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5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45" yWindow="15" windowWidth="19095" windowHeight="11655" tabRatio="678" activeTab="1"/>
  </bookViews>
  <sheets>
    <sheet name="General Settings" sheetId="22" r:id="rId1"/>
    <sheet name="ON Monitor" sheetId="29" r:id="rId2"/>
    <sheet name="1M Monitor" sheetId="27" r:id="rId3"/>
    <sheet name="3M Monitor" sheetId="13" r:id="rId4"/>
    <sheet name="6M Monitor" sheetId="26" r:id="rId5"/>
    <sheet name="1Y Monitor" sheetId="28" r:id="rId6"/>
    <sheet name="Data" sheetId="21" r:id="rId7"/>
  </sheets>
  <externalReferences>
    <externalReference r:id="rId8"/>
  </externalReferences>
  <definedNames>
    <definedName name="_xlnm._FilterDatabase" localSheetId="2" hidden="1">'1M Monitor'!$B$17:$F$3560</definedName>
    <definedName name="_xlnm._FilterDatabase" localSheetId="5" hidden="1">'1Y Monitor'!$B$17:$F$3560</definedName>
    <definedName name="_xlnm._FilterDatabase" localSheetId="3" hidden="1">'3M Monitor'!$B$17:$F$3560</definedName>
    <definedName name="_xlnm._FilterDatabase" localSheetId="4" hidden="1">'6M Monitor'!$B$17:$F$3560</definedName>
    <definedName name="_xlnm._FilterDatabase" localSheetId="6" hidden="1">Data!$H$1:$Q$3537</definedName>
    <definedName name="_xlnm._FilterDatabase" localSheetId="1" hidden="1">'ON Monitor'!$B$17:$F$3560</definedName>
    <definedName name="Calendar">'General Settings'!$D$14</definedName>
    <definedName name="Check1M">'1M Monitor'!$Y$23:$Y$70</definedName>
    <definedName name="Check1Y">'1Y Monitor'!$Y$23:$Y$35</definedName>
    <definedName name="Check3M">'3M Monitor'!$Y$23:$Y$104</definedName>
    <definedName name="Check6M">'6M Monitor'!$Y$23:$Y$401</definedName>
    <definedName name="CheckON">'ON Monitor'!$Y$23:$Y$69</definedName>
    <definedName name="Currency">'General Settings'!$D$12</definedName>
    <definedName name="DataTable" localSheetId="2">'1M Monitor'!$C$3:$K$16</definedName>
    <definedName name="DataTable" localSheetId="5">'1Y Monitor'!$C$3:$K$16</definedName>
    <definedName name="DataTable" localSheetId="3">'3M Monitor'!$C$3:$K$16</definedName>
    <definedName name="DataTable" localSheetId="4">'6M Monitor'!$C$3:$K$16</definedName>
    <definedName name="DataTable" localSheetId="1">'ON Monitor'!$C$3:$K$16</definedName>
    <definedName name="DayCountConv" localSheetId="1">'ON Monitor'!$AD$23</definedName>
    <definedName name="DiscountingCurve">'General Settings'!$I$4</definedName>
    <definedName name="DiscountingEngine" localSheetId="3">'3M Monitor'!$AC$98</definedName>
    <definedName name="EvaluationDate">'General Settings'!$D$6</definedName>
    <definedName name="FirstIMMFUTCheck">'3M Monitor'!$K$25</definedName>
    <definedName name="FirstIMMFUTDates">'3M Monitor'!$S$35:$S$42</definedName>
    <definedName name="FirstIMMFUTNull">'3M Monitor'!$AG$35:$AG$42</definedName>
    <definedName name="FirstIMMFUTQuotes">'3M Monitor'!$V$35:$V$42</definedName>
    <definedName name="FirstIMMFUTSeries">IF(FirstIMMFUTCheck,FirstIMMFUTQuotes,FirstIMMFUTNull)</definedName>
    <definedName name="FixedLegBDC" localSheetId="2">'1M Monitor'!$AD$34</definedName>
    <definedName name="FixedLegBDC" localSheetId="3">'3M Monitor'!$AD$61</definedName>
    <definedName name="FixedLegBDC" localSheetId="4">'6M Monitor'!$AD$41</definedName>
    <definedName name="FixedLegDayCounter" localSheetId="2">'1M Monitor'!$AE$34</definedName>
    <definedName name="FixedLegDayCounter" localSheetId="3">'3M Monitor'!$AE$61</definedName>
    <definedName name="FixedLegDayCounter" localSheetId="4">'6M Monitor'!$AE$41</definedName>
    <definedName name="FixedLegTenor" localSheetId="2">'1M Monitor'!$AC$34</definedName>
    <definedName name="FixedLegTenor" localSheetId="3">'3M Monitor'!$AC$61</definedName>
    <definedName name="FixedLegTenor" localSheetId="4">'6M Monitor'!$AC$41</definedName>
    <definedName name="Flag1M">'1M Monitor'!$W$23:$W$70</definedName>
    <definedName name="Flag1Y">'1Y Monitor'!$W$23:$W$35</definedName>
    <definedName name="Flag3M">'3M Monitor'!$W$23:$W$104</definedName>
    <definedName name="Flag6M">'6M Monitor'!$W$23:$W$401</definedName>
    <definedName name="FlagON">'ON Monitor'!$W$23:$W$69</definedName>
    <definedName name="FRA1YCheck">'1Y Monitor'!$K$22</definedName>
    <definedName name="FRA1YDates">'1Y Monitor'!$S$23:$S$35</definedName>
    <definedName name="FRA1YNull">'1Y Monitor'!$AA$23:$AA$35</definedName>
    <definedName name="FRA1YQuotes">'1Y Monitor'!$V$23:$V$35</definedName>
    <definedName name="FRA1YSeries">IF(FRA1YCheck,FRA1YQuotes,FRA1YNull)</definedName>
    <definedName name="FRA3MCheck">'3M Monitor'!$K$22</definedName>
    <definedName name="FRA3MDates">'3M Monitor'!$S$23:$S$34</definedName>
    <definedName name="FRA3MNull">'3M Monitor'!$AG$23:$AG$34</definedName>
    <definedName name="FRA3MQuotes">'3M Monitor'!$V$23:$V$34</definedName>
    <definedName name="FRA3MSeries">IF(FRA3MCheck,FRA3MQuotes,FRA3MNull)</definedName>
    <definedName name="FRA6MCheck">'6M Monitor'!$K$22</definedName>
    <definedName name="FRA6MDates">'6M Monitor'!$S$23:$S$40</definedName>
    <definedName name="FRA6MNull">'6M Monitor'!$AF$23:$AF$40</definedName>
    <definedName name="FRA6MQuotes">'6M Monitor'!$V$23:$V$40</definedName>
    <definedName name="FRA6MSeries">IF(FRA6MCheck,FRA6MQuotes,FRA6MNull)</definedName>
    <definedName name="Fwd1M">Data!$J$4:$J$3537</definedName>
    <definedName name="Fwd1Y">Data!$M$4:$M$3537</definedName>
    <definedName name="Fwd3M">Data!$K$4:$K$3537</definedName>
    <definedName name="Fwd6M">Data!$L$4:$L$3537</definedName>
    <definedName name="FwdON">Data!$F$4:$F$3537</definedName>
    <definedName name="FwdStart" localSheetId="1">'ON Monitor'!$AC$23</definedName>
    <definedName name="Index1M">'General Settings'!$J$15</definedName>
    <definedName name="Index1Y">'General Settings'!$M$15</definedName>
    <definedName name="Index3M">'General Settings'!$K$15</definedName>
    <definedName name="Index6M">'General Settings'!$L$15</definedName>
    <definedName name="IndexON">'General Settings'!$I$15</definedName>
    <definedName name="InterestRatesTrigger">'General Settings'!$D$7:$D$7</definedName>
    <definedName name="LastIMMFUTCheck">'3M Monitor'!$K$31</definedName>
    <definedName name="LastIMMFUTDates">'3M Monitor'!$S$43:$S$58</definedName>
    <definedName name="LastIMMFUTNull">'3M Monitor'!$AG$43:$AG$58</definedName>
    <definedName name="LastIMMFUTQuotes">'3M Monitor'!$V$43:$V$58</definedName>
    <definedName name="LastIMMFUTSeries">IF(LastIMMFUTCheck,LastIMMFUTQuotes,LastIMMFUTNull)</definedName>
    <definedName name="ObjectOverwrite">'General Settings'!$D$17</definedName>
    <definedName name="ONFwd1M">Data!$N$4:$N$3537</definedName>
    <definedName name="ONFwd1Y">Data!$Q$4:$Q$3537</definedName>
    <definedName name="ONFwd3M">Data!$O$4:$O$3537</definedName>
    <definedName name="ONFwd6M">Data!$P$4:$P$3537</definedName>
    <definedName name="ONIndex1M">'General Settings'!$J$21</definedName>
    <definedName name="ONIndex1Y">'General Settings'!$M$21</definedName>
    <definedName name="ONIndex3M">'General Settings'!$K$21</definedName>
    <definedName name="ONIndex6M">'General Settings'!$L$21</definedName>
    <definedName name="OvernightIndex" localSheetId="1">'ON Monitor'!$D$3</definedName>
    <definedName name="Permanent">'General Settings'!$D$16</definedName>
    <definedName name="QuoteSuffix">'General Settings'!$D$15</definedName>
    <definedName name="RecalcTrigger">Data!$C$1</definedName>
    <definedName name="SERIALFUTCheck">'3M Monitor'!$K$28</definedName>
    <definedName name="SERIALFUTDates">'3M Monitor'!$S$59:$S$60</definedName>
    <definedName name="SERIALFUTNull">'3M Monitor'!$AG$59:$AG$60</definedName>
    <definedName name="SERIALFUTQuotes">'3M Monitor'!$V$59:$V$60</definedName>
    <definedName name="SERIALFUTSeries">IF(SERIALFUTCheck,SERIALFUTQuotes,SERIALFUTNull)</definedName>
    <definedName name="SettlementDate">Data!$I$4</definedName>
    <definedName name="SettlementDateON">Data!$E$4</definedName>
    <definedName name="SettlementDates">Data!$I$4:$I$3537</definedName>
    <definedName name="SettlementDatesON">Data!$E$4:$E$3537</definedName>
    <definedName name="SettlementDays">'General Settings'!$D$13</definedName>
    <definedName name="ShortFixedLegBDC" localSheetId="2">'1M Monitor'!$AD$23</definedName>
    <definedName name="ShortFixedLegDayCounter" localSheetId="2">'1M Monitor'!$AE$23</definedName>
    <definedName name="ShortFixedLegTenor" localSheetId="2">'1M Monitor'!$AC$23</definedName>
    <definedName name="Trigger">'General Settings'!$D$4</definedName>
    <definedName name="Trigger1M">'1M Monitor'!$M$19</definedName>
    <definedName name="Trigger1Y">'1Y Monitor'!$M$19</definedName>
    <definedName name="Trigger3M">'3M Monitor'!$M$19</definedName>
    <definedName name="Trigger6M">'6M Monitor'!$M$19</definedName>
    <definedName name="TriggerON">'ON Monitor'!$M$19</definedName>
  </definedNames>
  <calcPr calcId="145621"/>
</workbook>
</file>

<file path=xl/calcChain.xml><?xml version="1.0" encoding="utf-8"?>
<calcChain xmlns="http://schemas.openxmlformats.org/spreadsheetml/2006/main">
  <c r="AI48" i="29" l="1"/>
  <c r="AI46" i="29"/>
  <c r="AI44" i="29"/>
  <c r="AI43" i="29"/>
  <c r="AI42" i="29"/>
  <c r="AI41" i="29"/>
  <c r="AI39" i="29"/>
  <c r="AI38" i="29"/>
  <c r="AH48" i="29"/>
  <c r="AH47" i="29"/>
  <c r="AH46" i="29"/>
  <c r="AH45" i="29"/>
  <c r="AH44" i="29"/>
  <c r="AH43" i="29"/>
  <c r="AH42" i="29"/>
  <c r="AH41" i="29"/>
  <c r="AH40" i="29"/>
  <c r="AH39" i="29"/>
  <c r="AH38" i="29"/>
  <c r="AG48" i="29"/>
  <c r="AG47" i="29"/>
  <c r="AG46" i="29"/>
  <c r="AG45" i="29"/>
  <c r="AG44" i="29"/>
  <c r="AG43" i="29"/>
  <c r="AG42" i="29"/>
  <c r="AG41" i="29"/>
  <c r="AG40" i="29"/>
  <c r="AG39" i="29"/>
  <c r="AA23" i="28" l="1" a="1"/>
  <c r="AA23" i="28"/>
  <c r="AA24" i="28"/>
  <c r="AA25" i="28"/>
  <c r="AA26" i="28"/>
  <c r="AA27" i="28"/>
  <c r="AA28" i="28"/>
  <c r="AA29" i="28"/>
  <c r="AA30" i="28"/>
  <c r="AA31" i="28"/>
  <c r="AA32" i="28"/>
  <c r="AA33" i="28"/>
  <c r="AA34" i="28"/>
  <c r="AA35" i="28"/>
  <c r="P78" i="26" l="1"/>
  <c r="P401" i="26"/>
  <c r="P400" i="26"/>
  <c r="P399" i="26"/>
  <c r="P398" i="26"/>
  <c r="P397" i="26"/>
  <c r="P396" i="26"/>
  <c r="P395" i="26"/>
  <c r="P394" i="26"/>
  <c r="P393" i="26"/>
  <c r="P392" i="26"/>
  <c r="P391" i="26"/>
  <c r="P390" i="26"/>
  <c r="P389" i="26"/>
  <c r="P388" i="26"/>
  <c r="P387" i="26"/>
  <c r="P386" i="26"/>
  <c r="P385" i="26"/>
  <c r="P384" i="26"/>
  <c r="P383" i="26"/>
  <c r="P382" i="26"/>
  <c r="P381" i="26"/>
  <c r="P380" i="26"/>
  <c r="P379" i="26"/>
  <c r="P378" i="26"/>
  <c r="P377" i="26"/>
  <c r="P376" i="26"/>
  <c r="P375" i="26"/>
  <c r="P374" i="26"/>
  <c r="P373" i="26"/>
  <c r="P372" i="26"/>
  <c r="P371" i="26"/>
  <c r="P370" i="26"/>
  <c r="P369" i="26"/>
  <c r="P368" i="26"/>
  <c r="P367" i="26"/>
  <c r="P366" i="26"/>
  <c r="P365" i="26"/>
  <c r="P364" i="26"/>
  <c r="P363" i="26"/>
  <c r="P362" i="26"/>
  <c r="P361" i="26"/>
  <c r="P360" i="26"/>
  <c r="P359" i="26"/>
  <c r="P358" i="26"/>
  <c r="P357" i="26"/>
  <c r="P356" i="26"/>
  <c r="P355" i="26"/>
  <c r="P354" i="26"/>
  <c r="P353" i="26"/>
  <c r="P352" i="26"/>
  <c r="P351" i="26"/>
  <c r="P350" i="26"/>
  <c r="P349" i="26"/>
  <c r="P348" i="26"/>
  <c r="P347" i="26"/>
  <c r="P346" i="26"/>
  <c r="P345" i="26"/>
  <c r="P344" i="26"/>
  <c r="P343" i="26"/>
  <c r="P342" i="26"/>
  <c r="P341" i="26"/>
  <c r="P340" i="26"/>
  <c r="P339" i="26"/>
  <c r="P338" i="26"/>
  <c r="P337" i="26"/>
  <c r="P336" i="26"/>
  <c r="P335" i="26"/>
  <c r="P334" i="26"/>
  <c r="P333" i="26"/>
  <c r="P332" i="26"/>
  <c r="P331" i="26"/>
  <c r="P330" i="26"/>
  <c r="P329" i="26"/>
  <c r="P328" i="26"/>
  <c r="P327" i="26"/>
  <c r="P326" i="26"/>
  <c r="P325" i="26"/>
  <c r="P324" i="26"/>
  <c r="P323" i="26"/>
  <c r="P322" i="26"/>
  <c r="P321" i="26"/>
  <c r="P320" i="26"/>
  <c r="P319" i="26"/>
  <c r="P318" i="26"/>
  <c r="P317" i="26"/>
  <c r="P316" i="26"/>
  <c r="P315" i="26"/>
  <c r="P314" i="26"/>
  <c r="P313" i="26"/>
  <c r="P312" i="26"/>
  <c r="P311" i="26"/>
  <c r="P310" i="26"/>
  <c r="P309" i="26"/>
  <c r="P308" i="26"/>
  <c r="P307" i="26"/>
  <c r="P306" i="26"/>
  <c r="P305" i="26"/>
  <c r="P304" i="26"/>
  <c r="P303" i="26"/>
  <c r="P302" i="26"/>
  <c r="P301" i="26"/>
  <c r="P300" i="26"/>
  <c r="P299" i="26"/>
  <c r="P298" i="26"/>
  <c r="P297" i="26"/>
  <c r="P296" i="26"/>
  <c r="P295" i="26"/>
  <c r="P294" i="26"/>
  <c r="P293" i="26"/>
  <c r="P292" i="26"/>
  <c r="P291" i="26"/>
  <c r="P290" i="26"/>
  <c r="P289" i="26"/>
  <c r="P288" i="26"/>
  <c r="P287" i="26"/>
  <c r="P286" i="26"/>
  <c r="P285" i="26"/>
  <c r="P284" i="26"/>
  <c r="P283" i="26"/>
  <c r="P282" i="26"/>
  <c r="P281" i="26"/>
  <c r="P280" i="26"/>
  <c r="P279" i="26"/>
  <c r="P278" i="26"/>
  <c r="P277" i="26"/>
  <c r="P276" i="26"/>
  <c r="P275" i="26"/>
  <c r="P274" i="26"/>
  <c r="P273" i="26"/>
  <c r="P272" i="26"/>
  <c r="P271" i="26"/>
  <c r="P270" i="26"/>
  <c r="P269" i="26"/>
  <c r="P268" i="26"/>
  <c r="P267" i="26"/>
  <c r="P266" i="26"/>
  <c r="P265" i="26"/>
  <c r="P264" i="26"/>
  <c r="P263" i="26"/>
  <c r="P262" i="26"/>
  <c r="P261" i="26"/>
  <c r="P260" i="26"/>
  <c r="P259" i="26"/>
  <c r="P258" i="26"/>
  <c r="P257" i="26"/>
  <c r="P256" i="26"/>
  <c r="P255" i="26"/>
  <c r="P254" i="26"/>
  <c r="P253" i="26"/>
  <c r="P252" i="26"/>
  <c r="P251" i="26"/>
  <c r="P250" i="26"/>
  <c r="P249" i="26"/>
  <c r="P248" i="26"/>
  <c r="P247" i="26"/>
  <c r="P246" i="26"/>
  <c r="P245" i="26"/>
  <c r="P244" i="26"/>
  <c r="P243" i="26"/>
  <c r="P242" i="26"/>
  <c r="P241" i="26"/>
  <c r="P240" i="26"/>
  <c r="P239" i="26"/>
  <c r="P238" i="26"/>
  <c r="P237" i="26"/>
  <c r="P236" i="26"/>
  <c r="P235" i="26"/>
  <c r="P234" i="26"/>
  <c r="P233" i="26"/>
  <c r="P232" i="26"/>
  <c r="P231" i="26"/>
  <c r="P230" i="26"/>
  <c r="P229" i="26"/>
  <c r="P228" i="26"/>
  <c r="P227" i="26"/>
  <c r="P226" i="26"/>
  <c r="P225" i="26"/>
  <c r="P224" i="26"/>
  <c r="P223" i="26"/>
  <c r="P222" i="26"/>
  <c r="P221" i="26"/>
  <c r="P220" i="26"/>
  <c r="P219" i="26"/>
  <c r="P218" i="26"/>
  <c r="P217" i="26"/>
  <c r="P216" i="26"/>
  <c r="P215" i="26"/>
  <c r="P214" i="26"/>
  <c r="P213" i="26"/>
  <c r="P212" i="26"/>
  <c r="P211" i="26"/>
  <c r="P210" i="26"/>
  <c r="P209" i="26"/>
  <c r="P208" i="26"/>
  <c r="P207" i="26"/>
  <c r="P206" i="26"/>
  <c r="P205" i="26"/>
  <c r="P204" i="26"/>
  <c r="P203" i="26"/>
  <c r="P202" i="26"/>
  <c r="P201" i="26"/>
  <c r="P200" i="26"/>
  <c r="P199" i="26"/>
  <c r="P198" i="26"/>
  <c r="P197" i="26"/>
  <c r="P196" i="26"/>
  <c r="P195" i="26"/>
  <c r="P194" i="26"/>
  <c r="P193" i="26"/>
  <c r="P192" i="26"/>
  <c r="P191" i="26"/>
  <c r="P190" i="26"/>
  <c r="P189" i="26"/>
  <c r="P188" i="26"/>
  <c r="P187" i="26"/>
  <c r="P186" i="26"/>
  <c r="P185" i="26"/>
  <c r="P184" i="26"/>
  <c r="P183" i="26"/>
  <c r="P182" i="26"/>
  <c r="P181" i="26"/>
  <c r="P180" i="26"/>
  <c r="P179" i="26"/>
  <c r="P178" i="26"/>
  <c r="P177" i="26"/>
  <c r="P176" i="26"/>
  <c r="P175" i="26"/>
  <c r="P174" i="26"/>
  <c r="P173" i="26"/>
  <c r="P172" i="26"/>
  <c r="P171" i="26"/>
  <c r="P170" i="26"/>
  <c r="P169" i="26"/>
  <c r="P168" i="26"/>
  <c r="P167" i="26"/>
  <c r="P166" i="26"/>
  <c r="P165" i="26"/>
  <c r="P164" i="26"/>
  <c r="P163" i="26"/>
  <c r="P162" i="26"/>
  <c r="P161" i="26"/>
  <c r="P160" i="26"/>
  <c r="P159" i="26"/>
  <c r="P158" i="26"/>
  <c r="P157" i="26"/>
  <c r="P156" i="26"/>
  <c r="P155" i="26"/>
  <c r="P154" i="26"/>
  <c r="P153" i="26"/>
  <c r="P152" i="26"/>
  <c r="P151" i="26"/>
  <c r="P150" i="26"/>
  <c r="P149" i="26"/>
  <c r="P148" i="26"/>
  <c r="P147" i="26"/>
  <c r="P146" i="26"/>
  <c r="P145" i="26"/>
  <c r="P144" i="26"/>
  <c r="P143" i="26"/>
  <c r="P142" i="26"/>
  <c r="P141" i="26"/>
  <c r="P140" i="26"/>
  <c r="P139" i="26"/>
  <c r="P138" i="26"/>
  <c r="P137" i="26"/>
  <c r="P136" i="26"/>
  <c r="P135" i="26"/>
  <c r="P134" i="26"/>
  <c r="P133" i="26"/>
  <c r="P132" i="26"/>
  <c r="P131" i="26"/>
  <c r="P130" i="26"/>
  <c r="P129" i="26"/>
  <c r="P128" i="26"/>
  <c r="P127" i="26"/>
  <c r="P126" i="26"/>
  <c r="P125" i="26"/>
  <c r="P124" i="26"/>
  <c r="P123" i="26"/>
  <c r="P122" i="26"/>
  <c r="P121" i="26"/>
  <c r="P120" i="26"/>
  <c r="P119" i="26"/>
  <c r="P118" i="26"/>
  <c r="P117" i="26"/>
  <c r="P116" i="26"/>
  <c r="P115" i="26"/>
  <c r="P114" i="26"/>
  <c r="P113" i="26"/>
  <c r="P112" i="26"/>
  <c r="P111" i="26"/>
  <c r="P110" i="26"/>
  <c r="P109" i="26"/>
  <c r="P108" i="26"/>
  <c r="P107" i="26"/>
  <c r="P106" i="26"/>
  <c r="P105" i="26"/>
  <c r="P104" i="26"/>
  <c r="P103" i="26"/>
  <c r="P102" i="26"/>
  <c r="P101" i="26"/>
  <c r="P100" i="26"/>
  <c r="P99" i="26"/>
  <c r="P98" i="26"/>
  <c r="P97" i="26"/>
  <c r="P96" i="26"/>
  <c r="P95" i="26"/>
  <c r="P94" i="26"/>
  <c r="P93" i="26"/>
  <c r="P92" i="26"/>
  <c r="P91" i="26"/>
  <c r="P90" i="26"/>
  <c r="P89" i="26"/>
  <c r="P88" i="26"/>
  <c r="P87" i="26"/>
  <c r="P86" i="26"/>
  <c r="P85" i="26"/>
  <c r="P84" i="26"/>
  <c r="P83" i="26"/>
  <c r="P82" i="26"/>
  <c r="P81" i="26"/>
  <c r="P80" i="26"/>
  <c r="P79" i="26"/>
  <c r="P70" i="27" l="1"/>
  <c r="P69" i="27"/>
  <c r="P68" i="27"/>
  <c r="P67" i="27"/>
  <c r="P66" i="27"/>
  <c r="P65" i="27"/>
  <c r="P64" i="27"/>
  <c r="P63" i="27"/>
  <c r="P62" i="27"/>
  <c r="P61" i="27"/>
  <c r="P60" i="27"/>
  <c r="P59" i="27"/>
  <c r="P58" i="27"/>
  <c r="P57" i="27"/>
  <c r="P56" i="27"/>
  <c r="P55" i="27"/>
  <c r="P54" i="27"/>
  <c r="P53" i="27"/>
  <c r="P52" i="27"/>
  <c r="P51" i="27"/>
  <c r="P50" i="27"/>
  <c r="P49" i="27"/>
  <c r="P48" i="27"/>
  <c r="P47" i="27"/>
  <c r="P46" i="27"/>
  <c r="P45" i="27"/>
  <c r="P44" i="27"/>
  <c r="P43" i="27"/>
  <c r="P42" i="27"/>
  <c r="P41" i="27"/>
  <c r="P40" i="27"/>
  <c r="P39" i="27"/>
  <c r="P38" i="27"/>
  <c r="P37" i="27"/>
  <c r="P36" i="27"/>
  <c r="P35" i="27"/>
  <c r="P34" i="27"/>
  <c r="P77" i="26" l="1"/>
  <c r="P76" i="26"/>
  <c r="P75" i="26"/>
  <c r="P74" i="26"/>
  <c r="P73" i="26"/>
  <c r="P72" i="26"/>
  <c r="P71" i="26"/>
  <c r="P70" i="26"/>
  <c r="P69" i="26"/>
  <c r="P68" i="26"/>
  <c r="P67" i="26"/>
  <c r="P66" i="26"/>
  <c r="P65" i="26"/>
  <c r="P64" i="26"/>
  <c r="P63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P41" i="26"/>
  <c r="AG60" i="13" l="1"/>
  <c r="AG59" i="13"/>
  <c r="AG58" i="13"/>
  <c r="AG57" i="13"/>
  <c r="AG56" i="13"/>
  <c r="AG55" i="13"/>
  <c r="AG54" i="13"/>
  <c r="AG53" i="13"/>
  <c r="AG52" i="13"/>
  <c r="AG51" i="13"/>
  <c r="AG50" i="13"/>
  <c r="AG49" i="13"/>
  <c r="AG48" i="13"/>
  <c r="AG47" i="13"/>
  <c r="AG46" i="13"/>
  <c r="AG45" i="13"/>
  <c r="AG44" i="13"/>
  <c r="AG43" i="13"/>
  <c r="AG42" i="13"/>
  <c r="AG41" i="13"/>
  <c r="AG40" i="13"/>
  <c r="AG39" i="13"/>
  <c r="AG38" i="13"/>
  <c r="AG37" i="13"/>
  <c r="AG36" i="13"/>
  <c r="AG35" i="13"/>
  <c r="AG34" i="13"/>
  <c r="AG33" i="13"/>
  <c r="AG32" i="13"/>
  <c r="AG31" i="13"/>
  <c r="AG30" i="13"/>
  <c r="AG29" i="13"/>
  <c r="AG28" i="13"/>
  <c r="AG27" i="13"/>
  <c r="AG26" i="13"/>
  <c r="AG25" i="13"/>
  <c r="AG24" i="13"/>
  <c r="AG23" i="13"/>
  <c r="P104" i="13" l="1"/>
  <c r="P103" i="13"/>
  <c r="P102" i="13"/>
  <c r="P101" i="13"/>
  <c r="P100" i="13"/>
  <c r="P99" i="13"/>
  <c r="P98" i="13"/>
  <c r="P97" i="13"/>
  <c r="P96" i="13"/>
  <c r="P95" i="13"/>
  <c r="P94" i="13"/>
  <c r="P93" i="13"/>
  <c r="P92" i="13"/>
  <c r="P91" i="13"/>
  <c r="P90" i="13"/>
  <c r="P89" i="13"/>
  <c r="P88" i="13"/>
  <c r="P87" i="13"/>
  <c r="P86" i="13"/>
  <c r="P85" i="13"/>
  <c r="P84" i="13"/>
  <c r="P83" i="13"/>
  <c r="P82" i="13"/>
  <c r="P81" i="13"/>
  <c r="P80" i="13"/>
  <c r="P79" i="13"/>
  <c r="P78" i="13"/>
  <c r="P77" i="13"/>
  <c r="P76" i="13"/>
  <c r="P75" i="13"/>
  <c r="P74" i="13"/>
  <c r="P73" i="13"/>
  <c r="P72" i="13"/>
  <c r="P71" i="13"/>
  <c r="P70" i="13"/>
  <c r="P69" i="13"/>
  <c r="P68" i="13"/>
  <c r="P67" i="13"/>
  <c r="P66" i="13"/>
  <c r="P65" i="13"/>
  <c r="P64" i="13"/>
  <c r="P63" i="13"/>
  <c r="P62" i="13"/>
  <c r="P61" i="13"/>
  <c r="P34" i="29"/>
  <c r="M15" i="22" l="1"/>
  <c r="L15" i="22"/>
  <c r="K15" i="22"/>
  <c r="J15" i="22"/>
  <c r="I15" i="22"/>
  <c r="AA34" i="29"/>
  <c r="T34" i="29"/>
  <c r="S34" i="29"/>
  <c r="AF23" i="26" l="1" a="1"/>
  <c r="AF23" i="26" s="1"/>
  <c r="AF38" i="26" l="1"/>
  <c r="AF30" i="26"/>
  <c r="AF25" i="26"/>
  <c r="AF37" i="26"/>
  <c r="AF29" i="26"/>
  <c r="AF36" i="26"/>
  <c r="AF28" i="26"/>
  <c r="AF35" i="26"/>
  <c r="AF27" i="26"/>
  <c r="AF34" i="26"/>
  <c r="AF26" i="26"/>
  <c r="AF33" i="26"/>
  <c r="AF40" i="26"/>
  <c r="AF32" i="26"/>
  <c r="AF24" i="26"/>
  <c r="AF39" i="26"/>
  <c r="AF31" i="26"/>
  <c r="O34" i="13" l="1"/>
  <c r="O33" i="13"/>
  <c r="O32" i="13"/>
  <c r="O31" i="13"/>
  <c r="O30" i="13"/>
  <c r="O29" i="13"/>
  <c r="O28" i="13"/>
  <c r="O27" i="13"/>
  <c r="O26" i="13"/>
  <c r="O25" i="13"/>
  <c r="O24" i="13"/>
  <c r="O23" i="13"/>
  <c r="P24" i="13" l="1"/>
  <c r="P28" i="13"/>
  <c r="P29" i="13"/>
  <c r="P30" i="13"/>
  <c r="P23" i="13"/>
  <c r="P31" i="13"/>
  <c r="P32" i="13"/>
  <c r="P25" i="13"/>
  <c r="P33" i="13"/>
  <c r="P26" i="13"/>
  <c r="P34" i="13"/>
  <c r="P27" i="13"/>
  <c r="O24" i="28" l="1"/>
  <c r="P24" i="28" s="1"/>
  <c r="O25" i="28"/>
  <c r="P25" i="28" s="1"/>
  <c r="O26" i="28"/>
  <c r="P26" i="28" s="1"/>
  <c r="O27" i="28"/>
  <c r="P27" i="28" s="1"/>
  <c r="O28" i="28"/>
  <c r="P28" i="28" s="1"/>
  <c r="O29" i="28"/>
  <c r="P29" i="28" s="1"/>
  <c r="O30" i="28"/>
  <c r="P30" i="28" s="1"/>
  <c r="O31" i="28"/>
  <c r="P31" i="28" s="1"/>
  <c r="O32" i="28"/>
  <c r="P32" i="28" s="1"/>
  <c r="O33" i="28"/>
  <c r="P33" i="28" s="1"/>
  <c r="O34" i="28"/>
  <c r="P34" i="28" s="1"/>
  <c r="O35" i="28"/>
  <c r="P35" i="28" s="1"/>
  <c r="O23" i="28"/>
  <c r="P23" i="28" s="1"/>
  <c r="O40" i="26" l="1"/>
  <c r="O39" i="26"/>
  <c r="O38" i="26"/>
  <c r="O37" i="26"/>
  <c r="O36" i="26"/>
  <c r="O35" i="26"/>
  <c r="O34" i="26"/>
  <c r="O33" i="26"/>
  <c r="O32" i="26"/>
  <c r="O31" i="26"/>
  <c r="O30" i="26"/>
  <c r="O29" i="26"/>
  <c r="O28" i="26"/>
  <c r="P28" i="26" s="1"/>
  <c r="O27" i="26"/>
  <c r="P27" i="26" s="1"/>
  <c r="O26" i="26"/>
  <c r="P26" i="26" s="1"/>
  <c r="O25" i="26"/>
  <c r="P25" i="26" s="1"/>
  <c r="O23" i="26"/>
  <c r="P23" i="26" s="1"/>
  <c r="O24" i="26"/>
  <c r="P24" i="26" s="1"/>
  <c r="P33" i="26" l="1"/>
  <c r="P34" i="26"/>
  <c r="P35" i="26"/>
  <c r="P36" i="26"/>
  <c r="P29" i="26"/>
  <c r="P37" i="26"/>
  <c r="P30" i="26"/>
  <c r="P38" i="26"/>
  <c r="P39" i="26"/>
  <c r="P31" i="26"/>
  <c r="P32" i="26"/>
  <c r="P40" i="26"/>
  <c r="P33" i="27"/>
  <c r="P32" i="27"/>
  <c r="P31" i="27"/>
  <c r="P30" i="27"/>
  <c r="P29" i="27"/>
  <c r="P28" i="27"/>
  <c r="P27" i="27"/>
  <c r="P26" i="27"/>
  <c r="P25" i="27"/>
  <c r="P24" i="27"/>
  <c r="P23" i="27"/>
  <c r="P69" i="29" l="1"/>
  <c r="P68" i="29"/>
  <c r="P67" i="29"/>
  <c r="P66" i="29"/>
  <c r="P65" i="29"/>
  <c r="P64" i="29"/>
  <c r="P63" i="29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P41" i="29"/>
  <c r="P40" i="29"/>
  <c r="P39" i="29"/>
  <c r="P38" i="29"/>
  <c r="P37" i="29"/>
  <c r="P36" i="29"/>
  <c r="P35" i="29"/>
  <c r="B9" i="29" l="1"/>
  <c r="F8" i="29"/>
  <c r="F7" i="29"/>
  <c r="F6" i="29"/>
  <c r="F5" i="29"/>
  <c r="F4" i="29"/>
  <c r="F3" i="29"/>
  <c r="F16" i="28"/>
  <c r="F15" i="28"/>
  <c r="F14" i="28"/>
  <c r="F13" i="28"/>
  <c r="F12" i="28"/>
  <c r="F11" i="28"/>
  <c r="F10" i="28"/>
  <c r="B9" i="28"/>
  <c r="F9" i="28" s="1"/>
  <c r="F8" i="28"/>
  <c r="F7" i="28"/>
  <c r="F6" i="28"/>
  <c r="F5" i="28"/>
  <c r="F4" i="28"/>
  <c r="F3" i="28"/>
  <c r="F16" i="27"/>
  <c r="F15" i="27"/>
  <c r="F14" i="27"/>
  <c r="F13" i="27"/>
  <c r="F12" i="27"/>
  <c r="F11" i="27"/>
  <c r="F10" i="27"/>
  <c r="B9" i="27"/>
  <c r="F9" i="27" s="1"/>
  <c r="F8" i="27"/>
  <c r="F7" i="27"/>
  <c r="F6" i="27"/>
  <c r="F5" i="27"/>
  <c r="F4" i="27"/>
  <c r="F3" i="27"/>
  <c r="C7" i="29"/>
  <c r="C8" i="29"/>
  <c r="C9" i="29"/>
  <c r="C5" i="29"/>
  <c r="C4" i="29"/>
  <c r="C3" i="29"/>
  <c r="C6" i="29"/>
  <c r="C10" i="27"/>
  <c r="C15" i="27"/>
  <c r="C3" i="27"/>
  <c r="C7" i="27"/>
  <c r="C14" i="27"/>
  <c r="C8" i="27"/>
  <c r="C13" i="27"/>
  <c r="C5" i="27"/>
  <c r="C6" i="27"/>
  <c r="C12" i="27"/>
  <c r="C16" i="27"/>
  <c r="C4" i="27"/>
  <c r="C11" i="27"/>
  <c r="C4" i="28"/>
  <c r="C13" i="28"/>
  <c r="C3" i="28"/>
  <c r="C7" i="28"/>
  <c r="C10" i="28"/>
  <c r="C6" i="28"/>
  <c r="C14" i="28"/>
  <c r="C5" i="28"/>
  <c r="C8" i="28"/>
  <c r="C16" i="28"/>
  <c r="C12" i="28"/>
  <c r="C15" i="28"/>
  <c r="C11" i="28"/>
  <c r="D5" i="29"/>
  <c r="D4" i="29"/>
  <c r="D3" i="27"/>
  <c r="D3" i="28"/>
  <c r="D3" i="29"/>
  <c r="D4" i="27"/>
  <c r="D5" i="28"/>
  <c r="D4" i="28"/>
  <c r="D5" i="27"/>
  <c r="D6" i="29" l="1"/>
  <c r="F9" i="29"/>
  <c r="D12" i="28"/>
  <c r="D6" i="28"/>
  <c r="D11" i="28"/>
  <c r="D10" i="28"/>
  <c r="D12" i="27"/>
  <c r="D6" i="27"/>
  <c r="D11" i="27"/>
  <c r="D10" i="27"/>
  <c r="F16" i="26"/>
  <c r="F15" i="26"/>
  <c r="F14" i="26"/>
  <c r="F13" i="26"/>
  <c r="F12" i="26"/>
  <c r="F11" i="26"/>
  <c r="F10" i="26"/>
  <c r="B9" i="26"/>
  <c r="F9" i="26" s="1"/>
  <c r="F8" i="26"/>
  <c r="F7" i="26"/>
  <c r="F6" i="26"/>
  <c r="F5" i="26"/>
  <c r="F4" i="26"/>
  <c r="F3" i="26"/>
  <c r="C9" i="27"/>
  <c r="C4" i="26"/>
  <c r="C11" i="26"/>
  <c r="C12" i="26"/>
  <c r="C15" i="26"/>
  <c r="C3" i="26"/>
  <c r="C16" i="26"/>
  <c r="C6" i="26"/>
  <c r="C13" i="26"/>
  <c r="C5" i="26"/>
  <c r="C10" i="26"/>
  <c r="C7" i="26"/>
  <c r="C14" i="26"/>
  <c r="C8" i="26"/>
  <c r="C9" i="28"/>
  <c r="D13" i="28" l="1"/>
  <c r="D13" i="27"/>
  <c r="F2" i="21"/>
  <c r="C9" i="26"/>
  <c r="D7" i="29"/>
  <c r="D7" i="28"/>
  <c r="D7" i="27"/>
  <c r="D8" i="29" l="1"/>
  <c r="D14" i="28"/>
  <c r="D8" i="28"/>
  <c r="D8" i="27"/>
  <c r="D14" i="27"/>
  <c r="D9" i="29" l="1"/>
  <c r="D9" i="28"/>
  <c r="D16" i="28" s="1"/>
  <c r="D15" i="28"/>
  <c r="D9" i="27"/>
  <c r="D16" i="27" s="1"/>
  <c r="D15" i="27"/>
  <c r="M4" i="22" l="1"/>
  <c r="L4" i="22"/>
  <c r="K4" i="22"/>
  <c r="J4" i="22"/>
  <c r="I4" i="22"/>
  <c r="B1" i="22"/>
  <c r="F16" i="13" l="1"/>
  <c r="F15" i="13"/>
  <c r="F14" i="13"/>
  <c r="F13" i="13"/>
  <c r="F12" i="13"/>
  <c r="F11" i="13"/>
  <c r="F10" i="13"/>
  <c r="B9" i="13"/>
  <c r="F8" i="13"/>
  <c r="F7" i="13"/>
  <c r="F6" i="13"/>
  <c r="F5" i="13"/>
  <c r="F4" i="13"/>
  <c r="F3" i="13"/>
  <c r="C11" i="13"/>
  <c r="C12" i="13"/>
  <c r="C10" i="13"/>
  <c r="C6" i="13"/>
  <c r="C3" i="13"/>
  <c r="C13" i="13"/>
  <c r="C14" i="13"/>
  <c r="C5" i="13"/>
  <c r="C16" i="13"/>
  <c r="C15" i="13"/>
  <c r="C7" i="13"/>
  <c r="C8" i="13"/>
  <c r="C4" i="13"/>
  <c r="C9" i="13"/>
  <c r="F9" i="13" l="1"/>
  <c r="AA108" i="26"/>
  <c r="AA265" i="26"/>
  <c r="AA356" i="26"/>
  <c r="AA306" i="26"/>
  <c r="AA43" i="27"/>
  <c r="AA57" i="29"/>
  <c r="AA54" i="29"/>
  <c r="AA204" i="26"/>
  <c r="AA49" i="29"/>
  <c r="AA151" i="26"/>
  <c r="AA305" i="26"/>
  <c r="AA273" i="26"/>
  <c r="AA144" i="26"/>
  <c r="AA61" i="27"/>
  <c r="AA344" i="26"/>
  <c r="AA84" i="13"/>
  <c r="AA218" i="26"/>
  <c r="AA270" i="26"/>
  <c r="AA62" i="29"/>
  <c r="AA83" i="13"/>
  <c r="AA53" i="26"/>
  <c r="AA48" i="26"/>
  <c r="AA32" i="27"/>
  <c r="AA230" i="26"/>
  <c r="AA133" i="26"/>
  <c r="AA157" i="26"/>
  <c r="AA45" i="27"/>
  <c r="AA71" i="13"/>
  <c r="AA198" i="26"/>
  <c r="AA349" i="26"/>
  <c r="AA68" i="27"/>
  <c r="AA242" i="26"/>
  <c r="AA177" i="26"/>
  <c r="AA190" i="26"/>
  <c r="AA263" i="26"/>
  <c r="AA23" i="27"/>
  <c r="AA53" i="29"/>
  <c r="L17" i="22"/>
  <c r="AA258" i="26"/>
  <c r="L19" i="22"/>
  <c r="AA124" i="26"/>
  <c r="AA92" i="26"/>
  <c r="AA77" i="26"/>
  <c r="AA181" i="26"/>
  <c r="AA41" i="27"/>
  <c r="AA171" i="26"/>
  <c r="AA371" i="26"/>
  <c r="AA174" i="26"/>
  <c r="AA141" i="26"/>
  <c r="AA45" i="29"/>
  <c r="AA67" i="29"/>
  <c r="AA307" i="26"/>
  <c r="AA43" i="26"/>
  <c r="AA191" i="26"/>
  <c r="AA298" i="26"/>
  <c r="AA126" i="26"/>
  <c r="AA352" i="26"/>
  <c r="AA346" i="26"/>
  <c r="AA62" i="26"/>
  <c r="K16" i="22"/>
  <c r="AA335" i="26"/>
  <c r="AA47" i="29"/>
  <c r="AA56" i="27"/>
  <c r="AA332" i="26"/>
  <c r="AA256" i="26"/>
  <c r="AA80" i="26"/>
  <c r="AA303" i="26"/>
  <c r="AA180" i="26"/>
  <c r="AA89" i="26"/>
  <c r="AA58" i="29"/>
  <c r="AA82" i="13"/>
  <c r="AA86" i="13"/>
  <c r="AA379" i="26"/>
  <c r="AA96" i="13"/>
  <c r="AA88" i="13"/>
  <c r="AA213" i="26"/>
  <c r="AA121" i="26"/>
  <c r="AA353" i="26"/>
  <c r="AA91" i="26"/>
  <c r="AA237" i="26"/>
  <c r="AA39" i="29"/>
  <c r="S39" i="29" s="1"/>
  <c r="L16" i="22"/>
  <c r="AA37" i="27"/>
  <c r="AA115" i="26"/>
  <c r="AA127" i="26"/>
  <c r="AA46" i="29"/>
  <c r="AA85" i="26"/>
  <c r="AA36" i="27"/>
  <c r="AA381" i="26"/>
  <c r="AA206" i="26"/>
  <c r="AA271" i="26"/>
  <c r="AA59" i="26"/>
  <c r="AA293" i="26"/>
  <c r="AA337" i="26"/>
  <c r="AA167" i="26"/>
  <c r="AA43" i="29"/>
  <c r="AA276" i="26"/>
  <c r="AA277" i="26"/>
  <c r="AA96" i="26"/>
  <c r="AA45" i="26"/>
  <c r="AA148" i="26"/>
  <c r="AA69" i="29"/>
  <c r="AA395" i="26"/>
  <c r="AA88" i="26"/>
  <c r="AA367" i="26"/>
  <c r="AA150" i="26"/>
  <c r="AA90" i="26"/>
  <c r="AA287" i="26"/>
  <c r="AA79" i="26"/>
  <c r="AA207" i="26"/>
  <c r="AA34" i="27"/>
  <c r="AA183" i="26"/>
  <c r="M19" i="22"/>
  <c r="AA295" i="26"/>
  <c r="AA65" i="13"/>
  <c r="AA364" i="26"/>
  <c r="AA268" i="26"/>
  <c r="AA119" i="26"/>
  <c r="AA300" i="26"/>
  <c r="AA30" i="27"/>
  <c r="AA297" i="26"/>
  <c r="AA243" i="26"/>
  <c r="AA61" i="13"/>
  <c r="AA105" i="26"/>
  <c r="AA135" i="26"/>
  <c r="T54" i="29"/>
  <c r="AA231" i="26"/>
  <c r="AA90" i="13"/>
  <c r="AA117" i="26"/>
  <c r="AA44" i="26"/>
  <c r="AA69" i="26"/>
  <c r="AA391" i="26"/>
  <c r="AA110" i="26"/>
  <c r="AA137" i="26"/>
  <c r="AA140" i="26"/>
  <c r="AA72" i="26"/>
  <c r="AA212" i="26"/>
  <c r="AA399" i="26"/>
  <c r="K18" i="22"/>
  <c r="AA100" i="26"/>
  <c r="AA251" i="26"/>
  <c r="AA38" i="29"/>
  <c r="AA315" i="26"/>
  <c r="AA116" i="26"/>
  <c r="AA24" i="27"/>
  <c r="AA159" i="26"/>
  <c r="AA66" i="27"/>
  <c r="AA66" i="13"/>
  <c r="AA261" i="26"/>
  <c r="AA169" i="26"/>
  <c r="AA56" i="26"/>
  <c r="AA91" i="13"/>
  <c r="AA37" i="29"/>
  <c r="T37" i="29" s="1"/>
  <c r="AA377" i="26"/>
  <c r="AA42" i="26"/>
  <c r="AA325" i="26"/>
  <c r="AA130" i="26"/>
  <c r="AA252" i="26"/>
  <c r="AA192" i="26"/>
  <c r="AA312" i="26"/>
  <c r="D6" i="22"/>
  <c r="AA162" i="26"/>
  <c r="AA60" i="26"/>
  <c r="AA95" i="13"/>
  <c r="AA40" i="27"/>
  <c r="T39" i="29"/>
  <c r="S58" i="29"/>
  <c r="AA264" i="26"/>
  <c r="AA51" i="27"/>
  <c r="AA161" i="26"/>
  <c r="AA235" i="26"/>
  <c r="AA101" i="26"/>
  <c r="AA59" i="29"/>
  <c r="AA93" i="26"/>
  <c r="AA189" i="26"/>
  <c r="AA57" i="26"/>
  <c r="AA44" i="27"/>
  <c r="AA87" i="13"/>
  <c r="S37" i="29"/>
  <c r="AA197" i="26"/>
  <c r="AA199" i="26"/>
  <c r="AA267" i="26"/>
  <c r="AA147" i="26"/>
  <c r="AA254" i="26"/>
  <c r="AA393" i="26"/>
  <c r="AA64" i="27"/>
  <c r="AA26" i="27"/>
  <c r="AA186" i="26"/>
  <c r="AA122" i="26"/>
  <c r="S54" i="29"/>
  <c r="S43" i="29"/>
  <c r="AA329" i="26"/>
  <c r="AA365" i="26"/>
  <c r="AA224" i="26"/>
  <c r="AA214" i="26"/>
  <c r="AA236" i="26"/>
  <c r="AA77" i="13"/>
  <c r="AA255" i="26"/>
  <c r="AA52" i="29"/>
  <c r="AA87" i="26"/>
  <c r="AA292" i="26"/>
  <c r="AA222" i="26"/>
  <c r="AA155" i="26"/>
  <c r="AA81" i="13"/>
  <c r="AA368" i="26"/>
  <c r="AA259" i="26"/>
  <c r="AA75" i="26"/>
  <c r="AA97" i="26"/>
  <c r="AA63" i="13"/>
  <c r="AA165" i="26"/>
  <c r="AA48" i="27"/>
  <c r="AA362" i="26"/>
  <c r="S57" i="29"/>
  <c r="AA106" i="26"/>
  <c r="I18" i="22"/>
  <c r="AC98" i="13"/>
  <c r="AA82" i="26"/>
  <c r="AA67" i="27"/>
  <c r="AA65" i="26"/>
  <c r="AA51" i="29"/>
  <c r="AA163" i="26"/>
  <c r="AA61" i="29"/>
  <c r="AA42" i="29"/>
  <c r="AA68" i="13"/>
  <c r="AA266" i="26"/>
  <c r="AA63" i="29"/>
  <c r="AA244" i="26"/>
  <c r="AA66" i="26"/>
  <c r="AA401" i="26"/>
  <c r="AA102" i="26"/>
  <c r="AA285" i="26"/>
  <c r="AA210" i="26"/>
  <c r="AA380" i="26"/>
  <c r="AA113" i="26"/>
  <c r="AA201" i="26"/>
  <c r="AA310" i="26"/>
  <c r="J17" i="22"/>
  <c r="M18" i="22"/>
  <c r="AA28" i="27"/>
  <c r="AA50" i="26"/>
  <c r="AA70" i="26"/>
  <c r="AA299" i="26"/>
  <c r="AA338" i="26"/>
  <c r="AA196" i="26"/>
  <c r="AA245" i="26"/>
  <c r="AA170" i="26"/>
  <c r="AA336" i="26"/>
  <c r="AA226" i="26"/>
  <c r="AA239" i="26"/>
  <c r="AA111" i="26"/>
  <c r="AA333" i="26"/>
  <c r="AA392" i="26"/>
  <c r="AA320" i="26"/>
  <c r="AA47" i="26"/>
  <c r="AA294" i="26"/>
  <c r="AA143" i="26"/>
  <c r="AA68" i="26"/>
  <c r="AA324" i="26"/>
  <c r="AA250" i="26"/>
  <c r="AA51" i="26"/>
  <c r="AA274" i="26"/>
  <c r="AA75" i="13"/>
  <c r="AA319" i="26"/>
  <c r="AA290" i="26"/>
  <c r="AA35" i="29"/>
  <c r="S35" i="29" s="1"/>
  <c r="AA205" i="26"/>
  <c r="AA69" i="13"/>
  <c r="AA334" i="26"/>
  <c r="AA203" i="26"/>
  <c r="AA200" i="26"/>
  <c r="AA340" i="26"/>
  <c r="AA318" i="26"/>
  <c r="AA280" i="26"/>
  <c r="S45" i="29"/>
  <c r="AA269" i="26"/>
  <c r="AA53" i="27"/>
  <c r="AA33" i="27"/>
  <c r="AA46" i="26"/>
  <c r="AA125" i="26"/>
  <c r="AA262" i="26"/>
  <c r="AA396" i="26"/>
  <c r="AA62" i="13"/>
  <c r="S52" i="29"/>
  <c r="I19" i="22"/>
  <c r="AA67" i="26"/>
  <c r="AA327" i="26"/>
  <c r="AA78" i="26"/>
  <c r="AA385" i="26"/>
  <c r="S46" i="29"/>
  <c r="AA373" i="26"/>
  <c r="AA225" i="26"/>
  <c r="AA52" i="26"/>
  <c r="AA64" i="26"/>
  <c r="AA120" i="26"/>
  <c r="AA378" i="26"/>
  <c r="AA47" i="27"/>
  <c r="AA398" i="26"/>
  <c r="AA178" i="26"/>
  <c r="AA383" i="26"/>
  <c r="AA211" i="26"/>
  <c r="AA394" i="26"/>
  <c r="AA323" i="26"/>
  <c r="AA27" i="27"/>
  <c r="AA358" i="26"/>
  <c r="AA202" i="26"/>
  <c r="AA359" i="26"/>
  <c r="AA134" i="26"/>
  <c r="AA360" i="26"/>
  <c r="AA281" i="26"/>
  <c r="AA64" i="29"/>
  <c r="S64" i="29" s="1"/>
  <c r="AA154" i="26"/>
  <c r="AA109" i="26"/>
  <c r="AA29" i="27"/>
  <c r="AA387" i="26"/>
  <c r="AA321" i="26"/>
  <c r="AA89" i="13"/>
  <c r="AA41" i="26"/>
  <c r="AA221" i="26"/>
  <c r="AA81" i="26"/>
  <c r="AA70" i="27"/>
  <c r="AA60" i="29"/>
  <c r="AA60" i="27"/>
  <c r="AA55" i="27"/>
  <c r="AA66" i="29"/>
  <c r="S66" i="29" s="1"/>
  <c r="AA188" i="26"/>
  <c r="AA301" i="26"/>
  <c r="AA58" i="26"/>
  <c r="AA71" i="26"/>
  <c r="AA241" i="26"/>
  <c r="AA184" i="26"/>
  <c r="AA247" i="26"/>
  <c r="AA296" i="26"/>
  <c r="J18" i="22"/>
  <c r="AA58" i="27"/>
  <c r="AA388" i="26"/>
  <c r="AA31" i="27"/>
  <c r="AA164" i="26"/>
  <c r="J19" i="22"/>
  <c r="AA282" i="26"/>
  <c r="T61" i="29"/>
  <c r="AA62" i="27"/>
  <c r="AA74" i="13"/>
  <c r="AA40" i="29"/>
  <c r="T40" i="29" s="1"/>
  <c r="T63" i="29"/>
  <c r="AA370" i="26"/>
  <c r="AA25" i="27"/>
  <c r="AA229" i="26"/>
  <c r="AA363" i="26"/>
  <c r="T53" i="29"/>
  <c r="AA302" i="26"/>
  <c r="AA142" i="26"/>
  <c r="AA372" i="26"/>
  <c r="AA93" i="13"/>
  <c r="AA55" i="26"/>
  <c r="AA331" i="26"/>
  <c r="AA136" i="26"/>
  <c r="AA326" i="26"/>
  <c r="T42" i="29"/>
  <c r="AA304" i="26"/>
  <c r="AA112" i="26"/>
  <c r="AA76" i="26"/>
  <c r="AA63" i="26"/>
  <c r="M16" i="22"/>
  <c r="AA79" i="13"/>
  <c r="J16" i="22"/>
  <c r="AA376" i="26"/>
  <c r="AA316" i="26"/>
  <c r="AA272" i="26"/>
  <c r="AA234" i="26"/>
  <c r="AA246" i="26"/>
  <c r="AA291" i="26"/>
  <c r="AA76" i="13"/>
  <c r="AA217" i="26"/>
  <c r="AA59" i="27"/>
  <c r="AA98" i="26"/>
  <c r="AA86" i="26"/>
  <c r="AA38" i="27"/>
  <c r="AA107" i="26"/>
  <c r="AA139" i="26"/>
  <c r="AA138" i="26"/>
  <c r="AA65" i="27"/>
  <c r="AA208" i="26"/>
  <c r="AA284" i="26"/>
  <c r="AA193" i="26"/>
  <c r="AA342" i="26"/>
  <c r="AA182" i="26"/>
  <c r="AA175" i="26"/>
  <c r="AA56" i="29"/>
  <c r="S56" i="29" s="1"/>
  <c r="AA400" i="26"/>
  <c r="AA249" i="26"/>
  <c r="AA36" i="29"/>
  <c r="S36" i="29" s="1"/>
  <c r="AA195" i="26"/>
  <c r="AA185" i="26"/>
  <c r="AA49" i="26"/>
  <c r="AA92" i="13"/>
  <c r="AA48" i="29"/>
  <c r="S48" i="29" s="1"/>
  <c r="AA78" i="13"/>
  <c r="AA317" i="26"/>
  <c r="S42" i="29"/>
  <c r="S40" i="29"/>
  <c r="AA103" i="26"/>
  <c r="AA257" i="26"/>
  <c r="AA179" i="26"/>
  <c r="S38" i="29"/>
  <c r="AA50" i="27"/>
  <c r="AA35" i="27"/>
  <c r="AA348" i="26"/>
  <c r="K17" i="22"/>
  <c r="AA238" i="26"/>
  <c r="AA176" i="26"/>
  <c r="K19" i="22"/>
  <c r="AA187" i="26"/>
  <c r="S47" i="29"/>
  <c r="AA339" i="26"/>
  <c r="AA390" i="26"/>
  <c r="AA228" i="26"/>
  <c r="AA160" i="26"/>
  <c r="AA52" i="27"/>
  <c r="AA314" i="26"/>
  <c r="AA386" i="26"/>
  <c r="AA104" i="26"/>
  <c r="AA94" i="26"/>
  <c r="AA168" i="26"/>
  <c r="AA275" i="26"/>
  <c r="AA70" i="13"/>
  <c r="AA260" i="26"/>
  <c r="AA85" i="13"/>
  <c r="AA389" i="26"/>
  <c r="AA46" i="27"/>
  <c r="AA73" i="26"/>
  <c r="AA132" i="26"/>
  <c r="AA64" i="13"/>
  <c r="AA68" i="29"/>
  <c r="AA153" i="26"/>
  <c r="T49" i="29"/>
  <c r="AA74" i="26"/>
  <c r="I17" i="22"/>
  <c r="AA375" i="26"/>
  <c r="AA328" i="26"/>
  <c r="AA129" i="26"/>
  <c r="AA41" i="29"/>
  <c r="AA233" i="26"/>
  <c r="AA95" i="26"/>
  <c r="AA84" i="26"/>
  <c r="I16" i="22"/>
  <c r="AA50" i="29"/>
  <c r="AA374" i="26"/>
  <c r="AA232" i="26"/>
  <c r="S67" i="29"/>
  <c r="T66" i="29"/>
  <c r="AA54" i="27"/>
  <c r="AA279" i="26"/>
  <c r="AA67" i="13"/>
  <c r="T38" i="29"/>
  <c r="AA366" i="26"/>
  <c r="AA128" i="26"/>
  <c r="AA382" i="26"/>
  <c r="AA309" i="26"/>
  <c r="AA152" i="26"/>
  <c r="AA44" i="29"/>
  <c r="T44" i="29" s="1"/>
  <c r="AA347" i="26"/>
  <c r="AA357" i="26"/>
  <c r="AA311" i="26"/>
  <c r="AA55" i="29"/>
  <c r="S55" i="29" s="1"/>
  <c r="AA361" i="26"/>
  <c r="AA223" i="26"/>
  <c r="AA322" i="26"/>
  <c r="AA278" i="26"/>
  <c r="AA227" i="26"/>
  <c r="AA156" i="26"/>
  <c r="AA146" i="26"/>
  <c r="AA283" i="26"/>
  <c r="AA39" i="27"/>
  <c r="AA355" i="26"/>
  <c r="L18" i="22"/>
  <c r="AA69" i="27"/>
  <c r="M17" i="22"/>
  <c r="AA384" i="26"/>
  <c r="AA341" i="26"/>
  <c r="AA97" i="13"/>
  <c r="AA158" i="26"/>
  <c r="AA72" i="13"/>
  <c r="AA131" i="26"/>
  <c r="AA172" i="26"/>
  <c r="AA83" i="26"/>
  <c r="AA118" i="26"/>
  <c r="AA123" i="26"/>
  <c r="AA216" i="26"/>
  <c r="AA350" i="26"/>
  <c r="AA61" i="26"/>
  <c r="T55" i="29"/>
  <c r="AA114" i="26"/>
  <c r="AA149" i="26"/>
  <c r="AA397" i="26"/>
  <c r="AA209" i="26"/>
  <c r="T67" i="29"/>
  <c r="AA289" i="26"/>
  <c r="AA286" i="26"/>
  <c r="AA369" i="26"/>
  <c r="AA99" i="26"/>
  <c r="AA80" i="13"/>
  <c r="AA219" i="26"/>
  <c r="AA145" i="26"/>
  <c r="AA330" i="26"/>
  <c r="AA308" i="26"/>
  <c r="AA57" i="27"/>
  <c r="AA42" i="27"/>
  <c r="AA313" i="26"/>
  <c r="AA288" i="26"/>
  <c r="AA354" i="26"/>
  <c r="AA345" i="26"/>
  <c r="AA65" i="29"/>
  <c r="T65" i="29" s="1"/>
  <c r="AA215" i="26"/>
  <c r="AA63" i="27"/>
  <c r="AA220" i="26"/>
  <c r="AA343" i="26"/>
  <c r="AA248" i="26"/>
  <c r="AA54" i="26"/>
  <c r="T62" i="29"/>
  <c r="AA94" i="13"/>
  <c r="AA253" i="26"/>
  <c r="AA351" i="26"/>
  <c r="AA166" i="26"/>
  <c r="AA194" i="26"/>
  <c r="AA173" i="26"/>
  <c r="AA49" i="27"/>
  <c r="AA240" i="26"/>
  <c r="AA73" i="13"/>
  <c r="T69" i="29"/>
  <c r="S69" i="29"/>
  <c r="T59" i="29"/>
  <c r="S59" i="29"/>
  <c r="S51" i="29"/>
  <c r="S60" i="29"/>
  <c r="T68" i="29"/>
  <c r="T41" i="29"/>
  <c r="S41" i="29"/>
  <c r="T50" i="29"/>
  <c r="S50" i="29"/>
  <c r="R66" i="27" l="1"/>
  <c r="R68" i="27"/>
  <c r="R90" i="13"/>
  <c r="R51" i="29"/>
  <c r="R42" i="29"/>
  <c r="R57" i="26"/>
  <c r="R33" i="27"/>
  <c r="R54" i="27"/>
  <c r="R53" i="26"/>
  <c r="R89" i="13"/>
  <c r="R52" i="29"/>
  <c r="R43" i="26"/>
  <c r="R68" i="26"/>
  <c r="R59" i="26"/>
  <c r="R39" i="27"/>
  <c r="R48" i="26"/>
  <c r="R67" i="29"/>
  <c r="R65" i="27"/>
  <c r="R67" i="26"/>
  <c r="R67" i="27"/>
  <c r="R97" i="13"/>
  <c r="D4" i="21"/>
  <c r="R94" i="13"/>
  <c r="R58" i="26"/>
  <c r="R92" i="13"/>
  <c r="R87" i="13"/>
  <c r="R27" i="27"/>
  <c r="R77" i="26"/>
  <c r="R77" i="13"/>
  <c r="R69" i="27"/>
  <c r="R67" i="13"/>
  <c r="R78" i="13"/>
  <c r="R69" i="29"/>
  <c r="R61" i="27"/>
  <c r="R46" i="26"/>
  <c r="R62" i="27"/>
  <c r="R79" i="13"/>
  <c r="R47" i="29"/>
  <c r="R76" i="26"/>
  <c r="R68" i="29"/>
  <c r="R47" i="27"/>
  <c r="R95" i="13"/>
  <c r="R65" i="29"/>
  <c r="H4" i="21"/>
  <c r="R25" i="27"/>
  <c r="R43" i="29"/>
  <c r="R62" i="26"/>
  <c r="R75" i="13"/>
  <c r="R66" i="26"/>
  <c r="R82" i="13"/>
  <c r="R65" i="13"/>
  <c r="R72" i="13"/>
  <c r="R45" i="29"/>
  <c r="R50" i="26"/>
  <c r="R91" i="13"/>
  <c r="R61" i="13"/>
  <c r="R44" i="27"/>
  <c r="R44" i="26"/>
  <c r="R84" i="13"/>
  <c r="R62" i="13"/>
  <c r="R76" i="13"/>
  <c r="R23" i="27"/>
  <c r="R54" i="29"/>
  <c r="R74" i="26"/>
  <c r="R48" i="27"/>
  <c r="R66" i="13"/>
  <c r="R57" i="29"/>
  <c r="R49" i="26"/>
  <c r="R63" i="29"/>
  <c r="R40" i="29"/>
  <c r="R24" i="27"/>
  <c r="R44" i="29"/>
  <c r="R50" i="27"/>
  <c r="R65" i="26"/>
  <c r="R39" i="29"/>
  <c r="R63" i="26"/>
  <c r="R61" i="29"/>
  <c r="R69" i="13"/>
  <c r="R69" i="26"/>
  <c r="R55" i="26"/>
  <c r="R64" i="27"/>
  <c r="R26" i="27"/>
  <c r="R57" i="27"/>
  <c r="R73" i="13"/>
  <c r="R50" i="29"/>
  <c r="R42" i="26"/>
  <c r="R35" i="29"/>
  <c r="R63" i="13"/>
  <c r="R28" i="27"/>
  <c r="R48" i="29"/>
  <c r="R66" i="29"/>
  <c r="R34" i="27"/>
  <c r="R75" i="26"/>
  <c r="R43" i="27"/>
  <c r="R63" i="27"/>
  <c r="R37" i="27"/>
  <c r="R32" i="27"/>
  <c r="R56" i="29"/>
  <c r="R60" i="27"/>
  <c r="R30" i="27"/>
  <c r="R47" i="26"/>
  <c r="R64" i="29"/>
  <c r="R60" i="26"/>
  <c r="R51" i="26"/>
  <c r="R60" i="29"/>
  <c r="R73" i="26"/>
  <c r="R41" i="26"/>
  <c r="R74" i="13"/>
  <c r="R83" i="13"/>
  <c r="R41" i="29"/>
  <c r="R53" i="29"/>
  <c r="R54" i="26"/>
  <c r="R31" i="27"/>
  <c r="R56" i="27"/>
  <c r="R52" i="26"/>
  <c r="R70" i="13"/>
  <c r="R71" i="13"/>
  <c r="R58" i="29"/>
  <c r="R45" i="26"/>
  <c r="R80" i="13"/>
  <c r="R46" i="27"/>
  <c r="R53" i="27"/>
  <c r="R96" i="13"/>
  <c r="R34" i="29"/>
  <c r="R72" i="26"/>
  <c r="R88" i="13"/>
  <c r="R70" i="26"/>
  <c r="R42" i="27"/>
  <c r="R36" i="27"/>
  <c r="R64" i="13"/>
  <c r="R59" i="29"/>
  <c r="R35" i="27"/>
  <c r="R71" i="26"/>
  <c r="R49" i="27"/>
  <c r="R58" i="27"/>
  <c r="R49" i="29"/>
  <c r="R93" i="13"/>
  <c r="R68" i="13"/>
  <c r="R61" i="26"/>
  <c r="R85" i="13"/>
  <c r="R51" i="27"/>
  <c r="R62" i="29"/>
  <c r="R86" i="13"/>
  <c r="R70" i="27"/>
  <c r="R41" i="27"/>
  <c r="R56" i="26"/>
  <c r="R29" i="27"/>
  <c r="R52" i="27"/>
  <c r="R55" i="27"/>
  <c r="R37" i="29"/>
  <c r="R38" i="29"/>
  <c r="R40" i="27"/>
  <c r="R45" i="27"/>
  <c r="R64" i="26"/>
  <c r="R81" i="13"/>
  <c r="R55" i="29"/>
  <c r="R46" i="29"/>
  <c r="R38" i="27"/>
  <c r="R36" i="29"/>
  <c r="R59" i="27"/>
  <c r="S68" i="29"/>
  <c r="T47" i="29"/>
  <c r="S25" i="27"/>
  <c r="S93" i="13"/>
  <c r="S48" i="26"/>
  <c r="S34" i="27"/>
  <c r="S40" i="27"/>
  <c r="S76" i="26"/>
  <c r="S61" i="26"/>
  <c r="S92" i="13"/>
  <c r="S35" i="27"/>
  <c r="S67" i="26"/>
  <c r="S69" i="26"/>
  <c r="S55" i="27"/>
  <c r="S95" i="13"/>
  <c r="S88" i="13"/>
  <c r="S46" i="26"/>
  <c r="S54" i="26"/>
  <c r="S59" i="26"/>
  <c r="K4" i="21"/>
  <c r="S31" i="27"/>
  <c r="T60" i="29"/>
  <c r="S33" i="27"/>
  <c r="S76" i="13"/>
  <c r="S41" i="27"/>
  <c r="S94" i="13"/>
  <c r="S30" i="27"/>
  <c r="S38" i="27"/>
  <c r="S62" i="26"/>
  <c r="S29" i="27"/>
  <c r="S75" i="13"/>
  <c r="S85" i="13"/>
  <c r="S87" i="13"/>
  <c r="S63" i="27"/>
  <c r="S64" i="26"/>
  <c r="S82" i="13"/>
  <c r="S49" i="27"/>
  <c r="S65" i="13"/>
  <c r="S45" i="26"/>
  <c r="S97" i="13"/>
  <c r="H5" i="21"/>
  <c r="J5" i="21" s="1"/>
  <c r="S80" i="13"/>
  <c r="L5" i="21"/>
  <c r="S61" i="29"/>
  <c r="S39" i="27"/>
  <c r="S57" i="27"/>
  <c r="D3" i="13"/>
  <c r="S67" i="13"/>
  <c r="S74" i="13"/>
  <c r="J21" i="22"/>
  <c r="S91" i="13"/>
  <c r="O35" i="13"/>
  <c r="O36" i="13" s="1"/>
  <c r="S61" i="13"/>
  <c r="S52" i="27"/>
  <c r="S61" i="27"/>
  <c r="S60" i="26"/>
  <c r="T58" i="29"/>
  <c r="S44" i="26"/>
  <c r="S81" i="13"/>
  <c r="S84" i="13"/>
  <c r="S70" i="26"/>
  <c r="S77" i="13"/>
  <c r="S72" i="13"/>
  <c r="S42" i="27"/>
  <c r="T51" i="29"/>
  <c r="E4" i="21"/>
  <c r="S60" i="27"/>
  <c r="D4" i="13"/>
  <c r="S50" i="26"/>
  <c r="S52" i="26"/>
  <c r="T64" i="29"/>
  <c r="S75" i="26"/>
  <c r="T36" i="29"/>
  <c r="S74" i="26"/>
  <c r="S45" i="27"/>
  <c r="S47" i="27"/>
  <c r="AE98" i="13"/>
  <c r="S63" i="29"/>
  <c r="S66" i="13"/>
  <c r="T52" i="29"/>
  <c r="F4" i="21"/>
  <c r="T43" i="29"/>
  <c r="S46" i="27"/>
  <c r="S63" i="26"/>
  <c r="S58" i="26"/>
  <c r="S89" i="13"/>
  <c r="S44" i="29"/>
  <c r="S71" i="26"/>
  <c r="S37" i="27"/>
  <c r="S50" i="27"/>
  <c r="S57" i="26"/>
  <c r="S65" i="26"/>
  <c r="J25" i="22"/>
  <c r="K21" i="22"/>
  <c r="S36" i="27"/>
  <c r="S73" i="13"/>
  <c r="S78" i="13"/>
  <c r="S65" i="27"/>
  <c r="S90" i="13"/>
  <c r="S51" i="27"/>
  <c r="S51" i="26"/>
  <c r="S64" i="27"/>
  <c r="S62" i="27"/>
  <c r="S26" i="27"/>
  <c r="J24" i="22"/>
  <c r="K5" i="21"/>
  <c r="L21" i="22"/>
  <c r="T48" i="29"/>
  <c r="S53" i="27"/>
  <c r="S47" i="26"/>
  <c r="S69" i="13"/>
  <c r="S66" i="26"/>
  <c r="S43" i="26"/>
  <c r="T45" i="29"/>
  <c r="S28" i="27"/>
  <c r="I4" i="21"/>
  <c r="S73" i="26"/>
  <c r="J22" i="22"/>
  <c r="S308" i="26"/>
  <c r="S341" i="26"/>
  <c r="T341" i="26" s="1"/>
  <c r="S158" i="26"/>
  <c r="S306" i="26"/>
  <c r="S310" i="26"/>
  <c r="R310" i="26" s="1"/>
  <c r="S185" i="26"/>
  <c r="S323" i="26"/>
  <c r="S24" i="26"/>
  <c r="S301" i="26"/>
  <c r="R301" i="26" s="1"/>
  <c r="S262" i="26"/>
  <c r="R262" i="26" s="1"/>
  <c r="S135" i="26"/>
  <c r="S178" i="26"/>
  <c r="R178" i="26" s="1"/>
  <c r="S150" i="26"/>
  <c r="S192" i="26"/>
  <c r="R192" i="26" s="1"/>
  <c r="S122" i="26"/>
  <c r="T29" i="28"/>
  <c r="S397" i="26"/>
  <c r="S281" i="26"/>
  <c r="T281" i="26" s="1"/>
  <c r="S269" i="26"/>
  <c r="S317" i="26"/>
  <c r="O59" i="13"/>
  <c r="S59" i="13" s="1"/>
  <c r="R59" i="13" s="1"/>
  <c r="S207" i="26"/>
  <c r="T207" i="26" s="1"/>
  <c r="S151" i="26"/>
  <c r="S378" i="26"/>
  <c r="S159" i="26"/>
  <c r="S252" i="26"/>
  <c r="S189" i="26"/>
  <c r="S367" i="26"/>
  <c r="S112" i="26"/>
  <c r="S35" i="28"/>
  <c r="S287" i="26"/>
  <c r="R287" i="26" s="1"/>
  <c r="S277" i="26"/>
  <c r="T277" i="26" s="1"/>
  <c r="S93" i="26"/>
  <c r="M5" i="21"/>
  <c r="S36" i="13"/>
  <c r="T310" i="26"/>
  <c r="R185" i="26"/>
  <c r="T122" i="26"/>
  <c r="S69" i="27"/>
  <c r="S49" i="26"/>
  <c r="S96" i="13"/>
  <c r="S44" i="27"/>
  <c r="S55" i="26"/>
  <c r="S58" i="27"/>
  <c r="AE102" i="13"/>
  <c r="S364" i="26"/>
  <c r="T364" i="26" s="1"/>
  <c r="S182" i="26"/>
  <c r="R182" i="26" s="1"/>
  <c r="S31" i="28"/>
  <c r="S132" i="26"/>
  <c r="S362" i="26"/>
  <c r="S329" i="26"/>
  <c r="T329" i="26" s="1"/>
  <c r="S355" i="26"/>
  <c r="T355" i="26" s="1"/>
  <c r="T35" i="28"/>
  <c r="S332" i="26"/>
  <c r="T332" i="26" s="1"/>
  <c r="S356" i="26"/>
  <c r="T25" i="13"/>
  <c r="S195" i="26"/>
  <c r="R195" i="26" s="1"/>
  <c r="S267" i="26"/>
  <c r="R267" i="26" s="1"/>
  <c r="S131" i="26"/>
  <c r="S126" i="26"/>
  <c r="S217" i="26"/>
  <c r="S289" i="26"/>
  <c r="T289" i="26" s="1"/>
  <c r="S164" i="26"/>
  <c r="S247" i="26"/>
  <c r="S253" i="26"/>
  <c r="I5" i="21"/>
  <c r="O5" i="21" s="1"/>
  <c r="T317" i="26"/>
  <c r="T131" i="26"/>
  <c r="R126" i="26"/>
  <c r="T252" i="26"/>
  <c r="R367" i="26"/>
  <c r="T93" i="26"/>
  <c r="T36" i="13"/>
  <c r="T59" i="13"/>
  <c r="S79" i="13"/>
  <c r="S64" i="13"/>
  <c r="T57" i="29"/>
  <c r="S48" i="27"/>
  <c r="S63" i="13"/>
  <c r="S86" i="13"/>
  <c r="S70" i="27"/>
  <c r="T23" i="28"/>
  <c r="S184" i="26"/>
  <c r="R184" i="26" s="1"/>
  <c r="T24" i="26"/>
  <c r="T32" i="28"/>
  <c r="S218" i="26"/>
  <c r="R218" i="26" s="1"/>
  <c r="S83" i="26"/>
  <c r="S124" i="26"/>
  <c r="T124" i="26" s="1"/>
  <c r="S103" i="26"/>
  <c r="S210" i="26"/>
  <c r="R210" i="26" s="1"/>
  <c r="S120" i="26"/>
  <c r="S198" i="26"/>
  <c r="T198" i="26" s="1"/>
  <c r="S121" i="26"/>
  <c r="R121" i="26" s="1"/>
  <c r="T34" i="28"/>
  <c r="S346" i="26"/>
  <c r="S116" i="26"/>
  <c r="S241" i="26"/>
  <c r="S29" i="26"/>
  <c r="S348" i="26"/>
  <c r="S155" i="26"/>
  <c r="R155" i="26" s="1"/>
  <c r="S298" i="26"/>
  <c r="H6" i="21"/>
  <c r="K6" i="21" s="1"/>
  <c r="R158" i="26"/>
  <c r="T210" i="26"/>
  <c r="T397" i="26"/>
  <c r="R317" i="26"/>
  <c r="R116" i="26"/>
  <c r="T217" i="26"/>
  <c r="T367" i="26"/>
  <c r="R93" i="26"/>
  <c r="I6" i="21"/>
  <c r="S41" i="26"/>
  <c r="S68" i="13"/>
  <c r="S68" i="27"/>
  <c r="S24" i="27"/>
  <c r="M21" i="22"/>
  <c r="T46" i="29"/>
  <c r="D5" i="26"/>
  <c r="M24" i="22"/>
  <c r="S172" i="26"/>
  <c r="S357" i="26"/>
  <c r="S25" i="13"/>
  <c r="S316" i="26"/>
  <c r="S169" i="26"/>
  <c r="T169" i="26" s="1"/>
  <c r="T34" i="13"/>
  <c r="S31" i="13"/>
  <c r="S389" i="26"/>
  <c r="S387" i="26"/>
  <c r="S392" i="26"/>
  <c r="S399" i="26"/>
  <c r="S86" i="26"/>
  <c r="S291" i="26"/>
  <c r="S30" i="28"/>
  <c r="S81" i="26"/>
  <c r="T81" i="26" s="1"/>
  <c r="S183" i="26"/>
  <c r="T40" i="26"/>
  <c r="T24" i="13"/>
  <c r="S395" i="26"/>
  <c r="S321" i="26"/>
  <c r="T321" i="26" s="1"/>
  <c r="AE103" i="13"/>
  <c r="R341" i="26"/>
  <c r="T158" i="26"/>
  <c r="R124" i="26"/>
  <c r="R387" i="26"/>
  <c r="R356" i="26"/>
  <c r="R397" i="26"/>
  <c r="R281" i="26"/>
  <c r="O60" i="13"/>
  <c r="R183" i="26"/>
  <c r="T253" i="26"/>
  <c r="N5" i="21"/>
  <c r="S56" i="27"/>
  <c r="S56" i="26"/>
  <c r="S42" i="26"/>
  <c r="D3" i="26"/>
  <c r="S68" i="26"/>
  <c r="S66" i="27"/>
  <c r="S72" i="26"/>
  <c r="S62" i="29"/>
  <c r="J23" i="22"/>
  <c r="S360" i="26"/>
  <c r="R360" i="26" s="1"/>
  <c r="S26" i="28"/>
  <c r="S338" i="26"/>
  <c r="R338" i="26" s="1"/>
  <c r="S264" i="26"/>
  <c r="S271" i="26"/>
  <c r="T271" i="26" s="1"/>
  <c r="O23" i="29"/>
  <c r="S23" i="29" s="1"/>
  <c r="S29" i="13"/>
  <c r="S274" i="26"/>
  <c r="S254" i="26"/>
  <c r="S294" i="26"/>
  <c r="T294" i="26" s="1"/>
  <c r="S292" i="26"/>
  <c r="R292" i="26" s="1"/>
  <c r="S142" i="26"/>
  <c r="S220" i="26"/>
  <c r="T362" i="26"/>
  <c r="R135" i="26"/>
  <c r="R252" i="26"/>
  <c r="T292" i="26"/>
  <c r="R112" i="26"/>
  <c r="J6" i="21"/>
  <c r="T23" i="29"/>
  <c r="Q6" i="21"/>
  <c r="S53" i="26"/>
  <c r="S67" i="27"/>
  <c r="L4" i="21"/>
  <c r="S35" i="13"/>
  <c r="S261" i="26"/>
  <c r="S303" i="26"/>
  <c r="R303" i="26" s="1"/>
  <c r="S123" i="26"/>
  <c r="S239" i="26"/>
  <c r="S166" i="26"/>
  <c r="R166" i="26" s="1"/>
  <c r="S157" i="26"/>
  <c r="S315" i="26"/>
  <c r="S78" i="26"/>
  <c r="T78" i="26" s="1"/>
  <c r="S119" i="26"/>
  <c r="R119" i="26" s="1"/>
  <c r="S173" i="26"/>
  <c r="R173" i="26" s="1"/>
  <c r="S286" i="26"/>
  <c r="S393" i="26"/>
  <c r="S339" i="26"/>
  <c r="R339" i="26" s="1"/>
  <c r="R332" i="26"/>
  <c r="T291" i="26"/>
  <c r="T119" i="26"/>
  <c r="T183" i="26"/>
  <c r="T112" i="26"/>
  <c r="T287" i="26"/>
  <c r="H7" i="21"/>
  <c r="O24" i="29"/>
  <c r="S24" i="29" s="1"/>
  <c r="S83" i="13"/>
  <c r="S27" i="27"/>
  <c r="M4" i="21"/>
  <c r="S293" i="26"/>
  <c r="S34" i="28"/>
  <c r="S379" i="26"/>
  <c r="S26" i="13"/>
  <c r="S23" i="28"/>
  <c r="S186" i="26"/>
  <c r="S127" i="26"/>
  <c r="R127" i="26" s="1"/>
  <c r="S153" i="26"/>
  <c r="S39" i="26"/>
  <c r="S372" i="26"/>
  <c r="S246" i="26"/>
  <c r="S251" i="26"/>
  <c r="R251" i="26" s="1"/>
  <c r="S196" i="26"/>
  <c r="T33" i="28"/>
  <c r="T261" i="26"/>
  <c r="R323" i="26"/>
  <c r="R291" i="26"/>
  <c r="R131" i="26"/>
  <c r="R372" i="26"/>
  <c r="R294" i="26"/>
  <c r="R246" i="26"/>
  <c r="T155" i="26"/>
  <c r="R277" i="26"/>
  <c r="R23" i="29"/>
  <c r="D5" i="21"/>
  <c r="S70" i="13"/>
  <c r="D4" i="26"/>
  <c r="J4" i="21"/>
  <c r="S216" i="26"/>
  <c r="S27" i="13"/>
  <c r="S203" i="26"/>
  <c r="R203" i="26" s="1"/>
  <c r="S307" i="26"/>
  <c r="R307" i="26" s="1"/>
  <c r="S385" i="26"/>
  <c r="S209" i="26"/>
  <c r="S275" i="26"/>
  <c r="S99" i="26"/>
  <c r="T30" i="26"/>
  <c r="S347" i="26"/>
  <c r="S149" i="26"/>
  <c r="T149" i="26" s="1"/>
  <c r="S248" i="26"/>
  <c r="T248" i="26" s="1"/>
  <c r="T25" i="26"/>
  <c r="S102" i="13"/>
  <c r="R261" i="26"/>
  <c r="T323" i="26"/>
  <c r="T301" i="26"/>
  <c r="R120" i="26"/>
  <c r="T378" i="26"/>
  <c r="T173" i="26"/>
  <c r="R289" i="26"/>
  <c r="R248" i="26"/>
  <c r="R395" i="26"/>
  <c r="R253" i="26"/>
  <c r="R220" i="26"/>
  <c r="S60" i="13"/>
  <c r="T60" i="13" s="1"/>
  <c r="S49" i="29"/>
  <c r="S43" i="27"/>
  <c r="AE104" i="13"/>
  <c r="S62" i="13"/>
  <c r="S345" i="26"/>
  <c r="S101" i="26"/>
  <c r="R101" i="26" s="1"/>
  <c r="S35" i="26"/>
  <c r="S162" i="26"/>
  <c r="S319" i="26"/>
  <c r="S263" i="26"/>
  <c r="T263" i="26" s="1"/>
  <c r="S353" i="26"/>
  <c r="S181" i="26"/>
  <c r="S175" i="26"/>
  <c r="T175" i="26" s="1"/>
  <c r="S228" i="26"/>
  <c r="S305" i="26"/>
  <c r="S350" i="26"/>
  <c r="S398" i="26"/>
  <c r="R398" i="26" s="1"/>
  <c r="T83" i="26"/>
  <c r="T178" i="26"/>
  <c r="R389" i="26"/>
  <c r="T120" i="26"/>
  <c r="R269" i="26"/>
  <c r="R378" i="26"/>
  <c r="R164" i="26"/>
  <c r="T393" i="26"/>
  <c r="T298" i="26"/>
  <c r="T220" i="26"/>
  <c r="H8" i="21"/>
  <c r="T35" i="29"/>
  <c r="S71" i="13"/>
  <c r="S77" i="26"/>
  <c r="S53" i="29"/>
  <c r="S401" i="26"/>
  <c r="R401" i="26" s="1"/>
  <c r="T23" i="26"/>
  <c r="S285" i="26"/>
  <c r="T285" i="26" s="1"/>
  <c r="S171" i="26"/>
  <c r="S204" i="26"/>
  <c r="T204" i="26" s="1"/>
  <c r="S211" i="26"/>
  <c r="S34" i="13"/>
  <c r="S245" i="26"/>
  <c r="R245" i="26" s="1"/>
  <c r="O4" i="21"/>
  <c r="S146" i="26"/>
  <c r="R146" i="26" s="1"/>
  <c r="S179" i="26"/>
  <c r="S33" i="28"/>
  <c r="S115" i="26"/>
  <c r="O37" i="13"/>
  <c r="O38" i="13" s="1"/>
  <c r="R364" i="26"/>
  <c r="T182" i="26"/>
  <c r="T338" i="26"/>
  <c r="T186" i="26"/>
  <c r="R198" i="26"/>
  <c r="R274" i="26"/>
  <c r="R151" i="26"/>
  <c r="T251" i="26"/>
  <c r="R348" i="26"/>
  <c r="R142" i="26"/>
  <c r="R393" i="26"/>
  <c r="R321" i="26"/>
  <c r="P5" i="21"/>
  <c r="I7" i="21"/>
  <c r="R60" i="13"/>
  <c r="S54" i="27"/>
  <c r="S59" i="27"/>
  <c r="D5" i="13"/>
  <c r="S65" i="29"/>
  <c r="S154" i="26"/>
  <c r="T27" i="28"/>
  <c r="S104" i="26"/>
  <c r="S368" i="26"/>
  <c r="S382" i="26"/>
  <c r="S373" i="26"/>
  <c r="S97" i="26"/>
  <c r="T24" i="28"/>
  <c r="S208" i="26"/>
  <c r="S130" i="26"/>
  <c r="S380" i="26"/>
  <c r="S219" i="26"/>
  <c r="S396" i="26"/>
  <c r="T172" i="26"/>
  <c r="T184" i="26"/>
  <c r="T379" i="26"/>
  <c r="R162" i="26"/>
  <c r="R204" i="26"/>
  <c r="R399" i="26"/>
  <c r="T274" i="26"/>
  <c r="R207" i="26"/>
  <c r="T151" i="26"/>
  <c r="R347" i="26"/>
  <c r="R189" i="26"/>
  <c r="S23" i="27"/>
  <c r="T56" i="29"/>
  <c r="S32" i="27"/>
  <c r="D6" i="21"/>
  <c r="S322" i="26"/>
  <c r="T322" i="26" s="1"/>
  <c r="S160" i="26"/>
  <c r="S25" i="28"/>
  <c r="S231" i="26"/>
  <c r="S280" i="26"/>
  <c r="S257" i="26"/>
  <c r="T257" i="26" s="1"/>
  <c r="T29" i="13"/>
  <c r="S163" i="26"/>
  <c r="S32" i="26"/>
  <c r="S238" i="26"/>
  <c r="S177" i="26"/>
  <c r="S118" i="26"/>
  <c r="S335" i="26"/>
  <c r="R172" i="26"/>
  <c r="T101" i="26"/>
  <c r="R379" i="26"/>
  <c r="R362" i="26"/>
  <c r="T162" i="26"/>
  <c r="T135" i="26"/>
  <c r="R271" i="26"/>
  <c r="T399" i="26"/>
  <c r="T245" i="26"/>
  <c r="R78" i="26"/>
  <c r="T346" i="26"/>
  <c r="T347" i="26"/>
  <c r="T189" i="26"/>
  <c r="M6" i="21"/>
  <c r="T348" i="26"/>
  <c r="J8" i="21"/>
  <c r="T142" i="26"/>
  <c r="H9" i="21"/>
  <c r="T24" i="29"/>
  <c r="L6" i="21"/>
  <c r="R36" i="13"/>
  <c r="L7" i="21"/>
  <c r="M7" i="21"/>
  <c r="K25" i="22"/>
  <c r="K24" i="22"/>
  <c r="L22" i="22"/>
  <c r="L23" i="22"/>
  <c r="K22" i="22"/>
  <c r="K23" i="22"/>
  <c r="L25" i="22"/>
  <c r="L24" i="22"/>
  <c r="AE99" i="13"/>
  <c r="S98" i="13"/>
  <c r="P4" i="21"/>
  <c r="S117" i="26"/>
  <c r="S206" i="26"/>
  <c r="S91" i="26"/>
  <c r="S201" i="26"/>
  <c r="S129" i="26"/>
  <c r="S194" i="26"/>
  <c r="S140" i="26"/>
  <c r="S388" i="26"/>
  <c r="S161" i="26"/>
  <c r="S30" i="13"/>
  <c r="S300" i="26"/>
  <c r="S370" i="26"/>
  <c r="S369" i="26"/>
  <c r="S197" i="26"/>
  <c r="S229" i="26"/>
  <c r="S250" i="26"/>
  <c r="S90" i="26"/>
  <c r="S394" i="26"/>
  <c r="S352" i="26"/>
  <c r="S165" i="26"/>
  <c r="S167" i="26"/>
  <c r="S107" i="26"/>
  <c r="S100" i="26"/>
  <c r="R100" i="26" s="1"/>
  <c r="S187" i="26"/>
  <c r="S224" i="26"/>
  <c r="R224" i="26" s="1"/>
  <c r="S30" i="26"/>
  <c r="S312" i="26"/>
  <c r="T26" i="26"/>
  <c r="T25" i="28"/>
  <c r="T27" i="26"/>
  <c r="S114" i="26"/>
  <c r="S358" i="26"/>
  <c r="T29" i="26"/>
  <c r="S288" i="26"/>
  <c r="T288" i="26" s="1"/>
  <c r="S260" i="26"/>
  <c r="R260" i="26" s="1"/>
  <c r="T26" i="28"/>
  <c r="S34" i="26"/>
  <c r="S361" i="26"/>
  <c r="S23" i="13"/>
  <c r="S96" i="26"/>
  <c r="S226" i="26"/>
  <c r="S85" i="26"/>
  <c r="R85" i="26" s="1"/>
  <c r="S374" i="26"/>
  <c r="S200" i="26"/>
  <c r="S88" i="26"/>
  <c r="T35" i="26"/>
  <c r="S144" i="26"/>
  <c r="S138" i="26"/>
  <c r="S36" i="26"/>
  <c r="S23" i="26"/>
  <c r="S33" i="13"/>
  <c r="S244" i="26"/>
  <c r="S199" i="26"/>
  <c r="S79" i="26"/>
  <c r="S25" i="26"/>
  <c r="S359" i="26"/>
  <c r="S190" i="26"/>
  <c r="S128" i="26"/>
  <c r="S237" i="26"/>
  <c r="S265" i="26"/>
  <c r="S98" i="26"/>
  <c r="S125" i="26"/>
  <c r="T125" i="26" s="1"/>
  <c r="S82" i="26"/>
  <c r="T82" i="26" s="1"/>
  <c r="S105" i="26"/>
  <c r="T33" i="13"/>
  <c r="S272" i="26"/>
  <c r="S32" i="13"/>
  <c r="S342" i="26"/>
  <c r="S375" i="26"/>
  <c r="R375" i="26" s="1"/>
  <c r="S89" i="26"/>
  <c r="T28" i="13"/>
  <c r="S215" i="26"/>
  <c r="S143" i="26"/>
  <c r="S235" i="26"/>
  <c r="T39" i="26"/>
  <c r="S386" i="26"/>
  <c r="S354" i="26"/>
  <c r="S365" i="26"/>
  <c r="R365" i="26" s="1"/>
  <c r="S344" i="26"/>
  <c r="S273" i="26"/>
  <c r="R273" i="26" s="1"/>
  <c r="S283" i="26"/>
  <c r="S222" i="26"/>
  <c r="R222" i="26" s="1"/>
  <c r="S268" i="26"/>
  <c r="T32" i="13"/>
  <c r="S33" i="26"/>
  <c r="S110" i="26"/>
  <c r="T110" i="26" s="1"/>
  <c r="S137" i="26"/>
  <c r="S176" i="26"/>
  <c r="R176" i="26" s="1"/>
  <c r="S309" i="26"/>
  <c r="S84" i="26"/>
  <c r="T34" i="26"/>
  <c r="S290" i="26"/>
  <c r="T290" i="26" s="1"/>
  <c r="S214" i="26"/>
  <c r="T32" i="26"/>
  <c r="S349" i="26"/>
  <c r="S376" i="26"/>
  <c r="R376" i="26" s="1"/>
  <c r="T26" i="13"/>
  <c r="S92" i="26"/>
  <c r="S106" i="26"/>
  <c r="S113" i="26"/>
  <c r="S279" i="26"/>
  <c r="S324" i="26"/>
  <c r="S266" i="26"/>
  <c r="S366" i="26"/>
  <c r="R366" i="26" s="1"/>
  <c r="S240" i="26"/>
  <c r="R240" i="26" s="1"/>
  <c r="S141" i="26"/>
  <c r="S223" i="26"/>
  <c r="S111" i="26"/>
  <c r="S40" i="26"/>
  <c r="S232" i="26"/>
  <c r="S94" i="26"/>
  <c r="T94" i="26" s="1"/>
  <c r="S304" i="26"/>
  <c r="S80" i="26"/>
  <c r="S276" i="26"/>
  <c r="N4" i="21"/>
  <c r="S28" i="13"/>
  <c r="S37" i="26"/>
  <c r="S243" i="26"/>
  <c r="S325" i="26"/>
  <c r="T325" i="26" s="1"/>
  <c r="S336" i="26"/>
  <c r="S337" i="26"/>
  <c r="S147" i="26"/>
  <c r="S351" i="26"/>
  <c r="S191" i="26"/>
  <c r="S28" i="28"/>
  <c r="S27" i="26"/>
  <c r="S24" i="28"/>
  <c r="S109" i="26"/>
  <c r="T109" i="26" s="1"/>
  <c r="S236" i="26"/>
  <c r="S102" i="26"/>
  <c r="S320" i="26"/>
  <c r="S134" i="26"/>
  <c r="S297" i="26"/>
  <c r="S326" i="26"/>
  <c r="S205" i="26"/>
  <c r="S31" i="26"/>
  <c r="S27" i="28"/>
  <c r="S377" i="26"/>
  <c r="S227" i="26"/>
  <c r="S381" i="26"/>
  <c r="S296" i="26"/>
  <c r="S383" i="26"/>
  <c r="S213" i="26"/>
  <c r="S384" i="26"/>
  <c r="S148" i="26"/>
  <c r="S328" i="26"/>
  <c r="S230" i="26"/>
  <c r="S330" i="26"/>
  <c r="S180" i="26"/>
  <c r="S38" i="26"/>
  <c r="S340" i="26"/>
  <c r="T33" i="26"/>
  <c r="S24" i="13"/>
  <c r="S299" i="26"/>
  <c r="S371" i="26"/>
  <c r="S221" i="26"/>
  <c r="T27" i="13"/>
  <c r="S363" i="26"/>
  <c r="R363" i="26" s="1"/>
  <c r="S302" i="26"/>
  <c r="T23" i="13"/>
  <c r="S28" i="26"/>
  <c r="T31" i="13"/>
  <c r="S133" i="26"/>
  <c r="S270" i="26"/>
  <c r="S32" i="28"/>
  <c r="S249" i="26"/>
  <c r="S259" i="26"/>
  <c r="R259" i="26" s="1"/>
  <c r="T30" i="28"/>
  <c r="S108" i="26"/>
  <c r="T37" i="26"/>
  <c r="S188" i="26"/>
  <c r="T28" i="28"/>
  <c r="S233" i="26"/>
  <c r="S95" i="26"/>
  <c r="S313" i="26"/>
  <c r="T313" i="26" s="1"/>
  <c r="S26" i="26"/>
  <c r="S242" i="26"/>
  <c r="T242" i="26" s="1"/>
  <c r="S152" i="26"/>
  <c r="S136" i="26"/>
  <c r="R136" i="26" s="1"/>
  <c r="S193" i="26"/>
  <c r="S334" i="26"/>
  <c r="R334" i="26" s="1"/>
  <c r="S156" i="26"/>
  <c r="R156" i="26" s="1"/>
  <c r="T36" i="26"/>
  <c r="S390" i="26"/>
  <c r="S255" i="26"/>
  <c r="T255" i="26" s="1"/>
  <c r="T30" i="13"/>
  <c r="S282" i="26"/>
  <c r="S212" i="26"/>
  <c r="S400" i="26"/>
  <c r="S333" i="26"/>
  <c r="T333" i="26" s="1"/>
  <c r="S168" i="26"/>
  <c r="T168" i="26" s="1"/>
  <c r="S331" i="26"/>
  <c r="R331" i="26" s="1"/>
  <c r="S234" i="26"/>
  <c r="S278" i="26"/>
  <c r="S318" i="26"/>
  <c r="T318" i="26" s="1"/>
  <c r="S145" i="26"/>
  <c r="R145" i="26" s="1"/>
  <c r="T38" i="26"/>
  <c r="S256" i="26"/>
  <c r="S284" i="26"/>
  <c r="T284" i="26" s="1"/>
  <c r="S202" i="26"/>
  <c r="S295" i="26"/>
  <c r="T28" i="26"/>
  <c r="S29" i="28"/>
  <c r="S327" i="26"/>
  <c r="S139" i="26"/>
  <c r="S225" i="26"/>
  <c r="R225" i="26" s="1"/>
  <c r="T31" i="28"/>
  <c r="S311" i="26"/>
  <c r="S314" i="26"/>
  <c r="R314" i="26" s="1"/>
  <c r="T31" i="26"/>
  <c r="S343" i="26"/>
  <c r="S258" i="26"/>
  <c r="S174" i="26"/>
  <c r="T174" i="26" s="1"/>
  <c r="S170" i="26"/>
  <c r="T170" i="26" s="1"/>
  <c r="S391" i="26"/>
  <c r="R391" i="26" s="1"/>
  <c r="S87" i="26"/>
  <c r="T87" i="26" s="1"/>
  <c r="T308" i="26"/>
  <c r="R308" i="26"/>
  <c r="R306" i="26"/>
  <c r="T306" i="26"/>
  <c r="T150" i="26"/>
  <c r="R150" i="26"/>
  <c r="R159" i="26"/>
  <c r="T159" i="26"/>
  <c r="T132" i="26"/>
  <c r="R132" i="26"/>
  <c r="T247" i="26"/>
  <c r="R247" i="26"/>
  <c r="T103" i="26"/>
  <c r="R103" i="26"/>
  <c r="T241" i="26"/>
  <c r="R241" i="26"/>
  <c r="O6" i="21"/>
  <c r="N6" i="21"/>
  <c r="Q5" i="21"/>
  <c r="M22" i="22"/>
  <c r="Q4" i="21"/>
  <c r="M23" i="22"/>
  <c r="M25" i="22"/>
  <c r="T357" i="26"/>
  <c r="R357" i="26"/>
  <c r="R316" i="26"/>
  <c r="T316" i="26"/>
  <c r="R392" i="26"/>
  <c r="T392" i="26"/>
  <c r="R86" i="26"/>
  <c r="T86" i="26"/>
  <c r="R264" i="26"/>
  <c r="T264" i="26"/>
  <c r="R254" i="26"/>
  <c r="T254" i="26"/>
  <c r="T35" i="13"/>
  <c r="R35" i="13"/>
  <c r="T123" i="26"/>
  <c r="R123" i="26"/>
  <c r="T239" i="26"/>
  <c r="R239" i="26"/>
  <c r="T157" i="26"/>
  <c r="R157" i="26"/>
  <c r="T315" i="26"/>
  <c r="R315" i="26"/>
  <c r="T286" i="26"/>
  <c r="R286" i="26"/>
  <c r="J7" i="21"/>
  <c r="K7" i="21"/>
  <c r="R24" i="29"/>
  <c r="O25" i="29"/>
  <c r="S25" i="29" s="1"/>
  <c r="T293" i="26"/>
  <c r="R293" i="26"/>
  <c r="T153" i="26"/>
  <c r="R153" i="26"/>
  <c r="T196" i="26"/>
  <c r="R196" i="26"/>
  <c r="F5" i="21"/>
  <c r="E5" i="21"/>
  <c r="R216" i="26"/>
  <c r="T216" i="26"/>
  <c r="R385" i="26"/>
  <c r="T385" i="26"/>
  <c r="T209" i="26"/>
  <c r="R209" i="26"/>
  <c r="R275" i="26"/>
  <c r="T275" i="26"/>
  <c r="T99" i="26"/>
  <c r="R99" i="26"/>
  <c r="R102" i="13"/>
  <c r="AA102" i="13"/>
  <c r="R345" i="26"/>
  <c r="T345" i="26"/>
  <c r="R319" i="26"/>
  <c r="T319" i="26"/>
  <c r="R353" i="26"/>
  <c r="T353" i="26"/>
  <c r="T181" i="26"/>
  <c r="R181" i="26"/>
  <c r="R228" i="26"/>
  <c r="T228" i="26"/>
  <c r="R305" i="26"/>
  <c r="T305" i="26"/>
  <c r="T350" i="26"/>
  <c r="R350" i="26"/>
  <c r="K8" i="21"/>
  <c r="M8" i="21"/>
  <c r="L8" i="21"/>
  <c r="I8" i="21"/>
  <c r="R171" i="26"/>
  <c r="T171" i="26"/>
  <c r="T211" i="26"/>
  <c r="R211" i="26"/>
  <c r="T179" i="26"/>
  <c r="R179" i="26"/>
  <c r="T115" i="26"/>
  <c r="R115" i="26"/>
  <c r="S38" i="13"/>
  <c r="O39" i="13"/>
  <c r="N7" i="21"/>
  <c r="Q7" i="21"/>
  <c r="P7" i="21"/>
  <c r="O7" i="21"/>
  <c r="R154" i="26"/>
  <c r="T154" i="26"/>
  <c r="R104" i="26"/>
  <c r="T104" i="26"/>
  <c r="R368" i="26"/>
  <c r="T368" i="26"/>
  <c r="T382" i="26"/>
  <c r="R382" i="26"/>
  <c r="R373" i="26"/>
  <c r="T373" i="26"/>
  <c r="T97" i="26"/>
  <c r="R97" i="26"/>
  <c r="T208" i="26"/>
  <c r="R208" i="26"/>
  <c r="T130" i="26"/>
  <c r="R130" i="26"/>
  <c r="T380" i="26"/>
  <c r="R380" i="26"/>
  <c r="T219" i="26"/>
  <c r="R219" i="26"/>
  <c r="R396" i="26"/>
  <c r="T396" i="26"/>
  <c r="D7" i="21"/>
  <c r="F6" i="21"/>
  <c r="E6" i="21"/>
  <c r="T160" i="26"/>
  <c r="R160" i="26"/>
  <c r="T231" i="26"/>
  <c r="R231" i="26"/>
  <c r="T280" i="26"/>
  <c r="R280" i="26"/>
  <c r="R163" i="26"/>
  <c r="T163" i="26"/>
  <c r="T238" i="26"/>
  <c r="R238" i="26"/>
  <c r="R177" i="26"/>
  <c r="T177" i="26"/>
  <c r="R118" i="26"/>
  <c r="T118" i="26"/>
  <c r="R335" i="26"/>
  <c r="T335" i="26"/>
  <c r="K9" i="21"/>
  <c r="J9" i="21"/>
  <c r="L9" i="21"/>
  <c r="I9" i="21"/>
  <c r="H10" i="21"/>
  <c r="M9" i="21"/>
  <c r="S99" i="13"/>
  <c r="AE100" i="13"/>
  <c r="S100" i="13" s="1"/>
  <c r="R98" i="13"/>
  <c r="AA98" i="13"/>
  <c r="R117" i="26"/>
  <c r="T117" i="26"/>
  <c r="T206" i="26"/>
  <c r="R206" i="26"/>
  <c r="T91" i="26"/>
  <c r="R91" i="26"/>
  <c r="R201" i="26"/>
  <c r="T201" i="26"/>
  <c r="T129" i="26"/>
  <c r="R129" i="26"/>
  <c r="T194" i="26"/>
  <c r="R194" i="26"/>
  <c r="R140" i="26"/>
  <c r="T140" i="26"/>
  <c r="T388" i="26"/>
  <c r="R388" i="26"/>
  <c r="R161" i="26"/>
  <c r="T161" i="26"/>
  <c r="T300" i="26"/>
  <c r="R300" i="26"/>
  <c r="R370" i="26"/>
  <c r="T370" i="26"/>
  <c r="R369" i="26"/>
  <c r="T369" i="26"/>
  <c r="T197" i="26"/>
  <c r="R197" i="26"/>
  <c r="T229" i="26"/>
  <c r="R229" i="26"/>
  <c r="R250" i="26"/>
  <c r="T250" i="26"/>
  <c r="T90" i="26"/>
  <c r="R90" i="26"/>
  <c r="T394" i="26"/>
  <c r="R394" i="26"/>
  <c r="R352" i="26"/>
  <c r="T352" i="26"/>
  <c r="R165" i="26"/>
  <c r="T165" i="26"/>
  <c r="T167" i="26"/>
  <c r="R167" i="26"/>
  <c r="R107" i="26"/>
  <c r="T107" i="26"/>
  <c r="T187" i="26"/>
  <c r="R187" i="26"/>
  <c r="T312" i="26"/>
  <c r="R312" i="26"/>
  <c r="R114" i="26"/>
  <c r="T114" i="26"/>
  <c r="T358" i="26"/>
  <c r="R358" i="26"/>
  <c r="T361" i="26"/>
  <c r="R361" i="26"/>
  <c r="R96" i="26"/>
  <c r="T96" i="26"/>
  <c r="T226" i="26"/>
  <c r="R226" i="26"/>
  <c r="T374" i="26"/>
  <c r="R374" i="26"/>
  <c r="R200" i="26"/>
  <c r="T200" i="26"/>
  <c r="R88" i="26"/>
  <c r="T88" i="26"/>
  <c r="R144" i="26"/>
  <c r="T144" i="26"/>
  <c r="T138" i="26"/>
  <c r="R138" i="26"/>
  <c r="T244" i="26"/>
  <c r="R244" i="26"/>
  <c r="R199" i="26"/>
  <c r="T199" i="26"/>
  <c r="T79" i="26"/>
  <c r="R79" i="26"/>
  <c r="T359" i="26"/>
  <c r="R359" i="26"/>
  <c r="T190" i="26"/>
  <c r="R190" i="26"/>
  <c r="T128" i="26"/>
  <c r="R128" i="26"/>
  <c r="R237" i="26"/>
  <c r="T237" i="26"/>
  <c r="R265" i="26"/>
  <c r="T265" i="26"/>
  <c r="R98" i="26"/>
  <c r="T98" i="26"/>
  <c r="T105" i="26"/>
  <c r="R105" i="26"/>
  <c r="R272" i="26"/>
  <c r="T272" i="26"/>
  <c r="T342" i="26"/>
  <c r="R342" i="26"/>
  <c r="R89" i="26"/>
  <c r="T89" i="26"/>
  <c r="R215" i="26"/>
  <c r="T215" i="26"/>
  <c r="T143" i="26"/>
  <c r="R143" i="26"/>
  <c r="R235" i="26"/>
  <c r="T235" i="26"/>
  <c r="T386" i="26"/>
  <c r="R386" i="26"/>
  <c r="R354" i="26"/>
  <c r="T354" i="26"/>
  <c r="R344" i="26"/>
  <c r="T344" i="26"/>
  <c r="T283" i="26"/>
  <c r="R283" i="26"/>
  <c r="T268" i="26"/>
  <c r="R268" i="26"/>
  <c r="R137" i="26"/>
  <c r="T137" i="26"/>
  <c r="R309" i="26"/>
  <c r="T309" i="26"/>
  <c r="T84" i="26"/>
  <c r="R84" i="26"/>
  <c r="T214" i="26"/>
  <c r="R214" i="26"/>
  <c r="R349" i="26"/>
  <c r="T349" i="26"/>
  <c r="R92" i="26"/>
  <c r="T92" i="26"/>
  <c r="R106" i="26"/>
  <c r="T106" i="26"/>
  <c r="T113" i="26"/>
  <c r="R113" i="26"/>
  <c r="R279" i="26"/>
  <c r="T279" i="26"/>
  <c r="T324" i="26"/>
  <c r="R324" i="26"/>
  <c r="R266" i="26"/>
  <c r="T266" i="26"/>
  <c r="T141" i="26"/>
  <c r="R141" i="26"/>
  <c r="T223" i="26"/>
  <c r="R223" i="26"/>
  <c r="R111" i="26"/>
  <c r="T111" i="26"/>
  <c r="T232" i="26"/>
  <c r="R232" i="26"/>
  <c r="T304" i="26"/>
  <c r="R304" i="26"/>
  <c r="R80" i="26"/>
  <c r="T80" i="26"/>
  <c r="R276" i="26"/>
  <c r="T276" i="26"/>
  <c r="R243" i="26"/>
  <c r="T243" i="26"/>
  <c r="R336" i="26"/>
  <c r="T336" i="26"/>
  <c r="R337" i="26"/>
  <c r="T337" i="26"/>
  <c r="R147" i="26"/>
  <c r="T147" i="26"/>
  <c r="R351" i="26"/>
  <c r="T351" i="26"/>
  <c r="R191" i="26"/>
  <c r="T191" i="26"/>
  <c r="T236" i="26"/>
  <c r="R236" i="26"/>
  <c r="R102" i="26"/>
  <c r="T102" i="26"/>
  <c r="T320" i="26"/>
  <c r="R320" i="26"/>
  <c r="R134" i="26"/>
  <c r="T134" i="26"/>
  <c r="T297" i="26"/>
  <c r="R297" i="26"/>
  <c r="T326" i="26"/>
  <c r="R326" i="26"/>
  <c r="R205" i="26"/>
  <c r="T205" i="26"/>
  <c r="R377" i="26"/>
  <c r="T377" i="26"/>
  <c r="R227" i="26"/>
  <c r="T227" i="26"/>
  <c r="T381" i="26"/>
  <c r="R381" i="26"/>
  <c r="T296" i="26"/>
  <c r="R296" i="26"/>
  <c r="T383" i="26"/>
  <c r="R383" i="26"/>
  <c r="T213" i="26"/>
  <c r="R213" i="26"/>
  <c r="T384" i="26"/>
  <c r="R384" i="26"/>
  <c r="T148" i="26"/>
  <c r="R148" i="26"/>
  <c r="T328" i="26"/>
  <c r="R328" i="26"/>
  <c r="R230" i="26"/>
  <c r="T230" i="26"/>
  <c r="T330" i="26"/>
  <c r="R330" i="26"/>
  <c r="R180" i="26"/>
  <c r="T180" i="26"/>
  <c r="R340" i="26"/>
  <c r="T340" i="26"/>
  <c r="R299" i="26"/>
  <c r="T299" i="26"/>
  <c r="T371" i="26"/>
  <c r="R371" i="26"/>
  <c r="R221" i="26"/>
  <c r="T221" i="26"/>
  <c r="T302" i="26"/>
  <c r="R302" i="26"/>
  <c r="R133" i="26"/>
  <c r="T133" i="26"/>
  <c r="R270" i="26"/>
  <c r="T270" i="26"/>
  <c r="T249" i="26"/>
  <c r="R249" i="26"/>
  <c r="T108" i="26"/>
  <c r="R108" i="26"/>
  <c r="T188" i="26"/>
  <c r="R188" i="26"/>
  <c r="T233" i="26"/>
  <c r="R233" i="26"/>
  <c r="T95" i="26"/>
  <c r="R95" i="26"/>
  <c r="R152" i="26"/>
  <c r="T152" i="26"/>
  <c r="R193" i="26"/>
  <c r="T193" i="26"/>
  <c r="R390" i="26"/>
  <c r="T390" i="26"/>
  <c r="T282" i="26"/>
  <c r="R282" i="26"/>
  <c r="R212" i="26"/>
  <c r="T212" i="26"/>
  <c r="R400" i="26"/>
  <c r="T400" i="26"/>
  <c r="T234" i="26"/>
  <c r="R234" i="26"/>
  <c r="T278" i="26"/>
  <c r="R278" i="26"/>
  <c r="R256" i="26"/>
  <c r="T256" i="26"/>
  <c r="R202" i="26"/>
  <c r="T202" i="26"/>
  <c r="R295" i="26"/>
  <c r="T295" i="26"/>
  <c r="R327" i="26"/>
  <c r="T327" i="26"/>
  <c r="R139" i="26"/>
  <c r="T139" i="26"/>
  <c r="T311" i="26"/>
  <c r="R311" i="26"/>
  <c r="R343" i="26"/>
  <c r="T343" i="26"/>
  <c r="T258" i="26"/>
  <c r="R258" i="26"/>
  <c r="O26" i="29"/>
  <c r="S26" i="29" s="1"/>
  <c r="T25" i="29"/>
  <c r="R25" i="29"/>
  <c r="Q8" i="21"/>
  <c r="O8" i="21"/>
  <c r="P8" i="21"/>
  <c r="N8" i="21"/>
  <c r="R38" i="13"/>
  <c r="T38" i="13"/>
  <c r="S39" i="13"/>
  <c r="O40" i="13"/>
  <c r="E7" i="21"/>
  <c r="D8" i="21"/>
  <c r="F7" i="21"/>
  <c r="P9" i="21"/>
  <c r="Q9" i="21"/>
  <c r="O9" i="21"/>
  <c r="N9" i="21"/>
  <c r="J10" i="21"/>
  <c r="K10" i="21"/>
  <c r="H11" i="21"/>
  <c r="I10" i="21"/>
  <c r="L10" i="21"/>
  <c r="M10" i="21"/>
  <c r="R99" i="13"/>
  <c r="AA99" i="13"/>
  <c r="AA100" i="13"/>
  <c r="R100" i="13"/>
  <c r="R26" i="29"/>
  <c r="O27" i="29"/>
  <c r="S27" i="29" s="1"/>
  <c r="T26" i="29"/>
  <c r="R39" i="13"/>
  <c r="T39" i="13"/>
  <c r="S40" i="13"/>
  <c r="O41" i="13"/>
  <c r="D9" i="21"/>
  <c r="E8" i="21"/>
  <c r="M11" i="21"/>
  <c r="K11" i="21"/>
  <c r="H12" i="21"/>
  <c r="J11" i="21"/>
  <c r="I11" i="21"/>
  <c r="L11" i="21"/>
  <c r="P10" i="21"/>
  <c r="O10" i="21"/>
  <c r="N10" i="21"/>
  <c r="Q10" i="21"/>
  <c r="R27" i="29"/>
  <c r="T27" i="29"/>
  <c r="O28" i="29"/>
  <c r="S28" i="29" s="1"/>
  <c r="R40" i="13"/>
  <c r="T40" i="13"/>
  <c r="S41" i="13"/>
  <c r="O42" i="13"/>
  <c r="D10" i="21"/>
  <c r="E9" i="21"/>
  <c r="I12" i="21"/>
  <c r="M12" i="21"/>
  <c r="J12" i="21"/>
  <c r="H13" i="21"/>
  <c r="K12" i="21"/>
  <c r="L12" i="21"/>
  <c r="P11" i="21"/>
  <c r="N11" i="21"/>
  <c r="Q11" i="21"/>
  <c r="O11" i="21"/>
  <c r="O29" i="29"/>
  <c r="S29" i="29" s="1"/>
  <c r="R28" i="29"/>
  <c r="T28" i="29"/>
  <c r="T41" i="13"/>
  <c r="R41" i="13"/>
  <c r="O43" i="13"/>
  <c r="S42" i="13"/>
  <c r="E10" i="21"/>
  <c r="D11" i="21"/>
  <c r="F10" i="21"/>
  <c r="Q12" i="21"/>
  <c r="O12" i="21"/>
  <c r="P12" i="21"/>
  <c r="N12" i="21"/>
  <c r="K13" i="21"/>
  <c r="M13" i="21"/>
  <c r="I13" i="21"/>
  <c r="L13" i="21"/>
  <c r="J13" i="21"/>
  <c r="H14" i="21"/>
  <c r="R29" i="29"/>
  <c r="O30" i="29"/>
  <c r="S30" i="29" s="1"/>
  <c r="T29" i="29"/>
  <c r="O44" i="13"/>
  <c r="S43" i="13"/>
  <c r="R42" i="13"/>
  <c r="T42" i="13"/>
  <c r="D12" i="21"/>
  <c r="E11" i="21"/>
  <c r="F11" i="21"/>
  <c r="O13" i="21"/>
  <c r="P13" i="21"/>
  <c r="N13" i="21"/>
  <c r="Q13" i="21"/>
  <c r="I14" i="21"/>
  <c r="J14" i="21"/>
  <c r="M14" i="21"/>
  <c r="H15" i="21"/>
  <c r="K14" i="21"/>
  <c r="L14" i="21"/>
  <c r="O31" i="29"/>
  <c r="S31" i="29" s="1"/>
  <c r="R30" i="29"/>
  <c r="T30" i="29"/>
  <c r="O45" i="13"/>
  <c r="S44" i="13"/>
  <c r="T43" i="13"/>
  <c r="R43" i="13"/>
  <c r="F12" i="21"/>
  <c r="E12" i="21"/>
  <c r="D13" i="21"/>
  <c r="O14" i="21"/>
  <c r="N14" i="21"/>
  <c r="Q14" i="21"/>
  <c r="P14" i="21"/>
  <c r="K15" i="21"/>
  <c r="M15" i="21"/>
  <c r="L15" i="21"/>
  <c r="I15" i="21"/>
  <c r="H16" i="21"/>
  <c r="J15" i="21"/>
  <c r="R31" i="29"/>
  <c r="O32" i="29"/>
  <c r="S32" i="29" s="1"/>
  <c r="T31" i="29"/>
  <c r="O46" i="13"/>
  <c r="S45" i="13"/>
  <c r="R44" i="13"/>
  <c r="T44" i="13"/>
  <c r="E13" i="21"/>
  <c r="F13" i="21"/>
  <c r="D14" i="21"/>
  <c r="Q15" i="21"/>
  <c r="P15" i="21"/>
  <c r="O15" i="21"/>
  <c r="N15" i="21"/>
  <c r="M16" i="21"/>
  <c r="J16" i="21"/>
  <c r="L16" i="21"/>
  <c r="H17" i="21"/>
  <c r="I16" i="21"/>
  <c r="K16" i="21"/>
  <c r="O33" i="29"/>
  <c r="S33" i="29" s="1"/>
  <c r="R32" i="29"/>
  <c r="T32" i="29"/>
  <c r="O47" i="13"/>
  <c r="S46" i="13"/>
  <c r="T45" i="13"/>
  <c r="R45" i="13"/>
  <c r="F14" i="21"/>
  <c r="D15" i="21"/>
  <c r="E14" i="21"/>
  <c r="K17" i="21"/>
  <c r="M17" i="21"/>
  <c r="I17" i="21"/>
  <c r="H18" i="21"/>
  <c r="J17" i="21"/>
  <c r="L17" i="21"/>
  <c r="Q16" i="21"/>
  <c r="O16" i="21"/>
  <c r="N16" i="21"/>
  <c r="P16" i="21"/>
  <c r="T33" i="29"/>
  <c r="R33" i="29"/>
  <c r="S47" i="13"/>
  <c r="O48" i="13"/>
  <c r="R46" i="13"/>
  <c r="T46" i="13"/>
  <c r="F15" i="21"/>
  <c r="D16" i="21"/>
  <c r="E15" i="21"/>
  <c r="N17" i="21"/>
  <c r="Q17" i="21"/>
  <c r="O17" i="21"/>
  <c r="P17" i="21"/>
  <c r="K18" i="21"/>
  <c r="L18" i="21"/>
  <c r="I18" i="21"/>
  <c r="H19" i="21"/>
  <c r="M18" i="21"/>
  <c r="J18" i="21"/>
  <c r="T47" i="13"/>
  <c r="R47" i="13"/>
  <c r="S48" i="13"/>
  <c r="O49" i="13"/>
  <c r="F16" i="21"/>
  <c r="D17" i="21"/>
  <c r="E16" i="21"/>
  <c r="N18" i="21"/>
  <c r="Q18" i="21"/>
  <c r="O18" i="21"/>
  <c r="P18" i="21"/>
  <c r="K19" i="21"/>
  <c r="L19" i="21"/>
  <c r="M19" i="21"/>
  <c r="I19" i="21"/>
  <c r="J19" i="21"/>
  <c r="H20" i="21"/>
  <c r="T48" i="13"/>
  <c r="R48" i="13"/>
  <c r="O50" i="13"/>
  <c r="S49" i="13"/>
  <c r="D18" i="21"/>
  <c r="F17" i="21"/>
  <c r="E17" i="21"/>
  <c r="O19" i="21"/>
  <c r="N19" i="21"/>
  <c r="Q19" i="21"/>
  <c r="P19" i="21"/>
  <c r="H21" i="21"/>
  <c r="J20" i="21"/>
  <c r="I20" i="21"/>
  <c r="L20" i="21"/>
  <c r="M20" i="21"/>
  <c r="K20" i="21"/>
  <c r="S50" i="13"/>
  <c r="O51" i="13"/>
  <c r="T49" i="13"/>
  <c r="R49" i="13"/>
  <c r="E18" i="21"/>
  <c r="D19" i="21"/>
  <c r="F18" i="21"/>
  <c r="L21" i="21"/>
  <c r="M21" i="21"/>
  <c r="J21" i="21"/>
  <c r="H22" i="21"/>
  <c r="K21" i="21"/>
  <c r="I21" i="21"/>
  <c r="Q20" i="21"/>
  <c r="O20" i="21"/>
  <c r="P20" i="21"/>
  <c r="N20" i="21"/>
  <c r="T50" i="13"/>
  <c r="R50" i="13"/>
  <c r="O52" i="13"/>
  <c r="O53" i="13" s="1"/>
  <c r="S51" i="13"/>
  <c r="E19" i="21"/>
  <c r="F19" i="21"/>
  <c r="D20" i="21"/>
  <c r="L22" i="21"/>
  <c r="I22" i="21"/>
  <c r="H23" i="21"/>
  <c r="J22" i="21"/>
  <c r="K22" i="21"/>
  <c r="M22" i="21"/>
  <c r="Q21" i="21"/>
  <c r="O21" i="21"/>
  <c r="P21" i="21"/>
  <c r="N21" i="21"/>
  <c r="S53" i="13"/>
  <c r="R53" i="13" s="1"/>
  <c r="O54" i="13"/>
  <c r="O55" i="13" s="1"/>
  <c r="R51" i="13"/>
  <c r="T51" i="13"/>
  <c r="E20" i="21"/>
  <c r="F20" i="21"/>
  <c r="D21" i="21"/>
  <c r="Q22" i="21"/>
  <c r="O22" i="21"/>
  <c r="P22" i="21"/>
  <c r="N22" i="21"/>
  <c r="K23" i="21"/>
  <c r="J23" i="21"/>
  <c r="M23" i="21"/>
  <c r="H24" i="21"/>
  <c r="I23" i="21"/>
  <c r="L23" i="21"/>
  <c r="S55" i="13"/>
  <c r="T55" i="13" s="1"/>
  <c r="O56" i="13"/>
  <c r="D22" i="21"/>
  <c r="E21" i="21"/>
  <c r="F21" i="21"/>
  <c r="K24" i="21"/>
  <c r="J24" i="21"/>
  <c r="H25" i="21"/>
  <c r="L24" i="21"/>
  <c r="M24" i="21"/>
  <c r="I24" i="21"/>
  <c r="P23" i="21"/>
  <c r="N23" i="21"/>
  <c r="Q23" i="21"/>
  <c r="O23" i="21"/>
  <c r="S56" i="13"/>
  <c r="O57" i="13"/>
  <c r="D23" i="21"/>
  <c r="F22" i="21"/>
  <c r="L25" i="21"/>
  <c r="K25" i="21"/>
  <c r="H26" i="21"/>
  <c r="I25" i="21"/>
  <c r="J25" i="21"/>
  <c r="M25" i="21"/>
  <c r="O24" i="21"/>
  <c r="P24" i="21"/>
  <c r="N24" i="21"/>
  <c r="Q24" i="21"/>
  <c r="T56" i="13"/>
  <c r="R56" i="13"/>
  <c r="O58" i="13"/>
  <c r="S58" i="13" s="1"/>
  <c r="S57" i="13"/>
  <c r="D24" i="21"/>
  <c r="E23" i="21"/>
  <c r="F23" i="21"/>
  <c r="J26" i="21"/>
  <c r="K26" i="21"/>
  <c r="H27" i="21"/>
  <c r="L26" i="21"/>
  <c r="M26" i="21"/>
  <c r="I26" i="21"/>
  <c r="Q25" i="21"/>
  <c r="O25" i="21"/>
  <c r="P25" i="21"/>
  <c r="N25" i="21"/>
  <c r="T58" i="13"/>
  <c r="R58" i="13"/>
  <c r="T57" i="13"/>
  <c r="R57" i="13"/>
  <c r="F24" i="21"/>
  <c r="D25" i="21"/>
  <c r="E24" i="21"/>
  <c r="M27" i="21"/>
  <c r="K27" i="21"/>
  <c r="I27" i="21"/>
  <c r="L27" i="21"/>
  <c r="H28" i="21"/>
  <c r="N26" i="21"/>
  <c r="Q26" i="21"/>
  <c r="O26" i="21"/>
  <c r="P26" i="21"/>
  <c r="F25" i="21"/>
  <c r="E25" i="21"/>
  <c r="D26" i="21"/>
  <c r="N27" i="21"/>
  <c r="P27" i="21"/>
  <c r="Q27" i="21"/>
  <c r="O27" i="21"/>
  <c r="I28" i="21"/>
  <c r="L28" i="21"/>
  <c r="K28" i="21"/>
  <c r="H29" i="21"/>
  <c r="M28" i="21"/>
  <c r="D27" i="21"/>
  <c r="E26" i="21"/>
  <c r="F26" i="21"/>
  <c r="O28" i="21"/>
  <c r="N28" i="21"/>
  <c r="Q28" i="21"/>
  <c r="P28" i="21"/>
  <c r="J29" i="21"/>
  <c r="K29" i="21"/>
  <c r="H30" i="21"/>
  <c r="I29" i="21"/>
  <c r="M29" i="21"/>
  <c r="L29" i="21"/>
  <c r="E27" i="21"/>
  <c r="D28" i="21"/>
  <c r="F27" i="21"/>
  <c r="I30" i="21"/>
  <c r="K30" i="21"/>
  <c r="J30" i="21"/>
  <c r="L30" i="21"/>
  <c r="H31" i="21"/>
  <c r="M30" i="21"/>
  <c r="Q29" i="21"/>
  <c r="O29" i="21"/>
  <c r="P29" i="21"/>
  <c r="N29" i="21"/>
  <c r="E28" i="21"/>
  <c r="D29" i="21"/>
  <c r="F28" i="21"/>
  <c r="N30" i="21"/>
  <c r="Q30" i="21"/>
  <c r="P30" i="21"/>
  <c r="O30" i="21"/>
  <c r="K31" i="21"/>
  <c r="I31" i="21"/>
  <c r="M31" i="21"/>
  <c r="J31" i="21"/>
  <c r="L31" i="21"/>
  <c r="H32" i="21"/>
  <c r="F29" i="21"/>
  <c r="E29" i="21"/>
  <c r="D30" i="21"/>
  <c r="O31" i="21"/>
  <c r="N31" i="21"/>
  <c r="Q31" i="21"/>
  <c r="P31" i="21"/>
  <c r="J32" i="21"/>
  <c r="K32" i="21"/>
  <c r="H33" i="21"/>
  <c r="L32" i="21"/>
  <c r="I32" i="21"/>
  <c r="M32" i="21"/>
  <c r="D31" i="21"/>
  <c r="E30" i="21"/>
  <c r="F30" i="21"/>
  <c r="I33" i="21"/>
  <c r="L33" i="21"/>
  <c r="M33" i="21"/>
  <c r="J33" i="21"/>
  <c r="K33" i="21"/>
  <c r="H34" i="21"/>
  <c r="Q32" i="21"/>
  <c r="O32" i="21"/>
  <c r="P32" i="21"/>
  <c r="N32" i="21"/>
  <c r="D32" i="21"/>
  <c r="E31" i="21"/>
  <c r="F31" i="21"/>
  <c r="O33" i="21"/>
  <c r="N33" i="21"/>
  <c r="Q33" i="21"/>
  <c r="P33" i="21"/>
  <c r="J34" i="21"/>
  <c r="K34" i="21"/>
  <c r="I34" i="21"/>
  <c r="H35" i="21"/>
  <c r="L34" i="21"/>
  <c r="M34" i="21"/>
  <c r="E32" i="21"/>
  <c r="F32" i="21"/>
  <c r="D33" i="21"/>
  <c r="O34" i="21"/>
  <c r="Q34" i="21"/>
  <c r="N34" i="21"/>
  <c r="P34" i="21"/>
  <c r="L35" i="21"/>
  <c r="M35" i="21"/>
  <c r="H36" i="21"/>
  <c r="J35" i="21"/>
  <c r="I35" i="21"/>
  <c r="K35" i="21"/>
  <c r="E33" i="21"/>
  <c r="D34" i="21"/>
  <c r="F33" i="21"/>
  <c r="I36" i="21"/>
  <c r="K36" i="21"/>
  <c r="H37" i="21"/>
  <c r="M36" i="21"/>
  <c r="L36" i="21"/>
  <c r="J36" i="21"/>
  <c r="Q35" i="21"/>
  <c r="O35" i="21"/>
  <c r="P35" i="21"/>
  <c r="N35" i="21"/>
  <c r="E34" i="21"/>
  <c r="F34" i="21"/>
  <c r="D35" i="21"/>
  <c r="N36" i="21"/>
  <c r="Q36" i="21"/>
  <c r="P36" i="21"/>
  <c r="O36" i="21"/>
  <c r="J37" i="21"/>
  <c r="I37" i="21"/>
  <c r="K37" i="21"/>
  <c r="M37" i="21"/>
  <c r="L37" i="21"/>
  <c r="H38" i="21"/>
  <c r="E35" i="21"/>
  <c r="F35" i="21"/>
  <c r="D36" i="21"/>
  <c r="Q37" i="21"/>
  <c r="P37" i="21"/>
  <c r="O37" i="21"/>
  <c r="N37" i="21"/>
  <c r="J38" i="21"/>
  <c r="M38" i="21"/>
  <c r="L38" i="21"/>
  <c r="I38" i="21"/>
  <c r="H39" i="21"/>
  <c r="K38" i="21"/>
  <c r="E36" i="21"/>
  <c r="F36" i="21"/>
  <c r="D37" i="21"/>
  <c r="N38" i="21"/>
  <c r="Q38" i="21"/>
  <c r="O38" i="21"/>
  <c r="P38" i="21"/>
  <c r="I39" i="21"/>
  <c r="M39" i="21"/>
  <c r="L39" i="21"/>
  <c r="J39" i="21"/>
  <c r="H40" i="21"/>
  <c r="K39" i="21"/>
  <c r="D38" i="21"/>
  <c r="F37" i="21"/>
  <c r="E37" i="21"/>
  <c r="P39" i="21"/>
  <c r="N39" i="21"/>
  <c r="O39" i="21"/>
  <c r="Q39" i="21"/>
  <c r="L40" i="21"/>
  <c r="I40" i="21"/>
  <c r="K40" i="21"/>
  <c r="H41" i="21"/>
  <c r="J40" i="21"/>
  <c r="M40" i="21"/>
  <c r="E38" i="21"/>
  <c r="D39" i="21"/>
  <c r="F38" i="21"/>
  <c r="Q40" i="21"/>
  <c r="O40" i="21"/>
  <c r="P40" i="21"/>
  <c r="N40" i="21"/>
  <c r="H42" i="21"/>
  <c r="I41" i="21"/>
  <c r="K41" i="21"/>
  <c r="M41" i="21"/>
  <c r="L41" i="21"/>
  <c r="J41" i="21"/>
  <c r="D40" i="21"/>
  <c r="F39" i="21"/>
  <c r="E39" i="21"/>
  <c r="H43" i="21"/>
  <c r="M42" i="21"/>
  <c r="I42" i="21"/>
  <c r="J42" i="21"/>
  <c r="L42" i="21"/>
  <c r="K42" i="21"/>
  <c r="P41" i="21"/>
  <c r="Q41" i="21"/>
  <c r="O41" i="21"/>
  <c r="N41" i="21"/>
  <c r="D41" i="21"/>
  <c r="F40" i="21"/>
  <c r="E40" i="21"/>
  <c r="L43" i="21"/>
  <c r="K43" i="21"/>
  <c r="I43" i="21"/>
  <c r="J43" i="21"/>
  <c r="H44" i="21"/>
  <c r="M43" i="21"/>
  <c r="P42" i="21"/>
  <c r="O42" i="21"/>
  <c r="N42" i="21"/>
  <c r="Q42" i="21"/>
  <c r="D42" i="21"/>
  <c r="E41" i="21"/>
  <c r="F41" i="21"/>
  <c r="Q43" i="21"/>
  <c r="O43" i="21"/>
  <c r="N43" i="21"/>
  <c r="P43" i="21"/>
  <c r="J44" i="21"/>
  <c r="K44" i="21"/>
  <c r="M44" i="21"/>
  <c r="H45" i="21"/>
  <c r="I44" i="21"/>
  <c r="L44" i="21"/>
  <c r="F42" i="21"/>
  <c r="D43" i="21"/>
  <c r="E42" i="21"/>
  <c r="I45" i="21"/>
  <c r="H46" i="21"/>
  <c r="J45" i="21"/>
  <c r="M45" i="21"/>
  <c r="L45" i="21"/>
  <c r="K45" i="21"/>
  <c r="N44" i="21"/>
  <c r="Q44" i="21"/>
  <c r="O44" i="21"/>
  <c r="P44" i="21"/>
  <c r="D44" i="21"/>
  <c r="E43" i="21"/>
  <c r="F43" i="21"/>
  <c r="Q45" i="21"/>
  <c r="O45" i="21"/>
  <c r="N45" i="21"/>
  <c r="P45" i="21"/>
  <c r="M46" i="21"/>
  <c r="I46" i="21"/>
  <c r="K46" i="21"/>
  <c r="H47" i="21"/>
  <c r="J46" i="21"/>
  <c r="L46" i="21"/>
  <c r="D45" i="21"/>
  <c r="F44" i="21"/>
  <c r="E44" i="21"/>
  <c r="N46" i="21"/>
  <c r="Q46" i="21"/>
  <c r="P46" i="21"/>
  <c r="O46" i="21"/>
  <c r="I47" i="21"/>
  <c r="M47" i="21"/>
  <c r="K47" i="21"/>
  <c r="L47" i="21"/>
  <c r="H48" i="21"/>
  <c r="J47" i="21"/>
  <c r="D46" i="21"/>
  <c r="F45" i="21"/>
  <c r="E45" i="21"/>
  <c r="P47" i="21"/>
  <c r="O47" i="21"/>
  <c r="N47" i="21"/>
  <c r="Q47" i="21"/>
  <c r="I48" i="21"/>
  <c r="K48" i="21"/>
  <c r="L48" i="21"/>
  <c r="M48" i="21"/>
  <c r="J48" i="21"/>
  <c r="H49" i="21"/>
  <c r="D47" i="21"/>
  <c r="E46" i="21"/>
  <c r="F46" i="21"/>
  <c r="N48" i="21"/>
  <c r="Q48" i="21"/>
  <c r="P48" i="21"/>
  <c r="O48" i="21"/>
  <c r="I49" i="21"/>
  <c r="K49" i="21"/>
  <c r="M49" i="21"/>
  <c r="L49" i="21"/>
  <c r="J49" i="21"/>
  <c r="H50" i="21"/>
  <c r="D48" i="21"/>
  <c r="E47" i="21"/>
  <c r="F47" i="21"/>
  <c r="Q49" i="21"/>
  <c r="P49" i="21"/>
  <c r="N49" i="21"/>
  <c r="O49" i="21"/>
  <c r="H51" i="21"/>
  <c r="I50" i="21"/>
  <c r="J50" i="21"/>
  <c r="K50" i="21"/>
  <c r="M50" i="21"/>
  <c r="L50" i="21"/>
  <c r="E48" i="21"/>
  <c r="F48" i="21"/>
  <c r="D49" i="21"/>
  <c r="H52" i="21"/>
  <c r="J51" i="21"/>
  <c r="K51" i="21"/>
  <c r="L51" i="21"/>
  <c r="I51" i="21"/>
  <c r="M51" i="21"/>
  <c r="P50" i="21"/>
  <c r="O50" i="21"/>
  <c r="N50" i="21"/>
  <c r="Q50" i="21"/>
  <c r="F49" i="21"/>
  <c r="E49" i="21"/>
  <c r="D50" i="21"/>
  <c r="H53" i="21"/>
  <c r="L52" i="21"/>
  <c r="M52" i="21"/>
  <c r="I52" i="21"/>
  <c r="K52" i="21"/>
  <c r="J52" i="21"/>
  <c r="Q51" i="21"/>
  <c r="O51" i="21"/>
  <c r="N51" i="21"/>
  <c r="P51" i="21"/>
  <c r="F50" i="21"/>
  <c r="D51" i="21"/>
  <c r="E50" i="21"/>
  <c r="H54" i="21"/>
  <c r="L53" i="21"/>
  <c r="K53" i="21"/>
  <c r="M53" i="21"/>
  <c r="J53" i="21"/>
  <c r="I53" i="21"/>
  <c r="O52" i="21"/>
  <c r="P52" i="21"/>
  <c r="N52" i="21"/>
  <c r="Q52" i="21"/>
  <c r="D52" i="21"/>
  <c r="E51" i="21"/>
  <c r="F51" i="21"/>
  <c r="I54" i="21"/>
  <c r="M54" i="21"/>
  <c r="L54" i="21"/>
  <c r="J54" i="21"/>
  <c r="H55" i="21"/>
  <c r="K54" i="21"/>
  <c r="Q53" i="21"/>
  <c r="O53" i="21"/>
  <c r="P53" i="21"/>
  <c r="N53" i="21"/>
  <c r="E52" i="21"/>
  <c r="F52" i="21"/>
  <c r="D53" i="21"/>
  <c r="Q54" i="21"/>
  <c r="O54" i="21"/>
  <c r="P54" i="21"/>
  <c r="N54" i="21"/>
  <c r="J55" i="21"/>
  <c r="K55" i="21"/>
  <c r="I55" i="21"/>
  <c r="L55" i="21"/>
  <c r="M55" i="21"/>
  <c r="H56" i="21"/>
  <c r="F53" i="21"/>
  <c r="E53" i="21"/>
  <c r="D54" i="21"/>
  <c r="P55" i="21"/>
  <c r="N55" i="21"/>
  <c r="Q55" i="21"/>
  <c r="O55" i="21"/>
  <c r="J56" i="21"/>
  <c r="M56" i="21"/>
  <c r="H57" i="21"/>
  <c r="L56" i="21"/>
  <c r="I56" i="21"/>
  <c r="K56" i="21"/>
  <c r="E54" i="21"/>
  <c r="D55" i="21"/>
  <c r="F54" i="21"/>
  <c r="L57" i="21"/>
  <c r="J57" i="21"/>
  <c r="H58" i="21"/>
  <c r="I57" i="21"/>
  <c r="K57" i="21"/>
  <c r="M57" i="21"/>
  <c r="N56" i="21"/>
  <c r="Q56" i="21"/>
  <c r="O56" i="21"/>
  <c r="P56" i="21"/>
  <c r="E55" i="21"/>
  <c r="F55" i="21"/>
  <c r="D56" i="21"/>
  <c r="M58" i="21"/>
  <c r="I58" i="21"/>
  <c r="J58" i="21"/>
  <c r="L58" i="21"/>
  <c r="H59" i="21"/>
  <c r="K58" i="21"/>
  <c r="Q57" i="21"/>
  <c r="O57" i="21"/>
  <c r="P57" i="21"/>
  <c r="N57" i="21"/>
  <c r="E56" i="21"/>
  <c r="F56" i="21"/>
  <c r="D57" i="21"/>
  <c r="P58" i="21"/>
  <c r="O58" i="21"/>
  <c r="N58" i="21"/>
  <c r="Q58" i="21"/>
  <c r="H60" i="21"/>
  <c r="J59" i="21"/>
  <c r="I59" i="21"/>
  <c r="L59" i="21"/>
  <c r="M59" i="21"/>
  <c r="K59" i="21"/>
  <c r="E57" i="21"/>
  <c r="D58" i="21"/>
  <c r="F57" i="21"/>
  <c r="K60" i="21"/>
  <c r="L60" i="21"/>
  <c r="M60" i="21"/>
  <c r="H61" i="21"/>
  <c r="I60" i="21"/>
  <c r="J60" i="21"/>
  <c r="Q59" i="21"/>
  <c r="O59" i="21"/>
  <c r="P59" i="21"/>
  <c r="N59" i="21"/>
  <c r="F58" i="21"/>
  <c r="D59" i="21"/>
  <c r="E58" i="21"/>
  <c r="M61" i="21"/>
  <c r="L61" i="21"/>
  <c r="K61" i="21"/>
  <c r="I61" i="21"/>
  <c r="H62" i="21"/>
  <c r="J61" i="21"/>
  <c r="N60" i="21"/>
  <c r="Q60" i="21"/>
  <c r="O60" i="21"/>
  <c r="P60" i="21"/>
  <c r="D60" i="21"/>
  <c r="F59" i="21"/>
  <c r="E59" i="21"/>
  <c r="Q61" i="21"/>
  <c r="P61" i="21"/>
  <c r="O61" i="21"/>
  <c r="N61" i="21"/>
  <c r="I62" i="21"/>
  <c r="L62" i="21"/>
  <c r="H63" i="21"/>
  <c r="J62" i="21"/>
  <c r="K62" i="21"/>
  <c r="M62" i="21"/>
  <c r="D61" i="21"/>
  <c r="E60" i="21"/>
  <c r="F60" i="21"/>
  <c r="N62" i="21"/>
  <c r="Q62" i="21"/>
  <c r="O62" i="21"/>
  <c r="P62" i="21"/>
  <c r="M63" i="21"/>
  <c r="K63" i="21"/>
  <c r="J63" i="21"/>
  <c r="L63" i="21"/>
  <c r="I63" i="21"/>
  <c r="H64" i="21"/>
  <c r="E61" i="21"/>
  <c r="F61" i="21"/>
  <c r="D62" i="21"/>
  <c r="O63" i="21"/>
  <c r="N63" i="21"/>
  <c r="Q63" i="21"/>
  <c r="P63" i="21"/>
  <c r="K64" i="21"/>
  <c r="H65" i="21"/>
  <c r="J64" i="21"/>
  <c r="M64" i="21"/>
  <c r="I64" i="21"/>
  <c r="L64" i="21"/>
  <c r="D63" i="21"/>
  <c r="E62" i="21"/>
  <c r="F62" i="21"/>
  <c r="H66" i="21"/>
  <c r="K65" i="21"/>
  <c r="M65" i="21"/>
  <c r="J65" i="21"/>
  <c r="I65" i="21"/>
  <c r="L65" i="21"/>
  <c r="Q64" i="21"/>
  <c r="O64" i="21"/>
  <c r="P64" i="21"/>
  <c r="N64" i="21"/>
  <c r="E63" i="21"/>
  <c r="F63" i="21"/>
  <c r="D64" i="21"/>
  <c r="J66" i="21"/>
  <c r="I66" i="21"/>
  <c r="K66" i="21"/>
  <c r="L66" i="21"/>
  <c r="H67" i="21"/>
  <c r="M66" i="21"/>
  <c r="P65" i="21"/>
  <c r="N65" i="21"/>
  <c r="Q65" i="21"/>
  <c r="O65" i="21"/>
  <c r="D65" i="21"/>
  <c r="F64" i="21"/>
  <c r="E64" i="21"/>
  <c r="P66" i="21"/>
  <c r="O66" i="21"/>
  <c r="N66" i="21"/>
  <c r="Q66" i="21"/>
  <c r="L67" i="21"/>
  <c r="H68" i="21"/>
  <c r="J67" i="21"/>
  <c r="I67" i="21"/>
  <c r="K67" i="21"/>
  <c r="M67" i="21"/>
  <c r="D66" i="21"/>
  <c r="E65" i="21"/>
  <c r="F65" i="21"/>
  <c r="I68" i="21"/>
  <c r="M68" i="21"/>
  <c r="L68" i="21"/>
  <c r="J68" i="21"/>
  <c r="K68" i="21"/>
  <c r="H69" i="21"/>
  <c r="P67" i="21"/>
  <c r="Q67" i="21"/>
  <c r="O67" i="21"/>
  <c r="N67" i="21"/>
  <c r="E66" i="21"/>
  <c r="D67" i="21"/>
  <c r="F66" i="21"/>
  <c r="N68" i="21"/>
  <c r="Q68" i="21"/>
  <c r="P68" i="21"/>
  <c r="O68" i="21"/>
  <c r="H70" i="21"/>
  <c r="M69" i="21"/>
  <c r="K69" i="21"/>
  <c r="J69" i="21"/>
  <c r="L69" i="21"/>
  <c r="I69" i="21"/>
  <c r="E67" i="21"/>
  <c r="F67" i="21"/>
  <c r="D68" i="21"/>
  <c r="H71" i="21"/>
  <c r="M70" i="21"/>
  <c r="J70" i="21"/>
  <c r="I70" i="21"/>
  <c r="K70" i="21"/>
  <c r="L70" i="21"/>
  <c r="Q69" i="21"/>
  <c r="O69" i="21"/>
  <c r="P69" i="21"/>
  <c r="N69" i="21"/>
  <c r="E68" i="21"/>
  <c r="D69" i="21"/>
  <c r="F68" i="21"/>
  <c r="K71" i="21"/>
  <c r="H72" i="21"/>
  <c r="L71" i="21"/>
  <c r="I71" i="21"/>
  <c r="M71" i="21"/>
  <c r="J71" i="21"/>
  <c r="P70" i="21"/>
  <c r="N70" i="21"/>
  <c r="Q70" i="21"/>
  <c r="O70" i="21"/>
  <c r="E69" i="21"/>
  <c r="D70" i="21"/>
  <c r="F69" i="21"/>
  <c r="M72" i="21"/>
  <c r="K72" i="21"/>
  <c r="J72" i="21"/>
  <c r="L72" i="21"/>
  <c r="I72" i="21"/>
  <c r="H73" i="21"/>
  <c r="N71" i="21"/>
  <c r="Q71" i="21"/>
  <c r="P71" i="21"/>
  <c r="O71" i="21"/>
  <c r="D71" i="21"/>
  <c r="F70" i="21"/>
  <c r="E70" i="21"/>
  <c r="P72" i="21"/>
  <c r="O72" i="21"/>
  <c r="Q72" i="21"/>
  <c r="N72" i="21"/>
  <c r="J73" i="21"/>
  <c r="H74" i="21"/>
  <c r="L73" i="21"/>
  <c r="M73" i="21"/>
  <c r="K73" i="21"/>
  <c r="I73" i="21"/>
  <c r="E71" i="21"/>
  <c r="D72" i="21"/>
  <c r="F71" i="21"/>
  <c r="H75" i="21"/>
  <c r="J74" i="21"/>
  <c r="I74" i="21"/>
  <c r="K74" i="21"/>
  <c r="M74" i="21"/>
  <c r="L74" i="21"/>
  <c r="Q73" i="21"/>
  <c r="O73" i="21"/>
  <c r="N73" i="21"/>
  <c r="P73" i="21"/>
  <c r="F72" i="21"/>
  <c r="D73" i="21"/>
  <c r="E72" i="21"/>
  <c r="L75" i="21"/>
  <c r="K75" i="21"/>
  <c r="M75" i="21"/>
  <c r="I75" i="21"/>
  <c r="J75" i="21"/>
  <c r="H76" i="21"/>
  <c r="P74" i="21"/>
  <c r="N74" i="21"/>
  <c r="Q74" i="21"/>
  <c r="O74" i="21"/>
  <c r="E73" i="21"/>
  <c r="D74" i="21"/>
  <c r="F73" i="21"/>
  <c r="N75" i="21"/>
  <c r="Q75" i="21"/>
  <c r="P75" i="21"/>
  <c r="O75" i="21"/>
  <c r="M76" i="21"/>
  <c r="I76" i="21"/>
  <c r="L76" i="21"/>
  <c r="K76" i="21"/>
  <c r="H77" i="21"/>
  <c r="J76" i="21"/>
  <c r="D75" i="21"/>
  <c r="E74" i="21"/>
  <c r="F74" i="21"/>
  <c r="N76" i="21"/>
  <c r="Q76" i="21"/>
  <c r="O76" i="21"/>
  <c r="P76" i="21"/>
  <c r="H78" i="21"/>
  <c r="I77" i="21"/>
  <c r="L77" i="21"/>
  <c r="K77" i="21"/>
  <c r="M77" i="21"/>
  <c r="J77" i="21"/>
  <c r="E75" i="21"/>
  <c r="F75" i="21"/>
  <c r="D76" i="21"/>
  <c r="L78" i="21"/>
  <c r="H79" i="21"/>
  <c r="M78" i="21"/>
  <c r="J78" i="21"/>
  <c r="I78" i="21"/>
  <c r="K78" i="21"/>
  <c r="O77" i="21"/>
  <c r="P77" i="21"/>
  <c r="N77" i="21"/>
  <c r="Q77" i="21"/>
  <c r="D77" i="21"/>
  <c r="E76" i="21"/>
  <c r="F76" i="21"/>
  <c r="M79" i="21"/>
  <c r="H80" i="21"/>
  <c r="I79" i="21"/>
  <c r="K79" i="21"/>
  <c r="L79" i="21"/>
  <c r="J79" i="21"/>
  <c r="P78" i="21"/>
  <c r="Q78" i="21"/>
  <c r="O78" i="21"/>
  <c r="N78" i="21"/>
  <c r="D78" i="21"/>
  <c r="E77" i="21"/>
  <c r="F77" i="21"/>
  <c r="M80" i="21"/>
  <c r="J80" i="21"/>
  <c r="K80" i="21"/>
  <c r="I80" i="21"/>
  <c r="H81" i="21"/>
  <c r="L80" i="21"/>
  <c r="Q79" i="21"/>
  <c r="P79" i="21"/>
  <c r="O79" i="21"/>
  <c r="N79" i="21"/>
  <c r="F78" i="21"/>
  <c r="D79" i="21"/>
  <c r="E78" i="21"/>
  <c r="P80" i="21"/>
  <c r="Q80" i="21"/>
  <c r="O80" i="21"/>
  <c r="N80" i="21"/>
  <c r="J81" i="21"/>
  <c r="M81" i="21"/>
  <c r="H82" i="21"/>
  <c r="K81" i="21"/>
  <c r="I81" i="21"/>
  <c r="L81" i="21"/>
  <c r="F79" i="21"/>
  <c r="D80" i="21"/>
  <c r="E79" i="21"/>
  <c r="H83" i="21"/>
  <c r="L82" i="21"/>
  <c r="J82" i="21"/>
  <c r="M82" i="21"/>
  <c r="K82" i="21"/>
  <c r="I82" i="21"/>
  <c r="N81" i="21"/>
  <c r="Q81" i="21"/>
  <c r="O81" i="21"/>
  <c r="P81" i="21"/>
  <c r="E80" i="21"/>
  <c r="D81" i="21"/>
  <c r="F80" i="21"/>
  <c r="I83" i="21"/>
  <c r="L83" i="21"/>
  <c r="M83" i="21"/>
  <c r="J83" i="21"/>
  <c r="K83" i="21"/>
  <c r="H84" i="21"/>
  <c r="P82" i="21"/>
  <c r="O82" i="21"/>
  <c r="N82" i="21"/>
  <c r="Q82" i="21"/>
  <c r="D82" i="21"/>
  <c r="F81" i="21"/>
  <c r="E81" i="21"/>
  <c r="O83" i="21"/>
  <c r="P83" i="21"/>
  <c r="N83" i="21"/>
  <c r="Q83" i="21"/>
  <c r="K84" i="21"/>
  <c r="M84" i="21"/>
  <c r="H85" i="21"/>
  <c r="I84" i="21"/>
  <c r="J84" i="21"/>
  <c r="L84" i="21"/>
  <c r="E82" i="21"/>
  <c r="D83" i="21"/>
  <c r="F82" i="21"/>
  <c r="M85" i="21"/>
  <c r="J85" i="21"/>
  <c r="K85" i="21"/>
  <c r="L85" i="21"/>
  <c r="H86" i="21"/>
  <c r="I85" i="21"/>
  <c r="P84" i="21"/>
  <c r="N84" i="21"/>
  <c r="Q84" i="21"/>
  <c r="O84" i="21"/>
  <c r="E83" i="21"/>
  <c r="D84" i="21"/>
  <c r="F83" i="21"/>
  <c r="H87" i="21"/>
  <c r="K86" i="21"/>
  <c r="J86" i="21"/>
  <c r="I86" i="21"/>
  <c r="M86" i="21"/>
  <c r="L86" i="21"/>
  <c r="O85" i="21"/>
  <c r="P85" i="21"/>
  <c r="N85" i="21"/>
  <c r="Q85" i="21"/>
  <c r="D85" i="21"/>
  <c r="F84" i="21"/>
  <c r="E84" i="21"/>
  <c r="J87" i="21"/>
  <c r="K87" i="21"/>
  <c r="I87" i="21"/>
  <c r="M87" i="21"/>
  <c r="L87" i="21"/>
  <c r="H88" i="21"/>
  <c r="O86" i="21"/>
  <c r="N86" i="21"/>
  <c r="Q86" i="21"/>
  <c r="P86" i="21"/>
  <c r="F85" i="21"/>
  <c r="E85" i="21"/>
  <c r="D86" i="21"/>
  <c r="O87" i="21"/>
  <c r="P87" i="21"/>
  <c r="N87" i="21"/>
  <c r="Q87" i="21"/>
  <c r="K88" i="21"/>
  <c r="M88" i="21"/>
  <c r="L88" i="21"/>
  <c r="J88" i="21"/>
  <c r="I88" i="21"/>
  <c r="H89" i="21"/>
  <c r="F86" i="21"/>
  <c r="D87" i="21"/>
  <c r="E86" i="21"/>
  <c r="P88" i="21"/>
  <c r="Q88" i="21"/>
  <c r="O88" i="21"/>
  <c r="N88" i="21"/>
  <c r="J89" i="21"/>
  <c r="M89" i="21"/>
  <c r="I89" i="21"/>
  <c r="H90" i="21"/>
  <c r="L89" i="21"/>
  <c r="K89" i="21"/>
  <c r="D88" i="21"/>
  <c r="F87" i="21"/>
  <c r="E87" i="21"/>
  <c r="O89" i="21"/>
  <c r="N89" i="21"/>
  <c r="Q89" i="21"/>
  <c r="P89" i="21"/>
  <c r="I90" i="21"/>
  <c r="L90" i="21"/>
  <c r="M90" i="21"/>
  <c r="H91" i="21"/>
  <c r="J90" i="21"/>
  <c r="K90" i="21"/>
  <c r="D89" i="21"/>
  <c r="F88" i="21"/>
  <c r="E88" i="21"/>
  <c r="N90" i="21"/>
  <c r="P90" i="21"/>
  <c r="O90" i="21"/>
  <c r="Q90" i="21"/>
  <c r="I91" i="21"/>
  <c r="L91" i="21"/>
  <c r="H92" i="21"/>
  <c r="J91" i="21"/>
  <c r="K91" i="21"/>
  <c r="M91" i="21"/>
  <c r="F89" i="21"/>
  <c r="E89" i="21"/>
  <c r="D90" i="21"/>
  <c r="N91" i="21"/>
  <c r="Q91" i="21"/>
  <c r="O91" i="21"/>
  <c r="P91" i="21"/>
  <c r="J92" i="21"/>
  <c r="L92" i="21"/>
  <c r="M92" i="21"/>
  <c r="K92" i="21"/>
  <c r="H93" i="21"/>
  <c r="I92" i="21"/>
  <c r="D91" i="21"/>
  <c r="F90" i="21"/>
  <c r="E90" i="21"/>
  <c r="K93" i="21"/>
  <c r="I93" i="21"/>
  <c r="M93" i="21"/>
  <c r="L93" i="21"/>
  <c r="J93" i="21"/>
  <c r="H94" i="21"/>
  <c r="N92" i="21"/>
  <c r="Q92" i="21"/>
  <c r="O92" i="21"/>
  <c r="P92" i="21"/>
  <c r="D92" i="21"/>
  <c r="F91" i="21"/>
  <c r="E91" i="21"/>
  <c r="O93" i="21"/>
  <c r="P93" i="21"/>
  <c r="N93" i="21"/>
  <c r="Q93" i="21"/>
  <c r="J94" i="21"/>
  <c r="H95" i="21"/>
  <c r="I94" i="21"/>
  <c r="K94" i="21"/>
  <c r="M94" i="21"/>
  <c r="L94" i="21"/>
  <c r="F92" i="21"/>
  <c r="D93" i="21"/>
  <c r="E92" i="21"/>
  <c r="L95" i="21"/>
  <c r="H96" i="21"/>
  <c r="J95" i="21"/>
  <c r="I95" i="21"/>
  <c r="K95" i="21"/>
  <c r="M95" i="21"/>
  <c r="P94" i="21"/>
  <c r="Q94" i="21"/>
  <c r="O94" i="21"/>
  <c r="N94" i="21"/>
  <c r="E93" i="21"/>
  <c r="D94" i="21"/>
  <c r="F93" i="21"/>
  <c r="K96" i="21"/>
  <c r="H97" i="21"/>
  <c r="J96" i="21"/>
  <c r="L96" i="21"/>
  <c r="M96" i="21"/>
  <c r="I96" i="21"/>
  <c r="P95" i="21"/>
  <c r="O95" i="21"/>
  <c r="N95" i="21"/>
  <c r="Q95" i="21"/>
  <c r="E94" i="21"/>
  <c r="D95" i="21"/>
  <c r="F94" i="21"/>
  <c r="K97" i="21"/>
  <c r="I97" i="21"/>
  <c r="L97" i="21"/>
  <c r="H98" i="21"/>
  <c r="M97" i="21"/>
  <c r="J97" i="21"/>
  <c r="N96" i="21"/>
  <c r="O96" i="21"/>
  <c r="P96" i="21"/>
  <c r="Q96" i="21"/>
  <c r="F95" i="21"/>
  <c r="D96" i="21"/>
  <c r="E95" i="21"/>
  <c r="O97" i="21"/>
  <c r="P97" i="21"/>
  <c r="N97" i="21"/>
  <c r="Q97" i="21"/>
  <c r="J98" i="21"/>
  <c r="I98" i="21"/>
  <c r="L98" i="21"/>
  <c r="M98" i="21"/>
  <c r="H99" i="21"/>
  <c r="K98" i="21"/>
  <c r="E96" i="21"/>
  <c r="D97" i="21"/>
  <c r="F96" i="21"/>
  <c r="N98" i="21"/>
  <c r="O98" i="21"/>
  <c r="P98" i="21"/>
  <c r="Q98" i="21"/>
  <c r="I99" i="21"/>
  <c r="J99" i="21"/>
  <c r="M99" i="21"/>
  <c r="K99" i="21"/>
  <c r="L99" i="21"/>
  <c r="H100" i="21"/>
  <c r="E97" i="21"/>
  <c r="F97" i="21"/>
  <c r="D98" i="21"/>
  <c r="O99" i="21"/>
  <c r="P99" i="21"/>
  <c r="N99" i="21"/>
  <c r="Q99" i="21"/>
  <c r="K100" i="21"/>
  <c r="I100" i="21"/>
  <c r="J100" i="21"/>
  <c r="L100" i="21"/>
  <c r="M100" i="21"/>
  <c r="H101" i="21"/>
  <c r="E98" i="21"/>
  <c r="F98" i="21"/>
  <c r="D99" i="21"/>
  <c r="N100" i="21"/>
  <c r="O100" i="21"/>
  <c r="Q100" i="21"/>
  <c r="P100" i="21"/>
  <c r="I101" i="21"/>
  <c r="M101" i="21"/>
  <c r="J101" i="21"/>
  <c r="H102" i="21"/>
  <c r="L101" i="21"/>
  <c r="K101" i="21"/>
  <c r="F99" i="21"/>
  <c r="E99" i="21"/>
  <c r="D100" i="21"/>
  <c r="P101" i="21"/>
  <c r="Q101" i="21"/>
  <c r="N101" i="21"/>
  <c r="O101" i="21"/>
  <c r="H103" i="21"/>
  <c r="J102" i="21"/>
  <c r="K102" i="21"/>
  <c r="L102" i="21"/>
  <c r="M102" i="21"/>
  <c r="I102" i="21"/>
  <c r="E100" i="21"/>
  <c r="F100" i="21"/>
  <c r="D101" i="21"/>
  <c r="M103" i="21"/>
  <c r="L103" i="21"/>
  <c r="K103" i="21"/>
  <c r="J103" i="21"/>
  <c r="H104" i="21"/>
  <c r="I103" i="21"/>
  <c r="P102" i="21"/>
  <c r="Q102" i="21"/>
  <c r="O102" i="21"/>
  <c r="N102" i="21"/>
  <c r="F101" i="21"/>
  <c r="D102" i="21"/>
  <c r="E101" i="21"/>
  <c r="L104" i="21"/>
  <c r="K104" i="21"/>
  <c r="M104" i="21"/>
  <c r="H105" i="21"/>
  <c r="J104" i="21"/>
  <c r="I104" i="21"/>
  <c r="P103" i="21"/>
  <c r="N103" i="21"/>
  <c r="Q103" i="21"/>
  <c r="O103" i="21"/>
  <c r="D103" i="21"/>
  <c r="E102" i="21"/>
  <c r="F102" i="21"/>
  <c r="K105" i="21"/>
  <c r="I105" i="21"/>
  <c r="M105" i="21"/>
  <c r="L105" i="21"/>
  <c r="J105" i="21"/>
  <c r="H106" i="21"/>
  <c r="P104" i="21"/>
  <c r="Q104" i="21"/>
  <c r="O104" i="21"/>
  <c r="N104" i="21"/>
  <c r="E103" i="21"/>
  <c r="F103" i="21"/>
  <c r="D104" i="21"/>
  <c r="O105" i="21"/>
  <c r="P105" i="21"/>
  <c r="N105" i="21"/>
  <c r="Q105" i="21"/>
  <c r="H107" i="21"/>
  <c r="M106" i="21"/>
  <c r="J106" i="21"/>
  <c r="K106" i="21"/>
  <c r="L106" i="21"/>
  <c r="I106" i="21"/>
  <c r="E104" i="21"/>
  <c r="D105" i="21"/>
  <c r="F104" i="21"/>
  <c r="I107" i="21"/>
  <c r="K107" i="21"/>
  <c r="J107" i="21"/>
  <c r="M107" i="21"/>
  <c r="L107" i="21"/>
  <c r="H108" i="21"/>
  <c r="N106" i="21"/>
  <c r="Q106" i="21"/>
  <c r="O106" i="21"/>
  <c r="P106" i="21"/>
  <c r="F105" i="21"/>
  <c r="E105" i="21"/>
  <c r="D106" i="21"/>
  <c r="Q107" i="21"/>
  <c r="N107" i="21"/>
  <c r="P107" i="21"/>
  <c r="O107" i="21"/>
  <c r="H109" i="21"/>
  <c r="M108" i="21"/>
  <c r="K108" i="21"/>
  <c r="L108" i="21"/>
  <c r="I108" i="21"/>
  <c r="J108" i="21"/>
  <c r="F106" i="21"/>
  <c r="D107" i="21"/>
  <c r="E106" i="21"/>
  <c r="J109" i="21"/>
  <c r="M109" i="21"/>
  <c r="I109" i="21"/>
  <c r="L109" i="21"/>
  <c r="K109" i="21"/>
  <c r="H110" i="21"/>
  <c r="O108" i="21"/>
  <c r="N108" i="21"/>
  <c r="Q108" i="21"/>
  <c r="P108" i="21"/>
  <c r="E107" i="21"/>
  <c r="F107" i="21"/>
  <c r="D108" i="21"/>
  <c r="P109" i="21"/>
  <c r="O109" i="21"/>
  <c r="N109" i="21"/>
  <c r="Q109" i="21"/>
  <c r="H111" i="21"/>
  <c r="M110" i="21"/>
  <c r="L110" i="21"/>
  <c r="I110" i="21"/>
  <c r="K110" i="21"/>
  <c r="J110" i="21"/>
  <c r="F108" i="21"/>
  <c r="E108" i="21"/>
  <c r="D109" i="21"/>
  <c r="L111" i="21"/>
  <c r="H112" i="21"/>
  <c r="J111" i="21"/>
  <c r="I111" i="21"/>
  <c r="M111" i="21"/>
  <c r="K111" i="21"/>
  <c r="O110" i="21"/>
  <c r="N110" i="21"/>
  <c r="Q110" i="21"/>
  <c r="P110" i="21"/>
  <c r="E109" i="21"/>
  <c r="F109" i="21"/>
  <c r="D110" i="21"/>
  <c r="J112" i="21"/>
  <c r="I112" i="21"/>
  <c r="M112" i="21"/>
  <c r="K112" i="21"/>
  <c r="L112" i="21"/>
  <c r="H113" i="21"/>
  <c r="O111" i="21"/>
  <c r="P111" i="21"/>
  <c r="N111" i="21"/>
  <c r="Q111" i="21"/>
  <c r="D111" i="21"/>
  <c r="F110" i="21"/>
  <c r="E110" i="21"/>
  <c r="P112" i="21"/>
  <c r="O112" i="21"/>
  <c r="N112" i="21"/>
  <c r="Q112" i="21"/>
  <c r="M113" i="21"/>
  <c r="K113" i="21"/>
  <c r="I113" i="21"/>
  <c r="J113" i="21"/>
  <c r="L113" i="21"/>
  <c r="H114" i="21"/>
  <c r="F111" i="21"/>
  <c r="D112" i="21"/>
  <c r="E111" i="21"/>
  <c r="O113" i="21"/>
  <c r="P113" i="21"/>
  <c r="N113" i="21"/>
  <c r="Q113" i="21"/>
  <c r="K114" i="21"/>
  <c r="I114" i="21"/>
  <c r="M114" i="21"/>
  <c r="H115" i="21"/>
  <c r="L114" i="21"/>
  <c r="J114" i="21"/>
  <c r="F112" i="21"/>
  <c r="D113" i="21"/>
  <c r="E112" i="21"/>
  <c r="P114" i="21"/>
  <c r="O114" i="21"/>
  <c r="N114" i="21"/>
  <c r="Q114" i="21"/>
  <c r="L115" i="21"/>
  <c r="I115" i="21"/>
  <c r="J115" i="21"/>
  <c r="H116" i="21"/>
  <c r="M115" i="21"/>
  <c r="K115" i="21"/>
  <c r="F113" i="21"/>
  <c r="D114" i="21"/>
  <c r="E113" i="21"/>
  <c r="O115" i="21"/>
  <c r="P115" i="21"/>
  <c r="N115" i="21"/>
  <c r="Q115" i="21"/>
  <c r="M116" i="21"/>
  <c r="J116" i="21"/>
  <c r="I116" i="21"/>
  <c r="H117" i="21"/>
  <c r="L116" i="21"/>
  <c r="K116" i="21"/>
  <c r="D115" i="21"/>
  <c r="E114" i="21"/>
  <c r="F114" i="21"/>
  <c r="P116" i="21"/>
  <c r="N116" i="21"/>
  <c r="Q116" i="21"/>
  <c r="O116" i="21"/>
  <c r="L117" i="21"/>
  <c r="H118" i="21"/>
  <c r="J117" i="21"/>
  <c r="M117" i="21"/>
  <c r="K117" i="21"/>
  <c r="I117" i="21"/>
  <c r="D116" i="21"/>
  <c r="E115" i="21"/>
  <c r="F115" i="21"/>
  <c r="H119" i="21"/>
  <c r="M118" i="21"/>
  <c r="L118" i="21"/>
  <c r="J118" i="21"/>
  <c r="K118" i="21"/>
  <c r="I118" i="21"/>
  <c r="P117" i="21"/>
  <c r="O117" i="21"/>
  <c r="N117" i="21"/>
  <c r="Q117" i="21"/>
  <c r="F116" i="21"/>
  <c r="D117" i="21"/>
  <c r="E116" i="21"/>
  <c r="K119" i="21"/>
  <c r="H120" i="21"/>
  <c r="J119" i="21"/>
  <c r="L119" i="21"/>
  <c r="M119" i="21"/>
  <c r="I119" i="21"/>
  <c r="Q118" i="21"/>
  <c r="P118" i="21"/>
  <c r="O118" i="21"/>
  <c r="N118" i="21"/>
  <c r="D118" i="21"/>
  <c r="F117" i="21"/>
  <c r="E117" i="21"/>
  <c r="H121" i="21"/>
  <c r="M120" i="21"/>
  <c r="I120" i="21"/>
  <c r="K120" i="21"/>
  <c r="L120" i="21"/>
  <c r="J120" i="21"/>
  <c r="Q119" i="21"/>
  <c r="N119" i="21"/>
  <c r="P119" i="21"/>
  <c r="O119" i="21"/>
  <c r="D119" i="21"/>
  <c r="F118" i="21"/>
  <c r="E118" i="21"/>
  <c r="L121" i="21"/>
  <c r="H122" i="21"/>
  <c r="K121" i="21"/>
  <c r="I121" i="21"/>
  <c r="M121" i="21"/>
  <c r="J121" i="21"/>
  <c r="P120" i="21"/>
  <c r="O120" i="21"/>
  <c r="Q120" i="21"/>
  <c r="N120" i="21"/>
  <c r="F119" i="21"/>
  <c r="D120" i="21"/>
  <c r="E119" i="21"/>
  <c r="L122" i="21"/>
  <c r="I122" i="21"/>
  <c r="K122" i="21"/>
  <c r="M122" i="21"/>
  <c r="H123" i="21"/>
  <c r="J122" i="21"/>
  <c r="N121" i="21"/>
  <c r="Q121" i="21"/>
  <c r="O121" i="21"/>
  <c r="P121" i="21"/>
  <c r="F120" i="21"/>
  <c r="E120" i="21"/>
  <c r="D121" i="21"/>
  <c r="N122" i="21"/>
  <c r="Q122" i="21"/>
  <c r="O122" i="21"/>
  <c r="P122" i="21"/>
  <c r="J123" i="21"/>
  <c r="K123" i="21"/>
  <c r="L123" i="21"/>
  <c r="I123" i="21"/>
  <c r="M123" i="21"/>
  <c r="H124" i="21"/>
  <c r="F121" i="21"/>
  <c r="E121" i="21"/>
  <c r="D122" i="21"/>
  <c r="O123" i="21"/>
  <c r="P123" i="21"/>
  <c r="N123" i="21"/>
  <c r="Q123" i="21"/>
  <c r="H125" i="21"/>
  <c r="J124" i="21"/>
  <c r="K124" i="21"/>
  <c r="I124" i="21"/>
  <c r="L124" i="21"/>
  <c r="M124" i="21"/>
  <c r="F122" i="21"/>
  <c r="E122" i="21"/>
  <c r="D123" i="21"/>
  <c r="K125" i="21"/>
  <c r="I125" i="21"/>
  <c r="J125" i="21"/>
  <c r="L125" i="21"/>
  <c r="H126" i="21"/>
  <c r="M125" i="21"/>
  <c r="O124" i="21"/>
  <c r="N124" i="21"/>
  <c r="Q124" i="21"/>
  <c r="P124" i="21"/>
  <c r="F123" i="21"/>
  <c r="E123" i="21"/>
  <c r="D124" i="21"/>
  <c r="P125" i="21"/>
  <c r="O125" i="21"/>
  <c r="N125" i="21"/>
  <c r="Q125" i="21"/>
  <c r="J126" i="21"/>
  <c r="M126" i="21"/>
  <c r="K126" i="21"/>
  <c r="L126" i="21"/>
  <c r="H127" i="21"/>
  <c r="I126" i="21"/>
  <c r="F124" i="21"/>
  <c r="E124" i="21"/>
  <c r="D125" i="21"/>
  <c r="H128" i="21"/>
  <c r="I127" i="21"/>
  <c r="M127" i="21"/>
  <c r="L127" i="21"/>
  <c r="J127" i="21"/>
  <c r="K127" i="21"/>
  <c r="Q126" i="21"/>
  <c r="N126" i="21"/>
  <c r="O126" i="21"/>
  <c r="P126" i="21"/>
  <c r="D126" i="21"/>
  <c r="E125" i="21"/>
  <c r="F125" i="21"/>
  <c r="H129" i="21"/>
  <c r="L128" i="21"/>
  <c r="I128" i="21"/>
  <c r="J128" i="21"/>
  <c r="M128" i="21"/>
  <c r="K128" i="21"/>
  <c r="Q127" i="21"/>
  <c r="O127" i="21"/>
  <c r="P127" i="21"/>
  <c r="N127" i="21"/>
  <c r="F126" i="21"/>
  <c r="E126" i="21"/>
  <c r="D127" i="21"/>
  <c r="H130" i="21"/>
  <c r="K129" i="21"/>
  <c r="J129" i="21"/>
  <c r="I129" i="21"/>
  <c r="L129" i="21"/>
  <c r="M129" i="21"/>
  <c r="Q128" i="21"/>
  <c r="O128" i="21"/>
  <c r="N128" i="21"/>
  <c r="P128" i="21"/>
  <c r="D128" i="21"/>
  <c r="E127" i="21"/>
  <c r="F127" i="21"/>
  <c r="J130" i="21"/>
  <c r="I130" i="21"/>
  <c r="L130" i="21"/>
  <c r="H131" i="21"/>
  <c r="K130" i="21"/>
  <c r="M130" i="21"/>
  <c r="O129" i="21"/>
  <c r="N129" i="21"/>
  <c r="Q129" i="21"/>
  <c r="P129" i="21"/>
  <c r="F128" i="21"/>
  <c r="D129" i="21"/>
  <c r="E128" i="21"/>
  <c r="O130" i="21"/>
  <c r="P130" i="21"/>
  <c r="N130" i="21"/>
  <c r="Q130" i="21"/>
  <c r="J131" i="21"/>
  <c r="L131" i="21"/>
  <c r="K131" i="21"/>
  <c r="I131" i="21"/>
  <c r="M131" i="21"/>
  <c r="H132" i="21"/>
  <c r="F129" i="21"/>
  <c r="E129" i="21"/>
  <c r="D130" i="21"/>
  <c r="P131" i="21"/>
  <c r="N131" i="21"/>
  <c r="Q131" i="21"/>
  <c r="O131" i="21"/>
  <c r="I132" i="21"/>
  <c r="M132" i="21"/>
  <c r="K132" i="21"/>
  <c r="H133" i="21"/>
  <c r="L132" i="21"/>
  <c r="J132" i="21"/>
  <c r="E130" i="21"/>
  <c r="F130" i="21"/>
  <c r="D131" i="21"/>
  <c r="P132" i="21"/>
  <c r="O132" i="21"/>
  <c r="N132" i="21"/>
  <c r="Q132" i="21"/>
  <c r="K133" i="21"/>
  <c r="J133" i="21"/>
  <c r="M133" i="21"/>
  <c r="I133" i="21"/>
  <c r="H134" i="21"/>
  <c r="L133" i="21"/>
  <c r="D132" i="21"/>
  <c r="E131" i="21"/>
  <c r="F131" i="21"/>
  <c r="N133" i="21"/>
  <c r="O133" i="21"/>
  <c r="P133" i="21"/>
  <c r="Q133" i="21"/>
  <c r="I134" i="21"/>
  <c r="K134" i="21"/>
  <c r="H135" i="21"/>
  <c r="M134" i="21"/>
  <c r="L134" i="21"/>
  <c r="J134" i="21"/>
  <c r="F132" i="21"/>
  <c r="D133" i="21"/>
  <c r="E132" i="21"/>
  <c r="P134" i="21"/>
  <c r="O134" i="21"/>
  <c r="Q134" i="21"/>
  <c r="N134" i="21"/>
  <c r="J135" i="21"/>
  <c r="K135" i="21"/>
  <c r="I135" i="21"/>
  <c r="L135" i="21"/>
  <c r="H136" i="21"/>
  <c r="M135" i="21"/>
  <c r="E133" i="21"/>
  <c r="F133" i="21"/>
  <c r="D134" i="21"/>
  <c r="Q135" i="21"/>
  <c r="O135" i="21"/>
  <c r="N135" i="21"/>
  <c r="P135" i="21"/>
  <c r="M136" i="21"/>
  <c r="J136" i="21"/>
  <c r="K136" i="21"/>
  <c r="H137" i="21"/>
  <c r="L136" i="21"/>
  <c r="I136" i="21"/>
  <c r="D135" i="21"/>
  <c r="E134" i="21"/>
  <c r="F134" i="21"/>
  <c r="J137" i="21"/>
  <c r="L137" i="21"/>
  <c r="I137" i="21"/>
  <c r="H138" i="21"/>
  <c r="K137" i="21"/>
  <c r="M137" i="21"/>
  <c r="P136" i="21"/>
  <c r="O136" i="21"/>
  <c r="N136" i="21"/>
  <c r="Q136" i="21"/>
  <c r="E135" i="21"/>
  <c r="D136" i="21"/>
  <c r="F135" i="21"/>
  <c r="O137" i="21"/>
  <c r="P137" i="21"/>
  <c r="N137" i="21"/>
  <c r="Q137" i="21"/>
  <c r="J138" i="21"/>
  <c r="L138" i="21"/>
  <c r="K138" i="21"/>
  <c r="M138" i="21"/>
  <c r="H139" i="21"/>
  <c r="I138" i="21"/>
  <c r="E136" i="21"/>
  <c r="F136" i="21"/>
  <c r="D137" i="21"/>
  <c r="M139" i="21"/>
  <c r="J139" i="21"/>
  <c r="H140" i="21"/>
  <c r="I139" i="21"/>
  <c r="K139" i="21"/>
  <c r="L139" i="21"/>
  <c r="Q138" i="21"/>
  <c r="O138" i="21"/>
  <c r="P138" i="21"/>
  <c r="N138" i="21"/>
  <c r="F137" i="21"/>
  <c r="D138" i="21"/>
  <c r="E137" i="21"/>
  <c r="L140" i="21"/>
  <c r="I140" i="21"/>
  <c r="H141" i="21"/>
  <c r="K140" i="21"/>
  <c r="J140" i="21"/>
  <c r="M140" i="21"/>
  <c r="P139" i="21"/>
  <c r="O139" i="21"/>
  <c r="N139" i="21"/>
  <c r="Q139" i="21"/>
  <c r="F138" i="21"/>
  <c r="E138" i="21"/>
  <c r="D139" i="21"/>
  <c r="N140" i="21"/>
  <c r="Q140" i="21"/>
  <c r="O140" i="21"/>
  <c r="P140" i="21"/>
  <c r="L141" i="21"/>
  <c r="H142" i="21"/>
  <c r="M141" i="21"/>
  <c r="I141" i="21"/>
  <c r="J141" i="21"/>
  <c r="K141" i="21"/>
  <c r="D140" i="21"/>
  <c r="E139" i="21"/>
  <c r="F139" i="21"/>
  <c r="I142" i="21"/>
  <c r="M142" i="21"/>
  <c r="L142" i="21"/>
  <c r="H143" i="21"/>
  <c r="K142" i="21"/>
  <c r="J142" i="21"/>
  <c r="O141" i="21"/>
  <c r="P141" i="21"/>
  <c r="N141" i="21"/>
  <c r="Q141" i="21"/>
  <c r="D141" i="21"/>
  <c r="E140" i="21"/>
  <c r="F140" i="21"/>
  <c r="P142" i="21"/>
  <c r="O142" i="21"/>
  <c r="Q142" i="21"/>
  <c r="N142" i="21"/>
  <c r="M143" i="21"/>
  <c r="L143" i="21"/>
  <c r="H144" i="21"/>
  <c r="J143" i="21"/>
  <c r="K143" i="21"/>
  <c r="I143" i="21"/>
  <c r="E141" i="21"/>
  <c r="D142" i="21"/>
  <c r="F141" i="21"/>
  <c r="J144" i="21"/>
  <c r="H145" i="21"/>
  <c r="K144" i="21"/>
  <c r="L144" i="21"/>
  <c r="I144" i="21"/>
  <c r="M144" i="21"/>
  <c r="P143" i="21"/>
  <c r="N143" i="21"/>
  <c r="Q143" i="21"/>
  <c r="O143" i="21"/>
  <c r="E142" i="21"/>
  <c r="F142" i="21"/>
  <c r="D143" i="21"/>
  <c r="J145" i="21"/>
  <c r="M145" i="21"/>
  <c r="K145" i="21"/>
  <c r="H146" i="21"/>
  <c r="L145" i="21"/>
  <c r="I145" i="21"/>
  <c r="Q144" i="21"/>
  <c r="N144" i="21"/>
  <c r="O144" i="21"/>
  <c r="P144" i="21"/>
  <c r="D144" i="21"/>
  <c r="F143" i="21"/>
  <c r="E143" i="21"/>
  <c r="L146" i="21"/>
  <c r="I146" i="21"/>
  <c r="M146" i="21"/>
  <c r="K146" i="21"/>
  <c r="J146" i="21"/>
  <c r="H147" i="21"/>
  <c r="P145" i="21"/>
  <c r="O145" i="21"/>
  <c r="N145" i="21"/>
  <c r="Q145" i="21"/>
  <c r="F144" i="21"/>
  <c r="D145" i="21"/>
  <c r="E144" i="21"/>
  <c r="Q146" i="21"/>
  <c r="O146" i="21"/>
  <c r="P146" i="21"/>
  <c r="N146" i="21"/>
  <c r="J147" i="21"/>
  <c r="H148" i="21"/>
  <c r="M147" i="21"/>
  <c r="L147" i="21"/>
  <c r="I147" i="21"/>
  <c r="K147" i="21"/>
  <c r="F145" i="21"/>
  <c r="E145" i="21"/>
  <c r="D146" i="21"/>
  <c r="K148" i="21"/>
  <c r="J148" i="21"/>
  <c r="I148" i="21"/>
  <c r="H149" i="21"/>
  <c r="L148" i="21"/>
  <c r="M148" i="21"/>
  <c r="O147" i="21"/>
  <c r="N147" i="21"/>
  <c r="P147" i="21"/>
  <c r="Q147" i="21"/>
  <c r="E146" i="21"/>
  <c r="F146" i="21"/>
  <c r="D147" i="21"/>
  <c r="Q148" i="21"/>
  <c r="N148" i="21"/>
  <c r="P148" i="21"/>
  <c r="O148" i="21"/>
  <c r="I149" i="21"/>
  <c r="L149" i="21"/>
  <c r="H150" i="21"/>
  <c r="K149" i="21"/>
  <c r="M149" i="21"/>
  <c r="J149" i="21"/>
  <c r="F147" i="21"/>
  <c r="D148" i="21"/>
  <c r="E147" i="21"/>
  <c r="O149" i="21"/>
  <c r="P149" i="21"/>
  <c r="N149" i="21"/>
  <c r="Q149" i="21"/>
  <c r="L150" i="21"/>
  <c r="H151" i="21"/>
  <c r="K150" i="21"/>
  <c r="J150" i="21"/>
  <c r="M150" i="21"/>
  <c r="I150" i="21"/>
  <c r="D149" i="21"/>
  <c r="E148" i="21"/>
  <c r="F148" i="21"/>
  <c r="I151" i="21"/>
  <c r="K151" i="21"/>
  <c r="L151" i="21"/>
  <c r="M151" i="21"/>
  <c r="H152" i="21"/>
  <c r="J151" i="21"/>
  <c r="N150" i="21"/>
  <c r="O150" i="21"/>
  <c r="Q150" i="21"/>
  <c r="P150" i="21"/>
  <c r="E149" i="21"/>
  <c r="D150" i="21"/>
  <c r="F149" i="21"/>
  <c r="O151" i="21"/>
  <c r="P151" i="21"/>
  <c r="N151" i="21"/>
  <c r="Q151" i="21"/>
  <c r="I152" i="21"/>
  <c r="M152" i="21"/>
  <c r="K152" i="21"/>
  <c r="H153" i="21"/>
  <c r="L152" i="21"/>
  <c r="J152" i="21"/>
  <c r="E150" i="21"/>
  <c r="D151" i="21"/>
  <c r="F150" i="21"/>
  <c r="Q152" i="21"/>
  <c r="P152" i="21"/>
  <c r="O152" i="21"/>
  <c r="N152" i="21"/>
  <c r="J153" i="21"/>
  <c r="L153" i="21"/>
  <c r="M153" i="21"/>
  <c r="H154" i="21"/>
  <c r="I153" i="21"/>
  <c r="K153" i="21"/>
  <c r="F151" i="21"/>
  <c r="E151" i="21"/>
  <c r="D152" i="21"/>
  <c r="J154" i="21"/>
  <c r="M154" i="21"/>
  <c r="I154" i="21"/>
  <c r="H155" i="21"/>
  <c r="K154" i="21"/>
  <c r="L154" i="21"/>
  <c r="N153" i="21"/>
  <c r="Q153" i="21"/>
  <c r="O153" i="21"/>
  <c r="P153" i="21"/>
  <c r="F152" i="21"/>
  <c r="D153" i="21"/>
  <c r="E152" i="21"/>
  <c r="O154" i="21"/>
  <c r="P154" i="21"/>
  <c r="N154" i="21"/>
  <c r="Q154" i="21"/>
  <c r="K155" i="21"/>
  <c r="L155" i="21"/>
  <c r="J155" i="21"/>
  <c r="M155" i="21"/>
  <c r="H156" i="21"/>
  <c r="I155" i="21"/>
  <c r="F153" i="21"/>
  <c r="D154" i="21"/>
  <c r="E153" i="21"/>
  <c r="M156" i="21"/>
  <c r="J156" i="21"/>
  <c r="L156" i="21"/>
  <c r="I156" i="21"/>
  <c r="K156" i="21"/>
  <c r="H157" i="21"/>
  <c r="Q155" i="21"/>
  <c r="N155" i="21"/>
  <c r="O155" i="21"/>
  <c r="P155" i="21"/>
  <c r="F154" i="21"/>
  <c r="D155" i="21"/>
  <c r="E154" i="21"/>
  <c r="N156" i="21"/>
  <c r="P156" i="21"/>
  <c r="Q156" i="21"/>
  <c r="O156" i="21"/>
  <c r="H158" i="21"/>
  <c r="I157" i="21"/>
  <c r="M157" i="21"/>
  <c r="L157" i="21"/>
  <c r="J157" i="21"/>
  <c r="K157" i="21"/>
  <c r="D156" i="21"/>
  <c r="F155" i="21"/>
  <c r="E155" i="21"/>
  <c r="L158" i="21"/>
  <c r="M158" i="21"/>
  <c r="J158" i="21"/>
  <c r="H159" i="21"/>
  <c r="I158" i="21"/>
  <c r="K158" i="21"/>
  <c r="P157" i="21"/>
  <c r="O157" i="21"/>
  <c r="N157" i="21"/>
  <c r="Q157" i="21"/>
  <c r="D157" i="21"/>
  <c r="E156" i="21"/>
  <c r="F156" i="21"/>
  <c r="M159" i="21"/>
  <c r="J159" i="21"/>
  <c r="H160" i="21"/>
  <c r="I159" i="21"/>
  <c r="K159" i="21"/>
  <c r="L159" i="21"/>
  <c r="Q158" i="21"/>
  <c r="P158" i="21"/>
  <c r="O158" i="21"/>
  <c r="N158" i="21"/>
  <c r="D158" i="21"/>
  <c r="F157" i="21"/>
  <c r="E157" i="21"/>
  <c r="H161" i="21"/>
  <c r="J160" i="21"/>
  <c r="M160" i="21"/>
  <c r="I160" i="21"/>
  <c r="K160" i="21"/>
  <c r="L160" i="21"/>
  <c r="P159" i="21"/>
  <c r="O159" i="21"/>
  <c r="N159" i="21"/>
  <c r="Q159" i="21"/>
  <c r="F158" i="21"/>
  <c r="D159" i="21"/>
  <c r="E158" i="21"/>
  <c r="L161" i="21"/>
  <c r="H162" i="21"/>
  <c r="J161" i="21"/>
  <c r="I161" i="21"/>
  <c r="K161" i="21"/>
  <c r="M161" i="21"/>
  <c r="O160" i="21"/>
  <c r="Q160" i="21"/>
  <c r="P160" i="21"/>
  <c r="N160" i="21"/>
  <c r="D160" i="21"/>
  <c r="E159" i="21"/>
  <c r="F159" i="21"/>
  <c r="M162" i="21"/>
  <c r="L162" i="21"/>
  <c r="H163" i="21"/>
  <c r="J162" i="21"/>
  <c r="I162" i="21"/>
  <c r="K162" i="21"/>
  <c r="P161" i="21"/>
  <c r="O161" i="21"/>
  <c r="N161" i="21"/>
  <c r="Q161" i="21"/>
  <c r="D161" i="21"/>
  <c r="E160" i="21"/>
  <c r="F160" i="21"/>
  <c r="M163" i="21"/>
  <c r="K163" i="21"/>
  <c r="I163" i="21"/>
  <c r="H164" i="21"/>
  <c r="J163" i="21"/>
  <c r="L163" i="21"/>
  <c r="O162" i="21"/>
  <c r="P162" i="21"/>
  <c r="N162" i="21"/>
  <c r="Q162" i="21"/>
  <c r="E161" i="21"/>
  <c r="F161" i="21"/>
  <c r="D162" i="21"/>
  <c r="Q163" i="21"/>
  <c r="N163" i="21"/>
  <c r="O163" i="21"/>
  <c r="P163" i="21"/>
  <c r="H165" i="21"/>
  <c r="K164" i="21"/>
  <c r="J164" i="21"/>
  <c r="I164" i="21"/>
  <c r="M164" i="21"/>
  <c r="L164" i="21"/>
  <c r="E162" i="21"/>
  <c r="D163" i="21"/>
  <c r="F162" i="21"/>
  <c r="I165" i="21"/>
  <c r="J165" i="21"/>
  <c r="K165" i="21"/>
  <c r="L165" i="21"/>
  <c r="M165" i="21"/>
  <c r="H166" i="21"/>
  <c r="O164" i="21"/>
  <c r="N164" i="21"/>
  <c r="Q164" i="21"/>
  <c r="P164" i="21"/>
  <c r="D164" i="21"/>
  <c r="E163" i="21"/>
  <c r="F163" i="21"/>
  <c r="P165" i="21"/>
  <c r="O165" i="21"/>
  <c r="N165" i="21"/>
  <c r="Q165" i="21"/>
  <c r="J166" i="21"/>
  <c r="H167" i="21"/>
  <c r="M166" i="21"/>
  <c r="K166" i="21"/>
  <c r="L166" i="21"/>
  <c r="I166" i="21"/>
  <c r="D165" i="21"/>
  <c r="F164" i="21"/>
  <c r="E164" i="21"/>
  <c r="M167" i="21"/>
  <c r="H168" i="21"/>
  <c r="I167" i="21"/>
  <c r="L167" i="21"/>
  <c r="J167" i="21"/>
  <c r="K167" i="21"/>
  <c r="P166" i="21"/>
  <c r="N166" i="21"/>
  <c r="Q166" i="21"/>
  <c r="O166" i="21"/>
  <c r="D166" i="21"/>
  <c r="F165" i="21"/>
  <c r="E165" i="21"/>
  <c r="K168" i="21"/>
  <c r="J168" i="21"/>
  <c r="M168" i="21"/>
  <c r="L168" i="21"/>
  <c r="I168" i="21"/>
  <c r="H169" i="21"/>
  <c r="O167" i="21"/>
  <c r="P167" i="21"/>
  <c r="N167" i="21"/>
  <c r="Q167" i="21"/>
  <c r="D167" i="21"/>
  <c r="E166" i="21"/>
  <c r="F166" i="21"/>
  <c r="O168" i="21"/>
  <c r="Q168" i="21"/>
  <c r="P168" i="21"/>
  <c r="N168" i="21"/>
  <c r="M169" i="21"/>
  <c r="L169" i="21"/>
  <c r="J169" i="21"/>
  <c r="I169" i="21"/>
  <c r="H170" i="21"/>
  <c r="K169" i="21"/>
  <c r="F167" i="21"/>
  <c r="D168" i="21"/>
  <c r="E167" i="21"/>
  <c r="O169" i="21"/>
  <c r="P169" i="21"/>
  <c r="N169" i="21"/>
  <c r="Q169" i="21"/>
  <c r="J170" i="21"/>
  <c r="H171" i="21"/>
  <c r="M170" i="21"/>
  <c r="L170" i="21"/>
  <c r="K170" i="21"/>
  <c r="I170" i="21"/>
  <c r="E168" i="21"/>
  <c r="D169" i="21"/>
  <c r="F168" i="21"/>
  <c r="L171" i="21"/>
  <c r="I171" i="21"/>
  <c r="M171" i="21"/>
  <c r="J171" i="21"/>
  <c r="K171" i="21"/>
  <c r="H172" i="21"/>
  <c r="Q170" i="21"/>
  <c r="N170" i="21"/>
  <c r="P170" i="21"/>
  <c r="O170" i="21"/>
  <c r="E169" i="21"/>
  <c r="F169" i="21"/>
  <c r="D170" i="21"/>
  <c r="N171" i="21"/>
  <c r="Q171" i="21"/>
  <c r="P171" i="21"/>
  <c r="O171" i="21"/>
  <c r="J172" i="21"/>
  <c r="L172" i="21"/>
  <c r="I172" i="21"/>
  <c r="M172" i="21"/>
  <c r="K172" i="21"/>
  <c r="H173" i="21"/>
  <c r="D171" i="21"/>
  <c r="E170" i="21"/>
  <c r="F170" i="21"/>
  <c r="Q172" i="21"/>
  <c r="N172" i="21"/>
  <c r="P172" i="21"/>
  <c r="O172" i="21"/>
  <c r="H174" i="21"/>
  <c r="K173" i="21"/>
  <c r="M173" i="21"/>
  <c r="I173" i="21"/>
  <c r="L173" i="21"/>
  <c r="J173" i="21"/>
  <c r="E171" i="21"/>
  <c r="D172" i="21"/>
  <c r="F171" i="21"/>
  <c r="M174" i="21"/>
  <c r="H175" i="21"/>
  <c r="I174" i="21"/>
  <c r="K174" i="21"/>
  <c r="J174" i="21"/>
  <c r="L174" i="21"/>
  <c r="P173" i="21"/>
  <c r="O173" i="21"/>
  <c r="N173" i="21"/>
  <c r="Q173" i="21"/>
  <c r="D173" i="21"/>
  <c r="E172" i="21"/>
  <c r="F172" i="21"/>
  <c r="L175" i="21"/>
  <c r="I175" i="21"/>
  <c r="M175" i="21"/>
  <c r="J175" i="21"/>
  <c r="K175" i="21"/>
  <c r="H176" i="21"/>
  <c r="Q174" i="21"/>
  <c r="P174" i="21"/>
  <c r="O174" i="21"/>
  <c r="N174" i="21"/>
  <c r="D174" i="21"/>
  <c r="F173" i="21"/>
  <c r="E173" i="21"/>
  <c r="Q175" i="21"/>
  <c r="P175" i="21"/>
  <c r="O175" i="21"/>
  <c r="N175" i="21"/>
  <c r="J176" i="21"/>
  <c r="M176" i="21"/>
  <c r="I176" i="21"/>
  <c r="L176" i="21"/>
  <c r="K176" i="21"/>
  <c r="H177" i="21"/>
  <c r="F174" i="21"/>
  <c r="D175" i="21"/>
  <c r="E174" i="21"/>
  <c r="Q176" i="21"/>
  <c r="O176" i="21"/>
  <c r="P176" i="21"/>
  <c r="N176" i="21"/>
  <c r="L177" i="21"/>
  <c r="J177" i="21"/>
  <c r="H178" i="21"/>
  <c r="K177" i="21"/>
  <c r="I177" i="21"/>
  <c r="M177" i="21"/>
  <c r="F175" i="21"/>
  <c r="D176" i="21"/>
  <c r="E175" i="21"/>
  <c r="H179" i="21"/>
  <c r="I178" i="21"/>
  <c r="L178" i="21"/>
  <c r="M178" i="21"/>
  <c r="J178" i="21"/>
  <c r="K178" i="21"/>
  <c r="N177" i="21"/>
  <c r="Q177" i="21"/>
  <c r="O177" i="21"/>
  <c r="P177" i="21"/>
  <c r="F176" i="21"/>
  <c r="D177" i="21"/>
  <c r="E176" i="21"/>
  <c r="J179" i="21"/>
  <c r="I179" i="21"/>
  <c r="M179" i="21"/>
  <c r="L179" i="21"/>
  <c r="H180" i="21"/>
  <c r="K179" i="21"/>
  <c r="O178" i="21"/>
  <c r="P178" i="21"/>
  <c r="N178" i="21"/>
  <c r="Q178" i="21"/>
  <c r="D178" i="21"/>
  <c r="F177" i="21"/>
  <c r="E177" i="21"/>
  <c r="P179" i="21"/>
  <c r="O179" i="21"/>
  <c r="N179" i="21"/>
  <c r="Q179" i="21"/>
  <c r="L180" i="21"/>
  <c r="M180" i="21"/>
  <c r="H181" i="21"/>
  <c r="K180" i="21"/>
  <c r="I180" i="21"/>
  <c r="J180" i="21"/>
  <c r="E178" i="21"/>
  <c r="D179" i="21"/>
  <c r="F178" i="21"/>
  <c r="J181" i="21"/>
  <c r="M181" i="21"/>
  <c r="I181" i="21"/>
  <c r="K181" i="21"/>
  <c r="H182" i="21"/>
  <c r="L181" i="21"/>
  <c r="O180" i="21"/>
  <c r="P180" i="21"/>
  <c r="N180" i="21"/>
  <c r="Q180" i="21"/>
  <c r="E179" i="21"/>
  <c r="D180" i="21"/>
  <c r="F179" i="21"/>
  <c r="O181" i="21"/>
  <c r="P181" i="21"/>
  <c r="N181" i="21"/>
  <c r="Q181" i="21"/>
  <c r="I182" i="21"/>
  <c r="H183" i="21"/>
  <c r="L182" i="21"/>
  <c r="M182" i="21"/>
  <c r="K182" i="21"/>
  <c r="J182" i="21"/>
  <c r="E180" i="21"/>
  <c r="D181" i="21"/>
  <c r="F180" i="21"/>
  <c r="P182" i="21"/>
  <c r="Q182" i="21"/>
  <c r="O182" i="21"/>
  <c r="N182" i="21"/>
  <c r="H184" i="21"/>
  <c r="J183" i="21"/>
  <c r="M183" i="21"/>
  <c r="I183" i="21"/>
  <c r="L183" i="21"/>
  <c r="K183" i="21"/>
  <c r="D182" i="21"/>
  <c r="F181" i="21"/>
  <c r="E181" i="21"/>
  <c r="H185" i="21"/>
  <c r="M184" i="21"/>
  <c r="J184" i="21"/>
  <c r="I184" i="21"/>
  <c r="L184" i="21"/>
  <c r="K184" i="21"/>
  <c r="P183" i="21"/>
  <c r="O183" i="21"/>
  <c r="N183" i="21"/>
  <c r="Q183" i="21"/>
  <c r="E182" i="21"/>
  <c r="D183" i="21"/>
  <c r="F182" i="21"/>
  <c r="L185" i="21"/>
  <c r="I185" i="21"/>
  <c r="K185" i="21"/>
  <c r="M185" i="21"/>
  <c r="H186" i="21"/>
  <c r="J185" i="21"/>
  <c r="P184" i="21"/>
  <c r="Q184" i="21"/>
  <c r="O184" i="21"/>
  <c r="N184" i="21"/>
  <c r="E183" i="21"/>
  <c r="D184" i="21"/>
  <c r="F183" i="21"/>
  <c r="N185" i="21"/>
  <c r="P185" i="21"/>
  <c r="Q185" i="21"/>
  <c r="O185" i="21"/>
  <c r="M186" i="21"/>
  <c r="L186" i="21"/>
  <c r="J186" i="21"/>
  <c r="I186" i="21"/>
  <c r="K186" i="21"/>
  <c r="H187" i="21"/>
  <c r="F184" i="21"/>
  <c r="E184" i="21"/>
  <c r="D185" i="21"/>
  <c r="P186" i="21"/>
  <c r="O186" i="21"/>
  <c r="N186" i="21"/>
  <c r="Q186" i="21"/>
  <c r="K187" i="21"/>
  <c r="M187" i="21"/>
  <c r="L187" i="21"/>
  <c r="I187" i="21"/>
  <c r="H188" i="21"/>
  <c r="J187" i="21"/>
  <c r="E185" i="21"/>
  <c r="F185" i="21"/>
  <c r="D186" i="21"/>
  <c r="N187" i="21"/>
  <c r="Q187" i="21"/>
  <c r="O187" i="21"/>
  <c r="P187" i="21"/>
  <c r="H189" i="21"/>
  <c r="I188" i="21"/>
  <c r="J188" i="21"/>
  <c r="M188" i="21"/>
  <c r="K188" i="21"/>
  <c r="L188" i="21"/>
  <c r="D187" i="21"/>
  <c r="F186" i="21"/>
  <c r="E186" i="21"/>
  <c r="I189" i="21"/>
  <c r="M189" i="21"/>
  <c r="H190" i="21"/>
  <c r="J189" i="21"/>
  <c r="L189" i="21"/>
  <c r="K189" i="21"/>
  <c r="O188" i="21"/>
  <c r="P188" i="21"/>
  <c r="N188" i="21"/>
  <c r="Q188" i="21"/>
  <c r="D188" i="21"/>
  <c r="E187" i="21"/>
  <c r="F187" i="21"/>
  <c r="Q189" i="21"/>
  <c r="O189" i="21"/>
  <c r="P189" i="21"/>
  <c r="N189" i="21"/>
  <c r="I190" i="21"/>
  <c r="L190" i="21"/>
  <c r="J190" i="21"/>
  <c r="M190" i="21"/>
  <c r="K190" i="21"/>
  <c r="H191" i="21"/>
  <c r="D189" i="21"/>
  <c r="E188" i="21"/>
  <c r="F188" i="21"/>
  <c r="Q190" i="21"/>
  <c r="N190" i="21"/>
  <c r="P190" i="21"/>
  <c r="O190" i="21"/>
  <c r="J191" i="21"/>
  <c r="H192" i="21"/>
  <c r="I191" i="21"/>
  <c r="K191" i="21"/>
  <c r="L191" i="21"/>
  <c r="M191" i="21"/>
  <c r="F189" i="21"/>
  <c r="E189" i="21"/>
  <c r="D190" i="21"/>
  <c r="L192" i="21"/>
  <c r="K192" i="21"/>
  <c r="H193" i="21"/>
  <c r="J192" i="21"/>
  <c r="I192" i="21"/>
  <c r="M192" i="21"/>
  <c r="O191" i="21"/>
  <c r="P191" i="21"/>
  <c r="N191" i="21"/>
  <c r="Q191" i="21"/>
  <c r="F190" i="21"/>
  <c r="D191" i="21"/>
  <c r="E190" i="21"/>
  <c r="L193" i="21"/>
  <c r="H194" i="21"/>
  <c r="K193" i="21"/>
  <c r="M193" i="21"/>
  <c r="I193" i="21"/>
  <c r="J193" i="21"/>
  <c r="O192" i="21"/>
  <c r="P192" i="21"/>
  <c r="N192" i="21"/>
  <c r="Q192" i="21"/>
  <c r="D192" i="21"/>
  <c r="F191" i="21"/>
  <c r="E191" i="21"/>
  <c r="M194" i="21"/>
  <c r="L194" i="21"/>
  <c r="J194" i="21"/>
  <c r="K194" i="21"/>
  <c r="I194" i="21"/>
  <c r="H195" i="21"/>
  <c r="P193" i="21"/>
  <c r="O193" i="21"/>
  <c r="N193" i="21"/>
  <c r="Q193" i="21"/>
  <c r="E192" i="21"/>
  <c r="D193" i="21"/>
  <c r="F192" i="21"/>
  <c r="P194" i="21"/>
  <c r="N194" i="21"/>
  <c r="O194" i="21"/>
  <c r="Q194" i="21"/>
  <c r="L195" i="21"/>
  <c r="I195" i="21"/>
  <c r="K195" i="21"/>
  <c r="M195" i="21"/>
  <c r="J195" i="21"/>
  <c r="H196" i="21"/>
  <c r="E193" i="21"/>
  <c r="D194" i="21"/>
  <c r="F193" i="21"/>
  <c r="O195" i="21"/>
  <c r="P195" i="21"/>
  <c r="N195" i="21"/>
  <c r="Q195" i="21"/>
  <c r="J196" i="21"/>
  <c r="H197" i="21"/>
  <c r="M196" i="21"/>
  <c r="L196" i="21"/>
  <c r="K196" i="21"/>
  <c r="I196" i="21"/>
  <c r="E194" i="21"/>
  <c r="F194" i="21"/>
  <c r="D195" i="21"/>
  <c r="L197" i="21"/>
  <c r="I197" i="21"/>
  <c r="H198" i="21"/>
  <c r="M197" i="21"/>
  <c r="J197" i="21"/>
  <c r="K197" i="21"/>
  <c r="O196" i="21"/>
  <c r="P196" i="21"/>
  <c r="N196" i="21"/>
  <c r="Q196" i="21"/>
  <c r="D196" i="21"/>
  <c r="E195" i="21"/>
  <c r="F195" i="21"/>
  <c r="N197" i="21"/>
  <c r="Q197" i="21"/>
  <c r="P197" i="21"/>
  <c r="O197" i="21"/>
  <c r="M198" i="21"/>
  <c r="I198" i="21"/>
  <c r="K198" i="21"/>
  <c r="L198" i="21"/>
  <c r="H199" i="21"/>
  <c r="J198" i="21"/>
  <c r="D197" i="21"/>
  <c r="F196" i="21"/>
  <c r="E196" i="21"/>
  <c r="O198" i="21"/>
  <c r="N198" i="21"/>
  <c r="Q198" i="21"/>
  <c r="P198" i="21"/>
  <c r="L199" i="21"/>
  <c r="K199" i="21"/>
  <c r="I199" i="21"/>
  <c r="J199" i="21"/>
  <c r="M199" i="21"/>
  <c r="H200" i="21"/>
  <c r="D198" i="21"/>
  <c r="E197" i="21"/>
  <c r="F197" i="21"/>
  <c r="N199" i="21"/>
  <c r="Q199" i="21"/>
  <c r="P199" i="21"/>
  <c r="O199" i="21"/>
  <c r="M200" i="21"/>
  <c r="H201" i="21"/>
  <c r="K200" i="21"/>
  <c r="I200" i="21"/>
  <c r="J200" i="21"/>
  <c r="L200" i="21"/>
  <c r="F198" i="21"/>
  <c r="D199" i="21"/>
  <c r="E198" i="21"/>
  <c r="H202" i="21"/>
  <c r="K201" i="21"/>
  <c r="I201" i="21"/>
  <c r="L201" i="21"/>
  <c r="M201" i="21"/>
  <c r="J201" i="21"/>
  <c r="P200" i="21"/>
  <c r="O200" i="21"/>
  <c r="N200" i="21"/>
  <c r="Q200" i="21"/>
  <c r="F199" i="21"/>
  <c r="D200" i="21"/>
  <c r="E199" i="21"/>
  <c r="K202" i="21"/>
  <c r="H203" i="21"/>
  <c r="L202" i="21"/>
  <c r="M202" i="21"/>
  <c r="J202" i="21"/>
  <c r="I202" i="21"/>
  <c r="P201" i="21"/>
  <c r="O201" i="21"/>
  <c r="N201" i="21"/>
  <c r="Q201" i="21"/>
  <c r="E200" i="21"/>
  <c r="F200" i="21"/>
  <c r="D201" i="21"/>
  <c r="H204" i="21"/>
  <c r="M203" i="21"/>
  <c r="I203" i="21"/>
  <c r="J203" i="21"/>
  <c r="L203" i="21"/>
  <c r="K203" i="21"/>
  <c r="P202" i="21"/>
  <c r="O202" i="21"/>
  <c r="N202" i="21"/>
  <c r="Q202" i="21"/>
  <c r="F201" i="21"/>
  <c r="D202" i="21"/>
  <c r="E201" i="21"/>
  <c r="H205" i="21"/>
  <c r="J204" i="21"/>
  <c r="I204" i="21"/>
  <c r="L204" i="21"/>
  <c r="K204" i="21"/>
  <c r="M204" i="21"/>
  <c r="N203" i="21"/>
  <c r="Q203" i="21"/>
  <c r="P203" i="21"/>
  <c r="O203" i="21"/>
  <c r="D203" i="21"/>
  <c r="E202" i="21"/>
  <c r="F202" i="21"/>
  <c r="M205" i="21"/>
  <c r="H206" i="21"/>
  <c r="L205" i="21"/>
  <c r="I205" i="21"/>
  <c r="J205" i="21"/>
  <c r="K205" i="21"/>
  <c r="O204" i="21"/>
  <c r="N204" i="21"/>
  <c r="Q204" i="21"/>
  <c r="P204" i="21"/>
  <c r="E203" i="21"/>
  <c r="F203" i="21"/>
  <c r="D204" i="21"/>
  <c r="J206" i="21"/>
  <c r="I206" i="21"/>
  <c r="L206" i="21"/>
  <c r="H207" i="21"/>
  <c r="K206" i="21"/>
  <c r="M206" i="21"/>
  <c r="P205" i="21"/>
  <c r="O205" i="21"/>
  <c r="N205" i="21"/>
  <c r="Q205" i="21"/>
  <c r="F204" i="21"/>
  <c r="D205" i="21"/>
  <c r="E204" i="21"/>
  <c r="O206" i="21"/>
  <c r="N206" i="21"/>
  <c r="Q206" i="21"/>
  <c r="P206" i="21"/>
  <c r="K207" i="21"/>
  <c r="H208" i="21"/>
  <c r="J207" i="21"/>
  <c r="M207" i="21"/>
  <c r="I207" i="21"/>
  <c r="L207" i="21"/>
  <c r="D206" i="21"/>
  <c r="E205" i="21"/>
  <c r="F205" i="21"/>
  <c r="M208" i="21"/>
  <c r="K208" i="21"/>
  <c r="I208" i="21"/>
  <c r="H209" i="21"/>
  <c r="L208" i="21"/>
  <c r="J208" i="21"/>
  <c r="Q207" i="21"/>
  <c r="O207" i="21"/>
  <c r="P207" i="21"/>
  <c r="N207" i="21"/>
  <c r="F206" i="21"/>
  <c r="D207" i="21"/>
  <c r="E206" i="21"/>
  <c r="Q208" i="21"/>
  <c r="O208" i="21"/>
  <c r="P208" i="21"/>
  <c r="N208" i="21"/>
  <c r="I209" i="21"/>
  <c r="K209" i="21"/>
  <c r="H210" i="21"/>
  <c r="J209" i="21"/>
  <c r="M209" i="21"/>
  <c r="L209" i="21"/>
  <c r="D208" i="21"/>
  <c r="F207" i="21"/>
  <c r="E207" i="21"/>
  <c r="O209" i="21"/>
  <c r="P209" i="21"/>
  <c r="N209" i="21"/>
  <c r="Q209" i="21"/>
  <c r="M210" i="21"/>
  <c r="I210" i="21"/>
  <c r="J210" i="21"/>
  <c r="H211" i="21"/>
  <c r="L210" i="21"/>
  <c r="K210" i="21"/>
  <c r="F208" i="21"/>
  <c r="D209" i="21"/>
  <c r="E208" i="21"/>
  <c r="O210" i="21"/>
  <c r="P210" i="21"/>
  <c r="N210" i="21"/>
  <c r="Q210" i="21"/>
  <c r="I211" i="21"/>
  <c r="L211" i="21"/>
  <c r="M211" i="21"/>
  <c r="K211" i="21"/>
  <c r="H212" i="21"/>
  <c r="J211" i="21"/>
  <c r="D210" i="21"/>
  <c r="F209" i="21"/>
  <c r="E209" i="21"/>
  <c r="O211" i="21"/>
  <c r="P211" i="21"/>
  <c r="N211" i="21"/>
  <c r="Q211" i="21"/>
  <c r="H213" i="21"/>
  <c r="J212" i="21"/>
  <c r="M212" i="21"/>
  <c r="L212" i="21"/>
  <c r="K212" i="21"/>
  <c r="I212" i="21"/>
  <c r="E210" i="21"/>
  <c r="D211" i="21"/>
  <c r="F210" i="21"/>
  <c r="M213" i="21"/>
  <c r="K213" i="21"/>
  <c r="J213" i="21"/>
  <c r="L213" i="21"/>
  <c r="I213" i="21"/>
  <c r="H214" i="21"/>
  <c r="O212" i="21"/>
  <c r="N212" i="21"/>
  <c r="P212" i="21"/>
  <c r="Q212" i="21"/>
  <c r="F211" i="21"/>
  <c r="E211" i="21"/>
  <c r="D212" i="21"/>
  <c r="O213" i="21"/>
  <c r="P213" i="21"/>
  <c r="N213" i="21"/>
  <c r="Q213" i="21"/>
  <c r="I214" i="21"/>
  <c r="J214" i="21"/>
  <c r="K214" i="21"/>
  <c r="L214" i="21"/>
  <c r="M214" i="21"/>
  <c r="H215" i="21"/>
  <c r="E212" i="21"/>
  <c r="F212" i="21"/>
  <c r="D213" i="21"/>
  <c r="Q214" i="21"/>
  <c r="P214" i="21"/>
  <c r="O214" i="21"/>
  <c r="N214" i="21"/>
  <c r="K215" i="21"/>
  <c r="M215" i="21"/>
  <c r="L215" i="21"/>
  <c r="J215" i="21"/>
  <c r="I215" i="21"/>
  <c r="H216" i="21"/>
  <c r="F213" i="21"/>
  <c r="D214" i="21"/>
  <c r="E213" i="21"/>
  <c r="P215" i="21"/>
  <c r="O215" i="21"/>
  <c r="N215" i="21"/>
  <c r="Q215" i="21"/>
  <c r="M216" i="21"/>
  <c r="J216" i="21"/>
  <c r="I216" i="21"/>
  <c r="H217" i="21"/>
  <c r="L216" i="21"/>
  <c r="K216" i="21"/>
  <c r="F214" i="21"/>
  <c r="E214" i="21"/>
  <c r="D215" i="21"/>
  <c r="P216" i="21"/>
  <c r="N216" i="21"/>
  <c r="O216" i="21"/>
  <c r="Q216" i="21"/>
  <c r="H218" i="21"/>
  <c r="M217" i="21"/>
  <c r="J217" i="21"/>
  <c r="I217" i="21"/>
  <c r="L217" i="21"/>
  <c r="K217" i="21"/>
  <c r="F215" i="21"/>
  <c r="E215" i="21"/>
  <c r="D216" i="21"/>
  <c r="M218" i="21"/>
  <c r="H219" i="21"/>
  <c r="K218" i="21"/>
  <c r="I218" i="21"/>
  <c r="J218" i="21"/>
  <c r="L218" i="21"/>
  <c r="O217" i="21"/>
  <c r="N217" i="21"/>
  <c r="Q217" i="21"/>
  <c r="P217" i="21"/>
  <c r="E216" i="21"/>
  <c r="F216" i="21"/>
  <c r="D217" i="21"/>
  <c r="L219" i="21"/>
  <c r="H220" i="21"/>
  <c r="J219" i="21"/>
  <c r="M219" i="21"/>
  <c r="I219" i="21"/>
  <c r="K219" i="21"/>
  <c r="O218" i="21"/>
  <c r="P218" i="21"/>
  <c r="N218" i="21"/>
  <c r="Q218" i="21"/>
  <c r="E217" i="21"/>
  <c r="D218" i="21"/>
  <c r="F217" i="21"/>
  <c r="H221" i="21"/>
  <c r="M220" i="21"/>
  <c r="L220" i="21"/>
  <c r="K220" i="21"/>
  <c r="J220" i="21"/>
  <c r="I220" i="21"/>
  <c r="N219" i="21"/>
  <c r="P219" i="21"/>
  <c r="O219" i="21"/>
  <c r="Q219" i="21"/>
  <c r="E218" i="21"/>
  <c r="D219" i="21"/>
  <c r="F218" i="21"/>
  <c r="H222" i="21"/>
  <c r="K221" i="21"/>
  <c r="I221" i="21"/>
  <c r="J221" i="21"/>
  <c r="L221" i="21"/>
  <c r="M221" i="21"/>
  <c r="O220" i="21"/>
  <c r="N220" i="21"/>
  <c r="Q220" i="21"/>
  <c r="P220" i="21"/>
  <c r="E219" i="21"/>
  <c r="D220" i="21"/>
  <c r="F219" i="21"/>
  <c r="K222" i="21"/>
  <c r="L222" i="21"/>
  <c r="H223" i="21"/>
  <c r="M222" i="21"/>
  <c r="J222" i="21"/>
  <c r="I222" i="21"/>
  <c r="P221" i="21"/>
  <c r="N221" i="21"/>
  <c r="Q221" i="21"/>
  <c r="O221" i="21"/>
  <c r="F220" i="21"/>
  <c r="D221" i="21"/>
  <c r="E220" i="21"/>
  <c r="M223" i="21"/>
  <c r="J223" i="21"/>
  <c r="K223" i="21"/>
  <c r="I223" i="21"/>
  <c r="H224" i="21"/>
  <c r="L223" i="21"/>
  <c r="P222" i="21"/>
  <c r="O222" i="21"/>
  <c r="Q222" i="21"/>
  <c r="N222" i="21"/>
  <c r="F221" i="21"/>
  <c r="E221" i="21"/>
  <c r="D222" i="21"/>
  <c r="O223" i="21"/>
  <c r="P223" i="21"/>
  <c r="N223" i="21"/>
  <c r="Q223" i="21"/>
  <c r="L224" i="21"/>
  <c r="H225" i="21"/>
  <c r="J224" i="21"/>
  <c r="I224" i="21"/>
  <c r="K224" i="21"/>
  <c r="M224" i="21"/>
  <c r="D223" i="21"/>
  <c r="E222" i="21"/>
  <c r="F222" i="21"/>
  <c r="M225" i="21"/>
  <c r="J225" i="21"/>
  <c r="K225" i="21"/>
  <c r="L225" i="21"/>
  <c r="I225" i="21"/>
  <c r="H226" i="21"/>
  <c r="Q224" i="21"/>
  <c r="P224" i="21"/>
  <c r="O224" i="21"/>
  <c r="N224" i="21"/>
  <c r="E223" i="21"/>
  <c r="D224" i="21"/>
  <c r="F223" i="21"/>
  <c r="N225" i="21"/>
  <c r="P225" i="21"/>
  <c r="Q225" i="21"/>
  <c r="O225" i="21"/>
  <c r="M226" i="21"/>
  <c r="L226" i="21"/>
  <c r="J226" i="21"/>
  <c r="K226" i="21"/>
  <c r="I226" i="21"/>
  <c r="H227" i="21"/>
  <c r="F224" i="21"/>
  <c r="E224" i="21"/>
  <c r="D225" i="21"/>
  <c r="N226" i="21"/>
  <c r="P226" i="21"/>
  <c r="O226" i="21"/>
  <c r="Q226" i="21"/>
  <c r="H228" i="21"/>
  <c r="L227" i="21"/>
  <c r="K227" i="21"/>
  <c r="J227" i="21"/>
  <c r="I227" i="21"/>
  <c r="M227" i="21"/>
  <c r="D226" i="21"/>
  <c r="E225" i="21"/>
  <c r="F225" i="21"/>
  <c r="M228" i="21"/>
  <c r="H229" i="21"/>
  <c r="L228" i="21"/>
  <c r="I228" i="21"/>
  <c r="J228" i="21"/>
  <c r="K228" i="21"/>
  <c r="Q227" i="21"/>
  <c r="P227" i="21"/>
  <c r="N227" i="21"/>
  <c r="O227" i="21"/>
  <c r="F226" i="21"/>
  <c r="D227" i="21"/>
  <c r="E226" i="21"/>
  <c r="M229" i="21"/>
  <c r="H230" i="21"/>
  <c r="K229" i="21"/>
  <c r="L229" i="21"/>
  <c r="I229" i="21"/>
  <c r="J229" i="21"/>
  <c r="P228" i="21"/>
  <c r="N228" i="21"/>
  <c r="Q228" i="21"/>
  <c r="O228" i="21"/>
  <c r="E227" i="21"/>
  <c r="F227" i="21"/>
  <c r="D228" i="21"/>
  <c r="I230" i="21"/>
  <c r="H231" i="21"/>
  <c r="M230" i="21"/>
  <c r="L230" i="21"/>
  <c r="J230" i="21"/>
  <c r="K230" i="21"/>
  <c r="P229" i="21"/>
  <c r="O229" i="21"/>
  <c r="N229" i="21"/>
  <c r="Q229" i="21"/>
  <c r="D229" i="21"/>
  <c r="E228" i="21"/>
  <c r="F228" i="21"/>
  <c r="P230" i="21"/>
  <c r="O230" i="21"/>
  <c r="Q230" i="21"/>
  <c r="N230" i="21"/>
  <c r="I231" i="21"/>
  <c r="L231" i="21"/>
  <c r="J231" i="21"/>
  <c r="H232" i="21"/>
  <c r="M231" i="21"/>
  <c r="K231" i="21"/>
  <c r="E229" i="21"/>
  <c r="D230" i="21"/>
  <c r="F229" i="21"/>
  <c r="Q231" i="21"/>
  <c r="P231" i="21"/>
  <c r="O231" i="21"/>
  <c r="N231" i="21"/>
  <c r="M232" i="21"/>
  <c r="I232" i="21"/>
  <c r="K232" i="21"/>
  <c r="J232" i="21"/>
  <c r="H233" i="21"/>
  <c r="L232" i="21"/>
  <c r="F230" i="21"/>
  <c r="E230" i="21"/>
  <c r="D231" i="21"/>
  <c r="P232" i="21"/>
  <c r="O232" i="21"/>
  <c r="Q232" i="21"/>
  <c r="N232" i="21"/>
  <c r="J233" i="21"/>
  <c r="M233" i="21"/>
  <c r="H234" i="21"/>
  <c r="L233" i="21"/>
  <c r="K233" i="21"/>
  <c r="I233" i="21"/>
  <c r="E231" i="21"/>
  <c r="D232" i="21"/>
  <c r="F231" i="21"/>
  <c r="M234" i="21"/>
  <c r="L234" i="21"/>
  <c r="J234" i="21"/>
  <c r="H235" i="21"/>
  <c r="I234" i="21"/>
  <c r="K234" i="21"/>
  <c r="N233" i="21"/>
  <c r="Q233" i="21"/>
  <c r="P233" i="21"/>
  <c r="O233" i="21"/>
  <c r="F232" i="21"/>
  <c r="E232" i="21"/>
  <c r="D233" i="21"/>
  <c r="M235" i="21"/>
  <c r="L235" i="21"/>
  <c r="J235" i="21"/>
  <c r="K235" i="21"/>
  <c r="I235" i="21"/>
  <c r="H236" i="21"/>
  <c r="O234" i="21"/>
  <c r="P234" i="21"/>
  <c r="N234" i="21"/>
  <c r="Q234" i="21"/>
  <c r="E233" i="21"/>
  <c r="F233" i="21"/>
  <c r="D234" i="21"/>
  <c r="P235" i="21"/>
  <c r="N235" i="21"/>
  <c r="Q235" i="21"/>
  <c r="O235" i="21"/>
  <c r="I236" i="21"/>
  <c r="M236" i="21"/>
  <c r="L236" i="21"/>
  <c r="J236" i="21"/>
  <c r="H237" i="21"/>
  <c r="K236" i="21"/>
  <c r="E234" i="21"/>
  <c r="D235" i="21"/>
  <c r="F234" i="21"/>
  <c r="P236" i="21"/>
  <c r="N236" i="21"/>
  <c r="Q236" i="21"/>
  <c r="O236" i="21"/>
  <c r="J237" i="21"/>
  <c r="I237" i="21"/>
  <c r="L237" i="21"/>
  <c r="H238" i="21"/>
  <c r="K237" i="21"/>
  <c r="M237" i="21"/>
  <c r="D236" i="21"/>
  <c r="F235" i="21"/>
  <c r="E235" i="21"/>
  <c r="O237" i="21"/>
  <c r="P237" i="21"/>
  <c r="N237" i="21"/>
  <c r="Q237" i="21"/>
  <c r="I238" i="21"/>
  <c r="M238" i="21"/>
  <c r="L238" i="21"/>
  <c r="K238" i="21"/>
  <c r="H239" i="21"/>
  <c r="J238" i="21"/>
  <c r="F236" i="21"/>
  <c r="D237" i="21"/>
  <c r="E236" i="21"/>
  <c r="O238" i="21"/>
  <c r="N238" i="21"/>
  <c r="Q238" i="21"/>
  <c r="P238" i="21"/>
  <c r="L239" i="21"/>
  <c r="H240" i="21"/>
  <c r="M239" i="21"/>
  <c r="K239" i="21"/>
  <c r="I239" i="21"/>
  <c r="J239" i="21"/>
  <c r="F237" i="21"/>
  <c r="E237" i="21"/>
  <c r="D238" i="21"/>
  <c r="I240" i="21"/>
  <c r="L240" i="21"/>
  <c r="K240" i="21"/>
  <c r="J240" i="21"/>
  <c r="H241" i="21"/>
  <c r="M240" i="21"/>
  <c r="P239" i="21"/>
  <c r="O239" i="21"/>
  <c r="N239" i="21"/>
  <c r="Q239" i="21"/>
  <c r="D239" i="21"/>
  <c r="E238" i="21"/>
  <c r="F238" i="21"/>
  <c r="O240" i="21"/>
  <c r="N240" i="21"/>
  <c r="Q240" i="21"/>
  <c r="P240" i="21"/>
  <c r="L241" i="21"/>
  <c r="K241" i="21"/>
  <c r="J241" i="21"/>
  <c r="M241" i="21"/>
  <c r="H242" i="21"/>
  <c r="I241" i="21"/>
  <c r="E239" i="21"/>
  <c r="F239" i="21"/>
  <c r="D240" i="21"/>
  <c r="H243" i="21"/>
  <c r="J242" i="21"/>
  <c r="K242" i="21"/>
  <c r="I242" i="21"/>
  <c r="L242" i="21"/>
  <c r="M242" i="21"/>
  <c r="N241" i="21"/>
  <c r="Q241" i="21"/>
  <c r="P241" i="21"/>
  <c r="O241" i="21"/>
  <c r="D241" i="21"/>
  <c r="F240" i="21"/>
  <c r="E240" i="21"/>
  <c r="J243" i="21"/>
  <c r="I243" i="21"/>
  <c r="K243" i="21"/>
  <c r="M243" i="21"/>
  <c r="H244" i="21"/>
  <c r="L243" i="21"/>
  <c r="O242" i="21"/>
  <c r="P242" i="21"/>
  <c r="N242" i="21"/>
  <c r="Q242" i="21"/>
  <c r="E241" i="21"/>
  <c r="F241" i="21"/>
  <c r="D242" i="21"/>
  <c r="P243" i="21"/>
  <c r="N243" i="21"/>
  <c r="Q243" i="21"/>
  <c r="O243" i="21"/>
  <c r="L244" i="21"/>
  <c r="J244" i="21"/>
  <c r="I244" i="21"/>
  <c r="K244" i="21"/>
  <c r="M244" i="21"/>
  <c r="H245" i="21"/>
  <c r="E242" i="21"/>
  <c r="D243" i="21"/>
  <c r="F242" i="21"/>
  <c r="O244" i="21"/>
  <c r="P244" i="21"/>
  <c r="N244" i="21"/>
  <c r="Q244" i="21"/>
  <c r="H246" i="21"/>
  <c r="J245" i="21"/>
  <c r="I245" i="21"/>
  <c r="M245" i="21"/>
  <c r="K245" i="21"/>
  <c r="L245" i="21"/>
  <c r="D244" i="21"/>
  <c r="E243" i="21"/>
  <c r="F243" i="21"/>
  <c r="M246" i="21"/>
  <c r="H247" i="21"/>
  <c r="K246" i="21"/>
  <c r="I246" i="21"/>
  <c r="J246" i="21"/>
  <c r="L246" i="21"/>
  <c r="O245" i="21"/>
  <c r="P245" i="21"/>
  <c r="N245" i="21"/>
  <c r="Q245" i="21"/>
  <c r="D245" i="21"/>
  <c r="E244" i="21"/>
  <c r="F244" i="21"/>
  <c r="H248" i="21"/>
  <c r="I247" i="21"/>
  <c r="M247" i="21"/>
  <c r="K247" i="21"/>
  <c r="L247" i="21"/>
  <c r="J247" i="21"/>
  <c r="Q246" i="21"/>
  <c r="O246" i="21"/>
  <c r="N246" i="21"/>
  <c r="P246" i="21"/>
  <c r="E245" i="21"/>
  <c r="F245" i="21"/>
  <c r="D246" i="21"/>
  <c r="M248" i="21"/>
  <c r="H249" i="21"/>
  <c r="I248" i="21"/>
  <c r="K248" i="21"/>
  <c r="J248" i="21"/>
  <c r="L248" i="21"/>
  <c r="O247" i="21"/>
  <c r="N247" i="21"/>
  <c r="Q247" i="21"/>
  <c r="P247" i="21"/>
  <c r="F246" i="21"/>
  <c r="D247" i="21"/>
  <c r="E246" i="21"/>
  <c r="I249" i="21"/>
  <c r="H250" i="21"/>
  <c r="J249" i="21"/>
  <c r="M249" i="21"/>
  <c r="L249" i="21"/>
  <c r="K249" i="21"/>
  <c r="O248" i="21"/>
  <c r="P248" i="21"/>
  <c r="N248" i="21"/>
  <c r="Q248" i="21"/>
  <c r="F247" i="21"/>
  <c r="E247" i="21"/>
  <c r="D248" i="21"/>
  <c r="O249" i="21"/>
  <c r="N249" i="21"/>
  <c r="P249" i="21"/>
  <c r="Q249" i="21"/>
  <c r="L250" i="21"/>
  <c r="J250" i="21"/>
  <c r="H251" i="21"/>
  <c r="K250" i="21"/>
  <c r="M250" i="21"/>
  <c r="I250" i="21"/>
  <c r="E248" i="21"/>
  <c r="D249" i="21"/>
  <c r="F248" i="21"/>
  <c r="L251" i="21"/>
  <c r="H252" i="21"/>
  <c r="I251" i="21"/>
  <c r="J251" i="21"/>
  <c r="M251" i="21"/>
  <c r="K251" i="21"/>
  <c r="O250" i="21"/>
  <c r="P250" i="21"/>
  <c r="N250" i="21"/>
  <c r="Q250" i="21"/>
  <c r="E249" i="21"/>
  <c r="F249" i="21"/>
  <c r="D250" i="21"/>
  <c r="L252" i="21"/>
  <c r="M252" i="21"/>
  <c r="J252" i="21"/>
  <c r="H253" i="21"/>
  <c r="I252" i="21"/>
  <c r="K252" i="21"/>
  <c r="P251" i="21"/>
  <c r="N251" i="21"/>
  <c r="Q251" i="21"/>
  <c r="O251" i="21"/>
  <c r="E250" i="21"/>
  <c r="D251" i="21"/>
  <c r="F250" i="21"/>
  <c r="L253" i="21"/>
  <c r="I253" i="21"/>
  <c r="H254" i="21"/>
  <c r="J253" i="21"/>
  <c r="K253" i="21"/>
  <c r="M253" i="21"/>
  <c r="N252" i="21"/>
  <c r="Q252" i="21"/>
  <c r="O252" i="21"/>
  <c r="P252" i="21"/>
  <c r="E251" i="21"/>
  <c r="F251" i="21"/>
  <c r="D252" i="21"/>
  <c r="N253" i="21"/>
  <c r="O253" i="21"/>
  <c r="P253" i="21"/>
  <c r="Q253" i="21"/>
  <c r="I254" i="21"/>
  <c r="K254" i="21"/>
  <c r="L254" i="21"/>
  <c r="H255" i="21"/>
  <c r="J254" i="21"/>
  <c r="M254" i="21"/>
  <c r="F252" i="21"/>
  <c r="E252" i="21"/>
  <c r="D253" i="21"/>
  <c r="O254" i="21"/>
  <c r="Q254" i="21"/>
  <c r="P254" i="21"/>
  <c r="N254" i="21"/>
  <c r="I255" i="21"/>
  <c r="L255" i="21"/>
  <c r="J255" i="21"/>
  <c r="H256" i="21"/>
  <c r="K255" i="21"/>
  <c r="M255" i="21"/>
  <c r="F253" i="21"/>
  <c r="E253" i="21"/>
  <c r="D254" i="21"/>
  <c r="O255" i="21"/>
  <c r="N255" i="21"/>
  <c r="Q255" i="21"/>
  <c r="P255" i="21"/>
  <c r="M256" i="21"/>
  <c r="I256" i="21"/>
  <c r="L256" i="21"/>
  <c r="H257" i="21"/>
  <c r="J256" i="21"/>
  <c r="K256" i="21"/>
  <c r="F254" i="21"/>
  <c r="E254" i="21"/>
  <c r="D255" i="21"/>
  <c r="P256" i="21"/>
  <c r="O256" i="21"/>
  <c r="Q256" i="21"/>
  <c r="N256" i="21"/>
  <c r="J257" i="21"/>
  <c r="H258" i="21"/>
  <c r="M257" i="21"/>
  <c r="I257" i="21"/>
  <c r="K257" i="21"/>
  <c r="L257" i="21"/>
  <c r="D256" i="21"/>
  <c r="E255" i="21"/>
  <c r="F255" i="21"/>
  <c r="L258" i="21"/>
  <c r="I258" i="21"/>
  <c r="J258" i="21"/>
  <c r="K258" i="21"/>
  <c r="H259" i="21"/>
  <c r="M258" i="21"/>
  <c r="Q257" i="21"/>
  <c r="O257" i="21"/>
  <c r="N257" i="21"/>
  <c r="P257" i="21"/>
  <c r="F256" i="21"/>
  <c r="E256" i="21"/>
  <c r="D257" i="21"/>
  <c r="P258" i="21"/>
  <c r="Q258" i="21"/>
  <c r="O258" i="21"/>
  <c r="N258" i="21"/>
  <c r="J259" i="21"/>
  <c r="K259" i="21"/>
  <c r="M259" i="21"/>
  <c r="H260" i="21"/>
  <c r="L259" i="21"/>
  <c r="I259" i="21"/>
  <c r="F257" i="21"/>
  <c r="D258" i="21"/>
  <c r="E257" i="21"/>
  <c r="J260" i="21"/>
  <c r="K260" i="21"/>
  <c r="H261" i="21"/>
  <c r="M260" i="21"/>
  <c r="I260" i="21"/>
  <c r="L260" i="21"/>
  <c r="O259" i="21"/>
  <c r="N259" i="21"/>
  <c r="Q259" i="21"/>
  <c r="P259" i="21"/>
  <c r="E258" i="21"/>
  <c r="F258" i="21"/>
  <c r="D259" i="21"/>
  <c r="K261" i="21"/>
  <c r="L261" i="21"/>
  <c r="I261" i="21"/>
  <c r="H262" i="21"/>
  <c r="J261" i="21"/>
  <c r="M261" i="21"/>
  <c r="N260" i="21"/>
  <c r="Q260" i="21"/>
  <c r="P260" i="21"/>
  <c r="O260" i="21"/>
  <c r="D260" i="21"/>
  <c r="F259" i="21"/>
  <c r="E259" i="21"/>
  <c r="O261" i="21"/>
  <c r="P261" i="21"/>
  <c r="N261" i="21"/>
  <c r="Q261" i="21"/>
  <c r="J262" i="21"/>
  <c r="I262" i="21"/>
  <c r="H263" i="21"/>
  <c r="L262" i="21"/>
  <c r="K262" i="21"/>
  <c r="M262" i="21"/>
  <c r="E260" i="21"/>
  <c r="F260" i="21"/>
  <c r="D261" i="21"/>
  <c r="P262" i="21"/>
  <c r="N262" i="21"/>
  <c r="Q262" i="21"/>
  <c r="O262" i="21"/>
  <c r="K263" i="21"/>
  <c r="H264" i="21"/>
  <c r="J263" i="21"/>
  <c r="L263" i="21"/>
  <c r="I263" i="21"/>
  <c r="M263" i="21"/>
  <c r="F261" i="21"/>
  <c r="E261" i="21"/>
  <c r="D262" i="21"/>
  <c r="K264" i="21"/>
  <c r="I264" i="21"/>
  <c r="L264" i="21"/>
  <c r="J264" i="21"/>
  <c r="H265" i="21"/>
  <c r="M264" i="21"/>
  <c r="O263" i="21"/>
  <c r="P263" i="21"/>
  <c r="N263" i="21"/>
  <c r="Q263" i="21"/>
  <c r="E262" i="21"/>
  <c r="D263" i="21"/>
  <c r="F262" i="21"/>
  <c r="Q264" i="21"/>
  <c r="P264" i="21"/>
  <c r="O264" i="21"/>
  <c r="N264" i="21"/>
  <c r="H266" i="21"/>
  <c r="M265" i="21"/>
  <c r="J265" i="21"/>
  <c r="I265" i="21"/>
  <c r="K265" i="21"/>
  <c r="L265" i="21"/>
  <c r="D264" i="21"/>
  <c r="E263" i="21"/>
  <c r="F263" i="21"/>
  <c r="I266" i="21"/>
  <c r="L266" i="21"/>
  <c r="J266" i="21"/>
  <c r="K266" i="21"/>
  <c r="H267" i="21"/>
  <c r="M266" i="21"/>
  <c r="P265" i="21"/>
  <c r="N265" i="21"/>
  <c r="Q265" i="21"/>
  <c r="O265" i="21"/>
  <c r="E264" i="21"/>
  <c r="D265" i="21"/>
  <c r="F264" i="21"/>
  <c r="N266" i="21"/>
  <c r="Q266" i="21"/>
  <c r="O266" i="21"/>
  <c r="P266" i="21"/>
  <c r="H268" i="21"/>
  <c r="I267" i="21"/>
  <c r="J267" i="21"/>
  <c r="K267" i="21"/>
  <c r="M267" i="21"/>
  <c r="L267" i="21"/>
  <c r="D266" i="21"/>
  <c r="E265" i="21"/>
  <c r="F265" i="21"/>
  <c r="H269" i="21"/>
  <c r="L268" i="21"/>
  <c r="I268" i="21"/>
  <c r="J268" i="21"/>
  <c r="M268" i="21"/>
  <c r="K268" i="21"/>
  <c r="P267" i="21"/>
  <c r="O267" i="21"/>
  <c r="N267" i="21"/>
  <c r="Q267" i="21"/>
  <c r="F266" i="21"/>
  <c r="D267" i="21"/>
  <c r="E266" i="21"/>
  <c r="J269" i="21"/>
  <c r="K269" i="21"/>
  <c r="M269" i="21"/>
  <c r="H270" i="21"/>
  <c r="L269" i="21"/>
  <c r="I269" i="21"/>
  <c r="P268" i="21"/>
  <c r="N268" i="21"/>
  <c r="Q268" i="21"/>
  <c r="O268" i="21"/>
  <c r="E267" i="21"/>
  <c r="D268" i="21"/>
  <c r="F267" i="21"/>
  <c r="L270" i="21"/>
  <c r="K270" i="21"/>
  <c r="I270" i="21"/>
  <c r="J270" i="21"/>
  <c r="H271" i="21"/>
  <c r="M270" i="21"/>
  <c r="P269" i="21"/>
  <c r="O269" i="21"/>
  <c r="Q269" i="21"/>
  <c r="N269" i="21"/>
  <c r="F268" i="21"/>
  <c r="E268" i="21"/>
  <c r="D269" i="21"/>
  <c r="P270" i="21"/>
  <c r="N270" i="21"/>
  <c r="Q270" i="21"/>
  <c r="O270" i="21"/>
  <c r="L271" i="21"/>
  <c r="H272" i="21"/>
  <c r="K271" i="21"/>
  <c r="M271" i="21"/>
  <c r="I271" i="21"/>
  <c r="J271" i="21"/>
  <c r="D270" i="21"/>
  <c r="F269" i="21"/>
  <c r="E269" i="21"/>
  <c r="K272" i="21"/>
  <c r="I272" i="21"/>
  <c r="M272" i="21"/>
  <c r="H273" i="21"/>
  <c r="J272" i="21"/>
  <c r="L272" i="21"/>
  <c r="O271" i="21"/>
  <c r="P271" i="21"/>
  <c r="N271" i="21"/>
  <c r="Q271" i="21"/>
  <c r="F270" i="21"/>
  <c r="E270" i="21"/>
  <c r="D271" i="21"/>
  <c r="Q272" i="21"/>
  <c r="P272" i="21"/>
  <c r="O272" i="21"/>
  <c r="N272" i="21"/>
  <c r="L273" i="21"/>
  <c r="J273" i="21"/>
  <c r="I273" i="21"/>
  <c r="K273" i="21"/>
  <c r="M273" i="21"/>
  <c r="H274" i="21"/>
  <c r="F271" i="21"/>
  <c r="D272" i="21"/>
  <c r="E271" i="21"/>
  <c r="O273" i="21"/>
  <c r="P273" i="21"/>
  <c r="N273" i="21"/>
  <c r="Q273" i="21"/>
  <c r="K274" i="21"/>
  <c r="H275" i="21"/>
  <c r="J274" i="21"/>
  <c r="I274" i="21"/>
  <c r="M274" i="21"/>
  <c r="L274" i="21"/>
  <c r="E272" i="21"/>
  <c r="D273" i="21"/>
  <c r="F272" i="21"/>
  <c r="J275" i="21"/>
  <c r="M275" i="21"/>
  <c r="I275" i="21"/>
  <c r="H276" i="21"/>
  <c r="K275" i="21"/>
  <c r="L275" i="21"/>
  <c r="P274" i="21"/>
  <c r="N274" i="21"/>
  <c r="O274" i="21"/>
  <c r="Q274" i="21"/>
  <c r="D274" i="21"/>
  <c r="F273" i="21"/>
  <c r="E273" i="21"/>
  <c r="P275" i="21"/>
  <c r="N275" i="21"/>
  <c r="Q275" i="21"/>
  <c r="O275" i="21"/>
  <c r="J276" i="21"/>
  <c r="M276" i="21"/>
  <c r="K276" i="21"/>
  <c r="H277" i="21"/>
  <c r="L276" i="21"/>
  <c r="I276" i="21"/>
  <c r="E274" i="21"/>
  <c r="D275" i="21"/>
  <c r="F274" i="21"/>
  <c r="H278" i="21"/>
  <c r="M277" i="21"/>
  <c r="J277" i="21"/>
  <c r="L277" i="21"/>
  <c r="I277" i="21"/>
  <c r="K277" i="21"/>
  <c r="P276" i="21"/>
  <c r="Q276" i="21"/>
  <c r="N276" i="21"/>
  <c r="O276" i="21"/>
  <c r="D276" i="21"/>
  <c r="E275" i="21"/>
  <c r="F275" i="21"/>
  <c r="M278" i="21"/>
  <c r="L278" i="21"/>
  <c r="J278" i="21"/>
  <c r="K278" i="21"/>
  <c r="I278" i="21"/>
  <c r="H279" i="21"/>
  <c r="P277" i="21"/>
  <c r="O277" i="21"/>
  <c r="N277" i="21"/>
  <c r="Q277" i="21"/>
  <c r="E276" i="21"/>
  <c r="D277" i="21"/>
  <c r="F276" i="21"/>
  <c r="O278" i="21"/>
  <c r="Q278" i="21"/>
  <c r="P278" i="21"/>
  <c r="N278" i="21"/>
  <c r="M279" i="21"/>
  <c r="K279" i="21"/>
  <c r="J279" i="21"/>
  <c r="H280" i="21"/>
  <c r="L279" i="21"/>
  <c r="I279" i="21"/>
  <c r="D278" i="21"/>
  <c r="E277" i="21"/>
  <c r="F277" i="21"/>
  <c r="M280" i="21"/>
  <c r="I280" i="21"/>
  <c r="H281" i="21"/>
  <c r="L280" i="21"/>
  <c r="J280" i="21"/>
  <c r="K280" i="21"/>
  <c r="O279" i="21"/>
  <c r="N279" i="21"/>
  <c r="Q279" i="21"/>
  <c r="P279" i="21"/>
  <c r="F278" i="21"/>
  <c r="D279" i="21"/>
  <c r="E278" i="21"/>
  <c r="O280" i="21"/>
  <c r="Q280" i="21"/>
  <c r="P280" i="21"/>
  <c r="N280" i="21"/>
  <c r="K281" i="21"/>
  <c r="J281" i="21"/>
  <c r="I281" i="21"/>
  <c r="L281" i="21"/>
  <c r="M281" i="21"/>
  <c r="H282" i="21"/>
  <c r="D280" i="21"/>
  <c r="E279" i="21"/>
  <c r="F279" i="21"/>
  <c r="O281" i="21"/>
  <c r="N281" i="21"/>
  <c r="Q281" i="21"/>
  <c r="P281" i="21"/>
  <c r="M282" i="21"/>
  <c r="K282" i="21"/>
  <c r="I282" i="21"/>
  <c r="J282" i="21"/>
  <c r="L282" i="21"/>
  <c r="H283" i="21"/>
  <c r="D281" i="21"/>
  <c r="E280" i="21"/>
  <c r="F280" i="21"/>
  <c r="P282" i="21"/>
  <c r="N282" i="21"/>
  <c r="Q282" i="21"/>
  <c r="O282" i="21"/>
  <c r="J283" i="21"/>
  <c r="H284" i="21"/>
  <c r="K283" i="21"/>
  <c r="I283" i="21"/>
  <c r="L283" i="21"/>
  <c r="M283" i="21"/>
  <c r="E281" i="21"/>
  <c r="D282" i="21"/>
  <c r="F281" i="21"/>
  <c r="J284" i="21"/>
  <c r="K284" i="21"/>
  <c r="M284" i="21"/>
  <c r="L284" i="21"/>
  <c r="H285" i="21"/>
  <c r="I284" i="21"/>
  <c r="O283" i="21"/>
  <c r="N283" i="21"/>
  <c r="P283" i="21"/>
  <c r="Q283" i="21"/>
  <c r="F282" i="21"/>
  <c r="E282" i="21"/>
  <c r="D283" i="21"/>
  <c r="I285" i="21"/>
  <c r="H286" i="21"/>
  <c r="L285" i="21"/>
  <c r="J285" i="21"/>
  <c r="M285" i="21"/>
  <c r="K285" i="21"/>
  <c r="P284" i="21"/>
  <c r="Q284" i="21"/>
  <c r="O284" i="21"/>
  <c r="N284" i="21"/>
  <c r="D284" i="21"/>
  <c r="F283" i="21"/>
  <c r="E283" i="21"/>
  <c r="O285" i="21"/>
  <c r="P285" i="21"/>
  <c r="N285" i="21"/>
  <c r="Q285" i="21"/>
  <c r="L286" i="21"/>
  <c r="I286" i="21"/>
  <c r="K286" i="21"/>
  <c r="J286" i="21"/>
  <c r="M286" i="21"/>
  <c r="H287" i="21"/>
  <c r="E284" i="21"/>
  <c r="D285" i="21"/>
  <c r="F284" i="21"/>
  <c r="N286" i="21"/>
  <c r="Q286" i="21"/>
  <c r="P286" i="21"/>
  <c r="O286" i="21"/>
  <c r="J287" i="21"/>
  <c r="H288" i="21"/>
  <c r="I287" i="21"/>
  <c r="L287" i="21"/>
  <c r="M287" i="21"/>
  <c r="K287" i="21"/>
  <c r="D286" i="21"/>
  <c r="F285" i="21"/>
  <c r="E285" i="21"/>
  <c r="M288" i="21"/>
  <c r="I288" i="21"/>
  <c r="J288" i="21"/>
  <c r="H289" i="21"/>
  <c r="L288" i="21"/>
  <c r="K288" i="21"/>
  <c r="Q287" i="21"/>
  <c r="P287" i="21"/>
  <c r="O287" i="21"/>
  <c r="N287" i="21"/>
  <c r="E286" i="21"/>
  <c r="F286" i="21"/>
  <c r="D287" i="21"/>
  <c r="P288" i="21"/>
  <c r="Q288" i="21"/>
  <c r="O288" i="21"/>
  <c r="N288" i="21"/>
  <c r="L289" i="21"/>
  <c r="K289" i="21"/>
  <c r="H290" i="21"/>
  <c r="I289" i="21"/>
  <c r="M289" i="21"/>
  <c r="J289" i="21"/>
  <c r="F287" i="21"/>
  <c r="E287" i="21"/>
  <c r="D288" i="21"/>
  <c r="M290" i="21"/>
  <c r="H291" i="21"/>
  <c r="K290" i="21"/>
  <c r="J290" i="21"/>
  <c r="I290" i="21"/>
  <c r="L290" i="21"/>
  <c r="O289" i="21"/>
  <c r="N289" i="21"/>
  <c r="Q289" i="21"/>
  <c r="P289" i="21"/>
  <c r="E288" i="21"/>
  <c r="D289" i="21"/>
  <c r="F288" i="21"/>
  <c r="H292" i="21"/>
  <c r="K291" i="21"/>
  <c r="I291" i="21"/>
  <c r="J291" i="21"/>
  <c r="M291" i="21"/>
  <c r="L291" i="21"/>
  <c r="P290" i="21"/>
  <c r="O290" i="21"/>
  <c r="N290" i="21"/>
  <c r="Q290" i="21"/>
  <c r="F289" i="21"/>
  <c r="D290" i="21"/>
  <c r="E289" i="21"/>
  <c r="I292" i="21"/>
  <c r="L292" i="21"/>
  <c r="K292" i="21"/>
  <c r="H293" i="21"/>
  <c r="J292" i="21"/>
  <c r="M292" i="21"/>
  <c r="P291" i="21"/>
  <c r="O291" i="21"/>
  <c r="N291" i="21"/>
  <c r="Q291" i="21"/>
  <c r="E290" i="21"/>
  <c r="D291" i="21"/>
  <c r="F290" i="21"/>
  <c r="O292" i="21"/>
  <c r="N292" i="21"/>
  <c r="Q292" i="21"/>
  <c r="P292" i="21"/>
  <c r="L293" i="21"/>
  <c r="J293" i="21"/>
  <c r="K293" i="21"/>
  <c r="M293" i="21"/>
  <c r="I293" i="21"/>
  <c r="H294" i="21"/>
  <c r="E291" i="21"/>
  <c r="D292" i="21"/>
  <c r="F291" i="21"/>
  <c r="O293" i="21"/>
  <c r="P293" i="21"/>
  <c r="N293" i="21"/>
  <c r="Q293" i="21"/>
  <c r="K294" i="21"/>
  <c r="I294" i="21"/>
  <c r="M294" i="21"/>
  <c r="H295" i="21"/>
  <c r="L294" i="21"/>
  <c r="J294" i="21"/>
  <c r="E292" i="21"/>
  <c r="D293" i="21"/>
  <c r="F292" i="21"/>
  <c r="P294" i="21"/>
  <c r="O294" i="21"/>
  <c r="N294" i="21"/>
  <c r="Q294" i="21"/>
  <c r="J295" i="21"/>
  <c r="L295" i="21"/>
  <c r="K295" i="21"/>
  <c r="I295" i="21"/>
  <c r="M295" i="21"/>
  <c r="H296" i="21"/>
  <c r="F293" i="21"/>
  <c r="D294" i="21"/>
  <c r="E293" i="21"/>
  <c r="O295" i="21"/>
  <c r="N295" i="21"/>
  <c r="Q295" i="21"/>
  <c r="P295" i="21"/>
  <c r="K296" i="21"/>
  <c r="J296" i="21"/>
  <c r="M296" i="21"/>
  <c r="H297" i="21"/>
  <c r="I296" i="21"/>
  <c r="L296" i="21"/>
  <c r="F294" i="21"/>
  <c r="D295" i="21"/>
  <c r="E294" i="21"/>
  <c r="J297" i="21"/>
  <c r="K297" i="21"/>
  <c r="L297" i="21"/>
  <c r="H298" i="21"/>
  <c r="M297" i="21"/>
  <c r="I297" i="21"/>
  <c r="O296" i="21"/>
  <c r="P296" i="21"/>
  <c r="N296" i="21"/>
  <c r="Q296" i="21"/>
  <c r="F295" i="21"/>
  <c r="E295" i="21"/>
  <c r="D296" i="21"/>
  <c r="I298" i="21"/>
  <c r="H299" i="21"/>
  <c r="M298" i="21"/>
  <c r="L298" i="21"/>
  <c r="J298" i="21"/>
  <c r="K298" i="21"/>
  <c r="O297" i="21"/>
  <c r="P297" i="21"/>
  <c r="N297" i="21"/>
  <c r="Q297" i="21"/>
  <c r="E296" i="21"/>
  <c r="F296" i="21"/>
  <c r="D297" i="21"/>
  <c r="O298" i="21"/>
  <c r="N298" i="21"/>
  <c r="Q298" i="21"/>
  <c r="P298" i="21"/>
  <c r="H300" i="21"/>
  <c r="K299" i="21"/>
  <c r="I299" i="21"/>
  <c r="M299" i="21"/>
  <c r="L299" i="21"/>
  <c r="J299" i="21"/>
  <c r="E297" i="21"/>
  <c r="F297" i="21"/>
  <c r="D298" i="21"/>
  <c r="L300" i="21"/>
  <c r="I300" i="21"/>
  <c r="H301" i="21"/>
  <c r="K300" i="21"/>
  <c r="J300" i="21"/>
  <c r="M300" i="21"/>
  <c r="O299" i="21"/>
  <c r="P299" i="21"/>
  <c r="N299" i="21"/>
  <c r="Q299" i="21"/>
  <c r="E298" i="21"/>
  <c r="D299" i="21"/>
  <c r="F298" i="21"/>
  <c r="P300" i="21"/>
  <c r="N300" i="21"/>
  <c r="Q300" i="21"/>
  <c r="O300" i="21"/>
  <c r="J301" i="21"/>
  <c r="I301" i="21"/>
  <c r="H302" i="21"/>
  <c r="K301" i="21"/>
  <c r="M301" i="21"/>
  <c r="L301" i="21"/>
  <c r="F299" i="21"/>
  <c r="E299" i="21"/>
  <c r="D300" i="21"/>
  <c r="Q301" i="21"/>
  <c r="O301" i="21"/>
  <c r="P301" i="21"/>
  <c r="N301" i="21"/>
  <c r="J302" i="21"/>
  <c r="K302" i="21"/>
  <c r="L302" i="21"/>
  <c r="H303" i="21"/>
  <c r="I302" i="21"/>
  <c r="M302" i="21"/>
  <c r="F300" i="21"/>
  <c r="E300" i="21"/>
  <c r="D301" i="21"/>
  <c r="M303" i="21"/>
  <c r="J303" i="21"/>
  <c r="H304" i="21"/>
  <c r="K303" i="21"/>
  <c r="L303" i="21"/>
  <c r="I303" i="21"/>
  <c r="P302" i="21"/>
  <c r="N302" i="21"/>
  <c r="Q302" i="21"/>
  <c r="O302" i="21"/>
  <c r="D302" i="21"/>
  <c r="F301" i="21"/>
  <c r="E301" i="21"/>
  <c r="K304" i="21"/>
  <c r="H305" i="21"/>
  <c r="M304" i="21"/>
  <c r="I304" i="21"/>
  <c r="J304" i="21"/>
  <c r="L304" i="21"/>
  <c r="P303" i="21"/>
  <c r="O303" i="21"/>
  <c r="Q303" i="21"/>
  <c r="N303" i="21"/>
  <c r="D303" i="21"/>
  <c r="F302" i="21"/>
  <c r="E302" i="21"/>
  <c r="K305" i="21"/>
  <c r="H306" i="21"/>
  <c r="L305" i="21"/>
  <c r="I305" i="21"/>
  <c r="M305" i="21"/>
  <c r="J305" i="21"/>
  <c r="O304" i="21"/>
  <c r="P304" i="21"/>
  <c r="N304" i="21"/>
  <c r="Q304" i="21"/>
  <c r="D304" i="21"/>
  <c r="F303" i="21"/>
  <c r="E303" i="21"/>
  <c r="H307" i="21"/>
  <c r="J306" i="21"/>
  <c r="K306" i="21"/>
  <c r="M306" i="21"/>
  <c r="I306" i="21"/>
  <c r="L306" i="21"/>
  <c r="Q305" i="21"/>
  <c r="P305" i="21"/>
  <c r="O305" i="21"/>
  <c r="N305" i="21"/>
  <c r="D305" i="21"/>
  <c r="E304" i="21"/>
  <c r="F304" i="21"/>
  <c r="K307" i="21"/>
  <c r="M307" i="21"/>
  <c r="I307" i="21"/>
  <c r="J307" i="21"/>
  <c r="L307" i="21"/>
  <c r="H308" i="21"/>
  <c r="O306" i="21"/>
  <c r="N306" i="21"/>
  <c r="Q306" i="21"/>
  <c r="P306" i="21"/>
  <c r="F305" i="21"/>
  <c r="D306" i="21"/>
  <c r="E305" i="21"/>
  <c r="O307" i="21"/>
  <c r="P307" i="21"/>
  <c r="N307" i="21"/>
  <c r="Q307" i="21"/>
  <c r="J308" i="21"/>
  <c r="K308" i="21"/>
  <c r="M308" i="21"/>
  <c r="I308" i="21"/>
  <c r="L308" i="21"/>
  <c r="H309" i="21"/>
  <c r="D307" i="21"/>
  <c r="E306" i="21"/>
  <c r="F306" i="21"/>
  <c r="P308" i="21"/>
  <c r="O308" i="21"/>
  <c r="N308" i="21"/>
  <c r="Q308" i="21"/>
  <c r="L309" i="21"/>
  <c r="I309" i="21"/>
  <c r="J309" i="21"/>
  <c r="K309" i="21"/>
  <c r="M309" i="21"/>
  <c r="H310" i="21"/>
  <c r="F307" i="21"/>
  <c r="E307" i="21"/>
  <c r="D308" i="21"/>
  <c r="N309" i="21"/>
  <c r="O309" i="21"/>
  <c r="Q309" i="21"/>
  <c r="P309" i="21"/>
  <c r="I310" i="21"/>
  <c r="J310" i="21"/>
  <c r="L310" i="21"/>
  <c r="M310" i="21"/>
  <c r="H311" i="21"/>
  <c r="K310" i="21"/>
  <c r="D309" i="21"/>
  <c r="E308" i="21"/>
  <c r="F308" i="21"/>
  <c r="N310" i="21"/>
  <c r="O310" i="21"/>
  <c r="P310" i="21"/>
  <c r="Q310" i="21"/>
  <c r="K311" i="21"/>
  <c r="L311" i="21"/>
  <c r="J311" i="21"/>
  <c r="I311" i="21"/>
  <c r="M311" i="21"/>
  <c r="H312" i="21"/>
  <c r="E309" i="21"/>
  <c r="F309" i="21"/>
  <c r="D310" i="21"/>
  <c r="P311" i="21"/>
  <c r="N311" i="21"/>
  <c r="Q311" i="21"/>
  <c r="O311" i="21"/>
  <c r="K312" i="21"/>
  <c r="M312" i="21"/>
  <c r="J312" i="21"/>
  <c r="H313" i="21"/>
  <c r="I312" i="21"/>
  <c r="L312" i="21"/>
  <c r="D311" i="21"/>
  <c r="E310" i="21"/>
  <c r="F310" i="21"/>
  <c r="K313" i="21"/>
  <c r="M313" i="21"/>
  <c r="I313" i="21"/>
  <c r="H314" i="21"/>
  <c r="J313" i="21"/>
  <c r="L313" i="21"/>
  <c r="P312" i="21"/>
  <c r="O312" i="21"/>
  <c r="N312" i="21"/>
  <c r="Q312" i="21"/>
  <c r="E311" i="21"/>
  <c r="D312" i="21"/>
  <c r="F311" i="21"/>
  <c r="O313" i="21"/>
  <c r="P313" i="21"/>
  <c r="Q313" i="21"/>
  <c r="N313" i="21"/>
  <c r="L314" i="21"/>
  <c r="I314" i="21"/>
  <c r="K314" i="21"/>
  <c r="J314" i="21"/>
  <c r="H315" i="21"/>
  <c r="M314" i="21"/>
  <c r="D313" i="21"/>
  <c r="E312" i="21"/>
  <c r="F312" i="21"/>
  <c r="O314" i="21"/>
  <c r="P314" i="21"/>
  <c r="N314" i="21"/>
  <c r="Q314" i="21"/>
  <c r="K315" i="21"/>
  <c r="I315" i="21"/>
  <c r="L315" i="21"/>
  <c r="J315" i="21"/>
  <c r="H316" i="21"/>
  <c r="M315" i="21"/>
  <c r="E313" i="21"/>
  <c r="F313" i="21"/>
  <c r="D314" i="21"/>
  <c r="O315" i="21"/>
  <c r="P315" i="21"/>
  <c r="N315" i="21"/>
  <c r="Q315" i="21"/>
  <c r="J316" i="21"/>
  <c r="H317" i="21"/>
  <c r="M316" i="21"/>
  <c r="K316" i="21"/>
  <c r="I316" i="21"/>
  <c r="L316" i="21"/>
  <c r="F314" i="21"/>
  <c r="D315" i="21"/>
  <c r="E314" i="21"/>
  <c r="J317" i="21"/>
  <c r="K317" i="21"/>
  <c r="H318" i="21"/>
  <c r="L317" i="21"/>
  <c r="I317" i="21"/>
  <c r="M317" i="21"/>
  <c r="P316" i="21"/>
  <c r="N316" i="21"/>
  <c r="Q316" i="21"/>
  <c r="O316" i="21"/>
  <c r="F315" i="21"/>
  <c r="D316" i="21"/>
  <c r="E315" i="21"/>
  <c r="M318" i="21"/>
  <c r="L318" i="21"/>
  <c r="J318" i="21"/>
  <c r="H319" i="21"/>
  <c r="K318" i="21"/>
  <c r="I318" i="21"/>
  <c r="P317" i="21"/>
  <c r="N317" i="21"/>
  <c r="Q317" i="21"/>
  <c r="O317" i="21"/>
  <c r="D317" i="21"/>
  <c r="E316" i="21"/>
  <c r="F316" i="21"/>
  <c r="K319" i="21"/>
  <c r="L319" i="21"/>
  <c r="H320" i="21"/>
  <c r="M319" i="21"/>
  <c r="I319" i="21"/>
  <c r="J319" i="21"/>
  <c r="O318" i="21"/>
  <c r="P318" i="21"/>
  <c r="N318" i="21"/>
  <c r="Q318" i="21"/>
  <c r="E317" i="21"/>
  <c r="D318" i="21"/>
  <c r="F317" i="21"/>
  <c r="I320" i="21"/>
  <c r="L320" i="21"/>
  <c r="H321" i="21"/>
  <c r="J320" i="21"/>
  <c r="K320" i="21"/>
  <c r="M320" i="21"/>
  <c r="Q319" i="21"/>
  <c r="P319" i="21"/>
  <c r="O319" i="21"/>
  <c r="N319" i="21"/>
  <c r="E318" i="21"/>
  <c r="F318" i="21"/>
  <c r="D319" i="21"/>
  <c r="Q320" i="21"/>
  <c r="P320" i="21"/>
  <c r="O320" i="21"/>
  <c r="N320" i="21"/>
  <c r="K321" i="21"/>
  <c r="H322" i="21"/>
  <c r="M321" i="21"/>
  <c r="L321" i="21"/>
  <c r="I321" i="21"/>
  <c r="J321" i="21"/>
  <c r="D320" i="21"/>
  <c r="F319" i="21"/>
  <c r="E319" i="21"/>
  <c r="I322" i="21"/>
  <c r="L322" i="21"/>
  <c r="K322" i="21"/>
  <c r="M322" i="21"/>
  <c r="H323" i="21"/>
  <c r="J322" i="21"/>
  <c r="O321" i="21"/>
  <c r="N321" i="21"/>
  <c r="Q321" i="21"/>
  <c r="P321" i="21"/>
  <c r="E320" i="21"/>
  <c r="F320" i="21"/>
  <c r="D321" i="21"/>
  <c r="N322" i="21"/>
  <c r="Q322" i="21"/>
  <c r="P322" i="21"/>
  <c r="O322" i="21"/>
  <c r="L323" i="21"/>
  <c r="J323" i="21"/>
  <c r="M323" i="21"/>
  <c r="I323" i="21"/>
  <c r="K323" i="21"/>
  <c r="H324" i="21"/>
  <c r="F321" i="21"/>
  <c r="E321" i="21"/>
  <c r="D322" i="21"/>
  <c r="Q323" i="21"/>
  <c r="P323" i="21"/>
  <c r="O323" i="21"/>
  <c r="N323" i="21"/>
  <c r="J324" i="21"/>
  <c r="H325" i="21"/>
  <c r="L324" i="21"/>
  <c r="K324" i="21"/>
  <c r="I324" i="21"/>
  <c r="M324" i="21"/>
  <c r="D323" i="21"/>
  <c r="F322" i="21"/>
  <c r="E322" i="21"/>
  <c r="K325" i="21"/>
  <c r="H326" i="21"/>
  <c r="L325" i="21"/>
  <c r="J325" i="21"/>
  <c r="M325" i="21"/>
  <c r="I325" i="21"/>
  <c r="O324" i="21"/>
  <c r="P324" i="21"/>
  <c r="N324" i="21"/>
  <c r="Q324" i="21"/>
  <c r="F323" i="21"/>
  <c r="E323" i="21"/>
  <c r="D324" i="21"/>
  <c r="I326" i="21"/>
  <c r="J326" i="21"/>
  <c r="K326" i="21"/>
  <c r="M326" i="21"/>
  <c r="L326" i="21"/>
  <c r="H327" i="21"/>
  <c r="P325" i="21"/>
  <c r="N325" i="21"/>
  <c r="Q325" i="21"/>
  <c r="O325" i="21"/>
  <c r="D325" i="21"/>
  <c r="E324" i="21"/>
  <c r="F324" i="21"/>
  <c r="N326" i="21"/>
  <c r="Q326" i="21"/>
  <c r="P326" i="21"/>
  <c r="O326" i="21"/>
  <c r="H328" i="21"/>
  <c r="K327" i="21"/>
  <c r="M327" i="21"/>
  <c r="L327" i="21"/>
  <c r="J327" i="21"/>
  <c r="I327" i="21"/>
  <c r="E325" i="21"/>
  <c r="F325" i="21"/>
  <c r="D326" i="21"/>
  <c r="H329" i="21"/>
  <c r="I328" i="21"/>
  <c r="K328" i="21"/>
  <c r="L328" i="21"/>
  <c r="M328" i="21"/>
  <c r="J328" i="21"/>
  <c r="O327" i="21"/>
  <c r="P327" i="21"/>
  <c r="Q327" i="21"/>
  <c r="N327" i="21"/>
  <c r="F326" i="21"/>
  <c r="D327" i="21"/>
  <c r="E326" i="21"/>
  <c r="K329" i="21"/>
  <c r="H330" i="21"/>
  <c r="I329" i="21"/>
  <c r="J329" i="21"/>
  <c r="L329" i="21"/>
  <c r="M329" i="21"/>
  <c r="P328" i="21"/>
  <c r="N328" i="21"/>
  <c r="Q328" i="21"/>
  <c r="O328" i="21"/>
  <c r="F327" i="21"/>
  <c r="D328" i="21"/>
  <c r="E327" i="21"/>
  <c r="K330" i="21"/>
  <c r="H331" i="21"/>
  <c r="M330" i="21"/>
  <c r="J330" i="21"/>
  <c r="L330" i="21"/>
  <c r="I330" i="21"/>
  <c r="O329" i="21"/>
  <c r="P329" i="21"/>
  <c r="N329" i="21"/>
  <c r="Q329" i="21"/>
  <c r="D329" i="21"/>
  <c r="E328" i="21"/>
  <c r="F328" i="21"/>
  <c r="M331" i="21"/>
  <c r="H332" i="21"/>
  <c r="K331" i="21"/>
  <c r="L331" i="21"/>
  <c r="I331" i="21"/>
  <c r="J331" i="21"/>
  <c r="O330" i="21"/>
  <c r="P330" i="21"/>
  <c r="N330" i="21"/>
  <c r="Q330" i="21"/>
  <c r="E329" i="21"/>
  <c r="D330" i="21"/>
  <c r="F329" i="21"/>
  <c r="K332" i="21"/>
  <c r="I332" i="21"/>
  <c r="J332" i="21"/>
  <c r="L332" i="21"/>
  <c r="H333" i="21"/>
  <c r="M332" i="21"/>
  <c r="Q331" i="21"/>
  <c r="P331" i="21"/>
  <c r="O331" i="21"/>
  <c r="N331" i="21"/>
  <c r="F330" i="21"/>
  <c r="D331" i="21"/>
  <c r="E330" i="21"/>
  <c r="O332" i="21"/>
  <c r="N332" i="21"/>
  <c r="Q332" i="21"/>
  <c r="P332" i="21"/>
  <c r="J333" i="21"/>
  <c r="H334" i="21"/>
  <c r="I333" i="21"/>
  <c r="K333" i="21"/>
  <c r="L333" i="21"/>
  <c r="M333" i="21"/>
  <c r="E331" i="21"/>
  <c r="F331" i="21"/>
  <c r="D332" i="21"/>
  <c r="M334" i="21"/>
  <c r="K334" i="21"/>
  <c r="J334" i="21"/>
  <c r="L334" i="21"/>
  <c r="I334" i="21"/>
  <c r="H335" i="21"/>
  <c r="N333" i="21"/>
  <c r="Q333" i="21"/>
  <c r="O333" i="21"/>
  <c r="P333" i="21"/>
  <c r="D333" i="21"/>
  <c r="F332" i="21"/>
  <c r="E332" i="21"/>
  <c r="N334" i="21"/>
  <c r="P334" i="21"/>
  <c r="O334" i="21"/>
  <c r="Q334" i="21"/>
  <c r="H336" i="21"/>
  <c r="J335" i="21"/>
  <c r="L335" i="21"/>
  <c r="I335" i="21"/>
  <c r="M335" i="21"/>
  <c r="K335" i="21"/>
  <c r="F333" i="21"/>
  <c r="D334" i="21"/>
  <c r="E333" i="21"/>
  <c r="H337" i="21"/>
  <c r="J336" i="21"/>
  <c r="L336" i="21"/>
  <c r="I336" i="21"/>
  <c r="M336" i="21"/>
  <c r="K336" i="21"/>
  <c r="P335" i="21"/>
  <c r="O335" i="21"/>
  <c r="Q335" i="21"/>
  <c r="N335" i="21"/>
  <c r="D335" i="21"/>
  <c r="E334" i="21"/>
  <c r="F334" i="21"/>
  <c r="L337" i="21"/>
  <c r="J337" i="21"/>
  <c r="K337" i="21"/>
  <c r="M337" i="21"/>
  <c r="I337" i="21"/>
  <c r="H338" i="21"/>
  <c r="P336" i="21"/>
  <c r="O336" i="21"/>
  <c r="N336" i="21"/>
  <c r="Q336" i="21"/>
  <c r="E335" i="21"/>
  <c r="F335" i="21"/>
  <c r="D336" i="21"/>
  <c r="P337" i="21"/>
  <c r="O337" i="21"/>
  <c r="Q337" i="21"/>
  <c r="N337" i="21"/>
  <c r="I338" i="21"/>
  <c r="K338" i="21"/>
  <c r="H339" i="21"/>
  <c r="L338" i="21"/>
  <c r="J338" i="21"/>
  <c r="M338" i="21"/>
  <c r="E336" i="21"/>
  <c r="F336" i="21"/>
  <c r="D337" i="21"/>
  <c r="Q338" i="21"/>
  <c r="O338" i="21"/>
  <c r="N338" i="21"/>
  <c r="P338" i="21"/>
  <c r="I339" i="21"/>
  <c r="K339" i="21"/>
  <c r="M339" i="21"/>
  <c r="L339" i="21"/>
  <c r="J339" i="21"/>
  <c r="H340" i="21"/>
  <c r="E337" i="21"/>
  <c r="D338" i="21"/>
  <c r="F337" i="21"/>
  <c r="Q339" i="21"/>
  <c r="O339" i="21"/>
  <c r="P339" i="21"/>
  <c r="N339" i="21"/>
  <c r="L340" i="21"/>
  <c r="M340" i="21"/>
  <c r="I340" i="21"/>
  <c r="K340" i="21"/>
  <c r="J340" i="21"/>
  <c r="H341" i="21"/>
  <c r="F338" i="21"/>
  <c r="D339" i="21"/>
  <c r="E338" i="21"/>
  <c r="O340" i="21"/>
  <c r="N340" i="21"/>
  <c r="P340" i="21"/>
  <c r="Q340" i="21"/>
  <c r="H342" i="21"/>
  <c r="I341" i="21"/>
  <c r="L341" i="21"/>
  <c r="J341" i="21"/>
  <c r="M341" i="21"/>
  <c r="K341" i="21"/>
  <c r="D340" i="21"/>
  <c r="F339" i="21"/>
  <c r="E339" i="21"/>
  <c r="M342" i="21"/>
  <c r="J342" i="21"/>
  <c r="K342" i="21"/>
  <c r="H343" i="21"/>
  <c r="I342" i="21"/>
  <c r="L342" i="21"/>
  <c r="O341" i="21"/>
  <c r="N341" i="21"/>
  <c r="Q341" i="21"/>
  <c r="P341" i="21"/>
  <c r="F340" i="21"/>
  <c r="D341" i="21"/>
  <c r="E340" i="21"/>
  <c r="L343" i="21"/>
  <c r="J343" i="21"/>
  <c r="M343" i="21"/>
  <c r="K343" i="21"/>
  <c r="H344" i="21"/>
  <c r="I343" i="21"/>
  <c r="O342" i="21"/>
  <c r="P342" i="21"/>
  <c r="N342" i="21"/>
  <c r="Q342" i="21"/>
  <c r="E341" i="21"/>
  <c r="F341" i="21"/>
  <c r="D342" i="21"/>
  <c r="K344" i="21"/>
  <c r="H345" i="21"/>
  <c r="J344" i="21"/>
  <c r="L344" i="21"/>
  <c r="I344" i="21"/>
  <c r="M344" i="21"/>
  <c r="P343" i="21"/>
  <c r="O343" i="21"/>
  <c r="Q343" i="21"/>
  <c r="N343" i="21"/>
  <c r="F342" i="21"/>
  <c r="E342" i="21"/>
  <c r="D343" i="21"/>
  <c r="I345" i="21"/>
  <c r="J345" i="21"/>
  <c r="H346" i="21"/>
  <c r="M345" i="21"/>
  <c r="K345" i="21"/>
  <c r="L345" i="21"/>
  <c r="N344" i="21"/>
  <c r="P344" i="21"/>
  <c r="O344" i="21"/>
  <c r="Q344" i="21"/>
  <c r="E343" i="21"/>
  <c r="D344" i="21"/>
  <c r="F343" i="21"/>
  <c r="N345" i="21"/>
  <c r="Q345" i="21"/>
  <c r="O345" i="21"/>
  <c r="P345" i="21"/>
  <c r="M346" i="21"/>
  <c r="K346" i="21"/>
  <c r="J346" i="21"/>
  <c r="L346" i="21"/>
  <c r="H347" i="21"/>
  <c r="I346" i="21"/>
  <c r="E344" i="21"/>
  <c r="F344" i="21"/>
  <c r="D345" i="21"/>
  <c r="M347" i="21"/>
  <c r="H348" i="21"/>
  <c r="I347" i="21"/>
  <c r="K347" i="21"/>
  <c r="L347" i="21"/>
  <c r="J347" i="21"/>
  <c r="Q346" i="21"/>
  <c r="O346" i="21"/>
  <c r="P346" i="21"/>
  <c r="N346" i="21"/>
  <c r="D346" i="21"/>
  <c r="F345" i="21"/>
  <c r="E345" i="21"/>
  <c r="K348" i="21"/>
  <c r="J348" i="21"/>
  <c r="M348" i="21"/>
  <c r="H349" i="21"/>
  <c r="I348" i="21"/>
  <c r="L348" i="21"/>
  <c r="P347" i="21"/>
  <c r="N347" i="21"/>
  <c r="Q347" i="21"/>
  <c r="O347" i="21"/>
  <c r="D347" i="21"/>
  <c r="F346" i="21"/>
  <c r="E346" i="21"/>
  <c r="M349" i="21"/>
  <c r="H350" i="21"/>
  <c r="I349" i="21"/>
  <c r="K349" i="21"/>
  <c r="J349" i="21"/>
  <c r="L349" i="21"/>
  <c r="O348" i="21"/>
  <c r="P348" i="21"/>
  <c r="N348" i="21"/>
  <c r="Q348" i="21"/>
  <c r="E347" i="21"/>
  <c r="D348" i="21"/>
  <c r="F347" i="21"/>
  <c r="H351" i="21"/>
  <c r="M350" i="21"/>
  <c r="I350" i="21"/>
  <c r="K350" i="21"/>
  <c r="J350" i="21"/>
  <c r="L350" i="21"/>
  <c r="P349" i="21"/>
  <c r="N349" i="21"/>
  <c r="Q349" i="21"/>
  <c r="O349" i="21"/>
  <c r="E348" i="21"/>
  <c r="F348" i="21"/>
  <c r="D349" i="21"/>
  <c r="I351" i="21"/>
  <c r="J351" i="21"/>
  <c r="K351" i="21"/>
  <c r="L351" i="21"/>
  <c r="H352" i="21"/>
  <c r="M351" i="21"/>
  <c r="P350" i="21"/>
  <c r="N350" i="21"/>
  <c r="Q350" i="21"/>
  <c r="O350" i="21"/>
  <c r="F349" i="21"/>
  <c r="D350" i="21"/>
  <c r="E349" i="21"/>
  <c r="O351" i="21"/>
  <c r="P351" i="21"/>
  <c r="N351" i="21"/>
  <c r="Q351" i="21"/>
  <c r="H353" i="21"/>
  <c r="J352" i="21"/>
  <c r="M352" i="21"/>
  <c r="I352" i="21"/>
  <c r="K352" i="21"/>
  <c r="L352" i="21"/>
  <c r="D351" i="21"/>
  <c r="E350" i="21"/>
  <c r="F350" i="21"/>
  <c r="L353" i="21"/>
  <c r="H354" i="21"/>
  <c r="I353" i="21"/>
  <c r="M353" i="21"/>
  <c r="J353" i="21"/>
  <c r="K353" i="21"/>
  <c r="Q352" i="21"/>
  <c r="P352" i="21"/>
  <c r="O352" i="21"/>
  <c r="N352" i="21"/>
  <c r="D352" i="21"/>
  <c r="F351" i="21"/>
  <c r="E351" i="21"/>
  <c r="K354" i="21"/>
  <c r="L354" i="21"/>
  <c r="M354" i="21"/>
  <c r="H355" i="21"/>
  <c r="I354" i="21"/>
  <c r="J354" i="21"/>
  <c r="N353" i="21"/>
  <c r="Q353" i="21"/>
  <c r="O353" i="21"/>
  <c r="P353" i="21"/>
  <c r="F352" i="21"/>
  <c r="E352" i="21"/>
  <c r="D353" i="21"/>
  <c r="K355" i="21"/>
  <c r="I355" i="21"/>
  <c r="J355" i="21"/>
  <c r="L355" i="21"/>
  <c r="M355" i="21"/>
  <c r="H356" i="21"/>
  <c r="P354" i="21"/>
  <c r="O354" i="21"/>
  <c r="N354" i="21"/>
  <c r="Q354" i="21"/>
  <c r="F353" i="21"/>
  <c r="D354" i="21"/>
  <c r="E353" i="21"/>
  <c r="N355" i="21"/>
  <c r="Q355" i="21"/>
  <c r="P355" i="21"/>
  <c r="O355" i="21"/>
  <c r="H357" i="21"/>
  <c r="J356" i="21"/>
  <c r="K356" i="21"/>
  <c r="I356" i="21"/>
  <c r="M356" i="21"/>
  <c r="L356" i="21"/>
  <c r="F354" i="21"/>
  <c r="D355" i="21"/>
  <c r="E354" i="21"/>
  <c r="J357" i="21"/>
  <c r="I357" i="21"/>
  <c r="L357" i="21"/>
  <c r="M357" i="21"/>
  <c r="H358" i="21"/>
  <c r="K357" i="21"/>
  <c r="P356" i="21"/>
  <c r="N356" i="21"/>
  <c r="Q356" i="21"/>
  <c r="O356" i="21"/>
  <c r="E355" i="21"/>
  <c r="F355" i="21"/>
  <c r="D356" i="21"/>
  <c r="O357" i="21"/>
  <c r="P357" i="21"/>
  <c r="N357" i="21"/>
  <c r="Q357" i="21"/>
  <c r="J358" i="21"/>
  <c r="H359" i="21"/>
  <c r="I358" i="21"/>
  <c r="K358" i="21"/>
  <c r="L358" i="21"/>
  <c r="M358" i="21"/>
  <c r="D357" i="21"/>
  <c r="E356" i="21"/>
  <c r="F356" i="21"/>
  <c r="H360" i="21"/>
  <c r="M359" i="21"/>
  <c r="L359" i="21"/>
  <c r="J359" i="21"/>
  <c r="K359" i="21"/>
  <c r="I359" i="21"/>
  <c r="Q358" i="21"/>
  <c r="O358" i="21"/>
  <c r="P358" i="21"/>
  <c r="N358" i="21"/>
  <c r="E357" i="21"/>
  <c r="F357" i="21"/>
  <c r="D358" i="21"/>
  <c r="K360" i="21"/>
  <c r="J360" i="21"/>
  <c r="M360" i="21"/>
  <c r="I360" i="21"/>
  <c r="L360" i="21"/>
  <c r="H361" i="21"/>
  <c r="O359" i="21"/>
  <c r="P359" i="21"/>
  <c r="N359" i="21"/>
  <c r="Q359" i="21"/>
  <c r="D359" i="21"/>
  <c r="F358" i="21"/>
  <c r="E358" i="21"/>
  <c r="O360" i="21"/>
  <c r="P360" i="21"/>
  <c r="N360" i="21"/>
  <c r="Q360" i="21"/>
  <c r="I361" i="21"/>
  <c r="M361" i="21"/>
  <c r="H362" i="21"/>
  <c r="J361" i="21"/>
  <c r="L361" i="21"/>
  <c r="K361" i="21"/>
  <c r="E359" i="21"/>
  <c r="D360" i="21"/>
  <c r="F359" i="21"/>
  <c r="P361" i="21"/>
  <c r="O361" i="21"/>
  <c r="N361" i="21"/>
  <c r="Q361" i="21"/>
  <c r="I362" i="21"/>
  <c r="J362" i="21"/>
  <c r="K362" i="21"/>
  <c r="L362" i="21"/>
  <c r="H363" i="21"/>
  <c r="M362" i="21"/>
  <c r="F360" i="21"/>
  <c r="E360" i="21"/>
  <c r="D361" i="21"/>
  <c r="N362" i="21"/>
  <c r="O362" i="21"/>
  <c r="P362" i="21"/>
  <c r="Q362" i="21"/>
  <c r="J363" i="21"/>
  <c r="M363" i="21"/>
  <c r="H364" i="21"/>
  <c r="L363" i="21"/>
  <c r="K363" i="21"/>
  <c r="I363" i="21"/>
  <c r="D362" i="21"/>
  <c r="E361" i="21"/>
  <c r="F361" i="21"/>
  <c r="I364" i="21"/>
  <c r="H365" i="21"/>
  <c r="L364" i="21"/>
  <c r="K364" i="21"/>
  <c r="M364" i="21"/>
  <c r="J364" i="21"/>
  <c r="O363" i="21"/>
  <c r="P363" i="21"/>
  <c r="N363" i="21"/>
  <c r="Q363" i="21"/>
  <c r="E362" i="21"/>
  <c r="D363" i="21"/>
  <c r="F362" i="21"/>
  <c r="P364" i="21"/>
  <c r="N364" i="21"/>
  <c r="Q364" i="21"/>
  <c r="O364" i="21"/>
  <c r="M365" i="21"/>
  <c r="H366" i="21"/>
  <c r="J365" i="21"/>
  <c r="I365" i="21"/>
  <c r="L365" i="21"/>
  <c r="K365" i="21"/>
  <c r="E363" i="21"/>
  <c r="F363" i="21"/>
  <c r="D364" i="21"/>
  <c r="J366" i="21"/>
  <c r="H367" i="21"/>
  <c r="L366" i="21"/>
  <c r="K366" i="21"/>
  <c r="I366" i="21"/>
  <c r="M366" i="21"/>
  <c r="O365" i="21"/>
  <c r="P365" i="21"/>
  <c r="N365" i="21"/>
  <c r="Q365" i="21"/>
  <c r="E364" i="21"/>
  <c r="F364" i="21"/>
  <c r="D365" i="21"/>
  <c r="M367" i="21"/>
  <c r="H368" i="21"/>
  <c r="I367" i="21"/>
  <c r="K367" i="21"/>
  <c r="J367" i="21"/>
  <c r="L367" i="21"/>
  <c r="P366" i="21"/>
  <c r="N366" i="21"/>
  <c r="Q366" i="21"/>
  <c r="O366" i="21"/>
  <c r="E365" i="21"/>
  <c r="D366" i="21"/>
  <c r="F365" i="21"/>
  <c r="H369" i="21"/>
  <c r="M368" i="21"/>
  <c r="I368" i="21"/>
  <c r="K368" i="21"/>
  <c r="J368" i="21"/>
  <c r="L368" i="21"/>
  <c r="P367" i="21"/>
  <c r="O367" i="21"/>
  <c r="N367" i="21"/>
  <c r="Q367" i="21"/>
  <c r="E366" i="21"/>
  <c r="F366" i="21"/>
  <c r="D367" i="21"/>
  <c r="L369" i="21"/>
  <c r="I369" i="21"/>
  <c r="H370" i="21"/>
  <c r="M369" i="21"/>
  <c r="J369" i="21"/>
  <c r="K369" i="21"/>
  <c r="Q368" i="21"/>
  <c r="O368" i="21"/>
  <c r="P368" i="21"/>
  <c r="N368" i="21"/>
  <c r="D368" i="21"/>
  <c r="F367" i="21"/>
  <c r="E367" i="21"/>
  <c r="Q369" i="21"/>
  <c r="O369" i="21"/>
  <c r="P369" i="21"/>
  <c r="N369" i="21"/>
  <c r="J370" i="21"/>
  <c r="H371" i="21"/>
  <c r="I370" i="21"/>
  <c r="K370" i="21"/>
  <c r="M370" i="21"/>
  <c r="L370" i="21"/>
  <c r="E368" i="21"/>
  <c r="D369" i="21"/>
  <c r="F368" i="21"/>
  <c r="K371" i="21"/>
  <c r="H372" i="21"/>
  <c r="J371" i="21"/>
  <c r="M371" i="21"/>
  <c r="L371" i="21"/>
  <c r="I371" i="21"/>
  <c r="P370" i="21"/>
  <c r="O370" i="21"/>
  <c r="N370" i="21"/>
  <c r="Q370" i="21"/>
  <c r="E369" i="21"/>
  <c r="F369" i="21"/>
  <c r="D370" i="21"/>
  <c r="K372" i="21"/>
  <c r="L372" i="21"/>
  <c r="I372" i="21"/>
  <c r="J372" i="21"/>
  <c r="H373" i="21"/>
  <c r="M372" i="21"/>
  <c r="N371" i="21"/>
  <c r="Q371" i="21"/>
  <c r="O371" i="21"/>
  <c r="P371" i="21"/>
  <c r="F370" i="21"/>
  <c r="D371" i="21"/>
  <c r="E370" i="21"/>
  <c r="O372" i="21"/>
  <c r="P372" i="21"/>
  <c r="N372" i="21"/>
  <c r="Q372" i="21"/>
  <c r="I373" i="21"/>
  <c r="M373" i="21"/>
  <c r="J373" i="21"/>
  <c r="K373" i="21"/>
  <c r="L373" i="21"/>
  <c r="H374" i="21"/>
  <c r="D372" i="21"/>
  <c r="F371" i="21"/>
  <c r="E371" i="21"/>
  <c r="P373" i="21"/>
  <c r="O373" i="21"/>
  <c r="N373" i="21"/>
  <c r="Q373" i="21"/>
  <c r="J374" i="21"/>
  <c r="K374" i="21"/>
  <c r="I374" i="21"/>
  <c r="L374" i="21"/>
  <c r="M374" i="21"/>
  <c r="H375" i="21"/>
  <c r="E372" i="21"/>
  <c r="D373" i="21"/>
  <c r="F372" i="21"/>
  <c r="O374" i="21"/>
  <c r="N374" i="21"/>
  <c r="Q374" i="21"/>
  <c r="P374" i="21"/>
  <c r="I375" i="21"/>
  <c r="H376" i="21"/>
  <c r="J375" i="21"/>
  <c r="K375" i="21"/>
  <c r="M375" i="21"/>
  <c r="L375" i="21"/>
  <c r="D374" i="21"/>
  <c r="E373" i="21"/>
  <c r="F373" i="21"/>
  <c r="O375" i="21"/>
  <c r="P375" i="21"/>
  <c r="N375" i="21"/>
  <c r="Q375" i="21"/>
  <c r="J376" i="21"/>
  <c r="K376" i="21"/>
  <c r="H377" i="21"/>
  <c r="M376" i="21"/>
  <c r="L376" i="21"/>
  <c r="I376" i="21"/>
  <c r="F374" i="21"/>
  <c r="E374" i="21"/>
  <c r="D375" i="21"/>
  <c r="M377" i="21"/>
  <c r="H378" i="21"/>
  <c r="I377" i="21"/>
  <c r="K377" i="21"/>
  <c r="L377" i="21"/>
  <c r="J377" i="21"/>
  <c r="P376" i="21"/>
  <c r="O376" i="21"/>
  <c r="N376" i="21"/>
  <c r="Q376" i="21"/>
  <c r="F375" i="21"/>
  <c r="D376" i="21"/>
  <c r="E375" i="21"/>
  <c r="K378" i="21"/>
  <c r="J378" i="21"/>
  <c r="H379" i="21"/>
  <c r="I378" i="21"/>
  <c r="M378" i="21"/>
  <c r="L378" i="21"/>
  <c r="N377" i="21"/>
  <c r="Q377" i="21"/>
  <c r="P377" i="21"/>
  <c r="O377" i="21"/>
  <c r="E376" i="21"/>
  <c r="F376" i="21"/>
  <c r="D377" i="21"/>
  <c r="M379" i="21"/>
  <c r="K379" i="21"/>
  <c r="L379" i="21"/>
  <c r="H380" i="21"/>
  <c r="J379" i="21"/>
  <c r="I379" i="21"/>
  <c r="N378" i="21"/>
  <c r="O378" i="21"/>
  <c r="P378" i="21"/>
  <c r="Q378" i="21"/>
  <c r="F377" i="21"/>
  <c r="D378" i="21"/>
  <c r="E377" i="21"/>
  <c r="I380" i="21"/>
  <c r="J380" i="21"/>
  <c r="M380" i="21"/>
  <c r="K380" i="21"/>
  <c r="H381" i="21"/>
  <c r="L380" i="21"/>
  <c r="P379" i="21"/>
  <c r="O379" i="21"/>
  <c r="N379" i="21"/>
  <c r="Q379" i="21"/>
  <c r="F378" i="21"/>
  <c r="E378" i="21"/>
  <c r="D379" i="21"/>
  <c r="P380" i="21"/>
  <c r="N380" i="21"/>
  <c r="Q380" i="21"/>
  <c r="O380" i="21"/>
  <c r="M381" i="21"/>
  <c r="J381" i="21"/>
  <c r="L381" i="21"/>
  <c r="I381" i="21"/>
  <c r="H382" i="21"/>
  <c r="K381" i="21"/>
  <c r="E379" i="21"/>
  <c r="F379" i="21"/>
  <c r="D380" i="21"/>
  <c r="O381" i="21"/>
  <c r="P381" i="21"/>
  <c r="N381" i="21"/>
  <c r="Q381" i="21"/>
  <c r="K382" i="21"/>
  <c r="J382" i="21"/>
  <c r="L382" i="21"/>
  <c r="M382" i="21"/>
  <c r="H383" i="21"/>
  <c r="I382" i="21"/>
  <c r="D381" i="21"/>
  <c r="E380" i="21"/>
  <c r="F380" i="21"/>
  <c r="H384" i="21"/>
  <c r="I383" i="21"/>
  <c r="J383" i="21"/>
  <c r="K383" i="21"/>
  <c r="M383" i="21"/>
  <c r="L383" i="21"/>
  <c r="Q382" i="21"/>
  <c r="O382" i="21"/>
  <c r="P382" i="21"/>
  <c r="N382" i="21"/>
  <c r="E381" i="21"/>
  <c r="F381" i="21"/>
  <c r="D382" i="21"/>
  <c r="M384" i="21"/>
  <c r="I384" i="21"/>
  <c r="L384" i="21"/>
  <c r="H385" i="21"/>
  <c r="K384" i="21"/>
  <c r="J384" i="21"/>
  <c r="Q383" i="21"/>
  <c r="P383" i="21"/>
  <c r="O383" i="21"/>
  <c r="N383" i="21"/>
  <c r="F382" i="21"/>
  <c r="E382" i="21"/>
  <c r="D383" i="21"/>
  <c r="Q384" i="21"/>
  <c r="O384" i="21"/>
  <c r="P384" i="21"/>
  <c r="N384" i="21"/>
  <c r="M385" i="21"/>
  <c r="H386" i="21"/>
  <c r="J385" i="21"/>
  <c r="L385" i="21"/>
  <c r="K385" i="21"/>
  <c r="I385" i="21"/>
  <c r="D384" i="21"/>
  <c r="F383" i="21"/>
  <c r="E383" i="21"/>
  <c r="L386" i="21"/>
  <c r="K386" i="21"/>
  <c r="I386" i="21"/>
  <c r="J386" i="21"/>
  <c r="H387" i="21"/>
  <c r="M386" i="21"/>
  <c r="N385" i="21"/>
  <c r="Q385" i="21"/>
  <c r="P385" i="21"/>
  <c r="O385" i="21"/>
  <c r="E384" i="21"/>
  <c r="D385" i="21"/>
  <c r="F384" i="21"/>
  <c r="O386" i="21"/>
  <c r="P386" i="21"/>
  <c r="N386" i="21"/>
  <c r="Q386" i="21"/>
  <c r="M387" i="21"/>
  <c r="I387" i="21"/>
  <c r="K387" i="21"/>
  <c r="H388" i="21"/>
  <c r="J387" i="21"/>
  <c r="L387" i="21"/>
  <c r="F385" i="21"/>
  <c r="E385" i="21"/>
  <c r="D386" i="21"/>
  <c r="N387" i="21"/>
  <c r="Q387" i="21"/>
  <c r="P387" i="21"/>
  <c r="O387" i="21"/>
  <c r="J388" i="21"/>
  <c r="M388" i="21"/>
  <c r="K388" i="21"/>
  <c r="H389" i="21"/>
  <c r="L388" i="21"/>
  <c r="I388" i="21"/>
  <c r="E386" i="21"/>
  <c r="D387" i="21"/>
  <c r="F386" i="21"/>
  <c r="J389" i="21"/>
  <c r="M389" i="21"/>
  <c r="H390" i="21"/>
  <c r="K389" i="21"/>
  <c r="L389" i="21"/>
  <c r="I389" i="21"/>
  <c r="Q388" i="21"/>
  <c r="O388" i="21"/>
  <c r="N388" i="21"/>
  <c r="P388" i="21"/>
  <c r="F387" i="21"/>
  <c r="E387" i="21"/>
  <c r="D388" i="21"/>
  <c r="H391" i="21"/>
  <c r="M390" i="21"/>
  <c r="L390" i="21"/>
  <c r="K390" i="21"/>
  <c r="I390" i="21"/>
  <c r="J390" i="21"/>
  <c r="P389" i="21"/>
  <c r="O389" i="21"/>
  <c r="N389" i="21"/>
  <c r="Q389" i="21"/>
  <c r="E388" i="21"/>
  <c r="D389" i="21"/>
  <c r="F388" i="21"/>
  <c r="H392" i="21"/>
  <c r="I391" i="21"/>
  <c r="L391" i="21"/>
  <c r="M391" i="21"/>
  <c r="J391" i="21"/>
  <c r="K391" i="21"/>
  <c r="O390" i="21"/>
  <c r="Q390" i="21"/>
  <c r="P390" i="21"/>
  <c r="N390" i="21"/>
  <c r="E389" i="21"/>
  <c r="F389" i="21"/>
  <c r="D390" i="21"/>
  <c r="I392" i="21"/>
  <c r="M392" i="21"/>
  <c r="H393" i="21"/>
  <c r="L392" i="21"/>
  <c r="J392" i="21"/>
  <c r="K392" i="21"/>
  <c r="O391" i="21"/>
  <c r="P391" i="21"/>
  <c r="N391" i="21"/>
  <c r="Q391" i="21"/>
  <c r="E390" i="21"/>
  <c r="D391" i="21"/>
  <c r="F390" i="21"/>
  <c r="O392" i="21"/>
  <c r="Q392" i="21"/>
  <c r="P392" i="21"/>
  <c r="N392" i="21"/>
  <c r="K393" i="21"/>
  <c r="H394" i="21"/>
  <c r="J393" i="21"/>
  <c r="M393" i="21"/>
  <c r="I393" i="21"/>
  <c r="L393" i="21"/>
  <c r="F391" i="21"/>
  <c r="E391" i="21"/>
  <c r="D392" i="21"/>
  <c r="M394" i="21"/>
  <c r="L394" i="21"/>
  <c r="K394" i="21"/>
  <c r="J394" i="21"/>
  <c r="I394" i="21"/>
  <c r="H395" i="21"/>
  <c r="O393" i="21"/>
  <c r="P393" i="21"/>
  <c r="N393" i="21"/>
  <c r="Q393" i="21"/>
  <c r="F392" i="21"/>
  <c r="E392" i="21"/>
  <c r="D393" i="21"/>
  <c r="Q394" i="21"/>
  <c r="N394" i="21"/>
  <c r="P394" i="21"/>
  <c r="O394" i="21"/>
  <c r="L395" i="21"/>
  <c r="M395" i="21"/>
  <c r="H396" i="21"/>
  <c r="K395" i="21"/>
  <c r="J395" i="21"/>
  <c r="I395" i="21"/>
  <c r="D394" i="21"/>
  <c r="E393" i="21"/>
  <c r="F393" i="21"/>
  <c r="H397" i="21"/>
  <c r="K396" i="21"/>
  <c r="I396" i="21"/>
  <c r="J396" i="21"/>
  <c r="M396" i="21"/>
  <c r="L396" i="21"/>
  <c r="O395" i="21"/>
  <c r="N395" i="21"/>
  <c r="Q395" i="21"/>
  <c r="P395" i="21"/>
  <c r="D395" i="21"/>
  <c r="F394" i="21"/>
  <c r="E394" i="21"/>
  <c r="L397" i="21"/>
  <c r="M397" i="21"/>
  <c r="J397" i="21"/>
  <c r="K397" i="21"/>
  <c r="I397" i="21"/>
  <c r="H398" i="21"/>
  <c r="O396" i="21"/>
  <c r="N396" i="21"/>
  <c r="Q396" i="21"/>
  <c r="P396" i="21"/>
  <c r="E395" i="21"/>
  <c r="D396" i="21"/>
  <c r="F395" i="21"/>
  <c r="O397" i="21"/>
  <c r="P397" i="21"/>
  <c r="N397" i="21"/>
  <c r="Q397" i="21"/>
  <c r="M398" i="21"/>
  <c r="I398" i="21"/>
  <c r="L398" i="21"/>
  <c r="J398" i="21"/>
  <c r="K398" i="21"/>
  <c r="H399" i="21"/>
  <c r="E396" i="21"/>
  <c r="F396" i="21"/>
  <c r="D397" i="21"/>
  <c r="P398" i="21"/>
  <c r="N398" i="21"/>
  <c r="Q398" i="21"/>
  <c r="O398" i="21"/>
  <c r="J399" i="21"/>
  <c r="M399" i="21"/>
  <c r="K399" i="21"/>
  <c r="H400" i="21"/>
  <c r="I399" i="21"/>
  <c r="L399" i="21"/>
  <c r="D398" i="21"/>
  <c r="E397" i="21"/>
  <c r="F397" i="21"/>
  <c r="M400" i="21"/>
  <c r="J400" i="21"/>
  <c r="H401" i="21"/>
  <c r="I400" i="21"/>
  <c r="K400" i="21"/>
  <c r="L400" i="21"/>
  <c r="O399" i="21"/>
  <c r="P399" i="21"/>
  <c r="N399" i="21"/>
  <c r="Q399" i="21"/>
  <c r="D399" i="21"/>
  <c r="E398" i="21"/>
  <c r="F398" i="21"/>
  <c r="I401" i="21"/>
  <c r="K401" i="21"/>
  <c r="M401" i="21"/>
  <c r="L401" i="21"/>
  <c r="J401" i="21"/>
  <c r="H402" i="21"/>
  <c r="N400" i="21"/>
  <c r="P400" i="21"/>
  <c r="Q400" i="21"/>
  <c r="O400" i="21"/>
  <c r="E399" i="21"/>
  <c r="D400" i="21"/>
  <c r="F399" i="21"/>
  <c r="Q401" i="21"/>
  <c r="N401" i="21"/>
  <c r="P401" i="21"/>
  <c r="O401" i="21"/>
  <c r="L402" i="21"/>
  <c r="J402" i="21"/>
  <c r="K402" i="21"/>
  <c r="M402" i="21"/>
  <c r="H403" i="21"/>
  <c r="I402" i="21"/>
  <c r="D401" i="21"/>
  <c r="E400" i="21"/>
  <c r="F400" i="21"/>
  <c r="M403" i="21"/>
  <c r="L403" i="21"/>
  <c r="I403" i="21"/>
  <c r="J403" i="21"/>
  <c r="K403" i="21"/>
  <c r="H404" i="21"/>
  <c r="O402" i="21"/>
  <c r="P402" i="21"/>
  <c r="N402" i="21"/>
  <c r="Q402" i="21"/>
  <c r="E401" i="21"/>
  <c r="F401" i="21"/>
  <c r="D402" i="21"/>
  <c r="P403" i="21"/>
  <c r="O403" i="21"/>
  <c r="N403" i="21"/>
  <c r="Q403" i="21"/>
  <c r="L404" i="21"/>
  <c r="H405" i="21"/>
  <c r="I404" i="21"/>
  <c r="J404" i="21"/>
  <c r="K404" i="21"/>
  <c r="M404" i="21"/>
  <c r="F402" i="21"/>
  <c r="D403" i="21"/>
  <c r="E402" i="21"/>
  <c r="J405" i="21"/>
  <c r="I405" i="21"/>
  <c r="M405" i="21"/>
  <c r="L405" i="21"/>
  <c r="K405" i="21"/>
  <c r="H406" i="21"/>
  <c r="O404" i="21"/>
  <c r="N404" i="21"/>
  <c r="Q404" i="21"/>
  <c r="P404" i="21"/>
  <c r="D404" i="21"/>
  <c r="E403" i="21"/>
  <c r="F403" i="21"/>
  <c r="Q405" i="21"/>
  <c r="N405" i="21"/>
  <c r="P405" i="21"/>
  <c r="O405" i="21"/>
  <c r="J406" i="21"/>
  <c r="M406" i="21"/>
  <c r="I406" i="21"/>
  <c r="L406" i="21"/>
  <c r="H407" i="21"/>
  <c r="K406" i="21"/>
  <c r="D405" i="21"/>
  <c r="F404" i="21"/>
  <c r="E404" i="21"/>
  <c r="Q406" i="21"/>
  <c r="O406" i="21"/>
  <c r="N406" i="21"/>
  <c r="P406" i="21"/>
  <c r="L407" i="21"/>
  <c r="H408" i="21"/>
  <c r="K407" i="21"/>
  <c r="J407" i="21"/>
  <c r="I407" i="21"/>
  <c r="M407" i="21"/>
  <c r="E405" i="21"/>
  <c r="D406" i="21"/>
  <c r="F405" i="21"/>
  <c r="M408" i="21"/>
  <c r="K408" i="21"/>
  <c r="L408" i="21"/>
  <c r="I408" i="21"/>
  <c r="J408" i="21"/>
  <c r="H409" i="21"/>
  <c r="N407" i="21"/>
  <c r="O407" i="21"/>
  <c r="Q407" i="21"/>
  <c r="P407" i="21"/>
  <c r="E406" i="21"/>
  <c r="F406" i="21"/>
  <c r="D407" i="21"/>
  <c r="Q408" i="21"/>
  <c r="P408" i="21"/>
  <c r="O408" i="21"/>
  <c r="N408" i="21"/>
  <c r="H410" i="21"/>
  <c r="I409" i="21"/>
  <c r="M409" i="21"/>
  <c r="K409" i="21"/>
  <c r="L409" i="21"/>
  <c r="J409" i="21"/>
  <c r="E407" i="21"/>
  <c r="F407" i="21"/>
  <c r="D408" i="21"/>
  <c r="L410" i="21"/>
  <c r="H411" i="21"/>
  <c r="M410" i="21"/>
  <c r="I410" i="21"/>
  <c r="K410" i="21"/>
  <c r="J410" i="21"/>
  <c r="O409" i="21"/>
  <c r="N409" i="21"/>
  <c r="Q409" i="21"/>
  <c r="P409" i="21"/>
  <c r="D409" i="21"/>
  <c r="E408" i="21"/>
  <c r="F408" i="21"/>
  <c r="J411" i="21"/>
  <c r="L411" i="21"/>
  <c r="K411" i="21"/>
  <c r="M411" i="21"/>
  <c r="I411" i="21"/>
  <c r="H412" i="21"/>
  <c r="Q410" i="21"/>
  <c r="O410" i="21"/>
  <c r="P410" i="21"/>
  <c r="N410" i="21"/>
  <c r="D410" i="21"/>
  <c r="F409" i="21"/>
  <c r="E409" i="21"/>
  <c r="P411" i="21"/>
  <c r="O411" i="21"/>
  <c r="N411" i="21"/>
  <c r="Q411" i="21"/>
  <c r="J412" i="21"/>
  <c r="I412" i="21"/>
  <c r="L412" i="21"/>
  <c r="M412" i="21"/>
  <c r="K412" i="21"/>
  <c r="H413" i="21"/>
  <c r="D411" i="21"/>
  <c r="E410" i="21"/>
  <c r="F410" i="21"/>
  <c r="Q412" i="21"/>
  <c r="N412" i="21"/>
  <c r="P412" i="21"/>
  <c r="O412" i="21"/>
  <c r="M413" i="21"/>
  <c r="I413" i="21"/>
  <c r="K413" i="21"/>
  <c r="H414" i="21"/>
  <c r="J413" i="21"/>
  <c r="L413" i="21"/>
  <c r="F411" i="21"/>
  <c r="D412" i="21"/>
  <c r="E411" i="21"/>
  <c r="N413" i="21"/>
  <c r="O413" i="21"/>
  <c r="P413" i="21"/>
  <c r="Q413" i="21"/>
  <c r="L414" i="21"/>
  <c r="H415" i="21"/>
  <c r="J414" i="21"/>
  <c r="I414" i="21"/>
  <c r="K414" i="21"/>
  <c r="M414" i="21"/>
  <c r="D413" i="21"/>
  <c r="F412" i="21"/>
  <c r="E412" i="21"/>
  <c r="L415" i="21"/>
  <c r="I415" i="21"/>
  <c r="H416" i="21"/>
  <c r="J415" i="21"/>
  <c r="K415" i="21"/>
  <c r="M415" i="21"/>
  <c r="O414" i="21"/>
  <c r="P414" i="21"/>
  <c r="Q414" i="21"/>
  <c r="N414" i="21"/>
  <c r="F413" i="21"/>
  <c r="D414" i="21"/>
  <c r="E413" i="21"/>
  <c r="N415" i="21"/>
  <c r="O415" i="21"/>
  <c r="Q415" i="21"/>
  <c r="P415" i="21"/>
  <c r="J416" i="21"/>
  <c r="K416" i="21"/>
  <c r="L416" i="21"/>
  <c r="I416" i="21"/>
  <c r="M416" i="21"/>
  <c r="H417" i="21"/>
  <c r="D415" i="21"/>
  <c r="F414" i="21"/>
  <c r="E414" i="21"/>
  <c r="O416" i="21"/>
  <c r="P416" i="21"/>
  <c r="N416" i="21"/>
  <c r="Q416" i="21"/>
  <c r="J417" i="21"/>
  <c r="I417" i="21"/>
  <c r="H418" i="21"/>
  <c r="M417" i="21"/>
  <c r="K417" i="21"/>
  <c r="L417" i="21"/>
  <c r="F415" i="21"/>
  <c r="E415" i="21"/>
  <c r="D416" i="21"/>
  <c r="P417" i="21"/>
  <c r="N417" i="21"/>
  <c r="Q417" i="21"/>
  <c r="O417" i="21"/>
  <c r="K418" i="21"/>
  <c r="I418" i="21"/>
  <c r="J418" i="21"/>
  <c r="H419" i="21"/>
  <c r="L418" i="21"/>
  <c r="M418" i="21"/>
  <c r="D417" i="21"/>
  <c r="E416" i="21"/>
  <c r="F416" i="21"/>
  <c r="Q418" i="21"/>
  <c r="P418" i="21"/>
  <c r="O418" i="21"/>
  <c r="N418" i="21"/>
  <c r="J419" i="21"/>
  <c r="M419" i="21"/>
  <c r="K419" i="21"/>
  <c r="L419" i="21"/>
  <c r="I419" i="21"/>
  <c r="H420" i="21"/>
  <c r="D418" i="21"/>
  <c r="E417" i="21"/>
  <c r="F417" i="21"/>
  <c r="N419" i="21"/>
  <c r="P419" i="21"/>
  <c r="O419" i="21"/>
  <c r="Q419" i="21"/>
  <c r="J420" i="21"/>
  <c r="L420" i="21"/>
  <c r="H421" i="21"/>
  <c r="M420" i="21"/>
  <c r="I420" i="21"/>
  <c r="K420" i="21"/>
  <c r="E418" i="21"/>
  <c r="F418" i="21"/>
  <c r="D419" i="21"/>
  <c r="K421" i="21"/>
  <c r="M421" i="21"/>
  <c r="J421" i="21"/>
  <c r="L421" i="21"/>
  <c r="I421" i="21"/>
  <c r="H422" i="21"/>
  <c r="O420" i="21"/>
  <c r="N420" i="21"/>
  <c r="Q420" i="21"/>
  <c r="P420" i="21"/>
  <c r="D420" i="21"/>
  <c r="F419" i="21"/>
  <c r="E419" i="21"/>
  <c r="P421" i="21"/>
  <c r="O421" i="21"/>
  <c r="N421" i="21"/>
  <c r="Q421" i="21"/>
  <c r="I422" i="21"/>
  <c r="J422" i="21"/>
  <c r="M422" i="21"/>
  <c r="K422" i="21"/>
  <c r="L422" i="21"/>
  <c r="H423" i="21"/>
  <c r="E420" i="21"/>
  <c r="D421" i="21"/>
  <c r="F420" i="21"/>
  <c r="P422" i="21"/>
  <c r="O422" i="21"/>
  <c r="Q422" i="21"/>
  <c r="N422" i="21"/>
  <c r="M423" i="21"/>
  <c r="H424" i="21"/>
  <c r="I423" i="21"/>
  <c r="L423" i="21"/>
  <c r="K423" i="21"/>
  <c r="J423" i="21"/>
  <c r="E421" i="21"/>
  <c r="D422" i="21"/>
  <c r="F421" i="21"/>
  <c r="J424" i="21"/>
  <c r="K424" i="21"/>
  <c r="M424" i="21"/>
  <c r="L424" i="21"/>
  <c r="I424" i="21"/>
  <c r="H425" i="21"/>
  <c r="P423" i="21"/>
  <c r="O423" i="21"/>
  <c r="N423" i="21"/>
  <c r="Q423" i="21"/>
  <c r="D423" i="21"/>
  <c r="E422" i="21"/>
  <c r="F422" i="21"/>
  <c r="P424" i="21"/>
  <c r="O424" i="21"/>
  <c r="Q424" i="21"/>
  <c r="N424" i="21"/>
  <c r="H426" i="21"/>
  <c r="M425" i="21"/>
  <c r="J425" i="21"/>
  <c r="I425" i="21"/>
  <c r="K425" i="21"/>
  <c r="L425" i="21"/>
  <c r="E423" i="21"/>
  <c r="D424" i="21"/>
  <c r="F423" i="21"/>
  <c r="K426" i="21"/>
  <c r="L426" i="21"/>
  <c r="H427" i="21"/>
  <c r="J426" i="21"/>
  <c r="M426" i="21"/>
  <c r="I426" i="21"/>
  <c r="Q425" i="21"/>
  <c r="O425" i="21"/>
  <c r="P425" i="21"/>
  <c r="N425" i="21"/>
  <c r="D425" i="21"/>
  <c r="F424" i="21"/>
  <c r="E424" i="21"/>
  <c r="L427" i="21"/>
  <c r="I427" i="21"/>
  <c r="J427" i="21"/>
  <c r="M427" i="21"/>
  <c r="K427" i="21"/>
  <c r="H428" i="21"/>
  <c r="Q426" i="21"/>
  <c r="N426" i="21"/>
  <c r="P426" i="21"/>
  <c r="O426" i="21"/>
  <c r="F425" i="21"/>
  <c r="E425" i="21"/>
  <c r="D426" i="21"/>
  <c r="Q427" i="21"/>
  <c r="N427" i="21"/>
  <c r="P427" i="21"/>
  <c r="O427" i="21"/>
  <c r="L428" i="21"/>
  <c r="H429" i="21"/>
  <c r="I428" i="21"/>
  <c r="M428" i="21"/>
  <c r="J428" i="21"/>
  <c r="K428" i="21"/>
  <c r="E426" i="21"/>
  <c r="D427" i="21"/>
  <c r="F426" i="21"/>
  <c r="M429" i="21"/>
  <c r="K429" i="21"/>
  <c r="H430" i="21"/>
  <c r="J429" i="21"/>
  <c r="I429" i="21"/>
  <c r="L429" i="21"/>
  <c r="Q428" i="21"/>
  <c r="P428" i="21"/>
  <c r="N428" i="21"/>
  <c r="O428" i="21"/>
  <c r="D428" i="21"/>
  <c r="E427" i="21"/>
  <c r="F427" i="21"/>
  <c r="J430" i="21"/>
  <c r="H431" i="21"/>
  <c r="L430" i="21"/>
  <c r="I430" i="21"/>
  <c r="M430" i="21"/>
  <c r="K430" i="21"/>
  <c r="Q429" i="21"/>
  <c r="P429" i="21"/>
  <c r="O429" i="21"/>
  <c r="N429" i="21"/>
  <c r="E428" i="21"/>
  <c r="D429" i="21"/>
  <c r="F428" i="21"/>
  <c r="M431" i="21"/>
  <c r="L431" i="21"/>
  <c r="K431" i="21"/>
  <c r="J431" i="21"/>
  <c r="H432" i="21"/>
  <c r="I431" i="21"/>
  <c r="P430" i="21"/>
  <c r="N430" i="21"/>
  <c r="Q430" i="21"/>
  <c r="O430" i="21"/>
  <c r="F429" i="21"/>
  <c r="D430" i="21"/>
  <c r="E429" i="21"/>
  <c r="L432" i="21"/>
  <c r="M432" i="21"/>
  <c r="K432" i="21"/>
  <c r="I432" i="21"/>
  <c r="J432" i="21"/>
  <c r="H433" i="21"/>
  <c r="P431" i="21"/>
  <c r="N431" i="21"/>
  <c r="O431" i="21"/>
  <c r="Q431" i="21"/>
  <c r="E430" i="21"/>
  <c r="F430" i="21"/>
  <c r="D431" i="21"/>
  <c r="P432" i="21"/>
  <c r="O432" i="21"/>
  <c r="N432" i="21"/>
  <c r="Q432" i="21"/>
  <c r="J433" i="21"/>
  <c r="K433" i="21"/>
  <c r="I433" i="21"/>
  <c r="M433" i="21"/>
  <c r="H434" i="21"/>
  <c r="L433" i="21"/>
  <c r="D432" i="21"/>
  <c r="E431" i="21"/>
  <c r="F431" i="21"/>
  <c r="N433" i="21"/>
  <c r="Q433" i="21"/>
  <c r="P433" i="21"/>
  <c r="O433" i="21"/>
  <c r="H435" i="21"/>
  <c r="J434" i="21"/>
  <c r="K434" i="21"/>
  <c r="L434" i="21"/>
  <c r="M434" i="21"/>
  <c r="I434" i="21"/>
  <c r="E432" i="21"/>
  <c r="D433" i="21"/>
  <c r="F432" i="21"/>
  <c r="L435" i="21"/>
  <c r="J435" i="21"/>
  <c r="K435" i="21"/>
  <c r="I435" i="21"/>
  <c r="M435" i="21"/>
  <c r="H436" i="21"/>
  <c r="O434" i="21"/>
  <c r="P434" i="21"/>
  <c r="N434" i="21"/>
  <c r="Q434" i="21"/>
  <c r="D434" i="21"/>
  <c r="F433" i="21"/>
  <c r="E433" i="21"/>
  <c r="P435" i="21"/>
  <c r="N435" i="21"/>
  <c r="Q435" i="21"/>
  <c r="O435" i="21"/>
  <c r="J436" i="21"/>
  <c r="H437" i="21"/>
  <c r="L436" i="21"/>
  <c r="M436" i="21"/>
  <c r="K436" i="21"/>
  <c r="I436" i="21"/>
  <c r="D435" i="21"/>
  <c r="F434" i="21"/>
  <c r="E434" i="21"/>
  <c r="M437" i="21"/>
  <c r="I437" i="21"/>
  <c r="K437" i="21"/>
  <c r="L437" i="21"/>
  <c r="H438" i="21"/>
  <c r="J437" i="21"/>
  <c r="Q436" i="21"/>
  <c r="P436" i="21"/>
  <c r="N436" i="21"/>
  <c r="O436" i="21"/>
  <c r="D436" i="21"/>
  <c r="F435" i="21"/>
  <c r="E435" i="21"/>
  <c r="O437" i="21"/>
  <c r="P437" i="21"/>
  <c r="N437" i="21"/>
  <c r="Q437" i="21"/>
  <c r="J438" i="21"/>
  <c r="K438" i="21"/>
  <c r="M438" i="21"/>
  <c r="L438" i="21"/>
  <c r="I438" i="21"/>
  <c r="H439" i="21"/>
  <c r="F436" i="21"/>
  <c r="D437" i="21"/>
  <c r="E436" i="21"/>
  <c r="O438" i="21"/>
  <c r="N438" i="21"/>
  <c r="Q438" i="21"/>
  <c r="P438" i="21"/>
  <c r="H440" i="21"/>
  <c r="K439" i="21"/>
  <c r="J439" i="21"/>
  <c r="M439" i="21"/>
  <c r="L439" i="21"/>
  <c r="I439" i="21"/>
  <c r="E437" i="21"/>
  <c r="F437" i="21"/>
  <c r="D438" i="21"/>
  <c r="K440" i="21"/>
  <c r="I440" i="21"/>
  <c r="L440" i="21"/>
  <c r="M440" i="21"/>
  <c r="H441" i="21"/>
  <c r="J440" i="21"/>
  <c r="O439" i="21"/>
  <c r="P439" i="21"/>
  <c r="N439" i="21"/>
  <c r="Q439" i="21"/>
  <c r="D439" i="21"/>
  <c r="F438" i="21"/>
  <c r="E438" i="21"/>
  <c r="P440" i="21"/>
  <c r="N440" i="21"/>
  <c r="Q440" i="21"/>
  <c r="O440" i="21"/>
  <c r="J441" i="21"/>
  <c r="H442" i="21"/>
  <c r="L441" i="21"/>
  <c r="M441" i="21"/>
  <c r="I441" i="21"/>
  <c r="K441" i="21"/>
  <c r="E439" i="21"/>
  <c r="F439" i="21"/>
  <c r="D440" i="21"/>
  <c r="I442" i="21"/>
  <c r="J442" i="21"/>
  <c r="K442" i="21"/>
  <c r="M442" i="21"/>
  <c r="H443" i="21"/>
  <c r="L442" i="21"/>
  <c r="O441" i="21"/>
  <c r="N441" i="21"/>
  <c r="Q441" i="21"/>
  <c r="P441" i="21"/>
  <c r="E440" i="21"/>
  <c r="F440" i="21"/>
  <c r="D441" i="21"/>
  <c r="O442" i="21"/>
  <c r="P442" i="21"/>
  <c r="N442" i="21"/>
  <c r="Q442" i="21"/>
  <c r="K443" i="21"/>
  <c r="H444" i="21"/>
  <c r="M443" i="21"/>
  <c r="L443" i="21"/>
  <c r="J443" i="21"/>
  <c r="I443" i="21"/>
  <c r="D442" i="21"/>
  <c r="E441" i="21"/>
  <c r="F441" i="21"/>
  <c r="H445" i="21"/>
  <c r="I444" i="21"/>
  <c r="L444" i="21"/>
  <c r="M444" i="21"/>
  <c r="J444" i="21"/>
  <c r="K444" i="21"/>
  <c r="P443" i="21"/>
  <c r="N443" i="21"/>
  <c r="Q443" i="21"/>
  <c r="O443" i="21"/>
  <c r="E442" i="21"/>
  <c r="D443" i="21"/>
  <c r="F442" i="21"/>
  <c r="J445" i="21"/>
  <c r="I445" i="21"/>
  <c r="H446" i="21"/>
  <c r="K445" i="21"/>
  <c r="L445" i="21"/>
  <c r="M445" i="21"/>
  <c r="Q444" i="21"/>
  <c r="P444" i="21"/>
  <c r="O444" i="21"/>
  <c r="N444" i="21"/>
  <c r="E443" i="21"/>
  <c r="F443" i="21"/>
  <c r="D444" i="21"/>
  <c r="O445" i="21"/>
  <c r="P445" i="21"/>
  <c r="N445" i="21"/>
  <c r="Q445" i="21"/>
  <c r="J446" i="21"/>
  <c r="I446" i="21"/>
  <c r="H447" i="21"/>
  <c r="K446" i="21"/>
  <c r="M446" i="21"/>
  <c r="L446" i="21"/>
  <c r="E444" i="21"/>
  <c r="D445" i="21"/>
  <c r="F444" i="21"/>
  <c r="N446" i="21"/>
  <c r="Q446" i="21"/>
  <c r="P446" i="21"/>
  <c r="O446" i="21"/>
  <c r="L447" i="21"/>
  <c r="M447" i="21"/>
  <c r="I447" i="21"/>
  <c r="K447" i="21"/>
  <c r="J447" i="21"/>
  <c r="H448" i="21"/>
  <c r="F445" i="21"/>
  <c r="D446" i="21"/>
  <c r="E445" i="21"/>
  <c r="P447" i="21"/>
  <c r="O447" i="21"/>
  <c r="N447" i="21"/>
  <c r="Q447" i="21"/>
  <c r="H449" i="21"/>
  <c r="J448" i="21"/>
  <c r="M448" i="21"/>
  <c r="K448" i="21"/>
  <c r="L448" i="21"/>
  <c r="I448" i="21"/>
  <c r="E446" i="21"/>
  <c r="F446" i="21"/>
  <c r="D447" i="21"/>
  <c r="M449" i="21"/>
  <c r="H450" i="21"/>
  <c r="I449" i="21"/>
  <c r="L449" i="21"/>
  <c r="K449" i="21"/>
  <c r="J449" i="21"/>
  <c r="P448" i="21"/>
  <c r="Q448" i="21"/>
  <c r="O448" i="21"/>
  <c r="N448" i="21"/>
  <c r="E447" i="21"/>
  <c r="D448" i="21"/>
  <c r="F447" i="21"/>
  <c r="K450" i="21"/>
  <c r="H451" i="21"/>
  <c r="M450" i="21"/>
  <c r="I450" i="21"/>
  <c r="L450" i="21"/>
  <c r="J450" i="21"/>
  <c r="P449" i="21"/>
  <c r="O449" i="21"/>
  <c r="N449" i="21"/>
  <c r="Q449" i="21"/>
  <c r="F448" i="21"/>
  <c r="D449" i="21"/>
  <c r="E448" i="21"/>
  <c r="K451" i="21"/>
  <c r="L451" i="21"/>
  <c r="H452" i="21"/>
  <c r="I451" i="21"/>
  <c r="J451" i="21"/>
  <c r="M451" i="21"/>
  <c r="Q450" i="21"/>
  <c r="N450" i="21"/>
  <c r="O450" i="21"/>
  <c r="P450" i="21"/>
  <c r="D450" i="21"/>
  <c r="E449" i="21"/>
  <c r="F449" i="21"/>
  <c r="I452" i="21"/>
  <c r="L452" i="21"/>
  <c r="J452" i="21"/>
  <c r="K452" i="21"/>
  <c r="H453" i="21"/>
  <c r="M452" i="21"/>
  <c r="O451" i="21"/>
  <c r="P451" i="21"/>
  <c r="N451" i="21"/>
  <c r="Q451" i="21"/>
  <c r="D451" i="21"/>
  <c r="F450" i="21"/>
  <c r="E450" i="21"/>
  <c r="P452" i="21"/>
  <c r="N452" i="21"/>
  <c r="Q452" i="21"/>
  <c r="O452" i="21"/>
  <c r="M453" i="21"/>
  <c r="K453" i="21"/>
  <c r="L453" i="21"/>
  <c r="H454" i="21"/>
  <c r="I453" i="21"/>
  <c r="J453" i="21"/>
  <c r="F451" i="21"/>
  <c r="E451" i="21"/>
  <c r="D452" i="21"/>
  <c r="M454" i="21"/>
  <c r="K454" i="21"/>
  <c r="I454" i="21"/>
  <c r="J454" i="21"/>
  <c r="H455" i="21"/>
  <c r="L454" i="21"/>
  <c r="P453" i="21"/>
  <c r="O453" i="21"/>
  <c r="N453" i="21"/>
  <c r="Q453" i="21"/>
  <c r="E452" i="21"/>
  <c r="D453" i="21"/>
  <c r="F452" i="21"/>
  <c r="O454" i="21"/>
  <c r="P454" i="21"/>
  <c r="Q454" i="21"/>
  <c r="N454" i="21"/>
  <c r="K455" i="21"/>
  <c r="H456" i="21"/>
  <c r="I455" i="21"/>
  <c r="J455" i="21"/>
  <c r="M455" i="21"/>
  <c r="L455" i="21"/>
  <c r="D454" i="21"/>
  <c r="F453" i="21"/>
  <c r="E453" i="21"/>
  <c r="L456" i="21"/>
  <c r="I456" i="21"/>
  <c r="M456" i="21"/>
  <c r="K456" i="21"/>
  <c r="H457" i="21"/>
  <c r="J456" i="21"/>
  <c r="Q455" i="21"/>
  <c r="O455" i="21"/>
  <c r="P455" i="21"/>
  <c r="N455" i="21"/>
  <c r="E454" i="21"/>
  <c r="F454" i="21"/>
  <c r="D455" i="21"/>
  <c r="O456" i="21"/>
  <c r="P456" i="21"/>
  <c r="Q456" i="21"/>
  <c r="N456" i="21"/>
  <c r="L457" i="21"/>
  <c r="J457" i="21"/>
  <c r="M457" i="21"/>
  <c r="K457" i="21"/>
  <c r="I457" i="21"/>
  <c r="H458" i="21"/>
  <c r="E455" i="21"/>
  <c r="D456" i="21"/>
  <c r="F455" i="21"/>
  <c r="P457" i="21"/>
  <c r="O457" i="21"/>
  <c r="N457" i="21"/>
  <c r="Q457" i="21"/>
  <c r="L458" i="21"/>
  <c r="H459" i="21"/>
  <c r="J458" i="21"/>
  <c r="K458" i="21"/>
  <c r="M458" i="21"/>
  <c r="I458" i="21"/>
  <c r="E456" i="21"/>
  <c r="D457" i="21"/>
  <c r="F456" i="21"/>
  <c r="I459" i="21"/>
  <c r="M459" i="21"/>
  <c r="K459" i="21"/>
  <c r="L459" i="21"/>
  <c r="J459" i="21"/>
  <c r="H460" i="21"/>
  <c r="Q458" i="21"/>
  <c r="N458" i="21"/>
  <c r="P458" i="21"/>
  <c r="O458" i="21"/>
  <c r="F457" i="21"/>
  <c r="D458" i="21"/>
  <c r="E457" i="21"/>
  <c r="O459" i="21"/>
  <c r="P459" i="21"/>
  <c r="N459" i="21"/>
  <c r="Q459" i="21"/>
  <c r="K460" i="21"/>
  <c r="H461" i="21"/>
  <c r="L460" i="21"/>
  <c r="J460" i="21"/>
  <c r="I460" i="21"/>
  <c r="M460" i="21"/>
  <c r="D459" i="21"/>
  <c r="F458" i="21"/>
  <c r="E458" i="21"/>
  <c r="I461" i="21"/>
  <c r="J461" i="21"/>
  <c r="L461" i="21"/>
  <c r="K461" i="21"/>
  <c r="M461" i="21"/>
  <c r="H462" i="21"/>
  <c r="P460" i="21"/>
  <c r="N460" i="21"/>
  <c r="Q460" i="21"/>
  <c r="O460" i="21"/>
  <c r="E459" i="21"/>
  <c r="D460" i="21"/>
  <c r="F459" i="21"/>
  <c r="P461" i="21"/>
  <c r="N461" i="21"/>
  <c r="Q461" i="21"/>
  <c r="O461" i="21"/>
  <c r="L462" i="21"/>
  <c r="M462" i="21"/>
  <c r="J462" i="21"/>
  <c r="H463" i="21"/>
  <c r="K462" i="21"/>
  <c r="I462" i="21"/>
  <c r="F460" i="21"/>
  <c r="D461" i="21"/>
  <c r="E460" i="21"/>
  <c r="L463" i="21"/>
  <c r="H464" i="21"/>
  <c r="I463" i="21"/>
  <c r="M463" i="21"/>
  <c r="K463" i="21"/>
  <c r="J463" i="21"/>
  <c r="Q462" i="21"/>
  <c r="P462" i="21"/>
  <c r="O462" i="21"/>
  <c r="N462" i="21"/>
  <c r="E461" i="21"/>
  <c r="D462" i="21"/>
  <c r="F461" i="21"/>
  <c r="K464" i="21"/>
  <c r="H465" i="21"/>
  <c r="L464" i="21"/>
  <c r="I464" i="21"/>
  <c r="M464" i="21"/>
  <c r="J464" i="21"/>
  <c r="P463" i="21"/>
  <c r="O463" i="21"/>
  <c r="N463" i="21"/>
  <c r="Q463" i="21"/>
  <c r="D463" i="21"/>
  <c r="F462" i="21"/>
  <c r="E462" i="21"/>
  <c r="L465" i="21"/>
  <c r="J465" i="21"/>
  <c r="M465" i="21"/>
  <c r="I465" i="21"/>
  <c r="H466" i="21"/>
  <c r="K465" i="21"/>
  <c r="O464" i="21"/>
  <c r="Q464" i="21"/>
  <c r="P464" i="21"/>
  <c r="N464" i="21"/>
  <c r="F463" i="21"/>
  <c r="D464" i="21"/>
  <c r="E463" i="21"/>
  <c r="N465" i="21"/>
  <c r="Q465" i="21"/>
  <c r="P465" i="21"/>
  <c r="O465" i="21"/>
  <c r="H467" i="21"/>
  <c r="K466" i="21"/>
  <c r="M466" i="21"/>
  <c r="L466" i="21"/>
  <c r="I466" i="21"/>
  <c r="J466" i="21"/>
  <c r="E464" i="21"/>
  <c r="D465" i="21"/>
  <c r="F464" i="21"/>
  <c r="I467" i="21"/>
  <c r="L467" i="21"/>
  <c r="K467" i="21"/>
  <c r="M467" i="21"/>
  <c r="H468" i="21"/>
  <c r="J467" i="21"/>
  <c r="O466" i="21"/>
  <c r="P466" i="21"/>
  <c r="N466" i="21"/>
  <c r="Q466" i="21"/>
  <c r="F465" i="21"/>
  <c r="E465" i="21"/>
  <c r="D466" i="21"/>
  <c r="O467" i="21"/>
  <c r="N467" i="21"/>
  <c r="Q467" i="21"/>
  <c r="P467" i="21"/>
  <c r="J468" i="21"/>
  <c r="H469" i="21"/>
  <c r="I468" i="21"/>
  <c r="K468" i="21"/>
  <c r="M468" i="21"/>
  <c r="L468" i="21"/>
  <c r="F466" i="21"/>
  <c r="D467" i="21"/>
  <c r="E466" i="21"/>
  <c r="I469" i="21"/>
  <c r="K469" i="21"/>
  <c r="H470" i="21"/>
  <c r="L469" i="21"/>
  <c r="J469" i="21"/>
  <c r="M469" i="21"/>
  <c r="Q468" i="21"/>
  <c r="O468" i="21"/>
  <c r="N468" i="21"/>
  <c r="P468" i="21"/>
  <c r="D468" i="21"/>
  <c r="E467" i="21"/>
  <c r="F467" i="21"/>
  <c r="O469" i="21"/>
  <c r="P469" i="21"/>
  <c r="N469" i="21"/>
  <c r="Q469" i="21"/>
  <c r="I470" i="21"/>
  <c r="K470" i="21"/>
  <c r="H471" i="21"/>
  <c r="M470" i="21"/>
  <c r="L470" i="21"/>
  <c r="J470" i="21"/>
  <c r="D469" i="21"/>
  <c r="E468" i="21"/>
  <c r="F468" i="21"/>
  <c r="O470" i="21"/>
  <c r="P470" i="21"/>
  <c r="Q470" i="21"/>
  <c r="N470" i="21"/>
  <c r="M471" i="21"/>
  <c r="K471" i="21"/>
  <c r="L471" i="21"/>
  <c r="I471" i="21"/>
  <c r="J471" i="21"/>
  <c r="H472" i="21"/>
  <c r="D470" i="21"/>
  <c r="F469" i="21"/>
  <c r="E469" i="21"/>
  <c r="P471" i="21"/>
  <c r="N471" i="21"/>
  <c r="Q471" i="21"/>
  <c r="O471" i="21"/>
  <c r="L472" i="21"/>
  <c r="M472" i="21"/>
  <c r="I472" i="21"/>
  <c r="J472" i="21"/>
  <c r="K472" i="21"/>
  <c r="H473" i="21"/>
  <c r="D471" i="21"/>
  <c r="E470" i="21"/>
  <c r="F470" i="21"/>
  <c r="P472" i="21"/>
  <c r="Q472" i="21"/>
  <c r="O472" i="21"/>
  <c r="N472" i="21"/>
  <c r="I473" i="21"/>
  <c r="J473" i="21"/>
  <c r="M473" i="21"/>
  <c r="H474" i="21"/>
  <c r="K473" i="21"/>
  <c r="L473" i="21"/>
  <c r="F471" i="21"/>
  <c r="D472" i="21"/>
  <c r="E471" i="21"/>
  <c r="O473" i="21"/>
  <c r="P473" i="21"/>
  <c r="N473" i="21"/>
  <c r="Q473" i="21"/>
  <c r="M474" i="21"/>
  <c r="L474" i="21"/>
  <c r="I474" i="21"/>
  <c r="H475" i="21"/>
  <c r="K474" i="21"/>
  <c r="J474" i="21"/>
  <c r="D473" i="21"/>
  <c r="E472" i="21"/>
  <c r="F472" i="21"/>
  <c r="O474" i="21"/>
  <c r="N474" i="21"/>
  <c r="Q474" i="21"/>
  <c r="P474" i="21"/>
  <c r="I475" i="21"/>
  <c r="M475" i="21"/>
  <c r="H476" i="21"/>
  <c r="L475" i="21"/>
  <c r="K475" i="21"/>
  <c r="J475" i="21"/>
  <c r="E473" i="21"/>
  <c r="D474" i="21"/>
  <c r="F473" i="21"/>
  <c r="O475" i="21"/>
  <c r="N475" i="21"/>
  <c r="Q475" i="21"/>
  <c r="P475" i="21"/>
  <c r="I476" i="21"/>
  <c r="H477" i="21"/>
  <c r="M476" i="21"/>
  <c r="L476" i="21"/>
  <c r="J476" i="21"/>
  <c r="K476" i="21"/>
  <c r="F474" i="21"/>
  <c r="D475" i="21"/>
  <c r="E474" i="21"/>
  <c r="O476" i="21"/>
  <c r="P476" i="21"/>
  <c r="N476" i="21"/>
  <c r="Q476" i="21"/>
  <c r="L477" i="21"/>
  <c r="J477" i="21"/>
  <c r="K477" i="21"/>
  <c r="M477" i="21"/>
  <c r="I477" i="21"/>
  <c r="H478" i="21"/>
  <c r="D476" i="21"/>
  <c r="F475" i="21"/>
  <c r="E475" i="21"/>
  <c r="P477" i="21"/>
  <c r="O477" i="21"/>
  <c r="N477" i="21"/>
  <c r="Q477" i="21"/>
  <c r="M478" i="21"/>
  <c r="K478" i="21"/>
  <c r="I478" i="21"/>
  <c r="J478" i="21"/>
  <c r="L478" i="21"/>
  <c r="H479" i="21"/>
  <c r="F476" i="21"/>
  <c r="E476" i="21"/>
  <c r="D477" i="21"/>
  <c r="Q478" i="21"/>
  <c r="O478" i="21"/>
  <c r="P478" i="21"/>
  <c r="N478" i="21"/>
  <c r="K479" i="21"/>
  <c r="M479" i="21"/>
  <c r="I479" i="21"/>
  <c r="H480" i="21"/>
  <c r="L479" i="21"/>
  <c r="J479" i="21"/>
  <c r="E477" i="21"/>
  <c r="F477" i="21"/>
  <c r="D478" i="21"/>
  <c r="O479" i="21"/>
  <c r="N479" i="21"/>
  <c r="Q479" i="21"/>
  <c r="P479" i="21"/>
  <c r="J480" i="21"/>
  <c r="I480" i="21"/>
  <c r="M480" i="21"/>
  <c r="K480" i="21"/>
  <c r="L480" i="21"/>
  <c r="H481" i="21"/>
  <c r="F478" i="21"/>
  <c r="D479" i="21"/>
  <c r="E478" i="21"/>
  <c r="P480" i="21"/>
  <c r="O480" i="21"/>
  <c r="Q480" i="21"/>
  <c r="N480" i="21"/>
  <c r="J481" i="21"/>
  <c r="K481" i="21"/>
  <c r="H482" i="21"/>
  <c r="I481" i="21"/>
  <c r="L481" i="21"/>
  <c r="M481" i="21"/>
  <c r="E479" i="21"/>
  <c r="F479" i="21"/>
  <c r="D480" i="21"/>
  <c r="H483" i="21"/>
  <c r="I482" i="21"/>
  <c r="M482" i="21"/>
  <c r="L482" i="21"/>
  <c r="J482" i="21"/>
  <c r="K482" i="21"/>
  <c r="Q481" i="21"/>
  <c r="O481" i="21"/>
  <c r="N481" i="21"/>
  <c r="P481" i="21"/>
  <c r="E480" i="21"/>
  <c r="F480" i="21"/>
  <c r="D481" i="21"/>
  <c r="K483" i="21"/>
  <c r="J483" i="21"/>
  <c r="I483" i="21"/>
  <c r="H484" i="21"/>
  <c r="M483" i="21"/>
  <c r="L483" i="21"/>
  <c r="P482" i="21"/>
  <c r="O482" i="21"/>
  <c r="N482" i="21"/>
  <c r="Q482" i="21"/>
  <c r="F481" i="21"/>
  <c r="D482" i="21"/>
  <c r="E481" i="21"/>
  <c r="O483" i="21"/>
  <c r="N483" i="21"/>
  <c r="Q483" i="21"/>
  <c r="P483" i="21"/>
  <c r="H485" i="21"/>
  <c r="K484" i="21"/>
  <c r="J484" i="21"/>
  <c r="M484" i="21"/>
  <c r="I484" i="21"/>
  <c r="L484" i="21"/>
  <c r="F482" i="21"/>
  <c r="E482" i="21"/>
  <c r="D483" i="21"/>
  <c r="H486" i="21"/>
  <c r="I485" i="21"/>
  <c r="J485" i="21"/>
  <c r="K485" i="21"/>
  <c r="L485" i="21"/>
  <c r="M485" i="21"/>
  <c r="N484" i="21"/>
  <c r="Q484" i="21"/>
  <c r="O484" i="21"/>
  <c r="P484" i="21"/>
  <c r="F483" i="21"/>
  <c r="D484" i="21"/>
  <c r="E483" i="21"/>
  <c r="H487" i="21"/>
  <c r="J486" i="21"/>
  <c r="L486" i="21"/>
  <c r="K486" i="21"/>
  <c r="M486" i="21"/>
  <c r="I486" i="21"/>
  <c r="O485" i="21"/>
  <c r="P485" i="21"/>
  <c r="N485" i="21"/>
  <c r="Q485" i="21"/>
  <c r="F484" i="21"/>
  <c r="D485" i="21"/>
  <c r="E484" i="21"/>
  <c r="J487" i="21"/>
  <c r="M487" i="21"/>
  <c r="H488" i="21"/>
  <c r="K487" i="21"/>
  <c r="L487" i="21"/>
  <c r="I487" i="21"/>
  <c r="O486" i="21"/>
  <c r="P486" i="21"/>
  <c r="Q486" i="21"/>
  <c r="N486" i="21"/>
  <c r="E485" i="21"/>
  <c r="D486" i="21"/>
  <c r="F485" i="21"/>
  <c r="J488" i="21"/>
  <c r="I488" i="21"/>
  <c r="H489" i="21"/>
  <c r="K488" i="21"/>
  <c r="L488" i="21"/>
  <c r="M488" i="21"/>
  <c r="O487" i="21"/>
  <c r="P487" i="21"/>
  <c r="N487" i="21"/>
  <c r="Q487" i="21"/>
  <c r="F486" i="21"/>
  <c r="D487" i="21"/>
  <c r="E486" i="21"/>
  <c r="O488" i="21"/>
  <c r="P488" i="21"/>
  <c r="Q488" i="21"/>
  <c r="N488" i="21"/>
  <c r="I489" i="21"/>
  <c r="L489" i="21"/>
  <c r="J489" i="21"/>
  <c r="K489" i="21"/>
  <c r="H490" i="21"/>
  <c r="M489" i="21"/>
  <c r="F487" i="21"/>
  <c r="D488" i="21"/>
  <c r="E487" i="21"/>
  <c r="P489" i="21"/>
  <c r="Q489" i="21"/>
  <c r="O489" i="21"/>
  <c r="N489" i="21"/>
  <c r="J490" i="21"/>
  <c r="L490" i="21"/>
  <c r="M490" i="21"/>
  <c r="K490" i="21"/>
  <c r="H491" i="21"/>
  <c r="I490" i="21"/>
  <c r="E488" i="21"/>
  <c r="D489" i="21"/>
  <c r="F488" i="21"/>
  <c r="M491" i="21"/>
  <c r="H492" i="21"/>
  <c r="I491" i="21"/>
  <c r="K491" i="21"/>
  <c r="L491" i="21"/>
  <c r="J491" i="21"/>
  <c r="P490" i="21"/>
  <c r="O490" i="21"/>
  <c r="N490" i="21"/>
  <c r="Q490" i="21"/>
  <c r="F489" i="21"/>
  <c r="D490" i="21"/>
  <c r="E489" i="21"/>
  <c r="L492" i="21"/>
  <c r="I492" i="21"/>
  <c r="K492" i="21"/>
  <c r="H493" i="21"/>
  <c r="J492" i="21"/>
  <c r="M492" i="21"/>
  <c r="O491" i="21"/>
  <c r="P491" i="21"/>
  <c r="N491" i="21"/>
  <c r="Q491" i="21"/>
  <c r="E490" i="21"/>
  <c r="F490" i="21"/>
  <c r="D491" i="21"/>
  <c r="O492" i="21"/>
  <c r="N492" i="21"/>
  <c r="P492" i="21"/>
  <c r="Q492" i="21"/>
  <c r="M493" i="21"/>
  <c r="K493" i="21"/>
  <c r="I493" i="21"/>
  <c r="J493" i="21"/>
  <c r="L493" i="21"/>
  <c r="H494" i="21"/>
  <c r="E491" i="21"/>
  <c r="D492" i="21"/>
  <c r="F491" i="21"/>
  <c r="P493" i="21"/>
  <c r="O493" i="21"/>
  <c r="N493" i="21"/>
  <c r="Q493" i="21"/>
  <c r="J494" i="21"/>
  <c r="M494" i="21"/>
  <c r="H495" i="21"/>
  <c r="I494" i="21"/>
  <c r="L494" i="21"/>
  <c r="K494" i="21"/>
  <c r="E492" i="21"/>
  <c r="D493" i="21"/>
  <c r="F492" i="21"/>
  <c r="L495" i="21"/>
  <c r="J495" i="21"/>
  <c r="K495" i="21"/>
  <c r="H496" i="21"/>
  <c r="I495" i="21"/>
  <c r="M495" i="21"/>
  <c r="O494" i="21"/>
  <c r="N494" i="21"/>
  <c r="Q494" i="21"/>
  <c r="P494" i="21"/>
  <c r="F493" i="21"/>
  <c r="D494" i="21"/>
  <c r="E493" i="21"/>
  <c r="M496" i="21"/>
  <c r="I496" i="21"/>
  <c r="H497" i="21"/>
  <c r="K496" i="21"/>
  <c r="J496" i="21"/>
  <c r="L496" i="21"/>
  <c r="N495" i="21"/>
  <c r="Q495" i="21"/>
  <c r="P495" i="21"/>
  <c r="O495" i="21"/>
  <c r="F494" i="21"/>
  <c r="E494" i="21"/>
  <c r="D495" i="21"/>
  <c r="O496" i="21"/>
  <c r="N496" i="21"/>
  <c r="Q496" i="21"/>
  <c r="P496" i="21"/>
  <c r="J497" i="21"/>
  <c r="M497" i="21"/>
  <c r="I497" i="21"/>
  <c r="K497" i="21"/>
  <c r="H498" i="21"/>
  <c r="L497" i="21"/>
  <c r="D496" i="21"/>
  <c r="E495" i="21"/>
  <c r="F495" i="21"/>
  <c r="N497" i="21"/>
  <c r="Q497" i="21"/>
  <c r="P497" i="21"/>
  <c r="O497" i="21"/>
  <c r="I498" i="21"/>
  <c r="M498" i="21"/>
  <c r="L498" i="21"/>
  <c r="K498" i="21"/>
  <c r="H499" i="21"/>
  <c r="J498" i="21"/>
  <c r="F496" i="21"/>
  <c r="E496" i="21"/>
  <c r="D497" i="21"/>
  <c r="P498" i="21"/>
  <c r="O498" i="21"/>
  <c r="N498" i="21"/>
  <c r="Q498" i="21"/>
  <c r="H500" i="21"/>
  <c r="M499" i="21"/>
  <c r="K499" i="21"/>
  <c r="J499" i="21"/>
  <c r="L499" i="21"/>
  <c r="I499" i="21"/>
  <c r="D498" i="21"/>
  <c r="F497" i="21"/>
  <c r="E497" i="21"/>
  <c r="H501" i="21"/>
  <c r="K500" i="21"/>
  <c r="L500" i="21"/>
  <c r="I500" i="21"/>
  <c r="M500" i="21"/>
  <c r="J500" i="21"/>
  <c r="P499" i="21"/>
  <c r="O499" i="21"/>
  <c r="N499" i="21"/>
  <c r="Q499" i="21"/>
  <c r="E498" i="21"/>
  <c r="F498" i="21"/>
  <c r="D499" i="21"/>
  <c r="M501" i="21"/>
  <c r="J501" i="21"/>
  <c r="I501" i="21"/>
  <c r="K501" i="21"/>
  <c r="L501" i="21"/>
  <c r="H502" i="21"/>
  <c r="O500" i="21"/>
  <c r="P500" i="21"/>
  <c r="N500" i="21"/>
  <c r="Q500" i="21"/>
  <c r="E499" i="21"/>
  <c r="D500" i="21"/>
  <c r="F499" i="21"/>
  <c r="O501" i="21"/>
  <c r="P501" i="21"/>
  <c r="N501" i="21"/>
  <c r="Q501" i="21"/>
  <c r="L502" i="21"/>
  <c r="K502" i="21"/>
  <c r="J502" i="21"/>
  <c r="H503" i="21"/>
  <c r="M502" i="21"/>
  <c r="I502" i="21"/>
  <c r="D501" i="21"/>
  <c r="F500" i="21"/>
  <c r="E500" i="21"/>
  <c r="K503" i="21"/>
  <c r="J503" i="21"/>
  <c r="L503" i="21"/>
  <c r="H504" i="21"/>
  <c r="M503" i="21"/>
  <c r="I503" i="21"/>
  <c r="O502" i="21"/>
  <c r="P502" i="21"/>
  <c r="N502" i="21"/>
  <c r="Q502" i="21"/>
  <c r="E501" i="21"/>
  <c r="F501" i="21"/>
  <c r="D502" i="21"/>
  <c r="J504" i="21"/>
  <c r="H505" i="21"/>
  <c r="I504" i="21"/>
  <c r="K504" i="21"/>
  <c r="L504" i="21"/>
  <c r="M504" i="21"/>
  <c r="P503" i="21"/>
  <c r="O503" i="21"/>
  <c r="N503" i="21"/>
  <c r="Q503" i="21"/>
  <c r="D503" i="21"/>
  <c r="F502" i="21"/>
  <c r="E502" i="21"/>
  <c r="L505" i="21"/>
  <c r="I505" i="21"/>
  <c r="H506" i="21"/>
  <c r="J505" i="21"/>
  <c r="K505" i="21"/>
  <c r="M505" i="21"/>
  <c r="Q504" i="21"/>
  <c r="P504" i="21"/>
  <c r="N504" i="21"/>
  <c r="O504" i="21"/>
  <c r="F503" i="21"/>
  <c r="D504" i="21"/>
  <c r="E503" i="21"/>
  <c r="P505" i="21"/>
  <c r="O505" i="21"/>
  <c r="N505" i="21"/>
  <c r="Q505" i="21"/>
  <c r="K506" i="21"/>
  <c r="L506" i="21"/>
  <c r="I506" i="21"/>
  <c r="H507" i="21"/>
  <c r="J506" i="21"/>
  <c r="M506" i="21"/>
  <c r="D505" i="21"/>
  <c r="F504" i="21"/>
  <c r="E504" i="21"/>
  <c r="O506" i="21"/>
  <c r="P506" i="21"/>
  <c r="N506" i="21"/>
  <c r="Q506" i="21"/>
  <c r="J507" i="21"/>
  <c r="M507" i="21"/>
  <c r="K507" i="21"/>
  <c r="L507" i="21"/>
  <c r="H508" i="21"/>
  <c r="I507" i="21"/>
  <c r="E505" i="21"/>
  <c r="F505" i="21"/>
  <c r="D506" i="21"/>
  <c r="M508" i="21"/>
  <c r="I508" i="21"/>
  <c r="L508" i="21"/>
  <c r="K508" i="21"/>
  <c r="H509" i="21"/>
  <c r="J508" i="21"/>
  <c r="N507" i="21"/>
  <c r="O507" i="21"/>
  <c r="Q507" i="21"/>
  <c r="P507" i="21"/>
  <c r="F506" i="21"/>
  <c r="E506" i="21"/>
  <c r="D507" i="21"/>
  <c r="N508" i="21"/>
  <c r="O508" i="21"/>
  <c r="P508" i="21"/>
  <c r="Q508" i="21"/>
  <c r="L509" i="21"/>
  <c r="I509" i="21"/>
  <c r="J509" i="21"/>
  <c r="H510" i="21"/>
  <c r="K509" i="21"/>
  <c r="M509" i="21"/>
  <c r="F507" i="21"/>
  <c r="E507" i="21"/>
  <c r="D508" i="21"/>
  <c r="O509" i="21"/>
  <c r="N509" i="21"/>
  <c r="Q509" i="21"/>
  <c r="P509" i="21"/>
  <c r="I510" i="21"/>
  <c r="H511" i="21"/>
  <c r="J510" i="21"/>
  <c r="L510" i="21"/>
  <c r="M510" i="21"/>
  <c r="K510" i="21"/>
  <c r="E508" i="21"/>
  <c r="D509" i="21"/>
  <c r="F508" i="21"/>
  <c r="N510" i="21"/>
  <c r="Q510" i="21"/>
  <c r="P510" i="21"/>
  <c r="O510" i="21"/>
  <c r="M511" i="21"/>
  <c r="L511" i="21"/>
  <c r="J511" i="21"/>
  <c r="K511" i="21"/>
  <c r="I511" i="21"/>
  <c r="H512" i="21"/>
  <c r="D510" i="21"/>
  <c r="F509" i="21"/>
  <c r="E509" i="21"/>
  <c r="N511" i="21"/>
  <c r="O511" i="21"/>
  <c r="P511" i="21"/>
  <c r="Q511" i="21"/>
  <c r="J512" i="21"/>
  <c r="K512" i="21"/>
  <c r="I512" i="21"/>
  <c r="L512" i="21"/>
  <c r="H513" i="21"/>
  <c r="M512" i="21"/>
  <c r="E510" i="21"/>
  <c r="D511" i="21"/>
  <c r="F510" i="21"/>
  <c r="P512" i="21"/>
  <c r="N512" i="21"/>
  <c r="Q512" i="21"/>
  <c r="O512" i="21"/>
  <c r="L513" i="21"/>
  <c r="H514" i="21"/>
  <c r="K513" i="21"/>
  <c r="M513" i="21"/>
  <c r="J513" i="21"/>
  <c r="I513" i="21"/>
  <c r="E511" i="21"/>
  <c r="D512" i="21"/>
  <c r="F511" i="21"/>
  <c r="M514" i="21"/>
  <c r="L514" i="21"/>
  <c r="J514" i="21"/>
  <c r="K514" i="21"/>
  <c r="H515" i="21"/>
  <c r="I514" i="21"/>
  <c r="P513" i="21"/>
  <c r="O513" i="21"/>
  <c r="N513" i="21"/>
  <c r="Q513" i="21"/>
  <c r="D513" i="21"/>
  <c r="F512" i="21"/>
  <c r="E512" i="21"/>
  <c r="I515" i="21"/>
  <c r="J515" i="21"/>
  <c r="K515" i="21"/>
  <c r="M515" i="21"/>
  <c r="H516" i="21"/>
  <c r="L515" i="21"/>
  <c r="P514" i="21"/>
  <c r="O514" i="21"/>
  <c r="N514" i="21"/>
  <c r="Q514" i="21"/>
  <c r="E513" i="21"/>
  <c r="D514" i="21"/>
  <c r="F513" i="21"/>
  <c r="Q515" i="21"/>
  <c r="P515" i="21"/>
  <c r="N515" i="21"/>
  <c r="O515" i="21"/>
  <c r="L516" i="21"/>
  <c r="K516" i="21"/>
  <c r="M516" i="21"/>
  <c r="H517" i="21"/>
  <c r="J516" i="21"/>
  <c r="I516" i="21"/>
  <c r="E514" i="21"/>
  <c r="F514" i="21"/>
  <c r="D515" i="21"/>
  <c r="K517" i="21"/>
  <c r="I517" i="21"/>
  <c r="L517" i="21"/>
  <c r="J517" i="21"/>
  <c r="M517" i="21"/>
  <c r="H518" i="21"/>
  <c r="O516" i="21"/>
  <c r="P516" i="21"/>
  <c r="N516" i="21"/>
  <c r="Q516" i="21"/>
  <c r="D516" i="21"/>
  <c r="F515" i="21"/>
  <c r="E515" i="21"/>
  <c r="O517" i="21"/>
  <c r="N517" i="21"/>
  <c r="P517" i="21"/>
  <c r="Q517" i="21"/>
  <c r="I518" i="21"/>
  <c r="L518" i="21"/>
  <c r="J518" i="21"/>
  <c r="M518" i="21"/>
  <c r="H519" i="21"/>
  <c r="K518" i="21"/>
  <c r="D517" i="21"/>
  <c r="F516" i="21"/>
  <c r="E516" i="21"/>
  <c r="N518" i="21"/>
  <c r="Q518" i="21"/>
  <c r="P518" i="21"/>
  <c r="O518" i="21"/>
  <c r="I519" i="21"/>
  <c r="K519" i="21"/>
  <c r="H520" i="21"/>
  <c r="J519" i="21"/>
  <c r="L519" i="21"/>
  <c r="M519" i="21"/>
  <c r="F517" i="21"/>
  <c r="E517" i="21"/>
  <c r="D518" i="21"/>
  <c r="P519" i="21"/>
  <c r="O519" i="21"/>
  <c r="N519" i="21"/>
  <c r="Q519" i="21"/>
  <c r="K520" i="21"/>
  <c r="J520" i="21"/>
  <c r="L520" i="21"/>
  <c r="I520" i="21"/>
  <c r="H521" i="21"/>
  <c r="M520" i="21"/>
  <c r="F518" i="21"/>
  <c r="D519" i="21"/>
  <c r="E518" i="21"/>
  <c r="O520" i="21"/>
  <c r="P520" i="21"/>
  <c r="Q520" i="21"/>
  <c r="N520" i="21"/>
  <c r="J521" i="21"/>
  <c r="L521" i="21"/>
  <c r="K521" i="21"/>
  <c r="M521" i="21"/>
  <c r="H522" i="21"/>
  <c r="I521" i="21"/>
  <c r="D520" i="21"/>
  <c r="F519" i="21"/>
  <c r="E519" i="21"/>
  <c r="J522" i="21"/>
  <c r="K522" i="21"/>
  <c r="I522" i="21"/>
  <c r="L522" i="21"/>
  <c r="H523" i="21"/>
  <c r="M522" i="21"/>
  <c r="O521" i="21"/>
  <c r="P521" i="21"/>
  <c r="N521" i="21"/>
  <c r="Q521" i="21"/>
  <c r="D521" i="21"/>
  <c r="F520" i="21"/>
  <c r="E520" i="21"/>
  <c r="O522" i="21"/>
  <c r="Q522" i="21"/>
  <c r="P522" i="21"/>
  <c r="N522" i="21"/>
  <c r="K523" i="21"/>
  <c r="H524" i="21"/>
  <c r="M523" i="21"/>
  <c r="L523" i="21"/>
  <c r="J523" i="21"/>
  <c r="I523" i="21"/>
  <c r="D522" i="21"/>
  <c r="F521" i="21"/>
  <c r="E521" i="21"/>
  <c r="J524" i="21"/>
  <c r="H525" i="21"/>
  <c r="K524" i="21"/>
  <c r="L524" i="21"/>
  <c r="M524" i="21"/>
  <c r="I524" i="21"/>
  <c r="Q523" i="21"/>
  <c r="P523" i="21"/>
  <c r="O523" i="21"/>
  <c r="N523" i="21"/>
  <c r="D523" i="21"/>
  <c r="F522" i="21"/>
  <c r="E522" i="21"/>
  <c r="L525" i="21"/>
  <c r="J525" i="21"/>
  <c r="I525" i="21"/>
  <c r="H526" i="21"/>
  <c r="K525" i="21"/>
  <c r="M525" i="21"/>
  <c r="Q524" i="21"/>
  <c r="O524" i="21"/>
  <c r="N524" i="21"/>
  <c r="P524" i="21"/>
  <c r="F523" i="21"/>
  <c r="E523" i="21"/>
  <c r="D524" i="21"/>
  <c r="N525" i="21"/>
  <c r="Q525" i="21"/>
  <c r="P525" i="21"/>
  <c r="O525" i="21"/>
  <c r="K526" i="21"/>
  <c r="J526" i="21"/>
  <c r="I526" i="21"/>
  <c r="L526" i="21"/>
  <c r="M526" i="21"/>
  <c r="H527" i="21"/>
  <c r="F524" i="21"/>
  <c r="E524" i="21"/>
  <c r="D525" i="21"/>
  <c r="P526" i="21"/>
  <c r="O526" i="21"/>
  <c r="N526" i="21"/>
  <c r="Q526" i="21"/>
  <c r="J527" i="21"/>
  <c r="I527" i="21"/>
  <c r="M527" i="21"/>
  <c r="L527" i="21"/>
  <c r="H528" i="21"/>
  <c r="K527" i="21"/>
  <c r="D526" i="21"/>
  <c r="F525" i="21"/>
  <c r="E525" i="21"/>
  <c r="Q527" i="21"/>
  <c r="O527" i="21"/>
  <c r="P527" i="21"/>
  <c r="N527" i="21"/>
  <c r="M528" i="21"/>
  <c r="K528" i="21"/>
  <c r="J528" i="21"/>
  <c r="I528" i="21"/>
  <c r="H529" i="21"/>
  <c r="L528" i="21"/>
  <c r="D527" i="21"/>
  <c r="F526" i="21"/>
  <c r="E526" i="21"/>
  <c r="O528" i="21"/>
  <c r="N528" i="21"/>
  <c r="Q528" i="21"/>
  <c r="P528" i="21"/>
  <c r="J529" i="21"/>
  <c r="M529" i="21"/>
  <c r="K529" i="21"/>
  <c r="L529" i="21"/>
  <c r="I529" i="21"/>
  <c r="H530" i="21"/>
  <c r="D528" i="21"/>
  <c r="F527" i="21"/>
  <c r="E527" i="21"/>
  <c r="O529" i="21"/>
  <c r="N529" i="21"/>
  <c r="Q529" i="21"/>
  <c r="P529" i="21"/>
  <c r="M530" i="21"/>
  <c r="L530" i="21"/>
  <c r="J530" i="21"/>
  <c r="I530" i="21"/>
  <c r="K530" i="21"/>
  <c r="H531" i="21"/>
  <c r="E528" i="21"/>
  <c r="F528" i="21"/>
  <c r="D529" i="21"/>
  <c r="P530" i="21"/>
  <c r="O530" i="21"/>
  <c r="N530" i="21"/>
  <c r="Q530" i="21"/>
  <c r="L531" i="21"/>
  <c r="J531" i="21"/>
  <c r="I531" i="21"/>
  <c r="K531" i="21"/>
  <c r="M531" i="21"/>
  <c r="H532" i="21"/>
  <c r="D530" i="21"/>
  <c r="F529" i="21"/>
  <c r="E529" i="21"/>
  <c r="O531" i="21"/>
  <c r="Q531" i="21"/>
  <c r="N531" i="21"/>
  <c r="P531" i="21"/>
  <c r="H533" i="21"/>
  <c r="J532" i="21"/>
  <c r="L532" i="21"/>
  <c r="K532" i="21"/>
  <c r="M532" i="21"/>
  <c r="I532" i="21"/>
  <c r="D531" i="21"/>
  <c r="E530" i="21"/>
  <c r="F530" i="21"/>
  <c r="J533" i="21"/>
  <c r="L533" i="21"/>
  <c r="H534" i="21"/>
  <c r="I533" i="21"/>
  <c r="M533" i="21"/>
  <c r="K533" i="21"/>
  <c r="O532" i="21"/>
  <c r="N532" i="21"/>
  <c r="P532" i="21"/>
  <c r="Q532" i="21"/>
  <c r="F531" i="21"/>
  <c r="D532" i="21"/>
  <c r="E531" i="21"/>
  <c r="H535" i="21"/>
  <c r="L534" i="21"/>
  <c r="I534" i="21"/>
  <c r="K534" i="21"/>
  <c r="J534" i="21"/>
  <c r="M534" i="21"/>
  <c r="P533" i="21"/>
  <c r="Q533" i="21"/>
  <c r="N533" i="21"/>
  <c r="O533" i="21"/>
  <c r="F532" i="21"/>
  <c r="E532" i="21"/>
  <c r="D533" i="21"/>
  <c r="J535" i="21"/>
  <c r="K535" i="21"/>
  <c r="M535" i="21"/>
  <c r="I535" i="21"/>
  <c r="H536" i="21"/>
  <c r="L535" i="21"/>
  <c r="P534" i="21"/>
  <c r="Q534" i="21"/>
  <c r="N534" i="21"/>
  <c r="O534" i="21"/>
  <c r="E533" i="21"/>
  <c r="D534" i="21"/>
  <c r="F533" i="21"/>
  <c r="O535" i="21"/>
  <c r="P535" i="21"/>
  <c r="N535" i="21"/>
  <c r="Q535" i="21"/>
  <c r="L536" i="21"/>
  <c r="J536" i="21"/>
  <c r="K536" i="21"/>
  <c r="I536" i="21"/>
  <c r="M536" i="21"/>
  <c r="H537" i="21"/>
  <c r="D535" i="21"/>
  <c r="E534" i="21"/>
  <c r="F534" i="21"/>
  <c r="P536" i="21"/>
  <c r="N536" i="21"/>
  <c r="Q536" i="21"/>
  <c r="O536" i="21"/>
  <c r="L537" i="21"/>
  <c r="K537" i="21"/>
  <c r="J537" i="21"/>
  <c r="I537" i="21"/>
  <c r="M537" i="21"/>
  <c r="H538" i="21"/>
  <c r="D536" i="21"/>
  <c r="E535" i="21"/>
  <c r="F535" i="21"/>
  <c r="P537" i="21"/>
  <c r="N537" i="21"/>
  <c r="Q537" i="21"/>
  <c r="O537" i="21"/>
  <c r="L538" i="21"/>
  <c r="J538" i="21"/>
  <c r="K538" i="21"/>
  <c r="I538" i="21"/>
  <c r="M538" i="21"/>
  <c r="H539" i="21"/>
  <c r="D537" i="21"/>
  <c r="F536" i="21"/>
  <c r="E536" i="21"/>
  <c r="P538" i="21"/>
  <c r="O538" i="21"/>
  <c r="N538" i="21"/>
  <c r="Q538" i="21"/>
  <c r="M539" i="21"/>
  <c r="H540" i="21"/>
  <c r="J539" i="21"/>
  <c r="K539" i="21"/>
  <c r="L539" i="21"/>
  <c r="I539" i="21"/>
  <c r="E537" i="21"/>
  <c r="F537" i="21"/>
  <c r="D538" i="21"/>
  <c r="J540" i="21"/>
  <c r="I540" i="21"/>
  <c r="M540" i="21"/>
  <c r="H541" i="21"/>
  <c r="L540" i="21"/>
  <c r="K540" i="21"/>
  <c r="N539" i="21"/>
  <c r="P539" i="21"/>
  <c r="Q539" i="21"/>
  <c r="O539" i="21"/>
  <c r="E538" i="21"/>
  <c r="D539" i="21"/>
  <c r="F538" i="21"/>
  <c r="N540" i="21"/>
  <c r="O540" i="21"/>
  <c r="P540" i="21"/>
  <c r="Q540" i="21"/>
  <c r="J541" i="21"/>
  <c r="L541" i="21"/>
  <c r="M541" i="21"/>
  <c r="H542" i="21"/>
  <c r="I541" i="21"/>
  <c r="K541" i="21"/>
  <c r="D540" i="21"/>
  <c r="E539" i="21"/>
  <c r="F539" i="21"/>
  <c r="L542" i="21"/>
  <c r="H543" i="21"/>
  <c r="K542" i="21"/>
  <c r="I542" i="21"/>
  <c r="J542" i="21"/>
  <c r="M542" i="21"/>
  <c r="P541" i="21"/>
  <c r="N541" i="21"/>
  <c r="O541" i="21"/>
  <c r="Q541" i="21"/>
  <c r="E540" i="21"/>
  <c r="F540" i="21"/>
  <c r="D541" i="21"/>
  <c r="K543" i="21"/>
  <c r="J543" i="21"/>
  <c r="H544" i="21"/>
  <c r="M543" i="21"/>
  <c r="I543" i="21"/>
  <c r="L543" i="21"/>
  <c r="P542" i="21"/>
  <c r="Q542" i="21"/>
  <c r="O542" i="21"/>
  <c r="N542" i="21"/>
  <c r="F541" i="21"/>
  <c r="E541" i="21"/>
  <c r="D542" i="21"/>
  <c r="J544" i="21"/>
  <c r="K544" i="21"/>
  <c r="M544" i="21"/>
  <c r="L544" i="21"/>
  <c r="H545" i="21"/>
  <c r="I544" i="21"/>
  <c r="O543" i="21"/>
  <c r="N543" i="21"/>
  <c r="Q543" i="21"/>
  <c r="P543" i="21"/>
  <c r="D543" i="21"/>
  <c r="F542" i="21"/>
  <c r="E542" i="21"/>
  <c r="M545" i="21"/>
  <c r="L545" i="21"/>
  <c r="I545" i="21"/>
  <c r="K545" i="21"/>
  <c r="J545" i="21"/>
  <c r="H546" i="21"/>
  <c r="N544" i="21"/>
  <c r="Q544" i="21"/>
  <c r="O544" i="21"/>
  <c r="P544" i="21"/>
  <c r="E543" i="21"/>
  <c r="D544" i="21"/>
  <c r="F543" i="21"/>
  <c r="P545" i="21"/>
  <c r="N545" i="21"/>
  <c r="Q545" i="21"/>
  <c r="O545" i="21"/>
  <c r="J546" i="21"/>
  <c r="L546" i="21"/>
  <c r="H547" i="21"/>
  <c r="I546" i="21"/>
  <c r="M546" i="21"/>
  <c r="K546" i="21"/>
  <c r="E544" i="21"/>
  <c r="F544" i="21"/>
  <c r="D545" i="21"/>
  <c r="I547" i="21"/>
  <c r="M547" i="21"/>
  <c r="L547" i="21"/>
  <c r="H548" i="21"/>
  <c r="K547" i="21"/>
  <c r="J547" i="21"/>
  <c r="P546" i="21"/>
  <c r="O546" i="21"/>
  <c r="Q546" i="21"/>
  <c r="N546" i="21"/>
  <c r="E545" i="21"/>
  <c r="D546" i="21"/>
  <c r="F545" i="21"/>
  <c r="N547" i="21"/>
  <c r="Q547" i="21"/>
  <c r="O547" i="21"/>
  <c r="P547" i="21"/>
  <c r="L548" i="21"/>
  <c r="H549" i="21"/>
  <c r="K548" i="21"/>
  <c r="M548" i="21"/>
  <c r="I548" i="21"/>
  <c r="J548" i="21"/>
  <c r="D547" i="21"/>
  <c r="F546" i="21"/>
  <c r="E546" i="21"/>
  <c r="I549" i="21"/>
  <c r="H550" i="21"/>
  <c r="L549" i="21"/>
  <c r="J549" i="21"/>
  <c r="M549" i="21"/>
  <c r="K549" i="21"/>
  <c r="O548" i="21"/>
  <c r="P548" i="21"/>
  <c r="N548" i="21"/>
  <c r="Q548" i="21"/>
  <c r="F547" i="21"/>
  <c r="E547" i="21"/>
  <c r="D548" i="21"/>
  <c r="O549" i="21"/>
  <c r="P549" i="21"/>
  <c r="N549" i="21"/>
  <c r="Q549" i="21"/>
  <c r="L550" i="21"/>
  <c r="K550" i="21"/>
  <c r="I550" i="21"/>
  <c r="M550" i="21"/>
  <c r="H551" i="21"/>
  <c r="J550" i="21"/>
  <c r="F548" i="21"/>
  <c r="E548" i="21"/>
  <c r="D549" i="21"/>
  <c r="O550" i="21"/>
  <c r="N550" i="21"/>
  <c r="Q550" i="21"/>
  <c r="P550" i="21"/>
  <c r="H552" i="21"/>
  <c r="L551" i="21"/>
  <c r="K551" i="21"/>
  <c r="J551" i="21"/>
  <c r="M551" i="21"/>
  <c r="I551" i="21"/>
  <c r="F549" i="21"/>
  <c r="D550" i="21"/>
  <c r="E549" i="21"/>
  <c r="J552" i="21"/>
  <c r="M552" i="21"/>
  <c r="L552" i="21"/>
  <c r="H553" i="21"/>
  <c r="K552" i="21"/>
  <c r="I552" i="21"/>
  <c r="O551" i="21"/>
  <c r="N551" i="21"/>
  <c r="P551" i="21"/>
  <c r="Q551" i="21"/>
  <c r="D551" i="21"/>
  <c r="E550" i="21"/>
  <c r="F550" i="21"/>
  <c r="H554" i="21"/>
  <c r="M553" i="21"/>
  <c r="I553" i="21"/>
  <c r="K553" i="21"/>
  <c r="J553" i="21"/>
  <c r="L553" i="21"/>
  <c r="P552" i="21"/>
  <c r="Q552" i="21"/>
  <c r="N552" i="21"/>
  <c r="O552" i="21"/>
  <c r="F551" i="21"/>
  <c r="E551" i="21"/>
  <c r="D552" i="21"/>
  <c r="H555" i="21"/>
  <c r="K554" i="21"/>
  <c r="M554" i="21"/>
  <c r="I554" i="21"/>
  <c r="L554" i="21"/>
  <c r="J554" i="21"/>
  <c r="P553" i="21"/>
  <c r="Q553" i="21"/>
  <c r="O553" i="21"/>
  <c r="N553" i="21"/>
  <c r="E552" i="21"/>
  <c r="F552" i="21"/>
  <c r="D553" i="21"/>
  <c r="I555" i="21"/>
  <c r="K555" i="21"/>
  <c r="J555" i="21"/>
  <c r="L555" i="21"/>
  <c r="M555" i="21"/>
  <c r="H556" i="21"/>
  <c r="P554" i="21"/>
  <c r="O554" i="21"/>
  <c r="N554" i="21"/>
  <c r="Q554" i="21"/>
  <c r="D554" i="21"/>
  <c r="F553" i="21"/>
  <c r="E553" i="21"/>
  <c r="N555" i="21"/>
  <c r="Q555" i="21"/>
  <c r="P555" i="21"/>
  <c r="O555" i="21"/>
  <c r="I556" i="21"/>
  <c r="L556" i="21"/>
  <c r="H557" i="21"/>
  <c r="J556" i="21"/>
  <c r="K556" i="21"/>
  <c r="M556" i="21"/>
  <c r="E554" i="21"/>
  <c r="F554" i="21"/>
  <c r="D555" i="21"/>
  <c r="Q556" i="21"/>
  <c r="O556" i="21"/>
  <c r="N556" i="21"/>
  <c r="P556" i="21"/>
  <c r="J557" i="21"/>
  <c r="M557" i="21"/>
  <c r="H558" i="21"/>
  <c r="L557" i="21"/>
  <c r="I557" i="21"/>
  <c r="K557" i="21"/>
  <c r="D556" i="21"/>
  <c r="F555" i="21"/>
  <c r="E555" i="21"/>
  <c r="M558" i="21"/>
  <c r="J558" i="21"/>
  <c r="H559" i="21"/>
  <c r="L558" i="21"/>
  <c r="K558" i="21"/>
  <c r="I558" i="21"/>
  <c r="O557" i="21"/>
  <c r="P557" i="21"/>
  <c r="N557" i="21"/>
  <c r="Q557" i="21"/>
  <c r="F556" i="21"/>
  <c r="D557" i="21"/>
  <c r="E556" i="21"/>
  <c r="J559" i="21"/>
  <c r="K559" i="21"/>
  <c r="M559" i="21"/>
  <c r="I559" i="21"/>
  <c r="H560" i="21"/>
  <c r="L559" i="21"/>
  <c r="O558" i="21"/>
  <c r="N558" i="21"/>
  <c r="Q558" i="21"/>
  <c r="P558" i="21"/>
  <c r="D558" i="21"/>
  <c r="E557" i="21"/>
  <c r="F557" i="21"/>
  <c r="O559" i="21"/>
  <c r="N559" i="21"/>
  <c r="P559" i="21"/>
  <c r="Q559" i="21"/>
  <c r="H561" i="21"/>
  <c r="K560" i="21"/>
  <c r="J560" i="21"/>
  <c r="M560" i="21"/>
  <c r="I560" i="21"/>
  <c r="L560" i="21"/>
  <c r="E558" i="21"/>
  <c r="D559" i="21"/>
  <c r="F558" i="21"/>
  <c r="H562" i="21"/>
  <c r="J561" i="21"/>
  <c r="L561" i="21"/>
  <c r="M561" i="21"/>
  <c r="I561" i="21"/>
  <c r="K561" i="21"/>
  <c r="P560" i="21"/>
  <c r="N560" i="21"/>
  <c r="Q560" i="21"/>
  <c r="O560" i="21"/>
  <c r="E559" i="21"/>
  <c r="D560" i="21"/>
  <c r="F559" i="21"/>
  <c r="H563" i="21"/>
  <c r="J562" i="21"/>
  <c r="I562" i="21"/>
  <c r="L562" i="21"/>
  <c r="K562" i="21"/>
  <c r="M562" i="21"/>
  <c r="P561" i="21"/>
  <c r="N561" i="21"/>
  <c r="O561" i="21"/>
  <c r="Q561" i="21"/>
  <c r="D561" i="21"/>
  <c r="E560" i="21"/>
  <c r="F560" i="21"/>
  <c r="K563" i="21"/>
  <c r="H564" i="21"/>
  <c r="J563" i="21"/>
  <c r="L563" i="21"/>
  <c r="I563" i="21"/>
  <c r="M563" i="21"/>
  <c r="N562" i="21"/>
  <c r="Q562" i="21"/>
  <c r="P562" i="21"/>
  <c r="O562" i="21"/>
  <c r="E561" i="21"/>
  <c r="D562" i="21"/>
  <c r="F561" i="21"/>
  <c r="H565" i="21"/>
  <c r="I564" i="21"/>
  <c r="K564" i="21"/>
  <c r="M564" i="21"/>
  <c r="L564" i="21"/>
  <c r="J564" i="21"/>
  <c r="Q563" i="21"/>
  <c r="P563" i="21"/>
  <c r="N563" i="21"/>
  <c r="O563" i="21"/>
  <c r="D563" i="21"/>
  <c r="F562" i="21"/>
  <c r="E562" i="21"/>
  <c r="H566" i="21"/>
  <c r="I565" i="21"/>
  <c r="J565" i="21"/>
  <c r="M565" i="21"/>
  <c r="K565" i="21"/>
  <c r="L565" i="21"/>
  <c r="Q564" i="21"/>
  <c r="P564" i="21"/>
  <c r="O564" i="21"/>
  <c r="N564" i="21"/>
  <c r="D564" i="21"/>
  <c r="E563" i="21"/>
  <c r="F563" i="21"/>
  <c r="L566" i="21"/>
  <c r="H567" i="21"/>
  <c r="J566" i="21"/>
  <c r="M566" i="21"/>
  <c r="K566" i="21"/>
  <c r="I566" i="21"/>
  <c r="P565" i="21"/>
  <c r="O565" i="21"/>
  <c r="N565" i="21"/>
  <c r="Q565" i="21"/>
  <c r="F564" i="21"/>
  <c r="D565" i="21"/>
  <c r="E564" i="21"/>
  <c r="I567" i="21"/>
  <c r="L567" i="21"/>
  <c r="M567" i="21"/>
  <c r="J567" i="21"/>
  <c r="H568" i="21"/>
  <c r="K567" i="21"/>
  <c r="O566" i="21"/>
  <c r="P566" i="21"/>
  <c r="N566" i="21"/>
  <c r="Q566" i="21"/>
  <c r="D566" i="21"/>
  <c r="F565" i="21"/>
  <c r="E565" i="21"/>
  <c r="O567" i="21"/>
  <c r="P567" i="21"/>
  <c r="N567" i="21"/>
  <c r="Q567" i="21"/>
  <c r="H569" i="21"/>
  <c r="M568" i="21"/>
  <c r="L568" i="21"/>
  <c r="I568" i="21"/>
  <c r="J568" i="21"/>
  <c r="K568" i="21"/>
  <c r="F566" i="21"/>
  <c r="D567" i="21"/>
  <c r="E566" i="21"/>
  <c r="M569" i="21"/>
  <c r="H570" i="21"/>
  <c r="K569" i="21"/>
  <c r="J569" i="21"/>
  <c r="L569" i="21"/>
  <c r="I569" i="21"/>
  <c r="O568" i="21"/>
  <c r="Q568" i="21"/>
  <c r="N568" i="21"/>
  <c r="P568" i="21"/>
  <c r="D568" i="21"/>
  <c r="F567" i="21"/>
  <c r="E567" i="21"/>
  <c r="K570" i="21"/>
  <c r="J570" i="21"/>
  <c r="M570" i="21"/>
  <c r="H571" i="21"/>
  <c r="L570" i="21"/>
  <c r="I570" i="21"/>
  <c r="P569" i="21"/>
  <c r="N569" i="21"/>
  <c r="Q569" i="21"/>
  <c r="O569" i="21"/>
  <c r="E568" i="21"/>
  <c r="D569" i="21"/>
  <c r="F568" i="21"/>
  <c r="L571" i="21"/>
  <c r="K571" i="21"/>
  <c r="I571" i="21"/>
  <c r="M571" i="21"/>
  <c r="J571" i="21"/>
  <c r="H572" i="21"/>
  <c r="O570" i="21"/>
  <c r="P570" i="21"/>
  <c r="N570" i="21"/>
  <c r="Q570" i="21"/>
  <c r="F569" i="21"/>
  <c r="E569" i="21"/>
  <c r="D570" i="21"/>
  <c r="P571" i="21"/>
  <c r="O571" i="21"/>
  <c r="N571" i="21"/>
  <c r="Q571" i="21"/>
  <c r="M572" i="21"/>
  <c r="L572" i="21"/>
  <c r="H573" i="21"/>
  <c r="J572" i="21"/>
  <c r="K572" i="21"/>
  <c r="I572" i="21"/>
  <c r="E570" i="21"/>
  <c r="F570" i="21"/>
  <c r="D571" i="21"/>
  <c r="H574" i="21"/>
  <c r="I573" i="21"/>
  <c r="L573" i="21"/>
  <c r="M573" i="21"/>
  <c r="J573" i="21"/>
  <c r="K573" i="21"/>
  <c r="P572" i="21"/>
  <c r="O572" i="21"/>
  <c r="N572" i="21"/>
  <c r="Q572" i="21"/>
  <c r="E571" i="21"/>
  <c r="D572" i="21"/>
  <c r="F571" i="21"/>
  <c r="L574" i="21"/>
  <c r="K574" i="21"/>
  <c r="J574" i="21"/>
  <c r="I574" i="21"/>
  <c r="M574" i="21"/>
  <c r="H575" i="21"/>
  <c r="O573" i="21"/>
  <c r="N573" i="21"/>
  <c r="Q573" i="21"/>
  <c r="P573" i="21"/>
  <c r="D573" i="21"/>
  <c r="F572" i="21"/>
  <c r="E572" i="21"/>
  <c r="Q574" i="21"/>
  <c r="O574" i="21"/>
  <c r="P574" i="21"/>
  <c r="N574" i="21"/>
  <c r="H576" i="21"/>
  <c r="M575" i="21"/>
  <c r="J575" i="21"/>
  <c r="L575" i="21"/>
  <c r="K575" i="21"/>
  <c r="I575" i="21"/>
  <c r="E573" i="21"/>
  <c r="D574" i="21"/>
  <c r="F573" i="21"/>
  <c r="K576" i="21"/>
  <c r="H577" i="21"/>
  <c r="L576" i="21"/>
  <c r="M576" i="21"/>
  <c r="J576" i="21"/>
  <c r="I576" i="21"/>
  <c r="O575" i="21"/>
  <c r="P575" i="21"/>
  <c r="N575" i="21"/>
  <c r="Q575" i="21"/>
  <c r="D575" i="21"/>
  <c r="E574" i="21"/>
  <c r="F574" i="21"/>
  <c r="H578" i="21"/>
  <c r="M577" i="21"/>
  <c r="J577" i="21"/>
  <c r="L577" i="21"/>
  <c r="K577" i="21"/>
  <c r="I577" i="21"/>
  <c r="Q576" i="21"/>
  <c r="O576" i="21"/>
  <c r="P576" i="21"/>
  <c r="N576" i="21"/>
  <c r="D576" i="21"/>
  <c r="E575" i="21"/>
  <c r="F575" i="21"/>
  <c r="H579" i="21"/>
  <c r="M578" i="21"/>
  <c r="J578" i="21"/>
  <c r="K578" i="21"/>
  <c r="L578" i="21"/>
  <c r="I578" i="21"/>
  <c r="Q577" i="21"/>
  <c r="N577" i="21"/>
  <c r="P577" i="21"/>
  <c r="O577" i="21"/>
  <c r="D577" i="21"/>
  <c r="E576" i="21"/>
  <c r="F576" i="21"/>
  <c r="K579" i="21"/>
  <c r="H580" i="21"/>
  <c r="M579" i="21"/>
  <c r="I579" i="21"/>
  <c r="J579" i="21"/>
  <c r="L579" i="21"/>
  <c r="O578" i="21"/>
  <c r="P578" i="21"/>
  <c r="N578" i="21"/>
  <c r="Q578" i="21"/>
  <c r="F577" i="21"/>
  <c r="E577" i="21"/>
  <c r="D578" i="21"/>
  <c r="M580" i="21"/>
  <c r="J580" i="21"/>
  <c r="K580" i="21"/>
  <c r="H581" i="21"/>
  <c r="L580" i="21"/>
  <c r="I580" i="21"/>
  <c r="P579" i="21"/>
  <c r="O579" i="21"/>
  <c r="N579" i="21"/>
  <c r="Q579" i="21"/>
  <c r="D579" i="21"/>
  <c r="E578" i="21"/>
  <c r="F578" i="21"/>
  <c r="J581" i="21"/>
  <c r="K581" i="21"/>
  <c r="H582" i="21"/>
  <c r="M581" i="21"/>
  <c r="L581" i="21"/>
  <c r="I581" i="21"/>
  <c r="N580" i="21"/>
  <c r="Q580" i="21"/>
  <c r="O580" i="21"/>
  <c r="P580" i="21"/>
  <c r="F579" i="21"/>
  <c r="D580" i="21"/>
  <c r="E579" i="21"/>
  <c r="K582" i="21"/>
  <c r="I582" i="21"/>
  <c r="L582" i="21"/>
  <c r="M582" i="21"/>
  <c r="J582" i="21"/>
  <c r="H583" i="21"/>
  <c r="O581" i="21"/>
  <c r="N581" i="21"/>
  <c r="P581" i="21"/>
  <c r="Q581" i="21"/>
  <c r="E580" i="21"/>
  <c r="F580" i="21"/>
  <c r="D581" i="21"/>
  <c r="P582" i="21"/>
  <c r="N582" i="21"/>
  <c r="Q582" i="21"/>
  <c r="O582" i="21"/>
  <c r="L583" i="21"/>
  <c r="H584" i="21"/>
  <c r="K583" i="21"/>
  <c r="M583" i="21"/>
  <c r="J583" i="21"/>
  <c r="I583" i="21"/>
  <c r="F581" i="21"/>
  <c r="D582" i="21"/>
  <c r="E581" i="21"/>
  <c r="M584" i="21"/>
  <c r="I584" i="21"/>
  <c r="H585" i="21"/>
  <c r="L584" i="21"/>
  <c r="K584" i="21"/>
  <c r="J584" i="21"/>
  <c r="P583" i="21"/>
  <c r="O583" i="21"/>
  <c r="N583" i="21"/>
  <c r="Q583" i="21"/>
  <c r="D583" i="21"/>
  <c r="F582" i="21"/>
  <c r="E582" i="21"/>
  <c r="O584" i="21"/>
  <c r="N584" i="21"/>
  <c r="Q584" i="21"/>
  <c r="P584" i="21"/>
  <c r="H586" i="21"/>
  <c r="J585" i="21"/>
  <c r="M585" i="21"/>
  <c r="I585" i="21"/>
  <c r="K585" i="21"/>
  <c r="L585" i="21"/>
  <c r="D584" i="21"/>
  <c r="F583" i="21"/>
  <c r="E583" i="21"/>
  <c r="M586" i="21"/>
  <c r="I586" i="21"/>
  <c r="L586" i="21"/>
  <c r="H587" i="21"/>
  <c r="K586" i="21"/>
  <c r="J586" i="21"/>
  <c r="N585" i="21"/>
  <c r="P585" i="21"/>
  <c r="O585" i="21"/>
  <c r="Q585" i="21"/>
  <c r="F584" i="21"/>
  <c r="D585" i="21"/>
  <c r="E584" i="21"/>
  <c r="Q586" i="21"/>
  <c r="O586" i="21"/>
  <c r="P586" i="21"/>
  <c r="N586" i="21"/>
  <c r="I587" i="21"/>
  <c r="M587" i="21"/>
  <c r="J587" i="21"/>
  <c r="K587" i="21"/>
  <c r="H588" i="21"/>
  <c r="L587" i="21"/>
  <c r="F585" i="21"/>
  <c r="E585" i="21"/>
  <c r="D586" i="21"/>
  <c r="O587" i="21"/>
  <c r="P587" i="21"/>
  <c r="Q587" i="21"/>
  <c r="N587" i="21"/>
  <c r="J588" i="21"/>
  <c r="L588" i="21"/>
  <c r="M588" i="21"/>
  <c r="K588" i="21"/>
  <c r="H589" i="21"/>
  <c r="I588" i="21"/>
  <c r="E586" i="21"/>
  <c r="F586" i="21"/>
  <c r="D587" i="21"/>
  <c r="L589" i="21"/>
  <c r="I589" i="21"/>
  <c r="H590" i="21"/>
  <c r="J589" i="21"/>
  <c r="K589" i="21"/>
  <c r="M589" i="21"/>
  <c r="N588" i="21"/>
  <c r="Q588" i="21"/>
  <c r="P588" i="21"/>
  <c r="O588" i="21"/>
  <c r="F587" i="21"/>
  <c r="E587" i="21"/>
  <c r="D588" i="21"/>
  <c r="N589" i="21"/>
  <c r="Q589" i="21"/>
  <c r="O589" i="21"/>
  <c r="P589" i="21"/>
  <c r="K590" i="21"/>
  <c r="J590" i="21"/>
  <c r="H591" i="21"/>
  <c r="L590" i="21"/>
  <c r="I590" i="21"/>
  <c r="M590" i="21"/>
  <c r="F588" i="21"/>
  <c r="E588" i="21"/>
  <c r="D589" i="21"/>
  <c r="J591" i="21"/>
  <c r="I591" i="21"/>
  <c r="K591" i="21"/>
  <c r="H592" i="21"/>
  <c r="M591" i="21"/>
  <c r="L591" i="21"/>
  <c r="P590" i="21"/>
  <c r="N590" i="21"/>
  <c r="Q590" i="21"/>
  <c r="O590" i="21"/>
  <c r="F589" i="21"/>
  <c r="D590" i="21"/>
  <c r="E589" i="21"/>
  <c r="O591" i="21"/>
  <c r="P591" i="21"/>
  <c r="Q591" i="21"/>
  <c r="N591" i="21"/>
  <c r="K592" i="21"/>
  <c r="M592" i="21"/>
  <c r="I592" i="21"/>
  <c r="H593" i="21"/>
  <c r="J592" i="21"/>
  <c r="L592" i="21"/>
  <c r="D591" i="21"/>
  <c r="E590" i="21"/>
  <c r="F590" i="21"/>
  <c r="O592" i="21"/>
  <c r="P592" i="21"/>
  <c r="N592" i="21"/>
  <c r="Q592" i="21"/>
  <c r="J593" i="21"/>
  <c r="I593" i="21"/>
  <c r="M593" i="21"/>
  <c r="L593" i="21"/>
  <c r="K593" i="21"/>
  <c r="H594" i="21"/>
  <c r="D592" i="21"/>
  <c r="F591" i="21"/>
  <c r="E591" i="21"/>
  <c r="O593" i="21"/>
  <c r="P593" i="21"/>
  <c r="Q593" i="21"/>
  <c r="N593" i="21"/>
  <c r="H595" i="21"/>
  <c r="M594" i="21"/>
  <c r="I594" i="21"/>
  <c r="K594" i="21"/>
  <c r="L594" i="21"/>
  <c r="J594" i="21"/>
  <c r="D593" i="21"/>
  <c r="F592" i="21"/>
  <c r="E592" i="21"/>
  <c r="H596" i="21"/>
  <c r="M595" i="21"/>
  <c r="J595" i="21"/>
  <c r="L595" i="21"/>
  <c r="K595" i="21"/>
  <c r="I595" i="21"/>
  <c r="N594" i="21"/>
  <c r="Q594" i="21"/>
  <c r="P594" i="21"/>
  <c r="O594" i="21"/>
  <c r="F593" i="21"/>
  <c r="D594" i="21"/>
  <c r="E593" i="21"/>
  <c r="K596" i="21"/>
  <c r="L596" i="21"/>
  <c r="M596" i="21"/>
  <c r="H597" i="21"/>
  <c r="J596" i="21"/>
  <c r="I596" i="21"/>
  <c r="O595" i="21"/>
  <c r="P595" i="21"/>
  <c r="N595" i="21"/>
  <c r="Q595" i="21"/>
  <c r="D595" i="21"/>
  <c r="E594" i="21"/>
  <c r="F594" i="21"/>
  <c r="L597" i="21"/>
  <c r="M597" i="21"/>
  <c r="K597" i="21"/>
  <c r="H598" i="21"/>
  <c r="J597" i="21"/>
  <c r="I597" i="21"/>
  <c r="N596" i="21"/>
  <c r="P596" i="21"/>
  <c r="O596" i="21"/>
  <c r="Q596" i="21"/>
  <c r="D596" i="21"/>
  <c r="F595" i="21"/>
  <c r="E595" i="21"/>
  <c r="L598" i="21"/>
  <c r="I598" i="21"/>
  <c r="H599" i="21"/>
  <c r="J598" i="21"/>
  <c r="M598" i="21"/>
  <c r="K598" i="21"/>
  <c r="Q597" i="21"/>
  <c r="N597" i="21"/>
  <c r="O597" i="21"/>
  <c r="P597" i="21"/>
  <c r="F596" i="21"/>
  <c r="D597" i="21"/>
  <c r="E596" i="21"/>
  <c r="P598" i="21"/>
  <c r="O598" i="21"/>
  <c r="N598" i="21"/>
  <c r="Q598" i="21"/>
  <c r="J599" i="21"/>
  <c r="H600" i="21"/>
  <c r="K599" i="21"/>
  <c r="L599" i="21"/>
  <c r="M599" i="21"/>
  <c r="I599" i="21"/>
  <c r="F597" i="21"/>
  <c r="E597" i="21"/>
  <c r="D598" i="21"/>
  <c r="K600" i="21"/>
  <c r="M600" i="21"/>
  <c r="H601" i="21"/>
  <c r="I600" i="21"/>
  <c r="J600" i="21"/>
  <c r="L600" i="21"/>
  <c r="O599" i="21"/>
  <c r="N599" i="21"/>
  <c r="Q599" i="21"/>
  <c r="P599" i="21"/>
  <c r="D599" i="21"/>
  <c r="F598" i="21"/>
  <c r="E598" i="21"/>
  <c r="M601" i="21"/>
  <c r="J601" i="21"/>
  <c r="H602" i="21"/>
  <c r="K601" i="21"/>
  <c r="I601" i="21"/>
  <c r="L601" i="21"/>
  <c r="O600" i="21"/>
  <c r="P600" i="21"/>
  <c r="N600" i="21"/>
  <c r="Q600" i="21"/>
  <c r="F599" i="21"/>
  <c r="D600" i="21"/>
  <c r="E599" i="21"/>
  <c r="H603" i="21"/>
  <c r="J602" i="21"/>
  <c r="M602" i="21"/>
  <c r="L602" i="21"/>
  <c r="K602" i="21"/>
  <c r="I602" i="21"/>
  <c r="P601" i="21"/>
  <c r="N601" i="21"/>
  <c r="Q601" i="21"/>
  <c r="O601" i="21"/>
  <c r="D601" i="21"/>
  <c r="F600" i="21"/>
  <c r="E600" i="21"/>
  <c r="I603" i="21"/>
  <c r="K603" i="21"/>
  <c r="J603" i="21"/>
  <c r="M603" i="21"/>
  <c r="L603" i="21"/>
  <c r="H604" i="21"/>
  <c r="O602" i="21"/>
  <c r="N602" i="21"/>
  <c r="Q602" i="21"/>
  <c r="P602" i="21"/>
  <c r="F601" i="21"/>
  <c r="E601" i="21"/>
  <c r="D602" i="21"/>
  <c r="N603" i="21"/>
  <c r="O603" i="21"/>
  <c r="Q603" i="21"/>
  <c r="P603" i="21"/>
  <c r="J604" i="21"/>
  <c r="I604" i="21"/>
  <c r="L604" i="21"/>
  <c r="K604" i="21"/>
  <c r="H605" i="21"/>
  <c r="M604" i="21"/>
  <c r="D603" i="21"/>
  <c r="F602" i="21"/>
  <c r="E602" i="21"/>
  <c r="Q604" i="21"/>
  <c r="N604" i="21"/>
  <c r="P604" i="21"/>
  <c r="O604" i="21"/>
  <c r="J605" i="21"/>
  <c r="I605" i="21"/>
  <c r="K605" i="21"/>
  <c r="L605" i="21"/>
  <c r="M605" i="21"/>
  <c r="H606" i="21"/>
  <c r="F603" i="21"/>
  <c r="E603" i="21"/>
  <c r="D604" i="21"/>
  <c r="P605" i="21"/>
  <c r="O605" i="21"/>
  <c r="N605" i="21"/>
  <c r="Q605" i="21"/>
  <c r="J606" i="21"/>
  <c r="K606" i="21"/>
  <c r="M606" i="21"/>
  <c r="I606" i="21"/>
  <c r="L606" i="21"/>
  <c r="H607" i="21"/>
  <c r="E604" i="21"/>
  <c r="F604" i="21"/>
  <c r="D605" i="21"/>
  <c r="Q606" i="21"/>
  <c r="N606" i="21"/>
  <c r="P606" i="21"/>
  <c r="O606" i="21"/>
  <c r="M607" i="21"/>
  <c r="J607" i="21"/>
  <c r="I607" i="21"/>
  <c r="L607" i="21"/>
  <c r="H608" i="21"/>
  <c r="K607" i="21"/>
  <c r="F605" i="21"/>
  <c r="E605" i="21"/>
  <c r="D606" i="21"/>
  <c r="Q607" i="21"/>
  <c r="O607" i="21"/>
  <c r="N607" i="21"/>
  <c r="P607" i="21"/>
  <c r="M608" i="21"/>
  <c r="I608" i="21"/>
  <c r="K608" i="21"/>
  <c r="J608" i="21"/>
  <c r="H609" i="21"/>
  <c r="L608" i="21"/>
  <c r="F606" i="21"/>
  <c r="E606" i="21"/>
  <c r="D607" i="21"/>
  <c r="P608" i="21"/>
  <c r="O608" i="21"/>
  <c r="N608" i="21"/>
  <c r="Q608" i="21"/>
  <c r="L609" i="21"/>
  <c r="M609" i="21"/>
  <c r="J609" i="21"/>
  <c r="I609" i="21"/>
  <c r="K609" i="21"/>
  <c r="H610" i="21"/>
  <c r="E607" i="21"/>
  <c r="D608" i="21"/>
  <c r="F607" i="21"/>
  <c r="O609" i="21"/>
  <c r="Q609" i="21"/>
  <c r="P609" i="21"/>
  <c r="N609" i="21"/>
  <c r="K610" i="21"/>
  <c r="M610" i="21"/>
  <c r="I610" i="21"/>
  <c r="L610" i="21"/>
  <c r="J610" i="21"/>
  <c r="H611" i="21"/>
  <c r="F608" i="21"/>
  <c r="D609" i="21"/>
  <c r="E608" i="21"/>
  <c r="O610" i="21"/>
  <c r="P610" i="21"/>
  <c r="N610" i="21"/>
  <c r="Q610" i="21"/>
  <c r="H612" i="21"/>
  <c r="M611" i="21"/>
  <c r="I611" i="21"/>
  <c r="L611" i="21"/>
  <c r="J611" i="21"/>
  <c r="K611" i="21"/>
  <c r="D610" i="21"/>
  <c r="E609" i="21"/>
  <c r="F609" i="21"/>
  <c r="J612" i="21"/>
  <c r="H613" i="21"/>
  <c r="K612" i="21"/>
  <c r="M612" i="21"/>
  <c r="I612" i="21"/>
  <c r="L612" i="21"/>
  <c r="P611" i="21"/>
  <c r="O611" i="21"/>
  <c r="N611" i="21"/>
  <c r="Q611" i="21"/>
  <c r="F610" i="21"/>
  <c r="E610" i="21"/>
  <c r="D611" i="21"/>
  <c r="K613" i="21"/>
  <c r="L613" i="21"/>
  <c r="H614" i="21"/>
  <c r="J613" i="21"/>
  <c r="M613" i="21"/>
  <c r="I613" i="21"/>
  <c r="P612" i="21"/>
  <c r="O612" i="21"/>
  <c r="N612" i="21"/>
  <c r="Q612" i="21"/>
  <c r="F611" i="21"/>
  <c r="E611" i="21"/>
  <c r="D612" i="21"/>
  <c r="H615" i="21"/>
  <c r="M614" i="21"/>
  <c r="L614" i="21"/>
  <c r="I614" i="21"/>
  <c r="J614" i="21"/>
  <c r="K614" i="21"/>
  <c r="N613" i="21"/>
  <c r="Q613" i="21"/>
  <c r="P613" i="21"/>
  <c r="O613" i="21"/>
  <c r="F612" i="21"/>
  <c r="D613" i="21"/>
  <c r="E612" i="21"/>
  <c r="K615" i="21"/>
  <c r="I615" i="21"/>
  <c r="J615" i="21"/>
  <c r="L615" i="21"/>
  <c r="M615" i="21"/>
  <c r="H616" i="21"/>
  <c r="N614" i="21"/>
  <c r="P614" i="21"/>
  <c r="O614" i="21"/>
  <c r="Q614" i="21"/>
  <c r="D614" i="21"/>
  <c r="F613" i="21"/>
  <c r="E613" i="21"/>
  <c r="N615" i="21"/>
  <c r="O615" i="21"/>
  <c r="Q615" i="21"/>
  <c r="P615" i="21"/>
  <c r="H617" i="21"/>
  <c r="L616" i="21"/>
  <c r="I616" i="21"/>
  <c r="M616" i="21"/>
  <c r="J616" i="21"/>
  <c r="K616" i="21"/>
  <c r="F614" i="21"/>
  <c r="E614" i="21"/>
  <c r="D615" i="21"/>
  <c r="K617" i="21"/>
  <c r="L617" i="21"/>
  <c r="I617" i="21"/>
  <c r="M617" i="21"/>
  <c r="J617" i="21"/>
  <c r="H618" i="21"/>
  <c r="O616" i="21"/>
  <c r="P616" i="21"/>
  <c r="N616" i="21"/>
  <c r="Q616" i="21"/>
  <c r="D616" i="21"/>
  <c r="F615" i="21"/>
  <c r="E615" i="21"/>
  <c r="O617" i="21"/>
  <c r="P617" i="21"/>
  <c r="Q617" i="21"/>
  <c r="N617" i="21"/>
  <c r="H619" i="21"/>
  <c r="K618" i="21"/>
  <c r="J618" i="21"/>
  <c r="I618" i="21"/>
  <c r="M618" i="21"/>
  <c r="L618" i="21"/>
  <c r="D617" i="21"/>
  <c r="F616" i="21"/>
  <c r="E616" i="21"/>
  <c r="J619" i="21"/>
  <c r="I619" i="21"/>
  <c r="K619" i="21"/>
  <c r="M619" i="21"/>
  <c r="L619" i="21"/>
  <c r="H620" i="21"/>
  <c r="Q618" i="21"/>
  <c r="P618" i="21"/>
  <c r="N618" i="21"/>
  <c r="O618" i="21"/>
  <c r="D618" i="21"/>
  <c r="E617" i="21"/>
  <c r="F617" i="21"/>
  <c r="Q619" i="21"/>
  <c r="P619" i="21"/>
  <c r="O619" i="21"/>
  <c r="N619" i="21"/>
  <c r="L620" i="21"/>
  <c r="M620" i="21"/>
  <c r="J620" i="21"/>
  <c r="H621" i="21"/>
  <c r="I620" i="21"/>
  <c r="K620" i="21"/>
  <c r="D619" i="21"/>
  <c r="F618" i="21"/>
  <c r="E618" i="21"/>
  <c r="J621" i="21"/>
  <c r="M621" i="21"/>
  <c r="L621" i="21"/>
  <c r="I621" i="21"/>
  <c r="K621" i="21"/>
  <c r="H622" i="21"/>
  <c r="N620" i="21"/>
  <c r="P620" i="21"/>
  <c r="O620" i="21"/>
  <c r="Q620" i="21"/>
  <c r="E619" i="21"/>
  <c r="D620" i="21"/>
  <c r="F619" i="21"/>
  <c r="O621" i="21"/>
  <c r="N621" i="21"/>
  <c r="Q621" i="21"/>
  <c r="P621" i="21"/>
  <c r="K622" i="21"/>
  <c r="H623" i="21"/>
  <c r="I622" i="21"/>
  <c r="M622" i="21"/>
  <c r="J622" i="21"/>
  <c r="L622" i="21"/>
  <c r="F620" i="21"/>
  <c r="E620" i="21"/>
  <c r="D621" i="21"/>
  <c r="M623" i="21"/>
  <c r="H624" i="21"/>
  <c r="I623" i="21"/>
  <c r="J623" i="21"/>
  <c r="L623" i="21"/>
  <c r="K623" i="21"/>
  <c r="O622" i="21"/>
  <c r="P622" i="21"/>
  <c r="N622" i="21"/>
  <c r="Q622" i="21"/>
  <c r="F621" i="21"/>
  <c r="E621" i="21"/>
  <c r="D622" i="21"/>
  <c r="K624" i="21"/>
  <c r="I624" i="21"/>
  <c r="L624" i="21"/>
  <c r="J624" i="21"/>
  <c r="H625" i="21"/>
  <c r="M624" i="21"/>
  <c r="O623" i="21"/>
  <c r="P623" i="21"/>
  <c r="Q623" i="21"/>
  <c r="N623" i="21"/>
  <c r="D623" i="21"/>
  <c r="E622" i="21"/>
  <c r="F622" i="21"/>
  <c r="P624" i="21"/>
  <c r="O624" i="21"/>
  <c r="N624" i="21"/>
  <c r="Q624" i="21"/>
  <c r="H626" i="21"/>
  <c r="L625" i="21"/>
  <c r="I625" i="21"/>
  <c r="K625" i="21"/>
  <c r="M625" i="21"/>
  <c r="J625" i="21"/>
  <c r="D624" i="21"/>
  <c r="F623" i="21"/>
  <c r="E623" i="21"/>
  <c r="L626" i="21"/>
  <c r="J626" i="21"/>
  <c r="K626" i="21"/>
  <c r="I626" i="21"/>
  <c r="M626" i="21"/>
  <c r="H627" i="21"/>
  <c r="O625" i="21"/>
  <c r="P625" i="21"/>
  <c r="Q625" i="21"/>
  <c r="N625" i="21"/>
  <c r="E624" i="21"/>
  <c r="F624" i="21"/>
  <c r="D625" i="21"/>
  <c r="Q626" i="21"/>
  <c r="P626" i="21"/>
  <c r="O626" i="21"/>
  <c r="N626" i="21"/>
  <c r="M627" i="21"/>
  <c r="H628" i="21"/>
  <c r="K627" i="21"/>
  <c r="L627" i="21"/>
  <c r="J627" i="21"/>
  <c r="I627" i="21"/>
  <c r="D626" i="21"/>
  <c r="E625" i="21"/>
  <c r="F625" i="21"/>
  <c r="J628" i="21"/>
  <c r="I628" i="21"/>
  <c r="L628" i="21"/>
  <c r="M628" i="21"/>
  <c r="H629" i="21"/>
  <c r="K628" i="21"/>
  <c r="P627" i="21"/>
  <c r="N627" i="21"/>
  <c r="Q627" i="21"/>
  <c r="O627" i="21"/>
  <c r="D627" i="21"/>
  <c r="E626" i="21"/>
  <c r="F626" i="21"/>
  <c r="N628" i="21"/>
  <c r="Q628" i="21"/>
  <c r="P628" i="21"/>
  <c r="O628" i="21"/>
  <c r="J629" i="21"/>
  <c r="H630" i="21"/>
  <c r="M629" i="21"/>
  <c r="L629" i="21"/>
  <c r="I629" i="21"/>
  <c r="K629" i="21"/>
  <c r="D628" i="21"/>
  <c r="F627" i="21"/>
  <c r="E627" i="21"/>
  <c r="L630" i="21"/>
  <c r="K630" i="21"/>
  <c r="I630" i="21"/>
  <c r="J630" i="21"/>
  <c r="M630" i="21"/>
  <c r="H631" i="21"/>
  <c r="Q629" i="21"/>
  <c r="N629" i="21"/>
  <c r="O629" i="21"/>
  <c r="P629" i="21"/>
  <c r="D629" i="21"/>
  <c r="F628" i="21"/>
  <c r="E628" i="21"/>
  <c r="Q630" i="21"/>
  <c r="O630" i="21"/>
  <c r="P630" i="21"/>
  <c r="N630" i="21"/>
  <c r="K631" i="21"/>
  <c r="L631" i="21"/>
  <c r="I631" i="21"/>
  <c r="J631" i="21"/>
  <c r="M631" i="21"/>
  <c r="H632" i="21"/>
  <c r="D630" i="21"/>
  <c r="E629" i="21"/>
  <c r="F629" i="21"/>
  <c r="P631" i="21"/>
  <c r="O631" i="21"/>
  <c r="N631" i="21"/>
  <c r="Q631" i="21"/>
  <c r="I632" i="21"/>
  <c r="J632" i="21"/>
  <c r="H633" i="21"/>
  <c r="L632" i="21"/>
  <c r="M632" i="21"/>
  <c r="K632" i="21"/>
  <c r="D631" i="21"/>
  <c r="E630" i="21"/>
  <c r="F630" i="21"/>
  <c r="N632" i="21"/>
  <c r="Q632" i="21"/>
  <c r="P632" i="21"/>
  <c r="O632" i="21"/>
  <c r="I633" i="21"/>
  <c r="K633" i="21"/>
  <c r="H634" i="21"/>
  <c r="J633" i="21"/>
  <c r="M633" i="21"/>
  <c r="L633" i="21"/>
  <c r="E631" i="21"/>
  <c r="F631" i="21"/>
  <c r="D632" i="21"/>
  <c r="N633" i="21"/>
  <c r="P633" i="21"/>
  <c r="Q633" i="21"/>
  <c r="O633" i="21"/>
  <c r="J634" i="21"/>
  <c r="H635" i="21"/>
  <c r="L634" i="21"/>
  <c r="M634" i="21"/>
  <c r="K634" i="21"/>
  <c r="I634" i="21"/>
  <c r="F632" i="21"/>
  <c r="E632" i="21"/>
  <c r="D633" i="21"/>
  <c r="H636" i="21"/>
  <c r="K635" i="21"/>
  <c r="M635" i="21"/>
  <c r="L635" i="21"/>
  <c r="I635" i="21"/>
  <c r="J635" i="21"/>
  <c r="P634" i="21"/>
  <c r="O634" i="21"/>
  <c r="N634" i="21"/>
  <c r="Q634" i="21"/>
  <c r="F633" i="21"/>
  <c r="E633" i="21"/>
  <c r="D634" i="21"/>
  <c r="H637" i="21"/>
  <c r="L636" i="21"/>
  <c r="K636" i="21"/>
  <c r="M636" i="21"/>
  <c r="J636" i="21"/>
  <c r="I636" i="21"/>
  <c r="Q635" i="21"/>
  <c r="P635" i="21"/>
  <c r="O635" i="21"/>
  <c r="N635" i="21"/>
  <c r="F634" i="21"/>
  <c r="D635" i="21"/>
  <c r="E634" i="21"/>
  <c r="M637" i="21"/>
  <c r="H638" i="21"/>
  <c r="I637" i="21"/>
  <c r="J637" i="21"/>
  <c r="L637" i="21"/>
  <c r="K637" i="21"/>
  <c r="O636" i="21"/>
  <c r="P636" i="21"/>
  <c r="N636" i="21"/>
  <c r="Q636" i="21"/>
  <c r="F635" i="21"/>
  <c r="E635" i="21"/>
  <c r="D636" i="21"/>
  <c r="K638" i="21"/>
  <c r="M638" i="21"/>
  <c r="J638" i="21"/>
  <c r="H639" i="21"/>
  <c r="I638" i="21"/>
  <c r="L638" i="21"/>
  <c r="P637" i="21"/>
  <c r="O637" i="21"/>
  <c r="N637" i="21"/>
  <c r="Q637" i="21"/>
  <c r="E636" i="21"/>
  <c r="F636" i="21"/>
  <c r="D637" i="21"/>
  <c r="I639" i="21"/>
  <c r="H640" i="21"/>
  <c r="K639" i="21"/>
  <c r="L639" i="21"/>
  <c r="J639" i="21"/>
  <c r="M639" i="21"/>
  <c r="Q638" i="21"/>
  <c r="N638" i="21"/>
  <c r="O638" i="21"/>
  <c r="P638" i="21"/>
  <c r="E637" i="21"/>
  <c r="F637" i="21"/>
  <c r="D638" i="21"/>
  <c r="O639" i="21"/>
  <c r="P639" i="21"/>
  <c r="N639" i="21"/>
  <c r="Q639" i="21"/>
  <c r="H641" i="21"/>
  <c r="I640" i="21"/>
  <c r="K640" i="21"/>
  <c r="M640" i="21"/>
  <c r="L640" i="21"/>
  <c r="J640" i="21"/>
  <c r="E638" i="21"/>
  <c r="D639" i="21"/>
  <c r="F638" i="21"/>
  <c r="H642" i="21"/>
  <c r="M641" i="21"/>
  <c r="L641" i="21"/>
  <c r="K641" i="21"/>
  <c r="J641" i="21"/>
  <c r="I641" i="21"/>
  <c r="N640" i="21"/>
  <c r="Q640" i="21"/>
  <c r="P640" i="21"/>
  <c r="O640" i="21"/>
  <c r="D640" i="21"/>
  <c r="F639" i="21"/>
  <c r="E639" i="21"/>
  <c r="M642" i="21"/>
  <c r="J642" i="21"/>
  <c r="I642" i="21"/>
  <c r="H643" i="21"/>
  <c r="K642" i="21"/>
  <c r="L642" i="21"/>
  <c r="Q641" i="21"/>
  <c r="N641" i="21"/>
  <c r="O641" i="21"/>
  <c r="P641" i="21"/>
  <c r="F640" i="21"/>
  <c r="D641" i="21"/>
  <c r="E640" i="21"/>
  <c r="O642" i="21"/>
  <c r="P642" i="21"/>
  <c r="N642" i="21"/>
  <c r="Q642" i="21"/>
  <c r="J643" i="21"/>
  <c r="L643" i="21"/>
  <c r="I643" i="21"/>
  <c r="H644" i="21"/>
  <c r="K643" i="21"/>
  <c r="M643" i="21"/>
  <c r="E641" i="21"/>
  <c r="F641" i="21"/>
  <c r="D642" i="21"/>
  <c r="O643" i="21"/>
  <c r="N643" i="21"/>
  <c r="Q643" i="21"/>
  <c r="P643" i="21"/>
  <c r="L644" i="21"/>
  <c r="J644" i="21"/>
  <c r="K644" i="21"/>
  <c r="M644" i="21"/>
  <c r="I644" i="21"/>
  <c r="H645" i="21"/>
  <c r="E642" i="21"/>
  <c r="D643" i="21"/>
  <c r="F642" i="21"/>
  <c r="O644" i="21"/>
  <c r="P644" i="21"/>
  <c r="N644" i="21"/>
  <c r="Q644" i="21"/>
  <c r="J645" i="21"/>
  <c r="L645" i="21"/>
  <c r="M645" i="21"/>
  <c r="H646" i="21"/>
  <c r="I645" i="21"/>
  <c r="K645" i="21"/>
  <c r="E643" i="21"/>
  <c r="D644" i="21"/>
  <c r="F643" i="21"/>
  <c r="K646" i="21"/>
  <c r="I646" i="21"/>
  <c r="M646" i="21"/>
  <c r="H647" i="21"/>
  <c r="J646" i="21"/>
  <c r="L646" i="21"/>
  <c r="Q645" i="21"/>
  <c r="O645" i="21"/>
  <c r="P645" i="21"/>
  <c r="N645" i="21"/>
  <c r="F644" i="21"/>
  <c r="D645" i="21"/>
  <c r="E644" i="21"/>
  <c r="P646" i="21"/>
  <c r="O646" i="21"/>
  <c r="N646" i="21"/>
  <c r="Q646" i="21"/>
  <c r="H648" i="21"/>
  <c r="L647" i="21"/>
  <c r="J647" i="21"/>
  <c r="I647" i="21"/>
  <c r="K647" i="21"/>
  <c r="M647" i="21"/>
  <c r="E645" i="21"/>
  <c r="F645" i="21"/>
  <c r="D646" i="21"/>
  <c r="H649" i="21"/>
  <c r="K648" i="21"/>
  <c r="I648" i="21"/>
  <c r="L648" i="21"/>
  <c r="J648" i="21"/>
  <c r="M648" i="21"/>
  <c r="O647" i="21"/>
  <c r="P647" i="21"/>
  <c r="N647" i="21"/>
  <c r="Q647" i="21"/>
  <c r="F646" i="21"/>
  <c r="D647" i="21"/>
  <c r="E646" i="21"/>
  <c r="K649" i="21"/>
  <c r="L649" i="21"/>
  <c r="M649" i="21"/>
  <c r="J649" i="21"/>
  <c r="H650" i="21"/>
  <c r="I649" i="21"/>
  <c r="N648" i="21"/>
  <c r="Q648" i="21"/>
  <c r="P648" i="21"/>
  <c r="O648" i="21"/>
  <c r="D648" i="21"/>
  <c r="E647" i="21"/>
  <c r="F647" i="21"/>
  <c r="L650" i="21"/>
  <c r="M650" i="21"/>
  <c r="J650" i="21"/>
  <c r="I650" i="21"/>
  <c r="H651" i="21"/>
  <c r="K650" i="21"/>
  <c r="Q649" i="21"/>
  <c r="O649" i="21"/>
  <c r="N649" i="21"/>
  <c r="P649" i="21"/>
  <c r="F648" i="21"/>
  <c r="D649" i="21"/>
  <c r="E648" i="21"/>
  <c r="P650" i="21"/>
  <c r="O650" i="21"/>
  <c r="N650" i="21"/>
  <c r="Q650" i="21"/>
  <c r="H652" i="21"/>
  <c r="M651" i="21"/>
  <c r="I651" i="21"/>
  <c r="L651" i="21"/>
  <c r="J651" i="21"/>
  <c r="K651" i="21"/>
  <c r="E649" i="21"/>
  <c r="F649" i="21"/>
  <c r="D650" i="21"/>
  <c r="H653" i="21"/>
  <c r="K652" i="21"/>
  <c r="M652" i="21"/>
  <c r="L652" i="21"/>
  <c r="I652" i="21"/>
  <c r="J652" i="21"/>
  <c r="P651" i="21"/>
  <c r="N651" i="21"/>
  <c r="Q651" i="21"/>
  <c r="O651" i="21"/>
  <c r="E650" i="21"/>
  <c r="F650" i="21"/>
  <c r="D651" i="21"/>
  <c r="K653" i="21"/>
  <c r="I653" i="21"/>
  <c r="M653" i="21"/>
  <c r="J653" i="21"/>
  <c r="H654" i="21"/>
  <c r="L653" i="21"/>
  <c r="Q652" i="21"/>
  <c r="P652" i="21"/>
  <c r="O652" i="21"/>
  <c r="N652" i="21"/>
  <c r="E651" i="21"/>
  <c r="F651" i="21"/>
  <c r="D652" i="21"/>
  <c r="Q653" i="21"/>
  <c r="P653" i="21"/>
  <c r="O653" i="21"/>
  <c r="N653" i="21"/>
  <c r="I654" i="21"/>
  <c r="J654" i="21"/>
  <c r="K654" i="21"/>
  <c r="H655" i="21"/>
  <c r="L654" i="21"/>
  <c r="M654" i="21"/>
  <c r="F652" i="21"/>
  <c r="E652" i="21"/>
  <c r="D653" i="21"/>
  <c r="P654" i="21"/>
  <c r="O654" i="21"/>
  <c r="N654" i="21"/>
  <c r="Q654" i="21"/>
  <c r="L655" i="21"/>
  <c r="J655" i="21"/>
  <c r="I655" i="21"/>
  <c r="K655" i="21"/>
  <c r="M655" i="21"/>
  <c r="H656" i="21"/>
  <c r="D654" i="21"/>
  <c r="E653" i="21"/>
  <c r="F653" i="21"/>
  <c r="Q655" i="21"/>
  <c r="P655" i="21"/>
  <c r="O655" i="21"/>
  <c r="N655" i="21"/>
  <c r="J656" i="21"/>
  <c r="K656" i="21"/>
  <c r="I656" i="21"/>
  <c r="M656" i="21"/>
  <c r="H657" i="21"/>
  <c r="L656" i="21"/>
  <c r="E654" i="21"/>
  <c r="F654" i="21"/>
  <c r="D655" i="21"/>
  <c r="P656" i="21"/>
  <c r="O656" i="21"/>
  <c r="N656" i="21"/>
  <c r="Q656" i="21"/>
  <c r="H658" i="21"/>
  <c r="K657" i="21"/>
  <c r="M657" i="21"/>
  <c r="I657" i="21"/>
  <c r="J657" i="21"/>
  <c r="L657" i="21"/>
  <c r="E655" i="21"/>
  <c r="D656" i="21"/>
  <c r="F655" i="21"/>
  <c r="I658" i="21"/>
  <c r="M658" i="21"/>
  <c r="J658" i="21"/>
  <c r="H659" i="21"/>
  <c r="L658" i="21"/>
  <c r="K658" i="21"/>
  <c r="O657" i="21"/>
  <c r="N657" i="21"/>
  <c r="Q657" i="21"/>
  <c r="P657" i="21"/>
  <c r="E656" i="21"/>
  <c r="D657" i="21"/>
  <c r="F656" i="21"/>
  <c r="O658" i="21"/>
  <c r="P658" i="21"/>
  <c r="N658" i="21"/>
  <c r="Q658" i="21"/>
  <c r="J659" i="21"/>
  <c r="I659" i="21"/>
  <c r="K659" i="21"/>
  <c r="H660" i="21"/>
  <c r="L659" i="21"/>
  <c r="M659" i="21"/>
  <c r="E657" i="21"/>
  <c r="D658" i="21"/>
  <c r="F657" i="21"/>
  <c r="O659" i="21"/>
  <c r="N659" i="21"/>
  <c r="Q659" i="21"/>
  <c r="P659" i="21"/>
  <c r="M660" i="21"/>
  <c r="J660" i="21"/>
  <c r="K660" i="21"/>
  <c r="I660" i="21"/>
  <c r="H661" i="21"/>
  <c r="L660" i="21"/>
  <c r="E658" i="21"/>
  <c r="F658" i="21"/>
  <c r="D659" i="21"/>
  <c r="P660" i="21"/>
  <c r="O660" i="21"/>
  <c r="N660" i="21"/>
  <c r="Q660" i="21"/>
  <c r="I661" i="21"/>
  <c r="M661" i="21"/>
  <c r="L661" i="21"/>
  <c r="J661" i="21"/>
  <c r="K661" i="21"/>
  <c r="H662" i="21"/>
  <c r="D660" i="21"/>
  <c r="F659" i="21"/>
  <c r="E659" i="21"/>
  <c r="P661" i="21"/>
  <c r="O661" i="21"/>
  <c r="N661" i="21"/>
  <c r="Q661" i="21"/>
  <c r="M662" i="21"/>
  <c r="I662" i="21"/>
  <c r="J662" i="21"/>
  <c r="H663" i="21"/>
  <c r="L662" i="21"/>
  <c r="K662" i="21"/>
  <c r="F660" i="21"/>
  <c r="E660" i="21"/>
  <c r="D661" i="21"/>
  <c r="N662" i="21"/>
  <c r="Q662" i="21"/>
  <c r="P662" i="21"/>
  <c r="O662" i="21"/>
  <c r="L663" i="21"/>
  <c r="K663" i="21"/>
  <c r="I663" i="21"/>
  <c r="M663" i="21"/>
  <c r="J663" i="21"/>
  <c r="H664" i="21"/>
  <c r="D662" i="21"/>
  <c r="F661" i="21"/>
  <c r="E661" i="21"/>
  <c r="O663" i="21"/>
  <c r="P663" i="21"/>
  <c r="N663" i="21"/>
  <c r="Q663" i="21"/>
  <c r="J664" i="21"/>
  <c r="M664" i="21"/>
  <c r="L664" i="21"/>
  <c r="I664" i="21"/>
  <c r="H665" i="21"/>
  <c r="K664" i="21"/>
  <c r="D663" i="21"/>
  <c r="E662" i="21"/>
  <c r="F662" i="21"/>
  <c r="N664" i="21"/>
  <c r="Q664" i="21"/>
  <c r="O664" i="21"/>
  <c r="P664" i="21"/>
  <c r="H666" i="21"/>
  <c r="I665" i="21"/>
  <c r="M665" i="21"/>
  <c r="K665" i="21"/>
  <c r="L665" i="21"/>
  <c r="J665" i="21"/>
  <c r="F663" i="21"/>
  <c r="E663" i="21"/>
  <c r="D664" i="21"/>
  <c r="I666" i="21"/>
  <c r="K666" i="21"/>
  <c r="L666" i="21"/>
  <c r="H667" i="21"/>
  <c r="J666" i="21"/>
  <c r="M666" i="21"/>
  <c r="O665" i="21"/>
  <c r="N665" i="21"/>
  <c r="Q665" i="21"/>
  <c r="P665" i="21"/>
  <c r="E664" i="21"/>
  <c r="D665" i="21"/>
  <c r="F664" i="21"/>
  <c r="P666" i="21"/>
  <c r="O666" i="21"/>
  <c r="N666" i="21"/>
  <c r="Q666" i="21"/>
  <c r="J667" i="21"/>
  <c r="K667" i="21"/>
  <c r="I667" i="21"/>
  <c r="L667" i="21"/>
  <c r="M667" i="21"/>
  <c r="H668" i="21"/>
  <c r="E665" i="21"/>
  <c r="F665" i="21"/>
  <c r="D666" i="21"/>
  <c r="N667" i="21"/>
  <c r="P667" i="21"/>
  <c r="Q667" i="21"/>
  <c r="O667" i="21"/>
  <c r="J668" i="21"/>
  <c r="M668" i="21"/>
  <c r="K668" i="21"/>
  <c r="I668" i="21"/>
  <c r="L668" i="21"/>
  <c r="H669" i="21"/>
  <c r="F666" i="21"/>
  <c r="E666" i="21"/>
  <c r="D667" i="21"/>
  <c r="O668" i="21"/>
  <c r="P668" i="21"/>
  <c r="N668" i="21"/>
  <c r="Q668" i="21"/>
  <c r="J669" i="21"/>
  <c r="M669" i="21"/>
  <c r="H670" i="21"/>
  <c r="L669" i="21"/>
  <c r="K669" i="21"/>
  <c r="I669" i="21"/>
  <c r="D668" i="21"/>
  <c r="E667" i="21"/>
  <c r="F667" i="21"/>
  <c r="L670" i="21"/>
  <c r="H671" i="21"/>
  <c r="J670" i="21"/>
  <c r="M670" i="21"/>
  <c r="K670" i="21"/>
  <c r="I670" i="21"/>
  <c r="Q669" i="21"/>
  <c r="P669" i="21"/>
  <c r="O669" i="21"/>
  <c r="N669" i="21"/>
  <c r="E668" i="21"/>
  <c r="D669" i="21"/>
  <c r="F668" i="21"/>
  <c r="H672" i="21"/>
  <c r="M671" i="21"/>
  <c r="L671" i="21"/>
  <c r="K671" i="21"/>
  <c r="I671" i="21"/>
  <c r="J671" i="21"/>
  <c r="N670" i="21"/>
  <c r="Q670" i="21"/>
  <c r="P670" i="21"/>
  <c r="O670" i="21"/>
  <c r="F669" i="21"/>
  <c r="D670" i="21"/>
  <c r="E669" i="21"/>
  <c r="H673" i="21"/>
  <c r="K672" i="21"/>
  <c r="I672" i="21"/>
  <c r="J672" i="21"/>
  <c r="L672" i="21"/>
  <c r="M672" i="21"/>
  <c r="O671" i="21"/>
  <c r="P671" i="21"/>
  <c r="N671" i="21"/>
  <c r="Q671" i="21"/>
  <c r="E670" i="21"/>
  <c r="D671" i="21"/>
  <c r="F670" i="21"/>
  <c r="H674" i="21"/>
  <c r="L673" i="21"/>
  <c r="J673" i="21"/>
  <c r="I673" i="21"/>
  <c r="M673" i="21"/>
  <c r="K673" i="21"/>
  <c r="P672" i="21"/>
  <c r="O672" i="21"/>
  <c r="N672" i="21"/>
  <c r="Q672" i="21"/>
  <c r="F671" i="21"/>
  <c r="E671" i="21"/>
  <c r="D672" i="21"/>
  <c r="I674" i="21"/>
  <c r="L674" i="21"/>
  <c r="J674" i="21"/>
  <c r="K674" i="21"/>
  <c r="M674" i="21"/>
  <c r="H675" i="21"/>
  <c r="O673" i="21"/>
  <c r="N673" i="21"/>
  <c r="Q673" i="21"/>
  <c r="P673" i="21"/>
  <c r="D673" i="21"/>
  <c r="F672" i="21"/>
  <c r="E672" i="21"/>
  <c r="O674" i="21"/>
  <c r="P674" i="21"/>
  <c r="N674" i="21"/>
  <c r="Q674" i="21"/>
  <c r="K675" i="21"/>
  <c r="I675" i="21"/>
  <c r="H676" i="21"/>
  <c r="J675" i="21"/>
  <c r="L675" i="21"/>
  <c r="M675" i="21"/>
  <c r="E673" i="21"/>
  <c r="F673" i="21"/>
  <c r="D674" i="21"/>
  <c r="Q675" i="21"/>
  <c r="N675" i="21"/>
  <c r="O675" i="21"/>
  <c r="P675" i="21"/>
  <c r="I676" i="21"/>
  <c r="L676" i="21"/>
  <c r="K676" i="21"/>
  <c r="M676" i="21"/>
  <c r="H677" i="21"/>
  <c r="J676" i="21"/>
  <c r="D675" i="21"/>
  <c r="E674" i="21"/>
  <c r="F674" i="21"/>
  <c r="N676" i="21"/>
  <c r="P676" i="21"/>
  <c r="O676" i="21"/>
  <c r="Q676" i="21"/>
  <c r="I677" i="21"/>
  <c r="H678" i="21"/>
  <c r="K677" i="21"/>
  <c r="J677" i="21"/>
  <c r="L677" i="21"/>
  <c r="M677" i="21"/>
  <c r="F675" i="21"/>
  <c r="E675" i="21"/>
  <c r="D676" i="21"/>
  <c r="Q677" i="21"/>
  <c r="P677" i="21"/>
  <c r="O677" i="21"/>
  <c r="N677" i="21"/>
  <c r="H679" i="21"/>
  <c r="K678" i="21"/>
  <c r="L678" i="21"/>
  <c r="M678" i="21"/>
  <c r="J678" i="21"/>
  <c r="I678" i="21"/>
  <c r="E676" i="21"/>
  <c r="D677" i="21"/>
  <c r="F676" i="21"/>
  <c r="K679" i="21"/>
  <c r="I679" i="21"/>
  <c r="J679" i="21"/>
  <c r="H680" i="21"/>
  <c r="M679" i="21"/>
  <c r="L679" i="21"/>
  <c r="N678" i="21"/>
  <c r="Q678" i="21"/>
  <c r="P678" i="21"/>
  <c r="O678" i="21"/>
  <c r="E677" i="21"/>
  <c r="D678" i="21"/>
  <c r="F677" i="21"/>
  <c r="P679" i="21"/>
  <c r="O679" i="21"/>
  <c r="N679" i="21"/>
  <c r="Q679" i="21"/>
  <c r="I680" i="21"/>
  <c r="K680" i="21"/>
  <c r="L680" i="21"/>
  <c r="H681" i="21"/>
  <c r="M680" i="21"/>
  <c r="J680" i="21"/>
  <c r="D679" i="21"/>
  <c r="F678" i="21"/>
  <c r="E678" i="21"/>
  <c r="P680" i="21"/>
  <c r="O680" i="21"/>
  <c r="N680" i="21"/>
  <c r="Q680" i="21"/>
  <c r="J681" i="21"/>
  <c r="M681" i="21"/>
  <c r="H682" i="21"/>
  <c r="I681" i="21"/>
  <c r="L681" i="21"/>
  <c r="K681" i="21"/>
  <c r="F679" i="21"/>
  <c r="E679" i="21"/>
  <c r="D680" i="21"/>
  <c r="J682" i="21"/>
  <c r="I682" i="21"/>
  <c r="M682" i="21"/>
  <c r="K682" i="21"/>
  <c r="H683" i="21"/>
  <c r="L682" i="21"/>
  <c r="Q681" i="21"/>
  <c r="N681" i="21"/>
  <c r="P681" i="21"/>
  <c r="O681" i="21"/>
  <c r="E680" i="21"/>
  <c r="F680" i="21"/>
  <c r="D681" i="21"/>
  <c r="O682" i="21"/>
  <c r="P682" i="21"/>
  <c r="N682" i="21"/>
  <c r="Q682" i="21"/>
  <c r="K683" i="21"/>
  <c r="I683" i="21"/>
  <c r="H684" i="21"/>
  <c r="M683" i="21"/>
  <c r="L683" i="21"/>
  <c r="J683" i="21"/>
  <c r="D682" i="21"/>
  <c r="E681" i="21"/>
  <c r="F681" i="21"/>
  <c r="Q683" i="21"/>
  <c r="P683" i="21"/>
  <c r="O683" i="21"/>
  <c r="N683" i="21"/>
  <c r="I684" i="21"/>
  <c r="K684" i="21"/>
  <c r="H685" i="21"/>
  <c r="M684" i="21"/>
  <c r="J684" i="21"/>
  <c r="L684" i="21"/>
  <c r="D683" i="21"/>
  <c r="E682" i="21"/>
  <c r="F682" i="21"/>
  <c r="N684" i="21"/>
  <c r="O684" i="21"/>
  <c r="P684" i="21"/>
  <c r="Q684" i="21"/>
  <c r="H686" i="21"/>
  <c r="I685" i="21"/>
  <c r="L685" i="21"/>
  <c r="M685" i="21"/>
  <c r="J685" i="21"/>
  <c r="K685" i="21"/>
  <c r="E683" i="21"/>
  <c r="F683" i="21"/>
  <c r="D684" i="21"/>
  <c r="M686" i="21"/>
  <c r="H687" i="21"/>
  <c r="L686" i="21"/>
  <c r="I686" i="21"/>
  <c r="J686" i="21"/>
  <c r="K686" i="21"/>
  <c r="O685" i="21"/>
  <c r="P685" i="21"/>
  <c r="N685" i="21"/>
  <c r="Q685" i="21"/>
  <c r="F684" i="21"/>
  <c r="E684" i="21"/>
  <c r="D685" i="21"/>
  <c r="L687" i="21"/>
  <c r="I687" i="21"/>
  <c r="M687" i="21"/>
  <c r="J687" i="21"/>
  <c r="K687" i="21"/>
  <c r="H688" i="21"/>
  <c r="Q686" i="21"/>
  <c r="P686" i="21"/>
  <c r="O686" i="21"/>
  <c r="N686" i="21"/>
  <c r="F685" i="21"/>
  <c r="E685" i="21"/>
  <c r="D686" i="21"/>
  <c r="P687" i="21"/>
  <c r="O687" i="21"/>
  <c r="N687" i="21"/>
  <c r="Q687" i="21"/>
  <c r="J688" i="21"/>
  <c r="H689" i="21"/>
  <c r="I688" i="21"/>
  <c r="K688" i="21"/>
  <c r="M688" i="21"/>
  <c r="L688" i="21"/>
  <c r="D687" i="21"/>
  <c r="F686" i="21"/>
  <c r="E686" i="21"/>
  <c r="J689" i="21"/>
  <c r="L689" i="21"/>
  <c r="K689" i="21"/>
  <c r="H690" i="21"/>
  <c r="I689" i="21"/>
  <c r="M689" i="21"/>
  <c r="N688" i="21"/>
  <c r="O688" i="21"/>
  <c r="P688" i="21"/>
  <c r="Q688" i="21"/>
  <c r="F687" i="21"/>
  <c r="D688" i="21"/>
  <c r="E687" i="21"/>
  <c r="L690" i="21"/>
  <c r="M690" i="21"/>
  <c r="K690" i="21"/>
  <c r="I690" i="21"/>
  <c r="H691" i="21"/>
  <c r="J690" i="21"/>
  <c r="Q689" i="21"/>
  <c r="O689" i="21"/>
  <c r="N689" i="21"/>
  <c r="P689" i="21"/>
  <c r="D689" i="21"/>
  <c r="E688" i="21"/>
  <c r="F688" i="21"/>
  <c r="N690" i="21"/>
  <c r="P690" i="21"/>
  <c r="O690" i="21"/>
  <c r="Q690" i="21"/>
  <c r="I691" i="21"/>
  <c r="K691" i="21"/>
  <c r="H692" i="21"/>
  <c r="L691" i="21"/>
  <c r="M691" i="21"/>
  <c r="J691" i="21"/>
  <c r="F689" i="21"/>
  <c r="D690" i="21"/>
  <c r="E689" i="21"/>
  <c r="Q691" i="21"/>
  <c r="P691" i="21"/>
  <c r="N691" i="21"/>
  <c r="O691" i="21"/>
  <c r="M692" i="21"/>
  <c r="K692" i="21"/>
  <c r="L692" i="21"/>
  <c r="J692" i="21"/>
  <c r="H693" i="21"/>
  <c r="I692" i="21"/>
  <c r="D691" i="21"/>
  <c r="F690" i="21"/>
  <c r="E690" i="21"/>
  <c r="I693" i="21"/>
  <c r="M693" i="21"/>
  <c r="L693" i="21"/>
  <c r="J693" i="21"/>
  <c r="K693" i="21"/>
  <c r="H694" i="21"/>
  <c r="O692" i="21"/>
  <c r="P692" i="21"/>
  <c r="N692" i="21"/>
  <c r="Q692" i="21"/>
  <c r="D692" i="21"/>
  <c r="F691" i="21"/>
  <c r="E691" i="21"/>
  <c r="O693" i="21"/>
  <c r="Q693" i="21"/>
  <c r="P693" i="21"/>
  <c r="N693" i="21"/>
  <c r="K694" i="21"/>
  <c r="L694" i="21"/>
  <c r="I694" i="21"/>
  <c r="M694" i="21"/>
  <c r="J694" i="21"/>
  <c r="H695" i="21"/>
  <c r="D693" i="21"/>
  <c r="E692" i="21"/>
  <c r="F692" i="21"/>
  <c r="O694" i="21"/>
  <c r="P694" i="21"/>
  <c r="N694" i="21"/>
  <c r="Q694" i="21"/>
  <c r="M695" i="21"/>
  <c r="H696" i="21"/>
  <c r="I695" i="21"/>
  <c r="L695" i="21"/>
  <c r="K695" i="21"/>
  <c r="J695" i="21"/>
  <c r="E693" i="21"/>
  <c r="D694" i="21"/>
  <c r="F693" i="21"/>
  <c r="I696" i="21"/>
  <c r="H697" i="21"/>
  <c r="L696" i="21"/>
  <c r="J696" i="21"/>
  <c r="K696" i="21"/>
  <c r="M696" i="21"/>
  <c r="O695" i="21"/>
  <c r="P695" i="21"/>
  <c r="N695" i="21"/>
  <c r="Q695" i="21"/>
  <c r="E694" i="21"/>
  <c r="D695" i="21"/>
  <c r="F694" i="21"/>
  <c r="P696" i="21"/>
  <c r="N696" i="21"/>
  <c r="O696" i="21"/>
  <c r="Q696" i="21"/>
  <c r="H698" i="21"/>
  <c r="J697" i="21"/>
  <c r="I697" i="21"/>
  <c r="L697" i="21"/>
  <c r="K697" i="21"/>
  <c r="M697" i="21"/>
  <c r="D696" i="21"/>
  <c r="F695" i="21"/>
  <c r="E695" i="21"/>
  <c r="M698" i="21"/>
  <c r="J698" i="21"/>
  <c r="L698" i="21"/>
  <c r="K698" i="21"/>
  <c r="H699" i="21"/>
  <c r="I698" i="21"/>
  <c r="P697" i="21"/>
  <c r="O697" i="21"/>
  <c r="N697" i="21"/>
  <c r="Q697" i="21"/>
  <c r="F696" i="21"/>
  <c r="D697" i="21"/>
  <c r="E696" i="21"/>
  <c r="J699" i="21"/>
  <c r="H700" i="21"/>
  <c r="I699" i="21"/>
  <c r="L699" i="21"/>
  <c r="M699" i="21"/>
  <c r="K699" i="21"/>
  <c r="N698" i="21"/>
  <c r="P698" i="21"/>
  <c r="O698" i="21"/>
  <c r="Q698" i="21"/>
  <c r="D698" i="21"/>
  <c r="F697" i="21"/>
  <c r="E697" i="21"/>
  <c r="M700" i="21"/>
  <c r="J700" i="21"/>
  <c r="K700" i="21"/>
  <c r="H701" i="21"/>
  <c r="I700" i="21"/>
  <c r="L700" i="21"/>
  <c r="O699" i="21"/>
  <c r="Q699" i="21"/>
  <c r="P699" i="21"/>
  <c r="N699" i="21"/>
  <c r="F698" i="21"/>
  <c r="D699" i="21"/>
  <c r="E698" i="21"/>
  <c r="J701" i="21"/>
  <c r="K701" i="21"/>
  <c r="L701" i="21"/>
  <c r="M701" i="21"/>
  <c r="I701" i="21"/>
  <c r="H702" i="21"/>
  <c r="O700" i="21"/>
  <c r="P700" i="21"/>
  <c r="N700" i="21"/>
  <c r="Q700" i="21"/>
  <c r="D700" i="21"/>
  <c r="F699" i="21"/>
  <c r="E699" i="21"/>
  <c r="P701" i="21"/>
  <c r="Q701" i="21"/>
  <c r="O701" i="21"/>
  <c r="N701" i="21"/>
  <c r="M702" i="21"/>
  <c r="K702" i="21"/>
  <c r="L702" i="21"/>
  <c r="H703" i="21"/>
  <c r="I702" i="21"/>
  <c r="J702" i="21"/>
  <c r="D701" i="21"/>
  <c r="E700" i="21"/>
  <c r="F700" i="21"/>
  <c r="H704" i="21"/>
  <c r="K703" i="21"/>
  <c r="L703" i="21"/>
  <c r="J703" i="21"/>
  <c r="M703" i="21"/>
  <c r="I703" i="21"/>
  <c r="P702" i="21"/>
  <c r="O702" i="21"/>
  <c r="N702" i="21"/>
  <c r="Q702" i="21"/>
  <c r="E701" i="21"/>
  <c r="D702" i="21"/>
  <c r="F701" i="21"/>
  <c r="J704" i="21"/>
  <c r="H705" i="21"/>
  <c r="M704" i="21"/>
  <c r="I704" i="21"/>
  <c r="K704" i="21"/>
  <c r="L704" i="21"/>
  <c r="P703" i="21"/>
  <c r="O703" i="21"/>
  <c r="Q703" i="21"/>
  <c r="N703" i="21"/>
  <c r="E702" i="21"/>
  <c r="D703" i="21"/>
  <c r="F702" i="21"/>
  <c r="I705" i="21"/>
  <c r="M705" i="21"/>
  <c r="L705" i="21"/>
  <c r="K705" i="21"/>
  <c r="J705" i="21"/>
  <c r="H706" i="21"/>
  <c r="O704" i="21"/>
  <c r="N704" i="21"/>
  <c r="P704" i="21"/>
  <c r="Q704" i="21"/>
  <c r="F703" i="21"/>
  <c r="E703" i="21"/>
  <c r="D704" i="21"/>
  <c r="P705" i="21"/>
  <c r="N705" i="21"/>
  <c r="Q705" i="21"/>
  <c r="O705" i="21"/>
  <c r="I706" i="21"/>
  <c r="H707" i="21"/>
  <c r="L706" i="21"/>
  <c r="K706" i="21"/>
  <c r="M706" i="21"/>
  <c r="J706" i="21"/>
  <c r="F704" i="21"/>
  <c r="D705" i="21"/>
  <c r="E704" i="21"/>
  <c r="Q706" i="21"/>
  <c r="N706" i="21"/>
  <c r="O706" i="21"/>
  <c r="P706" i="21"/>
  <c r="J707" i="21"/>
  <c r="M707" i="21"/>
  <c r="I707" i="21"/>
  <c r="H708" i="21"/>
  <c r="L707" i="21"/>
  <c r="K707" i="21"/>
  <c r="F705" i="21"/>
  <c r="D706" i="21"/>
  <c r="E705" i="21"/>
  <c r="O707" i="21"/>
  <c r="P707" i="21"/>
  <c r="N707" i="21"/>
  <c r="Q707" i="21"/>
  <c r="H709" i="21"/>
  <c r="L708" i="21"/>
  <c r="J708" i="21"/>
  <c r="M708" i="21"/>
  <c r="K708" i="21"/>
  <c r="I708" i="21"/>
  <c r="D707" i="21"/>
  <c r="F706" i="21"/>
  <c r="E706" i="21"/>
  <c r="H710" i="21"/>
  <c r="J709" i="21"/>
  <c r="I709" i="21"/>
  <c r="L709" i="21"/>
  <c r="M709" i="21"/>
  <c r="K709" i="21"/>
  <c r="Q708" i="21"/>
  <c r="N708" i="21"/>
  <c r="P708" i="21"/>
  <c r="O708" i="21"/>
  <c r="E707" i="21"/>
  <c r="D708" i="21"/>
  <c r="F707" i="21"/>
  <c r="L710" i="21"/>
  <c r="M710" i="21"/>
  <c r="H711" i="21"/>
  <c r="J710" i="21"/>
  <c r="K710" i="21"/>
  <c r="I710" i="21"/>
  <c r="N709" i="21"/>
  <c r="O709" i="21"/>
  <c r="Q709" i="21"/>
  <c r="P709" i="21"/>
  <c r="E708" i="21"/>
  <c r="F708" i="21"/>
  <c r="D709" i="21"/>
  <c r="K711" i="21"/>
  <c r="J711" i="21"/>
  <c r="I711" i="21"/>
  <c r="H712" i="21"/>
  <c r="M711" i="21"/>
  <c r="L711" i="21"/>
  <c r="O710" i="21"/>
  <c r="P710" i="21"/>
  <c r="N710" i="21"/>
  <c r="Q710" i="21"/>
  <c r="E709" i="21"/>
  <c r="D710" i="21"/>
  <c r="F709" i="21"/>
  <c r="N711" i="21"/>
  <c r="P711" i="21"/>
  <c r="Q711" i="21"/>
  <c r="O711" i="21"/>
  <c r="M712" i="21"/>
  <c r="K712" i="21"/>
  <c r="H713" i="21"/>
  <c r="I712" i="21"/>
  <c r="L712" i="21"/>
  <c r="J712" i="21"/>
  <c r="E710" i="21"/>
  <c r="D711" i="21"/>
  <c r="F710" i="21"/>
  <c r="J713" i="21"/>
  <c r="I713" i="21"/>
  <c r="L713" i="21"/>
  <c r="M713" i="21"/>
  <c r="K713" i="21"/>
  <c r="H714" i="21"/>
  <c r="O712" i="21"/>
  <c r="P712" i="21"/>
  <c r="N712" i="21"/>
  <c r="Q712" i="21"/>
  <c r="E711" i="21"/>
  <c r="D712" i="21"/>
  <c r="F711" i="21"/>
  <c r="Q713" i="21"/>
  <c r="O713" i="21"/>
  <c r="P713" i="21"/>
  <c r="N713" i="21"/>
  <c r="H715" i="21"/>
  <c r="M714" i="21"/>
  <c r="J714" i="21"/>
  <c r="L714" i="21"/>
  <c r="I714" i="21"/>
  <c r="K714" i="21"/>
  <c r="D713" i="21"/>
  <c r="E712" i="21"/>
  <c r="F712" i="21"/>
  <c r="L715" i="21"/>
  <c r="I715" i="21"/>
  <c r="K715" i="21"/>
  <c r="H716" i="21"/>
  <c r="J715" i="21"/>
  <c r="M715" i="21"/>
  <c r="Q714" i="21"/>
  <c r="N714" i="21"/>
  <c r="P714" i="21"/>
  <c r="O714" i="21"/>
  <c r="D714" i="21"/>
  <c r="F713" i="21"/>
  <c r="E713" i="21"/>
  <c r="O715" i="21"/>
  <c r="P715" i="21"/>
  <c r="N715" i="21"/>
  <c r="Q715" i="21"/>
  <c r="M716" i="21"/>
  <c r="L716" i="21"/>
  <c r="I716" i="21"/>
  <c r="J716" i="21"/>
  <c r="H717" i="21"/>
  <c r="K716" i="21"/>
  <c r="F714" i="21"/>
  <c r="D715" i="21"/>
  <c r="E714" i="21"/>
  <c r="Q716" i="21"/>
  <c r="N716" i="21"/>
  <c r="P716" i="21"/>
  <c r="O716" i="21"/>
  <c r="J717" i="21"/>
  <c r="M717" i="21"/>
  <c r="K717" i="21"/>
  <c r="L717" i="21"/>
  <c r="I717" i="21"/>
  <c r="H718" i="21"/>
  <c r="F715" i="21"/>
  <c r="D716" i="21"/>
  <c r="E715" i="21"/>
  <c r="O717" i="21"/>
  <c r="P717" i="21"/>
  <c r="N717" i="21"/>
  <c r="Q717" i="21"/>
  <c r="I718" i="21"/>
  <c r="J718" i="21"/>
  <c r="H719" i="21"/>
  <c r="L718" i="21"/>
  <c r="K718" i="21"/>
  <c r="M718" i="21"/>
  <c r="D717" i="21"/>
  <c r="E716" i="21"/>
  <c r="F716" i="21"/>
  <c r="O718" i="21"/>
  <c r="P718" i="21"/>
  <c r="N718" i="21"/>
  <c r="Q718" i="21"/>
  <c r="K719" i="21"/>
  <c r="I719" i="21"/>
  <c r="J719" i="21"/>
  <c r="M719" i="21"/>
  <c r="L719" i="21"/>
  <c r="H720" i="21"/>
  <c r="E717" i="21"/>
  <c r="F717" i="21"/>
  <c r="D718" i="21"/>
  <c r="N719" i="21"/>
  <c r="O719" i="21"/>
  <c r="Q719" i="21"/>
  <c r="P719" i="21"/>
  <c r="M720" i="21"/>
  <c r="H721" i="21"/>
  <c r="I720" i="21"/>
  <c r="K720" i="21"/>
  <c r="J720" i="21"/>
  <c r="L720" i="21"/>
  <c r="E718" i="21"/>
  <c r="D719" i="21"/>
  <c r="F718" i="21"/>
  <c r="L721" i="21"/>
  <c r="J721" i="21"/>
  <c r="I721" i="21"/>
  <c r="M721" i="21"/>
  <c r="K721" i="21"/>
  <c r="H722" i="21"/>
  <c r="O720" i="21"/>
  <c r="P720" i="21"/>
  <c r="N720" i="21"/>
  <c r="Q720" i="21"/>
  <c r="F719" i="21"/>
  <c r="D720" i="21"/>
  <c r="E719" i="21"/>
  <c r="Q721" i="21"/>
  <c r="O721" i="21"/>
  <c r="P721" i="21"/>
  <c r="N721" i="21"/>
  <c r="H723" i="21"/>
  <c r="I722" i="21"/>
  <c r="K722" i="21"/>
  <c r="J722" i="21"/>
  <c r="L722" i="21"/>
  <c r="M722" i="21"/>
  <c r="E720" i="21"/>
  <c r="D721" i="21"/>
  <c r="F720" i="21"/>
  <c r="I723" i="21"/>
  <c r="M723" i="21"/>
  <c r="H724" i="21"/>
  <c r="L723" i="21"/>
  <c r="K723" i="21"/>
  <c r="J723" i="21"/>
  <c r="Q722" i="21"/>
  <c r="N722" i="21"/>
  <c r="O722" i="21"/>
  <c r="P722" i="21"/>
  <c r="D722" i="21"/>
  <c r="E721" i="21"/>
  <c r="F721" i="21"/>
  <c r="P723" i="21"/>
  <c r="O723" i="21"/>
  <c r="N723" i="21"/>
  <c r="Q723" i="21"/>
  <c r="I724" i="21"/>
  <c r="L724" i="21"/>
  <c r="J724" i="21"/>
  <c r="K724" i="21"/>
  <c r="H725" i="21"/>
  <c r="M724" i="21"/>
  <c r="D723" i="21"/>
  <c r="E722" i="21"/>
  <c r="F722" i="21"/>
  <c r="Q724" i="21"/>
  <c r="N724" i="21"/>
  <c r="O724" i="21"/>
  <c r="P724" i="21"/>
  <c r="I725" i="21"/>
  <c r="J725" i="21"/>
  <c r="M725" i="21"/>
  <c r="L725" i="21"/>
  <c r="H726" i="21"/>
  <c r="K725" i="21"/>
  <c r="E723" i="21"/>
  <c r="F723" i="21"/>
  <c r="D724" i="21"/>
  <c r="P725" i="21"/>
  <c r="O725" i="21"/>
  <c r="N725" i="21"/>
  <c r="Q725" i="21"/>
  <c r="K726" i="21"/>
  <c r="L726" i="21"/>
  <c r="I726" i="21"/>
  <c r="M726" i="21"/>
  <c r="J726" i="21"/>
  <c r="H727" i="21"/>
  <c r="D725" i="21"/>
  <c r="E724" i="21"/>
  <c r="F724" i="21"/>
  <c r="O726" i="21"/>
  <c r="P726" i="21"/>
  <c r="N726" i="21"/>
  <c r="Q726" i="21"/>
  <c r="I727" i="21"/>
  <c r="L727" i="21"/>
  <c r="M727" i="21"/>
  <c r="H728" i="21"/>
  <c r="J727" i="21"/>
  <c r="K727" i="21"/>
  <c r="F725" i="21"/>
  <c r="E725" i="21"/>
  <c r="D726" i="21"/>
  <c r="Q727" i="21"/>
  <c r="O727" i="21"/>
  <c r="P727" i="21"/>
  <c r="N727" i="21"/>
  <c r="K728" i="21"/>
  <c r="M728" i="21"/>
  <c r="J728" i="21"/>
  <c r="H729" i="21"/>
  <c r="L728" i="21"/>
  <c r="I728" i="21"/>
  <c r="D727" i="21"/>
  <c r="F726" i="21"/>
  <c r="E726" i="21"/>
  <c r="J729" i="21"/>
  <c r="I729" i="21"/>
  <c r="L729" i="21"/>
  <c r="M729" i="21"/>
  <c r="H730" i="21"/>
  <c r="K729" i="21"/>
  <c r="P728" i="21"/>
  <c r="O728" i="21"/>
  <c r="N728" i="21"/>
  <c r="Q728" i="21"/>
  <c r="E727" i="21"/>
  <c r="D728" i="21"/>
  <c r="F727" i="21"/>
  <c r="O729" i="21"/>
  <c r="P729" i="21"/>
  <c r="N729" i="21"/>
  <c r="Q729" i="21"/>
  <c r="K730" i="21"/>
  <c r="L730" i="21"/>
  <c r="J730" i="21"/>
  <c r="M730" i="21"/>
  <c r="I730" i="21"/>
  <c r="H731" i="21"/>
  <c r="F728" i="21"/>
  <c r="D729" i="21"/>
  <c r="E728" i="21"/>
  <c r="P730" i="21"/>
  <c r="O730" i="21"/>
  <c r="N730" i="21"/>
  <c r="Q730" i="21"/>
  <c r="M731" i="21"/>
  <c r="L731" i="21"/>
  <c r="H732" i="21"/>
  <c r="I731" i="21"/>
  <c r="K731" i="21"/>
  <c r="J731" i="21"/>
  <c r="F729" i="21"/>
  <c r="D730" i="21"/>
  <c r="E729" i="21"/>
  <c r="J732" i="21"/>
  <c r="L732" i="21"/>
  <c r="K732" i="21"/>
  <c r="I732" i="21"/>
  <c r="H733" i="21"/>
  <c r="M732" i="21"/>
  <c r="P731" i="21"/>
  <c r="O731" i="21"/>
  <c r="N731" i="21"/>
  <c r="Q731" i="21"/>
  <c r="D731" i="21"/>
  <c r="E730" i="21"/>
  <c r="F730" i="21"/>
  <c r="Q732" i="21"/>
  <c r="N732" i="21"/>
  <c r="O732" i="21"/>
  <c r="P732" i="21"/>
  <c r="M733" i="21"/>
  <c r="J733" i="21"/>
  <c r="H734" i="21"/>
  <c r="L733" i="21"/>
  <c r="K733" i="21"/>
  <c r="I733" i="21"/>
  <c r="D732" i="21"/>
  <c r="E731" i="21"/>
  <c r="F731" i="21"/>
  <c r="I734" i="21"/>
  <c r="H735" i="21"/>
  <c r="M734" i="21"/>
  <c r="K734" i="21"/>
  <c r="J734" i="21"/>
  <c r="L734" i="21"/>
  <c r="N733" i="21"/>
  <c r="P733" i="21"/>
  <c r="Q733" i="21"/>
  <c r="O733" i="21"/>
  <c r="D733" i="21"/>
  <c r="E732" i="21"/>
  <c r="F732" i="21"/>
  <c r="P734" i="21"/>
  <c r="O734" i="21"/>
  <c r="N734" i="21"/>
  <c r="Q734" i="21"/>
  <c r="M735" i="21"/>
  <c r="J735" i="21"/>
  <c r="K735" i="21"/>
  <c r="I735" i="21"/>
  <c r="H736" i="21"/>
  <c r="L735" i="21"/>
  <c r="E733" i="21"/>
  <c r="F733" i="21"/>
  <c r="D734" i="21"/>
  <c r="N735" i="21"/>
  <c r="O735" i="21"/>
  <c r="Q735" i="21"/>
  <c r="P735" i="21"/>
  <c r="L736" i="21"/>
  <c r="M736" i="21"/>
  <c r="H737" i="21"/>
  <c r="I736" i="21"/>
  <c r="J736" i="21"/>
  <c r="K736" i="21"/>
  <c r="D735" i="21"/>
  <c r="F734" i="21"/>
  <c r="E734" i="21"/>
  <c r="K737" i="21"/>
  <c r="I737" i="21"/>
  <c r="H738" i="21"/>
  <c r="M737" i="21"/>
  <c r="J737" i="21"/>
  <c r="L737" i="21"/>
  <c r="O736" i="21"/>
  <c r="P736" i="21"/>
  <c r="N736" i="21"/>
  <c r="Q736" i="21"/>
  <c r="F735" i="21"/>
  <c r="D736" i="21"/>
  <c r="E735" i="21"/>
  <c r="Q737" i="21"/>
  <c r="O737" i="21"/>
  <c r="P737" i="21"/>
  <c r="N737" i="21"/>
  <c r="L738" i="21"/>
  <c r="I738" i="21"/>
  <c r="J738" i="21"/>
  <c r="K738" i="21"/>
  <c r="M738" i="21"/>
  <c r="H739" i="21"/>
  <c r="E736" i="21"/>
  <c r="F736" i="21"/>
  <c r="D737" i="21"/>
  <c r="O738" i="21"/>
  <c r="N738" i="21"/>
  <c r="P738" i="21"/>
  <c r="Q738" i="21"/>
  <c r="H740" i="21"/>
  <c r="K739" i="21"/>
  <c r="I739" i="21"/>
  <c r="L739" i="21"/>
  <c r="J739" i="21"/>
  <c r="M739" i="21"/>
  <c r="F737" i="21"/>
  <c r="D738" i="21"/>
  <c r="E737" i="21"/>
  <c r="M740" i="21"/>
  <c r="H741" i="21"/>
  <c r="I740" i="21"/>
  <c r="L740" i="21"/>
  <c r="J740" i="21"/>
  <c r="K740" i="21"/>
  <c r="O739" i="21"/>
  <c r="P739" i="21"/>
  <c r="N739" i="21"/>
  <c r="Q739" i="21"/>
  <c r="D739" i="21"/>
  <c r="E738" i="21"/>
  <c r="F738" i="21"/>
  <c r="M741" i="21"/>
  <c r="I741" i="21"/>
  <c r="J741" i="21"/>
  <c r="K741" i="21"/>
  <c r="L741" i="21"/>
  <c r="H742" i="21"/>
  <c r="Q740" i="21"/>
  <c r="N740" i="21"/>
  <c r="O740" i="21"/>
  <c r="P740" i="21"/>
  <c r="E739" i="21"/>
  <c r="D740" i="21"/>
  <c r="F739" i="21"/>
  <c r="P741" i="21"/>
  <c r="O741" i="21"/>
  <c r="N741" i="21"/>
  <c r="Q741" i="21"/>
  <c r="K742" i="21"/>
  <c r="H743" i="21"/>
  <c r="J742" i="21"/>
  <c r="I742" i="21"/>
  <c r="L742" i="21"/>
  <c r="M742" i="21"/>
  <c r="E740" i="21"/>
  <c r="F740" i="21"/>
  <c r="D741" i="21"/>
  <c r="H744" i="21"/>
  <c r="M743" i="21"/>
  <c r="K743" i="21"/>
  <c r="I743" i="21"/>
  <c r="L743" i="21"/>
  <c r="J743" i="21"/>
  <c r="O742" i="21"/>
  <c r="P742" i="21"/>
  <c r="N742" i="21"/>
  <c r="Q742" i="21"/>
  <c r="D742" i="21"/>
  <c r="F741" i="21"/>
  <c r="E741" i="21"/>
  <c r="K744" i="21"/>
  <c r="I744" i="21"/>
  <c r="H745" i="21"/>
  <c r="J744" i="21"/>
  <c r="M744" i="21"/>
  <c r="L744" i="21"/>
  <c r="Q743" i="21"/>
  <c r="P743" i="21"/>
  <c r="O743" i="21"/>
  <c r="N743" i="21"/>
  <c r="D743" i="21"/>
  <c r="F742" i="21"/>
  <c r="E742" i="21"/>
  <c r="O744" i="21"/>
  <c r="N744" i="21"/>
  <c r="P744" i="21"/>
  <c r="Q744" i="21"/>
  <c r="K745" i="21"/>
  <c r="I745" i="21"/>
  <c r="H746" i="21"/>
  <c r="L745" i="21"/>
  <c r="M745" i="21"/>
  <c r="J745" i="21"/>
  <c r="E743" i="21"/>
  <c r="D744" i="21"/>
  <c r="F743" i="21"/>
  <c r="Q745" i="21"/>
  <c r="P745" i="21"/>
  <c r="O745" i="21"/>
  <c r="N745" i="21"/>
  <c r="M746" i="21"/>
  <c r="J746" i="21"/>
  <c r="H747" i="21"/>
  <c r="I746" i="21"/>
  <c r="K746" i="21"/>
  <c r="L746" i="21"/>
  <c r="F744" i="21"/>
  <c r="D745" i="21"/>
  <c r="E744" i="21"/>
  <c r="L747" i="21"/>
  <c r="I747" i="21"/>
  <c r="J747" i="21"/>
  <c r="M747" i="21"/>
  <c r="H748" i="21"/>
  <c r="K747" i="21"/>
  <c r="Q746" i="21"/>
  <c r="N746" i="21"/>
  <c r="P746" i="21"/>
  <c r="O746" i="21"/>
  <c r="E745" i="21"/>
  <c r="D746" i="21"/>
  <c r="F745" i="21"/>
  <c r="O747" i="21"/>
  <c r="P747" i="21"/>
  <c r="N747" i="21"/>
  <c r="Q747" i="21"/>
  <c r="I748" i="21"/>
  <c r="M748" i="21"/>
  <c r="H749" i="21"/>
  <c r="J748" i="21"/>
  <c r="L748" i="21"/>
  <c r="K748" i="21"/>
  <c r="D747" i="21"/>
  <c r="F746" i="21"/>
  <c r="E746" i="21"/>
  <c r="O748" i="21"/>
  <c r="P748" i="21"/>
  <c r="N748" i="21"/>
  <c r="Q748" i="21"/>
  <c r="H750" i="21"/>
  <c r="K749" i="21"/>
  <c r="I749" i="21"/>
  <c r="L749" i="21"/>
  <c r="M749" i="21"/>
  <c r="J749" i="21"/>
  <c r="D748" i="21"/>
  <c r="E747" i="21"/>
  <c r="F747" i="21"/>
  <c r="H751" i="21"/>
  <c r="M750" i="21"/>
  <c r="I750" i="21"/>
  <c r="J750" i="21"/>
  <c r="K750" i="21"/>
  <c r="L750" i="21"/>
  <c r="N749" i="21"/>
  <c r="Q749" i="21"/>
  <c r="P749" i="21"/>
  <c r="O749" i="21"/>
  <c r="F748" i="21"/>
  <c r="E748" i="21"/>
  <c r="D749" i="21"/>
  <c r="H752" i="21"/>
  <c r="I751" i="21"/>
  <c r="K751" i="21"/>
  <c r="L751" i="21"/>
  <c r="J751" i="21"/>
  <c r="M751" i="21"/>
  <c r="O750" i="21"/>
  <c r="P750" i="21"/>
  <c r="N750" i="21"/>
  <c r="Q750" i="21"/>
  <c r="E749" i="21"/>
  <c r="D750" i="21"/>
  <c r="F749" i="21"/>
  <c r="K752" i="21"/>
  <c r="L752" i="21"/>
  <c r="J752" i="21"/>
  <c r="M752" i="21"/>
  <c r="I752" i="21"/>
  <c r="H753" i="21"/>
  <c r="N751" i="21"/>
  <c r="Q751" i="21"/>
  <c r="O751" i="21"/>
  <c r="P751" i="21"/>
  <c r="F750" i="21"/>
  <c r="D751" i="21"/>
  <c r="E750" i="21"/>
  <c r="P752" i="21"/>
  <c r="O752" i="21"/>
  <c r="N752" i="21"/>
  <c r="Q752" i="21"/>
  <c r="I753" i="21"/>
  <c r="H754" i="21"/>
  <c r="J753" i="21"/>
  <c r="M753" i="21"/>
  <c r="K753" i="21"/>
  <c r="L753" i="21"/>
  <c r="E751" i="21"/>
  <c r="D752" i="21"/>
  <c r="F751" i="21"/>
  <c r="O753" i="21"/>
  <c r="P753" i="21"/>
  <c r="N753" i="21"/>
  <c r="Q753" i="21"/>
  <c r="H755" i="21"/>
  <c r="K754" i="21"/>
  <c r="L754" i="21"/>
  <c r="J754" i="21"/>
  <c r="I754" i="21"/>
  <c r="M754" i="21"/>
  <c r="F752" i="21"/>
  <c r="D753" i="21"/>
  <c r="E752" i="21"/>
  <c r="H756" i="21"/>
  <c r="L755" i="21"/>
  <c r="M755" i="21"/>
  <c r="J755" i="21"/>
  <c r="K755" i="21"/>
  <c r="I755" i="21"/>
  <c r="P754" i="21"/>
  <c r="N754" i="21"/>
  <c r="Q754" i="21"/>
  <c r="O754" i="21"/>
  <c r="E753" i="21"/>
  <c r="D754" i="21"/>
  <c r="F753" i="21"/>
  <c r="K756" i="21"/>
  <c r="L756" i="21"/>
  <c r="H757" i="21"/>
  <c r="I756" i="21"/>
  <c r="M756" i="21"/>
  <c r="J756" i="21"/>
  <c r="O755" i="21"/>
  <c r="P755" i="21"/>
  <c r="N755" i="21"/>
  <c r="Q755" i="21"/>
  <c r="F754" i="21"/>
  <c r="D755" i="21"/>
  <c r="E754" i="21"/>
  <c r="I757" i="21"/>
  <c r="J757" i="21"/>
  <c r="H758" i="21"/>
  <c r="M757" i="21"/>
  <c r="K757" i="21"/>
  <c r="L757" i="21"/>
  <c r="Q756" i="21"/>
  <c r="N756" i="21"/>
  <c r="P756" i="21"/>
  <c r="O756" i="21"/>
  <c r="F755" i="21"/>
  <c r="D756" i="21"/>
  <c r="E755" i="21"/>
  <c r="P757" i="21"/>
  <c r="O757" i="21"/>
  <c r="N757" i="21"/>
  <c r="Q757" i="21"/>
  <c r="L758" i="21"/>
  <c r="M758" i="21"/>
  <c r="I758" i="21"/>
  <c r="H759" i="21"/>
  <c r="J758" i="21"/>
  <c r="K758" i="21"/>
  <c r="E756" i="21"/>
  <c r="D757" i="21"/>
  <c r="F756" i="21"/>
  <c r="O758" i="21"/>
  <c r="P758" i="21"/>
  <c r="N758" i="21"/>
  <c r="Q758" i="21"/>
  <c r="J759" i="21"/>
  <c r="L759" i="21"/>
  <c r="I759" i="21"/>
  <c r="M759" i="21"/>
  <c r="H760" i="21"/>
  <c r="K759" i="21"/>
  <c r="E757" i="21"/>
  <c r="F757" i="21"/>
  <c r="D758" i="21"/>
  <c r="Q759" i="21"/>
  <c r="O759" i="21"/>
  <c r="N759" i="21"/>
  <c r="P759" i="21"/>
  <c r="K760" i="21"/>
  <c r="H761" i="21"/>
  <c r="M760" i="21"/>
  <c r="J760" i="21"/>
  <c r="I760" i="21"/>
  <c r="L760" i="21"/>
  <c r="F758" i="21"/>
  <c r="D759" i="21"/>
  <c r="E758" i="21"/>
  <c r="K761" i="21"/>
  <c r="H762" i="21"/>
  <c r="L761" i="21"/>
  <c r="M761" i="21"/>
  <c r="J761" i="21"/>
  <c r="I761" i="21"/>
  <c r="P760" i="21"/>
  <c r="O760" i="21"/>
  <c r="N760" i="21"/>
  <c r="Q760" i="21"/>
  <c r="E759" i="21"/>
  <c r="F759" i="21"/>
  <c r="D760" i="21"/>
  <c r="M762" i="21"/>
  <c r="H763" i="21"/>
  <c r="K762" i="21"/>
  <c r="J762" i="21"/>
  <c r="L762" i="21"/>
  <c r="I762" i="21"/>
  <c r="Q761" i="21"/>
  <c r="O761" i="21"/>
  <c r="P761" i="21"/>
  <c r="N761" i="21"/>
  <c r="F760" i="21"/>
  <c r="E760" i="21"/>
  <c r="D761" i="21"/>
  <c r="K763" i="21"/>
  <c r="H764" i="21"/>
  <c r="J763" i="21"/>
  <c r="L763" i="21"/>
  <c r="I763" i="21"/>
  <c r="M763" i="21"/>
  <c r="N762" i="21"/>
  <c r="Q762" i="21"/>
  <c r="P762" i="21"/>
  <c r="O762" i="21"/>
  <c r="D762" i="21"/>
  <c r="F761" i="21"/>
  <c r="E761" i="21"/>
  <c r="J764" i="21"/>
  <c r="I764" i="21"/>
  <c r="H765" i="21"/>
  <c r="L764" i="21"/>
  <c r="M764" i="21"/>
  <c r="K764" i="21"/>
  <c r="N763" i="21"/>
  <c r="P763" i="21"/>
  <c r="O763" i="21"/>
  <c r="Q763" i="21"/>
  <c r="F762" i="21"/>
  <c r="D763" i="21"/>
  <c r="E762" i="21"/>
  <c r="P764" i="21"/>
  <c r="O764" i="21"/>
  <c r="N764" i="21"/>
  <c r="Q764" i="21"/>
  <c r="L765" i="21"/>
  <c r="K765" i="21"/>
  <c r="M765" i="21"/>
  <c r="J765" i="21"/>
  <c r="H766" i="21"/>
  <c r="I765" i="21"/>
  <c r="F763" i="21"/>
  <c r="D764" i="21"/>
  <c r="E763" i="21"/>
  <c r="M766" i="21"/>
  <c r="H767" i="21"/>
  <c r="I766" i="21"/>
  <c r="J766" i="21"/>
  <c r="L766" i="21"/>
  <c r="K766" i="21"/>
  <c r="O765" i="21"/>
  <c r="N765" i="21"/>
  <c r="Q765" i="21"/>
  <c r="P765" i="21"/>
  <c r="E764" i="21"/>
  <c r="F764" i="21"/>
  <c r="D765" i="21"/>
  <c r="K767" i="21"/>
  <c r="M767" i="21"/>
  <c r="L767" i="21"/>
  <c r="I767" i="21"/>
  <c r="H768" i="21"/>
  <c r="J767" i="21"/>
  <c r="P766" i="21"/>
  <c r="O766" i="21"/>
  <c r="N766" i="21"/>
  <c r="Q766" i="21"/>
  <c r="E765" i="21"/>
  <c r="D766" i="21"/>
  <c r="F765" i="21"/>
  <c r="Q767" i="21"/>
  <c r="N767" i="21"/>
  <c r="P767" i="21"/>
  <c r="O767" i="21"/>
  <c r="J768" i="21"/>
  <c r="M768" i="21"/>
  <c r="I768" i="21"/>
  <c r="L768" i="21"/>
  <c r="H769" i="21"/>
  <c r="K768" i="21"/>
  <c r="E766" i="21"/>
  <c r="F766" i="21"/>
  <c r="D767" i="21"/>
  <c r="O768" i="21"/>
  <c r="P768" i="21"/>
  <c r="N768" i="21"/>
  <c r="Q768" i="21"/>
  <c r="I769" i="21"/>
  <c r="K769" i="21"/>
  <c r="M769" i="21"/>
  <c r="H770" i="21"/>
  <c r="J769" i="21"/>
  <c r="L769" i="21"/>
  <c r="E767" i="21"/>
  <c r="D768" i="21"/>
  <c r="F767" i="21"/>
  <c r="P769" i="21"/>
  <c r="N769" i="21"/>
  <c r="O769" i="21"/>
  <c r="Q769" i="21"/>
  <c r="M770" i="21"/>
  <c r="J770" i="21"/>
  <c r="K770" i="21"/>
  <c r="H771" i="21"/>
  <c r="I770" i="21"/>
  <c r="L770" i="21"/>
  <c r="D769" i="21"/>
  <c r="F768" i="21"/>
  <c r="E768" i="21"/>
  <c r="I771" i="21"/>
  <c r="H772" i="21"/>
  <c r="M771" i="21"/>
  <c r="J771" i="21"/>
  <c r="L771" i="21"/>
  <c r="K771" i="21"/>
  <c r="N770" i="21"/>
  <c r="Q770" i="21"/>
  <c r="O770" i="21"/>
  <c r="P770" i="21"/>
  <c r="F769" i="21"/>
  <c r="D770" i="21"/>
  <c r="E769" i="21"/>
  <c r="P771" i="21"/>
  <c r="O771" i="21"/>
  <c r="N771" i="21"/>
  <c r="Q771" i="21"/>
  <c r="M772" i="21"/>
  <c r="K772" i="21"/>
  <c r="I772" i="21"/>
  <c r="L772" i="21"/>
  <c r="J772" i="21"/>
  <c r="H773" i="21"/>
  <c r="D771" i="21"/>
  <c r="E770" i="21"/>
  <c r="F770" i="21"/>
  <c r="Q772" i="21"/>
  <c r="N772" i="21"/>
  <c r="O772" i="21"/>
  <c r="P772" i="21"/>
  <c r="K773" i="21"/>
  <c r="L773" i="21"/>
  <c r="I773" i="21"/>
  <c r="H774" i="21"/>
  <c r="J773" i="21"/>
  <c r="M773" i="21"/>
  <c r="F771" i="21"/>
  <c r="E771" i="21"/>
  <c r="D772" i="21"/>
  <c r="O773" i="21"/>
  <c r="N773" i="21"/>
  <c r="Q773" i="21"/>
  <c r="P773" i="21"/>
  <c r="J774" i="21"/>
  <c r="H775" i="21"/>
  <c r="K774" i="21"/>
  <c r="L774" i="21"/>
  <c r="I774" i="21"/>
  <c r="M774" i="21"/>
  <c r="E772" i="21"/>
  <c r="F772" i="21"/>
  <c r="D773" i="21"/>
  <c r="L775" i="21"/>
  <c r="M775" i="21"/>
  <c r="K775" i="21"/>
  <c r="J775" i="21"/>
  <c r="H776" i="21"/>
  <c r="I775" i="21"/>
  <c r="P774" i="21"/>
  <c r="O774" i="21"/>
  <c r="Q774" i="21"/>
  <c r="N774" i="21"/>
  <c r="E773" i="21"/>
  <c r="D774" i="21"/>
  <c r="F773" i="21"/>
  <c r="H777" i="21"/>
  <c r="M776" i="21"/>
  <c r="K776" i="21"/>
  <c r="J776" i="21"/>
  <c r="L776" i="21"/>
  <c r="I776" i="21"/>
  <c r="Q775" i="21"/>
  <c r="O775" i="21"/>
  <c r="P775" i="21"/>
  <c r="N775" i="21"/>
  <c r="E774" i="21"/>
  <c r="F774" i="21"/>
  <c r="D775" i="21"/>
  <c r="L777" i="21"/>
  <c r="H778" i="21"/>
  <c r="J777" i="21"/>
  <c r="I777" i="21"/>
  <c r="K777" i="21"/>
  <c r="M777" i="21"/>
  <c r="P776" i="21"/>
  <c r="O776" i="21"/>
  <c r="Q776" i="21"/>
  <c r="N776" i="21"/>
  <c r="E775" i="21"/>
  <c r="D776" i="21"/>
  <c r="F775" i="21"/>
  <c r="J778" i="21"/>
  <c r="I778" i="21"/>
  <c r="M778" i="21"/>
  <c r="H779" i="21"/>
  <c r="K778" i="21"/>
  <c r="L778" i="21"/>
  <c r="O777" i="21"/>
  <c r="N777" i="21"/>
  <c r="Q777" i="21"/>
  <c r="P777" i="21"/>
  <c r="F776" i="21"/>
  <c r="E776" i="21"/>
  <c r="D777" i="21"/>
  <c r="Q778" i="21"/>
  <c r="P778" i="21"/>
  <c r="O778" i="21"/>
  <c r="N778" i="21"/>
  <c r="L779" i="21"/>
  <c r="K779" i="21"/>
  <c r="M779" i="21"/>
  <c r="I779" i="21"/>
  <c r="J779" i="21"/>
  <c r="H780" i="21"/>
  <c r="F777" i="21"/>
  <c r="E777" i="21"/>
  <c r="D778" i="21"/>
  <c r="P779" i="21"/>
  <c r="O779" i="21"/>
  <c r="N779" i="21"/>
  <c r="Q779" i="21"/>
  <c r="M780" i="21"/>
  <c r="J780" i="21"/>
  <c r="I780" i="21"/>
  <c r="L780" i="21"/>
  <c r="K780" i="21"/>
  <c r="H781" i="21"/>
  <c r="D779" i="21"/>
  <c r="E778" i="21"/>
  <c r="F778" i="21"/>
  <c r="P780" i="21"/>
  <c r="N780" i="21"/>
  <c r="Q780" i="21"/>
  <c r="O780" i="21"/>
  <c r="K781" i="21"/>
  <c r="I781" i="21"/>
  <c r="L781" i="21"/>
  <c r="J781" i="21"/>
  <c r="H782" i="21"/>
  <c r="M781" i="21"/>
  <c r="E779" i="21"/>
  <c r="F779" i="21"/>
  <c r="D780" i="21"/>
  <c r="O781" i="21"/>
  <c r="P781" i="21"/>
  <c r="N781" i="21"/>
  <c r="Q781" i="21"/>
  <c r="M782" i="21"/>
  <c r="H783" i="21"/>
  <c r="J782" i="21"/>
  <c r="I782" i="21"/>
  <c r="K782" i="21"/>
  <c r="L782" i="21"/>
  <c r="D781" i="21"/>
  <c r="E780" i="21"/>
  <c r="F780" i="21"/>
  <c r="K783" i="21"/>
  <c r="I783" i="21"/>
  <c r="M783" i="21"/>
  <c r="H784" i="21"/>
  <c r="L783" i="21"/>
  <c r="J783" i="21"/>
  <c r="P782" i="21"/>
  <c r="O782" i="21"/>
  <c r="Q782" i="21"/>
  <c r="N782" i="21"/>
  <c r="D782" i="21"/>
  <c r="E781" i="21"/>
  <c r="F781" i="21"/>
  <c r="O783" i="21"/>
  <c r="P783" i="21"/>
  <c r="Q783" i="21"/>
  <c r="N783" i="21"/>
  <c r="I784" i="21"/>
  <c r="L784" i="21"/>
  <c r="M784" i="21"/>
  <c r="K784" i="21"/>
  <c r="J784" i="21"/>
  <c r="H785" i="21"/>
  <c r="F782" i="21"/>
  <c r="D783" i="21"/>
  <c r="E782" i="21"/>
  <c r="N784" i="21"/>
  <c r="P784" i="21"/>
  <c r="Q784" i="21"/>
  <c r="O784" i="21"/>
  <c r="M785" i="21"/>
  <c r="L785" i="21"/>
  <c r="K785" i="21"/>
  <c r="I785" i="21"/>
  <c r="H786" i="21"/>
  <c r="J785" i="21"/>
  <c r="D784" i="21"/>
  <c r="F783" i="21"/>
  <c r="E783" i="21"/>
  <c r="Q785" i="21"/>
  <c r="P785" i="21"/>
  <c r="N785" i="21"/>
  <c r="O785" i="21"/>
  <c r="J786" i="21"/>
  <c r="K786" i="21"/>
  <c r="H787" i="21"/>
  <c r="L786" i="21"/>
  <c r="M786" i="21"/>
  <c r="I786" i="21"/>
  <c r="D785" i="21"/>
  <c r="E784" i="21"/>
  <c r="F784" i="21"/>
  <c r="H788" i="21"/>
  <c r="K787" i="21"/>
  <c r="M787" i="21"/>
  <c r="L787" i="21"/>
  <c r="I787" i="21"/>
  <c r="J787" i="21"/>
  <c r="N786" i="21"/>
  <c r="O786" i="21"/>
  <c r="Q786" i="21"/>
  <c r="P786" i="21"/>
  <c r="D786" i="21"/>
  <c r="E785" i="21"/>
  <c r="F785" i="21"/>
  <c r="I788" i="21"/>
  <c r="H789" i="21"/>
  <c r="M788" i="21"/>
  <c r="K788" i="21"/>
  <c r="L788" i="21"/>
  <c r="J788" i="21"/>
  <c r="O787" i="21"/>
  <c r="P787" i="21"/>
  <c r="N787" i="21"/>
  <c r="Q787" i="21"/>
  <c r="D787" i="21"/>
  <c r="F786" i="21"/>
  <c r="E786" i="21"/>
  <c r="N788" i="21"/>
  <c r="P788" i="21"/>
  <c r="O788" i="21"/>
  <c r="Q788" i="21"/>
  <c r="H790" i="21"/>
  <c r="I789" i="21"/>
  <c r="K789" i="21"/>
  <c r="J789" i="21"/>
  <c r="M789" i="21"/>
  <c r="L789" i="21"/>
  <c r="E787" i="21"/>
  <c r="D788" i="21"/>
  <c r="F787" i="21"/>
  <c r="M790" i="21"/>
  <c r="I790" i="21"/>
  <c r="H791" i="21"/>
  <c r="K790" i="21"/>
  <c r="J790" i="21"/>
  <c r="L790" i="21"/>
  <c r="P789" i="21"/>
  <c r="N789" i="21"/>
  <c r="Q789" i="21"/>
  <c r="O789" i="21"/>
  <c r="F788" i="21"/>
  <c r="E788" i="21"/>
  <c r="D789" i="21"/>
  <c r="P790" i="21"/>
  <c r="O790" i="21"/>
  <c r="N790" i="21"/>
  <c r="Q790" i="21"/>
  <c r="M791" i="21"/>
  <c r="H792" i="21"/>
  <c r="J791" i="21"/>
  <c r="I791" i="21"/>
  <c r="L791" i="21"/>
  <c r="K791" i="21"/>
  <c r="E789" i="21"/>
  <c r="F789" i="21"/>
  <c r="D790" i="21"/>
  <c r="K792" i="21"/>
  <c r="J792" i="21"/>
  <c r="H793" i="21"/>
  <c r="L792" i="21"/>
  <c r="M792" i="21"/>
  <c r="I792" i="21"/>
  <c r="Q791" i="21"/>
  <c r="N791" i="21"/>
  <c r="O791" i="21"/>
  <c r="P791" i="21"/>
  <c r="D791" i="21"/>
  <c r="F790" i="21"/>
  <c r="E790" i="21"/>
  <c r="L793" i="21"/>
  <c r="J793" i="21"/>
  <c r="H794" i="21"/>
  <c r="M793" i="21"/>
  <c r="K793" i="21"/>
  <c r="I793" i="21"/>
  <c r="P792" i="21"/>
  <c r="O792" i="21"/>
  <c r="N792" i="21"/>
  <c r="Q792" i="21"/>
  <c r="D792" i="21"/>
  <c r="F791" i="21"/>
  <c r="E791" i="21"/>
  <c r="M794" i="21"/>
  <c r="L794" i="21"/>
  <c r="H795" i="21"/>
  <c r="K794" i="21"/>
  <c r="I794" i="21"/>
  <c r="J794" i="21"/>
  <c r="Q793" i="21"/>
  <c r="P793" i="21"/>
  <c r="O793" i="21"/>
  <c r="N793" i="21"/>
  <c r="F792" i="21"/>
  <c r="E792" i="21"/>
  <c r="D793" i="21"/>
  <c r="K795" i="21"/>
  <c r="H796" i="21"/>
  <c r="I795" i="21"/>
  <c r="M795" i="21"/>
  <c r="L795" i="21"/>
  <c r="J795" i="21"/>
  <c r="O794" i="21"/>
  <c r="N794" i="21"/>
  <c r="Q794" i="21"/>
  <c r="P794" i="21"/>
  <c r="F793" i="21"/>
  <c r="E793" i="21"/>
  <c r="D794" i="21"/>
  <c r="I796" i="21"/>
  <c r="H797" i="21"/>
  <c r="J796" i="21"/>
  <c r="M796" i="21"/>
  <c r="L796" i="21"/>
  <c r="K796" i="21"/>
  <c r="O795" i="21"/>
  <c r="P795" i="21"/>
  <c r="N795" i="21"/>
  <c r="Q795" i="21"/>
  <c r="D795" i="21"/>
  <c r="E794" i="21"/>
  <c r="F794" i="21"/>
  <c r="P796" i="21"/>
  <c r="O796" i="21"/>
  <c r="N796" i="21"/>
  <c r="Q796" i="21"/>
  <c r="J797" i="21"/>
  <c r="L797" i="21"/>
  <c r="M797" i="21"/>
  <c r="H798" i="21"/>
  <c r="I797" i="21"/>
  <c r="K797" i="21"/>
  <c r="D796" i="21"/>
  <c r="E795" i="21"/>
  <c r="F795" i="21"/>
  <c r="H799" i="21"/>
  <c r="J798" i="21"/>
  <c r="L798" i="21"/>
  <c r="M798" i="21"/>
  <c r="K798" i="21"/>
  <c r="I798" i="21"/>
  <c r="N797" i="21"/>
  <c r="P797" i="21"/>
  <c r="Q797" i="21"/>
  <c r="O797" i="21"/>
  <c r="F796" i="21"/>
  <c r="D797" i="21"/>
  <c r="E796" i="21"/>
  <c r="H800" i="21"/>
  <c r="J799" i="21"/>
  <c r="I799" i="21"/>
  <c r="L799" i="21"/>
  <c r="K799" i="21"/>
  <c r="M799" i="21"/>
  <c r="P798" i="21"/>
  <c r="O798" i="21"/>
  <c r="N798" i="21"/>
  <c r="Q798" i="21"/>
  <c r="E797" i="21"/>
  <c r="F797" i="21"/>
  <c r="D798" i="21"/>
  <c r="L800" i="21"/>
  <c r="M800" i="21"/>
  <c r="J800" i="21"/>
  <c r="K800" i="21"/>
  <c r="I800" i="21"/>
  <c r="H801" i="21"/>
  <c r="O799" i="21"/>
  <c r="P799" i="21"/>
  <c r="Q799" i="21"/>
  <c r="N799" i="21"/>
  <c r="F798" i="21"/>
  <c r="D799" i="21"/>
  <c r="E798" i="21"/>
  <c r="Q800" i="21"/>
  <c r="P800" i="21"/>
  <c r="O800" i="21"/>
  <c r="N800" i="21"/>
  <c r="H802" i="21"/>
  <c r="J801" i="21"/>
  <c r="I801" i="21"/>
  <c r="L801" i="21"/>
  <c r="M801" i="21"/>
  <c r="K801" i="21"/>
  <c r="D800" i="21"/>
  <c r="E799" i="21"/>
  <c r="F799" i="21"/>
  <c r="J802" i="21"/>
  <c r="H803" i="21"/>
  <c r="I802" i="21"/>
  <c r="L802" i="21"/>
  <c r="M802" i="21"/>
  <c r="K802" i="21"/>
  <c r="O801" i="21"/>
  <c r="P801" i="21"/>
  <c r="N801" i="21"/>
  <c r="Q801" i="21"/>
  <c r="E800" i="21"/>
  <c r="F800" i="21"/>
  <c r="D801" i="21"/>
  <c r="K803" i="21"/>
  <c r="L803" i="21"/>
  <c r="J803" i="21"/>
  <c r="I803" i="21"/>
  <c r="H804" i="21"/>
  <c r="M803" i="21"/>
  <c r="O802" i="21"/>
  <c r="P802" i="21"/>
  <c r="N802" i="21"/>
  <c r="Q802" i="21"/>
  <c r="E801" i="21"/>
  <c r="D802" i="21"/>
  <c r="F801" i="21"/>
  <c r="Q803" i="21"/>
  <c r="N803" i="21"/>
  <c r="P803" i="21"/>
  <c r="O803" i="21"/>
  <c r="I804" i="21"/>
  <c r="H805" i="21"/>
  <c r="K804" i="21"/>
  <c r="J804" i="21"/>
  <c r="L804" i="21"/>
  <c r="M804" i="21"/>
  <c r="E802" i="21"/>
  <c r="D803" i="21"/>
  <c r="F802" i="21"/>
  <c r="O804" i="21"/>
  <c r="N804" i="21"/>
  <c r="Q804" i="21"/>
  <c r="P804" i="21"/>
  <c r="J805" i="21"/>
  <c r="M805" i="21"/>
  <c r="L805" i="21"/>
  <c r="K805" i="21"/>
  <c r="I805" i="21"/>
  <c r="H806" i="21"/>
  <c r="D804" i="21"/>
  <c r="F803" i="21"/>
  <c r="E803" i="21"/>
  <c r="N805" i="21"/>
  <c r="P805" i="21"/>
  <c r="Q805" i="21"/>
  <c r="O805" i="21"/>
  <c r="J806" i="21"/>
  <c r="H807" i="21"/>
  <c r="K806" i="21"/>
  <c r="I806" i="21"/>
  <c r="M806" i="21"/>
  <c r="L806" i="21"/>
  <c r="D805" i="21"/>
  <c r="F804" i="21"/>
  <c r="E804" i="21"/>
  <c r="H808" i="21"/>
  <c r="M807" i="21"/>
  <c r="L807" i="21"/>
  <c r="K807" i="21"/>
  <c r="I807" i="21"/>
  <c r="J807" i="21"/>
  <c r="P806" i="21"/>
  <c r="O806" i="21"/>
  <c r="N806" i="21"/>
  <c r="Q806" i="21"/>
  <c r="F805" i="21"/>
  <c r="E805" i="21"/>
  <c r="D806" i="21"/>
  <c r="I808" i="21"/>
  <c r="H809" i="21"/>
  <c r="K808" i="21"/>
  <c r="J808" i="21"/>
  <c r="L808" i="21"/>
  <c r="M808" i="21"/>
  <c r="O807" i="21"/>
  <c r="N807" i="21"/>
  <c r="Q807" i="21"/>
  <c r="P807" i="21"/>
  <c r="D807" i="21"/>
  <c r="E806" i="21"/>
  <c r="F806" i="21"/>
  <c r="O808" i="21"/>
  <c r="P808" i="21"/>
  <c r="N808" i="21"/>
  <c r="Q808" i="21"/>
  <c r="J809" i="21"/>
  <c r="M809" i="21"/>
  <c r="K809" i="21"/>
  <c r="L809" i="21"/>
  <c r="H810" i="21"/>
  <c r="I809" i="21"/>
  <c r="F807" i="21"/>
  <c r="E807" i="21"/>
  <c r="D808" i="21"/>
  <c r="K810" i="21"/>
  <c r="H811" i="21"/>
  <c r="J810" i="21"/>
  <c r="L810" i="21"/>
  <c r="I810" i="21"/>
  <c r="M810" i="21"/>
  <c r="N809" i="21"/>
  <c r="P809" i="21"/>
  <c r="Q809" i="21"/>
  <c r="O809" i="21"/>
  <c r="F808" i="21"/>
  <c r="D809" i="21"/>
  <c r="E808" i="21"/>
  <c r="I811" i="21"/>
  <c r="H812" i="21"/>
  <c r="M811" i="21"/>
  <c r="J811" i="21"/>
  <c r="K811" i="21"/>
  <c r="L811" i="21"/>
  <c r="P810" i="21"/>
  <c r="N810" i="21"/>
  <c r="Q810" i="21"/>
  <c r="O810" i="21"/>
  <c r="D810" i="21"/>
  <c r="E809" i="21"/>
  <c r="F809" i="21"/>
  <c r="O811" i="21"/>
  <c r="P811" i="21"/>
  <c r="N811" i="21"/>
  <c r="Q811" i="21"/>
  <c r="H813" i="21"/>
  <c r="I812" i="21"/>
  <c r="K812" i="21"/>
  <c r="L812" i="21"/>
  <c r="M812" i="21"/>
  <c r="J812" i="21"/>
  <c r="D811" i="21"/>
  <c r="F810" i="21"/>
  <c r="E810" i="21"/>
  <c r="M813" i="21"/>
  <c r="H814" i="21"/>
  <c r="J813" i="21"/>
  <c r="K813" i="21"/>
  <c r="I813" i="21"/>
  <c r="L813" i="21"/>
  <c r="P812" i="21"/>
  <c r="O812" i="21"/>
  <c r="N812" i="21"/>
  <c r="Q812" i="21"/>
  <c r="F811" i="21"/>
  <c r="D812" i="21"/>
  <c r="E811" i="21"/>
  <c r="I814" i="21"/>
  <c r="K814" i="21"/>
  <c r="H815" i="21"/>
  <c r="M814" i="21"/>
  <c r="J814" i="21"/>
  <c r="L814" i="21"/>
  <c r="P813" i="21"/>
  <c r="N813" i="21"/>
  <c r="Q813" i="21"/>
  <c r="O813" i="21"/>
  <c r="E812" i="21"/>
  <c r="F812" i="21"/>
  <c r="D813" i="21"/>
  <c r="Q814" i="21"/>
  <c r="N814" i="21"/>
  <c r="O814" i="21"/>
  <c r="P814" i="21"/>
  <c r="I815" i="21"/>
  <c r="K815" i="21"/>
  <c r="H816" i="21"/>
  <c r="M815" i="21"/>
  <c r="J815" i="21"/>
  <c r="L815" i="21"/>
  <c r="D814" i="21"/>
  <c r="F813" i="21"/>
  <c r="E813" i="21"/>
  <c r="Q815" i="21"/>
  <c r="O815" i="21"/>
  <c r="N815" i="21"/>
  <c r="P815" i="21"/>
  <c r="I816" i="21"/>
  <c r="M816" i="21"/>
  <c r="L816" i="21"/>
  <c r="H817" i="21"/>
  <c r="K816" i="21"/>
  <c r="J816" i="21"/>
  <c r="E814" i="21"/>
  <c r="D815" i="21"/>
  <c r="F814" i="21"/>
  <c r="O816" i="21"/>
  <c r="P816" i="21"/>
  <c r="N816" i="21"/>
  <c r="Q816" i="21"/>
  <c r="J817" i="21"/>
  <c r="H818" i="21"/>
  <c r="I817" i="21"/>
  <c r="M817" i="21"/>
  <c r="L817" i="21"/>
  <c r="K817" i="21"/>
  <c r="F815" i="21"/>
  <c r="E815" i="21"/>
  <c r="D816" i="21"/>
  <c r="K818" i="21"/>
  <c r="I818" i="21"/>
  <c r="M818" i="21"/>
  <c r="J818" i="21"/>
  <c r="H819" i="21"/>
  <c r="L818" i="21"/>
  <c r="P817" i="21"/>
  <c r="O817" i="21"/>
  <c r="N817" i="21"/>
  <c r="Q817" i="21"/>
  <c r="E816" i="21"/>
  <c r="D817" i="21"/>
  <c r="F816" i="21"/>
  <c r="O818" i="21"/>
  <c r="N818" i="21"/>
  <c r="Q818" i="21"/>
  <c r="P818" i="21"/>
  <c r="I819" i="21"/>
  <c r="H820" i="21"/>
  <c r="J819" i="21"/>
  <c r="K819" i="21"/>
  <c r="M819" i="21"/>
  <c r="L819" i="21"/>
  <c r="E817" i="21"/>
  <c r="F817" i="21"/>
  <c r="D818" i="21"/>
  <c r="Q819" i="21"/>
  <c r="O819" i="21"/>
  <c r="P819" i="21"/>
  <c r="N819" i="21"/>
  <c r="K820" i="21"/>
  <c r="J820" i="21"/>
  <c r="I820" i="21"/>
  <c r="L820" i="21"/>
  <c r="M820" i="21"/>
  <c r="H821" i="21"/>
  <c r="E818" i="21"/>
  <c r="D819" i="21"/>
  <c r="F818" i="21"/>
  <c r="P820" i="21"/>
  <c r="N820" i="21"/>
  <c r="Q820" i="21"/>
  <c r="O820" i="21"/>
  <c r="M821" i="21"/>
  <c r="I821" i="21"/>
  <c r="L821" i="21"/>
  <c r="J821" i="21"/>
  <c r="H822" i="21"/>
  <c r="K821" i="21"/>
  <c r="F819" i="21"/>
  <c r="D820" i="21"/>
  <c r="E819" i="21"/>
  <c r="O821" i="21"/>
  <c r="P821" i="21"/>
  <c r="N821" i="21"/>
  <c r="Q821" i="21"/>
  <c r="L822" i="21"/>
  <c r="M822" i="21"/>
  <c r="H823" i="21"/>
  <c r="J822" i="21"/>
  <c r="K822" i="21"/>
  <c r="I822" i="21"/>
  <c r="F820" i="21"/>
  <c r="E820" i="21"/>
  <c r="D821" i="21"/>
  <c r="J823" i="21"/>
  <c r="L823" i="21"/>
  <c r="I823" i="21"/>
  <c r="H824" i="21"/>
  <c r="M823" i="21"/>
  <c r="K823" i="21"/>
  <c r="O822" i="21"/>
  <c r="P822" i="21"/>
  <c r="N822" i="21"/>
  <c r="Q822" i="21"/>
  <c r="E821" i="21"/>
  <c r="D822" i="21"/>
  <c r="F821" i="21"/>
  <c r="O823" i="21"/>
  <c r="P823" i="21"/>
  <c r="Q823" i="21"/>
  <c r="N823" i="21"/>
  <c r="I824" i="21"/>
  <c r="M824" i="21"/>
  <c r="L824" i="21"/>
  <c r="J824" i="21"/>
  <c r="K824" i="21"/>
  <c r="H825" i="21"/>
  <c r="F822" i="21"/>
  <c r="E822" i="21"/>
  <c r="D823" i="21"/>
  <c r="P824" i="21"/>
  <c r="O824" i="21"/>
  <c r="N824" i="21"/>
  <c r="Q824" i="21"/>
  <c r="K825" i="21"/>
  <c r="J825" i="21"/>
  <c r="H826" i="21"/>
  <c r="I825" i="21"/>
  <c r="L825" i="21"/>
  <c r="M825" i="21"/>
  <c r="E823" i="21"/>
  <c r="F823" i="21"/>
  <c r="D824" i="21"/>
  <c r="M826" i="21"/>
  <c r="L826" i="21"/>
  <c r="I826" i="21"/>
  <c r="H827" i="21"/>
  <c r="K826" i="21"/>
  <c r="J826" i="21"/>
  <c r="O825" i="21"/>
  <c r="P825" i="21"/>
  <c r="N825" i="21"/>
  <c r="Q825" i="21"/>
  <c r="F824" i="21"/>
  <c r="E824" i="21"/>
  <c r="D825" i="21"/>
  <c r="O826" i="21"/>
  <c r="P826" i="21"/>
  <c r="N826" i="21"/>
  <c r="Q826" i="21"/>
  <c r="K827" i="21"/>
  <c r="L827" i="21"/>
  <c r="H828" i="21"/>
  <c r="I827" i="21"/>
  <c r="J827" i="21"/>
  <c r="M827" i="21"/>
  <c r="F825" i="21"/>
  <c r="D826" i="21"/>
  <c r="E825" i="21"/>
  <c r="L828" i="21"/>
  <c r="J828" i="21"/>
  <c r="K828" i="21"/>
  <c r="M828" i="21"/>
  <c r="H829" i="21"/>
  <c r="I828" i="21"/>
  <c r="O827" i="21"/>
  <c r="P827" i="21"/>
  <c r="N827" i="21"/>
  <c r="Q827" i="21"/>
  <c r="F826" i="21"/>
  <c r="D827" i="21"/>
  <c r="E826" i="21"/>
  <c r="L829" i="21"/>
  <c r="H830" i="21"/>
  <c r="I829" i="21"/>
  <c r="J829" i="21"/>
  <c r="M829" i="21"/>
  <c r="K829" i="21"/>
  <c r="N828" i="21"/>
  <c r="P828" i="21"/>
  <c r="O828" i="21"/>
  <c r="Q828" i="21"/>
  <c r="F827" i="21"/>
  <c r="E827" i="21"/>
  <c r="D828" i="21"/>
  <c r="L830" i="21"/>
  <c r="M830" i="21"/>
  <c r="I830" i="21"/>
  <c r="K830" i="21"/>
  <c r="J830" i="21"/>
  <c r="H831" i="21"/>
  <c r="O829" i="21"/>
  <c r="N829" i="21"/>
  <c r="Q829" i="21"/>
  <c r="P829" i="21"/>
  <c r="F828" i="21"/>
  <c r="D829" i="21"/>
  <c r="E828" i="21"/>
  <c r="O830" i="21"/>
  <c r="P830" i="21"/>
  <c r="N830" i="21"/>
  <c r="Q830" i="21"/>
  <c r="J831" i="21"/>
  <c r="L831" i="21"/>
  <c r="K831" i="21"/>
  <c r="H832" i="21"/>
  <c r="I831" i="21"/>
  <c r="M831" i="21"/>
  <c r="F829" i="21"/>
  <c r="D830" i="21"/>
  <c r="E829" i="21"/>
  <c r="M832" i="21"/>
  <c r="I832" i="21"/>
  <c r="H833" i="21"/>
  <c r="K832" i="21"/>
  <c r="L832" i="21"/>
  <c r="J832" i="21"/>
  <c r="O831" i="21"/>
  <c r="P831" i="21"/>
  <c r="Q831" i="21"/>
  <c r="N831" i="21"/>
  <c r="D831" i="21"/>
  <c r="F830" i="21"/>
  <c r="E830" i="21"/>
  <c r="O832" i="21"/>
  <c r="P832" i="21"/>
  <c r="N832" i="21"/>
  <c r="Q832" i="21"/>
  <c r="J833" i="21"/>
  <c r="H834" i="21"/>
  <c r="I833" i="21"/>
  <c r="M833" i="21"/>
  <c r="K833" i="21"/>
  <c r="L833" i="21"/>
  <c r="E831" i="21"/>
  <c r="D832" i="21"/>
  <c r="F831" i="21"/>
  <c r="J834" i="21"/>
  <c r="L834" i="21"/>
  <c r="H835" i="21"/>
  <c r="I834" i="21"/>
  <c r="K834" i="21"/>
  <c r="M834" i="21"/>
  <c r="Q833" i="21"/>
  <c r="N833" i="21"/>
  <c r="O833" i="21"/>
  <c r="P833" i="21"/>
  <c r="D833" i="21"/>
  <c r="E832" i="21"/>
  <c r="F832" i="21"/>
  <c r="I835" i="21"/>
  <c r="L835" i="21"/>
  <c r="K835" i="21"/>
  <c r="H836" i="21"/>
  <c r="M835" i="21"/>
  <c r="J835" i="21"/>
  <c r="P834" i="21"/>
  <c r="N834" i="21"/>
  <c r="Q834" i="21"/>
  <c r="O834" i="21"/>
  <c r="F833" i="21"/>
  <c r="D834" i="21"/>
  <c r="E833" i="21"/>
  <c r="N835" i="21"/>
  <c r="P835" i="21"/>
  <c r="Q835" i="21"/>
  <c r="O835" i="21"/>
  <c r="M836" i="21"/>
  <c r="J836" i="21"/>
  <c r="I836" i="21"/>
  <c r="K836" i="21"/>
  <c r="L836" i="21"/>
  <c r="H837" i="21"/>
  <c r="E834" i="21"/>
  <c r="D835" i="21"/>
  <c r="F834" i="21"/>
  <c r="Q836" i="21"/>
  <c r="N836" i="21"/>
  <c r="P836" i="21"/>
  <c r="O836" i="21"/>
  <c r="H838" i="21"/>
  <c r="J837" i="21"/>
  <c r="I837" i="21"/>
  <c r="M837" i="21"/>
  <c r="L837" i="21"/>
  <c r="K837" i="21"/>
  <c r="D836" i="21"/>
  <c r="E835" i="21"/>
  <c r="F835" i="21"/>
  <c r="J838" i="21"/>
  <c r="I838" i="21"/>
  <c r="M838" i="21"/>
  <c r="L838" i="21"/>
  <c r="K838" i="21"/>
  <c r="H839" i="21"/>
  <c r="P837" i="21"/>
  <c r="N837" i="21"/>
  <c r="Q837" i="21"/>
  <c r="O837" i="21"/>
  <c r="F836" i="21"/>
  <c r="E836" i="21"/>
  <c r="D837" i="21"/>
  <c r="O838" i="21"/>
  <c r="P838" i="21"/>
  <c r="N838" i="21"/>
  <c r="Q838" i="21"/>
  <c r="H840" i="21"/>
  <c r="M839" i="21"/>
  <c r="J839" i="21"/>
  <c r="K839" i="21"/>
  <c r="I839" i="21"/>
  <c r="L839" i="21"/>
  <c r="D838" i="21"/>
  <c r="F837" i="21"/>
  <c r="E837" i="21"/>
  <c r="I840" i="21"/>
  <c r="J840" i="21"/>
  <c r="L840" i="21"/>
  <c r="H841" i="21"/>
  <c r="M840" i="21"/>
  <c r="K840" i="21"/>
  <c r="O839" i="21"/>
  <c r="N839" i="21"/>
  <c r="Q839" i="21"/>
  <c r="P839" i="21"/>
  <c r="E838" i="21"/>
  <c r="D839" i="21"/>
  <c r="F838" i="21"/>
  <c r="P840" i="21"/>
  <c r="O840" i="21"/>
  <c r="N840" i="21"/>
  <c r="Q840" i="21"/>
  <c r="H842" i="21"/>
  <c r="K841" i="21"/>
  <c r="I841" i="21"/>
  <c r="J841" i="21"/>
  <c r="M841" i="21"/>
  <c r="L841" i="21"/>
  <c r="F839" i="21"/>
  <c r="D840" i="21"/>
  <c r="E839" i="21"/>
  <c r="M842" i="21"/>
  <c r="J842" i="21"/>
  <c r="L842" i="21"/>
  <c r="K842" i="21"/>
  <c r="I842" i="21"/>
  <c r="H843" i="21"/>
  <c r="Q841" i="21"/>
  <c r="O841" i="21"/>
  <c r="P841" i="21"/>
  <c r="N841" i="21"/>
  <c r="F840" i="21"/>
  <c r="D841" i="21"/>
  <c r="E840" i="21"/>
  <c r="O842" i="21"/>
  <c r="P842" i="21"/>
  <c r="N842" i="21"/>
  <c r="Q842" i="21"/>
  <c r="I843" i="21"/>
  <c r="J843" i="21"/>
  <c r="K843" i="21"/>
  <c r="H844" i="21"/>
  <c r="M843" i="21"/>
  <c r="L843" i="21"/>
  <c r="F841" i="21"/>
  <c r="D842" i="21"/>
  <c r="E841" i="21"/>
  <c r="P843" i="21"/>
  <c r="O843" i="21"/>
  <c r="N843" i="21"/>
  <c r="Q843" i="21"/>
  <c r="J844" i="21"/>
  <c r="H845" i="21"/>
  <c r="M844" i="21"/>
  <c r="I844" i="21"/>
  <c r="K844" i="21"/>
  <c r="L844" i="21"/>
  <c r="E842" i="21"/>
  <c r="D843" i="21"/>
  <c r="F842" i="21"/>
  <c r="M845" i="21"/>
  <c r="I845" i="21"/>
  <c r="K845" i="21"/>
  <c r="L845" i="21"/>
  <c r="H846" i="21"/>
  <c r="J845" i="21"/>
  <c r="P844" i="21"/>
  <c r="O844" i="21"/>
  <c r="N844" i="21"/>
  <c r="Q844" i="21"/>
  <c r="F843" i="21"/>
  <c r="E843" i="21"/>
  <c r="D844" i="21"/>
  <c r="P845" i="21"/>
  <c r="O845" i="21"/>
  <c r="N845" i="21"/>
  <c r="Q845" i="21"/>
  <c r="H847" i="21"/>
  <c r="K846" i="21"/>
  <c r="M846" i="21"/>
  <c r="L846" i="21"/>
  <c r="I846" i="21"/>
  <c r="J846" i="21"/>
  <c r="E844" i="21"/>
  <c r="F844" i="21"/>
  <c r="D845" i="21"/>
  <c r="L847" i="21"/>
  <c r="H848" i="21"/>
  <c r="M847" i="21"/>
  <c r="J847" i="21"/>
  <c r="I847" i="21"/>
  <c r="K847" i="21"/>
  <c r="O846" i="21"/>
  <c r="P846" i="21"/>
  <c r="N846" i="21"/>
  <c r="Q846" i="21"/>
  <c r="F845" i="21"/>
  <c r="D846" i="21"/>
  <c r="E845" i="21"/>
  <c r="J848" i="21"/>
  <c r="K848" i="21"/>
  <c r="I848" i="21"/>
  <c r="H849" i="21"/>
  <c r="M848" i="21"/>
  <c r="L848" i="21"/>
  <c r="Q847" i="21"/>
  <c r="O847" i="21"/>
  <c r="P847" i="21"/>
  <c r="N847" i="21"/>
  <c r="F846" i="21"/>
  <c r="E846" i="21"/>
  <c r="D847" i="21"/>
  <c r="Q848" i="21"/>
  <c r="N848" i="21"/>
  <c r="P848" i="21"/>
  <c r="O848" i="21"/>
  <c r="L849" i="21"/>
  <c r="H850" i="21"/>
  <c r="J849" i="21"/>
  <c r="I849" i="21"/>
  <c r="K849" i="21"/>
  <c r="M849" i="21"/>
  <c r="F847" i="21"/>
  <c r="E847" i="21"/>
  <c r="D848" i="21"/>
  <c r="L850" i="21"/>
  <c r="I850" i="21"/>
  <c r="H851" i="21"/>
  <c r="K850" i="21"/>
  <c r="M850" i="21"/>
  <c r="J850" i="21"/>
  <c r="O849" i="21"/>
  <c r="P849" i="21"/>
  <c r="N849" i="21"/>
  <c r="Q849" i="21"/>
  <c r="F848" i="21"/>
  <c r="E848" i="21"/>
  <c r="D849" i="21"/>
  <c r="N850" i="21"/>
  <c r="P850" i="21"/>
  <c r="Q850" i="21"/>
  <c r="O850" i="21"/>
  <c r="J851" i="21"/>
  <c r="H852" i="21"/>
  <c r="K851" i="21"/>
  <c r="L851" i="21"/>
  <c r="I851" i="21"/>
  <c r="M851" i="21"/>
  <c r="F849" i="21"/>
  <c r="E849" i="21"/>
  <c r="D850" i="21"/>
  <c r="J852" i="21"/>
  <c r="K852" i="21"/>
  <c r="H853" i="21"/>
  <c r="I852" i="21"/>
  <c r="L852" i="21"/>
  <c r="M852" i="21"/>
  <c r="O851" i="21"/>
  <c r="P851" i="21"/>
  <c r="N851" i="21"/>
  <c r="Q851" i="21"/>
  <c r="F850" i="21"/>
  <c r="D851" i="21"/>
  <c r="E850" i="21"/>
  <c r="K853" i="21"/>
  <c r="H854" i="21"/>
  <c r="I853" i="21"/>
  <c r="M853" i="21"/>
  <c r="L853" i="21"/>
  <c r="J853" i="21"/>
  <c r="N852" i="21"/>
  <c r="O852" i="21"/>
  <c r="P852" i="21"/>
  <c r="Q852" i="21"/>
  <c r="F851" i="21"/>
  <c r="E851" i="21"/>
  <c r="D852" i="21"/>
  <c r="K854" i="21"/>
  <c r="I854" i="21"/>
  <c r="H855" i="21"/>
  <c r="J854" i="21"/>
  <c r="L854" i="21"/>
  <c r="M854" i="21"/>
  <c r="O853" i="21"/>
  <c r="N853" i="21"/>
  <c r="Q853" i="21"/>
  <c r="P853" i="21"/>
  <c r="E852" i="21"/>
  <c r="D853" i="21"/>
  <c r="F852" i="21"/>
  <c r="P854" i="21"/>
  <c r="O854" i="21"/>
  <c r="N854" i="21"/>
  <c r="Q854" i="21"/>
  <c r="L855" i="21"/>
  <c r="H856" i="21"/>
  <c r="I855" i="21"/>
  <c r="M855" i="21"/>
  <c r="J855" i="21"/>
  <c r="K855" i="21"/>
  <c r="F853" i="21"/>
  <c r="E853" i="21"/>
  <c r="D854" i="21"/>
  <c r="M856" i="21"/>
  <c r="H857" i="21"/>
  <c r="L856" i="21"/>
  <c r="K856" i="21"/>
  <c r="I856" i="21"/>
  <c r="J856" i="21"/>
  <c r="P855" i="21"/>
  <c r="O855" i="21"/>
  <c r="Q855" i="21"/>
  <c r="N855" i="21"/>
  <c r="E854" i="21"/>
  <c r="D855" i="21"/>
  <c r="F854" i="21"/>
  <c r="K857" i="21"/>
  <c r="M857" i="21"/>
  <c r="L857" i="21"/>
  <c r="H858" i="21"/>
  <c r="J857" i="21"/>
  <c r="I857" i="21"/>
  <c r="P856" i="21"/>
  <c r="O856" i="21"/>
  <c r="N856" i="21"/>
  <c r="Q856" i="21"/>
  <c r="F855" i="21"/>
  <c r="D856" i="21"/>
  <c r="E855" i="21"/>
  <c r="I858" i="21"/>
  <c r="L858" i="21"/>
  <c r="J858" i="21"/>
  <c r="K858" i="21"/>
  <c r="M858" i="21"/>
  <c r="H859" i="21"/>
  <c r="O857" i="21"/>
  <c r="P857" i="21"/>
  <c r="Q857" i="21"/>
  <c r="N857" i="21"/>
  <c r="F856" i="21"/>
  <c r="D857" i="21"/>
  <c r="E856" i="21"/>
  <c r="P858" i="21"/>
  <c r="O858" i="21"/>
  <c r="N858" i="21"/>
  <c r="Q858" i="21"/>
  <c r="H860" i="21"/>
  <c r="I859" i="21"/>
  <c r="M859" i="21"/>
  <c r="L859" i="21"/>
  <c r="K859" i="21"/>
  <c r="J859" i="21"/>
  <c r="D858" i="21"/>
  <c r="F857" i="21"/>
  <c r="E857" i="21"/>
  <c r="I860" i="21"/>
  <c r="L860" i="21"/>
  <c r="H861" i="21"/>
  <c r="J860" i="21"/>
  <c r="K860" i="21"/>
  <c r="M860" i="21"/>
  <c r="Q859" i="21"/>
  <c r="N859" i="21"/>
  <c r="O859" i="21"/>
  <c r="P859" i="21"/>
  <c r="F858" i="21"/>
  <c r="D859" i="21"/>
  <c r="E858" i="21"/>
  <c r="O860" i="21"/>
  <c r="P860" i="21"/>
  <c r="N860" i="21"/>
  <c r="Q860" i="21"/>
  <c r="J861" i="21"/>
  <c r="K861" i="21"/>
  <c r="H862" i="21"/>
  <c r="M861" i="21"/>
  <c r="I861" i="21"/>
  <c r="L861" i="21"/>
  <c r="D860" i="21"/>
  <c r="F859" i="21"/>
  <c r="E859" i="21"/>
  <c r="M862" i="21"/>
  <c r="L862" i="21"/>
  <c r="H863" i="21"/>
  <c r="K862" i="21"/>
  <c r="I862" i="21"/>
  <c r="J862" i="21"/>
  <c r="O861" i="21"/>
  <c r="P861" i="21"/>
  <c r="N861" i="21"/>
  <c r="Q861" i="21"/>
  <c r="E860" i="21"/>
  <c r="F860" i="21"/>
  <c r="D861" i="21"/>
  <c r="L863" i="21"/>
  <c r="J863" i="21"/>
  <c r="I863" i="21"/>
  <c r="K863" i="21"/>
  <c r="H864" i="21"/>
  <c r="M863" i="21"/>
  <c r="Q862" i="21"/>
  <c r="O862" i="21"/>
  <c r="P862" i="21"/>
  <c r="N862" i="21"/>
  <c r="D862" i="21"/>
  <c r="F861" i="21"/>
  <c r="E861" i="21"/>
  <c r="O863" i="21"/>
  <c r="P863" i="21"/>
  <c r="N863" i="21"/>
  <c r="Q863" i="21"/>
  <c r="M864" i="21"/>
  <c r="K864" i="21"/>
  <c r="I864" i="21"/>
  <c r="L864" i="21"/>
  <c r="H865" i="21"/>
  <c r="J864" i="21"/>
  <c r="E862" i="21"/>
  <c r="F862" i="21"/>
  <c r="D863" i="21"/>
  <c r="O864" i="21"/>
  <c r="P864" i="21"/>
  <c r="N864" i="21"/>
  <c r="Q864" i="21"/>
  <c r="M865" i="21"/>
  <c r="K865" i="21"/>
  <c r="H866" i="21"/>
  <c r="L865" i="21"/>
  <c r="I865" i="21"/>
  <c r="J865" i="21"/>
  <c r="E863" i="21"/>
  <c r="F863" i="21"/>
  <c r="D864" i="21"/>
  <c r="I866" i="21"/>
  <c r="K866" i="21"/>
  <c r="L866" i="21"/>
  <c r="H867" i="21"/>
  <c r="M866" i="21"/>
  <c r="J866" i="21"/>
  <c r="O865" i="21"/>
  <c r="N865" i="21"/>
  <c r="P865" i="21"/>
  <c r="Q865" i="21"/>
  <c r="D865" i="21"/>
  <c r="E864" i="21"/>
  <c r="F864" i="21"/>
  <c r="O866" i="21"/>
  <c r="P866" i="21"/>
  <c r="N866" i="21"/>
  <c r="Q866" i="21"/>
  <c r="K867" i="21"/>
  <c r="M867" i="21"/>
  <c r="J867" i="21"/>
  <c r="H868" i="21"/>
  <c r="L867" i="21"/>
  <c r="I867" i="21"/>
  <c r="E865" i="21"/>
  <c r="D866" i="21"/>
  <c r="F865" i="21"/>
  <c r="H869" i="21"/>
  <c r="I868" i="21"/>
  <c r="L868" i="21"/>
  <c r="J868" i="21"/>
  <c r="K868" i="21"/>
  <c r="M868" i="21"/>
  <c r="O867" i="21"/>
  <c r="P867" i="21"/>
  <c r="N867" i="21"/>
  <c r="Q867" i="21"/>
  <c r="F866" i="21"/>
  <c r="E866" i="21"/>
  <c r="D867" i="21"/>
  <c r="H870" i="21"/>
  <c r="L869" i="21"/>
  <c r="K869" i="21"/>
  <c r="M869" i="21"/>
  <c r="J869" i="21"/>
  <c r="I869" i="21"/>
  <c r="N868" i="21"/>
  <c r="Q868" i="21"/>
  <c r="P868" i="21"/>
  <c r="O868" i="21"/>
  <c r="D868" i="21"/>
  <c r="E867" i="21"/>
  <c r="F867" i="21"/>
  <c r="K870" i="21"/>
  <c r="H871" i="21"/>
  <c r="L870" i="21"/>
  <c r="J870" i="21"/>
  <c r="M870" i="21"/>
  <c r="I870" i="21"/>
  <c r="O869" i="21"/>
  <c r="P869" i="21"/>
  <c r="N869" i="21"/>
  <c r="Q869" i="21"/>
  <c r="E868" i="21"/>
  <c r="F868" i="21"/>
  <c r="D869" i="21"/>
  <c r="K871" i="21"/>
  <c r="M871" i="21"/>
  <c r="I871" i="21"/>
  <c r="J871" i="21"/>
  <c r="L871" i="21"/>
  <c r="H872" i="21"/>
  <c r="N870" i="21"/>
  <c r="Q870" i="21"/>
  <c r="O870" i="21"/>
  <c r="P870" i="21"/>
  <c r="D870" i="21"/>
  <c r="F869" i="21"/>
  <c r="E869" i="21"/>
  <c r="P871" i="21"/>
  <c r="O871" i="21"/>
  <c r="N871" i="21"/>
  <c r="Q871" i="21"/>
  <c r="I872" i="21"/>
  <c r="H873" i="21"/>
  <c r="J872" i="21"/>
  <c r="L872" i="21"/>
  <c r="M872" i="21"/>
  <c r="K872" i="21"/>
  <c r="F870" i="21"/>
  <c r="E870" i="21"/>
  <c r="D871" i="21"/>
  <c r="Q872" i="21"/>
  <c r="O872" i="21"/>
  <c r="P872" i="21"/>
  <c r="N872" i="21"/>
  <c r="L873" i="21"/>
  <c r="J873" i="21"/>
  <c r="I873" i="21"/>
  <c r="K873" i="21"/>
  <c r="M873" i="21"/>
  <c r="H874" i="21"/>
  <c r="F871" i="21"/>
  <c r="D872" i="21"/>
  <c r="E871" i="21"/>
  <c r="O873" i="21"/>
  <c r="N873" i="21"/>
  <c r="P873" i="21"/>
  <c r="Q873" i="21"/>
  <c r="M874" i="21"/>
  <c r="K874" i="21"/>
  <c r="L874" i="21"/>
  <c r="I874" i="21"/>
  <c r="H875" i="21"/>
  <c r="J874" i="21"/>
  <c r="D873" i="21"/>
  <c r="E872" i="21"/>
  <c r="F872" i="21"/>
  <c r="P874" i="21"/>
  <c r="O874" i="21"/>
  <c r="N874" i="21"/>
  <c r="Q874" i="21"/>
  <c r="M875" i="21"/>
  <c r="J875" i="21"/>
  <c r="K875" i="21"/>
  <c r="H876" i="21"/>
  <c r="I875" i="21"/>
  <c r="L875" i="21"/>
  <c r="F873" i="21"/>
  <c r="E873" i="21"/>
  <c r="D874" i="21"/>
  <c r="I876" i="21"/>
  <c r="L876" i="21"/>
  <c r="K876" i="21"/>
  <c r="M876" i="21"/>
  <c r="H877" i="21"/>
  <c r="J876" i="21"/>
  <c r="P875" i="21"/>
  <c r="O875" i="21"/>
  <c r="N875" i="21"/>
  <c r="Q875" i="21"/>
  <c r="E874" i="21"/>
  <c r="D875" i="21"/>
  <c r="F874" i="21"/>
  <c r="N876" i="21"/>
  <c r="Q876" i="21"/>
  <c r="P876" i="21"/>
  <c r="O876" i="21"/>
  <c r="L877" i="21"/>
  <c r="M877" i="21"/>
  <c r="K877" i="21"/>
  <c r="I877" i="21"/>
  <c r="H878" i="21"/>
  <c r="J877" i="21"/>
  <c r="D876" i="21"/>
  <c r="E875" i="21"/>
  <c r="F875" i="21"/>
  <c r="O877" i="21"/>
  <c r="P877" i="21"/>
  <c r="N877" i="21"/>
  <c r="Q877" i="21"/>
  <c r="I878" i="21"/>
  <c r="L878" i="21"/>
  <c r="M878" i="21"/>
  <c r="K878" i="21"/>
  <c r="H879" i="21"/>
  <c r="J878" i="21"/>
  <c r="E876" i="21"/>
  <c r="D877" i="21"/>
  <c r="F876" i="21"/>
  <c r="N878" i="21"/>
  <c r="Q878" i="21"/>
  <c r="P878" i="21"/>
  <c r="O878" i="21"/>
  <c r="M879" i="21"/>
  <c r="K879" i="21"/>
  <c r="J879" i="21"/>
  <c r="L879" i="21"/>
  <c r="H880" i="21"/>
  <c r="I879" i="21"/>
  <c r="D878" i="21"/>
  <c r="F877" i="21"/>
  <c r="E877" i="21"/>
  <c r="H881" i="21"/>
  <c r="I880" i="21"/>
  <c r="L880" i="21"/>
  <c r="J880" i="21"/>
  <c r="M880" i="21"/>
  <c r="K880" i="21"/>
  <c r="Q879" i="21"/>
  <c r="P879" i="21"/>
  <c r="N879" i="21"/>
  <c r="O879" i="21"/>
  <c r="F878" i="21"/>
  <c r="E878" i="21"/>
  <c r="D879" i="21"/>
  <c r="M881" i="21"/>
  <c r="I881" i="21"/>
  <c r="H882" i="21"/>
  <c r="L881" i="21"/>
  <c r="J881" i="21"/>
  <c r="K881" i="21"/>
  <c r="O880" i="21"/>
  <c r="P880" i="21"/>
  <c r="N880" i="21"/>
  <c r="Q880" i="21"/>
  <c r="E879" i="21"/>
  <c r="D880" i="21"/>
  <c r="F879" i="21"/>
  <c r="N881" i="21"/>
  <c r="Q881" i="21"/>
  <c r="O881" i="21"/>
  <c r="P881" i="21"/>
  <c r="H883" i="21"/>
  <c r="I882" i="21"/>
  <c r="L882" i="21"/>
  <c r="J882" i="21"/>
  <c r="M882" i="21"/>
  <c r="K882" i="21"/>
  <c r="D881" i="21"/>
  <c r="F880" i="21"/>
  <c r="E880" i="21"/>
  <c r="K883" i="21"/>
  <c r="I883" i="21"/>
  <c r="J883" i="21"/>
  <c r="L883" i="21"/>
  <c r="H884" i="21"/>
  <c r="M883" i="21"/>
  <c r="O882" i="21"/>
  <c r="N882" i="21"/>
  <c r="P882" i="21"/>
  <c r="Q882" i="21"/>
  <c r="E881" i="21"/>
  <c r="D882" i="21"/>
  <c r="F881" i="21"/>
  <c r="N883" i="21"/>
  <c r="Q883" i="21"/>
  <c r="O883" i="21"/>
  <c r="P883" i="21"/>
  <c r="K884" i="21"/>
  <c r="L884" i="21"/>
  <c r="M884" i="21"/>
  <c r="H885" i="21"/>
  <c r="J884" i="21"/>
  <c r="I884" i="21"/>
  <c r="F882" i="21"/>
  <c r="D883" i="21"/>
  <c r="E882" i="21"/>
  <c r="K885" i="21"/>
  <c r="H886" i="21"/>
  <c r="J885" i="21"/>
  <c r="L885" i="21"/>
  <c r="M885" i="21"/>
  <c r="I885" i="21"/>
  <c r="O884" i="21"/>
  <c r="N884" i="21"/>
  <c r="Q884" i="21"/>
  <c r="P884" i="21"/>
  <c r="E883" i="21"/>
  <c r="F883" i="21"/>
  <c r="D884" i="21"/>
  <c r="K886" i="21"/>
  <c r="L886" i="21"/>
  <c r="M886" i="21"/>
  <c r="J886" i="21"/>
  <c r="H887" i="21"/>
  <c r="I886" i="21"/>
  <c r="P885" i="21"/>
  <c r="O885" i="21"/>
  <c r="Q885" i="21"/>
  <c r="N885" i="21"/>
  <c r="D885" i="21"/>
  <c r="E884" i="21"/>
  <c r="F884" i="21"/>
  <c r="I887" i="21"/>
  <c r="H888" i="21"/>
  <c r="K887" i="21"/>
  <c r="J887" i="21"/>
  <c r="M887" i="21"/>
  <c r="L887" i="21"/>
  <c r="O886" i="21"/>
  <c r="Q886" i="21"/>
  <c r="P886" i="21"/>
  <c r="N886" i="21"/>
  <c r="F885" i="21"/>
  <c r="E885" i="21"/>
  <c r="D886" i="21"/>
  <c r="P887" i="21"/>
  <c r="O887" i="21"/>
  <c r="Q887" i="21"/>
  <c r="N887" i="21"/>
  <c r="J888" i="21"/>
  <c r="K888" i="21"/>
  <c r="I888" i="21"/>
  <c r="M888" i="21"/>
  <c r="L888" i="21"/>
  <c r="H889" i="21"/>
  <c r="E886" i="21"/>
  <c r="F886" i="21"/>
  <c r="D887" i="21"/>
  <c r="O888" i="21"/>
  <c r="N888" i="21"/>
  <c r="P888" i="21"/>
  <c r="Q888" i="21"/>
  <c r="M889" i="21"/>
  <c r="J889" i="21"/>
  <c r="K889" i="21"/>
  <c r="I889" i="21"/>
  <c r="H890" i="21"/>
  <c r="L889" i="21"/>
  <c r="F887" i="21"/>
  <c r="D888" i="21"/>
  <c r="E887" i="21"/>
  <c r="N889" i="21"/>
  <c r="Q889" i="21"/>
  <c r="O889" i="21"/>
  <c r="P889" i="21"/>
  <c r="L890" i="21"/>
  <c r="J890" i="21"/>
  <c r="I890" i="21"/>
  <c r="K890" i="21"/>
  <c r="H891" i="21"/>
  <c r="M890" i="21"/>
  <c r="E888" i="21"/>
  <c r="F888" i="21"/>
  <c r="D889" i="21"/>
  <c r="P890" i="21"/>
  <c r="N890" i="21"/>
  <c r="O890" i="21"/>
  <c r="Q890" i="21"/>
  <c r="I891" i="21"/>
  <c r="L891" i="21"/>
  <c r="M891" i="21"/>
  <c r="H892" i="21"/>
  <c r="K891" i="21"/>
  <c r="J891" i="21"/>
  <c r="E889" i="21"/>
  <c r="F889" i="21"/>
  <c r="D890" i="21"/>
  <c r="N891" i="21"/>
  <c r="Q891" i="21"/>
  <c r="O891" i="21"/>
  <c r="P891" i="21"/>
  <c r="M892" i="21"/>
  <c r="L892" i="21"/>
  <c r="K892" i="21"/>
  <c r="J892" i="21"/>
  <c r="H893" i="21"/>
  <c r="I892" i="21"/>
  <c r="F890" i="21"/>
  <c r="E890" i="21"/>
  <c r="D891" i="21"/>
  <c r="H894" i="21"/>
  <c r="J893" i="21"/>
  <c r="K893" i="21"/>
  <c r="L893" i="21"/>
  <c r="I893" i="21"/>
  <c r="M893" i="21"/>
  <c r="O892" i="21"/>
  <c r="N892" i="21"/>
  <c r="Q892" i="21"/>
  <c r="P892" i="21"/>
  <c r="D892" i="21"/>
  <c r="E891" i="21"/>
  <c r="F891" i="21"/>
  <c r="M894" i="21"/>
  <c r="K894" i="21"/>
  <c r="L894" i="21"/>
  <c r="I894" i="21"/>
  <c r="J894" i="21"/>
  <c r="H895" i="21"/>
  <c r="O893" i="21"/>
  <c r="P893" i="21"/>
  <c r="Q893" i="21"/>
  <c r="N893" i="21"/>
  <c r="F892" i="21"/>
  <c r="D893" i="21"/>
  <c r="E892" i="21"/>
  <c r="N894" i="21"/>
  <c r="O894" i="21"/>
  <c r="Q894" i="21"/>
  <c r="P894" i="21"/>
  <c r="I895" i="21"/>
  <c r="H896" i="21"/>
  <c r="M895" i="21"/>
  <c r="J895" i="21"/>
  <c r="K895" i="21"/>
  <c r="L895" i="21"/>
  <c r="E893" i="21"/>
  <c r="F893" i="21"/>
  <c r="D894" i="21"/>
  <c r="O895" i="21"/>
  <c r="P895" i="21"/>
  <c r="Q895" i="21"/>
  <c r="N895" i="21"/>
  <c r="L896" i="21"/>
  <c r="K896" i="21"/>
  <c r="I896" i="21"/>
  <c r="J896" i="21"/>
  <c r="H897" i="21"/>
  <c r="M896" i="21"/>
  <c r="E894" i="21"/>
  <c r="F894" i="21"/>
  <c r="D895" i="21"/>
  <c r="O896" i="21"/>
  <c r="N896" i="21"/>
  <c r="P896" i="21"/>
  <c r="Q896" i="21"/>
  <c r="I897" i="21"/>
  <c r="L897" i="21"/>
  <c r="M897" i="21"/>
  <c r="J897" i="21"/>
  <c r="K897" i="21"/>
  <c r="H898" i="21"/>
  <c r="F895" i="21"/>
  <c r="D896" i="21"/>
  <c r="E895" i="21"/>
  <c r="N897" i="21"/>
  <c r="Q897" i="21"/>
  <c r="O897" i="21"/>
  <c r="P897" i="21"/>
  <c r="I898" i="21"/>
  <c r="K898" i="21"/>
  <c r="H899" i="21"/>
  <c r="M898" i="21"/>
  <c r="J898" i="21"/>
  <c r="L898" i="21"/>
  <c r="D897" i="21"/>
  <c r="F896" i="21"/>
  <c r="E896" i="21"/>
  <c r="N898" i="21"/>
  <c r="O898" i="21"/>
  <c r="P898" i="21"/>
  <c r="Q898" i="21"/>
  <c r="H900" i="21"/>
  <c r="M899" i="21"/>
  <c r="J899" i="21"/>
  <c r="I899" i="21"/>
  <c r="L899" i="21"/>
  <c r="K899" i="21"/>
  <c r="D898" i="21"/>
  <c r="F897" i="21"/>
  <c r="E897" i="21"/>
  <c r="M900" i="21"/>
  <c r="J900" i="21"/>
  <c r="H901" i="21"/>
  <c r="L900" i="21"/>
  <c r="K900" i="21"/>
  <c r="I900" i="21"/>
  <c r="O899" i="21"/>
  <c r="P899" i="21"/>
  <c r="N899" i="21"/>
  <c r="Q899" i="21"/>
  <c r="E898" i="21"/>
  <c r="F898" i="21"/>
  <c r="D899" i="21"/>
  <c r="M901" i="21"/>
  <c r="J901" i="21"/>
  <c r="I901" i="21"/>
  <c r="K901" i="21"/>
  <c r="L901" i="21"/>
  <c r="H902" i="21"/>
  <c r="N900" i="21"/>
  <c r="O900" i="21"/>
  <c r="P900" i="21"/>
  <c r="Q900" i="21"/>
  <c r="F899" i="21"/>
  <c r="D900" i="21"/>
  <c r="E899" i="21"/>
  <c r="O901" i="21"/>
  <c r="P901" i="21"/>
  <c r="Q901" i="21"/>
  <c r="N901" i="21"/>
  <c r="K902" i="21"/>
  <c r="J902" i="21"/>
  <c r="M902" i="21"/>
  <c r="I902" i="21"/>
  <c r="H903" i="21"/>
  <c r="L902" i="21"/>
  <c r="E900" i="21"/>
  <c r="F900" i="21"/>
  <c r="D901" i="21"/>
  <c r="O902" i="21"/>
  <c r="N902" i="21"/>
  <c r="Q902" i="21"/>
  <c r="P902" i="21"/>
  <c r="H904" i="21"/>
  <c r="K903" i="21"/>
  <c r="L903" i="21"/>
  <c r="J903" i="21"/>
  <c r="M903" i="21"/>
  <c r="I903" i="21"/>
  <c r="E901" i="21"/>
  <c r="F901" i="21"/>
  <c r="D902" i="21"/>
  <c r="K904" i="21"/>
  <c r="L904" i="21"/>
  <c r="J904" i="21"/>
  <c r="I904" i="21"/>
  <c r="M904" i="21"/>
  <c r="H905" i="21"/>
  <c r="N903" i="21"/>
  <c r="P903" i="21"/>
  <c r="Q903" i="21"/>
  <c r="O903" i="21"/>
  <c r="E902" i="21"/>
  <c r="F902" i="21"/>
  <c r="D903" i="21"/>
  <c r="O904" i="21"/>
  <c r="Q904" i="21"/>
  <c r="P904" i="21"/>
  <c r="N904" i="21"/>
  <c r="I905" i="21"/>
  <c r="J905" i="21"/>
  <c r="K905" i="21"/>
  <c r="H906" i="21"/>
  <c r="L905" i="21"/>
  <c r="M905" i="21"/>
  <c r="E903" i="21"/>
  <c r="D904" i="21"/>
  <c r="F903" i="21"/>
  <c r="N905" i="21"/>
  <c r="Q905" i="21"/>
  <c r="O905" i="21"/>
  <c r="P905" i="21"/>
  <c r="J906" i="21"/>
  <c r="H907" i="21"/>
  <c r="K906" i="21"/>
  <c r="M906" i="21"/>
  <c r="L906" i="21"/>
  <c r="I906" i="21"/>
  <c r="F904" i="21"/>
  <c r="D905" i="21"/>
  <c r="E904" i="21"/>
  <c r="J907" i="21"/>
  <c r="I907" i="21"/>
  <c r="H908" i="21"/>
  <c r="M907" i="21"/>
  <c r="L907" i="21"/>
  <c r="K907" i="21"/>
  <c r="N906" i="21"/>
  <c r="P906" i="21"/>
  <c r="O906" i="21"/>
  <c r="Q906" i="21"/>
  <c r="D906" i="21"/>
  <c r="E905" i="21"/>
  <c r="F905" i="21"/>
  <c r="N907" i="21"/>
  <c r="Q907" i="21"/>
  <c r="O907" i="21"/>
  <c r="P907" i="21"/>
  <c r="H909" i="21"/>
  <c r="K908" i="21"/>
  <c r="M908" i="21"/>
  <c r="L908" i="21"/>
  <c r="I908" i="21"/>
  <c r="J908" i="21"/>
  <c r="D907" i="21"/>
  <c r="E906" i="21"/>
  <c r="F906" i="21"/>
  <c r="J909" i="21"/>
  <c r="I909" i="21"/>
  <c r="L909" i="21"/>
  <c r="K909" i="21"/>
  <c r="M909" i="21"/>
  <c r="H910" i="21"/>
  <c r="Q908" i="21"/>
  <c r="N908" i="21"/>
  <c r="P908" i="21"/>
  <c r="O908" i="21"/>
  <c r="E907" i="21"/>
  <c r="F907" i="21"/>
  <c r="D908" i="21"/>
  <c r="P909" i="21"/>
  <c r="O909" i="21"/>
  <c r="N909" i="21"/>
  <c r="Q909" i="21"/>
  <c r="M910" i="21"/>
  <c r="L910" i="21"/>
  <c r="H911" i="21"/>
  <c r="I910" i="21"/>
  <c r="J910" i="21"/>
  <c r="K910" i="21"/>
  <c r="D909" i="21"/>
  <c r="F908" i="21"/>
  <c r="E908" i="21"/>
  <c r="J911" i="21"/>
  <c r="K911" i="21"/>
  <c r="M911" i="21"/>
  <c r="H912" i="21"/>
  <c r="I911" i="21"/>
  <c r="L911" i="21"/>
  <c r="P910" i="21"/>
  <c r="Q910" i="21"/>
  <c r="O910" i="21"/>
  <c r="N910" i="21"/>
  <c r="E909" i="21"/>
  <c r="F909" i="21"/>
  <c r="D910" i="21"/>
  <c r="H913" i="21"/>
  <c r="K912" i="21"/>
  <c r="J912" i="21"/>
  <c r="M912" i="21"/>
  <c r="I912" i="21"/>
  <c r="L912" i="21"/>
  <c r="Q911" i="21"/>
  <c r="P911" i="21"/>
  <c r="O911" i="21"/>
  <c r="N911" i="21"/>
  <c r="E910" i="21"/>
  <c r="F910" i="21"/>
  <c r="D911" i="21"/>
  <c r="I913" i="21"/>
  <c r="M913" i="21"/>
  <c r="K913" i="21"/>
  <c r="H914" i="21"/>
  <c r="J913" i="21"/>
  <c r="L913" i="21"/>
  <c r="P912" i="21"/>
  <c r="Q912" i="21"/>
  <c r="O912" i="21"/>
  <c r="N912" i="21"/>
  <c r="E911" i="21"/>
  <c r="D912" i="21"/>
  <c r="F911" i="21"/>
  <c r="Q913" i="21"/>
  <c r="N913" i="21"/>
  <c r="P913" i="21"/>
  <c r="O913" i="21"/>
  <c r="L914" i="21"/>
  <c r="K914" i="21"/>
  <c r="M914" i="21"/>
  <c r="H915" i="21"/>
  <c r="I914" i="21"/>
  <c r="J914" i="21"/>
  <c r="E912" i="21"/>
  <c r="F912" i="21"/>
  <c r="D913" i="21"/>
  <c r="K915" i="21"/>
  <c r="H916" i="21"/>
  <c r="L915" i="21"/>
  <c r="J915" i="21"/>
  <c r="I915" i="21"/>
  <c r="M915" i="21"/>
  <c r="O914" i="21"/>
  <c r="P914" i="21"/>
  <c r="N914" i="21"/>
  <c r="Q914" i="21"/>
  <c r="D914" i="21"/>
  <c r="F913" i="21"/>
  <c r="E913" i="21"/>
  <c r="K916" i="21"/>
  <c r="M916" i="21"/>
  <c r="L916" i="21"/>
  <c r="H917" i="21"/>
  <c r="J916" i="21"/>
  <c r="I916" i="21"/>
  <c r="O915" i="21"/>
  <c r="N915" i="21"/>
  <c r="Q915" i="21"/>
  <c r="P915" i="21"/>
  <c r="E914" i="21"/>
  <c r="F914" i="21"/>
  <c r="D915" i="21"/>
  <c r="L917" i="21"/>
  <c r="J917" i="21"/>
  <c r="H918" i="21"/>
  <c r="M917" i="21"/>
  <c r="I917" i="21"/>
  <c r="K917" i="21"/>
  <c r="P916" i="21"/>
  <c r="N916" i="21"/>
  <c r="Q916" i="21"/>
  <c r="O916" i="21"/>
  <c r="E915" i="21"/>
  <c r="F915" i="21"/>
  <c r="D916" i="21"/>
  <c r="J918" i="21"/>
  <c r="K918" i="21"/>
  <c r="H919" i="21"/>
  <c r="M918" i="21"/>
  <c r="I918" i="21"/>
  <c r="L918" i="21"/>
  <c r="P917" i="21"/>
  <c r="O917" i="21"/>
  <c r="N917" i="21"/>
  <c r="Q917" i="21"/>
  <c r="F916" i="21"/>
  <c r="D917" i="21"/>
  <c r="E916" i="21"/>
  <c r="M919" i="21"/>
  <c r="L919" i="21"/>
  <c r="K919" i="21"/>
  <c r="H920" i="21"/>
  <c r="I919" i="21"/>
  <c r="J919" i="21"/>
  <c r="Q918" i="21"/>
  <c r="O918" i="21"/>
  <c r="P918" i="21"/>
  <c r="N918" i="21"/>
  <c r="F917" i="21"/>
  <c r="E917" i="21"/>
  <c r="D918" i="21"/>
  <c r="J920" i="21"/>
  <c r="I920" i="21"/>
  <c r="K920" i="21"/>
  <c r="M920" i="21"/>
  <c r="L920" i="21"/>
  <c r="H921" i="21"/>
  <c r="P919" i="21"/>
  <c r="O919" i="21"/>
  <c r="N919" i="21"/>
  <c r="Q919" i="21"/>
  <c r="E918" i="21"/>
  <c r="D919" i="21"/>
  <c r="F918" i="21"/>
  <c r="O920" i="21"/>
  <c r="P920" i="21"/>
  <c r="Q920" i="21"/>
  <c r="N920" i="21"/>
  <c r="K921" i="21"/>
  <c r="M921" i="21"/>
  <c r="J921" i="21"/>
  <c r="H922" i="21"/>
  <c r="L921" i="21"/>
  <c r="I921" i="21"/>
  <c r="F919" i="21"/>
  <c r="D920" i="21"/>
  <c r="E919" i="21"/>
  <c r="I922" i="21"/>
  <c r="H923" i="21"/>
  <c r="L922" i="21"/>
  <c r="M922" i="21"/>
  <c r="J922" i="21"/>
  <c r="K922" i="21"/>
  <c r="P921" i="21"/>
  <c r="N921" i="21"/>
  <c r="Q921" i="21"/>
  <c r="O921" i="21"/>
  <c r="E920" i="21"/>
  <c r="F920" i="21"/>
  <c r="D921" i="21"/>
  <c r="O922" i="21"/>
  <c r="P922" i="21"/>
  <c r="N922" i="21"/>
  <c r="Q922" i="21"/>
  <c r="M923" i="21"/>
  <c r="K923" i="21"/>
  <c r="J923" i="21"/>
  <c r="L923" i="21"/>
  <c r="H924" i="21"/>
  <c r="I923" i="21"/>
  <c r="D922" i="21"/>
  <c r="F921" i="21"/>
  <c r="E921" i="21"/>
  <c r="J924" i="21"/>
  <c r="M924" i="21"/>
  <c r="L924" i="21"/>
  <c r="H925" i="21"/>
  <c r="K924" i="21"/>
  <c r="I924" i="21"/>
  <c r="N923" i="21"/>
  <c r="O923" i="21"/>
  <c r="Q923" i="21"/>
  <c r="P923" i="21"/>
  <c r="F922" i="21"/>
  <c r="E922" i="21"/>
  <c r="D923" i="21"/>
  <c r="J925" i="21"/>
  <c r="H926" i="21"/>
  <c r="L925" i="21"/>
  <c r="K925" i="21"/>
  <c r="M925" i="21"/>
  <c r="I925" i="21"/>
  <c r="P924" i="21"/>
  <c r="N924" i="21"/>
  <c r="Q924" i="21"/>
  <c r="O924" i="21"/>
  <c r="E923" i="21"/>
  <c r="D924" i="21"/>
  <c r="F923" i="21"/>
  <c r="M926" i="21"/>
  <c r="I926" i="21"/>
  <c r="K926" i="21"/>
  <c r="L926" i="21"/>
  <c r="H927" i="21"/>
  <c r="J926" i="21"/>
  <c r="O925" i="21"/>
  <c r="P925" i="21"/>
  <c r="N925" i="21"/>
  <c r="Q925" i="21"/>
  <c r="E924" i="21"/>
  <c r="D925" i="21"/>
  <c r="F924" i="21"/>
  <c r="P926" i="21"/>
  <c r="O926" i="21"/>
  <c r="Q926" i="21"/>
  <c r="N926" i="21"/>
  <c r="K927" i="21"/>
  <c r="J927" i="21"/>
  <c r="I927" i="21"/>
  <c r="L927" i="21"/>
  <c r="M927" i="21"/>
  <c r="H928" i="21"/>
  <c r="E925" i="21"/>
  <c r="F925" i="21"/>
  <c r="D926" i="21"/>
  <c r="N927" i="21"/>
  <c r="P927" i="21"/>
  <c r="Q927" i="21"/>
  <c r="O927" i="21"/>
  <c r="I928" i="21"/>
  <c r="M928" i="21"/>
  <c r="J928" i="21"/>
  <c r="K928" i="21"/>
  <c r="L928" i="21"/>
  <c r="H929" i="21"/>
  <c r="E926" i="21"/>
  <c r="F926" i="21"/>
  <c r="D927" i="21"/>
  <c r="Q928" i="21"/>
  <c r="P928" i="21"/>
  <c r="O928" i="21"/>
  <c r="N928" i="21"/>
  <c r="I929" i="21"/>
  <c r="H930" i="21"/>
  <c r="L929" i="21"/>
  <c r="M929" i="21"/>
  <c r="J929" i="21"/>
  <c r="K929" i="21"/>
  <c r="E927" i="21"/>
  <c r="D928" i="21"/>
  <c r="F927" i="21"/>
  <c r="O929" i="21"/>
  <c r="P929" i="21"/>
  <c r="N929" i="21"/>
  <c r="Q929" i="21"/>
  <c r="I930" i="21"/>
  <c r="J930" i="21"/>
  <c r="M930" i="21"/>
  <c r="K930" i="21"/>
  <c r="H931" i="21"/>
  <c r="L930" i="21"/>
  <c r="D929" i="21"/>
  <c r="E928" i="21"/>
  <c r="F928" i="21"/>
  <c r="Q930" i="21"/>
  <c r="O930" i="21"/>
  <c r="P930" i="21"/>
  <c r="N930" i="21"/>
  <c r="J931" i="21"/>
  <c r="L931" i="21"/>
  <c r="H932" i="21"/>
  <c r="K931" i="21"/>
  <c r="M931" i="21"/>
  <c r="I931" i="21"/>
  <c r="D930" i="21"/>
  <c r="E929" i="21"/>
  <c r="F929" i="21"/>
  <c r="L932" i="21"/>
  <c r="H933" i="21"/>
  <c r="M932" i="21"/>
  <c r="J932" i="21"/>
  <c r="I932" i="21"/>
  <c r="K932" i="21"/>
  <c r="O931" i="21"/>
  <c r="P931" i="21"/>
  <c r="N931" i="21"/>
  <c r="Q931" i="21"/>
  <c r="F930" i="21"/>
  <c r="D931" i="21"/>
  <c r="E930" i="21"/>
  <c r="I933" i="21"/>
  <c r="L933" i="21"/>
  <c r="J933" i="21"/>
  <c r="M933" i="21"/>
  <c r="K933" i="21"/>
  <c r="H934" i="21"/>
  <c r="P932" i="21"/>
  <c r="O932" i="21"/>
  <c r="N932" i="21"/>
  <c r="Q932" i="21"/>
  <c r="D932" i="21"/>
  <c r="E931" i="21"/>
  <c r="F931" i="21"/>
  <c r="O933" i="21"/>
  <c r="P933" i="21"/>
  <c r="N933" i="21"/>
  <c r="Q933" i="21"/>
  <c r="J934" i="21"/>
  <c r="M934" i="21"/>
  <c r="I934" i="21"/>
  <c r="H935" i="21"/>
  <c r="K934" i="21"/>
  <c r="L934" i="21"/>
  <c r="D933" i="21"/>
  <c r="E932" i="21"/>
  <c r="F932" i="21"/>
  <c r="P934" i="21"/>
  <c r="O934" i="21"/>
  <c r="Q934" i="21"/>
  <c r="N934" i="21"/>
  <c r="J935" i="21"/>
  <c r="K935" i="21"/>
  <c r="L935" i="21"/>
  <c r="H936" i="21"/>
  <c r="I935" i="21"/>
  <c r="M935" i="21"/>
  <c r="D934" i="21"/>
  <c r="F933" i="21"/>
  <c r="E933" i="21"/>
  <c r="M936" i="21"/>
  <c r="I936" i="21"/>
  <c r="K936" i="21"/>
  <c r="H937" i="21"/>
  <c r="J936" i="21"/>
  <c r="L936" i="21"/>
  <c r="O935" i="21"/>
  <c r="P935" i="21"/>
  <c r="N935" i="21"/>
  <c r="Q935" i="21"/>
  <c r="E934" i="21"/>
  <c r="D935" i="21"/>
  <c r="F934" i="21"/>
  <c r="O936" i="21"/>
  <c r="P936" i="21"/>
  <c r="Q936" i="21"/>
  <c r="N936" i="21"/>
  <c r="L937" i="21"/>
  <c r="J937" i="21"/>
  <c r="K937" i="21"/>
  <c r="H938" i="21"/>
  <c r="M937" i="21"/>
  <c r="I937" i="21"/>
  <c r="F935" i="21"/>
  <c r="E935" i="21"/>
  <c r="D936" i="21"/>
  <c r="H939" i="21"/>
  <c r="K938" i="21"/>
  <c r="L938" i="21"/>
  <c r="M938" i="21"/>
  <c r="J938" i="21"/>
  <c r="I938" i="21"/>
  <c r="O937" i="21"/>
  <c r="P937" i="21"/>
  <c r="N937" i="21"/>
  <c r="Q937" i="21"/>
  <c r="D937" i="21"/>
  <c r="F936" i="21"/>
  <c r="E936" i="21"/>
  <c r="M939" i="21"/>
  <c r="L939" i="21"/>
  <c r="J939" i="21"/>
  <c r="K939" i="21"/>
  <c r="I939" i="21"/>
  <c r="H940" i="21"/>
  <c r="Q938" i="21"/>
  <c r="P938" i="21"/>
  <c r="O938" i="21"/>
  <c r="N938" i="21"/>
  <c r="E937" i="21"/>
  <c r="F937" i="21"/>
  <c r="D938" i="21"/>
  <c r="N939" i="21"/>
  <c r="P939" i="21"/>
  <c r="O939" i="21"/>
  <c r="Q939" i="21"/>
  <c r="K940" i="21"/>
  <c r="J940" i="21"/>
  <c r="I940" i="21"/>
  <c r="L940" i="21"/>
  <c r="H941" i="21"/>
  <c r="M940" i="21"/>
  <c r="E938" i="21"/>
  <c r="F938" i="21"/>
  <c r="D939" i="21"/>
  <c r="Q940" i="21"/>
  <c r="N940" i="21"/>
  <c r="P940" i="21"/>
  <c r="O940" i="21"/>
  <c r="L941" i="21"/>
  <c r="M941" i="21"/>
  <c r="I941" i="21"/>
  <c r="K941" i="21"/>
  <c r="H942" i="21"/>
  <c r="J941" i="21"/>
  <c r="F939" i="21"/>
  <c r="D940" i="21"/>
  <c r="E939" i="21"/>
  <c r="P941" i="21"/>
  <c r="O941" i="21"/>
  <c r="N941" i="21"/>
  <c r="Q941" i="21"/>
  <c r="L942" i="21"/>
  <c r="K942" i="21"/>
  <c r="H943" i="21"/>
  <c r="J942" i="21"/>
  <c r="I942" i="21"/>
  <c r="M942" i="21"/>
  <c r="E940" i="21"/>
  <c r="D941" i="21"/>
  <c r="F940" i="21"/>
  <c r="J943" i="21"/>
  <c r="L943" i="21"/>
  <c r="K943" i="21"/>
  <c r="M943" i="21"/>
  <c r="H944" i="21"/>
  <c r="I943" i="21"/>
  <c r="N942" i="21"/>
  <c r="P942" i="21"/>
  <c r="Q942" i="21"/>
  <c r="O942" i="21"/>
  <c r="D942" i="21"/>
  <c r="E941" i="21"/>
  <c r="F941" i="21"/>
  <c r="H945" i="21"/>
  <c r="M944" i="21"/>
  <c r="L944" i="21"/>
  <c r="J944" i="21"/>
  <c r="K944" i="21"/>
  <c r="I944" i="21"/>
  <c r="O943" i="21"/>
  <c r="P943" i="21"/>
  <c r="N943" i="21"/>
  <c r="Q943" i="21"/>
  <c r="E942" i="21"/>
  <c r="F942" i="21"/>
  <c r="D943" i="21"/>
  <c r="H946" i="21"/>
  <c r="L945" i="21"/>
  <c r="M945" i="21"/>
  <c r="K945" i="21"/>
  <c r="J945" i="21"/>
  <c r="I945" i="21"/>
  <c r="P944" i="21"/>
  <c r="O944" i="21"/>
  <c r="Q944" i="21"/>
  <c r="N944" i="21"/>
  <c r="F943" i="21"/>
  <c r="E943" i="21"/>
  <c r="D944" i="21"/>
  <c r="M946" i="21"/>
  <c r="L946" i="21"/>
  <c r="J946" i="21"/>
  <c r="I946" i="21"/>
  <c r="H947" i="21"/>
  <c r="K946" i="21"/>
  <c r="Q945" i="21"/>
  <c r="O945" i="21"/>
  <c r="P945" i="21"/>
  <c r="N945" i="21"/>
  <c r="D945" i="21"/>
  <c r="E944" i="21"/>
  <c r="F944" i="21"/>
  <c r="O946" i="21"/>
  <c r="P946" i="21"/>
  <c r="N946" i="21"/>
  <c r="Q946" i="21"/>
  <c r="J947" i="21"/>
  <c r="M947" i="21"/>
  <c r="L947" i="21"/>
  <c r="H948" i="21"/>
  <c r="K947" i="21"/>
  <c r="I947" i="21"/>
  <c r="D946" i="21"/>
  <c r="F945" i="21"/>
  <c r="E945" i="21"/>
  <c r="H949" i="21"/>
  <c r="I948" i="21"/>
  <c r="M948" i="21"/>
  <c r="K948" i="21"/>
  <c r="J948" i="21"/>
  <c r="L948" i="21"/>
  <c r="Q947" i="21"/>
  <c r="N947" i="21"/>
  <c r="P947" i="21"/>
  <c r="O947" i="21"/>
  <c r="D947" i="21"/>
  <c r="F946" i="21"/>
  <c r="E946" i="21"/>
  <c r="I949" i="21"/>
  <c r="L949" i="21"/>
  <c r="K949" i="21"/>
  <c r="M949" i="21"/>
  <c r="J949" i="21"/>
  <c r="H950" i="21"/>
  <c r="O948" i="21"/>
  <c r="N948" i="21"/>
  <c r="Q948" i="21"/>
  <c r="P948" i="21"/>
  <c r="F947" i="21"/>
  <c r="E947" i="21"/>
  <c r="D948" i="21"/>
  <c r="Q949" i="21"/>
  <c r="O949" i="21"/>
  <c r="P949" i="21"/>
  <c r="N949" i="21"/>
  <c r="L950" i="21"/>
  <c r="H951" i="21"/>
  <c r="K950" i="21"/>
  <c r="I950" i="21"/>
  <c r="M950" i="21"/>
  <c r="J950" i="21"/>
  <c r="D949" i="21"/>
  <c r="F948" i="21"/>
  <c r="E948" i="21"/>
  <c r="M951" i="21"/>
  <c r="K951" i="21"/>
  <c r="J951" i="21"/>
  <c r="I951" i="21"/>
  <c r="L951" i="21"/>
  <c r="H952" i="21"/>
  <c r="O950" i="21"/>
  <c r="P950" i="21"/>
  <c r="Q950" i="21"/>
  <c r="N950" i="21"/>
  <c r="D950" i="21"/>
  <c r="E949" i="21"/>
  <c r="F949" i="21"/>
  <c r="Q951" i="21"/>
  <c r="N951" i="21"/>
  <c r="O951" i="21"/>
  <c r="P951" i="21"/>
  <c r="M952" i="21"/>
  <c r="L952" i="21"/>
  <c r="H953" i="21"/>
  <c r="K952" i="21"/>
  <c r="J952" i="21"/>
  <c r="I952" i="21"/>
  <c r="E950" i="21"/>
  <c r="D951" i="21"/>
  <c r="F950" i="21"/>
  <c r="K953" i="21"/>
  <c r="H954" i="21"/>
  <c r="M953" i="21"/>
  <c r="I953" i="21"/>
  <c r="J953" i="21"/>
  <c r="L953" i="21"/>
  <c r="P952" i="21"/>
  <c r="O952" i="21"/>
  <c r="N952" i="21"/>
  <c r="Q952" i="21"/>
  <c r="D952" i="21"/>
  <c r="E951" i="21"/>
  <c r="F951" i="21"/>
  <c r="L954" i="21"/>
  <c r="I954" i="21"/>
  <c r="M954" i="21"/>
  <c r="K954" i="21"/>
  <c r="J954" i="21"/>
  <c r="H955" i="21"/>
  <c r="O953" i="21"/>
  <c r="P953" i="21"/>
  <c r="N953" i="21"/>
  <c r="Q953" i="21"/>
  <c r="F952" i="21"/>
  <c r="D953" i="21"/>
  <c r="E952" i="21"/>
  <c r="N954" i="21"/>
  <c r="O954" i="21"/>
  <c r="Q954" i="21"/>
  <c r="P954" i="21"/>
  <c r="L955" i="21"/>
  <c r="I955" i="21"/>
  <c r="H956" i="21"/>
  <c r="K955" i="21"/>
  <c r="J955" i="21"/>
  <c r="M955" i="21"/>
  <c r="D954" i="21"/>
  <c r="E953" i="21"/>
  <c r="F953" i="21"/>
  <c r="O955" i="21"/>
  <c r="N955" i="21"/>
  <c r="Q955" i="21"/>
  <c r="P955" i="21"/>
  <c r="M956" i="21"/>
  <c r="K956" i="21"/>
  <c r="H957" i="21"/>
  <c r="I956" i="21"/>
  <c r="L956" i="21"/>
  <c r="J956" i="21"/>
  <c r="E954" i="21"/>
  <c r="F954" i="21"/>
  <c r="D955" i="21"/>
  <c r="K957" i="21"/>
  <c r="J957" i="21"/>
  <c r="I957" i="21"/>
  <c r="M957" i="21"/>
  <c r="L957" i="21"/>
  <c r="H958" i="21"/>
  <c r="Q956" i="21"/>
  <c r="O956" i="21"/>
  <c r="N956" i="21"/>
  <c r="P956" i="21"/>
  <c r="D956" i="21"/>
  <c r="E955" i="21"/>
  <c r="F955" i="21"/>
  <c r="P957" i="21"/>
  <c r="O957" i="21"/>
  <c r="N957" i="21"/>
  <c r="Q957" i="21"/>
  <c r="M958" i="21"/>
  <c r="L958" i="21"/>
  <c r="I958" i="21"/>
  <c r="J958" i="21"/>
  <c r="H959" i="21"/>
  <c r="K958" i="21"/>
  <c r="E956" i="21"/>
  <c r="F956" i="21"/>
  <c r="D957" i="21"/>
  <c r="O958" i="21"/>
  <c r="N958" i="21"/>
  <c r="Q958" i="21"/>
  <c r="P958" i="21"/>
  <c r="L959" i="21"/>
  <c r="H960" i="21"/>
  <c r="I959" i="21"/>
  <c r="M959" i="21"/>
  <c r="K959" i="21"/>
  <c r="J959" i="21"/>
  <c r="D958" i="21"/>
  <c r="E957" i="21"/>
  <c r="F957" i="21"/>
  <c r="J960" i="21"/>
  <c r="I960" i="21"/>
  <c r="M960" i="21"/>
  <c r="H961" i="21"/>
  <c r="K960" i="21"/>
  <c r="L960" i="21"/>
  <c r="Q959" i="21"/>
  <c r="N959" i="21"/>
  <c r="O959" i="21"/>
  <c r="P959" i="21"/>
  <c r="D959" i="21"/>
  <c r="F958" i="21"/>
  <c r="E958" i="21"/>
  <c r="O960" i="21"/>
  <c r="P960" i="21"/>
  <c r="Q960" i="21"/>
  <c r="N960" i="21"/>
  <c r="L961" i="21"/>
  <c r="J961" i="21"/>
  <c r="K961" i="21"/>
  <c r="H962" i="21"/>
  <c r="I961" i="21"/>
  <c r="M961" i="21"/>
  <c r="E959" i="21"/>
  <c r="D960" i="21"/>
  <c r="F959" i="21"/>
  <c r="H963" i="21"/>
  <c r="K962" i="21"/>
  <c r="M962" i="21"/>
  <c r="I962" i="21"/>
  <c r="L962" i="21"/>
  <c r="J962" i="21"/>
  <c r="N961" i="21"/>
  <c r="O961" i="21"/>
  <c r="Q961" i="21"/>
  <c r="P961" i="21"/>
  <c r="F960" i="21"/>
  <c r="E960" i="21"/>
  <c r="D961" i="21"/>
  <c r="J963" i="21"/>
  <c r="K963" i="21"/>
  <c r="I963" i="21"/>
  <c r="M963" i="21"/>
  <c r="L963" i="21"/>
  <c r="H964" i="21"/>
  <c r="O962" i="21"/>
  <c r="P962" i="21"/>
  <c r="N962" i="21"/>
  <c r="Q962" i="21"/>
  <c r="E961" i="21"/>
  <c r="F961" i="21"/>
  <c r="D962" i="21"/>
  <c r="Q963" i="21"/>
  <c r="N963" i="21"/>
  <c r="O963" i="21"/>
  <c r="P963" i="21"/>
  <c r="L964" i="21"/>
  <c r="H965" i="21"/>
  <c r="J964" i="21"/>
  <c r="I964" i="21"/>
  <c r="M964" i="21"/>
  <c r="K964" i="21"/>
  <c r="F962" i="21"/>
  <c r="D963" i="21"/>
  <c r="E962" i="21"/>
  <c r="K965" i="21"/>
  <c r="H966" i="21"/>
  <c r="L965" i="21"/>
  <c r="J965" i="21"/>
  <c r="M965" i="21"/>
  <c r="I965" i="21"/>
  <c r="N964" i="21"/>
  <c r="P964" i="21"/>
  <c r="Q964" i="21"/>
  <c r="O964" i="21"/>
  <c r="E963" i="21"/>
  <c r="D964" i="21"/>
  <c r="F963" i="21"/>
  <c r="K966" i="21"/>
  <c r="M966" i="21"/>
  <c r="H967" i="21"/>
  <c r="L966" i="21"/>
  <c r="I966" i="21"/>
  <c r="J966" i="21"/>
  <c r="O965" i="21"/>
  <c r="P965" i="21"/>
  <c r="N965" i="21"/>
  <c r="Q965" i="21"/>
  <c r="E964" i="21"/>
  <c r="F964" i="21"/>
  <c r="D965" i="21"/>
  <c r="K967" i="21"/>
  <c r="H968" i="21"/>
  <c r="J967" i="21"/>
  <c r="L967" i="21"/>
  <c r="M967" i="21"/>
  <c r="I967" i="21"/>
  <c r="Q966" i="21"/>
  <c r="O966" i="21"/>
  <c r="P966" i="21"/>
  <c r="N966" i="21"/>
  <c r="D966" i="21"/>
  <c r="E965" i="21"/>
  <c r="F965" i="21"/>
  <c r="L968" i="21"/>
  <c r="M968" i="21"/>
  <c r="I968" i="21"/>
  <c r="K968" i="21"/>
  <c r="H969" i="21"/>
  <c r="J968" i="21"/>
  <c r="O967" i="21"/>
  <c r="P967" i="21"/>
  <c r="N967" i="21"/>
  <c r="Q967" i="21"/>
  <c r="D967" i="21"/>
  <c r="E966" i="21"/>
  <c r="F966" i="21"/>
  <c r="O968" i="21"/>
  <c r="P968" i="21"/>
  <c r="N968" i="21"/>
  <c r="Q968" i="21"/>
  <c r="K969" i="21"/>
  <c r="H970" i="21"/>
  <c r="J969" i="21"/>
  <c r="I969" i="21"/>
  <c r="M969" i="21"/>
  <c r="L969" i="21"/>
  <c r="F967" i="21"/>
  <c r="E967" i="21"/>
  <c r="D968" i="21"/>
  <c r="H971" i="21"/>
  <c r="I970" i="21"/>
  <c r="K970" i="21"/>
  <c r="L970" i="21"/>
  <c r="J970" i="21"/>
  <c r="M970" i="21"/>
  <c r="O969" i="21"/>
  <c r="P969" i="21"/>
  <c r="N969" i="21"/>
  <c r="Q969" i="21"/>
  <c r="F968" i="21"/>
  <c r="E968" i="21"/>
  <c r="D969" i="21"/>
  <c r="K971" i="21"/>
  <c r="J971" i="21"/>
  <c r="I971" i="21"/>
  <c r="H972" i="21"/>
  <c r="L971" i="21"/>
  <c r="M971" i="21"/>
  <c r="P970" i="21"/>
  <c r="O970" i="21"/>
  <c r="N970" i="21"/>
  <c r="Q970" i="21"/>
  <c r="E969" i="21"/>
  <c r="F969" i="21"/>
  <c r="D970" i="21"/>
  <c r="Q971" i="21"/>
  <c r="N971" i="21"/>
  <c r="O971" i="21"/>
  <c r="P971" i="21"/>
  <c r="M972" i="21"/>
  <c r="K972" i="21"/>
  <c r="L972" i="21"/>
  <c r="J972" i="21"/>
  <c r="I972" i="21"/>
  <c r="H973" i="21"/>
  <c r="F970" i="21"/>
  <c r="E970" i="21"/>
  <c r="D971" i="21"/>
  <c r="O972" i="21"/>
  <c r="P972" i="21"/>
  <c r="N972" i="21"/>
  <c r="Q972" i="21"/>
  <c r="J973" i="21"/>
  <c r="H974" i="21"/>
  <c r="I973" i="21"/>
  <c r="K973" i="21"/>
  <c r="L973" i="21"/>
  <c r="M973" i="21"/>
  <c r="D972" i="21"/>
  <c r="E971" i="21"/>
  <c r="F971" i="21"/>
  <c r="I974" i="21"/>
  <c r="L974" i="21"/>
  <c r="M974" i="21"/>
  <c r="J974" i="21"/>
  <c r="K974" i="21"/>
  <c r="H975" i="21"/>
  <c r="P973" i="21"/>
  <c r="O973" i="21"/>
  <c r="N973" i="21"/>
  <c r="Q973" i="21"/>
  <c r="E972" i="21"/>
  <c r="F972" i="21"/>
  <c r="D973" i="21"/>
  <c r="Q974" i="21"/>
  <c r="P974" i="21"/>
  <c r="O974" i="21"/>
  <c r="N974" i="21"/>
  <c r="I975" i="21"/>
  <c r="K975" i="21"/>
  <c r="M975" i="21"/>
  <c r="H976" i="21"/>
  <c r="J975" i="21"/>
  <c r="L975" i="21"/>
  <c r="D974" i="21"/>
  <c r="E973" i="21"/>
  <c r="F973" i="21"/>
  <c r="P975" i="21"/>
  <c r="O975" i="21"/>
  <c r="N975" i="21"/>
  <c r="Q975" i="21"/>
  <c r="I976" i="21"/>
  <c r="L976" i="21"/>
  <c r="J976" i="21"/>
  <c r="K976" i="21"/>
  <c r="H977" i="21"/>
  <c r="M976" i="21"/>
  <c r="F974" i="21"/>
  <c r="E974" i="21"/>
  <c r="D975" i="21"/>
  <c r="O976" i="21"/>
  <c r="P976" i="21"/>
  <c r="N976" i="21"/>
  <c r="Q976" i="21"/>
  <c r="L977" i="21"/>
  <c r="J977" i="21"/>
  <c r="K977" i="21"/>
  <c r="M977" i="21"/>
  <c r="I977" i="21"/>
  <c r="H978" i="21"/>
  <c r="F975" i="21"/>
  <c r="E975" i="21"/>
  <c r="D976" i="21"/>
  <c r="P977" i="21"/>
  <c r="O977" i="21"/>
  <c r="N977" i="21"/>
  <c r="Q977" i="21"/>
  <c r="M978" i="21"/>
  <c r="I978" i="21"/>
  <c r="K978" i="21"/>
  <c r="H979" i="21"/>
  <c r="J978" i="21"/>
  <c r="L978" i="21"/>
  <c r="F976" i="21"/>
  <c r="D977" i="21"/>
  <c r="E976" i="21"/>
  <c r="P978" i="21"/>
  <c r="O978" i="21"/>
  <c r="N978" i="21"/>
  <c r="Q978" i="21"/>
  <c r="L979" i="21"/>
  <c r="H980" i="21"/>
  <c r="K979" i="21"/>
  <c r="M979" i="21"/>
  <c r="I979" i="21"/>
  <c r="J979" i="21"/>
  <c r="E977" i="21"/>
  <c r="F977" i="21"/>
  <c r="D978" i="21"/>
  <c r="J980" i="21"/>
  <c r="H981" i="21"/>
  <c r="L980" i="21"/>
  <c r="I980" i="21"/>
  <c r="K980" i="21"/>
  <c r="M980" i="21"/>
  <c r="P979" i="21"/>
  <c r="O979" i="21"/>
  <c r="N979" i="21"/>
  <c r="Q979" i="21"/>
  <c r="D979" i="21"/>
  <c r="F978" i="21"/>
  <c r="E978" i="21"/>
  <c r="L981" i="21"/>
  <c r="H982" i="21"/>
  <c r="I981" i="21"/>
  <c r="K981" i="21"/>
  <c r="J981" i="21"/>
  <c r="M981" i="21"/>
  <c r="N980" i="21"/>
  <c r="P980" i="21"/>
  <c r="Q980" i="21"/>
  <c r="O980" i="21"/>
  <c r="E979" i="21"/>
  <c r="F979" i="21"/>
  <c r="D980" i="21"/>
  <c r="K982" i="21"/>
  <c r="H983" i="21"/>
  <c r="J982" i="21"/>
  <c r="M982" i="21"/>
  <c r="I982" i="21"/>
  <c r="L982" i="21"/>
  <c r="O981" i="21"/>
  <c r="P981" i="21"/>
  <c r="N981" i="21"/>
  <c r="Q981" i="21"/>
  <c r="E980" i="21"/>
  <c r="D981" i="21"/>
  <c r="F980" i="21"/>
  <c r="M983" i="21"/>
  <c r="J983" i="21"/>
  <c r="H984" i="21"/>
  <c r="K983" i="21"/>
  <c r="L983" i="21"/>
  <c r="I983" i="21"/>
  <c r="N982" i="21"/>
  <c r="O982" i="21"/>
  <c r="Q982" i="21"/>
  <c r="P982" i="21"/>
  <c r="F981" i="21"/>
  <c r="D982" i="21"/>
  <c r="E981" i="21"/>
  <c r="I984" i="21"/>
  <c r="K984" i="21"/>
  <c r="J984" i="21"/>
  <c r="M984" i="21"/>
  <c r="L984" i="21"/>
  <c r="H985" i="21"/>
  <c r="P983" i="21"/>
  <c r="O983" i="21"/>
  <c r="N983" i="21"/>
  <c r="Q983" i="21"/>
  <c r="E982" i="21"/>
  <c r="F982" i="21"/>
  <c r="D983" i="21"/>
  <c r="Q984" i="21"/>
  <c r="P984" i="21"/>
  <c r="O984" i="21"/>
  <c r="N984" i="21"/>
  <c r="M985" i="21"/>
  <c r="J985" i="21"/>
  <c r="H986" i="21"/>
  <c r="I985" i="21"/>
  <c r="K985" i="21"/>
  <c r="L985" i="21"/>
  <c r="D984" i="21"/>
  <c r="F983" i="21"/>
  <c r="E983" i="21"/>
  <c r="H987" i="21"/>
  <c r="M986" i="21"/>
  <c r="L986" i="21"/>
  <c r="J986" i="21"/>
  <c r="K986" i="21"/>
  <c r="I986" i="21"/>
  <c r="Q985" i="21"/>
  <c r="N985" i="21"/>
  <c r="P985" i="21"/>
  <c r="O985" i="21"/>
  <c r="F984" i="21"/>
  <c r="D985" i="21"/>
  <c r="E984" i="21"/>
  <c r="K987" i="21"/>
  <c r="M987" i="21"/>
  <c r="H988" i="21"/>
  <c r="L987" i="21"/>
  <c r="I987" i="21"/>
  <c r="J987" i="21"/>
  <c r="O986" i="21"/>
  <c r="P986" i="21"/>
  <c r="N986" i="21"/>
  <c r="Q986" i="21"/>
  <c r="F985" i="21"/>
  <c r="D986" i="21"/>
  <c r="E985" i="21"/>
  <c r="K988" i="21"/>
  <c r="J988" i="21"/>
  <c r="M988" i="21"/>
  <c r="L988" i="21"/>
  <c r="H989" i="21"/>
  <c r="I988" i="21"/>
  <c r="P987" i="21"/>
  <c r="O987" i="21"/>
  <c r="N987" i="21"/>
  <c r="Q987" i="21"/>
  <c r="D987" i="21"/>
  <c r="F986" i="21"/>
  <c r="E986" i="21"/>
  <c r="H990" i="21"/>
  <c r="K989" i="21"/>
  <c r="I989" i="21"/>
  <c r="J989" i="21"/>
  <c r="L989" i="21"/>
  <c r="M989" i="21"/>
  <c r="N988" i="21"/>
  <c r="O988" i="21"/>
  <c r="Q988" i="21"/>
  <c r="P988" i="21"/>
  <c r="F987" i="21"/>
  <c r="D988" i="21"/>
  <c r="E987" i="21"/>
  <c r="I990" i="21"/>
  <c r="J990" i="21"/>
  <c r="H991" i="21"/>
  <c r="L990" i="21"/>
  <c r="K990" i="21"/>
  <c r="M990" i="21"/>
  <c r="O989" i="21"/>
  <c r="P989" i="21"/>
  <c r="N989" i="21"/>
  <c r="Q989" i="21"/>
  <c r="E988" i="21"/>
  <c r="D989" i="21"/>
  <c r="F988" i="21"/>
  <c r="Q990" i="21"/>
  <c r="P990" i="21"/>
  <c r="O990" i="21"/>
  <c r="N990" i="21"/>
  <c r="K991" i="21"/>
  <c r="H992" i="21"/>
  <c r="I991" i="21"/>
  <c r="M991" i="21"/>
  <c r="J991" i="21"/>
  <c r="L991" i="21"/>
  <c r="F989" i="21"/>
  <c r="D990" i="21"/>
  <c r="E989" i="21"/>
  <c r="I992" i="21"/>
  <c r="L992" i="21"/>
  <c r="M992" i="21"/>
  <c r="J992" i="21"/>
  <c r="H993" i="21"/>
  <c r="K992" i="21"/>
  <c r="P991" i="21"/>
  <c r="O991" i="21"/>
  <c r="N991" i="21"/>
  <c r="Q991" i="21"/>
  <c r="E990" i="21"/>
  <c r="D991" i="21"/>
  <c r="F990" i="21"/>
  <c r="Q992" i="21"/>
  <c r="P992" i="21"/>
  <c r="O992" i="21"/>
  <c r="N992" i="21"/>
  <c r="M993" i="21"/>
  <c r="H994" i="21"/>
  <c r="J993" i="21"/>
  <c r="L993" i="21"/>
  <c r="I993" i="21"/>
  <c r="K993" i="21"/>
  <c r="E991" i="21"/>
  <c r="D992" i="21"/>
  <c r="F991" i="21"/>
  <c r="H995" i="21"/>
  <c r="J994" i="21"/>
  <c r="L994" i="21"/>
  <c r="I994" i="21"/>
  <c r="K994" i="21"/>
  <c r="M994" i="21"/>
  <c r="Q993" i="21"/>
  <c r="N993" i="21"/>
  <c r="O993" i="21"/>
  <c r="P993" i="21"/>
  <c r="E992" i="21"/>
  <c r="F992" i="21"/>
  <c r="D993" i="21"/>
  <c r="J995" i="21"/>
  <c r="K995" i="21"/>
  <c r="I995" i="21"/>
  <c r="H996" i="21"/>
  <c r="L995" i="21"/>
  <c r="M995" i="21"/>
  <c r="P994" i="21"/>
  <c r="O994" i="21"/>
  <c r="N994" i="21"/>
  <c r="Q994" i="21"/>
  <c r="E993" i="21"/>
  <c r="D994" i="21"/>
  <c r="F993" i="21"/>
  <c r="Q995" i="21"/>
  <c r="N995" i="21"/>
  <c r="O995" i="21"/>
  <c r="P995" i="21"/>
  <c r="K996" i="21"/>
  <c r="H997" i="21"/>
  <c r="M996" i="21"/>
  <c r="I996" i="21"/>
  <c r="J996" i="21"/>
  <c r="L996" i="21"/>
  <c r="E994" i="21"/>
  <c r="D995" i="21"/>
  <c r="F994" i="21"/>
  <c r="J997" i="21"/>
  <c r="H998" i="21"/>
  <c r="I997" i="21"/>
  <c r="L997" i="21"/>
  <c r="K997" i="21"/>
  <c r="M997" i="21"/>
  <c r="N996" i="21"/>
  <c r="O996" i="21"/>
  <c r="Q996" i="21"/>
  <c r="P996" i="21"/>
  <c r="F995" i="21"/>
  <c r="E995" i="21"/>
  <c r="D996" i="21"/>
  <c r="K998" i="21"/>
  <c r="M998" i="21"/>
  <c r="H999" i="21"/>
  <c r="J998" i="21"/>
  <c r="L998" i="21"/>
  <c r="I998" i="21"/>
  <c r="P997" i="21"/>
  <c r="O997" i="21"/>
  <c r="N997" i="21"/>
  <c r="Q997" i="21"/>
  <c r="D997" i="21"/>
  <c r="F996" i="21"/>
  <c r="E996" i="21"/>
  <c r="J999" i="21"/>
  <c r="L999" i="21"/>
  <c r="M999" i="21"/>
  <c r="H1000" i="21"/>
  <c r="K999" i="21"/>
  <c r="I999" i="21"/>
  <c r="Q998" i="21"/>
  <c r="P998" i="21"/>
  <c r="O998" i="21"/>
  <c r="N998" i="21"/>
  <c r="E997" i="21"/>
  <c r="F997" i="21"/>
  <c r="D998" i="21"/>
  <c r="J1000" i="21"/>
  <c r="I1000" i="21"/>
  <c r="L1000" i="21"/>
  <c r="M1000" i="21"/>
  <c r="H1001" i="21"/>
  <c r="K1000" i="21"/>
  <c r="P999" i="21"/>
  <c r="O999" i="21"/>
  <c r="N999" i="21"/>
  <c r="Q999" i="21"/>
  <c r="F998" i="21"/>
  <c r="E998" i="21"/>
  <c r="D999" i="21"/>
  <c r="P1000" i="21"/>
  <c r="O1000" i="21"/>
  <c r="N1000" i="21"/>
  <c r="Q1000" i="21"/>
  <c r="L1001" i="21"/>
  <c r="M1001" i="21"/>
  <c r="K1001" i="21"/>
  <c r="I1001" i="21"/>
  <c r="J1001" i="21"/>
  <c r="H1002" i="21"/>
  <c r="D1000" i="21"/>
  <c r="E999" i="21"/>
  <c r="F999" i="21"/>
  <c r="P1001" i="21"/>
  <c r="Q1001" i="21"/>
  <c r="O1001" i="21"/>
  <c r="N1001" i="21"/>
  <c r="J1002" i="21"/>
  <c r="L1002" i="21"/>
  <c r="K1002" i="21"/>
  <c r="H1003" i="21"/>
  <c r="M1002" i="21"/>
  <c r="I1002" i="21"/>
  <c r="F1000" i="21"/>
  <c r="D1001" i="21"/>
  <c r="E1000" i="21"/>
  <c r="I1003" i="21"/>
  <c r="K1003" i="21"/>
  <c r="L1003" i="21"/>
  <c r="H1004" i="21"/>
  <c r="M1003" i="21"/>
  <c r="J1003" i="21"/>
  <c r="O1002" i="21"/>
  <c r="N1002" i="21"/>
  <c r="P1002" i="21"/>
  <c r="Q1002" i="21"/>
  <c r="D1002" i="21"/>
  <c r="E1001" i="21"/>
  <c r="F1001" i="21"/>
  <c r="Q1003" i="21"/>
  <c r="N1003" i="21"/>
  <c r="P1003" i="21"/>
  <c r="O1003" i="21"/>
  <c r="J1004" i="21"/>
  <c r="I1004" i="21"/>
  <c r="M1004" i="21"/>
  <c r="K1004" i="21"/>
  <c r="L1004" i="21"/>
  <c r="H1005" i="21"/>
  <c r="F1002" i="21"/>
  <c r="D1003" i="21"/>
  <c r="E1002" i="21"/>
  <c r="P1004" i="21"/>
  <c r="N1004" i="21"/>
  <c r="O1004" i="21"/>
  <c r="Q1004" i="21"/>
  <c r="K1005" i="21"/>
  <c r="H1006" i="21"/>
  <c r="M1005" i="21"/>
  <c r="I1005" i="21"/>
  <c r="J1005" i="21"/>
  <c r="L1005" i="21"/>
  <c r="E1003" i="21"/>
  <c r="D1004" i="21"/>
  <c r="F1003" i="21"/>
  <c r="L1006" i="21"/>
  <c r="K1006" i="21"/>
  <c r="J1006" i="21"/>
  <c r="I1006" i="21"/>
  <c r="M1006" i="21"/>
  <c r="H1007" i="21"/>
  <c r="P1005" i="21"/>
  <c r="O1005" i="21"/>
  <c r="N1005" i="21"/>
  <c r="Q1005" i="21"/>
  <c r="E1004" i="21"/>
  <c r="F1004" i="21"/>
  <c r="D1005" i="21"/>
  <c r="N1006" i="21"/>
  <c r="O1006" i="21"/>
  <c r="Q1006" i="21"/>
  <c r="P1006" i="21"/>
  <c r="I1007" i="21"/>
  <c r="J1007" i="21"/>
  <c r="H1008" i="21"/>
  <c r="K1007" i="21"/>
  <c r="L1007" i="21"/>
  <c r="M1007" i="21"/>
  <c r="E1005" i="21"/>
  <c r="D1006" i="21"/>
  <c r="F1005" i="21"/>
  <c r="O1007" i="21"/>
  <c r="P1007" i="21"/>
  <c r="N1007" i="21"/>
  <c r="Q1007" i="21"/>
  <c r="I1008" i="21"/>
  <c r="J1008" i="21"/>
  <c r="H1009" i="21"/>
  <c r="M1008" i="21"/>
  <c r="K1008" i="21"/>
  <c r="L1008" i="21"/>
  <c r="D1007" i="21"/>
  <c r="F1006" i="21"/>
  <c r="E1006" i="21"/>
  <c r="P1008" i="21"/>
  <c r="O1008" i="21"/>
  <c r="N1008" i="21"/>
  <c r="Q1008" i="21"/>
  <c r="L1009" i="21"/>
  <c r="J1009" i="21"/>
  <c r="I1009" i="21"/>
  <c r="H1010" i="21"/>
  <c r="M1009" i="21"/>
  <c r="K1009" i="21"/>
  <c r="D1008" i="21"/>
  <c r="E1007" i="21"/>
  <c r="F1007" i="21"/>
  <c r="Q1009" i="21"/>
  <c r="N1009" i="21"/>
  <c r="P1009" i="21"/>
  <c r="O1009" i="21"/>
  <c r="H1011" i="21"/>
  <c r="K1010" i="21"/>
  <c r="M1010" i="21"/>
  <c r="L1010" i="21"/>
  <c r="I1010" i="21"/>
  <c r="J1010" i="21"/>
  <c r="E1008" i="21"/>
  <c r="D1009" i="21"/>
  <c r="F1008" i="21"/>
  <c r="M1011" i="21"/>
  <c r="J1011" i="21"/>
  <c r="H1012" i="21"/>
  <c r="I1011" i="21"/>
  <c r="K1011" i="21"/>
  <c r="L1011" i="21"/>
  <c r="N1010" i="21"/>
  <c r="O1010" i="21"/>
  <c r="P1010" i="21"/>
  <c r="Q1010" i="21"/>
  <c r="F1009" i="21"/>
  <c r="D1010" i="21"/>
  <c r="E1009" i="21"/>
  <c r="K1012" i="21"/>
  <c r="M1012" i="21"/>
  <c r="I1012" i="21"/>
  <c r="H1013" i="21"/>
  <c r="L1012" i="21"/>
  <c r="J1012" i="21"/>
  <c r="P1011" i="21"/>
  <c r="O1011" i="21"/>
  <c r="N1011" i="21"/>
  <c r="Q1011" i="21"/>
  <c r="F1010" i="21"/>
  <c r="E1010" i="21"/>
  <c r="D1011" i="21"/>
  <c r="N1012" i="21"/>
  <c r="O1012" i="21"/>
  <c r="P1012" i="21"/>
  <c r="Q1012" i="21"/>
  <c r="J1013" i="21"/>
  <c r="K1013" i="21"/>
  <c r="H1014" i="21"/>
  <c r="I1013" i="21"/>
  <c r="L1013" i="21"/>
  <c r="M1013" i="21"/>
  <c r="E1011" i="21"/>
  <c r="F1011" i="21"/>
  <c r="D1012" i="21"/>
  <c r="J1014" i="21"/>
  <c r="M1014" i="21"/>
  <c r="K1014" i="21"/>
  <c r="H1015" i="21"/>
  <c r="I1014" i="21"/>
  <c r="L1014" i="21"/>
  <c r="P1013" i="21"/>
  <c r="O1013" i="21"/>
  <c r="N1013" i="21"/>
  <c r="Q1013" i="21"/>
  <c r="D1013" i="21"/>
  <c r="E1012" i="21"/>
  <c r="F1012" i="21"/>
  <c r="L1015" i="21"/>
  <c r="K1015" i="21"/>
  <c r="J1015" i="21"/>
  <c r="I1015" i="21"/>
  <c r="H1016" i="21"/>
  <c r="M1015" i="21"/>
  <c r="Q1014" i="21"/>
  <c r="O1014" i="21"/>
  <c r="P1014" i="21"/>
  <c r="N1014" i="21"/>
  <c r="E1013" i="21"/>
  <c r="F1013" i="21"/>
  <c r="D1014" i="21"/>
  <c r="O1015" i="21"/>
  <c r="P1015" i="21"/>
  <c r="N1015" i="21"/>
  <c r="Q1015" i="21"/>
  <c r="I1016" i="21"/>
  <c r="L1016" i="21"/>
  <c r="J1016" i="21"/>
  <c r="M1016" i="21"/>
  <c r="K1016" i="21"/>
  <c r="H1017" i="21"/>
  <c r="F1014" i="21"/>
  <c r="E1014" i="21"/>
  <c r="D1015" i="21"/>
  <c r="P1016" i="21"/>
  <c r="O1016" i="21"/>
  <c r="N1016" i="21"/>
  <c r="Q1016" i="21"/>
  <c r="I1017" i="21"/>
  <c r="J1017" i="21"/>
  <c r="L1017" i="21"/>
  <c r="H1018" i="21"/>
  <c r="K1017" i="21"/>
  <c r="M1017" i="21"/>
  <c r="D1016" i="21"/>
  <c r="F1015" i="21"/>
  <c r="E1015" i="21"/>
  <c r="Q1017" i="21"/>
  <c r="N1017" i="21"/>
  <c r="P1017" i="21"/>
  <c r="O1017" i="21"/>
  <c r="K1018" i="21"/>
  <c r="L1018" i="21"/>
  <c r="M1018" i="21"/>
  <c r="H1019" i="21"/>
  <c r="I1018" i="21"/>
  <c r="J1018" i="21"/>
  <c r="F1016" i="21"/>
  <c r="D1017" i="21"/>
  <c r="E1016" i="21"/>
  <c r="I1019" i="21"/>
  <c r="H1020" i="21"/>
  <c r="L1019" i="21"/>
  <c r="M1019" i="21"/>
  <c r="K1019" i="21"/>
  <c r="J1019" i="21"/>
  <c r="O1018" i="21"/>
  <c r="N1018" i="21"/>
  <c r="P1018" i="21"/>
  <c r="Q1018" i="21"/>
  <c r="F1017" i="21"/>
  <c r="E1017" i="21"/>
  <c r="D1018" i="21"/>
  <c r="O1019" i="21"/>
  <c r="Q1019" i="21"/>
  <c r="N1019" i="21"/>
  <c r="P1019" i="21"/>
  <c r="K1020" i="21"/>
  <c r="L1020" i="21"/>
  <c r="J1020" i="21"/>
  <c r="I1020" i="21"/>
  <c r="H1021" i="21"/>
  <c r="M1020" i="21"/>
  <c r="F1018" i="21"/>
  <c r="E1018" i="21"/>
  <c r="D1019" i="21"/>
  <c r="N1020" i="21"/>
  <c r="O1020" i="21"/>
  <c r="P1020" i="21"/>
  <c r="Q1020" i="21"/>
  <c r="J1021" i="21"/>
  <c r="L1021" i="21"/>
  <c r="H1022" i="21"/>
  <c r="I1021" i="21"/>
  <c r="K1021" i="21"/>
  <c r="M1021" i="21"/>
  <c r="F1019" i="21"/>
  <c r="D1020" i="21"/>
  <c r="E1019" i="21"/>
  <c r="M1022" i="21"/>
  <c r="K1022" i="21"/>
  <c r="I1022" i="21"/>
  <c r="J1022" i="21"/>
  <c r="L1022" i="21"/>
  <c r="H1023" i="21"/>
  <c r="O1021" i="21"/>
  <c r="P1021" i="21"/>
  <c r="N1021" i="21"/>
  <c r="Q1021" i="21"/>
  <c r="E1020" i="21"/>
  <c r="D1021" i="21"/>
  <c r="F1020" i="21"/>
  <c r="P1022" i="21"/>
  <c r="Q1022" i="21"/>
  <c r="O1022" i="21"/>
  <c r="N1022" i="21"/>
  <c r="L1023" i="21"/>
  <c r="I1023" i="21"/>
  <c r="M1023" i="21"/>
  <c r="H1024" i="21"/>
  <c r="J1023" i="21"/>
  <c r="K1023" i="21"/>
  <c r="E1021" i="21"/>
  <c r="D1022" i="21"/>
  <c r="F1021" i="21"/>
  <c r="O1023" i="21"/>
  <c r="P1023" i="21"/>
  <c r="N1023" i="21"/>
  <c r="Q1023" i="21"/>
  <c r="I1024" i="21"/>
  <c r="M1024" i="21"/>
  <c r="H1025" i="21"/>
  <c r="K1024" i="21"/>
  <c r="L1024" i="21"/>
  <c r="J1024" i="21"/>
  <c r="F1022" i="21"/>
  <c r="D1023" i="21"/>
  <c r="E1022" i="21"/>
  <c r="P1024" i="21"/>
  <c r="Q1024" i="21"/>
  <c r="O1024" i="21"/>
  <c r="N1024" i="21"/>
  <c r="I1025" i="21"/>
  <c r="M1025" i="21"/>
  <c r="K1025" i="21"/>
  <c r="H1026" i="21"/>
  <c r="L1025" i="21"/>
  <c r="J1025" i="21"/>
  <c r="D1024" i="21"/>
  <c r="F1023" i="21"/>
  <c r="E1023" i="21"/>
  <c r="P1025" i="21"/>
  <c r="Q1025" i="21"/>
  <c r="N1025" i="21"/>
  <c r="O1025" i="21"/>
  <c r="L1026" i="21"/>
  <c r="I1026" i="21"/>
  <c r="H1027" i="21"/>
  <c r="M1026" i="21"/>
  <c r="K1026" i="21"/>
  <c r="J1026" i="21"/>
  <c r="F1024" i="21"/>
  <c r="E1024" i="21"/>
  <c r="D1025" i="21"/>
  <c r="P1026" i="21"/>
  <c r="N1026" i="21"/>
  <c r="O1026" i="21"/>
  <c r="Q1026" i="21"/>
  <c r="I1027" i="21"/>
  <c r="M1027" i="21"/>
  <c r="K1027" i="21"/>
  <c r="H1028" i="21"/>
  <c r="L1027" i="21"/>
  <c r="J1027" i="21"/>
  <c r="D1026" i="21"/>
  <c r="E1025" i="21"/>
  <c r="F1025" i="21"/>
  <c r="O1027" i="21"/>
  <c r="Q1027" i="21"/>
  <c r="N1027" i="21"/>
  <c r="P1027" i="21"/>
  <c r="H1029" i="21"/>
  <c r="K1028" i="21"/>
  <c r="I1028" i="21"/>
  <c r="M1028" i="21"/>
  <c r="L1028" i="21"/>
  <c r="J1028" i="21"/>
  <c r="D1027" i="21"/>
  <c r="F1026" i="21"/>
  <c r="E1026" i="21"/>
  <c r="K1029" i="21"/>
  <c r="I1029" i="21"/>
  <c r="H1030" i="21"/>
  <c r="M1029" i="21"/>
  <c r="L1029" i="21"/>
  <c r="J1029" i="21"/>
  <c r="P1028" i="21"/>
  <c r="N1028" i="21"/>
  <c r="O1028" i="21"/>
  <c r="Q1028" i="21"/>
  <c r="E1027" i="21"/>
  <c r="F1027" i="21"/>
  <c r="D1028" i="21"/>
  <c r="P1029" i="21"/>
  <c r="O1029" i="21"/>
  <c r="N1029" i="21"/>
  <c r="Q1029" i="21"/>
  <c r="L1030" i="21"/>
  <c r="M1030" i="21"/>
  <c r="K1030" i="21"/>
  <c r="I1030" i="21"/>
  <c r="J1030" i="21"/>
  <c r="H1031" i="21"/>
  <c r="D1029" i="21"/>
  <c r="F1028" i="21"/>
  <c r="E1028" i="21"/>
  <c r="N1030" i="21"/>
  <c r="O1030" i="21"/>
  <c r="Q1030" i="21"/>
  <c r="P1030" i="21"/>
  <c r="H1032" i="21"/>
  <c r="K1031" i="21"/>
  <c r="I1031" i="21"/>
  <c r="J1031" i="21"/>
  <c r="L1031" i="21"/>
  <c r="M1031" i="21"/>
  <c r="E1029" i="21"/>
  <c r="D1030" i="21"/>
  <c r="F1029" i="21"/>
  <c r="L1032" i="21"/>
  <c r="K1032" i="21"/>
  <c r="M1032" i="21"/>
  <c r="H1033" i="21"/>
  <c r="J1032" i="21"/>
  <c r="I1032" i="21"/>
  <c r="P1031" i="21"/>
  <c r="Q1031" i="21"/>
  <c r="O1031" i="21"/>
  <c r="N1031" i="21"/>
  <c r="D1031" i="21"/>
  <c r="E1030" i="21"/>
  <c r="F1030" i="21"/>
  <c r="L1033" i="21"/>
  <c r="K1033" i="21"/>
  <c r="I1033" i="21"/>
  <c r="M1033" i="21"/>
  <c r="H1034" i="21"/>
  <c r="J1033" i="21"/>
  <c r="Q1032" i="21"/>
  <c r="P1032" i="21"/>
  <c r="O1032" i="21"/>
  <c r="N1032" i="21"/>
  <c r="D1032" i="21"/>
  <c r="F1031" i="21"/>
  <c r="E1031" i="21"/>
  <c r="O1033" i="21"/>
  <c r="Q1033" i="21"/>
  <c r="N1033" i="21"/>
  <c r="P1033" i="21"/>
  <c r="I1034" i="21"/>
  <c r="L1034" i="21"/>
  <c r="J1034" i="21"/>
  <c r="M1034" i="21"/>
  <c r="H1035" i="21"/>
  <c r="K1034" i="21"/>
  <c r="D1033" i="21"/>
  <c r="F1032" i="21"/>
  <c r="E1032" i="21"/>
  <c r="P1034" i="21"/>
  <c r="O1034" i="21"/>
  <c r="Q1034" i="21"/>
  <c r="N1034" i="21"/>
  <c r="L1035" i="21"/>
  <c r="H1036" i="21"/>
  <c r="M1035" i="21"/>
  <c r="J1035" i="21"/>
  <c r="K1035" i="21"/>
  <c r="I1035" i="21"/>
  <c r="D1034" i="21"/>
  <c r="F1033" i="21"/>
  <c r="E1033" i="21"/>
  <c r="I1036" i="21"/>
  <c r="J1036" i="21"/>
  <c r="L1036" i="21"/>
  <c r="M1036" i="21"/>
  <c r="K1036" i="21"/>
  <c r="H1037" i="21"/>
  <c r="P1035" i="21"/>
  <c r="Q1035" i="21"/>
  <c r="N1035" i="21"/>
  <c r="O1035" i="21"/>
  <c r="D1035" i="21"/>
  <c r="F1034" i="21"/>
  <c r="E1034" i="21"/>
  <c r="P1036" i="21"/>
  <c r="O1036" i="21"/>
  <c r="N1036" i="21"/>
  <c r="Q1036" i="21"/>
  <c r="I1037" i="21"/>
  <c r="L1037" i="21"/>
  <c r="M1037" i="21"/>
  <c r="K1037" i="21"/>
  <c r="H1038" i="21"/>
  <c r="J1037" i="21"/>
  <c r="F1035" i="21"/>
  <c r="D1036" i="21"/>
  <c r="E1035" i="21"/>
  <c r="N1037" i="21"/>
  <c r="P1037" i="21"/>
  <c r="O1037" i="21"/>
  <c r="Q1037" i="21"/>
  <c r="M1038" i="21"/>
  <c r="L1038" i="21"/>
  <c r="K1038" i="21"/>
  <c r="H1039" i="21"/>
  <c r="I1038" i="21"/>
  <c r="J1038" i="21"/>
  <c r="E1036" i="21"/>
  <c r="F1036" i="21"/>
  <c r="D1037" i="21"/>
  <c r="M1039" i="21"/>
  <c r="L1039" i="21"/>
  <c r="H1040" i="21"/>
  <c r="K1039" i="21"/>
  <c r="J1039" i="21"/>
  <c r="I1039" i="21"/>
  <c r="O1038" i="21"/>
  <c r="N1038" i="21"/>
  <c r="Q1038" i="21"/>
  <c r="P1038" i="21"/>
  <c r="E1037" i="21"/>
  <c r="D1038" i="21"/>
  <c r="F1037" i="21"/>
  <c r="M1040" i="21"/>
  <c r="K1040" i="21"/>
  <c r="H1041" i="21"/>
  <c r="L1040" i="21"/>
  <c r="J1040" i="21"/>
  <c r="I1040" i="21"/>
  <c r="O1039" i="21"/>
  <c r="P1039" i="21"/>
  <c r="N1039" i="21"/>
  <c r="Q1039" i="21"/>
  <c r="E1038" i="21"/>
  <c r="D1039" i="21"/>
  <c r="F1038" i="21"/>
  <c r="J1041" i="21"/>
  <c r="K1041" i="21"/>
  <c r="I1041" i="21"/>
  <c r="H1042" i="21"/>
  <c r="L1041" i="21"/>
  <c r="M1041" i="21"/>
  <c r="O1040" i="21"/>
  <c r="P1040" i="21"/>
  <c r="Q1040" i="21"/>
  <c r="N1040" i="21"/>
  <c r="D1040" i="21"/>
  <c r="F1039" i="21"/>
  <c r="E1039" i="21"/>
  <c r="O1041" i="21"/>
  <c r="P1041" i="21"/>
  <c r="N1041" i="21"/>
  <c r="Q1041" i="21"/>
  <c r="I1042" i="21"/>
  <c r="M1042" i="21"/>
  <c r="L1042" i="21"/>
  <c r="K1042" i="21"/>
  <c r="H1043" i="21"/>
  <c r="J1042" i="21"/>
  <c r="E1040" i="21"/>
  <c r="F1040" i="21"/>
  <c r="D1041" i="21"/>
  <c r="Q1042" i="21"/>
  <c r="N1042" i="21"/>
  <c r="O1042" i="21"/>
  <c r="P1042" i="21"/>
  <c r="K1043" i="21"/>
  <c r="I1043" i="21"/>
  <c r="J1043" i="21"/>
  <c r="M1043" i="21"/>
  <c r="H1044" i="21"/>
  <c r="L1043" i="21"/>
  <c r="D1042" i="21"/>
  <c r="F1041" i="21"/>
  <c r="E1041" i="21"/>
  <c r="N1043" i="21"/>
  <c r="P1043" i="21"/>
  <c r="Q1043" i="21"/>
  <c r="O1043" i="21"/>
  <c r="J1044" i="21"/>
  <c r="M1044" i="21"/>
  <c r="I1044" i="21"/>
  <c r="H1045" i="21"/>
  <c r="L1044" i="21"/>
  <c r="K1044" i="21"/>
  <c r="F1042" i="21"/>
  <c r="D1043" i="21"/>
  <c r="E1042" i="21"/>
  <c r="Q1044" i="21"/>
  <c r="N1044" i="21"/>
  <c r="O1044" i="21"/>
  <c r="P1044" i="21"/>
  <c r="I1045" i="21"/>
  <c r="H1046" i="21"/>
  <c r="L1045" i="21"/>
  <c r="K1045" i="21"/>
  <c r="J1045" i="21"/>
  <c r="M1045" i="21"/>
  <c r="F1043" i="21"/>
  <c r="E1043" i="21"/>
  <c r="D1044" i="21"/>
  <c r="O1045" i="21"/>
  <c r="N1045" i="21"/>
  <c r="P1045" i="21"/>
  <c r="Q1045" i="21"/>
  <c r="J1046" i="21"/>
  <c r="I1046" i="21"/>
  <c r="M1046" i="21"/>
  <c r="H1047" i="21"/>
  <c r="L1046" i="21"/>
  <c r="K1046" i="21"/>
  <c r="E1044" i="21"/>
  <c r="F1044" i="21"/>
  <c r="D1045" i="21"/>
  <c r="O1046" i="21"/>
  <c r="N1046" i="21"/>
  <c r="Q1046" i="21"/>
  <c r="P1046" i="21"/>
  <c r="J1047" i="21"/>
  <c r="H1048" i="21"/>
  <c r="M1047" i="21"/>
  <c r="I1047" i="21"/>
  <c r="K1047" i="21"/>
  <c r="L1047" i="21"/>
  <c r="F1045" i="21"/>
  <c r="D1046" i="21"/>
  <c r="E1045" i="21"/>
  <c r="I1048" i="21"/>
  <c r="J1048" i="21"/>
  <c r="K1048" i="21"/>
  <c r="L1048" i="21"/>
  <c r="M1048" i="21"/>
  <c r="H1049" i="21"/>
  <c r="P1047" i="21"/>
  <c r="O1047" i="21"/>
  <c r="N1047" i="21"/>
  <c r="Q1047" i="21"/>
  <c r="E1046" i="21"/>
  <c r="F1046" i="21"/>
  <c r="D1047" i="21"/>
  <c r="O1048" i="21"/>
  <c r="P1048" i="21"/>
  <c r="Q1048" i="21"/>
  <c r="N1048" i="21"/>
  <c r="K1049" i="21"/>
  <c r="I1049" i="21"/>
  <c r="L1049" i="21"/>
  <c r="J1049" i="21"/>
  <c r="H1050" i="21"/>
  <c r="M1049" i="21"/>
  <c r="D1048" i="21"/>
  <c r="E1047" i="21"/>
  <c r="F1047" i="21"/>
  <c r="P1049" i="21"/>
  <c r="N1049" i="21"/>
  <c r="Q1049" i="21"/>
  <c r="O1049" i="21"/>
  <c r="J1050" i="21"/>
  <c r="H1051" i="21"/>
  <c r="L1050" i="21"/>
  <c r="K1050" i="21"/>
  <c r="M1050" i="21"/>
  <c r="I1050" i="21"/>
  <c r="F1048" i="21"/>
  <c r="D1049" i="21"/>
  <c r="E1048" i="21"/>
  <c r="M1051" i="21"/>
  <c r="H1052" i="21"/>
  <c r="I1051" i="21"/>
  <c r="L1051" i="21"/>
  <c r="J1051" i="21"/>
  <c r="K1051" i="21"/>
  <c r="O1050" i="21"/>
  <c r="P1050" i="21"/>
  <c r="N1050" i="21"/>
  <c r="Q1050" i="21"/>
  <c r="E1049" i="21"/>
  <c r="D1050" i="21"/>
  <c r="F1049" i="21"/>
  <c r="J1052" i="21"/>
  <c r="K1052" i="21"/>
  <c r="M1052" i="21"/>
  <c r="I1052" i="21"/>
  <c r="L1052" i="21"/>
  <c r="H1053" i="21"/>
  <c r="N1051" i="21"/>
  <c r="P1051" i="21"/>
  <c r="O1051" i="21"/>
  <c r="Q1051" i="21"/>
  <c r="D1051" i="21"/>
  <c r="F1050" i="21"/>
  <c r="E1050" i="21"/>
  <c r="P1052" i="21"/>
  <c r="N1052" i="21"/>
  <c r="Q1052" i="21"/>
  <c r="O1052" i="21"/>
  <c r="M1053" i="21"/>
  <c r="H1054" i="21"/>
  <c r="J1053" i="21"/>
  <c r="I1053" i="21"/>
  <c r="L1053" i="21"/>
  <c r="K1053" i="21"/>
  <c r="E1051" i="21"/>
  <c r="D1052" i="21"/>
  <c r="F1051" i="21"/>
  <c r="K1054" i="21"/>
  <c r="H1055" i="21"/>
  <c r="L1054" i="21"/>
  <c r="M1054" i="21"/>
  <c r="J1054" i="21"/>
  <c r="I1054" i="21"/>
  <c r="O1053" i="21"/>
  <c r="P1053" i="21"/>
  <c r="N1053" i="21"/>
  <c r="Q1053" i="21"/>
  <c r="F1052" i="21"/>
  <c r="D1053" i="21"/>
  <c r="E1052" i="21"/>
  <c r="H1056" i="21"/>
  <c r="M1055" i="21"/>
  <c r="I1055" i="21"/>
  <c r="K1055" i="21"/>
  <c r="J1055" i="21"/>
  <c r="L1055" i="21"/>
  <c r="O1054" i="21"/>
  <c r="Q1054" i="21"/>
  <c r="P1054" i="21"/>
  <c r="N1054" i="21"/>
  <c r="E1053" i="21"/>
  <c r="F1053" i="21"/>
  <c r="D1054" i="21"/>
  <c r="K1056" i="21"/>
  <c r="M1056" i="21"/>
  <c r="H1057" i="21"/>
  <c r="I1056" i="21"/>
  <c r="J1056" i="21"/>
  <c r="L1056" i="21"/>
  <c r="O1055" i="21"/>
  <c r="P1055" i="21"/>
  <c r="N1055" i="21"/>
  <c r="Q1055" i="21"/>
  <c r="E1054" i="21"/>
  <c r="F1054" i="21"/>
  <c r="D1055" i="21"/>
  <c r="M1057" i="21"/>
  <c r="J1057" i="21"/>
  <c r="I1057" i="21"/>
  <c r="H1058" i="21"/>
  <c r="K1057" i="21"/>
  <c r="L1057" i="21"/>
  <c r="O1056" i="21"/>
  <c r="Q1056" i="21"/>
  <c r="P1056" i="21"/>
  <c r="N1056" i="21"/>
  <c r="E1055" i="21"/>
  <c r="D1056" i="21"/>
  <c r="F1055" i="21"/>
  <c r="N1057" i="21"/>
  <c r="O1057" i="21"/>
  <c r="Q1057" i="21"/>
  <c r="P1057" i="21"/>
  <c r="J1058" i="21"/>
  <c r="H1059" i="21"/>
  <c r="K1058" i="21"/>
  <c r="M1058" i="21"/>
  <c r="I1058" i="21"/>
  <c r="L1058" i="21"/>
  <c r="E1056" i="21"/>
  <c r="F1056" i="21"/>
  <c r="D1057" i="21"/>
  <c r="K1059" i="21"/>
  <c r="L1059" i="21"/>
  <c r="J1059" i="21"/>
  <c r="H1060" i="21"/>
  <c r="I1059" i="21"/>
  <c r="M1059" i="21"/>
  <c r="Q1058" i="21"/>
  <c r="P1058" i="21"/>
  <c r="O1058" i="21"/>
  <c r="N1058" i="21"/>
  <c r="F1057" i="21"/>
  <c r="D1058" i="21"/>
  <c r="E1057" i="21"/>
  <c r="I1060" i="21"/>
  <c r="K1060" i="21"/>
  <c r="L1060" i="21"/>
  <c r="J1060" i="21"/>
  <c r="H1061" i="21"/>
  <c r="M1060" i="21"/>
  <c r="O1059" i="21"/>
  <c r="N1059" i="21"/>
  <c r="P1059" i="21"/>
  <c r="Q1059" i="21"/>
  <c r="D1059" i="21"/>
  <c r="E1058" i="21"/>
  <c r="F1058" i="21"/>
  <c r="Q1060" i="21"/>
  <c r="N1060" i="21"/>
  <c r="P1060" i="21"/>
  <c r="O1060" i="21"/>
  <c r="H1062" i="21"/>
  <c r="I1061" i="21"/>
  <c r="J1061" i="21"/>
  <c r="L1061" i="21"/>
  <c r="K1061" i="21"/>
  <c r="M1061" i="21"/>
  <c r="E1059" i="21"/>
  <c r="F1059" i="21"/>
  <c r="D1060" i="21"/>
  <c r="M1062" i="21"/>
  <c r="H1063" i="21"/>
  <c r="K1062" i="21"/>
  <c r="L1062" i="21"/>
  <c r="J1062" i="21"/>
  <c r="I1062" i="21"/>
  <c r="O1061" i="21"/>
  <c r="P1061" i="21"/>
  <c r="N1061" i="21"/>
  <c r="Q1061" i="21"/>
  <c r="E1060" i="21"/>
  <c r="D1061" i="21"/>
  <c r="F1060" i="21"/>
  <c r="I1063" i="21"/>
  <c r="M1063" i="21"/>
  <c r="L1063" i="21"/>
  <c r="K1063" i="21"/>
  <c r="H1064" i="21"/>
  <c r="J1063" i="21"/>
  <c r="P1062" i="21"/>
  <c r="Q1062" i="21"/>
  <c r="O1062" i="21"/>
  <c r="N1062" i="21"/>
  <c r="D1062" i="21"/>
  <c r="E1061" i="21"/>
  <c r="F1061" i="21"/>
  <c r="O1063" i="21"/>
  <c r="P1063" i="21"/>
  <c r="N1063" i="21"/>
  <c r="Q1063" i="21"/>
  <c r="I1064" i="21"/>
  <c r="L1064" i="21"/>
  <c r="K1064" i="21"/>
  <c r="H1065" i="21"/>
  <c r="J1064" i="21"/>
  <c r="M1064" i="21"/>
  <c r="E1062" i="21"/>
  <c r="F1062" i="21"/>
  <c r="D1063" i="21"/>
  <c r="P1064" i="21"/>
  <c r="O1064" i="21"/>
  <c r="Q1064" i="21"/>
  <c r="N1064" i="21"/>
  <c r="H1066" i="21"/>
  <c r="L1065" i="21"/>
  <c r="M1065" i="21"/>
  <c r="K1065" i="21"/>
  <c r="J1065" i="21"/>
  <c r="I1065" i="21"/>
  <c r="D1064" i="21"/>
  <c r="F1063" i="21"/>
  <c r="E1063" i="21"/>
  <c r="H1067" i="21"/>
  <c r="K1066" i="21"/>
  <c r="M1066" i="21"/>
  <c r="I1066" i="21"/>
  <c r="J1066" i="21"/>
  <c r="L1066" i="21"/>
  <c r="P1065" i="21"/>
  <c r="O1065" i="21"/>
  <c r="N1065" i="21"/>
  <c r="Q1065" i="21"/>
  <c r="E1064" i="21"/>
  <c r="D1065" i="21"/>
  <c r="F1064" i="21"/>
  <c r="H1068" i="21"/>
  <c r="J1067" i="21"/>
  <c r="I1067" i="21"/>
  <c r="L1067" i="21"/>
  <c r="K1067" i="21"/>
  <c r="M1067" i="21"/>
  <c r="O1066" i="21"/>
  <c r="P1066" i="21"/>
  <c r="N1066" i="21"/>
  <c r="Q1066" i="21"/>
  <c r="F1065" i="21"/>
  <c r="D1066" i="21"/>
  <c r="E1065" i="21"/>
  <c r="I1068" i="21"/>
  <c r="J1068" i="21"/>
  <c r="K1068" i="21"/>
  <c r="L1068" i="21"/>
  <c r="H1069" i="21"/>
  <c r="M1068" i="21"/>
  <c r="N1067" i="21"/>
  <c r="O1067" i="21"/>
  <c r="Q1067" i="21"/>
  <c r="P1067" i="21"/>
  <c r="F1066" i="21"/>
  <c r="D1067" i="21"/>
  <c r="E1066" i="21"/>
  <c r="O1068" i="21"/>
  <c r="P1068" i="21"/>
  <c r="N1068" i="21"/>
  <c r="Q1068" i="21"/>
  <c r="L1069" i="21"/>
  <c r="I1069" i="21"/>
  <c r="K1069" i="21"/>
  <c r="M1069" i="21"/>
  <c r="J1069" i="21"/>
  <c r="H1070" i="21"/>
  <c r="F1067" i="21"/>
  <c r="E1067" i="21"/>
  <c r="D1068" i="21"/>
  <c r="N1069" i="21"/>
  <c r="P1069" i="21"/>
  <c r="Q1069" i="21"/>
  <c r="O1069" i="21"/>
  <c r="L1070" i="21"/>
  <c r="M1070" i="21"/>
  <c r="K1070" i="21"/>
  <c r="J1070" i="21"/>
  <c r="I1070" i="21"/>
  <c r="H1071" i="21"/>
  <c r="F1068" i="21"/>
  <c r="E1068" i="21"/>
  <c r="D1069" i="21"/>
  <c r="O1070" i="21"/>
  <c r="P1070" i="21"/>
  <c r="N1070" i="21"/>
  <c r="Q1070" i="21"/>
  <c r="H1072" i="21"/>
  <c r="J1071" i="21"/>
  <c r="I1071" i="21"/>
  <c r="M1071" i="21"/>
  <c r="K1071" i="21"/>
  <c r="L1071" i="21"/>
  <c r="D1070" i="21"/>
  <c r="E1069" i="21"/>
  <c r="F1069" i="21"/>
  <c r="M1072" i="21"/>
  <c r="L1072" i="21"/>
  <c r="H1073" i="21"/>
  <c r="I1072" i="21"/>
  <c r="K1072" i="21"/>
  <c r="J1072" i="21"/>
  <c r="P1071" i="21"/>
  <c r="O1071" i="21"/>
  <c r="N1071" i="21"/>
  <c r="Q1071" i="21"/>
  <c r="D1071" i="21"/>
  <c r="E1070" i="21"/>
  <c r="F1070" i="21"/>
  <c r="J1073" i="21"/>
  <c r="H1074" i="21"/>
  <c r="M1073" i="21"/>
  <c r="I1073" i="21"/>
  <c r="K1073" i="21"/>
  <c r="L1073" i="21"/>
  <c r="P1072" i="21"/>
  <c r="O1072" i="21"/>
  <c r="N1072" i="21"/>
  <c r="Q1072" i="21"/>
  <c r="D1072" i="21"/>
  <c r="E1071" i="21"/>
  <c r="F1071" i="21"/>
  <c r="M1074" i="21"/>
  <c r="J1074" i="21"/>
  <c r="H1075" i="21"/>
  <c r="L1074" i="21"/>
  <c r="K1074" i="21"/>
  <c r="I1074" i="21"/>
  <c r="P1073" i="21"/>
  <c r="O1073" i="21"/>
  <c r="N1073" i="21"/>
  <c r="Q1073" i="21"/>
  <c r="F1072" i="21"/>
  <c r="E1072" i="21"/>
  <c r="D1073" i="21"/>
  <c r="M1075" i="21"/>
  <c r="L1075" i="21"/>
  <c r="I1075" i="21"/>
  <c r="J1075" i="21"/>
  <c r="H1076" i="21"/>
  <c r="K1075" i="21"/>
  <c r="Q1074" i="21"/>
  <c r="N1074" i="21"/>
  <c r="O1074" i="21"/>
  <c r="P1074" i="21"/>
  <c r="F1073" i="21"/>
  <c r="E1073" i="21"/>
  <c r="D1074" i="21"/>
  <c r="O1075" i="21"/>
  <c r="P1075" i="21"/>
  <c r="N1075" i="21"/>
  <c r="Q1075" i="21"/>
  <c r="M1076" i="21"/>
  <c r="L1076" i="21"/>
  <c r="H1077" i="21"/>
  <c r="I1076" i="21"/>
  <c r="K1076" i="21"/>
  <c r="J1076" i="21"/>
  <c r="F1074" i="21"/>
  <c r="E1074" i="21"/>
  <c r="D1075" i="21"/>
  <c r="H1078" i="21"/>
  <c r="L1077" i="21"/>
  <c r="M1077" i="21"/>
  <c r="J1077" i="21"/>
  <c r="K1077" i="21"/>
  <c r="I1077" i="21"/>
  <c r="P1076" i="21"/>
  <c r="O1076" i="21"/>
  <c r="N1076" i="21"/>
  <c r="Q1076" i="21"/>
  <c r="F1075" i="21"/>
  <c r="E1075" i="21"/>
  <c r="D1076" i="21"/>
  <c r="J1078" i="21"/>
  <c r="L1078" i="21"/>
  <c r="I1078" i="21"/>
  <c r="K1078" i="21"/>
  <c r="H1079" i="21"/>
  <c r="M1078" i="21"/>
  <c r="Q1077" i="21"/>
  <c r="O1077" i="21"/>
  <c r="P1077" i="21"/>
  <c r="N1077" i="21"/>
  <c r="E1076" i="21"/>
  <c r="D1077" i="21"/>
  <c r="F1076" i="21"/>
  <c r="P1078" i="21"/>
  <c r="O1078" i="21"/>
  <c r="N1078" i="21"/>
  <c r="Q1078" i="21"/>
  <c r="I1079" i="21"/>
  <c r="J1079" i="21"/>
  <c r="H1080" i="21"/>
  <c r="K1079" i="21"/>
  <c r="L1079" i="21"/>
  <c r="M1079" i="21"/>
  <c r="E1077" i="21"/>
  <c r="F1077" i="21"/>
  <c r="D1078" i="21"/>
  <c r="Q1079" i="21"/>
  <c r="P1079" i="21"/>
  <c r="O1079" i="21"/>
  <c r="N1079" i="21"/>
  <c r="M1080" i="21"/>
  <c r="L1080" i="21"/>
  <c r="H1081" i="21"/>
  <c r="I1080" i="21"/>
  <c r="K1080" i="21"/>
  <c r="J1080" i="21"/>
  <c r="F1078" i="21"/>
  <c r="D1079" i="21"/>
  <c r="E1078" i="21"/>
  <c r="H1082" i="21"/>
  <c r="I1081" i="21"/>
  <c r="K1081" i="21"/>
  <c r="L1081" i="21"/>
  <c r="M1081" i="21"/>
  <c r="J1081" i="21"/>
  <c r="Q1080" i="21"/>
  <c r="N1080" i="21"/>
  <c r="O1080" i="21"/>
  <c r="P1080" i="21"/>
  <c r="D1080" i="21"/>
  <c r="F1079" i="21"/>
  <c r="E1079" i="21"/>
  <c r="L1082" i="21"/>
  <c r="M1082" i="21"/>
  <c r="H1083" i="21"/>
  <c r="I1082" i="21"/>
  <c r="K1082" i="21"/>
  <c r="J1082" i="21"/>
  <c r="O1081" i="21"/>
  <c r="P1081" i="21"/>
  <c r="N1081" i="21"/>
  <c r="Q1081" i="21"/>
  <c r="E1080" i="21"/>
  <c r="D1081" i="21"/>
  <c r="F1080" i="21"/>
  <c r="K1083" i="21"/>
  <c r="M1083" i="21"/>
  <c r="L1083" i="21"/>
  <c r="H1084" i="21"/>
  <c r="J1083" i="21"/>
  <c r="I1083" i="21"/>
  <c r="P1082" i="21"/>
  <c r="O1082" i="21"/>
  <c r="N1082" i="21"/>
  <c r="Q1082" i="21"/>
  <c r="F1081" i="21"/>
  <c r="E1081" i="21"/>
  <c r="D1082" i="21"/>
  <c r="J1084" i="21"/>
  <c r="I1084" i="21"/>
  <c r="L1084" i="21"/>
  <c r="K1084" i="21"/>
  <c r="M1084" i="21"/>
  <c r="H1085" i="21"/>
  <c r="O1083" i="21"/>
  <c r="P1083" i="21"/>
  <c r="N1083" i="21"/>
  <c r="Q1083" i="21"/>
  <c r="E1082" i="21"/>
  <c r="F1082" i="21"/>
  <c r="D1083" i="21"/>
  <c r="P1084" i="21"/>
  <c r="O1084" i="21"/>
  <c r="N1084" i="21"/>
  <c r="Q1084" i="21"/>
  <c r="L1085" i="21"/>
  <c r="I1085" i="21"/>
  <c r="K1085" i="21"/>
  <c r="M1085" i="21"/>
  <c r="J1085" i="21"/>
  <c r="H1086" i="21"/>
  <c r="E1083" i="21"/>
  <c r="F1083" i="21"/>
  <c r="D1084" i="21"/>
  <c r="Q1085" i="21"/>
  <c r="P1085" i="21"/>
  <c r="O1085" i="21"/>
  <c r="N1085" i="21"/>
  <c r="K1086" i="21"/>
  <c r="J1086" i="21"/>
  <c r="H1087" i="21"/>
  <c r="I1086" i="21"/>
  <c r="L1086" i="21"/>
  <c r="M1086" i="21"/>
  <c r="F1084" i="21"/>
  <c r="E1084" i="21"/>
  <c r="D1085" i="21"/>
  <c r="M1087" i="21"/>
  <c r="J1087" i="21"/>
  <c r="I1087" i="21"/>
  <c r="L1087" i="21"/>
  <c r="K1087" i="21"/>
  <c r="H1088" i="21"/>
  <c r="P1086" i="21"/>
  <c r="O1086" i="21"/>
  <c r="N1086" i="21"/>
  <c r="Q1086" i="21"/>
  <c r="E1085" i="21"/>
  <c r="D1086" i="21"/>
  <c r="F1085" i="21"/>
  <c r="Q1087" i="21"/>
  <c r="P1087" i="21"/>
  <c r="O1087" i="21"/>
  <c r="N1087" i="21"/>
  <c r="K1088" i="21"/>
  <c r="M1088" i="21"/>
  <c r="I1088" i="21"/>
  <c r="L1088" i="21"/>
  <c r="H1089" i="21"/>
  <c r="J1088" i="21"/>
  <c r="D1087" i="21"/>
  <c r="F1086" i="21"/>
  <c r="E1086" i="21"/>
  <c r="O1088" i="21"/>
  <c r="P1088" i="21"/>
  <c r="N1088" i="21"/>
  <c r="Q1088" i="21"/>
  <c r="L1089" i="21"/>
  <c r="M1089" i="21"/>
  <c r="J1089" i="21"/>
  <c r="K1089" i="21"/>
  <c r="I1089" i="21"/>
  <c r="H1090" i="21"/>
  <c r="D1088" i="21"/>
  <c r="F1087" i="21"/>
  <c r="E1087" i="21"/>
  <c r="P1089" i="21"/>
  <c r="O1089" i="21"/>
  <c r="N1089" i="21"/>
  <c r="Q1089" i="21"/>
  <c r="H1091" i="21"/>
  <c r="K1090" i="21"/>
  <c r="J1090" i="21"/>
  <c r="M1090" i="21"/>
  <c r="I1090" i="21"/>
  <c r="L1090" i="21"/>
  <c r="D1089" i="21"/>
  <c r="E1088" i="21"/>
  <c r="F1088" i="21"/>
  <c r="I1091" i="21"/>
  <c r="H1092" i="21"/>
  <c r="J1091" i="21"/>
  <c r="M1091" i="21"/>
  <c r="K1091" i="21"/>
  <c r="L1091" i="21"/>
  <c r="O1090" i="21"/>
  <c r="P1090" i="21"/>
  <c r="N1090" i="21"/>
  <c r="Q1090" i="21"/>
  <c r="D1090" i="21"/>
  <c r="F1089" i="21"/>
  <c r="E1089" i="21"/>
  <c r="N1091" i="21"/>
  <c r="P1091" i="21"/>
  <c r="Q1091" i="21"/>
  <c r="O1091" i="21"/>
  <c r="I1092" i="21"/>
  <c r="J1092" i="21"/>
  <c r="K1092" i="21"/>
  <c r="L1092" i="21"/>
  <c r="M1092" i="21"/>
  <c r="H1093" i="21"/>
  <c r="E1090" i="21"/>
  <c r="D1091" i="21"/>
  <c r="F1090" i="21"/>
  <c r="O1092" i="21"/>
  <c r="P1092" i="21"/>
  <c r="N1092" i="21"/>
  <c r="Q1092" i="21"/>
  <c r="L1093" i="21"/>
  <c r="H1094" i="21"/>
  <c r="J1093" i="21"/>
  <c r="I1093" i="21"/>
  <c r="M1093" i="21"/>
  <c r="K1093" i="21"/>
  <c r="F1091" i="21"/>
  <c r="D1092" i="21"/>
  <c r="E1091" i="21"/>
  <c r="K1094" i="21"/>
  <c r="L1094" i="21"/>
  <c r="I1094" i="21"/>
  <c r="H1095" i="21"/>
  <c r="J1094" i="21"/>
  <c r="M1094" i="21"/>
  <c r="Q1093" i="21"/>
  <c r="O1093" i="21"/>
  <c r="P1093" i="21"/>
  <c r="N1093" i="21"/>
  <c r="E1092" i="21"/>
  <c r="D1093" i="21"/>
  <c r="F1092" i="21"/>
  <c r="O1094" i="21"/>
  <c r="P1094" i="21"/>
  <c r="N1094" i="21"/>
  <c r="Q1094" i="21"/>
  <c r="M1095" i="21"/>
  <c r="H1096" i="21"/>
  <c r="K1095" i="21"/>
  <c r="I1095" i="21"/>
  <c r="J1095" i="21"/>
  <c r="L1095" i="21"/>
  <c r="F1093" i="21"/>
  <c r="D1094" i="21"/>
  <c r="E1093" i="21"/>
  <c r="H1097" i="21"/>
  <c r="I1096" i="21"/>
  <c r="L1096" i="21"/>
  <c r="J1096" i="21"/>
  <c r="M1096" i="21"/>
  <c r="K1096" i="21"/>
  <c r="O1095" i="21"/>
  <c r="P1095" i="21"/>
  <c r="N1095" i="21"/>
  <c r="Q1095" i="21"/>
  <c r="F1094" i="21"/>
  <c r="D1095" i="21"/>
  <c r="E1094" i="21"/>
  <c r="L1097" i="21"/>
  <c r="J1097" i="21"/>
  <c r="H1098" i="21"/>
  <c r="M1097" i="21"/>
  <c r="K1097" i="21"/>
  <c r="I1097" i="21"/>
  <c r="O1096" i="21"/>
  <c r="Q1096" i="21"/>
  <c r="P1096" i="21"/>
  <c r="N1096" i="21"/>
  <c r="D1096" i="21"/>
  <c r="F1095" i="21"/>
  <c r="E1095" i="21"/>
  <c r="K1098" i="21"/>
  <c r="I1098" i="21"/>
  <c r="M1098" i="21"/>
  <c r="H1099" i="21"/>
  <c r="L1098" i="21"/>
  <c r="J1098" i="21"/>
  <c r="N1097" i="21"/>
  <c r="P1097" i="21"/>
  <c r="O1097" i="21"/>
  <c r="Q1097" i="21"/>
  <c r="D1097" i="21"/>
  <c r="F1096" i="21"/>
  <c r="E1096" i="21"/>
  <c r="O1098" i="21"/>
  <c r="P1098" i="21"/>
  <c r="N1098" i="21"/>
  <c r="Q1098" i="21"/>
  <c r="M1099" i="21"/>
  <c r="I1099" i="21"/>
  <c r="L1099" i="21"/>
  <c r="H1100" i="21"/>
  <c r="K1099" i="21"/>
  <c r="J1099" i="21"/>
  <c r="F1097" i="21"/>
  <c r="D1098" i="21"/>
  <c r="E1097" i="21"/>
  <c r="N1099" i="21"/>
  <c r="O1099" i="21"/>
  <c r="Q1099" i="21"/>
  <c r="P1099" i="21"/>
  <c r="I1100" i="21"/>
  <c r="J1100" i="21"/>
  <c r="L1100" i="21"/>
  <c r="H1101" i="21"/>
  <c r="M1100" i="21"/>
  <c r="K1100" i="21"/>
  <c r="F1098" i="21"/>
  <c r="E1098" i="21"/>
  <c r="D1099" i="21"/>
  <c r="O1100" i="21"/>
  <c r="P1100" i="21"/>
  <c r="N1100" i="21"/>
  <c r="Q1100" i="21"/>
  <c r="L1101" i="21"/>
  <c r="M1101" i="21"/>
  <c r="H1102" i="21"/>
  <c r="J1101" i="21"/>
  <c r="K1101" i="21"/>
  <c r="I1101" i="21"/>
  <c r="F1099" i="21"/>
  <c r="E1099" i="21"/>
  <c r="D1100" i="21"/>
  <c r="J1102" i="21"/>
  <c r="K1102" i="21"/>
  <c r="M1102" i="21"/>
  <c r="H1103" i="21"/>
  <c r="I1102" i="21"/>
  <c r="L1102" i="21"/>
  <c r="Q1101" i="21"/>
  <c r="P1101" i="21"/>
  <c r="O1101" i="21"/>
  <c r="N1101" i="21"/>
  <c r="E1100" i="21"/>
  <c r="F1100" i="21"/>
  <c r="D1101" i="21"/>
  <c r="M1103" i="21"/>
  <c r="H1104" i="21"/>
  <c r="I1103" i="21"/>
  <c r="L1103" i="21"/>
  <c r="J1103" i="21"/>
  <c r="K1103" i="21"/>
  <c r="O1102" i="21"/>
  <c r="N1102" i="21"/>
  <c r="Q1102" i="21"/>
  <c r="P1102" i="21"/>
  <c r="E1101" i="21"/>
  <c r="D1102" i="21"/>
  <c r="F1101" i="21"/>
  <c r="J1104" i="21"/>
  <c r="K1104" i="21"/>
  <c r="H1105" i="21"/>
  <c r="M1104" i="21"/>
  <c r="I1104" i="21"/>
  <c r="L1104" i="21"/>
  <c r="O1103" i="21"/>
  <c r="P1103" i="21"/>
  <c r="N1103" i="21"/>
  <c r="Q1103" i="21"/>
  <c r="E1102" i="21"/>
  <c r="F1102" i="21"/>
  <c r="D1103" i="21"/>
  <c r="K1105" i="21"/>
  <c r="H1106" i="21"/>
  <c r="J1105" i="21"/>
  <c r="L1105" i="21"/>
  <c r="I1105" i="21"/>
  <c r="M1105" i="21"/>
  <c r="Q1104" i="21"/>
  <c r="N1104" i="21"/>
  <c r="P1104" i="21"/>
  <c r="O1104" i="21"/>
  <c r="F1103" i="21"/>
  <c r="E1103" i="21"/>
  <c r="D1104" i="21"/>
  <c r="H1107" i="21"/>
  <c r="J1106" i="21"/>
  <c r="K1106" i="21"/>
  <c r="L1106" i="21"/>
  <c r="M1106" i="21"/>
  <c r="I1106" i="21"/>
  <c r="P1105" i="21"/>
  <c r="O1105" i="21"/>
  <c r="N1105" i="21"/>
  <c r="Q1105" i="21"/>
  <c r="D1105" i="21"/>
  <c r="E1104" i="21"/>
  <c r="F1104" i="21"/>
  <c r="L1107" i="21"/>
  <c r="M1107" i="21"/>
  <c r="I1107" i="21"/>
  <c r="K1107" i="21"/>
  <c r="H1108" i="21"/>
  <c r="J1107" i="21"/>
  <c r="Q1106" i="21"/>
  <c r="N1106" i="21"/>
  <c r="O1106" i="21"/>
  <c r="P1106" i="21"/>
  <c r="F1105" i="21"/>
  <c r="D1106" i="21"/>
  <c r="E1105" i="21"/>
  <c r="O1107" i="21"/>
  <c r="P1107" i="21"/>
  <c r="N1107" i="21"/>
  <c r="Q1107" i="21"/>
  <c r="I1108" i="21"/>
  <c r="H1109" i="21"/>
  <c r="L1108" i="21"/>
  <c r="K1108" i="21"/>
  <c r="M1108" i="21"/>
  <c r="J1108" i="21"/>
  <c r="E1106" i="21"/>
  <c r="F1106" i="21"/>
  <c r="D1107" i="21"/>
  <c r="P1108" i="21"/>
  <c r="O1108" i="21"/>
  <c r="N1108" i="21"/>
  <c r="Q1108" i="21"/>
  <c r="L1109" i="21"/>
  <c r="J1109" i="21"/>
  <c r="I1109" i="21"/>
  <c r="M1109" i="21"/>
  <c r="H1110" i="21"/>
  <c r="K1109" i="21"/>
  <c r="D1108" i="21"/>
  <c r="E1107" i="21"/>
  <c r="F1107" i="21"/>
  <c r="Q1109" i="21"/>
  <c r="N1109" i="21"/>
  <c r="P1109" i="21"/>
  <c r="O1109" i="21"/>
  <c r="H1111" i="21"/>
  <c r="I1110" i="21"/>
  <c r="M1110" i="21"/>
  <c r="K1110" i="21"/>
  <c r="J1110" i="21"/>
  <c r="L1110" i="21"/>
  <c r="E1108" i="21"/>
  <c r="F1108" i="21"/>
  <c r="D1109" i="21"/>
  <c r="H1112" i="21"/>
  <c r="M1111" i="21"/>
  <c r="J1111" i="21"/>
  <c r="I1111" i="21"/>
  <c r="L1111" i="21"/>
  <c r="K1111" i="21"/>
  <c r="P1110" i="21"/>
  <c r="N1110" i="21"/>
  <c r="Q1110" i="21"/>
  <c r="O1110" i="21"/>
  <c r="D1110" i="21"/>
  <c r="F1109" i="21"/>
  <c r="E1109" i="21"/>
  <c r="L1112" i="21"/>
  <c r="K1112" i="21"/>
  <c r="M1112" i="21"/>
  <c r="H1113" i="21"/>
  <c r="I1112" i="21"/>
  <c r="J1112" i="21"/>
  <c r="O1111" i="21"/>
  <c r="P1111" i="21"/>
  <c r="N1111" i="21"/>
  <c r="Q1111" i="21"/>
  <c r="E1110" i="21"/>
  <c r="D1111" i="21"/>
  <c r="F1110" i="21"/>
  <c r="J1113" i="21"/>
  <c r="K1113" i="21"/>
  <c r="M1113" i="21"/>
  <c r="L1113" i="21"/>
  <c r="I1113" i="21"/>
  <c r="H1114" i="21"/>
  <c r="Q1112" i="21"/>
  <c r="N1112" i="21"/>
  <c r="P1112" i="21"/>
  <c r="O1112" i="21"/>
  <c r="D1112" i="21"/>
  <c r="F1111" i="21"/>
  <c r="E1111" i="21"/>
  <c r="P1113" i="21"/>
  <c r="O1113" i="21"/>
  <c r="N1113" i="21"/>
  <c r="Q1113" i="21"/>
  <c r="J1114" i="21"/>
  <c r="I1114" i="21"/>
  <c r="M1114" i="21"/>
  <c r="K1114" i="21"/>
  <c r="L1114" i="21"/>
  <c r="H1115" i="21"/>
  <c r="E1112" i="21"/>
  <c r="D1113" i="21"/>
  <c r="F1112" i="21"/>
  <c r="P1114" i="21"/>
  <c r="O1114" i="21"/>
  <c r="N1114" i="21"/>
  <c r="Q1114" i="21"/>
  <c r="L1115" i="21"/>
  <c r="J1115" i="21"/>
  <c r="H1116" i="21"/>
  <c r="I1115" i="21"/>
  <c r="M1115" i="21"/>
  <c r="K1115" i="21"/>
  <c r="D1114" i="21"/>
  <c r="E1113" i="21"/>
  <c r="F1113" i="21"/>
  <c r="H1117" i="21"/>
  <c r="L1116" i="21"/>
  <c r="J1116" i="21"/>
  <c r="K1116" i="21"/>
  <c r="M1116" i="21"/>
  <c r="I1116" i="21"/>
  <c r="P1115" i="21"/>
  <c r="O1115" i="21"/>
  <c r="N1115" i="21"/>
  <c r="Q1115" i="21"/>
  <c r="D1115" i="21"/>
  <c r="F1114" i="21"/>
  <c r="E1114" i="21"/>
  <c r="H1118" i="21"/>
  <c r="K1117" i="21"/>
  <c r="M1117" i="21"/>
  <c r="I1117" i="21"/>
  <c r="J1117" i="21"/>
  <c r="L1117" i="21"/>
  <c r="P1116" i="21"/>
  <c r="O1116" i="21"/>
  <c r="N1116" i="21"/>
  <c r="Q1116" i="21"/>
  <c r="F1115" i="21"/>
  <c r="D1116" i="21"/>
  <c r="E1115" i="21"/>
  <c r="I1118" i="21"/>
  <c r="H1119" i="21"/>
  <c r="K1118" i="21"/>
  <c r="J1118" i="21"/>
  <c r="L1118" i="21"/>
  <c r="M1118" i="21"/>
  <c r="Q1117" i="21"/>
  <c r="N1117" i="21"/>
  <c r="P1117" i="21"/>
  <c r="O1117" i="21"/>
  <c r="E1116" i="21"/>
  <c r="D1117" i="21"/>
  <c r="F1116" i="21"/>
  <c r="P1118" i="21"/>
  <c r="O1118" i="21"/>
  <c r="N1118" i="21"/>
  <c r="Q1118" i="21"/>
  <c r="J1119" i="21"/>
  <c r="L1119" i="21"/>
  <c r="I1119" i="21"/>
  <c r="K1119" i="21"/>
  <c r="H1120" i="21"/>
  <c r="M1119" i="21"/>
  <c r="F1117" i="21"/>
  <c r="E1117" i="21"/>
  <c r="D1118" i="21"/>
  <c r="O1119" i="21"/>
  <c r="P1119" i="21"/>
  <c r="N1119" i="21"/>
  <c r="Q1119" i="21"/>
  <c r="J1120" i="21"/>
  <c r="I1120" i="21"/>
  <c r="H1121" i="21"/>
  <c r="L1120" i="21"/>
  <c r="M1120" i="21"/>
  <c r="K1120" i="21"/>
  <c r="D1119" i="21"/>
  <c r="F1118" i="21"/>
  <c r="E1118" i="21"/>
  <c r="Q1120" i="21"/>
  <c r="N1120" i="21"/>
  <c r="O1120" i="21"/>
  <c r="P1120" i="21"/>
  <c r="J1121" i="21"/>
  <c r="K1121" i="21"/>
  <c r="L1121" i="21"/>
  <c r="M1121" i="21"/>
  <c r="I1121" i="21"/>
  <c r="H1122" i="21"/>
  <c r="D1120" i="21"/>
  <c r="E1119" i="21"/>
  <c r="F1119" i="21"/>
  <c r="P1121" i="21"/>
  <c r="O1121" i="21"/>
  <c r="N1121" i="21"/>
  <c r="Q1121" i="21"/>
  <c r="M1122" i="21"/>
  <c r="I1122" i="21"/>
  <c r="K1122" i="21"/>
  <c r="L1122" i="21"/>
  <c r="J1122" i="21"/>
  <c r="H1123" i="21"/>
  <c r="E1120" i="21"/>
  <c r="D1121" i="21"/>
  <c r="F1120" i="21"/>
  <c r="O1122" i="21"/>
  <c r="P1122" i="21"/>
  <c r="N1122" i="21"/>
  <c r="Q1122" i="21"/>
  <c r="H1124" i="21"/>
  <c r="J1123" i="21"/>
  <c r="M1123" i="21"/>
  <c r="L1123" i="21"/>
  <c r="K1123" i="21"/>
  <c r="I1123" i="21"/>
  <c r="D1122" i="21"/>
  <c r="E1121" i="21"/>
  <c r="F1121" i="21"/>
  <c r="L1124" i="21"/>
  <c r="H1125" i="21"/>
  <c r="K1124" i="21"/>
  <c r="I1124" i="21"/>
  <c r="M1124" i="21"/>
  <c r="J1124" i="21"/>
  <c r="O1123" i="21"/>
  <c r="P1123" i="21"/>
  <c r="N1123" i="21"/>
  <c r="Q1123" i="21"/>
  <c r="E1122" i="21"/>
  <c r="F1122" i="21"/>
  <c r="D1123" i="21"/>
  <c r="L1125" i="21"/>
  <c r="H1126" i="21"/>
  <c r="I1125" i="21"/>
  <c r="M1125" i="21"/>
  <c r="J1125" i="21"/>
  <c r="K1125" i="21"/>
  <c r="P1124" i="21"/>
  <c r="O1124" i="21"/>
  <c r="N1124" i="21"/>
  <c r="Q1124" i="21"/>
  <c r="F1123" i="21"/>
  <c r="E1123" i="21"/>
  <c r="D1124" i="21"/>
  <c r="M1126" i="21"/>
  <c r="J1126" i="21"/>
  <c r="K1126" i="21"/>
  <c r="H1127" i="21"/>
  <c r="L1126" i="21"/>
  <c r="I1126" i="21"/>
  <c r="N1125" i="21"/>
  <c r="Q1125" i="21"/>
  <c r="O1125" i="21"/>
  <c r="P1125" i="21"/>
  <c r="D1125" i="21"/>
  <c r="F1124" i="21"/>
  <c r="E1124" i="21"/>
  <c r="M1127" i="21"/>
  <c r="J1127" i="21"/>
  <c r="L1127" i="21"/>
  <c r="H1128" i="21"/>
  <c r="I1127" i="21"/>
  <c r="K1127" i="21"/>
  <c r="Q1126" i="21"/>
  <c r="O1126" i="21"/>
  <c r="N1126" i="21"/>
  <c r="P1126" i="21"/>
  <c r="E1125" i="21"/>
  <c r="F1125" i="21"/>
  <c r="D1126" i="21"/>
  <c r="H1129" i="21"/>
  <c r="J1128" i="21"/>
  <c r="I1128" i="21"/>
  <c r="L1128" i="21"/>
  <c r="M1128" i="21"/>
  <c r="K1128" i="21"/>
  <c r="O1127" i="21"/>
  <c r="P1127" i="21"/>
  <c r="N1127" i="21"/>
  <c r="Q1127" i="21"/>
  <c r="E1126" i="21"/>
  <c r="F1126" i="21"/>
  <c r="D1127" i="21"/>
  <c r="M1129" i="21"/>
  <c r="I1129" i="21"/>
  <c r="L1129" i="21"/>
  <c r="H1130" i="21"/>
  <c r="K1129" i="21"/>
  <c r="J1129" i="21"/>
  <c r="P1128" i="21"/>
  <c r="N1128" i="21"/>
  <c r="Q1128" i="21"/>
  <c r="O1128" i="21"/>
  <c r="F1127" i="21"/>
  <c r="E1127" i="21"/>
  <c r="D1128" i="21"/>
  <c r="N1129" i="21"/>
  <c r="O1129" i="21"/>
  <c r="P1129" i="21"/>
  <c r="Q1129" i="21"/>
  <c r="H1131" i="21"/>
  <c r="I1130" i="21"/>
  <c r="K1130" i="21"/>
  <c r="L1130" i="21"/>
  <c r="M1130" i="21"/>
  <c r="J1130" i="21"/>
  <c r="E1128" i="21"/>
  <c r="F1128" i="21"/>
  <c r="D1129" i="21"/>
  <c r="H1132" i="21"/>
  <c r="K1131" i="21"/>
  <c r="M1131" i="21"/>
  <c r="L1131" i="21"/>
  <c r="I1131" i="21"/>
  <c r="J1131" i="21"/>
  <c r="P1130" i="21"/>
  <c r="O1130" i="21"/>
  <c r="N1130" i="21"/>
  <c r="Q1130" i="21"/>
  <c r="D1130" i="21"/>
  <c r="F1129" i="21"/>
  <c r="E1129" i="21"/>
  <c r="L1132" i="21"/>
  <c r="I1132" i="21"/>
  <c r="J1132" i="21"/>
  <c r="M1132" i="21"/>
  <c r="K1132" i="21"/>
  <c r="H1133" i="21"/>
  <c r="P1131" i="21"/>
  <c r="O1131" i="21"/>
  <c r="N1131" i="21"/>
  <c r="Q1131" i="21"/>
  <c r="E1130" i="21"/>
  <c r="F1130" i="21"/>
  <c r="D1131" i="21"/>
  <c r="P1132" i="21"/>
  <c r="O1132" i="21"/>
  <c r="N1132" i="21"/>
  <c r="Q1132" i="21"/>
  <c r="I1133" i="21"/>
  <c r="L1133" i="21"/>
  <c r="H1134" i="21"/>
  <c r="J1133" i="21"/>
  <c r="K1133" i="21"/>
  <c r="M1133" i="21"/>
  <c r="F1131" i="21"/>
  <c r="D1132" i="21"/>
  <c r="E1131" i="21"/>
  <c r="Q1133" i="21"/>
  <c r="P1133" i="21"/>
  <c r="O1133" i="21"/>
  <c r="N1133" i="21"/>
  <c r="M1134" i="21"/>
  <c r="K1134" i="21"/>
  <c r="J1134" i="21"/>
  <c r="I1134" i="21"/>
  <c r="L1134" i="21"/>
  <c r="H1135" i="21"/>
  <c r="F1132" i="21"/>
  <c r="D1133" i="21"/>
  <c r="E1132" i="21"/>
  <c r="Q1134" i="21"/>
  <c r="N1134" i="21"/>
  <c r="O1134" i="21"/>
  <c r="P1134" i="21"/>
  <c r="J1135" i="21"/>
  <c r="L1135" i="21"/>
  <c r="I1135" i="21"/>
  <c r="M1135" i="21"/>
  <c r="K1135" i="21"/>
  <c r="H1136" i="21"/>
  <c r="F1133" i="21"/>
  <c r="E1133" i="21"/>
  <c r="D1134" i="21"/>
  <c r="Q1135" i="21"/>
  <c r="P1135" i="21"/>
  <c r="O1135" i="21"/>
  <c r="N1135" i="21"/>
  <c r="I1136" i="21"/>
  <c r="M1136" i="21"/>
  <c r="J1136" i="21"/>
  <c r="L1136" i="21"/>
  <c r="K1136" i="21"/>
  <c r="H1137" i="21"/>
  <c r="D1135" i="21"/>
  <c r="E1134" i="21"/>
  <c r="F1134" i="21"/>
  <c r="O1136" i="21"/>
  <c r="N1136" i="21"/>
  <c r="Q1136" i="21"/>
  <c r="P1136" i="21"/>
  <c r="J1137" i="21"/>
  <c r="I1137" i="21"/>
  <c r="H1138" i="21"/>
  <c r="K1137" i="21"/>
  <c r="L1137" i="21"/>
  <c r="M1137" i="21"/>
  <c r="E1135" i="21"/>
  <c r="F1135" i="21"/>
  <c r="D1136" i="21"/>
  <c r="N1137" i="21"/>
  <c r="O1137" i="21"/>
  <c r="P1137" i="21"/>
  <c r="Q1137" i="21"/>
  <c r="K1138" i="21"/>
  <c r="M1138" i="21"/>
  <c r="I1138" i="21"/>
  <c r="J1138" i="21"/>
  <c r="H1139" i="21"/>
  <c r="L1138" i="21"/>
  <c r="D1137" i="21"/>
  <c r="E1136" i="21"/>
  <c r="F1136" i="21"/>
  <c r="O1138" i="21"/>
  <c r="P1138" i="21"/>
  <c r="N1138" i="21"/>
  <c r="Q1138" i="21"/>
  <c r="I1139" i="21"/>
  <c r="H1140" i="21"/>
  <c r="K1139" i="21"/>
  <c r="J1139" i="21"/>
  <c r="M1139" i="21"/>
  <c r="L1139" i="21"/>
  <c r="D1138" i="21"/>
  <c r="E1137" i="21"/>
  <c r="F1137" i="21"/>
  <c r="N1139" i="21"/>
  <c r="Q1139" i="21"/>
  <c r="O1139" i="21"/>
  <c r="P1139" i="21"/>
  <c r="I1140" i="21"/>
  <c r="J1140" i="21"/>
  <c r="H1141" i="21"/>
  <c r="L1140" i="21"/>
  <c r="K1140" i="21"/>
  <c r="M1140" i="21"/>
  <c r="F1138" i="21"/>
  <c r="E1138" i="21"/>
  <c r="D1139" i="21"/>
  <c r="P1140" i="21"/>
  <c r="O1140" i="21"/>
  <c r="N1140" i="21"/>
  <c r="Q1140" i="21"/>
  <c r="H1142" i="21"/>
  <c r="M1141" i="21"/>
  <c r="I1141" i="21"/>
  <c r="L1141" i="21"/>
  <c r="K1141" i="21"/>
  <c r="J1141" i="21"/>
  <c r="F1139" i="21"/>
  <c r="D1140" i="21"/>
  <c r="E1139" i="21"/>
  <c r="M1142" i="21"/>
  <c r="K1142" i="21"/>
  <c r="H1143" i="21"/>
  <c r="I1142" i="21"/>
  <c r="L1142" i="21"/>
  <c r="J1142" i="21"/>
  <c r="P1141" i="21"/>
  <c r="Q1141" i="21"/>
  <c r="O1141" i="21"/>
  <c r="N1141" i="21"/>
  <c r="E1140" i="21"/>
  <c r="F1140" i="21"/>
  <c r="D1141" i="21"/>
  <c r="H1144" i="21"/>
  <c r="L1143" i="21"/>
  <c r="I1143" i="21"/>
  <c r="M1143" i="21"/>
  <c r="K1143" i="21"/>
  <c r="J1143" i="21"/>
  <c r="P1142" i="21"/>
  <c r="O1142" i="21"/>
  <c r="Q1142" i="21"/>
  <c r="N1142" i="21"/>
  <c r="E1141" i="21"/>
  <c r="F1141" i="21"/>
  <c r="D1142" i="21"/>
  <c r="M1144" i="21"/>
  <c r="J1144" i="21"/>
  <c r="I1144" i="21"/>
  <c r="H1145" i="21"/>
  <c r="K1144" i="21"/>
  <c r="L1144" i="21"/>
  <c r="P1143" i="21"/>
  <c r="Q1143" i="21"/>
  <c r="O1143" i="21"/>
  <c r="N1143" i="21"/>
  <c r="E1142" i="21"/>
  <c r="D1143" i="21"/>
  <c r="F1142" i="21"/>
  <c r="Q1144" i="21"/>
  <c r="N1144" i="21"/>
  <c r="P1144" i="21"/>
  <c r="O1144" i="21"/>
  <c r="J1145" i="21"/>
  <c r="H1146" i="21"/>
  <c r="K1145" i="21"/>
  <c r="I1145" i="21"/>
  <c r="L1145" i="21"/>
  <c r="M1145" i="21"/>
  <c r="F1143" i="21"/>
  <c r="D1144" i="21"/>
  <c r="E1143" i="21"/>
  <c r="J1146" i="21"/>
  <c r="H1147" i="21"/>
  <c r="I1146" i="21"/>
  <c r="K1146" i="21"/>
  <c r="L1146" i="21"/>
  <c r="M1146" i="21"/>
  <c r="O1145" i="21"/>
  <c r="N1145" i="21"/>
  <c r="P1145" i="21"/>
  <c r="Q1145" i="21"/>
  <c r="E1144" i="21"/>
  <c r="D1145" i="21"/>
  <c r="F1144" i="21"/>
  <c r="H1148" i="21"/>
  <c r="I1147" i="21"/>
  <c r="M1147" i="21"/>
  <c r="K1147" i="21"/>
  <c r="L1147" i="21"/>
  <c r="J1147" i="21"/>
  <c r="P1146" i="21"/>
  <c r="O1146" i="21"/>
  <c r="N1146" i="21"/>
  <c r="Q1146" i="21"/>
  <c r="D1146" i="21"/>
  <c r="F1145" i="21"/>
  <c r="E1145" i="21"/>
  <c r="L1148" i="21"/>
  <c r="H1149" i="21"/>
  <c r="J1148" i="21"/>
  <c r="K1148" i="21"/>
  <c r="M1148" i="21"/>
  <c r="I1148" i="21"/>
  <c r="Q1147" i="21"/>
  <c r="N1147" i="21"/>
  <c r="P1147" i="21"/>
  <c r="O1147" i="21"/>
  <c r="F1146" i="21"/>
  <c r="E1146" i="21"/>
  <c r="D1147" i="21"/>
  <c r="K1149" i="21"/>
  <c r="L1149" i="21"/>
  <c r="H1150" i="21"/>
  <c r="I1149" i="21"/>
  <c r="M1149" i="21"/>
  <c r="J1149" i="21"/>
  <c r="P1148" i="21"/>
  <c r="O1148" i="21"/>
  <c r="Q1148" i="21"/>
  <c r="N1148" i="21"/>
  <c r="D1148" i="21"/>
  <c r="F1147" i="21"/>
  <c r="E1147" i="21"/>
  <c r="K1150" i="21"/>
  <c r="H1151" i="21"/>
  <c r="J1150" i="21"/>
  <c r="L1150" i="21"/>
  <c r="I1150" i="21"/>
  <c r="M1150" i="21"/>
  <c r="Q1149" i="21"/>
  <c r="N1149" i="21"/>
  <c r="O1149" i="21"/>
  <c r="P1149" i="21"/>
  <c r="D1149" i="21"/>
  <c r="F1148" i="21"/>
  <c r="E1148" i="21"/>
  <c r="H1152" i="21"/>
  <c r="I1151" i="21"/>
  <c r="J1151" i="21"/>
  <c r="M1151" i="21"/>
  <c r="L1151" i="21"/>
  <c r="K1151" i="21"/>
  <c r="O1150" i="21"/>
  <c r="N1150" i="21"/>
  <c r="Q1150" i="21"/>
  <c r="P1150" i="21"/>
  <c r="D1150" i="21"/>
  <c r="E1149" i="21"/>
  <c r="F1149" i="21"/>
  <c r="L1152" i="21"/>
  <c r="I1152" i="21"/>
  <c r="K1152" i="21"/>
  <c r="H1153" i="21"/>
  <c r="M1152" i="21"/>
  <c r="J1152" i="21"/>
  <c r="P1151" i="21"/>
  <c r="Q1151" i="21"/>
  <c r="O1151" i="21"/>
  <c r="N1151" i="21"/>
  <c r="D1151" i="21"/>
  <c r="E1150" i="21"/>
  <c r="F1150" i="21"/>
  <c r="P1152" i="21"/>
  <c r="N1152" i="21"/>
  <c r="Q1152" i="21"/>
  <c r="O1152" i="21"/>
  <c r="H1154" i="21"/>
  <c r="I1153" i="21"/>
  <c r="J1153" i="21"/>
  <c r="L1153" i="21"/>
  <c r="K1153" i="21"/>
  <c r="M1153" i="21"/>
  <c r="F1151" i="21"/>
  <c r="E1151" i="21"/>
  <c r="D1152" i="21"/>
  <c r="L1154" i="21"/>
  <c r="J1154" i="21"/>
  <c r="I1154" i="21"/>
  <c r="H1155" i="21"/>
  <c r="K1154" i="21"/>
  <c r="M1154" i="21"/>
  <c r="N1153" i="21"/>
  <c r="O1153" i="21"/>
  <c r="P1153" i="21"/>
  <c r="Q1153" i="21"/>
  <c r="D1153" i="21"/>
  <c r="E1152" i="21"/>
  <c r="F1152" i="21"/>
  <c r="P1154" i="21"/>
  <c r="O1154" i="21"/>
  <c r="N1154" i="21"/>
  <c r="Q1154" i="21"/>
  <c r="K1155" i="21"/>
  <c r="M1155" i="21"/>
  <c r="I1155" i="21"/>
  <c r="L1155" i="21"/>
  <c r="J1155" i="21"/>
  <c r="H1156" i="21"/>
  <c r="F1153" i="21"/>
  <c r="D1154" i="21"/>
  <c r="E1153" i="21"/>
  <c r="N1155" i="21"/>
  <c r="Q1155" i="21"/>
  <c r="P1155" i="21"/>
  <c r="O1155" i="21"/>
  <c r="K1156" i="21"/>
  <c r="I1156" i="21"/>
  <c r="J1156" i="21"/>
  <c r="L1156" i="21"/>
  <c r="H1157" i="21"/>
  <c r="M1156" i="21"/>
  <c r="D1155" i="21"/>
  <c r="F1154" i="21"/>
  <c r="E1154" i="21"/>
  <c r="P1156" i="21"/>
  <c r="O1156" i="21"/>
  <c r="N1156" i="21"/>
  <c r="Q1156" i="21"/>
  <c r="K1157" i="21"/>
  <c r="J1157" i="21"/>
  <c r="M1157" i="21"/>
  <c r="H1158" i="21"/>
  <c r="L1157" i="21"/>
  <c r="I1157" i="21"/>
  <c r="F1155" i="21"/>
  <c r="D1156" i="21"/>
  <c r="E1155" i="21"/>
  <c r="H1159" i="21"/>
  <c r="K1158" i="21"/>
  <c r="M1158" i="21"/>
  <c r="I1158" i="21"/>
  <c r="L1158" i="21"/>
  <c r="J1158" i="21"/>
  <c r="N1157" i="21"/>
  <c r="Q1157" i="21"/>
  <c r="O1157" i="21"/>
  <c r="P1157" i="21"/>
  <c r="F1156" i="21"/>
  <c r="E1156" i="21"/>
  <c r="D1157" i="21"/>
  <c r="J1159" i="21"/>
  <c r="I1159" i="21"/>
  <c r="K1159" i="21"/>
  <c r="H1160" i="21"/>
  <c r="M1159" i="21"/>
  <c r="L1159" i="21"/>
  <c r="Q1158" i="21"/>
  <c r="N1158" i="21"/>
  <c r="P1158" i="21"/>
  <c r="O1158" i="21"/>
  <c r="F1157" i="21"/>
  <c r="D1158" i="21"/>
  <c r="E1157" i="21"/>
  <c r="O1159" i="21"/>
  <c r="Q1159" i="21"/>
  <c r="P1159" i="21"/>
  <c r="N1159" i="21"/>
  <c r="L1160" i="21"/>
  <c r="K1160" i="21"/>
  <c r="H1161" i="21"/>
  <c r="J1160" i="21"/>
  <c r="I1160" i="21"/>
  <c r="M1160" i="21"/>
  <c r="E1158" i="21"/>
  <c r="D1159" i="21"/>
  <c r="F1158" i="21"/>
  <c r="M1161" i="21"/>
  <c r="I1161" i="21"/>
  <c r="J1161" i="21"/>
  <c r="L1161" i="21"/>
  <c r="K1161" i="21"/>
  <c r="H1162" i="21"/>
  <c r="Q1160" i="21"/>
  <c r="N1160" i="21"/>
  <c r="P1160" i="21"/>
  <c r="O1160" i="21"/>
  <c r="D1160" i="21"/>
  <c r="E1159" i="21"/>
  <c r="F1159" i="21"/>
  <c r="P1161" i="21"/>
  <c r="O1161" i="21"/>
  <c r="N1161" i="21"/>
  <c r="Q1161" i="21"/>
  <c r="L1162" i="21"/>
  <c r="J1162" i="21"/>
  <c r="H1163" i="21"/>
  <c r="I1162" i="21"/>
  <c r="K1162" i="21"/>
  <c r="M1162" i="21"/>
  <c r="F1160" i="21"/>
  <c r="E1160" i="21"/>
  <c r="D1161" i="21"/>
  <c r="M1163" i="21"/>
  <c r="H1164" i="21"/>
  <c r="I1163" i="21"/>
  <c r="J1163" i="21"/>
  <c r="K1163" i="21"/>
  <c r="L1163" i="21"/>
  <c r="Q1162" i="21"/>
  <c r="N1162" i="21"/>
  <c r="P1162" i="21"/>
  <c r="O1162" i="21"/>
  <c r="E1161" i="21"/>
  <c r="D1162" i="21"/>
  <c r="F1161" i="21"/>
  <c r="J1164" i="21"/>
  <c r="I1164" i="21"/>
  <c r="K1164" i="21"/>
  <c r="L1164" i="21"/>
  <c r="H1165" i="21"/>
  <c r="M1164" i="21"/>
  <c r="Q1163" i="21"/>
  <c r="N1163" i="21"/>
  <c r="P1163" i="21"/>
  <c r="O1163" i="21"/>
  <c r="E1162" i="21"/>
  <c r="F1162" i="21"/>
  <c r="D1163" i="21"/>
  <c r="P1164" i="21"/>
  <c r="O1164" i="21"/>
  <c r="N1164" i="21"/>
  <c r="Q1164" i="21"/>
  <c r="J1165" i="21"/>
  <c r="L1165" i="21"/>
  <c r="M1165" i="21"/>
  <c r="I1165" i="21"/>
  <c r="H1166" i="21"/>
  <c r="K1165" i="21"/>
  <c r="D1164" i="21"/>
  <c r="F1163" i="21"/>
  <c r="E1163" i="21"/>
  <c r="P1165" i="21"/>
  <c r="Q1165" i="21"/>
  <c r="O1165" i="21"/>
  <c r="N1165" i="21"/>
  <c r="K1166" i="21"/>
  <c r="I1166" i="21"/>
  <c r="L1166" i="21"/>
  <c r="H1167" i="21"/>
  <c r="J1166" i="21"/>
  <c r="M1166" i="21"/>
  <c r="D1165" i="21"/>
  <c r="F1164" i="21"/>
  <c r="E1164" i="21"/>
  <c r="O1166" i="21"/>
  <c r="N1166" i="21"/>
  <c r="Q1166" i="21"/>
  <c r="P1166" i="21"/>
  <c r="I1167" i="21"/>
  <c r="L1167" i="21"/>
  <c r="H1168" i="21"/>
  <c r="K1167" i="21"/>
  <c r="J1167" i="21"/>
  <c r="M1167" i="21"/>
  <c r="E1165" i="21"/>
  <c r="F1165" i="21"/>
  <c r="D1166" i="21"/>
  <c r="O1167" i="21"/>
  <c r="Q1167" i="21"/>
  <c r="P1167" i="21"/>
  <c r="N1167" i="21"/>
  <c r="H1169" i="21"/>
  <c r="J1168" i="21"/>
  <c r="M1168" i="21"/>
  <c r="L1168" i="21"/>
  <c r="I1168" i="21"/>
  <c r="K1168" i="21"/>
  <c r="E1166" i="21"/>
  <c r="D1167" i="21"/>
  <c r="F1166" i="21"/>
  <c r="L1169" i="21"/>
  <c r="K1169" i="21"/>
  <c r="H1170" i="21"/>
  <c r="M1169" i="21"/>
  <c r="J1169" i="21"/>
  <c r="I1169" i="21"/>
  <c r="Q1168" i="21"/>
  <c r="N1168" i="21"/>
  <c r="P1168" i="21"/>
  <c r="O1168" i="21"/>
  <c r="D1168" i="21"/>
  <c r="E1167" i="21"/>
  <c r="F1167" i="21"/>
  <c r="K1170" i="21"/>
  <c r="J1170" i="21"/>
  <c r="L1170" i="21"/>
  <c r="I1170" i="21"/>
  <c r="H1171" i="21"/>
  <c r="M1170" i="21"/>
  <c r="N1169" i="21"/>
  <c r="P1169" i="21"/>
  <c r="O1169" i="21"/>
  <c r="Q1169" i="21"/>
  <c r="E1168" i="21"/>
  <c r="D1169" i="21"/>
  <c r="F1168" i="21"/>
  <c r="N1170" i="21"/>
  <c r="P1170" i="21"/>
  <c r="O1170" i="21"/>
  <c r="Q1170" i="21"/>
  <c r="J1171" i="21"/>
  <c r="H1172" i="21"/>
  <c r="I1171" i="21"/>
  <c r="K1171" i="21"/>
  <c r="L1171" i="21"/>
  <c r="M1171" i="21"/>
  <c r="D1170" i="21"/>
  <c r="E1169" i="21"/>
  <c r="F1169" i="21"/>
  <c r="J1172" i="21"/>
  <c r="I1172" i="21"/>
  <c r="M1172" i="21"/>
  <c r="L1172" i="21"/>
  <c r="H1173" i="21"/>
  <c r="K1172" i="21"/>
  <c r="Q1171" i="21"/>
  <c r="N1171" i="21"/>
  <c r="P1171" i="21"/>
  <c r="O1171" i="21"/>
  <c r="F1170" i="21"/>
  <c r="E1170" i="21"/>
  <c r="D1171" i="21"/>
  <c r="O1172" i="21"/>
  <c r="N1172" i="21"/>
  <c r="P1172" i="21"/>
  <c r="Q1172" i="21"/>
  <c r="K1173" i="21"/>
  <c r="H1174" i="21"/>
  <c r="I1173" i="21"/>
  <c r="L1173" i="21"/>
  <c r="J1173" i="21"/>
  <c r="M1173" i="21"/>
  <c r="D1172" i="21"/>
  <c r="F1171" i="21"/>
  <c r="E1171" i="21"/>
  <c r="K1174" i="21"/>
  <c r="M1174" i="21"/>
  <c r="L1174" i="21"/>
  <c r="H1175" i="21"/>
  <c r="I1174" i="21"/>
  <c r="J1174" i="21"/>
  <c r="P1173" i="21"/>
  <c r="O1173" i="21"/>
  <c r="Q1173" i="21"/>
  <c r="N1173" i="21"/>
  <c r="E1172" i="21"/>
  <c r="F1172" i="21"/>
  <c r="D1173" i="21"/>
  <c r="K1175" i="21"/>
  <c r="J1175" i="21"/>
  <c r="L1175" i="21"/>
  <c r="I1175" i="21"/>
  <c r="M1175" i="21"/>
  <c r="H1176" i="21"/>
  <c r="O1174" i="21"/>
  <c r="P1174" i="21"/>
  <c r="N1174" i="21"/>
  <c r="Q1174" i="21"/>
  <c r="F1173" i="21"/>
  <c r="D1174" i="21"/>
  <c r="E1173" i="21"/>
  <c r="Q1175" i="21"/>
  <c r="P1175" i="21"/>
  <c r="O1175" i="21"/>
  <c r="N1175" i="21"/>
  <c r="L1176" i="21"/>
  <c r="I1176" i="21"/>
  <c r="K1176" i="21"/>
  <c r="J1176" i="21"/>
  <c r="H1177" i="21"/>
  <c r="M1176" i="21"/>
  <c r="E1174" i="21"/>
  <c r="F1174" i="21"/>
  <c r="D1175" i="21"/>
  <c r="P1176" i="21"/>
  <c r="O1176" i="21"/>
  <c r="N1176" i="21"/>
  <c r="Q1176" i="21"/>
  <c r="M1177" i="21"/>
  <c r="K1177" i="21"/>
  <c r="I1177" i="21"/>
  <c r="J1177" i="21"/>
  <c r="L1177" i="21"/>
  <c r="H1178" i="21"/>
  <c r="D1176" i="21"/>
  <c r="E1175" i="21"/>
  <c r="F1175" i="21"/>
  <c r="Q1177" i="21"/>
  <c r="P1177" i="21"/>
  <c r="O1177" i="21"/>
  <c r="N1177" i="21"/>
  <c r="K1178" i="21"/>
  <c r="H1179" i="21"/>
  <c r="I1178" i="21"/>
  <c r="L1178" i="21"/>
  <c r="M1178" i="21"/>
  <c r="J1178" i="21"/>
  <c r="D1177" i="21"/>
  <c r="F1176" i="21"/>
  <c r="E1176" i="21"/>
  <c r="J1179" i="21"/>
  <c r="H1180" i="21"/>
  <c r="L1179" i="21"/>
  <c r="M1179" i="21"/>
  <c r="K1179" i="21"/>
  <c r="I1179" i="21"/>
  <c r="P1178" i="21"/>
  <c r="O1178" i="21"/>
  <c r="N1178" i="21"/>
  <c r="Q1178" i="21"/>
  <c r="E1177" i="21"/>
  <c r="D1178" i="21"/>
  <c r="F1177" i="21"/>
  <c r="I1180" i="21"/>
  <c r="M1180" i="21"/>
  <c r="H1181" i="21"/>
  <c r="J1180" i="21"/>
  <c r="L1180" i="21"/>
  <c r="K1180" i="21"/>
  <c r="P1179" i="21"/>
  <c r="O1179" i="21"/>
  <c r="N1179" i="21"/>
  <c r="Q1179" i="21"/>
  <c r="E1178" i="21"/>
  <c r="F1178" i="21"/>
  <c r="D1179" i="21"/>
  <c r="P1180" i="21"/>
  <c r="O1180" i="21"/>
  <c r="N1180" i="21"/>
  <c r="Q1180" i="21"/>
  <c r="H1182" i="21"/>
  <c r="I1181" i="21"/>
  <c r="J1181" i="21"/>
  <c r="M1181" i="21"/>
  <c r="L1181" i="21"/>
  <c r="K1181" i="21"/>
  <c r="E1179" i="21"/>
  <c r="D1180" i="21"/>
  <c r="F1179" i="21"/>
  <c r="J1182" i="21"/>
  <c r="I1182" i="21"/>
  <c r="L1182" i="21"/>
  <c r="M1182" i="21"/>
  <c r="K1182" i="21"/>
  <c r="H1183" i="21"/>
  <c r="O1181" i="21"/>
  <c r="N1181" i="21"/>
  <c r="Q1181" i="21"/>
  <c r="P1181" i="21"/>
  <c r="E1180" i="21"/>
  <c r="F1180" i="21"/>
  <c r="D1181" i="21"/>
  <c r="N1182" i="21"/>
  <c r="P1182" i="21"/>
  <c r="Q1182" i="21"/>
  <c r="O1182" i="21"/>
  <c r="H1184" i="21"/>
  <c r="K1183" i="21"/>
  <c r="M1183" i="21"/>
  <c r="I1183" i="21"/>
  <c r="L1183" i="21"/>
  <c r="J1183" i="21"/>
  <c r="F1181" i="21"/>
  <c r="E1181" i="21"/>
  <c r="D1182" i="21"/>
  <c r="I1184" i="21"/>
  <c r="J1184" i="21"/>
  <c r="L1184" i="21"/>
  <c r="K1184" i="21"/>
  <c r="H1185" i="21"/>
  <c r="M1184" i="21"/>
  <c r="O1183" i="21"/>
  <c r="P1183" i="21"/>
  <c r="N1183" i="21"/>
  <c r="Q1183" i="21"/>
  <c r="E1182" i="21"/>
  <c r="D1183" i="21"/>
  <c r="F1182" i="21"/>
  <c r="Q1184" i="21"/>
  <c r="O1184" i="21"/>
  <c r="N1184" i="21"/>
  <c r="P1184" i="21"/>
  <c r="M1185" i="21"/>
  <c r="L1185" i="21"/>
  <c r="H1186" i="21"/>
  <c r="K1185" i="21"/>
  <c r="J1185" i="21"/>
  <c r="I1185" i="21"/>
  <c r="F1183" i="21"/>
  <c r="D1184" i="21"/>
  <c r="E1183" i="21"/>
  <c r="H1187" i="21"/>
  <c r="L1186" i="21"/>
  <c r="K1186" i="21"/>
  <c r="J1186" i="21"/>
  <c r="I1186" i="21"/>
  <c r="M1186" i="21"/>
  <c r="P1185" i="21"/>
  <c r="O1185" i="21"/>
  <c r="N1185" i="21"/>
  <c r="Q1185" i="21"/>
  <c r="F1184" i="21"/>
  <c r="E1184" i="21"/>
  <c r="D1185" i="21"/>
  <c r="H1188" i="21"/>
  <c r="J1187" i="21"/>
  <c r="I1187" i="21"/>
  <c r="M1187" i="21"/>
  <c r="L1187" i="21"/>
  <c r="K1187" i="21"/>
  <c r="P1186" i="21"/>
  <c r="N1186" i="21"/>
  <c r="Q1186" i="21"/>
  <c r="O1186" i="21"/>
  <c r="D1186" i="21"/>
  <c r="E1185" i="21"/>
  <c r="F1185" i="21"/>
  <c r="I1188" i="21"/>
  <c r="H1189" i="21"/>
  <c r="J1188" i="21"/>
  <c r="L1188" i="21"/>
  <c r="M1188" i="21"/>
  <c r="K1188" i="21"/>
  <c r="Q1187" i="21"/>
  <c r="N1187" i="21"/>
  <c r="O1187" i="21"/>
  <c r="P1187" i="21"/>
  <c r="D1187" i="21"/>
  <c r="E1186" i="21"/>
  <c r="F1186" i="21"/>
  <c r="P1188" i="21"/>
  <c r="O1188" i="21"/>
  <c r="N1188" i="21"/>
  <c r="Q1188" i="21"/>
  <c r="M1189" i="21"/>
  <c r="J1189" i="21"/>
  <c r="I1189" i="21"/>
  <c r="H1190" i="21"/>
  <c r="K1189" i="21"/>
  <c r="L1189" i="21"/>
  <c r="F1187" i="21"/>
  <c r="D1188" i="21"/>
  <c r="E1187" i="21"/>
  <c r="N1189" i="21"/>
  <c r="P1189" i="21"/>
  <c r="Q1189" i="21"/>
  <c r="O1189" i="21"/>
  <c r="K1190" i="21"/>
  <c r="J1190" i="21"/>
  <c r="M1190" i="21"/>
  <c r="I1190" i="21"/>
  <c r="L1190" i="21"/>
  <c r="H1191" i="21"/>
  <c r="D1189" i="21"/>
  <c r="E1188" i="21"/>
  <c r="F1188" i="21"/>
  <c r="P1190" i="21"/>
  <c r="O1190" i="21"/>
  <c r="N1190" i="21"/>
  <c r="Q1190" i="21"/>
  <c r="J1191" i="21"/>
  <c r="M1191" i="21"/>
  <c r="I1191" i="21"/>
  <c r="K1191" i="21"/>
  <c r="L1191" i="21"/>
  <c r="H1192" i="21"/>
  <c r="F1189" i="21"/>
  <c r="E1189" i="21"/>
  <c r="D1190" i="21"/>
  <c r="Q1191" i="21"/>
  <c r="N1191" i="21"/>
  <c r="P1191" i="21"/>
  <c r="O1191" i="21"/>
  <c r="H1193" i="21"/>
  <c r="M1192" i="21"/>
  <c r="J1192" i="21"/>
  <c r="L1192" i="21"/>
  <c r="K1192" i="21"/>
  <c r="I1192" i="21"/>
  <c r="F1190" i="21"/>
  <c r="E1190" i="21"/>
  <c r="D1191" i="21"/>
  <c r="L1193" i="21"/>
  <c r="M1193" i="21"/>
  <c r="I1193" i="21"/>
  <c r="H1194" i="21"/>
  <c r="K1193" i="21"/>
  <c r="J1193" i="21"/>
  <c r="O1192" i="21"/>
  <c r="N1192" i="21"/>
  <c r="Q1192" i="21"/>
  <c r="P1192" i="21"/>
  <c r="D1192" i="21"/>
  <c r="F1191" i="21"/>
  <c r="E1191" i="21"/>
  <c r="N1193" i="21"/>
  <c r="O1193" i="21"/>
  <c r="Q1193" i="21"/>
  <c r="P1193" i="21"/>
  <c r="J1194" i="21"/>
  <c r="L1194" i="21"/>
  <c r="K1194" i="21"/>
  <c r="I1194" i="21"/>
  <c r="M1194" i="21"/>
  <c r="H1195" i="21"/>
  <c r="D1193" i="21"/>
  <c r="E1192" i="21"/>
  <c r="F1192" i="21"/>
  <c r="Q1194" i="21"/>
  <c r="N1194" i="21"/>
  <c r="O1194" i="21"/>
  <c r="P1194" i="21"/>
  <c r="M1195" i="21"/>
  <c r="H1196" i="21"/>
  <c r="I1195" i="21"/>
  <c r="K1195" i="21"/>
  <c r="J1195" i="21"/>
  <c r="L1195" i="21"/>
  <c r="D1194" i="21"/>
  <c r="F1193" i="21"/>
  <c r="E1193" i="21"/>
  <c r="K1196" i="21"/>
  <c r="J1196" i="21"/>
  <c r="H1197" i="21"/>
  <c r="M1196" i="21"/>
  <c r="L1196" i="21"/>
  <c r="I1196" i="21"/>
  <c r="P1195" i="21"/>
  <c r="N1195" i="21"/>
  <c r="Q1195" i="21"/>
  <c r="O1195" i="21"/>
  <c r="D1195" i="21"/>
  <c r="F1194" i="21"/>
  <c r="E1194" i="21"/>
  <c r="M1197" i="21"/>
  <c r="K1197" i="21"/>
  <c r="L1197" i="21"/>
  <c r="H1198" i="21"/>
  <c r="I1197" i="21"/>
  <c r="J1197" i="21"/>
  <c r="Q1196" i="21"/>
  <c r="P1196" i="21"/>
  <c r="O1196" i="21"/>
  <c r="N1196" i="21"/>
  <c r="F1195" i="21"/>
  <c r="D1196" i="21"/>
  <c r="E1195" i="21"/>
  <c r="J1198" i="21"/>
  <c r="L1198" i="21"/>
  <c r="M1198" i="21"/>
  <c r="K1198" i="21"/>
  <c r="H1199" i="21"/>
  <c r="I1198" i="21"/>
  <c r="P1197" i="21"/>
  <c r="O1197" i="21"/>
  <c r="Q1197" i="21"/>
  <c r="N1197" i="21"/>
  <c r="F1196" i="21"/>
  <c r="D1197" i="21"/>
  <c r="E1196" i="21"/>
  <c r="H1200" i="21"/>
  <c r="M1199" i="21"/>
  <c r="I1199" i="21"/>
  <c r="J1199" i="21"/>
  <c r="L1199" i="21"/>
  <c r="K1199" i="21"/>
  <c r="P1198" i="21"/>
  <c r="O1198" i="21"/>
  <c r="N1198" i="21"/>
  <c r="Q1198" i="21"/>
  <c r="F1197" i="21"/>
  <c r="E1197" i="21"/>
  <c r="D1198" i="21"/>
  <c r="K1200" i="21"/>
  <c r="M1200" i="21"/>
  <c r="J1200" i="21"/>
  <c r="L1200" i="21"/>
  <c r="H1201" i="21"/>
  <c r="I1200" i="21"/>
  <c r="Q1199" i="21"/>
  <c r="P1199" i="21"/>
  <c r="O1199" i="21"/>
  <c r="N1199" i="21"/>
  <c r="F1198" i="21"/>
  <c r="D1199" i="21"/>
  <c r="E1198" i="21"/>
  <c r="J1201" i="21"/>
  <c r="M1201" i="21"/>
  <c r="I1201" i="21"/>
  <c r="L1201" i="21"/>
  <c r="H1202" i="21"/>
  <c r="K1201" i="21"/>
  <c r="N1200" i="21"/>
  <c r="P1200" i="21"/>
  <c r="Q1200" i="21"/>
  <c r="O1200" i="21"/>
  <c r="F1199" i="21"/>
  <c r="D1200" i="21"/>
  <c r="E1199" i="21"/>
  <c r="N1201" i="21"/>
  <c r="O1201" i="21"/>
  <c r="Q1201" i="21"/>
  <c r="P1201" i="21"/>
  <c r="H1203" i="21"/>
  <c r="I1202" i="21"/>
  <c r="M1202" i="21"/>
  <c r="K1202" i="21"/>
  <c r="J1202" i="21"/>
  <c r="L1202" i="21"/>
  <c r="D1201" i="21"/>
  <c r="F1200" i="21"/>
  <c r="E1200" i="21"/>
  <c r="H1204" i="21"/>
  <c r="K1203" i="21"/>
  <c r="L1203" i="21"/>
  <c r="I1203" i="21"/>
  <c r="M1203" i="21"/>
  <c r="J1203" i="21"/>
  <c r="P1202" i="21"/>
  <c r="O1202" i="21"/>
  <c r="N1202" i="21"/>
  <c r="Q1202" i="21"/>
  <c r="F1201" i="21"/>
  <c r="E1201" i="21"/>
  <c r="D1202" i="21"/>
  <c r="K1204" i="21"/>
  <c r="L1204" i="21"/>
  <c r="I1204" i="21"/>
  <c r="H1205" i="21"/>
  <c r="J1204" i="21"/>
  <c r="M1204" i="21"/>
  <c r="P1203" i="21"/>
  <c r="O1203" i="21"/>
  <c r="N1203" i="21"/>
  <c r="Q1203" i="21"/>
  <c r="F1202" i="21"/>
  <c r="E1202" i="21"/>
  <c r="D1203" i="21"/>
  <c r="P1204" i="21"/>
  <c r="O1204" i="21"/>
  <c r="N1204" i="21"/>
  <c r="Q1204" i="21"/>
  <c r="H1206" i="21"/>
  <c r="L1205" i="21"/>
  <c r="K1205" i="21"/>
  <c r="M1205" i="21"/>
  <c r="J1205" i="21"/>
  <c r="I1205" i="21"/>
  <c r="E1203" i="21"/>
  <c r="D1204" i="21"/>
  <c r="F1203" i="21"/>
  <c r="J1206" i="21"/>
  <c r="K1206" i="21"/>
  <c r="L1206" i="21"/>
  <c r="H1207" i="21"/>
  <c r="I1206" i="21"/>
  <c r="M1206" i="21"/>
  <c r="Q1205" i="21"/>
  <c r="P1205" i="21"/>
  <c r="O1205" i="21"/>
  <c r="N1205" i="21"/>
  <c r="E1204" i="21"/>
  <c r="D1205" i="21"/>
  <c r="F1204" i="21"/>
  <c r="I1207" i="21"/>
  <c r="J1207" i="21"/>
  <c r="H1208" i="21"/>
  <c r="M1207" i="21"/>
  <c r="K1207" i="21"/>
  <c r="L1207" i="21"/>
  <c r="O1206" i="21"/>
  <c r="P1206" i="21"/>
  <c r="N1206" i="21"/>
  <c r="Q1206" i="21"/>
  <c r="F1205" i="21"/>
  <c r="E1205" i="21"/>
  <c r="D1206" i="21"/>
  <c r="O1207" i="21"/>
  <c r="P1207" i="21"/>
  <c r="Q1207" i="21"/>
  <c r="N1207" i="21"/>
  <c r="I1208" i="21"/>
  <c r="M1208" i="21"/>
  <c r="H1209" i="21"/>
  <c r="L1208" i="21"/>
  <c r="K1208" i="21"/>
  <c r="J1208" i="21"/>
  <c r="F1206" i="21"/>
  <c r="D1207" i="21"/>
  <c r="E1206" i="21"/>
  <c r="N1208" i="21"/>
  <c r="P1208" i="21"/>
  <c r="Q1208" i="21"/>
  <c r="O1208" i="21"/>
  <c r="L1209" i="21"/>
  <c r="M1209" i="21"/>
  <c r="I1209" i="21"/>
  <c r="K1209" i="21"/>
  <c r="J1209" i="21"/>
  <c r="H1210" i="21"/>
  <c r="D1208" i="21"/>
  <c r="E1207" i="21"/>
  <c r="F1207" i="21"/>
  <c r="P1209" i="21"/>
  <c r="O1209" i="21"/>
  <c r="N1209" i="21"/>
  <c r="Q1209" i="21"/>
  <c r="H1211" i="21"/>
  <c r="J1210" i="21"/>
  <c r="M1210" i="21"/>
  <c r="K1210" i="21"/>
  <c r="I1210" i="21"/>
  <c r="L1210" i="21"/>
  <c r="F1208" i="21"/>
  <c r="D1209" i="21"/>
  <c r="E1208" i="21"/>
  <c r="J1211" i="21"/>
  <c r="L1211" i="21"/>
  <c r="K1211" i="21"/>
  <c r="M1211" i="21"/>
  <c r="I1211" i="21"/>
  <c r="H1212" i="21"/>
  <c r="N1210" i="21"/>
  <c r="O1210" i="21"/>
  <c r="P1210" i="21"/>
  <c r="Q1210" i="21"/>
  <c r="F1209" i="21"/>
  <c r="D1210" i="21"/>
  <c r="E1209" i="21"/>
  <c r="P1211" i="21"/>
  <c r="N1211" i="21"/>
  <c r="Q1211" i="21"/>
  <c r="O1211" i="21"/>
  <c r="K1212" i="21"/>
  <c r="M1212" i="21"/>
  <c r="I1212" i="21"/>
  <c r="L1212" i="21"/>
  <c r="J1212" i="21"/>
  <c r="H1213" i="21"/>
  <c r="F1210" i="21"/>
  <c r="E1210" i="21"/>
  <c r="D1211" i="21"/>
  <c r="N1212" i="21"/>
  <c r="O1212" i="21"/>
  <c r="Q1212" i="21"/>
  <c r="P1212" i="21"/>
  <c r="K1213" i="21"/>
  <c r="L1213" i="21"/>
  <c r="J1213" i="21"/>
  <c r="M1213" i="21"/>
  <c r="I1213" i="21"/>
  <c r="H1214" i="21"/>
  <c r="F1211" i="21"/>
  <c r="E1211" i="21"/>
  <c r="D1212" i="21"/>
  <c r="P1213" i="21"/>
  <c r="O1213" i="21"/>
  <c r="Q1213" i="21"/>
  <c r="N1213" i="21"/>
  <c r="J1214" i="21"/>
  <c r="I1214" i="21"/>
  <c r="M1214" i="21"/>
  <c r="L1214" i="21"/>
  <c r="H1215" i="21"/>
  <c r="K1214" i="21"/>
  <c r="E1212" i="21"/>
  <c r="F1212" i="21"/>
  <c r="D1213" i="21"/>
  <c r="O1214" i="21"/>
  <c r="P1214" i="21"/>
  <c r="N1214" i="21"/>
  <c r="Q1214" i="21"/>
  <c r="I1215" i="21"/>
  <c r="L1215" i="21"/>
  <c r="J1215" i="21"/>
  <c r="H1216" i="21"/>
  <c r="M1215" i="21"/>
  <c r="K1215" i="21"/>
  <c r="E1213" i="21"/>
  <c r="F1213" i="21"/>
  <c r="D1214" i="21"/>
  <c r="P1215" i="21"/>
  <c r="O1215" i="21"/>
  <c r="Q1215" i="21"/>
  <c r="N1215" i="21"/>
  <c r="J1216" i="21"/>
  <c r="H1217" i="21"/>
  <c r="L1216" i="21"/>
  <c r="M1216" i="21"/>
  <c r="K1216" i="21"/>
  <c r="I1216" i="21"/>
  <c r="E1214" i="21"/>
  <c r="D1215" i="21"/>
  <c r="F1214" i="21"/>
  <c r="M1217" i="21"/>
  <c r="J1217" i="21"/>
  <c r="L1217" i="21"/>
  <c r="I1217" i="21"/>
  <c r="H1218" i="21"/>
  <c r="K1217" i="21"/>
  <c r="O1216" i="21"/>
  <c r="N1216" i="21"/>
  <c r="Q1216" i="21"/>
  <c r="P1216" i="21"/>
  <c r="D1216" i="21"/>
  <c r="F1215" i="21"/>
  <c r="E1215" i="21"/>
  <c r="O1217" i="21"/>
  <c r="N1217" i="21"/>
  <c r="P1217" i="21"/>
  <c r="Q1217" i="21"/>
  <c r="K1218" i="21"/>
  <c r="M1218" i="21"/>
  <c r="I1218" i="21"/>
  <c r="H1219" i="21"/>
  <c r="L1218" i="21"/>
  <c r="J1218" i="21"/>
  <c r="D1217" i="21"/>
  <c r="F1216" i="21"/>
  <c r="E1216" i="21"/>
  <c r="Q1218" i="21"/>
  <c r="O1218" i="21"/>
  <c r="N1218" i="21"/>
  <c r="P1218" i="21"/>
  <c r="K1219" i="21"/>
  <c r="I1219" i="21"/>
  <c r="L1219" i="21"/>
  <c r="J1219" i="21"/>
  <c r="H1220" i="21"/>
  <c r="M1219" i="21"/>
  <c r="F1217" i="21"/>
  <c r="E1217" i="21"/>
  <c r="D1218" i="21"/>
  <c r="O1219" i="21"/>
  <c r="P1219" i="21"/>
  <c r="N1219" i="21"/>
  <c r="Q1219" i="21"/>
  <c r="H1221" i="21"/>
  <c r="I1220" i="21"/>
  <c r="K1220" i="21"/>
  <c r="L1220" i="21"/>
  <c r="M1220" i="21"/>
  <c r="J1220" i="21"/>
  <c r="E1218" i="21"/>
  <c r="F1218" i="21"/>
  <c r="D1219" i="21"/>
  <c r="K1221" i="21"/>
  <c r="L1221" i="21"/>
  <c r="I1221" i="21"/>
  <c r="M1221" i="21"/>
  <c r="H1222" i="21"/>
  <c r="J1221" i="21"/>
  <c r="N1220" i="21"/>
  <c r="P1220" i="21"/>
  <c r="O1220" i="21"/>
  <c r="Q1220" i="21"/>
  <c r="F1219" i="21"/>
  <c r="D1220" i="21"/>
  <c r="E1219" i="21"/>
  <c r="P1221" i="21"/>
  <c r="N1221" i="21"/>
  <c r="Q1221" i="21"/>
  <c r="O1221" i="21"/>
  <c r="J1222" i="21"/>
  <c r="I1222" i="21"/>
  <c r="K1222" i="21"/>
  <c r="M1222" i="21"/>
  <c r="H1223" i="21"/>
  <c r="L1222" i="21"/>
  <c r="E1220" i="21"/>
  <c r="D1221" i="21"/>
  <c r="F1220" i="21"/>
  <c r="Q1222" i="21"/>
  <c r="O1222" i="21"/>
  <c r="P1222" i="21"/>
  <c r="N1222" i="21"/>
  <c r="L1223" i="21"/>
  <c r="K1223" i="21"/>
  <c r="H1224" i="21"/>
  <c r="M1223" i="21"/>
  <c r="J1223" i="21"/>
  <c r="I1223" i="21"/>
  <c r="E1221" i="21"/>
  <c r="F1221" i="21"/>
  <c r="D1222" i="21"/>
  <c r="M1224" i="21"/>
  <c r="L1224" i="21"/>
  <c r="H1225" i="21"/>
  <c r="I1224" i="21"/>
  <c r="K1224" i="21"/>
  <c r="J1224" i="21"/>
  <c r="O1223" i="21"/>
  <c r="P1223" i="21"/>
  <c r="N1223" i="21"/>
  <c r="Q1223" i="21"/>
  <c r="D1223" i="21"/>
  <c r="E1222" i="21"/>
  <c r="F1222" i="21"/>
  <c r="M1225" i="21"/>
  <c r="J1225" i="21"/>
  <c r="L1225" i="21"/>
  <c r="I1225" i="21"/>
  <c r="H1226" i="21"/>
  <c r="K1225" i="21"/>
  <c r="Q1224" i="21"/>
  <c r="N1224" i="21"/>
  <c r="O1224" i="21"/>
  <c r="P1224" i="21"/>
  <c r="E1223" i="21"/>
  <c r="F1223" i="21"/>
  <c r="D1224" i="21"/>
  <c r="Q1225" i="21"/>
  <c r="N1225" i="21"/>
  <c r="O1225" i="21"/>
  <c r="P1225" i="21"/>
  <c r="J1226" i="21"/>
  <c r="I1226" i="21"/>
  <c r="K1226" i="21"/>
  <c r="L1226" i="21"/>
  <c r="H1227" i="21"/>
  <c r="M1226" i="21"/>
  <c r="F1224" i="21"/>
  <c r="E1224" i="21"/>
  <c r="D1225" i="21"/>
  <c r="P1226" i="21"/>
  <c r="N1226" i="21"/>
  <c r="Q1226" i="21"/>
  <c r="O1226" i="21"/>
  <c r="K1227" i="21"/>
  <c r="I1227" i="21"/>
  <c r="M1227" i="21"/>
  <c r="J1227" i="21"/>
  <c r="H1228" i="21"/>
  <c r="L1227" i="21"/>
  <c r="D1226" i="21"/>
  <c r="F1225" i="21"/>
  <c r="E1225" i="21"/>
  <c r="O1227" i="21"/>
  <c r="N1227" i="21"/>
  <c r="Q1227" i="21"/>
  <c r="P1227" i="21"/>
  <c r="I1228" i="21"/>
  <c r="J1228" i="21"/>
  <c r="K1228" i="21"/>
  <c r="L1228" i="21"/>
  <c r="H1229" i="21"/>
  <c r="M1228" i="21"/>
  <c r="E1226" i="21"/>
  <c r="F1226" i="21"/>
  <c r="D1227" i="21"/>
  <c r="P1228" i="21"/>
  <c r="O1228" i="21"/>
  <c r="N1228" i="21"/>
  <c r="Q1228" i="21"/>
  <c r="L1229" i="21"/>
  <c r="I1229" i="21"/>
  <c r="M1229" i="21"/>
  <c r="K1229" i="21"/>
  <c r="H1230" i="21"/>
  <c r="J1229" i="21"/>
  <c r="D1228" i="21"/>
  <c r="F1227" i="21"/>
  <c r="E1227" i="21"/>
  <c r="Q1229" i="21"/>
  <c r="O1229" i="21"/>
  <c r="N1229" i="21"/>
  <c r="P1229" i="21"/>
  <c r="H1231" i="21"/>
  <c r="L1230" i="21"/>
  <c r="M1230" i="21"/>
  <c r="J1230" i="21"/>
  <c r="K1230" i="21"/>
  <c r="I1230" i="21"/>
  <c r="E1228" i="21"/>
  <c r="F1228" i="21"/>
  <c r="D1229" i="21"/>
  <c r="J1231" i="21"/>
  <c r="H1232" i="21"/>
  <c r="K1231" i="21"/>
  <c r="L1231" i="21"/>
  <c r="M1231" i="21"/>
  <c r="I1231" i="21"/>
  <c r="Q1230" i="21"/>
  <c r="P1230" i="21"/>
  <c r="O1230" i="21"/>
  <c r="N1230" i="21"/>
  <c r="D1230" i="21"/>
  <c r="E1229" i="21"/>
  <c r="F1229" i="21"/>
  <c r="J1232" i="21"/>
  <c r="L1232" i="21"/>
  <c r="K1232" i="21"/>
  <c r="M1232" i="21"/>
  <c r="H1233" i="21"/>
  <c r="I1232" i="21"/>
  <c r="P1231" i="21"/>
  <c r="O1231" i="21"/>
  <c r="Q1231" i="21"/>
  <c r="N1231" i="21"/>
  <c r="E1230" i="21"/>
  <c r="F1230" i="21"/>
  <c r="D1231" i="21"/>
  <c r="J1233" i="21"/>
  <c r="H1234" i="21"/>
  <c r="K1233" i="21"/>
  <c r="I1233" i="21"/>
  <c r="M1233" i="21"/>
  <c r="L1233" i="21"/>
  <c r="P1232" i="21"/>
  <c r="N1232" i="21"/>
  <c r="Q1232" i="21"/>
  <c r="O1232" i="21"/>
  <c r="F1231" i="21"/>
  <c r="E1231" i="21"/>
  <c r="D1232" i="21"/>
  <c r="I1234" i="21"/>
  <c r="L1234" i="21"/>
  <c r="J1234" i="21"/>
  <c r="K1234" i="21"/>
  <c r="H1235" i="21"/>
  <c r="M1234" i="21"/>
  <c r="O1233" i="21"/>
  <c r="Q1233" i="21"/>
  <c r="P1233" i="21"/>
  <c r="N1233" i="21"/>
  <c r="F1232" i="21"/>
  <c r="E1232" i="21"/>
  <c r="D1233" i="21"/>
  <c r="N1234" i="21"/>
  <c r="P1234" i="21"/>
  <c r="Q1234" i="21"/>
  <c r="O1234" i="21"/>
  <c r="J1235" i="21"/>
  <c r="I1235" i="21"/>
  <c r="L1235" i="21"/>
  <c r="M1235" i="21"/>
  <c r="H1236" i="21"/>
  <c r="K1235" i="21"/>
  <c r="E1233" i="21"/>
  <c r="F1233" i="21"/>
  <c r="D1234" i="21"/>
  <c r="O1235" i="21"/>
  <c r="P1235" i="21"/>
  <c r="N1235" i="21"/>
  <c r="Q1235" i="21"/>
  <c r="J1236" i="21"/>
  <c r="L1236" i="21"/>
  <c r="M1236" i="21"/>
  <c r="I1236" i="21"/>
  <c r="H1237" i="21"/>
  <c r="K1236" i="21"/>
  <c r="F1234" i="21"/>
  <c r="E1234" i="21"/>
  <c r="D1235" i="21"/>
  <c r="O1236" i="21"/>
  <c r="N1236" i="21"/>
  <c r="P1236" i="21"/>
  <c r="Q1236" i="21"/>
  <c r="M1237" i="21"/>
  <c r="H1238" i="21"/>
  <c r="J1237" i="21"/>
  <c r="I1237" i="21"/>
  <c r="K1237" i="21"/>
  <c r="L1237" i="21"/>
  <c r="D1236" i="21"/>
  <c r="E1235" i="21"/>
  <c r="F1235" i="21"/>
  <c r="I1238" i="21"/>
  <c r="J1238" i="21"/>
  <c r="L1238" i="21"/>
  <c r="K1238" i="21"/>
  <c r="M1238" i="21"/>
  <c r="H1239" i="21"/>
  <c r="Q1237" i="21"/>
  <c r="O1237" i="21"/>
  <c r="N1237" i="21"/>
  <c r="P1237" i="21"/>
  <c r="D1237" i="21"/>
  <c r="F1236" i="21"/>
  <c r="E1236" i="21"/>
  <c r="P1238" i="21"/>
  <c r="O1238" i="21"/>
  <c r="N1238" i="21"/>
  <c r="Q1238" i="21"/>
  <c r="M1239" i="21"/>
  <c r="K1239" i="21"/>
  <c r="I1239" i="21"/>
  <c r="L1239" i="21"/>
  <c r="J1239" i="21"/>
  <c r="H1240" i="21"/>
  <c r="D1238" i="21"/>
  <c r="E1237" i="21"/>
  <c r="F1237" i="21"/>
  <c r="O1239" i="21"/>
  <c r="P1239" i="21"/>
  <c r="N1239" i="21"/>
  <c r="Q1239" i="21"/>
  <c r="K1240" i="21"/>
  <c r="I1240" i="21"/>
  <c r="M1240" i="21"/>
  <c r="H1241" i="21"/>
  <c r="L1240" i="21"/>
  <c r="J1240" i="21"/>
  <c r="E1238" i="21"/>
  <c r="D1239" i="21"/>
  <c r="F1238" i="21"/>
  <c r="P1240" i="21"/>
  <c r="N1240" i="21"/>
  <c r="Q1240" i="21"/>
  <c r="O1240" i="21"/>
  <c r="L1241" i="21"/>
  <c r="H1242" i="21"/>
  <c r="J1241" i="21"/>
  <c r="I1241" i="21"/>
  <c r="K1241" i="21"/>
  <c r="M1241" i="21"/>
  <c r="E1239" i="21"/>
  <c r="D1240" i="21"/>
  <c r="F1239" i="21"/>
  <c r="L1242" i="21"/>
  <c r="K1242" i="21"/>
  <c r="I1242" i="21"/>
  <c r="H1243" i="21"/>
  <c r="J1242" i="21"/>
  <c r="M1242" i="21"/>
  <c r="Q1241" i="21"/>
  <c r="P1241" i="21"/>
  <c r="N1241" i="21"/>
  <c r="O1241" i="21"/>
  <c r="F1240" i="21"/>
  <c r="D1241" i="21"/>
  <c r="E1240" i="21"/>
  <c r="P1242" i="21"/>
  <c r="N1242" i="21"/>
  <c r="Q1242" i="21"/>
  <c r="O1242" i="21"/>
  <c r="L1243" i="21"/>
  <c r="H1244" i="21"/>
  <c r="M1243" i="21"/>
  <c r="I1243" i="21"/>
  <c r="J1243" i="21"/>
  <c r="K1243" i="21"/>
  <c r="E1241" i="21"/>
  <c r="F1241" i="21"/>
  <c r="D1242" i="21"/>
  <c r="M1244" i="21"/>
  <c r="I1244" i="21"/>
  <c r="J1244" i="21"/>
  <c r="H1245" i="21"/>
  <c r="L1244" i="21"/>
  <c r="K1244" i="21"/>
  <c r="P1243" i="21"/>
  <c r="O1243" i="21"/>
  <c r="N1243" i="21"/>
  <c r="Q1243" i="21"/>
  <c r="D1243" i="21"/>
  <c r="E1242" i="21"/>
  <c r="F1242" i="21"/>
  <c r="O1244" i="21"/>
  <c r="P1244" i="21"/>
  <c r="N1244" i="21"/>
  <c r="Q1244" i="21"/>
  <c r="L1245" i="21"/>
  <c r="H1246" i="21"/>
  <c r="I1245" i="21"/>
  <c r="K1245" i="21"/>
  <c r="J1245" i="21"/>
  <c r="M1245" i="21"/>
  <c r="D1244" i="21"/>
  <c r="F1243" i="21"/>
  <c r="E1243" i="21"/>
  <c r="I1246" i="21"/>
  <c r="K1246" i="21"/>
  <c r="M1246" i="21"/>
  <c r="H1247" i="21"/>
  <c r="J1246" i="21"/>
  <c r="L1246" i="21"/>
  <c r="O1245" i="21"/>
  <c r="N1245" i="21"/>
  <c r="Q1245" i="21"/>
  <c r="P1245" i="21"/>
  <c r="D1245" i="21"/>
  <c r="E1244" i="21"/>
  <c r="F1244" i="21"/>
  <c r="O1246" i="21"/>
  <c r="P1246" i="21"/>
  <c r="N1246" i="21"/>
  <c r="Q1246" i="21"/>
  <c r="I1247" i="21"/>
  <c r="H1248" i="21"/>
  <c r="L1247" i="21"/>
  <c r="K1247" i="21"/>
  <c r="J1247" i="21"/>
  <c r="M1247" i="21"/>
  <c r="E1245" i="21"/>
  <c r="F1245" i="21"/>
  <c r="D1246" i="21"/>
  <c r="P1247" i="21"/>
  <c r="O1247" i="21"/>
  <c r="Q1247" i="21"/>
  <c r="N1247" i="21"/>
  <c r="M1248" i="21"/>
  <c r="J1248" i="21"/>
  <c r="L1248" i="21"/>
  <c r="H1249" i="21"/>
  <c r="I1248" i="21"/>
  <c r="K1248" i="21"/>
  <c r="D1247" i="21"/>
  <c r="E1246" i="21"/>
  <c r="F1246" i="21"/>
  <c r="I1249" i="21"/>
  <c r="M1249" i="21"/>
  <c r="L1249" i="21"/>
  <c r="H1250" i="21"/>
  <c r="J1249" i="21"/>
  <c r="K1249" i="21"/>
  <c r="Q1248" i="21"/>
  <c r="O1248" i="21"/>
  <c r="P1248" i="21"/>
  <c r="N1248" i="21"/>
  <c r="E1247" i="21"/>
  <c r="F1247" i="21"/>
  <c r="D1248" i="21"/>
  <c r="O1249" i="21"/>
  <c r="N1249" i="21"/>
  <c r="Q1249" i="21"/>
  <c r="P1249" i="21"/>
  <c r="M1250" i="21"/>
  <c r="J1250" i="21"/>
  <c r="H1251" i="21"/>
  <c r="I1250" i="21"/>
  <c r="L1250" i="21"/>
  <c r="K1250" i="21"/>
  <c r="D1249" i="21"/>
  <c r="F1248" i="21"/>
  <c r="E1248" i="21"/>
  <c r="K1251" i="21"/>
  <c r="J1251" i="21"/>
  <c r="H1252" i="21"/>
  <c r="I1251" i="21"/>
  <c r="L1251" i="21"/>
  <c r="M1251" i="21"/>
  <c r="P1250" i="21"/>
  <c r="O1250" i="21"/>
  <c r="N1250" i="21"/>
  <c r="Q1250" i="21"/>
  <c r="D1250" i="21"/>
  <c r="E1249" i="21"/>
  <c r="F1249" i="21"/>
  <c r="K1252" i="21"/>
  <c r="H1253" i="21"/>
  <c r="M1252" i="21"/>
  <c r="J1252" i="21"/>
  <c r="I1252" i="21"/>
  <c r="L1252" i="21"/>
  <c r="P1251" i="21"/>
  <c r="N1251" i="21"/>
  <c r="Q1251" i="21"/>
  <c r="O1251" i="21"/>
  <c r="F1250" i="21"/>
  <c r="E1250" i="21"/>
  <c r="D1251" i="21"/>
  <c r="L1253" i="21"/>
  <c r="K1253" i="21"/>
  <c r="M1253" i="21"/>
  <c r="H1254" i="21"/>
  <c r="J1253" i="21"/>
  <c r="I1253" i="21"/>
  <c r="O1252" i="21"/>
  <c r="P1252" i="21"/>
  <c r="N1252" i="21"/>
  <c r="Q1252" i="21"/>
  <c r="E1251" i="21"/>
  <c r="D1252" i="21"/>
  <c r="F1251" i="21"/>
  <c r="K1254" i="21"/>
  <c r="M1254" i="21"/>
  <c r="L1254" i="21"/>
  <c r="I1254" i="21"/>
  <c r="J1254" i="21"/>
  <c r="H1255" i="21"/>
  <c r="Q1253" i="21"/>
  <c r="N1253" i="21"/>
  <c r="O1253" i="21"/>
  <c r="P1253" i="21"/>
  <c r="F1252" i="21"/>
  <c r="D1253" i="21"/>
  <c r="E1252" i="21"/>
  <c r="O1254" i="21"/>
  <c r="P1254" i="21"/>
  <c r="N1254" i="21"/>
  <c r="Q1254" i="21"/>
  <c r="J1255" i="21"/>
  <c r="K1255" i="21"/>
  <c r="H1256" i="21"/>
  <c r="I1255" i="21"/>
  <c r="L1255" i="21"/>
  <c r="M1255" i="21"/>
  <c r="F1253" i="21"/>
  <c r="E1253" i="21"/>
  <c r="D1254" i="21"/>
  <c r="H1257" i="21"/>
  <c r="K1256" i="21"/>
  <c r="J1256" i="21"/>
  <c r="L1256" i="21"/>
  <c r="I1256" i="21"/>
  <c r="M1256" i="21"/>
  <c r="P1255" i="21"/>
  <c r="O1255" i="21"/>
  <c r="N1255" i="21"/>
  <c r="Q1255" i="21"/>
  <c r="E1254" i="21"/>
  <c r="D1255" i="21"/>
  <c r="F1254" i="21"/>
  <c r="M1257" i="21"/>
  <c r="L1257" i="21"/>
  <c r="K1257" i="21"/>
  <c r="J1257" i="21"/>
  <c r="H1258" i="21"/>
  <c r="I1257" i="21"/>
  <c r="Q1256" i="21"/>
  <c r="P1256" i="21"/>
  <c r="O1256" i="21"/>
  <c r="N1256" i="21"/>
  <c r="D1256" i="21"/>
  <c r="F1255" i="21"/>
  <c r="E1255" i="21"/>
  <c r="J1258" i="21"/>
  <c r="H1259" i="21"/>
  <c r="M1258" i="21"/>
  <c r="L1258" i="21"/>
  <c r="K1258" i="21"/>
  <c r="I1258" i="21"/>
  <c r="P1257" i="21"/>
  <c r="O1257" i="21"/>
  <c r="N1257" i="21"/>
  <c r="Q1257" i="21"/>
  <c r="E1256" i="21"/>
  <c r="F1256" i="21"/>
  <c r="D1257" i="21"/>
  <c r="J1259" i="21"/>
  <c r="I1259" i="21"/>
  <c r="M1259" i="21"/>
  <c r="K1259" i="21"/>
  <c r="H1260" i="21"/>
  <c r="L1259" i="21"/>
  <c r="Q1258" i="21"/>
  <c r="O1258" i="21"/>
  <c r="P1258" i="21"/>
  <c r="N1258" i="21"/>
  <c r="F1257" i="21"/>
  <c r="E1257" i="21"/>
  <c r="D1258" i="21"/>
  <c r="P1259" i="21"/>
  <c r="N1259" i="21"/>
  <c r="Q1259" i="21"/>
  <c r="O1259" i="21"/>
  <c r="K1260" i="21"/>
  <c r="H1261" i="21"/>
  <c r="L1260" i="21"/>
  <c r="J1260" i="21"/>
  <c r="I1260" i="21"/>
  <c r="M1260" i="21"/>
  <c r="F1258" i="21"/>
  <c r="E1258" i="21"/>
  <c r="D1259" i="21"/>
  <c r="L1261" i="21"/>
  <c r="H1262" i="21"/>
  <c r="K1261" i="21"/>
  <c r="M1261" i="21"/>
  <c r="I1261" i="21"/>
  <c r="J1261" i="21"/>
  <c r="O1260" i="21"/>
  <c r="P1260" i="21"/>
  <c r="N1260" i="21"/>
  <c r="Q1260" i="21"/>
  <c r="D1260" i="21"/>
  <c r="F1259" i="21"/>
  <c r="E1259" i="21"/>
  <c r="M1262" i="21"/>
  <c r="K1262" i="21"/>
  <c r="L1262" i="21"/>
  <c r="H1263" i="21"/>
  <c r="I1262" i="21"/>
  <c r="J1262" i="21"/>
  <c r="Q1261" i="21"/>
  <c r="N1261" i="21"/>
  <c r="O1261" i="21"/>
  <c r="P1261" i="21"/>
  <c r="D1261" i="21"/>
  <c r="F1260" i="21"/>
  <c r="E1260" i="21"/>
  <c r="J1263" i="21"/>
  <c r="L1263" i="21"/>
  <c r="M1263" i="21"/>
  <c r="K1263" i="21"/>
  <c r="H1264" i="21"/>
  <c r="I1263" i="21"/>
  <c r="N1262" i="21"/>
  <c r="Q1262" i="21"/>
  <c r="P1262" i="21"/>
  <c r="O1262" i="21"/>
  <c r="F1261" i="21"/>
  <c r="D1262" i="21"/>
  <c r="E1261" i="21"/>
  <c r="J1264" i="21"/>
  <c r="H1265" i="21"/>
  <c r="K1264" i="21"/>
  <c r="M1264" i="21"/>
  <c r="I1264" i="21"/>
  <c r="L1264" i="21"/>
  <c r="P1263" i="21"/>
  <c r="O1263" i="21"/>
  <c r="N1263" i="21"/>
  <c r="Q1263" i="21"/>
  <c r="D1263" i="21"/>
  <c r="E1262" i="21"/>
  <c r="F1262" i="21"/>
  <c r="L1265" i="21"/>
  <c r="H1266" i="21"/>
  <c r="J1265" i="21"/>
  <c r="I1265" i="21"/>
  <c r="K1265" i="21"/>
  <c r="M1265" i="21"/>
  <c r="N1264" i="21"/>
  <c r="Q1264" i="21"/>
  <c r="O1264" i="21"/>
  <c r="P1264" i="21"/>
  <c r="F1263" i="21"/>
  <c r="E1263" i="21"/>
  <c r="D1264" i="21"/>
  <c r="M1266" i="21"/>
  <c r="I1266" i="21"/>
  <c r="J1266" i="21"/>
  <c r="H1267" i="21"/>
  <c r="L1266" i="21"/>
  <c r="K1266" i="21"/>
  <c r="Q1265" i="21"/>
  <c r="N1265" i="21"/>
  <c r="P1265" i="21"/>
  <c r="O1265" i="21"/>
  <c r="E1264" i="21"/>
  <c r="F1264" i="21"/>
  <c r="D1265" i="21"/>
  <c r="Q1266" i="21"/>
  <c r="P1266" i="21"/>
  <c r="O1266" i="21"/>
  <c r="N1266" i="21"/>
  <c r="I1267" i="21"/>
  <c r="M1267" i="21"/>
  <c r="L1267" i="21"/>
  <c r="K1267" i="21"/>
  <c r="J1267" i="21"/>
  <c r="H1268" i="21"/>
  <c r="F1265" i="21"/>
  <c r="D1266" i="21"/>
  <c r="E1265" i="21"/>
  <c r="Q1267" i="21"/>
  <c r="N1267" i="21"/>
  <c r="P1267" i="21"/>
  <c r="O1267" i="21"/>
  <c r="M1268" i="21"/>
  <c r="J1268" i="21"/>
  <c r="I1268" i="21"/>
  <c r="H1269" i="21"/>
  <c r="K1268" i="21"/>
  <c r="L1268" i="21"/>
  <c r="D1267" i="21"/>
  <c r="E1266" i="21"/>
  <c r="F1266" i="21"/>
  <c r="O1268" i="21"/>
  <c r="P1268" i="21"/>
  <c r="N1268" i="21"/>
  <c r="Q1268" i="21"/>
  <c r="I1269" i="21"/>
  <c r="L1269" i="21"/>
  <c r="M1269" i="21"/>
  <c r="K1269" i="21"/>
  <c r="H1270" i="21"/>
  <c r="J1269" i="21"/>
  <c r="E1267" i="21"/>
  <c r="D1268" i="21"/>
  <c r="F1267" i="21"/>
  <c r="Q1269" i="21"/>
  <c r="N1269" i="21"/>
  <c r="O1269" i="21"/>
  <c r="P1269" i="21"/>
  <c r="L1270" i="21"/>
  <c r="I1270" i="21"/>
  <c r="M1270" i="21"/>
  <c r="K1270" i="21"/>
  <c r="H1271" i="21"/>
  <c r="J1270" i="21"/>
  <c r="F1268" i="21"/>
  <c r="E1268" i="21"/>
  <c r="D1269" i="21"/>
  <c r="O1270" i="21"/>
  <c r="P1270" i="21"/>
  <c r="N1270" i="21"/>
  <c r="Q1270" i="21"/>
  <c r="J1271" i="21"/>
  <c r="K1271" i="21"/>
  <c r="I1271" i="21"/>
  <c r="L1271" i="21"/>
  <c r="M1271" i="21"/>
  <c r="H1272" i="21"/>
  <c r="D1270" i="21"/>
  <c r="F1269" i="21"/>
  <c r="E1269" i="21"/>
  <c r="O1271" i="21"/>
  <c r="P1271" i="21"/>
  <c r="N1271" i="21"/>
  <c r="Q1271" i="21"/>
  <c r="L1272" i="21"/>
  <c r="K1272" i="21"/>
  <c r="J1272" i="21"/>
  <c r="I1272" i="21"/>
  <c r="H1273" i="21"/>
  <c r="M1272" i="21"/>
  <c r="F1270" i="21"/>
  <c r="E1270" i="21"/>
  <c r="D1271" i="21"/>
  <c r="Q1272" i="21"/>
  <c r="N1272" i="21"/>
  <c r="P1272" i="21"/>
  <c r="O1272" i="21"/>
  <c r="J1273" i="21"/>
  <c r="I1273" i="21"/>
  <c r="H1274" i="21"/>
  <c r="L1273" i="21"/>
  <c r="M1273" i="21"/>
  <c r="K1273" i="21"/>
  <c r="D1272" i="21"/>
  <c r="E1271" i="21"/>
  <c r="F1271" i="21"/>
  <c r="O1273" i="21"/>
  <c r="P1273" i="21"/>
  <c r="N1273" i="21"/>
  <c r="Q1273" i="21"/>
  <c r="K1274" i="21"/>
  <c r="I1274" i="21"/>
  <c r="H1275" i="21"/>
  <c r="J1274" i="21"/>
  <c r="M1274" i="21"/>
  <c r="L1274" i="21"/>
  <c r="D1273" i="21"/>
  <c r="E1272" i="21"/>
  <c r="F1272" i="21"/>
  <c r="Q1274" i="21"/>
  <c r="O1274" i="21"/>
  <c r="P1274" i="21"/>
  <c r="N1274" i="21"/>
  <c r="K1275" i="21"/>
  <c r="J1275" i="21"/>
  <c r="M1275" i="21"/>
  <c r="L1275" i="21"/>
  <c r="I1275" i="21"/>
  <c r="H1276" i="21"/>
  <c r="D1274" i="21"/>
  <c r="E1273" i="21"/>
  <c r="F1273" i="21"/>
  <c r="O1275" i="21"/>
  <c r="N1275" i="21"/>
  <c r="Q1275" i="21"/>
  <c r="P1275" i="21"/>
  <c r="M1276" i="21"/>
  <c r="I1276" i="21"/>
  <c r="J1276" i="21"/>
  <c r="L1276" i="21"/>
  <c r="H1277" i="21"/>
  <c r="K1276" i="21"/>
  <c r="E1274" i="21"/>
  <c r="F1274" i="21"/>
  <c r="D1275" i="21"/>
  <c r="N1276" i="21"/>
  <c r="O1276" i="21"/>
  <c r="Q1276" i="21"/>
  <c r="P1276" i="21"/>
  <c r="K1277" i="21"/>
  <c r="M1277" i="21"/>
  <c r="J1277" i="21"/>
  <c r="I1277" i="21"/>
  <c r="H1278" i="21"/>
  <c r="L1277" i="21"/>
  <c r="D1276" i="21"/>
  <c r="E1275" i="21"/>
  <c r="F1275" i="21"/>
  <c r="Q1277" i="21"/>
  <c r="N1277" i="21"/>
  <c r="P1277" i="21"/>
  <c r="O1277" i="21"/>
  <c r="K1278" i="21"/>
  <c r="H1279" i="21"/>
  <c r="L1278" i="21"/>
  <c r="M1278" i="21"/>
  <c r="J1278" i="21"/>
  <c r="I1278" i="21"/>
  <c r="F1276" i="21"/>
  <c r="E1276" i="21"/>
  <c r="D1277" i="21"/>
  <c r="L1279" i="21"/>
  <c r="M1279" i="21"/>
  <c r="H1280" i="21"/>
  <c r="I1279" i="21"/>
  <c r="J1279" i="21"/>
  <c r="K1279" i="21"/>
  <c r="N1278" i="21"/>
  <c r="Q1278" i="21"/>
  <c r="P1278" i="21"/>
  <c r="O1278" i="21"/>
  <c r="E1277" i="21"/>
  <c r="D1278" i="21"/>
  <c r="F1277" i="21"/>
  <c r="M1280" i="21"/>
  <c r="L1280" i="21"/>
  <c r="H1281" i="21"/>
  <c r="I1280" i="21"/>
  <c r="J1280" i="21"/>
  <c r="K1280" i="21"/>
  <c r="P1279" i="21"/>
  <c r="O1279" i="21"/>
  <c r="N1279" i="21"/>
  <c r="Q1279" i="21"/>
  <c r="E1278" i="21"/>
  <c r="D1279" i="21"/>
  <c r="F1278" i="21"/>
  <c r="J1281" i="21"/>
  <c r="K1281" i="21"/>
  <c r="M1281" i="21"/>
  <c r="H1282" i="21"/>
  <c r="I1281" i="21"/>
  <c r="L1281" i="21"/>
  <c r="Q1280" i="21"/>
  <c r="O1280" i="21"/>
  <c r="P1280" i="21"/>
  <c r="N1280" i="21"/>
  <c r="F1279" i="21"/>
  <c r="D1280" i="21"/>
  <c r="E1279" i="21"/>
  <c r="H1283" i="21"/>
  <c r="K1282" i="21"/>
  <c r="M1282" i="21"/>
  <c r="I1282" i="21"/>
  <c r="L1282" i="21"/>
  <c r="J1282" i="21"/>
  <c r="O1281" i="21"/>
  <c r="P1281" i="21"/>
  <c r="N1281" i="21"/>
  <c r="Q1281" i="21"/>
  <c r="F1280" i="21"/>
  <c r="D1281" i="21"/>
  <c r="E1280" i="21"/>
  <c r="H1284" i="21"/>
  <c r="J1283" i="21"/>
  <c r="K1283" i="21"/>
  <c r="L1283" i="21"/>
  <c r="I1283" i="21"/>
  <c r="M1283" i="21"/>
  <c r="Q1282" i="21"/>
  <c r="P1282" i="21"/>
  <c r="O1282" i="21"/>
  <c r="N1282" i="21"/>
  <c r="E1281" i="21"/>
  <c r="F1281" i="21"/>
  <c r="D1282" i="21"/>
  <c r="H1285" i="21"/>
  <c r="J1284" i="21"/>
  <c r="K1284" i="21"/>
  <c r="M1284" i="21"/>
  <c r="I1284" i="21"/>
  <c r="L1284" i="21"/>
  <c r="Q1283" i="21"/>
  <c r="N1283" i="21"/>
  <c r="P1283" i="21"/>
  <c r="O1283" i="21"/>
  <c r="D1283" i="21"/>
  <c r="E1282" i="21"/>
  <c r="F1282" i="21"/>
  <c r="H1286" i="21"/>
  <c r="K1285" i="21"/>
  <c r="I1285" i="21"/>
  <c r="J1285" i="21"/>
  <c r="L1285" i="21"/>
  <c r="M1285" i="21"/>
  <c r="P1284" i="21"/>
  <c r="O1284" i="21"/>
  <c r="N1284" i="21"/>
  <c r="Q1284" i="21"/>
  <c r="D1284" i="21"/>
  <c r="E1283" i="21"/>
  <c r="F1283" i="21"/>
  <c r="I1286" i="21"/>
  <c r="K1286" i="21"/>
  <c r="J1286" i="21"/>
  <c r="M1286" i="21"/>
  <c r="H1287" i="21"/>
  <c r="L1286" i="21"/>
  <c r="P1285" i="21"/>
  <c r="O1285" i="21"/>
  <c r="N1285" i="21"/>
  <c r="Q1285" i="21"/>
  <c r="F1284" i="21"/>
  <c r="E1284" i="21"/>
  <c r="D1285" i="21"/>
  <c r="Q1286" i="21"/>
  <c r="N1286" i="21"/>
  <c r="O1286" i="21"/>
  <c r="P1286" i="21"/>
  <c r="J1287" i="21"/>
  <c r="H1288" i="21"/>
  <c r="M1287" i="21"/>
  <c r="L1287" i="21"/>
  <c r="K1287" i="21"/>
  <c r="I1287" i="21"/>
  <c r="E1285" i="21"/>
  <c r="D1286" i="21"/>
  <c r="F1285" i="21"/>
  <c r="M1288" i="21"/>
  <c r="L1288" i="21"/>
  <c r="H1289" i="21"/>
  <c r="J1288" i="21"/>
  <c r="K1288" i="21"/>
  <c r="I1288" i="21"/>
  <c r="P1287" i="21"/>
  <c r="O1287" i="21"/>
  <c r="N1287" i="21"/>
  <c r="Q1287" i="21"/>
  <c r="F1286" i="21"/>
  <c r="D1287" i="21"/>
  <c r="E1286" i="21"/>
  <c r="H1290" i="21"/>
  <c r="I1289" i="21"/>
  <c r="L1289" i="21"/>
  <c r="K1289" i="21"/>
  <c r="M1289" i="21"/>
  <c r="J1289" i="21"/>
  <c r="Q1288" i="21"/>
  <c r="N1288" i="21"/>
  <c r="O1288" i="21"/>
  <c r="P1288" i="21"/>
  <c r="E1287" i="21"/>
  <c r="F1287" i="21"/>
  <c r="D1288" i="21"/>
  <c r="K1290" i="21"/>
  <c r="M1290" i="21"/>
  <c r="J1290" i="21"/>
  <c r="I1290" i="21"/>
  <c r="H1291" i="21"/>
  <c r="L1290" i="21"/>
  <c r="P1289" i="21"/>
  <c r="N1289" i="21"/>
  <c r="Q1289" i="21"/>
  <c r="O1289" i="21"/>
  <c r="E1288" i="21"/>
  <c r="F1288" i="21"/>
  <c r="D1289" i="21"/>
  <c r="Q1290" i="21"/>
  <c r="O1290" i="21"/>
  <c r="P1290" i="21"/>
  <c r="N1290" i="21"/>
  <c r="J1291" i="21"/>
  <c r="M1291" i="21"/>
  <c r="K1291" i="21"/>
  <c r="L1291" i="21"/>
  <c r="H1292" i="21"/>
  <c r="I1291" i="21"/>
  <c r="F1289" i="21"/>
  <c r="D1290" i="21"/>
  <c r="E1289" i="21"/>
  <c r="M1292" i="21"/>
  <c r="J1292" i="21"/>
  <c r="H1293" i="21"/>
  <c r="K1292" i="21"/>
  <c r="I1292" i="21"/>
  <c r="L1292" i="21"/>
  <c r="Q1291" i="21"/>
  <c r="N1291" i="21"/>
  <c r="P1291" i="21"/>
  <c r="O1291" i="21"/>
  <c r="D1291" i="21"/>
  <c r="E1290" i="21"/>
  <c r="F1290" i="21"/>
  <c r="J1293" i="21"/>
  <c r="L1293" i="21"/>
  <c r="K1293" i="21"/>
  <c r="M1293" i="21"/>
  <c r="H1294" i="21"/>
  <c r="I1293" i="21"/>
  <c r="P1292" i="21"/>
  <c r="O1292" i="21"/>
  <c r="N1292" i="21"/>
  <c r="Q1292" i="21"/>
  <c r="E1291" i="21"/>
  <c r="D1292" i="21"/>
  <c r="F1291" i="21"/>
  <c r="H1295" i="21"/>
  <c r="I1294" i="21"/>
  <c r="M1294" i="21"/>
  <c r="L1294" i="21"/>
  <c r="K1294" i="21"/>
  <c r="J1294" i="21"/>
  <c r="Q1293" i="21"/>
  <c r="N1293" i="21"/>
  <c r="O1293" i="21"/>
  <c r="P1293" i="21"/>
  <c r="F1292" i="21"/>
  <c r="D1293" i="21"/>
  <c r="E1292" i="21"/>
  <c r="K1295" i="21"/>
  <c r="I1295" i="21"/>
  <c r="L1295" i="21"/>
  <c r="H1296" i="21"/>
  <c r="J1295" i="21"/>
  <c r="M1295" i="21"/>
  <c r="N1294" i="21"/>
  <c r="O1294" i="21"/>
  <c r="Q1294" i="21"/>
  <c r="P1294" i="21"/>
  <c r="F1293" i="21"/>
  <c r="D1294" i="21"/>
  <c r="E1293" i="21"/>
  <c r="O1295" i="21"/>
  <c r="P1295" i="21"/>
  <c r="N1295" i="21"/>
  <c r="Q1295" i="21"/>
  <c r="M1296" i="21"/>
  <c r="K1296" i="21"/>
  <c r="J1296" i="21"/>
  <c r="L1296" i="21"/>
  <c r="I1296" i="21"/>
  <c r="H1297" i="21"/>
  <c r="D1295" i="21"/>
  <c r="E1294" i="21"/>
  <c r="F1294" i="21"/>
  <c r="O1296" i="21"/>
  <c r="N1296" i="21"/>
  <c r="Q1296" i="21"/>
  <c r="P1296" i="21"/>
  <c r="I1297" i="21"/>
  <c r="J1297" i="21"/>
  <c r="M1297" i="21"/>
  <c r="K1297" i="21"/>
  <c r="L1297" i="21"/>
  <c r="H1298" i="21"/>
  <c r="E1295" i="21"/>
  <c r="F1295" i="21"/>
  <c r="D1296" i="21"/>
  <c r="O1297" i="21"/>
  <c r="P1297" i="21"/>
  <c r="N1297" i="21"/>
  <c r="Q1297" i="21"/>
  <c r="K1298" i="21"/>
  <c r="J1298" i="21"/>
  <c r="H1299" i="21"/>
  <c r="L1298" i="21"/>
  <c r="I1298" i="21"/>
  <c r="M1298" i="21"/>
  <c r="E1296" i="21"/>
  <c r="D1297" i="21"/>
  <c r="F1296" i="21"/>
  <c r="L1299" i="21"/>
  <c r="M1299" i="21"/>
  <c r="K1299" i="21"/>
  <c r="I1299" i="21"/>
  <c r="H1300" i="21"/>
  <c r="J1299" i="21"/>
  <c r="Q1298" i="21"/>
  <c r="O1298" i="21"/>
  <c r="P1298" i="21"/>
  <c r="N1298" i="21"/>
  <c r="D1298" i="21"/>
  <c r="E1297" i="21"/>
  <c r="F1297" i="21"/>
  <c r="P1299" i="21"/>
  <c r="O1299" i="21"/>
  <c r="N1299" i="21"/>
  <c r="Q1299" i="21"/>
  <c r="J1300" i="21"/>
  <c r="L1300" i="21"/>
  <c r="M1300" i="21"/>
  <c r="K1300" i="21"/>
  <c r="H1301" i="21"/>
  <c r="I1300" i="21"/>
  <c r="E1298" i="21"/>
  <c r="D1299" i="21"/>
  <c r="F1298" i="21"/>
  <c r="I1301" i="21"/>
  <c r="K1301" i="21"/>
  <c r="L1301" i="21"/>
  <c r="H1302" i="21"/>
  <c r="J1301" i="21"/>
  <c r="M1301" i="21"/>
  <c r="Q1300" i="21"/>
  <c r="P1300" i="21"/>
  <c r="O1300" i="21"/>
  <c r="N1300" i="21"/>
  <c r="F1299" i="21"/>
  <c r="E1299" i="21"/>
  <c r="D1300" i="21"/>
  <c r="N1301" i="21"/>
  <c r="Q1301" i="21"/>
  <c r="P1301" i="21"/>
  <c r="O1301" i="21"/>
  <c r="I1302" i="21"/>
  <c r="H1303" i="21"/>
  <c r="J1302" i="21"/>
  <c r="M1302" i="21"/>
  <c r="K1302" i="21"/>
  <c r="L1302" i="21"/>
  <c r="D1301" i="21"/>
  <c r="E1300" i="21"/>
  <c r="F1300" i="21"/>
  <c r="P1302" i="21"/>
  <c r="O1302" i="21"/>
  <c r="N1302" i="21"/>
  <c r="Q1302" i="21"/>
  <c r="M1303" i="21"/>
  <c r="I1303" i="21"/>
  <c r="L1303" i="21"/>
  <c r="H1304" i="21"/>
  <c r="J1303" i="21"/>
  <c r="K1303" i="21"/>
  <c r="D1302" i="21"/>
  <c r="E1301" i="21"/>
  <c r="F1301" i="21"/>
  <c r="P1303" i="21"/>
  <c r="O1303" i="21"/>
  <c r="N1303" i="21"/>
  <c r="Q1303" i="21"/>
  <c r="K1304" i="21"/>
  <c r="H1305" i="21"/>
  <c r="J1304" i="21"/>
  <c r="I1304" i="21"/>
  <c r="M1304" i="21"/>
  <c r="L1304" i="21"/>
  <c r="E1302" i="21"/>
  <c r="D1303" i="21"/>
  <c r="F1302" i="21"/>
  <c r="H1306" i="21"/>
  <c r="L1305" i="21"/>
  <c r="K1305" i="21"/>
  <c r="J1305" i="21"/>
  <c r="M1305" i="21"/>
  <c r="I1305" i="21"/>
  <c r="P1304" i="21"/>
  <c r="N1304" i="21"/>
  <c r="Q1304" i="21"/>
  <c r="O1304" i="21"/>
  <c r="F1303" i="21"/>
  <c r="E1303" i="21"/>
  <c r="D1304" i="21"/>
  <c r="M1306" i="21"/>
  <c r="J1306" i="21"/>
  <c r="K1306" i="21"/>
  <c r="H1307" i="21"/>
  <c r="I1306" i="21"/>
  <c r="L1306" i="21"/>
  <c r="O1305" i="21"/>
  <c r="P1305" i="21"/>
  <c r="N1305" i="21"/>
  <c r="Q1305" i="21"/>
  <c r="D1305" i="21"/>
  <c r="E1304" i="21"/>
  <c r="F1304" i="21"/>
  <c r="I1307" i="21"/>
  <c r="J1307" i="21"/>
  <c r="L1307" i="21"/>
  <c r="H1308" i="21"/>
  <c r="K1307" i="21"/>
  <c r="M1307" i="21"/>
  <c r="P1306" i="21"/>
  <c r="O1306" i="21"/>
  <c r="N1306" i="21"/>
  <c r="Q1306" i="21"/>
  <c r="D1306" i="21"/>
  <c r="E1305" i="21"/>
  <c r="F1305" i="21"/>
  <c r="N1307" i="21"/>
  <c r="Q1307" i="21"/>
  <c r="P1307" i="21"/>
  <c r="O1307" i="21"/>
  <c r="I1308" i="21"/>
  <c r="J1308" i="21"/>
  <c r="K1308" i="21"/>
  <c r="L1308" i="21"/>
  <c r="M1308" i="21"/>
  <c r="H1309" i="21"/>
  <c r="E1306" i="21"/>
  <c r="F1306" i="21"/>
  <c r="D1307" i="21"/>
  <c r="P1308" i="21"/>
  <c r="O1308" i="21"/>
  <c r="N1308" i="21"/>
  <c r="Q1308" i="21"/>
  <c r="J1309" i="21"/>
  <c r="M1309" i="21"/>
  <c r="H1310" i="21"/>
  <c r="K1309" i="21"/>
  <c r="L1309" i="21"/>
  <c r="I1309" i="21"/>
  <c r="F1307" i="21"/>
  <c r="D1308" i="21"/>
  <c r="E1307" i="21"/>
  <c r="H1311" i="21"/>
  <c r="J1310" i="21"/>
  <c r="I1310" i="21"/>
  <c r="K1310" i="21"/>
  <c r="L1310" i="21"/>
  <c r="M1310" i="21"/>
  <c r="N1309" i="21"/>
  <c r="Q1309" i="21"/>
  <c r="P1309" i="21"/>
  <c r="O1309" i="21"/>
  <c r="D1309" i="21"/>
  <c r="F1308" i="21"/>
  <c r="E1308" i="21"/>
  <c r="K1311" i="21"/>
  <c r="I1311" i="21"/>
  <c r="J1311" i="21"/>
  <c r="L1311" i="21"/>
  <c r="M1311" i="21"/>
  <c r="H1312" i="21"/>
  <c r="P1310" i="21"/>
  <c r="N1310" i="21"/>
  <c r="Q1310" i="21"/>
  <c r="O1310" i="21"/>
  <c r="D1310" i="21"/>
  <c r="E1309" i="21"/>
  <c r="F1309" i="21"/>
  <c r="P1311" i="21"/>
  <c r="O1311" i="21"/>
  <c r="N1311" i="21"/>
  <c r="Q1311" i="21"/>
  <c r="J1312" i="21"/>
  <c r="M1312" i="21"/>
  <c r="L1312" i="21"/>
  <c r="K1312" i="21"/>
  <c r="I1312" i="21"/>
  <c r="H1313" i="21"/>
  <c r="D1311" i="21"/>
  <c r="E1310" i="21"/>
  <c r="F1310" i="21"/>
  <c r="N1312" i="21"/>
  <c r="O1312" i="21"/>
  <c r="Q1312" i="21"/>
  <c r="P1312" i="21"/>
  <c r="I1313" i="21"/>
  <c r="J1313" i="21"/>
  <c r="L1313" i="21"/>
  <c r="M1313" i="21"/>
  <c r="K1313" i="21"/>
  <c r="H1314" i="21"/>
  <c r="F1311" i="21"/>
  <c r="E1311" i="21"/>
  <c r="D1312" i="21"/>
  <c r="O1313" i="21"/>
  <c r="P1313" i="21"/>
  <c r="N1313" i="21"/>
  <c r="Q1313" i="21"/>
  <c r="L1314" i="21"/>
  <c r="H1315" i="21"/>
  <c r="M1314" i="21"/>
  <c r="K1314" i="21"/>
  <c r="I1314" i="21"/>
  <c r="J1314" i="21"/>
  <c r="F1312" i="21"/>
  <c r="E1312" i="21"/>
  <c r="D1313" i="21"/>
  <c r="H1316" i="21"/>
  <c r="M1315" i="21"/>
  <c r="I1315" i="21"/>
  <c r="L1315" i="21"/>
  <c r="K1315" i="21"/>
  <c r="J1315" i="21"/>
  <c r="Q1314" i="21"/>
  <c r="P1314" i="21"/>
  <c r="O1314" i="21"/>
  <c r="N1314" i="21"/>
  <c r="E1313" i="21"/>
  <c r="D1314" i="21"/>
  <c r="F1313" i="21"/>
  <c r="K1316" i="21"/>
  <c r="L1316" i="21"/>
  <c r="M1316" i="21"/>
  <c r="I1316" i="21"/>
  <c r="J1316" i="21"/>
  <c r="H1317" i="21"/>
  <c r="N1315" i="21"/>
  <c r="Q1315" i="21"/>
  <c r="P1315" i="21"/>
  <c r="O1315" i="21"/>
  <c r="E1314" i="21"/>
  <c r="D1315" i="21"/>
  <c r="F1314" i="21"/>
  <c r="P1316" i="21"/>
  <c r="O1316" i="21"/>
  <c r="N1316" i="21"/>
  <c r="Q1316" i="21"/>
  <c r="I1317" i="21"/>
  <c r="M1317" i="21"/>
  <c r="L1317" i="21"/>
  <c r="K1317" i="21"/>
  <c r="J1317" i="21"/>
  <c r="H1318" i="21"/>
  <c r="E1315" i="21"/>
  <c r="D1316" i="21"/>
  <c r="F1315" i="21"/>
  <c r="P1317" i="21"/>
  <c r="O1317" i="21"/>
  <c r="N1317" i="21"/>
  <c r="Q1317" i="21"/>
  <c r="H1319" i="21"/>
  <c r="M1318" i="21"/>
  <c r="L1318" i="21"/>
  <c r="K1318" i="21"/>
  <c r="J1318" i="21"/>
  <c r="I1318" i="21"/>
  <c r="D1317" i="21"/>
  <c r="F1316" i="21"/>
  <c r="E1316" i="21"/>
  <c r="M1319" i="21"/>
  <c r="I1319" i="21"/>
  <c r="J1319" i="21"/>
  <c r="K1319" i="21"/>
  <c r="H1320" i="21"/>
  <c r="L1319" i="21"/>
  <c r="N1318" i="21"/>
  <c r="O1318" i="21"/>
  <c r="Q1318" i="21"/>
  <c r="P1318" i="21"/>
  <c r="F1317" i="21"/>
  <c r="E1317" i="21"/>
  <c r="D1318" i="21"/>
  <c r="P1319" i="21"/>
  <c r="O1319" i="21"/>
  <c r="N1319" i="21"/>
  <c r="Q1319" i="21"/>
  <c r="I1320" i="21"/>
  <c r="K1320" i="21"/>
  <c r="J1320" i="21"/>
  <c r="L1320" i="21"/>
  <c r="H1321" i="21"/>
  <c r="M1320" i="21"/>
  <c r="E1318" i="21"/>
  <c r="D1319" i="21"/>
  <c r="F1318" i="21"/>
  <c r="Q1320" i="21"/>
  <c r="P1320" i="21"/>
  <c r="O1320" i="21"/>
  <c r="N1320" i="21"/>
  <c r="L1321" i="21"/>
  <c r="M1321" i="21"/>
  <c r="H1322" i="21"/>
  <c r="I1321" i="21"/>
  <c r="J1321" i="21"/>
  <c r="K1321" i="21"/>
  <c r="F1319" i="21"/>
  <c r="E1319" i="21"/>
  <c r="D1320" i="21"/>
  <c r="J1322" i="21"/>
  <c r="M1322" i="21"/>
  <c r="K1322" i="21"/>
  <c r="I1322" i="21"/>
  <c r="L1322" i="21"/>
  <c r="H1323" i="21"/>
  <c r="O1321" i="21"/>
  <c r="P1321" i="21"/>
  <c r="N1321" i="21"/>
  <c r="Q1321" i="21"/>
  <c r="E1320" i="21"/>
  <c r="F1320" i="21"/>
  <c r="D1321" i="21"/>
  <c r="Q1322" i="21"/>
  <c r="O1322" i="21"/>
  <c r="P1322" i="21"/>
  <c r="N1322" i="21"/>
  <c r="M1323" i="21"/>
  <c r="I1323" i="21"/>
  <c r="K1323" i="21"/>
  <c r="H1324" i="21"/>
  <c r="L1323" i="21"/>
  <c r="J1323" i="21"/>
  <c r="D1322" i="21"/>
  <c r="E1321" i="21"/>
  <c r="F1321" i="21"/>
  <c r="Q1323" i="21"/>
  <c r="N1323" i="21"/>
  <c r="P1323" i="21"/>
  <c r="O1323" i="21"/>
  <c r="L1324" i="21"/>
  <c r="H1325" i="21"/>
  <c r="M1324" i="21"/>
  <c r="K1324" i="21"/>
  <c r="J1324" i="21"/>
  <c r="I1324" i="21"/>
  <c r="E1322" i="21"/>
  <c r="D1323" i="21"/>
  <c r="F1322" i="21"/>
  <c r="J1325" i="21"/>
  <c r="K1325" i="21"/>
  <c r="M1325" i="21"/>
  <c r="L1325" i="21"/>
  <c r="I1325" i="21"/>
  <c r="H1326" i="21"/>
  <c r="O1324" i="21"/>
  <c r="P1324" i="21"/>
  <c r="N1324" i="21"/>
  <c r="Q1324" i="21"/>
  <c r="E1323" i="21"/>
  <c r="F1323" i="21"/>
  <c r="D1324" i="21"/>
  <c r="P1325" i="21"/>
  <c r="O1325" i="21"/>
  <c r="N1325" i="21"/>
  <c r="Q1325" i="21"/>
  <c r="L1326" i="21"/>
  <c r="M1326" i="21"/>
  <c r="J1326" i="21"/>
  <c r="H1327" i="21"/>
  <c r="K1326" i="21"/>
  <c r="I1326" i="21"/>
  <c r="E1324" i="21"/>
  <c r="D1325" i="21"/>
  <c r="F1324" i="21"/>
  <c r="K1327" i="21"/>
  <c r="I1327" i="21"/>
  <c r="H1328" i="21"/>
  <c r="J1327" i="21"/>
  <c r="M1327" i="21"/>
  <c r="L1327" i="21"/>
  <c r="Q1326" i="21"/>
  <c r="N1326" i="21"/>
  <c r="O1326" i="21"/>
  <c r="P1326" i="21"/>
  <c r="E1325" i="21"/>
  <c r="F1325" i="21"/>
  <c r="D1326" i="21"/>
  <c r="O1327" i="21"/>
  <c r="P1327" i="21"/>
  <c r="N1327" i="21"/>
  <c r="Q1327" i="21"/>
  <c r="I1328" i="21"/>
  <c r="M1328" i="21"/>
  <c r="H1329" i="21"/>
  <c r="K1328" i="21"/>
  <c r="J1328" i="21"/>
  <c r="L1328" i="21"/>
  <c r="D1327" i="21"/>
  <c r="E1326" i="21"/>
  <c r="F1326" i="21"/>
  <c r="Q1328" i="21"/>
  <c r="P1328" i="21"/>
  <c r="N1328" i="21"/>
  <c r="O1328" i="21"/>
  <c r="M1329" i="21"/>
  <c r="H1330" i="21"/>
  <c r="J1329" i="21"/>
  <c r="I1329" i="21"/>
  <c r="L1329" i="21"/>
  <c r="K1329" i="21"/>
  <c r="D1328" i="21"/>
  <c r="F1327" i="21"/>
  <c r="E1327" i="21"/>
  <c r="J1330" i="21"/>
  <c r="M1330" i="21"/>
  <c r="L1330" i="21"/>
  <c r="K1330" i="21"/>
  <c r="H1331" i="21"/>
  <c r="I1330" i="21"/>
  <c r="P1329" i="21"/>
  <c r="O1329" i="21"/>
  <c r="N1329" i="21"/>
  <c r="Q1329" i="21"/>
  <c r="F1328" i="21"/>
  <c r="D1329" i="21"/>
  <c r="E1328" i="21"/>
  <c r="J1331" i="21"/>
  <c r="M1331" i="21"/>
  <c r="K1331" i="21"/>
  <c r="L1331" i="21"/>
  <c r="H1332" i="21"/>
  <c r="I1331" i="21"/>
  <c r="P1330" i="21"/>
  <c r="O1330" i="21"/>
  <c r="N1330" i="21"/>
  <c r="Q1330" i="21"/>
  <c r="E1329" i="21"/>
  <c r="F1329" i="21"/>
  <c r="D1330" i="21"/>
  <c r="K1332" i="21"/>
  <c r="I1332" i="21"/>
  <c r="M1332" i="21"/>
  <c r="H1333" i="21"/>
  <c r="J1332" i="21"/>
  <c r="L1332" i="21"/>
  <c r="N1331" i="21"/>
  <c r="Q1331" i="21"/>
  <c r="O1331" i="21"/>
  <c r="P1331" i="21"/>
  <c r="F1330" i="21"/>
  <c r="D1331" i="21"/>
  <c r="E1330" i="21"/>
  <c r="P1332" i="21"/>
  <c r="O1332" i="21"/>
  <c r="N1332" i="21"/>
  <c r="Q1332" i="21"/>
  <c r="H1334" i="21"/>
  <c r="J1333" i="21"/>
  <c r="I1333" i="21"/>
  <c r="L1333" i="21"/>
  <c r="M1333" i="21"/>
  <c r="K1333" i="21"/>
  <c r="E1331" i="21"/>
  <c r="D1332" i="21"/>
  <c r="F1331" i="21"/>
  <c r="H1335" i="21"/>
  <c r="L1334" i="21"/>
  <c r="I1334" i="21"/>
  <c r="K1334" i="21"/>
  <c r="M1334" i="21"/>
  <c r="J1334" i="21"/>
  <c r="N1333" i="21"/>
  <c r="Q1333" i="21"/>
  <c r="O1333" i="21"/>
  <c r="P1333" i="21"/>
  <c r="D1333" i="21"/>
  <c r="E1332" i="21"/>
  <c r="F1332" i="21"/>
  <c r="M1335" i="21"/>
  <c r="J1335" i="21"/>
  <c r="K1335" i="21"/>
  <c r="L1335" i="21"/>
  <c r="H1336" i="21"/>
  <c r="I1335" i="21"/>
  <c r="O1334" i="21"/>
  <c r="N1334" i="21"/>
  <c r="Q1334" i="21"/>
  <c r="P1334" i="21"/>
  <c r="F1333" i="21"/>
  <c r="D1334" i="21"/>
  <c r="E1333" i="21"/>
  <c r="I1336" i="21"/>
  <c r="M1336" i="21"/>
  <c r="H1337" i="21"/>
  <c r="K1336" i="21"/>
  <c r="L1336" i="21"/>
  <c r="J1336" i="21"/>
  <c r="P1335" i="21"/>
  <c r="O1335" i="21"/>
  <c r="N1335" i="21"/>
  <c r="Q1335" i="21"/>
  <c r="D1335" i="21"/>
  <c r="F1334" i="21"/>
  <c r="E1334" i="21"/>
  <c r="Q1336" i="21"/>
  <c r="O1336" i="21"/>
  <c r="P1336" i="21"/>
  <c r="N1336" i="21"/>
  <c r="J1337" i="21"/>
  <c r="H1338" i="21"/>
  <c r="M1337" i="21"/>
  <c r="I1337" i="21"/>
  <c r="K1337" i="21"/>
  <c r="L1337" i="21"/>
  <c r="D1336" i="21"/>
  <c r="F1335" i="21"/>
  <c r="E1335" i="21"/>
  <c r="M1338" i="21"/>
  <c r="I1338" i="21"/>
  <c r="J1338" i="21"/>
  <c r="K1338" i="21"/>
  <c r="H1339" i="21"/>
  <c r="L1338" i="21"/>
  <c r="O1337" i="21"/>
  <c r="P1337" i="21"/>
  <c r="N1337" i="21"/>
  <c r="Q1337" i="21"/>
  <c r="E1336" i="21"/>
  <c r="D1337" i="21"/>
  <c r="F1336" i="21"/>
  <c r="P1338" i="21"/>
  <c r="O1338" i="21"/>
  <c r="N1338" i="21"/>
  <c r="Q1338" i="21"/>
  <c r="J1339" i="21"/>
  <c r="M1339" i="21"/>
  <c r="I1339" i="21"/>
  <c r="H1340" i="21"/>
  <c r="K1339" i="21"/>
  <c r="L1339" i="21"/>
  <c r="F1337" i="21"/>
  <c r="E1337" i="21"/>
  <c r="D1338" i="21"/>
  <c r="N1339" i="21"/>
  <c r="Q1339" i="21"/>
  <c r="P1339" i="21"/>
  <c r="O1339" i="21"/>
  <c r="M1340" i="21"/>
  <c r="J1340" i="21"/>
  <c r="L1340" i="21"/>
  <c r="K1340" i="21"/>
  <c r="H1341" i="21"/>
  <c r="I1340" i="21"/>
  <c r="F1338" i="21"/>
  <c r="D1339" i="21"/>
  <c r="E1338" i="21"/>
  <c r="J1341" i="21"/>
  <c r="I1341" i="21"/>
  <c r="K1341" i="21"/>
  <c r="M1341" i="21"/>
  <c r="L1341" i="21"/>
  <c r="H1342" i="21"/>
  <c r="O1340" i="21"/>
  <c r="P1340" i="21"/>
  <c r="N1340" i="21"/>
  <c r="Q1340" i="21"/>
  <c r="F1339" i="21"/>
  <c r="E1339" i="21"/>
  <c r="D1340" i="21"/>
  <c r="N1341" i="21"/>
  <c r="Q1341" i="21"/>
  <c r="O1341" i="21"/>
  <c r="P1341" i="21"/>
  <c r="H1343" i="21"/>
  <c r="L1342" i="21"/>
  <c r="K1342" i="21"/>
  <c r="I1342" i="21"/>
  <c r="J1342" i="21"/>
  <c r="M1342" i="21"/>
  <c r="F1340" i="21"/>
  <c r="D1341" i="21"/>
  <c r="E1340" i="21"/>
  <c r="L1343" i="21"/>
  <c r="I1343" i="21"/>
  <c r="H1344" i="21"/>
  <c r="K1343" i="21"/>
  <c r="M1343" i="21"/>
  <c r="J1343" i="21"/>
  <c r="N1342" i="21"/>
  <c r="O1342" i="21"/>
  <c r="Q1342" i="21"/>
  <c r="P1342" i="21"/>
  <c r="E1341" i="21"/>
  <c r="F1341" i="21"/>
  <c r="D1342" i="21"/>
  <c r="P1343" i="21"/>
  <c r="O1343" i="21"/>
  <c r="N1343" i="21"/>
  <c r="Q1343" i="21"/>
  <c r="I1344" i="21"/>
  <c r="K1344" i="21"/>
  <c r="H1345" i="21"/>
  <c r="L1344" i="21"/>
  <c r="J1344" i="21"/>
  <c r="M1344" i="21"/>
  <c r="F1342" i="21"/>
  <c r="D1343" i="21"/>
  <c r="E1342" i="21"/>
  <c r="P1344" i="21"/>
  <c r="N1344" i="21"/>
  <c r="Q1344" i="21"/>
  <c r="O1344" i="21"/>
  <c r="L1345" i="21"/>
  <c r="M1345" i="21"/>
  <c r="I1345" i="21"/>
  <c r="H1346" i="21"/>
  <c r="K1345" i="21"/>
  <c r="J1345" i="21"/>
  <c r="D1344" i="21"/>
  <c r="E1343" i="21"/>
  <c r="F1343" i="21"/>
  <c r="O1345" i="21"/>
  <c r="P1345" i="21"/>
  <c r="N1345" i="21"/>
  <c r="Q1345" i="21"/>
  <c r="M1346" i="21"/>
  <c r="J1346" i="21"/>
  <c r="L1346" i="21"/>
  <c r="K1346" i="21"/>
  <c r="I1346" i="21"/>
  <c r="H1347" i="21"/>
  <c r="E1344" i="21"/>
  <c r="F1344" i="21"/>
  <c r="D1345" i="21"/>
  <c r="Q1346" i="21"/>
  <c r="P1346" i="21"/>
  <c r="O1346" i="21"/>
  <c r="N1346" i="21"/>
  <c r="I1347" i="21"/>
  <c r="L1347" i="21"/>
  <c r="K1347" i="21"/>
  <c r="M1347" i="21"/>
  <c r="J1347" i="21"/>
  <c r="H1348" i="21"/>
  <c r="D1346" i="21"/>
  <c r="E1345" i="21"/>
  <c r="F1345" i="21"/>
  <c r="P1347" i="21"/>
  <c r="O1347" i="21"/>
  <c r="N1347" i="21"/>
  <c r="Q1347" i="21"/>
  <c r="I1348" i="21"/>
  <c r="L1348" i="21"/>
  <c r="H1349" i="21"/>
  <c r="M1348" i="21"/>
  <c r="J1348" i="21"/>
  <c r="K1348" i="21"/>
  <c r="F1346" i="21"/>
  <c r="E1346" i="21"/>
  <c r="D1347" i="21"/>
  <c r="N1348" i="21"/>
  <c r="P1348" i="21"/>
  <c r="Q1348" i="21"/>
  <c r="O1348" i="21"/>
  <c r="K1349" i="21"/>
  <c r="L1349" i="21"/>
  <c r="I1349" i="21"/>
  <c r="H1350" i="21"/>
  <c r="J1349" i="21"/>
  <c r="M1349" i="21"/>
  <c r="E1347" i="21"/>
  <c r="F1347" i="21"/>
  <c r="D1348" i="21"/>
  <c r="O1349" i="21"/>
  <c r="P1349" i="21"/>
  <c r="N1349" i="21"/>
  <c r="Q1349" i="21"/>
  <c r="K1350" i="21"/>
  <c r="J1350" i="21"/>
  <c r="L1350" i="21"/>
  <c r="M1350" i="21"/>
  <c r="H1351" i="21"/>
  <c r="I1350" i="21"/>
  <c r="D1349" i="21"/>
  <c r="F1348" i="21"/>
  <c r="E1348" i="21"/>
  <c r="J1351" i="21"/>
  <c r="H1352" i="21"/>
  <c r="I1351" i="21"/>
  <c r="L1351" i="21"/>
  <c r="M1351" i="21"/>
  <c r="K1351" i="21"/>
  <c r="Q1350" i="21"/>
  <c r="N1350" i="21"/>
  <c r="P1350" i="21"/>
  <c r="O1350" i="21"/>
  <c r="D1350" i="21"/>
  <c r="E1349" i="21"/>
  <c r="F1349" i="21"/>
  <c r="J1352" i="21"/>
  <c r="I1352" i="21"/>
  <c r="L1352" i="21"/>
  <c r="H1353" i="21"/>
  <c r="M1352" i="21"/>
  <c r="K1352" i="21"/>
  <c r="N1351" i="21"/>
  <c r="P1351" i="21"/>
  <c r="O1351" i="21"/>
  <c r="Q1351" i="21"/>
  <c r="D1351" i="21"/>
  <c r="E1350" i="21"/>
  <c r="F1350" i="21"/>
  <c r="Q1352" i="21"/>
  <c r="O1352" i="21"/>
  <c r="P1352" i="21"/>
  <c r="N1352" i="21"/>
  <c r="I1353" i="21"/>
  <c r="M1353" i="21"/>
  <c r="K1353" i="21"/>
  <c r="J1353" i="21"/>
  <c r="H1354" i="21"/>
  <c r="L1353" i="21"/>
  <c r="D1352" i="21"/>
  <c r="E1351" i="21"/>
  <c r="F1351" i="21"/>
  <c r="P1353" i="21"/>
  <c r="O1353" i="21"/>
  <c r="N1353" i="21"/>
  <c r="Q1353" i="21"/>
  <c r="M1354" i="21"/>
  <c r="J1354" i="21"/>
  <c r="K1354" i="21"/>
  <c r="I1354" i="21"/>
  <c r="H1355" i="21"/>
  <c r="L1354" i="21"/>
  <c r="D1353" i="21"/>
  <c r="F1352" i="21"/>
  <c r="E1352" i="21"/>
  <c r="P1354" i="21"/>
  <c r="O1354" i="21"/>
  <c r="N1354" i="21"/>
  <c r="Q1354" i="21"/>
  <c r="L1355" i="21"/>
  <c r="J1355" i="21"/>
  <c r="M1355" i="21"/>
  <c r="H1356" i="21"/>
  <c r="K1355" i="21"/>
  <c r="I1355" i="21"/>
  <c r="F1353" i="21"/>
  <c r="D1354" i="21"/>
  <c r="E1353" i="21"/>
  <c r="H1357" i="21"/>
  <c r="M1356" i="21"/>
  <c r="K1356" i="21"/>
  <c r="J1356" i="21"/>
  <c r="L1356" i="21"/>
  <c r="I1356" i="21"/>
  <c r="Q1355" i="21"/>
  <c r="N1355" i="21"/>
  <c r="P1355" i="21"/>
  <c r="O1355" i="21"/>
  <c r="D1355" i="21"/>
  <c r="E1354" i="21"/>
  <c r="F1354" i="21"/>
  <c r="L1357" i="21"/>
  <c r="K1357" i="21"/>
  <c r="I1357" i="21"/>
  <c r="J1357" i="21"/>
  <c r="M1357" i="21"/>
  <c r="H1358" i="21"/>
  <c r="Q1356" i="21"/>
  <c r="N1356" i="21"/>
  <c r="P1356" i="21"/>
  <c r="O1356" i="21"/>
  <c r="D1356" i="21"/>
  <c r="F1355" i="21"/>
  <c r="E1355" i="21"/>
  <c r="P1357" i="21"/>
  <c r="O1357" i="21"/>
  <c r="N1357" i="21"/>
  <c r="Q1357" i="21"/>
  <c r="K1358" i="21"/>
  <c r="I1358" i="21"/>
  <c r="L1358" i="21"/>
  <c r="H1359" i="21"/>
  <c r="M1358" i="21"/>
  <c r="J1358" i="21"/>
  <c r="F1356" i="21"/>
  <c r="E1356" i="21"/>
  <c r="D1357" i="21"/>
  <c r="O1358" i="21"/>
  <c r="P1358" i="21"/>
  <c r="N1358" i="21"/>
  <c r="Q1358" i="21"/>
  <c r="I1359" i="21"/>
  <c r="H1360" i="21"/>
  <c r="J1359" i="21"/>
  <c r="M1359" i="21"/>
  <c r="K1359" i="21"/>
  <c r="L1359" i="21"/>
  <c r="F1357" i="21"/>
  <c r="D1358" i="21"/>
  <c r="E1357" i="21"/>
  <c r="N1359" i="21"/>
  <c r="O1359" i="21"/>
  <c r="P1359" i="21"/>
  <c r="Q1359" i="21"/>
  <c r="J1360" i="21"/>
  <c r="M1360" i="21"/>
  <c r="I1360" i="21"/>
  <c r="L1360" i="21"/>
  <c r="H1361" i="21"/>
  <c r="K1360" i="21"/>
  <c r="E1358" i="21"/>
  <c r="F1358" i="21"/>
  <c r="D1359" i="21"/>
  <c r="Q1360" i="21"/>
  <c r="O1360" i="21"/>
  <c r="P1360" i="21"/>
  <c r="N1360" i="21"/>
  <c r="M1361" i="21"/>
  <c r="J1361" i="21"/>
  <c r="K1361" i="21"/>
  <c r="H1362" i="21"/>
  <c r="L1361" i="21"/>
  <c r="I1361" i="21"/>
  <c r="D1360" i="21"/>
  <c r="F1359" i="21"/>
  <c r="E1359" i="21"/>
  <c r="L1362" i="21"/>
  <c r="H1363" i="21"/>
  <c r="M1362" i="21"/>
  <c r="I1362" i="21"/>
  <c r="K1362" i="21"/>
  <c r="J1362" i="21"/>
  <c r="P1361" i="21"/>
  <c r="O1361" i="21"/>
  <c r="N1361" i="21"/>
  <c r="Q1361" i="21"/>
  <c r="F1360" i="21"/>
  <c r="E1360" i="21"/>
  <c r="D1361" i="21"/>
  <c r="H1364" i="21"/>
  <c r="I1363" i="21"/>
  <c r="M1363" i="21"/>
  <c r="K1363" i="21"/>
  <c r="J1363" i="21"/>
  <c r="L1363" i="21"/>
  <c r="P1362" i="21"/>
  <c r="O1362" i="21"/>
  <c r="N1362" i="21"/>
  <c r="Q1362" i="21"/>
  <c r="F1361" i="21"/>
  <c r="E1361" i="21"/>
  <c r="D1362" i="21"/>
  <c r="I1364" i="21"/>
  <c r="H1365" i="21"/>
  <c r="L1364" i="21"/>
  <c r="M1364" i="21"/>
  <c r="J1364" i="21"/>
  <c r="K1364" i="21"/>
  <c r="N1363" i="21"/>
  <c r="Q1363" i="21"/>
  <c r="O1363" i="21"/>
  <c r="P1363" i="21"/>
  <c r="E1362" i="21"/>
  <c r="F1362" i="21"/>
  <c r="D1363" i="21"/>
  <c r="P1364" i="21"/>
  <c r="O1364" i="21"/>
  <c r="N1364" i="21"/>
  <c r="Q1364" i="21"/>
  <c r="H1366" i="21"/>
  <c r="I1365" i="21"/>
  <c r="K1365" i="21"/>
  <c r="J1365" i="21"/>
  <c r="L1365" i="21"/>
  <c r="M1365" i="21"/>
  <c r="D1364" i="21"/>
  <c r="F1363" i="21"/>
  <c r="E1363" i="21"/>
  <c r="I1366" i="21"/>
  <c r="M1366" i="21"/>
  <c r="J1366" i="21"/>
  <c r="H1367" i="21"/>
  <c r="K1366" i="21"/>
  <c r="L1366" i="21"/>
  <c r="N1365" i="21"/>
  <c r="Q1365" i="21"/>
  <c r="P1365" i="21"/>
  <c r="O1365" i="21"/>
  <c r="E1364" i="21"/>
  <c r="D1365" i="21"/>
  <c r="F1364" i="21"/>
  <c r="P1366" i="21"/>
  <c r="O1366" i="21"/>
  <c r="N1366" i="21"/>
  <c r="Q1366" i="21"/>
  <c r="H1368" i="21"/>
  <c r="L1367" i="21"/>
  <c r="K1367" i="21"/>
  <c r="M1367" i="21"/>
  <c r="I1367" i="21"/>
  <c r="J1367" i="21"/>
  <c r="E1365" i="21"/>
  <c r="F1365" i="21"/>
  <c r="D1366" i="21"/>
  <c r="H1369" i="21"/>
  <c r="K1368" i="21"/>
  <c r="M1368" i="21"/>
  <c r="J1368" i="21"/>
  <c r="L1368" i="21"/>
  <c r="I1368" i="21"/>
  <c r="P1367" i="21"/>
  <c r="O1367" i="21"/>
  <c r="N1367" i="21"/>
  <c r="Q1367" i="21"/>
  <c r="E1366" i="21"/>
  <c r="F1366" i="21"/>
  <c r="D1367" i="21"/>
  <c r="H1370" i="21"/>
  <c r="J1369" i="21"/>
  <c r="L1369" i="21"/>
  <c r="K1369" i="21"/>
  <c r="I1369" i="21"/>
  <c r="M1369" i="21"/>
  <c r="Q1368" i="21"/>
  <c r="O1368" i="21"/>
  <c r="P1368" i="21"/>
  <c r="N1368" i="21"/>
  <c r="D1368" i="21"/>
  <c r="E1367" i="21"/>
  <c r="F1367" i="21"/>
  <c r="K1370" i="21"/>
  <c r="I1370" i="21"/>
  <c r="J1370" i="21"/>
  <c r="L1370" i="21"/>
  <c r="H1371" i="21"/>
  <c r="M1370" i="21"/>
  <c r="P1369" i="21"/>
  <c r="O1369" i="21"/>
  <c r="N1369" i="21"/>
  <c r="Q1369" i="21"/>
  <c r="D1369" i="21"/>
  <c r="E1368" i="21"/>
  <c r="F1368" i="21"/>
  <c r="Q1370" i="21"/>
  <c r="P1370" i="21"/>
  <c r="O1370" i="21"/>
  <c r="N1370" i="21"/>
  <c r="L1371" i="21"/>
  <c r="I1371" i="21"/>
  <c r="H1372" i="21"/>
  <c r="J1371" i="21"/>
  <c r="M1371" i="21"/>
  <c r="K1371" i="21"/>
  <c r="E1369" i="21"/>
  <c r="D1370" i="21"/>
  <c r="F1369" i="21"/>
  <c r="O1371" i="21"/>
  <c r="P1371" i="21"/>
  <c r="N1371" i="21"/>
  <c r="Q1371" i="21"/>
  <c r="J1372" i="21"/>
  <c r="L1372" i="21"/>
  <c r="M1372" i="21"/>
  <c r="K1372" i="21"/>
  <c r="H1373" i="21"/>
  <c r="I1372" i="21"/>
  <c r="E1370" i="21"/>
  <c r="F1370" i="21"/>
  <c r="D1371" i="21"/>
  <c r="L1373" i="21"/>
  <c r="M1373" i="21"/>
  <c r="K1373" i="21"/>
  <c r="H1374" i="21"/>
  <c r="J1373" i="21"/>
  <c r="I1373" i="21"/>
  <c r="O1372" i="21"/>
  <c r="P1372" i="21"/>
  <c r="N1372" i="21"/>
  <c r="Q1372" i="21"/>
  <c r="E1371" i="21"/>
  <c r="D1372" i="21"/>
  <c r="F1371" i="21"/>
  <c r="I1374" i="21"/>
  <c r="M1374" i="21"/>
  <c r="L1374" i="21"/>
  <c r="K1374" i="21"/>
  <c r="J1374" i="21"/>
  <c r="H1375" i="21"/>
  <c r="P1373" i="21"/>
  <c r="O1373" i="21"/>
  <c r="N1373" i="21"/>
  <c r="Q1373" i="21"/>
  <c r="F1372" i="21"/>
  <c r="E1372" i="21"/>
  <c r="D1373" i="21"/>
  <c r="P1374" i="21"/>
  <c r="N1374" i="21"/>
  <c r="Q1374" i="21"/>
  <c r="O1374" i="21"/>
  <c r="I1375" i="21"/>
  <c r="H1376" i="21"/>
  <c r="K1375" i="21"/>
  <c r="J1375" i="21"/>
  <c r="M1375" i="21"/>
  <c r="L1375" i="21"/>
  <c r="F1373" i="21"/>
  <c r="E1373" i="21"/>
  <c r="D1374" i="21"/>
  <c r="O1375" i="21"/>
  <c r="P1375" i="21"/>
  <c r="N1375" i="21"/>
  <c r="Q1375" i="21"/>
  <c r="K1376" i="21"/>
  <c r="M1376" i="21"/>
  <c r="H1377" i="21"/>
  <c r="J1376" i="21"/>
  <c r="L1376" i="21"/>
  <c r="I1376" i="21"/>
  <c r="E1374" i="21"/>
  <c r="D1375" i="21"/>
  <c r="F1374" i="21"/>
  <c r="M1377" i="21"/>
  <c r="I1377" i="21"/>
  <c r="L1377" i="21"/>
  <c r="J1377" i="21"/>
  <c r="K1377" i="21"/>
  <c r="H1378" i="21"/>
  <c r="N1376" i="21"/>
  <c r="P1376" i="21"/>
  <c r="Q1376" i="21"/>
  <c r="O1376" i="21"/>
  <c r="D1376" i="21"/>
  <c r="F1375" i="21"/>
  <c r="E1375" i="21"/>
  <c r="P1377" i="21"/>
  <c r="O1377" i="21"/>
  <c r="N1377" i="21"/>
  <c r="Q1377" i="21"/>
  <c r="J1378" i="21"/>
  <c r="M1378" i="21"/>
  <c r="I1378" i="21"/>
  <c r="H1379" i="21"/>
  <c r="L1378" i="21"/>
  <c r="K1378" i="21"/>
  <c r="E1376" i="21"/>
  <c r="F1376" i="21"/>
  <c r="D1377" i="21"/>
  <c r="Q1378" i="21"/>
  <c r="P1378" i="21"/>
  <c r="O1378" i="21"/>
  <c r="N1378" i="21"/>
  <c r="M1379" i="21"/>
  <c r="I1379" i="21"/>
  <c r="H1380" i="21"/>
  <c r="L1379" i="21"/>
  <c r="J1379" i="21"/>
  <c r="K1379" i="21"/>
  <c r="D1378" i="21"/>
  <c r="E1377" i="21"/>
  <c r="F1377" i="21"/>
  <c r="N1379" i="21"/>
  <c r="O1379" i="21"/>
  <c r="Q1379" i="21"/>
  <c r="P1379" i="21"/>
  <c r="J1380" i="21"/>
  <c r="I1380" i="21"/>
  <c r="L1380" i="21"/>
  <c r="M1380" i="21"/>
  <c r="H1381" i="21"/>
  <c r="K1380" i="21"/>
  <c r="E1378" i="21"/>
  <c r="D1379" i="21"/>
  <c r="F1378" i="21"/>
  <c r="O1380" i="21"/>
  <c r="P1380" i="21"/>
  <c r="N1380" i="21"/>
  <c r="Q1380" i="21"/>
  <c r="K1381" i="21"/>
  <c r="L1381" i="21"/>
  <c r="J1381" i="21"/>
  <c r="I1381" i="21"/>
  <c r="M1381" i="21"/>
  <c r="H1382" i="21"/>
  <c r="E1379" i="21"/>
  <c r="F1379" i="21"/>
  <c r="D1380" i="21"/>
  <c r="Q1381" i="21"/>
  <c r="N1381" i="21"/>
  <c r="P1381" i="21"/>
  <c r="O1381" i="21"/>
  <c r="L1382" i="21"/>
  <c r="K1382" i="21"/>
  <c r="J1382" i="21"/>
  <c r="I1382" i="21"/>
  <c r="M1382" i="21"/>
  <c r="H1383" i="21"/>
  <c r="D1381" i="21"/>
  <c r="F1380" i="21"/>
  <c r="E1380" i="21"/>
  <c r="N1382" i="21"/>
  <c r="P1382" i="21"/>
  <c r="Q1382" i="21"/>
  <c r="O1382" i="21"/>
  <c r="M1383" i="21"/>
  <c r="K1383" i="21"/>
  <c r="H1384" i="21"/>
  <c r="J1383" i="21"/>
  <c r="I1383" i="21"/>
  <c r="L1383" i="21"/>
  <c r="D1382" i="21"/>
  <c r="E1381" i="21"/>
  <c r="F1381" i="21"/>
  <c r="H1385" i="21"/>
  <c r="I1384" i="21"/>
  <c r="J1384" i="21"/>
  <c r="K1384" i="21"/>
  <c r="M1384" i="21"/>
  <c r="L1384" i="21"/>
  <c r="O1383" i="21"/>
  <c r="P1383" i="21"/>
  <c r="N1383" i="21"/>
  <c r="Q1383" i="21"/>
  <c r="E1382" i="21"/>
  <c r="F1382" i="21"/>
  <c r="D1383" i="21"/>
  <c r="M1385" i="21"/>
  <c r="L1385" i="21"/>
  <c r="I1385" i="21"/>
  <c r="J1385" i="21"/>
  <c r="K1385" i="21"/>
  <c r="H1386" i="21"/>
  <c r="Q1384" i="21"/>
  <c r="O1384" i="21"/>
  <c r="P1384" i="21"/>
  <c r="N1384" i="21"/>
  <c r="F1383" i="21"/>
  <c r="E1383" i="21"/>
  <c r="D1384" i="21"/>
  <c r="P1385" i="21"/>
  <c r="O1385" i="21"/>
  <c r="N1385" i="21"/>
  <c r="Q1385" i="21"/>
  <c r="J1386" i="21"/>
  <c r="M1386" i="21"/>
  <c r="L1386" i="21"/>
  <c r="H1387" i="21"/>
  <c r="K1386" i="21"/>
  <c r="I1386" i="21"/>
  <c r="F1384" i="21"/>
  <c r="D1385" i="21"/>
  <c r="E1384" i="21"/>
  <c r="I1387" i="21"/>
  <c r="H1388" i="21"/>
  <c r="K1387" i="21"/>
  <c r="J1387" i="21"/>
  <c r="M1387" i="21"/>
  <c r="L1387" i="21"/>
  <c r="P1386" i="21"/>
  <c r="O1386" i="21"/>
  <c r="N1386" i="21"/>
  <c r="Q1386" i="21"/>
  <c r="E1385" i="21"/>
  <c r="D1386" i="21"/>
  <c r="F1385" i="21"/>
  <c r="N1387" i="21"/>
  <c r="Q1387" i="21"/>
  <c r="P1387" i="21"/>
  <c r="O1387" i="21"/>
  <c r="K1388" i="21"/>
  <c r="H1389" i="21"/>
  <c r="L1388" i="21"/>
  <c r="I1388" i="21"/>
  <c r="J1388" i="21"/>
  <c r="M1388" i="21"/>
  <c r="E1386" i="21"/>
  <c r="F1386" i="21"/>
  <c r="D1387" i="21"/>
  <c r="I1389" i="21"/>
  <c r="M1389" i="21"/>
  <c r="H1390" i="21"/>
  <c r="L1389" i="21"/>
  <c r="J1389" i="21"/>
  <c r="K1389" i="21"/>
  <c r="P1388" i="21"/>
  <c r="O1388" i="21"/>
  <c r="N1388" i="21"/>
  <c r="Q1388" i="21"/>
  <c r="F1387" i="21"/>
  <c r="D1388" i="21"/>
  <c r="E1387" i="21"/>
  <c r="Q1389" i="21"/>
  <c r="N1389" i="21"/>
  <c r="O1389" i="21"/>
  <c r="P1389" i="21"/>
  <c r="I1390" i="21"/>
  <c r="H1391" i="21"/>
  <c r="M1390" i="21"/>
  <c r="K1390" i="21"/>
  <c r="J1390" i="21"/>
  <c r="L1390" i="21"/>
  <c r="D1389" i="21"/>
  <c r="E1388" i="21"/>
  <c r="F1388" i="21"/>
  <c r="N1390" i="21"/>
  <c r="P1390" i="21"/>
  <c r="Q1390" i="21"/>
  <c r="O1390" i="21"/>
  <c r="J1391" i="21"/>
  <c r="K1391" i="21"/>
  <c r="M1391" i="21"/>
  <c r="L1391" i="21"/>
  <c r="I1391" i="21"/>
  <c r="H1392" i="21"/>
  <c r="F1389" i="21"/>
  <c r="E1389" i="21"/>
  <c r="D1390" i="21"/>
  <c r="O1391" i="21"/>
  <c r="P1391" i="21"/>
  <c r="N1391" i="21"/>
  <c r="Q1391" i="21"/>
  <c r="L1392" i="21"/>
  <c r="I1392" i="21"/>
  <c r="H1393" i="21"/>
  <c r="J1392" i="21"/>
  <c r="K1392" i="21"/>
  <c r="M1392" i="21"/>
  <c r="D1391" i="21"/>
  <c r="F1390" i="21"/>
  <c r="E1390" i="21"/>
  <c r="Q1392" i="21"/>
  <c r="O1392" i="21"/>
  <c r="P1392" i="21"/>
  <c r="N1392" i="21"/>
  <c r="M1393" i="21"/>
  <c r="L1393" i="21"/>
  <c r="J1393" i="21"/>
  <c r="K1393" i="21"/>
  <c r="H1394" i="21"/>
  <c r="I1393" i="21"/>
  <c r="E1391" i="21"/>
  <c r="F1391" i="21"/>
  <c r="D1392" i="21"/>
  <c r="L1394" i="21"/>
  <c r="J1394" i="21"/>
  <c r="H1395" i="21"/>
  <c r="K1394" i="21"/>
  <c r="I1394" i="21"/>
  <c r="M1394" i="21"/>
  <c r="N1393" i="21"/>
  <c r="P1393" i="21"/>
  <c r="O1393" i="21"/>
  <c r="Q1393" i="21"/>
  <c r="F1392" i="21"/>
  <c r="D1393" i="21"/>
  <c r="E1392" i="21"/>
  <c r="J1395" i="21"/>
  <c r="I1395" i="21"/>
  <c r="K1395" i="21"/>
  <c r="H1396" i="21"/>
  <c r="M1395" i="21"/>
  <c r="L1395" i="21"/>
  <c r="Q1394" i="21"/>
  <c r="O1394" i="21"/>
  <c r="P1394" i="21"/>
  <c r="N1394" i="21"/>
  <c r="D1394" i="21"/>
  <c r="E1393" i="21"/>
  <c r="F1393" i="21"/>
  <c r="Q1395" i="21"/>
  <c r="N1395" i="21"/>
  <c r="P1395" i="21"/>
  <c r="O1395" i="21"/>
  <c r="K1396" i="21"/>
  <c r="H1397" i="21"/>
  <c r="J1396" i="21"/>
  <c r="L1396" i="21"/>
  <c r="M1396" i="21"/>
  <c r="I1396" i="21"/>
  <c r="E1394" i="21"/>
  <c r="D1395" i="21"/>
  <c r="F1394" i="21"/>
  <c r="H1398" i="21"/>
  <c r="J1397" i="21"/>
  <c r="I1397" i="21"/>
  <c r="M1397" i="21"/>
  <c r="L1397" i="21"/>
  <c r="K1397" i="21"/>
  <c r="O1396" i="21"/>
  <c r="N1396" i="21"/>
  <c r="P1396" i="21"/>
  <c r="Q1396" i="21"/>
  <c r="F1395" i="21"/>
  <c r="E1395" i="21"/>
  <c r="D1396" i="21"/>
  <c r="J1398" i="21"/>
  <c r="M1398" i="21"/>
  <c r="H1399" i="21"/>
  <c r="K1398" i="21"/>
  <c r="I1398" i="21"/>
  <c r="L1398" i="21"/>
  <c r="N1397" i="21"/>
  <c r="Q1397" i="21"/>
  <c r="P1397" i="21"/>
  <c r="O1397" i="21"/>
  <c r="D1397" i="21"/>
  <c r="E1396" i="21"/>
  <c r="F1396" i="21"/>
  <c r="L1399" i="21"/>
  <c r="H1400" i="21"/>
  <c r="K1399" i="21"/>
  <c r="I1399" i="21"/>
  <c r="J1399" i="21"/>
  <c r="M1399" i="21"/>
  <c r="O1398" i="21"/>
  <c r="Q1398" i="21"/>
  <c r="N1398" i="21"/>
  <c r="P1398" i="21"/>
  <c r="F1397" i="21"/>
  <c r="E1397" i="21"/>
  <c r="D1398" i="21"/>
  <c r="L1400" i="21"/>
  <c r="J1400" i="21"/>
  <c r="I1400" i="21"/>
  <c r="M1400" i="21"/>
  <c r="H1401" i="21"/>
  <c r="K1400" i="21"/>
  <c r="P1399" i="21"/>
  <c r="N1399" i="21"/>
  <c r="O1399" i="21"/>
  <c r="Q1399" i="21"/>
  <c r="E1398" i="21"/>
  <c r="F1398" i="21"/>
  <c r="D1399" i="21"/>
  <c r="Q1400" i="21"/>
  <c r="O1400" i="21"/>
  <c r="P1400" i="21"/>
  <c r="N1400" i="21"/>
  <c r="J1401" i="21"/>
  <c r="I1401" i="21"/>
  <c r="K1401" i="21"/>
  <c r="H1402" i="21"/>
  <c r="L1401" i="21"/>
  <c r="M1401" i="21"/>
  <c r="F1399" i="21"/>
  <c r="E1399" i="21"/>
  <c r="D1400" i="21"/>
  <c r="Q1401" i="21"/>
  <c r="O1401" i="21"/>
  <c r="P1401" i="21"/>
  <c r="N1401" i="21"/>
  <c r="K1402" i="21"/>
  <c r="I1402" i="21"/>
  <c r="M1402" i="21"/>
  <c r="L1402" i="21"/>
  <c r="H1403" i="21"/>
  <c r="J1402" i="21"/>
  <c r="D1401" i="21"/>
  <c r="F1400" i="21"/>
  <c r="E1400" i="21"/>
  <c r="Q1402" i="21"/>
  <c r="O1402" i="21"/>
  <c r="P1402" i="21"/>
  <c r="N1402" i="21"/>
  <c r="H1404" i="21"/>
  <c r="J1403" i="21"/>
  <c r="L1403" i="21"/>
  <c r="K1403" i="21"/>
  <c r="I1403" i="21"/>
  <c r="M1403" i="21"/>
  <c r="D1402" i="21"/>
  <c r="F1401" i="21"/>
  <c r="E1401" i="21"/>
  <c r="J1404" i="21"/>
  <c r="L1404" i="21"/>
  <c r="M1404" i="21"/>
  <c r="K1404" i="21"/>
  <c r="H1405" i="21"/>
  <c r="I1404" i="21"/>
  <c r="N1403" i="21"/>
  <c r="P1403" i="21"/>
  <c r="Q1403" i="21"/>
  <c r="O1403" i="21"/>
  <c r="D1403" i="21"/>
  <c r="F1402" i="21"/>
  <c r="E1402" i="21"/>
  <c r="I1405" i="21"/>
  <c r="L1405" i="21"/>
  <c r="K1405" i="21"/>
  <c r="H1406" i="21"/>
  <c r="M1405" i="21"/>
  <c r="J1405" i="21"/>
  <c r="Q1404" i="21"/>
  <c r="N1404" i="21"/>
  <c r="P1404" i="21"/>
  <c r="O1404" i="21"/>
  <c r="F1403" i="21"/>
  <c r="D1404" i="21"/>
  <c r="E1403" i="21"/>
  <c r="N1405" i="21"/>
  <c r="Q1405" i="21"/>
  <c r="O1405" i="21"/>
  <c r="P1405" i="21"/>
  <c r="I1406" i="21"/>
  <c r="L1406" i="21"/>
  <c r="J1406" i="21"/>
  <c r="M1406" i="21"/>
  <c r="K1406" i="21"/>
  <c r="H1407" i="21"/>
  <c r="F1404" i="21"/>
  <c r="D1405" i="21"/>
  <c r="E1404" i="21"/>
  <c r="Q1406" i="21"/>
  <c r="N1406" i="21"/>
  <c r="P1406" i="21"/>
  <c r="O1406" i="21"/>
  <c r="H1408" i="21"/>
  <c r="L1407" i="21"/>
  <c r="J1407" i="21"/>
  <c r="I1407" i="21"/>
  <c r="K1407" i="21"/>
  <c r="M1407" i="21"/>
  <c r="F1405" i="21"/>
  <c r="D1406" i="21"/>
  <c r="E1405" i="21"/>
  <c r="M1408" i="21"/>
  <c r="K1408" i="21"/>
  <c r="J1408" i="21"/>
  <c r="I1408" i="21"/>
  <c r="H1409" i="21"/>
  <c r="L1408" i="21"/>
  <c r="P1407" i="21"/>
  <c r="O1407" i="21"/>
  <c r="N1407" i="21"/>
  <c r="Q1407" i="21"/>
  <c r="F1406" i="21"/>
  <c r="E1406" i="21"/>
  <c r="D1407" i="21"/>
  <c r="Q1408" i="21"/>
  <c r="P1408" i="21"/>
  <c r="O1408" i="21"/>
  <c r="N1408" i="21"/>
  <c r="K1409" i="21"/>
  <c r="H1410" i="21"/>
  <c r="J1409" i="21"/>
  <c r="L1409" i="21"/>
  <c r="M1409" i="21"/>
  <c r="I1409" i="21"/>
  <c r="E1407" i="21"/>
  <c r="D1408" i="21"/>
  <c r="F1407" i="21"/>
  <c r="K1410" i="21"/>
  <c r="I1410" i="21"/>
  <c r="J1410" i="21"/>
  <c r="H1411" i="21"/>
  <c r="M1410" i="21"/>
  <c r="L1410" i="21"/>
  <c r="P1409" i="21"/>
  <c r="O1409" i="21"/>
  <c r="N1409" i="21"/>
  <c r="Q1409" i="21"/>
  <c r="F1408" i="21"/>
  <c r="D1409" i="21"/>
  <c r="E1408" i="21"/>
  <c r="Q1410" i="21"/>
  <c r="P1410" i="21"/>
  <c r="O1410" i="21"/>
  <c r="N1410" i="21"/>
  <c r="I1411" i="21"/>
  <c r="J1411" i="21"/>
  <c r="M1411" i="21"/>
  <c r="H1412" i="21"/>
  <c r="K1411" i="21"/>
  <c r="L1411" i="21"/>
  <c r="E1409" i="21"/>
  <c r="F1409" i="21"/>
  <c r="D1410" i="21"/>
  <c r="Q1411" i="21"/>
  <c r="O1411" i="21"/>
  <c r="P1411" i="21"/>
  <c r="N1411" i="21"/>
  <c r="J1412" i="21"/>
  <c r="I1412" i="21"/>
  <c r="H1413" i="21"/>
  <c r="K1412" i="21"/>
  <c r="L1412" i="21"/>
  <c r="M1412" i="21"/>
  <c r="D1411" i="21"/>
  <c r="F1410" i="21"/>
  <c r="E1410" i="21"/>
  <c r="O1412" i="21"/>
  <c r="P1412" i="21"/>
  <c r="Q1412" i="21"/>
  <c r="N1412" i="21"/>
  <c r="J1413" i="21"/>
  <c r="H1414" i="21"/>
  <c r="K1413" i="21"/>
  <c r="I1413" i="21"/>
  <c r="M1413" i="21"/>
  <c r="L1413" i="21"/>
  <c r="F1411" i="21"/>
  <c r="D1412" i="21"/>
  <c r="E1411" i="21"/>
  <c r="M1414" i="21"/>
  <c r="H1415" i="21"/>
  <c r="J1414" i="21"/>
  <c r="K1414" i="21"/>
  <c r="I1414" i="21"/>
  <c r="L1414" i="21"/>
  <c r="P1413" i="21"/>
  <c r="N1413" i="21"/>
  <c r="Q1413" i="21"/>
  <c r="O1413" i="21"/>
  <c r="E1412" i="21"/>
  <c r="D1413" i="21"/>
  <c r="F1412" i="21"/>
  <c r="K1415" i="21"/>
  <c r="I1415" i="21"/>
  <c r="H1416" i="21"/>
  <c r="M1415" i="21"/>
  <c r="J1415" i="21"/>
  <c r="L1415" i="21"/>
  <c r="O1414" i="21"/>
  <c r="N1414" i="21"/>
  <c r="Q1414" i="21"/>
  <c r="P1414" i="21"/>
  <c r="F1413" i="21"/>
  <c r="E1413" i="21"/>
  <c r="D1414" i="21"/>
  <c r="N1415" i="21"/>
  <c r="O1415" i="21"/>
  <c r="P1415" i="21"/>
  <c r="Q1415" i="21"/>
  <c r="J1416" i="21"/>
  <c r="M1416" i="21"/>
  <c r="H1417" i="21"/>
  <c r="I1416" i="21"/>
  <c r="L1416" i="21"/>
  <c r="K1416" i="21"/>
  <c r="D1415" i="21"/>
  <c r="E1414" i="21"/>
  <c r="F1414" i="21"/>
  <c r="H1418" i="21"/>
  <c r="I1417" i="21"/>
  <c r="J1417" i="21"/>
  <c r="M1417" i="21"/>
  <c r="K1417" i="21"/>
  <c r="L1417" i="21"/>
  <c r="P1416" i="21"/>
  <c r="Q1416" i="21"/>
  <c r="O1416" i="21"/>
  <c r="N1416" i="21"/>
  <c r="F1415" i="21"/>
  <c r="E1415" i="21"/>
  <c r="D1416" i="21"/>
  <c r="K1418" i="21"/>
  <c r="H1419" i="21"/>
  <c r="I1418" i="21"/>
  <c r="J1418" i="21"/>
  <c r="M1418" i="21"/>
  <c r="L1418" i="21"/>
  <c r="P1417" i="21"/>
  <c r="O1417" i="21"/>
  <c r="N1417" i="21"/>
  <c r="Q1417" i="21"/>
  <c r="E1416" i="21"/>
  <c r="D1417" i="21"/>
  <c r="F1416" i="21"/>
  <c r="K1419" i="21"/>
  <c r="H1420" i="21"/>
  <c r="J1419" i="21"/>
  <c r="I1419" i="21"/>
  <c r="L1419" i="21"/>
  <c r="M1419" i="21"/>
  <c r="O1418" i="21"/>
  <c r="Q1418" i="21"/>
  <c r="P1418" i="21"/>
  <c r="N1418" i="21"/>
  <c r="F1417" i="21"/>
  <c r="E1417" i="21"/>
  <c r="D1418" i="21"/>
  <c r="L1420" i="21"/>
  <c r="M1420" i="21"/>
  <c r="I1420" i="21"/>
  <c r="H1421" i="21"/>
  <c r="J1420" i="21"/>
  <c r="K1420" i="21"/>
  <c r="O1419" i="21"/>
  <c r="N1419" i="21"/>
  <c r="Q1419" i="21"/>
  <c r="P1419" i="21"/>
  <c r="F1418" i="21"/>
  <c r="D1419" i="21"/>
  <c r="E1418" i="21"/>
  <c r="P1420" i="21"/>
  <c r="O1420" i="21"/>
  <c r="N1420" i="21"/>
  <c r="Q1420" i="21"/>
  <c r="K1421" i="21"/>
  <c r="H1422" i="21"/>
  <c r="I1421" i="21"/>
  <c r="M1421" i="21"/>
  <c r="L1421" i="21"/>
  <c r="J1421" i="21"/>
  <c r="E1419" i="21"/>
  <c r="D1420" i="21"/>
  <c r="F1419" i="21"/>
  <c r="M1422" i="21"/>
  <c r="H1423" i="21"/>
  <c r="J1422" i="21"/>
  <c r="L1422" i="21"/>
  <c r="K1422" i="21"/>
  <c r="I1422" i="21"/>
  <c r="P1421" i="21"/>
  <c r="N1421" i="21"/>
  <c r="Q1421" i="21"/>
  <c r="O1421" i="21"/>
  <c r="F1420" i="21"/>
  <c r="E1420" i="21"/>
  <c r="D1421" i="21"/>
  <c r="M1423" i="21"/>
  <c r="J1423" i="21"/>
  <c r="K1423" i="21"/>
  <c r="I1423" i="21"/>
  <c r="L1423" i="21"/>
  <c r="H1424" i="21"/>
  <c r="Q1422" i="21"/>
  <c r="N1422" i="21"/>
  <c r="O1422" i="21"/>
  <c r="P1422" i="21"/>
  <c r="E1421" i="21"/>
  <c r="F1421" i="21"/>
  <c r="D1422" i="21"/>
  <c r="O1423" i="21"/>
  <c r="N1423" i="21"/>
  <c r="P1423" i="21"/>
  <c r="Q1423" i="21"/>
  <c r="K1424" i="21"/>
  <c r="H1425" i="21"/>
  <c r="M1424" i="21"/>
  <c r="I1424" i="21"/>
  <c r="J1424" i="21"/>
  <c r="L1424" i="21"/>
  <c r="E1422" i="21"/>
  <c r="F1422" i="21"/>
  <c r="D1423" i="21"/>
  <c r="K1425" i="21"/>
  <c r="J1425" i="21"/>
  <c r="H1426" i="21"/>
  <c r="M1425" i="21"/>
  <c r="I1425" i="21"/>
  <c r="L1425" i="21"/>
  <c r="O1424" i="21"/>
  <c r="Q1424" i="21"/>
  <c r="P1424" i="21"/>
  <c r="N1424" i="21"/>
  <c r="E1423" i="21"/>
  <c r="D1424" i="21"/>
  <c r="F1423" i="21"/>
  <c r="L1426" i="21"/>
  <c r="K1426" i="21"/>
  <c r="J1426" i="21"/>
  <c r="I1426" i="21"/>
  <c r="M1426" i="21"/>
  <c r="H1427" i="21"/>
  <c r="O1425" i="21"/>
  <c r="P1425" i="21"/>
  <c r="N1425" i="21"/>
  <c r="Q1425" i="21"/>
  <c r="F1424" i="21"/>
  <c r="E1424" i="21"/>
  <c r="D1425" i="21"/>
  <c r="P1426" i="21"/>
  <c r="Q1426" i="21"/>
  <c r="O1426" i="21"/>
  <c r="N1426" i="21"/>
  <c r="H1428" i="21"/>
  <c r="K1427" i="21"/>
  <c r="L1427" i="21"/>
  <c r="M1427" i="21"/>
  <c r="J1427" i="21"/>
  <c r="I1427" i="21"/>
  <c r="E1425" i="21"/>
  <c r="F1425" i="21"/>
  <c r="D1426" i="21"/>
  <c r="I1428" i="21"/>
  <c r="M1428" i="21"/>
  <c r="K1428" i="21"/>
  <c r="J1428" i="21"/>
  <c r="L1428" i="21"/>
  <c r="H1429" i="21"/>
  <c r="O1427" i="21"/>
  <c r="N1427" i="21"/>
  <c r="Q1427" i="21"/>
  <c r="P1427" i="21"/>
  <c r="F1426" i="21"/>
  <c r="E1426" i="21"/>
  <c r="D1427" i="21"/>
  <c r="P1428" i="21"/>
  <c r="O1428" i="21"/>
  <c r="N1428" i="21"/>
  <c r="Q1428" i="21"/>
  <c r="M1429" i="21"/>
  <c r="H1430" i="21"/>
  <c r="I1429" i="21"/>
  <c r="J1429" i="21"/>
  <c r="K1429" i="21"/>
  <c r="L1429" i="21"/>
  <c r="E1427" i="21"/>
  <c r="D1428" i="21"/>
  <c r="F1427" i="21"/>
  <c r="J1430" i="21"/>
  <c r="I1430" i="21"/>
  <c r="L1430" i="21"/>
  <c r="M1430" i="21"/>
  <c r="K1430" i="21"/>
  <c r="H1431" i="21"/>
  <c r="P1429" i="21"/>
  <c r="N1429" i="21"/>
  <c r="O1429" i="21"/>
  <c r="Q1429" i="21"/>
  <c r="D1429" i="21"/>
  <c r="E1428" i="21"/>
  <c r="F1428" i="21"/>
  <c r="O1430" i="21"/>
  <c r="N1430" i="21"/>
  <c r="Q1430" i="21"/>
  <c r="P1430" i="21"/>
  <c r="H1432" i="21"/>
  <c r="L1431" i="21"/>
  <c r="K1431" i="21"/>
  <c r="I1431" i="21"/>
  <c r="J1431" i="21"/>
  <c r="M1431" i="21"/>
  <c r="E1429" i="21"/>
  <c r="D1430" i="21"/>
  <c r="F1429" i="21"/>
  <c r="K1432" i="21"/>
  <c r="H1433" i="21"/>
  <c r="L1432" i="21"/>
  <c r="M1432" i="21"/>
  <c r="J1432" i="21"/>
  <c r="I1432" i="21"/>
  <c r="N1431" i="21"/>
  <c r="O1431" i="21"/>
  <c r="P1431" i="21"/>
  <c r="Q1431" i="21"/>
  <c r="D1431" i="21"/>
  <c r="F1430" i="21"/>
  <c r="E1430" i="21"/>
  <c r="J1433" i="21"/>
  <c r="K1433" i="21"/>
  <c r="L1433" i="21"/>
  <c r="I1433" i="21"/>
  <c r="M1433" i="21"/>
  <c r="H1434" i="21"/>
  <c r="O1432" i="21"/>
  <c r="Q1432" i="21"/>
  <c r="P1432" i="21"/>
  <c r="N1432" i="21"/>
  <c r="D1432" i="21"/>
  <c r="F1431" i="21"/>
  <c r="E1431" i="21"/>
  <c r="P1433" i="21"/>
  <c r="O1433" i="21"/>
  <c r="N1433" i="21"/>
  <c r="Q1433" i="21"/>
  <c r="H1435" i="21"/>
  <c r="L1434" i="21"/>
  <c r="I1434" i="21"/>
  <c r="M1434" i="21"/>
  <c r="J1434" i="21"/>
  <c r="K1434" i="21"/>
  <c r="F1432" i="21"/>
  <c r="D1433" i="21"/>
  <c r="E1432" i="21"/>
  <c r="I1435" i="21"/>
  <c r="H1436" i="21"/>
  <c r="M1435" i="21"/>
  <c r="K1435" i="21"/>
  <c r="L1435" i="21"/>
  <c r="J1435" i="21"/>
  <c r="O1434" i="21"/>
  <c r="Q1434" i="21"/>
  <c r="P1434" i="21"/>
  <c r="N1434" i="21"/>
  <c r="E1433" i="21"/>
  <c r="F1433" i="21"/>
  <c r="D1434" i="21"/>
  <c r="P1435" i="21"/>
  <c r="O1435" i="21"/>
  <c r="N1435" i="21"/>
  <c r="Q1435" i="21"/>
  <c r="J1436" i="21"/>
  <c r="L1436" i="21"/>
  <c r="M1436" i="21"/>
  <c r="K1436" i="21"/>
  <c r="H1437" i="21"/>
  <c r="I1436" i="21"/>
  <c r="E1434" i="21"/>
  <c r="D1435" i="21"/>
  <c r="F1434" i="21"/>
  <c r="J1437" i="21"/>
  <c r="H1438" i="21"/>
  <c r="M1437" i="21"/>
  <c r="I1437" i="21"/>
  <c r="L1437" i="21"/>
  <c r="K1437" i="21"/>
  <c r="Q1436" i="21"/>
  <c r="N1436" i="21"/>
  <c r="O1436" i="21"/>
  <c r="P1436" i="21"/>
  <c r="E1435" i="21"/>
  <c r="D1436" i="21"/>
  <c r="F1435" i="21"/>
  <c r="M1438" i="21"/>
  <c r="L1438" i="21"/>
  <c r="I1438" i="21"/>
  <c r="K1438" i="21"/>
  <c r="H1439" i="21"/>
  <c r="J1438" i="21"/>
  <c r="P1437" i="21"/>
  <c r="N1437" i="21"/>
  <c r="O1437" i="21"/>
  <c r="Q1437" i="21"/>
  <c r="F1436" i="21"/>
  <c r="E1436" i="21"/>
  <c r="D1437" i="21"/>
  <c r="O1438" i="21"/>
  <c r="N1438" i="21"/>
  <c r="Q1438" i="21"/>
  <c r="P1438" i="21"/>
  <c r="H1440" i="21"/>
  <c r="L1439" i="21"/>
  <c r="K1439" i="21"/>
  <c r="I1439" i="21"/>
  <c r="M1439" i="21"/>
  <c r="J1439" i="21"/>
  <c r="E1437" i="21"/>
  <c r="F1437" i="21"/>
  <c r="D1438" i="21"/>
  <c r="H1441" i="21"/>
  <c r="K1440" i="21"/>
  <c r="J1440" i="21"/>
  <c r="M1440" i="21"/>
  <c r="L1440" i="21"/>
  <c r="I1440" i="21"/>
  <c r="P1439" i="21"/>
  <c r="N1439" i="21"/>
  <c r="O1439" i="21"/>
  <c r="Q1439" i="21"/>
  <c r="F1438" i="21"/>
  <c r="E1438" i="21"/>
  <c r="D1439" i="21"/>
  <c r="M1441" i="21"/>
  <c r="I1441" i="21"/>
  <c r="L1441" i="21"/>
  <c r="K1441" i="21"/>
  <c r="H1442" i="21"/>
  <c r="J1441" i="21"/>
  <c r="Q1440" i="21"/>
  <c r="P1440" i="21"/>
  <c r="O1440" i="21"/>
  <c r="N1440" i="21"/>
  <c r="E1439" i="21"/>
  <c r="F1439" i="21"/>
  <c r="D1440" i="21"/>
  <c r="O1441" i="21"/>
  <c r="P1441" i="21"/>
  <c r="N1441" i="21"/>
  <c r="Q1441" i="21"/>
  <c r="K1442" i="21"/>
  <c r="J1442" i="21"/>
  <c r="M1442" i="21"/>
  <c r="I1442" i="21"/>
  <c r="L1442" i="21"/>
  <c r="H1443" i="21"/>
  <c r="E1440" i="21"/>
  <c r="F1440" i="21"/>
  <c r="D1441" i="21"/>
  <c r="P1442" i="21"/>
  <c r="O1442" i="21"/>
  <c r="Q1442" i="21"/>
  <c r="N1442" i="21"/>
  <c r="M1443" i="21"/>
  <c r="H1444" i="21"/>
  <c r="K1443" i="21"/>
  <c r="L1443" i="21"/>
  <c r="J1443" i="21"/>
  <c r="I1443" i="21"/>
  <c r="E1441" i="21"/>
  <c r="F1441" i="21"/>
  <c r="D1442" i="21"/>
  <c r="L1444" i="21"/>
  <c r="H1445" i="21"/>
  <c r="M1444" i="21"/>
  <c r="K1444" i="21"/>
  <c r="J1444" i="21"/>
  <c r="I1444" i="21"/>
  <c r="O1443" i="21"/>
  <c r="P1443" i="21"/>
  <c r="N1443" i="21"/>
  <c r="Q1443" i="21"/>
  <c r="F1442" i="21"/>
  <c r="D1443" i="21"/>
  <c r="E1442" i="21"/>
  <c r="M1445" i="21"/>
  <c r="I1445" i="21"/>
  <c r="H1446" i="21"/>
  <c r="L1445" i="21"/>
  <c r="J1445" i="21"/>
  <c r="K1445" i="21"/>
  <c r="Q1444" i="21"/>
  <c r="N1444" i="21"/>
  <c r="P1444" i="21"/>
  <c r="O1444" i="21"/>
  <c r="D1444" i="21"/>
  <c r="F1443" i="21"/>
  <c r="E1443" i="21"/>
  <c r="Q1445" i="21"/>
  <c r="O1445" i="21"/>
  <c r="N1445" i="21"/>
  <c r="P1445" i="21"/>
  <c r="J1446" i="21"/>
  <c r="L1446" i="21"/>
  <c r="H1447" i="21"/>
  <c r="M1446" i="21"/>
  <c r="I1446" i="21"/>
  <c r="K1446" i="21"/>
  <c r="E1444" i="21"/>
  <c r="D1445" i="21"/>
  <c r="F1444" i="21"/>
  <c r="K1447" i="21"/>
  <c r="H1448" i="21"/>
  <c r="J1447" i="21"/>
  <c r="M1447" i="21"/>
  <c r="I1447" i="21"/>
  <c r="L1447" i="21"/>
  <c r="N1446" i="21"/>
  <c r="Q1446" i="21"/>
  <c r="P1446" i="21"/>
  <c r="O1446" i="21"/>
  <c r="D1446" i="21"/>
  <c r="F1445" i="21"/>
  <c r="E1445" i="21"/>
  <c r="M1448" i="21"/>
  <c r="K1448" i="21"/>
  <c r="J1448" i="21"/>
  <c r="H1449" i="21"/>
  <c r="I1448" i="21"/>
  <c r="L1448" i="21"/>
  <c r="O1447" i="21"/>
  <c r="P1447" i="21"/>
  <c r="N1447" i="21"/>
  <c r="Q1447" i="21"/>
  <c r="E1446" i="21"/>
  <c r="D1447" i="21"/>
  <c r="F1446" i="21"/>
  <c r="I1449" i="21"/>
  <c r="H1450" i="21"/>
  <c r="L1449" i="21"/>
  <c r="K1449" i="21"/>
  <c r="J1449" i="21"/>
  <c r="M1449" i="21"/>
  <c r="O1448" i="21"/>
  <c r="N1448" i="21"/>
  <c r="Q1448" i="21"/>
  <c r="P1448" i="21"/>
  <c r="F1447" i="21"/>
  <c r="D1448" i="21"/>
  <c r="E1447" i="21"/>
  <c r="N1449" i="21"/>
  <c r="Q1449" i="21"/>
  <c r="P1449" i="21"/>
  <c r="O1449" i="21"/>
  <c r="L1450" i="21"/>
  <c r="H1451" i="21"/>
  <c r="K1450" i="21"/>
  <c r="I1450" i="21"/>
  <c r="M1450" i="21"/>
  <c r="J1450" i="21"/>
  <c r="E1448" i="21"/>
  <c r="D1449" i="21"/>
  <c r="F1448" i="21"/>
  <c r="L1451" i="21"/>
  <c r="I1451" i="21"/>
  <c r="K1451" i="21"/>
  <c r="H1452" i="21"/>
  <c r="M1451" i="21"/>
  <c r="J1451" i="21"/>
  <c r="P1450" i="21"/>
  <c r="O1450" i="21"/>
  <c r="Q1450" i="21"/>
  <c r="N1450" i="21"/>
  <c r="D1450" i="21"/>
  <c r="E1449" i="21"/>
  <c r="F1449" i="21"/>
  <c r="P1451" i="21"/>
  <c r="O1451" i="21"/>
  <c r="N1451" i="21"/>
  <c r="Q1451" i="21"/>
  <c r="L1452" i="21"/>
  <c r="I1452" i="21"/>
  <c r="K1452" i="21"/>
  <c r="J1452" i="21"/>
  <c r="M1452" i="21"/>
  <c r="H1453" i="21"/>
  <c r="F1450" i="21"/>
  <c r="D1451" i="21"/>
  <c r="E1450" i="21"/>
  <c r="O1452" i="21"/>
  <c r="P1452" i="21"/>
  <c r="N1452" i="21"/>
  <c r="Q1452" i="21"/>
  <c r="J1453" i="21"/>
  <c r="L1453" i="21"/>
  <c r="H1454" i="21"/>
  <c r="I1453" i="21"/>
  <c r="M1453" i="21"/>
  <c r="K1453" i="21"/>
  <c r="E1451" i="21"/>
  <c r="D1452" i="21"/>
  <c r="F1451" i="21"/>
  <c r="J1454" i="21"/>
  <c r="I1454" i="21"/>
  <c r="M1454" i="21"/>
  <c r="L1454" i="21"/>
  <c r="H1455" i="21"/>
  <c r="K1454" i="21"/>
  <c r="O1453" i="21"/>
  <c r="P1453" i="21"/>
  <c r="N1453" i="21"/>
  <c r="Q1453" i="21"/>
  <c r="F1452" i="21"/>
  <c r="E1452" i="21"/>
  <c r="D1453" i="21"/>
  <c r="O1454" i="21"/>
  <c r="P1454" i="21"/>
  <c r="N1454" i="21"/>
  <c r="Q1454" i="21"/>
  <c r="H1456" i="21"/>
  <c r="L1455" i="21"/>
  <c r="J1455" i="21"/>
  <c r="M1455" i="21"/>
  <c r="K1455" i="21"/>
  <c r="I1455" i="21"/>
  <c r="F1453" i="21"/>
  <c r="E1453" i="21"/>
  <c r="D1454" i="21"/>
  <c r="L1456" i="21"/>
  <c r="I1456" i="21"/>
  <c r="J1456" i="21"/>
  <c r="H1457" i="21"/>
  <c r="K1456" i="21"/>
  <c r="M1456" i="21"/>
  <c r="O1455" i="21"/>
  <c r="N1455" i="21"/>
  <c r="Q1455" i="21"/>
  <c r="P1455" i="21"/>
  <c r="D1455" i="21"/>
  <c r="E1454" i="21"/>
  <c r="F1454" i="21"/>
  <c r="O1456" i="21"/>
  <c r="N1456" i="21"/>
  <c r="Q1456" i="21"/>
  <c r="P1456" i="21"/>
  <c r="J1457" i="21"/>
  <c r="I1457" i="21"/>
  <c r="M1457" i="21"/>
  <c r="H1458" i="21"/>
  <c r="K1457" i="21"/>
  <c r="L1457" i="21"/>
  <c r="F1455" i="21"/>
  <c r="D1456" i="21"/>
  <c r="E1455" i="21"/>
  <c r="Q1457" i="21"/>
  <c r="N1457" i="21"/>
  <c r="P1457" i="21"/>
  <c r="O1457" i="21"/>
  <c r="I1458" i="21"/>
  <c r="M1458" i="21"/>
  <c r="H1459" i="21"/>
  <c r="K1458" i="21"/>
  <c r="L1458" i="21"/>
  <c r="J1458" i="21"/>
  <c r="E1456" i="21"/>
  <c r="F1456" i="21"/>
  <c r="D1457" i="21"/>
  <c r="O1458" i="21"/>
  <c r="N1458" i="21"/>
  <c r="Q1458" i="21"/>
  <c r="P1458" i="21"/>
  <c r="L1459" i="21"/>
  <c r="H1460" i="21"/>
  <c r="M1459" i="21"/>
  <c r="I1459" i="21"/>
  <c r="K1459" i="21"/>
  <c r="J1459" i="21"/>
  <c r="E1457" i="21"/>
  <c r="F1457" i="21"/>
  <c r="D1458" i="21"/>
  <c r="J1460" i="21"/>
  <c r="H1461" i="21"/>
  <c r="L1460" i="21"/>
  <c r="M1460" i="21"/>
  <c r="I1460" i="21"/>
  <c r="K1460" i="21"/>
  <c r="P1459" i="21"/>
  <c r="O1459" i="21"/>
  <c r="N1459" i="21"/>
  <c r="Q1459" i="21"/>
  <c r="F1458" i="21"/>
  <c r="E1458" i="21"/>
  <c r="D1459" i="21"/>
  <c r="M1461" i="21"/>
  <c r="L1461" i="21"/>
  <c r="H1462" i="21"/>
  <c r="K1461" i="21"/>
  <c r="I1461" i="21"/>
  <c r="J1461" i="21"/>
  <c r="N1460" i="21"/>
  <c r="Q1460" i="21"/>
  <c r="P1460" i="21"/>
  <c r="O1460" i="21"/>
  <c r="F1459" i="21"/>
  <c r="E1459" i="21"/>
  <c r="D1460" i="21"/>
  <c r="H1463" i="21"/>
  <c r="M1462" i="21"/>
  <c r="J1462" i="21"/>
  <c r="L1462" i="21"/>
  <c r="I1462" i="21"/>
  <c r="K1462" i="21"/>
  <c r="O1461" i="21"/>
  <c r="P1461" i="21"/>
  <c r="N1461" i="21"/>
  <c r="Q1461" i="21"/>
  <c r="F1460" i="21"/>
  <c r="E1460" i="21"/>
  <c r="D1461" i="21"/>
  <c r="I1463" i="21"/>
  <c r="L1463" i="21"/>
  <c r="M1463" i="21"/>
  <c r="J1463" i="21"/>
  <c r="K1463" i="21"/>
  <c r="H1464" i="21"/>
  <c r="Q1462" i="21"/>
  <c r="O1462" i="21"/>
  <c r="P1462" i="21"/>
  <c r="N1462" i="21"/>
  <c r="F1461" i="21"/>
  <c r="E1461" i="21"/>
  <c r="D1462" i="21"/>
  <c r="N1463" i="21"/>
  <c r="Q1463" i="21"/>
  <c r="P1463" i="21"/>
  <c r="O1463" i="21"/>
  <c r="K1464" i="21"/>
  <c r="J1464" i="21"/>
  <c r="I1464" i="21"/>
  <c r="L1464" i="21"/>
  <c r="H1465" i="21"/>
  <c r="M1464" i="21"/>
  <c r="E1462" i="21"/>
  <c r="F1462" i="21"/>
  <c r="D1463" i="21"/>
  <c r="O1464" i="21"/>
  <c r="P1464" i="21"/>
  <c r="N1464" i="21"/>
  <c r="Q1464" i="21"/>
  <c r="K1465" i="21"/>
  <c r="I1465" i="21"/>
  <c r="M1465" i="21"/>
  <c r="L1465" i="21"/>
  <c r="H1466" i="21"/>
  <c r="J1465" i="21"/>
  <c r="E1463" i="21"/>
  <c r="D1464" i="21"/>
  <c r="F1463" i="21"/>
  <c r="Q1465" i="21"/>
  <c r="N1465" i="21"/>
  <c r="P1465" i="21"/>
  <c r="O1465" i="21"/>
  <c r="K1466" i="21"/>
  <c r="J1466" i="21"/>
  <c r="I1466" i="21"/>
  <c r="H1467" i="21"/>
  <c r="M1466" i="21"/>
  <c r="L1466" i="21"/>
  <c r="D1465" i="21"/>
  <c r="E1464" i="21"/>
  <c r="F1464" i="21"/>
  <c r="O1466" i="21"/>
  <c r="P1466" i="21"/>
  <c r="N1466" i="21"/>
  <c r="Q1466" i="21"/>
  <c r="I1467" i="21"/>
  <c r="K1467" i="21"/>
  <c r="J1467" i="21"/>
  <c r="L1467" i="21"/>
  <c r="H1468" i="21"/>
  <c r="M1467" i="21"/>
  <c r="D1466" i="21"/>
  <c r="E1465" i="21"/>
  <c r="F1465" i="21"/>
  <c r="O1467" i="21"/>
  <c r="P1467" i="21"/>
  <c r="N1467" i="21"/>
  <c r="Q1467" i="21"/>
  <c r="I1468" i="21"/>
  <c r="J1468" i="21"/>
  <c r="H1469" i="21"/>
  <c r="K1468" i="21"/>
  <c r="L1468" i="21"/>
  <c r="M1468" i="21"/>
  <c r="F1466" i="21"/>
  <c r="E1466" i="21"/>
  <c r="D1467" i="21"/>
  <c r="Q1468" i="21"/>
  <c r="N1468" i="21"/>
  <c r="P1468" i="21"/>
  <c r="O1468" i="21"/>
  <c r="I1469" i="21"/>
  <c r="K1469" i="21"/>
  <c r="L1469" i="21"/>
  <c r="J1469" i="21"/>
  <c r="H1470" i="21"/>
  <c r="M1469" i="21"/>
  <c r="E1467" i="21"/>
  <c r="D1468" i="21"/>
  <c r="F1467" i="21"/>
  <c r="O1469" i="21"/>
  <c r="P1469" i="21"/>
  <c r="N1469" i="21"/>
  <c r="Q1469" i="21"/>
  <c r="K1470" i="21"/>
  <c r="I1470" i="21"/>
  <c r="L1470" i="21"/>
  <c r="H1471" i="21"/>
  <c r="J1470" i="21"/>
  <c r="M1470" i="21"/>
  <c r="F1468" i="21"/>
  <c r="E1468" i="21"/>
  <c r="D1469" i="21"/>
  <c r="P1470" i="21"/>
  <c r="O1470" i="21"/>
  <c r="N1470" i="21"/>
  <c r="Q1470" i="21"/>
  <c r="I1471" i="21"/>
  <c r="L1471" i="21"/>
  <c r="M1471" i="21"/>
  <c r="J1471" i="21"/>
  <c r="H1472" i="21"/>
  <c r="K1471" i="21"/>
  <c r="F1469" i="21"/>
  <c r="E1469" i="21"/>
  <c r="D1470" i="21"/>
  <c r="Q1471" i="21"/>
  <c r="N1471" i="21"/>
  <c r="O1471" i="21"/>
  <c r="P1471" i="21"/>
  <c r="L1472" i="21"/>
  <c r="J1472" i="21"/>
  <c r="H1473" i="21"/>
  <c r="I1472" i="21"/>
  <c r="M1472" i="21"/>
  <c r="K1472" i="21"/>
  <c r="F1470" i="21"/>
  <c r="D1471" i="21"/>
  <c r="E1470" i="21"/>
  <c r="K1473" i="21"/>
  <c r="M1473" i="21"/>
  <c r="J1473" i="21"/>
  <c r="L1473" i="21"/>
  <c r="I1473" i="21"/>
  <c r="H1474" i="21"/>
  <c r="P1472" i="21"/>
  <c r="N1472" i="21"/>
  <c r="Q1472" i="21"/>
  <c r="O1472" i="21"/>
  <c r="D1472" i="21"/>
  <c r="F1471" i="21"/>
  <c r="E1471" i="21"/>
  <c r="Q1473" i="21"/>
  <c r="N1473" i="21"/>
  <c r="O1473" i="21"/>
  <c r="P1473" i="21"/>
  <c r="K1474" i="21"/>
  <c r="I1474" i="21"/>
  <c r="J1474" i="21"/>
  <c r="M1474" i="21"/>
  <c r="L1474" i="21"/>
  <c r="H1475" i="21"/>
  <c r="D1473" i="21"/>
  <c r="F1472" i="21"/>
  <c r="E1472" i="21"/>
  <c r="P1474" i="21"/>
  <c r="N1474" i="21"/>
  <c r="Q1474" i="21"/>
  <c r="O1474" i="21"/>
  <c r="I1475" i="21"/>
  <c r="H1476" i="21"/>
  <c r="L1475" i="21"/>
  <c r="M1475" i="21"/>
  <c r="J1475" i="21"/>
  <c r="K1475" i="21"/>
  <c r="F1473" i="21"/>
  <c r="D1474" i="21"/>
  <c r="E1473" i="21"/>
  <c r="O1475" i="21"/>
  <c r="P1475" i="21"/>
  <c r="N1475" i="21"/>
  <c r="Q1475" i="21"/>
  <c r="I1476" i="21"/>
  <c r="M1476" i="21"/>
  <c r="K1476" i="21"/>
  <c r="L1476" i="21"/>
  <c r="J1476" i="21"/>
  <c r="H1477" i="21"/>
  <c r="D1475" i="21"/>
  <c r="E1474" i="21"/>
  <c r="F1474" i="21"/>
  <c r="N1476" i="21"/>
  <c r="Q1476" i="21"/>
  <c r="O1476" i="21"/>
  <c r="P1476" i="21"/>
  <c r="L1477" i="21"/>
  <c r="K1477" i="21"/>
  <c r="H1478" i="21"/>
  <c r="I1477" i="21"/>
  <c r="M1477" i="21"/>
  <c r="J1477" i="21"/>
  <c r="F1475" i="21"/>
  <c r="E1475" i="21"/>
  <c r="D1476" i="21"/>
  <c r="L1478" i="21"/>
  <c r="H1479" i="21"/>
  <c r="J1478" i="21"/>
  <c r="K1478" i="21"/>
  <c r="M1478" i="21"/>
  <c r="I1478" i="21"/>
  <c r="P1477" i="21"/>
  <c r="O1477" i="21"/>
  <c r="N1477" i="21"/>
  <c r="Q1477" i="21"/>
  <c r="E1476" i="21"/>
  <c r="F1476" i="21"/>
  <c r="D1477" i="21"/>
  <c r="K1479" i="21"/>
  <c r="J1479" i="21"/>
  <c r="L1479" i="21"/>
  <c r="I1479" i="21"/>
  <c r="H1480" i="21"/>
  <c r="M1479" i="21"/>
  <c r="Q1478" i="21"/>
  <c r="P1478" i="21"/>
  <c r="O1478" i="21"/>
  <c r="N1478" i="21"/>
  <c r="F1477" i="21"/>
  <c r="E1477" i="21"/>
  <c r="D1478" i="21"/>
  <c r="N1479" i="21"/>
  <c r="Q1479" i="21"/>
  <c r="O1479" i="21"/>
  <c r="P1479" i="21"/>
  <c r="H1481" i="21"/>
  <c r="K1480" i="21"/>
  <c r="L1480" i="21"/>
  <c r="M1480" i="21"/>
  <c r="J1480" i="21"/>
  <c r="I1480" i="21"/>
  <c r="D1479" i="21"/>
  <c r="E1478" i="21"/>
  <c r="F1478" i="21"/>
  <c r="I1481" i="21"/>
  <c r="M1481" i="21"/>
  <c r="K1481" i="21"/>
  <c r="L1481" i="21"/>
  <c r="H1482" i="21"/>
  <c r="J1481" i="21"/>
  <c r="P1480" i="21"/>
  <c r="O1480" i="21"/>
  <c r="N1480" i="21"/>
  <c r="Q1480" i="21"/>
  <c r="E1479" i="21"/>
  <c r="F1479" i="21"/>
  <c r="D1480" i="21"/>
  <c r="Q1481" i="21"/>
  <c r="N1481" i="21"/>
  <c r="P1481" i="21"/>
  <c r="O1481" i="21"/>
  <c r="K1482" i="21"/>
  <c r="I1482" i="21"/>
  <c r="J1482" i="21"/>
  <c r="M1482" i="21"/>
  <c r="L1482" i="21"/>
  <c r="H1483" i="21"/>
  <c r="F1480" i="21"/>
  <c r="E1480" i="21"/>
  <c r="D1481" i="21"/>
  <c r="P1482" i="21"/>
  <c r="O1482" i="21"/>
  <c r="N1482" i="21"/>
  <c r="Q1482" i="21"/>
  <c r="L1483" i="21"/>
  <c r="M1483" i="21"/>
  <c r="H1484" i="21"/>
  <c r="K1483" i="21"/>
  <c r="I1483" i="21"/>
  <c r="J1483" i="21"/>
  <c r="D1482" i="21"/>
  <c r="F1481" i="21"/>
  <c r="E1481" i="21"/>
  <c r="L1484" i="21"/>
  <c r="I1484" i="21"/>
  <c r="K1484" i="21"/>
  <c r="J1484" i="21"/>
  <c r="M1484" i="21"/>
  <c r="H1485" i="21"/>
  <c r="P1483" i="21"/>
  <c r="O1483" i="21"/>
  <c r="N1483" i="21"/>
  <c r="Q1483" i="21"/>
  <c r="D1483" i="21"/>
  <c r="E1482" i="21"/>
  <c r="F1482" i="21"/>
  <c r="Q1484" i="21"/>
  <c r="N1484" i="21"/>
  <c r="P1484" i="21"/>
  <c r="O1484" i="21"/>
  <c r="M1485" i="21"/>
  <c r="J1485" i="21"/>
  <c r="H1486" i="21"/>
  <c r="K1485" i="21"/>
  <c r="L1485" i="21"/>
  <c r="I1485" i="21"/>
  <c r="E1483" i="21"/>
  <c r="D1484" i="21"/>
  <c r="F1483" i="21"/>
  <c r="L1486" i="21"/>
  <c r="J1486" i="21"/>
  <c r="I1486" i="21"/>
  <c r="M1486" i="21"/>
  <c r="K1486" i="21"/>
  <c r="H1487" i="21"/>
  <c r="O1485" i="21"/>
  <c r="P1485" i="21"/>
  <c r="N1485" i="21"/>
  <c r="Q1485" i="21"/>
  <c r="D1485" i="21"/>
  <c r="E1484" i="21"/>
  <c r="F1484" i="21"/>
  <c r="O1486" i="21"/>
  <c r="P1486" i="21"/>
  <c r="N1486" i="21"/>
  <c r="Q1486" i="21"/>
  <c r="K1487" i="21"/>
  <c r="I1487" i="21"/>
  <c r="M1487" i="21"/>
  <c r="L1487" i="21"/>
  <c r="H1488" i="21"/>
  <c r="J1487" i="21"/>
  <c r="D1486" i="21"/>
  <c r="F1485" i="21"/>
  <c r="E1485" i="21"/>
  <c r="Q1487" i="21"/>
  <c r="N1487" i="21"/>
  <c r="P1487" i="21"/>
  <c r="O1487" i="21"/>
  <c r="L1488" i="21"/>
  <c r="H1489" i="21"/>
  <c r="K1488" i="21"/>
  <c r="I1488" i="21"/>
  <c r="J1488" i="21"/>
  <c r="M1488" i="21"/>
  <c r="D1487" i="21"/>
  <c r="F1486" i="21"/>
  <c r="E1486" i="21"/>
  <c r="K1489" i="21"/>
  <c r="M1489" i="21"/>
  <c r="L1489" i="21"/>
  <c r="J1489" i="21"/>
  <c r="H1490" i="21"/>
  <c r="I1489" i="21"/>
  <c r="P1488" i="21"/>
  <c r="N1488" i="21"/>
  <c r="Q1488" i="21"/>
  <c r="O1488" i="21"/>
  <c r="D1488" i="21"/>
  <c r="E1487" i="21"/>
  <c r="F1487" i="21"/>
  <c r="K1490" i="21"/>
  <c r="L1490" i="21"/>
  <c r="M1490" i="21"/>
  <c r="H1491" i="21"/>
  <c r="J1490" i="21"/>
  <c r="I1490" i="21"/>
  <c r="O1489" i="21"/>
  <c r="P1489" i="21"/>
  <c r="N1489" i="21"/>
  <c r="Q1489" i="21"/>
  <c r="F1488" i="21"/>
  <c r="D1489" i="21"/>
  <c r="E1488" i="21"/>
  <c r="K1491" i="21"/>
  <c r="J1491" i="21"/>
  <c r="M1491" i="21"/>
  <c r="H1492" i="21"/>
  <c r="L1491" i="21"/>
  <c r="I1491" i="21"/>
  <c r="P1490" i="21"/>
  <c r="N1490" i="21"/>
  <c r="Q1490" i="21"/>
  <c r="O1490" i="21"/>
  <c r="D1490" i="21"/>
  <c r="F1489" i="21"/>
  <c r="E1489" i="21"/>
  <c r="I1492" i="21"/>
  <c r="M1492" i="21"/>
  <c r="L1492" i="21"/>
  <c r="K1492" i="21"/>
  <c r="H1493" i="21"/>
  <c r="J1492" i="21"/>
  <c r="P1491" i="21"/>
  <c r="O1491" i="21"/>
  <c r="N1491" i="21"/>
  <c r="Q1491" i="21"/>
  <c r="E1490" i="21"/>
  <c r="F1490" i="21"/>
  <c r="D1491" i="21"/>
  <c r="N1492" i="21"/>
  <c r="Q1492" i="21"/>
  <c r="P1492" i="21"/>
  <c r="O1492" i="21"/>
  <c r="M1493" i="21"/>
  <c r="J1493" i="21"/>
  <c r="K1493" i="21"/>
  <c r="H1494" i="21"/>
  <c r="I1493" i="21"/>
  <c r="L1493" i="21"/>
  <c r="E1491" i="21"/>
  <c r="F1491" i="21"/>
  <c r="D1492" i="21"/>
  <c r="M1494" i="21"/>
  <c r="J1494" i="21"/>
  <c r="L1494" i="21"/>
  <c r="K1494" i="21"/>
  <c r="I1494" i="21"/>
  <c r="H1495" i="21"/>
  <c r="N1493" i="21"/>
  <c r="Q1493" i="21"/>
  <c r="P1493" i="21"/>
  <c r="O1493" i="21"/>
  <c r="E1492" i="21"/>
  <c r="F1492" i="21"/>
  <c r="D1493" i="21"/>
  <c r="Q1494" i="21"/>
  <c r="O1494" i="21"/>
  <c r="P1494" i="21"/>
  <c r="N1494" i="21"/>
  <c r="M1495" i="21"/>
  <c r="H1496" i="21"/>
  <c r="K1495" i="21"/>
  <c r="J1495" i="21"/>
  <c r="L1495" i="21"/>
  <c r="I1495" i="21"/>
  <c r="D1494" i="21"/>
  <c r="F1493" i="21"/>
  <c r="E1493" i="21"/>
  <c r="L1496" i="21"/>
  <c r="I1496" i="21"/>
  <c r="H1497" i="21"/>
  <c r="J1496" i="21"/>
  <c r="M1496" i="21"/>
  <c r="K1496" i="21"/>
  <c r="Q1495" i="21"/>
  <c r="N1495" i="21"/>
  <c r="P1495" i="21"/>
  <c r="O1495" i="21"/>
  <c r="F1494" i="21"/>
  <c r="D1495" i="21"/>
  <c r="E1494" i="21"/>
  <c r="P1496" i="21"/>
  <c r="O1496" i="21"/>
  <c r="N1496" i="21"/>
  <c r="Q1496" i="21"/>
  <c r="M1497" i="21"/>
  <c r="L1497" i="21"/>
  <c r="K1497" i="21"/>
  <c r="H1498" i="21"/>
  <c r="J1497" i="21"/>
  <c r="I1497" i="21"/>
  <c r="D1496" i="21"/>
  <c r="F1495" i="21"/>
  <c r="E1495" i="21"/>
  <c r="L1498" i="21"/>
  <c r="M1498" i="21"/>
  <c r="J1498" i="21"/>
  <c r="I1498" i="21"/>
  <c r="K1498" i="21"/>
  <c r="H1499" i="21"/>
  <c r="Q1497" i="21"/>
  <c r="N1497" i="21"/>
  <c r="P1497" i="21"/>
  <c r="O1497" i="21"/>
  <c r="F1496" i="21"/>
  <c r="D1497" i="21"/>
  <c r="E1496" i="21"/>
  <c r="O1498" i="21"/>
  <c r="P1498" i="21"/>
  <c r="N1498" i="21"/>
  <c r="Q1498" i="21"/>
  <c r="L1499" i="21"/>
  <c r="I1499" i="21"/>
  <c r="J1499" i="21"/>
  <c r="K1499" i="21"/>
  <c r="M1499" i="21"/>
  <c r="H1500" i="21"/>
  <c r="E1497" i="21"/>
  <c r="F1497" i="21"/>
  <c r="D1498" i="21"/>
  <c r="P1499" i="21"/>
  <c r="O1499" i="21"/>
  <c r="N1499" i="21"/>
  <c r="Q1499" i="21"/>
  <c r="J1500" i="21"/>
  <c r="I1500" i="21"/>
  <c r="L1500" i="21"/>
  <c r="K1500" i="21"/>
  <c r="H1501" i="21"/>
  <c r="M1500" i="21"/>
  <c r="E1498" i="21"/>
  <c r="D1499" i="21"/>
  <c r="F1498" i="21"/>
  <c r="Q1500" i="21"/>
  <c r="P1500" i="21"/>
  <c r="O1500" i="21"/>
  <c r="N1500" i="21"/>
  <c r="K1501" i="21"/>
  <c r="I1501" i="21"/>
  <c r="M1501" i="21"/>
  <c r="J1501" i="21"/>
  <c r="L1501" i="21"/>
  <c r="H1502" i="21"/>
  <c r="E1499" i="21"/>
  <c r="F1499" i="21"/>
  <c r="D1500" i="21"/>
  <c r="P1501" i="21"/>
  <c r="N1501" i="21"/>
  <c r="Q1501" i="21"/>
  <c r="O1501" i="21"/>
  <c r="I1502" i="21"/>
  <c r="M1502" i="21"/>
  <c r="H1503" i="21"/>
  <c r="J1502" i="21"/>
  <c r="K1502" i="21"/>
  <c r="L1502" i="21"/>
  <c r="D1501" i="21"/>
  <c r="E1500" i="21"/>
  <c r="F1500" i="21"/>
  <c r="Q1502" i="21"/>
  <c r="P1502" i="21"/>
  <c r="O1502" i="21"/>
  <c r="N1502" i="21"/>
  <c r="L1503" i="21"/>
  <c r="M1503" i="21"/>
  <c r="K1503" i="21"/>
  <c r="J1503" i="21"/>
  <c r="I1503" i="21"/>
  <c r="H1504" i="21"/>
  <c r="E1501" i="21"/>
  <c r="D1502" i="21"/>
  <c r="F1501" i="21"/>
  <c r="P1503" i="21"/>
  <c r="N1503" i="21"/>
  <c r="Q1503" i="21"/>
  <c r="O1503" i="21"/>
  <c r="M1504" i="21"/>
  <c r="K1504" i="21"/>
  <c r="L1504" i="21"/>
  <c r="J1504" i="21"/>
  <c r="H1505" i="21"/>
  <c r="I1504" i="21"/>
  <c r="F1502" i="21"/>
  <c r="E1502" i="21"/>
  <c r="D1503" i="21"/>
  <c r="I1505" i="21"/>
  <c r="L1505" i="21"/>
  <c r="H1506" i="21"/>
  <c r="M1505" i="21"/>
  <c r="K1505" i="21"/>
  <c r="J1505" i="21"/>
  <c r="P1504" i="21"/>
  <c r="O1504" i="21"/>
  <c r="N1504" i="21"/>
  <c r="Q1504" i="21"/>
  <c r="F1503" i="21"/>
  <c r="E1503" i="21"/>
  <c r="D1504" i="21"/>
  <c r="N1505" i="21"/>
  <c r="Q1505" i="21"/>
  <c r="O1505" i="21"/>
  <c r="P1505" i="21"/>
  <c r="H1507" i="21"/>
  <c r="M1506" i="21"/>
  <c r="J1506" i="21"/>
  <c r="L1506" i="21"/>
  <c r="I1506" i="21"/>
  <c r="K1506" i="21"/>
  <c r="E1504" i="21"/>
  <c r="F1504" i="21"/>
  <c r="D1505" i="21"/>
  <c r="L1507" i="21"/>
  <c r="K1507" i="21"/>
  <c r="I1507" i="21"/>
  <c r="J1507" i="21"/>
  <c r="H1508" i="21"/>
  <c r="M1507" i="21"/>
  <c r="P1506" i="21"/>
  <c r="N1506" i="21"/>
  <c r="Q1506" i="21"/>
  <c r="O1506" i="21"/>
  <c r="F1505" i="21"/>
  <c r="E1505" i="21"/>
  <c r="D1506" i="21"/>
  <c r="O1507" i="21"/>
  <c r="P1507" i="21"/>
  <c r="N1507" i="21"/>
  <c r="Q1507" i="21"/>
  <c r="M1508" i="21"/>
  <c r="I1508" i="21"/>
  <c r="K1508" i="21"/>
  <c r="L1508" i="21"/>
  <c r="H1509" i="21"/>
  <c r="J1508" i="21"/>
  <c r="D1507" i="21"/>
  <c r="F1506" i="21"/>
  <c r="E1506" i="21"/>
  <c r="N1508" i="21"/>
  <c r="Q1508" i="21"/>
  <c r="P1508" i="21"/>
  <c r="O1508" i="21"/>
  <c r="J1509" i="21"/>
  <c r="H1510" i="21"/>
  <c r="M1509" i="21"/>
  <c r="K1509" i="21"/>
  <c r="I1509" i="21"/>
  <c r="L1509" i="21"/>
  <c r="E1507" i="21"/>
  <c r="D1508" i="21"/>
  <c r="F1507" i="21"/>
  <c r="H1511" i="21"/>
  <c r="J1510" i="21"/>
  <c r="I1510" i="21"/>
  <c r="M1510" i="21"/>
  <c r="L1510" i="21"/>
  <c r="K1510" i="21"/>
  <c r="P1509" i="21"/>
  <c r="O1509" i="21"/>
  <c r="N1509" i="21"/>
  <c r="Q1509" i="21"/>
  <c r="E1508" i="21"/>
  <c r="F1508" i="21"/>
  <c r="D1509" i="21"/>
  <c r="K1511" i="21"/>
  <c r="I1511" i="21"/>
  <c r="J1511" i="21"/>
  <c r="L1511" i="21"/>
  <c r="H1512" i="21"/>
  <c r="M1511" i="21"/>
  <c r="Q1510" i="21"/>
  <c r="O1510" i="21"/>
  <c r="P1510" i="21"/>
  <c r="N1510" i="21"/>
  <c r="E1509" i="21"/>
  <c r="F1509" i="21"/>
  <c r="D1510" i="21"/>
  <c r="N1511" i="21"/>
  <c r="Q1511" i="21"/>
  <c r="P1511" i="21"/>
  <c r="O1511" i="21"/>
  <c r="J1512" i="21"/>
  <c r="L1512" i="21"/>
  <c r="M1512" i="21"/>
  <c r="I1512" i="21"/>
  <c r="H1513" i="21"/>
  <c r="K1512" i="21"/>
  <c r="D1511" i="21"/>
  <c r="E1510" i="21"/>
  <c r="F1510" i="21"/>
  <c r="P1512" i="21"/>
  <c r="O1512" i="21"/>
  <c r="N1512" i="21"/>
  <c r="Q1512" i="21"/>
  <c r="I1513" i="21"/>
  <c r="K1513" i="21"/>
  <c r="L1513" i="21"/>
  <c r="H1514" i="21"/>
  <c r="J1513" i="21"/>
  <c r="M1513" i="21"/>
  <c r="D1512" i="21"/>
  <c r="F1511" i="21"/>
  <c r="E1511" i="21"/>
  <c r="Q1513" i="21"/>
  <c r="N1513" i="21"/>
  <c r="O1513" i="21"/>
  <c r="P1513" i="21"/>
  <c r="I1514" i="21"/>
  <c r="L1514" i="21"/>
  <c r="H1515" i="21"/>
  <c r="J1514" i="21"/>
  <c r="M1514" i="21"/>
  <c r="K1514" i="21"/>
  <c r="D1513" i="21"/>
  <c r="F1512" i="21"/>
  <c r="E1512" i="21"/>
  <c r="N1514" i="21"/>
  <c r="Q1514" i="21"/>
  <c r="P1514" i="21"/>
  <c r="O1514" i="21"/>
  <c r="L1515" i="21"/>
  <c r="K1515" i="21"/>
  <c r="M1515" i="21"/>
  <c r="I1515" i="21"/>
  <c r="H1516" i="21"/>
  <c r="J1515" i="21"/>
  <c r="D1514" i="21"/>
  <c r="E1513" i="21"/>
  <c r="F1513" i="21"/>
  <c r="P1515" i="21"/>
  <c r="O1515" i="21"/>
  <c r="N1515" i="21"/>
  <c r="Q1515" i="21"/>
  <c r="I1516" i="21"/>
  <c r="H1517" i="21"/>
  <c r="J1516" i="21"/>
  <c r="M1516" i="21"/>
  <c r="L1516" i="21"/>
  <c r="K1516" i="21"/>
  <c r="E1514" i="21"/>
  <c r="D1515" i="21"/>
  <c r="F1514" i="21"/>
  <c r="Q1516" i="21"/>
  <c r="P1516" i="21"/>
  <c r="N1516" i="21"/>
  <c r="O1516" i="21"/>
  <c r="I1517" i="21"/>
  <c r="L1517" i="21"/>
  <c r="M1517" i="21"/>
  <c r="J1517" i="21"/>
  <c r="K1517" i="21"/>
  <c r="H1518" i="21"/>
  <c r="F1515" i="21"/>
  <c r="D1516" i="21"/>
  <c r="E1515" i="21"/>
  <c r="N1517" i="21"/>
  <c r="P1517" i="21"/>
  <c r="O1517" i="21"/>
  <c r="Q1517" i="21"/>
  <c r="J1518" i="21"/>
  <c r="H1519" i="21"/>
  <c r="M1518" i="21"/>
  <c r="I1518" i="21"/>
  <c r="L1518" i="21"/>
  <c r="K1518" i="21"/>
  <c r="D1517" i="21"/>
  <c r="F1516" i="21"/>
  <c r="E1516" i="21"/>
  <c r="J1519" i="21"/>
  <c r="H1520" i="21"/>
  <c r="K1519" i="21"/>
  <c r="L1519" i="21"/>
  <c r="M1519" i="21"/>
  <c r="I1519" i="21"/>
  <c r="P1518" i="21"/>
  <c r="O1518" i="21"/>
  <c r="N1518" i="21"/>
  <c r="Q1518" i="21"/>
  <c r="D1518" i="21"/>
  <c r="F1517" i="21"/>
  <c r="E1517" i="21"/>
  <c r="H1521" i="21"/>
  <c r="J1520" i="21"/>
  <c r="I1520" i="21"/>
  <c r="M1520" i="21"/>
  <c r="L1520" i="21"/>
  <c r="K1520" i="21"/>
  <c r="Q1519" i="21"/>
  <c r="P1519" i="21"/>
  <c r="O1519" i="21"/>
  <c r="N1519" i="21"/>
  <c r="E1518" i="21"/>
  <c r="F1518" i="21"/>
  <c r="D1519" i="21"/>
  <c r="I1521" i="21"/>
  <c r="M1521" i="21"/>
  <c r="K1521" i="21"/>
  <c r="L1521" i="21"/>
  <c r="J1521" i="21"/>
  <c r="H1522" i="21"/>
  <c r="O1520" i="21"/>
  <c r="P1520" i="21"/>
  <c r="N1520" i="21"/>
  <c r="Q1520" i="21"/>
  <c r="D1520" i="21"/>
  <c r="F1519" i="21"/>
  <c r="E1519" i="21"/>
  <c r="P1521" i="21"/>
  <c r="O1521" i="21"/>
  <c r="N1521" i="21"/>
  <c r="Q1521" i="21"/>
  <c r="I1522" i="21"/>
  <c r="J1522" i="21"/>
  <c r="L1522" i="21"/>
  <c r="K1522" i="21"/>
  <c r="M1522" i="21"/>
  <c r="H1523" i="21"/>
  <c r="F1520" i="21"/>
  <c r="E1520" i="21"/>
  <c r="D1521" i="21"/>
  <c r="O1522" i="21"/>
  <c r="N1522" i="21"/>
  <c r="Q1522" i="21"/>
  <c r="P1522" i="21"/>
  <c r="I1523" i="21"/>
  <c r="H1524" i="21"/>
  <c r="K1523" i="21"/>
  <c r="J1523" i="21"/>
  <c r="L1523" i="21"/>
  <c r="M1523" i="21"/>
  <c r="D1522" i="21"/>
  <c r="E1521" i="21"/>
  <c r="F1521" i="21"/>
  <c r="P1523" i="21"/>
  <c r="O1523" i="21"/>
  <c r="N1523" i="21"/>
  <c r="Q1523" i="21"/>
  <c r="L1524" i="21"/>
  <c r="I1524" i="21"/>
  <c r="J1524" i="21"/>
  <c r="H1525" i="21"/>
  <c r="K1524" i="21"/>
  <c r="M1524" i="21"/>
  <c r="D1523" i="21"/>
  <c r="F1522" i="21"/>
  <c r="E1522" i="21"/>
  <c r="O1524" i="21"/>
  <c r="N1524" i="21"/>
  <c r="Q1524" i="21"/>
  <c r="P1524" i="21"/>
  <c r="L1525" i="21"/>
  <c r="I1525" i="21"/>
  <c r="H1526" i="21"/>
  <c r="M1525" i="21"/>
  <c r="K1525" i="21"/>
  <c r="J1525" i="21"/>
  <c r="D1524" i="21"/>
  <c r="E1523" i="21"/>
  <c r="F1523" i="21"/>
  <c r="O1525" i="21"/>
  <c r="P1525" i="21"/>
  <c r="N1525" i="21"/>
  <c r="Q1525" i="21"/>
  <c r="J1526" i="21"/>
  <c r="L1526" i="21"/>
  <c r="K1526" i="21"/>
  <c r="M1526" i="21"/>
  <c r="H1527" i="21"/>
  <c r="I1526" i="21"/>
  <c r="D1525" i="21"/>
  <c r="F1524" i="21"/>
  <c r="E1524" i="21"/>
  <c r="L1527" i="21"/>
  <c r="J1527" i="21"/>
  <c r="I1527" i="21"/>
  <c r="H1528" i="21"/>
  <c r="K1527" i="21"/>
  <c r="M1527" i="21"/>
  <c r="O1526" i="21"/>
  <c r="P1526" i="21"/>
  <c r="N1526" i="21"/>
  <c r="Q1526" i="21"/>
  <c r="F1525" i="21"/>
  <c r="D1526" i="21"/>
  <c r="E1525" i="21"/>
  <c r="N1527" i="21"/>
  <c r="Q1527" i="21"/>
  <c r="P1527" i="21"/>
  <c r="O1527" i="21"/>
  <c r="L1528" i="21"/>
  <c r="M1528" i="21"/>
  <c r="J1528" i="21"/>
  <c r="I1528" i="21"/>
  <c r="K1528" i="21"/>
  <c r="H1529" i="21"/>
  <c r="D1527" i="21"/>
  <c r="F1526" i="21"/>
  <c r="E1526" i="21"/>
  <c r="P1528" i="21"/>
  <c r="O1528" i="21"/>
  <c r="N1528" i="21"/>
  <c r="Q1528" i="21"/>
  <c r="K1529" i="21"/>
  <c r="M1529" i="21"/>
  <c r="J1529" i="21"/>
  <c r="L1529" i="21"/>
  <c r="H1530" i="21"/>
  <c r="I1529" i="21"/>
  <c r="F1527" i="21"/>
  <c r="E1527" i="21"/>
  <c r="D1528" i="21"/>
  <c r="I1530" i="21"/>
  <c r="J1530" i="21"/>
  <c r="L1530" i="21"/>
  <c r="M1530" i="21"/>
  <c r="H1531" i="21"/>
  <c r="K1530" i="21"/>
  <c r="N1529" i="21"/>
  <c r="Q1529" i="21"/>
  <c r="P1529" i="21"/>
  <c r="O1529" i="21"/>
  <c r="F1528" i="21"/>
  <c r="D1529" i="21"/>
  <c r="E1528" i="21"/>
  <c r="O1530" i="21"/>
  <c r="P1530" i="21"/>
  <c r="N1530" i="21"/>
  <c r="Q1530" i="21"/>
  <c r="M1531" i="21"/>
  <c r="I1531" i="21"/>
  <c r="L1531" i="21"/>
  <c r="J1531" i="21"/>
  <c r="K1531" i="21"/>
  <c r="H1532" i="21"/>
  <c r="E1529" i="21"/>
  <c r="F1529" i="21"/>
  <c r="D1530" i="21"/>
  <c r="O1531" i="21"/>
  <c r="P1531" i="21"/>
  <c r="N1531" i="21"/>
  <c r="Q1531" i="21"/>
  <c r="I1532" i="21"/>
  <c r="H1533" i="21"/>
  <c r="J1532" i="21"/>
  <c r="K1532" i="21"/>
  <c r="L1532" i="21"/>
  <c r="M1532" i="21"/>
  <c r="E1530" i="21"/>
  <c r="F1530" i="21"/>
  <c r="D1531" i="21"/>
  <c r="O1532" i="21"/>
  <c r="N1532" i="21"/>
  <c r="Q1532" i="21"/>
  <c r="P1532" i="21"/>
  <c r="H1534" i="21"/>
  <c r="I1533" i="21"/>
  <c r="J1533" i="21"/>
  <c r="M1533" i="21"/>
  <c r="L1533" i="21"/>
  <c r="K1533" i="21"/>
  <c r="F1531" i="21"/>
  <c r="D1532" i="21"/>
  <c r="E1531" i="21"/>
  <c r="I1534" i="21"/>
  <c r="L1534" i="21"/>
  <c r="K1534" i="21"/>
  <c r="J1534" i="21"/>
  <c r="M1534" i="21"/>
  <c r="H1535" i="21"/>
  <c r="O1533" i="21"/>
  <c r="N1533" i="21"/>
  <c r="Q1533" i="21"/>
  <c r="P1533" i="21"/>
  <c r="F1532" i="21"/>
  <c r="E1532" i="21"/>
  <c r="D1533" i="21"/>
  <c r="Q1534" i="21"/>
  <c r="P1534" i="21"/>
  <c r="O1534" i="21"/>
  <c r="N1534" i="21"/>
  <c r="M1535" i="21"/>
  <c r="J1535" i="21"/>
  <c r="H1536" i="21"/>
  <c r="I1535" i="21"/>
  <c r="L1535" i="21"/>
  <c r="K1535" i="21"/>
  <c r="D1534" i="21"/>
  <c r="F1533" i="21"/>
  <c r="E1533" i="21"/>
  <c r="H1537" i="21"/>
  <c r="J1536" i="21"/>
  <c r="I1536" i="21"/>
  <c r="M1536" i="21"/>
  <c r="L1536" i="21"/>
  <c r="K1536" i="21"/>
  <c r="N1535" i="21"/>
  <c r="Q1535" i="21"/>
  <c r="O1535" i="21"/>
  <c r="P1535" i="21"/>
  <c r="E1534" i="21"/>
  <c r="D1535" i="21"/>
  <c r="F1534" i="21"/>
  <c r="L1537" i="21"/>
  <c r="M1537" i="21"/>
  <c r="J1537" i="21"/>
  <c r="I1537" i="21"/>
  <c r="H1538" i="21"/>
  <c r="K1537" i="21"/>
  <c r="O1536" i="21"/>
  <c r="N1536" i="21"/>
  <c r="Q1536" i="21"/>
  <c r="P1536" i="21"/>
  <c r="D1536" i="21"/>
  <c r="E1535" i="21"/>
  <c r="F1535" i="21"/>
  <c r="N1537" i="21"/>
  <c r="Q1537" i="21"/>
  <c r="P1537" i="21"/>
  <c r="O1537" i="21"/>
  <c r="J1538" i="21"/>
  <c r="M1538" i="21"/>
  <c r="I1538" i="21"/>
  <c r="H1539" i="21"/>
  <c r="K1538" i="21"/>
  <c r="L1538" i="21"/>
  <c r="F1536" i="21"/>
  <c r="E1536" i="21"/>
  <c r="D1537" i="21"/>
  <c r="P1538" i="21"/>
  <c r="O1538" i="21"/>
  <c r="N1538" i="21"/>
  <c r="Q1538" i="21"/>
  <c r="J1539" i="21"/>
  <c r="L1539" i="21"/>
  <c r="H1540" i="21"/>
  <c r="M1539" i="21"/>
  <c r="I1539" i="21"/>
  <c r="K1539" i="21"/>
  <c r="D1538" i="21"/>
  <c r="F1537" i="21"/>
  <c r="E1537" i="21"/>
  <c r="J1540" i="21"/>
  <c r="K1540" i="21"/>
  <c r="I1540" i="21"/>
  <c r="L1540" i="21"/>
  <c r="H1541" i="21"/>
  <c r="M1540" i="21"/>
  <c r="O1539" i="21"/>
  <c r="P1539" i="21"/>
  <c r="N1539" i="21"/>
  <c r="Q1539" i="21"/>
  <c r="D1539" i="21"/>
  <c r="E1538" i="21"/>
  <c r="F1538" i="21"/>
  <c r="O1540" i="21"/>
  <c r="N1540" i="21"/>
  <c r="Q1540" i="21"/>
  <c r="P1540" i="21"/>
  <c r="L1541" i="21"/>
  <c r="I1541" i="21"/>
  <c r="H1542" i="21"/>
  <c r="K1541" i="21"/>
  <c r="J1541" i="21"/>
  <c r="M1541" i="21"/>
  <c r="F1539" i="21"/>
  <c r="D1540" i="21"/>
  <c r="E1539" i="21"/>
  <c r="O1541" i="21"/>
  <c r="P1541" i="21"/>
  <c r="N1541" i="21"/>
  <c r="Q1541" i="21"/>
  <c r="M1542" i="21"/>
  <c r="I1542" i="21"/>
  <c r="H1543" i="21"/>
  <c r="K1542" i="21"/>
  <c r="J1542" i="21"/>
  <c r="L1542" i="21"/>
  <c r="E1540" i="21"/>
  <c r="F1540" i="21"/>
  <c r="D1541" i="21"/>
  <c r="P1542" i="21"/>
  <c r="O1542" i="21"/>
  <c r="N1542" i="21"/>
  <c r="Q1542" i="21"/>
  <c r="L1543" i="21"/>
  <c r="H1544" i="21"/>
  <c r="I1543" i="21"/>
  <c r="M1543" i="21"/>
  <c r="J1543" i="21"/>
  <c r="K1543" i="21"/>
  <c r="D1542" i="21"/>
  <c r="F1541" i="21"/>
  <c r="E1541" i="21"/>
  <c r="K1544" i="21"/>
  <c r="I1544" i="21"/>
  <c r="H1545" i="21"/>
  <c r="M1544" i="21"/>
  <c r="J1544" i="21"/>
  <c r="L1544" i="21"/>
  <c r="Q1543" i="21"/>
  <c r="N1543" i="21"/>
  <c r="O1543" i="21"/>
  <c r="P1543" i="21"/>
  <c r="E1542" i="21"/>
  <c r="F1542" i="21"/>
  <c r="D1543" i="21"/>
  <c r="O1544" i="21"/>
  <c r="P1544" i="21"/>
  <c r="N1544" i="21"/>
  <c r="Q1544" i="21"/>
  <c r="L1545" i="21"/>
  <c r="H1546" i="21"/>
  <c r="M1545" i="21"/>
  <c r="J1545" i="21"/>
  <c r="K1545" i="21"/>
  <c r="I1545" i="21"/>
  <c r="E1543" i="21"/>
  <c r="D1544" i="21"/>
  <c r="F1543" i="21"/>
  <c r="M1546" i="21"/>
  <c r="L1546" i="21"/>
  <c r="K1546" i="21"/>
  <c r="I1546" i="21"/>
  <c r="H1547" i="21"/>
  <c r="J1546" i="21"/>
  <c r="N1545" i="21"/>
  <c r="Q1545" i="21"/>
  <c r="P1545" i="21"/>
  <c r="O1545" i="21"/>
  <c r="D1545" i="21"/>
  <c r="E1544" i="21"/>
  <c r="F1544" i="21"/>
  <c r="P1546" i="21"/>
  <c r="O1546" i="21"/>
  <c r="N1546" i="21"/>
  <c r="Q1546" i="21"/>
  <c r="M1547" i="21"/>
  <c r="H1548" i="21"/>
  <c r="J1547" i="21"/>
  <c r="K1547" i="21"/>
  <c r="I1547" i="21"/>
  <c r="L1547" i="21"/>
  <c r="E1545" i="21"/>
  <c r="D1546" i="21"/>
  <c r="F1545" i="21"/>
  <c r="K1548" i="21"/>
  <c r="H1549" i="21"/>
  <c r="L1548" i="21"/>
  <c r="M1548" i="21"/>
  <c r="J1548" i="21"/>
  <c r="I1548" i="21"/>
  <c r="O1547" i="21"/>
  <c r="P1547" i="21"/>
  <c r="N1547" i="21"/>
  <c r="Q1547" i="21"/>
  <c r="F1546" i="21"/>
  <c r="D1547" i="21"/>
  <c r="E1546" i="21"/>
  <c r="H1550" i="21"/>
  <c r="J1549" i="21"/>
  <c r="I1549" i="21"/>
  <c r="K1549" i="21"/>
  <c r="M1549" i="21"/>
  <c r="L1549" i="21"/>
  <c r="Q1548" i="21"/>
  <c r="P1548" i="21"/>
  <c r="O1548" i="21"/>
  <c r="N1548" i="21"/>
  <c r="F1547" i="21"/>
  <c r="D1548" i="21"/>
  <c r="E1547" i="21"/>
  <c r="I1550" i="21"/>
  <c r="H1551" i="21"/>
  <c r="L1550" i="21"/>
  <c r="M1550" i="21"/>
  <c r="J1550" i="21"/>
  <c r="K1550" i="21"/>
  <c r="Q1549" i="21"/>
  <c r="O1549" i="21"/>
  <c r="P1549" i="21"/>
  <c r="N1549" i="21"/>
  <c r="E1548" i="21"/>
  <c r="F1548" i="21"/>
  <c r="D1549" i="21"/>
  <c r="Q1550" i="21"/>
  <c r="O1550" i="21"/>
  <c r="P1550" i="21"/>
  <c r="N1550" i="21"/>
  <c r="I1551" i="21"/>
  <c r="H1552" i="21"/>
  <c r="K1551" i="21"/>
  <c r="L1551" i="21"/>
  <c r="M1551" i="21"/>
  <c r="J1551" i="21"/>
  <c r="E1549" i="21"/>
  <c r="F1549" i="21"/>
  <c r="D1550" i="21"/>
  <c r="O1551" i="21"/>
  <c r="P1551" i="21"/>
  <c r="N1551" i="21"/>
  <c r="Q1551" i="21"/>
  <c r="J1552" i="21"/>
  <c r="H1553" i="21"/>
  <c r="I1552" i="21"/>
  <c r="M1552" i="21"/>
  <c r="L1552" i="21"/>
  <c r="K1552" i="21"/>
  <c r="D1551" i="21"/>
  <c r="E1550" i="21"/>
  <c r="F1550" i="21"/>
  <c r="H1554" i="21"/>
  <c r="J1553" i="21"/>
  <c r="I1553" i="21"/>
  <c r="M1553" i="21"/>
  <c r="K1553" i="21"/>
  <c r="L1553" i="21"/>
  <c r="Q1552" i="21"/>
  <c r="O1552" i="21"/>
  <c r="P1552" i="21"/>
  <c r="N1552" i="21"/>
  <c r="F1551" i="21"/>
  <c r="E1551" i="21"/>
  <c r="D1552" i="21"/>
  <c r="K1554" i="21"/>
  <c r="L1554" i="21"/>
  <c r="J1554" i="21"/>
  <c r="H1555" i="21"/>
  <c r="M1554" i="21"/>
  <c r="I1554" i="21"/>
  <c r="O1553" i="21"/>
  <c r="P1553" i="21"/>
  <c r="N1553" i="21"/>
  <c r="Q1553" i="21"/>
  <c r="F1552" i="21"/>
  <c r="E1552" i="21"/>
  <c r="D1553" i="21"/>
  <c r="I1555" i="21"/>
  <c r="M1555" i="21"/>
  <c r="L1555" i="21"/>
  <c r="J1555" i="21"/>
  <c r="K1555" i="21"/>
  <c r="H1556" i="21"/>
  <c r="P1554" i="21"/>
  <c r="O1554" i="21"/>
  <c r="N1554" i="21"/>
  <c r="Q1554" i="21"/>
  <c r="E1553" i="21"/>
  <c r="D1554" i="21"/>
  <c r="F1553" i="21"/>
  <c r="P1555" i="21"/>
  <c r="O1555" i="21"/>
  <c r="N1555" i="21"/>
  <c r="Q1555" i="21"/>
  <c r="M1556" i="21"/>
  <c r="I1556" i="21"/>
  <c r="L1556" i="21"/>
  <c r="J1556" i="21"/>
  <c r="K1556" i="21"/>
  <c r="H1557" i="21"/>
  <c r="E1554" i="21"/>
  <c r="F1554" i="21"/>
  <c r="D1555" i="21"/>
  <c r="Q1556" i="21"/>
  <c r="O1556" i="21"/>
  <c r="P1556" i="21"/>
  <c r="N1556" i="21"/>
  <c r="J1557" i="21"/>
  <c r="H1558" i="21"/>
  <c r="K1557" i="21"/>
  <c r="L1557" i="21"/>
  <c r="M1557" i="21"/>
  <c r="I1557" i="21"/>
  <c r="F1555" i="21"/>
  <c r="D1556" i="21"/>
  <c r="E1555" i="21"/>
  <c r="I1558" i="21"/>
  <c r="K1558" i="21"/>
  <c r="J1558" i="21"/>
  <c r="M1558" i="21"/>
  <c r="H1559" i="21"/>
  <c r="L1558" i="21"/>
  <c r="P1557" i="21"/>
  <c r="O1557" i="21"/>
  <c r="N1557" i="21"/>
  <c r="Q1557" i="21"/>
  <c r="D1557" i="21"/>
  <c r="E1556" i="21"/>
  <c r="F1556" i="21"/>
  <c r="P1558" i="21"/>
  <c r="O1558" i="21"/>
  <c r="N1558" i="21"/>
  <c r="Q1558" i="21"/>
  <c r="M1559" i="21"/>
  <c r="L1559" i="21"/>
  <c r="K1559" i="21"/>
  <c r="I1559" i="21"/>
  <c r="J1559" i="21"/>
  <c r="H1560" i="21"/>
  <c r="D1558" i="21"/>
  <c r="F1557" i="21"/>
  <c r="E1557" i="21"/>
  <c r="P1559" i="21"/>
  <c r="O1559" i="21"/>
  <c r="N1559" i="21"/>
  <c r="Q1559" i="21"/>
  <c r="M1560" i="21"/>
  <c r="L1560" i="21"/>
  <c r="I1560" i="21"/>
  <c r="J1560" i="21"/>
  <c r="K1560" i="21"/>
  <c r="H1561" i="21"/>
  <c r="D1559" i="21"/>
  <c r="E1558" i="21"/>
  <c r="F1558" i="21"/>
  <c r="P1560" i="21"/>
  <c r="O1560" i="21"/>
  <c r="N1560" i="21"/>
  <c r="Q1560" i="21"/>
  <c r="M1561" i="21"/>
  <c r="I1561" i="21"/>
  <c r="L1561" i="21"/>
  <c r="H1562" i="21"/>
  <c r="J1561" i="21"/>
  <c r="K1561" i="21"/>
  <c r="E1559" i="21"/>
  <c r="F1559" i="21"/>
  <c r="D1560" i="21"/>
  <c r="N1561" i="21"/>
  <c r="Q1561" i="21"/>
  <c r="O1561" i="21"/>
  <c r="P1561" i="21"/>
  <c r="I1562" i="21"/>
  <c r="K1562" i="21"/>
  <c r="H1563" i="21"/>
  <c r="L1562" i="21"/>
  <c r="M1562" i="21"/>
  <c r="J1562" i="21"/>
  <c r="F1560" i="21"/>
  <c r="D1561" i="21"/>
  <c r="E1560" i="21"/>
  <c r="P1562" i="21"/>
  <c r="O1562" i="21"/>
  <c r="N1562" i="21"/>
  <c r="Q1562" i="21"/>
  <c r="J1563" i="21"/>
  <c r="H1564" i="21"/>
  <c r="L1563" i="21"/>
  <c r="M1563" i="21"/>
  <c r="K1563" i="21"/>
  <c r="I1563" i="21"/>
  <c r="D1562" i="21"/>
  <c r="E1561" i="21"/>
  <c r="F1561" i="21"/>
  <c r="M1564" i="21"/>
  <c r="K1564" i="21"/>
  <c r="J1564" i="21"/>
  <c r="H1565" i="21"/>
  <c r="L1564" i="21"/>
  <c r="I1564" i="21"/>
  <c r="O1563" i="21"/>
  <c r="P1563" i="21"/>
  <c r="N1563" i="21"/>
  <c r="Q1563" i="21"/>
  <c r="F1562" i="21"/>
  <c r="D1563" i="21"/>
  <c r="E1562" i="21"/>
  <c r="J1565" i="21"/>
  <c r="K1565" i="21"/>
  <c r="L1565" i="21"/>
  <c r="M1565" i="21"/>
  <c r="I1565" i="21"/>
  <c r="H1566" i="21"/>
  <c r="Q1564" i="21"/>
  <c r="O1564" i="21"/>
  <c r="P1564" i="21"/>
  <c r="N1564" i="21"/>
  <c r="D1564" i="21"/>
  <c r="F1563" i="21"/>
  <c r="E1563" i="21"/>
  <c r="O1565" i="21"/>
  <c r="P1565" i="21"/>
  <c r="N1565" i="21"/>
  <c r="Q1565" i="21"/>
  <c r="I1566" i="21"/>
  <c r="K1566" i="21"/>
  <c r="L1566" i="21"/>
  <c r="H1567" i="21"/>
  <c r="J1566" i="21"/>
  <c r="M1566" i="21"/>
  <c r="F1564" i="21"/>
  <c r="D1565" i="21"/>
  <c r="E1564" i="21"/>
  <c r="Q1566" i="21"/>
  <c r="P1566" i="21"/>
  <c r="O1566" i="21"/>
  <c r="N1566" i="21"/>
  <c r="I1567" i="21"/>
  <c r="H1568" i="21"/>
  <c r="J1567" i="21"/>
  <c r="L1567" i="21"/>
  <c r="K1567" i="21"/>
  <c r="M1567" i="21"/>
  <c r="F1565" i="21"/>
  <c r="E1565" i="21"/>
  <c r="D1566" i="21"/>
  <c r="O1567" i="21"/>
  <c r="N1567" i="21"/>
  <c r="Q1567" i="21"/>
  <c r="P1567" i="21"/>
  <c r="I1568" i="21"/>
  <c r="K1568" i="21"/>
  <c r="J1568" i="21"/>
  <c r="L1568" i="21"/>
  <c r="M1568" i="21"/>
  <c r="H1569" i="21"/>
  <c r="D1567" i="21"/>
  <c r="E1566" i="21"/>
  <c r="F1566" i="21"/>
  <c r="O1568" i="21"/>
  <c r="P1568" i="21"/>
  <c r="N1568" i="21"/>
  <c r="Q1568" i="21"/>
  <c r="I1569" i="21"/>
  <c r="H1570" i="21"/>
  <c r="J1569" i="21"/>
  <c r="L1569" i="21"/>
  <c r="M1569" i="21"/>
  <c r="K1569" i="21"/>
  <c r="F1567" i="21"/>
  <c r="E1567" i="21"/>
  <c r="D1568" i="21"/>
  <c r="N1569" i="21"/>
  <c r="Q1569" i="21"/>
  <c r="P1569" i="21"/>
  <c r="O1569" i="21"/>
  <c r="I1570" i="21"/>
  <c r="M1570" i="21"/>
  <c r="K1570" i="21"/>
  <c r="J1570" i="21"/>
  <c r="L1570" i="21"/>
  <c r="H1571" i="21"/>
  <c r="F1568" i="21"/>
  <c r="E1568" i="21"/>
  <c r="D1569" i="21"/>
  <c r="P1570" i="21"/>
  <c r="N1570" i="21"/>
  <c r="Q1570" i="21"/>
  <c r="O1570" i="21"/>
  <c r="J1571" i="21"/>
  <c r="H1572" i="21"/>
  <c r="I1571" i="21"/>
  <c r="M1571" i="21"/>
  <c r="L1571" i="21"/>
  <c r="K1571" i="21"/>
  <c r="E1569" i="21"/>
  <c r="D1570" i="21"/>
  <c r="F1569" i="21"/>
  <c r="J1572" i="21"/>
  <c r="I1572" i="21"/>
  <c r="K1572" i="21"/>
  <c r="L1572" i="21"/>
  <c r="M1572" i="21"/>
  <c r="H1573" i="21"/>
  <c r="P1571" i="21"/>
  <c r="O1571" i="21"/>
  <c r="N1571" i="21"/>
  <c r="Q1571" i="21"/>
  <c r="D1571" i="21"/>
  <c r="E1570" i="21"/>
  <c r="F1570" i="21"/>
  <c r="Q1572" i="21"/>
  <c r="P1572" i="21"/>
  <c r="O1572" i="21"/>
  <c r="N1572" i="21"/>
  <c r="I1573" i="21"/>
  <c r="M1573" i="21"/>
  <c r="L1573" i="21"/>
  <c r="J1573" i="21"/>
  <c r="K1573" i="21"/>
  <c r="H1574" i="21"/>
  <c r="E1571" i="21"/>
  <c r="F1571" i="21"/>
  <c r="D1572" i="21"/>
  <c r="O1573" i="21"/>
  <c r="P1573" i="21"/>
  <c r="N1573" i="21"/>
  <c r="Q1573" i="21"/>
  <c r="I1574" i="21"/>
  <c r="M1574" i="21"/>
  <c r="K1574" i="21"/>
  <c r="L1574" i="21"/>
  <c r="H1575" i="21"/>
  <c r="J1574" i="21"/>
  <c r="F1572" i="21"/>
  <c r="E1572" i="21"/>
  <c r="D1573" i="21"/>
  <c r="Q1574" i="21"/>
  <c r="O1574" i="21"/>
  <c r="P1574" i="21"/>
  <c r="N1574" i="21"/>
  <c r="K1575" i="21"/>
  <c r="H1576" i="21"/>
  <c r="J1575" i="21"/>
  <c r="L1575" i="21"/>
  <c r="I1575" i="21"/>
  <c r="M1575" i="21"/>
  <c r="D1574" i="21"/>
  <c r="E1573" i="21"/>
  <c r="F1573" i="21"/>
  <c r="J1576" i="21"/>
  <c r="K1576" i="21"/>
  <c r="L1576" i="21"/>
  <c r="H1577" i="21"/>
  <c r="I1576" i="21"/>
  <c r="M1576" i="21"/>
  <c r="N1575" i="21"/>
  <c r="Q1575" i="21"/>
  <c r="O1575" i="21"/>
  <c r="P1575" i="21"/>
  <c r="D1575" i="21"/>
  <c r="F1574" i="21"/>
  <c r="E1574" i="21"/>
  <c r="M1577" i="21"/>
  <c r="H1578" i="21"/>
  <c r="L1577" i="21"/>
  <c r="K1577" i="21"/>
  <c r="J1577" i="21"/>
  <c r="I1577" i="21"/>
  <c r="P1576" i="21"/>
  <c r="O1576" i="21"/>
  <c r="N1576" i="21"/>
  <c r="Q1576" i="21"/>
  <c r="D1576" i="21"/>
  <c r="F1575" i="21"/>
  <c r="E1575" i="21"/>
  <c r="M1578" i="21"/>
  <c r="I1578" i="21"/>
  <c r="K1578" i="21"/>
  <c r="J1578" i="21"/>
  <c r="H1579" i="21"/>
  <c r="L1578" i="21"/>
  <c r="Q1577" i="21"/>
  <c r="N1577" i="21"/>
  <c r="O1577" i="21"/>
  <c r="P1577" i="21"/>
  <c r="E1576" i="21"/>
  <c r="D1577" i="21"/>
  <c r="F1576" i="21"/>
  <c r="N1578" i="21"/>
  <c r="Q1578" i="21"/>
  <c r="O1578" i="21"/>
  <c r="P1578" i="21"/>
  <c r="M1579" i="21"/>
  <c r="H1580" i="21"/>
  <c r="L1579" i="21"/>
  <c r="I1579" i="21"/>
  <c r="J1579" i="21"/>
  <c r="K1579" i="21"/>
  <c r="E1577" i="21"/>
  <c r="D1578" i="21"/>
  <c r="F1577" i="21"/>
  <c r="I1580" i="21"/>
  <c r="J1580" i="21"/>
  <c r="K1580" i="21"/>
  <c r="H1581" i="21"/>
  <c r="M1580" i="21"/>
  <c r="L1580" i="21"/>
  <c r="P1579" i="21"/>
  <c r="O1579" i="21"/>
  <c r="N1579" i="21"/>
  <c r="Q1579" i="21"/>
  <c r="E1578" i="21"/>
  <c r="F1578" i="21"/>
  <c r="D1579" i="21"/>
  <c r="Q1580" i="21"/>
  <c r="O1580" i="21"/>
  <c r="N1580" i="21"/>
  <c r="P1580" i="21"/>
  <c r="H1582" i="21"/>
  <c r="M1581" i="21"/>
  <c r="K1581" i="21"/>
  <c r="J1581" i="21"/>
  <c r="L1581" i="21"/>
  <c r="I1581" i="21"/>
  <c r="E1579" i="21"/>
  <c r="F1579" i="21"/>
  <c r="D1580" i="21"/>
  <c r="J1582" i="21"/>
  <c r="L1582" i="21"/>
  <c r="I1582" i="21"/>
  <c r="M1582" i="21"/>
  <c r="K1582" i="21"/>
  <c r="H1583" i="21"/>
  <c r="N1581" i="21"/>
  <c r="O1581" i="21"/>
  <c r="P1581" i="21"/>
  <c r="Q1581" i="21"/>
  <c r="F1580" i="21"/>
  <c r="E1580" i="21"/>
  <c r="D1581" i="21"/>
  <c r="O1582" i="21"/>
  <c r="P1582" i="21"/>
  <c r="N1582" i="21"/>
  <c r="Q1582" i="21"/>
  <c r="L1583" i="21"/>
  <c r="I1583" i="21"/>
  <c r="J1583" i="21"/>
  <c r="K1583" i="21"/>
  <c r="M1583" i="21"/>
  <c r="H1584" i="21"/>
  <c r="E1581" i="21"/>
  <c r="D1582" i="21"/>
  <c r="F1581" i="21"/>
  <c r="Q1583" i="21"/>
  <c r="N1583" i="21"/>
  <c r="P1583" i="21"/>
  <c r="O1583" i="21"/>
  <c r="J1584" i="21"/>
  <c r="L1584" i="21"/>
  <c r="M1584" i="21"/>
  <c r="K1584" i="21"/>
  <c r="I1584" i="21"/>
  <c r="H1585" i="21"/>
  <c r="E1582" i="21"/>
  <c r="F1582" i="21"/>
  <c r="D1583" i="21"/>
  <c r="O1584" i="21"/>
  <c r="P1584" i="21"/>
  <c r="N1584" i="21"/>
  <c r="Q1584" i="21"/>
  <c r="I1585" i="21"/>
  <c r="K1585" i="21"/>
  <c r="M1585" i="21"/>
  <c r="L1585" i="21"/>
  <c r="H1586" i="21"/>
  <c r="J1585" i="21"/>
  <c r="D1584" i="21"/>
  <c r="E1583" i="21"/>
  <c r="F1583" i="21"/>
  <c r="N1585" i="21"/>
  <c r="Q1585" i="21"/>
  <c r="P1585" i="21"/>
  <c r="O1585" i="21"/>
  <c r="M1586" i="21"/>
  <c r="I1586" i="21"/>
  <c r="K1586" i="21"/>
  <c r="H1587" i="21"/>
  <c r="L1586" i="21"/>
  <c r="J1586" i="21"/>
  <c r="D1585" i="21"/>
  <c r="E1584" i="21"/>
  <c r="F1584" i="21"/>
  <c r="Q1586" i="21"/>
  <c r="O1586" i="21"/>
  <c r="P1586" i="21"/>
  <c r="N1586" i="21"/>
  <c r="I1587" i="21"/>
  <c r="H1588" i="21"/>
  <c r="M1587" i="21"/>
  <c r="L1587" i="21"/>
  <c r="K1587" i="21"/>
  <c r="J1587" i="21"/>
  <c r="E1585" i="21"/>
  <c r="D1586" i="21"/>
  <c r="F1585" i="21"/>
  <c r="N1587" i="21"/>
  <c r="P1587" i="21"/>
  <c r="O1587" i="21"/>
  <c r="Q1587" i="21"/>
  <c r="J1588" i="21"/>
  <c r="H1589" i="21"/>
  <c r="K1588" i="21"/>
  <c r="M1588" i="21"/>
  <c r="L1588" i="21"/>
  <c r="I1588" i="21"/>
  <c r="F1586" i="21"/>
  <c r="E1586" i="21"/>
  <c r="D1587" i="21"/>
  <c r="K1589" i="21"/>
  <c r="M1589" i="21"/>
  <c r="I1589" i="21"/>
  <c r="H1590" i="21"/>
  <c r="L1589" i="21"/>
  <c r="J1589" i="21"/>
  <c r="Q1588" i="21"/>
  <c r="P1588" i="21"/>
  <c r="O1588" i="21"/>
  <c r="N1588" i="21"/>
  <c r="F1587" i="21"/>
  <c r="E1587" i="21"/>
  <c r="D1588" i="21"/>
  <c r="O1589" i="21"/>
  <c r="P1589" i="21"/>
  <c r="N1589" i="21"/>
  <c r="Q1589" i="21"/>
  <c r="J1590" i="21"/>
  <c r="L1590" i="21"/>
  <c r="I1590" i="21"/>
  <c r="K1590" i="21"/>
  <c r="M1590" i="21"/>
  <c r="H1591" i="21"/>
  <c r="E1588" i="21"/>
  <c r="F1588" i="21"/>
  <c r="D1589" i="21"/>
  <c r="O1590" i="21"/>
  <c r="P1590" i="21"/>
  <c r="N1590" i="21"/>
  <c r="Q1590" i="21"/>
  <c r="K1591" i="21"/>
  <c r="L1591" i="21"/>
  <c r="I1591" i="21"/>
  <c r="H1592" i="21"/>
  <c r="M1591" i="21"/>
  <c r="J1591" i="21"/>
  <c r="F1589" i="21"/>
  <c r="D1590" i="21"/>
  <c r="E1589" i="21"/>
  <c r="N1591" i="21"/>
  <c r="Q1591" i="21"/>
  <c r="P1591" i="21"/>
  <c r="O1591" i="21"/>
  <c r="J1592" i="21"/>
  <c r="L1592" i="21"/>
  <c r="H1593" i="21"/>
  <c r="M1592" i="21"/>
  <c r="K1592" i="21"/>
  <c r="I1592" i="21"/>
  <c r="D1591" i="21"/>
  <c r="F1590" i="21"/>
  <c r="E1590" i="21"/>
  <c r="I1593" i="21"/>
  <c r="L1593" i="21"/>
  <c r="K1593" i="21"/>
  <c r="M1593" i="21"/>
  <c r="H1594" i="21"/>
  <c r="J1593" i="21"/>
  <c r="P1592" i="21"/>
  <c r="Q1592" i="21"/>
  <c r="O1592" i="21"/>
  <c r="N1592" i="21"/>
  <c r="D1592" i="21"/>
  <c r="F1591" i="21"/>
  <c r="E1591" i="21"/>
  <c r="N1593" i="21"/>
  <c r="Q1593" i="21"/>
  <c r="P1593" i="21"/>
  <c r="O1593" i="21"/>
  <c r="H1595" i="21"/>
  <c r="I1594" i="21"/>
  <c r="K1594" i="21"/>
  <c r="L1594" i="21"/>
  <c r="M1594" i="21"/>
  <c r="J1594" i="21"/>
  <c r="D1593" i="21"/>
  <c r="E1592" i="21"/>
  <c r="F1592" i="21"/>
  <c r="K1595" i="21"/>
  <c r="J1595" i="21"/>
  <c r="H1596" i="21"/>
  <c r="L1595" i="21"/>
  <c r="M1595" i="21"/>
  <c r="I1595" i="21"/>
  <c r="P1594" i="21"/>
  <c r="N1594" i="21"/>
  <c r="Q1594" i="21"/>
  <c r="O1594" i="21"/>
  <c r="E1593" i="21"/>
  <c r="F1593" i="21"/>
  <c r="D1594" i="21"/>
  <c r="H1597" i="21"/>
  <c r="K1596" i="21"/>
  <c r="I1596" i="21"/>
  <c r="M1596" i="21"/>
  <c r="J1596" i="21"/>
  <c r="L1596" i="21"/>
  <c r="P1595" i="21"/>
  <c r="O1595" i="21"/>
  <c r="N1595" i="21"/>
  <c r="Q1595" i="21"/>
  <c r="E1594" i="21"/>
  <c r="F1594" i="21"/>
  <c r="D1595" i="21"/>
  <c r="M1597" i="21"/>
  <c r="H1598" i="21"/>
  <c r="L1597" i="21"/>
  <c r="J1597" i="21"/>
  <c r="K1597" i="21"/>
  <c r="I1597" i="21"/>
  <c r="Q1596" i="21"/>
  <c r="O1596" i="21"/>
  <c r="P1596" i="21"/>
  <c r="N1596" i="21"/>
  <c r="E1595" i="21"/>
  <c r="F1595" i="21"/>
  <c r="D1596" i="21"/>
  <c r="I1598" i="21"/>
  <c r="K1598" i="21"/>
  <c r="M1598" i="21"/>
  <c r="J1598" i="21"/>
  <c r="L1598" i="21"/>
  <c r="H1599" i="21"/>
  <c r="O1597" i="21"/>
  <c r="P1597" i="21"/>
  <c r="N1597" i="21"/>
  <c r="Q1597" i="21"/>
  <c r="F1596" i="21"/>
  <c r="E1596" i="21"/>
  <c r="D1597" i="21"/>
  <c r="O1598" i="21"/>
  <c r="P1598" i="21"/>
  <c r="N1598" i="21"/>
  <c r="Q1598" i="21"/>
  <c r="M1599" i="21"/>
  <c r="I1599" i="21"/>
  <c r="H1600" i="21"/>
  <c r="L1599" i="21"/>
  <c r="J1599" i="21"/>
  <c r="K1599" i="21"/>
  <c r="E1597" i="21"/>
  <c r="D1598" i="21"/>
  <c r="F1597" i="21"/>
  <c r="P1599" i="21"/>
  <c r="O1599" i="21"/>
  <c r="N1599" i="21"/>
  <c r="Q1599" i="21"/>
  <c r="L1600" i="21"/>
  <c r="I1600" i="21"/>
  <c r="M1600" i="21"/>
  <c r="H1601" i="21"/>
  <c r="J1600" i="21"/>
  <c r="K1600" i="21"/>
  <c r="E1598" i="21"/>
  <c r="D1599" i="21"/>
  <c r="F1598" i="21"/>
  <c r="P1600" i="21"/>
  <c r="N1600" i="21"/>
  <c r="Q1600" i="21"/>
  <c r="O1600" i="21"/>
  <c r="M1601" i="21"/>
  <c r="J1601" i="21"/>
  <c r="I1601" i="21"/>
  <c r="L1601" i="21"/>
  <c r="H1602" i="21"/>
  <c r="K1601" i="21"/>
  <c r="D1600" i="21"/>
  <c r="E1599" i="21"/>
  <c r="F1599" i="21"/>
  <c r="P1601" i="21"/>
  <c r="O1601" i="21"/>
  <c r="N1601" i="21"/>
  <c r="Q1601" i="21"/>
  <c r="I1602" i="21"/>
  <c r="M1602" i="21"/>
  <c r="H1603" i="21"/>
  <c r="L1602" i="21"/>
  <c r="K1602" i="21"/>
  <c r="J1602" i="21"/>
  <c r="E1600" i="21"/>
  <c r="F1600" i="21"/>
  <c r="D1601" i="21"/>
  <c r="P1602" i="21"/>
  <c r="O1602" i="21"/>
  <c r="N1602" i="21"/>
  <c r="Q1602" i="21"/>
  <c r="K1603" i="21"/>
  <c r="M1603" i="21"/>
  <c r="I1603" i="21"/>
  <c r="L1603" i="21"/>
  <c r="H1604" i="21"/>
  <c r="J1603" i="21"/>
  <c r="E1601" i="21"/>
  <c r="D1602" i="21"/>
  <c r="F1601" i="21"/>
  <c r="O1603" i="21"/>
  <c r="N1603" i="21"/>
  <c r="P1603" i="21"/>
  <c r="Q1603" i="21"/>
  <c r="K1604" i="21"/>
  <c r="I1604" i="21"/>
  <c r="H1605" i="21"/>
  <c r="L1604" i="21"/>
  <c r="M1604" i="21"/>
  <c r="J1604" i="21"/>
  <c r="F1602" i="21"/>
  <c r="E1602" i="21"/>
  <c r="D1603" i="21"/>
  <c r="O1604" i="21"/>
  <c r="N1604" i="21"/>
  <c r="Q1604" i="21"/>
  <c r="P1604" i="21"/>
  <c r="M1605" i="21"/>
  <c r="H1606" i="21"/>
  <c r="K1605" i="21"/>
  <c r="L1605" i="21"/>
  <c r="J1605" i="21"/>
  <c r="I1605" i="21"/>
  <c r="D1604" i="21"/>
  <c r="F1603" i="21"/>
  <c r="E1603" i="21"/>
  <c r="H1607" i="21"/>
  <c r="I1606" i="21"/>
  <c r="L1606" i="21"/>
  <c r="J1606" i="21"/>
  <c r="M1606" i="21"/>
  <c r="K1606" i="21"/>
  <c r="N1605" i="21"/>
  <c r="Q1605" i="21"/>
  <c r="P1605" i="21"/>
  <c r="O1605" i="21"/>
  <c r="D1605" i="21"/>
  <c r="E1604" i="21"/>
  <c r="F1604" i="21"/>
  <c r="I1607" i="21"/>
  <c r="L1607" i="21"/>
  <c r="H1608" i="21"/>
  <c r="K1607" i="21"/>
  <c r="J1607" i="21"/>
  <c r="M1607" i="21"/>
  <c r="O1606" i="21"/>
  <c r="P1606" i="21"/>
  <c r="N1606" i="21"/>
  <c r="Q1606" i="21"/>
  <c r="D1606" i="21"/>
  <c r="F1605" i="21"/>
  <c r="E1605" i="21"/>
  <c r="P1607" i="21"/>
  <c r="O1607" i="21"/>
  <c r="N1607" i="21"/>
  <c r="Q1607" i="21"/>
  <c r="K1608" i="21"/>
  <c r="J1608" i="21"/>
  <c r="M1608" i="21"/>
  <c r="H1609" i="21"/>
  <c r="I1608" i="21"/>
  <c r="L1608" i="21"/>
  <c r="F1606" i="21"/>
  <c r="D1607" i="21"/>
  <c r="E1606" i="21"/>
  <c r="K1609" i="21"/>
  <c r="L1609" i="21"/>
  <c r="I1609" i="21"/>
  <c r="J1609" i="21"/>
  <c r="M1609" i="21"/>
  <c r="H1610" i="21"/>
  <c r="N1608" i="21"/>
  <c r="Q1608" i="21"/>
  <c r="O1608" i="21"/>
  <c r="P1608" i="21"/>
  <c r="D1608" i="21"/>
  <c r="E1607" i="21"/>
  <c r="F1607" i="21"/>
  <c r="O1609" i="21"/>
  <c r="N1609" i="21"/>
  <c r="Q1609" i="21"/>
  <c r="P1609" i="21"/>
  <c r="I1610" i="21"/>
  <c r="J1610" i="21"/>
  <c r="K1610" i="21"/>
  <c r="M1610" i="21"/>
  <c r="L1610" i="21"/>
  <c r="H1611" i="21"/>
  <c r="D1609" i="21"/>
  <c r="F1608" i="21"/>
  <c r="E1608" i="21"/>
  <c r="N1610" i="21"/>
  <c r="Q1610" i="21"/>
  <c r="O1610" i="21"/>
  <c r="P1610" i="21"/>
  <c r="K1611" i="21"/>
  <c r="I1611" i="21"/>
  <c r="J1611" i="21"/>
  <c r="M1611" i="21"/>
  <c r="H1612" i="21"/>
  <c r="L1611" i="21"/>
  <c r="F1609" i="21"/>
  <c r="D1610" i="21"/>
  <c r="E1609" i="21"/>
  <c r="N1611" i="21"/>
  <c r="O1611" i="21"/>
  <c r="P1611" i="21"/>
  <c r="Q1611" i="21"/>
  <c r="K1612" i="21"/>
  <c r="H1613" i="21"/>
  <c r="I1612" i="21"/>
  <c r="L1612" i="21"/>
  <c r="J1612" i="21"/>
  <c r="M1612" i="21"/>
  <c r="D1611" i="21"/>
  <c r="F1610" i="21"/>
  <c r="E1610" i="21"/>
  <c r="J1613" i="21"/>
  <c r="M1613" i="21"/>
  <c r="L1613" i="21"/>
  <c r="H1614" i="21"/>
  <c r="K1613" i="21"/>
  <c r="I1613" i="21"/>
  <c r="P1612" i="21"/>
  <c r="Q1612" i="21"/>
  <c r="O1612" i="21"/>
  <c r="N1612" i="21"/>
  <c r="E1611" i="21"/>
  <c r="D1612" i="21"/>
  <c r="F1611" i="21"/>
  <c r="H1615" i="21"/>
  <c r="M1614" i="21"/>
  <c r="J1614" i="21"/>
  <c r="L1614" i="21"/>
  <c r="I1614" i="21"/>
  <c r="K1614" i="21"/>
  <c r="N1613" i="21"/>
  <c r="O1613" i="21"/>
  <c r="P1613" i="21"/>
  <c r="Q1613" i="21"/>
  <c r="D1613" i="21"/>
  <c r="F1612" i="21"/>
  <c r="E1612" i="21"/>
  <c r="H1616" i="21"/>
  <c r="J1615" i="21"/>
  <c r="K1615" i="21"/>
  <c r="M1615" i="21"/>
  <c r="L1615" i="21"/>
  <c r="I1615" i="21"/>
  <c r="O1614" i="21"/>
  <c r="Q1614" i="21"/>
  <c r="P1614" i="21"/>
  <c r="N1614" i="21"/>
  <c r="E1613" i="21"/>
  <c r="D1614" i="21"/>
  <c r="F1613" i="21"/>
  <c r="J1616" i="21"/>
  <c r="M1616" i="21"/>
  <c r="H1617" i="21"/>
  <c r="I1616" i="21"/>
  <c r="L1616" i="21"/>
  <c r="K1616" i="21"/>
  <c r="N1615" i="21"/>
  <c r="P1615" i="21"/>
  <c r="Q1615" i="21"/>
  <c r="O1615" i="21"/>
  <c r="F1614" i="21"/>
  <c r="D1615" i="21"/>
  <c r="E1614" i="21"/>
  <c r="K1617" i="21"/>
  <c r="L1617" i="21"/>
  <c r="J1617" i="21"/>
  <c r="I1617" i="21"/>
  <c r="M1617" i="21"/>
  <c r="H1618" i="21"/>
  <c r="P1616" i="21"/>
  <c r="O1616" i="21"/>
  <c r="Q1616" i="21"/>
  <c r="N1616" i="21"/>
  <c r="F1615" i="21"/>
  <c r="E1615" i="21"/>
  <c r="D1616" i="21"/>
  <c r="N1617" i="21"/>
  <c r="P1617" i="21"/>
  <c r="O1617" i="21"/>
  <c r="Q1617" i="21"/>
  <c r="J1618" i="21"/>
  <c r="M1618" i="21"/>
  <c r="L1618" i="21"/>
  <c r="K1618" i="21"/>
  <c r="H1619" i="21"/>
  <c r="I1618" i="21"/>
  <c r="D1617" i="21"/>
  <c r="E1616" i="21"/>
  <c r="F1616" i="21"/>
  <c r="L1619" i="21"/>
  <c r="M1619" i="21"/>
  <c r="I1619" i="21"/>
  <c r="H1620" i="21"/>
  <c r="J1619" i="21"/>
  <c r="K1619" i="21"/>
  <c r="P1618" i="21"/>
  <c r="O1618" i="21"/>
  <c r="Q1618" i="21"/>
  <c r="N1618" i="21"/>
  <c r="F1617" i="21"/>
  <c r="E1617" i="21"/>
  <c r="D1618" i="21"/>
  <c r="N1619" i="21"/>
  <c r="P1619" i="21"/>
  <c r="O1619" i="21"/>
  <c r="Q1619" i="21"/>
  <c r="H1621" i="21"/>
  <c r="L1620" i="21"/>
  <c r="K1620" i="21"/>
  <c r="I1620" i="21"/>
  <c r="J1620" i="21"/>
  <c r="M1620" i="21"/>
  <c r="E1618" i="21"/>
  <c r="F1618" i="21"/>
  <c r="D1619" i="21"/>
  <c r="L1621" i="21"/>
  <c r="K1621" i="21"/>
  <c r="M1621" i="21"/>
  <c r="I1621" i="21"/>
  <c r="H1622" i="21"/>
  <c r="J1621" i="21"/>
  <c r="Q1620" i="21"/>
  <c r="P1620" i="21"/>
  <c r="O1620" i="21"/>
  <c r="N1620" i="21"/>
  <c r="D1620" i="21"/>
  <c r="F1619" i="21"/>
  <c r="E1619" i="21"/>
  <c r="N1621" i="21"/>
  <c r="Q1621" i="21"/>
  <c r="P1621" i="21"/>
  <c r="O1621" i="21"/>
  <c r="K1622" i="21"/>
  <c r="L1622" i="21"/>
  <c r="J1622" i="21"/>
  <c r="I1622" i="21"/>
  <c r="H1623" i="21"/>
  <c r="M1622" i="21"/>
  <c r="F1620" i="21"/>
  <c r="E1620" i="21"/>
  <c r="D1621" i="21"/>
  <c r="Q1622" i="21"/>
  <c r="O1622" i="21"/>
  <c r="P1622" i="21"/>
  <c r="N1622" i="21"/>
  <c r="L1623" i="21"/>
  <c r="H1624" i="21"/>
  <c r="K1623" i="21"/>
  <c r="J1623" i="21"/>
  <c r="M1623" i="21"/>
  <c r="I1623" i="21"/>
  <c r="E1621" i="21"/>
  <c r="F1621" i="21"/>
  <c r="D1622" i="21"/>
  <c r="K1624" i="21"/>
  <c r="M1624" i="21"/>
  <c r="H1625" i="21"/>
  <c r="J1624" i="21"/>
  <c r="L1624" i="21"/>
  <c r="I1624" i="21"/>
  <c r="O1623" i="21"/>
  <c r="N1623" i="21"/>
  <c r="Q1623" i="21"/>
  <c r="P1623" i="21"/>
  <c r="D1623" i="21"/>
  <c r="F1622" i="21"/>
  <c r="E1622" i="21"/>
  <c r="I1625" i="21"/>
  <c r="L1625" i="21"/>
  <c r="M1625" i="21"/>
  <c r="H1626" i="21"/>
  <c r="K1625" i="21"/>
  <c r="J1625" i="21"/>
  <c r="O1624" i="21"/>
  <c r="P1624" i="21"/>
  <c r="N1624" i="21"/>
  <c r="Q1624" i="21"/>
  <c r="D1624" i="21"/>
  <c r="F1623" i="21"/>
  <c r="E1623" i="21"/>
  <c r="P1625" i="21"/>
  <c r="N1625" i="21"/>
  <c r="Q1625" i="21"/>
  <c r="O1625" i="21"/>
  <c r="K1626" i="21"/>
  <c r="H1627" i="21"/>
  <c r="L1626" i="21"/>
  <c r="M1626" i="21"/>
  <c r="I1626" i="21"/>
  <c r="J1626" i="21"/>
  <c r="E1624" i="21"/>
  <c r="F1624" i="21"/>
  <c r="D1625" i="21"/>
  <c r="K1627" i="21"/>
  <c r="M1627" i="21"/>
  <c r="H1628" i="21"/>
  <c r="J1627" i="21"/>
  <c r="I1627" i="21"/>
  <c r="L1627" i="21"/>
  <c r="O1626" i="21"/>
  <c r="P1626" i="21"/>
  <c r="N1626" i="21"/>
  <c r="Q1626" i="21"/>
  <c r="E1625" i="21"/>
  <c r="D1626" i="21"/>
  <c r="F1625" i="21"/>
  <c r="L1628" i="21"/>
  <c r="J1628" i="21"/>
  <c r="H1629" i="21"/>
  <c r="M1628" i="21"/>
  <c r="K1628" i="21"/>
  <c r="I1628" i="21"/>
  <c r="N1627" i="21"/>
  <c r="Q1627" i="21"/>
  <c r="P1627" i="21"/>
  <c r="O1627" i="21"/>
  <c r="E1626" i="21"/>
  <c r="D1627" i="21"/>
  <c r="F1626" i="21"/>
  <c r="H1630" i="21"/>
  <c r="K1629" i="21"/>
  <c r="I1629" i="21"/>
  <c r="M1629" i="21"/>
  <c r="L1629" i="21"/>
  <c r="J1629" i="21"/>
  <c r="N1628" i="21"/>
  <c r="Q1628" i="21"/>
  <c r="O1628" i="21"/>
  <c r="P1628" i="21"/>
  <c r="F1627" i="21"/>
  <c r="E1627" i="21"/>
  <c r="D1628" i="21"/>
  <c r="M1630" i="21"/>
  <c r="J1630" i="21"/>
  <c r="H1631" i="21"/>
  <c r="L1630" i="21"/>
  <c r="I1630" i="21"/>
  <c r="K1630" i="21"/>
  <c r="Q1629" i="21"/>
  <c r="P1629" i="21"/>
  <c r="N1629" i="21"/>
  <c r="O1629" i="21"/>
  <c r="D1629" i="21"/>
  <c r="F1628" i="21"/>
  <c r="E1628" i="21"/>
  <c r="L1631" i="21"/>
  <c r="K1631" i="21"/>
  <c r="M1631" i="21"/>
  <c r="H1632" i="21"/>
  <c r="J1631" i="21"/>
  <c r="I1631" i="21"/>
  <c r="N1630" i="21"/>
  <c r="P1630" i="21"/>
  <c r="O1630" i="21"/>
  <c r="Q1630" i="21"/>
  <c r="D1630" i="21"/>
  <c r="E1629" i="21"/>
  <c r="F1629" i="21"/>
  <c r="M1632" i="21"/>
  <c r="L1632" i="21"/>
  <c r="H1633" i="21"/>
  <c r="J1632" i="21"/>
  <c r="I1632" i="21"/>
  <c r="K1632" i="21"/>
  <c r="Q1631" i="21"/>
  <c r="O1631" i="21"/>
  <c r="P1631" i="21"/>
  <c r="N1631" i="21"/>
  <c r="E1630" i="21"/>
  <c r="F1630" i="21"/>
  <c r="D1631" i="21"/>
  <c r="M1633" i="21"/>
  <c r="L1633" i="21"/>
  <c r="I1633" i="21"/>
  <c r="J1633" i="21"/>
  <c r="K1633" i="21"/>
  <c r="H1634" i="21"/>
  <c r="Q1632" i="21"/>
  <c r="O1632" i="21"/>
  <c r="P1632" i="21"/>
  <c r="N1632" i="21"/>
  <c r="E1631" i="21"/>
  <c r="F1631" i="21"/>
  <c r="D1632" i="21"/>
  <c r="Q1633" i="21"/>
  <c r="P1633" i="21"/>
  <c r="O1633" i="21"/>
  <c r="N1633" i="21"/>
  <c r="M1634" i="21"/>
  <c r="J1634" i="21"/>
  <c r="L1634" i="21"/>
  <c r="I1634" i="21"/>
  <c r="K1634" i="21"/>
  <c r="H1635" i="21"/>
  <c r="F1632" i="21"/>
  <c r="D1633" i="21"/>
  <c r="E1632" i="21"/>
  <c r="O1634" i="21"/>
  <c r="P1634" i="21"/>
  <c r="N1634" i="21"/>
  <c r="Q1634" i="21"/>
  <c r="J1635" i="21"/>
  <c r="H1636" i="21"/>
  <c r="M1635" i="21"/>
  <c r="I1635" i="21"/>
  <c r="K1635" i="21"/>
  <c r="L1635" i="21"/>
  <c r="F1633" i="21"/>
  <c r="D1634" i="21"/>
  <c r="E1633" i="21"/>
  <c r="J1636" i="21"/>
  <c r="I1636" i="21"/>
  <c r="L1636" i="21"/>
  <c r="K1636" i="21"/>
  <c r="M1636" i="21"/>
  <c r="H1637" i="21"/>
  <c r="P1635" i="21"/>
  <c r="O1635" i="21"/>
  <c r="N1635" i="21"/>
  <c r="Q1635" i="21"/>
  <c r="E1634" i="21"/>
  <c r="F1634" i="21"/>
  <c r="D1635" i="21"/>
  <c r="P1636" i="21"/>
  <c r="O1636" i="21"/>
  <c r="N1636" i="21"/>
  <c r="Q1636" i="21"/>
  <c r="I1637" i="21"/>
  <c r="M1637" i="21"/>
  <c r="H1638" i="21"/>
  <c r="L1637" i="21"/>
  <c r="K1637" i="21"/>
  <c r="J1637" i="21"/>
  <c r="E1635" i="21"/>
  <c r="D1636" i="21"/>
  <c r="F1635" i="21"/>
  <c r="P1637" i="21"/>
  <c r="O1637" i="21"/>
  <c r="N1637" i="21"/>
  <c r="Q1637" i="21"/>
  <c r="K1638" i="21"/>
  <c r="H1639" i="21"/>
  <c r="M1638" i="21"/>
  <c r="L1638" i="21"/>
  <c r="J1638" i="21"/>
  <c r="I1638" i="21"/>
  <c r="D1637" i="21"/>
  <c r="F1636" i="21"/>
  <c r="E1636" i="21"/>
  <c r="M1639" i="21"/>
  <c r="H1640" i="21"/>
  <c r="K1639" i="21"/>
  <c r="J1639" i="21"/>
  <c r="L1639" i="21"/>
  <c r="I1639" i="21"/>
  <c r="O1638" i="21"/>
  <c r="P1638" i="21"/>
  <c r="N1638" i="21"/>
  <c r="Q1638" i="21"/>
  <c r="E1637" i="21"/>
  <c r="D1638" i="21"/>
  <c r="F1637" i="21"/>
  <c r="H1641" i="21"/>
  <c r="J1640" i="21"/>
  <c r="M1640" i="21"/>
  <c r="L1640" i="21"/>
  <c r="I1640" i="21"/>
  <c r="K1640" i="21"/>
  <c r="Q1639" i="21"/>
  <c r="O1639" i="21"/>
  <c r="P1639" i="21"/>
  <c r="N1639" i="21"/>
  <c r="D1639" i="21"/>
  <c r="E1638" i="21"/>
  <c r="F1638" i="21"/>
  <c r="J1641" i="21"/>
  <c r="K1641" i="21"/>
  <c r="H1642" i="21"/>
  <c r="I1641" i="21"/>
  <c r="L1641" i="21"/>
  <c r="M1641" i="21"/>
  <c r="P1640" i="21"/>
  <c r="O1640" i="21"/>
  <c r="N1640" i="21"/>
  <c r="Q1640" i="21"/>
  <c r="D1640" i="21"/>
  <c r="F1639" i="21"/>
  <c r="E1639" i="21"/>
  <c r="K1642" i="21"/>
  <c r="L1642" i="21"/>
  <c r="M1642" i="21"/>
  <c r="H1643" i="21"/>
  <c r="I1642" i="21"/>
  <c r="J1642" i="21"/>
  <c r="O1641" i="21"/>
  <c r="P1641" i="21"/>
  <c r="N1641" i="21"/>
  <c r="Q1641" i="21"/>
  <c r="D1641" i="21"/>
  <c r="F1640" i="21"/>
  <c r="E1640" i="21"/>
  <c r="M1643" i="21"/>
  <c r="I1643" i="21"/>
  <c r="J1643" i="21"/>
  <c r="K1643" i="21"/>
  <c r="L1643" i="21"/>
  <c r="H1644" i="21"/>
  <c r="N1642" i="21"/>
  <c r="Q1642" i="21"/>
  <c r="P1642" i="21"/>
  <c r="O1642" i="21"/>
  <c r="F1641" i="21"/>
  <c r="D1642" i="21"/>
  <c r="E1641" i="21"/>
  <c r="O1643" i="21"/>
  <c r="P1643" i="21"/>
  <c r="N1643" i="21"/>
  <c r="Q1643" i="21"/>
  <c r="J1644" i="21"/>
  <c r="L1644" i="21"/>
  <c r="H1645" i="21"/>
  <c r="M1644" i="21"/>
  <c r="K1644" i="21"/>
  <c r="I1644" i="21"/>
  <c r="E1642" i="21"/>
  <c r="D1643" i="21"/>
  <c r="F1642" i="21"/>
  <c r="M1645" i="21"/>
  <c r="L1645" i="21"/>
  <c r="K1645" i="21"/>
  <c r="J1645" i="21"/>
  <c r="H1646" i="21"/>
  <c r="I1645" i="21"/>
  <c r="N1644" i="21"/>
  <c r="Q1644" i="21"/>
  <c r="O1644" i="21"/>
  <c r="P1644" i="21"/>
  <c r="F1643" i="21"/>
  <c r="D1644" i="21"/>
  <c r="E1643" i="21"/>
  <c r="H1647" i="21"/>
  <c r="I1646" i="21"/>
  <c r="K1646" i="21"/>
  <c r="J1646" i="21"/>
  <c r="M1646" i="21"/>
  <c r="L1646" i="21"/>
  <c r="O1645" i="21"/>
  <c r="N1645" i="21"/>
  <c r="Q1645" i="21"/>
  <c r="P1645" i="21"/>
  <c r="D1645" i="21"/>
  <c r="E1644" i="21"/>
  <c r="F1644" i="21"/>
  <c r="H1648" i="21"/>
  <c r="J1647" i="21"/>
  <c r="K1647" i="21"/>
  <c r="I1647" i="21"/>
  <c r="L1647" i="21"/>
  <c r="M1647" i="21"/>
  <c r="P1646" i="21"/>
  <c r="O1646" i="21"/>
  <c r="N1646" i="21"/>
  <c r="Q1646" i="21"/>
  <c r="F1645" i="21"/>
  <c r="D1646" i="21"/>
  <c r="E1645" i="21"/>
  <c r="H1649" i="21"/>
  <c r="K1648" i="21"/>
  <c r="L1648" i="21"/>
  <c r="M1648" i="21"/>
  <c r="I1648" i="21"/>
  <c r="J1648" i="21"/>
  <c r="Q1647" i="21"/>
  <c r="P1647" i="21"/>
  <c r="O1647" i="21"/>
  <c r="N1647" i="21"/>
  <c r="E1646" i="21"/>
  <c r="F1646" i="21"/>
  <c r="D1647" i="21"/>
  <c r="I1649" i="21"/>
  <c r="K1649" i="21"/>
  <c r="H1650" i="21"/>
  <c r="J1649" i="21"/>
  <c r="M1649" i="21"/>
  <c r="L1649" i="21"/>
  <c r="O1648" i="21"/>
  <c r="P1648" i="21"/>
  <c r="N1648" i="21"/>
  <c r="Q1648" i="21"/>
  <c r="E1647" i="21"/>
  <c r="F1647" i="21"/>
  <c r="D1648" i="21"/>
  <c r="Q1649" i="21"/>
  <c r="P1649" i="21"/>
  <c r="O1649" i="21"/>
  <c r="N1649" i="21"/>
  <c r="M1650" i="21"/>
  <c r="L1650" i="21"/>
  <c r="H1651" i="21"/>
  <c r="K1650" i="21"/>
  <c r="I1650" i="21"/>
  <c r="J1650" i="21"/>
  <c r="E1648" i="21"/>
  <c r="F1648" i="21"/>
  <c r="D1649" i="21"/>
  <c r="I1651" i="21"/>
  <c r="H1652" i="21"/>
  <c r="K1651" i="21"/>
  <c r="L1651" i="21"/>
  <c r="M1651" i="21"/>
  <c r="J1651" i="21"/>
  <c r="N1650" i="21"/>
  <c r="Q1650" i="21"/>
  <c r="P1650" i="21"/>
  <c r="O1650" i="21"/>
  <c r="E1649" i="21"/>
  <c r="F1649" i="21"/>
  <c r="D1650" i="21"/>
  <c r="P1651" i="21"/>
  <c r="O1651" i="21"/>
  <c r="N1651" i="21"/>
  <c r="Q1651" i="21"/>
  <c r="M1652" i="21"/>
  <c r="L1652" i="21"/>
  <c r="I1652" i="21"/>
  <c r="H1653" i="21"/>
  <c r="J1652" i="21"/>
  <c r="K1652" i="21"/>
  <c r="E1650" i="21"/>
  <c r="F1650" i="21"/>
  <c r="D1651" i="21"/>
  <c r="N1652" i="21"/>
  <c r="Q1652" i="21"/>
  <c r="O1652" i="21"/>
  <c r="P1652" i="21"/>
  <c r="M1653" i="21"/>
  <c r="H1654" i="21"/>
  <c r="K1653" i="21"/>
  <c r="I1653" i="21"/>
  <c r="L1653" i="21"/>
  <c r="J1653" i="21"/>
  <c r="E1651" i="21"/>
  <c r="F1651" i="21"/>
  <c r="D1652" i="21"/>
  <c r="M1654" i="21"/>
  <c r="J1654" i="21"/>
  <c r="I1654" i="21"/>
  <c r="L1654" i="21"/>
  <c r="H1655" i="21"/>
  <c r="K1654" i="21"/>
  <c r="O1653" i="21"/>
  <c r="N1653" i="21"/>
  <c r="Q1653" i="21"/>
  <c r="P1653" i="21"/>
  <c r="D1653" i="21"/>
  <c r="F1652" i="21"/>
  <c r="E1652" i="21"/>
  <c r="P1654" i="21"/>
  <c r="O1654" i="21"/>
  <c r="N1654" i="21"/>
  <c r="Q1654" i="21"/>
  <c r="L1655" i="21"/>
  <c r="K1655" i="21"/>
  <c r="I1655" i="21"/>
  <c r="M1655" i="21"/>
  <c r="H1656" i="21"/>
  <c r="J1655" i="21"/>
  <c r="F1653" i="21"/>
  <c r="D1654" i="21"/>
  <c r="E1653" i="21"/>
  <c r="N1655" i="21"/>
  <c r="Q1655" i="21"/>
  <c r="O1655" i="21"/>
  <c r="P1655" i="21"/>
  <c r="I1656" i="21"/>
  <c r="J1656" i="21"/>
  <c r="H1657" i="21"/>
  <c r="L1656" i="21"/>
  <c r="M1656" i="21"/>
  <c r="K1656" i="21"/>
  <c r="E1654" i="21"/>
  <c r="D1655" i="21"/>
  <c r="F1654" i="21"/>
  <c r="P1656" i="21"/>
  <c r="N1656" i="21"/>
  <c r="O1656" i="21"/>
  <c r="Q1656" i="21"/>
  <c r="H1658" i="21"/>
  <c r="M1657" i="21"/>
  <c r="K1657" i="21"/>
  <c r="I1657" i="21"/>
  <c r="J1657" i="21"/>
  <c r="L1657" i="21"/>
  <c r="E1655" i="21"/>
  <c r="F1655" i="21"/>
  <c r="D1656" i="21"/>
  <c r="M1658" i="21"/>
  <c r="K1658" i="21"/>
  <c r="J1658" i="21"/>
  <c r="L1658" i="21"/>
  <c r="H1659" i="21"/>
  <c r="I1658" i="21"/>
  <c r="P1657" i="21"/>
  <c r="O1657" i="21"/>
  <c r="N1657" i="21"/>
  <c r="Q1657" i="21"/>
  <c r="E1656" i="21"/>
  <c r="F1656" i="21"/>
  <c r="D1657" i="21"/>
  <c r="K1659" i="21"/>
  <c r="L1659" i="21"/>
  <c r="I1659" i="21"/>
  <c r="J1659" i="21"/>
  <c r="H1660" i="21"/>
  <c r="M1659" i="21"/>
  <c r="N1658" i="21"/>
  <c r="Q1658" i="21"/>
  <c r="O1658" i="21"/>
  <c r="P1658" i="21"/>
  <c r="D1658" i="21"/>
  <c r="F1657" i="21"/>
  <c r="E1657" i="21"/>
  <c r="P1659" i="21"/>
  <c r="O1659" i="21"/>
  <c r="N1659" i="21"/>
  <c r="Q1659" i="21"/>
  <c r="H1661" i="21"/>
  <c r="M1660" i="21"/>
  <c r="J1660" i="21"/>
  <c r="I1660" i="21"/>
  <c r="K1660" i="21"/>
  <c r="L1660" i="21"/>
  <c r="F1658" i="21"/>
  <c r="E1658" i="21"/>
  <c r="D1659" i="21"/>
  <c r="H1662" i="21"/>
  <c r="K1661" i="21"/>
  <c r="I1661" i="21"/>
  <c r="M1661" i="21"/>
  <c r="L1661" i="21"/>
  <c r="J1661" i="21"/>
  <c r="P1660" i="21"/>
  <c r="O1660" i="21"/>
  <c r="N1660" i="21"/>
  <c r="Q1660" i="21"/>
  <c r="D1660" i="21"/>
  <c r="F1659" i="21"/>
  <c r="E1659" i="21"/>
  <c r="L1662" i="21"/>
  <c r="J1662" i="21"/>
  <c r="I1662" i="21"/>
  <c r="M1662" i="21"/>
  <c r="H1663" i="21"/>
  <c r="K1662" i="21"/>
  <c r="O1661" i="21"/>
  <c r="N1661" i="21"/>
  <c r="Q1661" i="21"/>
  <c r="P1661" i="21"/>
  <c r="F1660" i="21"/>
  <c r="D1661" i="21"/>
  <c r="E1660" i="21"/>
  <c r="O1662" i="21"/>
  <c r="P1662" i="21"/>
  <c r="N1662" i="21"/>
  <c r="Q1662" i="21"/>
  <c r="K1663" i="21"/>
  <c r="M1663" i="21"/>
  <c r="L1663" i="21"/>
  <c r="I1663" i="21"/>
  <c r="H1664" i="21"/>
  <c r="J1663" i="21"/>
  <c r="E1661" i="21"/>
  <c r="D1662" i="21"/>
  <c r="F1661" i="21"/>
  <c r="Q1663" i="21"/>
  <c r="O1663" i="21"/>
  <c r="N1663" i="21"/>
  <c r="P1663" i="21"/>
  <c r="M1664" i="21"/>
  <c r="H1665" i="21"/>
  <c r="L1664" i="21"/>
  <c r="I1664" i="21"/>
  <c r="K1664" i="21"/>
  <c r="J1664" i="21"/>
  <c r="F1662" i="21"/>
  <c r="D1663" i="21"/>
  <c r="E1662" i="21"/>
  <c r="L1665" i="21"/>
  <c r="H1666" i="21"/>
  <c r="J1665" i="21"/>
  <c r="I1665" i="21"/>
  <c r="M1665" i="21"/>
  <c r="K1665" i="21"/>
  <c r="P1664" i="21"/>
  <c r="O1664" i="21"/>
  <c r="N1664" i="21"/>
  <c r="Q1664" i="21"/>
  <c r="F1663" i="21"/>
  <c r="D1664" i="21"/>
  <c r="E1663" i="21"/>
  <c r="I1666" i="21"/>
  <c r="J1666" i="21"/>
  <c r="L1666" i="21"/>
  <c r="H1667" i="21"/>
  <c r="K1666" i="21"/>
  <c r="M1666" i="21"/>
  <c r="O1665" i="21"/>
  <c r="P1665" i="21"/>
  <c r="N1665" i="21"/>
  <c r="Q1665" i="21"/>
  <c r="E1664" i="21"/>
  <c r="F1664" i="21"/>
  <c r="D1665" i="21"/>
  <c r="N1666" i="21"/>
  <c r="Q1666" i="21"/>
  <c r="O1666" i="21"/>
  <c r="P1666" i="21"/>
  <c r="I1667" i="21"/>
  <c r="J1667" i="21"/>
  <c r="M1667" i="21"/>
  <c r="K1667" i="21"/>
  <c r="H1668" i="21"/>
  <c r="L1667" i="21"/>
  <c r="E1665" i="21"/>
  <c r="F1665" i="21"/>
  <c r="D1666" i="21"/>
  <c r="O1667" i="21"/>
  <c r="P1667" i="21"/>
  <c r="N1667" i="21"/>
  <c r="Q1667" i="21"/>
  <c r="H1669" i="21"/>
  <c r="I1668" i="21"/>
  <c r="J1668" i="21"/>
  <c r="L1668" i="21"/>
  <c r="K1668" i="21"/>
  <c r="M1668" i="21"/>
  <c r="D1667" i="21"/>
  <c r="F1666" i="21"/>
  <c r="E1666" i="21"/>
  <c r="H1670" i="21"/>
  <c r="K1669" i="21"/>
  <c r="J1669" i="21"/>
  <c r="L1669" i="21"/>
  <c r="M1669" i="21"/>
  <c r="I1669" i="21"/>
  <c r="N1668" i="21"/>
  <c r="Q1668" i="21"/>
  <c r="P1668" i="21"/>
  <c r="O1668" i="21"/>
  <c r="E1667" i="21"/>
  <c r="D1668" i="21"/>
  <c r="F1667" i="21"/>
  <c r="H1671" i="21"/>
  <c r="K1670" i="21"/>
  <c r="J1670" i="21"/>
  <c r="L1670" i="21"/>
  <c r="M1670" i="21"/>
  <c r="I1670" i="21"/>
  <c r="O1669" i="21"/>
  <c r="N1669" i="21"/>
  <c r="Q1669" i="21"/>
  <c r="P1669" i="21"/>
  <c r="F1668" i="21"/>
  <c r="E1668" i="21"/>
  <c r="D1669" i="21"/>
  <c r="H1672" i="21"/>
  <c r="J1671" i="21"/>
  <c r="M1671" i="21"/>
  <c r="L1671" i="21"/>
  <c r="I1671" i="21"/>
  <c r="K1671" i="21"/>
  <c r="O1670" i="21"/>
  <c r="P1670" i="21"/>
  <c r="N1670" i="21"/>
  <c r="Q1670" i="21"/>
  <c r="E1669" i="21"/>
  <c r="F1669" i="21"/>
  <c r="D1670" i="21"/>
  <c r="J1672" i="21"/>
  <c r="H1673" i="21"/>
  <c r="I1672" i="21"/>
  <c r="L1672" i="21"/>
  <c r="M1672" i="21"/>
  <c r="K1672" i="21"/>
  <c r="P1671" i="21"/>
  <c r="N1671" i="21"/>
  <c r="Q1671" i="21"/>
  <c r="O1671" i="21"/>
  <c r="E1670" i="21"/>
  <c r="D1671" i="21"/>
  <c r="F1670" i="21"/>
  <c r="K1673" i="21"/>
  <c r="M1673" i="21"/>
  <c r="J1673" i="21"/>
  <c r="I1673" i="21"/>
  <c r="L1673" i="21"/>
  <c r="H1674" i="21"/>
  <c r="O1672" i="21"/>
  <c r="P1672" i="21"/>
  <c r="N1672" i="21"/>
  <c r="Q1672" i="21"/>
  <c r="D1672" i="21"/>
  <c r="F1671" i="21"/>
  <c r="E1671" i="21"/>
  <c r="Q1673" i="21"/>
  <c r="P1673" i="21"/>
  <c r="O1673" i="21"/>
  <c r="N1673" i="21"/>
  <c r="L1674" i="21"/>
  <c r="M1674" i="21"/>
  <c r="J1674" i="21"/>
  <c r="I1674" i="21"/>
  <c r="K1674" i="21"/>
  <c r="H1675" i="21"/>
  <c r="F1672" i="21"/>
  <c r="D1673" i="21"/>
  <c r="E1672" i="21"/>
  <c r="P1674" i="21"/>
  <c r="O1674" i="21"/>
  <c r="N1674" i="21"/>
  <c r="Q1674" i="21"/>
  <c r="I1675" i="21"/>
  <c r="H1676" i="21"/>
  <c r="J1675" i="21"/>
  <c r="K1675" i="21"/>
  <c r="M1675" i="21"/>
  <c r="L1675" i="21"/>
  <c r="E1673" i="21"/>
  <c r="D1674" i="21"/>
  <c r="F1673" i="21"/>
  <c r="O1675" i="21"/>
  <c r="P1675" i="21"/>
  <c r="N1675" i="21"/>
  <c r="Q1675" i="21"/>
  <c r="K1676" i="21"/>
  <c r="M1676" i="21"/>
  <c r="H1677" i="21"/>
  <c r="L1676" i="21"/>
  <c r="J1676" i="21"/>
  <c r="I1676" i="21"/>
  <c r="F1674" i="21"/>
  <c r="D1675" i="21"/>
  <c r="E1674" i="21"/>
  <c r="M1677" i="21"/>
  <c r="I1677" i="21"/>
  <c r="H1678" i="21"/>
  <c r="L1677" i="21"/>
  <c r="J1677" i="21"/>
  <c r="K1677" i="21"/>
  <c r="N1676" i="21"/>
  <c r="Q1676" i="21"/>
  <c r="O1676" i="21"/>
  <c r="P1676" i="21"/>
  <c r="E1675" i="21"/>
  <c r="D1676" i="21"/>
  <c r="F1675" i="21"/>
  <c r="P1677" i="21"/>
  <c r="N1677" i="21"/>
  <c r="Q1677" i="21"/>
  <c r="O1677" i="21"/>
  <c r="H1679" i="21"/>
  <c r="L1678" i="21"/>
  <c r="I1678" i="21"/>
  <c r="M1678" i="21"/>
  <c r="J1678" i="21"/>
  <c r="K1678" i="21"/>
  <c r="F1676" i="21"/>
  <c r="D1677" i="21"/>
  <c r="E1676" i="21"/>
  <c r="M1679" i="21"/>
  <c r="K1679" i="21"/>
  <c r="I1679" i="21"/>
  <c r="L1679" i="21"/>
  <c r="H1680" i="21"/>
  <c r="J1679" i="21"/>
  <c r="O1678" i="21"/>
  <c r="P1678" i="21"/>
  <c r="N1678" i="21"/>
  <c r="Q1678" i="21"/>
  <c r="F1677" i="21"/>
  <c r="D1678" i="21"/>
  <c r="E1677" i="21"/>
  <c r="Q1679" i="21"/>
  <c r="P1679" i="21"/>
  <c r="O1679" i="21"/>
  <c r="N1679" i="21"/>
  <c r="J1680" i="21"/>
  <c r="M1680" i="21"/>
  <c r="L1680" i="21"/>
  <c r="I1680" i="21"/>
  <c r="H1681" i="21"/>
  <c r="K1680" i="21"/>
  <c r="F1678" i="21"/>
  <c r="D1679" i="21"/>
  <c r="E1678" i="21"/>
  <c r="P1680" i="21"/>
  <c r="O1680" i="21"/>
  <c r="N1680" i="21"/>
  <c r="Q1680" i="21"/>
  <c r="M1681" i="21"/>
  <c r="I1681" i="21"/>
  <c r="L1681" i="21"/>
  <c r="H1682" i="21"/>
  <c r="K1681" i="21"/>
  <c r="J1681" i="21"/>
  <c r="E1679" i="21"/>
  <c r="F1679" i="21"/>
  <c r="D1680" i="21"/>
  <c r="O1681" i="21"/>
  <c r="P1681" i="21"/>
  <c r="N1681" i="21"/>
  <c r="Q1681" i="21"/>
  <c r="K1682" i="21"/>
  <c r="J1682" i="21"/>
  <c r="M1682" i="21"/>
  <c r="H1683" i="21"/>
  <c r="I1682" i="21"/>
  <c r="L1682" i="21"/>
  <c r="E1680" i="21"/>
  <c r="F1680" i="21"/>
  <c r="D1681" i="21"/>
  <c r="L1683" i="21"/>
  <c r="H1684" i="21"/>
  <c r="K1683" i="21"/>
  <c r="M1683" i="21"/>
  <c r="J1683" i="21"/>
  <c r="I1683" i="21"/>
  <c r="N1682" i="21"/>
  <c r="Q1682" i="21"/>
  <c r="P1682" i="21"/>
  <c r="O1682" i="21"/>
  <c r="F1681" i="21"/>
  <c r="E1681" i="21"/>
  <c r="D1682" i="21"/>
  <c r="K1684" i="21"/>
  <c r="J1684" i="21"/>
  <c r="I1684" i="21"/>
  <c r="M1684" i="21"/>
  <c r="L1684" i="21"/>
  <c r="H1685" i="21"/>
  <c r="O1683" i="21"/>
  <c r="N1683" i="21"/>
  <c r="Q1683" i="21"/>
  <c r="P1683" i="21"/>
  <c r="F1682" i="21"/>
  <c r="E1682" i="21"/>
  <c r="D1683" i="21"/>
  <c r="P1684" i="21"/>
  <c r="O1684" i="21"/>
  <c r="N1684" i="21"/>
  <c r="Q1684" i="21"/>
  <c r="M1685" i="21"/>
  <c r="H1686" i="21"/>
  <c r="K1685" i="21"/>
  <c r="I1685" i="21"/>
  <c r="J1685" i="21"/>
  <c r="L1685" i="21"/>
  <c r="F1683" i="21"/>
  <c r="D1684" i="21"/>
  <c r="E1683" i="21"/>
  <c r="I1686" i="21"/>
  <c r="M1686" i="21"/>
  <c r="L1686" i="21"/>
  <c r="J1686" i="21"/>
  <c r="K1686" i="21"/>
  <c r="H1687" i="21"/>
  <c r="N1685" i="21"/>
  <c r="Q1685" i="21"/>
  <c r="P1685" i="21"/>
  <c r="O1685" i="21"/>
  <c r="E1684" i="21"/>
  <c r="F1684" i="21"/>
  <c r="D1685" i="21"/>
  <c r="O1686" i="21"/>
  <c r="P1686" i="21"/>
  <c r="N1686" i="21"/>
  <c r="Q1686" i="21"/>
  <c r="L1687" i="21"/>
  <c r="M1687" i="21"/>
  <c r="J1687" i="21"/>
  <c r="I1687" i="21"/>
  <c r="H1688" i="21"/>
  <c r="K1687" i="21"/>
  <c r="F1685" i="21"/>
  <c r="D1686" i="21"/>
  <c r="E1685" i="21"/>
  <c r="P1687" i="21"/>
  <c r="N1687" i="21"/>
  <c r="Q1687" i="21"/>
  <c r="O1687" i="21"/>
  <c r="J1688" i="21"/>
  <c r="H1689" i="21"/>
  <c r="M1688" i="21"/>
  <c r="K1688" i="21"/>
  <c r="L1688" i="21"/>
  <c r="I1688" i="21"/>
  <c r="D1687" i="21"/>
  <c r="F1686" i="21"/>
  <c r="E1686" i="21"/>
  <c r="J1689" i="21"/>
  <c r="H1690" i="21"/>
  <c r="I1689" i="21"/>
  <c r="L1689" i="21"/>
  <c r="K1689" i="21"/>
  <c r="M1689" i="21"/>
  <c r="N1688" i="21"/>
  <c r="Q1688" i="21"/>
  <c r="O1688" i="21"/>
  <c r="P1688" i="21"/>
  <c r="F1687" i="21"/>
  <c r="E1687" i="21"/>
  <c r="D1688" i="21"/>
  <c r="H1691" i="21"/>
  <c r="M1690" i="21"/>
  <c r="K1690" i="21"/>
  <c r="I1690" i="21"/>
  <c r="L1690" i="21"/>
  <c r="J1690" i="21"/>
  <c r="P1689" i="21"/>
  <c r="O1689" i="21"/>
  <c r="N1689" i="21"/>
  <c r="Q1689" i="21"/>
  <c r="D1689" i="21"/>
  <c r="F1688" i="21"/>
  <c r="E1688" i="21"/>
  <c r="M1691" i="21"/>
  <c r="K1691" i="21"/>
  <c r="L1691" i="21"/>
  <c r="J1691" i="21"/>
  <c r="I1691" i="21"/>
  <c r="H1692" i="21"/>
  <c r="P1690" i="21"/>
  <c r="O1690" i="21"/>
  <c r="N1690" i="21"/>
  <c r="Q1690" i="21"/>
  <c r="E1689" i="21"/>
  <c r="D1690" i="21"/>
  <c r="F1689" i="21"/>
  <c r="O1691" i="21"/>
  <c r="P1691" i="21"/>
  <c r="N1691" i="21"/>
  <c r="Q1691" i="21"/>
  <c r="L1692" i="21"/>
  <c r="I1692" i="21"/>
  <c r="M1692" i="21"/>
  <c r="H1693" i="21"/>
  <c r="K1692" i="21"/>
  <c r="J1692" i="21"/>
  <c r="F1690" i="21"/>
  <c r="E1690" i="21"/>
  <c r="D1691" i="21"/>
  <c r="O1692" i="21"/>
  <c r="P1692" i="21"/>
  <c r="N1692" i="21"/>
  <c r="Q1692" i="21"/>
  <c r="L1693" i="21"/>
  <c r="K1693" i="21"/>
  <c r="M1693" i="21"/>
  <c r="I1693" i="21"/>
  <c r="J1693" i="21"/>
  <c r="H1694" i="21"/>
  <c r="D1692" i="21"/>
  <c r="F1691" i="21"/>
  <c r="E1691" i="21"/>
  <c r="Q1693" i="21"/>
  <c r="O1693" i="21"/>
  <c r="N1693" i="21"/>
  <c r="P1693" i="21"/>
  <c r="J1694" i="21"/>
  <c r="M1694" i="21"/>
  <c r="K1694" i="21"/>
  <c r="H1695" i="21"/>
  <c r="I1694" i="21"/>
  <c r="L1694" i="21"/>
  <c r="D1693" i="21"/>
  <c r="F1692" i="21"/>
  <c r="E1692" i="21"/>
  <c r="J1695" i="21"/>
  <c r="I1695" i="21"/>
  <c r="L1695" i="21"/>
  <c r="H1696" i="21"/>
  <c r="M1695" i="21"/>
  <c r="K1695" i="21"/>
  <c r="N1694" i="21"/>
  <c r="O1694" i="21"/>
  <c r="P1694" i="21"/>
  <c r="Q1694" i="21"/>
  <c r="E1693" i="21"/>
  <c r="F1693" i="21"/>
  <c r="D1694" i="21"/>
  <c r="Q1695" i="21"/>
  <c r="O1695" i="21"/>
  <c r="P1695" i="21"/>
  <c r="N1695" i="21"/>
  <c r="H1697" i="21"/>
  <c r="K1696" i="21"/>
  <c r="M1696" i="21"/>
  <c r="L1696" i="21"/>
  <c r="J1696" i="21"/>
  <c r="I1696" i="21"/>
  <c r="F1694" i="21"/>
  <c r="E1694" i="21"/>
  <c r="D1695" i="21"/>
  <c r="K1697" i="21"/>
  <c r="J1697" i="21"/>
  <c r="H1698" i="21"/>
  <c r="L1697" i="21"/>
  <c r="M1697" i="21"/>
  <c r="I1697" i="21"/>
  <c r="P1696" i="21"/>
  <c r="O1696" i="21"/>
  <c r="N1696" i="21"/>
  <c r="Q1696" i="21"/>
  <c r="F1695" i="21"/>
  <c r="D1696" i="21"/>
  <c r="E1695" i="21"/>
  <c r="M1698" i="21"/>
  <c r="I1698" i="21"/>
  <c r="H1699" i="21"/>
  <c r="J1698" i="21"/>
  <c r="K1698" i="21"/>
  <c r="L1698" i="21"/>
  <c r="Q1697" i="21"/>
  <c r="P1697" i="21"/>
  <c r="O1697" i="21"/>
  <c r="N1697" i="21"/>
  <c r="F1696" i="21"/>
  <c r="E1696" i="21"/>
  <c r="D1697" i="21"/>
  <c r="O1698" i="21"/>
  <c r="P1698" i="21"/>
  <c r="N1698" i="21"/>
  <c r="Q1698" i="21"/>
  <c r="I1699" i="21"/>
  <c r="L1699" i="21"/>
  <c r="H1700" i="21"/>
  <c r="J1699" i="21"/>
  <c r="K1699" i="21"/>
  <c r="M1699" i="21"/>
  <c r="E1697" i="21"/>
  <c r="F1697" i="21"/>
  <c r="D1698" i="21"/>
  <c r="O1699" i="21"/>
  <c r="P1699" i="21"/>
  <c r="N1699" i="21"/>
  <c r="Q1699" i="21"/>
  <c r="L1700" i="21"/>
  <c r="M1700" i="21"/>
  <c r="J1700" i="21"/>
  <c r="K1700" i="21"/>
  <c r="I1700" i="21"/>
  <c r="H1701" i="21"/>
  <c r="E1698" i="21"/>
  <c r="F1698" i="21"/>
  <c r="D1699" i="21"/>
  <c r="P1700" i="21"/>
  <c r="O1700" i="21"/>
  <c r="N1700" i="21"/>
  <c r="Q1700" i="21"/>
  <c r="J1701" i="21"/>
  <c r="H1702" i="21"/>
  <c r="M1701" i="21"/>
  <c r="K1701" i="21"/>
  <c r="I1701" i="21"/>
  <c r="L1701" i="21"/>
  <c r="E1699" i="21"/>
  <c r="F1699" i="21"/>
  <c r="D1700" i="21"/>
  <c r="K1702" i="21"/>
  <c r="H1703" i="21"/>
  <c r="J1702" i="21"/>
  <c r="I1702" i="21"/>
  <c r="M1702" i="21"/>
  <c r="L1702" i="21"/>
  <c r="P1701" i="21"/>
  <c r="O1701" i="21"/>
  <c r="N1701" i="21"/>
  <c r="Q1701" i="21"/>
  <c r="E1700" i="21"/>
  <c r="F1700" i="21"/>
  <c r="D1701" i="21"/>
  <c r="I1703" i="21"/>
  <c r="J1703" i="21"/>
  <c r="H1704" i="21"/>
  <c r="K1703" i="21"/>
  <c r="L1703" i="21"/>
  <c r="M1703" i="21"/>
  <c r="P1702" i="21"/>
  <c r="O1702" i="21"/>
  <c r="N1702" i="21"/>
  <c r="Q1702" i="21"/>
  <c r="F1701" i="21"/>
  <c r="D1702" i="21"/>
  <c r="E1701" i="21"/>
  <c r="P1703" i="21"/>
  <c r="N1703" i="21"/>
  <c r="Q1703" i="21"/>
  <c r="O1703" i="21"/>
  <c r="H1705" i="21"/>
  <c r="J1704" i="21"/>
  <c r="L1704" i="21"/>
  <c r="M1704" i="21"/>
  <c r="K1704" i="21"/>
  <c r="I1704" i="21"/>
  <c r="E1702" i="21"/>
  <c r="D1703" i="21"/>
  <c r="F1702" i="21"/>
  <c r="J1705" i="21"/>
  <c r="L1705" i="21"/>
  <c r="K1705" i="21"/>
  <c r="M1705" i="21"/>
  <c r="H1706" i="21"/>
  <c r="I1705" i="21"/>
  <c r="P1704" i="21"/>
  <c r="O1704" i="21"/>
  <c r="N1704" i="21"/>
  <c r="Q1704" i="21"/>
  <c r="D1704" i="21"/>
  <c r="F1703" i="21"/>
  <c r="E1703" i="21"/>
  <c r="H1707" i="21"/>
  <c r="I1706" i="21"/>
  <c r="L1706" i="21"/>
  <c r="M1706" i="21"/>
  <c r="K1706" i="21"/>
  <c r="J1706" i="21"/>
  <c r="O1705" i="21"/>
  <c r="P1705" i="21"/>
  <c r="N1705" i="21"/>
  <c r="Q1705" i="21"/>
  <c r="D1705" i="21"/>
  <c r="E1704" i="21"/>
  <c r="F1704" i="21"/>
  <c r="K1707" i="21"/>
  <c r="J1707" i="21"/>
  <c r="I1707" i="21"/>
  <c r="M1707" i="21"/>
  <c r="L1707" i="21"/>
  <c r="H1708" i="21"/>
  <c r="N1706" i="21"/>
  <c r="Q1706" i="21"/>
  <c r="P1706" i="21"/>
  <c r="O1706" i="21"/>
  <c r="F1705" i="21"/>
  <c r="E1705" i="21"/>
  <c r="D1706" i="21"/>
  <c r="P1707" i="21"/>
  <c r="O1707" i="21"/>
  <c r="N1707" i="21"/>
  <c r="Q1707" i="21"/>
  <c r="M1708" i="21"/>
  <c r="L1708" i="21"/>
  <c r="I1708" i="21"/>
  <c r="H1709" i="21"/>
  <c r="K1708" i="21"/>
  <c r="J1708" i="21"/>
  <c r="E1706" i="21"/>
  <c r="D1707" i="21"/>
  <c r="F1706" i="21"/>
  <c r="N1708" i="21"/>
  <c r="Q1708" i="21"/>
  <c r="P1708" i="21"/>
  <c r="O1708" i="21"/>
  <c r="M1709" i="21"/>
  <c r="I1709" i="21"/>
  <c r="J1709" i="21"/>
  <c r="H1710" i="21"/>
  <c r="K1709" i="21"/>
  <c r="L1709" i="21"/>
  <c r="D1708" i="21"/>
  <c r="E1707" i="21"/>
  <c r="F1707" i="21"/>
  <c r="O1709" i="21"/>
  <c r="P1709" i="21"/>
  <c r="N1709" i="21"/>
  <c r="Q1709" i="21"/>
  <c r="I1710" i="21"/>
  <c r="L1710" i="21"/>
  <c r="J1710" i="21"/>
  <c r="M1710" i="21"/>
  <c r="K1710" i="21"/>
  <c r="H1711" i="21"/>
  <c r="F1708" i="21"/>
  <c r="E1708" i="21"/>
  <c r="D1709" i="21"/>
  <c r="O1710" i="21"/>
  <c r="P1710" i="21"/>
  <c r="N1710" i="21"/>
  <c r="Q1710" i="21"/>
  <c r="I1711" i="21"/>
  <c r="K1711" i="21"/>
  <c r="H1712" i="21"/>
  <c r="M1711" i="21"/>
  <c r="J1711" i="21"/>
  <c r="L1711" i="21"/>
  <c r="F1709" i="21"/>
  <c r="D1710" i="21"/>
  <c r="E1709" i="21"/>
  <c r="P1711" i="21"/>
  <c r="N1711" i="21"/>
  <c r="Q1711" i="21"/>
  <c r="O1711" i="21"/>
  <c r="L1712" i="21"/>
  <c r="K1712" i="21"/>
  <c r="M1712" i="21"/>
  <c r="J1712" i="21"/>
  <c r="H1713" i="21"/>
  <c r="I1712" i="21"/>
  <c r="F1710" i="21"/>
  <c r="E1710" i="21"/>
  <c r="D1711" i="21"/>
  <c r="H1714" i="21"/>
  <c r="M1713" i="21"/>
  <c r="J1713" i="21"/>
  <c r="I1713" i="21"/>
  <c r="K1713" i="21"/>
  <c r="L1713" i="21"/>
  <c r="O1712" i="21"/>
  <c r="P1712" i="21"/>
  <c r="N1712" i="21"/>
  <c r="Q1712" i="21"/>
  <c r="F1711" i="21"/>
  <c r="E1711" i="21"/>
  <c r="D1712" i="21"/>
  <c r="M1714" i="21"/>
  <c r="H1715" i="21"/>
  <c r="L1714" i="21"/>
  <c r="I1714" i="21"/>
  <c r="K1714" i="21"/>
  <c r="J1714" i="21"/>
  <c r="P1713" i="21"/>
  <c r="O1713" i="21"/>
  <c r="N1713" i="21"/>
  <c r="Q1713" i="21"/>
  <c r="F1712" i="21"/>
  <c r="D1713" i="21"/>
  <c r="E1712" i="21"/>
  <c r="L1715" i="21"/>
  <c r="M1715" i="21"/>
  <c r="K1715" i="21"/>
  <c r="J1715" i="21"/>
  <c r="I1715" i="21"/>
  <c r="H1716" i="21"/>
  <c r="P1714" i="21"/>
  <c r="N1714" i="21"/>
  <c r="Q1714" i="21"/>
  <c r="O1714" i="21"/>
  <c r="F1713" i="21"/>
  <c r="D1714" i="21"/>
  <c r="E1713" i="21"/>
  <c r="P1715" i="21"/>
  <c r="O1715" i="21"/>
  <c r="N1715" i="21"/>
  <c r="Q1715" i="21"/>
  <c r="J1716" i="21"/>
  <c r="H1717" i="21"/>
  <c r="I1716" i="21"/>
  <c r="M1716" i="21"/>
  <c r="L1716" i="21"/>
  <c r="K1716" i="21"/>
  <c r="E1714" i="21"/>
  <c r="D1715" i="21"/>
  <c r="F1714" i="21"/>
  <c r="I1717" i="21"/>
  <c r="K1717" i="21"/>
  <c r="L1717" i="21"/>
  <c r="M1717" i="21"/>
  <c r="J1717" i="21"/>
  <c r="H1718" i="21"/>
  <c r="O1716" i="21"/>
  <c r="P1716" i="21"/>
  <c r="N1716" i="21"/>
  <c r="Q1716" i="21"/>
  <c r="F1715" i="21"/>
  <c r="D1716" i="21"/>
  <c r="E1715" i="21"/>
  <c r="O1717" i="21"/>
  <c r="N1717" i="21"/>
  <c r="Q1717" i="21"/>
  <c r="P1717" i="21"/>
  <c r="I1718" i="21"/>
  <c r="K1718" i="21"/>
  <c r="H1719" i="21"/>
  <c r="L1718" i="21"/>
  <c r="J1718" i="21"/>
  <c r="M1718" i="21"/>
  <c r="F1716" i="21"/>
  <c r="D1717" i="21"/>
  <c r="E1716" i="21"/>
  <c r="O1718" i="21"/>
  <c r="P1718" i="21"/>
  <c r="N1718" i="21"/>
  <c r="Q1718" i="21"/>
  <c r="I1719" i="21"/>
  <c r="M1719" i="21"/>
  <c r="H1720" i="21"/>
  <c r="K1719" i="21"/>
  <c r="J1719" i="21"/>
  <c r="L1719" i="21"/>
  <c r="F1717" i="21"/>
  <c r="E1717" i="21"/>
  <c r="D1718" i="21"/>
  <c r="N1719" i="21"/>
  <c r="Q1719" i="21"/>
  <c r="O1719" i="21"/>
  <c r="P1719" i="21"/>
  <c r="H1721" i="21"/>
  <c r="I1720" i="21"/>
  <c r="J1720" i="21"/>
  <c r="K1720" i="21"/>
  <c r="M1720" i="21"/>
  <c r="L1720" i="21"/>
  <c r="D1719" i="21"/>
  <c r="E1718" i="21"/>
  <c r="F1718" i="21"/>
  <c r="L1721" i="21"/>
  <c r="J1721" i="21"/>
  <c r="H1722" i="21"/>
  <c r="I1721" i="21"/>
  <c r="M1721" i="21"/>
  <c r="K1721" i="21"/>
  <c r="P1720" i="21"/>
  <c r="O1720" i="21"/>
  <c r="N1720" i="21"/>
  <c r="Q1720" i="21"/>
  <c r="F1719" i="21"/>
  <c r="E1719" i="21"/>
  <c r="D1720" i="21"/>
  <c r="J1722" i="21"/>
  <c r="L1722" i="21"/>
  <c r="I1722" i="21"/>
  <c r="K1722" i="21"/>
  <c r="H1723" i="21"/>
  <c r="M1722" i="21"/>
  <c r="O1721" i="21"/>
  <c r="P1721" i="21"/>
  <c r="N1721" i="21"/>
  <c r="Q1721" i="21"/>
  <c r="E1720" i="21"/>
  <c r="F1720" i="21"/>
  <c r="D1721" i="21"/>
  <c r="N1722" i="21"/>
  <c r="Q1722" i="21"/>
  <c r="P1722" i="21"/>
  <c r="O1722" i="21"/>
  <c r="I1723" i="21"/>
  <c r="L1723" i="21"/>
  <c r="K1723" i="21"/>
  <c r="H1724" i="21"/>
  <c r="M1723" i="21"/>
  <c r="J1723" i="21"/>
  <c r="F1721" i="21"/>
  <c r="D1722" i="21"/>
  <c r="E1721" i="21"/>
  <c r="O1723" i="21"/>
  <c r="P1723" i="21"/>
  <c r="N1723" i="21"/>
  <c r="Q1723" i="21"/>
  <c r="M1724" i="21"/>
  <c r="K1724" i="21"/>
  <c r="H1725" i="21"/>
  <c r="L1724" i="21"/>
  <c r="J1724" i="21"/>
  <c r="I1724" i="21"/>
  <c r="F1722" i="21"/>
  <c r="D1723" i="21"/>
  <c r="E1722" i="21"/>
  <c r="K1725" i="21"/>
  <c r="I1725" i="21"/>
  <c r="H1726" i="21"/>
  <c r="L1725" i="21"/>
  <c r="M1725" i="21"/>
  <c r="J1725" i="21"/>
  <c r="O1724" i="21"/>
  <c r="P1724" i="21"/>
  <c r="N1724" i="21"/>
  <c r="Q1724" i="21"/>
  <c r="D1724" i="21"/>
  <c r="F1723" i="21"/>
  <c r="E1723" i="21"/>
  <c r="N1725" i="21"/>
  <c r="Q1725" i="21"/>
  <c r="O1725" i="21"/>
  <c r="P1725" i="21"/>
  <c r="L1726" i="21"/>
  <c r="I1726" i="21"/>
  <c r="J1726" i="21"/>
  <c r="M1726" i="21"/>
  <c r="H1727" i="21"/>
  <c r="K1726" i="21"/>
  <c r="D1725" i="21"/>
  <c r="F1724" i="21"/>
  <c r="E1724" i="21"/>
  <c r="P1726" i="21"/>
  <c r="O1726" i="21"/>
  <c r="N1726" i="21"/>
  <c r="Q1726" i="21"/>
  <c r="J1727" i="21"/>
  <c r="M1727" i="21"/>
  <c r="L1727" i="21"/>
  <c r="H1728" i="21"/>
  <c r="K1727" i="21"/>
  <c r="I1727" i="21"/>
  <c r="F1725" i="21"/>
  <c r="E1725" i="21"/>
  <c r="D1726" i="21"/>
  <c r="M1728" i="21"/>
  <c r="K1728" i="21"/>
  <c r="L1728" i="21"/>
  <c r="J1728" i="21"/>
  <c r="I1728" i="21"/>
  <c r="H1729" i="21"/>
  <c r="Q1727" i="21"/>
  <c r="O1727" i="21"/>
  <c r="P1727" i="21"/>
  <c r="N1727" i="21"/>
  <c r="D1727" i="21"/>
  <c r="E1726" i="21"/>
  <c r="F1726" i="21"/>
  <c r="P1728" i="21"/>
  <c r="O1728" i="21"/>
  <c r="N1728" i="21"/>
  <c r="Q1728" i="21"/>
  <c r="L1729" i="21"/>
  <c r="M1729" i="21"/>
  <c r="J1729" i="21"/>
  <c r="H1730" i="21"/>
  <c r="I1729" i="21"/>
  <c r="K1729" i="21"/>
  <c r="E1727" i="21"/>
  <c r="F1727" i="21"/>
  <c r="D1728" i="21"/>
  <c r="H1731" i="21"/>
  <c r="L1730" i="21"/>
  <c r="K1730" i="21"/>
  <c r="M1730" i="21"/>
  <c r="J1730" i="21"/>
  <c r="I1730" i="21"/>
  <c r="O1729" i="21"/>
  <c r="P1729" i="21"/>
  <c r="N1729" i="21"/>
  <c r="Q1729" i="21"/>
  <c r="D1729" i="21"/>
  <c r="E1728" i="21"/>
  <c r="F1728" i="21"/>
  <c r="J1731" i="21"/>
  <c r="L1731" i="21"/>
  <c r="H1732" i="21"/>
  <c r="I1731" i="21"/>
  <c r="M1731" i="21"/>
  <c r="K1731" i="21"/>
  <c r="Q1730" i="21"/>
  <c r="P1730" i="21"/>
  <c r="O1730" i="21"/>
  <c r="N1730" i="21"/>
  <c r="F1729" i="21"/>
  <c r="D1730" i="21"/>
  <c r="E1729" i="21"/>
  <c r="J1732" i="21"/>
  <c r="I1732" i="21"/>
  <c r="M1732" i="21"/>
  <c r="L1732" i="21"/>
  <c r="K1732" i="21"/>
  <c r="H1733" i="21"/>
  <c r="O1731" i="21"/>
  <c r="P1731" i="21"/>
  <c r="N1731" i="21"/>
  <c r="Q1731" i="21"/>
  <c r="E1730" i="21"/>
  <c r="F1730" i="21"/>
  <c r="D1731" i="21"/>
  <c r="O1732" i="21"/>
  <c r="P1732" i="21"/>
  <c r="N1732" i="21"/>
  <c r="Q1732" i="21"/>
  <c r="M1733" i="21"/>
  <c r="H1734" i="21"/>
  <c r="K1733" i="21"/>
  <c r="J1733" i="21"/>
  <c r="I1733" i="21"/>
  <c r="L1733" i="21"/>
  <c r="F1731" i="21"/>
  <c r="D1732" i="21"/>
  <c r="E1731" i="21"/>
  <c r="I1734" i="21"/>
  <c r="M1734" i="21"/>
  <c r="J1734" i="21"/>
  <c r="H1735" i="21"/>
  <c r="K1734" i="21"/>
  <c r="L1734" i="21"/>
  <c r="Q1733" i="21"/>
  <c r="O1733" i="21"/>
  <c r="P1733" i="21"/>
  <c r="N1733" i="21"/>
  <c r="D1733" i="21"/>
  <c r="F1732" i="21"/>
  <c r="E1732" i="21"/>
  <c r="O1734" i="21"/>
  <c r="P1734" i="21"/>
  <c r="N1734" i="21"/>
  <c r="Q1734" i="21"/>
  <c r="I1735" i="21"/>
  <c r="J1735" i="21"/>
  <c r="H1736" i="21"/>
  <c r="M1735" i="21"/>
  <c r="L1735" i="21"/>
  <c r="K1735" i="21"/>
  <c r="E1733" i="21"/>
  <c r="F1733" i="21"/>
  <c r="D1734" i="21"/>
  <c r="Q1735" i="21"/>
  <c r="P1735" i="21"/>
  <c r="O1735" i="21"/>
  <c r="N1735" i="21"/>
  <c r="K1736" i="21"/>
  <c r="I1736" i="21"/>
  <c r="H1737" i="21"/>
  <c r="J1736" i="21"/>
  <c r="M1736" i="21"/>
  <c r="L1736" i="21"/>
  <c r="E1734" i="21"/>
  <c r="F1734" i="21"/>
  <c r="D1735" i="21"/>
  <c r="O1736" i="21"/>
  <c r="P1736" i="21"/>
  <c r="N1736" i="21"/>
  <c r="Q1736" i="21"/>
  <c r="J1737" i="21"/>
  <c r="I1737" i="21"/>
  <c r="L1737" i="21"/>
  <c r="K1737" i="21"/>
  <c r="H1738" i="21"/>
  <c r="M1737" i="21"/>
  <c r="D1736" i="21"/>
  <c r="F1735" i="21"/>
  <c r="E1735" i="21"/>
  <c r="Q1737" i="21"/>
  <c r="O1737" i="21"/>
  <c r="P1737" i="21"/>
  <c r="N1737" i="21"/>
  <c r="L1738" i="21"/>
  <c r="I1738" i="21"/>
  <c r="K1738" i="21"/>
  <c r="J1738" i="21"/>
  <c r="M1738" i="21"/>
  <c r="H1739" i="21"/>
  <c r="D1737" i="21"/>
  <c r="E1736" i="21"/>
  <c r="F1736" i="21"/>
  <c r="P1738" i="21"/>
  <c r="O1738" i="21"/>
  <c r="N1738" i="21"/>
  <c r="Q1738" i="21"/>
  <c r="L1739" i="21"/>
  <c r="I1739" i="21"/>
  <c r="M1739" i="21"/>
  <c r="J1739" i="21"/>
  <c r="H1740" i="21"/>
  <c r="K1739" i="21"/>
  <c r="F1737" i="21"/>
  <c r="D1738" i="21"/>
  <c r="E1737" i="21"/>
  <c r="O1739" i="21"/>
  <c r="P1739" i="21"/>
  <c r="N1739" i="21"/>
  <c r="Q1739" i="21"/>
  <c r="K1740" i="21"/>
  <c r="I1740" i="21"/>
  <c r="J1740" i="21"/>
  <c r="H1741" i="21"/>
  <c r="M1740" i="21"/>
  <c r="L1740" i="21"/>
  <c r="F1738" i="21"/>
  <c r="D1739" i="21"/>
  <c r="E1738" i="21"/>
  <c r="N1740" i="21"/>
  <c r="Q1740" i="21"/>
  <c r="P1740" i="21"/>
  <c r="O1740" i="21"/>
  <c r="I1741" i="21"/>
  <c r="H1742" i="21"/>
  <c r="J1741" i="21"/>
  <c r="M1741" i="21"/>
  <c r="K1741" i="21"/>
  <c r="L1741" i="21"/>
  <c r="D1740" i="21"/>
  <c r="F1739" i="21"/>
  <c r="E1739" i="21"/>
  <c r="O1741" i="21"/>
  <c r="P1741" i="21"/>
  <c r="N1741" i="21"/>
  <c r="Q1741" i="21"/>
  <c r="L1742" i="21"/>
  <c r="K1742" i="21"/>
  <c r="J1742" i="21"/>
  <c r="I1742" i="21"/>
  <c r="M1742" i="21"/>
  <c r="H1743" i="21"/>
  <c r="F1740" i="21"/>
  <c r="E1740" i="21"/>
  <c r="D1741" i="21"/>
  <c r="P1742" i="21"/>
  <c r="O1742" i="21"/>
  <c r="N1742" i="21"/>
  <c r="Q1742" i="21"/>
  <c r="J1743" i="21"/>
  <c r="I1743" i="21"/>
  <c r="L1743" i="21"/>
  <c r="H1744" i="21"/>
  <c r="M1743" i="21"/>
  <c r="K1743" i="21"/>
  <c r="F1741" i="21"/>
  <c r="E1741" i="21"/>
  <c r="D1742" i="21"/>
  <c r="Q1743" i="21"/>
  <c r="P1743" i="21"/>
  <c r="O1743" i="21"/>
  <c r="N1743" i="21"/>
  <c r="K1744" i="21"/>
  <c r="H1745" i="21"/>
  <c r="M1744" i="21"/>
  <c r="J1744" i="21"/>
  <c r="L1744" i="21"/>
  <c r="I1744" i="21"/>
  <c r="D1743" i="21"/>
  <c r="E1742" i="21"/>
  <c r="F1742" i="21"/>
  <c r="L1745" i="21"/>
  <c r="I1745" i="21"/>
  <c r="M1745" i="21"/>
  <c r="H1746" i="21"/>
  <c r="K1745" i="21"/>
  <c r="J1745" i="21"/>
  <c r="P1744" i="21"/>
  <c r="O1744" i="21"/>
  <c r="N1744" i="21"/>
  <c r="Q1744" i="21"/>
  <c r="E1743" i="21"/>
  <c r="D1744" i="21"/>
  <c r="F1743" i="21"/>
  <c r="O1745" i="21"/>
  <c r="P1745" i="21"/>
  <c r="N1745" i="21"/>
  <c r="Q1745" i="21"/>
  <c r="I1746" i="21"/>
  <c r="H1747" i="21"/>
  <c r="L1746" i="21"/>
  <c r="K1746" i="21"/>
  <c r="M1746" i="21"/>
  <c r="J1746" i="21"/>
  <c r="F1744" i="21"/>
  <c r="D1745" i="21"/>
  <c r="E1744" i="21"/>
  <c r="O1746" i="21"/>
  <c r="P1746" i="21"/>
  <c r="N1746" i="21"/>
  <c r="Q1746" i="21"/>
  <c r="I1747" i="21"/>
  <c r="K1747" i="21"/>
  <c r="H1748" i="21"/>
  <c r="M1747" i="21"/>
  <c r="J1747" i="21"/>
  <c r="L1747" i="21"/>
  <c r="F1745" i="21"/>
  <c r="D1746" i="21"/>
  <c r="E1745" i="21"/>
  <c r="O1747" i="21"/>
  <c r="N1747" i="21"/>
  <c r="Q1747" i="21"/>
  <c r="P1747" i="21"/>
  <c r="H1749" i="21"/>
  <c r="J1748" i="21"/>
  <c r="I1748" i="21"/>
  <c r="K1748" i="21"/>
  <c r="L1748" i="21"/>
  <c r="M1748" i="21"/>
  <c r="F1746" i="21"/>
  <c r="E1746" i="21"/>
  <c r="D1747" i="21"/>
  <c r="K1749" i="21"/>
  <c r="H1750" i="21"/>
  <c r="M1749" i="21"/>
  <c r="J1749" i="21"/>
  <c r="L1749" i="21"/>
  <c r="I1749" i="21"/>
  <c r="O1748" i="21"/>
  <c r="P1748" i="21"/>
  <c r="N1748" i="21"/>
  <c r="Q1748" i="21"/>
  <c r="D1748" i="21"/>
  <c r="F1747" i="21"/>
  <c r="E1747" i="21"/>
  <c r="M1750" i="21"/>
  <c r="J1750" i="21"/>
  <c r="K1750" i="21"/>
  <c r="I1750" i="21"/>
  <c r="H1751" i="21"/>
  <c r="L1750" i="21"/>
  <c r="O1749" i="21"/>
  <c r="P1749" i="21"/>
  <c r="N1749" i="21"/>
  <c r="Q1749" i="21"/>
  <c r="D1749" i="21"/>
  <c r="F1748" i="21"/>
  <c r="E1748" i="21"/>
  <c r="P1750" i="21"/>
  <c r="O1750" i="21"/>
  <c r="N1750" i="21"/>
  <c r="Q1750" i="21"/>
  <c r="H1752" i="21"/>
  <c r="I1751" i="21"/>
  <c r="M1751" i="21"/>
  <c r="K1751" i="21"/>
  <c r="L1751" i="21"/>
  <c r="J1751" i="21"/>
  <c r="E1749" i="21"/>
  <c r="F1749" i="21"/>
  <c r="D1750" i="21"/>
  <c r="H1753" i="21"/>
  <c r="I1752" i="21"/>
  <c r="J1752" i="21"/>
  <c r="K1752" i="21"/>
  <c r="M1752" i="21"/>
  <c r="L1752" i="21"/>
  <c r="Q1751" i="21"/>
  <c r="O1751" i="21"/>
  <c r="P1751" i="21"/>
  <c r="N1751" i="21"/>
  <c r="E1750" i="21"/>
  <c r="D1751" i="21"/>
  <c r="F1750" i="21"/>
  <c r="K1753" i="21"/>
  <c r="J1753" i="21"/>
  <c r="I1753" i="21"/>
  <c r="H1754" i="21"/>
  <c r="M1753" i="21"/>
  <c r="L1753" i="21"/>
  <c r="N1752" i="21"/>
  <c r="Q1752" i="21"/>
  <c r="P1752" i="21"/>
  <c r="O1752" i="21"/>
  <c r="E1751" i="21"/>
  <c r="D1752" i="21"/>
  <c r="F1751" i="21"/>
  <c r="Q1753" i="21"/>
  <c r="P1753" i="21"/>
  <c r="O1753" i="21"/>
  <c r="N1753" i="21"/>
  <c r="K1754" i="21"/>
  <c r="I1754" i="21"/>
  <c r="H1755" i="21"/>
  <c r="J1754" i="21"/>
  <c r="M1754" i="21"/>
  <c r="L1754" i="21"/>
  <c r="E1752" i="21"/>
  <c r="D1753" i="21"/>
  <c r="F1752" i="21"/>
  <c r="P1754" i="21"/>
  <c r="O1754" i="21"/>
  <c r="N1754" i="21"/>
  <c r="Q1754" i="21"/>
  <c r="M1755" i="21"/>
  <c r="I1755" i="21"/>
  <c r="J1755" i="21"/>
  <c r="H1756" i="21"/>
  <c r="L1755" i="21"/>
  <c r="K1755" i="21"/>
  <c r="F1753" i="21"/>
  <c r="D1754" i="21"/>
  <c r="E1753" i="21"/>
  <c r="P1755" i="21"/>
  <c r="O1755" i="21"/>
  <c r="N1755" i="21"/>
  <c r="Q1755" i="21"/>
  <c r="J1756" i="21"/>
  <c r="I1756" i="21"/>
  <c r="H1757" i="21"/>
  <c r="M1756" i="21"/>
  <c r="K1756" i="21"/>
  <c r="L1756" i="21"/>
  <c r="E1754" i="21"/>
  <c r="F1754" i="21"/>
  <c r="D1755" i="21"/>
  <c r="P1756" i="21"/>
  <c r="O1756" i="21"/>
  <c r="N1756" i="21"/>
  <c r="Q1756" i="21"/>
  <c r="L1757" i="21"/>
  <c r="I1757" i="21"/>
  <c r="M1757" i="21"/>
  <c r="H1758" i="21"/>
  <c r="K1757" i="21"/>
  <c r="J1757" i="21"/>
  <c r="E1755" i="21"/>
  <c r="D1756" i="21"/>
  <c r="F1755" i="21"/>
  <c r="P1757" i="21"/>
  <c r="O1757" i="21"/>
  <c r="N1757" i="21"/>
  <c r="Q1757" i="21"/>
  <c r="M1758" i="21"/>
  <c r="K1758" i="21"/>
  <c r="I1758" i="21"/>
  <c r="L1758" i="21"/>
  <c r="J1758" i="21"/>
  <c r="H1759" i="21"/>
  <c r="D1757" i="21"/>
  <c r="F1756" i="21"/>
  <c r="E1756" i="21"/>
  <c r="N1758" i="21"/>
  <c r="O1758" i="21"/>
  <c r="P1758" i="21"/>
  <c r="Q1758" i="21"/>
  <c r="J1759" i="21"/>
  <c r="I1759" i="21"/>
  <c r="K1759" i="21"/>
  <c r="L1759" i="21"/>
  <c r="H1760" i="21"/>
  <c r="M1759" i="21"/>
  <c r="D1758" i="21"/>
  <c r="F1757" i="21"/>
  <c r="E1757" i="21"/>
  <c r="Q1759" i="21"/>
  <c r="O1759" i="21"/>
  <c r="P1759" i="21"/>
  <c r="N1759" i="21"/>
  <c r="K1760" i="21"/>
  <c r="M1760" i="21"/>
  <c r="H1761" i="21"/>
  <c r="L1760" i="21"/>
  <c r="I1760" i="21"/>
  <c r="J1760" i="21"/>
  <c r="D1759" i="21"/>
  <c r="E1758" i="21"/>
  <c r="F1758" i="21"/>
  <c r="J1761" i="21"/>
  <c r="L1761" i="21"/>
  <c r="I1761" i="21"/>
  <c r="M1761" i="21"/>
  <c r="K1761" i="21"/>
  <c r="H1762" i="21"/>
  <c r="Q1760" i="21"/>
  <c r="O1760" i="21"/>
  <c r="P1760" i="21"/>
  <c r="N1760" i="21"/>
  <c r="F1759" i="21"/>
  <c r="D1760" i="21"/>
  <c r="E1759" i="21"/>
  <c r="Q1761" i="21"/>
  <c r="O1761" i="21"/>
  <c r="P1761" i="21"/>
  <c r="N1761" i="21"/>
  <c r="H1763" i="21"/>
  <c r="K1762" i="21"/>
  <c r="L1762" i="21"/>
  <c r="J1762" i="21"/>
  <c r="I1762" i="21"/>
  <c r="M1762" i="21"/>
  <c r="E1760" i="21"/>
  <c r="F1760" i="21"/>
  <c r="D1761" i="21"/>
  <c r="H1764" i="21"/>
  <c r="L1763" i="21"/>
  <c r="K1763" i="21"/>
  <c r="J1763" i="21"/>
  <c r="I1763" i="21"/>
  <c r="M1763" i="21"/>
  <c r="N1762" i="21"/>
  <c r="Q1762" i="21"/>
  <c r="P1762" i="21"/>
  <c r="O1762" i="21"/>
  <c r="E1761" i="21"/>
  <c r="F1761" i="21"/>
  <c r="D1762" i="21"/>
  <c r="H1765" i="21"/>
  <c r="I1764" i="21"/>
  <c r="M1764" i="21"/>
  <c r="J1764" i="21"/>
  <c r="K1764" i="21"/>
  <c r="L1764" i="21"/>
  <c r="Q1763" i="21"/>
  <c r="P1763" i="21"/>
  <c r="O1763" i="21"/>
  <c r="N1763" i="21"/>
  <c r="F1762" i="21"/>
  <c r="E1762" i="21"/>
  <c r="D1763" i="21"/>
  <c r="H1766" i="21"/>
  <c r="J1765" i="21"/>
  <c r="L1765" i="21"/>
  <c r="M1765" i="21"/>
  <c r="K1765" i="21"/>
  <c r="I1765" i="21"/>
  <c r="O1764" i="21"/>
  <c r="P1764" i="21"/>
  <c r="N1764" i="21"/>
  <c r="Q1764" i="21"/>
  <c r="F1763" i="21"/>
  <c r="E1763" i="21"/>
  <c r="D1764" i="21"/>
  <c r="K1766" i="21"/>
  <c r="M1766" i="21"/>
  <c r="H1767" i="21"/>
  <c r="J1766" i="21"/>
  <c r="L1766" i="21"/>
  <c r="I1766" i="21"/>
  <c r="P1765" i="21"/>
  <c r="O1765" i="21"/>
  <c r="N1765" i="21"/>
  <c r="Q1765" i="21"/>
  <c r="D1765" i="21"/>
  <c r="F1764" i="21"/>
  <c r="E1764" i="21"/>
  <c r="M1767" i="21"/>
  <c r="K1767" i="21"/>
  <c r="L1767" i="21"/>
  <c r="I1767" i="21"/>
  <c r="H1768" i="21"/>
  <c r="J1767" i="21"/>
  <c r="N1766" i="21"/>
  <c r="Q1766" i="21"/>
  <c r="O1766" i="21"/>
  <c r="P1766" i="21"/>
  <c r="F1765" i="21"/>
  <c r="E1765" i="21"/>
  <c r="D1766" i="21"/>
  <c r="P1767" i="21"/>
  <c r="O1767" i="21"/>
  <c r="N1767" i="21"/>
  <c r="Q1767" i="21"/>
  <c r="M1768" i="21"/>
  <c r="J1768" i="21"/>
  <c r="I1768" i="21"/>
  <c r="H1769" i="21"/>
  <c r="L1768" i="21"/>
  <c r="K1768" i="21"/>
  <c r="F1766" i="21"/>
  <c r="E1766" i="21"/>
  <c r="D1767" i="21"/>
  <c r="D1768" i="21" s="1"/>
  <c r="N1768" i="21"/>
  <c r="P1768" i="21"/>
  <c r="O1768" i="21"/>
  <c r="Q1768" i="21"/>
  <c r="K1769" i="21"/>
  <c r="M1769" i="21"/>
  <c r="L1769" i="21"/>
  <c r="I1769" i="21"/>
  <c r="H1770" i="21"/>
  <c r="J1769" i="21"/>
  <c r="F1768" i="21"/>
  <c r="E1768" i="21"/>
  <c r="D1769" i="21"/>
  <c r="P1769" i="21"/>
  <c r="N1769" i="21"/>
  <c r="Q1769" i="21"/>
  <c r="O1769" i="21"/>
  <c r="K1770" i="21"/>
  <c r="H1771" i="21"/>
  <c r="J1770" i="21"/>
  <c r="I1770" i="21"/>
  <c r="L1770" i="21"/>
  <c r="M1770" i="21"/>
  <c r="D1770" i="21"/>
  <c r="E1769" i="21"/>
  <c r="F1769" i="21"/>
  <c r="M1771" i="21"/>
  <c r="J1771" i="21"/>
  <c r="H1772" i="21"/>
  <c r="I1771" i="21"/>
  <c r="K1771" i="21"/>
  <c r="L1771" i="21"/>
  <c r="Q1770" i="21"/>
  <c r="P1770" i="21"/>
  <c r="O1770" i="21"/>
  <c r="N1770" i="21"/>
  <c r="F1770" i="21"/>
  <c r="E1770" i="21"/>
  <c r="D1771" i="21"/>
  <c r="K1772" i="21"/>
  <c r="M1772" i="21"/>
  <c r="J1772" i="21"/>
  <c r="H1773" i="21"/>
  <c r="L1772" i="21"/>
  <c r="I1772" i="21"/>
  <c r="O1771" i="21"/>
  <c r="P1771" i="21"/>
  <c r="N1771" i="21"/>
  <c r="Q1771" i="21"/>
  <c r="F1771" i="21"/>
  <c r="D1772" i="21"/>
  <c r="E1771" i="21"/>
  <c r="L1773" i="21"/>
  <c r="I1773" i="21"/>
  <c r="M1773" i="21"/>
  <c r="J1773" i="21"/>
  <c r="K1773" i="21"/>
  <c r="H1774" i="21"/>
  <c r="N1772" i="21"/>
  <c r="Q1772" i="21"/>
  <c r="P1772" i="21"/>
  <c r="O1772" i="21"/>
  <c r="D1773" i="21"/>
  <c r="E1772" i="21"/>
  <c r="F1772" i="21"/>
  <c r="O1773" i="21"/>
  <c r="P1773" i="21"/>
  <c r="N1773" i="21"/>
  <c r="Q1773" i="21"/>
  <c r="H1775" i="21"/>
  <c r="L1774" i="21"/>
  <c r="I1774" i="21"/>
  <c r="K1774" i="21"/>
  <c r="M1774" i="21"/>
  <c r="J1774" i="21"/>
  <c r="F1773" i="21"/>
  <c r="E1773" i="21"/>
  <c r="D1774" i="21"/>
  <c r="K1775" i="21"/>
  <c r="M1775" i="21"/>
  <c r="L1775" i="21"/>
  <c r="I1775" i="21"/>
  <c r="H1776" i="21"/>
  <c r="J1775" i="21"/>
  <c r="N1774" i="21"/>
  <c r="Q1774" i="21"/>
  <c r="P1774" i="21"/>
  <c r="O1774" i="21"/>
  <c r="E1774" i="21"/>
  <c r="D1775" i="21"/>
  <c r="F1774" i="21"/>
  <c r="O1775" i="21"/>
  <c r="P1775" i="21"/>
  <c r="N1775" i="21"/>
  <c r="Q1775" i="21"/>
  <c r="M1776" i="21"/>
  <c r="I1776" i="21"/>
  <c r="H1777" i="21"/>
  <c r="J1776" i="21"/>
  <c r="K1776" i="21"/>
  <c r="L1776" i="21"/>
  <c r="F1775" i="21"/>
  <c r="D1776" i="21"/>
  <c r="E1775" i="21"/>
  <c r="O1776" i="21"/>
  <c r="P1776" i="21"/>
  <c r="N1776" i="21"/>
  <c r="Q1776" i="21"/>
  <c r="M1777" i="21"/>
  <c r="H1778" i="21"/>
  <c r="J1777" i="21"/>
  <c r="K1777" i="21"/>
  <c r="I1777" i="21"/>
  <c r="L1777" i="21"/>
  <c r="E1776" i="21"/>
  <c r="F1776" i="21"/>
  <c r="D1777" i="21"/>
  <c r="L1778" i="21"/>
  <c r="J1778" i="21"/>
  <c r="H1779" i="21"/>
  <c r="I1778" i="21"/>
  <c r="M1778" i="21"/>
  <c r="K1778" i="21"/>
  <c r="Q1777" i="21"/>
  <c r="O1777" i="21"/>
  <c r="P1777" i="21"/>
  <c r="N1777" i="21"/>
  <c r="D1778" i="21"/>
  <c r="E1777" i="21"/>
  <c r="F1777" i="21"/>
  <c r="L1779" i="21"/>
  <c r="M1779" i="21"/>
  <c r="H1780" i="21"/>
  <c r="J1779" i="21"/>
  <c r="K1779" i="21"/>
  <c r="I1779" i="21"/>
  <c r="P1778" i="21"/>
  <c r="O1778" i="21"/>
  <c r="N1778" i="21"/>
  <c r="Q1778" i="21"/>
  <c r="E1778" i="21"/>
  <c r="D1779" i="21"/>
  <c r="F1778" i="21"/>
  <c r="J1780" i="21"/>
  <c r="K1780" i="21"/>
  <c r="I1780" i="21"/>
  <c r="L1780" i="21"/>
  <c r="M1780" i="21"/>
  <c r="H1781" i="21"/>
  <c r="P1779" i="21"/>
  <c r="O1779" i="21"/>
  <c r="N1779" i="21"/>
  <c r="Q1779" i="21"/>
  <c r="E1779" i="21"/>
  <c r="D1780" i="21"/>
  <c r="F1779" i="21"/>
  <c r="N1780" i="21"/>
  <c r="Q1780" i="21"/>
  <c r="P1780" i="21"/>
  <c r="O1780" i="21"/>
  <c r="K1781" i="21"/>
  <c r="I1781" i="21"/>
  <c r="L1781" i="21"/>
  <c r="H1782" i="21"/>
  <c r="M1781" i="21"/>
  <c r="J1781" i="21"/>
  <c r="E1780" i="21"/>
  <c r="D1781" i="21"/>
  <c r="F1780" i="21"/>
  <c r="O1781" i="21"/>
  <c r="P1781" i="21"/>
  <c r="N1781" i="21"/>
  <c r="Q1781" i="21"/>
  <c r="M1782" i="21"/>
  <c r="H1783" i="21"/>
  <c r="K1782" i="21"/>
  <c r="J1782" i="21"/>
  <c r="I1782" i="21"/>
  <c r="L1782" i="21"/>
  <c r="E1781" i="21"/>
  <c r="D1782" i="21"/>
  <c r="F1781" i="21"/>
  <c r="M1783" i="21"/>
  <c r="L1783" i="21"/>
  <c r="K1783" i="21"/>
  <c r="H1784" i="21"/>
  <c r="J1783" i="21"/>
  <c r="I1783" i="21"/>
  <c r="O1782" i="21"/>
  <c r="P1782" i="21"/>
  <c r="N1782" i="21"/>
  <c r="Q1782" i="21"/>
  <c r="E1782" i="21"/>
  <c r="D1783" i="21"/>
  <c r="F1782" i="21"/>
  <c r="I1784" i="21"/>
  <c r="K1784" i="21"/>
  <c r="M1784" i="21"/>
  <c r="J1784" i="21"/>
  <c r="H1785" i="21"/>
  <c r="L1784" i="21"/>
  <c r="P1783" i="21"/>
  <c r="O1783" i="21"/>
  <c r="N1783" i="21"/>
  <c r="Q1783" i="21"/>
  <c r="E1783" i="21"/>
  <c r="F1783" i="21"/>
  <c r="D1784" i="21"/>
  <c r="P1784" i="21"/>
  <c r="O1784" i="21"/>
  <c r="N1784" i="21"/>
  <c r="Q1784" i="21"/>
  <c r="K1785" i="21"/>
  <c r="H1786" i="21"/>
  <c r="I1785" i="21"/>
  <c r="J1785" i="21"/>
  <c r="L1785" i="21"/>
  <c r="M1785" i="21"/>
  <c r="F1784" i="21"/>
  <c r="E1784" i="21"/>
  <c r="D1785" i="21"/>
  <c r="M1786" i="21"/>
  <c r="K1786" i="21"/>
  <c r="H1787" i="21"/>
  <c r="J1786" i="21"/>
  <c r="I1786" i="21"/>
  <c r="L1786" i="21"/>
  <c r="Q1785" i="21"/>
  <c r="P1785" i="21"/>
  <c r="O1785" i="21"/>
  <c r="N1785" i="21"/>
  <c r="E1785" i="21"/>
  <c r="D1786" i="21"/>
  <c r="F1785" i="21"/>
  <c r="L1787" i="21"/>
  <c r="K1787" i="21"/>
  <c r="H1788" i="21"/>
  <c r="M1787" i="21"/>
  <c r="J1787" i="21"/>
  <c r="I1787" i="21"/>
  <c r="O1786" i="21"/>
  <c r="P1786" i="21"/>
  <c r="N1786" i="21"/>
  <c r="Q1786" i="21"/>
  <c r="E1786" i="21"/>
  <c r="F1786" i="21"/>
  <c r="D1787" i="21"/>
  <c r="L1788" i="21"/>
  <c r="H1789" i="21"/>
  <c r="M1788" i="21"/>
  <c r="I1788" i="21"/>
  <c r="K1788" i="21"/>
  <c r="J1788" i="21"/>
  <c r="O1787" i="21"/>
  <c r="P1787" i="21"/>
  <c r="N1787" i="21"/>
  <c r="Q1787" i="21"/>
  <c r="E1787" i="21"/>
  <c r="F1787" i="21"/>
  <c r="D1788" i="21"/>
  <c r="K1789" i="21"/>
  <c r="M1789" i="21"/>
  <c r="J1789" i="21"/>
  <c r="I1789" i="21"/>
  <c r="H1790" i="21"/>
  <c r="L1789" i="21"/>
  <c r="O1788" i="21"/>
  <c r="N1788" i="21"/>
  <c r="Q1788" i="21"/>
  <c r="P1788" i="21"/>
  <c r="F1788" i="21"/>
  <c r="D1789" i="21"/>
  <c r="E1788" i="21"/>
  <c r="O1789" i="21"/>
  <c r="P1789" i="21"/>
  <c r="N1789" i="21"/>
  <c r="Q1789" i="21"/>
  <c r="H1791" i="21"/>
  <c r="I1790" i="21"/>
  <c r="L1790" i="21"/>
  <c r="M1790" i="21"/>
  <c r="J1790" i="21"/>
  <c r="K1790" i="21"/>
  <c r="D1790" i="21"/>
  <c r="F1789" i="21"/>
  <c r="E1789" i="21"/>
  <c r="L1791" i="21"/>
  <c r="J1791" i="21"/>
  <c r="H1792" i="21"/>
  <c r="M1791" i="21"/>
  <c r="I1791" i="21"/>
  <c r="K1791" i="21"/>
  <c r="O1790" i="21"/>
  <c r="P1790" i="21"/>
  <c r="N1790" i="21"/>
  <c r="Q1790" i="21"/>
  <c r="F1790" i="21"/>
  <c r="D1791" i="21"/>
  <c r="E1790" i="21"/>
  <c r="H1793" i="21"/>
  <c r="J1792" i="21"/>
  <c r="K1792" i="21"/>
  <c r="L1792" i="21"/>
  <c r="M1792" i="21"/>
  <c r="I1792" i="21"/>
  <c r="O1791" i="21"/>
  <c r="N1791" i="21"/>
  <c r="Q1791" i="21"/>
  <c r="P1791" i="21"/>
  <c r="F1791" i="21"/>
  <c r="D1792" i="21"/>
  <c r="E1791" i="21"/>
  <c r="L1793" i="21"/>
  <c r="I1793" i="21"/>
  <c r="H1794" i="21"/>
  <c r="J1793" i="21"/>
  <c r="K1793" i="21"/>
  <c r="M1793" i="21"/>
  <c r="O1792" i="21"/>
  <c r="P1792" i="21"/>
  <c r="N1792" i="21"/>
  <c r="Q1792" i="21"/>
  <c r="E1792" i="21"/>
  <c r="F1792" i="21"/>
  <c r="D1793" i="21"/>
  <c r="N1793" i="21"/>
  <c r="Q1793" i="21"/>
  <c r="O1793" i="21"/>
  <c r="P1793" i="21"/>
  <c r="I1794" i="21"/>
  <c r="H1795" i="21"/>
  <c r="M1794" i="21"/>
  <c r="J1794" i="21"/>
  <c r="K1794" i="21"/>
  <c r="L1794" i="21"/>
  <c r="E1793" i="21"/>
  <c r="D1794" i="21"/>
  <c r="F1793" i="21"/>
  <c r="P1794" i="21"/>
  <c r="N1794" i="21"/>
  <c r="O1794" i="21"/>
  <c r="Q1794" i="21"/>
  <c r="L1795" i="21"/>
  <c r="J1795" i="21"/>
  <c r="K1795" i="21"/>
  <c r="H1796" i="21"/>
  <c r="I1795" i="21"/>
  <c r="M1795" i="21"/>
  <c r="E1794" i="21"/>
  <c r="D1795" i="21"/>
  <c r="F1794" i="21"/>
  <c r="L1796" i="21"/>
  <c r="M1796" i="21"/>
  <c r="H1797" i="21"/>
  <c r="I1796" i="21"/>
  <c r="J1796" i="21"/>
  <c r="K1796" i="21"/>
  <c r="Q1795" i="21"/>
  <c r="P1795" i="21"/>
  <c r="O1795" i="21"/>
  <c r="N1795" i="21"/>
  <c r="E1795" i="21"/>
  <c r="F1795" i="21"/>
  <c r="D1796" i="21"/>
  <c r="K1797" i="21"/>
  <c r="I1797" i="21"/>
  <c r="L1797" i="21"/>
  <c r="J1797" i="21"/>
  <c r="M1797" i="21"/>
  <c r="H1798" i="21"/>
  <c r="N1796" i="21"/>
  <c r="Q1796" i="21"/>
  <c r="P1796" i="21"/>
  <c r="O1796" i="21"/>
  <c r="E1796" i="21"/>
  <c r="D1797" i="21"/>
  <c r="F1796" i="21"/>
  <c r="P1797" i="21"/>
  <c r="O1797" i="21"/>
  <c r="N1797" i="21"/>
  <c r="Q1797" i="21"/>
  <c r="H1799" i="21"/>
  <c r="I1798" i="21"/>
  <c r="L1798" i="21"/>
  <c r="J1798" i="21"/>
  <c r="M1798" i="21"/>
  <c r="K1798" i="21"/>
  <c r="F1797" i="21"/>
  <c r="E1797" i="21"/>
  <c r="D1798" i="21"/>
  <c r="M1799" i="21"/>
  <c r="H1800" i="21"/>
  <c r="K1799" i="21"/>
  <c r="J1799" i="21"/>
  <c r="L1799" i="21"/>
  <c r="I1799" i="21"/>
  <c r="P1798" i="21"/>
  <c r="O1798" i="21"/>
  <c r="N1798" i="21"/>
  <c r="Q1798" i="21"/>
  <c r="E1798" i="21"/>
  <c r="D1799" i="21"/>
  <c r="F1798" i="21"/>
  <c r="J1800" i="21"/>
  <c r="H1801" i="21"/>
  <c r="K1800" i="21"/>
  <c r="I1800" i="21"/>
  <c r="L1800" i="21"/>
  <c r="M1800" i="21"/>
  <c r="N1799" i="21"/>
  <c r="Q1799" i="21"/>
  <c r="P1799" i="21"/>
  <c r="O1799" i="21"/>
  <c r="E1799" i="21"/>
  <c r="D1800" i="21"/>
  <c r="F1799" i="21"/>
  <c r="L1801" i="21"/>
  <c r="I1801" i="21"/>
  <c r="K1801" i="21"/>
  <c r="J1801" i="21"/>
  <c r="M1801" i="21"/>
  <c r="H1802" i="21"/>
  <c r="P1800" i="21"/>
  <c r="O1800" i="21"/>
  <c r="N1800" i="21"/>
  <c r="Q1800" i="21"/>
  <c r="E1800" i="21"/>
  <c r="F1800" i="21"/>
  <c r="D1801" i="21"/>
  <c r="Q1801" i="21"/>
  <c r="O1801" i="21"/>
  <c r="N1801" i="21"/>
  <c r="P1801" i="21"/>
  <c r="K1802" i="21"/>
  <c r="I1802" i="21"/>
  <c r="M1802" i="21"/>
  <c r="J1802" i="21"/>
  <c r="H1803" i="21"/>
  <c r="L1802" i="21"/>
  <c r="F1801" i="21"/>
  <c r="D1802" i="21"/>
  <c r="E1801" i="21"/>
  <c r="N1802" i="21"/>
  <c r="P1802" i="21"/>
  <c r="O1802" i="21"/>
  <c r="Q1802" i="21"/>
  <c r="J1803" i="21"/>
  <c r="I1803" i="21"/>
  <c r="H1804" i="21"/>
  <c r="L1803" i="21"/>
  <c r="M1803" i="21"/>
  <c r="K1803" i="21"/>
  <c r="E1802" i="21"/>
  <c r="D1803" i="21"/>
  <c r="F1802" i="21"/>
  <c r="P1803" i="21"/>
  <c r="Q1803" i="21"/>
  <c r="O1803" i="21"/>
  <c r="N1803" i="21"/>
  <c r="I1804" i="21"/>
  <c r="J1804" i="21"/>
  <c r="H1805" i="21"/>
  <c r="L1804" i="21"/>
  <c r="K1804" i="21"/>
  <c r="M1804" i="21"/>
  <c r="E1803" i="21"/>
  <c r="F1803" i="21"/>
  <c r="D1804" i="21"/>
  <c r="O1804" i="21"/>
  <c r="P1804" i="21"/>
  <c r="N1804" i="21"/>
  <c r="Q1804" i="21"/>
  <c r="I1805" i="21"/>
  <c r="M1805" i="21"/>
  <c r="J1805" i="21"/>
  <c r="L1805" i="21"/>
  <c r="K1805" i="21"/>
  <c r="H1806" i="21"/>
  <c r="E1804" i="21"/>
  <c r="D1805" i="21"/>
  <c r="F1804" i="21"/>
  <c r="Q1805" i="21"/>
  <c r="P1805" i="21"/>
  <c r="O1805" i="21"/>
  <c r="N1805" i="21"/>
  <c r="L1806" i="21"/>
  <c r="I1806" i="21"/>
  <c r="H1807" i="21"/>
  <c r="M1806" i="21"/>
  <c r="K1806" i="21"/>
  <c r="J1806" i="21"/>
  <c r="F1805" i="21"/>
  <c r="E1805" i="21"/>
  <c r="D1806" i="21"/>
  <c r="N1806" i="21"/>
  <c r="Q1806" i="21"/>
  <c r="P1806" i="21"/>
  <c r="O1806" i="21"/>
  <c r="L1807" i="21"/>
  <c r="J1807" i="21"/>
  <c r="H1808" i="21"/>
  <c r="K1807" i="21"/>
  <c r="M1807" i="21"/>
  <c r="I1807" i="21"/>
  <c r="D1807" i="21"/>
  <c r="F1806" i="21"/>
  <c r="E1806" i="21"/>
  <c r="I1808" i="21"/>
  <c r="L1808" i="21"/>
  <c r="J1808" i="21"/>
  <c r="K1808" i="21"/>
  <c r="M1808" i="21"/>
  <c r="H1809" i="21"/>
  <c r="O1807" i="21"/>
  <c r="N1807" i="21"/>
  <c r="Q1807" i="21"/>
  <c r="P1807" i="21"/>
  <c r="F1807" i="21"/>
  <c r="E1807" i="21"/>
  <c r="D1808" i="21"/>
  <c r="P1808" i="21"/>
  <c r="N1808" i="21"/>
  <c r="O1808" i="21"/>
  <c r="Q1808" i="21"/>
  <c r="L1809" i="21"/>
  <c r="I1809" i="21"/>
  <c r="M1809" i="21"/>
  <c r="J1809" i="21"/>
  <c r="K1809" i="21"/>
  <c r="H1810" i="21"/>
  <c r="F1808" i="21"/>
  <c r="E1808" i="21"/>
  <c r="D1809" i="21"/>
  <c r="O1809" i="21"/>
  <c r="N1809" i="21"/>
  <c r="Q1809" i="21"/>
  <c r="P1809" i="21"/>
  <c r="K1810" i="21"/>
  <c r="H1811" i="21"/>
  <c r="L1810" i="21"/>
  <c r="M1810" i="21"/>
  <c r="J1810" i="21"/>
  <c r="I1810" i="21"/>
  <c r="D1810" i="21"/>
  <c r="F1809" i="21"/>
  <c r="E1809" i="21"/>
  <c r="I1811" i="21"/>
  <c r="H1812" i="21"/>
  <c r="J1811" i="21"/>
  <c r="L1811" i="21"/>
  <c r="K1811" i="21"/>
  <c r="M1811" i="21"/>
  <c r="O1810" i="21"/>
  <c r="P1810" i="21"/>
  <c r="N1810" i="21"/>
  <c r="Q1810" i="21"/>
  <c r="F1810" i="21"/>
  <c r="D1811" i="21"/>
  <c r="E1810" i="21"/>
  <c r="Q1811" i="21"/>
  <c r="P1811" i="21"/>
  <c r="O1811" i="21"/>
  <c r="N1811" i="21"/>
  <c r="J1812" i="21"/>
  <c r="L1812" i="21"/>
  <c r="K1812" i="21"/>
  <c r="M1812" i="21"/>
  <c r="H1813" i="21"/>
  <c r="I1812" i="21"/>
  <c r="E1811" i="21"/>
  <c r="D1812" i="21"/>
  <c r="F1811" i="21"/>
  <c r="M1813" i="21"/>
  <c r="H1814" i="21"/>
  <c r="I1813" i="21"/>
  <c r="L1813" i="21"/>
  <c r="K1813" i="21"/>
  <c r="J1813" i="21"/>
  <c r="O1812" i="21"/>
  <c r="P1812" i="21"/>
  <c r="N1812" i="21"/>
  <c r="Q1812" i="21"/>
  <c r="F1812" i="21"/>
  <c r="D1813" i="21"/>
  <c r="E1812" i="21"/>
  <c r="I1814" i="21"/>
  <c r="H1815" i="21"/>
  <c r="J1814" i="21"/>
  <c r="L1814" i="21"/>
  <c r="M1814" i="21"/>
  <c r="K1814" i="21"/>
  <c r="P1813" i="21"/>
  <c r="N1813" i="21"/>
  <c r="Q1813" i="21"/>
  <c r="O1813" i="21"/>
  <c r="F1813" i="21"/>
  <c r="E1813" i="21"/>
  <c r="D1814" i="21"/>
  <c r="O1814" i="21"/>
  <c r="N1814" i="21"/>
  <c r="Q1814" i="21"/>
  <c r="P1814" i="21"/>
  <c r="J1815" i="21"/>
  <c r="L1815" i="21"/>
  <c r="M1815" i="21"/>
  <c r="H1816" i="21"/>
  <c r="K1815" i="21"/>
  <c r="I1815" i="21"/>
  <c r="D1815" i="21"/>
  <c r="F1814" i="21"/>
  <c r="E1814" i="21"/>
  <c r="L1816" i="21"/>
  <c r="K1816" i="21"/>
  <c r="H1817" i="21"/>
  <c r="M1816" i="21"/>
  <c r="J1816" i="21"/>
  <c r="I1816" i="21"/>
  <c r="P1815" i="21"/>
  <c r="N1815" i="21"/>
  <c r="Q1815" i="21"/>
  <c r="O1815" i="21"/>
  <c r="F1815" i="21"/>
  <c r="D1816" i="21"/>
  <c r="E1815" i="21"/>
  <c r="I1817" i="21"/>
  <c r="J1817" i="21"/>
  <c r="L1817" i="21"/>
  <c r="M1817" i="21"/>
  <c r="K1817" i="21"/>
  <c r="H1818" i="21"/>
  <c r="P1816" i="21"/>
  <c r="O1816" i="21"/>
  <c r="N1816" i="21"/>
  <c r="Q1816" i="21"/>
  <c r="F1816" i="21"/>
  <c r="E1816" i="21"/>
  <c r="D1817" i="21"/>
  <c r="P1817" i="21"/>
  <c r="Q1817" i="21"/>
  <c r="O1817" i="21"/>
  <c r="N1817" i="21"/>
  <c r="J1818" i="21"/>
  <c r="M1818" i="21"/>
  <c r="K1818" i="21"/>
  <c r="I1818" i="21"/>
  <c r="H1819" i="21"/>
  <c r="L1818" i="21"/>
  <c r="D1818" i="21"/>
  <c r="F1817" i="21"/>
  <c r="E1817" i="21"/>
  <c r="O1818" i="21"/>
  <c r="P1818" i="21"/>
  <c r="N1818" i="21"/>
  <c r="Q1818" i="21"/>
  <c r="I1819" i="21"/>
  <c r="H1820" i="21"/>
  <c r="M1819" i="21"/>
  <c r="J1819" i="21"/>
  <c r="L1819" i="21"/>
  <c r="K1819" i="21"/>
  <c r="E1818" i="21"/>
  <c r="D1819" i="21"/>
  <c r="F1818" i="21"/>
  <c r="P1819" i="21"/>
  <c r="Q1819" i="21"/>
  <c r="O1819" i="21"/>
  <c r="N1819" i="21"/>
  <c r="H1821" i="21"/>
  <c r="J1820" i="21"/>
  <c r="K1820" i="21"/>
  <c r="L1820" i="21"/>
  <c r="M1820" i="21"/>
  <c r="I1820" i="21"/>
  <c r="F1819" i="21"/>
  <c r="D1820" i="21"/>
  <c r="E1819" i="21"/>
  <c r="K1821" i="21"/>
  <c r="H1822" i="21"/>
  <c r="J1821" i="21"/>
  <c r="M1821" i="21"/>
  <c r="L1821" i="21"/>
  <c r="I1821" i="21"/>
  <c r="O1820" i="21"/>
  <c r="N1820" i="21"/>
  <c r="Q1820" i="21"/>
  <c r="P1820" i="21"/>
  <c r="E1820" i="21"/>
  <c r="D1821" i="21"/>
  <c r="F1820" i="21"/>
  <c r="I1822" i="21"/>
  <c r="L1822" i="21"/>
  <c r="M1822" i="21"/>
  <c r="K1822" i="21"/>
  <c r="J1822" i="21"/>
  <c r="H1823" i="21"/>
  <c r="P1821" i="21"/>
  <c r="O1821" i="21"/>
  <c r="N1821" i="21"/>
  <c r="Q1821" i="21"/>
  <c r="D1822" i="21"/>
  <c r="F1821" i="21"/>
  <c r="E1821" i="21"/>
  <c r="O1822" i="21"/>
  <c r="N1822" i="21"/>
  <c r="P1822" i="21"/>
  <c r="Q1822" i="21"/>
  <c r="K1823" i="21"/>
  <c r="J1823" i="21"/>
  <c r="H1824" i="21"/>
  <c r="M1823" i="21"/>
  <c r="I1823" i="21"/>
  <c r="L1823" i="21"/>
  <c r="D1823" i="21"/>
  <c r="F1822" i="21"/>
  <c r="E1822" i="21"/>
  <c r="I1824" i="21"/>
  <c r="L1824" i="21"/>
  <c r="K1824" i="21"/>
  <c r="M1824" i="21"/>
  <c r="J1824" i="21"/>
  <c r="H1825" i="21"/>
  <c r="Q1823" i="21"/>
  <c r="O1823" i="21"/>
  <c r="N1823" i="21"/>
  <c r="P1823" i="21"/>
  <c r="F1823" i="21"/>
  <c r="D1824" i="21"/>
  <c r="E1823" i="21"/>
  <c r="O1824" i="21"/>
  <c r="N1824" i="21"/>
  <c r="P1824" i="21"/>
  <c r="Q1824" i="21"/>
  <c r="J1825" i="21"/>
  <c r="M1825" i="21"/>
  <c r="K1825" i="21"/>
  <c r="H1826" i="21"/>
  <c r="I1825" i="21"/>
  <c r="L1825" i="21"/>
  <c r="E1824" i="21"/>
  <c r="F1824" i="21"/>
  <c r="D1825" i="21"/>
  <c r="M1826" i="21"/>
  <c r="L1826" i="21"/>
  <c r="J1826" i="21"/>
  <c r="H1827" i="21"/>
  <c r="K1826" i="21"/>
  <c r="I1826" i="21"/>
  <c r="P1825" i="21"/>
  <c r="Q1825" i="21"/>
  <c r="O1825" i="21"/>
  <c r="N1825" i="21"/>
  <c r="E1825" i="21"/>
  <c r="D1826" i="21"/>
  <c r="F1825" i="21"/>
  <c r="M1827" i="21"/>
  <c r="I1827" i="21"/>
  <c r="H1828" i="21"/>
  <c r="J1827" i="21"/>
  <c r="L1827" i="21"/>
  <c r="K1827" i="21"/>
  <c r="O1826" i="21"/>
  <c r="P1826" i="21"/>
  <c r="N1826" i="21"/>
  <c r="Q1826" i="21"/>
  <c r="F1826" i="21"/>
  <c r="D1827" i="21"/>
  <c r="E1826" i="21"/>
  <c r="P1827" i="21"/>
  <c r="Q1827" i="21"/>
  <c r="O1827" i="21"/>
  <c r="N1827" i="21"/>
  <c r="I1828" i="21"/>
  <c r="M1828" i="21"/>
  <c r="H1829" i="21"/>
  <c r="J1828" i="21"/>
  <c r="K1828" i="21"/>
  <c r="L1828" i="21"/>
  <c r="E1827" i="21"/>
  <c r="D1828" i="21"/>
  <c r="F1827" i="21"/>
  <c r="P1828" i="21"/>
  <c r="N1828" i="21"/>
  <c r="Q1828" i="21"/>
  <c r="O1828" i="21"/>
  <c r="I1829" i="21"/>
  <c r="M1829" i="21"/>
  <c r="H1830" i="21"/>
  <c r="K1829" i="21"/>
  <c r="L1829" i="21"/>
  <c r="J1829" i="21"/>
  <c r="F1828" i="21"/>
  <c r="D1829" i="21"/>
  <c r="E1828" i="21"/>
  <c r="O1829" i="21"/>
  <c r="Q1829" i="21"/>
  <c r="P1829" i="21"/>
  <c r="N1829" i="21"/>
  <c r="H1831" i="21"/>
  <c r="I1830" i="21"/>
  <c r="L1830" i="21"/>
  <c r="J1830" i="21"/>
  <c r="M1830" i="21"/>
  <c r="K1830" i="21"/>
  <c r="E1829" i="21"/>
  <c r="F1829" i="21"/>
  <c r="D1830" i="21"/>
  <c r="J1831" i="21"/>
  <c r="M1831" i="21"/>
  <c r="K1831" i="21"/>
  <c r="I1831" i="21"/>
  <c r="L1831" i="21"/>
  <c r="H1832" i="21"/>
  <c r="O1830" i="21"/>
  <c r="N1830" i="21"/>
  <c r="Q1830" i="21"/>
  <c r="P1830" i="21"/>
  <c r="D1831" i="21"/>
  <c r="F1830" i="21"/>
  <c r="E1830" i="21"/>
  <c r="O1831" i="21"/>
  <c r="P1831" i="21"/>
  <c r="N1831" i="21"/>
  <c r="Q1831" i="21"/>
  <c r="I1832" i="21"/>
  <c r="M1832" i="21"/>
  <c r="L1832" i="21"/>
  <c r="J1832" i="21"/>
  <c r="H1833" i="21"/>
  <c r="K1832" i="21"/>
  <c r="F1831" i="21"/>
  <c r="E1831" i="21"/>
  <c r="D1832" i="21"/>
  <c r="N1832" i="21"/>
  <c r="P1832" i="21"/>
  <c r="O1832" i="21"/>
  <c r="Q1832" i="21"/>
  <c r="M1833" i="21"/>
  <c r="K1833" i="21"/>
  <c r="I1833" i="21"/>
  <c r="J1833" i="21"/>
  <c r="H1834" i="21"/>
  <c r="L1833" i="21"/>
  <c r="E1832" i="21"/>
  <c r="F1832" i="21"/>
  <c r="D1833" i="21"/>
  <c r="P1833" i="21"/>
  <c r="Q1833" i="21"/>
  <c r="O1833" i="21"/>
  <c r="N1833" i="21"/>
  <c r="M1834" i="21"/>
  <c r="H1835" i="21"/>
  <c r="K1834" i="21"/>
  <c r="I1834" i="21"/>
  <c r="J1834" i="21"/>
  <c r="L1834" i="21"/>
  <c r="F1833" i="21"/>
  <c r="D1834" i="21"/>
  <c r="E1833" i="21"/>
  <c r="J1835" i="21"/>
  <c r="H1836" i="21"/>
  <c r="K1835" i="21"/>
  <c r="I1835" i="21"/>
  <c r="M1835" i="21"/>
  <c r="L1835" i="21"/>
  <c r="N1834" i="21"/>
  <c r="O1834" i="21"/>
  <c r="P1834" i="21"/>
  <c r="Q1834" i="21"/>
  <c r="F1834" i="21"/>
  <c r="E1834" i="21"/>
  <c r="D1835" i="21"/>
  <c r="L1836" i="21"/>
  <c r="K1836" i="21"/>
  <c r="H1837" i="21"/>
  <c r="M1836" i="21"/>
  <c r="J1836" i="21"/>
  <c r="I1836" i="21"/>
  <c r="Q1835" i="21"/>
  <c r="O1835" i="21"/>
  <c r="P1835" i="21"/>
  <c r="N1835" i="21"/>
  <c r="F1835" i="21"/>
  <c r="E1835" i="21"/>
  <c r="D1836" i="21"/>
  <c r="I1837" i="21"/>
  <c r="L1837" i="21"/>
  <c r="M1837" i="21"/>
  <c r="K1837" i="21"/>
  <c r="H1838" i="21"/>
  <c r="J1837" i="21"/>
  <c r="O1836" i="21"/>
  <c r="N1836" i="21"/>
  <c r="P1836" i="21"/>
  <c r="Q1836" i="21"/>
  <c r="D1837" i="21"/>
  <c r="E1836" i="21"/>
  <c r="F1836" i="21"/>
  <c r="P1837" i="21"/>
  <c r="O1837" i="21"/>
  <c r="N1837" i="21"/>
  <c r="Q1837" i="21"/>
  <c r="L1838" i="21"/>
  <c r="I1838" i="21"/>
  <c r="J1838" i="21"/>
  <c r="H1839" i="21"/>
  <c r="K1838" i="21"/>
  <c r="M1838" i="21"/>
  <c r="F1837" i="21"/>
  <c r="E1837" i="21"/>
  <c r="D1838" i="21"/>
  <c r="O1838" i="21"/>
  <c r="N1838" i="21"/>
  <c r="P1838" i="21"/>
  <c r="Q1838" i="21"/>
  <c r="K1839" i="21"/>
  <c r="J1839" i="21"/>
  <c r="L1839" i="21"/>
  <c r="M1839" i="21"/>
  <c r="H1840" i="21"/>
  <c r="I1839" i="21"/>
  <c r="D1839" i="21"/>
  <c r="E1838" i="21"/>
  <c r="F1838" i="21"/>
  <c r="K1840" i="21"/>
  <c r="M1840" i="21"/>
  <c r="H1841" i="21"/>
  <c r="L1840" i="21"/>
  <c r="I1840" i="21"/>
  <c r="J1840" i="21"/>
  <c r="P1839" i="21"/>
  <c r="Q1839" i="21"/>
  <c r="N1839" i="21"/>
  <c r="O1839" i="21"/>
  <c r="D1840" i="21"/>
  <c r="E1839" i="21"/>
  <c r="F1839" i="21"/>
  <c r="J1841" i="21"/>
  <c r="K1841" i="21"/>
  <c r="I1841" i="21"/>
  <c r="L1841" i="21"/>
  <c r="M1841" i="21"/>
  <c r="H1842" i="21"/>
  <c r="O1840" i="21"/>
  <c r="N1840" i="21"/>
  <c r="P1840" i="21"/>
  <c r="Q1840" i="21"/>
  <c r="F1840" i="21"/>
  <c r="D1841" i="21"/>
  <c r="E1840" i="21"/>
  <c r="N1841" i="21"/>
  <c r="Q1841" i="21"/>
  <c r="O1841" i="21"/>
  <c r="P1841" i="21"/>
  <c r="I1842" i="21"/>
  <c r="L1842" i="21"/>
  <c r="M1842" i="21"/>
  <c r="J1842" i="21"/>
  <c r="H1843" i="21"/>
  <c r="K1842" i="21"/>
  <c r="E1841" i="21"/>
  <c r="D1842" i="21"/>
  <c r="F1841" i="21"/>
  <c r="P1842" i="21"/>
  <c r="N1842" i="21"/>
  <c r="O1842" i="21"/>
  <c r="Q1842" i="21"/>
  <c r="K1843" i="21"/>
  <c r="I1843" i="21"/>
  <c r="M1843" i="21"/>
  <c r="L1843" i="21"/>
  <c r="H1844" i="21"/>
  <c r="J1843" i="21"/>
  <c r="F1842" i="21"/>
  <c r="D1843" i="21"/>
  <c r="E1842" i="21"/>
  <c r="P1843" i="21"/>
  <c r="O1843" i="21"/>
  <c r="N1843" i="21"/>
  <c r="Q1843" i="21"/>
  <c r="I1844" i="21"/>
  <c r="K1844" i="21"/>
  <c r="L1844" i="21"/>
  <c r="M1844" i="21"/>
  <c r="H1845" i="21"/>
  <c r="J1844" i="21"/>
  <c r="F1843" i="21"/>
  <c r="E1843" i="21"/>
  <c r="D1844" i="21"/>
  <c r="Q1844" i="21"/>
  <c r="P1844" i="21"/>
  <c r="O1844" i="21"/>
  <c r="N1844" i="21"/>
  <c r="L1845" i="21"/>
  <c r="K1845" i="21"/>
  <c r="M1845" i="21"/>
  <c r="H1846" i="21"/>
  <c r="I1845" i="21"/>
  <c r="J1845" i="21"/>
  <c r="E1844" i="21"/>
  <c r="F1844" i="21"/>
  <c r="D1845" i="21"/>
  <c r="L1846" i="21"/>
  <c r="M1846" i="21"/>
  <c r="K1846" i="21"/>
  <c r="I1846" i="21"/>
  <c r="J1846" i="21"/>
  <c r="H1847" i="21"/>
  <c r="O1845" i="21"/>
  <c r="N1845" i="21"/>
  <c r="Q1845" i="21"/>
  <c r="P1845" i="21"/>
  <c r="E1845" i="21"/>
  <c r="D1846" i="21"/>
  <c r="F1845" i="21"/>
  <c r="Q1846" i="21"/>
  <c r="O1846" i="21"/>
  <c r="P1846" i="21"/>
  <c r="N1846" i="21"/>
  <c r="H1848" i="21"/>
  <c r="I1847" i="21"/>
  <c r="K1847" i="21"/>
  <c r="M1847" i="21"/>
  <c r="L1847" i="21"/>
  <c r="J1847" i="21"/>
  <c r="E1846" i="21"/>
  <c r="D1847" i="21"/>
  <c r="F1846" i="21"/>
  <c r="L1848" i="21"/>
  <c r="K1848" i="21"/>
  <c r="J1848" i="21"/>
  <c r="H1849" i="21"/>
  <c r="M1848" i="21"/>
  <c r="I1848" i="21"/>
  <c r="N1847" i="21"/>
  <c r="Q1847" i="21"/>
  <c r="O1847" i="21"/>
  <c r="P1847" i="21"/>
  <c r="F1847" i="21"/>
  <c r="D1848" i="21"/>
  <c r="E1847" i="21"/>
  <c r="L1849" i="21"/>
  <c r="K1849" i="21"/>
  <c r="J1849" i="21"/>
  <c r="I1849" i="21"/>
  <c r="M1849" i="21"/>
  <c r="H1850" i="21"/>
  <c r="P1848" i="21"/>
  <c r="N1848" i="21"/>
  <c r="O1848" i="21"/>
  <c r="Q1848" i="21"/>
  <c r="E1848" i="21"/>
  <c r="F1848" i="21"/>
  <c r="D1849" i="21"/>
  <c r="N1849" i="21"/>
  <c r="Q1849" i="21"/>
  <c r="O1849" i="21"/>
  <c r="P1849" i="21"/>
  <c r="K1850" i="21"/>
  <c r="H1851" i="21"/>
  <c r="I1850" i="21"/>
  <c r="M1850" i="21"/>
  <c r="L1850" i="21"/>
  <c r="J1850" i="21"/>
  <c r="D1850" i="21"/>
  <c r="F1849" i="21"/>
  <c r="E1849" i="21"/>
  <c r="J1851" i="21"/>
  <c r="L1851" i="21"/>
  <c r="K1851" i="21"/>
  <c r="M1851" i="21"/>
  <c r="I1851" i="21"/>
  <c r="H1852" i="21"/>
  <c r="P1850" i="21"/>
  <c r="N1850" i="21"/>
  <c r="Q1850" i="21"/>
  <c r="O1850" i="21"/>
  <c r="F1850" i="21"/>
  <c r="D1851" i="21"/>
  <c r="E1850" i="21"/>
  <c r="O1851" i="21"/>
  <c r="P1851" i="21"/>
  <c r="N1851" i="21"/>
  <c r="Q1851" i="21"/>
  <c r="I1852" i="21"/>
  <c r="L1852" i="21"/>
  <c r="J1852" i="21"/>
  <c r="K1852" i="21"/>
  <c r="H1853" i="21"/>
  <c r="M1852" i="21"/>
  <c r="E1851" i="21"/>
  <c r="F1851" i="21"/>
  <c r="D1852" i="21"/>
  <c r="P1852" i="21"/>
  <c r="N1852" i="21"/>
  <c r="Q1852" i="21"/>
  <c r="O1852" i="21"/>
  <c r="H1854" i="21"/>
  <c r="M1853" i="21"/>
  <c r="K1853" i="21"/>
  <c r="L1853" i="21"/>
  <c r="I1853" i="21"/>
  <c r="J1853" i="21"/>
  <c r="F1852" i="21"/>
  <c r="D1853" i="21"/>
  <c r="E1852" i="21"/>
  <c r="H1855" i="21"/>
  <c r="L1854" i="21"/>
  <c r="I1854" i="21"/>
  <c r="M1854" i="21"/>
  <c r="J1854" i="21"/>
  <c r="K1854" i="21"/>
  <c r="O1853" i="21"/>
  <c r="P1853" i="21"/>
  <c r="N1853" i="21"/>
  <c r="Q1853" i="21"/>
  <c r="F1853" i="21"/>
  <c r="E1853" i="21"/>
  <c r="D1854" i="21"/>
  <c r="M1855" i="21"/>
  <c r="I1855" i="21"/>
  <c r="J1855" i="21"/>
  <c r="K1855" i="21"/>
  <c r="L1855" i="21"/>
  <c r="H1856" i="21"/>
  <c r="O1854" i="21"/>
  <c r="P1854" i="21"/>
  <c r="N1854" i="21"/>
  <c r="Q1854" i="21"/>
  <c r="F1854" i="21"/>
  <c r="D1855" i="21"/>
  <c r="E1854" i="21"/>
  <c r="N1855" i="21"/>
  <c r="Q1855" i="21"/>
  <c r="P1855" i="21"/>
  <c r="O1855" i="21"/>
  <c r="I1856" i="21"/>
  <c r="M1856" i="21"/>
  <c r="K1856" i="21"/>
  <c r="L1856" i="21"/>
  <c r="J1856" i="21"/>
  <c r="H1857" i="21"/>
  <c r="D1856" i="21"/>
  <c r="E1855" i="21"/>
  <c r="F1855" i="21"/>
  <c r="O1856" i="21"/>
  <c r="P1856" i="21"/>
  <c r="N1856" i="21"/>
  <c r="Q1856" i="21"/>
  <c r="J1857" i="21"/>
  <c r="L1857" i="21"/>
  <c r="I1857" i="21"/>
  <c r="M1857" i="21"/>
  <c r="K1857" i="21"/>
  <c r="H1858" i="21"/>
  <c r="E1856" i="21"/>
  <c r="F1856" i="21"/>
  <c r="D1857" i="21"/>
  <c r="P1857" i="21"/>
  <c r="O1857" i="21"/>
  <c r="N1857" i="21"/>
  <c r="Q1857" i="21"/>
  <c r="H1859" i="21"/>
  <c r="K1858" i="21"/>
  <c r="I1858" i="21"/>
  <c r="L1858" i="21"/>
  <c r="M1858" i="21"/>
  <c r="J1858" i="21"/>
  <c r="F1857" i="21"/>
  <c r="D1858" i="21"/>
  <c r="E1857" i="21"/>
  <c r="I1859" i="21"/>
  <c r="M1859" i="21"/>
  <c r="K1859" i="21"/>
  <c r="H1860" i="21"/>
  <c r="J1859" i="21"/>
  <c r="L1859" i="21"/>
  <c r="O1858" i="21"/>
  <c r="N1858" i="21"/>
  <c r="Q1858" i="21"/>
  <c r="P1858" i="21"/>
  <c r="D1859" i="21"/>
  <c r="F1858" i="21"/>
  <c r="E1858" i="21"/>
  <c r="O1859" i="21"/>
  <c r="P1859" i="21"/>
  <c r="N1859" i="21"/>
  <c r="Q1859" i="21"/>
  <c r="J1860" i="21"/>
  <c r="K1860" i="21"/>
  <c r="H1861" i="21"/>
  <c r="I1860" i="21"/>
  <c r="L1860" i="21"/>
  <c r="M1860" i="21"/>
  <c r="E1859" i="21"/>
  <c r="F1859" i="21"/>
  <c r="D1860" i="21"/>
  <c r="H1862" i="21"/>
  <c r="K1861" i="21"/>
  <c r="M1861" i="21"/>
  <c r="I1861" i="21"/>
  <c r="J1861" i="21"/>
  <c r="L1861" i="21"/>
  <c r="Q1860" i="21"/>
  <c r="O1860" i="21"/>
  <c r="P1860" i="21"/>
  <c r="N1860" i="21"/>
  <c r="D1861" i="21"/>
  <c r="F1860" i="21"/>
  <c r="E1860" i="21"/>
  <c r="I1862" i="21"/>
  <c r="H1863" i="21"/>
  <c r="J1862" i="21"/>
  <c r="K1862" i="21"/>
  <c r="M1862" i="21"/>
  <c r="L1862" i="21"/>
  <c r="O1861" i="21"/>
  <c r="P1861" i="21"/>
  <c r="N1861" i="21"/>
  <c r="Q1861" i="21"/>
  <c r="E1861" i="21"/>
  <c r="F1861" i="21"/>
  <c r="D1862" i="21"/>
  <c r="Q1862" i="21"/>
  <c r="P1862" i="21"/>
  <c r="O1862" i="21"/>
  <c r="N1862" i="21"/>
  <c r="J1863" i="21"/>
  <c r="I1863" i="21"/>
  <c r="H1864" i="21"/>
  <c r="L1863" i="21"/>
  <c r="M1863" i="21"/>
  <c r="K1863" i="21"/>
  <c r="E1862" i="21"/>
  <c r="D1863" i="21"/>
  <c r="F1862" i="21"/>
  <c r="O1863" i="21"/>
  <c r="P1863" i="21"/>
  <c r="N1863" i="21"/>
  <c r="Q1863" i="21"/>
  <c r="L1864" i="21"/>
  <c r="K1864" i="21"/>
  <c r="M1864" i="21"/>
  <c r="I1864" i="21"/>
  <c r="H1865" i="21"/>
  <c r="J1864" i="21"/>
  <c r="F1863" i="21"/>
  <c r="E1863" i="21"/>
  <c r="D1864" i="21"/>
  <c r="O1864" i="21"/>
  <c r="P1864" i="21"/>
  <c r="N1864" i="21"/>
  <c r="Q1864" i="21"/>
  <c r="H1866" i="21"/>
  <c r="I1865" i="21"/>
  <c r="L1865" i="21"/>
  <c r="K1865" i="21"/>
  <c r="J1865" i="21"/>
  <c r="M1865" i="21"/>
  <c r="F1864" i="21"/>
  <c r="E1864" i="21"/>
  <c r="D1865" i="21"/>
  <c r="L1866" i="21"/>
  <c r="K1866" i="21"/>
  <c r="M1866" i="21"/>
  <c r="I1866" i="21"/>
  <c r="H1867" i="21"/>
  <c r="J1866" i="21"/>
  <c r="P1865" i="21"/>
  <c r="O1865" i="21"/>
  <c r="N1865" i="21"/>
  <c r="Q1865" i="21"/>
  <c r="D1866" i="21"/>
  <c r="E1865" i="21"/>
  <c r="F1865" i="21"/>
  <c r="O1866" i="21"/>
  <c r="N1866" i="21"/>
  <c r="Q1866" i="21"/>
  <c r="P1866" i="21"/>
  <c r="K1867" i="21"/>
  <c r="L1867" i="21"/>
  <c r="I1867" i="21"/>
  <c r="J1867" i="21"/>
  <c r="M1867" i="21"/>
  <c r="H1868" i="21"/>
  <c r="F1866" i="21"/>
  <c r="E1866" i="21"/>
  <c r="D1867" i="21"/>
  <c r="P1867" i="21"/>
  <c r="O1867" i="21"/>
  <c r="N1867" i="21"/>
  <c r="Q1867" i="21"/>
  <c r="J1868" i="21"/>
  <c r="K1868" i="21"/>
  <c r="H1869" i="21"/>
  <c r="I1868" i="21"/>
  <c r="L1868" i="21"/>
  <c r="M1868" i="21"/>
  <c r="E1867" i="21"/>
  <c r="F1867" i="21"/>
  <c r="D1868" i="21"/>
  <c r="J1869" i="21"/>
  <c r="I1869" i="21"/>
  <c r="H1870" i="21"/>
  <c r="L1869" i="21"/>
  <c r="K1869" i="21"/>
  <c r="M1869" i="21"/>
  <c r="Q1868" i="21"/>
  <c r="O1868" i="21"/>
  <c r="P1868" i="21"/>
  <c r="N1868" i="21"/>
  <c r="F1868" i="21"/>
  <c r="E1868" i="21"/>
  <c r="D1869" i="21"/>
  <c r="P1869" i="21"/>
  <c r="O1869" i="21"/>
  <c r="N1869" i="21"/>
  <c r="Q1869" i="21"/>
  <c r="I1870" i="21"/>
  <c r="H1871" i="21"/>
  <c r="J1870" i="21"/>
  <c r="M1870" i="21"/>
  <c r="L1870" i="21"/>
  <c r="K1870" i="21"/>
  <c r="F1869" i="21"/>
  <c r="E1869" i="21"/>
  <c r="D1870" i="21"/>
  <c r="Q1870" i="21"/>
  <c r="P1870" i="21"/>
  <c r="O1870" i="21"/>
  <c r="N1870" i="21"/>
  <c r="H1872" i="21"/>
  <c r="J1871" i="21"/>
  <c r="M1871" i="21"/>
  <c r="I1871" i="21"/>
  <c r="K1871" i="21"/>
  <c r="L1871" i="21"/>
  <c r="F1870" i="21"/>
  <c r="E1870" i="21"/>
  <c r="D1871" i="21"/>
  <c r="K1872" i="21"/>
  <c r="J1872" i="21"/>
  <c r="M1872" i="21"/>
  <c r="L1872" i="21"/>
  <c r="I1872" i="21"/>
  <c r="H1873" i="21"/>
  <c r="N1871" i="21"/>
  <c r="Q1871" i="21"/>
  <c r="P1871" i="21"/>
  <c r="O1871" i="21"/>
  <c r="D1872" i="21"/>
  <c r="E1871" i="21"/>
  <c r="F1871" i="21"/>
  <c r="O1872" i="21"/>
  <c r="P1872" i="21"/>
  <c r="N1872" i="21"/>
  <c r="Q1872" i="21"/>
  <c r="M1873" i="21"/>
  <c r="K1873" i="21"/>
  <c r="I1873" i="21"/>
  <c r="J1873" i="21"/>
  <c r="H1874" i="21"/>
  <c r="L1873" i="21"/>
  <c r="F1872" i="21"/>
  <c r="E1872" i="21"/>
  <c r="D1873" i="21"/>
  <c r="Q1873" i="21"/>
  <c r="N1873" i="21"/>
  <c r="P1873" i="21"/>
  <c r="O1873" i="21"/>
  <c r="J1874" i="21"/>
  <c r="I1874" i="21"/>
  <c r="M1874" i="21"/>
  <c r="K1874" i="21"/>
  <c r="L1874" i="21"/>
  <c r="H1875" i="21"/>
  <c r="D1874" i="21"/>
  <c r="E1873" i="21"/>
  <c r="F1873" i="21"/>
  <c r="N1874" i="21"/>
  <c r="Q1874" i="21"/>
  <c r="O1874" i="21"/>
  <c r="P1874" i="21"/>
  <c r="L1875" i="21"/>
  <c r="M1875" i="21"/>
  <c r="I1875" i="21"/>
  <c r="J1875" i="21"/>
  <c r="K1875" i="21"/>
  <c r="H1876" i="21"/>
  <c r="D1875" i="21"/>
  <c r="E1874" i="21"/>
  <c r="F1874" i="21"/>
  <c r="P1875" i="21"/>
  <c r="O1875" i="21"/>
  <c r="N1875" i="21"/>
  <c r="Q1875" i="21"/>
  <c r="L1876" i="21"/>
  <c r="K1876" i="21"/>
  <c r="J1876" i="21"/>
  <c r="M1876" i="21"/>
  <c r="H1877" i="21"/>
  <c r="I1876" i="21"/>
  <c r="E1875" i="21"/>
  <c r="F1875" i="21"/>
  <c r="D1876" i="21"/>
  <c r="M1877" i="21"/>
  <c r="H1878" i="21"/>
  <c r="J1877" i="21"/>
  <c r="K1877" i="21"/>
  <c r="I1877" i="21"/>
  <c r="L1877" i="21"/>
  <c r="Q1876" i="21"/>
  <c r="P1876" i="21"/>
  <c r="O1876" i="21"/>
  <c r="N1876" i="21"/>
  <c r="E1876" i="21"/>
  <c r="F1876" i="21"/>
  <c r="D1877" i="21"/>
  <c r="I1878" i="21"/>
  <c r="H1879" i="21"/>
  <c r="L1878" i="21"/>
  <c r="K1878" i="21"/>
  <c r="M1878" i="21"/>
  <c r="J1878" i="21"/>
  <c r="N1877" i="21"/>
  <c r="P1877" i="21"/>
  <c r="O1877" i="21"/>
  <c r="Q1877" i="21"/>
  <c r="F1877" i="21"/>
  <c r="E1877" i="21"/>
  <c r="D1878" i="21"/>
  <c r="Q1878" i="21"/>
  <c r="O1878" i="21"/>
  <c r="P1878" i="21"/>
  <c r="N1878" i="21"/>
  <c r="L1879" i="21"/>
  <c r="I1879" i="21"/>
  <c r="H1880" i="21"/>
  <c r="K1879" i="21"/>
  <c r="M1879" i="21"/>
  <c r="J1879" i="21"/>
  <c r="D1879" i="21"/>
  <c r="E1878" i="21"/>
  <c r="F1878" i="21"/>
  <c r="Q1879" i="21"/>
  <c r="P1879" i="21"/>
  <c r="O1879" i="21"/>
  <c r="N1879" i="21"/>
  <c r="M1880" i="21"/>
  <c r="L1880" i="21"/>
  <c r="K1880" i="21"/>
  <c r="J1880" i="21"/>
  <c r="I1880" i="21"/>
  <c r="H1881" i="21"/>
  <c r="E1879" i="21"/>
  <c r="F1879" i="21"/>
  <c r="D1880" i="21"/>
  <c r="O1880" i="21"/>
  <c r="P1880" i="21"/>
  <c r="N1880" i="21"/>
  <c r="Q1880" i="21"/>
  <c r="J1881" i="21"/>
  <c r="H1882" i="21"/>
  <c r="I1881" i="21"/>
  <c r="M1881" i="21"/>
  <c r="L1881" i="21"/>
  <c r="K1881" i="21"/>
  <c r="E1880" i="21"/>
  <c r="F1880" i="21"/>
  <c r="D1881" i="21"/>
  <c r="L1882" i="21"/>
  <c r="H1883" i="21"/>
  <c r="K1882" i="21"/>
  <c r="M1882" i="21"/>
  <c r="J1882" i="21"/>
  <c r="I1882" i="21"/>
  <c r="O1881" i="21"/>
  <c r="P1881" i="21"/>
  <c r="N1881" i="21"/>
  <c r="Q1881" i="21"/>
  <c r="D1882" i="21"/>
  <c r="F1881" i="21"/>
  <c r="E1881" i="21"/>
  <c r="I1883" i="21"/>
  <c r="L1883" i="21"/>
  <c r="H1884" i="21"/>
  <c r="J1883" i="21"/>
  <c r="K1883" i="21"/>
  <c r="M1883" i="21"/>
  <c r="Q1882" i="21"/>
  <c r="O1882" i="21"/>
  <c r="P1882" i="21"/>
  <c r="N1882" i="21"/>
  <c r="E1882" i="21"/>
  <c r="D1883" i="21"/>
  <c r="F1882" i="21"/>
  <c r="P1883" i="21"/>
  <c r="O1883" i="21"/>
  <c r="N1883" i="21"/>
  <c r="Q1883" i="21"/>
  <c r="H1885" i="21"/>
  <c r="K1884" i="21"/>
  <c r="M1884" i="21"/>
  <c r="J1884" i="21"/>
  <c r="L1884" i="21"/>
  <c r="I1884" i="21"/>
  <c r="F1883" i="21"/>
  <c r="E1883" i="21"/>
  <c r="D1884" i="21"/>
  <c r="J1885" i="21"/>
  <c r="I1885" i="21"/>
  <c r="L1885" i="21"/>
  <c r="M1885" i="21"/>
  <c r="K1885" i="21"/>
  <c r="H1886" i="21"/>
  <c r="Q1884" i="21"/>
  <c r="O1884" i="21"/>
  <c r="P1884" i="21"/>
  <c r="N1884" i="21"/>
  <c r="F1884" i="21"/>
  <c r="D1885" i="21"/>
  <c r="E1884" i="21"/>
  <c r="P1885" i="21"/>
  <c r="O1885" i="21"/>
  <c r="N1885" i="21"/>
  <c r="Q1885" i="21"/>
  <c r="K1886" i="21"/>
  <c r="H1887" i="21"/>
  <c r="L1886" i="21"/>
  <c r="J1886" i="21"/>
  <c r="I1886" i="21"/>
  <c r="M1886" i="21"/>
  <c r="F1885" i="21"/>
  <c r="E1885" i="21"/>
  <c r="D1886" i="21"/>
  <c r="I1887" i="21"/>
  <c r="L1887" i="21"/>
  <c r="K1887" i="21"/>
  <c r="H1888" i="21"/>
  <c r="J1887" i="21"/>
  <c r="M1887" i="21"/>
  <c r="P1886" i="21"/>
  <c r="O1886" i="21"/>
  <c r="N1886" i="21"/>
  <c r="Q1886" i="21"/>
  <c r="D1887" i="21"/>
  <c r="E1886" i="21"/>
  <c r="F1886" i="21"/>
  <c r="N1887" i="21"/>
  <c r="Q1887" i="21"/>
  <c r="O1887" i="21"/>
  <c r="P1887" i="21"/>
  <c r="J1888" i="21"/>
  <c r="I1888" i="21"/>
  <c r="L1888" i="21"/>
  <c r="M1888" i="21"/>
  <c r="H1889" i="21"/>
  <c r="K1888" i="21"/>
  <c r="F1887" i="21"/>
  <c r="D1888" i="21"/>
  <c r="E1887" i="21"/>
  <c r="O1888" i="21"/>
  <c r="P1888" i="21"/>
  <c r="N1888" i="21"/>
  <c r="Q1888" i="21"/>
  <c r="L1889" i="21"/>
  <c r="K1889" i="21"/>
  <c r="I1889" i="21"/>
  <c r="M1889" i="21"/>
  <c r="H1890" i="21"/>
  <c r="J1889" i="21"/>
  <c r="E1888" i="21"/>
  <c r="F1888" i="21"/>
  <c r="D1889" i="21"/>
  <c r="O1889" i="21"/>
  <c r="P1889" i="21"/>
  <c r="N1889" i="21"/>
  <c r="Q1889" i="21"/>
  <c r="M1890" i="21"/>
  <c r="K1890" i="21"/>
  <c r="I1890" i="21"/>
  <c r="L1890" i="21"/>
  <c r="J1890" i="21"/>
  <c r="H1891" i="21"/>
  <c r="D1890" i="21"/>
  <c r="F1889" i="21"/>
  <c r="E1889" i="21"/>
  <c r="P1890" i="21"/>
  <c r="N1890" i="21"/>
  <c r="Q1890" i="21"/>
  <c r="O1890" i="21"/>
  <c r="K1891" i="21"/>
  <c r="I1891" i="21"/>
  <c r="J1891" i="21"/>
  <c r="H1892" i="21"/>
  <c r="M1891" i="21"/>
  <c r="L1891" i="21"/>
  <c r="F1890" i="21"/>
  <c r="D1891" i="21"/>
  <c r="E1890" i="21"/>
  <c r="O1891" i="21"/>
  <c r="P1891" i="21"/>
  <c r="N1891" i="21"/>
  <c r="Q1891" i="21"/>
  <c r="J1892" i="21"/>
  <c r="K1892" i="21"/>
  <c r="I1892" i="21"/>
  <c r="M1892" i="21"/>
  <c r="H1893" i="21"/>
  <c r="L1892" i="21"/>
  <c r="D1892" i="21"/>
  <c r="E1891" i="21"/>
  <c r="F1891" i="21"/>
  <c r="Q1892" i="21"/>
  <c r="P1892" i="21"/>
  <c r="O1892" i="21"/>
  <c r="N1892" i="21"/>
  <c r="K1893" i="21"/>
  <c r="I1893" i="21"/>
  <c r="J1893" i="21"/>
  <c r="L1893" i="21"/>
  <c r="M1893" i="21"/>
  <c r="H1894" i="21"/>
  <c r="F1892" i="21"/>
  <c r="D1893" i="21"/>
  <c r="E1892" i="21"/>
  <c r="P1893" i="21"/>
  <c r="N1893" i="21"/>
  <c r="Q1893" i="21"/>
  <c r="O1893" i="21"/>
  <c r="I1894" i="21"/>
  <c r="L1894" i="21"/>
  <c r="M1894" i="21"/>
  <c r="J1894" i="21"/>
  <c r="K1894" i="21"/>
  <c r="H1895" i="21"/>
  <c r="F1893" i="21"/>
  <c r="E1893" i="21"/>
  <c r="D1894" i="21"/>
  <c r="Q1894" i="21"/>
  <c r="O1894" i="21"/>
  <c r="P1894" i="21"/>
  <c r="N1894" i="21"/>
  <c r="L1895" i="21"/>
  <c r="I1895" i="21"/>
  <c r="M1895" i="21"/>
  <c r="H1896" i="21"/>
  <c r="K1895" i="21"/>
  <c r="J1895" i="21"/>
  <c r="F1894" i="21"/>
  <c r="D1895" i="21"/>
  <c r="E1894" i="21"/>
  <c r="N1895" i="21"/>
  <c r="Q1895" i="21"/>
  <c r="O1895" i="21"/>
  <c r="P1895" i="21"/>
  <c r="H1897" i="21"/>
  <c r="J1896" i="21"/>
  <c r="K1896" i="21"/>
  <c r="I1896" i="21"/>
  <c r="L1896" i="21"/>
  <c r="M1896" i="21"/>
  <c r="D1896" i="21"/>
  <c r="E1895" i="21"/>
  <c r="F1895" i="21"/>
  <c r="K1897" i="21"/>
  <c r="L1897" i="21"/>
  <c r="H1898" i="21"/>
  <c r="M1897" i="21"/>
  <c r="J1897" i="21"/>
  <c r="I1897" i="21"/>
  <c r="O1896" i="21"/>
  <c r="N1896" i="21"/>
  <c r="Q1896" i="21"/>
  <c r="P1896" i="21"/>
  <c r="E1896" i="21"/>
  <c r="F1896" i="21"/>
  <c r="D1897" i="21"/>
  <c r="I1898" i="21"/>
  <c r="K1898" i="21"/>
  <c r="M1898" i="21"/>
  <c r="L1898" i="21"/>
  <c r="J1898" i="21"/>
  <c r="H1899" i="21"/>
  <c r="N1897" i="21"/>
  <c r="Q1897" i="21"/>
  <c r="O1897" i="21"/>
  <c r="P1897" i="21"/>
  <c r="D1898" i="21"/>
  <c r="F1897" i="21"/>
  <c r="E1897" i="21"/>
  <c r="P1898" i="21"/>
  <c r="O1898" i="21"/>
  <c r="N1898" i="21"/>
  <c r="Q1898" i="21"/>
  <c r="J1899" i="21"/>
  <c r="M1899" i="21"/>
  <c r="K1899" i="21"/>
  <c r="L1899" i="21"/>
  <c r="H1900" i="21"/>
  <c r="I1899" i="21"/>
  <c r="E1898" i="21"/>
  <c r="D1899" i="21"/>
  <c r="F1898" i="21"/>
  <c r="M1900" i="21"/>
  <c r="K1900" i="21"/>
  <c r="I1900" i="21"/>
  <c r="H1901" i="21"/>
  <c r="L1900" i="21"/>
  <c r="J1900" i="21"/>
  <c r="O1899" i="21"/>
  <c r="N1899" i="21"/>
  <c r="P1899" i="21"/>
  <c r="Q1899" i="21"/>
  <c r="E1899" i="21"/>
  <c r="F1899" i="21"/>
  <c r="D1900" i="21"/>
  <c r="Q1900" i="21"/>
  <c r="O1900" i="21"/>
  <c r="P1900" i="21"/>
  <c r="N1900" i="21"/>
  <c r="H1902" i="21"/>
  <c r="I1901" i="21"/>
  <c r="M1901" i="21"/>
  <c r="J1901" i="21"/>
  <c r="L1901" i="21"/>
  <c r="K1901" i="21"/>
  <c r="E1900" i="21"/>
  <c r="D1901" i="21"/>
  <c r="F1900" i="21"/>
  <c r="H1903" i="21"/>
  <c r="J1902" i="21"/>
  <c r="I1902" i="21"/>
  <c r="K1902" i="21"/>
  <c r="M1902" i="21"/>
  <c r="L1902" i="21"/>
  <c r="N1901" i="21"/>
  <c r="Q1901" i="21"/>
  <c r="P1901" i="21"/>
  <c r="O1901" i="21"/>
  <c r="F1901" i="21"/>
  <c r="E1901" i="21"/>
  <c r="D1902" i="21"/>
  <c r="J1903" i="21"/>
  <c r="H1904" i="21"/>
  <c r="M1903" i="21"/>
  <c r="L1903" i="21"/>
  <c r="K1903" i="21"/>
  <c r="I1903" i="21"/>
  <c r="P1902" i="21"/>
  <c r="O1902" i="21"/>
  <c r="N1902" i="21"/>
  <c r="Q1902" i="21"/>
  <c r="E1902" i="21"/>
  <c r="D1903" i="21"/>
  <c r="F1902" i="21"/>
  <c r="H1905" i="21"/>
  <c r="M1904" i="21"/>
  <c r="I1904" i="21"/>
  <c r="J1904" i="21"/>
  <c r="K1904" i="21"/>
  <c r="L1904" i="21"/>
  <c r="O1903" i="21"/>
  <c r="P1903" i="21"/>
  <c r="N1903" i="21"/>
  <c r="Q1903" i="21"/>
  <c r="D1904" i="21"/>
  <c r="E1903" i="21"/>
  <c r="F1903" i="21"/>
  <c r="H1906" i="21"/>
  <c r="K1905" i="21"/>
  <c r="J1905" i="21"/>
  <c r="L1905" i="21"/>
  <c r="I1905" i="21"/>
  <c r="M1905" i="21"/>
  <c r="P1904" i="21"/>
  <c r="O1904" i="21"/>
  <c r="N1904" i="21"/>
  <c r="Q1904" i="21"/>
  <c r="F1904" i="21"/>
  <c r="E1904" i="21"/>
  <c r="D1905" i="21"/>
  <c r="K1906" i="21"/>
  <c r="H1907" i="21"/>
  <c r="I1906" i="21"/>
  <c r="L1906" i="21"/>
  <c r="M1906" i="21"/>
  <c r="J1906" i="21"/>
  <c r="N1905" i="21"/>
  <c r="Q1905" i="21"/>
  <c r="P1905" i="21"/>
  <c r="O1905" i="21"/>
  <c r="D1906" i="21"/>
  <c r="E1905" i="21"/>
  <c r="F1905" i="21"/>
  <c r="M1907" i="21"/>
  <c r="H1908" i="21"/>
  <c r="J1907" i="21"/>
  <c r="I1907" i="21"/>
  <c r="L1907" i="21"/>
  <c r="K1907" i="21"/>
  <c r="Q1906" i="21"/>
  <c r="P1906" i="21"/>
  <c r="N1906" i="21"/>
  <c r="O1906" i="21"/>
  <c r="F1906" i="21"/>
  <c r="E1906" i="21"/>
  <c r="D1907" i="21"/>
  <c r="I1908" i="21"/>
  <c r="H1909" i="21"/>
  <c r="L1908" i="21"/>
  <c r="K1908" i="21"/>
  <c r="M1908" i="21"/>
  <c r="J1908" i="21"/>
  <c r="N1907" i="21"/>
  <c r="P1907" i="21"/>
  <c r="O1907" i="21"/>
  <c r="Q1907" i="21"/>
  <c r="E1907" i="21"/>
  <c r="F1907" i="21"/>
  <c r="D1908" i="21"/>
  <c r="O1908" i="21"/>
  <c r="N1908" i="21"/>
  <c r="Q1908" i="21"/>
  <c r="P1908" i="21"/>
  <c r="I1909" i="21"/>
  <c r="M1909" i="21"/>
  <c r="H1910" i="21"/>
  <c r="K1909" i="21"/>
  <c r="L1909" i="21"/>
  <c r="J1909" i="21"/>
  <c r="F1908" i="21"/>
  <c r="D1909" i="21"/>
  <c r="E1908" i="21"/>
  <c r="P1909" i="21"/>
  <c r="O1909" i="21"/>
  <c r="N1909" i="21"/>
  <c r="Q1909" i="21"/>
  <c r="M1910" i="21"/>
  <c r="L1910" i="21"/>
  <c r="I1910" i="21"/>
  <c r="K1910" i="21"/>
  <c r="J1910" i="21"/>
  <c r="H1911" i="21"/>
  <c r="F1909" i="21"/>
  <c r="E1909" i="21"/>
  <c r="D1910" i="21"/>
  <c r="O1910" i="21"/>
  <c r="P1910" i="21"/>
  <c r="N1910" i="21"/>
  <c r="Q1910" i="21"/>
  <c r="J1911" i="21"/>
  <c r="I1911" i="21"/>
  <c r="H1912" i="21"/>
  <c r="K1911" i="21"/>
  <c r="L1911" i="21"/>
  <c r="M1911" i="21"/>
  <c r="E1910" i="21"/>
  <c r="D1911" i="21"/>
  <c r="F1910" i="21"/>
  <c r="O1911" i="21"/>
  <c r="P1911" i="21"/>
  <c r="N1911" i="21"/>
  <c r="Q1911" i="21"/>
  <c r="H1913" i="21"/>
  <c r="K1912" i="21"/>
  <c r="L1912" i="21"/>
  <c r="J1912" i="21"/>
  <c r="I1912" i="21"/>
  <c r="M1912" i="21"/>
  <c r="F1911" i="21"/>
  <c r="D1912" i="21"/>
  <c r="E1911" i="21"/>
  <c r="M1913" i="21"/>
  <c r="K1913" i="21"/>
  <c r="L1913" i="21"/>
  <c r="I1913" i="21"/>
  <c r="J1913" i="21"/>
  <c r="H1914" i="21"/>
  <c r="Q1912" i="21"/>
  <c r="P1912" i="21"/>
  <c r="O1912" i="21"/>
  <c r="N1912" i="21"/>
  <c r="F1912" i="21"/>
  <c r="D1913" i="21"/>
  <c r="E1912" i="21"/>
  <c r="N1913" i="21"/>
  <c r="Q1913" i="21"/>
  <c r="O1913" i="21"/>
  <c r="P1913" i="21"/>
  <c r="K1914" i="21"/>
  <c r="I1914" i="21"/>
  <c r="L1914" i="21"/>
  <c r="M1914" i="21"/>
  <c r="H1915" i="21"/>
  <c r="J1914" i="21"/>
  <c r="F1913" i="21"/>
  <c r="E1913" i="21"/>
  <c r="D1914" i="21"/>
  <c r="P1914" i="21"/>
  <c r="O1914" i="21"/>
  <c r="N1914" i="21"/>
  <c r="Q1914" i="21"/>
  <c r="I1915" i="21"/>
  <c r="J1915" i="21"/>
  <c r="K1915" i="21"/>
  <c r="M1915" i="21"/>
  <c r="H1916" i="21"/>
  <c r="L1915" i="21"/>
  <c r="D1915" i="21"/>
  <c r="F1914" i="21"/>
  <c r="E1914" i="21"/>
  <c r="O1915" i="21"/>
  <c r="P1915" i="21"/>
  <c r="N1915" i="21"/>
  <c r="Q1915" i="21"/>
  <c r="M1916" i="21"/>
  <c r="K1916" i="21"/>
  <c r="I1916" i="21"/>
  <c r="J1916" i="21"/>
  <c r="H1917" i="21"/>
  <c r="L1916" i="21"/>
  <c r="F1915" i="21"/>
  <c r="E1915" i="21"/>
  <c r="D1916" i="21"/>
  <c r="Q1916" i="21"/>
  <c r="O1916" i="21"/>
  <c r="P1916" i="21"/>
  <c r="N1916" i="21"/>
  <c r="L1917" i="21"/>
  <c r="M1917" i="21"/>
  <c r="K1917" i="21"/>
  <c r="I1917" i="21"/>
  <c r="H1918" i="21"/>
  <c r="J1917" i="21"/>
  <c r="D1917" i="21"/>
  <c r="E1916" i="21"/>
  <c r="F1916" i="21"/>
  <c r="O1917" i="21"/>
  <c r="P1917" i="21"/>
  <c r="N1917" i="21"/>
  <c r="Q1917" i="21"/>
  <c r="K1918" i="21"/>
  <c r="M1918" i="21"/>
  <c r="J1918" i="21"/>
  <c r="L1918" i="21"/>
  <c r="I1918" i="21"/>
  <c r="H1919" i="21"/>
  <c r="F1917" i="21"/>
  <c r="D1918" i="21"/>
  <c r="E1917" i="21"/>
  <c r="Q1918" i="21"/>
  <c r="O1918" i="21"/>
  <c r="P1918" i="21"/>
  <c r="N1918" i="21"/>
  <c r="H1920" i="21"/>
  <c r="K1919" i="21"/>
  <c r="L1919" i="21"/>
  <c r="M1919" i="21"/>
  <c r="I1919" i="21"/>
  <c r="J1919" i="21"/>
  <c r="F1918" i="21"/>
  <c r="E1918" i="21"/>
  <c r="D1919" i="21"/>
  <c r="I1920" i="21"/>
  <c r="L1920" i="21"/>
  <c r="J1920" i="21"/>
  <c r="M1920" i="21"/>
  <c r="K1920" i="21"/>
  <c r="H1921" i="21"/>
  <c r="N1919" i="21"/>
  <c r="Q1919" i="21"/>
  <c r="O1919" i="21"/>
  <c r="P1919" i="21"/>
  <c r="F1919" i="21"/>
  <c r="E1919" i="21"/>
  <c r="D1920" i="21"/>
  <c r="O1920" i="21"/>
  <c r="P1920" i="21"/>
  <c r="N1920" i="21"/>
  <c r="Q1920" i="21"/>
  <c r="M1921" i="21"/>
  <c r="I1921" i="21"/>
  <c r="L1921" i="21"/>
  <c r="K1921" i="21"/>
  <c r="J1921" i="21"/>
  <c r="H1922" i="21"/>
  <c r="F1920" i="21"/>
  <c r="D1921" i="21"/>
  <c r="E1920" i="21"/>
  <c r="P1921" i="21"/>
  <c r="O1921" i="21"/>
  <c r="N1921" i="21"/>
  <c r="Q1921" i="21"/>
  <c r="M1922" i="21"/>
  <c r="J1922" i="21"/>
  <c r="L1922" i="21"/>
  <c r="H1923" i="21"/>
  <c r="K1922" i="21"/>
  <c r="I1922" i="21"/>
  <c r="E1921" i="21"/>
  <c r="F1921" i="21"/>
  <c r="D1922" i="21"/>
  <c r="H1924" i="21"/>
  <c r="K1923" i="21"/>
  <c r="J1923" i="21"/>
  <c r="M1923" i="21"/>
  <c r="I1923" i="21"/>
  <c r="L1923" i="21"/>
  <c r="P1922" i="21"/>
  <c r="O1922" i="21"/>
  <c r="N1922" i="21"/>
  <c r="Q1922" i="21"/>
  <c r="F1922" i="21"/>
  <c r="E1922" i="21"/>
  <c r="D1923" i="21"/>
  <c r="I1924" i="21"/>
  <c r="H1925" i="21"/>
  <c r="M1924" i="21"/>
  <c r="J1924" i="21"/>
  <c r="K1924" i="21"/>
  <c r="L1924" i="21"/>
  <c r="P1923" i="21"/>
  <c r="O1923" i="21"/>
  <c r="N1923" i="21"/>
  <c r="Q1923" i="21"/>
  <c r="F1923" i="21"/>
  <c r="E1923" i="21"/>
  <c r="D1924" i="21"/>
  <c r="O1924" i="21"/>
  <c r="N1924" i="21"/>
  <c r="Q1924" i="21"/>
  <c r="P1924" i="21"/>
  <c r="J1925" i="21"/>
  <c r="I1925" i="21"/>
  <c r="K1925" i="21"/>
  <c r="M1925" i="21"/>
  <c r="L1925" i="21"/>
  <c r="H1926" i="21"/>
  <c r="F1924" i="21"/>
  <c r="E1924" i="21"/>
  <c r="D1925" i="21"/>
  <c r="O1925" i="21"/>
  <c r="P1925" i="21"/>
  <c r="N1925" i="21"/>
  <c r="Q1925" i="21"/>
  <c r="H1927" i="21"/>
  <c r="K1926" i="21"/>
  <c r="J1926" i="21"/>
  <c r="M1926" i="21"/>
  <c r="L1926" i="21"/>
  <c r="I1926" i="21"/>
  <c r="F1925" i="21"/>
  <c r="E1925" i="21"/>
  <c r="D1926" i="21"/>
  <c r="J1927" i="21"/>
  <c r="M1927" i="21"/>
  <c r="L1927" i="21"/>
  <c r="K1927" i="21"/>
  <c r="I1927" i="21"/>
  <c r="H1928" i="21"/>
  <c r="Q1926" i="21"/>
  <c r="O1926" i="21"/>
  <c r="P1926" i="21"/>
  <c r="N1926" i="21"/>
  <c r="D1927" i="21"/>
  <c r="F1926" i="21"/>
  <c r="E1926" i="21"/>
  <c r="O1927" i="21"/>
  <c r="N1927" i="21"/>
  <c r="Q1927" i="21"/>
  <c r="P1927" i="21"/>
  <c r="H1929" i="21"/>
  <c r="K1928" i="21"/>
  <c r="J1928" i="21"/>
  <c r="M1928" i="21"/>
  <c r="L1928" i="21"/>
  <c r="I1928" i="21"/>
  <c r="F1927" i="21"/>
  <c r="E1927" i="21"/>
  <c r="D1928" i="21"/>
  <c r="H1930" i="21"/>
  <c r="L1929" i="21"/>
  <c r="K1929" i="21"/>
  <c r="I1929" i="21"/>
  <c r="J1929" i="21"/>
  <c r="M1929" i="21"/>
  <c r="P1928" i="21"/>
  <c r="O1928" i="21"/>
  <c r="N1928" i="21"/>
  <c r="Q1928" i="21"/>
  <c r="E1928" i="21"/>
  <c r="F1928" i="21"/>
  <c r="D1929" i="21"/>
  <c r="H1931" i="21"/>
  <c r="M1930" i="21"/>
  <c r="L1930" i="21"/>
  <c r="K1930" i="21"/>
  <c r="J1930" i="21"/>
  <c r="I1930" i="21"/>
  <c r="N1929" i="21"/>
  <c r="Q1929" i="21"/>
  <c r="O1929" i="21"/>
  <c r="P1929" i="21"/>
  <c r="D1930" i="21"/>
  <c r="F1929" i="21"/>
  <c r="E1929" i="21"/>
  <c r="L1931" i="21"/>
  <c r="M1931" i="21"/>
  <c r="J1931" i="21"/>
  <c r="I1931" i="21"/>
  <c r="K1931" i="21"/>
  <c r="H1932" i="21"/>
  <c r="O1930" i="21"/>
  <c r="N1930" i="21"/>
  <c r="Q1930" i="21"/>
  <c r="P1930" i="21"/>
  <c r="D1931" i="21"/>
  <c r="F1930" i="21"/>
  <c r="E1930" i="21"/>
  <c r="O1931" i="21"/>
  <c r="P1931" i="21"/>
  <c r="N1931" i="21"/>
  <c r="Q1931" i="21"/>
  <c r="J1932" i="21"/>
  <c r="I1932" i="21"/>
  <c r="H1933" i="21"/>
  <c r="K1932" i="21"/>
  <c r="L1932" i="21"/>
  <c r="M1932" i="21"/>
  <c r="F1931" i="21"/>
  <c r="D1932" i="21"/>
  <c r="E1931" i="21"/>
  <c r="O1932" i="21"/>
  <c r="Q1932" i="21"/>
  <c r="P1932" i="21"/>
  <c r="N1932" i="21"/>
  <c r="M1933" i="21"/>
  <c r="J1933" i="21"/>
  <c r="K1933" i="21"/>
  <c r="H1934" i="21"/>
  <c r="I1933" i="21"/>
  <c r="L1933" i="21"/>
  <c r="E1932" i="21"/>
  <c r="D1933" i="21"/>
  <c r="F1932" i="21"/>
  <c r="I1934" i="21"/>
  <c r="M1934" i="21"/>
  <c r="J1934" i="21"/>
  <c r="L1934" i="21"/>
  <c r="K1934" i="21"/>
  <c r="H1935" i="21"/>
  <c r="P1933" i="21"/>
  <c r="O1933" i="21"/>
  <c r="N1933" i="21"/>
  <c r="Q1933" i="21"/>
  <c r="E1933" i="21"/>
  <c r="D1934" i="21"/>
  <c r="F1933" i="21"/>
  <c r="O1934" i="21"/>
  <c r="Q1934" i="21"/>
  <c r="P1934" i="21"/>
  <c r="N1934" i="21"/>
  <c r="L1935" i="21"/>
  <c r="I1935" i="21"/>
  <c r="J1935" i="21"/>
  <c r="H1936" i="21"/>
  <c r="K1935" i="21"/>
  <c r="M1935" i="21"/>
  <c r="D1935" i="21"/>
  <c r="F1934" i="21"/>
  <c r="E1934" i="21"/>
  <c r="O1935" i="21"/>
  <c r="P1935" i="21"/>
  <c r="N1935" i="21"/>
  <c r="Q1935" i="21"/>
  <c r="J1936" i="21"/>
  <c r="M1936" i="21"/>
  <c r="I1936" i="21"/>
  <c r="H1937" i="21"/>
  <c r="K1936" i="21"/>
  <c r="L1936" i="21"/>
  <c r="F1935" i="21"/>
  <c r="E1935" i="21"/>
  <c r="D1936" i="21"/>
  <c r="P1936" i="21"/>
  <c r="O1936" i="21"/>
  <c r="N1936" i="21"/>
  <c r="Q1936" i="21"/>
  <c r="L1937" i="21"/>
  <c r="H1938" i="21"/>
  <c r="K1937" i="21"/>
  <c r="M1937" i="21"/>
  <c r="I1937" i="21"/>
  <c r="J1937" i="21"/>
  <c r="D1937" i="21"/>
  <c r="E1936" i="21"/>
  <c r="F1936" i="21"/>
  <c r="I1938" i="21"/>
  <c r="L1938" i="21"/>
  <c r="M1938" i="21"/>
  <c r="K1938" i="21"/>
  <c r="J1938" i="21"/>
  <c r="H1939" i="21"/>
  <c r="P1937" i="21"/>
  <c r="O1937" i="21"/>
  <c r="N1937" i="21"/>
  <c r="Q1937" i="21"/>
  <c r="E1937" i="21"/>
  <c r="F1937" i="21"/>
  <c r="D1938" i="21"/>
  <c r="O1938" i="21"/>
  <c r="N1938" i="21"/>
  <c r="Q1938" i="21"/>
  <c r="P1938" i="21"/>
  <c r="H1940" i="21"/>
  <c r="J1939" i="21"/>
  <c r="I1939" i="21"/>
  <c r="M1939" i="21"/>
  <c r="L1939" i="21"/>
  <c r="K1939" i="21"/>
  <c r="E1938" i="21"/>
  <c r="D1939" i="21"/>
  <c r="F1938" i="21"/>
  <c r="M1940" i="21"/>
  <c r="H1941" i="21"/>
  <c r="I1940" i="21"/>
  <c r="L1940" i="21"/>
  <c r="K1940" i="21"/>
  <c r="J1940" i="21"/>
  <c r="P1939" i="21"/>
  <c r="O1939" i="21"/>
  <c r="N1939" i="21"/>
  <c r="Q1939" i="21"/>
  <c r="D1940" i="21"/>
  <c r="E1939" i="21"/>
  <c r="F1939" i="21"/>
  <c r="K1941" i="21"/>
  <c r="M1941" i="21"/>
  <c r="J1941" i="21"/>
  <c r="H1942" i="21"/>
  <c r="I1941" i="21"/>
  <c r="L1941" i="21"/>
  <c r="Q1940" i="21"/>
  <c r="O1940" i="21"/>
  <c r="P1940" i="21"/>
  <c r="N1940" i="21"/>
  <c r="E1940" i="21"/>
  <c r="D1941" i="21"/>
  <c r="F1940" i="21"/>
  <c r="J1942" i="21"/>
  <c r="H1943" i="21"/>
  <c r="M1942" i="21"/>
  <c r="L1942" i="21"/>
  <c r="I1942" i="21"/>
  <c r="K1942" i="21"/>
  <c r="P1941" i="21"/>
  <c r="O1941" i="21"/>
  <c r="N1941" i="21"/>
  <c r="Q1941" i="21"/>
  <c r="D1942" i="21"/>
  <c r="F1941" i="21"/>
  <c r="E1941" i="21"/>
  <c r="H1944" i="21"/>
  <c r="M1943" i="21"/>
  <c r="J1943" i="21"/>
  <c r="I1943" i="21"/>
  <c r="K1943" i="21"/>
  <c r="L1943" i="21"/>
  <c r="P1942" i="21"/>
  <c r="O1942" i="21"/>
  <c r="N1942" i="21"/>
  <c r="Q1942" i="21"/>
  <c r="D1943" i="21"/>
  <c r="F1942" i="21"/>
  <c r="E1942" i="21"/>
  <c r="M1944" i="21"/>
  <c r="I1944" i="21"/>
  <c r="J1944" i="21"/>
  <c r="L1944" i="21"/>
  <c r="K1944" i="21"/>
  <c r="H1945" i="21"/>
  <c r="O1943" i="21"/>
  <c r="P1943" i="21"/>
  <c r="N1943" i="21"/>
  <c r="Q1943" i="21"/>
  <c r="D1944" i="21"/>
  <c r="E1943" i="21"/>
  <c r="F1943" i="21"/>
  <c r="P1944" i="21"/>
  <c r="O1944" i="21"/>
  <c r="N1944" i="21"/>
  <c r="Q1944" i="21"/>
  <c r="H1946" i="21"/>
  <c r="I1945" i="21"/>
  <c r="K1945" i="21"/>
  <c r="J1945" i="21"/>
  <c r="L1945" i="21"/>
  <c r="M1945" i="21"/>
  <c r="F1944" i="21"/>
  <c r="E1944" i="21"/>
  <c r="D1945" i="21"/>
  <c r="H1947" i="21"/>
  <c r="K1946" i="21"/>
  <c r="I1946" i="21"/>
  <c r="L1946" i="21"/>
  <c r="M1946" i="21"/>
  <c r="J1946" i="21"/>
  <c r="O1945" i="21"/>
  <c r="P1945" i="21"/>
  <c r="N1945" i="21"/>
  <c r="Q1945" i="21"/>
  <c r="D1946" i="21"/>
  <c r="F1945" i="21"/>
  <c r="E1945" i="21"/>
  <c r="J1947" i="21"/>
  <c r="I1947" i="21"/>
  <c r="H1948" i="21"/>
  <c r="L1947" i="21"/>
  <c r="M1947" i="21"/>
  <c r="K1947" i="21"/>
  <c r="O1946" i="21"/>
  <c r="N1946" i="21"/>
  <c r="Q1946" i="21"/>
  <c r="P1946" i="21"/>
  <c r="E1946" i="21"/>
  <c r="D1947" i="21"/>
  <c r="F1946" i="21"/>
  <c r="O1947" i="21"/>
  <c r="N1947" i="21"/>
  <c r="P1947" i="21"/>
  <c r="Q1947" i="21"/>
  <c r="L1948" i="21"/>
  <c r="K1948" i="21"/>
  <c r="H1949" i="21"/>
  <c r="M1948" i="21"/>
  <c r="J1948" i="21"/>
  <c r="I1948" i="21"/>
  <c r="E1947" i="21"/>
  <c r="D1948" i="21"/>
  <c r="F1947" i="21"/>
  <c r="M1949" i="21"/>
  <c r="I1949" i="21"/>
  <c r="H1950" i="21"/>
  <c r="K1949" i="21"/>
  <c r="J1949" i="21"/>
  <c r="L1949" i="21"/>
  <c r="P1948" i="21"/>
  <c r="O1948" i="21"/>
  <c r="Q1948" i="21"/>
  <c r="N1948" i="21"/>
  <c r="F1948" i="21"/>
  <c r="D1949" i="21"/>
  <c r="E1948" i="21"/>
  <c r="P1949" i="21"/>
  <c r="O1949" i="21"/>
  <c r="N1949" i="21"/>
  <c r="Q1949" i="21"/>
  <c r="M1950" i="21"/>
  <c r="I1950" i="21"/>
  <c r="K1950" i="21"/>
  <c r="L1950" i="21"/>
  <c r="H1951" i="21"/>
  <c r="J1950" i="21"/>
  <c r="D1950" i="21"/>
  <c r="F1949" i="21"/>
  <c r="E1949" i="21"/>
  <c r="O1950" i="21"/>
  <c r="P1950" i="21"/>
  <c r="Q1950" i="21"/>
  <c r="N1950" i="21"/>
  <c r="H1952" i="21"/>
  <c r="L1951" i="21"/>
  <c r="K1951" i="21"/>
  <c r="J1951" i="21"/>
  <c r="M1951" i="21"/>
  <c r="I1951" i="21"/>
  <c r="D1951" i="21"/>
  <c r="E1950" i="21"/>
  <c r="F1950" i="21"/>
  <c r="K1952" i="21"/>
  <c r="L1952" i="21"/>
  <c r="I1952" i="21"/>
  <c r="H1953" i="21"/>
  <c r="M1952" i="21"/>
  <c r="J1952" i="21"/>
  <c r="N1951" i="21"/>
  <c r="Q1951" i="21"/>
  <c r="P1951" i="21"/>
  <c r="O1951" i="21"/>
  <c r="F1951" i="21"/>
  <c r="E1951" i="21"/>
  <c r="D1952" i="21"/>
  <c r="N1952" i="21"/>
  <c r="Q1952" i="21"/>
  <c r="P1952" i="21"/>
  <c r="O1952" i="21"/>
  <c r="H1954" i="21"/>
  <c r="K1953" i="21"/>
  <c r="L1953" i="21"/>
  <c r="J1953" i="21"/>
  <c r="I1953" i="21"/>
  <c r="M1953" i="21"/>
  <c r="E1952" i="21"/>
  <c r="F1952" i="21"/>
  <c r="D1953" i="21"/>
  <c r="J1954" i="21"/>
  <c r="H1955" i="21"/>
  <c r="L1954" i="21"/>
  <c r="K1954" i="21"/>
  <c r="I1954" i="21"/>
  <c r="M1954" i="21"/>
  <c r="P1953" i="21"/>
  <c r="O1953" i="21"/>
  <c r="N1953" i="21"/>
  <c r="Q1953" i="21"/>
  <c r="E1953" i="21"/>
  <c r="F1953" i="21"/>
  <c r="D1954" i="21"/>
  <c r="M1955" i="21"/>
  <c r="J1955" i="21"/>
  <c r="L1955" i="21"/>
  <c r="K1955" i="21"/>
  <c r="H1956" i="21"/>
  <c r="I1955" i="21"/>
  <c r="O1954" i="21"/>
  <c r="N1954" i="21"/>
  <c r="Q1954" i="21"/>
  <c r="P1954" i="21"/>
  <c r="E1954" i="21"/>
  <c r="F1954" i="21"/>
  <c r="D1955" i="21"/>
  <c r="H1957" i="21"/>
  <c r="K1956" i="21"/>
  <c r="I1956" i="21"/>
  <c r="J1956" i="21"/>
  <c r="M1956" i="21"/>
  <c r="L1956" i="21"/>
  <c r="P1955" i="21"/>
  <c r="O1955" i="21"/>
  <c r="N1955" i="21"/>
  <c r="Q1955" i="21"/>
  <c r="D1956" i="21"/>
  <c r="F1955" i="21"/>
  <c r="E1955" i="21"/>
  <c r="I1957" i="21"/>
  <c r="M1957" i="21"/>
  <c r="L1957" i="21"/>
  <c r="J1957" i="21"/>
  <c r="H1958" i="21"/>
  <c r="K1957" i="21"/>
  <c r="Q1956" i="21"/>
  <c r="O1956" i="21"/>
  <c r="P1956" i="21"/>
  <c r="N1956" i="21"/>
  <c r="E1956" i="21"/>
  <c r="D1957" i="21"/>
  <c r="F1956" i="21"/>
  <c r="Q1957" i="21"/>
  <c r="P1957" i="21"/>
  <c r="O1957" i="21"/>
  <c r="N1957" i="21"/>
  <c r="K1958" i="21"/>
  <c r="J1958" i="21"/>
  <c r="I1958" i="21"/>
  <c r="M1958" i="21"/>
  <c r="L1958" i="21"/>
  <c r="H1959" i="21"/>
  <c r="F1957" i="21"/>
  <c r="E1957" i="21"/>
  <c r="D1958" i="21"/>
  <c r="P1958" i="21"/>
  <c r="N1958" i="21"/>
  <c r="Q1958" i="21"/>
  <c r="O1958" i="21"/>
  <c r="J1959" i="21"/>
  <c r="I1959" i="21"/>
  <c r="H1960" i="21"/>
  <c r="M1959" i="21"/>
  <c r="L1959" i="21"/>
  <c r="K1959" i="21"/>
  <c r="D1959" i="21"/>
  <c r="E1958" i="21"/>
  <c r="F1958" i="21"/>
  <c r="N1959" i="21"/>
  <c r="Q1959" i="21"/>
  <c r="P1959" i="21"/>
  <c r="O1959" i="21"/>
  <c r="M1960" i="21"/>
  <c r="J1960" i="21"/>
  <c r="I1960" i="21"/>
  <c r="H1961" i="21"/>
  <c r="L1960" i="21"/>
  <c r="K1960" i="21"/>
  <c r="D1960" i="21"/>
  <c r="E1959" i="21"/>
  <c r="F1959" i="21"/>
  <c r="O1960" i="21"/>
  <c r="P1960" i="21"/>
  <c r="N1960" i="21"/>
  <c r="Q1960" i="21"/>
  <c r="J1961" i="21"/>
  <c r="M1961" i="21"/>
  <c r="H1962" i="21"/>
  <c r="K1961" i="21"/>
  <c r="L1961" i="21"/>
  <c r="I1961" i="21"/>
  <c r="E1960" i="21"/>
  <c r="D1961" i="21"/>
  <c r="F1960" i="21"/>
  <c r="H1963" i="21"/>
  <c r="L1962" i="21"/>
  <c r="J1962" i="21"/>
  <c r="K1962" i="21"/>
  <c r="M1962" i="21"/>
  <c r="I1962" i="21"/>
  <c r="P1961" i="21"/>
  <c r="N1961" i="21"/>
  <c r="Q1961" i="21"/>
  <c r="O1961" i="21"/>
  <c r="D1962" i="21"/>
  <c r="E1961" i="21"/>
  <c r="F1961" i="21"/>
  <c r="I1963" i="21"/>
  <c r="K1963" i="21"/>
  <c r="L1963" i="21"/>
  <c r="M1963" i="21"/>
  <c r="H1964" i="21"/>
  <c r="J1963" i="21"/>
  <c r="P1962" i="21"/>
  <c r="N1962" i="21"/>
  <c r="Q1962" i="21"/>
  <c r="O1962" i="21"/>
  <c r="E1962" i="21"/>
  <c r="D1963" i="21"/>
  <c r="F1962" i="21"/>
  <c r="N1963" i="21"/>
  <c r="Q1963" i="21"/>
  <c r="O1963" i="21"/>
  <c r="P1963" i="21"/>
  <c r="M1964" i="21"/>
  <c r="K1964" i="21"/>
  <c r="J1964" i="21"/>
  <c r="L1964" i="21"/>
  <c r="H1965" i="21"/>
  <c r="I1964" i="21"/>
  <c r="F1963" i="21"/>
  <c r="D1964" i="21"/>
  <c r="E1963" i="21"/>
  <c r="H1966" i="21"/>
  <c r="M1965" i="21"/>
  <c r="L1965" i="21"/>
  <c r="K1965" i="21"/>
  <c r="I1965" i="21"/>
  <c r="J1965" i="21"/>
  <c r="Q1964" i="21"/>
  <c r="P1964" i="21"/>
  <c r="N1964" i="21"/>
  <c r="O1964" i="21"/>
  <c r="F1964" i="21"/>
  <c r="D1965" i="21"/>
  <c r="E1964" i="21"/>
  <c r="J1966" i="21"/>
  <c r="K1966" i="21"/>
  <c r="I1966" i="21"/>
  <c r="H1967" i="21"/>
  <c r="M1966" i="21"/>
  <c r="L1966" i="21"/>
  <c r="P1965" i="21"/>
  <c r="N1965" i="21"/>
  <c r="Q1965" i="21"/>
  <c r="O1965" i="21"/>
  <c r="D1966" i="21"/>
  <c r="F1965" i="21"/>
  <c r="E1965" i="21"/>
  <c r="P1966" i="21"/>
  <c r="Q1966" i="21"/>
  <c r="O1966" i="21"/>
  <c r="N1966" i="21"/>
  <c r="M1967" i="21"/>
  <c r="J1967" i="21"/>
  <c r="I1967" i="21"/>
  <c r="K1967" i="21"/>
  <c r="L1967" i="21"/>
  <c r="H1968" i="21"/>
  <c r="F1966" i="21"/>
  <c r="E1966" i="21"/>
  <c r="D1967" i="21"/>
  <c r="P1967" i="21"/>
  <c r="O1967" i="21"/>
  <c r="N1967" i="21"/>
  <c r="Q1967" i="21"/>
  <c r="M1968" i="21"/>
  <c r="I1968" i="21"/>
  <c r="L1968" i="21"/>
  <c r="J1968" i="21"/>
  <c r="K1968" i="21"/>
  <c r="H1969" i="21"/>
  <c r="D1968" i="21"/>
  <c r="F1967" i="21"/>
  <c r="E1967" i="21"/>
  <c r="O1968" i="21"/>
  <c r="P1968" i="21"/>
  <c r="N1968" i="21"/>
  <c r="Q1968" i="21"/>
  <c r="L1969" i="21"/>
  <c r="M1969" i="21"/>
  <c r="J1969" i="21"/>
  <c r="H1970" i="21"/>
  <c r="I1969" i="21"/>
  <c r="K1969" i="21"/>
  <c r="E1968" i="21"/>
  <c r="F1968" i="21"/>
  <c r="D1969" i="21"/>
  <c r="K1970" i="21"/>
  <c r="L1970" i="21"/>
  <c r="M1970" i="21"/>
  <c r="I1970" i="21"/>
  <c r="J1970" i="21"/>
  <c r="H1971" i="21"/>
  <c r="O1969" i="21"/>
  <c r="P1969" i="21"/>
  <c r="N1969" i="21"/>
  <c r="Q1969" i="21"/>
  <c r="D1970" i="21"/>
  <c r="E1969" i="21"/>
  <c r="F1969" i="21"/>
  <c r="N1970" i="21"/>
  <c r="Q1970" i="21"/>
  <c r="O1970" i="21"/>
  <c r="P1970" i="21"/>
  <c r="H1972" i="21"/>
  <c r="L1971" i="21"/>
  <c r="K1971" i="21"/>
  <c r="M1971" i="21"/>
  <c r="I1971" i="21"/>
  <c r="J1971" i="21"/>
  <c r="E1970" i="21"/>
  <c r="D1971" i="21"/>
  <c r="F1970" i="21"/>
  <c r="I1972" i="21"/>
  <c r="M1972" i="21"/>
  <c r="L1972" i="21"/>
  <c r="H1973" i="21"/>
  <c r="J1972" i="21"/>
  <c r="K1972" i="21"/>
  <c r="O1971" i="21"/>
  <c r="P1971" i="21"/>
  <c r="N1971" i="21"/>
  <c r="Q1971" i="21"/>
  <c r="E1971" i="21"/>
  <c r="D1972" i="21"/>
  <c r="F1971" i="21"/>
  <c r="P1972" i="21"/>
  <c r="O1972" i="21"/>
  <c r="Q1972" i="21"/>
  <c r="N1972" i="21"/>
  <c r="J1973" i="21"/>
  <c r="K1973" i="21"/>
  <c r="L1973" i="21"/>
  <c r="H1974" i="21"/>
  <c r="M1973" i="21"/>
  <c r="I1973" i="21"/>
  <c r="D1973" i="21"/>
  <c r="E1972" i="21"/>
  <c r="F1972" i="21"/>
  <c r="K1974" i="21"/>
  <c r="L1974" i="21"/>
  <c r="M1974" i="21"/>
  <c r="I1974" i="21"/>
  <c r="H1975" i="21"/>
  <c r="J1974" i="21"/>
  <c r="O1973" i="21"/>
  <c r="N1973" i="21"/>
  <c r="Q1973" i="21"/>
  <c r="P1973" i="21"/>
  <c r="F1973" i="21"/>
  <c r="E1973" i="21"/>
  <c r="D1974" i="21"/>
  <c r="P1974" i="21"/>
  <c r="O1974" i="21"/>
  <c r="Q1974" i="21"/>
  <c r="N1974" i="21"/>
  <c r="J1975" i="21"/>
  <c r="M1975" i="21"/>
  <c r="L1975" i="21"/>
  <c r="K1975" i="21"/>
  <c r="H1976" i="21"/>
  <c r="I1975" i="21"/>
  <c r="E1974" i="21"/>
  <c r="F1974" i="21"/>
  <c r="D1975" i="21"/>
  <c r="M1976" i="21"/>
  <c r="I1976" i="21"/>
  <c r="L1976" i="21"/>
  <c r="H1977" i="21"/>
  <c r="K1976" i="21"/>
  <c r="J1976" i="21"/>
  <c r="P1975" i="21"/>
  <c r="O1975" i="21"/>
  <c r="N1975" i="21"/>
  <c r="Q1975" i="21"/>
  <c r="D1976" i="21"/>
  <c r="F1975" i="21"/>
  <c r="E1975" i="21"/>
  <c r="Q1976" i="21"/>
  <c r="O1976" i="21"/>
  <c r="P1976" i="21"/>
  <c r="N1976" i="21"/>
  <c r="K1977" i="21"/>
  <c r="I1977" i="21"/>
  <c r="M1977" i="21"/>
  <c r="H1978" i="21"/>
  <c r="J1977" i="21"/>
  <c r="L1977" i="21"/>
  <c r="E1976" i="21"/>
  <c r="F1976" i="21"/>
  <c r="D1977" i="21"/>
  <c r="O1977" i="21"/>
  <c r="N1977" i="21"/>
  <c r="Q1977" i="21"/>
  <c r="P1977" i="21"/>
  <c r="M1978" i="21"/>
  <c r="K1978" i="21"/>
  <c r="I1978" i="21"/>
  <c r="J1978" i="21"/>
  <c r="H1979" i="21"/>
  <c r="L1978" i="21"/>
  <c r="D1978" i="21"/>
  <c r="F1977" i="21"/>
  <c r="E1977" i="21"/>
  <c r="N1978" i="21"/>
  <c r="Q1978" i="21"/>
  <c r="P1978" i="21"/>
  <c r="O1978" i="21"/>
  <c r="L1979" i="21"/>
  <c r="M1979" i="21"/>
  <c r="K1979" i="21"/>
  <c r="J1979" i="21"/>
  <c r="H1980" i="21"/>
  <c r="I1979" i="21"/>
  <c r="E1978" i="21"/>
  <c r="D1979" i="21"/>
  <c r="F1978" i="21"/>
  <c r="M1980" i="21"/>
  <c r="L1980" i="21"/>
  <c r="I1980" i="21"/>
  <c r="K1980" i="21"/>
  <c r="H1981" i="21"/>
  <c r="J1980" i="21"/>
  <c r="P1979" i="21"/>
  <c r="O1979" i="21"/>
  <c r="N1979" i="21"/>
  <c r="Q1979" i="21"/>
  <c r="D1980" i="21"/>
  <c r="E1979" i="21"/>
  <c r="F1979" i="21"/>
  <c r="O1980" i="21"/>
  <c r="P1980" i="21"/>
  <c r="Q1980" i="21"/>
  <c r="N1980" i="21"/>
  <c r="L1981" i="21"/>
  <c r="I1981" i="21"/>
  <c r="J1981" i="21"/>
  <c r="H1982" i="21"/>
  <c r="M1981" i="21"/>
  <c r="K1981" i="21"/>
  <c r="E1980" i="21"/>
  <c r="D1981" i="21"/>
  <c r="F1980" i="21"/>
  <c r="O1981" i="21"/>
  <c r="P1981" i="21"/>
  <c r="N1981" i="21"/>
  <c r="Q1981" i="21"/>
  <c r="J1982" i="21"/>
  <c r="K1982" i="21"/>
  <c r="H1983" i="21"/>
  <c r="M1982" i="21"/>
  <c r="I1982" i="21"/>
  <c r="L1982" i="21"/>
  <c r="F1981" i="21"/>
  <c r="E1981" i="21"/>
  <c r="D1982" i="21"/>
  <c r="L1983" i="21"/>
  <c r="I1983" i="21"/>
  <c r="M1983" i="21"/>
  <c r="J1983" i="21"/>
  <c r="H1984" i="21"/>
  <c r="K1983" i="21"/>
  <c r="N1982" i="21"/>
  <c r="Q1982" i="21"/>
  <c r="O1982" i="21"/>
  <c r="P1982" i="21"/>
  <c r="E1982" i="21"/>
  <c r="F1982" i="21"/>
  <c r="D1983" i="21"/>
  <c r="Q1983" i="21"/>
  <c r="O1983" i="21"/>
  <c r="P1983" i="21"/>
  <c r="N1983" i="21"/>
  <c r="K1984" i="21"/>
  <c r="L1984" i="21"/>
  <c r="M1984" i="21"/>
  <c r="I1984" i="21"/>
  <c r="J1984" i="21"/>
  <c r="H1985" i="21"/>
  <c r="D1984" i="21"/>
  <c r="F1983" i="21"/>
  <c r="E1983" i="21"/>
  <c r="O1984" i="21"/>
  <c r="N1984" i="21"/>
  <c r="Q1984" i="21"/>
  <c r="P1984" i="21"/>
  <c r="H1986" i="21"/>
  <c r="K1985" i="21"/>
  <c r="L1985" i="21"/>
  <c r="I1985" i="21"/>
  <c r="J1985" i="21"/>
  <c r="M1985" i="21"/>
  <c r="D1985" i="21"/>
  <c r="F1984" i="21"/>
  <c r="E1984" i="21"/>
  <c r="K1986" i="21"/>
  <c r="H1987" i="21"/>
  <c r="M1986" i="21"/>
  <c r="I1986" i="21"/>
  <c r="J1986" i="21"/>
  <c r="L1986" i="21"/>
  <c r="P1985" i="21"/>
  <c r="O1985" i="21"/>
  <c r="N1985" i="21"/>
  <c r="Q1985" i="21"/>
  <c r="D1986" i="21"/>
  <c r="E1985" i="21"/>
  <c r="F1985" i="21"/>
  <c r="K1987" i="21"/>
  <c r="I1987" i="21"/>
  <c r="M1987" i="21"/>
  <c r="J1987" i="21"/>
  <c r="H1988" i="21"/>
  <c r="L1987" i="21"/>
  <c r="O1986" i="21"/>
  <c r="N1986" i="21"/>
  <c r="Q1986" i="21"/>
  <c r="P1986" i="21"/>
  <c r="D1987" i="21"/>
  <c r="E1986" i="21"/>
  <c r="F1986" i="21"/>
  <c r="O1987" i="21"/>
  <c r="P1987" i="21"/>
  <c r="N1987" i="21"/>
  <c r="Q1987" i="21"/>
  <c r="M1988" i="21"/>
  <c r="L1988" i="21"/>
  <c r="K1988" i="21"/>
  <c r="I1988" i="21"/>
  <c r="H1989" i="21"/>
  <c r="J1988" i="21"/>
  <c r="F1987" i="21"/>
  <c r="D1988" i="21"/>
  <c r="E1987" i="21"/>
  <c r="P1988" i="21"/>
  <c r="N1988" i="21"/>
  <c r="Q1988" i="21"/>
  <c r="O1988" i="21"/>
  <c r="M1989" i="21"/>
  <c r="L1989" i="21"/>
  <c r="J1989" i="21"/>
  <c r="K1989" i="21"/>
  <c r="I1989" i="21"/>
  <c r="H1990" i="21"/>
  <c r="F1988" i="21"/>
  <c r="D1989" i="21"/>
  <c r="E1988" i="21"/>
  <c r="N1989" i="21"/>
  <c r="Q1989" i="21"/>
  <c r="P1989" i="21"/>
  <c r="O1989" i="21"/>
  <c r="J1990" i="21"/>
  <c r="M1990" i="21"/>
  <c r="H1991" i="21"/>
  <c r="K1990" i="21"/>
  <c r="I1990" i="21"/>
  <c r="L1990" i="21"/>
  <c r="F1989" i="21"/>
  <c r="E1989" i="21"/>
  <c r="D1990" i="21"/>
  <c r="J1991" i="21"/>
  <c r="I1991" i="21"/>
  <c r="H1992" i="21"/>
  <c r="L1991" i="21"/>
  <c r="K1991" i="21"/>
  <c r="M1991" i="21"/>
  <c r="P1990" i="21"/>
  <c r="O1990" i="21"/>
  <c r="N1990" i="21"/>
  <c r="Q1990" i="21"/>
  <c r="E1990" i="21"/>
  <c r="F1990" i="21"/>
  <c r="D1991" i="21"/>
  <c r="O1991" i="21"/>
  <c r="P1991" i="21"/>
  <c r="N1991" i="21"/>
  <c r="Q1991" i="21"/>
  <c r="H1993" i="21"/>
  <c r="I1992" i="21"/>
  <c r="L1992" i="21"/>
  <c r="J1992" i="21"/>
  <c r="K1992" i="21"/>
  <c r="M1992" i="21"/>
  <c r="E1991" i="21"/>
  <c r="D1992" i="21"/>
  <c r="F1991" i="21"/>
  <c r="H1994" i="21"/>
  <c r="J1993" i="21"/>
  <c r="I1993" i="21"/>
  <c r="L1993" i="21"/>
  <c r="M1993" i="21"/>
  <c r="K1993" i="21"/>
  <c r="O1992" i="21"/>
  <c r="P1992" i="21"/>
  <c r="N1992" i="21"/>
  <c r="Q1992" i="21"/>
  <c r="E1992" i="21"/>
  <c r="F1992" i="21"/>
  <c r="D1993" i="21"/>
  <c r="J1994" i="21"/>
  <c r="H1995" i="21"/>
  <c r="I1994" i="21"/>
  <c r="K1994" i="21"/>
  <c r="L1994" i="21"/>
  <c r="M1994" i="21"/>
  <c r="P1993" i="21"/>
  <c r="O1993" i="21"/>
  <c r="N1993" i="21"/>
  <c r="Q1993" i="21"/>
  <c r="E1993" i="21"/>
  <c r="F1993" i="21"/>
  <c r="D1994" i="21"/>
  <c r="H1996" i="21"/>
  <c r="L1995" i="21"/>
  <c r="I1995" i="21"/>
  <c r="M1995" i="21"/>
  <c r="K1995" i="21"/>
  <c r="J1995" i="21"/>
  <c r="Q1994" i="21"/>
  <c r="P1994" i="21"/>
  <c r="N1994" i="21"/>
  <c r="O1994" i="21"/>
  <c r="E1994" i="21"/>
  <c r="D1995" i="21"/>
  <c r="F1994" i="21"/>
  <c r="K1996" i="21"/>
  <c r="M1996" i="21"/>
  <c r="I1996" i="21"/>
  <c r="H1997" i="21"/>
  <c r="L1996" i="21"/>
  <c r="J1996" i="21"/>
  <c r="P1995" i="21"/>
  <c r="O1995" i="21"/>
  <c r="N1995" i="21"/>
  <c r="Q1995" i="21"/>
  <c r="F1995" i="21"/>
  <c r="D1996" i="21"/>
  <c r="E1995" i="21"/>
  <c r="O1996" i="21"/>
  <c r="N1996" i="21"/>
  <c r="Q1996" i="21"/>
  <c r="P1996" i="21"/>
  <c r="L1997" i="21"/>
  <c r="K1997" i="21"/>
  <c r="H1998" i="21"/>
  <c r="J1997" i="21"/>
  <c r="M1997" i="21"/>
  <c r="I1997" i="21"/>
  <c r="D1997" i="21"/>
  <c r="E1996" i="21"/>
  <c r="F1996" i="21"/>
  <c r="L1998" i="21"/>
  <c r="J1998" i="21"/>
  <c r="M1998" i="21"/>
  <c r="I1998" i="21"/>
  <c r="H1999" i="21"/>
  <c r="K1998" i="21"/>
  <c r="O1997" i="21"/>
  <c r="P1997" i="21"/>
  <c r="N1997" i="21"/>
  <c r="Q1997" i="21"/>
  <c r="D1998" i="21"/>
  <c r="F1997" i="21"/>
  <c r="E1997" i="21"/>
  <c r="P1998" i="21"/>
  <c r="O1998" i="21"/>
  <c r="Q1998" i="21"/>
  <c r="N1998" i="21"/>
  <c r="I1999" i="21"/>
  <c r="H2000" i="21"/>
  <c r="L1999" i="21"/>
  <c r="J1999" i="21"/>
  <c r="K1999" i="21"/>
  <c r="M1999" i="21"/>
  <c r="D1999" i="21"/>
  <c r="F1998" i="21"/>
  <c r="E1998" i="21"/>
  <c r="O1999" i="21"/>
  <c r="N1999" i="21"/>
  <c r="Q1999" i="21"/>
  <c r="P1999" i="21"/>
  <c r="M2000" i="21"/>
  <c r="I2000" i="21"/>
  <c r="K2000" i="21"/>
  <c r="H2001" i="21"/>
  <c r="L2000" i="21"/>
  <c r="J2000" i="21"/>
  <c r="D2000" i="21"/>
  <c r="F1999" i="21"/>
  <c r="E1999" i="21"/>
  <c r="O2000" i="21"/>
  <c r="P2000" i="21"/>
  <c r="N2000" i="21"/>
  <c r="Q2000" i="21"/>
  <c r="L2001" i="21"/>
  <c r="I2001" i="21"/>
  <c r="K2001" i="21"/>
  <c r="H2002" i="21"/>
  <c r="J2001" i="21"/>
  <c r="M2001" i="21"/>
  <c r="F2000" i="21"/>
  <c r="D2001" i="21"/>
  <c r="E2000" i="21"/>
  <c r="O2001" i="21"/>
  <c r="N2001" i="21"/>
  <c r="Q2001" i="21"/>
  <c r="P2001" i="21"/>
  <c r="H2003" i="21"/>
  <c r="J2002" i="21"/>
  <c r="K2002" i="21"/>
  <c r="M2002" i="21"/>
  <c r="I2002" i="21"/>
  <c r="L2002" i="21"/>
  <c r="E2001" i="21"/>
  <c r="F2001" i="21"/>
  <c r="D2002" i="21"/>
  <c r="K2003" i="21"/>
  <c r="L2003" i="21"/>
  <c r="M2003" i="21"/>
  <c r="H2004" i="21"/>
  <c r="J2003" i="21"/>
  <c r="I2003" i="21"/>
  <c r="Q2002" i="21"/>
  <c r="P2002" i="21"/>
  <c r="O2002" i="21"/>
  <c r="N2002" i="21"/>
  <c r="F2002" i="21"/>
  <c r="D2003" i="21"/>
  <c r="E2002" i="21"/>
  <c r="L2004" i="21"/>
  <c r="K2004" i="21"/>
  <c r="M2004" i="21"/>
  <c r="I2004" i="21"/>
  <c r="H2005" i="21"/>
  <c r="J2004" i="21"/>
  <c r="O2003" i="21"/>
  <c r="P2003" i="21"/>
  <c r="N2003" i="21"/>
  <c r="Q2003" i="21"/>
  <c r="F2003" i="21"/>
  <c r="D2004" i="21"/>
  <c r="E2003" i="21"/>
  <c r="N2004" i="21"/>
  <c r="Q2004" i="21"/>
  <c r="P2004" i="21"/>
  <c r="O2004" i="21"/>
  <c r="K2005" i="21"/>
  <c r="I2005" i="21"/>
  <c r="H2006" i="21"/>
  <c r="J2005" i="21"/>
  <c r="L2005" i="21"/>
  <c r="M2005" i="21"/>
  <c r="E2004" i="21"/>
  <c r="D2005" i="21"/>
  <c r="F2004" i="21"/>
  <c r="P2005" i="21"/>
  <c r="O2005" i="21"/>
  <c r="N2005" i="21"/>
  <c r="Q2005" i="21"/>
  <c r="I2006" i="21"/>
  <c r="L2006" i="21"/>
  <c r="K2006" i="21"/>
  <c r="H2007" i="21"/>
  <c r="M2006" i="21"/>
  <c r="J2006" i="21"/>
  <c r="E2005" i="21"/>
  <c r="D2006" i="21"/>
  <c r="F2005" i="21"/>
  <c r="P2006" i="21"/>
  <c r="O2006" i="21"/>
  <c r="Q2006" i="21"/>
  <c r="N2006" i="21"/>
  <c r="J2007" i="21"/>
  <c r="K2007" i="21"/>
  <c r="I2007" i="21"/>
  <c r="H2008" i="21"/>
  <c r="M2007" i="21"/>
  <c r="L2007" i="21"/>
  <c r="E2006" i="21"/>
  <c r="D2007" i="21"/>
  <c r="F2006" i="21"/>
  <c r="P2007" i="21"/>
  <c r="O2007" i="21"/>
  <c r="N2007" i="21"/>
  <c r="Q2007" i="21"/>
  <c r="H2009" i="21"/>
  <c r="M2008" i="21"/>
  <c r="I2008" i="21"/>
  <c r="J2008" i="21"/>
  <c r="L2008" i="21"/>
  <c r="K2008" i="21"/>
  <c r="F2007" i="21"/>
  <c r="D2008" i="21"/>
  <c r="E2007" i="21"/>
  <c r="H2010" i="21"/>
  <c r="L2009" i="21"/>
  <c r="M2009" i="21"/>
  <c r="K2009" i="21"/>
  <c r="J2009" i="21"/>
  <c r="I2009" i="21"/>
  <c r="N2008" i="21"/>
  <c r="Q2008" i="21"/>
  <c r="P2008" i="21"/>
  <c r="O2008" i="21"/>
  <c r="E2008" i="21"/>
  <c r="D2009" i="21"/>
  <c r="F2008" i="21"/>
  <c r="I2010" i="21"/>
  <c r="M2010" i="21"/>
  <c r="J2010" i="21"/>
  <c r="L2010" i="21"/>
  <c r="K2010" i="21"/>
  <c r="H2011" i="21"/>
  <c r="O2009" i="21"/>
  <c r="P2009" i="21"/>
  <c r="N2009" i="21"/>
  <c r="Q2009" i="21"/>
  <c r="D2010" i="21"/>
  <c r="F2009" i="21"/>
  <c r="E2009" i="21"/>
  <c r="O2010" i="21"/>
  <c r="N2010" i="21"/>
  <c r="Q2010" i="21"/>
  <c r="P2010" i="21"/>
  <c r="L2011" i="21"/>
  <c r="M2011" i="21"/>
  <c r="I2011" i="21"/>
  <c r="J2011" i="21"/>
  <c r="H2012" i="21"/>
  <c r="K2011" i="21"/>
  <c r="D2011" i="21"/>
  <c r="F2010" i="21"/>
  <c r="E2010" i="21"/>
  <c r="P2011" i="21"/>
  <c r="N2011" i="21"/>
  <c r="O2011" i="21"/>
  <c r="Q2011" i="21"/>
  <c r="I2012" i="21"/>
  <c r="H2013" i="21"/>
  <c r="J2012" i="21"/>
  <c r="M2012" i="21"/>
  <c r="L2012" i="21"/>
  <c r="K2012" i="21"/>
  <c r="E2011" i="21"/>
  <c r="D2012" i="21"/>
  <c r="F2011" i="21"/>
  <c r="P2012" i="21"/>
  <c r="N2012" i="21"/>
  <c r="Q2012" i="21"/>
  <c r="O2012" i="21"/>
  <c r="M2013" i="21"/>
  <c r="K2013" i="21"/>
  <c r="H2014" i="21"/>
  <c r="L2013" i="21"/>
  <c r="I2013" i="21"/>
  <c r="J2013" i="21"/>
  <c r="F2012" i="21"/>
  <c r="D2013" i="21"/>
  <c r="E2012" i="21"/>
  <c r="K2014" i="21"/>
  <c r="J2014" i="21"/>
  <c r="I2014" i="21"/>
  <c r="L2014" i="21"/>
  <c r="M2014" i="21"/>
  <c r="H2015" i="21"/>
  <c r="O2013" i="21"/>
  <c r="P2013" i="21"/>
  <c r="N2013" i="21"/>
  <c r="Q2013" i="21"/>
  <c r="D2014" i="21"/>
  <c r="F2013" i="21"/>
  <c r="E2013" i="21"/>
  <c r="P2014" i="21"/>
  <c r="O2014" i="21"/>
  <c r="N2014" i="21"/>
  <c r="Q2014" i="21"/>
  <c r="K2015" i="21"/>
  <c r="M2015" i="21"/>
  <c r="L2015" i="21"/>
  <c r="I2015" i="21"/>
  <c r="J2015" i="21"/>
  <c r="H2016" i="21"/>
  <c r="F2014" i="21"/>
  <c r="E2014" i="21"/>
  <c r="D2015" i="21"/>
  <c r="P2015" i="21"/>
  <c r="O2015" i="21"/>
  <c r="N2015" i="21"/>
  <c r="Q2015" i="21"/>
  <c r="L2016" i="21"/>
  <c r="J2016" i="21"/>
  <c r="M2016" i="21"/>
  <c r="K2016" i="21"/>
  <c r="I2016" i="21"/>
  <c r="H2017" i="21"/>
  <c r="D2016" i="21"/>
  <c r="F2015" i="21"/>
  <c r="E2015" i="21"/>
  <c r="N2016" i="21"/>
  <c r="Q2016" i="21"/>
  <c r="O2016" i="21"/>
  <c r="P2016" i="21"/>
  <c r="J2017" i="21"/>
  <c r="I2017" i="21"/>
  <c r="K2017" i="21"/>
  <c r="L2017" i="21"/>
  <c r="M2017" i="21"/>
  <c r="H2018" i="21"/>
  <c r="F2016" i="21"/>
  <c r="E2016" i="21"/>
  <c r="D2017" i="21"/>
  <c r="O2017" i="21"/>
  <c r="P2017" i="21"/>
  <c r="N2017" i="21"/>
  <c r="Q2017" i="21"/>
  <c r="M2018" i="21"/>
  <c r="L2018" i="21"/>
  <c r="J2018" i="21"/>
  <c r="K2018" i="21"/>
  <c r="I2018" i="21"/>
  <c r="H2019" i="21"/>
  <c r="E2017" i="21"/>
  <c r="D2018" i="21"/>
  <c r="F2017" i="21"/>
  <c r="P2018" i="21"/>
  <c r="N2018" i="21"/>
  <c r="Q2018" i="21"/>
  <c r="O2018" i="21"/>
  <c r="K2019" i="21"/>
  <c r="L2019" i="21"/>
  <c r="M2019" i="21"/>
  <c r="I2019" i="21"/>
  <c r="H2020" i="21"/>
  <c r="J2019" i="21"/>
  <c r="E2018" i="21"/>
  <c r="F2018" i="21"/>
  <c r="D2019" i="21"/>
  <c r="O2019" i="21"/>
  <c r="P2019" i="21"/>
  <c r="N2019" i="21"/>
  <c r="Q2019" i="21"/>
  <c r="H2021" i="21"/>
  <c r="I2020" i="21"/>
  <c r="L2020" i="21"/>
  <c r="J2020" i="21"/>
  <c r="K2020" i="21"/>
  <c r="M2020" i="21"/>
  <c r="D2020" i="21"/>
  <c r="E2019" i="21"/>
  <c r="F2019" i="21"/>
  <c r="H2022" i="21"/>
  <c r="L2021" i="21"/>
  <c r="M2021" i="21"/>
  <c r="J2021" i="21"/>
  <c r="K2021" i="21"/>
  <c r="I2021" i="21"/>
  <c r="Q2020" i="21"/>
  <c r="O2020" i="21"/>
  <c r="P2020" i="21"/>
  <c r="N2020" i="21"/>
  <c r="E2020" i="21"/>
  <c r="F2020" i="21"/>
  <c r="D2021" i="21"/>
  <c r="L2022" i="21"/>
  <c r="M2022" i="21"/>
  <c r="K2022" i="21"/>
  <c r="J2022" i="21"/>
  <c r="H2023" i="21"/>
  <c r="I2022" i="21"/>
  <c r="Q2021" i="21"/>
  <c r="O2021" i="21"/>
  <c r="P2021" i="21"/>
  <c r="N2021" i="21"/>
  <c r="F2021" i="21"/>
  <c r="D2022" i="21"/>
  <c r="E2021" i="21"/>
  <c r="L2023" i="21"/>
  <c r="M2023" i="21"/>
  <c r="K2023" i="21"/>
  <c r="H2024" i="21"/>
  <c r="I2023" i="21"/>
  <c r="J2023" i="21"/>
  <c r="P2022" i="21"/>
  <c r="O2022" i="21"/>
  <c r="Q2022" i="21"/>
  <c r="N2022" i="21"/>
  <c r="F2022" i="21"/>
  <c r="D2023" i="21"/>
  <c r="E2022" i="21"/>
  <c r="M2024" i="21"/>
  <c r="H2025" i="21"/>
  <c r="K2024" i="21"/>
  <c r="I2024" i="21"/>
  <c r="L2024" i="21"/>
  <c r="J2024" i="21"/>
  <c r="O2023" i="21"/>
  <c r="N2023" i="21"/>
  <c r="Q2023" i="21"/>
  <c r="P2023" i="21"/>
  <c r="F2023" i="21"/>
  <c r="E2023" i="21"/>
  <c r="D2024" i="21"/>
  <c r="M2025" i="21"/>
  <c r="K2025" i="21"/>
  <c r="H2026" i="21"/>
  <c r="J2025" i="21"/>
  <c r="I2025" i="21"/>
  <c r="L2025" i="21"/>
  <c r="O2024" i="21"/>
  <c r="P2024" i="21"/>
  <c r="N2024" i="21"/>
  <c r="Q2024" i="21"/>
  <c r="D2025" i="21"/>
  <c r="F2024" i="21"/>
  <c r="E2024" i="21"/>
  <c r="L2026" i="21"/>
  <c r="M2026" i="21"/>
  <c r="J2026" i="21"/>
  <c r="K2026" i="21"/>
  <c r="I2026" i="21"/>
  <c r="H2027" i="21"/>
  <c r="P2025" i="21"/>
  <c r="O2025" i="21"/>
  <c r="N2025" i="21"/>
  <c r="Q2025" i="21"/>
  <c r="D2026" i="21"/>
  <c r="F2025" i="21"/>
  <c r="E2025" i="21"/>
  <c r="P2026" i="21"/>
  <c r="N2026" i="21"/>
  <c r="Q2026" i="21"/>
  <c r="O2026" i="21"/>
  <c r="H2028" i="21"/>
  <c r="L2027" i="21"/>
  <c r="M2027" i="21"/>
  <c r="K2027" i="21"/>
  <c r="J2027" i="21"/>
  <c r="I2027" i="21"/>
  <c r="F2026" i="21"/>
  <c r="E2026" i="21"/>
  <c r="D2027" i="21"/>
  <c r="M2028" i="21"/>
  <c r="J2028" i="21"/>
  <c r="K2028" i="21"/>
  <c r="I2028" i="21"/>
  <c r="H2029" i="21"/>
  <c r="L2028" i="21"/>
  <c r="P2027" i="21"/>
  <c r="O2027" i="21"/>
  <c r="N2027" i="21"/>
  <c r="Q2027" i="21"/>
  <c r="F2027" i="21"/>
  <c r="E2027" i="21"/>
  <c r="D2028" i="21"/>
  <c r="Q2028" i="21"/>
  <c r="P2028" i="21"/>
  <c r="N2028" i="21"/>
  <c r="O2028" i="21"/>
  <c r="I2029" i="21"/>
  <c r="K2029" i="21"/>
  <c r="M2029" i="21"/>
  <c r="H2030" i="21"/>
  <c r="J2029" i="21"/>
  <c r="L2029" i="21"/>
  <c r="F2028" i="21"/>
  <c r="E2028" i="21"/>
  <c r="D2029" i="21"/>
  <c r="P2029" i="21"/>
  <c r="O2029" i="21"/>
  <c r="N2029" i="21"/>
  <c r="Q2029" i="21"/>
  <c r="K2030" i="21"/>
  <c r="L2030" i="21"/>
  <c r="M2030" i="21"/>
  <c r="J2030" i="21"/>
  <c r="I2030" i="21"/>
  <c r="H2031" i="21"/>
  <c r="E2029" i="21"/>
  <c r="F2029" i="21"/>
  <c r="D2030" i="21"/>
  <c r="O2030" i="21"/>
  <c r="P2030" i="21"/>
  <c r="N2030" i="21"/>
  <c r="Q2030" i="21"/>
  <c r="J2031" i="21"/>
  <c r="L2031" i="21"/>
  <c r="M2031" i="21"/>
  <c r="I2031" i="21"/>
  <c r="H2032" i="21"/>
  <c r="K2031" i="21"/>
  <c r="E2030" i="21"/>
  <c r="D2031" i="21"/>
  <c r="F2030" i="21"/>
  <c r="O2031" i="21"/>
  <c r="N2031" i="21"/>
  <c r="Q2031" i="21"/>
  <c r="P2031" i="21"/>
  <c r="J2032" i="21"/>
  <c r="I2032" i="21"/>
  <c r="K2032" i="21"/>
  <c r="L2032" i="21"/>
  <c r="M2032" i="21"/>
  <c r="H2033" i="21"/>
  <c r="F2031" i="21"/>
  <c r="E2031" i="21"/>
  <c r="D2032" i="21"/>
  <c r="P2032" i="21"/>
  <c r="O2032" i="21"/>
  <c r="N2032" i="21"/>
  <c r="Q2032" i="21"/>
  <c r="K2033" i="21"/>
  <c r="I2033" i="21"/>
  <c r="M2033" i="21"/>
  <c r="J2033" i="21"/>
  <c r="L2033" i="21"/>
  <c r="H2034" i="21"/>
  <c r="F2032" i="21"/>
  <c r="D2033" i="21"/>
  <c r="E2032" i="21"/>
  <c r="P2033" i="21"/>
  <c r="O2033" i="21"/>
  <c r="N2033" i="21"/>
  <c r="Q2033" i="21"/>
  <c r="M2034" i="21"/>
  <c r="L2034" i="21"/>
  <c r="J2034" i="21"/>
  <c r="K2034" i="21"/>
  <c r="I2034" i="21"/>
  <c r="H2035" i="21"/>
  <c r="F2033" i="21"/>
  <c r="D2034" i="21"/>
  <c r="E2033" i="21"/>
  <c r="N2034" i="21"/>
  <c r="Q2034" i="21"/>
  <c r="P2034" i="21"/>
  <c r="O2034" i="21"/>
  <c r="L2035" i="21"/>
  <c r="J2035" i="21"/>
  <c r="I2035" i="21"/>
  <c r="H2036" i="21"/>
  <c r="M2035" i="21"/>
  <c r="K2035" i="21"/>
  <c r="F2034" i="21"/>
  <c r="E2034" i="21"/>
  <c r="D2035" i="21"/>
  <c r="N2035" i="21"/>
  <c r="P2035" i="21"/>
  <c r="O2035" i="21"/>
  <c r="Q2035" i="21"/>
  <c r="I2036" i="21"/>
  <c r="J2036" i="21"/>
  <c r="K2036" i="21"/>
  <c r="M2036" i="21"/>
  <c r="L2036" i="21"/>
  <c r="H2037" i="21"/>
  <c r="F2035" i="21"/>
  <c r="E2035" i="21"/>
  <c r="D2036" i="21"/>
  <c r="O2036" i="21"/>
  <c r="N2036" i="21"/>
  <c r="Q2036" i="21"/>
  <c r="P2036" i="21"/>
  <c r="J2037" i="21"/>
  <c r="M2037" i="21"/>
  <c r="K2037" i="21"/>
  <c r="H2038" i="21"/>
  <c r="L2037" i="21"/>
  <c r="I2037" i="21"/>
  <c r="F2036" i="21"/>
  <c r="E2036" i="21"/>
  <c r="D2037" i="21"/>
  <c r="L2038" i="21"/>
  <c r="H2039" i="21"/>
  <c r="K2038" i="21"/>
  <c r="J2038" i="21"/>
  <c r="M2038" i="21"/>
  <c r="I2038" i="21"/>
  <c r="O2037" i="21"/>
  <c r="P2037" i="21"/>
  <c r="N2037" i="21"/>
  <c r="Q2037" i="21"/>
  <c r="E2037" i="21"/>
  <c r="F2037" i="21"/>
  <c r="D2038" i="21"/>
  <c r="I2039" i="21"/>
  <c r="H2040" i="21"/>
  <c r="J2039" i="21"/>
  <c r="L2039" i="21"/>
  <c r="K2039" i="21"/>
  <c r="M2039" i="21"/>
  <c r="P2038" i="21"/>
  <c r="O2038" i="21"/>
  <c r="N2038" i="21"/>
  <c r="Q2038" i="21"/>
  <c r="F2038" i="21"/>
  <c r="D2039" i="21"/>
  <c r="E2038" i="21"/>
  <c r="Q2039" i="21"/>
  <c r="O2039" i="21"/>
  <c r="N2039" i="21"/>
  <c r="P2039" i="21"/>
  <c r="H2041" i="21"/>
  <c r="J2040" i="21"/>
  <c r="L2040" i="21"/>
  <c r="M2040" i="21"/>
  <c r="K2040" i="21"/>
  <c r="I2040" i="21"/>
  <c r="E2039" i="21"/>
  <c r="F2039" i="21"/>
  <c r="D2040" i="21"/>
  <c r="J2041" i="21"/>
  <c r="H2042" i="21"/>
  <c r="L2041" i="21"/>
  <c r="I2041" i="21"/>
  <c r="M2041" i="21"/>
  <c r="K2041" i="21"/>
  <c r="P2040" i="21"/>
  <c r="O2040" i="21"/>
  <c r="N2040" i="21"/>
  <c r="Q2040" i="21"/>
  <c r="D2041" i="21"/>
  <c r="E2040" i="21"/>
  <c r="F2040" i="21"/>
  <c r="I2042" i="21"/>
  <c r="K2042" i="21"/>
  <c r="L2042" i="21"/>
  <c r="M2042" i="21"/>
  <c r="J2042" i="21"/>
  <c r="H2043" i="21"/>
  <c r="P2041" i="21"/>
  <c r="N2041" i="21"/>
  <c r="Q2041" i="21"/>
  <c r="O2041" i="21"/>
  <c r="F2041" i="21"/>
  <c r="D2042" i="21"/>
  <c r="E2041" i="21"/>
  <c r="N2042" i="21"/>
  <c r="Q2042" i="21"/>
  <c r="O2042" i="21"/>
  <c r="P2042" i="21"/>
  <c r="I2043" i="21"/>
  <c r="H2044" i="21"/>
  <c r="J2043" i="21"/>
  <c r="K2043" i="21"/>
  <c r="L2043" i="21"/>
  <c r="M2043" i="21"/>
  <c r="D2043" i="21"/>
  <c r="E2042" i="21"/>
  <c r="F2042" i="21"/>
  <c r="O2043" i="21"/>
  <c r="P2043" i="21"/>
  <c r="N2043" i="21"/>
  <c r="Q2043" i="21"/>
  <c r="H2045" i="21"/>
  <c r="I2044" i="21"/>
  <c r="L2044" i="21"/>
  <c r="M2044" i="21"/>
  <c r="J2044" i="21"/>
  <c r="K2044" i="21"/>
  <c r="F2043" i="21"/>
  <c r="E2043" i="21"/>
  <c r="D2044" i="21"/>
  <c r="M2045" i="21"/>
  <c r="J2045" i="21"/>
  <c r="I2045" i="21"/>
  <c r="L2045" i="21"/>
  <c r="H2046" i="21"/>
  <c r="K2045" i="21"/>
  <c r="P2044" i="21"/>
  <c r="O2044" i="21"/>
  <c r="Q2044" i="21"/>
  <c r="N2044" i="21"/>
  <c r="F2044" i="21"/>
  <c r="D2045" i="21"/>
  <c r="E2044" i="21"/>
  <c r="O2045" i="21"/>
  <c r="P2045" i="21"/>
  <c r="N2045" i="21"/>
  <c r="Q2045" i="21"/>
  <c r="M2046" i="21"/>
  <c r="J2046" i="21"/>
  <c r="I2046" i="21"/>
  <c r="H2047" i="21"/>
  <c r="L2046" i="21"/>
  <c r="K2046" i="21"/>
  <c r="E2045" i="21"/>
  <c r="F2045" i="21"/>
  <c r="D2046" i="21"/>
  <c r="P2046" i="21"/>
  <c r="O2046" i="21"/>
  <c r="Q2046" i="21"/>
  <c r="N2046" i="21"/>
  <c r="J2047" i="21"/>
  <c r="I2047" i="21"/>
  <c r="M2047" i="21"/>
  <c r="K2047" i="21"/>
  <c r="H2048" i="21"/>
  <c r="L2047" i="21"/>
  <c r="F2046" i="21"/>
  <c r="D2047" i="21"/>
  <c r="E2046" i="21"/>
  <c r="P2047" i="21"/>
  <c r="N2047" i="21"/>
  <c r="Q2047" i="21"/>
  <c r="O2047" i="21"/>
  <c r="L2048" i="21"/>
  <c r="I2048" i="21"/>
  <c r="J2048" i="21"/>
  <c r="M2048" i="21"/>
  <c r="H2049" i="21"/>
  <c r="K2048" i="21"/>
  <c r="E2047" i="21"/>
  <c r="F2047" i="21"/>
  <c r="D2048" i="21"/>
  <c r="O2048" i="21"/>
  <c r="N2048" i="21"/>
  <c r="Q2048" i="21"/>
  <c r="P2048" i="21"/>
  <c r="L2049" i="21"/>
  <c r="M2049" i="21"/>
  <c r="K2049" i="21"/>
  <c r="J2049" i="21"/>
  <c r="H2050" i="21"/>
  <c r="I2049" i="21"/>
  <c r="D2049" i="21"/>
  <c r="E2048" i="21"/>
  <c r="F2048" i="21"/>
  <c r="H2051" i="21"/>
  <c r="M2050" i="21"/>
  <c r="I2050" i="21"/>
  <c r="L2050" i="21"/>
  <c r="J2050" i="21"/>
  <c r="K2050" i="21"/>
  <c r="N2049" i="21"/>
  <c r="Q2049" i="21"/>
  <c r="P2049" i="21"/>
  <c r="O2049" i="21"/>
  <c r="D2050" i="21"/>
  <c r="E2049" i="21"/>
  <c r="F2049" i="21"/>
  <c r="L2051" i="21"/>
  <c r="I2051" i="21"/>
  <c r="K2051" i="21"/>
  <c r="J2051" i="21"/>
  <c r="H2052" i="21"/>
  <c r="M2051" i="21"/>
  <c r="Q2050" i="21"/>
  <c r="O2050" i="21"/>
  <c r="N2050" i="21"/>
  <c r="P2050" i="21"/>
  <c r="D2051" i="21"/>
  <c r="E2050" i="21"/>
  <c r="F2050" i="21"/>
  <c r="Q2051" i="21"/>
  <c r="O2051" i="21"/>
  <c r="P2051" i="21"/>
  <c r="N2051" i="21"/>
  <c r="K2052" i="21"/>
  <c r="H2053" i="21"/>
  <c r="L2052" i="21"/>
  <c r="J2052" i="21"/>
  <c r="M2052" i="21"/>
  <c r="I2052" i="21"/>
  <c r="F2051" i="21"/>
  <c r="E2051" i="21"/>
  <c r="D2052" i="21"/>
  <c r="L2053" i="21"/>
  <c r="J2053" i="21"/>
  <c r="I2053" i="21"/>
  <c r="H2054" i="21"/>
  <c r="M2053" i="21"/>
  <c r="K2053" i="21"/>
  <c r="P2052" i="21"/>
  <c r="O2052" i="21"/>
  <c r="Q2052" i="21"/>
  <c r="N2052" i="21"/>
  <c r="F2052" i="21"/>
  <c r="E2052" i="21"/>
  <c r="D2053" i="21"/>
  <c r="N2053" i="21"/>
  <c r="P2053" i="21"/>
  <c r="O2053" i="21"/>
  <c r="Q2053" i="21"/>
  <c r="H2055" i="21"/>
  <c r="M2054" i="21"/>
  <c r="K2054" i="21"/>
  <c r="J2054" i="21"/>
  <c r="I2054" i="21"/>
  <c r="L2054" i="21"/>
  <c r="F2053" i="21"/>
  <c r="D2054" i="21"/>
  <c r="E2053" i="21"/>
  <c r="H2056" i="21"/>
  <c r="I2055" i="21"/>
  <c r="L2055" i="21"/>
  <c r="K2055" i="21"/>
  <c r="J2055" i="21"/>
  <c r="M2055" i="21"/>
  <c r="Q2054" i="21"/>
  <c r="P2054" i="21"/>
  <c r="O2054" i="21"/>
  <c r="N2054" i="21"/>
  <c r="F2054" i="21"/>
  <c r="D2055" i="21"/>
  <c r="E2054" i="21"/>
  <c r="I2056" i="21"/>
  <c r="K2056" i="21"/>
  <c r="L2056" i="21"/>
  <c r="J2056" i="21"/>
  <c r="H2057" i="21"/>
  <c r="M2056" i="21"/>
  <c r="O2055" i="21"/>
  <c r="P2055" i="21"/>
  <c r="N2055" i="21"/>
  <c r="Q2055" i="21"/>
  <c r="E2055" i="21"/>
  <c r="D2056" i="21"/>
  <c r="F2055" i="21"/>
  <c r="O2056" i="21"/>
  <c r="P2056" i="21"/>
  <c r="N2056" i="21"/>
  <c r="Q2056" i="21"/>
  <c r="K2057" i="21"/>
  <c r="J2057" i="21"/>
  <c r="L2057" i="21"/>
  <c r="M2057" i="21"/>
  <c r="I2057" i="21"/>
  <c r="H2058" i="21"/>
  <c r="F2056" i="21"/>
  <c r="D2057" i="21"/>
  <c r="E2056" i="21"/>
  <c r="P2057" i="21"/>
  <c r="N2057" i="21"/>
  <c r="Q2057" i="21"/>
  <c r="O2057" i="21"/>
  <c r="L2058" i="21"/>
  <c r="K2058" i="21"/>
  <c r="J2058" i="21"/>
  <c r="H2059" i="21"/>
  <c r="M2058" i="21"/>
  <c r="I2058" i="21"/>
  <c r="D2058" i="21"/>
  <c r="F2057" i="21"/>
  <c r="E2057" i="21"/>
  <c r="J2059" i="21"/>
  <c r="I2059" i="21"/>
  <c r="K2059" i="21"/>
  <c r="M2059" i="21"/>
  <c r="L2059" i="21"/>
  <c r="H2060" i="21"/>
  <c r="Q2058" i="21"/>
  <c r="P2058" i="21"/>
  <c r="N2058" i="21"/>
  <c r="O2058" i="21"/>
  <c r="E2058" i="21"/>
  <c r="F2058" i="21"/>
  <c r="D2059" i="21"/>
  <c r="P2059" i="21"/>
  <c r="O2059" i="21"/>
  <c r="N2059" i="21"/>
  <c r="Q2059" i="21"/>
  <c r="M2060" i="21"/>
  <c r="J2060" i="21"/>
  <c r="K2060" i="21"/>
  <c r="I2060" i="21"/>
  <c r="H2061" i="21"/>
  <c r="L2060" i="21"/>
  <c r="D2060" i="21"/>
  <c r="E2059" i="21"/>
  <c r="F2059" i="21"/>
  <c r="N2060" i="21"/>
  <c r="P2060" i="21"/>
  <c r="Q2060" i="21"/>
  <c r="O2060" i="21"/>
  <c r="I2061" i="21"/>
  <c r="H2062" i="21"/>
  <c r="L2061" i="21"/>
  <c r="K2061" i="21"/>
  <c r="M2061" i="21"/>
  <c r="J2061" i="21"/>
  <c r="F2060" i="21"/>
  <c r="D2061" i="21"/>
  <c r="E2060" i="21"/>
  <c r="N2061" i="21"/>
  <c r="Q2061" i="21"/>
  <c r="O2061" i="21"/>
  <c r="P2061" i="21"/>
  <c r="I2062" i="21"/>
  <c r="H2063" i="21"/>
  <c r="L2062" i="21"/>
  <c r="K2062" i="21"/>
  <c r="M2062" i="21"/>
  <c r="J2062" i="21"/>
  <c r="D2062" i="21"/>
  <c r="F2061" i="21"/>
  <c r="E2061" i="21"/>
  <c r="Q2062" i="21"/>
  <c r="P2062" i="21"/>
  <c r="O2062" i="21"/>
  <c r="N2062" i="21"/>
  <c r="I2063" i="21"/>
  <c r="L2063" i="21"/>
  <c r="H2064" i="21"/>
  <c r="K2063" i="21"/>
  <c r="J2063" i="21"/>
  <c r="M2063" i="21"/>
  <c r="E2062" i="21"/>
  <c r="D2063" i="21"/>
  <c r="F2062" i="21"/>
  <c r="P2063" i="21"/>
  <c r="N2063" i="21"/>
  <c r="Q2063" i="21"/>
  <c r="O2063" i="21"/>
  <c r="K2064" i="21"/>
  <c r="I2064" i="21"/>
  <c r="J2064" i="21"/>
  <c r="M2064" i="21"/>
  <c r="L2064" i="21"/>
  <c r="H2065" i="21"/>
  <c r="E2063" i="21"/>
  <c r="D2064" i="21"/>
  <c r="F2063" i="21"/>
  <c r="P2064" i="21"/>
  <c r="O2064" i="21"/>
  <c r="N2064" i="21"/>
  <c r="Q2064" i="21"/>
  <c r="I2065" i="21"/>
  <c r="K2065" i="21"/>
  <c r="L2065" i="21"/>
  <c r="H2066" i="21"/>
  <c r="M2065" i="21"/>
  <c r="J2065" i="21"/>
  <c r="E2064" i="21"/>
  <c r="D2065" i="21"/>
  <c r="F2064" i="21"/>
  <c r="N2065" i="21"/>
  <c r="P2065" i="21"/>
  <c r="O2065" i="21"/>
  <c r="Q2065" i="21"/>
  <c r="L2066" i="21"/>
  <c r="M2066" i="21"/>
  <c r="H2067" i="21"/>
  <c r="J2066" i="21"/>
  <c r="K2066" i="21"/>
  <c r="I2066" i="21"/>
  <c r="D2066" i="21"/>
  <c r="E2065" i="21"/>
  <c r="F2065" i="21"/>
  <c r="J2067" i="21"/>
  <c r="M2067" i="21"/>
  <c r="K2067" i="21"/>
  <c r="I2067" i="21"/>
  <c r="L2067" i="21"/>
  <c r="H2068" i="21"/>
  <c r="Q2066" i="21"/>
  <c r="O2066" i="21"/>
  <c r="P2066" i="21"/>
  <c r="N2066" i="21"/>
  <c r="D2067" i="21"/>
  <c r="E2066" i="21"/>
  <c r="F2066" i="21"/>
  <c r="O2067" i="21"/>
  <c r="N2067" i="21"/>
  <c r="Q2067" i="21"/>
  <c r="P2067" i="21"/>
  <c r="K2068" i="21"/>
  <c r="I2068" i="21"/>
  <c r="L2068" i="21"/>
  <c r="J2068" i="21"/>
  <c r="H2069" i="21"/>
  <c r="M2068" i="21"/>
  <c r="D2068" i="21"/>
  <c r="F2067" i="21"/>
  <c r="E2067" i="21"/>
  <c r="N2068" i="21"/>
  <c r="Q2068" i="21"/>
  <c r="O2068" i="21"/>
  <c r="P2068" i="21"/>
  <c r="H2070" i="21"/>
  <c r="J2069" i="21"/>
  <c r="K2069" i="21"/>
  <c r="L2069" i="21"/>
  <c r="M2069" i="21"/>
  <c r="I2069" i="21"/>
  <c r="D2069" i="21"/>
  <c r="E2068" i="21"/>
  <c r="F2068" i="21"/>
  <c r="H2071" i="21"/>
  <c r="M2070" i="21"/>
  <c r="J2070" i="21"/>
  <c r="I2070" i="21"/>
  <c r="K2070" i="21"/>
  <c r="L2070" i="21"/>
  <c r="Q2069" i="21"/>
  <c r="O2069" i="21"/>
  <c r="P2069" i="21"/>
  <c r="N2069" i="21"/>
  <c r="F2069" i="21"/>
  <c r="E2069" i="21"/>
  <c r="D2070" i="21"/>
  <c r="I2071" i="21"/>
  <c r="L2071" i="21"/>
  <c r="M2071" i="21"/>
  <c r="K2071" i="21"/>
  <c r="H2072" i="21"/>
  <c r="J2071" i="21"/>
  <c r="Q2070" i="21"/>
  <c r="O2070" i="21"/>
  <c r="P2070" i="21"/>
  <c r="N2070" i="21"/>
  <c r="D2071" i="21"/>
  <c r="F2070" i="21"/>
  <c r="E2070" i="21"/>
  <c r="P2071" i="21"/>
  <c r="O2071" i="21"/>
  <c r="N2071" i="21"/>
  <c r="Q2071" i="21"/>
  <c r="H2073" i="21"/>
  <c r="L2072" i="21"/>
  <c r="J2072" i="21"/>
  <c r="K2072" i="21"/>
  <c r="M2072" i="21"/>
  <c r="I2072" i="21"/>
  <c r="E2071" i="21"/>
  <c r="F2071" i="21"/>
  <c r="D2072" i="21"/>
  <c r="J2073" i="21"/>
  <c r="K2073" i="21"/>
  <c r="M2073" i="21"/>
  <c r="H2074" i="21"/>
  <c r="I2073" i="21"/>
  <c r="L2073" i="21"/>
  <c r="N2072" i="21"/>
  <c r="O2072" i="21"/>
  <c r="P2072" i="21"/>
  <c r="Q2072" i="21"/>
  <c r="D2073" i="21"/>
  <c r="F2072" i="21"/>
  <c r="E2072" i="21"/>
  <c r="K2074" i="21"/>
  <c r="L2074" i="21"/>
  <c r="H2075" i="21"/>
  <c r="J2074" i="21"/>
  <c r="M2074" i="21"/>
  <c r="I2074" i="21"/>
  <c r="O2073" i="21"/>
  <c r="P2073" i="21"/>
  <c r="N2073" i="21"/>
  <c r="Q2073" i="21"/>
  <c r="F2073" i="21"/>
  <c r="E2073" i="21"/>
  <c r="D2074" i="21"/>
  <c r="L2075" i="21"/>
  <c r="M2075" i="21"/>
  <c r="I2075" i="21"/>
  <c r="H2076" i="21"/>
  <c r="J2075" i="21"/>
  <c r="K2075" i="21"/>
  <c r="P2074" i="21"/>
  <c r="O2074" i="21"/>
  <c r="N2074" i="21"/>
  <c r="Q2074" i="21"/>
  <c r="D2075" i="21"/>
  <c r="E2074" i="21"/>
  <c r="F2074" i="21"/>
  <c r="P2075" i="21"/>
  <c r="O2075" i="21"/>
  <c r="N2075" i="21"/>
  <c r="Q2075" i="21"/>
  <c r="K2076" i="21"/>
  <c r="H2077" i="21"/>
  <c r="J2076" i="21"/>
  <c r="M2076" i="21"/>
  <c r="I2076" i="21"/>
  <c r="L2076" i="21"/>
  <c r="F2075" i="21"/>
  <c r="E2075" i="21"/>
  <c r="D2076" i="21"/>
  <c r="L2077" i="21"/>
  <c r="H2078" i="21"/>
  <c r="I2077" i="21"/>
  <c r="M2077" i="21"/>
  <c r="K2077" i="21"/>
  <c r="J2077" i="21"/>
  <c r="O2076" i="21"/>
  <c r="N2076" i="21"/>
  <c r="Q2076" i="21"/>
  <c r="P2076" i="21"/>
  <c r="E2076" i="21"/>
  <c r="F2076" i="21"/>
  <c r="D2077" i="21"/>
  <c r="J2078" i="21"/>
  <c r="H2079" i="21"/>
  <c r="K2078" i="21"/>
  <c r="I2078" i="21"/>
  <c r="L2078" i="21"/>
  <c r="M2078" i="21"/>
  <c r="Q2077" i="21"/>
  <c r="O2077" i="21"/>
  <c r="P2077" i="21"/>
  <c r="N2077" i="21"/>
  <c r="D2078" i="21"/>
  <c r="E2077" i="21"/>
  <c r="F2077" i="21"/>
  <c r="L2079" i="21"/>
  <c r="K2079" i="21"/>
  <c r="J2079" i="21"/>
  <c r="H2080" i="21"/>
  <c r="I2079" i="21"/>
  <c r="M2079" i="21"/>
  <c r="P2078" i="21"/>
  <c r="O2078" i="21"/>
  <c r="N2078" i="21"/>
  <c r="Q2078" i="21"/>
  <c r="D2079" i="21"/>
  <c r="F2078" i="21"/>
  <c r="E2078" i="21"/>
  <c r="J2080" i="21"/>
  <c r="M2080" i="21"/>
  <c r="K2080" i="21"/>
  <c r="I2080" i="21"/>
  <c r="L2080" i="21"/>
  <c r="H2081" i="21"/>
  <c r="N2079" i="21"/>
  <c r="Q2079" i="21"/>
  <c r="O2079" i="21"/>
  <c r="P2079" i="21"/>
  <c r="D2080" i="21"/>
  <c r="E2079" i="21"/>
  <c r="F2079" i="21"/>
  <c r="N2080" i="21"/>
  <c r="Q2080" i="21"/>
  <c r="O2080" i="21"/>
  <c r="P2080" i="21"/>
  <c r="I2081" i="21"/>
  <c r="M2081" i="21"/>
  <c r="J2081" i="21"/>
  <c r="K2081" i="21"/>
  <c r="H2082" i="21"/>
  <c r="L2081" i="21"/>
  <c r="D2081" i="21"/>
  <c r="E2080" i="21"/>
  <c r="F2080" i="21"/>
  <c r="O2081" i="21"/>
  <c r="N2081" i="21"/>
  <c r="Q2081" i="21"/>
  <c r="P2081" i="21"/>
  <c r="I2082" i="21"/>
  <c r="H2083" i="21"/>
  <c r="J2082" i="21"/>
  <c r="M2082" i="21"/>
  <c r="L2082" i="21"/>
  <c r="K2082" i="21"/>
  <c r="D2082" i="21"/>
  <c r="F2081" i="21"/>
  <c r="E2081" i="21"/>
  <c r="P2082" i="21"/>
  <c r="N2082" i="21"/>
  <c r="Q2082" i="21"/>
  <c r="O2082" i="21"/>
  <c r="K2083" i="21"/>
  <c r="J2083" i="21"/>
  <c r="H2084" i="21"/>
  <c r="L2083" i="21"/>
  <c r="M2083" i="21"/>
  <c r="I2083" i="21"/>
  <c r="D2083" i="21"/>
  <c r="E2082" i="21"/>
  <c r="F2082" i="21"/>
  <c r="I2084" i="21"/>
  <c r="L2084" i="21"/>
  <c r="H2085" i="21"/>
  <c r="K2084" i="21"/>
  <c r="J2084" i="21"/>
  <c r="M2084" i="21"/>
  <c r="P2083" i="21"/>
  <c r="O2083" i="21"/>
  <c r="N2083" i="21"/>
  <c r="Q2083" i="21"/>
  <c r="E2083" i="21"/>
  <c r="F2083" i="21"/>
  <c r="D2084" i="21"/>
  <c r="Q2084" i="21"/>
  <c r="O2084" i="21"/>
  <c r="P2084" i="21"/>
  <c r="N2084" i="21"/>
  <c r="K2085" i="21"/>
  <c r="I2085" i="21"/>
  <c r="H2086" i="21"/>
  <c r="J2085" i="21"/>
  <c r="L2085" i="21"/>
  <c r="M2085" i="21"/>
  <c r="E2084" i="21"/>
  <c r="F2084" i="21"/>
  <c r="D2085" i="21"/>
  <c r="Q2085" i="21"/>
  <c r="P2085" i="21"/>
  <c r="O2085" i="21"/>
  <c r="N2085" i="21"/>
  <c r="M2086" i="21"/>
  <c r="L2086" i="21"/>
  <c r="K2086" i="21"/>
  <c r="I2086" i="21"/>
  <c r="J2086" i="21"/>
  <c r="H2087" i="21"/>
  <c r="E2085" i="21"/>
  <c r="D2086" i="21"/>
  <c r="F2085" i="21"/>
  <c r="P2086" i="21"/>
  <c r="N2086" i="21"/>
  <c r="Q2086" i="21"/>
  <c r="O2086" i="21"/>
  <c r="L2087" i="21"/>
  <c r="K2087" i="21"/>
  <c r="I2087" i="21"/>
  <c r="M2087" i="21"/>
  <c r="J2087" i="21"/>
  <c r="H2088" i="21"/>
  <c r="E2086" i="21"/>
  <c r="D2087" i="21"/>
  <c r="F2086" i="21"/>
  <c r="P2087" i="21"/>
  <c r="N2087" i="21"/>
  <c r="Q2087" i="21"/>
  <c r="O2087" i="21"/>
  <c r="I2088" i="21"/>
  <c r="M2088" i="21"/>
  <c r="J2088" i="21"/>
  <c r="H2089" i="21"/>
  <c r="K2088" i="21"/>
  <c r="L2088" i="21"/>
  <c r="F2087" i="21"/>
  <c r="E2087" i="21"/>
  <c r="D2088" i="21"/>
  <c r="Q2088" i="21"/>
  <c r="P2088" i="21"/>
  <c r="O2088" i="21"/>
  <c r="N2088" i="21"/>
  <c r="H2090" i="21"/>
  <c r="J2089" i="21"/>
  <c r="K2089" i="21"/>
  <c r="I2089" i="21"/>
  <c r="M2089" i="21"/>
  <c r="L2089" i="21"/>
  <c r="F2088" i="21"/>
  <c r="E2088" i="21"/>
  <c r="D2089" i="21"/>
  <c r="M2090" i="21"/>
  <c r="J2090" i="21"/>
  <c r="I2090" i="21"/>
  <c r="K2090" i="21"/>
  <c r="L2090" i="21"/>
  <c r="H2091" i="21"/>
  <c r="O2089" i="21"/>
  <c r="P2089" i="21"/>
  <c r="N2089" i="21"/>
  <c r="Q2089" i="21"/>
  <c r="F2089" i="21"/>
  <c r="E2089" i="21"/>
  <c r="D2090" i="21"/>
  <c r="N2090" i="21"/>
  <c r="O2090" i="21"/>
  <c r="Q2090" i="21"/>
  <c r="P2090" i="21"/>
  <c r="L2091" i="21"/>
  <c r="H2092" i="21"/>
  <c r="J2091" i="21"/>
  <c r="M2091" i="21"/>
  <c r="K2091" i="21"/>
  <c r="I2091" i="21"/>
  <c r="D2091" i="21"/>
  <c r="E2090" i="21"/>
  <c r="F2090" i="21"/>
  <c r="H2093" i="21"/>
  <c r="L2092" i="21"/>
  <c r="M2092" i="21"/>
  <c r="K2092" i="21"/>
  <c r="J2092" i="21"/>
  <c r="I2092" i="21"/>
  <c r="N2091" i="21"/>
  <c r="P2091" i="21"/>
  <c r="O2091" i="21"/>
  <c r="Q2091" i="21"/>
  <c r="E2091" i="21"/>
  <c r="F2091" i="21"/>
  <c r="D2092" i="21"/>
  <c r="L2093" i="21"/>
  <c r="J2093" i="21"/>
  <c r="K2093" i="21"/>
  <c r="H2094" i="21"/>
  <c r="I2093" i="21"/>
  <c r="M2093" i="21"/>
  <c r="P2092" i="21"/>
  <c r="O2092" i="21"/>
  <c r="N2092" i="21"/>
  <c r="Q2092" i="21"/>
  <c r="E2092" i="21"/>
  <c r="F2092" i="21"/>
  <c r="D2093" i="21"/>
  <c r="J2094" i="21"/>
  <c r="H2095" i="21"/>
  <c r="K2094" i="21"/>
  <c r="L2094" i="21"/>
  <c r="M2094" i="21"/>
  <c r="I2094" i="21"/>
  <c r="Q2093" i="21"/>
  <c r="P2093" i="21"/>
  <c r="O2093" i="21"/>
  <c r="N2093" i="21"/>
  <c r="E2093" i="21"/>
  <c r="D2094" i="21"/>
  <c r="F2093" i="21"/>
  <c r="H2096" i="21"/>
  <c r="L2095" i="21"/>
  <c r="J2095" i="21"/>
  <c r="M2095" i="21"/>
  <c r="K2095" i="21"/>
  <c r="I2095" i="21"/>
  <c r="O2094" i="21"/>
  <c r="P2094" i="21"/>
  <c r="N2094" i="21"/>
  <c r="Q2094" i="21"/>
  <c r="D2095" i="21"/>
  <c r="E2094" i="21"/>
  <c r="F2094" i="21"/>
  <c r="K2096" i="21"/>
  <c r="L2096" i="21"/>
  <c r="J2096" i="21"/>
  <c r="H2097" i="21"/>
  <c r="I2096" i="21"/>
  <c r="M2096" i="21"/>
  <c r="Q2095" i="21"/>
  <c r="P2095" i="21"/>
  <c r="O2095" i="21"/>
  <c r="N2095" i="21"/>
  <c r="F2095" i="21"/>
  <c r="D2096" i="21"/>
  <c r="E2095" i="21"/>
  <c r="M2097" i="21"/>
  <c r="I2097" i="21"/>
  <c r="L2097" i="21"/>
  <c r="K2097" i="21"/>
  <c r="H2098" i="21"/>
  <c r="J2097" i="21"/>
  <c r="N2096" i="21"/>
  <c r="Q2096" i="21"/>
  <c r="P2096" i="21"/>
  <c r="O2096" i="21"/>
  <c r="D2097" i="21"/>
  <c r="E2096" i="21"/>
  <c r="F2096" i="21"/>
  <c r="O2097" i="21"/>
  <c r="P2097" i="21"/>
  <c r="N2097" i="21"/>
  <c r="Q2097" i="21"/>
  <c r="K2098" i="21"/>
  <c r="J2098" i="21"/>
  <c r="L2098" i="21"/>
  <c r="I2098" i="21"/>
  <c r="M2098" i="21"/>
  <c r="H2099" i="21"/>
  <c r="D2098" i="21"/>
  <c r="E2097" i="21"/>
  <c r="F2097" i="21"/>
  <c r="P2098" i="21"/>
  <c r="O2098" i="21"/>
  <c r="N2098" i="21"/>
  <c r="Q2098" i="21"/>
  <c r="K2099" i="21"/>
  <c r="M2099" i="21"/>
  <c r="I2099" i="21"/>
  <c r="J2099" i="21"/>
  <c r="H2100" i="21"/>
  <c r="L2099" i="21"/>
  <c r="D2099" i="21"/>
  <c r="F2098" i="21"/>
  <c r="E2098" i="21"/>
  <c r="O2099" i="21"/>
  <c r="N2099" i="21"/>
  <c r="Q2099" i="21"/>
  <c r="P2099" i="21"/>
  <c r="L2100" i="21"/>
  <c r="J2100" i="21"/>
  <c r="K2100" i="21"/>
  <c r="I2100" i="21"/>
  <c r="M2100" i="21"/>
  <c r="H2101" i="21"/>
  <c r="F2099" i="21"/>
  <c r="E2099" i="21"/>
  <c r="D2100" i="21"/>
  <c r="P2100" i="21"/>
  <c r="O2100" i="21"/>
  <c r="N2100" i="21"/>
  <c r="Q2100" i="21"/>
  <c r="H2102" i="21"/>
  <c r="I2101" i="21"/>
  <c r="L2101" i="21"/>
  <c r="J2101" i="21"/>
  <c r="M2101" i="21"/>
  <c r="K2101" i="21"/>
  <c r="E2100" i="21"/>
  <c r="D2101" i="21"/>
  <c r="F2100" i="21"/>
  <c r="M2102" i="21"/>
  <c r="K2102" i="21"/>
  <c r="H2103" i="21"/>
  <c r="L2102" i="21"/>
  <c r="J2102" i="21"/>
  <c r="I2102" i="21"/>
  <c r="Q2101" i="21"/>
  <c r="O2101" i="21"/>
  <c r="P2101" i="21"/>
  <c r="N2101" i="21"/>
  <c r="E2101" i="21"/>
  <c r="D2102" i="21"/>
  <c r="F2101" i="21"/>
  <c r="H2104" i="21"/>
  <c r="I2103" i="21"/>
  <c r="L2103" i="21"/>
  <c r="J2103" i="21"/>
  <c r="K2103" i="21"/>
  <c r="M2103" i="21"/>
  <c r="P2102" i="21"/>
  <c r="O2102" i="21"/>
  <c r="N2102" i="21"/>
  <c r="Q2102" i="21"/>
  <c r="F2102" i="21"/>
  <c r="D2103" i="21"/>
  <c r="E2102" i="21"/>
  <c r="L2104" i="21"/>
  <c r="J2104" i="21"/>
  <c r="H2105" i="21"/>
  <c r="K2104" i="21"/>
  <c r="M2104" i="21"/>
  <c r="I2104" i="21"/>
  <c r="P2103" i="21"/>
  <c r="O2103" i="21"/>
  <c r="N2103" i="21"/>
  <c r="Q2103" i="21"/>
  <c r="E2103" i="21"/>
  <c r="D2104" i="21"/>
  <c r="F2103" i="21"/>
  <c r="J2105" i="21"/>
  <c r="L2105" i="21"/>
  <c r="K2105" i="21"/>
  <c r="M2105" i="21"/>
  <c r="I2105" i="21"/>
  <c r="H2106" i="21"/>
  <c r="O2104" i="21"/>
  <c r="Q2104" i="21"/>
  <c r="P2104" i="21"/>
  <c r="N2104" i="21"/>
  <c r="F2104" i="21"/>
  <c r="E2104" i="21"/>
  <c r="D2105" i="21"/>
  <c r="O2105" i="21"/>
  <c r="P2105" i="21"/>
  <c r="N2105" i="21"/>
  <c r="Q2105" i="21"/>
  <c r="L2106" i="21"/>
  <c r="H2107" i="21"/>
  <c r="J2106" i="21"/>
  <c r="K2106" i="21"/>
  <c r="I2106" i="21"/>
  <c r="M2106" i="21"/>
  <c r="E2105" i="21"/>
  <c r="F2105" i="21"/>
  <c r="D2106" i="21"/>
  <c r="K2107" i="21"/>
  <c r="H2108" i="21"/>
  <c r="I2107" i="21"/>
  <c r="J2107" i="21"/>
  <c r="M2107" i="21"/>
  <c r="L2107" i="21"/>
  <c r="P2106" i="21"/>
  <c r="O2106" i="21"/>
  <c r="N2106" i="21"/>
  <c r="Q2106" i="21"/>
  <c r="E2106" i="21"/>
  <c r="F2106" i="21"/>
  <c r="D2107" i="21"/>
  <c r="H2109" i="21"/>
  <c r="J2108" i="21"/>
  <c r="M2108" i="21"/>
  <c r="K2108" i="21"/>
  <c r="I2108" i="21"/>
  <c r="L2108" i="21"/>
  <c r="P2107" i="21"/>
  <c r="N2107" i="21"/>
  <c r="Q2107" i="21"/>
  <c r="O2107" i="21"/>
  <c r="E2107" i="21"/>
  <c r="F2107" i="21"/>
  <c r="D2108" i="21"/>
  <c r="I2109" i="21"/>
  <c r="H2110" i="21"/>
  <c r="L2109" i="21"/>
  <c r="M2109" i="21"/>
  <c r="K2109" i="21"/>
  <c r="J2109" i="21"/>
  <c r="O2108" i="21"/>
  <c r="P2108" i="21"/>
  <c r="N2108" i="21"/>
  <c r="Q2108" i="21"/>
  <c r="F2108" i="21"/>
  <c r="D2109" i="21"/>
  <c r="E2108" i="21"/>
  <c r="O2109" i="21"/>
  <c r="N2109" i="21"/>
  <c r="Q2109" i="21"/>
  <c r="P2109" i="21"/>
  <c r="L2110" i="21"/>
  <c r="K2110" i="21"/>
  <c r="I2110" i="21"/>
  <c r="H2111" i="21"/>
  <c r="M2110" i="21"/>
  <c r="J2110" i="21"/>
  <c r="E2109" i="21"/>
  <c r="D2110" i="21"/>
  <c r="F2109" i="21"/>
  <c r="O2110" i="21"/>
  <c r="P2110" i="21"/>
  <c r="N2110" i="21"/>
  <c r="Q2110" i="21"/>
  <c r="L2111" i="21"/>
  <c r="I2111" i="21"/>
  <c r="H2112" i="21"/>
  <c r="K2111" i="21"/>
  <c r="M2111" i="21"/>
  <c r="J2111" i="21"/>
  <c r="F2110" i="21"/>
  <c r="D2111" i="21"/>
  <c r="E2110" i="21"/>
  <c r="O2111" i="21"/>
  <c r="P2111" i="21"/>
  <c r="N2111" i="21"/>
  <c r="Q2111" i="21"/>
  <c r="M2112" i="21"/>
  <c r="K2112" i="21"/>
  <c r="L2112" i="21"/>
  <c r="I2112" i="21"/>
  <c r="H2113" i="21"/>
  <c r="J2112" i="21"/>
  <c r="D2112" i="21"/>
  <c r="F2111" i="21"/>
  <c r="E2111" i="21"/>
  <c r="P2112" i="21"/>
  <c r="Q2112" i="21"/>
  <c r="O2112" i="21"/>
  <c r="N2112" i="21"/>
  <c r="L2113" i="21"/>
  <c r="K2113" i="21"/>
  <c r="J2113" i="21"/>
  <c r="I2113" i="21"/>
  <c r="M2113" i="21"/>
  <c r="H2114" i="21"/>
  <c r="F2112" i="21"/>
  <c r="D2113" i="21"/>
  <c r="E2112" i="21"/>
  <c r="O2113" i="21"/>
  <c r="P2113" i="21"/>
  <c r="N2113" i="21"/>
  <c r="Q2113" i="21"/>
  <c r="K2114" i="21"/>
  <c r="J2114" i="21"/>
  <c r="L2114" i="21"/>
  <c r="M2114" i="21"/>
  <c r="I2114" i="21"/>
  <c r="H2115" i="21"/>
  <c r="F2113" i="21"/>
  <c r="E2113" i="21"/>
  <c r="D2114" i="21"/>
  <c r="O2114" i="21"/>
  <c r="P2114" i="21"/>
  <c r="N2114" i="21"/>
  <c r="Q2114" i="21"/>
  <c r="H2116" i="21"/>
  <c r="M2115" i="21"/>
  <c r="J2115" i="21"/>
  <c r="K2115" i="21"/>
  <c r="L2115" i="21"/>
  <c r="I2115" i="21"/>
  <c r="D2115" i="21"/>
  <c r="F2114" i="21"/>
  <c r="E2114" i="21"/>
  <c r="L2116" i="21"/>
  <c r="I2116" i="21"/>
  <c r="J2116" i="21"/>
  <c r="M2116" i="21"/>
  <c r="K2116" i="21"/>
  <c r="H2117" i="21"/>
  <c r="O2115" i="21"/>
  <c r="N2115" i="21"/>
  <c r="Q2115" i="21"/>
  <c r="P2115" i="21"/>
  <c r="F2115" i="21"/>
  <c r="D2116" i="21"/>
  <c r="E2115" i="21"/>
  <c r="N2116" i="21"/>
  <c r="P2116" i="21"/>
  <c r="O2116" i="21"/>
  <c r="Q2116" i="21"/>
  <c r="M2117" i="21"/>
  <c r="H2118" i="21"/>
  <c r="L2117" i="21"/>
  <c r="K2117" i="21"/>
  <c r="J2117" i="21"/>
  <c r="I2117" i="21"/>
  <c r="D2117" i="21"/>
  <c r="E2116" i="21"/>
  <c r="F2116" i="21"/>
  <c r="M2118" i="21"/>
  <c r="L2118" i="21"/>
  <c r="H2119" i="21"/>
  <c r="I2118" i="21"/>
  <c r="K2118" i="21"/>
  <c r="J2118" i="21"/>
  <c r="O2117" i="21"/>
  <c r="Q2117" i="21"/>
  <c r="N2117" i="21"/>
  <c r="P2117" i="21"/>
  <c r="E2117" i="21"/>
  <c r="F2117" i="21"/>
  <c r="D2118" i="21"/>
  <c r="M2119" i="21"/>
  <c r="J2119" i="21"/>
  <c r="L2119" i="21"/>
  <c r="I2119" i="21"/>
  <c r="H2120" i="21"/>
  <c r="K2119" i="21"/>
  <c r="O2118" i="21"/>
  <c r="N2118" i="21"/>
  <c r="Q2118" i="21"/>
  <c r="P2118" i="21"/>
  <c r="F2118" i="21"/>
  <c r="E2118" i="21"/>
  <c r="D2119" i="21"/>
  <c r="Q2119" i="21"/>
  <c r="O2119" i="21"/>
  <c r="P2119" i="21"/>
  <c r="N2119" i="21"/>
  <c r="I2120" i="21"/>
  <c r="H2121" i="21"/>
  <c r="J2120" i="21"/>
  <c r="L2120" i="21"/>
  <c r="K2120" i="21"/>
  <c r="M2120" i="21"/>
  <c r="F2119" i="21"/>
  <c r="D2120" i="21"/>
  <c r="E2119" i="21"/>
  <c r="O2120" i="21"/>
  <c r="N2120" i="21"/>
  <c r="Q2120" i="21"/>
  <c r="P2120" i="21"/>
  <c r="M2121" i="21"/>
  <c r="L2121" i="21"/>
  <c r="J2121" i="21"/>
  <c r="H2122" i="21"/>
  <c r="K2121" i="21"/>
  <c r="I2121" i="21"/>
  <c r="D2121" i="21"/>
  <c r="F2120" i="21"/>
  <c r="E2120" i="21"/>
  <c r="J2122" i="21"/>
  <c r="L2122" i="21"/>
  <c r="I2122" i="21"/>
  <c r="M2122" i="21"/>
  <c r="H2123" i="21"/>
  <c r="K2122" i="21"/>
  <c r="Q2121" i="21"/>
  <c r="P2121" i="21"/>
  <c r="N2121" i="21"/>
  <c r="O2121" i="21"/>
  <c r="E2121" i="21"/>
  <c r="F2121" i="21"/>
  <c r="D2122" i="21"/>
  <c r="P2122" i="21"/>
  <c r="O2122" i="21"/>
  <c r="N2122" i="21"/>
  <c r="Q2122" i="21"/>
  <c r="K2123" i="21"/>
  <c r="H2124" i="21"/>
  <c r="M2123" i="21"/>
  <c r="I2123" i="21"/>
  <c r="L2123" i="21"/>
  <c r="J2123" i="21"/>
  <c r="D2123" i="21"/>
  <c r="E2122" i="21"/>
  <c r="F2122" i="21"/>
  <c r="K2124" i="21"/>
  <c r="H2125" i="21"/>
  <c r="I2124" i="21"/>
  <c r="M2124" i="21"/>
  <c r="J2124" i="21"/>
  <c r="L2124" i="21"/>
  <c r="Q2123" i="21"/>
  <c r="P2123" i="21"/>
  <c r="N2123" i="21"/>
  <c r="O2123" i="21"/>
  <c r="E2123" i="21"/>
  <c r="F2123" i="21"/>
  <c r="D2124" i="21"/>
  <c r="M2125" i="21"/>
  <c r="I2125" i="21"/>
  <c r="J2125" i="21"/>
  <c r="K2125" i="21"/>
  <c r="H2126" i="21"/>
  <c r="L2125" i="21"/>
  <c r="N2124" i="21"/>
  <c r="P2124" i="21"/>
  <c r="O2124" i="21"/>
  <c r="Q2124" i="21"/>
  <c r="E2124" i="21"/>
  <c r="D2125" i="21"/>
  <c r="F2124" i="21"/>
  <c r="Q2125" i="21"/>
  <c r="P2125" i="21"/>
  <c r="O2125" i="21"/>
  <c r="N2125" i="21"/>
  <c r="J2126" i="21"/>
  <c r="I2126" i="21"/>
  <c r="L2126" i="21"/>
  <c r="M2126" i="21"/>
  <c r="K2126" i="21"/>
  <c r="H2127" i="21"/>
  <c r="F2125" i="21"/>
  <c r="D2126" i="21"/>
  <c r="E2125" i="21"/>
  <c r="Q2126" i="21"/>
  <c r="O2126" i="21"/>
  <c r="P2126" i="21"/>
  <c r="N2126" i="21"/>
  <c r="M2127" i="21"/>
  <c r="K2127" i="21"/>
  <c r="I2127" i="21"/>
  <c r="H2128" i="21"/>
  <c r="L2127" i="21"/>
  <c r="J2127" i="21"/>
  <c r="F2126" i="21"/>
  <c r="D2127" i="21"/>
  <c r="E2126" i="21"/>
  <c r="Q2127" i="21"/>
  <c r="O2127" i="21"/>
  <c r="P2127" i="21"/>
  <c r="N2127" i="21"/>
  <c r="I2128" i="21"/>
  <c r="H2129" i="21"/>
  <c r="K2128" i="21"/>
  <c r="M2128" i="21"/>
  <c r="J2128" i="21"/>
  <c r="L2128" i="21"/>
  <c r="E2127" i="21"/>
  <c r="F2127" i="21"/>
  <c r="D2128" i="21"/>
  <c r="P2128" i="21"/>
  <c r="O2128" i="21"/>
  <c r="N2128" i="21"/>
  <c r="Q2128" i="21"/>
  <c r="H2130" i="21"/>
  <c r="K2129" i="21"/>
  <c r="I2129" i="21"/>
  <c r="J2129" i="21"/>
  <c r="L2129" i="21"/>
  <c r="M2129" i="21"/>
  <c r="D2129" i="21"/>
  <c r="F2128" i="21"/>
  <c r="E2128" i="21"/>
  <c r="L2130" i="21"/>
  <c r="M2130" i="21"/>
  <c r="H2131" i="21"/>
  <c r="K2130" i="21"/>
  <c r="I2130" i="21"/>
  <c r="J2130" i="21"/>
  <c r="Q2129" i="21"/>
  <c r="P2129" i="21"/>
  <c r="O2129" i="21"/>
  <c r="N2129" i="21"/>
  <c r="E2129" i="21"/>
  <c r="F2129" i="21"/>
  <c r="D2130" i="21"/>
  <c r="I2131" i="21"/>
  <c r="L2131" i="21"/>
  <c r="H2132" i="21"/>
  <c r="J2131" i="21"/>
  <c r="M2131" i="21"/>
  <c r="K2131" i="21"/>
  <c r="N2130" i="21"/>
  <c r="Q2130" i="21"/>
  <c r="P2130" i="21"/>
  <c r="O2130" i="21"/>
  <c r="E2130" i="21"/>
  <c r="F2130" i="21"/>
  <c r="D2131" i="21"/>
  <c r="P2131" i="21"/>
  <c r="O2131" i="21"/>
  <c r="N2131" i="21"/>
  <c r="Q2131" i="21"/>
  <c r="L2132" i="21"/>
  <c r="K2132" i="21"/>
  <c r="I2132" i="21"/>
  <c r="H2133" i="21"/>
  <c r="J2132" i="21"/>
  <c r="M2132" i="21"/>
  <c r="E2131" i="21"/>
  <c r="F2131" i="21"/>
  <c r="D2132" i="21"/>
  <c r="O2132" i="21"/>
  <c r="P2132" i="21"/>
  <c r="N2132" i="21"/>
  <c r="Q2132" i="21"/>
  <c r="H2134" i="21"/>
  <c r="L2133" i="21"/>
  <c r="I2133" i="21"/>
  <c r="J2133" i="21"/>
  <c r="K2133" i="21"/>
  <c r="M2133" i="21"/>
  <c r="E2132" i="21"/>
  <c r="F2132" i="21"/>
  <c r="D2133" i="21"/>
  <c r="M2134" i="21"/>
  <c r="I2134" i="21"/>
  <c r="K2134" i="21"/>
  <c r="L2134" i="21"/>
  <c r="J2134" i="21"/>
  <c r="H2135" i="21"/>
  <c r="Q2133" i="21"/>
  <c r="P2133" i="21"/>
  <c r="O2133" i="21"/>
  <c r="N2133" i="21"/>
  <c r="F2133" i="21"/>
  <c r="E2133" i="21"/>
  <c r="D2134" i="21"/>
  <c r="P2134" i="21"/>
  <c r="O2134" i="21"/>
  <c r="N2134" i="21"/>
  <c r="Q2134" i="21"/>
  <c r="M2135" i="21"/>
  <c r="L2135" i="21"/>
  <c r="K2135" i="21"/>
  <c r="I2135" i="21"/>
  <c r="J2135" i="21"/>
  <c r="H2136" i="21"/>
  <c r="E2134" i="21"/>
  <c r="F2134" i="21"/>
  <c r="D2135" i="21"/>
  <c r="Q2135" i="21"/>
  <c r="P2135" i="21"/>
  <c r="O2135" i="21"/>
  <c r="N2135" i="21"/>
  <c r="M2136" i="21"/>
  <c r="H2137" i="21"/>
  <c r="I2136" i="21"/>
  <c r="K2136" i="21"/>
  <c r="J2136" i="21"/>
  <c r="L2136" i="21"/>
  <c r="F2135" i="21"/>
  <c r="D2136" i="21"/>
  <c r="E2135" i="21"/>
  <c r="J2137" i="21"/>
  <c r="L2137" i="21"/>
  <c r="K2137" i="21"/>
  <c r="I2137" i="21"/>
  <c r="M2137" i="21"/>
  <c r="H2138" i="21"/>
  <c r="N2136" i="21"/>
  <c r="Q2136" i="21"/>
  <c r="P2136" i="21"/>
  <c r="O2136" i="21"/>
  <c r="D2137" i="21"/>
  <c r="E2136" i="21"/>
  <c r="F2136" i="21"/>
  <c r="P2137" i="21"/>
  <c r="O2137" i="21"/>
  <c r="N2137" i="21"/>
  <c r="Q2137" i="21"/>
  <c r="M2138" i="21"/>
  <c r="J2138" i="21"/>
  <c r="H2139" i="21"/>
  <c r="K2138" i="21"/>
  <c r="L2138" i="21"/>
  <c r="I2138" i="21"/>
  <c r="F2137" i="21"/>
  <c r="E2137" i="21"/>
  <c r="D2138" i="21"/>
  <c r="K2139" i="21"/>
  <c r="M2139" i="21"/>
  <c r="I2139" i="21"/>
  <c r="H2140" i="21"/>
  <c r="L2139" i="21"/>
  <c r="J2139" i="21"/>
  <c r="N2138" i="21"/>
  <c r="Q2138" i="21"/>
  <c r="P2138" i="21"/>
  <c r="O2138" i="21"/>
  <c r="F2138" i="21"/>
  <c r="E2138" i="21"/>
  <c r="D2139" i="21"/>
  <c r="P2139" i="21"/>
  <c r="O2139" i="21"/>
  <c r="N2139" i="21"/>
  <c r="Q2139" i="21"/>
  <c r="I2140" i="21"/>
  <c r="H2141" i="21"/>
  <c r="L2140" i="21"/>
  <c r="K2140" i="21"/>
  <c r="M2140" i="21"/>
  <c r="J2140" i="21"/>
  <c r="D2140" i="21"/>
  <c r="F2139" i="21"/>
  <c r="E2139" i="21"/>
  <c r="O2140" i="21"/>
  <c r="P2140" i="21"/>
  <c r="N2140" i="21"/>
  <c r="Q2140" i="21"/>
  <c r="L2141" i="21"/>
  <c r="M2141" i="21"/>
  <c r="K2141" i="21"/>
  <c r="I2141" i="21"/>
  <c r="J2141" i="21"/>
  <c r="H2142" i="21"/>
  <c r="E2140" i="21"/>
  <c r="D2141" i="21"/>
  <c r="F2140" i="21"/>
  <c r="O2141" i="21"/>
  <c r="N2141" i="21"/>
  <c r="Q2141" i="21"/>
  <c r="P2141" i="21"/>
  <c r="L2142" i="21"/>
  <c r="J2142" i="21"/>
  <c r="M2142" i="21"/>
  <c r="H2143" i="21"/>
  <c r="I2142" i="21"/>
  <c r="K2142" i="21"/>
  <c r="E2141" i="21"/>
  <c r="F2141" i="21"/>
  <c r="D2142" i="21"/>
  <c r="L2143" i="21"/>
  <c r="J2143" i="21"/>
  <c r="H2144" i="21"/>
  <c r="M2143" i="21"/>
  <c r="K2143" i="21"/>
  <c r="I2143" i="21"/>
  <c r="P2142" i="21"/>
  <c r="O2142" i="21"/>
  <c r="N2142" i="21"/>
  <c r="Q2142" i="21"/>
  <c r="F2142" i="21"/>
  <c r="D2143" i="21"/>
  <c r="E2142" i="21"/>
  <c r="M2144" i="21"/>
  <c r="K2144" i="21"/>
  <c r="I2144" i="21"/>
  <c r="J2144" i="21"/>
  <c r="L2144" i="21"/>
  <c r="H2145" i="21"/>
  <c r="O2143" i="21"/>
  <c r="P2143" i="21"/>
  <c r="N2143" i="21"/>
  <c r="Q2143" i="21"/>
  <c r="F2143" i="21"/>
  <c r="D2144" i="21"/>
  <c r="E2143" i="21"/>
  <c r="N2144" i="21"/>
  <c r="Q2144" i="21"/>
  <c r="P2144" i="21"/>
  <c r="O2144" i="21"/>
  <c r="I2145" i="21"/>
  <c r="L2145" i="21"/>
  <c r="M2145" i="21"/>
  <c r="H2146" i="21"/>
  <c r="J2145" i="21"/>
  <c r="K2145" i="21"/>
  <c r="F2144" i="21"/>
  <c r="D2145" i="21"/>
  <c r="E2144" i="21"/>
  <c r="O2145" i="21"/>
  <c r="P2145" i="21"/>
  <c r="N2145" i="21"/>
  <c r="Q2145" i="21"/>
  <c r="K2146" i="21"/>
  <c r="L2146" i="21"/>
  <c r="J2146" i="21"/>
  <c r="I2146" i="21"/>
  <c r="H2147" i="21"/>
  <c r="M2146" i="21"/>
  <c r="F2145" i="21"/>
  <c r="D2146" i="21"/>
  <c r="E2145" i="21"/>
  <c r="N2146" i="21"/>
  <c r="Q2146" i="21"/>
  <c r="P2146" i="21"/>
  <c r="O2146" i="21"/>
  <c r="K2147" i="21"/>
  <c r="J2147" i="21"/>
  <c r="M2147" i="21"/>
  <c r="H2148" i="21"/>
  <c r="L2147" i="21"/>
  <c r="I2147" i="21"/>
  <c r="D2147" i="21"/>
  <c r="E2146" i="21"/>
  <c r="F2146" i="21"/>
  <c r="J2148" i="21"/>
  <c r="K2148" i="21"/>
  <c r="M2148" i="21"/>
  <c r="H2149" i="21"/>
  <c r="I2148" i="21"/>
  <c r="L2148" i="21"/>
  <c r="O2147" i="21"/>
  <c r="N2147" i="21"/>
  <c r="Q2147" i="21"/>
  <c r="P2147" i="21"/>
  <c r="E2147" i="21"/>
  <c r="F2147" i="21"/>
  <c r="D2148" i="21"/>
  <c r="H2150" i="21"/>
  <c r="K2149" i="21"/>
  <c r="I2149" i="21"/>
  <c r="J2149" i="21"/>
  <c r="M2149" i="21"/>
  <c r="L2149" i="21"/>
  <c r="O2148" i="21"/>
  <c r="P2148" i="21"/>
  <c r="N2148" i="21"/>
  <c r="Q2148" i="21"/>
  <c r="D2149" i="21"/>
  <c r="F2148" i="21"/>
  <c r="E2148" i="21"/>
  <c r="I2150" i="21"/>
  <c r="K2150" i="21"/>
  <c r="J2150" i="21"/>
  <c r="M2150" i="21"/>
  <c r="L2150" i="21"/>
  <c r="H2151" i="21"/>
  <c r="Q2149" i="21"/>
  <c r="P2149" i="21"/>
  <c r="O2149" i="21"/>
  <c r="N2149" i="21"/>
  <c r="F2149" i="21"/>
  <c r="E2149" i="21"/>
  <c r="D2150" i="21"/>
  <c r="P2150" i="21"/>
  <c r="O2150" i="21"/>
  <c r="N2150" i="21"/>
  <c r="Q2150" i="21"/>
  <c r="K2151" i="21"/>
  <c r="L2151" i="21"/>
  <c r="I2151" i="21"/>
  <c r="H2152" i="21"/>
  <c r="M2151" i="21"/>
  <c r="J2151" i="21"/>
  <c r="D2151" i="21"/>
  <c r="F2150" i="21"/>
  <c r="E2150" i="21"/>
  <c r="Q2151" i="21"/>
  <c r="P2151" i="21"/>
  <c r="O2151" i="21"/>
  <c r="N2151" i="21"/>
  <c r="J2152" i="21"/>
  <c r="I2152" i="21"/>
  <c r="L2152" i="21"/>
  <c r="M2152" i="21"/>
  <c r="H2153" i="21"/>
  <c r="K2152" i="21"/>
  <c r="D2152" i="21"/>
  <c r="F2151" i="21"/>
  <c r="E2151" i="21"/>
  <c r="N2152" i="21"/>
  <c r="Q2152" i="21"/>
  <c r="P2152" i="21"/>
  <c r="O2152" i="21"/>
  <c r="M2153" i="21"/>
  <c r="L2153" i="21"/>
  <c r="I2153" i="21"/>
  <c r="K2153" i="21"/>
  <c r="H2154" i="21"/>
  <c r="J2153" i="21"/>
  <c r="F2152" i="21"/>
  <c r="D2153" i="21"/>
  <c r="E2152" i="21"/>
  <c r="P2153" i="21"/>
  <c r="O2153" i="21"/>
  <c r="N2153" i="21"/>
  <c r="Q2153" i="21"/>
  <c r="M2154" i="21"/>
  <c r="J2154" i="21"/>
  <c r="L2154" i="21"/>
  <c r="I2154" i="21"/>
  <c r="H2155" i="21"/>
  <c r="K2154" i="21"/>
  <c r="D2154" i="21"/>
  <c r="F2153" i="21"/>
  <c r="E2153" i="21"/>
  <c r="Q2154" i="21"/>
  <c r="N2154" i="21"/>
  <c r="P2154" i="21"/>
  <c r="O2154" i="21"/>
  <c r="I2155" i="21"/>
  <c r="H2156" i="21"/>
  <c r="K2155" i="21"/>
  <c r="M2155" i="21"/>
  <c r="L2155" i="21"/>
  <c r="J2155" i="21"/>
  <c r="D2155" i="21"/>
  <c r="F2154" i="21"/>
  <c r="E2154" i="21"/>
  <c r="N2155" i="21"/>
  <c r="Q2155" i="21"/>
  <c r="O2155" i="21"/>
  <c r="P2155" i="21"/>
  <c r="K2156" i="21"/>
  <c r="I2156" i="21"/>
  <c r="M2156" i="21"/>
  <c r="J2156" i="21"/>
  <c r="H2157" i="21"/>
  <c r="L2156" i="21"/>
  <c r="D2156" i="21"/>
  <c r="F2155" i="21"/>
  <c r="E2155" i="21"/>
  <c r="P2156" i="21"/>
  <c r="O2156" i="21"/>
  <c r="N2156" i="21"/>
  <c r="Q2156" i="21"/>
  <c r="K2157" i="21"/>
  <c r="I2157" i="21"/>
  <c r="L2157" i="21"/>
  <c r="J2157" i="21"/>
  <c r="M2157" i="21"/>
  <c r="H2158" i="21"/>
  <c r="F2156" i="21"/>
  <c r="D2157" i="21"/>
  <c r="E2156" i="21"/>
  <c r="Q2157" i="21"/>
  <c r="O2157" i="21"/>
  <c r="P2157" i="21"/>
  <c r="N2157" i="21"/>
  <c r="I2158" i="21"/>
  <c r="K2158" i="21"/>
  <c r="M2158" i="21"/>
  <c r="H2159" i="21"/>
  <c r="J2158" i="21"/>
  <c r="L2158" i="21"/>
  <c r="E2157" i="21"/>
  <c r="F2157" i="21"/>
  <c r="D2158" i="21"/>
  <c r="P2158" i="21"/>
  <c r="O2158" i="21"/>
  <c r="N2158" i="21"/>
  <c r="Q2158" i="21"/>
  <c r="I2159" i="21"/>
  <c r="K2159" i="21"/>
  <c r="H2160" i="21"/>
  <c r="M2159" i="21"/>
  <c r="J2159" i="21"/>
  <c r="L2159" i="21"/>
  <c r="D2159" i="21"/>
  <c r="E2158" i="21"/>
  <c r="F2158" i="21"/>
  <c r="O2159" i="21"/>
  <c r="P2159" i="21"/>
  <c r="N2159" i="21"/>
  <c r="Q2159" i="21"/>
  <c r="I2160" i="21"/>
  <c r="H2161" i="21"/>
  <c r="K2160" i="21"/>
  <c r="L2160" i="21"/>
  <c r="J2160" i="21"/>
  <c r="M2160" i="21"/>
  <c r="F2159" i="21"/>
  <c r="D2160" i="21"/>
  <c r="E2159" i="21"/>
  <c r="Q2160" i="21"/>
  <c r="O2160" i="21"/>
  <c r="P2160" i="21"/>
  <c r="N2160" i="21"/>
  <c r="J2161" i="21"/>
  <c r="I2161" i="21"/>
  <c r="H2162" i="21"/>
  <c r="L2161" i="21"/>
  <c r="K2161" i="21"/>
  <c r="M2161" i="21"/>
  <c r="E2160" i="21"/>
  <c r="D2161" i="21"/>
  <c r="F2160" i="21"/>
  <c r="P2161" i="21"/>
  <c r="O2161" i="21"/>
  <c r="N2161" i="21"/>
  <c r="Q2161" i="21"/>
  <c r="J2162" i="21"/>
  <c r="I2162" i="21"/>
  <c r="L2162" i="21"/>
  <c r="H2163" i="21"/>
  <c r="M2162" i="21"/>
  <c r="K2162" i="21"/>
  <c r="D2162" i="21"/>
  <c r="F2161" i="21"/>
  <c r="E2161" i="21"/>
  <c r="N2162" i="21"/>
  <c r="Q2162" i="21"/>
  <c r="P2162" i="21"/>
  <c r="O2162" i="21"/>
  <c r="J2163" i="21"/>
  <c r="M2163" i="21"/>
  <c r="H2164" i="21"/>
  <c r="I2163" i="21"/>
  <c r="K2163" i="21"/>
  <c r="L2163" i="21"/>
  <c r="D2163" i="21"/>
  <c r="F2162" i="21"/>
  <c r="E2162" i="21"/>
  <c r="J2164" i="21"/>
  <c r="M2164" i="21"/>
  <c r="K2164" i="21"/>
  <c r="H2165" i="21"/>
  <c r="I2164" i="21"/>
  <c r="L2164" i="21"/>
  <c r="P2163" i="21"/>
  <c r="N2163" i="21"/>
  <c r="Q2163" i="21"/>
  <c r="O2163" i="21"/>
  <c r="F2163" i="21"/>
  <c r="E2163" i="21"/>
  <c r="D2164" i="21"/>
  <c r="J2165" i="21"/>
  <c r="K2165" i="21"/>
  <c r="M2165" i="21"/>
  <c r="I2165" i="21"/>
  <c r="H2166" i="21"/>
  <c r="L2165" i="21"/>
  <c r="O2164" i="21"/>
  <c r="P2164" i="21"/>
  <c r="N2164" i="21"/>
  <c r="Q2164" i="21"/>
  <c r="F2164" i="21"/>
  <c r="D2165" i="21"/>
  <c r="E2164" i="21"/>
  <c r="P2165" i="21"/>
  <c r="N2165" i="21"/>
  <c r="Q2165" i="21"/>
  <c r="O2165" i="21"/>
  <c r="K2166" i="21"/>
  <c r="I2166" i="21"/>
  <c r="L2166" i="21"/>
  <c r="M2166" i="21"/>
  <c r="J2166" i="21"/>
  <c r="H2167" i="21"/>
  <c r="E2165" i="21"/>
  <c r="F2165" i="21"/>
  <c r="D2166" i="21"/>
  <c r="O2166" i="21"/>
  <c r="P2166" i="21"/>
  <c r="N2166" i="21"/>
  <c r="Q2166" i="21"/>
  <c r="I2167" i="21"/>
  <c r="J2167" i="21"/>
  <c r="K2167" i="21"/>
  <c r="H2168" i="21"/>
  <c r="L2167" i="21"/>
  <c r="M2167" i="21"/>
  <c r="E2166" i="21"/>
  <c r="D2167" i="21"/>
  <c r="F2166" i="21"/>
  <c r="Q2167" i="21"/>
  <c r="P2167" i="21"/>
  <c r="O2167" i="21"/>
  <c r="N2167" i="21"/>
  <c r="H2169" i="21"/>
  <c r="I2168" i="21"/>
  <c r="L2168" i="21"/>
  <c r="M2168" i="21"/>
  <c r="J2168" i="21"/>
  <c r="K2168" i="21"/>
  <c r="E2167" i="21"/>
  <c r="D2168" i="21"/>
  <c r="F2167" i="21"/>
  <c r="M2169" i="21"/>
  <c r="J2169" i="21"/>
  <c r="H2170" i="21"/>
  <c r="K2169" i="21"/>
  <c r="L2169" i="21"/>
  <c r="I2169" i="21"/>
  <c r="N2168" i="21"/>
  <c r="Q2168" i="21"/>
  <c r="O2168" i="21"/>
  <c r="P2168" i="21"/>
  <c r="D2169" i="21"/>
  <c r="F2168" i="21"/>
  <c r="E2168" i="21"/>
  <c r="I2170" i="21"/>
  <c r="M2170" i="21"/>
  <c r="H2171" i="21"/>
  <c r="L2170" i="21"/>
  <c r="J2170" i="21"/>
  <c r="K2170" i="21"/>
  <c r="P2169" i="21"/>
  <c r="O2169" i="21"/>
  <c r="N2169" i="21"/>
  <c r="Q2169" i="21"/>
  <c r="E2169" i="21"/>
  <c r="D2170" i="21"/>
  <c r="F2169" i="21"/>
  <c r="N2170" i="21"/>
  <c r="Q2170" i="21"/>
  <c r="P2170" i="21"/>
  <c r="O2170" i="21"/>
  <c r="J2171" i="21"/>
  <c r="H2172" i="21"/>
  <c r="K2171" i="21"/>
  <c r="I2171" i="21"/>
  <c r="M2171" i="21"/>
  <c r="L2171" i="21"/>
  <c r="F2170" i="21"/>
  <c r="D2171" i="21"/>
  <c r="E2170" i="21"/>
  <c r="J2172" i="21"/>
  <c r="I2172" i="21"/>
  <c r="H2173" i="21"/>
  <c r="M2172" i="21"/>
  <c r="K2172" i="21"/>
  <c r="L2172" i="21"/>
  <c r="O2171" i="21"/>
  <c r="N2171" i="21"/>
  <c r="Q2171" i="21"/>
  <c r="P2171" i="21"/>
  <c r="F2171" i="21"/>
  <c r="E2171" i="21"/>
  <c r="D2172" i="21"/>
  <c r="O2172" i="21"/>
  <c r="P2172" i="21"/>
  <c r="N2172" i="21"/>
  <c r="Q2172" i="21"/>
  <c r="J2173" i="21"/>
  <c r="M2173" i="21"/>
  <c r="I2173" i="21"/>
  <c r="K2173" i="21"/>
  <c r="L2173" i="21"/>
  <c r="H2174" i="21"/>
  <c r="F2172" i="21"/>
  <c r="E2172" i="21"/>
  <c r="D2173" i="21"/>
  <c r="O2173" i="21"/>
  <c r="N2173" i="21"/>
  <c r="Q2173" i="21"/>
  <c r="P2173" i="21"/>
  <c r="J2174" i="21"/>
  <c r="K2174" i="21"/>
  <c r="M2174" i="21"/>
  <c r="L2174" i="21"/>
  <c r="H2175" i="21"/>
  <c r="I2174" i="21"/>
  <c r="D2174" i="21"/>
  <c r="E2173" i="21"/>
  <c r="F2173" i="21"/>
  <c r="L2175" i="21"/>
  <c r="M2175" i="21"/>
  <c r="K2175" i="21"/>
  <c r="I2175" i="21"/>
  <c r="H2176" i="21"/>
  <c r="J2175" i="21"/>
  <c r="O2174" i="21"/>
  <c r="N2174" i="21"/>
  <c r="Q2174" i="21"/>
  <c r="P2174" i="21"/>
  <c r="F2174" i="21"/>
  <c r="E2174" i="21"/>
  <c r="D2175" i="21"/>
  <c r="Q2175" i="21"/>
  <c r="O2175" i="21"/>
  <c r="P2175" i="21"/>
  <c r="N2175" i="21"/>
  <c r="K2176" i="21"/>
  <c r="L2176" i="21"/>
  <c r="H2177" i="21"/>
  <c r="J2176" i="21"/>
  <c r="M2176" i="21"/>
  <c r="I2176" i="21"/>
  <c r="F2175" i="21"/>
  <c r="D2176" i="21"/>
  <c r="E2175" i="21"/>
  <c r="H2178" i="21"/>
  <c r="M2177" i="21"/>
  <c r="J2177" i="21"/>
  <c r="K2177" i="21"/>
  <c r="I2177" i="21"/>
  <c r="L2177" i="21"/>
  <c r="N2176" i="21"/>
  <c r="Q2176" i="21"/>
  <c r="P2176" i="21"/>
  <c r="O2176" i="21"/>
  <c r="E2176" i="21"/>
  <c r="D2177" i="21"/>
  <c r="F2176" i="21"/>
  <c r="I2178" i="21"/>
  <c r="M2178" i="21"/>
  <c r="L2178" i="21"/>
  <c r="H2179" i="21"/>
  <c r="K2178" i="21"/>
  <c r="J2178" i="21"/>
  <c r="P2177" i="21"/>
  <c r="N2177" i="21"/>
  <c r="Q2177" i="21"/>
  <c r="O2177" i="21"/>
  <c r="D2178" i="21"/>
  <c r="F2177" i="21"/>
  <c r="E2177" i="21"/>
  <c r="N2178" i="21"/>
  <c r="Q2178" i="21"/>
  <c r="P2178" i="21"/>
  <c r="O2178" i="21"/>
  <c r="I2179" i="21"/>
  <c r="K2179" i="21"/>
  <c r="M2179" i="21"/>
  <c r="J2179" i="21"/>
  <c r="H2180" i="21"/>
  <c r="L2179" i="21"/>
  <c r="F2178" i="21"/>
  <c r="E2178" i="21"/>
  <c r="D2179" i="21"/>
  <c r="P2179" i="21"/>
  <c r="O2179" i="21"/>
  <c r="N2179" i="21"/>
  <c r="Q2179" i="21"/>
  <c r="L2180" i="21"/>
  <c r="J2180" i="21"/>
  <c r="K2180" i="21"/>
  <c r="M2180" i="21"/>
  <c r="H2181" i="21"/>
  <c r="I2180" i="21"/>
  <c r="F2179" i="21"/>
  <c r="E2179" i="21"/>
  <c r="D2180" i="21"/>
  <c r="M2181" i="21"/>
  <c r="L2181" i="21"/>
  <c r="I2181" i="21"/>
  <c r="J2181" i="21"/>
  <c r="H2182" i="21"/>
  <c r="K2181" i="21"/>
  <c r="P2180" i="21"/>
  <c r="N2180" i="21"/>
  <c r="O2180" i="21"/>
  <c r="Q2180" i="21"/>
  <c r="E2180" i="21"/>
  <c r="F2180" i="21"/>
  <c r="D2181" i="21"/>
  <c r="Q2181" i="21"/>
  <c r="O2181" i="21"/>
  <c r="P2181" i="21"/>
  <c r="N2181" i="21"/>
  <c r="J2182" i="21"/>
  <c r="M2182" i="21"/>
  <c r="L2182" i="21"/>
  <c r="K2182" i="21"/>
  <c r="H2183" i="21"/>
  <c r="I2182" i="21"/>
  <c r="D2182" i="21"/>
  <c r="F2181" i="21"/>
  <c r="E2181" i="21"/>
  <c r="K2183" i="21"/>
  <c r="L2183" i="21"/>
  <c r="H2184" i="21"/>
  <c r="I2183" i="21"/>
  <c r="J2183" i="21"/>
  <c r="M2183" i="21"/>
  <c r="P2182" i="21"/>
  <c r="O2182" i="21"/>
  <c r="N2182" i="21"/>
  <c r="Q2182" i="21"/>
  <c r="D2183" i="21"/>
  <c r="E2182" i="21"/>
  <c r="F2182" i="21"/>
  <c r="H2185" i="21"/>
  <c r="L2184" i="21"/>
  <c r="M2184" i="21"/>
  <c r="K2184" i="21"/>
  <c r="J2184" i="21"/>
  <c r="I2184" i="21"/>
  <c r="P2183" i="21"/>
  <c r="O2183" i="21"/>
  <c r="N2183" i="21"/>
  <c r="Q2183" i="21"/>
  <c r="D2184" i="21"/>
  <c r="E2183" i="21"/>
  <c r="F2183" i="21"/>
  <c r="M2185" i="21"/>
  <c r="K2185" i="21"/>
  <c r="I2185" i="21"/>
  <c r="L2185" i="21"/>
  <c r="H2186" i="21"/>
  <c r="J2185" i="21"/>
  <c r="O2184" i="21"/>
  <c r="P2184" i="21"/>
  <c r="N2184" i="21"/>
  <c r="Q2184" i="21"/>
  <c r="F2184" i="21"/>
  <c r="E2184" i="21"/>
  <c r="D2185" i="21"/>
  <c r="N2185" i="21"/>
  <c r="Q2185" i="21"/>
  <c r="O2185" i="21"/>
  <c r="P2185" i="21"/>
  <c r="M2186" i="21"/>
  <c r="I2186" i="21"/>
  <c r="J2186" i="21"/>
  <c r="H2187" i="21"/>
  <c r="L2186" i="21"/>
  <c r="K2186" i="21"/>
  <c r="F2185" i="21"/>
  <c r="D2186" i="21"/>
  <c r="E2185" i="21"/>
  <c r="N2186" i="21"/>
  <c r="Q2186" i="21"/>
  <c r="O2186" i="21"/>
  <c r="P2186" i="21"/>
  <c r="M2187" i="21"/>
  <c r="J2187" i="21"/>
  <c r="H2188" i="21"/>
  <c r="L2187" i="21"/>
  <c r="I2187" i="21"/>
  <c r="K2187" i="21"/>
  <c r="D2187" i="21"/>
  <c r="F2186" i="21"/>
  <c r="E2186" i="21"/>
  <c r="H2189" i="21"/>
  <c r="K2188" i="21"/>
  <c r="M2188" i="21"/>
  <c r="J2188" i="21"/>
  <c r="I2188" i="21"/>
  <c r="L2188" i="21"/>
  <c r="Q2187" i="21"/>
  <c r="O2187" i="21"/>
  <c r="N2187" i="21"/>
  <c r="P2187" i="21"/>
  <c r="E2187" i="21"/>
  <c r="F2187" i="21"/>
  <c r="D2188" i="21"/>
  <c r="J2189" i="21"/>
  <c r="L2189" i="21"/>
  <c r="I2189" i="21"/>
  <c r="K2189" i="21"/>
  <c r="M2189" i="21"/>
  <c r="H2190" i="21"/>
  <c r="N2188" i="21"/>
  <c r="O2188" i="21"/>
  <c r="P2188" i="21"/>
  <c r="Q2188" i="21"/>
  <c r="E2188" i="21"/>
  <c r="F2188" i="21"/>
  <c r="D2189" i="21"/>
  <c r="Q2189" i="21"/>
  <c r="P2189" i="21"/>
  <c r="O2189" i="21"/>
  <c r="N2189" i="21"/>
  <c r="L2190" i="21"/>
  <c r="H2191" i="21"/>
  <c r="J2190" i="21"/>
  <c r="I2190" i="21"/>
  <c r="M2190" i="21"/>
  <c r="K2190" i="21"/>
  <c r="D2190" i="21"/>
  <c r="E2189" i="21"/>
  <c r="F2189" i="21"/>
  <c r="I2191" i="21"/>
  <c r="J2191" i="21"/>
  <c r="M2191" i="21"/>
  <c r="H2192" i="21"/>
  <c r="L2191" i="21"/>
  <c r="K2191" i="21"/>
  <c r="Q2190" i="21"/>
  <c r="O2190" i="21"/>
  <c r="P2190" i="21"/>
  <c r="N2190" i="21"/>
  <c r="E2190" i="21"/>
  <c r="D2191" i="21"/>
  <c r="F2190" i="21"/>
  <c r="Q2191" i="21"/>
  <c r="P2191" i="21"/>
  <c r="O2191" i="21"/>
  <c r="N2191" i="21"/>
  <c r="H2193" i="21"/>
  <c r="I2192" i="21"/>
  <c r="K2192" i="21"/>
  <c r="J2192" i="21"/>
  <c r="L2192" i="21"/>
  <c r="M2192" i="21"/>
  <c r="E2191" i="21"/>
  <c r="F2191" i="21"/>
  <c r="D2192" i="21"/>
  <c r="K2193" i="21"/>
  <c r="J2193" i="21"/>
  <c r="I2193" i="21"/>
  <c r="H2194" i="21"/>
  <c r="M2193" i="21"/>
  <c r="L2193" i="21"/>
  <c r="N2192" i="21"/>
  <c r="Q2192" i="21"/>
  <c r="O2192" i="21"/>
  <c r="P2192" i="21"/>
  <c r="E2192" i="21"/>
  <c r="D2193" i="21"/>
  <c r="F2192" i="21"/>
  <c r="O2193" i="21"/>
  <c r="P2193" i="21"/>
  <c r="N2193" i="21"/>
  <c r="Q2193" i="21"/>
  <c r="M2194" i="21"/>
  <c r="I2194" i="21"/>
  <c r="L2194" i="21"/>
  <c r="J2194" i="21"/>
  <c r="H2195" i="21"/>
  <c r="K2194" i="21"/>
  <c r="D2194" i="21"/>
  <c r="F2193" i="21"/>
  <c r="E2193" i="21"/>
  <c r="N2194" i="21"/>
  <c r="Q2194" i="21"/>
  <c r="O2194" i="21"/>
  <c r="P2194" i="21"/>
  <c r="H2196" i="21"/>
  <c r="M2195" i="21"/>
  <c r="J2195" i="21"/>
  <c r="L2195" i="21"/>
  <c r="K2195" i="21"/>
  <c r="I2195" i="21"/>
  <c r="D2195" i="21"/>
  <c r="F2194" i="21"/>
  <c r="E2194" i="21"/>
  <c r="M2196" i="21"/>
  <c r="H2197" i="21"/>
  <c r="L2196" i="21"/>
  <c r="J2196" i="21"/>
  <c r="K2196" i="21"/>
  <c r="I2196" i="21"/>
  <c r="O2195" i="21"/>
  <c r="N2195" i="21"/>
  <c r="Q2195" i="21"/>
  <c r="P2195" i="21"/>
  <c r="F2195" i="21"/>
  <c r="D2196" i="21"/>
  <c r="E2195" i="21"/>
  <c r="K2197" i="21"/>
  <c r="I2197" i="21"/>
  <c r="L2197" i="21"/>
  <c r="M2197" i="21"/>
  <c r="H2198" i="21"/>
  <c r="J2197" i="21"/>
  <c r="O2196" i="21"/>
  <c r="P2196" i="21"/>
  <c r="N2196" i="21"/>
  <c r="Q2196" i="21"/>
  <c r="D2197" i="21"/>
  <c r="E2196" i="21"/>
  <c r="F2196" i="21"/>
  <c r="Q2197" i="21"/>
  <c r="P2197" i="21"/>
  <c r="O2197" i="21"/>
  <c r="N2197" i="21"/>
  <c r="K2198" i="21"/>
  <c r="J2198" i="21"/>
  <c r="H2199" i="21"/>
  <c r="L2198" i="21"/>
  <c r="M2198" i="21"/>
  <c r="I2198" i="21"/>
  <c r="F2197" i="21"/>
  <c r="E2197" i="21"/>
  <c r="D2198" i="21"/>
  <c r="I2199" i="21"/>
  <c r="J2199" i="21"/>
  <c r="M2199" i="21"/>
  <c r="K2199" i="21"/>
  <c r="H2200" i="21"/>
  <c r="L2199" i="21"/>
  <c r="O2198" i="21"/>
  <c r="P2198" i="21"/>
  <c r="N2198" i="21"/>
  <c r="Q2198" i="21"/>
  <c r="D2199" i="21"/>
  <c r="E2198" i="21"/>
  <c r="F2198" i="21"/>
  <c r="P2199" i="21"/>
  <c r="O2199" i="21"/>
  <c r="N2199" i="21"/>
  <c r="Q2199" i="21"/>
  <c r="H2201" i="21"/>
  <c r="L2200" i="21"/>
  <c r="J2200" i="21"/>
  <c r="M2200" i="21"/>
  <c r="K2200" i="21"/>
  <c r="I2200" i="21"/>
  <c r="D2200" i="21"/>
  <c r="F2199" i="21"/>
  <c r="E2199" i="21"/>
  <c r="H2202" i="21"/>
  <c r="J2201" i="21"/>
  <c r="I2201" i="21"/>
  <c r="M2201" i="21"/>
  <c r="L2201" i="21"/>
  <c r="K2201" i="21"/>
  <c r="P2200" i="21"/>
  <c r="O2200" i="21"/>
  <c r="N2200" i="21"/>
  <c r="Q2200" i="21"/>
  <c r="E2200" i="21"/>
  <c r="F2200" i="21"/>
  <c r="D2201" i="21"/>
  <c r="K2202" i="21"/>
  <c r="J2202" i="21"/>
  <c r="I2202" i="21"/>
  <c r="H2203" i="21"/>
  <c r="L2202" i="21"/>
  <c r="M2202" i="21"/>
  <c r="O2201" i="21"/>
  <c r="P2201" i="21"/>
  <c r="N2201" i="21"/>
  <c r="Q2201" i="21"/>
  <c r="D2202" i="21"/>
  <c r="E2201" i="21"/>
  <c r="F2201" i="21"/>
  <c r="P2202" i="21"/>
  <c r="O2202" i="21"/>
  <c r="N2202" i="21"/>
  <c r="Q2202" i="21"/>
  <c r="J2203" i="21"/>
  <c r="I2203" i="21"/>
  <c r="M2203" i="21"/>
  <c r="L2203" i="21"/>
  <c r="K2203" i="21"/>
  <c r="H2204" i="21"/>
  <c r="E2202" i="21"/>
  <c r="F2202" i="21"/>
  <c r="D2203" i="21"/>
  <c r="O2203" i="21"/>
  <c r="N2203" i="21"/>
  <c r="Q2203" i="21"/>
  <c r="P2203" i="21"/>
  <c r="M2204" i="21"/>
  <c r="K2204" i="21"/>
  <c r="I2204" i="21"/>
  <c r="L2204" i="21"/>
  <c r="H2205" i="21"/>
  <c r="J2204" i="21"/>
  <c r="F2203" i="21"/>
  <c r="E2203" i="21"/>
  <c r="D2204" i="21"/>
  <c r="P2204" i="21"/>
  <c r="O2204" i="21"/>
  <c r="N2204" i="21"/>
  <c r="Q2204" i="21"/>
  <c r="M2205" i="21"/>
  <c r="K2205" i="21"/>
  <c r="I2205" i="21"/>
  <c r="J2205" i="21"/>
  <c r="L2205" i="21"/>
  <c r="H2206" i="21"/>
  <c r="E2204" i="21"/>
  <c r="D2205" i="21"/>
  <c r="F2204" i="21"/>
  <c r="O2205" i="21"/>
  <c r="N2205" i="21"/>
  <c r="Q2205" i="21"/>
  <c r="P2205" i="21"/>
  <c r="M2206" i="21"/>
  <c r="L2206" i="21"/>
  <c r="I2206" i="21"/>
  <c r="K2206" i="21"/>
  <c r="J2206" i="21"/>
  <c r="H2207" i="21"/>
  <c r="D2206" i="21"/>
  <c r="F2205" i="21"/>
  <c r="E2205" i="21"/>
  <c r="O2206" i="21"/>
  <c r="P2206" i="21"/>
  <c r="N2206" i="21"/>
  <c r="Q2206" i="21"/>
  <c r="H2208" i="21"/>
  <c r="M2207" i="21"/>
  <c r="I2207" i="21"/>
  <c r="J2207" i="21"/>
  <c r="K2207" i="21"/>
  <c r="L2207" i="21"/>
  <c r="F2206" i="21"/>
  <c r="E2206" i="21"/>
  <c r="D2207" i="21"/>
  <c r="I2208" i="21"/>
  <c r="J2208" i="21"/>
  <c r="H2209" i="21"/>
  <c r="L2208" i="21"/>
  <c r="M2208" i="21"/>
  <c r="K2208" i="21"/>
  <c r="P2207" i="21"/>
  <c r="O2207" i="21"/>
  <c r="N2207" i="21"/>
  <c r="Q2207" i="21"/>
  <c r="E2207" i="21"/>
  <c r="D2208" i="21"/>
  <c r="F2207" i="21"/>
  <c r="P2208" i="21"/>
  <c r="N2208" i="21"/>
  <c r="Q2208" i="21"/>
  <c r="O2208" i="21"/>
  <c r="K2209" i="21"/>
  <c r="I2209" i="21"/>
  <c r="H2210" i="21"/>
  <c r="M2209" i="21"/>
  <c r="J2209" i="21"/>
  <c r="L2209" i="21"/>
  <c r="D2209" i="21"/>
  <c r="E2208" i="21"/>
  <c r="F2208" i="21"/>
  <c r="O2209" i="21"/>
  <c r="P2209" i="21"/>
  <c r="N2209" i="21"/>
  <c r="Q2209" i="21"/>
  <c r="M2210" i="21"/>
  <c r="I2210" i="21"/>
  <c r="J2210" i="21"/>
  <c r="K2210" i="21"/>
  <c r="L2210" i="21"/>
  <c r="H2211" i="21"/>
  <c r="E2209" i="21"/>
  <c r="F2209" i="21"/>
  <c r="D2210" i="21"/>
  <c r="O2210" i="21"/>
  <c r="P2210" i="21"/>
  <c r="N2210" i="21"/>
  <c r="Q2210" i="21"/>
  <c r="M2211" i="21"/>
  <c r="L2211" i="21"/>
  <c r="J2211" i="21"/>
  <c r="I2211" i="21"/>
  <c r="K2211" i="21"/>
  <c r="H2212" i="21"/>
  <c r="D2211" i="21"/>
  <c r="F2210" i="21"/>
  <c r="E2210" i="21"/>
  <c r="O2211" i="21"/>
  <c r="N2211" i="21"/>
  <c r="Q2211" i="21"/>
  <c r="P2211" i="21"/>
  <c r="K2212" i="21"/>
  <c r="M2212" i="21"/>
  <c r="J2212" i="21"/>
  <c r="I2212" i="21"/>
  <c r="H2213" i="21"/>
  <c r="L2212" i="21"/>
  <c r="F2211" i="21"/>
  <c r="E2211" i="21"/>
  <c r="D2212" i="21"/>
  <c r="P2212" i="21"/>
  <c r="O2212" i="21"/>
  <c r="N2212" i="21"/>
  <c r="Q2212" i="21"/>
  <c r="L2213" i="21"/>
  <c r="I2213" i="21"/>
  <c r="H2214" i="21"/>
  <c r="K2213" i="21"/>
  <c r="M2213" i="21"/>
  <c r="J2213" i="21"/>
  <c r="D2213" i="21"/>
  <c r="F2212" i="21"/>
  <c r="E2212" i="21"/>
  <c r="N2213" i="21"/>
  <c r="Q2213" i="21"/>
  <c r="P2213" i="21"/>
  <c r="O2213" i="21"/>
  <c r="M2214" i="21"/>
  <c r="K2214" i="21"/>
  <c r="J2214" i="21"/>
  <c r="L2214" i="21"/>
  <c r="H2215" i="21"/>
  <c r="I2214" i="21"/>
  <c r="F2213" i="21"/>
  <c r="E2213" i="21"/>
  <c r="D2214" i="21"/>
  <c r="M2215" i="21"/>
  <c r="I2215" i="21"/>
  <c r="L2215" i="21"/>
  <c r="J2215" i="21"/>
  <c r="K2215" i="21"/>
  <c r="H2216" i="21"/>
  <c r="O2214" i="21"/>
  <c r="P2214" i="21"/>
  <c r="N2214" i="21"/>
  <c r="Q2214" i="21"/>
  <c r="D2215" i="21"/>
  <c r="E2214" i="21"/>
  <c r="F2214" i="21"/>
  <c r="Q2215" i="21"/>
  <c r="O2215" i="21"/>
  <c r="P2215" i="21"/>
  <c r="N2215" i="21"/>
  <c r="H2217" i="21"/>
  <c r="I2216" i="21"/>
  <c r="L2216" i="21"/>
  <c r="M2216" i="21"/>
  <c r="K2216" i="21"/>
  <c r="J2216" i="21"/>
  <c r="E2215" i="21"/>
  <c r="F2215" i="21"/>
  <c r="D2216" i="21"/>
  <c r="H2218" i="21"/>
  <c r="K2217" i="21"/>
  <c r="I2217" i="21"/>
  <c r="L2217" i="21"/>
  <c r="M2217" i="21"/>
  <c r="J2217" i="21"/>
  <c r="N2216" i="21"/>
  <c r="Q2216" i="21"/>
  <c r="O2216" i="21"/>
  <c r="P2216" i="21"/>
  <c r="F2216" i="21"/>
  <c r="E2216" i="21"/>
  <c r="D2217" i="21"/>
  <c r="H2219" i="21"/>
  <c r="K2218" i="21"/>
  <c r="I2218" i="21"/>
  <c r="J2218" i="21"/>
  <c r="M2218" i="21"/>
  <c r="L2218" i="21"/>
  <c r="P2217" i="21"/>
  <c r="O2217" i="21"/>
  <c r="N2217" i="21"/>
  <c r="Q2217" i="21"/>
  <c r="D2218" i="21"/>
  <c r="E2217" i="21"/>
  <c r="F2217" i="21"/>
  <c r="H2220" i="21"/>
  <c r="I2219" i="21"/>
  <c r="J2219" i="21"/>
  <c r="K2219" i="21"/>
  <c r="L2219" i="21"/>
  <c r="M2219" i="21"/>
  <c r="Q2218" i="21"/>
  <c r="N2218" i="21"/>
  <c r="P2218" i="21"/>
  <c r="O2218" i="21"/>
  <c r="F2218" i="21"/>
  <c r="E2218" i="21"/>
  <c r="D2219" i="21"/>
  <c r="K2220" i="21"/>
  <c r="L2220" i="21"/>
  <c r="H2221" i="21"/>
  <c r="I2220" i="21"/>
  <c r="M2220" i="21"/>
  <c r="J2220" i="21"/>
  <c r="P2219" i="21"/>
  <c r="N2219" i="21"/>
  <c r="Q2219" i="21"/>
  <c r="O2219" i="21"/>
  <c r="E2219" i="21"/>
  <c r="D2220" i="21"/>
  <c r="F2219" i="21"/>
  <c r="M2221" i="21"/>
  <c r="L2221" i="21"/>
  <c r="H2222" i="21"/>
  <c r="K2221" i="21"/>
  <c r="I2221" i="21"/>
  <c r="J2221" i="21"/>
  <c r="O2220" i="21"/>
  <c r="P2220" i="21"/>
  <c r="N2220" i="21"/>
  <c r="Q2220" i="21"/>
  <c r="E2220" i="21"/>
  <c r="F2220" i="21"/>
  <c r="D2221" i="21"/>
  <c r="K2222" i="21"/>
  <c r="J2222" i="21"/>
  <c r="I2222" i="21"/>
  <c r="L2222" i="21"/>
  <c r="H2223" i="21"/>
  <c r="M2222" i="21"/>
  <c r="Q2221" i="21"/>
  <c r="P2221" i="21"/>
  <c r="O2221" i="21"/>
  <c r="N2221" i="21"/>
  <c r="E2221" i="21"/>
  <c r="F2221" i="21"/>
  <c r="D2222" i="21"/>
  <c r="O2222" i="21"/>
  <c r="P2222" i="21"/>
  <c r="N2222" i="21"/>
  <c r="Q2222" i="21"/>
  <c r="J2223" i="21"/>
  <c r="H2224" i="21"/>
  <c r="L2223" i="21"/>
  <c r="M2223" i="21"/>
  <c r="I2223" i="21"/>
  <c r="K2223" i="21"/>
  <c r="D2223" i="21"/>
  <c r="E2222" i="21"/>
  <c r="F2222" i="21"/>
  <c r="M2224" i="21"/>
  <c r="H2225" i="21"/>
  <c r="J2224" i="21"/>
  <c r="K2224" i="21"/>
  <c r="L2224" i="21"/>
  <c r="I2224" i="21"/>
  <c r="O2223" i="21"/>
  <c r="P2223" i="21"/>
  <c r="N2223" i="21"/>
  <c r="Q2223" i="21"/>
  <c r="F2223" i="21"/>
  <c r="E2223" i="21"/>
  <c r="D2224" i="21"/>
  <c r="L2225" i="21"/>
  <c r="K2225" i="21"/>
  <c r="H2226" i="21"/>
  <c r="J2225" i="21"/>
  <c r="I2225" i="21"/>
  <c r="M2225" i="21"/>
  <c r="Q2224" i="21"/>
  <c r="P2224" i="21"/>
  <c r="O2224" i="21"/>
  <c r="N2224" i="21"/>
  <c r="F2224" i="21"/>
  <c r="D2225" i="21"/>
  <c r="E2224" i="21"/>
  <c r="J2226" i="21"/>
  <c r="I2226" i="21"/>
  <c r="K2226" i="21"/>
  <c r="L2226" i="21"/>
  <c r="H2227" i="21"/>
  <c r="M2226" i="21"/>
  <c r="O2225" i="21"/>
  <c r="P2225" i="21"/>
  <c r="N2225" i="21"/>
  <c r="Q2225" i="21"/>
  <c r="F2225" i="21"/>
  <c r="D2226" i="21"/>
  <c r="E2225" i="21"/>
  <c r="N2226" i="21"/>
  <c r="Q2226" i="21"/>
  <c r="P2226" i="21"/>
  <c r="O2226" i="21"/>
  <c r="L2227" i="21"/>
  <c r="M2227" i="21"/>
  <c r="H2228" i="21"/>
  <c r="J2227" i="21"/>
  <c r="K2227" i="21"/>
  <c r="I2227" i="21"/>
  <c r="E2226" i="21"/>
  <c r="D2227" i="21"/>
  <c r="F2226" i="21"/>
  <c r="J2228" i="21"/>
  <c r="M2228" i="21"/>
  <c r="L2228" i="21"/>
  <c r="I2228" i="21"/>
  <c r="K2228" i="21"/>
  <c r="H2229" i="21"/>
  <c r="O2227" i="21"/>
  <c r="N2227" i="21"/>
  <c r="Q2227" i="21"/>
  <c r="P2227" i="21"/>
  <c r="E2227" i="21"/>
  <c r="D2228" i="21"/>
  <c r="F2227" i="21"/>
  <c r="O2228" i="21"/>
  <c r="P2228" i="21"/>
  <c r="N2228" i="21"/>
  <c r="Q2228" i="21"/>
  <c r="I2229" i="21"/>
  <c r="L2229" i="21"/>
  <c r="M2229" i="21"/>
  <c r="J2229" i="21"/>
  <c r="H2230" i="21"/>
  <c r="K2229" i="21"/>
  <c r="F2228" i="21"/>
  <c r="D2229" i="21"/>
  <c r="E2228" i="21"/>
  <c r="Q2229" i="21"/>
  <c r="O2229" i="21"/>
  <c r="P2229" i="21"/>
  <c r="N2229" i="21"/>
  <c r="L2230" i="21"/>
  <c r="H2231" i="21"/>
  <c r="M2230" i="21"/>
  <c r="I2230" i="21"/>
  <c r="J2230" i="21"/>
  <c r="K2230" i="21"/>
  <c r="E2229" i="21"/>
  <c r="D2230" i="21"/>
  <c r="F2229" i="21"/>
  <c r="J2231" i="21"/>
  <c r="K2231" i="21"/>
  <c r="M2231" i="21"/>
  <c r="H2232" i="21"/>
  <c r="L2231" i="21"/>
  <c r="I2231" i="21"/>
  <c r="O2230" i="21"/>
  <c r="P2230" i="21"/>
  <c r="N2230" i="21"/>
  <c r="Q2230" i="21"/>
  <c r="F2230" i="21"/>
  <c r="E2230" i="21"/>
  <c r="D2231" i="21"/>
  <c r="M2232" i="21"/>
  <c r="L2232" i="21"/>
  <c r="H2233" i="21"/>
  <c r="I2232" i="21"/>
  <c r="J2232" i="21"/>
  <c r="K2232" i="21"/>
  <c r="Q2231" i="21"/>
  <c r="P2231" i="21"/>
  <c r="O2231" i="21"/>
  <c r="N2231" i="21"/>
  <c r="F2231" i="21"/>
  <c r="E2231" i="21"/>
  <c r="D2232" i="21"/>
  <c r="M2233" i="21"/>
  <c r="K2233" i="21"/>
  <c r="J2233" i="21"/>
  <c r="I2233" i="21"/>
  <c r="H2234" i="21"/>
  <c r="L2233" i="21"/>
  <c r="O2232" i="21"/>
  <c r="P2232" i="21"/>
  <c r="N2232" i="21"/>
  <c r="Q2232" i="21"/>
  <c r="E2232" i="21"/>
  <c r="D2233" i="21"/>
  <c r="F2232" i="21"/>
  <c r="P2233" i="21"/>
  <c r="O2233" i="21"/>
  <c r="N2233" i="21"/>
  <c r="Q2233" i="21"/>
  <c r="K2234" i="21"/>
  <c r="I2234" i="21"/>
  <c r="J2234" i="21"/>
  <c r="M2234" i="21"/>
  <c r="H2235" i="21"/>
  <c r="L2234" i="21"/>
  <c r="E2233" i="21"/>
  <c r="D2234" i="21"/>
  <c r="F2233" i="21"/>
  <c r="O2234" i="21"/>
  <c r="P2234" i="21"/>
  <c r="N2234" i="21"/>
  <c r="Q2234" i="21"/>
  <c r="M2235" i="21"/>
  <c r="I2235" i="21"/>
  <c r="H2236" i="21"/>
  <c r="J2235" i="21"/>
  <c r="L2235" i="21"/>
  <c r="K2235" i="21"/>
  <c r="E2234" i="21"/>
  <c r="F2234" i="21"/>
  <c r="D2235" i="21"/>
  <c r="O2235" i="21"/>
  <c r="P2235" i="21"/>
  <c r="N2235" i="21"/>
  <c r="Q2235" i="21"/>
  <c r="H2237" i="21"/>
  <c r="I2236" i="21"/>
  <c r="K2236" i="21"/>
  <c r="J2236" i="21"/>
  <c r="M2236" i="21"/>
  <c r="L2236" i="21"/>
  <c r="E2235" i="21"/>
  <c r="F2235" i="21"/>
  <c r="D2236" i="21"/>
  <c r="K2237" i="21"/>
  <c r="I2237" i="21"/>
  <c r="H2238" i="21"/>
  <c r="M2237" i="21"/>
  <c r="L2237" i="21"/>
  <c r="J2237" i="21"/>
  <c r="P2236" i="21"/>
  <c r="O2236" i="21"/>
  <c r="N2236" i="21"/>
  <c r="Q2236" i="21"/>
  <c r="D2237" i="21"/>
  <c r="E2236" i="21"/>
  <c r="F2236" i="21"/>
  <c r="O2237" i="21"/>
  <c r="N2237" i="21"/>
  <c r="Q2237" i="21"/>
  <c r="P2237" i="21"/>
  <c r="H2239" i="21"/>
  <c r="L2238" i="21"/>
  <c r="I2238" i="21"/>
  <c r="K2238" i="21"/>
  <c r="M2238" i="21"/>
  <c r="J2238" i="21"/>
  <c r="E2237" i="21"/>
  <c r="F2237" i="21"/>
  <c r="D2238" i="21"/>
  <c r="I2239" i="21"/>
  <c r="H2240" i="21"/>
  <c r="J2239" i="21"/>
  <c r="L2239" i="21"/>
  <c r="M2239" i="21"/>
  <c r="K2239" i="21"/>
  <c r="P2238" i="21"/>
  <c r="O2238" i="21"/>
  <c r="N2238" i="21"/>
  <c r="Q2238" i="21"/>
  <c r="D2239" i="21"/>
  <c r="E2238" i="21"/>
  <c r="F2238" i="21"/>
  <c r="Q2239" i="21"/>
  <c r="O2239" i="21"/>
  <c r="P2239" i="21"/>
  <c r="N2239" i="21"/>
  <c r="K2240" i="21"/>
  <c r="I2240" i="21"/>
  <c r="J2240" i="21"/>
  <c r="M2240" i="21"/>
  <c r="L2240" i="21"/>
  <c r="H2241" i="21"/>
  <c r="E2239" i="21"/>
  <c r="F2239" i="21"/>
  <c r="D2240" i="21"/>
  <c r="P2240" i="21"/>
  <c r="O2240" i="21"/>
  <c r="N2240" i="21"/>
  <c r="Q2240" i="21"/>
  <c r="K2241" i="21"/>
  <c r="L2241" i="21"/>
  <c r="M2241" i="21"/>
  <c r="J2241" i="21"/>
  <c r="H2242" i="21"/>
  <c r="I2241" i="21"/>
  <c r="E2240" i="21"/>
  <c r="D2241" i="21"/>
  <c r="F2240" i="21"/>
  <c r="J2242" i="21"/>
  <c r="K2242" i="21"/>
  <c r="H2243" i="21"/>
  <c r="L2242" i="21"/>
  <c r="M2242" i="21"/>
  <c r="I2242" i="21"/>
  <c r="P2241" i="21"/>
  <c r="N2241" i="21"/>
  <c r="Q2241" i="21"/>
  <c r="O2241" i="21"/>
  <c r="E2241" i="21"/>
  <c r="D2242" i="21"/>
  <c r="F2241" i="21"/>
  <c r="K2243" i="21"/>
  <c r="I2243" i="21"/>
  <c r="H2244" i="21"/>
  <c r="L2243" i="21"/>
  <c r="M2243" i="21"/>
  <c r="J2243" i="21"/>
  <c r="N2242" i="21"/>
  <c r="Q2242" i="21"/>
  <c r="O2242" i="21"/>
  <c r="P2242" i="21"/>
  <c r="E2242" i="21"/>
  <c r="D2243" i="21"/>
  <c r="F2242" i="21"/>
  <c r="O2243" i="21"/>
  <c r="P2243" i="21"/>
  <c r="N2243" i="21"/>
  <c r="Q2243" i="21"/>
  <c r="H2245" i="21"/>
  <c r="J2244" i="21"/>
  <c r="K2244" i="21"/>
  <c r="L2244" i="21"/>
  <c r="M2244" i="21"/>
  <c r="I2244" i="21"/>
  <c r="E2243" i="21"/>
  <c r="F2243" i="21"/>
  <c r="D2244" i="21"/>
  <c r="I2245" i="21"/>
  <c r="L2245" i="21"/>
  <c r="H2246" i="21"/>
  <c r="J2245" i="21"/>
  <c r="K2245" i="21"/>
  <c r="M2245" i="21"/>
  <c r="P2244" i="21"/>
  <c r="O2244" i="21"/>
  <c r="N2244" i="21"/>
  <c r="Q2244" i="21"/>
  <c r="E2244" i="21"/>
  <c r="F2244" i="21"/>
  <c r="D2245" i="21"/>
  <c r="Q2245" i="21"/>
  <c r="O2245" i="21"/>
  <c r="P2245" i="21"/>
  <c r="N2245" i="21"/>
  <c r="I2246" i="21"/>
  <c r="K2246" i="21"/>
  <c r="J2246" i="21"/>
  <c r="H2247" i="21"/>
  <c r="M2246" i="21"/>
  <c r="L2246" i="21"/>
  <c r="E2245" i="21"/>
  <c r="F2245" i="21"/>
  <c r="D2246" i="21"/>
  <c r="O2246" i="21"/>
  <c r="P2246" i="21"/>
  <c r="N2246" i="21"/>
  <c r="Q2246" i="21"/>
  <c r="K2247" i="21"/>
  <c r="H2248" i="21"/>
  <c r="J2247" i="21"/>
  <c r="M2247" i="21"/>
  <c r="L2247" i="21"/>
  <c r="I2247" i="21"/>
  <c r="F2246" i="21"/>
  <c r="E2246" i="21"/>
  <c r="D2247" i="21"/>
  <c r="J2248" i="21"/>
  <c r="M2248" i="21"/>
  <c r="I2248" i="21"/>
  <c r="L2248" i="21"/>
  <c r="K2248" i="21"/>
  <c r="H2249" i="21"/>
  <c r="Q2247" i="21"/>
  <c r="O2247" i="21"/>
  <c r="P2247" i="21"/>
  <c r="N2247" i="21"/>
  <c r="E2247" i="21"/>
  <c r="F2247" i="21"/>
  <c r="D2248" i="21"/>
  <c r="O2248" i="21"/>
  <c r="P2248" i="21"/>
  <c r="N2248" i="21"/>
  <c r="Q2248" i="21"/>
  <c r="J2249" i="21"/>
  <c r="K2249" i="21"/>
  <c r="H2250" i="21"/>
  <c r="M2249" i="21"/>
  <c r="I2249" i="21"/>
  <c r="L2249" i="21"/>
  <c r="E2248" i="21"/>
  <c r="D2249" i="21"/>
  <c r="F2248" i="21"/>
  <c r="L2250" i="21"/>
  <c r="K2250" i="21"/>
  <c r="M2250" i="21"/>
  <c r="H2251" i="21"/>
  <c r="J2250" i="21"/>
  <c r="I2250" i="21"/>
  <c r="O2249" i="21"/>
  <c r="P2249" i="21"/>
  <c r="N2249" i="21"/>
  <c r="Q2249" i="21"/>
  <c r="F2249" i="21"/>
  <c r="E2249" i="21"/>
  <c r="D2250" i="21"/>
  <c r="L2251" i="21"/>
  <c r="K2251" i="21"/>
  <c r="M2251" i="21"/>
  <c r="I2251" i="21"/>
  <c r="J2251" i="21"/>
  <c r="H2252" i="21"/>
  <c r="N2250" i="21"/>
  <c r="Q2250" i="21"/>
  <c r="P2250" i="21"/>
  <c r="O2250" i="21"/>
  <c r="F2250" i="21"/>
  <c r="D2251" i="21"/>
  <c r="E2250" i="21"/>
  <c r="O2251" i="21"/>
  <c r="P2251" i="21"/>
  <c r="N2251" i="21"/>
  <c r="Q2251" i="21"/>
  <c r="I2252" i="21"/>
  <c r="H2253" i="21"/>
  <c r="L2252" i="21"/>
  <c r="J2252" i="21"/>
  <c r="K2252" i="21"/>
  <c r="M2252" i="21"/>
  <c r="D2252" i="21"/>
  <c r="E2251" i="21"/>
  <c r="F2251" i="21"/>
  <c r="N2252" i="21"/>
  <c r="P2252" i="21"/>
  <c r="O2252" i="21"/>
  <c r="Q2252" i="21"/>
  <c r="K2253" i="21"/>
  <c r="J2253" i="21"/>
  <c r="M2253" i="21"/>
  <c r="I2253" i="21"/>
  <c r="L2253" i="21"/>
  <c r="H2254" i="21"/>
  <c r="F2252" i="21"/>
  <c r="D2253" i="21"/>
  <c r="E2252" i="21"/>
  <c r="O2253" i="21"/>
  <c r="N2253" i="21"/>
  <c r="Q2253" i="21"/>
  <c r="P2253" i="21"/>
  <c r="L2254" i="21"/>
  <c r="M2254" i="21"/>
  <c r="K2254" i="21"/>
  <c r="I2254" i="21"/>
  <c r="J2254" i="21"/>
  <c r="H2255" i="21"/>
  <c r="E2253" i="21"/>
  <c r="F2253" i="21"/>
  <c r="D2254" i="21"/>
  <c r="P2254" i="21"/>
  <c r="O2254" i="21"/>
  <c r="N2254" i="21"/>
  <c r="Q2254" i="21"/>
  <c r="I2255" i="21"/>
  <c r="J2255" i="21"/>
  <c r="L2255" i="21"/>
  <c r="M2255" i="21"/>
  <c r="K2255" i="21"/>
  <c r="H2256" i="21"/>
  <c r="F2254" i="21"/>
  <c r="E2254" i="21"/>
  <c r="D2255" i="21"/>
  <c r="O2255" i="21"/>
  <c r="P2255" i="21"/>
  <c r="N2255" i="21"/>
  <c r="Q2255" i="21"/>
  <c r="M2256" i="21"/>
  <c r="I2256" i="21"/>
  <c r="K2256" i="21"/>
  <c r="H2257" i="21"/>
  <c r="L2256" i="21"/>
  <c r="J2256" i="21"/>
  <c r="F2255" i="21"/>
  <c r="D2256" i="21"/>
  <c r="E2255" i="21"/>
  <c r="N2256" i="21"/>
  <c r="Q2256" i="21"/>
  <c r="O2256" i="21"/>
  <c r="P2256" i="21"/>
  <c r="M2257" i="21"/>
  <c r="J2257" i="21"/>
  <c r="H2258" i="21"/>
  <c r="L2257" i="21"/>
  <c r="K2257" i="21"/>
  <c r="I2257" i="21"/>
  <c r="F2256" i="21"/>
  <c r="E2256" i="21"/>
  <c r="D2257" i="21"/>
  <c r="L2258" i="21"/>
  <c r="K2258" i="21"/>
  <c r="I2258" i="21"/>
  <c r="J2258" i="21"/>
  <c r="M2258" i="21"/>
  <c r="H2259" i="21"/>
  <c r="Q2257" i="21"/>
  <c r="P2257" i="21"/>
  <c r="O2257" i="21"/>
  <c r="N2257" i="21"/>
  <c r="F2257" i="21"/>
  <c r="E2257" i="21"/>
  <c r="D2258" i="21"/>
  <c r="P2258" i="21"/>
  <c r="O2258" i="21"/>
  <c r="N2258" i="21"/>
  <c r="Q2258" i="21"/>
  <c r="I2259" i="21"/>
  <c r="L2259" i="21"/>
  <c r="J2259" i="21"/>
  <c r="K2259" i="21"/>
  <c r="H2260" i="21"/>
  <c r="M2259" i="21"/>
  <c r="E2258" i="21"/>
  <c r="D2259" i="21"/>
  <c r="F2258" i="21"/>
  <c r="O2259" i="21"/>
  <c r="N2259" i="21"/>
  <c r="Q2259" i="21"/>
  <c r="P2259" i="21"/>
  <c r="J2260" i="21"/>
  <c r="I2260" i="21"/>
  <c r="K2260" i="21"/>
  <c r="H2261" i="21"/>
  <c r="M2260" i="21"/>
  <c r="L2260" i="21"/>
  <c r="D2260" i="21"/>
  <c r="F2259" i="21"/>
  <c r="E2259" i="21"/>
  <c r="O2260" i="21"/>
  <c r="P2260" i="21"/>
  <c r="N2260" i="21"/>
  <c r="Q2260" i="21"/>
  <c r="H2262" i="21"/>
  <c r="L2261" i="21"/>
  <c r="J2261" i="21"/>
  <c r="I2261" i="21"/>
  <c r="M2261" i="21"/>
  <c r="K2261" i="21"/>
  <c r="D2261" i="21"/>
  <c r="F2260" i="21"/>
  <c r="E2260" i="21"/>
  <c r="K2262" i="21"/>
  <c r="I2262" i="21"/>
  <c r="J2262" i="21"/>
  <c r="L2262" i="21"/>
  <c r="M2262" i="21"/>
  <c r="H2263" i="21"/>
  <c r="Q2261" i="21"/>
  <c r="P2261" i="21"/>
  <c r="O2261" i="21"/>
  <c r="N2261" i="21"/>
  <c r="E2261" i="21"/>
  <c r="F2261" i="21"/>
  <c r="D2262" i="21"/>
  <c r="O2262" i="21"/>
  <c r="P2262" i="21"/>
  <c r="N2262" i="21"/>
  <c r="Q2262" i="21"/>
  <c r="M2263" i="21"/>
  <c r="J2263" i="21"/>
  <c r="K2263" i="21"/>
  <c r="H2264" i="21"/>
  <c r="L2263" i="21"/>
  <c r="I2263" i="21"/>
  <c r="F2262" i="21"/>
  <c r="E2262" i="21"/>
  <c r="D2263" i="21"/>
  <c r="I2264" i="21"/>
  <c r="H2265" i="21"/>
  <c r="J2264" i="21"/>
  <c r="L2264" i="21"/>
  <c r="K2264" i="21"/>
  <c r="M2264" i="21"/>
  <c r="O2263" i="21"/>
  <c r="P2263" i="21"/>
  <c r="N2263" i="21"/>
  <c r="Q2263" i="21"/>
  <c r="F2263" i="21"/>
  <c r="D2264" i="21"/>
  <c r="E2263" i="21"/>
  <c r="O2264" i="21"/>
  <c r="P2264" i="21"/>
  <c r="N2264" i="21"/>
  <c r="Q2264" i="21"/>
  <c r="H2266" i="21"/>
  <c r="M2265" i="21"/>
  <c r="I2265" i="21"/>
  <c r="J2265" i="21"/>
  <c r="L2265" i="21"/>
  <c r="K2265" i="21"/>
  <c r="E2264" i="21"/>
  <c r="D2265" i="21"/>
  <c r="F2264" i="21"/>
  <c r="L2266" i="21"/>
  <c r="M2266" i="21"/>
  <c r="K2266" i="21"/>
  <c r="H2267" i="21"/>
  <c r="J2266" i="21"/>
  <c r="I2266" i="21"/>
  <c r="O2265" i="21"/>
  <c r="P2265" i="21"/>
  <c r="N2265" i="21"/>
  <c r="Q2265" i="21"/>
  <c r="D2266" i="21"/>
  <c r="F2265" i="21"/>
  <c r="E2265" i="21"/>
  <c r="H2268" i="21"/>
  <c r="M2267" i="21"/>
  <c r="K2267" i="21"/>
  <c r="L2267" i="21"/>
  <c r="I2267" i="21"/>
  <c r="J2267" i="21"/>
  <c r="O2266" i="21"/>
  <c r="P2266" i="21"/>
  <c r="N2266" i="21"/>
  <c r="Q2266" i="21"/>
  <c r="E2266" i="21"/>
  <c r="D2267" i="21"/>
  <c r="F2266" i="21"/>
  <c r="H2269" i="21"/>
  <c r="K2268" i="21"/>
  <c r="M2268" i="21"/>
  <c r="J2268" i="21"/>
  <c r="I2268" i="21"/>
  <c r="L2268" i="21"/>
  <c r="P2267" i="21"/>
  <c r="O2267" i="21"/>
  <c r="N2267" i="21"/>
  <c r="Q2267" i="21"/>
  <c r="D2268" i="21"/>
  <c r="E2267" i="21"/>
  <c r="F2267" i="21"/>
  <c r="K2269" i="21"/>
  <c r="H2270" i="21"/>
  <c r="L2269" i="21"/>
  <c r="I2269" i="21"/>
  <c r="M2269" i="21"/>
  <c r="J2269" i="21"/>
  <c r="O2268" i="21"/>
  <c r="P2268" i="21"/>
  <c r="N2268" i="21"/>
  <c r="Q2268" i="21"/>
  <c r="D2269" i="21"/>
  <c r="E2268" i="21"/>
  <c r="F2268" i="21"/>
  <c r="K2270" i="21"/>
  <c r="M2270" i="21"/>
  <c r="L2270" i="21"/>
  <c r="I2270" i="21"/>
  <c r="J2270" i="21"/>
  <c r="H2271" i="21"/>
  <c r="Q2269" i="21"/>
  <c r="P2269" i="21"/>
  <c r="O2269" i="21"/>
  <c r="N2269" i="21"/>
  <c r="D2270" i="21"/>
  <c r="E2269" i="21"/>
  <c r="F2269" i="21"/>
  <c r="P2270" i="21"/>
  <c r="O2270" i="21"/>
  <c r="N2270" i="21"/>
  <c r="Q2270" i="21"/>
  <c r="I2271" i="21"/>
  <c r="M2271" i="21"/>
  <c r="J2271" i="21"/>
  <c r="H2272" i="21"/>
  <c r="K2271" i="21"/>
  <c r="L2271" i="21"/>
  <c r="E2270" i="21"/>
  <c r="D2271" i="21"/>
  <c r="F2270" i="21"/>
  <c r="Q2271" i="21"/>
  <c r="P2271" i="21"/>
  <c r="O2271" i="21"/>
  <c r="N2271" i="21"/>
  <c r="I2272" i="21"/>
  <c r="J2272" i="21"/>
  <c r="K2272" i="21"/>
  <c r="H2273" i="21"/>
  <c r="L2272" i="21"/>
  <c r="M2272" i="21"/>
  <c r="F2271" i="21"/>
  <c r="D2272" i="21"/>
  <c r="E2271" i="21"/>
  <c r="O2272" i="21"/>
  <c r="N2272" i="21"/>
  <c r="Q2272" i="21"/>
  <c r="P2272" i="21"/>
  <c r="H2274" i="21"/>
  <c r="K2273" i="21"/>
  <c r="L2273" i="21"/>
  <c r="M2273" i="21"/>
  <c r="J2273" i="21"/>
  <c r="I2273" i="21"/>
  <c r="F2272" i="21"/>
  <c r="D2273" i="21"/>
  <c r="E2272" i="21"/>
  <c r="I2274" i="21"/>
  <c r="L2274" i="21"/>
  <c r="K2274" i="21"/>
  <c r="M2274" i="21"/>
  <c r="J2274" i="21"/>
  <c r="H2275" i="21"/>
  <c r="O2273" i="21"/>
  <c r="P2273" i="21"/>
  <c r="N2273" i="21"/>
  <c r="Q2273" i="21"/>
  <c r="F2273" i="21"/>
  <c r="E2273" i="21"/>
  <c r="D2274" i="21"/>
  <c r="N2274" i="21"/>
  <c r="Q2274" i="21"/>
  <c r="P2274" i="21"/>
  <c r="O2274" i="21"/>
  <c r="L2275" i="21"/>
  <c r="K2275" i="21"/>
  <c r="J2275" i="21"/>
  <c r="M2275" i="21"/>
  <c r="I2275" i="21"/>
  <c r="H2276" i="21"/>
  <c r="D2275" i="21"/>
  <c r="E2274" i="21"/>
  <c r="F2274" i="21"/>
  <c r="P2275" i="21"/>
  <c r="N2275" i="21"/>
  <c r="Q2275" i="21"/>
  <c r="O2275" i="21"/>
  <c r="J2276" i="21"/>
  <c r="L2276" i="21"/>
  <c r="M2276" i="21"/>
  <c r="K2276" i="21"/>
  <c r="H2277" i="21"/>
  <c r="I2276" i="21"/>
  <c r="F2275" i="21"/>
  <c r="E2275" i="21"/>
  <c r="D2276" i="21"/>
  <c r="M2277" i="21"/>
  <c r="I2277" i="21"/>
  <c r="L2277" i="21"/>
  <c r="J2277" i="21"/>
  <c r="K2277" i="21"/>
  <c r="H2278" i="21"/>
  <c r="P2276" i="21"/>
  <c r="O2276" i="21"/>
  <c r="N2276" i="21"/>
  <c r="Q2276" i="21"/>
  <c r="D2277" i="21"/>
  <c r="F2276" i="21"/>
  <c r="E2276" i="21"/>
  <c r="Q2277" i="21"/>
  <c r="P2277" i="21"/>
  <c r="O2277" i="21"/>
  <c r="N2277" i="21"/>
  <c r="I2278" i="21"/>
  <c r="L2278" i="21"/>
  <c r="M2278" i="21"/>
  <c r="H2279" i="21"/>
  <c r="J2278" i="21"/>
  <c r="K2278" i="21"/>
  <c r="E2277" i="21"/>
  <c r="D2278" i="21"/>
  <c r="F2277" i="21"/>
  <c r="O2278" i="21"/>
  <c r="N2278" i="21"/>
  <c r="P2278" i="21"/>
  <c r="Q2278" i="21"/>
  <c r="J2279" i="21"/>
  <c r="H2280" i="21"/>
  <c r="I2279" i="21"/>
  <c r="K2279" i="21"/>
  <c r="M2279" i="21"/>
  <c r="L2279" i="21"/>
  <c r="E2278" i="21"/>
  <c r="D2279" i="21"/>
  <c r="F2278" i="21"/>
  <c r="L2280" i="21"/>
  <c r="M2280" i="21"/>
  <c r="J2280" i="21"/>
  <c r="H2281" i="21"/>
  <c r="I2280" i="21"/>
  <c r="K2280" i="21"/>
  <c r="P2279" i="21"/>
  <c r="O2279" i="21"/>
  <c r="N2279" i="21"/>
  <c r="Q2279" i="21"/>
  <c r="E2279" i="21"/>
  <c r="D2280" i="21"/>
  <c r="F2279" i="21"/>
  <c r="I2281" i="21"/>
  <c r="L2281" i="21"/>
  <c r="J2281" i="21"/>
  <c r="H2282" i="21"/>
  <c r="K2281" i="21"/>
  <c r="M2281" i="21"/>
  <c r="N2280" i="21"/>
  <c r="Q2280" i="21"/>
  <c r="P2280" i="21"/>
  <c r="O2280" i="21"/>
  <c r="E2280" i="21"/>
  <c r="D2281" i="21"/>
  <c r="F2280" i="21"/>
  <c r="P2281" i="21"/>
  <c r="O2281" i="21"/>
  <c r="N2281" i="21"/>
  <c r="Q2281" i="21"/>
  <c r="L2282" i="21"/>
  <c r="M2282" i="21"/>
  <c r="H2283" i="21"/>
  <c r="I2282" i="21"/>
  <c r="J2282" i="21"/>
  <c r="K2282" i="21"/>
  <c r="E2281" i="21"/>
  <c r="F2281" i="21"/>
  <c r="D2282" i="21"/>
  <c r="L2283" i="21"/>
  <c r="H2284" i="21"/>
  <c r="K2283" i="21"/>
  <c r="M2283" i="21"/>
  <c r="J2283" i="21"/>
  <c r="I2283" i="21"/>
  <c r="P2282" i="21"/>
  <c r="O2282" i="21"/>
  <c r="N2282" i="21"/>
  <c r="Q2282" i="21"/>
  <c r="E2282" i="21"/>
  <c r="D2283" i="21"/>
  <c r="F2282" i="21"/>
  <c r="H2285" i="21"/>
  <c r="M2284" i="21"/>
  <c r="L2284" i="21"/>
  <c r="I2284" i="21"/>
  <c r="J2284" i="21"/>
  <c r="K2284" i="21"/>
  <c r="N2283" i="21"/>
  <c r="Q2283" i="21"/>
  <c r="O2283" i="21"/>
  <c r="P2283" i="21"/>
  <c r="D2284" i="21"/>
  <c r="F2283" i="21"/>
  <c r="E2283" i="21"/>
  <c r="I2285" i="21"/>
  <c r="K2285" i="21"/>
  <c r="J2285" i="21"/>
  <c r="M2285" i="21"/>
  <c r="H2286" i="21"/>
  <c r="L2285" i="21"/>
  <c r="P2284" i="21"/>
  <c r="O2284" i="21"/>
  <c r="N2284" i="21"/>
  <c r="Q2284" i="21"/>
  <c r="F2284" i="21"/>
  <c r="D2285" i="21"/>
  <c r="E2284" i="21"/>
  <c r="Q2285" i="21"/>
  <c r="P2285" i="21"/>
  <c r="N2285" i="21"/>
  <c r="O2285" i="21"/>
  <c r="H2287" i="21"/>
  <c r="L2286" i="21"/>
  <c r="K2286" i="21"/>
  <c r="M2286" i="21"/>
  <c r="I2286" i="21"/>
  <c r="J2286" i="21"/>
  <c r="D2286" i="21"/>
  <c r="F2285" i="21"/>
  <c r="E2285" i="21"/>
  <c r="K2287" i="21"/>
  <c r="I2287" i="21"/>
  <c r="J2287" i="21"/>
  <c r="H2288" i="21"/>
  <c r="L2287" i="21"/>
  <c r="M2287" i="21"/>
  <c r="O2286" i="21"/>
  <c r="P2286" i="21"/>
  <c r="N2286" i="21"/>
  <c r="Q2286" i="21"/>
  <c r="E2286" i="21"/>
  <c r="F2286" i="21"/>
  <c r="D2287" i="21"/>
  <c r="Q2287" i="21"/>
  <c r="P2287" i="21"/>
  <c r="O2287" i="21"/>
  <c r="N2287" i="21"/>
  <c r="H2289" i="21"/>
  <c r="M2288" i="21"/>
  <c r="L2288" i="21"/>
  <c r="K2288" i="21"/>
  <c r="I2288" i="21"/>
  <c r="J2288" i="21"/>
  <c r="D2288" i="21"/>
  <c r="E2287" i="21"/>
  <c r="F2287" i="21"/>
  <c r="K2289" i="21"/>
  <c r="M2289" i="21"/>
  <c r="I2289" i="21"/>
  <c r="H2290" i="21"/>
  <c r="J2289" i="21"/>
  <c r="L2289" i="21"/>
  <c r="N2288" i="21"/>
  <c r="Q2288" i="21"/>
  <c r="P2288" i="21"/>
  <c r="O2288" i="21"/>
  <c r="F2288" i="21"/>
  <c r="D2289" i="21"/>
  <c r="E2288" i="21"/>
  <c r="P2289" i="21"/>
  <c r="O2289" i="21"/>
  <c r="N2289" i="21"/>
  <c r="Q2289" i="21"/>
  <c r="M2290" i="21"/>
  <c r="H2291" i="21"/>
  <c r="J2290" i="21"/>
  <c r="K2290" i="21"/>
  <c r="L2290" i="21"/>
  <c r="I2290" i="21"/>
  <c r="E2289" i="21"/>
  <c r="F2289" i="21"/>
  <c r="D2290" i="21"/>
  <c r="M2291" i="21"/>
  <c r="H2292" i="21"/>
  <c r="J2291" i="21"/>
  <c r="K2291" i="21"/>
  <c r="I2291" i="21"/>
  <c r="L2291" i="21"/>
  <c r="N2290" i="21"/>
  <c r="Q2290" i="21"/>
  <c r="P2290" i="21"/>
  <c r="O2290" i="21"/>
  <c r="F2290" i="21"/>
  <c r="D2291" i="21"/>
  <c r="E2290" i="21"/>
  <c r="J2292" i="21"/>
  <c r="H2293" i="21"/>
  <c r="I2292" i="21"/>
  <c r="L2292" i="21"/>
  <c r="M2292" i="21"/>
  <c r="K2292" i="21"/>
  <c r="O2291" i="21"/>
  <c r="N2291" i="21"/>
  <c r="Q2291" i="21"/>
  <c r="P2291" i="21"/>
  <c r="F2291" i="21"/>
  <c r="D2292" i="21"/>
  <c r="E2291" i="21"/>
  <c r="L2293" i="21"/>
  <c r="M2293" i="21"/>
  <c r="J2293" i="21"/>
  <c r="I2293" i="21"/>
  <c r="K2293" i="21"/>
  <c r="H2294" i="21"/>
  <c r="P2292" i="21"/>
  <c r="O2292" i="21"/>
  <c r="N2292" i="21"/>
  <c r="Q2292" i="21"/>
  <c r="D2293" i="21"/>
  <c r="F2292" i="21"/>
  <c r="E2292" i="21"/>
  <c r="P2293" i="21"/>
  <c r="N2293" i="21"/>
  <c r="Q2293" i="21"/>
  <c r="O2293" i="21"/>
  <c r="M2294" i="21"/>
  <c r="H2295" i="21"/>
  <c r="J2294" i="21"/>
  <c r="L2294" i="21"/>
  <c r="K2294" i="21"/>
  <c r="I2294" i="21"/>
  <c r="D2294" i="21"/>
  <c r="E2293" i="21"/>
  <c r="F2293" i="21"/>
  <c r="K2295" i="21"/>
  <c r="I2295" i="21"/>
  <c r="L2295" i="21"/>
  <c r="J2295" i="21"/>
  <c r="H2296" i="21"/>
  <c r="M2295" i="21"/>
  <c r="P2294" i="21"/>
  <c r="O2294" i="21"/>
  <c r="N2294" i="21"/>
  <c r="Q2294" i="21"/>
  <c r="F2294" i="21"/>
  <c r="E2294" i="21"/>
  <c r="D2295" i="21"/>
  <c r="Q2295" i="21"/>
  <c r="P2295" i="21"/>
  <c r="O2295" i="21"/>
  <c r="N2295" i="21"/>
  <c r="J2296" i="21"/>
  <c r="K2296" i="21"/>
  <c r="I2296" i="21"/>
  <c r="L2296" i="21"/>
  <c r="M2296" i="21"/>
  <c r="H2297" i="21"/>
  <c r="D2296" i="21"/>
  <c r="E2295" i="21"/>
  <c r="F2295" i="21"/>
  <c r="P2296" i="21"/>
  <c r="O2296" i="21"/>
  <c r="N2296" i="21"/>
  <c r="Q2296" i="21"/>
  <c r="J2297" i="21"/>
  <c r="L2297" i="21"/>
  <c r="M2297" i="21"/>
  <c r="H2298" i="21"/>
  <c r="K2297" i="21"/>
  <c r="I2297" i="21"/>
  <c r="E2296" i="21"/>
  <c r="D2297" i="21"/>
  <c r="F2296" i="21"/>
  <c r="K2298" i="21"/>
  <c r="H2299" i="21"/>
  <c r="L2298" i="21"/>
  <c r="M2298" i="21"/>
  <c r="J2298" i="21"/>
  <c r="I2298" i="21"/>
  <c r="P2297" i="21"/>
  <c r="O2297" i="21"/>
  <c r="N2297" i="21"/>
  <c r="Q2297" i="21"/>
  <c r="F2297" i="21"/>
  <c r="E2297" i="21"/>
  <c r="D2298" i="21"/>
  <c r="K2299" i="21"/>
  <c r="L2299" i="21"/>
  <c r="J2299" i="21"/>
  <c r="I2299" i="21"/>
  <c r="H2300" i="21"/>
  <c r="M2299" i="21"/>
  <c r="P2298" i="21"/>
  <c r="O2298" i="21"/>
  <c r="N2298" i="21"/>
  <c r="Q2298" i="21"/>
  <c r="D2299" i="21"/>
  <c r="F2298" i="21"/>
  <c r="E2298" i="21"/>
  <c r="O2299" i="21"/>
  <c r="N2299" i="21"/>
  <c r="Q2299" i="21"/>
  <c r="P2299" i="21"/>
  <c r="J2300" i="21"/>
  <c r="H2301" i="21"/>
  <c r="K2300" i="21"/>
  <c r="M2300" i="21"/>
  <c r="L2300" i="21"/>
  <c r="I2300" i="21"/>
  <c r="E2299" i="21"/>
  <c r="D2300" i="21"/>
  <c r="F2299" i="21"/>
  <c r="K2301" i="21"/>
  <c r="I2301" i="21"/>
  <c r="H2302" i="21"/>
  <c r="L2301" i="21"/>
  <c r="M2301" i="21"/>
  <c r="J2301" i="21"/>
  <c r="O2300" i="21"/>
  <c r="P2300" i="21"/>
  <c r="N2300" i="21"/>
  <c r="Q2300" i="21"/>
  <c r="E2300" i="21"/>
  <c r="F2300" i="21"/>
  <c r="D2301" i="21"/>
  <c r="O2301" i="21"/>
  <c r="N2301" i="21"/>
  <c r="Q2301" i="21"/>
  <c r="P2301" i="21"/>
  <c r="H2303" i="21"/>
  <c r="L2302" i="21"/>
  <c r="J2302" i="21"/>
  <c r="M2302" i="21"/>
  <c r="K2302" i="21"/>
  <c r="I2302" i="21"/>
  <c r="E2301" i="21"/>
  <c r="D2302" i="21"/>
  <c r="F2301" i="21"/>
  <c r="M2303" i="21"/>
  <c r="K2303" i="21"/>
  <c r="H2304" i="21"/>
  <c r="I2303" i="21"/>
  <c r="L2303" i="21"/>
  <c r="J2303" i="21"/>
  <c r="P2302" i="21"/>
  <c r="N2302" i="21"/>
  <c r="Q2302" i="21"/>
  <c r="O2302" i="21"/>
  <c r="E2302" i="21"/>
  <c r="D2303" i="21"/>
  <c r="F2302" i="21"/>
  <c r="L2304" i="21"/>
  <c r="M2304" i="21"/>
  <c r="I2304" i="21"/>
  <c r="K2304" i="21"/>
  <c r="H2305" i="21"/>
  <c r="J2304" i="21"/>
  <c r="P2303" i="21"/>
  <c r="O2303" i="21"/>
  <c r="N2303" i="21"/>
  <c r="Q2303" i="21"/>
  <c r="E2303" i="21"/>
  <c r="D2304" i="21"/>
  <c r="F2303" i="21"/>
  <c r="N2304" i="21"/>
  <c r="Q2304" i="21"/>
  <c r="O2304" i="21"/>
  <c r="P2304" i="21"/>
  <c r="L2305" i="21"/>
  <c r="J2305" i="21"/>
  <c r="K2305" i="21"/>
  <c r="H2306" i="21"/>
  <c r="I2305" i="21"/>
  <c r="M2305" i="21"/>
  <c r="F2304" i="21"/>
  <c r="E2304" i="21"/>
  <c r="D2305" i="21"/>
  <c r="H2307" i="21"/>
  <c r="J2306" i="21"/>
  <c r="M2306" i="21"/>
  <c r="K2306" i="21"/>
  <c r="L2306" i="21"/>
  <c r="I2306" i="21"/>
  <c r="O2305" i="21"/>
  <c r="N2305" i="21"/>
  <c r="Q2305" i="21"/>
  <c r="P2305" i="21"/>
  <c r="D2306" i="21"/>
  <c r="F2305" i="21"/>
  <c r="E2305" i="21"/>
  <c r="L2307" i="21"/>
  <c r="I2307" i="21"/>
  <c r="H2308" i="21"/>
  <c r="M2307" i="21"/>
  <c r="J2307" i="21"/>
  <c r="K2307" i="21"/>
  <c r="P2306" i="21"/>
  <c r="O2306" i="21"/>
  <c r="N2306" i="21"/>
  <c r="Q2306" i="21"/>
  <c r="F2306" i="21"/>
  <c r="D2307" i="21"/>
  <c r="E2306" i="21"/>
  <c r="P2307" i="21"/>
  <c r="O2307" i="21"/>
  <c r="N2307" i="21"/>
  <c r="Q2307" i="21"/>
  <c r="M2308" i="21"/>
  <c r="H2309" i="21"/>
  <c r="L2308" i="21"/>
  <c r="J2308" i="21"/>
  <c r="I2308" i="21"/>
  <c r="K2308" i="21"/>
  <c r="E2307" i="21"/>
  <c r="F2307" i="21"/>
  <c r="D2308" i="21"/>
  <c r="H2310" i="21"/>
  <c r="J2309" i="21"/>
  <c r="M2309" i="21"/>
  <c r="I2309" i="21"/>
  <c r="L2309" i="21"/>
  <c r="K2309" i="21"/>
  <c r="O2308" i="21"/>
  <c r="P2308" i="21"/>
  <c r="N2308" i="21"/>
  <c r="Q2308" i="21"/>
  <c r="E2308" i="21"/>
  <c r="F2308" i="21"/>
  <c r="D2309" i="21"/>
  <c r="L2310" i="21"/>
  <c r="H2311" i="21"/>
  <c r="I2310" i="21"/>
  <c r="J2310" i="21"/>
  <c r="M2310" i="21"/>
  <c r="K2310" i="21"/>
  <c r="P2309" i="21"/>
  <c r="N2309" i="21"/>
  <c r="Q2309" i="21"/>
  <c r="O2309" i="21"/>
  <c r="F2309" i="21"/>
  <c r="D2310" i="21"/>
  <c r="E2309" i="21"/>
  <c r="H2312" i="21"/>
  <c r="K2311" i="21"/>
  <c r="J2311" i="21"/>
  <c r="L2311" i="21"/>
  <c r="M2311" i="21"/>
  <c r="I2311" i="21"/>
  <c r="N2310" i="21"/>
  <c r="Q2310" i="21"/>
  <c r="P2310" i="21"/>
  <c r="O2310" i="21"/>
  <c r="E2310" i="21"/>
  <c r="D2311" i="21"/>
  <c r="F2310" i="21"/>
  <c r="L2312" i="21"/>
  <c r="J2312" i="21"/>
  <c r="I2312" i="21"/>
  <c r="H2313" i="21"/>
  <c r="M2312" i="21"/>
  <c r="K2312" i="21"/>
  <c r="P2311" i="21"/>
  <c r="O2311" i="21"/>
  <c r="N2311" i="21"/>
  <c r="Q2311" i="21"/>
  <c r="D2312" i="21"/>
  <c r="E2311" i="21"/>
  <c r="F2311" i="21"/>
  <c r="Q2312" i="21"/>
  <c r="N2312" i="21"/>
  <c r="P2312" i="21"/>
  <c r="O2312" i="21"/>
  <c r="H2314" i="21"/>
  <c r="L2313" i="21"/>
  <c r="K2313" i="21"/>
  <c r="J2313" i="21"/>
  <c r="I2313" i="21"/>
  <c r="M2313" i="21"/>
  <c r="D2313" i="21"/>
  <c r="E2312" i="21"/>
  <c r="F2312" i="21"/>
  <c r="K2314" i="21"/>
  <c r="I2314" i="21"/>
  <c r="J2314" i="21"/>
  <c r="H2315" i="21"/>
  <c r="M2314" i="21"/>
  <c r="L2314" i="21"/>
  <c r="N2313" i="21"/>
  <c r="Q2313" i="21"/>
  <c r="O2313" i="21"/>
  <c r="P2313" i="21"/>
  <c r="D2314" i="21"/>
  <c r="E2313" i="21"/>
  <c r="F2313" i="21"/>
  <c r="N2314" i="21"/>
  <c r="Q2314" i="21"/>
  <c r="O2314" i="21"/>
  <c r="P2314" i="21"/>
  <c r="L2315" i="21"/>
  <c r="H2316" i="21"/>
  <c r="K2315" i="21"/>
  <c r="I2315" i="21"/>
  <c r="J2315" i="21"/>
  <c r="M2315" i="21"/>
  <c r="E2314" i="21"/>
  <c r="F2314" i="21"/>
  <c r="D2315" i="21"/>
  <c r="I2316" i="21"/>
  <c r="K2316" i="21"/>
  <c r="L2316" i="21"/>
  <c r="H2317" i="21"/>
  <c r="M2316" i="21"/>
  <c r="J2316" i="21"/>
  <c r="Q2315" i="21"/>
  <c r="P2315" i="21"/>
  <c r="N2315" i="21"/>
  <c r="O2315" i="21"/>
  <c r="D2316" i="21"/>
  <c r="E2315" i="21"/>
  <c r="F2315" i="21"/>
  <c r="O2316" i="21"/>
  <c r="P2316" i="21"/>
  <c r="N2316" i="21"/>
  <c r="Q2316" i="21"/>
  <c r="K2317" i="21"/>
  <c r="L2317" i="21"/>
  <c r="H2318" i="21"/>
  <c r="I2317" i="21"/>
  <c r="M2317" i="21"/>
  <c r="J2317" i="21"/>
  <c r="F2316" i="21"/>
  <c r="E2316" i="21"/>
  <c r="D2317" i="21"/>
  <c r="I2318" i="21"/>
  <c r="J2318" i="21"/>
  <c r="K2318" i="21"/>
  <c r="H2319" i="21"/>
  <c r="M2318" i="21"/>
  <c r="L2318" i="21"/>
  <c r="Q2317" i="21"/>
  <c r="O2317" i="21"/>
  <c r="P2317" i="21"/>
  <c r="N2317" i="21"/>
  <c r="D2318" i="21"/>
  <c r="F2317" i="21"/>
  <c r="E2317" i="21"/>
  <c r="P2318" i="21"/>
  <c r="O2318" i="21"/>
  <c r="N2318" i="21"/>
  <c r="Q2318" i="21"/>
  <c r="L2319" i="21"/>
  <c r="H2320" i="21"/>
  <c r="I2319" i="21"/>
  <c r="M2319" i="21"/>
  <c r="K2319" i="21"/>
  <c r="J2319" i="21"/>
  <c r="F2318" i="21"/>
  <c r="D2319" i="21"/>
  <c r="E2318" i="21"/>
  <c r="H2321" i="21"/>
  <c r="M2320" i="21"/>
  <c r="J2320" i="21"/>
  <c r="I2320" i="21"/>
  <c r="K2320" i="21"/>
  <c r="L2320" i="21"/>
  <c r="P2319" i="21"/>
  <c r="O2319" i="21"/>
  <c r="N2319" i="21"/>
  <c r="Q2319" i="21"/>
  <c r="D2320" i="21"/>
  <c r="F2319" i="21"/>
  <c r="E2319" i="21"/>
  <c r="L2321" i="21"/>
  <c r="I2321" i="21"/>
  <c r="K2321" i="21"/>
  <c r="J2321" i="21"/>
  <c r="M2321" i="21"/>
  <c r="H2322" i="21"/>
  <c r="O2320" i="21"/>
  <c r="P2320" i="21"/>
  <c r="N2320" i="21"/>
  <c r="Q2320" i="21"/>
  <c r="D2321" i="21"/>
  <c r="F2320" i="21"/>
  <c r="E2320" i="21"/>
  <c r="Q2321" i="21"/>
  <c r="O2321" i="21"/>
  <c r="P2321" i="21"/>
  <c r="N2321" i="21"/>
  <c r="L2322" i="21"/>
  <c r="H2323" i="21"/>
  <c r="K2322" i="21"/>
  <c r="M2322" i="21"/>
  <c r="I2322" i="21"/>
  <c r="J2322" i="21"/>
  <c r="E2321" i="21"/>
  <c r="F2321" i="21"/>
  <c r="D2322" i="21"/>
  <c r="I2323" i="21"/>
  <c r="L2323" i="21"/>
  <c r="H2324" i="21"/>
  <c r="M2323" i="21"/>
  <c r="J2323" i="21"/>
  <c r="K2323" i="21"/>
  <c r="P2322" i="21"/>
  <c r="O2322" i="21"/>
  <c r="N2322" i="21"/>
  <c r="Q2322" i="21"/>
  <c r="D2323" i="21"/>
  <c r="E2322" i="21"/>
  <c r="F2322" i="21"/>
  <c r="O2323" i="21"/>
  <c r="P2323" i="21"/>
  <c r="N2323" i="21"/>
  <c r="Q2323" i="21"/>
  <c r="L2324" i="21"/>
  <c r="I2324" i="21"/>
  <c r="K2324" i="21"/>
  <c r="H2325" i="21"/>
  <c r="J2324" i="21"/>
  <c r="M2324" i="21"/>
  <c r="D2324" i="21"/>
  <c r="F2323" i="21"/>
  <c r="E2323" i="21"/>
  <c r="O2324" i="21"/>
  <c r="P2324" i="21"/>
  <c r="N2324" i="21"/>
  <c r="Q2324" i="21"/>
  <c r="M2325" i="21"/>
  <c r="I2325" i="21"/>
  <c r="J2325" i="21"/>
  <c r="H2326" i="21"/>
  <c r="L2325" i="21"/>
  <c r="K2325" i="21"/>
  <c r="D2325" i="21"/>
  <c r="F2324" i="21"/>
  <c r="E2324" i="21"/>
  <c r="Q2325" i="21"/>
  <c r="O2325" i="21"/>
  <c r="P2325" i="21"/>
  <c r="N2325" i="21"/>
  <c r="L2326" i="21"/>
  <c r="M2326" i="21"/>
  <c r="J2326" i="21"/>
  <c r="K2326" i="21"/>
  <c r="I2326" i="21"/>
  <c r="H2327" i="21"/>
  <c r="E2325" i="21"/>
  <c r="F2325" i="21"/>
  <c r="D2326" i="21"/>
  <c r="O2326" i="21"/>
  <c r="P2326" i="21"/>
  <c r="N2326" i="21"/>
  <c r="Q2326" i="21"/>
  <c r="M2327" i="21"/>
  <c r="H2328" i="21"/>
  <c r="J2327" i="21"/>
  <c r="L2327" i="21"/>
  <c r="K2327" i="21"/>
  <c r="I2327" i="21"/>
  <c r="F2326" i="21"/>
  <c r="D2327" i="21"/>
  <c r="E2326" i="21"/>
  <c r="L2328" i="21"/>
  <c r="M2328" i="21"/>
  <c r="K2328" i="21"/>
  <c r="H2329" i="21"/>
  <c r="J2328" i="21"/>
  <c r="I2328" i="21"/>
  <c r="O2327" i="21"/>
  <c r="P2327" i="21"/>
  <c r="N2327" i="21"/>
  <c r="Q2327" i="21"/>
  <c r="D2328" i="21"/>
  <c r="F2327" i="21"/>
  <c r="E2327" i="21"/>
  <c r="H2330" i="21"/>
  <c r="M2329" i="21"/>
  <c r="L2329" i="21"/>
  <c r="J2329" i="21"/>
  <c r="I2329" i="21"/>
  <c r="K2329" i="21"/>
  <c r="N2328" i="21"/>
  <c r="Q2328" i="21"/>
  <c r="O2328" i="21"/>
  <c r="P2328" i="21"/>
  <c r="F2328" i="21"/>
  <c r="E2328" i="21"/>
  <c r="D2329" i="21"/>
  <c r="L2330" i="21"/>
  <c r="M2330" i="21"/>
  <c r="J2330" i="21"/>
  <c r="K2330" i="21"/>
  <c r="H2331" i="21"/>
  <c r="I2330" i="21"/>
  <c r="P2329" i="21"/>
  <c r="O2329" i="21"/>
  <c r="N2329" i="21"/>
  <c r="Q2329" i="21"/>
  <c r="E2329" i="21"/>
  <c r="F2329" i="21"/>
  <c r="D2330" i="21"/>
  <c r="I2331" i="21"/>
  <c r="H2332" i="21"/>
  <c r="M2331" i="21"/>
  <c r="J2331" i="21"/>
  <c r="K2331" i="21"/>
  <c r="L2331" i="21"/>
  <c r="O2330" i="21"/>
  <c r="P2330" i="21"/>
  <c r="N2330" i="21"/>
  <c r="Q2330" i="21"/>
  <c r="D2331" i="21"/>
  <c r="F2330" i="21"/>
  <c r="E2330" i="21"/>
  <c r="P2331" i="21"/>
  <c r="O2331" i="21"/>
  <c r="N2331" i="21"/>
  <c r="Q2331" i="21"/>
  <c r="K2332" i="21"/>
  <c r="L2332" i="21"/>
  <c r="M2332" i="21"/>
  <c r="H2333" i="21"/>
  <c r="J2332" i="21"/>
  <c r="I2332" i="21"/>
  <c r="D2332" i="21"/>
  <c r="E2331" i="21"/>
  <c r="F2331" i="21"/>
  <c r="I2333" i="21"/>
  <c r="K2333" i="21"/>
  <c r="L2333" i="21"/>
  <c r="H2334" i="21"/>
  <c r="J2333" i="21"/>
  <c r="M2333" i="21"/>
  <c r="O2332" i="21"/>
  <c r="P2332" i="21"/>
  <c r="N2332" i="21"/>
  <c r="Q2332" i="21"/>
  <c r="E2332" i="21"/>
  <c r="F2332" i="21"/>
  <c r="D2333" i="21"/>
  <c r="O2333" i="21"/>
  <c r="N2333" i="21"/>
  <c r="Q2333" i="21"/>
  <c r="P2333" i="21"/>
  <c r="I2334" i="21"/>
  <c r="H2335" i="21"/>
  <c r="K2334" i="21"/>
  <c r="L2334" i="21"/>
  <c r="M2334" i="21"/>
  <c r="J2334" i="21"/>
  <c r="E2333" i="21"/>
  <c r="D2334" i="21"/>
  <c r="F2333" i="21"/>
  <c r="P2334" i="21"/>
  <c r="O2334" i="21"/>
  <c r="N2334" i="21"/>
  <c r="Q2334" i="21"/>
  <c r="J2335" i="21"/>
  <c r="I2335" i="21"/>
  <c r="K2335" i="21"/>
  <c r="L2335" i="21"/>
  <c r="H2336" i="21"/>
  <c r="M2335" i="21"/>
  <c r="D2335" i="21"/>
  <c r="F2334" i="21"/>
  <c r="E2334" i="21"/>
  <c r="O2335" i="21"/>
  <c r="P2335" i="21"/>
  <c r="N2335" i="21"/>
  <c r="Q2335" i="21"/>
  <c r="K2336" i="21"/>
  <c r="I2336" i="21"/>
  <c r="J2336" i="21"/>
  <c r="M2336" i="21"/>
  <c r="H2337" i="21"/>
  <c r="L2336" i="21"/>
  <c r="E2335" i="21"/>
  <c r="D2336" i="21"/>
  <c r="F2335" i="21"/>
  <c r="N2336" i="21"/>
  <c r="Q2336" i="21"/>
  <c r="O2336" i="21"/>
  <c r="P2336" i="21"/>
  <c r="H2338" i="21"/>
  <c r="L2337" i="21"/>
  <c r="K2337" i="21"/>
  <c r="I2337" i="21"/>
  <c r="J2337" i="21"/>
  <c r="M2337" i="21"/>
  <c r="F2336" i="21"/>
  <c r="E2336" i="21"/>
  <c r="D2337" i="21"/>
  <c r="M2338" i="21"/>
  <c r="L2338" i="21"/>
  <c r="J2338" i="21"/>
  <c r="H2339" i="21"/>
  <c r="I2338" i="21"/>
  <c r="K2338" i="21"/>
  <c r="P2337" i="21"/>
  <c r="O2337" i="21"/>
  <c r="N2337" i="21"/>
  <c r="Q2337" i="21"/>
  <c r="F2337" i="21"/>
  <c r="E2337" i="21"/>
  <c r="D2338" i="21"/>
  <c r="L2339" i="21"/>
  <c r="H2340" i="21"/>
  <c r="J2339" i="21"/>
  <c r="I2339" i="21"/>
  <c r="M2339" i="21"/>
  <c r="K2339" i="21"/>
  <c r="P2338" i="21"/>
  <c r="O2338" i="21"/>
  <c r="N2338" i="21"/>
  <c r="Q2338" i="21"/>
  <c r="F2338" i="21"/>
  <c r="E2338" i="21"/>
  <c r="D2339" i="21"/>
  <c r="M2340" i="21"/>
  <c r="L2340" i="21"/>
  <c r="H2341" i="21"/>
  <c r="I2340" i="21"/>
  <c r="K2340" i="21"/>
  <c r="J2340" i="21"/>
  <c r="P2339" i="21"/>
  <c r="N2339" i="21"/>
  <c r="Q2339" i="21"/>
  <c r="O2339" i="21"/>
  <c r="D2340" i="21"/>
  <c r="F2339" i="21"/>
  <c r="E2339" i="21"/>
  <c r="I2341" i="21"/>
  <c r="H2342" i="21"/>
  <c r="K2341" i="21"/>
  <c r="J2341" i="21"/>
  <c r="M2341" i="21"/>
  <c r="L2341" i="21"/>
  <c r="P2340" i="21"/>
  <c r="O2340" i="21"/>
  <c r="N2340" i="21"/>
  <c r="Q2340" i="21"/>
  <c r="E2340" i="21"/>
  <c r="F2340" i="21"/>
  <c r="D2341" i="21"/>
  <c r="N2341" i="21"/>
  <c r="Q2341" i="21"/>
  <c r="O2341" i="21"/>
  <c r="P2341" i="21"/>
  <c r="L2342" i="21"/>
  <c r="M2342" i="21"/>
  <c r="I2342" i="21"/>
  <c r="K2342" i="21"/>
  <c r="J2342" i="21"/>
  <c r="H2343" i="21"/>
  <c r="F2341" i="21"/>
  <c r="D2342" i="21"/>
  <c r="E2341" i="21"/>
  <c r="O2342" i="21"/>
  <c r="P2342" i="21"/>
  <c r="N2342" i="21"/>
  <c r="Q2342" i="21"/>
  <c r="H2344" i="21"/>
  <c r="K2343" i="21"/>
  <c r="M2343" i="21"/>
  <c r="J2343" i="21"/>
  <c r="L2343" i="21"/>
  <c r="I2343" i="21"/>
  <c r="F2342" i="21"/>
  <c r="D2343" i="21"/>
  <c r="E2342" i="21"/>
  <c r="K2344" i="21"/>
  <c r="H2345" i="21"/>
  <c r="M2344" i="21"/>
  <c r="I2344" i="21"/>
  <c r="J2344" i="21"/>
  <c r="L2344" i="21"/>
  <c r="O2343" i="21"/>
  <c r="P2343" i="21"/>
  <c r="N2343" i="21"/>
  <c r="Q2343" i="21"/>
  <c r="F2343" i="21"/>
  <c r="D2344" i="21"/>
  <c r="E2343" i="21"/>
  <c r="H2346" i="21"/>
  <c r="J2345" i="21"/>
  <c r="I2345" i="21"/>
  <c r="K2345" i="21"/>
  <c r="L2345" i="21"/>
  <c r="M2345" i="21"/>
  <c r="N2344" i="21"/>
  <c r="Q2344" i="21"/>
  <c r="O2344" i="21"/>
  <c r="P2344" i="21"/>
  <c r="F2344" i="21"/>
  <c r="D2345" i="21"/>
  <c r="E2344" i="21"/>
  <c r="M2346" i="21"/>
  <c r="L2346" i="21"/>
  <c r="H2347" i="21"/>
  <c r="K2346" i="21"/>
  <c r="J2346" i="21"/>
  <c r="I2346" i="21"/>
  <c r="P2345" i="21"/>
  <c r="O2345" i="21"/>
  <c r="N2345" i="21"/>
  <c r="Q2345" i="21"/>
  <c r="E2345" i="21"/>
  <c r="D2346" i="21"/>
  <c r="F2345" i="21"/>
  <c r="L2347" i="21"/>
  <c r="K2347" i="21"/>
  <c r="I2347" i="21"/>
  <c r="H2348" i="21"/>
  <c r="J2347" i="21"/>
  <c r="M2347" i="21"/>
  <c r="P2346" i="21"/>
  <c r="O2346" i="21"/>
  <c r="N2346" i="21"/>
  <c r="Q2346" i="21"/>
  <c r="F2346" i="21"/>
  <c r="E2346" i="21"/>
  <c r="D2347" i="21"/>
  <c r="O2347" i="21"/>
  <c r="N2347" i="21"/>
  <c r="Q2347" i="21"/>
  <c r="P2347" i="21"/>
  <c r="I2348" i="21"/>
  <c r="L2348" i="21"/>
  <c r="M2348" i="21"/>
  <c r="J2348" i="21"/>
  <c r="H2349" i="21"/>
  <c r="K2348" i="21"/>
  <c r="D2348" i="21"/>
  <c r="E2347" i="21"/>
  <c r="F2347" i="21"/>
  <c r="P2348" i="21"/>
  <c r="O2348" i="21"/>
  <c r="N2348" i="21"/>
  <c r="Q2348" i="21"/>
  <c r="L2349" i="21"/>
  <c r="H2350" i="21"/>
  <c r="I2349" i="21"/>
  <c r="M2349" i="21"/>
  <c r="K2349" i="21"/>
  <c r="J2349" i="21"/>
  <c r="F2348" i="21"/>
  <c r="E2348" i="21"/>
  <c r="D2349" i="21"/>
  <c r="L2350" i="21"/>
  <c r="I2350" i="21"/>
  <c r="J2350" i="21"/>
  <c r="K2350" i="21"/>
  <c r="H2351" i="21"/>
  <c r="M2350" i="21"/>
  <c r="Q2349" i="21"/>
  <c r="O2349" i="21"/>
  <c r="P2349" i="21"/>
  <c r="N2349" i="21"/>
  <c r="F2349" i="21"/>
  <c r="E2349" i="21"/>
  <c r="D2350" i="21"/>
  <c r="P2350" i="21"/>
  <c r="O2350" i="21"/>
  <c r="N2350" i="21"/>
  <c r="Q2350" i="21"/>
  <c r="M2351" i="21"/>
  <c r="H2352" i="21"/>
  <c r="L2351" i="21"/>
  <c r="K2351" i="21"/>
  <c r="I2351" i="21"/>
  <c r="J2351" i="21"/>
  <c r="D2351" i="21"/>
  <c r="E2350" i="21"/>
  <c r="F2350" i="21"/>
  <c r="L2352" i="21"/>
  <c r="M2352" i="21"/>
  <c r="K2352" i="21"/>
  <c r="H2353" i="21"/>
  <c r="J2352" i="21"/>
  <c r="I2352" i="21"/>
  <c r="P2351" i="21"/>
  <c r="O2351" i="21"/>
  <c r="N2351" i="21"/>
  <c r="Q2351" i="21"/>
  <c r="D2352" i="21"/>
  <c r="F2351" i="21"/>
  <c r="E2351" i="21"/>
  <c r="K2353" i="21"/>
  <c r="L2353" i="21"/>
  <c r="J2353" i="21"/>
  <c r="H2354" i="21"/>
  <c r="M2353" i="21"/>
  <c r="I2353" i="21"/>
  <c r="N2352" i="21"/>
  <c r="Q2352" i="21"/>
  <c r="O2352" i="21"/>
  <c r="P2352" i="21"/>
  <c r="E2352" i="21"/>
  <c r="F2352" i="21"/>
  <c r="D2353" i="21"/>
  <c r="L2354" i="21"/>
  <c r="I2354" i="21"/>
  <c r="K2354" i="21"/>
  <c r="H2355" i="21"/>
  <c r="M2354" i="21"/>
  <c r="J2354" i="21"/>
  <c r="O2353" i="21"/>
  <c r="P2353" i="21"/>
  <c r="N2353" i="21"/>
  <c r="Q2353" i="21"/>
  <c r="D2354" i="21"/>
  <c r="E2353" i="21"/>
  <c r="F2353" i="21"/>
  <c r="N2354" i="21"/>
  <c r="Q2354" i="21"/>
  <c r="O2354" i="21"/>
  <c r="P2354" i="21"/>
  <c r="H2356" i="21"/>
  <c r="J2355" i="21"/>
  <c r="M2355" i="21"/>
  <c r="K2355" i="21"/>
  <c r="I2355" i="21"/>
  <c r="L2355" i="21"/>
  <c r="E2354" i="21"/>
  <c r="F2354" i="21"/>
  <c r="D2355" i="21"/>
  <c r="K2356" i="21"/>
  <c r="I2356" i="21"/>
  <c r="J2356" i="21"/>
  <c r="H2357" i="21"/>
  <c r="M2356" i="21"/>
  <c r="L2356" i="21"/>
  <c r="O2355" i="21"/>
  <c r="N2355" i="21"/>
  <c r="Q2355" i="21"/>
  <c r="P2355" i="21"/>
  <c r="E2355" i="21"/>
  <c r="D2356" i="21"/>
  <c r="F2355" i="21"/>
  <c r="P2356" i="21"/>
  <c r="O2356" i="21"/>
  <c r="N2356" i="21"/>
  <c r="Q2356" i="21"/>
  <c r="L2357" i="21"/>
  <c r="I2357" i="21"/>
  <c r="H2358" i="21"/>
  <c r="K2357" i="21"/>
  <c r="M2357" i="21"/>
  <c r="J2357" i="21"/>
  <c r="F2356" i="21"/>
  <c r="E2356" i="21"/>
  <c r="D2357" i="21"/>
  <c r="O2357" i="21"/>
  <c r="N2357" i="21"/>
  <c r="Q2357" i="21"/>
  <c r="P2357" i="21"/>
  <c r="J2358" i="21"/>
  <c r="I2358" i="21"/>
  <c r="M2358" i="21"/>
  <c r="K2358" i="21"/>
  <c r="H2359" i="21"/>
  <c r="L2358" i="21"/>
  <c r="D2358" i="21"/>
  <c r="F2357" i="21"/>
  <c r="E2357" i="21"/>
  <c r="P2358" i="21"/>
  <c r="O2358" i="21"/>
  <c r="N2358" i="21"/>
  <c r="Q2358" i="21"/>
  <c r="L2359" i="21"/>
  <c r="H2360" i="21"/>
  <c r="J2359" i="21"/>
  <c r="K2359" i="21"/>
  <c r="I2359" i="21"/>
  <c r="M2359" i="21"/>
  <c r="F2358" i="21"/>
  <c r="E2358" i="21"/>
  <c r="D2359" i="21"/>
  <c r="I2360" i="21"/>
  <c r="J2360" i="21"/>
  <c r="L2360" i="21"/>
  <c r="M2360" i="21"/>
  <c r="K2360" i="21"/>
  <c r="H2361" i="21"/>
  <c r="Q2359" i="21"/>
  <c r="P2359" i="21"/>
  <c r="O2359" i="21"/>
  <c r="N2359" i="21"/>
  <c r="E2359" i="21"/>
  <c r="D2360" i="21"/>
  <c r="F2359" i="21"/>
  <c r="P2360" i="21"/>
  <c r="O2360" i="21"/>
  <c r="N2360" i="21"/>
  <c r="Q2360" i="21"/>
  <c r="L2361" i="21"/>
  <c r="M2361" i="21"/>
  <c r="H2362" i="21"/>
  <c r="I2361" i="21"/>
  <c r="K2361" i="21"/>
  <c r="J2361" i="21"/>
  <c r="F2360" i="21"/>
  <c r="E2360" i="21"/>
  <c r="D2361" i="21"/>
  <c r="L2362" i="21"/>
  <c r="J2362" i="21"/>
  <c r="M2362" i="21"/>
  <c r="I2362" i="21"/>
  <c r="K2362" i="21"/>
  <c r="H2363" i="21"/>
  <c r="O2361" i="21"/>
  <c r="P2361" i="21"/>
  <c r="N2361" i="21"/>
  <c r="Q2361" i="21"/>
  <c r="F2361" i="21"/>
  <c r="D2362" i="21"/>
  <c r="E2361" i="21"/>
  <c r="P2362" i="21"/>
  <c r="O2362" i="21"/>
  <c r="N2362" i="21"/>
  <c r="Q2362" i="21"/>
  <c r="I2363" i="21"/>
  <c r="K2363" i="21"/>
  <c r="L2363" i="21"/>
  <c r="H2364" i="21"/>
  <c r="M2363" i="21"/>
  <c r="J2363" i="21"/>
  <c r="E2362" i="21"/>
  <c r="F2362" i="21"/>
  <c r="D2363" i="21"/>
  <c r="P2363" i="21"/>
  <c r="N2363" i="21"/>
  <c r="Q2363" i="21"/>
  <c r="O2363" i="21"/>
  <c r="J2364" i="21"/>
  <c r="H2365" i="21"/>
  <c r="K2364" i="21"/>
  <c r="M2364" i="21"/>
  <c r="L2364" i="21"/>
  <c r="I2364" i="21"/>
  <c r="D2364" i="21"/>
  <c r="E2363" i="21"/>
  <c r="F2363" i="21"/>
  <c r="H2366" i="21"/>
  <c r="J2365" i="21"/>
  <c r="K2365" i="21"/>
  <c r="M2365" i="21"/>
  <c r="I2365" i="21"/>
  <c r="L2365" i="21"/>
  <c r="O2364" i="21"/>
  <c r="P2364" i="21"/>
  <c r="N2364" i="21"/>
  <c r="Q2364" i="21"/>
  <c r="E2364" i="21"/>
  <c r="F2364" i="21"/>
  <c r="D2365" i="21"/>
  <c r="K2366" i="21"/>
  <c r="M2366" i="21"/>
  <c r="L2366" i="21"/>
  <c r="J2366" i="21"/>
  <c r="H2367" i="21"/>
  <c r="I2366" i="21"/>
  <c r="Q2365" i="21"/>
  <c r="P2365" i="21"/>
  <c r="O2365" i="21"/>
  <c r="N2365" i="21"/>
  <c r="D2366" i="21"/>
  <c r="F2365" i="21"/>
  <c r="E2365" i="21"/>
  <c r="J2367" i="21"/>
  <c r="L2367" i="21"/>
  <c r="H2368" i="21"/>
  <c r="I2367" i="21"/>
  <c r="K2367" i="21"/>
  <c r="M2367" i="21"/>
  <c r="O2366" i="21"/>
  <c r="P2366" i="21"/>
  <c r="N2366" i="21"/>
  <c r="Q2366" i="21"/>
  <c r="D2367" i="21"/>
  <c r="E2366" i="21"/>
  <c r="F2366" i="21"/>
  <c r="H2369" i="21"/>
  <c r="J2368" i="21"/>
  <c r="M2368" i="21"/>
  <c r="K2368" i="21"/>
  <c r="L2368" i="21"/>
  <c r="I2368" i="21"/>
  <c r="Q2367" i="21"/>
  <c r="P2367" i="21"/>
  <c r="O2367" i="21"/>
  <c r="N2367" i="21"/>
  <c r="F2367" i="21"/>
  <c r="E2367" i="21"/>
  <c r="D2368" i="21"/>
  <c r="H2370" i="21"/>
  <c r="L2369" i="21"/>
  <c r="M2369" i="21"/>
  <c r="J2369" i="21"/>
  <c r="I2369" i="21"/>
  <c r="K2369" i="21"/>
  <c r="N2368" i="21"/>
  <c r="Q2368" i="21"/>
  <c r="O2368" i="21"/>
  <c r="P2368" i="21"/>
  <c r="D2369" i="21"/>
  <c r="F2368" i="21"/>
  <c r="E2368" i="21"/>
  <c r="I2370" i="21"/>
  <c r="K2370" i="21"/>
  <c r="J2370" i="21"/>
  <c r="M2370" i="21"/>
  <c r="H2371" i="21"/>
  <c r="L2370" i="21"/>
  <c r="O2369" i="21"/>
  <c r="N2369" i="21"/>
  <c r="Q2369" i="21"/>
  <c r="P2369" i="21"/>
  <c r="E2369" i="21"/>
  <c r="F2369" i="21"/>
  <c r="D2370" i="21"/>
  <c r="N2370" i="21"/>
  <c r="Q2370" i="21"/>
  <c r="O2370" i="21"/>
  <c r="P2370" i="21"/>
  <c r="M2371" i="21"/>
  <c r="H2372" i="21"/>
  <c r="K2371" i="21"/>
  <c r="L2371" i="21"/>
  <c r="I2371" i="21"/>
  <c r="J2371" i="21"/>
  <c r="F2370" i="21"/>
  <c r="E2370" i="21"/>
  <c r="D2371" i="21"/>
  <c r="H2373" i="21"/>
  <c r="J2372" i="21"/>
  <c r="K2372" i="21"/>
  <c r="I2372" i="21"/>
  <c r="L2372" i="21"/>
  <c r="M2372" i="21"/>
  <c r="N2371" i="21"/>
  <c r="Q2371" i="21"/>
  <c r="P2371" i="21"/>
  <c r="O2371" i="21"/>
  <c r="D2372" i="21"/>
  <c r="F2371" i="21"/>
  <c r="E2371" i="21"/>
  <c r="M2373" i="21"/>
  <c r="J2373" i="21"/>
  <c r="I2373" i="21"/>
  <c r="L2373" i="21"/>
  <c r="H2374" i="21"/>
  <c r="K2373" i="21"/>
  <c r="O2372" i="21"/>
  <c r="N2372" i="21"/>
  <c r="P2372" i="21"/>
  <c r="Q2372" i="21"/>
  <c r="D2373" i="21"/>
  <c r="E2372" i="21"/>
  <c r="F2372" i="21"/>
  <c r="Q2373" i="21"/>
  <c r="O2373" i="21"/>
  <c r="P2373" i="21"/>
  <c r="N2373" i="21"/>
  <c r="I2374" i="21"/>
  <c r="J2374" i="21"/>
  <c r="L2374" i="21"/>
  <c r="M2374" i="21"/>
  <c r="H2375" i="21"/>
  <c r="K2374" i="21"/>
  <c r="F2373" i="21"/>
  <c r="E2373" i="21"/>
  <c r="D2374" i="21"/>
  <c r="O2374" i="21"/>
  <c r="P2374" i="21"/>
  <c r="N2374" i="21"/>
  <c r="Q2374" i="21"/>
  <c r="H2376" i="21"/>
  <c r="L2375" i="21"/>
  <c r="I2375" i="21"/>
  <c r="M2375" i="21"/>
  <c r="K2375" i="21"/>
  <c r="J2375" i="21"/>
  <c r="D2375" i="21"/>
  <c r="E2374" i="21"/>
  <c r="F2374" i="21"/>
  <c r="H2377" i="21"/>
  <c r="J2376" i="21"/>
  <c r="K2376" i="21"/>
  <c r="I2376" i="21"/>
  <c r="M2376" i="21"/>
  <c r="L2376" i="21"/>
  <c r="P2375" i="21"/>
  <c r="Q2375" i="21"/>
  <c r="O2375" i="21"/>
  <c r="N2375" i="21"/>
  <c r="E2375" i="21"/>
  <c r="D2376" i="21"/>
  <c r="F2375" i="21"/>
  <c r="M2377" i="21"/>
  <c r="I2377" i="21"/>
  <c r="K2377" i="21"/>
  <c r="J2377" i="21"/>
  <c r="H2378" i="21"/>
  <c r="L2377" i="21"/>
  <c r="O2376" i="21"/>
  <c r="N2376" i="21"/>
  <c r="Q2376" i="21"/>
  <c r="P2376" i="21"/>
  <c r="D2377" i="21"/>
  <c r="E2376" i="21"/>
  <c r="F2376" i="21"/>
  <c r="O2377" i="21"/>
  <c r="P2377" i="21"/>
  <c r="N2377" i="21"/>
  <c r="Q2377" i="21"/>
  <c r="M2378" i="21"/>
  <c r="L2378" i="21"/>
  <c r="K2378" i="21"/>
  <c r="I2378" i="21"/>
  <c r="H2379" i="21"/>
  <c r="J2378" i="21"/>
  <c r="E2377" i="21"/>
  <c r="D2378" i="21"/>
  <c r="F2377" i="21"/>
  <c r="P2378" i="21"/>
  <c r="N2378" i="21"/>
  <c r="O2378" i="21"/>
  <c r="Q2378" i="21"/>
  <c r="K2379" i="21"/>
  <c r="H2380" i="21"/>
  <c r="I2379" i="21"/>
  <c r="M2379" i="21"/>
  <c r="L2379" i="21"/>
  <c r="J2379" i="21"/>
  <c r="D2379" i="21"/>
  <c r="F2378" i="21"/>
  <c r="E2378" i="21"/>
  <c r="H2381" i="21"/>
  <c r="M2380" i="21"/>
  <c r="J2380" i="21"/>
  <c r="K2380" i="21"/>
  <c r="I2380" i="21"/>
  <c r="L2380" i="21"/>
  <c r="Q2379" i="21"/>
  <c r="P2379" i="21"/>
  <c r="N2379" i="21"/>
  <c r="O2379" i="21"/>
  <c r="D2380" i="21"/>
  <c r="F2379" i="21"/>
  <c r="E2379" i="21"/>
  <c r="H2382" i="21"/>
  <c r="I2381" i="21"/>
  <c r="J2381" i="21"/>
  <c r="M2381" i="21"/>
  <c r="L2381" i="21"/>
  <c r="K2381" i="21"/>
  <c r="P2380" i="21"/>
  <c r="O2380" i="21"/>
  <c r="N2380" i="21"/>
  <c r="Q2380" i="21"/>
  <c r="D2381" i="21"/>
  <c r="F2380" i="21"/>
  <c r="E2380" i="21"/>
  <c r="L2382" i="21"/>
  <c r="I2382" i="21"/>
  <c r="J2382" i="21"/>
  <c r="K2382" i="21"/>
  <c r="H2383" i="21"/>
  <c r="M2382" i="21"/>
  <c r="P2381" i="21"/>
  <c r="Q2381" i="21"/>
  <c r="O2381" i="21"/>
  <c r="N2381" i="21"/>
  <c r="D2382" i="21"/>
  <c r="F2381" i="21"/>
  <c r="E2381" i="21"/>
  <c r="P2382" i="21"/>
  <c r="O2382" i="21"/>
  <c r="N2382" i="21"/>
  <c r="Q2382" i="21"/>
  <c r="J2383" i="21"/>
  <c r="H2384" i="21"/>
  <c r="L2383" i="21"/>
  <c r="I2383" i="21"/>
  <c r="M2383" i="21"/>
  <c r="K2383" i="21"/>
  <c r="E2382" i="21"/>
  <c r="F2382" i="21"/>
  <c r="D2383" i="21"/>
  <c r="K2384" i="21"/>
  <c r="I2384" i="21"/>
  <c r="M2384" i="21"/>
  <c r="H2385" i="21"/>
  <c r="J2384" i="21"/>
  <c r="L2384" i="21"/>
  <c r="O2383" i="21"/>
  <c r="Q2383" i="21"/>
  <c r="P2383" i="21"/>
  <c r="N2383" i="21"/>
  <c r="F2383" i="21"/>
  <c r="D2384" i="21"/>
  <c r="E2383" i="21"/>
  <c r="O2384" i="21"/>
  <c r="P2384" i="21"/>
  <c r="N2384" i="21"/>
  <c r="Q2384" i="21"/>
  <c r="M2385" i="21"/>
  <c r="J2385" i="21"/>
  <c r="I2385" i="21"/>
  <c r="H2386" i="21"/>
  <c r="K2385" i="21"/>
  <c r="L2385" i="21"/>
  <c r="D2385" i="21"/>
  <c r="F2384" i="21"/>
  <c r="E2384" i="21"/>
  <c r="O2385" i="21"/>
  <c r="Q2385" i="21"/>
  <c r="P2385" i="21"/>
  <c r="N2385" i="21"/>
  <c r="H2387" i="21"/>
  <c r="K2386" i="21"/>
  <c r="I2386" i="21"/>
  <c r="J2386" i="21"/>
  <c r="L2386" i="21"/>
  <c r="M2386" i="21"/>
  <c r="E2385" i="21"/>
  <c r="F2385" i="21"/>
  <c r="D2386" i="21"/>
  <c r="H2388" i="21"/>
  <c r="M2387" i="21"/>
  <c r="I2387" i="21"/>
  <c r="K2387" i="21"/>
  <c r="J2387" i="21"/>
  <c r="L2387" i="21"/>
  <c r="P2386" i="21"/>
  <c r="N2386" i="21"/>
  <c r="O2386" i="21"/>
  <c r="Q2386" i="21"/>
  <c r="F2386" i="21"/>
  <c r="D2387" i="21"/>
  <c r="E2386" i="21"/>
  <c r="L2388" i="21"/>
  <c r="J2388" i="21"/>
  <c r="K2388" i="21"/>
  <c r="H2389" i="21"/>
  <c r="I2388" i="21"/>
  <c r="M2388" i="21"/>
  <c r="O2387" i="21"/>
  <c r="P2387" i="21"/>
  <c r="N2387" i="21"/>
  <c r="Q2387" i="21"/>
  <c r="F2387" i="21"/>
  <c r="D2388" i="21"/>
  <c r="E2387" i="21"/>
  <c r="I2389" i="21"/>
  <c r="M2389" i="21"/>
  <c r="H2390" i="21"/>
  <c r="K2389" i="21"/>
  <c r="J2389" i="21"/>
  <c r="L2389" i="21"/>
  <c r="O2388" i="21"/>
  <c r="N2388" i="21"/>
  <c r="P2388" i="21"/>
  <c r="Q2388" i="21"/>
  <c r="F2388" i="21"/>
  <c r="E2388" i="21"/>
  <c r="D2389" i="21"/>
  <c r="O2389" i="21"/>
  <c r="Q2389" i="21"/>
  <c r="P2389" i="21"/>
  <c r="N2389" i="21"/>
  <c r="M2390" i="21"/>
  <c r="K2390" i="21"/>
  <c r="J2390" i="21"/>
  <c r="I2390" i="21"/>
  <c r="L2390" i="21"/>
  <c r="H2391" i="21"/>
  <c r="F2389" i="21"/>
  <c r="E2389" i="21"/>
  <c r="D2390" i="21"/>
  <c r="P2390" i="21"/>
  <c r="N2390" i="21"/>
  <c r="Q2390" i="21"/>
  <c r="O2390" i="21"/>
  <c r="I2391" i="21"/>
  <c r="L2391" i="21"/>
  <c r="H2392" i="21"/>
  <c r="M2391" i="21"/>
  <c r="J2391" i="21"/>
  <c r="K2391" i="21"/>
  <c r="D2391" i="21"/>
  <c r="F2390" i="21"/>
  <c r="E2390" i="21"/>
  <c r="O2391" i="21"/>
  <c r="P2391" i="21"/>
  <c r="Q2391" i="21"/>
  <c r="N2391" i="21"/>
  <c r="L2392" i="21"/>
  <c r="H2393" i="21"/>
  <c r="K2392" i="21"/>
  <c r="I2392" i="21"/>
  <c r="M2392" i="21"/>
  <c r="J2392" i="21"/>
  <c r="E2391" i="21"/>
  <c r="F2391" i="21"/>
  <c r="D2392" i="21"/>
  <c r="J2393" i="21"/>
  <c r="M2393" i="21"/>
  <c r="K2393" i="21"/>
  <c r="H2394" i="21"/>
  <c r="I2393" i="21"/>
  <c r="L2393" i="21"/>
  <c r="N2392" i="21"/>
  <c r="Q2392" i="21"/>
  <c r="P2392" i="21"/>
  <c r="O2392" i="21"/>
  <c r="D2393" i="21"/>
  <c r="E2392" i="21"/>
  <c r="F2392" i="21"/>
  <c r="I2394" i="21"/>
  <c r="J2394" i="21"/>
  <c r="H2395" i="21"/>
  <c r="L2394" i="21"/>
  <c r="K2394" i="21"/>
  <c r="M2394" i="21"/>
  <c r="Q2393" i="21"/>
  <c r="P2393" i="21"/>
  <c r="O2393" i="21"/>
  <c r="N2393" i="21"/>
  <c r="D2394" i="21"/>
  <c r="E2393" i="21"/>
  <c r="F2393" i="21"/>
  <c r="N2394" i="21"/>
  <c r="Q2394" i="21"/>
  <c r="O2394" i="21"/>
  <c r="P2394" i="21"/>
  <c r="K2395" i="21"/>
  <c r="L2395" i="21"/>
  <c r="M2395" i="21"/>
  <c r="H2396" i="21"/>
  <c r="J2395" i="21"/>
  <c r="I2395" i="21"/>
  <c r="E2394" i="21"/>
  <c r="D2395" i="21"/>
  <c r="F2394" i="21"/>
  <c r="H2397" i="21"/>
  <c r="L2396" i="21"/>
  <c r="I2396" i="21"/>
  <c r="M2396" i="21"/>
  <c r="J2396" i="21"/>
  <c r="K2396" i="21"/>
  <c r="O2395" i="21"/>
  <c r="N2395" i="21"/>
  <c r="Q2395" i="21"/>
  <c r="P2395" i="21"/>
  <c r="D2396" i="21"/>
  <c r="E2395" i="21"/>
  <c r="F2395" i="21"/>
  <c r="L2397" i="21"/>
  <c r="K2397" i="21"/>
  <c r="M2397" i="21"/>
  <c r="I2397" i="21"/>
  <c r="J2397" i="21"/>
  <c r="H2398" i="21"/>
  <c r="P2396" i="21"/>
  <c r="N2396" i="21"/>
  <c r="O2396" i="21"/>
  <c r="Q2396" i="21"/>
  <c r="F2396" i="21"/>
  <c r="E2396" i="21"/>
  <c r="D2397" i="21"/>
  <c r="O2397" i="21"/>
  <c r="N2397" i="21"/>
  <c r="Q2397" i="21"/>
  <c r="P2397" i="21"/>
  <c r="I2398" i="21"/>
  <c r="J2398" i="21"/>
  <c r="L2398" i="21"/>
  <c r="M2398" i="21"/>
  <c r="K2398" i="21"/>
  <c r="H2399" i="21"/>
  <c r="F2397" i="21"/>
  <c r="E2397" i="21"/>
  <c r="D2398" i="21"/>
  <c r="O2398" i="21"/>
  <c r="P2398" i="21"/>
  <c r="N2398" i="21"/>
  <c r="Q2398" i="21"/>
  <c r="M2399" i="21"/>
  <c r="L2399" i="21"/>
  <c r="H2400" i="21"/>
  <c r="K2399" i="21"/>
  <c r="J2399" i="21"/>
  <c r="I2399" i="21"/>
  <c r="F2398" i="21"/>
  <c r="D2399" i="21"/>
  <c r="E2398" i="21"/>
  <c r="I2400" i="21"/>
  <c r="J2400" i="21"/>
  <c r="M2400" i="21"/>
  <c r="K2400" i="21"/>
  <c r="L2400" i="21"/>
  <c r="H2401" i="21"/>
  <c r="O2399" i="21"/>
  <c r="P2399" i="21"/>
  <c r="Q2399" i="21"/>
  <c r="N2399" i="21"/>
  <c r="D2400" i="21"/>
  <c r="F2399" i="21"/>
  <c r="E2399" i="21"/>
  <c r="P2400" i="21"/>
  <c r="N2400" i="21"/>
  <c r="Q2400" i="21"/>
  <c r="O2400" i="21"/>
  <c r="L2401" i="21"/>
  <c r="I2401" i="21"/>
  <c r="J2401" i="21"/>
  <c r="M2401" i="21"/>
  <c r="K2401" i="21"/>
  <c r="H2402" i="21"/>
  <c r="D2401" i="21"/>
  <c r="E2400" i="21"/>
  <c r="F2400" i="21"/>
  <c r="P2401" i="21"/>
  <c r="O2401" i="21"/>
  <c r="Q2401" i="21"/>
  <c r="N2401" i="21"/>
  <c r="L2402" i="21"/>
  <c r="M2402" i="21"/>
  <c r="K2402" i="21"/>
  <c r="I2402" i="21"/>
  <c r="J2402" i="21"/>
  <c r="H2403" i="21"/>
  <c r="D2402" i="21"/>
  <c r="F2401" i="21"/>
  <c r="E2401" i="21"/>
  <c r="P2402" i="21"/>
  <c r="N2402" i="21"/>
  <c r="O2402" i="21"/>
  <c r="Q2402" i="21"/>
  <c r="L2403" i="21"/>
  <c r="J2403" i="21"/>
  <c r="I2403" i="21"/>
  <c r="H2404" i="21"/>
  <c r="M2403" i="21"/>
  <c r="K2403" i="21"/>
  <c r="E2402" i="21"/>
  <c r="F2402" i="21"/>
  <c r="D2403" i="21"/>
  <c r="O2403" i="21"/>
  <c r="N2403" i="21"/>
  <c r="Q2403" i="21"/>
  <c r="P2403" i="21"/>
  <c r="H2405" i="21"/>
  <c r="L2404" i="21"/>
  <c r="K2404" i="21"/>
  <c r="J2404" i="21"/>
  <c r="I2404" i="21"/>
  <c r="M2404" i="21"/>
  <c r="D2404" i="21"/>
  <c r="E2403" i="21"/>
  <c r="F2403" i="21"/>
  <c r="K2405" i="21"/>
  <c r="H2406" i="21"/>
  <c r="J2405" i="21"/>
  <c r="M2405" i="21"/>
  <c r="I2405" i="21"/>
  <c r="L2405" i="21"/>
  <c r="P2404" i="21"/>
  <c r="N2404" i="21"/>
  <c r="O2404" i="21"/>
  <c r="Q2404" i="21"/>
  <c r="D2405" i="21"/>
  <c r="F2404" i="21"/>
  <c r="E2404" i="21"/>
  <c r="M2406" i="21"/>
  <c r="H2407" i="21"/>
  <c r="J2406" i="21"/>
  <c r="K2406" i="21"/>
  <c r="I2406" i="21"/>
  <c r="L2406" i="21"/>
  <c r="P2405" i="21"/>
  <c r="O2405" i="21"/>
  <c r="Q2405" i="21"/>
  <c r="N2405" i="21"/>
  <c r="F2405" i="21"/>
  <c r="E2405" i="21"/>
  <c r="D2406" i="21"/>
  <c r="L2407" i="21"/>
  <c r="H2408" i="21"/>
  <c r="I2407" i="21"/>
  <c r="M2407" i="21"/>
  <c r="J2407" i="21"/>
  <c r="K2407" i="21"/>
  <c r="O2406" i="21"/>
  <c r="P2406" i="21"/>
  <c r="N2406" i="21"/>
  <c r="Q2406" i="21"/>
  <c r="F2406" i="21"/>
  <c r="E2406" i="21"/>
  <c r="D2407" i="21"/>
  <c r="I2408" i="21"/>
  <c r="J2408" i="21"/>
  <c r="L2408" i="21"/>
  <c r="H2409" i="21"/>
  <c r="M2408" i="21"/>
  <c r="K2408" i="21"/>
  <c r="O2407" i="21"/>
  <c r="P2407" i="21"/>
  <c r="N2407" i="21"/>
  <c r="Q2407" i="21"/>
  <c r="D2408" i="21"/>
  <c r="E2407" i="21"/>
  <c r="F2407" i="21"/>
  <c r="Q2408" i="21"/>
  <c r="P2408" i="21"/>
  <c r="N2408" i="21"/>
  <c r="O2408" i="21"/>
  <c r="I2409" i="21"/>
  <c r="M2409" i="21"/>
  <c r="J2409" i="21"/>
  <c r="K2409" i="21"/>
  <c r="H2410" i="21"/>
  <c r="L2409" i="21"/>
  <c r="D2409" i="21"/>
  <c r="F2408" i="21"/>
  <c r="E2408" i="21"/>
  <c r="Q2409" i="21"/>
  <c r="P2409" i="21"/>
  <c r="O2409" i="21"/>
  <c r="N2409" i="21"/>
  <c r="I2410" i="21"/>
  <c r="L2410" i="21"/>
  <c r="K2410" i="21"/>
  <c r="H2411" i="21"/>
  <c r="M2410" i="21"/>
  <c r="J2410" i="21"/>
  <c r="E2409" i="21"/>
  <c r="D2410" i="21"/>
  <c r="F2409" i="21"/>
  <c r="O2410" i="21"/>
  <c r="N2410" i="21"/>
  <c r="Q2410" i="21"/>
  <c r="P2410" i="21"/>
  <c r="H2412" i="21"/>
  <c r="L2411" i="21"/>
  <c r="I2411" i="21"/>
  <c r="K2411" i="21"/>
  <c r="M2411" i="21"/>
  <c r="J2411" i="21"/>
  <c r="D2411" i="21"/>
  <c r="F2410" i="21"/>
  <c r="E2410" i="21"/>
  <c r="M2412" i="21"/>
  <c r="I2412" i="21"/>
  <c r="J2412" i="21"/>
  <c r="H2413" i="21"/>
  <c r="K2412" i="21"/>
  <c r="L2412" i="21"/>
  <c r="N2411" i="21"/>
  <c r="Q2411" i="21"/>
  <c r="P2411" i="21"/>
  <c r="O2411" i="21"/>
  <c r="D2412" i="21"/>
  <c r="F2411" i="21"/>
  <c r="E2411" i="21"/>
  <c r="P2412" i="21"/>
  <c r="O2412" i="21"/>
  <c r="N2412" i="21"/>
  <c r="Q2412" i="21"/>
  <c r="J2413" i="21"/>
  <c r="H2414" i="21"/>
  <c r="L2413" i="21"/>
  <c r="M2413" i="21"/>
  <c r="K2413" i="21"/>
  <c r="I2413" i="21"/>
  <c r="F2412" i="21"/>
  <c r="E2412" i="21"/>
  <c r="D2413" i="21"/>
  <c r="L2414" i="21"/>
  <c r="J2414" i="21"/>
  <c r="K2414" i="21"/>
  <c r="M2414" i="21"/>
  <c r="H2415" i="21"/>
  <c r="I2414" i="21"/>
  <c r="P2413" i="21"/>
  <c r="N2413" i="21"/>
  <c r="Q2413" i="21"/>
  <c r="O2413" i="21"/>
  <c r="E2413" i="21"/>
  <c r="F2413" i="21"/>
  <c r="D2414" i="21"/>
  <c r="M2415" i="21"/>
  <c r="K2415" i="21"/>
  <c r="H2416" i="21"/>
  <c r="L2415" i="21"/>
  <c r="J2415" i="21"/>
  <c r="I2415" i="21"/>
  <c r="P2414" i="21"/>
  <c r="O2414" i="21"/>
  <c r="N2414" i="21"/>
  <c r="Q2414" i="21"/>
  <c r="F2414" i="21"/>
  <c r="D2415" i="21"/>
  <c r="E2414" i="21"/>
  <c r="L2416" i="21"/>
  <c r="K2416" i="21"/>
  <c r="M2416" i="21"/>
  <c r="I2416" i="21"/>
  <c r="J2416" i="21"/>
  <c r="H2417" i="21"/>
  <c r="P2415" i="21"/>
  <c r="O2415" i="21"/>
  <c r="Q2415" i="21"/>
  <c r="N2415" i="21"/>
  <c r="E2415" i="21"/>
  <c r="F2415" i="21"/>
  <c r="D2416" i="21"/>
  <c r="Q2416" i="21"/>
  <c r="P2416" i="21"/>
  <c r="O2416" i="21"/>
  <c r="N2416" i="21"/>
  <c r="L2417" i="21"/>
  <c r="M2417" i="21"/>
  <c r="K2417" i="21"/>
  <c r="H2418" i="21"/>
  <c r="J2417" i="21"/>
  <c r="I2417" i="21"/>
  <c r="F2416" i="21"/>
  <c r="D2417" i="21"/>
  <c r="E2416" i="21"/>
  <c r="L2418" i="21"/>
  <c r="H2419" i="21"/>
  <c r="J2418" i="21"/>
  <c r="K2418" i="21"/>
  <c r="I2418" i="21"/>
  <c r="M2418" i="21"/>
  <c r="P2417" i="21"/>
  <c r="O2417" i="21"/>
  <c r="N2417" i="21"/>
  <c r="Q2417" i="21"/>
  <c r="D2418" i="21"/>
  <c r="F2417" i="21"/>
  <c r="E2417" i="21"/>
  <c r="H2420" i="21"/>
  <c r="L2419" i="21"/>
  <c r="I2419" i="21"/>
  <c r="M2419" i="21"/>
  <c r="K2419" i="21"/>
  <c r="J2419" i="21"/>
  <c r="N2418" i="21"/>
  <c r="Q2418" i="21"/>
  <c r="O2418" i="21"/>
  <c r="P2418" i="21"/>
  <c r="E2418" i="21"/>
  <c r="F2418" i="21"/>
  <c r="D2419" i="21"/>
  <c r="J2420" i="21"/>
  <c r="K2420" i="21"/>
  <c r="I2420" i="21"/>
  <c r="H2421" i="21"/>
  <c r="M2420" i="21"/>
  <c r="L2420" i="21"/>
  <c r="O2419" i="21"/>
  <c r="N2419" i="21"/>
  <c r="Q2419" i="21"/>
  <c r="P2419" i="21"/>
  <c r="E2419" i="21"/>
  <c r="F2419" i="21"/>
  <c r="D2420" i="21"/>
  <c r="P2420" i="21"/>
  <c r="O2420" i="21"/>
  <c r="N2420" i="21"/>
  <c r="Q2420" i="21"/>
  <c r="I2421" i="21"/>
  <c r="K2421" i="21"/>
  <c r="H2422" i="21"/>
  <c r="L2421" i="21"/>
  <c r="J2421" i="21"/>
  <c r="M2421" i="21"/>
  <c r="D2421" i="21"/>
  <c r="E2420" i="21"/>
  <c r="F2420" i="21"/>
  <c r="O2421" i="21"/>
  <c r="P2421" i="21"/>
  <c r="Q2421" i="21"/>
  <c r="N2421" i="21"/>
  <c r="K2422" i="21"/>
  <c r="M2422" i="21"/>
  <c r="H2423" i="21"/>
  <c r="L2422" i="21"/>
  <c r="J2422" i="21"/>
  <c r="I2422" i="21"/>
  <c r="F2421" i="21"/>
  <c r="E2421" i="21"/>
  <c r="D2422" i="21"/>
  <c r="I2423" i="21"/>
  <c r="L2423" i="21"/>
  <c r="K2423" i="21"/>
  <c r="J2423" i="21"/>
  <c r="H2424" i="21"/>
  <c r="M2423" i="21"/>
  <c r="O2422" i="21"/>
  <c r="P2422" i="21"/>
  <c r="Q2422" i="21"/>
  <c r="N2422" i="21"/>
  <c r="E2422" i="21"/>
  <c r="F2422" i="21"/>
  <c r="D2423" i="21"/>
  <c r="O2423" i="21"/>
  <c r="P2423" i="21"/>
  <c r="N2423" i="21"/>
  <c r="Q2423" i="21"/>
  <c r="M2424" i="21"/>
  <c r="L2424" i="21"/>
  <c r="J2424" i="21"/>
  <c r="K2424" i="21"/>
  <c r="H2425" i="21"/>
  <c r="I2424" i="21"/>
  <c r="F2423" i="21"/>
  <c r="E2423" i="21"/>
  <c r="D2424" i="21"/>
  <c r="I2425" i="21"/>
  <c r="L2425" i="21"/>
  <c r="J2425" i="21"/>
  <c r="M2425" i="21"/>
  <c r="K2425" i="21"/>
  <c r="H2426" i="21"/>
  <c r="O2424" i="21"/>
  <c r="N2424" i="21"/>
  <c r="Q2424" i="21"/>
  <c r="P2424" i="21"/>
  <c r="D2425" i="21"/>
  <c r="E2424" i="21"/>
  <c r="F2424" i="21"/>
  <c r="P2425" i="21"/>
  <c r="N2425" i="21"/>
  <c r="Q2425" i="21"/>
  <c r="O2425" i="21"/>
  <c r="J2426" i="21"/>
  <c r="I2426" i="21"/>
  <c r="K2426" i="21"/>
  <c r="H2427" i="21"/>
  <c r="L2426" i="21"/>
  <c r="M2426" i="21"/>
  <c r="E2425" i="21"/>
  <c r="D2426" i="21"/>
  <c r="F2425" i="21"/>
  <c r="P2426" i="21"/>
  <c r="N2426" i="21"/>
  <c r="Q2426" i="21"/>
  <c r="O2426" i="21"/>
  <c r="H2428" i="21"/>
  <c r="I2427" i="21"/>
  <c r="J2427" i="21"/>
  <c r="L2427" i="21"/>
  <c r="M2427" i="21"/>
  <c r="K2427" i="21"/>
  <c r="D2427" i="21"/>
  <c r="E2426" i="21"/>
  <c r="F2426" i="21"/>
  <c r="I2428" i="21"/>
  <c r="H2429" i="21"/>
  <c r="L2428" i="21"/>
  <c r="J2428" i="21"/>
  <c r="K2428" i="21"/>
  <c r="M2428" i="21"/>
  <c r="Q2427" i="21"/>
  <c r="O2427" i="21"/>
  <c r="N2427" i="21"/>
  <c r="P2427" i="21"/>
  <c r="E2427" i="21"/>
  <c r="D2428" i="21"/>
  <c r="F2427" i="21"/>
  <c r="O2428" i="21"/>
  <c r="P2428" i="21"/>
  <c r="N2428" i="21"/>
  <c r="Q2428" i="21"/>
  <c r="M2429" i="21"/>
  <c r="J2429" i="21"/>
  <c r="H2430" i="21"/>
  <c r="L2429" i="21"/>
  <c r="K2429" i="21"/>
  <c r="I2429" i="21"/>
  <c r="F2428" i="21"/>
  <c r="D2429" i="21"/>
  <c r="E2428" i="21"/>
  <c r="H2431" i="21"/>
  <c r="K2430" i="21"/>
  <c r="L2430" i="21"/>
  <c r="J2430" i="21"/>
  <c r="M2430" i="21"/>
  <c r="I2430" i="21"/>
  <c r="P2429" i="21"/>
  <c r="Q2429" i="21"/>
  <c r="O2429" i="21"/>
  <c r="N2429" i="21"/>
  <c r="E2429" i="21"/>
  <c r="D2430" i="21"/>
  <c r="F2429" i="21"/>
  <c r="H2432" i="21"/>
  <c r="J2431" i="21"/>
  <c r="I2431" i="21"/>
  <c r="K2431" i="21"/>
  <c r="M2431" i="21"/>
  <c r="L2431" i="21"/>
  <c r="N2430" i="21"/>
  <c r="Q2430" i="21"/>
  <c r="O2430" i="21"/>
  <c r="P2430" i="21"/>
  <c r="E2430" i="21"/>
  <c r="F2430" i="21"/>
  <c r="D2431" i="21"/>
  <c r="J2432" i="21"/>
  <c r="I2432" i="21"/>
  <c r="H2433" i="21"/>
  <c r="L2432" i="21"/>
  <c r="K2432" i="21"/>
  <c r="M2432" i="21"/>
  <c r="P2431" i="21"/>
  <c r="O2431" i="21"/>
  <c r="N2431" i="21"/>
  <c r="Q2431" i="21"/>
  <c r="D2432" i="21"/>
  <c r="F2431" i="21"/>
  <c r="E2431" i="21"/>
  <c r="P2432" i="21"/>
  <c r="N2432" i="21"/>
  <c r="Q2432" i="21"/>
  <c r="O2432" i="21"/>
  <c r="H2434" i="21"/>
  <c r="J2433" i="21"/>
  <c r="I2433" i="21"/>
  <c r="M2433" i="21"/>
  <c r="K2433" i="21"/>
  <c r="L2433" i="21"/>
  <c r="E2432" i="21"/>
  <c r="D2433" i="21"/>
  <c r="F2432" i="21"/>
  <c r="I2434" i="21"/>
  <c r="K2434" i="21"/>
  <c r="J2434" i="21"/>
  <c r="M2434" i="21"/>
  <c r="L2434" i="21"/>
  <c r="H2435" i="21"/>
  <c r="O2433" i="21"/>
  <c r="P2433" i="21"/>
  <c r="N2433" i="21"/>
  <c r="Q2433" i="21"/>
  <c r="D2434" i="21"/>
  <c r="E2433" i="21"/>
  <c r="F2433" i="21"/>
  <c r="N2434" i="21"/>
  <c r="O2434" i="21"/>
  <c r="P2434" i="21"/>
  <c r="Q2434" i="21"/>
  <c r="J2435" i="21"/>
  <c r="H2436" i="21"/>
  <c r="I2435" i="21"/>
  <c r="L2435" i="21"/>
  <c r="K2435" i="21"/>
  <c r="M2435" i="21"/>
  <c r="D2435" i="21"/>
  <c r="F2434" i="21"/>
  <c r="E2434" i="21"/>
  <c r="J2436" i="21"/>
  <c r="L2436" i="21"/>
  <c r="M2436" i="21"/>
  <c r="H2437" i="21"/>
  <c r="K2436" i="21"/>
  <c r="I2436" i="21"/>
  <c r="N2435" i="21"/>
  <c r="Q2435" i="21"/>
  <c r="O2435" i="21"/>
  <c r="P2435" i="21"/>
  <c r="F2435" i="21"/>
  <c r="E2435" i="21"/>
  <c r="D2436" i="21"/>
  <c r="L2437" i="21"/>
  <c r="K2437" i="21"/>
  <c r="J2437" i="21"/>
  <c r="I2437" i="21"/>
  <c r="H2438" i="21"/>
  <c r="M2437" i="21"/>
  <c r="P2436" i="21"/>
  <c r="N2436" i="21"/>
  <c r="Q2436" i="21"/>
  <c r="O2436" i="21"/>
  <c r="E2436" i="21"/>
  <c r="D2437" i="21"/>
  <c r="F2436" i="21"/>
  <c r="P2437" i="21"/>
  <c r="Q2437" i="21"/>
  <c r="O2437" i="21"/>
  <c r="N2437" i="21"/>
  <c r="K2438" i="21"/>
  <c r="J2438" i="21"/>
  <c r="L2438" i="21"/>
  <c r="H2439" i="21"/>
  <c r="M2438" i="21"/>
  <c r="I2438" i="21"/>
  <c r="D2438" i="21"/>
  <c r="F2437" i="21"/>
  <c r="E2437" i="21"/>
  <c r="L2439" i="21"/>
  <c r="I2439" i="21"/>
  <c r="M2439" i="21"/>
  <c r="H2440" i="21"/>
  <c r="K2439" i="21"/>
  <c r="J2439" i="21"/>
  <c r="N2438" i="21"/>
  <c r="O2438" i="21"/>
  <c r="P2438" i="21"/>
  <c r="Q2438" i="21"/>
  <c r="E2438" i="21"/>
  <c r="D2439" i="21"/>
  <c r="F2438" i="21"/>
  <c r="O2439" i="21"/>
  <c r="P2439" i="21"/>
  <c r="Q2439" i="21"/>
  <c r="N2439" i="21"/>
  <c r="H2441" i="21"/>
  <c r="J2440" i="21"/>
  <c r="L2440" i="21"/>
  <c r="I2440" i="21"/>
  <c r="K2440" i="21"/>
  <c r="M2440" i="21"/>
  <c r="D2440" i="21"/>
  <c r="F2439" i="21"/>
  <c r="E2439" i="21"/>
  <c r="M2441" i="21"/>
  <c r="J2441" i="21"/>
  <c r="K2441" i="21"/>
  <c r="H2442" i="21"/>
  <c r="I2441" i="21"/>
  <c r="L2441" i="21"/>
  <c r="P2440" i="21"/>
  <c r="O2440" i="21"/>
  <c r="N2440" i="21"/>
  <c r="Q2440" i="21"/>
  <c r="E2440" i="21"/>
  <c r="F2440" i="21"/>
  <c r="D2441" i="21"/>
  <c r="L2442" i="21"/>
  <c r="I2442" i="21"/>
  <c r="M2442" i="21"/>
  <c r="J2442" i="21"/>
  <c r="K2442" i="21"/>
  <c r="H2443" i="21"/>
  <c r="N2441" i="21"/>
  <c r="Q2441" i="21"/>
  <c r="P2441" i="21"/>
  <c r="O2441" i="21"/>
  <c r="D2442" i="21"/>
  <c r="E2441" i="21"/>
  <c r="F2441" i="21"/>
  <c r="Q2442" i="21"/>
  <c r="O2442" i="21"/>
  <c r="N2442" i="21"/>
  <c r="P2442" i="21"/>
  <c r="I2443" i="21"/>
  <c r="K2443" i="21"/>
  <c r="J2443" i="21"/>
  <c r="M2443" i="21"/>
  <c r="H2444" i="21"/>
  <c r="L2443" i="21"/>
  <c r="E2442" i="21"/>
  <c r="F2442" i="21"/>
  <c r="D2443" i="21"/>
  <c r="P2443" i="21"/>
  <c r="O2443" i="21"/>
  <c r="N2443" i="21"/>
  <c r="Q2443" i="21"/>
  <c r="M2444" i="21"/>
  <c r="I2444" i="21"/>
  <c r="H2445" i="21"/>
  <c r="K2444" i="21"/>
  <c r="L2444" i="21"/>
  <c r="J2444" i="21"/>
  <c r="D2444" i="21"/>
  <c r="F2443" i="21"/>
  <c r="E2443" i="21"/>
  <c r="P2444" i="21"/>
  <c r="N2444" i="21"/>
  <c r="O2444" i="21"/>
  <c r="Q2444" i="21"/>
  <c r="K2445" i="21"/>
  <c r="J2445" i="21"/>
  <c r="H2446" i="21"/>
  <c r="L2445" i="21"/>
  <c r="I2445" i="21"/>
  <c r="M2445" i="21"/>
  <c r="F2444" i="21"/>
  <c r="E2444" i="21"/>
  <c r="D2445" i="21"/>
  <c r="H2447" i="21"/>
  <c r="J2446" i="21"/>
  <c r="M2446" i="21"/>
  <c r="I2446" i="21"/>
  <c r="K2446" i="21"/>
  <c r="L2446" i="21"/>
  <c r="N2445" i="21"/>
  <c r="P2445" i="21"/>
  <c r="Q2445" i="21"/>
  <c r="O2445" i="21"/>
  <c r="F2445" i="21"/>
  <c r="D2446" i="21"/>
  <c r="E2445" i="21"/>
  <c r="L2447" i="21"/>
  <c r="M2447" i="21"/>
  <c r="H2448" i="21"/>
  <c r="I2447" i="21"/>
  <c r="J2447" i="21"/>
  <c r="K2447" i="21"/>
  <c r="Q2446" i="21"/>
  <c r="O2446" i="21"/>
  <c r="P2446" i="21"/>
  <c r="N2446" i="21"/>
  <c r="D2447" i="21"/>
  <c r="F2446" i="21"/>
  <c r="E2446" i="21"/>
  <c r="K2448" i="21"/>
  <c r="I2448" i="21"/>
  <c r="H2449" i="21"/>
  <c r="J2448" i="21"/>
  <c r="L2448" i="21"/>
  <c r="M2448" i="21"/>
  <c r="P2447" i="21"/>
  <c r="O2447" i="21"/>
  <c r="N2447" i="21"/>
  <c r="Q2447" i="21"/>
  <c r="E2447" i="21"/>
  <c r="D2448" i="21"/>
  <c r="F2447" i="21"/>
  <c r="N2448" i="21"/>
  <c r="Q2448" i="21"/>
  <c r="P2448" i="21"/>
  <c r="O2448" i="21"/>
  <c r="L2449" i="21"/>
  <c r="J2449" i="21"/>
  <c r="M2449" i="21"/>
  <c r="I2449" i="21"/>
  <c r="K2449" i="21"/>
  <c r="H2450" i="21"/>
  <c r="F2448" i="21"/>
  <c r="D2449" i="21"/>
  <c r="E2448" i="21"/>
  <c r="O2449" i="21"/>
  <c r="N2449" i="21"/>
  <c r="P2449" i="21"/>
  <c r="Q2449" i="21"/>
  <c r="M2450" i="21"/>
  <c r="I2450" i="21"/>
  <c r="J2450" i="21"/>
  <c r="K2450" i="21"/>
  <c r="L2450" i="21"/>
  <c r="H2451" i="21"/>
  <c r="F2449" i="21"/>
  <c r="E2449" i="21"/>
  <c r="D2450" i="21"/>
  <c r="N2450" i="21"/>
  <c r="Q2450" i="21"/>
  <c r="O2450" i="21"/>
  <c r="P2450" i="21"/>
  <c r="H2452" i="21"/>
  <c r="K2451" i="21"/>
  <c r="J2451" i="21"/>
  <c r="M2451" i="21"/>
  <c r="L2451" i="21"/>
  <c r="I2451" i="21"/>
  <c r="D2451" i="21"/>
  <c r="E2450" i="21"/>
  <c r="F2450" i="21"/>
  <c r="I2452" i="21"/>
  <c r="M2452" i="21"/>
  <c r="H2453" i="21"/>
  <c r="K2452" i="21"/>
  <c r="L2452" i="21"/>
  <c r="J2452" i="21"/>
  <c r="P2451" i="21"/>
  <c r="N2451" i="21"/>
  <c r="Q2451" i="21"/>
  <c r="O2451" i="21"/>
  <c r="F2451" i="21"/>
  <c r="D2452" i="21"/>
  <c r="E2451" i="21"/>
  <c r="P2452" i="21"/>
  <c r="O2452" i="21"/>
  <c r="N2452" i="21"/>
  <c r="Q2452" i="21"/>
  <c r="I2453" i="21"/>
  <c r="J2453" i="21"/>
  <c r="M2453" i="21"/>
  <c r="L2453" i="21"/>
  <c r="H2454" i="21"/>
  <c r="K2453" i="21"/>
  <c r="E2452" i="21"/>
  <c r="D2453" i="21"/>
  <c r="F2452" i="21"/>
  <c r="P2453" i="21"/>
  <c r="N2453" i="21"/>
  <c r="Q2453" i="21"/>
  <c r="O2453" i="21"/>
  <c r="J2454" i="21"/>
  <c r="H2455" i="21"/>
  <c r="K2454" i="21"/>
  <c r="M2454" i="21"/>
  <c r="L2454" i="21"/>
  <c r="I2454" i="21"/>
  <c r="E2453" i="21"/>
  <c r="F2453" i="21"/>
  <c r="D2454" i="21"/>
  <c r="M2455" i="21"/>
  <c r="I2455" i="21"/>
  <c r="L2455" i="21"/>
  <c r="J2455" i="21"/>
  <c r="H2456" i="21"/>
  <c r="K2455" i="21"/>
  <c r="P2454" i="21"/>
  <c r="O2454" i="21"/>
  <c r="Q2454" i="21"/>
  <c r="N2454" i="21"/>
  <c r="E2454" i="21"/>
  <c r="F2454" i="21"/>
  <c r="D2455" i="21"/>
  <c r="P2455" i="21"/>
  <c r="N2455" i="21"/>
  <c r="Q2455" i="21"/>
  <c r="O2455" i="21"/>
  <c r="K2456" i="21"/>
  <c r="L2456" i="21"/>
  <c r="M2456" i="21"/>
  <c r="J2456" i="21"/>
  <c r="I2456" i="21"/>
  <c r="H2457" i="21"/>
  <c r="F2455" i="21"/>
  <c r="E2455" i="21"/>
  <c r="D2456" i="21"/>
  <c r="N2456" i="21"/>
  <c r="O2456" i="21"/>
  <c r="Q2456" i="21"/>
  <c r="P2456" i="21"/>
  <c r="H2458" i="21"/>
  <c r="K2457" i="21"/>
  <c r="L2457" i="21"/>
  <c r="J2457" i="21"/>
  <c r="M2457" i="21"/>
  <c r="I2457" i="21"/>
  <c r="E2456" i="21"/>
  <c r="D2457" i="21"/>
  <c r="F2456" i="21"/>
  <c r="H2459" i="21"/>
  <c r="M2458" i="21"/>
  <c r="J2458" i="21"/>
  <c r="I2458" i="21"/>
  <c r="L2458" i="21"/>
  <c r="K2458" i="21"/>
  <c r="P2457" i="21"/>
  <c r="O2457" i="21"/>
  <c r="Q2457" i="21"/>
  <c r="N2457" i="21"/>
  <c r="F2457" i="21"/>
  <c r="D2458" i="21"/>
  <c r="E2457" i="21"/>
  <c r="J2459" i="21"/>
  <c r="L2459" i="21"/>
  <c r="I2459" i="21"/>
  <c r="K2459" i="21"/>
  <c r="M2459" i="21"/>
  <c r="H2460" i="21"/>
  <c r="P2458" i="21"/>
  <c r="O2458" i="21"/>
  <c r="N2458" i="21"/>
  <c r="Q2458" i="21"/>
  <c r="E2458" i="21"/>
  <c r="D2459" i="21"/>
  <c r="F2458" i="21"/>
  <c r="P2459" i="21"/>
  <c r="N2459" i="21"/>
  <c r="Q2459" i="21"/>
  <c r="O2459" i="21"/>
  <c r="H2461" i="21"/>
  <c r="K2460" i="21"/>
  <c r="M2460" i="21"/>
  <c r="I2460" i="21"/>
  <c r="J2460" i="21"/>
  <c r="L2460" i="21"/>
  <c r="E2459" i="21"/>
  <c r="D2460" i="21"/>
  <c r="F2459" i="21"/>
  <c r="J2461" i="21"/>
  <c r="M2461" i="21"/>
  <c r="H2462" i="21"/>
  <c r="I2461" i="21"/>
  <c r="L2461" i="21"/>
  <c r="K2461" i="21"/>
  <c r="P2460" i="21"/>
  <c r="N2460" i="21"/>
  <c r="Q2460" i="21"/>
  <c r="O2460" i="21"/>
  <c r="D2461" i="21"/>
  <c r="E2460" i="21"/>
  <c r="F2460" i="21"/>
  <c r="I2462" i="21"/>
  <c r="M2462" i="21"/>
  <c r="H2463" i="21"/>
  <c r="J2462" i="21"/>
  <c r="L2462" i="21"/>
  <c r="K2462" i="21"/>
  <c r="Q2461" i="21"/>
  <c r="P2461" i="21"/>
  <c r="O2461" i="21"/>
  <c r="N2461" i="21"/>
  <c r="E2461" i="21"/>
  <c r="F2461" i="21"/>
  <c r="D2462" i="21"/>
  <c r="P2462" i="21"/>
  <c r="O2462" i="21"/>
  <c r="N2462" i="21"/>
  <c r="Q2462" i="21"/>
  <c r="J2463" i="21"/>
  <c r="M2463" i="21"/>
  <c r="K2463" i="21"/>
  <c r="I2463" i="21"/>
  <c r="L2463" i="21"/>
  <c r="H2464" i="21"/>
  <c r="E2462" i="21"/>
  <c r="D2463" i="21"/>
  <c r="F2462" i="21"/>
  <c r="N2463" i="21"/>
  <c r="O2463" i="21"/>
  <c r="Q2463" i="21"/>
  <c r="P2463" i="21"/>
  <c r="K2464" i="21"/>
  <c r="J2464" i="21"/>
  <c r="M2464" i="21"/>
  <c r="I2464" i="21"/>
  <c r="L2464" i="21"/>
  <c r="H2465" i="21"/>
  <c r="E2463" i="21"/>
  <c r="D2464" i="21"/>
  <c r="F2463" i="21"/>
  <c r="O2464" i="21"/>
  <c r="P2464" i="21"/>
  <c r="N2464" i="21"/>
  <c r="Q2464" i="21"/>
  <c r="L2465" i="21"/>
  <c r="K2465" i="21"/>
  <c r="I2465" i="21"/>
  <c r="J2465" i="21"/>
  <c r="M2465" i="21"/>
  <c r="H2466" i="21"/>
  <c r="E2464" i="21"/>
  <c r="D2465" i="21"/>
  <c r="F2464" i="21"/>
  <c r="O2465" i="21"/>
  <c r="N2465" i="21"/>
  <c r="Q2465" i="21"/>
  <c r="P2465" i="21"/>
  <c r="J2466" i="21"/>
  <c r="H2467" i="21"/>
  <c r="L2466" i="21"/>
  <c r="K2466" i="21"/>
  <c r="M2466" i="21"/>
  <c r="I2466" i="21"/>
  <c r="E2465" i="21"/>
  <c r="D2466" i="21"/>
  <c r="F2465" i="21"/>
  <c r="M2467" i="21"/>
  <c r="H2468" i="21"/>
  <c r="I2467" i="21"/>
  <c r="K2467" i="21"/>
  <c r="J2467" i="21"/>
  <c r="L2467" i="21"/>
  <c r="O2466" i="21"/>
  <c r="Q2466" i="21"/>
  <c r="N2466" i="21"/>
  <c r="P2466" i="21"/>
  <c r="D2467" i="21"/>
  <c r="F2466" i="21"/>
  <c r="E2466" i="21"/>
  <c r="M2468" i="21"/>
  <c r="J2468" i="21"/>
  <c r="H2469" i="21"/>
  <c r="L2468" i="21"/>
  <c r="I2468" i="21"/>
  <c r="K2468" i="21"/>
  <c r="O2467" i="21"/>
  <c r="N2467" i="21"/>
  <c r="Q2467" i="21"/>
  <c r="P2467" i="21"/>
  <c r="F2467" i="21"/>
  <c r="D2468" i="21"/>
  <c r="E2467" i="21"/>
  <c r="J2469" i="21"/>
  <c r="K2469" i="21"/>
  <c r="M2469" i="21"/>
  <c r="L2469" i="21"/>
  <c r="I2469" i="21"/>
  <c r="H2470" i="21"/>
  <c r="O2468" i="21"/>
  <c r="P2468" i="21"/>
  <c r="N2468" i="21"/>
  <c r="Q2468" i="21"/>
  <c r="D2469" i="21"/>
  <c r="F2468" i="21"/>
  <c r="E2468" i="21"/>
  <c r="Q2469" i="21"/>
  <c r="O2469" i="21"/>
  <c r="P2469" i="21"/>
  <c r="N2469" i="21"/>
  <c r="M2470" i="21"/>
  <c r="H2471" i="21"/>
  <c r="L2470" i="21"/>
  <c r="I2470" i="21"/>
  <c r="K2470" i="21"/>
  <c r="J2470" i="21"/>
  <c r="F2469" i="21"/>
  <c r="D2470" i="21"/>
  <c r="E2469" i="21"/>
  <c r="J2471" i="21"/>
  <c r="I2471" i="21"/>
  <c r="H2472" i="21"/>
  <c r="L2471" i="21"/>
  <c r="K2471" i="21"/>
  <c r="M2471" i="21"/>
  <c r="N2470" i="21"/>
  <c r="Q2470" i="21"/>
  <c r="P2470" i="21"/>
  <c r="O2470" i="21"/>
  <c r="D2471" i="21"/>
  <c r="E2470" i="21"/>
  <c r="F2470" i="21"/>
  <c r="N2471" i="21"/>
  <c r="P2471" i="21"/>
  <c r="O2471" i="21"/>
  <c r="Q2471" i="21"/>
  <c r="J2472" i="21"/>
  <c r="I2472" i="21"/>
  <c r="M2472" i="21"/>
  <c r="K2472" i="21"/>
  <c r="L2472" i="21"/>
  <c r="H2473" i="21"/>
  <c r="D2472" i="21"/>
  <c r="F2471" i="21"/>
  <c r="E2471" i="21"/>
  <c r="P2472" i="21"/>
  <c r="N2472" i="21"/>
  <c r="O2472" i="21"/>
  <c r="Q2472" i="21"/>
  <c r="L2473" i="21"/>
  <c r="H2474" i="21"/>
  <c r="M2473" i="21"/>
  <c r="K2473" i="21"/>
  <c r="J2473" i="21"/>
  <c r="I2473" i="21"/>
  <c r="E2472" i="21"/>
  <c r="D2473" i="21"/>
  <c r="F2472" i="21"/>
  <c r="J2474" i="21"/>
  <c r="K2474" i="21"/>
  <c r="M2474" i="21"/>
  <c r="L2474" i="21"/>
  <c r="H2475" i="21"/>
  <c r="I2474" i="21"/>
  <c r="P2473" i="21"/>
  <c r="O2473" i="21"/>
  <c r="N2473" i="21"/>
  <c r="Q2473" i="21"/>
  <c r="D2474" i="21"/>
  <c r="F2473" i="21"/>
  <c r="E2473" i="21"/>
  <c r="M2475" i="21"/>
  <c r="L2475" i="21"/>
  <c r="K2475" i="21"/>
  <c r="I2475" i="21"/>
  <c r="J2475" i="21"/>
  <c r="H2476" i="21"/>
  <c r="O2474" i="21"/>
  <c r="Q2474" i="21"/>
  <c r="P2474" i="21"/>
  <c r="N2474" i="21"/>
  <c r="D2475" i="21"/>
  <c r="E2474" i="21"/>
  <c r="F2474" i="21"/>
  <c r="O2475" i="21"/>
  <c r="N2475" i="21"/>
  <c r="Q2475" i="21"/>
  <c r="P2475" i="21"/>
  <c r="K2476" i="21"/>
  <c r="H2477" i="21"/>
  <c r="M2476" i="21"/>
  <c r="J2476" i="21"/>
  <c r="L2476" i="21"/>
  <c r="I2476" i="21"/>
  <c r="F2475" i="21"/>
  <c r="D2476" i="21"/>
  <c r="E2475" i="21"/>
  <c r="M2477" i="21"/>
  <c r="H2478" i="21"/>
  <c r="K2477" i="21"/>
  <c r="L2477" i="21"/>
  <c r="J2477" i="21"/>
  <c r="I2477" i="21"/>
  <c r="O2476" i="21"/>
  <c r="P2476" i="21"/>
  <c r="N2476" i="21"/>
  <c r="Q2476" i="21"/>
  <c r="D2477" i="21"/>
  <c r="F2476" i="21"/>
  <c r="E2476" i="21"/>
  <c r="J2478" i="21"/>
  <c r="I2478" i="21"/>
  <c r="H2479" i="21"/>
  <c r="L2478" i="21"/>
  <c r="K2478" i="21"/>
  <c r="M2478" i="21"/>
  <c r="N2477" i="21"/>
  <c r="O2477" i="21"/>
  <c r="Q2477" i="21"/>
  <c r="P2477" i="21"/>
  <c r="F2477" i="21"/>
  <c r="E2477" i="21"/>
  <c r="D2478" i="21"/>
  <c r="P2478" i="21"/>
  <c r="O2478" i="21"/>
  <c r="N2478" i="21"/>
  <c r="Q2478" i="21"/>
  <c r="K2479" i="21"/>
  <c r="L2479" i="21"/>
  <c r="H2480" i="21"/>
  <c r="M2479" i="21"/>
  <c r="I2479" i="21"/>
  <c r="J2479" i="21"/>
  <c r="D2479" i="21"/>
  <c r="E2478" i="21"/>
  <c r="F2478" i="21"/>
  <c r="L2480" i="21"/>
  <c r="J2480" i="21"/>
  <c r="I2480" i="21"/>
  <c r="M2480" i="21"/>
  <c r="K2480" i="21"/>
  <c r="H2481" i="21"/>
  <c r="O2479" i="21"/>
  <c r="P2479" i="21"/>
  <c r="Q2479" i="21"/>
  <c r="N2479" i="21"/>
  <c r="D2480" i="21"/>
  <c r="E2479" i="21"/>
  <c r="F2479" i="21"/>
  <c r="N2480" i="21"/>
  <c r="Q2480" i="21"/>
  <c r="O2480" i="21"/>
  <c r="P2480" i="21"/>
  <c r="H2482" i="21"/>
  <c r="L2481" i="21"/>
  <c r="M2481" i="21"/>
  <c r="J2481" i="21"/>
  <c r="K2481" i="21"/>
  <c r="I2481" i="21"/>
  <c r="D2481" i="21"/>
  <c r="E2480" i="21"/>
  <c r="F2480" i="21"/>
  <c r="I2482" i="21"/>
  <c r="H2483" i="21"/>
  <c r="K2482" i="21"/>
  <c r="J2482" i="21"/>
  <c r="L2482" i="21"/>
  <c r="M2482" i="21"/>
  <c r="P2481" i="21"/>
  <c r="N2481" i="21"/>
  <c r="Q2481" i="21"/>
  <c r="O2481" i="21"/>
  <c r="E2481" i="21"/>
  <c r="D2482" i="21"/>
  <c r="F2481" i="21"/>
  <c r="P2482" i="21"/>
  <c r="O2482" i="21"/>
  <c r="N2482" i="21"/>
  <c r="Q2482" i="21"/>
  <c r="I2483" i="21"/>
  <c r="J2483" i="21"/>
  <c r="K2483" i="21"/>
  <c r="M2483" i="21"/>
  <c r="H2484" i="21"/>
  <c r="L2483" i="21"/>
  <c r="E2482" i="21"/>
  <c r="F2482" i="21"/>
  <c r="D2483" i="21"/>
  <c r="P2483" i="21"/>
  <c r="N2483" i="21"/>
  <c r="Q2483" i="21"/>
  <c r="O2483" i="21"/>
  <c r="H2485" i="21"/>
  <c r="K2484" i="21"/>
  <c r="I2484" i="21"/>
  <c r="M2484" i="21"/>
  <c r="L2484" i="21"/>
  <c r="J2484" i="21"/>
  <c r="D2484" i="21"/>
  <c r="E2483" i="21"/>
  <c r="F2483" i="21"/>
  <c r="L2485" i="21"/>
  <c r="H2486" i="21"/>
  <c r="K2485" i="21"/>
  <c r="I2485" i="21"/>
  <c r="M2485" i="21"/>
  <c r="J2485" i="21"/>
  <c r="P2484" i="21"/>
  <c r="O2484" i="21"/>
  <c r="Q2484" i="21"/>
  <c r="N2484" i="21"/>
  <c r="E2484" i="21"/>
  <c r="D2485" i="21"/>
  <c r="F2484" i="21"/>
  <c r="K2486" i="21"/>
  <c r="H2487" i="21"/>
  <c r="M2486" i="21"/>
  <c r="I2486" i="21"/>
  <c r="J2486" i="21"/>
  <c r="L2486" i="21"/>
  <c r="P2485" i="21"/>
  <c r="O2485" i="21"/>
  <c r="N2485" i="21"/>
  <c r="Q2485" i="21"/>
  <c r="D2486" i="21"/>
  <c r="F2485" i="21"/>
  <c r="E2485" i="21"/>
  <c r="J2487" i="21"/>
  <c r="L2487" i="21"/>
  <c r="H2488" i="21"/>
  <c r="I2487" i="21"/>
  <c r="K2487" i="21"/>
  <c r="M2487" i="21"/>
  <c r="P2486" i="21"/>
  <c r="O2486" i="21"/>
  <c r="N2486" i="21"/>
  <c r="Q2486" i="21"/>
  <c r="D2487" i="21"/>
  <c r="E2486" i="21"/>
  <c r="F2486" i="21"/>
  <c r="M2488" i="21"/>
  <c r="H2489" i="21"/>
  <c r="L2488" i="21"/>
  <c r="J2488" i="21"/>
  <c r="I2488" i="21"/>
  <c r="K2488" i="21"/>
  <c r="P2487" i="21"/>
  <c r="N2487" i="21"/>
  <c r="O2487" i="21"/>
  <c r="Q2487" i="21"/>
  <c r="D2488" i="21"/>
  <c r="E2487" i="21"/>
  <c r="F2487" i="21"/>
  <c r="M2489" i="21"/>
  <c r="J2489" i="21"/>
  <c r="H2490" i="21"/>
  <c r="L2489" i="21"/>
  <c r="I2489" i="21"/>
  <c r="K2489" i="21"/>
  <c r="O2488" i="21"/>
  <c r="N2488" i="21"/>
  <c r="P2488" i="21"/>
  <c r="Q2488" i="21"/>
  <c r="D2489" i="21"/>
  <c r="E2488" i="21"/>
  <c r="F2488" i="21"/>
  <c r="K2490" i="21"/>
  <c r="I2490" i="21"/>
  <c r="J2490" i="21"/>
  <c r="L2490" i="21"/>
  <c r="M2490" i="21"/>
  <c r="H2491" i="21"/>
  <c r="P2489" i="21"/>
  <c r="N2489" i="21"/>
  <c r="Q2489" i="21"/>
  <c r="O2489" i="21"/>
  <c r="D2490" i="21"/>
  <c r="E2489" i="21"/>
  <c r="F2489" i="21"/>
  <c r="P2490" i="21"/>
  <c r="N2490" i="21"/>
  <c r="O2490" i="21"/>
  <c r="Q2490" i="21"/>
  <c r="M2491" i="21"/>
  <c r="H2492" i="21"/>
  <c r="J2491" i="21"/>
  <c r="L2491" i="21"/>
  <c r="I2491" i="21"/>
  <c r="K2491" i="21"/>
  <c r="F2490" i="21"/>
  <c r="D2491" i="21"/>
  <c r="E2490" i="21"/>
  <c r="K2492" i="21"/>
  <c r="M2492" i="21"/>
  <c r="L2492" i="21"/>
  <c r="H2493" i="21"/>
  <c r="I2492" i="21"/>
  <c r="J2492" i="21"/>
  <c r="Q2491" i="21"/>
  <c r="P2491" i="21"/>
  <c r="O2491" i="21"/>
  <c r="N2491" i="21"/>
  <c r="E2491" i="21"/>
  <c r="F2491" i="21"/>
  <c r="D2492" i="21"/>
  <c r="M2493" i="21"/>
  <c r="L2493" i="21"/>
  <c r="H2494" i="21"/>
  <c r="J2493" i="21"/>
  <c r="K2493" i="21"/>
  <c r="I2493" i="21"/>
  <c r="P2492" i="21"/>
  <c r="Q2492" i="21"/>
  <c r="N2492" i="21"/>
  <c r="O2492" i="21"/>
  <c r="F2492" i="21"/>
  <c r="D2493" i="21"/>
  <c r="E2492" i="21"/>
  <c r="L2494" i="21"/>
  <c r="H2495" i="21"/>
  <c r="J2494" i="21"/>
  <c r="M2494" i="21"/>
  <c r="K2494" i="21"/>
  <c r="I2494" i="21"/>
  <c r="Q2493" i="21"/>
  <c r="O2493" i="21"/>
  <c r="P2493" i="21"/>
  <c r="N2493" i="21"/>
  <c r="F2493" i="21"/>
  <c r="D2494" i="21"/>
  <c r="E2493" i="21"/>
  <c r="L2495" i="21"/>
  <c r="J2495" i="21"/>
  <c r="H2496" i="21"/>
  <c r="K2495" i="21"/>
  <c r="M2495" i="21"/>
  <c r="I2495" i="21"/>
  <c r="N2494" i="21"/>
  <c r="Q2494" i="21"/>
  <c r="O2494" i="21"/>
  <c r="P2494" i="21"/>
  <c r="D2495" i="21"/>
  <c r="E2494" i="21"/>
  <c r="F2494" i="21"/>
  <c r="I2496" i="21"/>
  <c r="L2496" i="21"/>
  <c r="K2496" i="21"/>
  <c r="M2496" i="21"/>
  <c r="J2496" i="21"/>
  <c r="H2497" i="21"/>
  <c r="P2495" i="21"/>
  <c r="O2495" i="21"/>
  <c r="N2495" i="21"/>
  <c r="Q2495" i="21"/>
  <c r="D2496" i="21"/>
  <c r="E2495" i="21"/>
  <c r="F2495" i="21"/>
  <c r="O2496" i="21"/>
  <c r="N2496" i="21"/>
  <c r="P2496" i="21"/>
  <c r="Q2496" i="21"/>
  <c r="I2497" i="21"/>
  <c r="L2497" i="21"/>
  <c r="K2497" i="21"/>
  <c r="J2497" i="21"/>
  <c r="M2497" i="21"/>
  <c r="H2498" i="21"/>
  <c r="E2496" i="21"/>
  <c r="F2496" i="21"/>
  <c r="D2497" i="21"/>
  <c r="O2497" i="21"/>
  <c r="N2497" i="21"/>
  <c r="Q2497" i="21"/>
  <c r="P2497" i="21"/>
  <c r="L2498" i="21"/>
  <c r="H2499" i="21"/>
  <c r="K2498" i="21"/>
  <c r="I2498" i="21"/>
  <c r="J2498" i="21"/>
  <c r="M2498" i="21"/>
  <c r="E2497" i="21"/>
  <c r="D2498" i="21"/>
  <c r="F2497" i="21"/>
  <c r="L2499" i="21"/>
  <c r="H2500" i="21"/>
  <c r="M2499" i="21"/>
  <c r="J2499" i="21"/>
  <c r="I2499" i="21"/>
  <c r="K2499" i="21"/>
  <c r="O2498" i="21"/>
  <c r="Q2498" i="21"/>
  <c r="P2498" i="21"/>
  <c r="N2498" i="21"/>
  <c r="E2498" i="21"/>
  <c r="F2498" i="21"/>
  <c r="D2499" i="21"/>
  <c r="K2500" i="21"/>
  <c r="I2500" i="21"/>
  <c r="H2501" i="21"/>
  <c r="M2500" i="21"/>
  <c r="J2500" i="21"/>
  <c r="L2500" i="21"/>
  <c r="O2499" i="21"/>
  <c r="N2499" i="21"/>
  <c r="Q2499" i="21"/>
  <c r="P2499" i="21"/>
  <c r="D2500" i="21"/>
  <c r="F2499" i="21"/>
  <c r="E2499" i="21"/>
  <c r="P2500" i="21"/>
  <c r="Q2500" i="21"/>
  <c r="O2500" i="21"/>
  <c r="N2500" i="21"/>
  <c r="H2502" i="21"/>
  <c r="K2501" i="21"/>
  <c r="I2501" i="21"/>
  <c r="M2501" i="21"/>
  <c r="J2501" i="21"/>
  <c r="L2501" i="21"/>
  <c r="E2500" i="21"/>
  <c r="F2500" i="21"/>
  <c r="D2501" i="21"/>
  <c r="K2502" i="21"/>
  <c r="M2502" i="21"/>
  <c r="J2502" i="21"/>
  <c r="H2503" i="21"/>
  <c r="L2502" i="21"/>
  <c r="I2502" i="21"/>
  <c r="O2501" i="21"/>
  <c r="P2501" i="21"/>
  <c r="N2501" i="21"/>
  <c r="Q2501" i="21"/>
  <c r="E2501" i="21"/>
  <c r="D2502" i="21"/>
  <c r="F2501" i="21"/>
  <c r="I2503" i="21"/>
  <c r="K2503" i="21"/>
  <c r="M2503" i="21"/>
  <c r="H2504" i="21"/>
  <c r="J2503" i="21"/>
  <c r="L2503" i="21"/>
  <c r="N2502" i="21"/>
  <c r="Q2502" i="21"/>
  <c r="O2502" i="21"/>
  <c r="P2502" i="21"/>
  <c r="D2503" i="21"/>
  <c r="E2502" i="21"/>
  <c r="F2502" i="21"/>
  <c r="O2503" i="21"/>
  <c r="N2503" i="21"/>
  <c r="Q2503" i="21"/>
  <c r="P2503" i="21"/>
  <c r="H2505" i="21"/>
  <c r="M2504" i="21"/>
  <c r="I2504" i="21"/>
  <c r="J2504" i="21"/>
  <c r="K2504" i="21"/>
  <c r="L2504" i="21"/>
  <c r="E2503" i="21"/>
  <c r="F2503" i="21"/>
  <c r="D2504" i="21"/>
  <c r="I2505" i="21"/>
  <c r="H2506" i="21"/>
  <c r="L2505" i="21"/>
  <c r="M2505" i="21"/>
  <c r="K2505" i="21"/>
  <c r="J2505" i="21"/>
  <c r="O2504" i="21"/>
  <c r="P2504" i="21"/>
  <c r="N2504" i="21"/>
  <c r="Q2504" i="21"/>
  <c r="E2504" i="21"/>
  <c r="F2504" i="21"/>
  <c r="D2505" i="21"/>
  <c r="P2505" i="21"/>
  <c r="O2505" i="21"/>
  <c r="N2505" i="21"/>
  <c r="Q2505" i="21"/>
  <c r="M2506" i="21"/>
  <c r="H2507" i="21"/>
  <c r="K2506" i="21"/>
  <c r="J2506" i="21"/>
  <c r="L2506" i="21"/>
  <c r="I2506" i="21"/>
  <c r="F2505" i="21"/>
  <c r="D2506" i="21"/>
  <c r="E2505" i="21"/>
  <c r="L2507" i="21"/>
  <c r="I2507" i="21"/>
  <c r="K2507" i="21"/>
  <c r="M2507" i="21"/>
  <c r="H2508" i="21"/>
  <c r="J2507" i="21"/>
  <c r="P2506" i="21"/>
  <c r="O2506" i="21"/>
  <c r="N2506" i="21"/>
  <c r="Q2506" i="21"/>
  <c r="D2507" i="21"/>
  <c r="E2506" i="21"/>
  <c r="F2506" i="21"/>
  <c r="O2507" i="21"/>
  <c r="N2507" i="21"/>
  <c r="Q2507" i="21"/>
  <c r="P2507" i="21"/>
  <c r="L2508" i="21"/>
  <c r="K2508" i="21"/>
  <c r="I2508" i="21"/>
  <c r="H2509" i="21"/>
  <c r="M2508" i="21"/>
  <c r="J2508" i="21"/>
  <c r="E2507" i="21"/>
  <c r="D2508" i="21"/>
  <c r="F2507" i="21"/>
  <c r="O2508" i="21"/>
  <c r="P2508" i="21"/>
  <c r="N2508" i="21"/>
  <c r="Q2508" i="21"/>
  <c r="K2509" i="21"/>
  <c r="M2509" i="21"/>
  <c r="J2509" i="21"/>
  <c r="L2509" i="21"/>
  <c r="I2509" i="21"/>
  <c r="H2510" i="21"/>
  <c r="E2508" i="21"/>
  <c r="F2508" i="21"/>
  <c r="D2509" i="21"/>
  <c r="Q2509" i="21"/>
  <c r="O2509" i="21"/>
  <c r="P2509" i="21"/>
  <c r="N2509" i="21"/>
  <c r="L2510" i="21"/>
  <c r="K2510" i="21"/>
  <c r="I2510" i="21"/>
  <c r="J2510" i="21"/>
  <c r="M2510" i="21"/>
  <c r="H2511" i="21"/>
  <c r="D2510" i="21"/>
  <c r="E2509" i="21"/>
  <c r="F2509" i="21"/>
  <c r="P2510" i="21"/>
  <c r="O2510" i="21"/>
  <c r="N2510" i="21"/>
  <c r="Q2510" i="21"/>
  <c r="L2511" i="21"/>
  <c r="M2511" i="21"/>
  <c r="K2511" i="21"/>
  <c r="J2511" i="21"/>
  <c r="H2512" i="21"/>
  <c r="I2511" i="21"/>
  <c r="D2511" i="21"/>
  <c r="F2510" i="21"/>
  <c r="E2510" i="21"/>
  <c r="H2513" i="21"/>
  <c r="L2512" i="21"/>
  <c r="J2512" i="21"/>
  <c r="M2512" i="21"/>
  <c r="K2512" i="21"/>
  <c r="I2512" i="21"/>
  <c r="P2511" i="21"/>
  <c r="O2511" i="21"/>
  <c r="N2511" i="21"/>
  <c r="Q2511" i="21"/>
  <c r="F2511" i="21"/>
  <c r="E2511" i="21"/>
  <c r="D2512" i="21"/>
  <c r="M2513" i="21"/>
  <c r="I2513" i="21"/>
  <c r="J2513" i="21"/>
  <c r="L2513" i="21"/>
  <c r="H2514" i="21"/>
  <c r="K2513" i="21"/>
  <c r="N2512" i="21"/>
  <c r="Q2512" i="21"/>
  <c r="P2512" i="21"/>
  <c r="O2512" i="21"/>
  <c r="E2512" i="21"/>
  <c r="D2513" i="21"/>
  <c r="F2512" i="21"/>
  <c r="O2513" i="21"/>
  <c r="N2513" i="21"/>
  <c r="Q2513" i="21"/>
  <c r="P2513" i="21"/>
  <c r="L2514" i="21"/>
  <c r="I2514" i="21"/>
  <c r="J2514" i="21"/>
  <c r="M2514" i="21"/>
  <c r="H2515" i="21"/>
  <c r="K2514" i="21"/>
  <c r="D2514" i="21"/>
  <c r="E2513" i="21"/>
  <c r="F2513" i="21"/>
  <c r="O2514" i="21"/>
  <c r="P2514" i="21"/>
  <c r="N2514" i="21"/>
  <c r="Q2514" i="21"/>
  <c r="M2515" i="21"/>
  <c r="I2515" i="21"/>
  <c r="H2516" i="21"/>
  <c r="J2515" i="21"/>
  <c r="L2515" i="21"/>
  <c r="K2515" i="21"/>
  <c r="F2514" i="21"/>
  <c r="D2515" i="21"/>
  <c r="E2514" i="21"/>
  <c r="P2515" i="21"/>
  <c r="N2515" i="21"/>
  <c r="Q2515" i="21"/>
  <c r="O2515" i="21"/>
  <c r="H2517" i="21"/>
  <c r="J2516" i="21"/>
  <c r="L2516" i="21"/>
  <c r="M2516" i="21"/>
  <c r="I2516" i="21"/>
  <c r="K2516" i="21"/>
  <c r="E2515" i="21"/>
  <c r="D2516" i="21"/>
  <c r="F2515" i="21"/>
  <c r="M2517" i="21"/>
  <c r="H2518" i="21"/>
  <c r="K2517" i="21"/>
  <c r="I2517" i="21"/>
  <c r="L2517" i="21"/>
  <c r="J2517" i="21"/>
  <c r="O2516" i="21"/>
  <c r="P2516" i="21"/>
  <c r="Q2516" i="21"/>
  <c r="N2516" i="21"/>
  <c r="F2516" i="21"/>
  <c r="D2517" i="21"/>
  <c r="E2516" i="21"/>
  <c r="H2519" i="21"/>
  <c r="K2518" i="21"/>
  <c r="I2518" i="21"/>
  <c r="J2518" i="21"/>
  <c r="M2518" i="21"/>
  <c r="L2518" i="21"/>
  <c r="P2517" i="21"/>
  <c r="O2517" i="21"/>
  <c r="N2517" i="21"/>
  <c r="Q2517" i="21"/>
  <c r="D2518" i="21"/>
  <c r="F2517" i="21"/>
  <c r="E2517" i="21"/>
  <c r="I2519" i="21"/>
  <c r="M2519" i="21"/>
  <c r="K2519" i="21"/>
  <c r="J2519" i="21"/>
  <c r="H2520" i="21"/>
  <c r="L2519" i="21"/>
  <c r="N2518" i="21"/>
  <c r="Q2518" i="21"/>
  <c r="P2518" i="21"/>
  <c r="O2518" i="21"/>
  <c r="D2519" i="21"/>
  <c r="F2518" i="21"/>
  <c r="E2518" i="21"/>
  <c r="O2519" i="21"/>
  <c r="N2519" i="21"/>
  <c r="P2519" i="21"/>
  <c r="Q2519" i="21"/>
  <c r="L2520" i="21"/>
  <c r="J2520" i="21"/>
  <c r="H2521" i="21"/>
  <c r="K2520" i="21"/>
  <c r="I2520" i="21"/>
  <c r="M2520" i="21"/>
  <c r="F2519" i="21"/>
  <c r="E2519" i="21"/>
  <c r="D2520" i="21"/>
  <c r="M2521" i="21"/>
  <c r="H2522" i="21"/>
  <c r="I2521" i="21"/>
  <c r="K2521" i="21"/>
  <c r="J2521" i="21"/>
  <c r="L2521" i="21"/>
  <c r="P2520" i="21"/>
  <c r="O2520" i="21"/>
  <c r="N2520" i="21"/>
  <c r="Q2520" i="21"/>
  <c r="F2520" i="21"/>
  <c r="E2520" i="21"/>
  <c r="D2521" i="21"/>
  <c r="L2522" i="21"/>
  <c r="M2522" i="21"/>
  <c r="J2522" i="21"/>
  <c r="K2522" i="21"/>
  <c r="H2523" i="21"/>
  <c r="I2522" i="21"/>
  <c r="P2521" i="21"/>
  <c r="N2521" i="21"/>
  <c r="Q2521" i="21"/>
  <c r="O2521" i="21"/>
  <c r="F2521" i="21"/>
  <c r="D2522" i="21"/>
  <c r="E2521" i="21"/>
  <c r="M2523" i="21"/>
  <c r="I2523" i="21"/>
  <c r="H2524" i="21"/>
  <c r="L2523" i="21"/>
  <c r="K2523" i="21"/>
  <c r="J2523" i="21"/>
  <c r="P2522" i="21"/>
  <c r="O2522" i="21"/>
  <c r="N2522" i="21"/>
  <c r="Q2522" i="21"/>
  <c r="E2522" i="21"/>
  <c r="D2523" i="21"/>
  <c r="F2522" i="21"/>
  <c r="N2523" i="21"/>
  <c r="O2523" i="21"/>
  <c r="Q2523" i="21"/>
  <c r="P2523" i="21"/>
  <c r="H2525" i="21"/>
  <c r="M2524" i="21"/>
  <c r="I2524" i="21"/>
  <c r="J2524" i="21"/>
  <c r="K2524" i="21"/>
  <c r="L2524" i="21"/>
  <c r="F2523" i="21"/>
  <c r="E2523" i="21"/>
  <c r="D2524" i="21"/>
  <c r="H2526" i="21"/>
  <c r="M2525" i="21"/>
  <c r="J2525" i="21"/>
  <c r="I2525" i="21"/>
  <c r="L2525" i="21"/>
  <c r="K2525" i="21"/>
  <c r="P2524" i="21"/>
  <c r="N2524" i="21"/>
  <c r="Q2524" i="21"/>
  <c r="O2524" i="21"/>
  <c r="D2525" i="21"/>
  <c r="F2524" i="21"/>
  <c r="E2524" i="21"/>
  <c r="L2526" i="21"/>
  <c r="I2526" i="21"/>
  <c r="M2526" i="21"/>
  <c r="J2526" i="21"/>
  <c r="H2527" i="21"/>
  <c r="K2526" i="21"/>
  <c r="Q2525" i="21"/>
  <c r="P2525" i="21"/>
  <c r="O2525" i="21"/>
  <c r="N2525" i="21"/>
  <c r="E2525" i="21"/>
  <c r="F2525" i="21"/>
  <c r="D2526" i="21"/>
  <c r="O2526" i="21"/>
  <c r="P2526" i="21"/>
  <c r="N2526" i="21"/>
  <c r="Q2526" i="21"/>
  <c r="K2527" i="21"/>
  <c r="M2527" i="21"/>
  <c r="L2527" i="21"/>
  <c r="H2528" i="21"/>
  <c r="I2527" i="21"/>
  <c r="J2527" i="21"/>
  <c r="F2526" i="21"/>
  <c r="D2527" i="21"/>
  <c r="E2526" i="21"/>
  <c r="K2528" i="21"/>
  <c r="L2528" i="21"/>
  <c r="H2529" i="21"/>
  <c r="M2528" i="21"/>
  <c r="J2528" i="21"/>
  <c r="I2528" i="21"/>
  <c r="P2527" i="21"/>
  <c r="N2527" i="21"/>
  <c r="O2527" i="21"/>
  <c r="Q2527" i="21"/>
  <c r="F2527" i="21"/>
  <c r="D2528" i="21"/>
  <c r="E2527" i="21"/>
  <c r="J2529" i="21"/>
  <c r="M2529" i="21"/>
  <c r="H2530" i="21"/>
  <c r="I2529" i="21"/>
  <c r="K2529" i="21"/>
  <c r="L2529" i="21"/>
  <c r="Q2528" i="21"/>
  <c r="N2528" i="21"/>
  <c r="P2528" i="21"/>
  <c r="O2528" i="21"/>
  <c r="D2529" i="21"/>
  <c r="E2528" i="21"/>
  <c r="F2528" i="21"/>
  <c r="K2530" i="21"/>
  <c r="I2530" i="21"/>
  <c r="H2531" i="21"/>
  <c r="J2530" i="21"/>
  <c r="M2530" i="21"/>
  <c r="L2530" i="21"/>
  <c r="O2529" i="21"/>
  <c r="P2529" i="21"/>
  <c r="N2529" i="21"/>
  <c r="Q2529" i="21"/>
  <c r="F2529" i="21"/>
  <c r="D2530" i="21"/>
  <c r="E2529" i="21"/>
  <c r="O2530" i="21"/>
  <c r="P2530" i="21"/>
  <c r="N2530" i="21"/>
  <c r="Q2530" i="21"/>
  <c r="J2531" i="21"/>
  <c r="M2531" i="21"/>
  <c r="H2532" i="21"/>
  <c r="I2531" i="21"/>
  <c r="K2531" i="21"/>
  <c r="L2531" i="21"/>
  <c r="F2530" i="21"/>
  <c r="D2531" i="21"/>
  <c r="E2530" i="21"/>
  <c r="I2532" i="21"/>
  <c r="M2532" i="21"/>
  <c r="H2533" i="21"/>
  <c r="L2532" i="21"/>
  <c r="J2532" i="21"/>
  <c r="K2532" i="21"/>
  <c r="Q2531" i="21"/>
  <c r="O2531" i="21"/>
  <c r="P2531" i="21"/>
  <c r="N2531" i="21"/>
  <c r="E2531" i="21"/>
  <c r="F2531" i="21"/>
  <c r="D2532" i="21"/>
  <c r="O2532" i="21"/>
  <c r="P2532" i="21"/>
  <c r="Q2532" i="21"/>
  <c r="N2532" i="21"/>
  <c r="H2534" i="21"/>
  <c r="M2533" i="21"/>
  <c r="K2533" i="21"/>
  <c r="I2533" i="21"/>
  <c r="J2533" i="21"/>
  <c r="L2533" i="21"/>
  <c r="D2533" i="21"/>
  <c r="E2532" i="21"/>
  <c r="F2532" i="21"/>
  <c r="H2535" i="21"/>
  <c r="J2534" i="21"/>
  <c r="L2534" i="21"/>
  <c r="K2534" i="21"/>
  <c r="M2534" i="21"/>
  <c r="I2534" i="21"/>
  <c r="Q2533" i="21"/>
  <c r="P2533" i="21"/>
  <c r="O2533" i="21"/>
  <c r="N2533" i="21"/>
  <c r="E2533" i="21"/>
  <c r="D2534" i="21"/>
  <c r="F2533" i="21"/>
  <c r="I2535" i="21"/>
  <c r="J2535" i="21"/>
  <c r="K2535" i="21"/>
  <c r="L2535" i="21"/>
  <c r="H2536" i="21"/>
  <c r="M2535" i="21"/>
  <c r="N2534" i="21"/>
  <c r="Q2534" i="21"/>
  <c r="P2534" i="21"/>
  <c r="O2534" i="21"/>
  <c r="E2534" i="21"/>
  <c r="F2534" i="21"/>
  <c r="D2535" i="21"/>
  <c r="N2535" i="21"/>
  <c r="P2535" i="21"/>
  <c r="O2535" i="21"/>
  <c r="Q2535" i="21"/>
  <c r="J2536" i="21"/>
  <c r="H2537" i="21"/>
  <c r="I2536" i="21"/>
  <c r="M2536" i="21"/>
  <c r="L2536" i="21"/>
  <c r="K2536" i="21"/>
  <c r="E2535" i="21"/>
  <c r="D2536" i="21"/>
  <c r="F2535" i="21"/>
  <c r="M2537" i="21"/>
  <c r="J2537" i="21"/>
  <c r="K2537" i="21"/>
  <c r="L2537" i="21"/>
  <c r="I2537" i="21"/>
  <c r="H2538" i="21"/>
  <c r="P2536" i="21"/>
  <c r="O2536" i="21"/>
  <c r="N2536" i="21"/>
  <c r="Q2536" i="21"/>
  <c r="E2536" i="21"/>
  <c r="D2537" i="21"/>
  <c r="F2536" i="21"/>
  <c r="O2537" i="21"/>
  <c r="N2537" i="21"/>
  <c r="Q2537" i="21"/>
  <c r="P2537" i="21"/>
  <c r="M2538" i="21"/>
  <c r="H2539" i="21"/>
  <c r="I2538" i="21"/>
  <c r="L2538" i="21"/>
  <c r="J2538" i="21"/>
  <c r="K2538" i="21"/>
  <c r="E2537" i="21"/>
  <c r="D2538" i="21"/>
  <c r="F2537" i="21"/>
  <c r="K2539" i="21"/>
  <c r="H2540" i="21"/>
  <c r="M2539" i="21"/>
  <c r="I2539" i="21"/>
  <c r="L2539" i="21"/>
  <c r="J2539" i="21"/>
  <c r="P2538" i="21"/>
  <c r="Q2538" i="21"/>
  <c r="N2538" i="21"/>
  <c r="O2538" i="21"/>
  <c r="D2539" i="21"/>
  <c r="F2538" i="21"/>
  <c r="E2538" i="21"/>
  <c r="M2540" i="21"/>
  <c r="J2540" i="21"/>
  <c r="H2541" i="21"/>
  <c r="I2540" i="21"/>
  <c r="L2540" i="21"/>
  <c r="K2540" i="21"/>
  <c r="O2539" i="21"/>
  <c r="Q2539" i="21"/>
  <c r="N2539" i="21"/>
  <c r="P2539" i="21"/>
  <c r="E2539" i="21"/>
  <c r="F2539" i="21"/>
  <c r="D2540" i="21"/>
  <c r="M2541" i="21"/>
  <c r="H2542" i="21"/>
  <c r="J2541" i="21"/>
  <c r="I2541" i="21"/>
  <c r="L2541" i="21"/>
  <c r="K2541" i="21"/>
  <c r="N2540" i="21"/>
  <c r="O2540" i="21"/>
  <c r="P2540" i="21"/>
  <c r="Q2540" i="21"/>
  <c r="E2540" i="21"/>
  <c r="F2540" i="21"/>
  <c r="D2541" i="21"/>
  <c r="L2542" i="21"/>
  <c r="M2542" i="21"/>
  <c r="I2542" i="21"/>
  <c r="K2542" i="21"/>
  <c r="J2542" i="21"/>
  <c r="H2543" i="21"/>
  <c r="N2541" i="21"/>
  <c r="P2541" i="21"/>
  <c r="O2541" i="21"/>
  <c r="Q2541" i="21"/>
  <c r="F2541" i="21"/>
  <c r="D2542" i="21"/>
  <c r="E2541" i="21"/>
  <c r="N2542" i="21"/>
  <c r="Q2542" i="21"/>
  <c r="P2542" i="21"/>
  <c r="O2542" i="21"/>
  <c r="H2544" i="21"/>
  <c r="K2543" i="21"/>
  <c r="M2543" i="21"/>
  <c r="L2543" i="21"/>
  <c r="J2543" i="21"/>
  <c r="I2543" i="21"/>
  <c r="F2542" i="21"/>
  <c r="E2542" i="21"/>
  <c r="D2543" i="21"/>
  <c r="L2544" i="21"/>
  <c r="I2544" i="21"/>
  <c r="J2544" i="21"/>
  <c r="H2545" i="21"/>
  <c r="K2544" i="21"/>
  <c r="M2544" i="21"/>
  <c r="O2543" i="21"/>
  <c r="P2543" i="21"/>
  <c r="Q2543" i="21"/>
  <c r="N2543" i="21"/>
  <c r="D2544" i="21"/>
  <c r="E2543" i="21"/>
  <c r="F2543" i="21"/>
  <c r="O2544" i="21"/>
  <c r="N2544" i="21"/>
  <c r="P2544" i="21"/>
  <c r="Q2544" i="21"/>
  <c r="J2545" i="21"/>
  <c r="H2546" i="21"/>
  <c r="L2545" i="21"/>
  <c r="M2545" i="21"/>
  <c r="K2545" i="21"/>
  <c r="I2545" i="21"/>
  <c r="D2545" i="21"/>
  <c r="F2544" i="21"/>
  <c r="E2544" i="21"/>
  <c r="I2546" i="21"/>
  <c r="H2547" i="21"/>
  <c r="K2546" i="21"/>
  <c r="J2546" i="21"/>
  <c r="M2546" i="21"/>
  <c r="L2546" i="21"/>
  <c r="P2545" i="21"/>
  <c r="O2545" i="21"/>
  <c r="N2545" i="21"/>
  <c r="Q2545" i="21"/>
  <c r="F2545" i="21"/>
  <c r="D2546" i="21"/>
  <c r="E2545" i="21"/>
  <c r="O2546" i="21"/>
  <c r="Q2546" i="21"/>
  <c r="P2546" i="21"/>
  <c r="N2546" i="21"/>
  <c r="K2547" i="21"/>
  <c r="M2547" i="21"/>
  <c r="I2547" i="21"/>
  <c r="H2548" i="21"/>
  <c r="J2547" i="21"/>
  <c r="L2547" i="21"/>
  <c r="D2547" i="21"/>
  <c r="E2546" i="21"/>
  <c r="F2546" i="21"/>
  <c r="N2547" i="21"/>
  <c r="Q2547" i="21"/>
  <c r="O2547" i="21"/>
  <c r="P2547" i="21"/>
  <c r="M2548" i="21"/>
  <c r="K2548" i="21"/>
  <c r="L2548" i="21"/>
  <c r="H2549" i="21"/>
  <c r="J2548" i="21"/>
  <c r="I2548" i="21"/>
  <c r="D2548" i="21"/>
  <c r="E2547" i="21"/>
  <c r="F2547" i="21"/>
  <c r="K2549" i="21"/>
  <c r="H2550" i="21"/>
  <c r="L2549" i="21"/>
  <c r="M2549" i="21"/>
  <c r="J2549" i="21"/>
  <c r="I2549" i="21"/>
  <c r="O2548" i="21"/>
  <c r="N2548" i="21"/>
  <c r="P2548" i="21"/>
  <c r="Q2548" i="21"/>
  <c r="E2548" i="21"/>
  <c r="F2548" i="21"/>
  <c r="D2549" i="21"/>
  <c r="M2550" i="21"/>
  <c r="H2551" i="21"/>
  <c r="I2550" i="21"/>
  <c r="L2550" i="21"/>
  <c r="K2550" i="21"/>
  <c r="J2550" i="21"/>
  <c r="O2549" i="21"/>
  <c r="N2549" i="21"/>
  <c r="P2549" i="21"/>
  <c r="Q2549" i="21"/>
  <c r="D2550" i="21"/>
  <c r="F2549" i="21"/>
  <c r="E2549" i="21"/>
  <c r="K2551" i="21"/>
  <c r="L2551" i="21"/>
  <c r="M2551" i="21"/>
  <c r="H2552" i="21"/>
  <c r="J2551" i="21"/>
  <c r="I2551" i="21"/>
  <c r="O2550" i="21"/>
  <c r="P2550" i="21"/>
  <c r="N2550" i="21"/>
  <c r="Q2550" i="21"/>
  <c r="D2551" i="21"/>
  <c r="E2550" i="21"/>
  <c r="F2550" i="21"/>
  <c r="I2552" i="21"/>
  <c r="K2552" i="21"/>
  <c r="L2552" i="21"/>
  <c r="H2553" i="21"/>
  <c r="M2552" i="21"/>
  <c r="J2552" i="21"/>
  <c r="P2551" i="21"/>
  <c r="O2551" i="21"/>
  <c r="Q2551" i="21"/>
  <c r="N2551" i="21"/>
  <c r="D2552" i="21"/>
  <c r="E2551" i="21"/>
  <c r="F2551" i="21"/>
  <c r="O2552" i="21"/>
  <c r="N2552" i="21"/>
  <c r="P2552" i="21"/>
  <c r="Q2552" i="21"/>
  <c r="H2554" i="21"/>
  <c r="M2553" i="21"/>
  <c r="J2553" i="21"/>
  <c r="I2553" i="21"/>
  <c r="K2553" i="21"/>
  <c r="L2553" i="21"/>
  <c r="F2552" i="21"/>
  <c r="D2553" i="21"/>
  <c r="E2552" i="21"/>
  <c r="H2555" i="21"/>
  <c r="L2554" i="21"/>
  <c r="M2554" i="21"/>
  <c r="I2554" i="21"/>
  <c r="J2554" i="21"/>
  <c r="K2554" i="21"/>
  <c r="N2553" i="21"/>
  <c r="Q2553" i="21"/>
  <c r="O2553" i="21"/>
  <c r="P2553" i="21"/>
  <c r="F2553" i="21"/>
  <c r="D2554" i="21"/>
  <c r="E2553" i="21"/>
  <c r="K2555" i="21"/>
  <c r="L2555" i="21"/>
  <c r="J2555" i="21"/>
  <c r="H2556" i="21"/>
  <c r="I2555" i="21"/>
  <c r="M2555" i="21"/>
  <c r="O2554" i="21"/>
  <c r="Q2554" i="21"/>
  <c r="P2554" i="21"/>
  <c r="N2554" i="21"/>
  <c r="F2554" i="21"/>
  <c r="D2555" i="21"/>
  <c r="E2554" i="21"/>
  <c r="L2556" i="21"/>
  <c r="K2556" i="21"/>
  <c r="J2556" i="21"/>
  <c r="H2557" i="21"/>
  <c r="M2556" i="21"/>
  <c r="I2556" i="21"/>
  <c r="Q2555" i="21"/>
  <c r="O2555" i="21"/>
  <c r="P2555" i="21"/>
  <c r="N2555" i="21"/>
  <c r="D2556" i="21"/>
  <c r="F2555" i="21"/>
  <c r="E2555" i="21"/>
  <c r="K2557" i="21"/>
  <c r="I2557" i="21"/>
  <c r="L2557" i="21"/>
  <c r="H2558" i="21"/>
  <c r="M2557" i="21"/>
  <c r="J2557" i="21"/>
  <c r="P2556" i="21"/>
  <c r="Q2556" i="21"/>
  <c r="O2556" i="21"/>
  <c r="N2556" i="21"/>
  <c r="E2556" i="21"/>
  <c r="D2557" i="21"/>
  <c r="F2556" i="21"/>
  <c r="P2557" i="21"/>
  <c r="O2557" i="21"/>
  <c r="N2557" i="21"/>
  <c r="Q2557" i="21"/>
  <c r="K2558" i="21"/>
  <c r="H2559" i="21"/>
  <c r="I2558" i="21"/>
  <c r="L2558" i="21"/>
  <c r="J2558" i="21"/>
  <c r="M2558" i="21"/>
  <c r="E2557" i="21"/>
  <c r="D2558" i="21"/>
  <c r="F2557" i="21"/>
  <c r="J2559" i="21"/>
  <c r="H2560" i="21"/>
  <c r="M2559" i="21"/>
  <c r="K2559" i="21"/>
  <c r="I2559" i="21"/>
  <c r="L2559" i="21"/>
  <c r="O2558" i="21"/>
  <c r="P2558" i="21"/>
  <c r="N2558" i="21"/>
  <c r="Q2558" i="21"/>
  <c r="E2558" i="21"/>
  <c r="D2559" i="21"/>
  <c r="F2558" i="21"/>
  <c r="L2560" i="21"/>
  <c r="I2560" i="21"/>
  <c r="K2560" i="21"/>
  <c r="J2560" i="21"/>
  <c r="M2560" i="21"/>
  <c r="H2561" i="21"/>
  <c r="P2559" i="21"/>
  <c r="N2559" i="21"/>
  <c r="O2559" i="21"/>
  <c r="Q2559" i="21"/>
  <c r="E2559" i="21"/>
  <c r="F2559" i="21"/>
  <c r="D2560" i="21"/>
  <c r="P2560" i="21"/>
  <c r="O2560" i="21"/>
  <c r="N2560" i="21"/>
  <c r="Q2560" i="21"/>
  <c r="H2562" i="21"/>
  <c r="K2561" i="21"/>
  <c r="L2561" i="21"/>
  <c r="I2561" i="21"/>
  <c r="J2561" i="21"/>
  <c r="M2561" i="21"/>
  <c r="F2560" i="21"/>
  <c r="E2560" i="21"/>
  <c r="D2561" i="21"/>
  <c r="L2562" i="21"/>
  <c r="I2562" i="21"/>
  <c r="K2562" i="21"/>
  <c r="H2563" i="21"/>
  <c r="M2562" i="21"/>
  <c r="J2562" i="21"/>
  <c r="O2561" i="21"/>
  <c r="P2561" i="21"/>
  <c r="N2561" i="21"/>
  <c r="Q2561" i="21"/>
  <c r="F2561" i="21"/>
  <c r="D2562" i="21"/>
  <c r="E2561" i="21"/>
  <c r="O2562" i="21"/>
  <c r="Q2562" i="21"/>
  <c r="P2562" i="21"/>
  <c r="N2562" i="21"/>
  <c r="J2563" i="21"/>
  <c r="I2563" i="21"/>
  <c r="L2563" i="21"/>
  <c r="M2563" i="21"/>
  <c r="H2564" i="21"/>
  <c r="K2563" i="21"/>
  <c r="F2562" i="21"/>
  <c r="D2563" i="21"/>
  <c r="E2562" i="21"/>
  <c r="Q2563" i="21"/>
  <c r="O2563" i="21"/>
  <c r="P2563" i="21"/>
  <c r="N2563" i="21"/>
  <c r="H2565" i="21"/>
  <c r="M2564" i="21"/>
  <c r="L2564" i="21"/>
  <c r="K2564" i="21"/>
  <c r="I2564" i="21"/>
  <c r="J2564" i="21"/>
  <c r="F2563" i="21"/>
  <c r="E2563" i="21"/>
  <c r="D2564" i="21"/>
  <c r="M2565" i="21"/>
  <c r="I2565" i="21"/>
  <c r="H2566" i="21"/>
  <c r="J2565" i="21"/>
  <c r="K2565" i="21"/>
  <c r="L2565" i="21"/>
  <c r="O2564" i="21"/>
  <c r="P2564" i="21"/>
  <c r="N2564" i="21"/>
  <c r="Q2564" i="21"/>
  <c r="D2565" i="21"/>
  <c r="E2564" i="21"/>
  <c r="F2564" i="21"/>
  <c r="Q2565" i="21"/>
  <c r="P2565" i="21"/>
  <c r="O2565" i="21"/>
  <c r="N2565" i="21"/>
  <c r="L2566" i="21"/>
  <c r="I2566" i="21"/>
  <c r="K2566" i="21"/>
  <c r="M2566" i="21"/>
  <c r="J2566" i="21"/>
  <c r="H2567" i="21"/>
  <c r="E2565" i="21"/>
  <c r="F2565" i="21"/>
  <c r="D2566" i="21"/>
  <c r="P2566" i="21"/>
  <c r="O2566" i="21"/>
  <c r="N2566" i="21"/>
  <c r="Q2566" i="21"/>
  <c r="L2567" i="21"/>
  <c r="K2567" i="21"/>
  <c r="M2567" i="21"/>
  <c r="I2567" i="21"/>
  <c r="H2568" i="21"/>
  <c r="J2567" i="21"/>
  <c r="F2566" i="21"/>
  <c r="D2567" i="21"/>
  <c r="E2566" i="21"/>
  <c r="P2567" i="21"/>
  <c r="N2567" i="21"/>
  <c r="Q2567" i="21"/>
  <c r="O2567" i="21"/>
  <c r="M2568" i="21"/>
  <c r="I2568" i="21"/>
  <c r="L2568" i="21"/>
  <c r="J2568" i="21"/>
  <c r="K2568" i="21"/>
  <c r="H2569" i="21"/>
  <c r="F2567" i="21"/>
  <c r="D2568" i="21"/>
  <c r="E2567" i="21"/>
  <c r="O2568" i="21"/>
  <c r="P2568" i="21"/>
  <c r="N2568" i="21"/>
  <c r="Q2568" i="21"/>
  <c r="K2569" i="21"/>
  <c r="M2569" i="21"/>
  <c r="L2569" i="21"/>
  <c r="I2569" i="21"/>
  <c r="J2569" i="21"/>
  <c r="H2570" i="21"/>
  <c r="F2568" i="21"/>
  <c r="E2568" i="21"/>
  <c r="D2569" i="21"/>
  <c r="O2569" i="21"/>
  <c r="P2569" i="21"/>
  <c r="N2569" i="21"/>
  <c r="Q2569" i="21"/>
  <c r="J2570" i="21"/>
  <c r="I2570" i="21"/>
  <c r="L2570" i="21"/>
  <c r="M2570" i="21"/>
  <c r="H2571" i="21"/>
  <c r="K2570" i="21"/>
  <c r="D2570" i="21"/>
  <c r="E2569" i="21"/>
  <c r="F2569" i="21"/>
  <c r="O2570" i="21"/>
  <c r="P2570" i="21"/>
  <c r="Q2570" i="21"/>
  <c r="N2570" i="21"/>
  <c r="K2571" i="21"/>
  <c r="J2571" i="21"/>
  <c r="L2571" i="21"/>
  <c r="H2572" i="21"/>
  <c r="M2571" i="21"/>
  <c r="I2571" i="21"/>
  <c r="F2570" i="21"/>
  <c r="D2571" i="21"/>
  <c r="E2570" i="21"/>
  <c r="I2572" i="21"/>
  <c r="L2572" i="21"/>
  <c r="H2573" i="21"/>
  <c r="M2572" i="21"/>
  <c r="K2572" i="21"/>
  <c r="J2572" i="21"/>
  <c r="Q2571" i="21"/>
  <c r="P2571" i="21"/>
  <c r="O2571" i="21"/>
  <c r="N2571" i="21"/>
  <c r="E2571" i="21"/>
  <c r="F2571" i="21"/>
  <c r="D2572" i="21"/>
  <c r="O2572" i="21"/>
  <c r="P2572" i="21"/>
  <c r="N2572" i="21"/>
  <c r="Q2572" i="21"/>
  <c r="M2573" i="21"/>
  <c r="L2573" i="21"/>
  <c r="H2574" i="21"/>
  <c r="I2573" i="21"/>
  <c r="J2573" i="21"/>
  <c r="K2573" i="21"/>
  <c r="F2572" i="21"/>
  <c r="E2572" i="21"/>
  <c r="D2573" i="21"/>
  <c r="L2574" i="21"/>
  <c r="K2574" i="21"/>
  <c r="H2575" i="21"/>
  <c r="J2574" i="21"/>
  <c r="I2574" i="21"/>
  <c r="M2574" i="21"/>
  <c r="N2573" i="21"/>
  <c r="P2573" i="21"/>
  <c r="Q2573" i="21"/>
  <c r="O2573" i="21"/>
  <c r="D2574" i="21"/>
  <c r="F2573" i="21"/>
  <c r="E2573" i="21"/>
  <c r="I2575" i="21"/>
  <c r="K2575" i="21"/>
  <c r="M2575" i="21"/>
  <c r="H2576" i="21"/>
  <c r="L2575" i="21"/>
  <c r="J2575" i="21"/>
  <c r="N2574" i="21"/>
  <c r="O2574" i="21"/>
  <c r="P2574" i="21"/>
  <c r="Q2574" i="21"/>
  <c r="E2574" i="21"/>
  <c r="F2574" i="21"/>
  <c r="D2575" i="21"/>
  <c r="P2575" i="21"/>
  <c r="O2575" i="21"/>
  <c r="N2575" i="21"/>
  <c r="Q2575" i="21"/>
  <c r="H2577" i="21"/>
  <c r="M2576" i="21"/>
  <c r="I2576" i="21"/>
  <c r="K2576" i="21"/>
  <c r="J2576" i="21"/>
  <c r="L2576" i="21"/>
  <c r="F2575" i="21"/>
  <c r="D2576" i="21"/>
  <c r="E2575" i="21"/>
  <c r="M2577" i="21"/>
  <c r="I2577" i="21"/>
  <c r="J2577" i="21"/>
  <c r="L2577" i="21"/>
  <c r="K2577" i="21"/>
  <c r="H2578" i="21"/>
  <c r="Q2576" i="21"/>
  <c r="N2576" i="21"/>
  <c r="O2576" i="21"/>
  <c r="P2576" i="21"/>
  <c r="D2577" i="21"/>
  <c r="E2576" i="21"/>
  <c r="F2576" i="21"/>
  <c r="O2577" i="21"/>
  <c r="P2577" i="21"/>
  <c r="Q2577" i="21"/>
  <c r="N2577" i="21"/>
  <c r="H2579" i="21"/>
  <c r="I2578" i="21"/>
  <c r="M2578" i="21"/>
  <c r="K2578" i="21"/>
  <c r="J2578" i="21"/>
  <c r="L2578" i="21"/>
  <c r="E2577" i="21"/>
  <c r="D2578" i="21"/>
  <c r="F2577" i="21"/>
  <c r="J2579" i="21"/>
  <c r="H2580" i="21"/>
  <c r="K2579" i="21"/>
  <c r="L2579" i="21"/>
  <c r="I2579" i="21"/>
  <c r="M2579" i="21"/>
  <c r="O2578" i="21"/>
  <c r="N2578" i="21"/>
  <c r="P2578" i="21"/>
  <c r="Q2578" i="21"/>
  <c r="E2578" i="21"/>
  <c r="D2579" i="21"/>
  <c r="F2578" i="21"/>
  <c r="H2581" i="21"/>
  <c r="J2580" i="21"/>
  <c r="L2580" i="21"/>
  <c r="I2580" i="21"/>
  <c r="K2580" i="21"/>
  <c r="M2580" i="21"/>
  <c r="Q2579" i="21"/>
  <c r="O2579" i="21"/>
  <c r="N2579" i="21"/>
  <c r="P2579" i="21"/>
  <c r="F2579" i="21"/>
  <c r="D2580" i="21"/>
  <c r="E2579" i="21"/>
  <c r="J2581" i="21"/>
  <c r="I2581" i="21"/>
  <c r="L2581" i="21"/>
  <c r="K2581" i="21"/>
  <c r="M2581" i="21"/>
  <c r="H2582" i="21"/>
  <c r="O2580" i="21"/>
  <c r="P2580" i="21"/>
  <c r="Q2580" i="21"/>
  <c r="N2580" i="21"/>
  <c r="D2581" i="21"/>
  <c r="F2580" i="21"/>
  <c r="E2580" i="21"/>
  <c r="P2581" i="21"/>
  <c r="N2581" i="21"/>
  <c r="O2581" i="21"/>
  <c r="Q2581" i="21"/>
  <c r="L2582" i="21"/>
  <c r="J2582" i="21"/>
  <c r="M2582" i="21"/>
  <c r="H2583" i="21"/>
  <c r="K2582" i="21"/>
  <c r="I2582" i="21"/>
  <c r="F2581" i="21"/>
  <c r="D2582" i="21"/>
  <c r="E2581" i="21"/>
  <c r="I2583" i="21"/>
  <c r="J2583" i="21"/>
  <c r="H2584" i="21"/>
  <c r="L2583" i="21"/>
  <c r="K2583" i="21"/>
  <c r="M2583" i="21"/>
  <c r="N2582" i="21"/>
  <c r="Q2582" i="21"/>
  <c r="O2582" i="21"/>
  <c r="P2582" i="21"/>
  <c r="D2583" i="21"/>
  <c r="F2582" i="21"/>
  <c r="E2582" i="21"/>
  <c r="P2583" i="21"/>
  <c r="O2583" i="21"/>
  <c r="N2583" i="21"/>
  <c r="Q2583" i="21"/>
  <c r="L2584" i="21"/>
  <c r="H2585" i="21"/>
  <c r="J2584" i="21"/>
  <c r="M2584" i="21"/>
  <c r="I2584" i="21"/>
  <c r="K2584" i="21"/>
  <c r="E2583" i="21"/>
  <c r="D2584" i="21"/>
  <c r="F2583" i="21"/>
  <c r="M2585" i="21"/>
  <c r="I2585" i="21"/>
  <c r="L2585" i="21"/>
  <c r="K2585" i="21"/>
  <c r="J2585" i="21"/>
  <c r="H2586" i="21"/>
  <c r="P2584" i="21"/>
  <c r="N2584" i="21"/>
  <c r="O2584" i="21"/>
  <c r="Q2584" i="21"/>
  <c r="D2585" i="21"/>
  <c r="F2584" i="21"/>
  <c r="E2584" i="21"/>
  <c r="N2585" i="21"/>
  <c r="P2585" i="21"/>
  <c r="Q2585" i="21"/>
  <c r="O2585" i="21"/>
  <c r="H2587" i="21"/>
  <c r="J2586" i="21"/>
  <c r="I2586" i="21"/>
  <c r="M2586" i="21"/>
  <c r="L2586" i="21"/>
  <c r="K2586" i="21"/>
  <c r="F2585" i="21"/>
  <c r="E2585" i="21"/>
  <c r="D2586" i="21"/>
  <c r="I2587" i="21"/>
  <c r="H2588" i="21"/>
  <c r="K2587" i="21"/>
  <c r="J2587" i="21"/>
  <c r="M2587" i="21"/>
  <c r="L2587" i="21"/>
  <c r="P2586" i="21"/>
  <c r="N2586" i="21"/>
  <c r="O2586" i="21"/>
  <c r="Q2586" i="21"/>
  <c r="E2586" i="21"/>
  <c r="D2587" i="21"/>
  <c r="F2586" i="21"/>
  <c r="Q2587" i="21"/>
  <c r="O2587" i="21"/>
  <c r="N2587" i="21"/>
  <c r="P2587" i="21"/>
  <c r="K2588" i="21"/>
  <c r="H2589" i="21"/>
  <c r="M2588" i="21"/>
  <c r="I2588" i="21"/>
  <c r="J2588" i="21"/>
  <c r="L2588" i="21"/>
  <c r="F2587" i="21"/>
  <c r="E2587" i="21"/>
  <c r="D2588" i="21"/>
  <c r="K2589" i="21"/>
  <c r="L2589" i="21"/>
  <c r="I2589" i="21"/>
  <c r="H2590" i="21"/>
  <c r="J2589" i="21"/>
  <c r="M2589" i="21"/>
  <c r="O2588" i="21"/>
  <c r="P2588" i="21"/>
  <c r="Q2588" i="21"/>
  <c r="N2588" i="21"/>
  <c r="E2588" i="21"/>
  <c r="D2589" i="21"/>
  <c r="F2588" i="21"/>
  <c r="Q2589" i="21"/>
  <c r="P2589" i="21"/>
  <c r="O2589" i="21"/>
  <c r="N2589" i="21"/>
  <c r="H2591" i="21"/>
  <c r="L2590" i="21"/>
  <c r="I2590" i="21"/>
  <c r="K2590" i="21"/>
  <c r="J2590" i="21"/>
  <c r="M2590" i="21"/>
  <c r="F2589" i="21"/>
  <c r="E2589" i="21"/>
  <c r="D2590" i="21"/>
  <c r="J2591" i="21"/>
  <c r="L2591" i="21"/>
  <c r="I2591" i="21"/>
  <c r="K2591" i="21"/>
  <c r="H2592" i="21"/>
  <c r="M2591" i="21"/>
  <c r="N2590" i="21"/>
  <c r="Q2590" i="21"/>
  <c r="O2590" i="21"/>
  <c r="P2590" i="21"/>
  <c r="E2590" i="21"/>
  <c r="D2591" i="21"/>
  <c r="F2590" i="21"/>
  <c r="P2591" i="21"/>
  <c r="O2591" i="21"/>
  <c r="N2591" i="21"/>
  <c r="Q2591" i="21"/>
  <c r="H2593" i="21"/>
  <c r="I2592" i="21"/>
  <c r="L2592" i="21"/>
  <c r="K2592" i="21"/>
  <c r="M2592" i="21"/>
  <c r="J2592" i="21"/>
  <c r="E2591" i="21"/>
  <c r="D2592" i="21"/>
  <c r="F2591" i="21"/>
  <c r="H2594" i="21"/>
  <c r="L2593" i="21"/>
  <c r="J2593" i="21"/>
  <c r="K2593" i="21"/>
  <c r="M2593" i="21"/>
  <c r="I2593" i="21"/>
  <c r="P2592" i="21"/>
  <c r="O2592" i="21"/>
  <c r="N2592" i="21"/>
  <c r="Q2592" i="21"/>
  <c r="E2592" i="21"/>
  <c r="F2592" i="21"/>
  <c r="D2593" i="21"/>
  <c r="I2594" i="21"/>
  <c r="L2594" i="21"/>
  <c r="H2595" i="21"/>
  <c r="J2594" i="21"/>
  <c r="K2594" i="21"/>
  <c r="M2594" i="21"/>
  <c r="O2593" i="21"/>
  <c r="P2593" i="21"/>
  <c r="N2593" i="21"/>
  <c r="Q2593" i="21"/>
  <c r="D2594" i="21"/>
  <c r="F2593" i="21"/>
  <c r="E2593" i="21"/>
  <c r="P2594" i="21"/>
  <c r="O2594" i="21"/>
  <c r="Q2594" i="21"/>
  <c r="N2594" i="21"/>
  <c r="J2595" i="21"/>
  <c r="H2596" i="21"/>
  <c r="M2595" i="21"/>
  <c r="I2595" i="21"/>
  <c r="L2595" i="21"/>
  <c r="K2595" i="21"/>
  <c r="E2594" i="21"/>
  <c r="F2594" i="21"/>
  <c r="D2595" i="21"/>
  <c r="M2596" i="21"/>
  <c r="K2596" i="21"/>
  <c r="H2597" i="21"/>
  <c r="I2596" i="21"/>
  <c r="L2596" i="21"/>
  <c r="J2596" i="21"/>
  <c r="Q2595" i="21"/>
  <c r="P2595" i="21"/>
  <c r="N2595" i="21"/>
  <c r="O2595" i="21"/>
  <c r="D2596" i="21"/>
  <c r="F2595" i="21"/>
  <c r="E2595" i="21"/>
  <c r="I2597" i="21"/>
  <c r="H2598" i="21"/>
  <c r="K2597" i="21"/>
  <c r="J2597" i="21"/>
  <c r="M2597" i="21"/>
  <c r="L2597" i="21"/>
  <c r="N2596" i="21"/>
  <c r="O2596" i="21"/>
  <c r="P2596" i="21"/>
  <c r="Q2596" i="21"/>
  <c r="F2596" i="21"/>
  <c r="E2596" i="21"/>
  <c r="D2597" i="21"/>
  <c r="Q2597" i="21"/>
  <c r="P2597" i="21"/>
  <c r="O2597" i="21"/>
  <c r="N2597" i="21"/>
  <c r="H2599" i="21"/>
  <c r="M2598" i="21"/>
  <c r="K2598" i="21"/>
  <c r="I2598" i="21"/>
  <c r="L2598" i="21"/>
  <c r="J2598" i="21"/>
  <c r="E2597" i="21"/>
  <c r="D2598" i="21"/>
  <c r="F2597" i="21"/>
  <c r="J2599" i="21"/>
  <c r="L2599" i="21"/>
  <c r="M2599" i="21"/>
  <c r="K2599" i="21"/>
  <c r="I2599" i="21"/>
  <c r="H2600" i="21"/>
  <c r="N2598" i="21"/>
  <c r="Q2598" i="21"/>
  <c r="P2598" i="21"/>
  <c r="O2598" i="21"/>
  <c r="F2598" i="21"/>
  <c r="D2599" i="21"/>
  <c r="E2598" i="21"/>
  <c r="O2599" i="21"/>
  <c r="N2599" i="21"/>
  <c r="P2599" i="21"/>
  <c r="Q2599" i="21"/>
  <c r="M2600" i="21"/>
  <c r="H2601" i="21"/>
  <c r="L2600" i="21"/>
  <c r="J2600" i="21"/>
  <c r="I2600" i="21"/>
  <c r="K2600" i="21"/>
  <c r="E2599" i="21"/>
  <c r="D2600" i="21"/>
  <c r="F2599" i="21"/>
  <c r="J2601" i="21"/>
  <c r="K2601" i="21"/>
  <c r="H2602" i="21"/>
  <c r="M2601" i="21"/>
  <c r="I2601" i="21"/>
  <c r="L2601" i="21"/>
  <c r="N2600" i="21"/>
  <c r="Q2600" i="21"/>
  <c r="P2600" i="21"/>
  <c r="O2600" i="21"/>
  <c r="D2601" i="21"/>
  <c r="E2600" i="21"/>
  <c r="F2600" i="21"/>
  <c r="J2602" i="21"/>
  <c r="M2602" i="21"/>
  <c r="I2602" i="21"/>
  <c r="K2602" i="21"/>
  <c r="H2603" i="21"/>
  <c r="L2602" i="21"/>
  <c r="O2601" i="21"/>
  <c r="N2601" i="21"/>
  <c r="P2601" i="21"/>
  <c r="Q2601" i="21"/>
  <c r="D2602" i="21"/>
  <c r="F2601" i="21"/>
  <c r="E2601" i="21"/>
  <c r="P2602" i="21"/>
  <c r="O2602" i="21"/>
  <c r="Q2602" i="21"/>
  <c r="N2602" i="21"/>
  <c r="K2603" i="21"/>
  <c r="I2603" i="21"/>
  <c r="M2603" i="21"/>
  <c r="H2604" i="21"/>
  <c r="L2603" i="21"/>
  <c r="J2603" i="21"/>
  <c r="E2602" i="21"/>
  <c r="F2602" i="21"/>
  <c r="D2603" i="21"/>
  <c r="Q2603" i="21"/>
  <c r="O2603" i="21"/>
  <c r="P2603" i="21"/>
  <c r="N2603" i="21"/>
  <c r="J2604" i="21"/>
  <c r="H2605" i="21"/>
  <c r="I2604" i="21"/>
  <c r="K2604" i="21"/>
  <c r="L2604" i="21"/>
  <c r="M2604" i="21"/>
  <c r="E2603" i="21"/>
  <c r="F2603" i="21"/>
  <c r="D2604" i="21"/>
  <c r="I2605" i="21"/>
  <c r="K2605" i="21"/>
  <c r="H2606" i="21"/>
  <c r="L2605" i="21"/>
  <c r="M2605" i="21"/>
  <c r="J2605" i="21"/>
  <c r="O2604" i="21"/>
  <c r="P2604" i="21"/>
  <c r="Q2604" i="21"/>
  <c r="N2604" i="21"/>
  <c r="E2604" i="21"/>
  <c r="D2605" i="21"/>
  <c r="F2604" i="21"/>
  <c r="O2605" i="21"/>
  <c r="P2605" i="21"/>
  <c r="N2605" i="21"/>
  <c r="Q2605" i="21"/>
  <c r="H2607" i="21"/>
  <c r="M2606" i="21"/>
  <c r="K2606" i="21"/>
  <c r="I2606" i="21"/>
  <c r="J2606" i="21"/>
  <c r="L2606" i="21"/>
  <c r="E2605" i="21"/>
  <c r="D2606" i="21"/>
  <c r="F2605" i="21"/>
  <c r="J2607" i="21"/>
  <c r="H2608" i="21"/>
  <c r="K2607" i="21"/>
  <c r="I2607" i="21"/>
  <c r="L2607" i="21"/>
  <c r="M2607" i="21"/>
  <c r="N2606" i="21"/>
  <c r="Q2606" i="21"/>
  <c r="O2606" i="21"/>
  <c r="P2606" i="21"/>
  <c r="E2606" i="21"/>
  <c r="D2607" i="21"/>
  <c r="F2606" i="21"/>
  <c r="H2609" i="21"/>
  <c r="M2608" i="21"/>
  <c r="K2608" i="21"/>
  <c r="I2608" i="21"/>
  <c r="L2608" i="21"/>
  <c r="J2608" i="21"/>
  <c r="P2607" i="21"/>
  <c r="O2607" i="21"/>
  <c r="N2607" i="21"/>
  <c r="Q2607" i="21"/>
  <c r="D2608" i="21"/>
  <c r="E2607" i="21"/>
  <c r="F2607" i="21"/>
  <c r="K2609" i="21"/>
  <c r="L2609" i="21"/>
  <c r="I2609" i="21"/>
  <c r="J2609" i="21"/>
  <c r="H2610" i="21"/>
  <c r="M2609" i="21"/>
  <c r="O2608" i="21"/>
  <c r="P2608" i="21"/>
  <c r="N2608" i="21"/>
  <c r="Q2608" i="21"/>
  <c r="F2608" i="21"/>
  <c r="E2608" i="21"/>
  <c r="D2609" i="21"/>
  <c r="Q2609" i="21"/>
  <c r="P2609" i="21"/>
  <c r="N2609" i="21"/>
  <c r="O2609" i="21"/>
  <c r="I2610" i="21"/>
  <c r="L2610" i="21"/>
  <c r="J2610" i="21"/>
  <c r="H2611" i="21"/>
  <c r="K2610" i="21"/>
  <c r="M2610" i="21"/>
  <c r="D2610" i="21"/>
  <c r="E2609" i="21"/>
  <c r="F2609" i="21"/>
  <c r="O2610" i="21"/>
  <c r="P2610" i="21"/>
  <c r="N2610" i="21"/>
  <c r="Q2610" i="21"/>
  <c r="M2611" i="21"/>
  <c r="H2612" i="21"/>
  <c r="I2611" i="21"/>
  <c r="J2611" i="21"/>
  <c r="L2611" i="21"/>
  <c r="K2611" i="21"/>
  <c r="D2611" i="21"/>
  <c r="F2610" i="21"/>
  <c r="E2610" i="21"/>
  <c r="M2612" i="21"/>
  <c r="H2613" i="21"/>
  <c r="I2612" i="21"/>
  <c r="K2612" i="21"/>
  <c r="J2612" i="21"/>
  <c r="L2612" i="21"/>
  <c r="Q2611" i="21"/>
  <c r="P2611" i="21"/>
  <c r="N2611" i="21"/>
  <c r="O2611" i="21"/>
  <c r="F2611" i="21"/>
  <c r="D2612" i="21"/>
  <c r="E2611" i="21"/>
  <c r="J2613" i="21"/>
  <c r="H2614" i="21"/>
  <c r="L2613" i="21"/>
  <c r="K2613" i="21"/>
  <c r="I2613" i="21"/>
  <c r="M2613" i="21"/>
  <c r="O2612" i="21"/>
  <c r="P2612" i="21"/>
  <c r="Q2612" i="21"/>
  <c r="N2612" i="21"/>
  <c r="D2613" i="21"/>
  <c r="F2612" i="21"/>
  <c r="E2612" i="21"/>
  <c r="L2614" i="21"/>
  <c r="J2614" i="21"/>
  <c r="I2614" i="21"/>
  <c r="K2614" i="21"/>
  <c r="M2614" i="21"/>
  <c r="H2615" i="21"/>
  <c r="Q2613" i="21"/>
  <c r="O2613" i="21"/>
  <c r="P2613" i="21"/>
  <c r="N2613" i="21"/>
  <c r="E2613" i="21"/>
  <c r="D2614" i="21"/>
  <c r="F2613" i="21"/>
  <c r="P2614" i="21"/>
  <c r="O2614" i="21"/>
  <c r="N2614" i="21"/>
  <c r="Q2614" i="21"/>
  <c r="I2615" i="21"/>
  <c r="J2615" i="21"/>
  <c r="M2615" i="21"/>
  <c r="L2615" i="21"/>
  <c r="K2615" i="21"/>
  <c r="H2616" i="21"/>
  <c r="F2614" i="21"/>
  <c r="D2615" i="21"/>
  <c r="E2614" i="21"/>
  <c r="P2615" i="21"/>
  <c r="N2615" i="21"/>
  <c r="O2615" i="21"/>
  <c r="Q2615" i="21"/>
  <c r="H2617" i="21"/>
  <c r="J2616" i="21"/>
  <c r="M2616" i="21"/>
  <c r="K2616" i="21"/>
  <c r="L2616" i="21"/>
  <c r="I2616" i="21"/>
  <c r="D2616" i="21"/>
  <c r="F2615" i="21"/>
  <c r="E2615" i="21"/>
  <c r="L2617" i="21"/>
  <c r="J2617" i="21"/>
  <c r="K2617" i="21"/>
  <c r="H2618" i="21"/>
  <c r="I2617" i="21"/>
  <c r="M2617" i="21"/>
  <c r="P2616" i="21"/>
  <c r="O2616" i="21"/>
  <c r="N2616" i="21"/>
  <c r="Q2616" i="21"/>
  <c r="F2616" i="21"/>
  <c r="E2616" i="21"/>
  <c r="D2617" i="21"/>
  <c r="K2618" i="21"/>
  <c r="J2618" i="21"/>
  <c r="H2619" i="21"/>
  <c r="I2618" i="21"/>
  <c r="L2618" i="21"/>
  <c r="M2618" i="21"/>
  <c r="P2617" i="21"/>
  <c r="N2617" i="21"/>
  <c r="O2617" i="21"/>
  <c r="Q2617" i="21"/>
  <c r="F2617" i="21"/>
  <c r="E2617" i="21"/>
  <c r="D2618" i="21"/>
  <c r="M2619" i="21"/>
  <c r="L2619" i="21"/>
  <c r="I2619" i="21"/>
  <c r="K2619" i="21"/>
  <c r="H2620" i="21"/>
  <c r="J2619" i="21"/>
  <c r="P2618" i="21"/>
  <c r="O2618" i="21"/>
  <c r="N2618" i="21"/>
  <c r="Q2618" i="21"/>
  <c r="F2618" i="21"/>
  <c r="E2618" i="21"/>
  <c r="D2619" i="21"/>
  <c r="O2619" i="21"/>
  <c r="Q2619" i="21"/>
  <c r="N2619" i="21"/>
  <c r="P2619" i="21"/>
  <c r="H2621" i="21"/>
  <c r="M2620" i="21"/>
  <c r="K2620" i="21"/>
  <c r="I2620" i="21"/>
  <c r="J2620" i="21"/>
  <c r="L2620" i="21"/>
  <c r="F2619" i="21"/>
  <c r="E2619" i="21"/>
  <c r="D2620" i="21"/>
  <c r="L2621" i="21"/>
  <c r="M2621" i="21"/>
  <c r="I2621" i="21"/>
  <c r="H2622" i="21"/>
  <c r="K2621" i="21"/>
  <c r="J2621" i="21"/>
  <c r="N2620" i="21"/>
  <c r="Q2620" i="21"/>
  <c r="P2620" i="21"/>
  <c r="O2620" i="21"/>
  <c r="D2621" i="21"/>
  <c r="E2620" i="21"/>
  <c r="F2620" i="21"/>
  <c r="O2621" i="21"/>
  <c r="N2621" i="21"/>
  <c r="Q2621" i="21"/>
  <c r="P2621" i="21"/>
  <c r="K2622" i="21"/>
  <c r="H2623" i="21"/>
  <c r="M2622" i="21"/>
  <c r="J2622" i="21"/>
  <c r="L2622" i="21"/>
  <c r="I2622" i="21"/>
  <c r="F2621" i="21"/>
  <c r="E2621" i="21"/>
  <c r="D2622" i="21"/>
  <c r="I2623" i="21"/>
  <c r="H2624" i="21"/>
  <c r="J2623" i="21"/>
  <c r="K2623" i="21"/>
  <c r="M2623" i="21"/>
  <c r="L2623" i="21"/>
  <c r="N2622" i="21"/>
  <c r="Q2622" i="21"/>
  <c r="O2622" i="21"/>
  <c r="P2622" i="21"/>
  <c r="D2623" i="21"/>
  <c r="E2622" i="21"/>
  <c r="F2622" i="21"/>
  <c r="P2623" i="21"/>
  <c r="N2623" i="21"/>
  <c r="O2623" i="21"/>
  <c r="Q2623" i="21"/>
  <c r="L2624" i="21"/>
  <c r="J2624" i="21"/>
  <c r="I2624" i="21"/>
  <c r="K2624" i="21"/>
  <c r="M2624" i="21"/>
  <c r="H2625" i="21"/>
  <c r="E2623" i="21"/>
  <c r="F2623" i="21"/>
  <c r="D2624" i="21"/>
  <c r="O2624" i="21"/>
  <c r="P2624" i="21"/>
  <c r="N2624" i="21"/>
  <c r="Q2624" i="21"/>
  <c r="L2625" i="21"/>
  <c r="K2625" i="21"/>
  <c r="I2625" i="21"/>
  <c r="J2625" i="21"/>
  <c r="H2626" i="21"/>
  <c r="M2625" i="21"/>
  <c r="D2625" i="21"/>
  <c r="E2624" i="21"/>
  <c r="F2624" i="21"/>
  <c r="Q2625" i="21"/>
  <c r="P2625" i="21"/>
  <c r="N2625" i="21"/>
  <c r="O2625" i="21"/>
  <c r="L2626" i="21"/>
  <c r="M2626" i="21"/>
  <c r="H2627" i="21"/>
  <c r="I2626" i="21"/>
  <c r="J2626" i="21"/>
  <c r="K2626" i="21"/>
  <c r="D2626" i="21"/>
  <c r="E2625" i="21"/>
  <c r="F2625" i="21"/>
  <c r="M2627" i="21"/>
  <c r="H2628" i="21"/>
  <c r="J2627" i="21"/>
  <c r="L2627" i="21"/>
  <c r="K2627" i="21"/>
  <c r="I2627" i="21"/>
  <c r="P2626" i="21"/>
  <c r="O2626" i="21"/>
  <c r="N2626" i="21"/>
  <c r="Q2626" i="21"/>
  <c r="F2626" i="21"/>
  <c r="E2626" i="21"/>
  <c r="D2627" i="21"/>
  <c r="M2628" i="21"/>
  <c r="L2628" i="21"/>
  <c r="H2629" i="21"/>
  <c r="J2628" i="21"/>
  <c r="I2628" i="21"/>
  <c r="K2628" i="21"/>
  <c r="Q2627" i="21"/>
  <c r="P2627" i="21"/>
  <c r="N2627" i="21"/>
  <c r="O2627" i="21"/>
  <c r="D2628" i="21"/>
  <c r="E2627" i="21"/>
  <c r="F2627" i="21"/>
  <c r="K2629" i="21"/>
  <c r="H2630" i="21"/>
  <c r="J2629" i="21"/>
  <c r="L2629" i="21"/>
  <c r="I2629" i="21"/>
  <c r="M2629" i="21"/>
  <c r="P2628" i="21"/>
  <c r="O2628" i="21"/>
  <c r="N2628" i="21"/>
  <c r="Q2628" i="21"/>
  <c r="F2628" i="21"/>
  <c r="D2629" i="21"/>
  <c r="E2628" i="21"/>
  <c r="L2630" i="21"/>
  <c r="J2630" i="21"/>
  <c r="I2630" i="21"/>
  <c r="H2631" i="21"/>
  <c r="K2630" i="21"/>
  <c r="M2630" i="21"/>
  <c r="O2629" i="21"/>
  <c r="N2629" i="21"/>
  <c r="P2629" i="21"/>
  <c r="Q2629" i="21"/>
  <c r="D2630" i="21"/>
  <c r="E2629" i="21"/>
  <c r="F2629" i="21"/>
  <c r="N2630" i="21"/>
  <c r="Q2630" i="21"/>
  <c r="O2630" i="21"/>
  <c r="P2630" i="21"/>
  <c r="M2631" i="21"/>
  <c r="K2631" i="21"/>
  <c r="H2632" i="21"/>
  <c r="J2631" i="21"/>
  <c r="L2631" i="21"/>
  <c r="I2631" i="21"/>
  <c r="F2630" i="21"/>
  <c r="D2631" i="21"/>
  <c r="E2630" i="21"/>
  <c r="M2632" i="21"/>
  <c r="H2633" i="21"/>
  <c r="K2632" i="21"/>
  <c r="L2632" i="21"/>
  <c r="J2632" i="21"/>
  <c r="I2632" i="21"/>
  <c r="P2631" i="21"/>
  <c r="N2631" i="21"/>
  <c r="O2631" i="21"/>
  <c r="Q2631" i="21"/>
  <c r="F2631" i="21"/>
  <c r="D2632" i="21"/>
  <c r="E2631" i="21"/>
  <c r="L2633" i="21"/>
  <c r="M2633" i="21"/>
  <c r="I2633" i="21"/>
  <c r="J2633" i="21"/>
  <c r="H2634" i="21"/>
  <c r="K2633" i="21"/>
  <c r="N2632" i="21"/>
  <c r="Q2632" i="21"/>
  <c r="P2632" i="21"/>
  <c r="O2632" i="21"/>
  <c r="D2633" i="21"/>
  <c r="E2632" i="21"/>
  <c r="F2632" i="21"/>
  <c r="P2633" i="21"/>
  <c r="N2633" i="21"/>
  <c r="O2633" i="21"/>
  <c r="Q2633" i="21"/>
  <c r="J2634" i="21"/>
  <c r="M2634" i="21"/>
  <c r="K2634" i="21"/>
  <c r="L2634" i="21"/>
  <c r="I2634" i="21"/>
  <c r="H2635" i="21"/>
  <c r="D2634" i="21"/>
  <c r="F2633" i="21"/>
  <c r="E2633" i="21"/>
  <c r="P2634" i="21"/>
  <c r="O2634" i="21"/>
  <c r="N2634" i="21"/>
  <c r="Q2634" i="21"/>
  <c r="K2635" i="21"/>
  <c r="M2635" i="21"/>
  <c r="J2635" i="21"/>
  <c r="I2635" i="21"/>
  <c r="L2635" i="21"/>
  <c r="H2636" i="21"/>
  <c r="E2634" i="21"/>
  <c r="D2635" i="21"/>
  <c r="F2634" i="21"/>
  <c r="N2635" i="21"/>
  <c r="P2635" i="21"/>
  <c r="Q2635" i="21"/>
  <c r="O2635" i="21"/>
  <c r="M2636" i="21"/>
  <c r="L2636" i="21"/>
  <c r="H2637" i="21"/>
  <c r="J2636" i="21"/>
  <c r="K2636" i="21"/>
  <c r="I2636" i="21"/>
  <c r="F2635" i="21"/>
  <c r="D2636" i="21"/>
  <c r="E2635" i="21"/>
  <c r="K2637" i="21"/>
  <c r="H2638" i="21"/>
  <c r="M2637" i="21"/>
  <c r="L2637" i="21"/>
  <c r="J2637" i="21"/>
  <c r="I2637" i="21"/>
  <c r="N2636" i="21"/>
  <c r="Q2636" i="21"/>
  <c r="P2636" i="21"/>
  <c r="O2636" i="21"/>
  <c r="F2636" i="21"/>
  <c r="E2636" i="21"/>
  <c r="D2637" i="21"/>
  <c r="L2638" i="21"/>
  <c r="I2638" i="21"/>
  <c r="H2639" i="21"/>
  <c r="M2638" i="21"/>
  <c r="K2638" i="21"/>
  <c r="J2638" i="21"/>
  <c r="P2637" i="21"/>
  <c r="O2637" i="21"/>
  <c r="N2637" i="21"/>
  <c r="Q2637" i="21"/>
  <c r="F2637" i="21"/>
  <c r="E2637" i="21"/>
  <c r="D2638" i="21"/>
  <c r="N2638" i="21"/>
  <c r="Q2638" i="21"/>
  <c r="P2638" i="21"/>
  <c r="O2638" i="21"/>
  <c r="M2639" i="21"/>
  <c r="I2639" i="21"/>
  <c r="L2639" i="21"/>
  <c r="K2639" i="21"/>
  <c r="J2639" i="21"/>
  <c r="H2640" i="21"/>
  <c r="E2638" i="21"/>
  <c r="D2639" i="21"/>
  <c r="F2638" i="21"/>
  <c r="P2639" i="21"/>
  <c r="O2639" i="21"/>
  <c r="N2639" i="21"/>
  <c r="Q2639" i="21"/>
  <c r="H2641" i="21"/>
  <c r="M2640" i="21"/>
  <c r="L2640" i="21"/>
  <c r="K2640" i="21"/>
  <c r="I2640" i="21"/>
  <c r="J2640" i="21"/>
  <c r="E2639" i="21"/>
  <c r="D2640" i="21"/>
  <c r="F2639" i="21"/>
  <c r="H2642" i="21"/>
  <c r="L2641" i="21"/>
  <c r="M2641" i="21"/>
  <c r="K2641" i="21"/>
  <c r="J2641" i="21"/>
  <c r="I2641" i="21"/>
  <c r="Q2640" i="21"/>
  <c r="N2640" i="21"/>
  <c r="P2640" i="21"/>
  <c r="O2640" i="21"/>
  <c r="E2640" i="21"/>
  <c r="D2641" i="21"/>
  <c r="F2640" i="21"/>
  <c r="I2642" i="21"/>
  <c r="H2643" i="21"/>
  <c r="M2642" i="21"/>
  <c r="K2642" i="21"/>
  <c r="L2642" i="21"/>
  <c r="J2642" i="21"/>
  <c r="Q2641" i="21"/>
  <c r="P2641" i="21"/>
  <c r="N2641" i="21"/>
  <c r="O2641" i="21"/>
  <c r="D2642" i="21"/>
  <c r="E2641" i="21"/>
  <c r="F2641" i="21"/>
  <c r="O2642" i="21"/>
  <c r="P2642" i="21"/>
  <c r="Q2642" i="21"/>
  <c r="N2642" i="21"/>
  <c r="H2644" i="21"/>
  <c r="M2643" i="21"/>
  <c r="I2643" i="21"/>
  <c r="J2643" i="21"/>
  <c r="K2643" i="21"/>
  <c r="L2643" i="21"/>
  <c r="F2642" i="21"/>
  <c r="D2643" i="21"/>
  <c r="E2642" i="21"/>
  <c r="I2644" i="21"/>
  <c r="K2644" i="21"/>
  <c r="H2645" i="21"/>
  <c r="L2644" i="21"/>
  <c r="J2644" i="21"/>
  <c r="M2644" i="21"/>
  <c r="Q2643" i="21"/>
  <c r="O2643" i="21"/>
  <c r="N2643" i="21"/>
  <c r="P2643" i="21"/>
  <c r="F2643" i="21"/>
  <c r="E2643" i="21"/>
  <c r="D2644" i="21"/>
  <c r="P2644" i="21"/>
  <c r="O2644" i="21"/>
  <c r="N2644" i="21"/>
  <c r="Q2644" i="21"/>
  <c r="I2645" i="21"/>
  <c r="K2645" i="21"/>
  <c r="M2645" i="21"/>
  <c r="L2645" i="21"/>
  <c r="J2645" i="21"/>
  <c r="H2646" i="21"/>
  <c r="E2644" i="21"/>
  <c r="D2645" i="21"/>
  <c r="F2644" i="21"/>
  <c r="O2645" i="21"/>
  <c r="P2645" i="21"/>
  <c r="N2645" i="21"/>
  <c r="Q2645" i="21"/>
  <c r="L2646" i="21"/>
  <c r="I2646" i="21"/>
  <c r="J2646" i="21"/>
  <c r="M2646" i="21"/>
  <c r="K2646" i="21"/>
  <c r="H2647" i="21"/>
  <c r="F2645" i="21"/>
  <c r="E2645" i="21"/>
  <c r="D2646" i="21"/>
  <c r="N2646" i="21"/>
  <c r="Q2646" i="21"/>
  <c r="O2646" i="21"/>
  <c r="P2646" i="21"/>
  <c r="H2648" i="21"/>
  <c r="J2647" i="21"/>
  <c r="M2647" i="21"/>
  <c r="L2647" i="21"/>
  <c r="K2647" i="21"/>
  <c r="I2647" i="21"/>
  <c r="D2647" i="21"/>
  <c r="E2646" i="21"/>
  <c r="F2646" i="21"/>
  <c r="K2648" i="21"/>
  <c r="I2648" i="21"/>
  <c r="J2648" i="21"/>
  <c r="L2648" i="21"/>
  <c r="M2648" i="21"/>
  <c r="H2649" i="21"/>
  <c r="O2647" i="21"/>
  <c r="N2647" i="21"/>
  <c r="P2647" i="21"/>
  <c r="Q2647" i="21"/>
  <c r="D2648" i="21"/>
  <c r="E2647" i="21"/>
  <c r="F2647" i="21"/>
  <c r="Q2648" i="21"/>
  <c r="P2648" i="21"/>
  <c r="N2648" i="21"/>
  <c r="O2648" i="21"/>
  <c r="K2649" i="21"/>
  <c r="L2649" i="21"/>
  <c r="H2650" i="21"/>
  <c r="J2649" i="21"/>
  <c r="I2649" i="21"/>
  <c r="M2649" i="21"/>
  <c r="E2648" i="21"/>
  <c r="F2648" i="21"/>
  <c r="D2649" i="21"/>
  <c r="J2650" i="21"/>
  <c r="L2650" i="21"/>
  <c r="M2650" i="21"/>
  <c r="I2650" i="21"/>
  <c r="K2650" i="21"/>
  <c r="H2651" i="21"/>
  <c r="P2649" i="21"/>
  <c r="O2649" i="21"/>
  <c r="N2649" i="21"/>
  <c r="Q2649" i="21"/>
  <c r="E2649" i="21"/>
  <c r="F2649" i="21"/>
  <c r="P2650" i="21"/>
  <c r="N2650" i="21"/>
  <c r="Q2650" i="21"/>
  <c r="O2650" i="21"/>
  <c r="J2651" i="21"/>
  <c r="H2652" i="21"/>
  <c r="L2651" i="21"/>
  <c r="M2651" i="21"/>
  <c r="I2651" i="21"/>
  <c r="K2651" i="21"/>
  <c r="I2652" i="21"/>
  <c r="L2652" i="21"/>
  <c r="K2652" i="21"/>
  <c r="J2652" i="21"/>
  <c r="M2652" i="21"/>
  <c r="H2653" i="21"/>
  <c r="N2651" i="21"/>
  <c r="Q2651" i="21"/>
  <c r="O2651" i="21"/>
  <c r="P2651" i="21"/>
  <c r="N2652" i="21"/>
  <c r="Q2652" i="21"/>
  <c r="P2652" i="21"/>
  <c r="O2652" i="21"/>
  <c r="J2653" i="21"/>
  <c r="M2653" i="21"/>
  <c r="H2654" i="21"/>
  <c r="I2653" i="21"/>
  <c r="L2653" i="21"/>
  <c r="K2653" i="21"/>
  <c r="J2654" i="21"/>
  <c r="I2654" i="21"/>
  <c r="K2654" i="21"/>
  <c r="M2654" i="21"/>
  <c r="H2655" i="21"/>
  <c r="L2654" i="21"/>
  <c r="Q2653" i="21"/>
  <c r="P2653" i="21"/>
  <c r="O2653" i="21"/>
  <c r="N2653" i="21"/>
  <c r="P2654" i="21"/>
  <c r="O2654" i="21"/>
  <c r="N2654" i="21"/>
  <c r="Q2654" i="21"/>
  <c r="J2655" i="21"/>
  <c r="K2655" i="21"/>
  <c r="L2655" i="21"/>
  <c r="M2655" i="21"/>
  <c r="I2655" i="21"/>
  <c r="P2655" i="21"/>
  <c r="Q2655" i="21"/>
  <c r="O2655" i="21"/>
  <c r="N2655" i="21"/>
  <c r="Q58" i="13" l="1"/>
  <c r="P58" i="13"/>
  <c r="P57" i="13"/>
  <c r="Q57" i="13"/>
  <c r="P33" i="29"/>
  <c r="P56" i="13"/>
  <c r="Q56" i="13"/>
  <c r="P55" i="13"/>
  <c r="Q55" i="13"/>
  <c r="P32" i="29"/>
  <c r="Q54" i="13"/>
  <c r="P54" i="13"/>
  <c r="P53" i="13"/>
  <c r="Q53" i="13"/>
  <c r="P31" i="29"/>
  <c r="Q52" i="13"/>
  <c r="P52" i="13"/>
  <c r="P51" i="13"/>
  <c r="Q51" i="13"/>
  <c r="P30" i="29"/>
  <c r="Q50" i="13"/>
  <c r="P50" i="13"/>
  <c r="Q49" i="13"/>
  <c r="P49" i="13"/>
  <c r="P29" i="29"/>
  <c r="P48" i="13"/>
  <c r="Q48" i="13"/>
  <c r="P47" i="13"/>
  <c r="Q47" i="13"/>
  <c r="P28" i="29"/>
  <c r="P46" i="13"/>
  <c r="Q46" i="13"/>
  <c r="P45" i="13"/>
  <c r="Q45" i="13"/>
  <c r="P27" i="29"/>
  <c r="Q44" i="13"/>
  <c r="P44" i="13"/>
  <c r="P43" i="13"/>
  <c r="Q43" i="13"/>
  <c r="P26" i="29"/>
  <c r="Q42" i="13"/>
  <c r="P42" i="13"/>
  <c r="Q41" i="13"/>
  <c r="P41" i="13"/>
  <c r="P25" i="29"/>
  <c r="Q40" i="13"/>
  <c r="P40" i="13"/>
  <c r="P39" i="13"/>
  <c r="Q39" i="13"/>
  <c r="P24" i="29"/>
  <c r="Q38" i="13"/>
  <c r="P38" i="13"/>
  <c r="P60" i="13"/>
  <c r="Q60" i="13"/>
  <c r="P37" i="13"/>
  <c r="Q37" i="13"/>
  <c r="P59" i="13"/>
  <c r="Q59" i="13"/>
  <c r="P23" i="29"/>
  <c r="Q36" i="13"/>
  <c r="P36" i="13"/>
  <c r="D12" i="26"/>
  <c r="D6" i="26"/>
  <c r="E3" i="29"/>
  <c r="E13" i="27"/>
  <c r="E6" i="29"/>
  <c r="E7" i="26"/>
  <c r="E11" i="28"/>
  <c r="E14" i="27"/>
  <c r="E6" i="28"/>
  <c r="E9" i="26"/>
  <c r="E8" i="13"/>
  <c r="E3" i="27"/>
  <c r="E8" i="26"/>
  <c r="E4" i="13"/>
  <c r="E4" i="26"/>
  <c r="E3" i="26"/>
  <c r="E13" i="13"/>
  <c r="E9" i="29"/>
  <c r="E4" i="29"/>
  <c r="E4" i="28"/>
  <c r="E3" i="28"/>
  <c r="E11" i="13"/>
  <c r="E12" i="27"/>
  <c r="E14" i="28"/>
  <c r="E3" i="13"/>
  <c r="E12" i="26"/>
  <c r="E4" i="27"/>
  <c r="E11" i="26"/>
  <c r="E8" i="27"/>
  <c r="E8" i="28"/>
  <c r="E9" i="28"/>
  <c r="E7" i="29"/>
  <c r="E5" i="28"/>
  <c r="E15" i="13"/>
  <c r="E5" i="13"/>
  <c r="E14" i="26"/>
  <c r="E7" i="27"/>
  <c r="E9" i="13"/>
  <c r="E16" i="27"/>
  <c r="E13" i="28"/>
  <c r="E11" i="27"/>
  <c r="E6" i="26"/>
  <c r="E5" i="26"/>
  <c r="E10" i="26"/>
  <c r="E15" i="27"/>
  <c r="E15" i="28"/>
  <c r="E16" i="28"/>
  <c r="E8" i="29"/>
  <c r="E5" i="29"/>
  <c r="E5" i="27"/>
  <c r="E14" i="13"/>
  <c r="E6" i="13"/>
  <c r="E10" i="27"/>
  <c r="E13" i="26"/>
  <c r="E7" i="13"/>
  <c r="E9" i="27"/>
  <c r="E16" i="26"/>
  <c r="E12" i="28"/>
  <c r="E6" i="27"/>
  <c r="E15" i="26"/>
  <c r="E10" i="13"/>
  <c r="E12" i="13"/>
  <c r="E7" i="28"/>
  <c r="E16" i="13"/>
  <c r="E10" i="28"/>
  <c r="D6" i="13"/>
  <c r="D12" i="13"/>
  <c r="D11" i="26"/>
  <c r="D10" i="26"/>
  <c r="Q35" i="13"/>
  <c r="P35" i="13"/>
  <c r="D11" i="13"/>
  <c r="D10" i="13"/>
  <c r="T100" i="13"/>
  <c r="AB256" i="26"/>
  <c r="AB152" i="26"/>
  <c r="AB221" i="26"/>
  <c r="AB148" i="26"/>
  <c r="AB205" i="26"/>
  <c r="AB147" i="26"/>
  <c r="AB223" i="26"/>
  <c r="AB349" i="26"/>
  <c r="AB386" i="26"/>
  <c r="AB98" i="26"/>
  <c r="AB144" i="26"/>
  <c r="AB114" i="26"/>
  <c r="AB90" i="26"/>
  <c r="AB388" i="26"/>
  <c r="AB335" i="26"/>
  <c r="AB396" i="26"/>
  <c r="AB368" i="26"/>
  <c r="AB228" i="26"/>
  <c r="AB209" i="26"/>
  <c r="AB157" i="26"/>
  <c r="AB357" i="26"/>
  <c r="AB308" i="26"/>
  <c r="AB334" i="26"/>
  <c r="R38" i="26"/>
  <c r="R40" i="26"/>
  <c r="AB365" i="26"/>
  <c r="R23" i="13"/>
  <c r="AB362" i="26"/>
  <c r="AB207" i="26"/>
  <c r="AB348" i="26"/>
  <c r="R34" i="13"/>
  <c r="R35" i="26"/>
  <c r="AB248" i="26"/>
  <c r="AB277" i="26"/>
  <c r="AB127" i="26"/>
  <c r="AB173" i="26"/>
  <c r="AB135" i="26"/>
  <c r="T56" i="27"/>
  <c r="S103" i="13"/>
  <c r="R103" i="13" s="1"/>
  <c r="AB93" i="26"/>
  <c r="AB218" i="26"/>
  <c r="AB195" i="26"/>
  <c r="AB287" i="26"/>
  <c r="T73" i="26"/>
  <c r="T64" i="27"/>
  <c r="T71" i="26"/>
  <c r="T60" i="27"/>
  <c r="T61" i="13"/>
  <c r="T45" i="26"/>
  <c r="T29" i="27"/>
  <c r="T55" i="27"/>
  <c r="T25" i="27"/>
  <c r="AA31" i="29"/>
  <c r="T156" i="26"/>
  <c r="T46" i="26"/>
  <c r="AA26" i="29"/>
  <c r="T127" i="26"/>
  <c r="AA33" i="29"/>
  <c r="T116" i="26"/>
  <c r="T65" i="26"/>
  <c r="F9" i="21"/>
  <c r="R257" i="26"/>
  <c r="I8" i="13"/>
  <c r="I14" i="13"/>
  <c r="AB189" i="26"/>
  <c r="T262" i="26"/>
  <c r="R325" i="26"/>
  <c r="R174" i="26"/>
  <c r="G10" i="13"/>
  <c r="T164" i="26"/>
  <c r="T203" i="26"/>
  <c r="T66" i="13"/>
  <c r="AA30" i="29"/>
  <c r="T331" i="26"/>
  <c r="T44" i="26"/>
  <c r="T99" i="13"/>
  <c r="AB278" i="26"/>
  <c r="AB95" i="26"/>
  <c r="AB371" i="26"/>
  <c r="AB384" i="26"/>
  <c r="AB326" i="26"/>
  <c r="AB337" i="26"/>
  <c r="AB141" i="26"/>
  <c r="AB214" i="26"/>
  <c r="AB235" i="26"/>
  <c r="AB265" i="26"/>
  <c r="AB88" i="26"/>
  <c r="AB312" i="26"/>
  <c r="AB250" i="26"/>
  <c r="AB140" i="26"/>
  <c r="AB118" i="26"/>
  <c r="AB219" i="26"/>
  <c r="AB104" i="26"/>
  <c r="AB181" i="26"/>
  <c r="AB385" i="26"/>
  <c r="AB239" i="26"/>
  <c r="AB241" i="26"/>
  <c r="AB391" i="26"/>
  <c r="AB136" i="26"/>
  <c r="R27" i="28"/>
  <c r="AB240" i="26"/>
  <c r="AB375" i="26"/>
  <c r="R34" i="26"/>
  <c r="AB379" i="26"/>
  <c r="AB204" i="26"/>
  <c r="AB151" i="26"/>
  <c r="AB401" i="26"/>
  <c r="AB101" i="26"/>
  <c r="AB289" i="26"/>
  <c r="AB246" i="26"/>
  <c r="R23" i="28"/>
  <c r="AB119" i="26"/>
  <c r="AB292" i="26"/>
  <c r="AB183" i="26"/>
  <c r="R30" i="28"/>
  <c r="AB116" i="26"/>
  <c r="AB184" i="26"/>
  <c r="R31" i="28"/>
  <c r="R35" i="28"/>
  <c r="T28" i="27"/>
  <c r="T51" i="27"/>
  <c r="T58" i="26"/>
  <c r="T42" i="27"/>
  <c r="T91" i="13"/>
  <c r="T65" i="13"/>
  <c r="T38" i="27"/>
  <c r="T67" i="26"/>
  <c r="AA29" i="29"/>
  <c r="T121" i="26"/>
  <c r="T92" i="13"/>
  <c r="P6" i="21"/>
  <c r="T145" i="26"/>
  <c r="R55" i="13"/>
  <c r="R175" i="26"/>
  <c r="T59" i="26"/>
  <c r="AB201" i="26"/>
  <c r="R186" i="26"/>
  <c r="G8" i="13"/>
  <c r="G14" i="13"/>
  <c r="AB79" i="26"/>
  <c r="T363" i="26"/>
  <c r="I11" i="26"/>
  <c r="G15" i="26"/>
  <c r="R109" i="26"/>
  <c r="T54" i="26"/>
  <c r="T136" i="26"/>
  <c r="R94" i="26"/>
  <c r="T42" i="26"/>
  <c r="AB291" i="26"/>
  <c r="R318" i="26"/>
  <c r="T75" i="13"/>
  <c r="AB258" i="26"/>
  <c r="AB234" i="26"/>
  <c r="AB233" i="26"/>
  <c r="AB299" i="26"/>
  <c r="AB213" i="26"/>
  <c r="AB297" i="26"/>
  <c r="AB336" i="26"/>
  <c r="AB266" i="26"/>
  <c r="AB84" i="26"/>
  <c r="AB143" i="26"/>
  <c r="AB237" i="26"/>
  <c r="AB200" i="26"/>
  <c r="AB187" i="26"/>
  <c r="AB229" i="26"/>
  <c r="AB194" i="26"/>
  <c r="AB177" i="26"/>
  <c r="AB380" i="26"/>
  <c r="AB154" i="26"/>
  <c r="AB353" i="26"/>
  <c r="AB216" i="26"/>
  <c r="AB123" i="26"/>
  <c r="AB103" i="26"/>
  <c r="AB314" i="26"/>
  <c r="R26" i="26"/>
  <c r="R31" i="26"/>
  <c r="AB366" i="26"/>
  <c r="R32" i="13"/>
  <c r="AB260" i="26"/>
  <c r="AB172" i="26"/>
  <c r="AB162" i="26"/>
  <c r="AB274" i="26"/>
  <c r="T71" i="13"/>
  <c r="T62" i="13"/>
  <c r="AB120" i="26"/>
  <c r="AB294" i="26"/>
  <c r="R26" i="13"/>
  <c r="AB166" i="26"/>
  <c r="R29" i="13"/>
  <c r="AB281" i="26"/>
  <c r="R31" i="13"/>
  <c r="AB317" i="26"/>
  <c r="T70" i="27"/>
  <c r="AB182" i="26"/>
  <c r="AB192" i="26"/>
  <c r="T43" i="26"/>
  <c r="T65" i="27"/>
  <c r="T63" i="26"/>
  <c r="T72" i="13"/>
  <c r="T74" i="13"/>
  <c r="T49" i="27"/>
  <c r="T94" i="13"/>
  <c r="T35" i="27"/>
  <c r="AA25" i="29"/>
  <c r="T356" i="26"/>
  <c r="T30" i="27"/>
  <c r="AE101" i="13"/>
  <c r="T100" i="26"/>
  <c r="S54" i="13"/>
  <c r="T269" i="26"/>
  <c r="T68" i="26"/>
  <c r="AB399" i="26"/>
  <c r="R329" i="26"/>
  <c r="T86" i="13"/>
  <c r="T395" i="26"/>
  <c r="R82" i="26"/>
  <c r="G14" i="26"/>
  <c r="T70" i="26"/>
  <c r="T365" i="26"/>
  <c r="T55" i="26"/>
  <c r="T334" i="26"/>
  <c r="AB343" i="26"/>
  <c r="AB400" i="26"/>
  <c r="AB108" i="26"/>
  <c r="AB340" i="26"/>
  <c r="AB383" i="26"/>
  <c r="AB320" i="26"/>
  <c r="AB243" i="26"/>
  <c r="AB324" i="26"/>
  <c r="AB309" i="26"/>
  <c r="AB215" i="26"/>
  <c r="AB128" i="26"/>
  <c r="AB374" i="26"/>
  <c r="AB107" i="26"/>
  <c r="AB197" i="26"/>
  <c r="AB129" i="26"/>
  <c r="AB238" i="26"/>
  <c r="AB130" i="26"/>
  <c r="AB115" i="26"/>
  <c r="AB319" i="26"/>
  <c r="AB196" i="26"/>
  <c r="AB254" i="26"/>
  <c r="AB247" i="26"/>
  <c r="AB225" i="26"/>
  <c r="AB259" i="26"/>
  <c r="R24" i="28"/>
  <c r="AB376" i="26"/>
  <c r="R25" i="26"/>
  <c r="R30" i="26"/>
  <c r="R32" i="26"/>
  <c r="T59" i="27"/>
  <c r="AB198" i="26"/>
  <c r="AB164" i="26"/>
  <c r="S104" i="13"/>
  <c r="AB261" i="26"/>
  <c r="AB372" i="26"/>
  <c r="R34" i="28"/>
  <c r="AB303" i="26"/>
  <c r="AB338" i="26"/>
  <c r="AB397" i="26"/>
  <c r="R25" i="13"/>
  <c r="AB158" i="26"/>
  <c r="T48" i="27"/>
  <c r="T58" i="27"/>
  <c r="AB178" i="26"/>
  <c r="T69" i="13"/>
  <c r="T73" i="13"/>
  <c r="T46" i="27"/>
  <c r="T77" i="13"/>
  <c r="T67" i="13"/>
  <c r="T82" i="13"/>
  <c r="T41" i="27"/>
  <c r="T76" i="26"/>
  <c r="F8" i="21"/>
  <c r="R263" i="26"/>
  <c r="H2656" i="21"/>
  <c r="H2657" i="21" s="1"/>
  <c r="R298" i="26"/>
  <c r="T225" i="26"/>
  <c r="T77" i="26"/>
  <c r="AB188" i="26"/>
  <c r="T192" i="26"/>
  <c r="T60" i="26"/>
  <c r="T260" i="26"/>
  <c r="T240" i="26"/>
  <c r="G4" i="29"/>
  <c r="T51" i="26"/>
  <c r="R217" i="26"/>
  <c r="AB311" i="26"/>
  <c r="AB212" i="26"/>
  <c r="AB249" i="26"/>
  <c r="AB180" i="26"/>
  <c r="AB296" i="26"/>
  <c r="AB102" i="26"/>
  <c r="AB276" i="26"/>
  <c r="AB279" i="26"/>
  <c r="AB137" i="26"/>
  <c r="AB89" i="26"/>
  <c r="AB359" i="26"/>
  <c r="AB226" i="26"/>
  <c r="AB167" i="26"/>
  <c r="AB369" i="26"/>
  <c r="AB91" i="26"/>
  <c r="AB163" i="26"/>
  <c r="AB208" i="26"/>
  <c r="AB179" i="26"/>
  <c r="AB345" i="26"/>
  <c r="AB153" i="26"/>
  <c r="AB264" i="26"/>
  <c r="AB132" i="26"/>
  <c r="R29" i="28"/>
  <c r="R32" i="28"/>
  <c r="R27" i="26"/>
  <c r="AB176" i="26"/>
  <c r="R33" i="13"/>
  <c r="AB224" i="26"/>
  <c r="R25" i="28"/>
  <c r="T54" i="27"/>
  <c r="AB364" i="26"/>
  <c r="AB378" i="26"/>
  <c r="T43" i="27"/>
  <c r="AB307" i="26"/>
  <c r="AB131" i="26"/>
  <c r="T27" i="27"/>
  <c r="T67" i="27"/>
  <c r="AB360" i="26"/>
  <c r="AB356" i="26"/>
  <c r="T24" i="27"/>
  <c r="AB155" i="26"/>
  <c r="T64" i="13"/>
  <c r="T44" i="27"/>
  <c r="AB262" i="26"/>
  <c r="T47" i="26"/>
  <c r="T36" i="27"/>
  <c r="T47" i="27"/>
  <c r="T84" i="13"/>
  <c r="T57" i="27"/>
  <c r="T64" i="26"/>
  <c r="T76" i="13"/>
  <c r="T40" i="27"/>
  <c r="AB327" i="26"/>
  <c r="AB390" i="26"/>
  <c r="AB133" i="26"/>
  <c r="AB230" i="26"/>
  <c r="AB227" i="26"/>
  <c r="AB191" i="26"/>
  <c r="AB304" i="26"/>
  <c r="AB106" i="26"/>
  <c r="AB283" i="26"/>
  <c r="AB272" i="26"/>
  <c r="AB244" i="26"/>
  <c r="AB361" i="26"/>
  <c r="AB352" i="26"/>
  <c r="AB300" i="26"/>
  <c r="AB117" i="26"/>
  <c r="AB231" i="26"/>
  <c r="AB373" i="26"/>
  <c r="AB350" i="26"/>
  <c r="AB99" i="26"/>
  <c r="AB286" i="26"/>
  <c r="AB392" i="26"/>
  <c r="AB150" i="26"/>
  <c r="AB331" i="26"/>
  <c r="AB363" i="26"/>
  <c r="R37" i="26"/>
  <c r="AB222" i="26"/>
  <c r="R36" i="26"/>
  <c r="R30" i="13"/>
  <c r="T23" i="27"/>
  <c r="AB393" i="26"/>
  <c r="AB146" i="26"/>
  <c r="AB389" i="26"/>
  <c r="AB253" i="26"/>
  <c r="R27" i="13"/>
  <c r="AB251" i="26"/>
  <c r="AB332" i="26"/>
  <c r="AB112" i="26"/>
  <c r="T66" i="27"/>
  <c r="AB124" i="26"/>
  <c r="T68" i="13"/>
  <c r="AB121" i="26"/>
  <c r="AB126" i="26"/>
  <c r="T69" i="27"/>
  <c r="R24" i="26"/>
  <c r="T26" i="27"/>
  <c r="T50" i="27"/>
  <c r="T74" i="26"/>
  <c r="T61" i="27"/>
  <c r="T80" i="13"/>
  <c r="T87" i="13"/>
  <c r="T88" i="13"/>
  <c r="T48" i="26"/>
  <c r="R313" i="26"/>
  <c r="T314" i="26"/>
  <c r="AB202" i="26"/>
  <c r="AB193" i="26"/>
  <c r="AB302" i="26"/>
  <c r="AB328" i="26"/>
  <c r="AB377" i="26"/>
  <c r="AB351" i="26"/>
  <c r="AB232" i="26"/>
  <c r="AB92" i="26"/>
  <c r="AB344" i="26"/>
  <c r="AB105" i="26"/>
  <c r="AB138" i="26"/>
  <c r="AB358" i="26"/>
  <c r="AB394" i="26"/>
  <c r="AB161" i="26"/>
  <c r="T98" i="13"/>
  <c r="AB160" i="26"/>
  <c r="AB382" i="26"/>
  <c r="AB305" i="26"/>
  <c r="AB275" i="26"/>
  <c r="AB315" i="26"/>
  <c r="AB316" i="26"/>
  <c r="AB306" i="26"/>
  <c r="AB156" i="26"/>
  <c r="R24" i="13"/>
  <c r="R28" i="13"/>
  <c r="AB273" i="26"/>
  <c r="AB85" i="26"/>
  <c r="AB271" i="26"/>
  <c r="AB347" i="26"/>
  <c r="AB142" i="26"/>
  <c r="AB245" i="26"/>
  <c r="AB398" i="26"/>
  <c r="AB395" i="26"/>
  <c r="T70" i="13"/>
  <c r="R39" i="26"/>
  <c r="AB339" i="26"/>
  <c r="AB252" i="26"/>
  <c r="T56" i="26"/>
  <c r="AB341" i="26"/>
  <c r="T41" i="26"/>
  <c r="AB210" i="26"/>
  <c r="AB267" i="26"/>
  <c r="AB185" i="26"/>
  <c r="AB310" i="26"/>
  <c r="T62" i="27"/>
  <c r="T37" i="27"/>
  <c r="T75" i="26"/>
  <c r="T52" i="27"/>
  <c r="T97" i="13"/>
  <c r="T85" i="13"/>
  <c r="T95" i="13"/>
  <c r="T93" i="13"/>
  <c r="AB139" i="26"/>
  <c r="AB268" i="26"/>
  <c r="AB97" i="26"/>
  <c r="R28" i="28"/>
  <c r="AB220" i="26"/>
  <c r="R29" i="26"/>
  <c r="T39" i="27"/>
  <c r="T360" i="26"/>
  <c r="S52" i="13"/>
  <c r="G6" i="28"/>
  <c r="J2656" i="21"/>
  <c r="T391" i="26"/>
  <c r="AA27" i="29"/>
  <c r="I3" i="29"/>
  <c r="E22" i="21"/>
  <c r="I4" i="28"/>
  <c r="T66" i="26"/>
  <c r="AA103" i="13"/>
  <c r="I3" i="28"/>
  <c r="T90" i="13"/>
  <c r="AB190" i="26"/>
  <c r="G7" i="26"/>
  <c r="I13" i="26"/>
  <c r="R169" i="26"/>
  <c r="I7" i="13"/>
  <c r="G7" i="29"/>
  <c r="AB282" i="26"/>
  <c r="AB342" i="26"/>
  <c r="AB211" i="26"/>
  <c r="R33" i="26"/>
  <c r="AB203" i="26"/>
  <c r="AB367" i="26"/>
  <c r="T63" i="27"/>
  <c r="I6" i="28"/>
  <c r="I13" i="13"/>
  <c r="I3" i="13"/>
  <c r="G11" i="27"/>
  <c r="G5" i="29"/>
  <c r="I10" i="28"/>
  <c r="I14" i="28"/>
  <c r="R149" i="26"/>
  <c r="G3" i="13"/>
  <c r="AB78" i="26"/>
  <c r="G15" i="13"/>
  <c r="T246" i="26"/>
  <c r="I5" i="13"/>
  <c r="T372" i="26"/>
  <c r="G4" i="28"/>
  <c r="T61" i="26"/>
  <c r="T176" i="26"/>
  <c r="G3" i="28"/>
  <c r="T62" i="26"/>
  <c r="T339" i="26"/>
  <c r="G4" i="13"/>
  <c r="I12" i="13"/>
  <c r="AB171" i="26"/>
  <c r="T185" i="26"/>
  <c r="I7" i="28"/>
  <c r="T52" i="13"/>
  <c r="I7" i="29"/>
  <c r="AB270" i="26"/>
  <c r="AB199" i="26"/>
  <c r="T102" i="13"/>
  <c r="R23" i="26"/>
  <c r="AB323" i="26"/>
  <c r="T96" i="13"/>
  <c r="T33" i="27"/>
  <c r="I15" i="13"/>
  <c r="I12" i="28"/>
  <c r="E1767" i="21"/>
  <c r="G14" i="28"/>
  <c r="R81" i="26"/>
  <c r="G5" i="28"/>
  <c r="S37" i="13"/>
  <c r="R37" i="13" s="1"/>
  <c r="I6" i="26"/>
  <c r="T126" i="26"/>
  <c r="G5" i="13"/>
  <c r="R333" i="26"/>
  <c r="I14" i="26"/>
  <c r="D2650" i="21"/>
  <c r="R122" i="26"/>
  <c r="T79" i="13"/>
  <c r="T222" i="26"/>
  <c r="I4" i="13"/>
  <c r="G12" i="13"/>
  <c r="T259" i="26"/>
  <c r="R170" i="26"/>
  <c r="G7" i="28"/>
  <c r="R52" i="13"/>
  <c r="M2657" i="21"/>
  <c r="AB330" i="26"/>
  <c r="AB96" i="26"/>
  <c r="AB293" i="26"/>
  <c r="AB100" i="26"/>
  <c r="T83" i="13"/>
  <c r="AB301" i="26"/>
  <c r="T34" i="27"/>
  <c r="AB111" i="26"/>
  <c r="T273" i="26"/>
  <c r="I5" i="28"/>
  <c r="T398" i="26"/>
  <c r="T267" i="26"/>
  <c r="G5" i="26"/>
  <c r="T387" i="26"/>
  <c r="I10" i="26"/>
  <c r="M2656" i="21"/>
  <c r="T166" i="26"/>
  <c r="I15" i="27"/>
  <c r="D2651" i="21"/>
  <c r="F2651" i="21" s="1"/>
  <c r="R168" i="26"/>
  <c r="I11" i="13"/>
  <c r="T78" i="13"/>
  <c r="T375" i="26"/>
  <c r="G11" i="28"/>
  <c r="T52" i="26"/>
  <c r="J2657" i="21"/>
  <c r="AB381" i="26"/>
  <c r="AB165" i="26"/>
  <c r="AB86" i="26"/>
  <c r="T32" i="27"/>
  <c r="T53" i="26"/>
  <c r="T53" i="27"/>
  <c r="R288" i="26"/>
  <c r="T195" i="26"/>
  <c r="I11" i="27"/>
  <c r="R242" i="26"/>
  <c r="R110" i="26"/>
  <c r="I5" i="26"/>
  <c r="T389" i="26"/>
  <c r="G10" i="26"/>
  <c r="J27" i="21"/>
  <c r="T307" i="26"/>
  <c r="G15" i="27"/>
  <c r="R290" i="26"/>
  <c r="G11" i="13"/>
  <c r="D2652" i="21"/>
  <c r="T146" i="26"/>
  <c r="I11" i="28"/>
  <c r="F2652" i="21"/>
  <c r="AB80" i="26"/>
  <c r="AB206" i="26"/>
  <c r="AB145" i="26"/>
  <c r="R33" i="28"/>
  <c r="AB387" i="26"/>
  <c r="T45" i="27"/>
  <c r="I8" i="28"/>
  <c r="R355" i="26"/>
  <c r="AA32" i="29"/>
  <c r="R322" i="26"/>
  <c r="T49" i="26"/>
  <c r="T366" i="26"/>
  <c r="R87" i="26"/>
  <c r="F1767" i="21"/>
  <c r="I13" i="27"/>
  <c r="G6" i="13"/>
  <c r="AB354" i="26"/>
  <c r="I8" i="26"/>
  <c r="I10" i="27"/>
  <c r="AA24" i="29"/>
  <c r="T224" i="26"/>
  <c r="G15" i="28"/>
  <c r="R255" i="26"/>
  <c r="G12" i="27"/>
  <c r="T37" i="13"/>
  <c r="AB113" i="26"/>
  <c r="AB280" i="26"/>
  <c r="R28" i="26"/>
  <c r="AB269" i="26"/>
  <c r="T68" i="27"/>
  <c r="T81" i="13"/>
  <c r="T218" i="26"/>
  <c r="T53" i="13"/>
  <c r="T31" i="27"/>
  <c r="I2656" i="21"/>
  <c r="R26" i="28"/>
  <c r="L2656" i="21"/>
  <c r="G3" i="29"/>
  <c r="K2656" i="21"/>
  <c r="G13" i="27"/>
  <c r="T63" i="13"/>
  <c r="AB295" i="26"/>
  <c r="G8" i="26"/>
  <c r="I10" i="13"/>
  <c r="AB134" i="26"/>
  <c r="I7" i="26"/>
  <c r="G13" i="26"/>
  <c r="I2657" i="21"/>
  <c r="R284" i="26"/>
  <c r="G7" i="13"/>
  <c r="L2657" i="21"/>
  <c r="I5" i="29"/>
  <c r="AB236" i="26"/>
  <c r="R83" i="26"/>
  <c r="G10" i="27"/>
  <c r="T54" i="13"/>
  <c r="AB370" i="26"/>
  <c r="T50" i="26"/>
  <c r="AA28" i="29"/>
  <c r="AB159" i="26"/>
  <c r="I13" i="28"/>
  <c r="R125" i="26"/>
  <c r="T376" i="26"/>
  <c r="AB321" i="26"/>
  <c r="T69" i="26"/>
  <c r="I15" i="28"/>
  <c r="T72" i="26"/>
  <c r="G6" i="26"/>
  <c r="G12" i="28"/>
  <c r="T85" i="26"/>
  <c r="F2650" i="21"/>
  <c r="T57" i="26"/>
  <c r="J28" i="21"/>
  <c r="R346" i="26"/>
  <c r="T303" i="26"/>
  <c r="I12" i="27"/>
  <c r="T89" i="13"/>
  <c r="E2652" i="21"/>
  <c r="T401" i="26"/>
  <c r="I6" i="13"/>
  <c r="AA23" i="29"/>
  <c r="R285" i="26"/>
  <c r="R104" i="13"/>
  <c r="AA104" i="13"/>
  <c r="I15" i="26"/>
  <c r="G11" i="26"/>
  <c r="G6" i="29"/>
  <c r="I4" i="29"/>
  <c r="I6" i="29"/>
  <c r="K2657" i="21"/>
  <c r="H2658" i="21"/>
  <c r="I7" i="27"/>
  <c r="I3" i="27"/>
  <c r="G7" i="27"/>
  <c r="G8" i="27"/>
  <c r="N2657" i="21"/>
  <c r="O2657" i="21"/>
  <c r="I2658" i="21"/>
  <c r="M2658" i="21"/>
  <c r="H2659" i="21"/>
  <c r="J2659" i="21"/>
  <c r="H2660" i="21"/>
  <c r="I5" i="27"/>
  <c r="I8" i="27"/>
  <c r="G5" i="27"/>
  <c r="G4" i="27"/>
  <c r="I4" i="27"/>
  <c r="Q2656" i="21"/>
  <c r="N2656" i="21"/>
  <c r="P2656" i="21"/>
  <c r="O2656" i="21"/>
  <c r="P2657" i="21"/>
  <c r="Q2657" i="21"/>
  <c r="G3" i="27"/>
  <c r="G6" i="27"/>
  <c r="I6" i="27"/>
  <c r="J2658" i="21"/>
  <c r="K2658" i="21"/>
  <c r="L2658" i="21"/>
  <c r="P2658" i="21"/>
  <c r="N2658" i="21"/>
  <c r="O2658" i="21"/>
  <c r="Q2658" i="21"/>
  <c r="M2659" i="21"/>
  <c r="K2659" i="21"/>
  <c r="L2659" i="21"/>
  <c r="I2659" i="21"/>
  <c r="M2660" i="21"/>
  <c r="K2660" i="21"/>
  <c r="L2660" i="21"/>
  <c r="H2661" i="21"/>
  <c r="J2660" i="21"/>
  <c r="I2660" i="21"/>
  <c r="N2659" i="21"/>
  <c r="O2659" i="21"/>
  <c r="Q2659" i="21"/>
  <c r="P2659" i="21"/>
  <c r="I2661" i="21"/>
  <c r="H2662" i="21"/>
  <c r="K2661" i="21"/>
  <c r="L2661" i="21"/>
  <c r="M2661" i="21"/>
  <c r="J2661" i="21"/>
  <c r="P2660" i="21"/>
  <c r="Q2660" i="21"/>
  <c r="N2660" i="21"/>
  <c r="O2660" i="21"/>
  <c r="O2661" i="21"/>
  <c r="Q2661" i="21"/>
  <c r="P2661" i="21"/>
  <c r="N2661" i="21"/>
  <c r="M2662" i="21"/>
  <c r="I2662" i="21"/>
  <c r="H2663" i="21"/>
  <c r="J2662" i="21"/>
  <c r="L2662" i="21"/>
  <c r="K2662" i="21"/>
  <c r="Q2662" i="21"/>
  <c r="O2662" i="21"/>
  <c r="P2662" i="21"/>
  <c r="N2662" i="21"/>
  <c r="I2663" i="21"/>
  <c r="H2664" i="21"/>
  <c r="M2663" i="21"/>
  <c r="J2663" i="21"/>
  <c r="K2663" i="21"/>
  <c r="L2663" i="21"/>
  <c r="O2663" i="21"/>
  <c r="Q2663" i="21"/>
  <c r="N2663" i="21"/>
  <c r="P2663" i="21"/>
  <c r="M2664" i="21"/>
  <c r="L2664" i="21"/>
  <c r="J2664" i="21"/>
  <c r="K2664" i="21"/>
  <c r="I2664" i="21"/>
  <c r="H2665" i="21"/>
  <c r="Q2664" i="21"/>
  <c r="N2664" i="21"/>
  <c r="O2664" i="21"/>
  <c r="P2664" i="21"/>
  <c r="K2665" i="21"/>
  <c r="H2666" i="21"/>
  <c r="M2665" i="21"/>
  <c r="I2665" i="21"/>
  <c r="J2665" i="21"/>
  <c r="L2665" i="21"/>
  <c r="I2666" i="21"/>
  <c r="H2667" i="21"/>
  <c r="M2666" i="21"/>
  <c r="K2666" i="21"/>
  <c r="L2666" i="21"/>
  <c r="J2666" i="21"/>
  <c r="Q2665" i="21"/>
  <c r="N2665" i="21"/>
  <c r="P2665" i="21"/>
  <c r="O2665" i="21"/>
  <c r="N2666" i="21"/>
  <c r="Q2666" i="21"/>
  <c r="O2666" i="21"/>
  <c r="P2666" i="21"/>
  <c r="H2668" i="21"/>
  <c r="L2667" i="21"/>
  <c r="I2667" i="21"/>
  <c r="J2667" i="21"/>
  <c r="K2667" i="21"/>
  <c r="M2667" i="21"/>
  <c r="H2669" i="21"/>
  <c r="M2668" i="21"/>
  <c r="I2668" i="21"/>
  <c r="J2668" i="21"/>
  <c r="K2668" i="21"/>
  <c r="L2668" i="21"/>
  <c r="O2667" i="21"/>
  <c r="Q2667" i="21"/>
  <c r="N2667" i="21"/>
  <c r="P2667" i="21"/>
  <c r="M2669" i="21"/>
  <c r="I2669" i="21"/>
  <c r="J2669" i="21"/>
  <c r="K2669" i="21"/>
  <c r="H2670" i="21"/>
  <c r="L2669" i="21"/>
  <c r="O2668" i="21"/>
  <c r="P2668" i="21"/>
  <c r="N2668" i="21"/>
  <c r="Q2668" i="21"/>
  <c r="P2669" i="21"/>
  <c r="O2669" i="21"/>
  <c r="Q2669" i="21"/>
  <c r="N2669" i="21"/>
  <c r="M2670" i="21"/>
  <c r="K2670" i="21"/>
  <c r="L2670" i="21"/>
  <c r="H2671" i="21"/>
  <c r="J2670" i="21"/>
  <c r="I2670" i="21"/>
  <c r="M2671" i="21"/>
  <c r="L2671" i="21"/>
  <c r="H2672" i="21"/>
  <c r="I2671" i="21"/>
  <c r="J2671" i="21"/>
  <c r="K2671" i="21"/>
  <c r="N2670" i="21"/>
  <c r="Q2670" i="21"/>
  <c r="P2670" i="21"/>
  <c r="O2670" i="21"/>
  <c r="M2672" i="21"/>
  <c r="L2672" i="21"/>
  <c r="K2672" i="21"/>
  <c r="I2672" i="21"/>
  <c r="J2672" i="21"/>
  <c r="H2673" i="21"/>
  <c r="N2671" i="21"/>
  <c r="O2671" i="21"/>
  <c r="Q2671" i="21"/>
  <c r="P2671" i="21"/>
  <c r="N2672" i="21"/>
  <c r="O2672" i="21"/>
  <c r="Q2672" i="21"/>
  <c r="P2672" i="21"/>
  <c r="J2673" i="21"/>
  <c r="H2674" i="21"/>
  <c r="I2673" i="21"/>
  <c r="M2673" i="21"/>
  <c r="K2673" i="21"/>
  <c r="L2673" i="21"/>
  <c r="H2675" i="21"/>
  <c r="L2674" i="21"/>
  <c r="M2674" i="21"/>
  <c r="I2674" i="21"/>
  <c r="K2674" i="21"/>
  <c r="J2674" i="21"/>
  <c r="P2673" i="21"/>
  <c r="Q2673" i="21"/>
  <c r="N2673" i="21"/>
  <c r="O2673" i="21"/>
  <c r="H2676" i="21"/>
  <c r="L2675" i="21"/>
  <c r="M2675" i="21"/>
  <c r="I2675" i="21"/>
  <c r="J2675" i="21"/>
  <c r="K2675" i="21"/>
  <c r="N2674" i="21"/>
  <c r="P2674" i="21"/>
  <c r="Q2674" i="21"/>
  <c r="O2674" i="21"/>
  <c r="I2676" i="21"/>
  <c r="M2676" i="21"/>
  <c r="H2677" i="21"/>
  <c r="J2676" i="21"/>
  <c r="K2676" i="21"/>
  <c r="L2676" i="21"/>
  <c r="Q2675" i="21"/>
  <c r="N2675" i="21"/>
  <c r="O2675" i="21"/>
  <c r="P2675" i="21"/>
  <c r="P2676" i="21"/>
  <c r="Q2676" i="21"/>
  <c r="N2676" i="21"/>
  <c r="O2676" i="21"/>
  <c r="M2677" i="21"/>
  <c r="I2677" i="21"/>
  <c r="J2677" i="21"/>
  <c r="K2677" i="21"/>
  <c r="H2678" i="21"/>
  <c r="L2677" i="21"/>
  <c r="N2677" i="21"/>
  <c r="P2677" i="21"/>
  <c r="Q2677" i="21"/>
  <c r="O2677" i="21"/>
  <c r="I2678" i="21"/>
  <c r="L2678" i="21"/>
  <c r="K2678" i="21"/>
  <c r="H2679" i="21"/>
  <c r="J2678" i="21"/>
  <c r="M2678" i="21"/>
  <c r="O2678" i="21"/>
  <c r="Q2678" i="21"/>
  <c r="P2678" i="21"/>
  <c r="N2678" i="21"/>
  <c r="M2679" i="21"/>
  <c r="K2679" i="21"/>
  <c r="L2679" i="21"/>
  <c r="H2680" i="21"/>
  <c r="I2679" i="21"/>
  <c r="J2679" i="21"/>
  <c r="M2680" i="21"/>
  <c r="K2680" i="21"/>
  <c r="L2680" i="21"/>
  <c r="I2680" i="21"/>
  <c r="J2680" i="21"/>
  <c r="H2681" i="21"/>
  <c r="N2679" i="21"/>
  <c r="P2679" i="21"/>
  <c r="O2679" i="21"/>
  <c r="Q2679" i="21"/>
  <c r="N2680" i="21"/>
  <c r="O2680" i="21"/>
  <c r="P2680" i="21"/>
  <c r="Q2680" i="21"/>
  <c r="J2681" i="21"/>
  <c r="M2681" i="21"/>
  <c r="H2682" i="21"/>
  <c r="K2681" i="21"/>
  <c r="L2681" i="21"/>
  <c r="I2681" i="21"/>
  <c r="J2682" i="21"/>
  <c r="M2682" i="21"/>
  <c r="L2682" i="21"/>
  <c r="H2683" i="21"/>
  <c r="I2682" i="21"/>
  <c r="K2682" i="21"/>
  <c r="P2681" i="21"/>
  <c r="O2681" i="21"/>
  <c r="Q2681" i="21"/>
  <c r="N2681" i="21"/>
  <c r="H2684" i="21"/>
  <c r="K2683" i="21"/>
  <c r="L2683" i="21"/>
  <c r="I2683" i="21"/>
  <c r="J2683" i="21"/>
  <c r="M2683" i="21"/>
  <c r="N2682" i="21"/>
  <c r="O2682" i="21"/>
  <c r="Q2682" i="21"/>
  <c r="P2682" i="21"/>
  <c r="I2684" i="21"/>
  <c r="K2684" i="21"/>
  <c r="L2684" i="21"/>
  <c r="M2684" i="21"/>
  <c r="H2685" i="21"/>
  <c r="J2684" i="21"/>
  <c r="N2683" i="21"/>
  <c r="P2683" i="21"/>
  <c r="O2683" i="21"/>
  <c r="Q2683" i="21"/>
  <c r="O2684" i="21"/>
  <c r="N2684" i="21"/>
  <c r="P2684" i="21"/>
  <c r="Q2684" i="21"/>
  <c r="J2685" i="21"/>
  <c r="L2685" i="21"/>
  <c r="I2685" i="21"/>
  <c r="M2685" i="21"/>
  <c r="K2685" i="21"/>
  <c r="H2686" i="21"/>
  <c r="Q2685" i="21"/>
  <c r="N2685" i="21"/>
  <c r="P2685" i="21"/>
  <c r="O2685" i="21"/>
  <c r="M2686" i="21"/>
  <c r="L2686" i="21"/>
  <c r="K2686" i="21"/>
  <c r="I2686" i="21"/>
  <c r="H2687" i="21"/>
  <c r="J2686" i="21"/>
  <c r="P2686" i="21"/>
  <c r="O2686" i="21"/>
  <c r="Q2686" i="21"/>
  <c r="N2686" i="21"/>
  <c r="H2688" i="21"/>
  <c r="M2687" i="21"/>
  <c r="K2687" i="21"/>
  <c r="L2687" i="21"/>
  <c r="I2687" i="21"/>
  <c r="J2687" i="21"/>
  <c r="M2688" i="21"/>
  <c r="H2689" i="21"/>
  <c r="K2688" i="21"/>
  <c r="L2688" i="21"/>
  <c r="I2688" i="21"/>
  <c r="J2688" i="21"/>
  <c r="N2687" i="21"/>
  <c r="P2687" i="21"/>
  <c r="O2687" i="21"/>
  <c r="Q2687" i="21"/>
  <c r="J2689" i="21"/>
  <c r="M2689" i="21"/>
  <c r="H2690" i="21"/>
  <c r="K2689" i="21"/>
  <c r="L2689" i="21"/>
  <c r="I2689" i="21"/>
  <c r="Q2688" i="21"/>
  <c r="P2688" i="21"/>
  <c r="O2688" i="21"/>
  <c r="N2688" i="21"/>
  <c r="J2690" i="21"/>
  <c r="M2690" i="21"/>
  <c r="L2690" i="21"/>
  <c r="H2691" i="21"/>
  <c r="I2690" i="21"/>
  <c r="K2690" i="21"/>
  <c r="P2689" i="21"/>
  <c r="O2689" i="21"/>
  <c r="Q2689" i="21"/>
  <c r="N2689" i="21"/>
  <c r="K2691" i="21"/>
  <c r="H2692" i="21"/>
  <c r="L2691" i="21"/>
  <c r="I2691" i="21"/>
  <c r="J2691" i="21"/>
  <c r="M2691" i="21"/>
  <c r="N2690" i="21"/>
  <c r="Q2690" i="21"/>
  <c r="P2690" i="21"/>
  <c r="O2690" i="21"/>
  <c r="I2692" i="21"/>
  <c r="K2692" i="21"/>
  <c r="L2692" i="21"/>
  <c r="M2692" i="21"/>
  <c r="H2693" i="21"/>
  <c r="J2692" i="21"/>
  <c r="P2691" i="21"/>
  <c r="N2691" i="21"/>
  <c r="O2691" i="21"/>
  <c r="Q2691" i="21"/>
  <c r="O2692" i="21"/>
  <c r="N2692" i="21"/>
  <c r="P2692" i="21"/>
  <c r="Q2692" i="21"/>
  <c r="J2693" i="21"/>
  <c r="L2693" i="21"/>
  <c r="I2693" i="21"/>
  <c r="M2693" i="21"/>
  <c r="K2693" i="21"/>
  <c r="H2694" i="21"/>
  <c r="N2693" i="21"/>
  <c r="O2693" i="21"/>
  <c r="P2693" i="21"/>
  <c r="Q2693" i="21"/>
  <c r="M2694" i="21"/>
  <c r="L2694" i="21"/>
  <c r="K2694" i="21"/>
  <c r="I2694" i="21"/>
  <c r="H2695" i="21"/>
  <c r="J2694" i="21"/>
  <c r="P2694" i="21"/>
  <c r="O2694" i="21"/>
  <c r="Q2694" i="21"/>
  <c r="N2694" i="21"/>
  <c r="H2696" i="21"/>
  <c r="I2695" i="21"/>
  <c r="M2695" i="21"/>
  <c r="K2695" i="21"/>
  <c r="L2695" i="21"/>
  <c r="J2695" i="21"/>
  <c r="M2696" i="21"/>
  <c r="H2697" i="21"/>
  <c r="K2696" i="21"/>
  <c r="L2696" i="21"/>
  <c r="I2696" i="21"/>
  <c r="J2696" i="21"/>
  <c r="O2695" i="21"/>
  <c r="N2695" i="21"/>
  <c r="P2695" i="21"/>
  <c r="Q2695" i="21"/>
  <c r="J2697" i="21"/>
  <c r="M2697" i="21"/>
  <c r="H2698" i="21"/>
  <c r="K2697" i="21"/>
  <c r="L2697" i="21"/>
  <c r="I2697" i="21"/>
  <c r="P2696" i="21"/>
  <c r="Q2696" i="21"/>
  <c r="N2696" i="21"/>
  <c r="O2696" i="21"/>
  <c r="J2698" i="21"/>
  <c r="M2698" i="21"/>
  <c r="I2698" i="21"/>
  <c r="L2698" i="21"/>
  <c r="H2699" i="21"/>
  <c r="K2698" i="21"/>
  <c r="Q2697" i="21"/>
  <c r="P2697" i="21"/>
  <c r="O2697" i="21"/>
  <c r="N2697" i="21"/>
  <c r="N2698" i="21"/>
  <c r="O2698" i="21"/>
  <c r="Q2698" i="21"/>
  <c r="P2698" i="21"/>
  <c r="M2699" i="21"/>
  <c r="H2700" i="21"/>
  <c r="K2699" i="21"/>
  <c r="L2699" i="21"/>
  <c r="I2699" i="21"/>
  <c r="J2699" i="21"/>
  <c r="I2700" i="21"/>
  <c r="H2701" i="21"/>
  <c r="K2700" i="21"/>
  <c r="L2700" i="21"/>
  <c r="M2700" i="21"/>
  <c r="J2700" i="21"/>
  <c r="P2699" i="21"/>
  <c r="N2699" i="21"/>
  <c r="O2699" i="21"/>
  <c r="Q2699" i="21"/>
  <c r="O2700" i="21"/>
  <c r="N2700" i="21"/>
  <c r="P2700" i="21"/>
  <c r="Q2700" i="21"/>
  <c r="J2701" i="21"/>
  <c r="K2701" i="21"/>
  <c r="L2701" i="21"/>
  <c r="I2701" i="21"/>
  <c r="M2701" i="21"/>
  <c r="H2702" i="21"/>
  <c r="Q2701" i="21"/>
  <c r="N2701" i="21"/>
  <c r="P2701" i="21"/>
  <c r="O2701" i="21"/>
  <c r="H2703" i="21"/>
  <c r="M2702" i="21"/>
  <c r="L2702" i="21"/>
  <c r="K2702" i="21"/>
  <c r="I2702" i="21"/>
  <c r="J2702" i="21"/>
  <c r="H2704" i="21"/>
  <c r="I2703" i="21"/>
  <c r="J2703" i="21"/>
  <c r="M2703" i="21"/>
  <c r="K2703" i="21"/>
  <c r="L2703" i="21"/>
  <c r="P2702" i="21"/>
  <c r="N2702" i="21"/>
  <c r="O2702" i="21"/>
  <c r="Q2702" i="21"/>
  <c r="M2704" i="21"/>
  <c r="H2705" i="21"/>
  <c r="K2704" i="21"/>
  <c r="L2704" i="21"/>
  <c r="I2704" i="21"/>
  <c r="J2704" i="21"/>
  <c r="O2703" i="21"/>
  <c r="Q2703" i="21"/>
  <c r="N2703" i="21"/>
  <c r="P2703" i="21"/>
  <c r="J2705" i="21"/>
  <c r="I2705" i="21"/>
  <c r="M2705" i="21"/>
  <c r="H2706" i="21"/>
  <c r="K2705" i="21"/>
  <c r="L2705" i="21"/>
  <c r="Q2704" i="21"/>
  <c r="N2704" i="21"/>
  <c r="P2704" i="21"/>
  <c r="O2704" i="21"/>
  <c r="Q2705" i="21"/>
  <c r="N2705" i="21"/>
  <c r="P2705" i="21"/>
  <c r="O2705" i="21"/>
  <c r="J2706" i="21"/>
  <c r="M2706" i="21"/>
  <c r="I2706" i="21"/>
  <c r="K2706" i="21"/>
  <c r="L2706" i="21"/>
  <c r="H2707" i="21"/>
  <c r="O2706" i="21"/>
  <c r="N2706" i="21"/>
  <c r="Q2706" i="21"/>
  <c r="P2706" i="21"/>
  <c r="J2707" i="21"/>
  <c r="K2707" i="21"/>
  <c r="M2707" i="21"/>
  <c r="H2708" i="21"/>
  <c r="I2707" i="21"/>
  <c r="L2707" i="21"/>
  <c r="M2708" i="21"/>
  <c r="I2708" i="21"/>
  <c r="H2709" i="21"/>
  <c r="J2708" i="21"/>
  <c r="K2708" i="21"/>
  <c r="L2708" i="21"/>
  <c r="O2707" i="21"/>
  <c r="Q2707" i="21"/>
  <c r="N2707" i="21"/>
  <c r="P2707" i="21"/>
  <c r="N2708" i="21"/>
  <c r="O2708" i="21"/>
  <c r="Q2708" i="21"/>
  <c r="P2708" i="21"/>
  <c r="I2709" i="21"/>
  <c r="M2709" i="21"/>
  <c r="J2709" i="21"/>
  <c r="K2709" i="21"/>
  <c r="L2709" i="21"/>
  <c r="H2710" i="21"/>
  <c r="N2709" i="21"/>
  <c r="P2709" i="21"/>
  <c r="Q2709" i="21"/>
  <c r="O2709" i="21"/>
  <c r="M2710" i="21"/>
  <c r="J2710" i="21"/>
  <c r="K2710" i="21"/>
  <c r="L2710" i="21"/>
  <c r="H2711" i="21"/>
  <c r="I2710" i="21"/>
  <c r="L2711" i="21"/>
  <c r="H2712" i="21"/>
  <c r="M2711" i="21"/>
  <c r="J2711" i="21"/>
  <c r="K2711" i="21"/>
  <c r="I2711" i="21"/>
  <c r="O2710" i="21"/>
  <c r="N2710" i="21"/>
  <c r="P2710" i="21"/>
  <c r="Q2710" i="21"/>
  <c r="L2712" i="21"/>
  <c r="M2712" i="21"/>
  <c r="I2712" i="21"/>
  <c r="H2713" i="21"/>
  <c r="K2712" i="21"/>
  <c r="J2712" i="21"/>
  <c r="Q2711" i="21"/>
  <c r="N2711" i="21"/>
  <c r="P2711" i="21"/>
  <c r="O2711" i="21"/>
  <c r="Q2712" i="21"/>
  <c r="N2712" i="21"/>
  <c r="O2712" i="21"/>
  <c r="P2712" i="21"/>
  <c r="M2713" i="21"/>
  <c r="H2714" i="21"/>
  <c r="J2713" i="21"/>
  <c r="K2713" i="21"/>
  <c r="I2713" i="21"/>
  <c r="L2713" i="21"/>
  <c r="J2714" i="21"/>
  <c r="L2714" i="21"/>
  <c r="H2715" i="21"/>
  <c r="M2714" i="21"/>
  <c r="I2714" i="21"/>
  <c r="K2714" i="21"/>
  <c r="P2713" i="21"/>
  <c r="Q2713" i="21"/>
  <c r="N2713" i="21"/>
  <c r="O2713" i="21"/>
  <c r="H2716" i="21"/>
  <c r="I2715" i="21"/>
  <c r="J2715" i="21"/>
  <c r="K2715" i="21"/>
  <c r="M2715" i="21"/>
  <c r="L2715" i="21"/>
  <c r="P2714" i="21"/>
  <c r="O2714" i="21"/>
  <c r="N2714" i="21"/>
  <c r="Q2714" i="21"/>
  <c r="I2716" i="21"/>
  <c r="H2717" i="21"/>
  <c r="J2716" i="21"/>
  <c r="K2716" i="21"/>
  <c r="M2716" i="21"/>
  <c r="L2716" i="21"/>
  <c r="P2715" i="21"/>
  <c r="O2715" i="21"/>
  <c r="Q2715" i="21"/>
  <c r="N2715" i="21"/>
  <c r="Q2716" i="21"/>
  <c r="N2716" i="21"/>
  <c r="O2716" i="21"/>
  <c r="P2716" i="21"/>
  <c r="M2717" i="21"/>
  <c r="J2717" i="21"/>
  <c r="K2717" i="21"/>
  <c r="H2718" i="21"/>
  <c r="L2717" i="21"/>
  <c r="I2717" i="21"/>
  <c r="I2718" i="21"/>
  <c r="H2719" i="21"/>
  <c r="J2718" i="21"/>
  <c r="L2718" i="21"/>
  <c r="M2718" i="21"/>
  <c r="K2718" i="21"/>
  <c r="N2717" i="21"/>
  <c r="P2717" i="21"/>
  <c r="O2717" i="21"/>
  <c r="Q2717" i="21"/>
  <c r="O2718" i="21"/>
  <c r="Q2718" i="21"/>
  <c r="P2718" i="21"/>
  <c r="N2718" i="21"/>
  <c r="M2719" i="21"/>
  <c r="K2719" i="21"/>
  <c r="H2720" i="21"/>
  <c r="I2719" i="21"/>
  <c r="J2719" i="21"/>
  <c r="L2719" i="21"/>
  <c r="M2720" i="21"/>
  <c r="J2720" i="21"/>
  <c r="K2720" i="21"/>
  <c r="I2720" i="21"/>
  <c r="H2721" i="21"/>
  <c r="L2720" i="21"/>
  <c r="Q2719" i="21"/>
  <c r="N2719" i="21"/>
  <c r="O2719" i="21"/>
  <c r="P2719" i="21"/>
  <c r="N2720" i="21"/>
  <c r="P2720" i="21"/>
  <c r="Q2720" i="21"/>
  <c r="O2720" i="21"/>
  <c r="M2721" i="21"/>
  <c r="H2722" i="21"/>
  <c r="I2721" i="21"/>
  <c r="K2721" i="21"/>
  <c r="L2721" i="21"/>
  <c r="J2721" i="21"/>
  <c r="I2722" i="21"/>
  <c r="M2722" i="21"/>
  <c r="H2723" i="21"/>
  <c r="K2722" i="21"/>
  <c r="L2722" i="21"/>
  <c r="J2722" i="21"/>
  <c r="Q2721" i="21"/>
  <c r="O2721" i="21"/>
  <c r="N2721" i="21"/>
  <c r="P2721" i="21"/>
  <c r="Q2722" i="21"/>
  <c r="P2722" i="21"/>
  <c r="N2722" i="21"/>
  <c r="O2722" i="21"/>
  <c r="H2724" i="21"/>
  <c r="J2723" i="21"/>
  <c r="K2723" i="21"/>
  <c r="L2723" i="21"/>
  <c r="I2723" i="21"/>
  <c r="M2723" i="21"/>
  <c r="M2724" i="21"/>
  <c r="I2724" i="21"/>
  <c r="K2724" i="21"/>
  <c r="H2725" i="21"/>
  <c r="J2724" i="21"/>
  <c r="L2724" i="21"/>
  <c r="Q2723" i="21"/>
  <c r="N2723" i="21"/>
  <c r="P2723" i="21"/>
  <c r="O2723" i="21"/>
  <c r="Q2724" i="21"/>
  <c r="O2724" i="21"/>
  <c r="N2724" i="21"/>
  <c r="P2724" i="21"/>
  <c r="H2726" i="21"/>
  <c r="L2725" i="21"/>
  <c r="I2725" i="21"/>
  <c r="M2725" i="21"/>
  <c r="J2725" i="21"/>
  <c r="K2725" i="21"/>
  <c r="H2727" i="21"/>
  <c r="J2726" i="21"/>
  <c r="L2726" i="21"/>
  <c r="K2726" i="21"/>
  <c r="M2726" i="21"/>
  <c r="I2726" i="21"/>
  <c r="Q2725" i="21"/>
  <c r="O2725" i="21"/>
  <c r="N2725" i="21"/>
  <c r="P2725" i="21"/>
  <c r="H2728" i="21"/>
  <c r="J2727" i="21"/>
  <c r="M2727" i="21"/>
  <c r="I2727" i="21"/>
  <c r="K2727" i="21"/>
  <c r="L2727" i="21"/>
  <c r="N2726" i="21"/>
  <c r="O2726" i="21"/>
  <c r="P2726" i="21"/>
  <c r="Q2726" i="21"/>
  <c r="M2728" i="21"/>
  <c r="J2728" i="21"/>
  <c r="I2728" i="21"/>
  <c r="H2729" i="21"/>
  <c r="K2728" i="21"/>
  <c r="L2728" i="21"/>
  <c r="O2727" i="21"/>
  <c r="Q2727" i="21"/>
  <c r="N2727" i="21"/>
  <c r="P2727" i="21"/>
  <c r="O2728" i="21"/>
  <c r="Q2728" i="21"/>
  <c r="N2728" i="21"/>
  <c r="P2728" i="21"/>
  <c r="L2729" i="21"/>
  <c r="K2729" i="21"/>
  <c r="I2729" i="21"/>
  <c r="M2729" i="21"/>
  <c r="H2730" i="21"/>
  <c r="J2729" i="21"/>
  <c r="N2729" i="21"/>
  <c r="Q2729" i="21"/>
  <c r="O2729" i="21"/>
  <c r="P2729" i="21"/>
  <c r="I2730" i="21"/>
  <c r="M2730" i="21"/>
  <c r="L2730" i="21"/>
  <c r="J2730" i="21"/>
  <c r="H2731" i="21"/>
  <c r="K2730" i="21"/>
  <c r="O2730" i="21"/>
  <c r="Q2730" i="21"/>
  <c r="N2730" i="21"/>
  <c r="P2730" i="21"/>
  <c r="H2732" i="21"/>
  <c r="I2731" i="21"/>
  <c r="J2731" i="21"/>
  <c r="K2731" i="21"/>
  <c r="L2731" i="21"/>
  <c r="M2731" i="21"/>
  <c r="M2732" i="21"/>
  <c r="I2732" i="21"/>
  <c r="J2732" i="21"/>
  <c r="H2733" i="21"/>
  <c r="K2732" i="21"/>
  <c r="L2732" i="21"/>
  <c r="N2731" i="21"/>
  <c r="P2731" i="21"/>
  <c r="Q2731" i="21"/>
  <c r="O2731" i="21"/>
  <c r="Q2732" i="21"/>
  <c r="O2732" i="21"/>
  <c r="N2732" i="21"/>
  <c r="P2732" i="21"/>
  <c r="L2733" i="21"/>
  <c r="H2734" i="21"/>
  <c r="M2733" i="21"/>
  <c r="I2733" i="21"/>
  <c r="J2733" i="21"/>
  <c r="K2733" i="21"/>
  <c r="K2734" i="21"/>
  <c r="M2734" i="21"/>
  <c r="J2734" i="21"/>
  <c r="L2734" i="21"/>
  <c r="H2735" i="21"/>
  <c r="I2734" i="21"/>
  <c r="Q2733" i="21"/>
  <c r="O2733" i="21"/>
  <c r="N2733" i="21"/>
  <c r="P2733" i="21"/>
  <c r="H2736" i="21"/>
  <c r="J2735" i="21"/>
  <c r="M2735" i="21"/>
  <c r="I2735" i="21"/>
  <c r="K2735" i="21"/>
  <c r="L2735" i="21"/>
  <c r="Q2734" i="21"/>
  <c r="P2734" i="21"/>
  <c r="O2734" i="21"/>
  <c r="N2734" i="21"/>
  <c r="M2736" i="21"/>
  <c r="J2736" i="21"/>
  <c r="I2736" i="21"/>
  <c r="H2737" i="21"/>
  <c r="K2736" i="21"/>
  <c r="L2736" i="21"/>
  <c r="O2735" i="21"/>
  <c r="Q2735" i="21"/>
  <c r="N2735" i="21"/>
  <c r="P2735" i="21"/>
  <c r="P2736" i="21"/>
  <c r="N2736" i="21"/>
  <c r="O2736" i="21"/>
  <c r="Q2736" i="21"/>
  <c r="K2737" i="21"/>
  <c r="I2737" i="21"/>
  <c r="L2737" i="21"/>
  <c r="M2737" i="21"/>
  <c r="H2738" i="21"/>
  <c r="J2737" i="21"/>
  <c r="Q2737" i="21"/>
  <c r="O2737" i="21"/>
  <c r="N2737" i="21"/>
  <c r="P2737" i="21"/>
  <c r="I2738" i="21"/>
  <c r="K2738" i="21"/>
  <c r="L2738" i="21"/>
  <c r="H2739" i="21"/>
  <c r="M2738" i="21"/>
  <c r="J2738" i="21"/>
  <c r="P2738" i="21"/>
  <c r="N2738" i="21"/>
  <c r="Q2738" i="21"/>
  <c r="O2738" i="21"/>
  <c r="J2739" i="21"/>
  <c r="H2740" i="21"/>
  <c r="I2739" i="21"/>
  <c r="K2739" i="21"/>
  <c r="L2739" i="21"/>
  <c r="M2739" i="21"/>
  <c r="I2740" i="21"/>
  <c r="J2740" i="21"/>
  <c r="M2740" i="21"/>
  <c r="H2741" i="21"/>
  <c r="K2740" i="21"/>
  <c r="L2740" i="21"/>
  <c r="Q2739" i="21"/>
  <c r="N2739" i="21"/>
  <c r="O2739" i="21"/>
  <c r="P2739" i="21"/>
  <c r="Q2740" i="21"/>
  <c r="O2740" i="21"/>
  <c r="N2740" i="21"/>
  <c r="P2740" i="21"/>
  <c r="L2741" i="21"/>
  <c r="H2742" i="21"/>
  <c r="I2741" i="21"/>
  <c r="M2741" i="21"/>
  <c r="J2741" i="21"/>
  <c r="K2741" i="21"/>
  <c r="M2742" i="21"/>
  <c r="L2742" i="21"/>
  <c r="K2742" i="21"/>
  <c r="H2743" i="21"/>
  <c r="J2742" i="21"/>
  <c r="I2742" i="21"/>
  <c r="Q2741" i="21"/>
  <c r="O2741" i="21"/>
  <c r="N2741" i="21"/>
  <c r="P2741" i="21"/>
  <c r="I2743" i="21"/>
  <c r="H2744" i="21"/>
  <c r="J2743" i="21"/>
  <c r="K2743" i="21"/>
  <c r="L2743" i="21"/>
  <c r="M2743" i="21"/>
  <c r="Q2742" i="21"/>
  <c r="O2742" i="21"/>
  <c r="N2742" i="21"/>
  <c r="P2742" i="21"/>
  <c r="N2743" i="21"/>
  <c r="Q2743" i="21"/>
  <c r="P2743" i="21"/>
  <c r="O2743" i="21"/>
  <c r="K2744" i="21"/>
  <c r="J2744" i="21"/>
  <c r="H2745" i="21"/>
  <c r="L2744" i="21"/>
  <c r="M2744" i="21"/>
  <c r="I2744" i="21"/>
  <c r="J2745" i="21"/>
  <c r="H2746" i="21"/>
  <c r="I2745" i="21"/>
  <c r="M2745" i="21"/>
  <c r="L2745" i="21"/>
  <c r="K2745" i="21"/>
  <c r="O2744" i="21"/>
  <c r="P2744" i="21"/>
  <c r="N2744" i="21"/>
  <c r="Q2744" i="21"/>
  <c r="H2747" i="21"/>
  <c r="K2746" i="21"/>
  <c r="M2746" i="21"/>
  <c r="I2746" i="21"/>
  <c r="L2746" i="21"/>
  <c r="J2746" i="21"/>
  <c r="Q2745" i="21"/>
  <c r="N2745" i="21"/>
  <c r="P2745" i="21"/>
  <c r="O2745" i="21"/>
  <c r="L2747" i="21"/>
  <c r="J2747" i="21"/>
  <c r="I2747" i="21"/>
  <c r="K2747" i="21"/>
  <c r="M2747" i="21"/>
  <c r="H2748" i="21"/>
  <c r="N2746" i="21"/>
  <c r="P2746" i="21"/>
  <c r="O2746" i="21"/>
  <c r="Q2746" i="21"/>
  <c r="Q2747" i="21"/>
  <c r="N2747" i="21"/>
  <c r="P2747" i="21"/>
  <c r="O2747" i="21"/>
  <c r="L2748" i="21"/>
  <c r="K2748" i="21"/>
  <c r="I2748" i="21"/>
  <c r="H2749" i="21"/>
  <c r="J2748" i="21"/>
  <c r="M2748" i="21"/>
  <c r="Q2748" i="21"/>
  <c r="O2748" i="21"/>
  <c r="N2748" i="21"/>
  <c r="P2748" i="21"/>
  <c r="L2749" i="21"/>
  <c r="H2750" i="21"/>
  <c r="M2749" i="21"/>
  <c r="J2749" i="21"/>
  <c r="K2749" i="21"/>
  <c r="I2749" i="21"/>
  <c r="H2751" i="21"/>
  <c r="K2750" i="21"/>
  <c r="M2750" i="21"/>
  <c r="J2750" i="21"/>
  <c r="L2750" i="21"/>
  <c r="I2750" i="21"/>
  <c r="O2749" i="21"/>
  <c r="Q2749" i="21"/>
  <c r="N2749" i="21"/>
  <c r="P2749" i="21"/>
  <c r="M2751" i="21"/>
  <c r="H2752" i="21"/>
  <c r="J2751" i="21"/>
  <c r="K2751" i="21"/>
  <c r="L2751" i="21"/>
  <c r="I2751" i="21"/>
  <c r="Q2750" i="21"/>
  <c r="N2750" i="21"/>
  <c r="O2750" i="21"/>
  <c r="P2750" i="21"/>
  <c r="J2752" i="21"/>
  <c r="H2753" i="21"/>
  <c r="I2752" i="21"/>
  <c r="K2752" i="21"/>
  <c r="L2752" i="21"/>
  <c r="M2752" i="21"/>
  <c r="O2751" i="21"/>
  <c r="Q2751" i="21"/>
  <c r="N2751" i="21"/>
  <c r="P2751" i="21"/>
  <c r="J2753" i="21"/>
  <c r="M2753" i="21"/>
  <c r="L2753" i="21"/>
  <c r="K2753" i="21"/>
  <c r="I2753" i="21"/>
  <c r="H2754" i="21"/>
  <c r="P2752" i="21"/>
  <c r="N2752" i="21"/>
  <c r="O2752" i="21"/>
  <c r="Q2752" i="21"/>
  <c r="Q2753" i="21"/>
  <c r="N2753" i="21"/>
  <c r="P2753" i="21"/>
  <c r="O2753" i="21"/>
  <c r="M2754" i="21"/>
  <c r="J2754" i="21"/>
  <c r="I2754" i="21"/>
  <c r="H2755" i="21"/>
  <c r="K2754" i="21"/>
  <c r="L2754" i="21"/>
  <c r="Q2754" i="21"/>
  <c r="P2754" i="21"/>
  <c r="N2754" i="21"/>
  <c r="O2754" i="21"/>
  <c r="J2755" i="21"/>
  <c r="K2755" i="21"/>
  <c r="I2755" i="21"/>
  <c r="H2756" i="21"/>
  <c r="M2755" i="21"/>
  <c r="L2755" i="21"/>
  <c r="Q2755" i="21"/>
  <c r="P2755" i="21"/>
  <c r="N2755" i="21"/>
  <c r="O2755" i="21"/>
  <c r="I2756" i="21"/>
  <c r="J2756" i="21"/>
  <c r="L2756" i="21"/>
  <c r="H2757" i="21"/>
  <c r="M2756" i="21"/>
  <c r="K2756" i="21"/>
  <c r="Q2756" i="21"/>
  <c r="N2756" i="21"/>
  <c r="P2756" i="21"/>
  <c r="O2756" i="21"/>
  <c r="I2757" i="21"/>
  <c r="H2758" i="21"/>
  <c r="L2757" i="21"/>
  <c r="K2757" i="21"/>
  <c r="M2757" i="21"/>
  <c r="J2757" i="21"/>
  <c r="P2757" i="21"/>
  <c r="N2757" i="21"/>
  <c r="Q2757" i="21"/>
  <c r="O2757" i="21"/>
  <c r="J2758" i="21"/>
  <c r="L2758" i="21"/>
  <c r="H2759" i="21"/>
  <c r="M2758" i="21"/>
  <c r="K2758" i="21"/>
  <c r="I2758" i="21"/>
  <c r="L2759" i="21"/>
  <c r="J2759" i="21"/>
  <c r="H2760" i="21"/>
  <c r="I2759" i="21"/>
  <c r="K2759" i="21"/>
  <c r="M2759" i="21"/>
  <c r="Q2758" i="21"/>
  <c r="N2758" i="21"/>
  <c r="O2758" i="21"/>
  <c r="P2758" i="21"/>
  <c r="J2760" i="21"/>
  <c r="H2761" i="21"/>
  <c r="K2760" i="21"/>
  <c r="L2760" i="21"/>
  <c r="M2760" i="21"/>
  <c r="I2760" i="21"/>
  <c r="P2759" i="21"/>
  <c r="Q2759" i="21"/>
  <c r="O2759" i="21"/>
  <c r="N2759" i="21"/>
  <c r="J2761" i="21"/>
  <c r="M2761" i="21"/>
  <c r="H2762" i="21"/>
  <c r="K2761" i="21"/>
  <c r="I2761" i="21"/>
  <c r="L2761" i="21"/>
  <c r="Q2760" i="21"/>
  <c r="P2760" i="21"/>
  <c r="N2760" i="21"/>
  <c r="O2760" i="21"/>
  <c r="K2762" i="21"/>
  <c r="H2763" i="21"/>
  <c r="I2762" i="21"/>
  <c r="J2762" i="21"/>
  <c r="L2762" i="21"/>
  <c r="M2762" i="21"/>
  <c r="Q2761" i="21"/>
  <c r="N2761" i="21"/>
  <c r="O2761" i="21"/>
  <c r="P2761" i="21"/>
  <c r="I2763" i="21"/>
  <c r="L2763" i="21"/>
  <c r="K2763" i="21"/>
  <c r="J2763" i="21"/>
  <c r="H2764" i="21"/>
  <c r="M2763" i="21"/>
  <c r="O2762" i="21"/>
  <c r="Q2762" i="21"/>
  <c r="N2762" i="21"/>
  <c r="P2762" i="21"/>
  <c r="N2763" i="21"/>
  <c r="P2763" i="21"/>
  <c r="O2763" i="21"/>
  <c r="Q2763" i="21"/>
  <c r="H2765" i="21"/>
  <c r="J2764" i="21"/>
  <c r="L2764" i="21"/>
  <c r="K2764" i="21"/>
  <c r="M2764" i="21"/>
  <c r="I2764" i="21"/>
  <c r="J2765" i="21"/>
  <c r="I2765" i="21"/>
  <c r="M2765" i="21"/>
  <c r="L2765" i="21"/>
  <c r="H2766" i="21"/>
  <c r="K2765" i="21"/>
  <c r="P2764" i="21"/>
  <c r="N2764" i="21"/>
  <c r="O2764" i="21"/>
  <c r="Q2764" i="21"/>
  <c r="Q2765" i="21"/>
  <c r="N2765" i="21"/>
  <c r="P2765" i="21"/>
  <c r="O2765" i="21"/>
  <c r="K2766" i="21"/>
  <c r="I2766" i="21"/>
  <c r="L2766" i="21"/>
  <c r="M2766" i="21"/>
  <c r="H2767" i="21"/>
  <c r="J2766" i="21"/>
  <c r="N2766" i="21"/>
  <c r="P2766" i="21"/>
  <c r="O2766" i="21"/>
  <c r="Q2766" i="21"/>
  <c r="I2767" i="21"/>
  <c r="J2767" i="21"/>
  <c r="M2767" i="21"/>
  <c r="K2767" i="21"/>
  <c r="L2767" i="21"/>
  <c r="H2768" i="21"/>
  <c r="Q2767" i="21"/>
  <c r="P2767" i="21"/>
  <c r="O2767" i="21"/>
  <c r="N2767" i="21"/>
  <c r="J2768" i="21"/>
  <c r="K2768" i="21"/>
  <c r="H2769" i="21"/>
  <c r="L2768" i="21"/>
  <c r="M2768" i="21"/>
  <c r="I2768" i="21"/>
  <c r="L2769" i="21"/>
  <c r="H2770" i="21"/>
  <c r="K2769" i="21"/>
  <c r="M2769" i="21"/>
  <c r="I2769" i="21"/>
  <c r="J2769" i="21"/>
  <c r="O2768" i="21"/>
  <c r="N2768" i="21"/>
  <c r="Q2768" i="21"/>
  <c r="P2768" i="21"/>
  <c r="H2771" i="21"/>
  <c r="M2770" i="21"/>
  <c r="I2770" i="21"/>
  <c r="J2770" i="21"/>
  <c r="K2770" i="21"/>
  <c r="L2770" i="21"/>
  <c r="N2769" i="21"/>
  <c r="P2769" i="21"/>
  <c r="Q2769" i="21"/>
  <c r="O2769" i="21"/>
  <c r="M2771" i="21"/>
  <c r="L2771" i="21"/>
  <c r="I2771" i="21"/>
  <c r="J2771" i="21"/>
  <c r="K2771" i="21"/>
  <c r="H2772" i="21"/>
  <c r="Q2770" i="21"/>
  <c r="O2770" i="21"/>
  <c r="P2770" i="21"/>
  <c r="N2770" i="21"/>
  <c r="O2771" i="21"/>
  <c r="Q2771" i="21"/>
  <c r="P2771" i="21"/>
  <c r="N2771" i="21"/>
  <c r="K2772" i="21"/>
  <c r="I2772" i="21"/>
  <c r="J2772" i="21"/>
  <c r="M2772" i="21"/>
  <c r="L2772" i="21"/>
  <c r="H2773" i="21"/>
  <c r="O2772" i="21"/>
  <c r="P2772" i="21"/>
  <c r="Q2772" i="21"/>
  <c r="N2772" i="21"/>
  <c r="J2773" i="21"/>
  <c r="I2773" i="21"/>
  <c r="H2774" i="21"/>
  <c r="K2773" i="21"/>
  <c r="M2773" i="21"/>
  <c r="L2773" i="21"/>
  <c r="O2773" i="21"/>
  <c r="P2773" i="21"/>
  <c r="N2773" i="21"/>
  <c r="Q2773" i="21"/>
  <c r="K2774" i="21"/>
  <c r="M2774" i="21"/>
  <c r="L2774" i="21"/>
  <c r="J2774" i="21"/>
  <c r="H2775" i="21"/>
  <c r="I2774" i="21"/>
  <c r="L2775" i="21"/>
  <c r="H2776" i="21"/>
  <c r="M2775" i="21"/>
  <c r="I2775" i="21"/>
  <c r="K2775" i="21"/>
  <c r="J2775" i="21"/>
  <c r="P2774" i="21"/>
  <c r="Q2774" i="21"/>
  <c r="O2774" i="21"/>
  <c r="N2774" i="21"/>
  <c r="M2776" i="21"/>
  <c r="L2776" i="21"/>
  <c r="I2776" i="21"/>
  <c r="J2776" i="21"/>
  <c r="K2776" i="21"/>
  <c r="H2777" i="21"/>
  <c r="O2775" i="21"/>
  <c r="N2775" i="21"/>
  <c r="P2775" i="21"/>
  <c r="Q2775" i="21"/>
  <c r="Q2776" i="21"/>
  <c r="N2776" i="21"/>
  <c r="P2776" i="21"/>
  <c r="O2776" i="21"/>
  <c r="I2777" i="21"/>
  <c r="K2777" i="21"/>
  <c r="L2777" i="21"/>
  <c r="H2778" i="21"/>
  <c r="J2777" i="21"/>
  <c r="M2777" i="21"/>
  <c r="P2777" i="21"/>
  <c r="O2777" i="21"/>
  <c r="N2777" i="21"/>
  <c r="Q2777" i="21"/>
  <c r="M2778" i="21"/>
  <c r="L2778" i="21"/>
  <c r="J2778" i="21"/>
  <c r="K2778" i="21"/>
  <c r="I2778" i="21"/>
  <c r="H2779" i="21"/>
  <c r="N2778" i="21"/>
  <c r="P2778" i="21"/>
  <c r="Q2778" i="21"/>
  <c r="O2778" i="21"/>
  <c r="J2779" i="21"/>
  <c r="L2779" i="21"/>
  <c r="K2779" i="21"/>
  <c r="H2780" i="21"/>
  <c r="I2779" i="21"/>
  <c r="M2779" i="21"/>
  <c r="H2781" i="21"/>
  <c r="L2780" i="21"/>
  <c r="M2780" i="21"/>
  <c r="I2780" i="21"/>
  <c r="K2780" i="21"/>
  <c r="J2780" i="21"/>
  <c r="Q2779" i="21"/>
  <c r="N2779" i="21"/>
  <c r="P2779" i="21"/>
  <c r="O2779" i="21"/>
  <c r="J2781" i="21"/>
  <c r="I2781" i="21"/>
  <c r="M2781" i="21"/>
  <c r="L2781" i="21"/>
  <c r="K2781" i="21"/>
  <c r="H2782" i="21"/>
  <c r="O2780" i="21"/>
  <c r="P2780" i="21"/>
  <c r="N2780" i="21"/>
  <c r="Q2780" i="21"/>
  <c r="N2781" i="21"/>
  <c r="O2781" i="21"/>
  <c r="P2781" i="21"/>
  <c r="Q2781" i="21"/>
  <c r="K2782" i="21"/>
  <c r="I2782" i="21"/>
  <c r="J2782" i="21"/>
  <c r="H2783" i="21"/>
  <c r="L2782" i="21"/>
  <c r="M2782" i="21"/>
  <c r="P2782" i="21"/>
  <c r="O2782" i="21"/>
  <c r="Q2782" i="21"/>
  <c r="N2782" i="21"/>
  <c r="I2783" i="21"/>
  <c r="M2783" i="21"/>
  <c r="H2784" i="21"/>
  <c r="L2783" i="21"/>
  <c r="J2783" i="21"/>
  <c r="K2783" i="21"/>
  <c r="P2783" i="21"/>
  <c r="O2783" i="21"/>
  <c r="Q2783" i="21"/>
  <c r="N2783" i="21"/>
  <c r="M2784" i="21"/>
  <c r="I2784" i="21"/>
  <c r="J2784" i="21"/>
  <c r="K2784" i="21"/>
  <c r="H2785" i="21"/>
  <c r="L2784" i="21"/>
  <c r="Q2784" i="21"/>
  <c r="N2784" i="21"/>
  <c r="P2784" i="21"/>
  <c r="O2784" i="21"/>
  <c r="J2785" i="21"/>
  <c r="M2785" i="21"/>
  <c r="I2785" i="21"/>
  <c r="L2785" i="21"/>
  <c r="K2785" i="21"/>
  <c r="H2786" i="21"/>
  <c r="Q2785" i="21"/>
  <c r="P2785" i="21"/>
  <c r="O2785" i="21"/>
  <c r="N2785" i="21"/>
  <c r="L2786" i="21"/>
  <c r="J2786" i="21"/>
  <c r="H2787" i="21"/>
  <c r="I2786" i="21"/>
  <c r="K2786" i="21"/>
  <c r="M2786" i="21"/>
  <c r="I2787" i="21"/>
  <c r="L2787" i="21"/>
  <c r="M2787" i="21"/>
  <c r="H2788" i="21"/>
  <c r="J2787" i="21"/>
  <c r="K2787" i="21"/>
  <c r="O2786" i="21"/>
  <c r="P2786" i="21"/>
  <c r="N2786" i="21"/>
  <c r="Q2786" i="21"/>
  <c r="O2787" i="21"/>
  <c r="N2787" i="21"/>
  <c r="Q2787" i="21"/>
  <c r="P2787" i="21"/>
  <c r="J2788" i="21"/>
  <c r="K2788" i="21"/>
  <c r="L2788" i="21"/>
  <c r="I2788" i="21"/>
  <c r="H2789" i="21"/>
  <c r="M2788" i="21"/>
  <c r="P2788" i="21"/>
  <c r="Q2788" i="21"/>
  <c r="N2788" i="21"/>
  <c r="O2788" i="21"/>
  <c r="L2789" i="21"/>
  <c r="H2790" i="21"/>
  <c r="J2789" i="21"/>
  <c r="I2789" i="21"/>
  <c r="M2789" i="21"/>
  <c r="K2789" i="21"/>
  <c r="I2790" i="21"/>
  <c r="L2790" i="21"/>
  <c r="M2790" i="21"/>
  <c r="K2790" i="21"/>
  <c r="J2790" i="21"/>
  <c r="H2791" i="21"/>
  <c r="O2789" i="21"/>
  <c r="P2789" i="21"/>
  <c r="Q2789" i="21"/>
  <c r="N2789" i="21"/>
  <c r="P2790" i="21"/>
  <c r="O2790" i="21"/>
  <c r="Q2790" i="21"/>
  <c r="N2790" i="21"/>
  <c r="I2791" i="21"/>
  <c r="L2791" i="21"/>
  <c r="J2791" i="21"/>
  <c r="H2792" i="21"/>
  <c r="K2791" i="21"/>
  <c r="M2791" i="21"/>
  <c r="P2791" i="21"/>
  <c r="O2791" i="21"/>
  <c r="N2791" i="21"/>
  <c r="Q2791" i="21"/>
  <c r="I2792" i="21"/>
  <c r="H2793" i="21"/>
  <c r="J2792" i="21"/>
  <c r="K2792" i="21"/>
  <c r="M2792" i="21"/>
  <c r="L2792" i="21"/>
  <c r="O2792" i="21"/>
  <c r="N2792" i="21"/>
  <c r="P2792" i="21"/>
  <c r="Q2792" i="21"/>
  <c r="M2793" i="21"/>
  <c r="K2793" i="21"/>
  <c r="L2793" i="21"/>
  <c r="J2793" i="21"/>
  <c r="I2793" i="21"/>
  <c r="H2794" i="21"/>
  <c r="Q2793" i="21"/>
  <c r="O2793" i="21"/>
  <c r="N2793" i="21"/>
  <c r="P2793" i="21"/>
  <c r="I2794" i="21"/>
  <c r="K2794" i="21"/>
  <c r="J2794" i="21"/>
  <c r="L2794" i="21"/>
  <c r="M2794" i="21"/>
  <c r="H2795" i="21"/>
  <c r="N2794" i="21"/>
  <c r="P2794" i="21"/>
  <c r="Q2794" i="21"/>
  <c r="O2794" i="21"/>
  <c r="J2795" i="21"/>
  <c r="I2795" i="21"/>
  <c r="K2795" i="21"/>
  <c r="H2796" i="21"/>
  <c r="M2795" i="21"/>
  <c r="L2795" i="21"/>
  <c r="N2795" i="21"/>
  <c r="O2795" i="21"/>
  <c r="P2795" i="21"/>
  <c r="Q2795" i="21"/>
  <c r="L2796" i="21"/>
  <c r="I2796" i="21"/>
  <c r="J2796" i="21"/>
  <c r="H2797" i="21"/>
  <c r="M2796" i="21"/>
  <c r="K2796" i="21"/>
  <c r="O2796" i="21"/>
  <c r="P2796" i="21"/>
  <c r="Q2796" i="21"/>
  <c r="N2796" i="21"/>
  <c r="M2797" i="21"/>
  <c r="H2798" i="21"/>
  <c r="I2797" i="21"/>
  <c r="K2797" i="21"/>
  <c r="L2797" i="21"/>
  <c r="J2797" i="21"/>
  <c r="K2798" i="21"/>
  <c r="H2799" i="21"/>
  <c r="L2798" i="21"/>
  <c r="I2798" i="21"/>
  <c r="J2798" i="21"/>
  <c r="M2798" i="21"/>
  <c r="Q2797" i="21"/>
  <c r="N2797" i="21"/>
  <c r="P2797" i="21"/>
  <c r="O2797" i="21"/>
  <c r="I2799" i="21"/>
  <c r="M2799" i="21"/>
  <c r="L2799" i="21"/>
  <c r="J2799" i="21"/>
  <c r="H2800" i="21"/>
  <c r="K2799" i="21"/>
  <c r="P2798" i="21"/>
  <c r="Q2798" i="21"/>
  <c r="O2798" i="21"/>
  <c r="N2798" i="21"/>
  <c r="O2799" i="21"/>
  <c r="P2799" i="21"/>
  <c r="N2799" i="21"/>
  <c r="Q2799" i="21"/>
  <c r="J2800" i="21"/>
  <c r="I2800" i="21"/>
  <c r="K2800" i="21"/>
  <c r="M2800" i="21"/>
  <c r="H2801" i="21"/>
  <c r="L2800" i="21"/>
  <c r="P2800" i="21"/>
  <c r="Q2800" i="21"/>
  <c r="O2800" i="21"/>
  <c r="N2800" i="21"/>
  <c r="K2801" i="21"/>
  <c r="J2801" i="21"/>
  <c r="H2802" i="21"/>
  <c r="L2801" i="21"/>
  <c r="I2801" i="21"/>
  <c r="M2801" i="21"/>
  <c r="H2803" i="21"/>
  <c r="M2802" i="21"/>
  <c r="L2802" i="21"/>
  <c r="K2802" i="21"/>
  <c r="I2802" i="21"/>
  <c r="J2802" i="21"/>
  <c r="P2801" i="21"/>
  <c r="O2801" i="21"/>
  <c r="N2801" i="21"/>
  <c r="Q2801" i="21"/>
  <c r="J2803" i="21"/>
  <c r="H2804" i="21"/>
  <c r="I2803" i="21"/>
  <c r="L2803" i="21"/>
  <c r="M2803" i="21"/>
  <c r="K2803" i="21"/>
  <c r="N2802" i="21"/>
  <c r="O2802" i="21"/>
  <c r="P2802" i="21"/>
  <c r="Q2802" i="21"/>
  <c r="J2804" i="21"/>
  <c r="K2804" i="21"/>
  <c r="L2804" i="21"/>
  <c r="M2804" i="21"/>
  <c r="I2804" i="21"/>
  <c r="H2805" i="21"/>
  <c r="O2803" i="21"/>
  <c r="N2803" i="21"/>
  <c r="Q2803" i="21"/>
  <c r="P2803" i="21"/>
  <c r="N2804" i="21"/>
  <c r="Q2804" i="21"/>
  <c r="O2804" i="21"/>
  <c r="P2804" i="21"/>
  <c r="K2805" i="21"/>
  <c r="L2805" i="21"/>
  <c r="I2805" i="21"/>
  <c r="M2805" i="21"/>
  <c r="J2805" i="21"/>
  <c r="H2806" i="21"/>
  <c r="O2805" i="21"/>
  <c r="Q2805" i="21"/>
  <c r="N2805" i="21"/>
  <c r="P2805" i="21"/>
  <c r="J2806" i="21"/>
  <c r="H2807" i="21"/>
  <c r="I2806" i="21"/>
  <c r="K2806" i="21"/>
  <c r="L2806" i="21"/>
  <c r="M2806" i="21"/>
  <c r="J2807" i="21"/>
  <c r="K2807" i="21"/>
  <c r="M2807" i="21"/>
  <c r="I2807" i="21"/>
  <c r="H2808" i="21"/>
  <c r="L2807" i="21"/>
  <c r="N2806" i="21"/>
  <c r="O2806" i="21"/>
  <c r="P2806" i="21"/>
  <c r="Q2806" i="21"/>
  <c r="O2807" i="21"/>
  <c r="P2807" i="21"/>
  <c r="Q2807" i="21"/>
  <c r="N2807" i="21"/>
  <c r="M2808" i="21"/>
  <c r="J2808" i="21"/>
  <c r="I2808" i="21"/>
  <c r="H2809" i="21"/>
  <c r="K2808" i="21"/>
  <c r="L2808" i="21"/>
  <c r="Q2808" i="21"/>
  <c r="N2808" i="21"/>
  <c r="O2808" i="21"/>
  <c r="P2808" i="21"/>
  <c r="L2809" i="21"/>
  <c r="M2809" i="21"/>
  <c r="J2809" i="21"/>
  <c r="H2810" i="21"/>
  <c r="I2809" i="21"/>
  <c r="K2809" i="21"/>
  <c r="M2810" i="21"/>
  <c r="H2811" i="21"/>
  <c r="J2810" i="21"/>
  <c r="L2810" i="21"/>
  <c r="K2810" i="21"/>
  <c r="I2810" i="21"/>
  <c r="N2809" i="21"/>
  <c r="O2809" i="21"/>
  <c r="P2809" i="21"/>
  <c r="Q2809" i="21"/>
  <c r="L2811" i="21"/>
  <c r="J2811" i="21"/>
  <c r="M2811" i="21"/>
  <c r="K2811" i="21"/>
  <c r="H2812" i="21"/>
  <c r="I2811" i="21"/>
  <c r="O2810" i="21"/>
  <c r="N2810" i="21"/>
  <c r="Q2810" i="21"/>
  <c r="P2810" i="21"/>
  <c r="I2812" i="21"/>
  <c r="M2812" i="21"/>
  <c r="J2812" i="21"/>
  <c r="K2812" i="21"/>
  <c r="L2812" i="21"/>
  <c r="H2813" i="21"/>
  <c r="P2811" i="21"/>
  <c r="Q2811" i="21"/>
  <c r="N2811" i="21"/>
  <c r="O2811" i="21"/>
  <c r="Q2812" i="21"/>
  <c r="O2812" i="21"/>
  <c r="N2812" i="21"/>
  <c r="P2812" i="21"/>
  <c r="H2814" i="21"/>
  <c r="I2813" i="21"/>
  <c r="L2813" i="21"/>
  <c r="K2813" i="21"/>
  <c r="J2813" i="21"/>
  <c r="M2813" i="21"/>
  <c r="K2814" i="21"/>
  <c r="H2815" i="21"/>
  <c r="I2814" i="21"/>
  <c r="M2814" i="21"/>
  <c r="L2814" i="21"/>
  <c r="J2814" i="21"/>
  <c r="P2813" i="21"/>
  <c r="N2813" i="21"/>
  <c r="O2813" i="21"/>
  <c r="Q2813" i="21"/>
  <c r="M2815" i="21"/>
  <c r="I2815" i="21"/>
  <c r="J2815" i="21"/>
  <c r="H2816" i="21"/>
  <c r="L2815" i="21"/>
  <c r="K2815" i="21"/>
  <c r="Q2814" i="21"/>
  <c r="P2814" i="21"/>
  <c r="N2814" i="21"/>
  <c r="O2814" i="21"/>
  <c r="Q2815" i="21"/>
  <c r="O2815" i="21"/>
  <c r="P2815" i="21"/>
  <c r="N2815" i="21"/>
  <c r="I2816" i="21"/>
  <c r="L2816" i="21"/>
  <c r="J2816" i="21"/>
  <c r="M2816" i="21"/>
  <c r="H2817" i="21"/>
  <c r="K2816" i="21"/>
  <c r="N2816" i="21"/>
  <c r="P2816" i="21"/>
  <c r="O2816" i="21"/>
  <c r="Q2816" i="21"/>
  <c r="H2818" i="21"/>
  <c r="I2817" i="21"/>
  <c r="K2817" i="21"/>
  <c r="M2817" i="21"/>
  <c r="L2817" i="21"/>
  <c r="J2817" i="21"/>
  <c r="I2818" i="21"/>
  <c r="J2818" i="21"/>
  <c r="M2818" i="21"/>
  <c r="K2818" i="21"/>
  <c r="H2819" i="21"/>
  <c r="L2818" i="21"/>
  <c r="O2817" i="21"/>
  <c r="P2817" i="21"/>
  <c r="Q2817" i="21"/>
  <c r="N2817" i="21"/>
  <c r="O2818" i="21"/>
  <c r="N2818" i="21"/>
  <c r="Q2818" i="21"/>
  <c r="P2818" i="21"/>
  <c r="H2820" i="21"/>
  <c r="L2819" i="21"/>
  <c r="I2819" i="21"/>
  <c r="M2819" i="21"/>
  <c r="K2819" i="21"/>
  <c r="J2819" i="21"/>
  <c r="H2821" i="21"/>
  <c r="J2820" i="21"/>
  <c r="L2820" i="21"/>
  <c r="M2820" i="21"/>
  <c r="I2820" i="21"/>
  <c r="K2820" i="21"/>
  <c r="Q2819" i="21"/>
  <c r="P2819" i="21"/>
  <c r="N2819" i="21"/>
  <c r="O2819" i="21"/>
  <c r="L2821" i="21"/>
  <c r="K2821" i="21"/>
  <c r="J2821" i="21"/>
  <c r="H2822" i="21"/>
  <c r="I2821" i="21"/>
  <c r="M2821" i="21"/>
  <c r="N2820" i="21"/>
  <c r="O2820" i="21"/>
  <c r="Q2820" i="21"/>
  <c r="P2820" i="21"/>
  <c r="L2822" i="21"/>
  <c r="I2822" i="21"/>
  <c r="K2822" i="21"/>
  <c r="M2822" i="21"/>
  <c r="H2823" i="21"/>
  <c r="J2822" i="21"/>
  <c r="P2821" i="21"/>
  <c r="O2821" i="21"/>
  <c r="N2821" i="21"/>
  <c r="Q2821" i="21"/>
  <c r="N2822" i="21"/>
  <c r="Q2822" i="21"/>
  <c r="O2822" i="21"/>
  <c r="P2822" i="21"/>
  <c r="H2824" i="21"/>
  <c r="K2823" i="21"/>
  <c r="M2823" i="21"/>
  <c r="L2823" i="21"/>
  <c r="J2823" i="21"/>
  <c r="I2823" i="21"/>
  <c r="I2824" i="21"/>
  <c r="M2824" i="21"/>
  <c r="J2824" i="21"/>
  <c r="H2825" i="21"/>
  <c r="K2824" i="21"/>
  <c r="L2824" i="21"/>
  <c r="N2823" i="21"/>
  <c r="P2823" i="21"/>
  <c r="Q2823" i="21"/>
  <c r="O2823" i="21"/>
  <c r="Q2824" i="21"/>
  <c r="N2824" i="21"/>
  <c r="P2824" i="21"/>
  <c r="O2824" i="21"/>
  <c r="L2825" i="21"/>
  <c r="K2825" i="21"/>
  <c r="I2825" i="21"/>
  <c r="H2826" i="21"/>
  <c r="M2825" i="21"/>
  <c r="J2825" i="21"/>
  <c r="P2825" i="21"/>
  <c r="Q2825" i="21"/>
  <c r="N2825" i="21"/>
  <c r="O2825" i="21"/>
  <c r="J2826" i="21"/>
  <c r="M2826" i="21"/>
  <c r="H2827" i="21"/>
  <c r="I2826" i="21"/>
  <c r="K2826" i="21"/>
  <c r="L2826" i="21"/>
  <c r="K2827" i="21"/>
  <c r="I2827" i="21"/>
  <c r="M2827" i="21"/>
  <c r="L2827" i="21"/>
  <c r="J2827" i="21"/>
  <c r="H2828" i="21"/>
  <c r="P2826" i="21"/>
  <c r="Q2826" i="21"/>
  <c r="O2826" i="21"/>
  <c r="N2826" i="21"/>
  <c r="Q2827" i="21"/>
  <c r="P2827" i="21"/>
  <c r="N2827" i="21"/>
  <c r="O2827" i="21"/>
  <c r="L2828" i="21"/>
  <c r="K2828" i="21"/>
  <c r="H2829" i="21"/>
  <c r="M2828" i="21"/>
  <c r="I2828" i="21"/>
  <c r="J2828" i="21"/>
  <c r="J2829" i="21"/>
  <c r="L2829" i="21"/>
  <c r="M2829" i="21"/>
  <c r="I2829" i="21"/>
  <c r="K2829" i="21"/>
  <c r="H2830" i="21"/>
  <c r="N2828" i="21"/>
  <c r="P2828" i="21"/>
  <c r="O2828" i="21"/>
  <c r="Q2828" i="21"/>
  <c r="N2829" i="21"/>
  <c r="Q2829" i="21"/>
  <c r="O2829" i="21"/>
  <c r="P2829" i="21"/>
  <c r="K2830" i="21"/>
  <c r="M2830" i="21"/>
  <c r="I2830" i="21"/>
  <c r="J2830" i="21"/>
  <c r="L2830" i="21"/>
  <c r="H2831" i="21"/>
  <c r="P2830" i="21"/>
  <c r="O2830" i="21"/>
  <c r="N2830" i="21"/>
  <c r="Q2830" i="21"/>
  <c r="L2831" i="21"/>
  <c r="I2831" i="21"/>
  <c r="J2831" i="21"/>
  <c r="K2831" i="21"/>
  <c r="M2831" i="21"/>
  <c r="H2832" i="21"/>
  <c r="P2831" i="21"/>
  <c r="Q2831" i="21"/>
  <c r="O2831" i="21"/>
  <c r="N2831" i="21"/>
  <c r="L2832" i="21"/>
  <c r="M2832" i="21"/>
  <c r="K2832" i="21"/>
  <c r="I2832" i="21"/>
  <c r="H2833" i="21"/>
  <c r="J2832" i="21"/>
  <c r="O2832" i="21"/>
  <c r="N2832" i="21"/>
  <c r="Q2832" i="21"/>
  <c r="P2832" i="21"/>
  <c r="K2833" i="21"/>
  <c r="H2834" i="21"/>
  <c r="L2833" i="21"/>
  <c r="M2833" i="21"/>
  <c r="J2833" i="21"/>
  <c r="I2833" i="21"/>
  <c r="M2834" i="21"/>
  <c r="K2834" i="21"/>
  <c r="H2835" i="21"/>
  <c r="I2834" i="21"/>
  <c r="J2834" i="21"/>
  <c r="L2834" i="21"/>
  <c r="P2833" i="21"/>
  <c r="N2833" i="21"/>
  <c r="Q2833" i="21"/>
  <c r="O2833" i="21"/>
  <c r="L2835" i="21"/>
  <c r="K2835" i="21"/>
  <c r="I2835" i="21"/>
  <c r="M2835" i="21"/>
  <c r="J2835" i="21"/>
  <c r="H2836" i="21"/>
  <c r="Q2834" i="21"/>
  <c r="P2834" i="21"/>
  <c r="N2834" i="21"/>
  <c r="O2834" i="21"/>
  <c r="P2835" i="21"/>
  <c r="Q2835" i="21"/>
  <c r="O2835" i="21"/>
  <c r="N2835" i="21"/>
  <c r="M2836" i="21"/>
  <c r="H2837" i="21"/>
  <c r="K2836" i="21"/>
  <c r="J2836" i="21"/>
  <c r="L2836" i="21"/>
  <c r="I2836" i="21"/>
  <c r="M2837" i="21"/>
  <c r="J2837" i="21"/>
  <c r="H2838" i="21"/>
  <c r="I2837" i="21"/>
  <c r="K2837" i="21"/>
  <c r="L2837" i="21"/>
  <c r="N2836" i="21"/>
  <c r="Q2836" i="21"/>
  <c r="P2836" i="21"/>
  <c r="O2836" i="21"/>
  <c r="M2838" i="21"/>
  <c r="L2838" i="21"/>
  <c r="K2838" i="21"/>
  <c r="J2838" i="21"/>
  <c r="H2839" i="21"/>
  <c r="I2838" i="21"/>
  <c r="O2837" i="21"/>
  <c r="Q2837" i="21"/>
  <c r="N2837" i="21"/>
  <c r="P2837" i="21"/>
  <c r="I2839" i="21"/>
  <c r="M2839" i="21"/>
  <c r="K2839" i="21"/>
  <c r="L2839" i="21"/>
  <c r="H2840" i="21"/>
  <c r="J2839" i="21"/>
  <c r="P2838" i="21"/>
  <c r="N2838" i="21"/>
  <c r="O2838" i="21"/>
  <c r="Q2838" i="21"/>
  <c r="O2839" i="21"/>
  <c r="Q2839" i="21"/>
  <c r="N2839" i="21"/>
  <c r="P2839" i="21"/>
  <c r="L2840" i="21"/>
  <c r="J2840" i="21"/>
  <c r="H2841" i="21"/>
  <c r="I2840" i="21"/>
  <c r="K2840" i="21"/>
  <c r="M2840" i="21"/>
  <c r="H2842" i="21"/>
  <c r="K2841" i="21"/>
  <c r="L2841" i="21"/>
  <c r="I2841" i="21"/>
  <c r="M2841" i="21"/>
  <c r="J2841" i="21"/>
  <c r="N2840" i="21"/>
  <c r="O2840" i="21"/>
  <c r="Q2840" i="21"/>
  <c r="P2840" i="21"/>
  <c r="J2842" i="21"/>
  <c r="M2842" i="21"/>
  <c r="H2843" i="21"/>
  <c r="K2842" i="21"/>
  <c r="I2842" i="21"/>
  <c r="L2842" i="21"/>
  <c r="O2841" i="21"/>
  <c r="N2841" i="21"/>
  <c r="Q2841" i="21"/>
  <c r="P2841" i="21"/>
  <c r="K2843" i="21"/>
  <c r="H2844" i="21"/>
  <c r="I2843" i="21"/>
  <c r="J2843" i="21"/>
  <c r="M2843" i="21"/>
  <c r="L2843" i="21"/>
  <c r="Q2842" i="21"/>
  <c r="O2842" i="21"/>
  <c r="P2842" i="21"/>
  <c r="N2842" i="21"/>
  <c r="L2844" i="21"/>
  <c r="H2845" i="21"/>
  <c r="I2844" i="21"/>
  <c r="J2844" i="21"/>
  <c r="K2844" i="21"/>
  <c r="M2844" i="21"/>
  <c r="O2843" i="21"/>
  <c r="Q2843" i="21"/>
  <c r="N2843" i="21"/>
  <c r="P2843" i="21"/>
  <c r="H2846" i="21"/>
  <c r="M2845" i="21"/>
  <c r="K2845" i="21"/>
  <c r="I2845" i="21"/>
  <c r="J2845" i="21"/>
  <c r="L2845" i="21"/>
  <c r="O2844" i="21"/>
  <c r="N2844" i="21"/>
  <c r="P2844" i="21"/>
  <c r="Q2844" i="21"/>
  <c r="H2847" i="21"/>
  <c r="J2846" i="21"/>
  <c r="M2846" i="21"/>
  <c r="L2846" i="21"/>
  <c r="K2846" i="21"/>
  <c r="I2846" i="21"/>
  <c r="Q2845" i="21"/>
  <c r="O2845" i="21"/>
  <c r="N2845" i="21"/>
  <c r="P2845" i="21"/>
  <c r="L2847" i="21"/>
  <c r="J2847" i="21"/>
  <c r="I2847" i="21"/>
  <c r="K2847" i="21"/>
  <c r="M2847" i="21"/>
  <c r="H2848" i="21"/>
  <c r="P2846" i="21"/>
  <c r="Q2846" i="21"/>
  <c r="N2846" i="21"/>
  <c r="O2846" i="21"/>
  <c r="N2847" i="21"/>
  <c r="P2847" i="21"/>
  <c r="Q2847" i="21"/>
  <c r="O2847" i="21"/>
  <c r="J2848" i="21"/>
  <c r="H2849" i="21"/>
  <c r="K2848" i="21"/>
  <c r="L2848" i="21"/>
  <c r="I2848" i="21"/>
  <c r="M2848" i="21"/>
  <c r="J2849" i="21"/>
  <c r="K2849" i="21"/>
  <c r="H2850" i="21"/>
  <c r="L2849" i="21"/>
  <c r="M2849" i="21"/>
  <c r="I2849" i="21"/>
  <c r="P2848" i="21"/>
  <c r="Q2848" i="21"/>
  <c r="N2848" i="21"/>
  <c r="O2848" i="21"/>
  <c r="I2850" i="21"/>
  <c r="K2850" i="21"/>
  <c r="M2850" i="21"/>
  <c r="H2851" i="21"/>
  <c r="L2850" i="21"/>
  <c r="J2850" i="21"/>
  <c r="O2849" i="21"/>
  <c r="P2849" i="21"/>
  <c r="N2849" i="21"/>
  <c r="Q2849" i="21"/>
  <c r="N2850" i="21"/>
  <c r="P2850" i="21"/>
  <c r="Q2850" i="21"/>
  <c r="O2850" i="21"/>
  <c r="I2851" i="21"/>
  <c r="K2851" i="21"/>
  <c r="H2852" i="21"/>
  <c r="M2851" i="21"/>
  <c r="J2851" i="21"/>
  <c r="L2851" i="21"/>
  <c r="N2851" i="21"/>
  <c r="O2851" i="21"/>
  <c r="Q2851" i="21"/>
  <c r="P2851" i="21"/>
  <c r="M2852" i="21"/>
  <c r="H2853" i="21"/>
  <c r="K2852" i="21"/>
  <c r="L2852" i="21"/>
  <c r="J2852" i="21"/>
  <c r="I2852" i="21"/>
  <c r="J2853" i="21"/>
  <c r="L2853" i="21"/>
  <c r="K2853" i="21"/>
  <c r="M2853" i="21"/>
  <c r="H2854" i="21"/>
  <c r="I2853" i="21"/>
  <c r="Q2852" i="21"/>
  <c r="P2852" i="21"/>
  <c r="N2852" i="21"/>
  <c r="O2852" i="21"/>
  <c r="J2854" i="21"/>
  <c r="H2855" i="21"/>
  <c r="M2854" i="21"/>
  <c r="L2854" i="21"/>
  <c r="K2854" i="21"/>
  <c r="I2854" i="21"/>
  <c r="O2853" i="21"/>
  <c r="P2853" i="21"/>
  <c r="N2853" i="21"/>
  <c r="Q2853" i="21"/>
  <c r="L2855" i="21"/>
  <c r="M2855" i="21"/>
  <c r="I2855" i="21"/>
  <c r="K2855" i="21"/>
  <c r="J2855" i="21"/>
  <c r="H2856" i="21"/>
  <c r="O2854" i="21"/>
  <c r="P2854" i="21"/>
  <c r="Q2854" i="21"/>
  <c r="N2854" i="21"/>
  <c r="N2855" i="21"/>
  <c r="O2855" i="21"/>
  <c r="Q2855" i="21"/>
  <c r="P2855" i="21"/>
  <c r="I2856" i="21"/>
  <c r="K2856" i="21"/>
  <c r="M2856" i="21"/>
  <c r="L2856" i="21"/>
  <c r="J2856" i="21"/>
  <c r="H2857" i="21"/>
  <c r="O2856" i="21"/>
  <c r="P2856" i="21"/>
  <c r="N2856" i="21"/>
  <c r="Q2856" i="21"/>
  <c r="I2857" i="21"/>
  <c r="K2857" i="21"/>
  <c r="H2858" i="21"/>
  <c r="L2857" i="21"/>
  <c r="M2857" i="21"/>
  <c r="J2857" i="21"/>
  <c r="P2857" i="21"/>
  <c r="Q2857" i="21"/>
  <c r="N2857" i="21"/>
  <c r="O2857" i="21"/>
  <c r="K2858" i="21"/>
  <c r="I2858" i="21"/>
  <c r="J2858" i="21"/>
  <c r="H2859" i="21"/>
  <c r="M2858" i="21"/>
  <c r="L2858" i="21"/>
  <c r="N2858" i="21"/>
  <c r="O2858" i="21"/>
  <c r="P2858" i="21"/>
  <c r="Q2858" i="21"/>
  <c r="M2859" i="21"/>
  <c r="I2859" i="21"/>
  <c r="K2859" i="21"/>
  <c r="L2859" i="21"/>
  <c r="H2860" i="21"/>
  <c r="J2859" i="21"/>
  <c r="O2859" i="21"/>
  <c r="Q2859" i="21"/>
  <c r="N2859" i="21"/>
  <c r="P2859" i="21"/>
  <c r="H2861" i="21"/>
  <c r="I2860" i="21"/>
  <c r="K2860" i="21"/>
  <c r="M2860" i="21"/>
  <c r="J2860" i="21"/>
  <c r="L2860" i="21"/>
  <c r="H2862" i="21"/>
  <c r="M2861" i="21"/>
  <c r="J2861" i="21"/>
  <c r="K2861" i="21"/>
  <c r="I2861" i="21"/>
  <c r="L2861" i="21"/>
  <c r="O2860" i="21"/>
  <c r="P2860" i="21"/>
  <c r="N2860" i="21"/>
  <c r="Q2860" i="21"/>
  <c r="H2863" i="21"/>
  <c r="M2862" i="21"/>
  <c r="K2862" i="21"/>
  <c r="I2862" i="21"/>
  <c r="L2862" i="21"/>
  <c r="J2862" i="21"/>
  <c r="P2861" i="21"/>
  <c r="N2861" i="21"/>
  <c r="Q2861" i="21"/>
  <c r="O2861" i="21"/>
  <c r="H2864" i="21"/>
  <c r="J2863" i="21"/>
  <c r="L2863" i="21"/>
  <c r="M2863" i="21"/>
  <c r="I2863" i="21"/>
  <c r="K2863" i="21"/>
  <c r="N2862" i="21"/>
  <c r="O2862" i="21"/>
  <c r="Q2862" i="21"/>
  <c r="P2862" i="21"/>
  <c r="M2864" i="21"/>
  <c r="I2864" i="21"/>
  <c r="J2864" i="21"/>
  <c r="H2865" i="21"/>
  <c r="L2864" i="21"/>
  <c r="K2864" i="21"/>
  <c r="N2863" i="21"/>
  <c r="O2863" i="21"/>
  <c r="Q2863" i="21"/>
  <c r="P2863" i="21"/>
  <c r="Q2864" i="21"/>
  <c r="P2864" i="21"/>
  <c r="O2864" i="21"/>
  <c r="N2864" i="21"/>
  <c r="K2865" i="21"/>
  <c r="I2865" i="21"/>
  <c r="L2865" i="21"/>
  <c r="H2866" i="21"/>
  <c r="J2865" i="21"/>
  <c r="M2865" i="21"/>
  <c r="N2865" i="21"/>
  <c r="Q2865" i="21"/>
  <c r="P2865" i="21"/>
  <c r="O2865" i="21"/>
  <c r="H2867" i="21"/>
  <c r="K2866" i="21"/>
  <c r="I2866" i="21"/>
  <c r="J2866" i="21"/>
  <c r="L2866" i="21"/>
  <c r="M2866" i="21"/>
  <c r="M2867" i="21"/>
  <c r="J2867" i="21"/>
  <c r="L2867" i="21"/>
  <c r="K2867" i="21"/>
  <c r="I2867" i="21"/>
  <c r="H2868" i="21"/>
  <c r="Q2866" i="21"/>
  <c r="N2866" i="21"/>
  <c r="P2866" i="21"/>
  <c r="O2866" i="21"/>
  <c r="Q2867" i="21"/>
  <c r="O2867" i="21"/>
  <c r="P2867" i="21"/>
  <c r="N2867" i="21"/>
  <c r="I2868" i="21"/>
  <c r="J2868" i="21"/>
  <c r="L2868" i="21"/>
  <c r="H2869" i="21"/>
  <c r="M2868" i="21"/>
  <c r="K2868" i="21"/>
  <c r="N2868" i="21"/>
  <c r="P2868" i="21"/>
  <c r="Q2868" i="21"/>
  <c r="O2868" i="21"/>
  <c r="K2869" i="21"/>
  <c r="H2870" i="21"/>
  <c r="I2869" i="21"/>
  <c r="J2869" i="21"/>
  <c r="M2869" i="21"/>
  <c r="L2869" i="21"/>
  <c r="H2871" i="21"/>
  <c r="K2870" i="21"/>
  <c r="M2870" i="21"/>
  <c r="J2870" i="21"/>
  <c r="I2870" i="21"/>
  <c r="L2870" i="21"/>
  <c r="N2869" i="21"/>
  <c r="O2869" i="21"/>
  <c r="P2869" i="21"/>
  <c r="Q2869" i="21"/>
  <c r="J2871" i="21"/>
  <c r="K2871" i="21"/>
  <c r="I2871" i="21"/>
  <c r="M2871" i="21"/>
  <c r="H2872" i="21"/>
  <c r="L2871" i="21"/>
  <c r="O2870" i="21"/>
  <c r="P2870" i="21"/>
  <c r="Q2870" i="21"/>
  <c r="N2870" i="21"/>
  <c r="N2871" i="21"/>
  <c r="P2871" i="21"/>
  <c r="Q2871" i="21"/>
  <c r="O2871" i="21"/>
  <c r="K2872" i="21"/>
  <c r="L2872" i="21"/>
  <c r="I2872" i="21"/>
  <c r="J2872" i="21"/>
  <c r="M2872" i="21"/>
  <c r="H2873" i="21"/>
  <c r="N2872" i="21"/>
  <c r="O2872" i="21"/>
  <c r="P2872" i="21"/>
  <c r="Q2872" i="21"/>
  <c r="H2874" i="21"/>
  <c r="M2873" i="21"/>
  <c r="K2873" i="21"/>
  <c r="J2873" i="21"/>
  <c r="L2873" i="21"/>
  <c r="I2873" i="21"/>
  <c r="J2874" i="21"/>
  <c r="K2874" i="21"/>
  <c r="I2874" i="21"/>
  <c r="M2874" i="21"/>
  <c r="L2874" i="21"/>
  <c r="H2875" i="21"/>
  <c r="O2873" i="21"/>
  <c r="P2873" i="21"/>
  <c r="Q2873" i="21"/>
  <c r="N2873" i="21"/>
  <c r="Q2874" i="21"/>
  <c r="N2874" i="21"/>
  <c r="O2874" i="21"/>
  <c r="P2874" i="21"/>
  <c r="H2876" i="21"/>
  <c r="M2875" i="21"/>
  <c r="I2875" i="21"/>
  <c r="L2875" i="21"/>
  <c r="J2875" i="21"/>
  <c r="K2875" i="21"/>
  <c r="J2876" i="21"/>
  <c r="I2876" i="21"/>
  <c r="H2877" i="21"/>
  <c r="M2876" i="21"/>
  <c r="L2876" i="21"/>
  <c r="K2876" i="21"/>
  <c r="O2875" i="21"/>
  <c r="P2875" i="21"/>
  <c r="Q2875" i="21"/>
  <c r="N2875" i="21"/>
  <c r="P2876" i="21"/>
  <c r="O2876" i="21"/>
  <c r="N2876" i="21"/>
  <c r="Q2876" i="21"/>
  <c r="J2877" i="21"/>
  <c r="I2877" i="21"/>
  <c r="M2877" i="21"/>
  <c r="H2878" i="21"/>
  <c r="K2877" i="21"/>
  <c r="L2877" i="21"/>
  <c r="N2877" i="21"/>
  <c r="P2877" i="21"/>
  <c r="O2877" i="21"/>
  <c r="Q2877" i="21"/>
  <c r="H2879" i="21"/>
  <c r="M2878" i="21"/>
  <c r="I2878" i="21"/>
  <c r="K2878" i="21"/>
  <c r="L2878" i="21"/>
  <c r="J2878" i="21"/>
  <c r="L2879" i="21"/>
  <c r="K2879" i="21"/>
  <c r="M2879" i="21"/>
  <c r="I2879" i="21"/>
  <c r="J2879" i="21"/>
  <c r="H2880" i="21"/>
  <c r="Q2878" i="21"/>
  <c r="P2878" i="21"/>
  <c r="O2878" i="21"/>
  <c r="N2878" i="21"/>
  <c r="O2879" i="21"/>
  <c r="N2879" i="21"/>
  <c r="Q2879" i="21"/>
  <c r="P2879" i="21"/>
  <c r="H2881" i="21"/>
  <c r="I2880" i="21"/>
  <c r="M2880" i="21"/>
  <c r="K2880" i="21"/>
  <c r="L2880" i="21"/>
  <c r="J2880" i="21"/>
  <c r="H2882" i="21"/>
  <c r="K2881" i="21"/>
  <c r="M2881" i="21"/>
  <c r="J2881" i="21"/>
  <c r="L2881" i="21"/>
  <c r="I2881" i="21"/>
  <c r="N2880" i="21"/>
  <c r="Q2880" i="21"/>
  <c r="O2880" i="21"/>
  <c r="P2880" i="21"/>
  <c r="L2882" i="21"/>
  <c r="M2882" i="21"/>
  <c r="H2883" i="21"/>
  <c r="J2882" i="21"/>
  <c r="K2882" i="21"/>
  <c r="I2882" i="21"/>
  <c r="Q2881" i="21"/>
  <c r="N2881" i="21"/>
  <c r="P2881" i="21"/>
  <c r="O2881" i="21"/>
  <c r="H2884" i="21"/>
  <c r="L2883" i="21"/>
  <c r="J2883" i="21"/>
  <c r="M2883" i="21"/>
  <c r="I2883" i="21"/>
  <c r="K2883" i="21"/>
  <c r="N2882" i="21"/>
  <c r="P2882" i="21"/>
  <c r="O2882" i="21"/>
  <c r="Q2882" i="21"/>
  <c r="J2884" i="21"/>
  <c r="K2884" i="21"/>
  <c r="H2885" i="21"/>
  <c r="L2884" i="21"/>
  <c r="I2884" i="21"/>
  <c r="M2884" i="21"/>
  <c r="P2883" i="21"/>
  <c r="O2883" i="21"/>
  <c r="Q2883" i="21"/>
  <c r="N2883" i="21"/>
  <c r="M2885" i="21"/>
  <c r="K2885" i="21"/>
  <c r="J2885" i="21"/>
  <c r="L2885" i="21"/>
  <c r="H2886" i="21"/>
  <c r="I2885" i="21"/>
  <c r="P2884" i="21"/>
  <c r="N2884" i="21"/>
  <c r="O2884" i="21"/>
  <c r="Q2884" i="21"/>
  <c r="M2886" i="21"/>
  <c r="I2886" i="21"/>
  <c r="J2886" i="21"/>
  <c r="K2886" i="21"/>
  <c r="L2886" i="21"/>
  <c r="H2887" i="21"/>
  <c r="Q2885" i="21"/>
  <c r="N2885" i="21"/>
  <c r="O2885" i="21"/>
  <c r="P2885" i="21"/>
  <c r="N2886" i="21"/>
  <c r="Q2886" i="21"/>
  <c r="P2886" i="21"/>
  <c r="O2886" i="21"/>
  <c r="J2887" i="21"/>
  <c r="K2887" i="21"/>
  <c r="H2888" i="21"/>
  <c r="I2887" i="21"/>
  <c r="M2887" i="21"/>
  <c r="L2887" i="21"/>
  <c r="H2889" i="21"/>
  <c r="M2888" i="21"/>
  <c r="I2888" i="21"/>
  <c r="L2888" i="21"/>
  <c r="K2888" i="21"/>
  <c r="J2888" i="21"/>
  <c r="P2887" i="21"/>
  <c r="Q2887" i="21"/>
  <c r="O2887" i="21"/>
  <c r="N2887" i="21"/>
  <c r="K2889" i="21"/>
  <c r="L2889" i="21"/>
  <c r="J2889" i="21"/>
  <c r="I2889" i="21"/>
  <c r="H2890" i="21"/>
  <c r="M2889" i="21"/>
  <c r="Q2888" i="21"/>
  <c r="N2888" i="21"/>
  <c r="O2888" i="21"/>
  <c r="P2888" i="21"/>
  <c r="O2889" i="21"/>
  <c r="Q2889" i="21"/>
  <c r="N2889" i="21"/>
  <c r="P2889" i="21"/>
  <c r="J2890" i="21"/>
  <c r="H2891" i="21"/>
  <c r="M2890" i="21"/>
  <c r="I2890" i="21"/>
  <c r="L2890" i="21"/>
  <c r="K2890" i="21"/>
  <c r="J2891" i="21"/>
  <c r="H2892" i="21"/>
  <c r="I2891" i="21"/>
  <c r="K2891" i="21"/>
  <c r="L2891" i="21"/>
  <c r="M2891" i="21"/>
  <c r="O2890" i="21"/>
  <c r="P2890" i="21"/>
  <c r="Q2890" i="21"/>
  <c r="N2890" i="21"/>
  <c r="L2892" i="21"/>
  <c r="H2893" i="21"/>
  <c r="I2892" i="21"/>
  <c r="M2892" i="21"/>
  <c r="K2892" i="21"/>
  <c r="J2892" i="21"/>
  <c r="Q2891" i="21"/>
  <c r="O2891" i="21"/>
  <c r="P2891" i="21"/>
  <c r="N2891" i="21"/>
  <c r="J2893" i="21"/>
  <c r="K2893" i="21"/>
  <c r="H2894" i="21"/>
  <c r="I2893" i="21"/>
  <c r="L2893" i="21"/>
  <c r="M2893" i="21"/>
  <c r="O2892" i="21"/>
  <c r="N2892" i="21"/>
  <c r="P2892" i="21"/>
  <c r="Q2892" i="21"/>
  <c r="I2894" i="21"/>
  <c r="M2894" i="21"/>
  <c r="L2894" i="21"/>
  <c r="H2895" i="21"/>
  <c r="J2894" i="21"/>
  <c r="K2894" i="21"/>
  <c r="P2893" i="21"/>
  <c r="Q2893" i="21"/>
  <c r="O2893" i="21"/>
  <c r="N2893" i="21"/>
  <c r="N2894" i="21"/>
  <c r="Q2894" i="21"/>
  <c r="O2894" i="21"/>
  <c r="P2894" i="21"/>
  <c r="L2895" i="21"/>
  <c r="I2895" i="21"/>
  <c r="K2895" i="21"/>
  <c r="M2895" i="21"/>
  <c r="J2895" i="21"/>
  <c r="H2896" i="21"/>
  <c r="Q2895" i="21"/>
  <c r="P2895" i="21"/>
  <c r="O2895" i="21"/>
  <c r="N2895" i="21"/>
  <c r="M2896" i="21"/>
  <c r="H2897" i="21"/>
  <c r="J2896" i="21"/>
  <c r="L2896" i="21"/>
  <c r="I2896" i="21"/>
  <c r="K2896" i="21"/>
  <c r="L2897" i="21"/>
  <c r="I2897" i="21"/>
  <c r="K2897" i="21"/>
  <c r="J2897" i="21"/>
  <c r="H2898" i="21"/>
  <c r="M2897" i="21"/>
  <c r="O2896" i="21"/>
  <c r="N2896" i="21"/>
  <c r="Q2896" i="21"/>
  <c r="P2896" i="21"/>
  <c r="O2897" i="21"/>
  <c r="P2897" i="21"/>
  <c r="N2897" i="21"/>
  <c r="Q2897" i="21"/>
  <c r="J2898" i="21"/>
  <c r="I2898" i="21"/>
  <c r="M2898" i="21"/>
  <c r="H2899" i="21"/>
  <c r="K2898" i="21"/>
  <c r="L2898" i="21"/>
  <c r="Q2898" i="21"/>
  <c r="O2898" i="21"/>
  <c r="P2898" i="21"/>
  <c r="N2898" i="21"/>
  <c r="K2899" i="21"/>
  <c r="I2899" i="21"/>
  <c r="L2899" i="21"/>
  <c r="H2900" i="21"/>
  <c r="J2899" i="21"/>
  <c r="M2899" i="21"/>
  <c r="O2899" i="21"/>
  <c r="Q2899" i="21"/>
  <c r="P2899" i="21"/>
  <c r="N2899" i="21"/>
  <c r="M2900" i="21"/>
  <c r="H2901" i="21"/>
  <c r="J2900" i="21"/>
  <c r="I2900" i="21"/>
  <c r="K2900" i="21"/>
  <c r="L2900" i="21"/>
  <c r="M2901" i="21"/>
  <c r="I2901" i="21"/>
  <c r="K2901" i="21"/>
  <c r="H2902" i="21"/>
  <c r="J2901" i="21"/>
  <c r="L2901" i="21"/>
  <c r="Q2900" i="21"/>
  <c r="N2900" i="21"/>
  <c r="P2900" i="21"/>
  <c r="O2900" i="21"/>
  <c r="N2901" i="21"/>
  <c r="Q2901" i="21"/>
  <c r="O2901" i="21"/>
  <c r="P2901" i="21"/>
  <c r="H2903" i="21"/>
  <c r="L2902" i="21"/>
  <c r="J2902" i="21"/>
  <c r="M2902" i="21"/>
  <c r="K2902" i="21"/>
  <c r="I2902" i="21"/>
  <c r="H2904" i="21"/>
  <c r="M2903" i="21"/>
  <c r="I2903" i="21"/>
  <c r="J2903" i="21"/>
  <c r="K2903" i="21"/>
  <c r="L2903" i="21"/>
  <c r="N2902" i="21"/>
  <c r="P2902" i="21"/>
  <c r="Q2902" i="21"/>
  <c r="O2902" i="21"/>
  <c r="K2904" i="21"/>
  <c r="H2905" i="21"/>
  <c r="L2904" i="21"/>
  <c r="I2904" i="21"/>
  <c r="J2904" i="21"/>
  <c r="M2904" i="21"/>
  <c r="O2903" i="21"/>
  <c r="N2903" i="21"/>
  <c r="P2903" i="21"/>
  <c r="Q2903" i="21"/>
  <c r="J2905" i="21"/>
  <c r="K2905" i="21"/>
  <c r="M2905" i="21"/>
  <c r="L2905" i="21"/>
  <c r="I2905" i="21"/>
  <c r="H2906" i="21"/>
  <c r="P2904" i="21"/>
  <c r="O2904" i="21"/>
  <c r="Q2904" i="21"/>
  <c r="N2904" i="21"/>
  <c r="O2905" i="21"/>
  <c r="P2905" i="21"/>
  <c r="Q2905" i="21"/>
  <c r="N2905" i="21"/>
  <c r="I2906" i="21"/>
  <c r="M2906" i="21"/>
  <c r="J2906" i="21"/>
  <c r="H2907" i="21"/>
  <c r="K2906" i="21"/>
  <c r="L2906" i="21"/>
  <c r="O2906" i="21"/>
  <c r="N2906" i="21"/>
  <c r="Q2906" i="21"/>
  <c r="P2906" i="21"/>
  <c r="I2907" i="21"/>
  <c r="M2907" i="21"/>
  <c r="H2908" i="21"/>
  <c r="L2907" i="21"/>
  <c r="J2907" i="21"/>
  <c r="K2907" i="21"/>
  <c r="Q2907" i="21"/>
  <c r="P2907" i="21"/>
  <c r="N2907" i="21"/>
  <c r="O2907" i="21"/>
  <c r="K2908" i="21"/>
  <c r="L2908" i="21"/>
  <c r="H2909" i="21"/>
  <c r="I2908" i="21"/>
  <c r="M2908" i="21"/>
  <c r="J2908" i="21"/>
  <c r="L2909" i="21"/>
  <c r="I2909" i="21"/>
  <c r="H2910" i="21"/>
  <c r="K2909" i="21"/>
  <c r="M2909" i="21"/>
  <c r="J2909" i="21"/>
  <c r="Q2908" i="21"/>
  <c r="O2908" i="21"/>
  <c r="P2908" i="21"/>
  <c r="N2908" i="21"/>
  <c r="Q2909" i="21"/>
  <c r="O2909" i="21"/>
  <c r="P2909" i="21"/>
  <c r="N2909" i="21"/>
  <c r="M2910" i="21"/>
  <c r="L2910" i="21"/>
  <c r="K2910" i="21"/>
  <c r="J2910" i="21"/>
  <c r="I2910" i="21"/>
  <c r="H2911" i="21"/>
  <c r="N2910" i="21"/>
  <c r="P2910" i="21"/>
  <c r="Q2910" i="21"/>
  <c r="O2910" i="21"/>
  <c r="J2911" i="21"/>
  <c r="M2911" i="21"/>
  <c r="K2911" i="21"/>
  <c r="L2911" i="21"/>
  <c r="H2912" i="21"/>
  <c r="I2911" i="21"/>
  <c r="J2912" i="21"/>
  <c r="K2912" i="21"/>
  <c r="M2912" i="21"/>
  <c r="L2912" i="21"/>
  <c r="H2913" i="21"/>
  <c r="I2912" i="21"/>
  <c r="O2911" i="21"/>
  <c r="P2911" i="21"/>
  <c r="N2911" i="21"/>
  <c r="Q2911" i="21"/>
  <c r="K2913" i="21"/>
  <c r="J2913" i="21"/>
  <c r="I2913" i="21"/>
  <c r="H2914" i="21"/>
  <c r="M2913" i="21"/>
  <c r="L2913" i="21"/>
  <c r="P2912" i="21"/>
  <c r="O2912" i="21"/>
  <c r="Q2912" i="21"/>
  <c r="N2912" i="21"/>
  <c r="N2913" i="21"/>
  <c r="Q2913" i="21"/>
  <c r="P2913" i="21"/>
  <c r="O2913" i="21"/>
  <c r="K2914" i="21"/>
  <c r="M2914" i="21"/>
  <c r="L2914" i="21"/>
  <c r="J2914" i="21"/>
  <c r="H2915" i="21"/>
  <c r="I2914" i="21"/>
  <c r="M2915" i="21"/>
  <c r="K2915" i="21"/>
  <c r="I2915" i="21"/>
  <c r="J2915" i="21"/>
  <c r="L2915" i="21"/>
  <c r="H2916" i="21"/>
  <c r="N2914" i="21"/>
  <c r="Q2914" i="21"/>
  <c r="P2914" i="21"/>
  <c r="O2914" i="21"/>
  <c r="O2915" i="21"/>
  <c r="Q2915" i="21"/>
  <c r="P2915" i="21"/>
  <c r="N2915" i="21"/>
  <c r="J2916" i="21"/>
  <c r="L2916" i="21"/>
  <c r="I2916" i="21"/>
  <c r="K2916" i="21"/>
  <c r="H2917" i="21"/>
  <c r="M2916" i="21"/>
  <c r="Q2916" i="21"/>
  <c r="N2916" i="21"/>
  <c r="P2916" i="21"/>
  <c r="O2916" i="21"/>
  <c r="M2917" i="21"/>
  <c r="J2917" i="21"/>
  <c r="K2917" i="21"/>
  <c r="L2917" i="21"/>
  <c r="I2917" i="21"/>
  <c r="H2918" i="21"/>
  <c r="P2917" i="21"/>
  <c r="O2917" i="21"/>
  <c r="Q2917" i="21"/>
  <c r="N2917" i="21"/>
  <c r="H2919" i="21"/>
  <c r="K2918" i="21"/>
  <c r="M2918" i="21"/>
  <c r="I2918" i="21"/>
  <c r="J2918" i="21"/>
  <c r="L2918" i="21"/>
  <c r="J2919" i="21"/>
  <c r="M2919" i="21"/>
  <c r="L2919" i="21"/>
  <c r="H2920" i="21"/>
  <c r="K2919" i="21"/>
  <c r="I2919" i="21"/>
  <c r="P2918" i="21"/>
  <c r="N2918" i="21"/>
  <c r="O2918" i="21"/>
  <c r="Q2918" i="21"/>
  <c r="H2921" i="21"/>
  <c r="J2920" i="21"/>
  <c r="I2920" i="21"/>
  <c r="L2920" i="21"/>
  <c r="M2920" i="21"/>
  <c r="K2920" i="21"/>
  <c r="P2919" i="21"/>
  <c r="N2919" i="21"/>
  <c r="Q2919" i="21"/>
  <c r="O2919" i="21"/>
  <c r="J2921" i="21"/>
  <c r="M2921" i="21"/>
  <c r="K2921" i="21"/>
  <c r="L2921" i="21"/>
  <c r="H2922" i="21"/>
  <c r="I2921" i="21"/>
  <c r="Q2920" i="21"/>
  <c r="O2920" i="21"/>
  <c r="N2920" i="21"/>
  <c r="P2920" i="21"/>
  <c r="I2922" i="21"/>
  <c r="L2922" i="21"/>
  <c r="K2922" i="21"/>
  <c r="J2922" i="21"/>
  <c r="H2923" i="21"/>
  <c r="M2922" i="21"/>
  <c r="N2921" i="21"/>
  <c r="O2921" i="21"/>
  <c r="P2921" i="21"/>
  <c r="Q2921" i="21"/>
  <c r="Q2922" i="21"/>
  <c r="P2922" i="21"/>
  <c r="O2922" i="21"/>
  <c r="N2922" i="21"/>
  <c r="K2923" i="21"/>
  <c r="J2923" i="21"/>
  <c r="M2923" i="21"/>
  <c r="L2923" i="21"/>
  <c r="I2923" i="21"/>
  <c r="H2924" i="21"/>
  <c r="Q2923" i="21"/>
  <c r="O2923" i="21"/>
  <c r="P2923" i="21"/>
  <c r="N2923" i="21"/>
  <c r="I2924" i="21"/>
  <c r="K2924" i="21"/>
  <c r="J2924" i="21"/>
  <c r="L2924" i="21"/>
  <c r="H2925" i="21"/>
  <c r="M2924" i="21"/>
  <c r="N2924" i="21"/>
  <c r="P2924" i="21"/>
  <c r="O2924" i="21"/>
  <c r="Q2924" i="21"/>
  <c r="H2926" i="21"/>
  <c r="M2925" i="21"/>
  <c r="I2925" i="21"/>
  <c r="L2925" i="21"/>
  <c r="J2925" i="21"/>
  <c r="K2925" i="21"/>
  <c r="H2927" i="21"/>
  <c r="I2926" i="21"/>
  <c r="L2926" i="21"/>
  <c r="K2926" i="21"/>
  <c r="M2926" i="21"/>
  <c r="J2926" i="21"/>
  <c r="O2925" i="21"/>
  <c r="N2925" i="21"/>
  <c r="Q2925" i="21"/>
  <c r="P2925" i="21"/>
  <c r="L2927" i="21"/>
  <c r="I2927" i="21"/>
  <c r="H2928" i="21"/>
  <c r="M2927" i="21"/>
  <c r="K2927" i="21"/>
  <c r="J2927" i="21"/>
  <c r="N2926" i="21"/>
  <c r="P2926" i="21"/>
  <c r="O2926" i="21"/>
  <c r="Q2926" i="21"/>
  <c r="P2927" i="21"/>
  <c r="Q2927" i="21"/>
  <c r="N2927" i="21"/>
  <c r="O2927" i="21"/>
  <c r="K2928" i="21"/>
  <c r="I2928" i="21"/>
  <c r="M2928" i="21"/>
  <c r="J2928" i="21"/>
  <c r="H2929" i="21"/>
  <c r="L2928" i="21"/>
  <c r="Q2928" i="21"/>
  <c r="P2928" i="21"/>
  <c r="N2928" i="21"/>
  <c r="O2928" i="21"/>
  <c r="M2929" i="21"/>
  <c r="J2929" i="21"/>
  <c r="I2929" i="21"/>
  <c r="K2929" i="21"/>
  <c r="H2930" i="21"/>
  <c r="L2929" i="21"/>
  <c r="O2929" i="21"/>
  <c r="N2929" i="21"/>
  <c r="P2929" i="21"/>
  <c r="Q2929" i="21"/>
  <c r="I2930" i="21"/>
  <c r="J2930" i="21"/>
  <c r="L2930" i="21"/>
  <c r="M2930" i="21"/>
  <c r="K2930" i="21"/>
  <c r="H2931" i="21"/>
  <c r="N2930" i="21"/>
  <c r="Q2930" i="21"/>
  <c r="O2930" i="21"/>
  <c r="P2930" i="21"/>
  <c r="M2931" i="21"/>
  <c r="L2931" i="21"/>
  <c r="H2932" i="21"/>
  <c r="J2931" i="21"/>
  <c r="I2931" i="21"/>
  <c r="K2931" i="21"/>
  <c r="K2932" i="21"/>
  <c r="L2932" i="21"/>
  <c r="J2932" i="21"/>
  <c r="I2932" i="21"/>
  <c r="M2932" i="21"/>
  <c r="H2933" i="21"/>
  <c r="O2931" i="21"/>
  <c r="N2931" i="21"/>
  <c r="P2931" i="21"/>
  <c r="Q2931" i="21"/>
  <c r="Q2932" i="21"/>
  <c r="P2932" i="21"/>
  <c r="N2932" i="21"/>
  <c r="O2932" i="21"/>
  <c r="L2933" i="21"/>
  <c r="H2934" i="21"/>
  <c r="K2933" i="21"/>
  <c r="J2933" i="21"/>
  <c r="M2933" i="21"/>
  <c r="I2933" i="21"/>
  <c r="M2934" i="21"/>
  <c r="H2935" i="21"/>
  <c r="K2934" i="21"/>
  <c r="L2934" i="21"/>
  <c r="J2934" i="21"/>
  <c r="I2934" i="21"/>
  <c r="Q2933" i="21"/>
  <c r="N2933" i="21"/>
  <c r="O2933" i="21"/>
  <c r="P2933" i="21"/>
  <c r="L2935" i="21"/>
  <c r="K2935" i="21"/>
  <c r="M2935" i="21"/>
  <c r="I2935" i="21"/>
  <c r="J2935" i="21"/>
  <c r="H2936" i="21"/>
  <c r="P2934" i="21"/>
  <c r="N2934" i="21"/>
  <c r="Q2934" i="21"/>
  <c r="O2934" i="21"/>
  <c r="Q2935" i="21"/>
  <c r="N2935" i="21"/>
  <c r="O2935" i="21"/>
  <c r="P2935" i="21"/>
  <c r="M2936" i="21"/>
  <c r="H2937" i="21"/>
  <c r="J2936" i="21"/>
  <c r="L2936" i="21"/>
  <c r="I2936" i="21"/>
  <c r="K2936" i="21"/>
  <c r="I2937" i="21"/>
  <c r="L2937" i="21"/>
  <c r="K2937" i="21"/>
  <c r="J2937" i="21"/>
  <c r="M2937" i="21"/>
  <c r="H2938" i="21"/>
  <c r="N2936" i="21"/>
  <c r="P2936" i="21"/>
  <c r="O2936" i="21"/>
  <c r="Q2936" i="21"/>
  <c r="P2937" i="21"/>
  <c r="N2937" i="21"/>
  <c r="Q2937" i="21"/>
  <c r="O2937" i="21"/>
  <c r="L2938" i="21"/>
  <c r="M2938" i="21"/>
  <c r="K2938" i="21"/>
  <c r="I2938" i="21"/>
  <c r="H2939" i="21"/>
  <c r="J2938" i="21"/>
  <c r="N2938" i="21"/>
  <c r="P2938" i="21"/>
  <c r="O2938" i="21"/>
  <c r="Q2938" i="21"/>
  <c r="L2939" i="21"/>
  <c r="I2939" i="21"/>
  <c r="M2939" i="21"/>
  <c r="K2939" i="21"/>
  <c r="H2940" i="21"/>
  <c r="J2939" i="21"/>
  <c r="N2939" i="21"/>
  <c r="P2939" i="21"/>
  <c r="O2939" i="21"/>
  <c r="Q2939" i="21"/>
  <c r="I2940" i="21"/>
  <c r="K2940" i="21"/>
  <c r="J2940" i="21"/>
  <c r="M2940" i="21"/>
  <c r="H2941" i="21"/>
  <c r="L2940" i="21"/>
  <c r="Q2940" i="21"/>
  <c r="O2940" i="21"/>
  <c r="N2940" i="21"/>
  <c r="P2940" i="21"/>
  <c r="K2941" i="21"/>
  <c r="I2941" i="21"/>
  <c r="L2941" i="21"/>
  <c r="H2942" i="21"/>
  <c r="M2941" i="21"/>
  <c r="J2941" i="21"/>
  <c r="O2941" i="21"/>
  <c r="P2941" i="21"/>
  <c r="Q2941" i="21"/>
  <c r="N2941" i="21"/>
  <c r="J2942" i="21"/>
  <c r="K2942" i="21"/>
  <c r="M2942" i="21"/>
  <c r="H2943" i="21"/>
  <c r="L2942" i="21"/>
  <c r="I2942" i="21"/>
  <c r="I2943" i="21"/>
  <c r="J2943" i="21"/>
  <c r="H2944" i="21"/>
  <c r="L2943" i="21"/>
  <c r="K2943" i="21"/>
  <c r="M2943" i="21"/>
  <c r="N2942" i="21"/>
  <c r="O2942" i="21"/>
  <c r="P2942" i="21"/>
  <c r="Q2942" i="21"/>
  <c r="P2943" i="21"/>
  <c r="N2943" i="21"/>
  <c r="Q2943" i="21"/>
  <c r="O2943" i="21"/>
  <c r="K2944" i="21"/>
  <c r="H2945" i="21"/>
  <c r="M2944" i="21"/>
  <c r="L2944" i="21"/>
  <c r="I2944" i="21"/>
  <c r="J2944" i="21"/>
  <c r="I2945" i="21"/>
  <c r="K2945" i="21"/>
  <c r="L2945" i="21"/>
  <c r="M2945" i="21"/>
  <c r="H2946" i="21"/>
  <c r="J2945" i="21"/>
  <c r="N2944" i="21"/>
  <c r="P2944" i="21"/>
  <c r="O2944" i="21"/>
  <c r="Q2944" i="21"/>
  <c r="P2945" i="21"/>
  <c r="O2945" i="21"/>
  <c r="N2945" i="21"/>
  <c r="Q2945" i="21"/>
  <c r="K2946" i="21"/>
  <c r="J2946" i="21"/>
  <c r="H2947" i="21"/>
  <c r="I2946" i="21"/>
  <c r="L2946" i="21"/>
  <c r="M2946" i="21"/>
  <c r="J2947" i="21"/>
  <c r="H2948" i="21"/>
  <c r="K2947" i="21"/>
  <c r="L2947" i="21"/>
  <c r="M2947" i="21"/>
  <c r="I2947" i="21"/>
  <c r="P2946" i="21"/>
  <c r="N2946" i="21"/>
  <c r="O2946" i="21"/>
  <c r="Q2946" i="21"/>
  <c r="I2948" i="21"/>
  <c r="H2949" i="21"/>
  <c r="M2948" i="21"/>
  <c r="J2948" i="21"/>
  <c r="K2948" i="21"/>
  <c r="L2948" i="21"/>
  <c r="Q2947" i="21"/>
  <c r="N2947" i="21"/>
  <c r="O2947" i="21"/>
  <c r="P2947" i="21"/>
  <c r="P2948" i="21"/>
  <c r="Q2948" i="21"/>
  <c r="O2948" i="21"/>
  <c r="N2948" i="21"/>
  <c r="L2949" i="21"/>
  <c r="M2949" i="21"/>
  <c r="J2949" i="21"/>
  <c r="K2949" i="21"/>
  <c r="I2949" i="21"/>
  <c r="H2950" i="21"/>
  <c r="Q2949" i="21"/>
  <c r="O2949" i="21"/>
  <c r="P2949" i="21"/>
  <c r="N2949" i="21"/>
  <c r="H2951" i="21"/>
  <c r="K2950" i="21"/>
  <c r="I2950" i="21"/>
  <c r="L2950" i="21"/>
  <c r="J2950" i="21"/>
  <c r="M2950" i="21"/>
  <c r="J2951" i="21"/>
  <c r="L2951" i="21"/>
  <c r="I2951" i="21"/>
  <c r="M2951" i="21"/>
  <c r="K2951" i="21"/>
  <c r="H2952" i="21"/>
  <c r="O2950" i="21"/>
  <c r="P2950" i="21"/>
  <c r="Q2950" i="21"/>
  <c r="N2950" i="21"/>
  <c r="P2951" i="21"/>
  <c r="Q2951" i="21"/>
  <c r="N2951" i="21"/>
  <c r="O2951" i="21"/>
  <c r="M2952" i="21"/>
  <c r="I2952" i="21"/>
  <c r="K2952" i="21"/>
  <c r="J2952" i="21"/>
  <c r="L2952" i="21"/>
  <c r="H2953" i="21"/>
  <c r="O2952" i="21"/>
  <c r="N2952" i="21"/>
  <c r="Q2952" i="21"/>
  <c r="P2952" i="21"/>
  <c r="M2953" i="21"/>
  <c r="L2953" i="21"/>
  <c r="K2953" i="21"/>
  <c r="J2953" i="21"/>
  <c r="H2954" i="21"/>
  <c r="I2953" i="21"/>
  <c r="L2954" i="21"/>
  <c r="K2954" i="21"/>
  <c r="M2954" i="21"/>
  <c r="I2954" i="21"/>
  <c r="H2955" i="21"/>
  <c r="J2954" i="21"/>
  <c r="P2953" i="21"/>
  <c r="Q2953" i="21"/>
  <c r="O2953" i="21"/>
  <c r="N2953" i="21"/>
  <c r="N2954" i="21"/>
  <c r="Q2954" i="21"/>
  <c r="O2954" i="21"/>
  <c r="P2954" i="21"/>
  <c r="J2955" i="21"/>
  <c r="H2956" i="21"/>
  <c r="M2955" i="21"/>
  <c r="I2955" i="21"/>
  <c r="L2955" i="21"/>
  <c r="K2955" i="21"/>
  <c r="I2956" i="21"/>
  <c r="J2956" i="21"/>
  <c r="H2957" i="21"/>
  <c r="L2956" i="21"/>
  <c r="K2956" i="21"/>
  <c r="M2956" i="21"/>
  <c r="O2955" i="21"/>
  <c r="Q2955" i="21"/>
  <c r="P2955" i="21"/>
  <c r="N2955" i="21"/>
  <c r="P2956" i="21"/>
  <c r="N2956" i="21"/>
  <c r="Q2956" i="21"/>
  <c r="O2956" i="21"/>
  <c r="H2958" i="21"/>
  <c r="I2957" i="21"/>
  <c r="L2957" i="21"/>
  <c r="M2957" i="21"/>
  <c r="J2957" i="21"/>
  <c r="K2957" i="21"/>
  <c r="J2958" i="21"/>
  <c r="I2958" i="21"/>
  <c r="M2958" i="21"/>
  <c r="H2959" i="21"/>
  <c r="L2958" i="21"/>
  <c r="K2958" i="21"/>
  <c r="O2957" i="21"/>
  <c r="Q2957" i="21"/>
  <c r="N2957" i="21"/>
  <c r="P2957" i="21"/>
  <c r="N2958" i="21"/>
  <c r="O2958" i="21"/>
  <c r="Q2958" i="21"/>
  <c r="P2958" i="21"/>
  <c r="H2960" i="21"/>
  <c r="K2959" i="21"/>
  <c r="J2959" i="21"/>
  <c r="I2959" i="21"/>
  <c r="L2959" i="21"/>
  <c r="M2959" i="21"/>
  <c r="K2960" i="21"/>
  <c r="M2960" i="21"/>
  <c r="H2961" i="21"/>
  <c r="L2960" i="21"/>
  <c r="J2960" i="21"/>
  <c r="I2960" i="21"/>
  <c r="N2959" i="21"/>
  <c r="P2959" i="21"/>
  <c r="Q2959" i="21"/>
  <c r="O2959" i="21"/>
  <c r="J2961" i="21"/>
  <c r="M2961" i="21"/>
  <c r="I2961" i="21"/>
  <c r="L2961" i="21"/>
  <c r="K2961" i="21"/>
  <c r="H2962" i="21"/>
  <c r="Q2960" i="21"/>
  <c r="O2960" i="21"/>
  <c r="N2960" i="21"/>
  <c r="P2960" i="21"/>
  <c r="O2961" i="21"/>
  <c r="N2961" i="21"/>
  <c r="P2961" i="21"/>
  <c r="Q2961" i="21"/>
  <c r="L2962" i="21"/>
  <c r="K2962" i="21"/>
  <c r="M2962" i="21"/>
  <c r="H2963" i="21"/>
  <c r="J2962" i="21"/>
  <c r="I2962" i="21"/>
  <c r="M2963" i="21"/>
  <c r="I2963" i="21"/>
  <c r="H2964" i="21"/>
  <c r="K2963" i="21"/>
  <c r="L2963" i="21"/>
  <c r="J2963" i="21"/>
  <c r="P2962" i="21"/>
  <c r="Q2962" i="21"/>
  <c r="N2962" i="21"/>
  <c r="O2962" i="21"/>
  <c r="Q2963" i="21"/>
  <c r="P2963" i="21"/>
  <c r="N2963" i="21"/>
  <c r="O2963" i="21"/>
  <c r="I2964" i="21"/>
  <c r="M2964" i="21"/>
  <c r="H2965" i="21"/>
  <c r="K2964" i="21"/>
  <c r="J2964" i="21"/>
  <c r="L2964" i="21"/>
  <c r="O2964" i="21"/>
  <c r="Q2964" i="21"/>
  <c r="N2964" i="21"/>
  <c r="P2964" i="21"/>
  <c r="L2965" i="21"/>
  <c r="M2965" i="21"/>
  <c r="H2966" i="21"/>
  <c r="K2965" i="21"/>
  <c r="I2965" i="21"/>
  <c r="J2965" i="21"/>
  <c r="L2966" i="21"/>
  <c r="H2967" i="21"/>
  <c r="K2966" i="21"/>
  <c r="I2966" i="21"/>
  <c r="J2966" i="21"/>
  <c r="M2966" i="21"/>
  <c r="Q2965" i="21"/>
  <c r="N2965" i="21"/>
  <c r="P2965" i="21"/>
  <c r="O2965" i="21"/>
  <c r="J2967" i="21"/>
  <c r="H2968" i="21"/>
  <c r="L2967" i="21"/>
  <c r="K2967" i="21"/>
  <c r="M2967" i="21"/>
  <c r="I2967" i="21"/>
  <c r="Q2966" i="21"/>
  <c r="N2966" i="21"/>
  <c r="O2966" i="21"/>
  <c r="P2966" i="21"/>
  <c r="J2968" i="21"/>
  <c r="H2969" i="21"/>
  <c r="I2968" i="21"/>
  <c r="M2968" i="21"/>
  <c r="L2968" i="21"/>
  <c r="K2968" i="21"/>
  <c r="O2967" i="21"/>
  <c r="N2967" i="21"/>
  <c r="Q2967" i="21"/>
  <c r="P2967" i="21"/>
  <c r="I2969" i="21"/>
  <c r="H2970" i="21"/>
  <c r="M2969" i="21"/>
  <c r="L2969" i="21"/>
  <c r="J2969" i="21"/>
  <c r="K2969" i="21"/>
  <c r="Q2968" i="21"/>
  <c r="O2968" i="21"/>
  <c r="N2968" i="21"/>
  <c r="P2968" i="21"/>
  <c r="P2969" i="21"/>
  <c r="N2969" i="21"/>
  <c r="O2969" i="21"/>
  <c r="Q2969" i="21"/>
  <c r="K2970" i="21"/>
  <c r="L2970" i="21"/>
  <c r="H2971" i="21"/>
  <c r="J2970" i="21"/>
  <c r="I2970" i="21"/>
  <c r="M2970" i="21"/>
  <c r="L2971" i="21"/>
  <c r="J2971" i="21"/>
  <c r="I2971" i="21"/>
  <c r="K2971" i="21"/>
  <c r="M2971" i="21"/>
  <c r="H2972" i="21"/>
  <c r="P2970" i="21"/>
  <c r="Q2970" i="21"/>
  <c r="O2970" i="21"/>
  <c r="N2970" i="21"/>
  <c r="P2971" i="21"/>
  <c r="N2971" i="21"/>
  <c r="O2971" i="21"/>
  <c r="Q2971" i="21"/>
  <c r="H2973" i="21"/>
  <c r="L2972" i="21"/>
  <c r="K2972" i="21"/>
  <c r="M2972" i="21"/>
  <c r="J2972" i="21"/>
  <c r="I2972" i="21"/>
  <c r="H2974" i="21"/>
  <c r="M2973" i="21"/>
  <c r="I2973" i="21"/>
  <c r="J2973" i="21"/>
  <c r="K2973" i="21"/>
  <c r="L2973" i="21"/>
  <c r="Q2972" i="21"/>
  <c r="N2972" i="21"/>
  <c r="O2972" i="21"/>
  <c r="P2972" i="21"/>
  <c r="I2974" i="21"/>
  <c r="H2975" i="21"/>
  <c r="K2974" i="21"/>
  <c r="L2974" i="21"/>
  <c r="J2974" i="21"/>
  <c r="M2974" i="21"/>
  <c r="O2973" i="21"/>
  <c r="N2973" i="21"/>
  <c r="P2973" i="21"/>
  <c r="Q2973" i="21"/>
  <c r="Q2974" i="21"/>
  <c r="O2974" i="21"/>
  <c r="N2974" i="21"/>
  <c r="P2974" i="21"/>
  <c r="I2975" i="21"/>
  <c r="L2975" i="21"/>
  <c r="J2975" i="21"/>
  <c r="M2975" i="21"/>
  <c r="K2975" i="21"/>
  <c r="H2976" i="21"/>
  <c r="P2975" i="21"/>
  <c r="Q2975" i="21"/>
  <c r="N2975" i="21"/>
  <c r="O2975" i="21"/>
  <c r="K2976" i="21"/>
  <c r="J2976" i="21"/>
  <c r="I2976" i="21"/>
  <c r="M2976" i="21"/>
  <c r="H2977" i="21"/>
  <c r="L2976" i="21"/>
  <c r="O2976" i="21"/>
  <c r="P2976" i="21"/>
  <c r="Q2976" i="21"/>
  <c r="N2976" i="21"/>
  <c r="J2977" i="21"/>
  <c r="H2978" i="21"/>
  <c r="M2977" i="21"/>
  <c r="L2977" i="21"/>
  <c r="K2977" i="21"/>
  <c r="I2977" i="21"/>
  <c r="I2978" i="21"/>
  <c r="M2978" i="21"/>
  <c r="H2979" i="21"/>
  <c r="K2978" i="21"/>
  <c r="J2978" i="21"/>
  <c r="L2978" i="21"/>
  <c r="N2977" i="21"/>
  <c r="P2977" i="21"/>
  <c r="O2977" i="21"/>
  <c r="Q2977" i="21"/>
  <c r="P2978" i="21"/>
  <c r="O2978" i="21"/>
  <c r="Q2978" i="21"/>
  <c r="N2978" i="21"/>
  <c r="M2979" i="21"/>
  <c r="H2980" i="21"/>
  <c r="J2979" i="21"/>
  <c r="K2979" i="21"/>
  <c r="L2979" i="21"/>
  <c r="I2979" i="21"/>
  <c r="I2980" i="21"/>
  <c r="J2980" i="21"/>
  <c r="H2981" i="21"/>
  <c r="M2980" i="21"/>
  <c r="K2980" i="21"/>
  <c r="L2980" i="21"/>
  <c r="Q2979" i="21"/>
  <c r="O2979" i="21"/>
  <c r="P2979" i="21"/>
  <c r="N2979" i="21"/>
  <c r="N2980" i="21"/>
  <c r="O2980" i="21"/>
  <c r="Q2980" i="21"/>
  <c r="P2980" i="21"/>
  <c r="M2981" i="21"/>
  <c r="L2981" i="21"/>
  <c r="J2981" i="21"/>
  <c r="H2982" i="21"/>
  <c r="I2981" i="21"/>
  <c r="K2981" i="21"/>
  <c r="H2983" i="21"/>
  <c r="M2982" i="21"/>
  <c r="K2982" i="21"/>
  <c r="L2982" i="21"/>
  <c r="J2982" i="21"/>
  <c r="I2982" i="21"/>
  <c r="O2981" i="21"/>
  <c r="P2981" i="21"/>
  <c r="N2981" i="21"/>
  <c r="Q2981" i="21"/>
  <c r="K2983" i="21"/>
  <c r="L2983" i="21"/>
  <c r="I2983" i="21"/>
  <c r="J2983" i="21"/>
  <c r="M2983" i="21"/>
  <c r="H2984" i="21"/>
  <c r="Q2982" i="21"/>
  <c r="O2982" i="21"/>
  <c r="P2982" i="21"/>
  <c r="N2982" i="21"/>
  <c r="O2983" i="21"/>
  <c r="Q2983" i="21"/>
  <c r="N2983" i="21"/>
  <c r="P2983" i="21"/>
  <c r="K2984" i="21"/>
  <c r="I2984" i="21"/>
  <c r="H2985" i="21"/>
  <c r="M2984" i="21"/>
  <c r="J2984" i="21"/>
  <c r="L2984" i="21"/>
  <c r="Q2984" i="21"/>
  <c r="O2984" i="21"/>
  <c r="P2984" i="21"/>
  <c r="N2984" i="21"/>
  <c r="H2986" i="21"/>
  <c r="J2985" i="21"/>
  <c r="K2985" i="21"/>
  <c r="I2985" i="21"/>
  <c r="L2985" i="21"/>
  <c r="M2985" i="21"/>
  <c r="L2986" i="21"/>
  <c r="I2986" i="21"/>
  <c r="J2986" i="21"/>
  <c r="H2987" i="21"/>
  <c r="K2986" i="21"/>
  <c r="M2986" i="21"/>
  <c r="P2985" i="21"/>
  <c r="O2985" i="21"/>
  <c r="N2985" i="21"/>
  <c r="Q2985" i="21"/>
  <c r="Q2986" i="21"/>
  <c r="P2986" i="21"/>
  <c r="N2986" i="21"/>
  <c r="O2986" i="21"/>
  <c r="J2987" i="21"/>
  <c r="L2987" i="21"/>
  <c r="H2988" i="21"/>
  <c r="M2987" i="21"/>
  <c r="K2987" i="21"/>
  <c r="I2987" i="21"/>
  <c r="J2988" i="21"/>
  <c r="K2988" i="21"/>
  <c r="M2988" i="21"/>
  <c r="H2989" i="21"/>
  <c r="L2988" i="21"/>
  <c r="I2988" i="21"/>
  <c r="Q2987" i="21"/>
  <c r="O2987" i="21"/>
  <c r="N2987" i="21"/>
  <c r="P2987" i="21"/>
  <c r="L2989" i="21"/>
  <c r="I2989" i="21"/>
  <c r="K2989" i="21"/>
  <c r="H2990" i="21"/>
  <c r="J2989" i="21"/>
  <c r="M2989" i="21"/>
  <c r="Q2988" i="21"/>
  <c r="O2988" i="21"/>
  <c r="N2988" i="21"/>
  <c r="P2988" i="21"/>
  <c r="Q2989" i="21"/>
  <c r="P2989" i="21"/>
  <c r="O2989" i="21"/>
  <c r="N2989" i="21"/>
  <c r="M2990" i="21"/>
  <c r="L2990" i="21"/>
  <c r="K2990" i="21"/>
  <c r="J2990" i="21"/>
  <c r="H2991" i="21"/>
  <c r="I2990" i="21"/>
  <c r="L2991" i="21"/>
  <c r="H2992" i="21"/>
  <c r="I2991" i="21"/>
  <c r="J2991" i="21"/>
  <c r="M2991" i="21"/>
  <c r="K2991" i="21"/>
  <c r="Q2990" i="21"/>
  <c r="N2990" i="21"/>
  <c r="O2990" i="21"/>
  <c r="P2990" i="21"/>
  <c r="H2993" i="21"/>
  <c r="I2992" i="21"/>
  <c r="K2992" i="21"/>
  <c r="L2992" i="21"/>
  <c r="M2992" i="21"/>
  <c r="J2992" i="21"/>
  <c r="Q2991" i="21"/>
  <c r="O2991" i="21"/>
  <c r="P2991" i="21"/>
  <c r="N2991" i="21"/>
  <c r="I2993" i="21"/>
  <c r="H2994" i="21"/>
  <c r="J2993" i="21"/>
  <c r="M2993" i="21"/>
  <c r="L2993" i="21"/>
  <c r="K2993" i="21"/>
  <c r="O2992" i="21"/>
  <c r="P2992" i="21"/>
  <c r="N2992" i="21"/>
  <c r="Q2992" i="21"/>
  <c r="Q2993" i="21"/>
  <c r="P2993" i="21"/>
  <c r="O2993" i="21"/>
  <c r="N2993" i="21"/>
  <c r="J2994" i="21"/>
  <c r="H2995" i="21"/>
  <c r="I2994" i="21"/>
  <c r="M2994" i="21"/>
  <c r="K2994" i="21"/>
  <c r="L2994" i="21"/>
  <c r="K2995" i="21"/>
  <c r="M2995" i="21"/>
  <c r="J2995" i="21"/>
  <c r="L2995" i="21"/>
  <c r="H2996" i="21"/>
  <c r="I2995" i="21"/>
  <c r="Q2994" i="21"/>
  <c r="N2994" i="21"/>
  <c r="P2994" i="21"/>
  <c r="O2994" i="21"/>
  <c r="I2996" i="21"/>
  <c r="M2996" i="21"/>
  <c r="H2997" i="21"/>
  <c r="L2996" i="21"/>
  <c r="K2996" i="21"/>
  <c r="J2996" i="21"/>
  <c r="P2995" i="21"/>
  <c r="N2995" i="21"/>
  <c r="O2995" i="21"/>
  <c r="Q2995" i="21"/>
  <c r="O2996" i="21"/>
  <c r="Q2996" i="21"/>
  <c r="P2996" i="21"/>
  <c r="N2996" i="21"/>
  <c r="J2997" i="21"/>
  <c r="L2997" i="21"/>
  <c r="K2997" i="21"/>
  <c r="H2998" i="21"/>
  <c r="I2997" i="21"/>
  <c r="M2997" i="21"/>
  <c r="M2998" i="21"/>
  <c r="I2998" i="21"/>
  <c r="J2998" i="21"/>
  <c r="K2998" i="21"/>
  <c r="L2998" i="21"/>
  <c r="H2999" i="21"/>
  <c r="O2997" i="21"/>
  <c r="P2997" i="21"/>
  <c r="Q2997" i="21"/>
  <c r="N2997" i="21"/>
  <c r="N2998" i="21"/>
  <c r="O2998" i="21"/>
  <c r="Q2998" i="21"/>
  <c r="P2998" i="21"/>
  <c r="M2999" i="21"/>
  <c r="K2999" i="21"/>
  <c r="H3000" i="21"/>
  <c r="I2999" i="21"/>
  <c r="J2999" i="21"/>
  <c r="L2999" i="21"/>
  <c r="K3000" i="21"/>
  <c r="H3001" i="21"/>
  <c r="L3000" i="21"/>
  <c r="I3000" i="21"/>
  <c r="M3000" i="21"/>
  <c r="J3000" i="21"/>
  <c r="O2999" i="21"/>
  <c r="N2999" i="21"/>
  <c r="Q2999" i="21"/>
  <c r="P2999" i="21"/>
  <c r="M3001" i="21"/>
  <c r="I3001" i="21"/>
  <c r="K3001" i="21"/>
  <c r="L3001" i="21"/>
  <c r="H3002" i="21"/>
  <c r="J3001" i="21"/>
  <c r="O3000" i="21"/>
  <c r="N3000" i="21"/>
  <c r="P3000" i="21"/>
  <c r="Q3000" i="21"/>
  <c r="N3001" i="21"/>
  <c r="O3001" i="21"/>
  <c r="Q3001" i="21"/>
  <c r="P3001" i="21"/>
  <c r="M3002" i="21"/>
  <c r="H3003" i="21"/>
  <c r="I3002" i="21"/>
  <c r="K3002" i="21"/>
  <c r="J3002" i="21"/>
  <c r="L3002" i="21"/>
  <c r="H3004" i="21"/>
  <c r="M3003" i="21"/>
  <c r="J3003" i="21"/>
  <c r="K3003" i="21"/>
  <c r="L3003" i="21"/>
  <c r="I3003" i="21"/>
  <c r="P3002" i="21"/>
  <c r="O3002" i="21"/>
  <c r="Q3002" i="21"/>
  <c r="N3002" i="21"/>
  <c r="H3005" i="21"/>
  <c r="I3004" i="21"/>
  <c r="K3004" i="21"/>
  <c r="L3004" i="21"/>
  <c r="M3004" i="21"/>
  <c r="J3004" i="21"/>
  <c r="Q3003" i="21"/>
  <c r="N3003" i="21"/>
  <c r="P3003" i="21"/>
  <c r="O3003" i="21"/>
  <c r="I3005" i="21"/>
  <c r="L3005" i="21"/>
  <c r="H3006" i="21"/>
  <c r="J3005" i="21"/>
  <c r="K3005" i="21"/>
  <c r="M3005" i="21"/>
  <c r="P3004" i="21"/>
  <c r="Q3004" i="21"/>
  <c r="N3004" i="21"/>
  <c r="O3004" i="21"/>
  <c r="Q3005" i="21"/>
  <c r="O3005" i="21"/>
  <c r="N3005" i="21"/>
  <c r="P3005" i="21"/>
  <c r="I3006" i="21"/>
  <c r="J3006" i="21"/>
  <c r="L3006" i="21"/>
  <c r="M3006" i="21"/>
  <c r="H3007" i="21"/>
  <c r="K3006" i="21"/>
  <c r="Q3006" i="21"/>
  <c r="P3006" i="21"/>
  <c r="N3006" i="21"/>
  <c r="O3006" i="21"/>
  <c r="L3007" i="21"/>
  <c r="H3008" i="21"/>
  <c r="I3007" i="21"/>
  <c r="K3007" i="21"/>
  <c r="M3007" i="21"/>
  <c r="J3007" i="21"/>
  <c r="H3009" i="21"/>
  <c r="I3008" i="21"/>
  <c r="J3008" i="21"/>
  <c r="L3008" i="21"/>
  <c r="M3008" i="21"/>
  <c r="K3008" i="21"/>
  <c r="O3007" i="21"/>
  <c r="Q3007" i="21"/>
  <c r="N3007" i="21"/>
  <c r="P3007" i="21"/>
  <c r="M3009" i="21"/>
  <c r="J3009" i="21"/>
  <c r="H3010" i="21"/>
  <c r="K3009" i="21"/>
  <c r="L3009" i="21"/>
  <c r="I3009" i="21"/>
  <c r="Q3008" i="21"/>
  <c r="O3008" i="21"/>
  <c r="N3008" i="21"/>
  <c r="P3008" i="21"/>
  <c r="K3010" i="21"/>
  <c r="M3010" i="21"/>
  <c r="H3011" i="21"/>
  <c r="I3010" i="21"/>
  <c r="J3010" i="21"/>
  <c r="L3010" i="21"/>
  <c r="N3009" i="21"/>
  <c r="Q3009" i="21"/>
  <c r="O3009" i="21"/>
  <c r="P3009" i="21"/>
  <c r="I3011" i="21"/>
  <c r="M3011" i="21"/>
  <c r="J3011" i="21"/>
  <c r="H3012" i="21"/>
  <c r="L3011" i="21"/>
  <c r="K3011" i="21"/>
  <c r="O3010" i="21"/>
  <c r="P3010" i="21"/>
  <c r="N3010" i="21"/>
  <c r="Q3010" i="21"/>
  <c r="O3011" i="21"/>
  <c r="Q3011" i="21"/>
  <c r="N3011" i="21"/>
  <c r="P3011" i="21"/>
  <c r="M3012" i="21"/>
  <c r="K3012" i="21"/>
  <c r="I3012" i="21"/>
  <c r="J3012" i="21"/>
  <c r="L3012" i="21"/>
  <c r="H3013" i="21"/>
  <c r="N3012" i="21"/>
  <c r="O3012" i="21"/>
  <c r="Q3012" i="21"/>
  <c r="P3012" i="21"/>
  <c r="K3013" i="21"/>
  <c r="H3014" i="21"/>
  <c r="I3013" i="21"/>
  <c r="M3013" i="21"/>
  <c r="J3013" i="21"/>
  <c r="L3013" i="21"/>
  <c r="L3014" i="21"/>
  <c r="K3014" i="21"/>
  <c r="J3014" i="21"/>
  <c r="I3014" i="21"/>
  <c r="M3014" i="21"/>
  <c r="H3015" i="21"/>
  <c r="O3013" i="21"/>
  <c r="P3013" i="21"/>
  <c r="N3013" i="21"/>
  <c r="Q3013" i="21"/>
  <c r="Q3014" i="21"/>
  <c r="O3014" i="21"/>
  <c r="N3014" i="21"/>
  <c r="P3014" i="21"/>
  <c r="L3015" i="21"/>
  <c r="I3015" i="21"/>
  <c r="K3015" i="21"/>
  <c r="H3016" i="21"/>
  <c r="J3015" i="21"/>
  <c r="M3015" i="21"/>
  <c r="N3015" i="21"/>
  <c r="P3015" i="21"/>
  <c r="O3015" i="21"/>
  <c r="Q3015" i="21"/>
  <c r="K3016" i="21"/>
  <c r="H3017" i="21"/>
  <c r="L3016" i="21"/>
  <c r="M3016" i="21"/>
  <c r="J3016" i="21"/>
  <c r="I3016" i="21"/>
  <c r="M3017" i="21"/>
  <c r="I3017" i="21"/>
  <c r="K3017" i="21"/>
  <c r="H3018" i="21"/>
  <c r="J3017" i="21"/>
  <c r="L3017" i="21"/>
  <c r="Q3016" i="21"/>
  <c r="P3016" i="21"/>
  <c r="O3016" i="21"/>
  <c r="N3016" i="21"/>
  <c r="O3017" i="21"/>
  <c r="P3017" i="21"/>
  <c r="Q3017" i="21"/>
  <c r="N3017" i="21"/>
  <c r="K3018" i="21"/>
  <c r="L3018" i="21"/>
  <c r="I3018" i="21"/>
  <c r="H3019" i="21"/>
  <c r="M3018" i="21"/>
  <c r="J3018" i="21"/>
  <c r="Q3018" i="21"/>
  <c r="P3018" i="21"/>
  <c r="O3018" i="21"/>
  <c r="N3018" i="21"/>
  <c r="L3019" i="21"/>
  <c r="M3019" i="21"/>
  <c r="I3019" i="21"/>
  <c r="J3019" i="21"/>
  <c r="H3020" i="21"/>
  <c r="K3019" i="21"/>
  <c r="N3019" i="21"/>
  <c r="O3019" i="21"/>
  <c r="Q3019" i="21"/>
  <c r="P3019" i="21"/>
  <c r="L3020" i="21"/>
  <c r="H3021" i="21"/>
  <c r="I3020" i="21"/>
  <c r="K3020" i="21"/>
  <c r="J3020" i="21"/>
  <c r="M3020" i="21"/>
  <c r="L3021" i="21"/>
  <c r="M3021" i="21"/>
  <c r="K3021" i="21"/>
  <c r="I3021" i="21"/>
  <c r="H3022" i="21"/>
  <c r="J3021" i="21"/>
  <c r="P3020" i="21"/>
  <c r="O3020" i="21"/>
  <c r="Q3020" i="21"/>
  <c r="N3020" i="21"/>
  <c r="Q3021" i="21"/>
  <c r="O3021" i="21"/>
  <c r="P3021" i="21"/>
  <c r="N3021" i="21"/>
  <c r="L3022" i="21"/>
  <c r="I3022" i="21"/>
  <c r="H3023" i="21"/>
  <c r="K3022" i="21"/>
  <c r="M3022" i="21"/>
  <c r="J3022" i="21"/>
  <c r="O3022" i="21"/>
  <c r="P3022" i="21"/>
  <c r="Q3022" i="21"/>
  <c r="N3022" i="21"/>
  <c r="L3023" i="21"/>
  <c r="M3023" i="21"/>
  <c r="I3023" i="21"/>
  <c r="J3023" i="21"/>
  <c r="K3023" i="21"/>
  <c r="H3024" i="21"/>
  <c r="P3023" i="21"/>
  <c r="N3023" i="21"/>
  <c r="O3023" i="21"/>
  <c r="Q3023" i="21"/>
  <c r="K3024" i="21"/>
  <c r="J3024" i="21"/>
  <c r="I3024" i="21"/>
  <c r="L3024" i="21"/>
  <c r="M3024" i="21"/>
  <c r="H3025" i="21"/>
  <c r="O3024" i="21"/>
  <c r="Q3024" i="21"/>
  <c r="N3024" i="21"/>
  <c r="P3024" i="21"/>
  <c r="I3025" i="21"/>
  <c r="H3026" i="21"/>
  <c r="K3025" i="21"/>
  <c r="M3025" i="21"/>
  <c r="J3025" i="21"/>
  <c r="L3025" i="21"/>
  <c r="P3025" i="21"/>
  <c r="N3025" i="21"/>
  <c r="O3025" i="21"/>
  <c r="Q3025" i="21"/>
  <c r="H3027" i="21"/>
  <c r="M3026" i="21"/>
  <c r="J3026" i="21"/>
  <c r="K3026" i="21"/>
  <c r="I3026" i="21"/>
  <c r="L3026" i="21"/>
  <c r="J3027" i="21"/>
  <c r="K3027" i="21"/>
  <c r="I3027" i="21"/>
  <c r="L3027" i="21"/>
  <c r="M3027" i="21"/>
  <c r="H3028" i="21"/>
  <c r="N3026" i="21"/>
  <c r="P3026" i="21"/>
  <c r="O3026" i="21"/>
  <c r="Q3026" i="21"/>
  <c r="O3027" i="21"/>
  <c r="P3027" i="21"/>
  <c r="N3027" i="21"/>
  <c r="Q3027" i="21"/>
  <c r="K3028" i="21"/>
  <c r="M3028" i="21"/>
  <c r="L3028" i="21"/>
  <c r="H3029" i="21"/>
  <c r="J3028" i="21"/>
  <c r="I3028" i="21"/>
  <c r="I3029" i="21"/>
  <c r="K3029" i="21"/>
  <c r="J3029" i="21"/>
  <c r="L3029" i="21"/>
  <c r="H3030" i="21"/>
  <c r="M3029" i="21"/>
  <c r="P3028" i="21"/>
  <c r="O3028" i="21"/>
  <c r="Q3028" i="21"/>
  <c r="N3028" i="21"/>
  <c r="N3029" i="21"/>
  <c r="O3029" i="21"/>
  <c r="Q3029" i="21"/>
  <c r="P3029" i="21"/>
  <c r="I3030" i="21"/>
  <c r="M3030" i="21"/>
  <c r="H3031" i="21"/>
  <c r="J3030" i="21"/>
  <c r="L3030" i="21"/>
  <c r="K3030" i="21"/>
  <c r="P3030" i="21"/>
  <c r="Q3030" i="21"/>
  <c r="N3030" i="21"/>
  <c r="O3030" i="21"/>
  <c r="J3031" i="21"/>
  <c r="H3032" i="21"/>
  <c r="K3031" i="21"/>
  <c r="M3031" i="21"/>
  <c r="I3031" i="21"/>
  <c r="L3031" i="21"/>
  <c r="M3032" i="21"/>
  <c r="K3032" i="21"/>
  <c r="L3032" i="21"/>
  <c r="I3032" i="21"/>
  <c r="H3033" i="21"/>
  <c r="J3032" i="21"/>
  <c r="P3031" i="21"/>
  <c r="Q3031" i="21"/>
  <c r="O3031" i="21"/>
  <c r="N3031" i="21"/>
  <c r="P3032" i="21"/>
  <c r="N3032" i="21"/>
  <c r="Q3032" i="21"/>
  <c r="O3032" i="21"/>
  <c r="I3033" i="21"/>
  <c r="K3033" i="21"/>
  <c r="J3033" i="21"/>
  <c r="M3033" i="21"/>
  <c r="L3033" i="21"/>
  <c r="H3034" i="21"/>
  <c r="P3033" i="21"/>
  <c r="O3033" i="21"/>
  <c r="Q3033" i="21"/>
  <c r="N3033" i="21"/>
  <c r="J3034" i="21"/>
  <c r="M3034" i="21"/>
  <c r="H3035" i="21"/>
  <c r="I3034" i="21"/>
  <c r="L3034" i="21"/>
  <c r="K3034" i="21"/>
  <c r="I3035" i="21"/>
  <c r="K3035" i="21"/>
  <c r="M3035" i="21"/>
  <c r="H3036" i="21"/>
  <c r="L3035" i="21"/>
  <c r="J3035" i="21"/>
  <c r="P3034" i="21"/>
  <c r="Q3034" i="21"/>
  <c r="N3034" i="21"/>
  <c r="O3034" i="21"/>
  <c r="Q3035" i="21"/>
  <c r="O3035" i="21"/>
  <c r="P3035" i="21"/>
  <c r="N3035" i="21"/>
  <c r="M3036" i="21"/>
  <c r="H3037" i="21"/>
  <c r="J3036" i="21"/>
  <c r="I3036" i="21"/>
  <c r="L3036" i="21"/>
  <c r="K3036" i="21"/>
  <c r="L3037" i="21"/>
  <c r="H3038" i="21"/>
  <c r="I3037" i="21"/>
  <c r="M3037" i="21"/>
  <c r="K3037" i="21"/>
  <c r="J3037" i="21"/>
  <c r="O3036" i="21"/>
  <c r="P3036" i="21"/>
  <c r="Q3036" i="21"/>
  <c r="N3036" i="21"/>
  <c r="K3038" i="21"/>
  <c r="I3038" i="21"/>
  <c r="J3038" i="21"/>
  <c r="H3039" i="21"/>
  <c r="L3038" i="21"/>
  <c r="M3038" i="21"/>
  <c r="O3037" i="21"/>
  <c r="Q3037" i="21"/>
  <c r="N3037" i="21"/>
  <c r="P3037" i="21"/>
  <c r="O3038" i="21"/>
  <c r="Q3038" i="21"/>
  <c r="P3038" i="21"/>
  <c r="N3038" i="21"/>
  <c r="H3040" i="21"/>
  <c r="M3039" i="21"/>
  <c r="L3039" i="21"/>
  <c r="J3039" i="21"/>
  <c r="K3039" i="21"/>
  <c r="I3039" i="21"/>
  <c r="M3040" i="21"/>
  <c r="K3040" i="21"/>
  <c r="H3041" i="21"/>
  <c r="I3040" i="21"/>
  <c r="L3040" i="21"/>
  <c r="J3040" i="21"/>
  <c r="N3039" i="21"/>
  <c r="Q3039" i="21"/>
  <c r="P3039" i="21"/>
  <c r="O3039" i="21"/>
  <c r="M3041" i="21"/>
  <c r="J3041" i="21"/>
  <c r="I3041" i="21"/>
  <c r="L3041" i="21"/>
  <c r="H3042" i="21"/>
  <c r="K3041" i="21"/>
  <c r="Q3040" i="21"/>
  <c r="P3040" i="21"/>
  <c r="O3040" i="21"/>
  <c r="N3040" i="21"/>
  <c r="N3041" i="21"/>
  <c r="P3041" i="21"/>
  <c r="Q3041" i="21"/>
  <c r="O3041" i="21"/>
  <c r="H3043" i="21"/>
  <c r="J3042" i="21"/>
  <c r="K3042" i="21"/>
  <c r="M3042" i="21"/>
  <c r="L3042" i="21"/>
  <c r="I3042" i="21"/>
  <c r="I3043" i="21"/>
  <c r="J3043" i="21"/>
  <c r="M3043" i="21"/>
  <c r="K3043" i="21"/>
  <c r="H3044" i="21"/>
  <c r="L3043" i="21"/>
  <c r="Q3042" i="21"/>
  <c r="P3042" i="21"/>
  <c r="O3042" i="21"/>
  <c r="N3042" i="21"/>
  <c r="P3043" i="21"/>
  <c r="N3043" i="21"/>
  <c r="Q3043" i="21"/>
  <c r="O3043" i="21"/>
  <c r="H3045" i="21"/>
  <c r="L3044" i="21"/>
  <c r="I3044" i="21"/>
  <c r="J3044" i="21"/>
  <c r="M3044" i="21"/>
  <c r="K3044" i="21"/>
  <c r="J3045" i="21"/>
  <c r="H3046" i="21"/>
  <c r="I3045" i="21"/>
  <c r="K3045" i="21"/>
  <c r="L3045" i="21"/>
  <c r="M3045" i="21"/>
  <c r="N3044" i="21"/>
  <c r="Q3044" i="21"/>
  <c r="P3044" i="21"/>
  <c r="O3044" i="21"/>
  <c r="M3046" i="21"/>
  <c r="J3046" i="21"/>
  <c r="K3046" i="21"/>
  <c r="L3046" i="21"/>
  <c r="I3046" i="21"/>
  <c r="H3047" i="21"/>
  <c r="Q3045" i="21"/>
  <c r="P3045" i="21"/>
  <c r="O3045" i="21"/>
  <c r="N3045" i="21"/>
  <c r="P3046" i="21"/>
  <c r="Q3046" i="21"/>
  <c r="O3046" i="21"/>
  <c r="N3046" i="21"/>
  <c r="K3047" i="21"/>
  <c r="H3048" i="21"/>
  <c r="J3047" i="21"/>
  <c r="M3047" i="21"/>
  <c r="L3047" i="21"/>
  <c r="I3047" i="21"/>
  <c r="K3048" i="21"/>
  <c r="H3049" i="21"/>
  <c r="I3048" i="21"/>
  <c r="L3048" i="21"/>
  <c r="M3048" i="21"/>
  <c r="J3048" i="21"/>
  <c r="O3047" i="21"/>
  <c r="P3047" i="21"/>
  <c r="N3047" i="21"/>
  <c r="Q3047" i="21"/>
  <c r="H3050" i="21"/>
  <c r="J3049" i="21"/>
  <c r="K3049" i="21"/>
  <c r="L3049" i="21"/>
  <c r="I3049" i="21"/>
  <c r="M3049" i="21"/>
  <c r="O3048" i="21"/>
  <c r="N3048" i="21"/>
  <c r="P3048" i="21"/>
  <c r="Q3048" i="21"/>
  <c r="M3050" i="21"/>
  <c r="I3050" i="21"/>
  <c r="L3050" i="21"/>
  <c r="K3050" i="21"/>
  <c r="J3050" i="21"/>
  <c r="H3051" i="21"/>
  <c r="Q3049" i="21"/>
  <c r="P3049" i="21"/>
  <c r="N3049" i="21"/>
  <c r="O3049" i="21"/>
  <c r="P3050" i="21"/>
  <c r="N3050" i="21"/>
  <c r="Q3050" i="21"/>
  <c r="O3050" i="21"/>
  <c r="L3051" i="21"/>
  <c r="K3051" i="21"/>
  <c r="H3052" i="21"/>
  <c r="I3051" i="21"/>
  <c r="M3051" i="21"/>
  <c r="J3051" i="21"/>
  <c r="H3053" i="21"/>
  <c r="J3052" i="21"/>
  <c r="L3052" i="21"/>
  <c r="M3052" i="21"/>
  <c r="I3052" i="21"/>
  <c r="K3052" i="21"/>
  <c r="N3051" i="21"/>
  <c r="O3051" i="21"/>
  <c r="P3051" i="21"/>
  <c r="Q3051" i="21"/>
  <c r="K3053" i="21"/>
  <c r="L3053" i="21"/>
  <c r="M3053" i="21"/>
  <c r="I3053" i="21"/>
  <c r="J3053" i="21"/>
  <c r="H3054" i="21"/>
  <c r="P3052" i="21"/>
  <c r="O3052" i="21"/>
  <c r="Q3052" i="21"/>
  <c r="N3052" i="21"/>
  <c r="N3053" i="21"/>
  <c r="Q3053" i="21"/>
  <c r="P3053" i="21"/>
  <c r="O3053" i="21"/>
  <c r="M3054" i="21"/>
  <c r="H3055" i="21"/>
  <c r="K3054" i="21"/>
  <c r="L3054" i="21"/>
  <c r="J3054" i="21"/>
  <c r="I3054" i="21"/>
  <c r="K3055" i="21"/>
  <c r="H3056" i="21"/>
  <c r="M3055" i="21"/>
  <c r="L3055" i="21"/>
  <c r="I3055" i="21"/>
  <c r="J3055" i="21"/>
  <c r="Q3054" i="21"/>
  <c r="N3054" i="21"/>
  <c r="O3054" i="21"/>
  <c r="P3054" i="21"/>
  <c r="L3056" i="21"/>
  <c r="J3056" i="21"/>
  <c r="H3057" i="21"/>
  <c r="K3056" i="21"/>
  <c r="M3056" i="21"/>
  <c r="I3056" i="21"/>
  <c r="N3055" i="21"/>
  <c r="P3055" i="21"/>
  <c r="Q3055" i="21"/>
  <c r="O3055" i="21"/>
  <c r="J3057" i="21"/>
  <c r="M3057" i="21"/>
  <c r="K3057" i="21"/>
  <c r="I3057" i="21"/>
  <c r="H3058" i="21"/>
  <c r="L3057" i="21"/>
  <c r="N3056" i="21"/>
  <c r="Q3056" i="21"/>
  <c r="P3056" i="21"/>
  <c r="O3056" i="21"/>
  <c r="O3057" i="21"/>
  <c r="N3057" i="21"/>
  <c r="P3057" i="21"/>
  <c r="Q3057" i="21"/>
  <c r="I3058" i="21"/>
  <c r="J3058" i="21"/>
  <c r="K3058" i="21"/>
  <c r="M3058" i="21"/>
  <c r="L3058" i="21"/>
  <c r="H3059" i="21"/>
  <c r="N3058" i="21"/>
  <c r="P3058" i="21"/>
  <c r="O3058" i="21"/>
  <c r="Q3058" i="21"/>
  <c r="I3059" i="21"/>
  <c r="J3059" i="21"/>
  <c r="K3059" i="21"/>
  <c r="M3059" i="21"/>
  <c r="L3059" i="21"/>
  <c r="H3060" i="21"/>
  <c r="Q3059" i="21"/>
  <c r="O3059" i="21"/>
  <c r="P3059" i="21"/>
  <c r="N3059" i="21"/>
  <c r="M3060" i="21"/>
  <c r="H3061" i="21"/>
  <c r="I3060" i="21"/>
  <c r="J3060" i="21"/>
  <c r="L3060" i="21"/>
  <c r="K3060" i="21"/>
  <c r="H3062" i="21"/>
  <c r="M3061" i="21"/>
  <c r="K3061" i="21"/>
  <c r="L3061" i="21"/>
  <c r="J3061" i="21"/>
  <c r="I3061" i="21"/>
  <c r="N3060" i="21"/>
  <c r="O3060" i="21"/>
  <c r="P3060" i="21"/>
  <c r="Q3060" i="21"/>
  <c r="K3062" i="21"/>
  <c r="M3062" i="21"/>
  <c r="L3062" i="21"/>
  <c r="H3063" i="21"/>
  <c r="I3062" i="21"/>
  <c r="J3062" i="21"/>
  <c r="Q3061" i="21"/>
  <c r="P3061" i="21"/>
  <c r="O3061" i="21"/>
  <c r="N3061" i="21"/>
  <c r="J3063" i="21"/>
  <c r="H3064" i="21"/>
  <c r="L3063" i="21"/>
  <c r="M3063" i="21"/>
  <c r="I3063" i="21"/>
  <c r="K3063" i="21"/>
  <c r="P3062" i="21"/>
  <c r="O3062" i="21"/>
  <c r="Q3062" i="21"/>
  <c r="N3062" i="21"/>
  <c r="K3064" i="21"/>
  <c r="I3064" i="21"/>
  <c r="H3065" i="21"/>
  <c r="L3064" i="21"/>
  <c r="J3064" i="21"/>
  <c r="M3064" i="21"/>
  <c r="O3063" i="21"/>
  <c r="P3063" i="21"/>
  <c r="Q3063" i="21"/>
  <c r="N3063" i="21"/>
  <c r="Q3064" i="21"/>
  <c r="O3064" i="21"/>
  <c r="P3064" i="21"/>
  <c r="N3064" i="21"/>
  <c r="J3065" i="21"/>
  <c r="I3065" i="21"/>
  <c r="H3066" i="21"/>
  <c r="K3065" i="21"/>
  <c r="L3065" i="21"/>
  <c r="M3065" i="21"/>
  <c r="Q3065" i="21"/>
  <c r="P3065" i="21"/>
  <c r="N3065" i="21"/>
  <c r="O3065" i="21"/>
  <c r="M3066" i="21"/>
  <c r="K3066" i="21"/>
  <c r="H3067" i="21"/>
  <c r="L3066" i="21"/>
  <c r="I3066" i="21"/>
  <c r="J3066" i="21"/>
  <c r="J3067" i="21"/>
  <c r="K3067" i="21"/>
  <c r="L3067" i="21"/>
  <c r="H3068" i="21"/>
  <c r="I3067" i="21"/>
  <c r="M3067" i="21"/>
  <c r="N3066" i="21"/>
  <c r="P3066" i="21"/>
  <c r="Q3066" i="21"/>
  <c r="O3066" i="21"/>
  <c r="I3068" i="21"/>
  <c r="J3068" i="21"/>
  <c r="K3068" i="21"/>
  <c r="M3068" i="21"/>
  <c r="H3069" i="21"/>
  <c r="L3068" i="21"/>
  <c r="O3067" i="21"/>
  <c r="Q3067" i="21"/>
  <c r="N3067" i="21"/>
  <c r="P3067" i="21"/>
  <c r="N3068" i="21"/>
  <c r="Q3068" i="21"/>
  <c r="P3068" i="21"/>
  <c r="O3068" i="21"/>
  <c r="I3069" i="21"/>
  <c r="L3069" i="21"/>
  <c r="K3069" i="21"/>
  <c r="M3069" i="21"/>
  <c r="H3070" i="21"/>
  <c r="J3069" i="21"/>
  <c r="O3069" i="21"/>
  <c r="N3069" i="21"/>
  <c r="P3069" i="21"/>
  <c r="Q3069" i="21"/>
  <c r="M3070" i="21"/>
  <c r="H3071" i="21"/>
  <c r="L3070" i="21"/>
  <c r="K3070" i="21"/>
  <c r="J3070" i="21"/>
  <c r="I3070" i="21"/>
  <c r="J3071" i="21"/>
  <c r="M3071" i="21"/>
  <c r="H3072" i="21"/>
  <c r="I3071" i="21"/>
  <c r="K3071" i="21"/>
  <c r="L3071" i="21"/>
  <c r="Q3070" i="21"/>
  <c r="N3070" i="21"/>
  <c r="O3070" i="21"/>
  <c r="P3070" i="21"/>
  <c r="J3072" i="21"/>
  <c r="K3072" i="21"/>
  <c r="H3073" i="21"/>
  <c r="M3072" i="21"/>
  <c r="L3072" i="21"/>
  <c r="I3072" i="21"/>
  <c r="P3071" i="21"/>
  <c r="Q3071" i="21"/>
  <c r="O3071" i="21"/>
  <c r="N3071" i="21"/>
  <c r="I3073" i="21"/>
  <c r="L3073" i="21"/>
  <c r="M3073" i="21"/>
  <c r="H3074" i="21"/>
  <c r="J3073" i="21"/>
  <c r="K3073" i="21"/>
  <c r="O3072" i="21"/>
  <c r="Q3072" i="21"/>
  <c r="P3072" i="21"/>
  <c r="N3072" i="21"/>
  <c r="P3073" i="21"/>
  <c r="O3073" i="21"/>
  <c r="Q3073" i="21"/>
  <c r="N3073" i="21"/>
  <c r="L3074" i="21"/>
  <c r="I3074" i="21"/>
  <c r="J3074" i="21"/>
  <c r="M3074" i="21"/>
  <c r="H3075" i="21"/>
  <c r="K3074" i="21"/>
  <c r="N3074" i="21"/>
  <c r="Q3074" i="21"/>
  <c r="O3074" i="21"/>
  <c r="P3074" i="21"/>
  <c r="H3076" i="21"/>
  <c r="M3075" i="21"/>
  <c r="K3075" i="21"/>
  <c r="I3075" i="21"/>
  <c r="J3075" i="21"/>
  <c r="L3075" i="21"/>
  <c r="H3077" i="21"/>
  <c r="L3076" i="21"/>
  <c r="K3076" i="21"/>
  <c r="I3076" i="21"/>
  <c r="M3076" i="21"/>
  <c r="J3076" i="21"/>
  <c r="N3075" i="21"/>
  <c r="Q3075" i="21"/>
  <c r="O3075" i="21"/>
  <c r="P3075" i="21"/>
  <c r="K3077" i="21"/>
  <c r="J3077" i="21"/>
  <c r="H3078" i="21"/>
  <c r="L3077" i="21"/>
  <c r="M3077" i="21"/>
  <c r="I3077" i="21"/>
  <c r="N3076" i="21"/>
  <c r="P3076" i="21"/>
  <c r="O3076" i="21"/>
  <c r="Q3076" i="21"/>
  <c r="K3078" i="21"/>
  <c r="L3078" i="21"/>
  <c r="M3078" i="21"/>
  <c r="I3078" i="21"/>
  <c r="H3079" i="21"/>
  <c r="J3078" i="21"/>
  <c r="Q3077" i="21"/>
  <c r="P3077" i="21"/>
  <c r="N3077" i="21"/>
  <c r="O3077" i="21"/>
  <c r="P3078" i="21"/>
  <c r="O3078" i="21"/>
  <c r="N3078" i="21"/>
  <c r="Q3078" i="21"/>
  <c r="K3079" i="21"/>
  <c r="L3079" i="21"/>
  <c r="H3080" i="21"/>
  <c r="J3079" i="21"/>
  <c r="I3079" i="21"/>
  <c r="M3079" i="21"/>
  <c r="M3080" i="21"/>
  <c r="J3080" i="21"/>
  <c r="L3080" i="21"/>
  <c r="H3081" i="21"/>
  <c r="K3080" i="21"/>
  <c r="I3080" i="21"/>
  <c r="P3079" i="21"/>
  <c r="O3079" i="21"/>
  <c r="Q3079" i="21"/>
  <c r="N3079" i="21"/>
  <c r="M3081" i="21"/>
  <c r="K3081" i="21"/>
  <c r="I3081" i="21"/>
  <c r="J3081" i="21"/>
  <c r="L3081" i="21"/>
  <c r="H3082" i="21"/>
  <c r="O3080" i="21"/>
  <c r="Q3080" i="21"/>
  <c r="P3080" i="21"/>
  <c r="N3080" i="21"/>
  <c r="N3081" i="21"/>
  <c r="Q3081" i="21"/>
  <c r="P3081" i="21"/>
  <c r="O3081" i="21"/>
  <c r="J3082" i="21"/>
  <c r="H3083" i="21"/>
  <c r="M3082" i="21"/>
  <c r="I3082" i="21"/>
  <c r="K3082" i="21"/>
  <c r="L3082" i="21"/>
  <c r="L3083" i="21"/>
  <c r="M3083" i="21"/>
  <c r="I3083" i="21"/>
  <c r="J3083" i="21"/>
  <c r="H3084" i="21"/>
  <c r="K3083" i="21"/>
  <c r="Q3082" i="21"/>
  <c r="N3082" i="21"/>
  <c r="P3082" i="21"/>
  <c r="O3082" i="21"/>
  <c r="Q3083" i="21"/>
  <c r="N3083" i="21"/>
  <c r="P3083" i="21"/>
  <c r="O3083" i="21"/>
  <c r="M3084" i="21"/>
  <c r="L3084" i="21"/>
  <c r="K3084" i="21"/>
  <c r="H3085" i="21"/>
  <c r="J3084" i="21"/>
  <c r="I3084" i="21"/>
  <c r="H3086" i="21"/>
  <c r="I3085" i="21"/>
  <c r="J3085" i="21"/>
  <c r="L3085" i="21"/>
  <c r="M3085" i="21"/>
  <c r="K3085" i="21"/>
  <c r="Q3084" i="21"/>
  <c r="O3084" i="21"/>
  <c r="N3084" i="21"/>
  <c r="P3084" i="21"/>
  <c r="I3086" i="21"/>
  <c r="K3086" i="21"/>
  <c r="M3086" i="21"/>
  <c r="J3086" i="21"/>
  <c r="L3086" i="21"/>
  <c r="H3087" i="21"/>
  <c r="Q3085" i="21"/>
  <c r="O3085" i="21"/>
  <c r="N3085" i="21"/>
  <c r="P3085" i="21"/>
  <c r="N3086" i="21"/>
  <c r="O3086" i="21"/>
  <c r="P3086" i="21"/>
  <c r="Q3086" i="21"/>
  <c r="I3087" i="21"/>
  <c r="H3088" i="21"/>
  <c r="M3087" i="21"/>
  <c r="K3087" i="21"/>
  <c r="L3087" i="21"/>
  <c r="J3087" i="21"/>
  <c r="Q3087" i="21"/>
  <c r="P3087" i="21"/>
  <c r="N3087" i="21"/>
  <c r="O3087" i="21"/>
  <c r="I3088" i="21"/>
  <c r="M3088" i="21"/>
  <c r="H3089" i="21"/>
  <c r="K3088" i="21"/>
  <c r="J3088" i="21"/>
  <c r="L3088" i="21"/>
  <c r="Q3088" i="21"/>
  <c r="P3088" i="21"/>
  <c r="N3088" i="21"/>
  <c r="O3088" i="21"/>
  <c r="I3089" i="21"/>
  <c r="K3089" i="21"/>
  <c r="H3090" i="21"/>
  <c r="L3089" i="21"/>
  <c r="M3089" i="21"/>
  <c r="J3089" i="21"/>
  <c r="O3089" i="21"/>
  <c r="P3089" i="21"/>
  <c r="Q3089" i="21"/>
  <c r="N3089" i="21"/>
  <c r="K3090" i="21"/>
  <c r="H3091" i="21"/>
  <c r="M3090" i="21"/>
  <c r="I3090" i="21"/>
  <c r="L3090" i="21"/>
  <c r="J3090" i="21"/>
  <c r="I3091" i="21"/>
  <c r="K3091" i="21"/>
  <c r="L3091" i="21"/>
  <c r="J3091" i="21"/>
  <c r="M3091" i="21"/>
  <c r="H3092" i="21"/>
  <c r="O3090" i="21"/>
  <c r="Q3090" i="21"/>
  <c r="N3090" i="21"/>
  <c r="P3090" i="21"/>
  <c r="Q3091" i="21"/>
  <c r="P3091" i="21"/>
  <c r="N3091" i="21"/>
  <c r="O3091" i="21"/>
  <c r="H3093" i="21"/>
  <c r="J3092" i="21"/>
  <c r="M3092" i="21"/>
  <c r="K3092" i="21"/>
  <c r="L3092" i="21"/>
  <c r="I3092" i="21"/>
  <c r="J3093" i="21"/>
  <c r="M3093" i="21"/>
  <c r="L3093" i="21"/>
  <c r="K3093" i="21"/>
  <c r="I3093" i="21"/>
  <c r="H3094" i="21"/>
  <c r="N3092" i="21"/>
  <c r="P3092" i="21"/>
  <c r="O3092" i="21"/>
  <c r="Q3092" i="21"/>
  <c r="O3093" i="21"/>
  <c r="Q3093" i="21"/>
  <c r="N3093" i="21"/>
  <c r="P3093" i="21"/>
  <c r="K3094" i="21"/>
  <c r="L3094" i="21"/>
  <c r="H3095" i="21"/>
  <c r="M3094" i="21"/>
  <c r="J3094" i="21"/>
  <c r="I3094" i="21"/>
  <c r="J3095" i="21"/>
  <c r="H3096" i="21"/>
  <c r="I3095" i="21"/>
  <c r="L3095" i="21"/>
  <c r="K3095" i="21"/>
  <c r="M3095" i="21"/>
  <c r="Q3094" i="21"/>
  <c r="N3094" i="21"/>
  <c r="P3094" i="21"/>
  <c r="O3094" i="21"/>
  <c r="K3096" i="21"/>
  <c r="H3097" i="21"/>
  <c r="J3096" i="21"/>
  <c r="L3096" i="21"/>
  <c r="I3096" i="21"/>
  <c r="M3096" i="21"/>
  <c r="O3095" i="21"/>
  <c r="Q3095" i="21"/>
  <c r="P3095" i="21"/>
  <c r="N3095" i="21"/>
  <c r="L3097" i="21"/>
  <c r="M3097" i="21"/>
  <c r="I3097" i="21"/>
  <c r="J3097" i="21"/>
  <c r="K3097" i="21"/>
  <c r="H3098" i="21"/>
  <c r="P3096" i="21"/>
  <c r="N3096" i="21"/>
  <c r="Q3096" i="21"/>
  <c r="O3096" i="21"/>
  <c r="O3097" i="21"/>
  <c r="N3097" i="21"/>
  <c r="Q3097" i="21"/>
  <c r="P3097" i="21"/>
  <c r="I3098" i="21"/>
  <c r="H3099" i="21"/>
  <c r="L3098" i="21"/>
  <c r="K3098" i="21"/>
  <c r="J3098" i="21"/>
  <c r="M3098" i="21"/>
  <c r="N3098" i="21"/>
  <c r="O3098" i="21"/>
  <c r="P3098" i="21"/>
  <c r="Q3098" i="21"/>
  <c r="H3100" i="21"/>
  <c r="L3099" i="21"/>
  <c r="J3099" i="21"/>
  <c r="K3099" i="21"/>
  <c r="I3099" i="21"/>
  <c r="M3099" i="21"/>
  <c r="H3101" i="21"/>
  <c r="I3100" i="21"/>
  <c r="L3100" i="21"/>
  <c r="J3100" i="21"/>
  <c r="K3100" i="21"/>
  <c r="M3100" i="21"/>
  <c r="Q3099" i="21"/>
  <c r="O3099" i="21"/>
  <c r="N3099" i="21"/>
  <c r="P3099" i="21"/>
  <c r="L3101" i="21"/>
  <c r="I3101" i="21"/>
  <c r="H3102" i="21"/>
  <c r="K3101" i="21"/>
  <c r="J3101" i="21"/>
  <c r="M3101" i="21"/>
  <c r="N3100" i="21"/>
  <c r="O3100" i="21"/>
  <c r="Q3100" i="21"/>
  <c r="P3100" i="21"/>
  <c r="P3101" i="21"/>
  <c r="N3101" i="21"/>
  <c r="O3101" i="21"/>
  <c r="Q3101" i="21"/>
  <c r="J3102" i="21"/>
  <c r="H3103" i="21"/>
  <c r="I3102" i="21"/>
  <c r="K3102" i="21"/>
  <c r="L3102" i="21"/>
  <c r="M3102" i="21"/>
  <c r="K3103" i="21"/>
  <c r="L3103" i="21"/>
  <c r="H3104" i="21"/>
  <c r="J3103" i="21"/>
  <c r="M3103" i="21"/>
  <c r="I3103" i="21"/>
  <c r="O3102" i="21"/>
  <c r="N3102" i="21"/>
  <c r="Q3102" i="21"/>
  <c r="P3102" i="21"/>
  <c r="L3104" i="21"/>
  <c r="H3105" i="21"/>
  <c r="K3104" i="21"/>
  <c r="J3104" i="21"/>
  <c r="I3104" i="21"/>
  <c r="M3104" i="21"/>
  <c r="N3103" i="21"/>
  <c r="P3103" i="21"/>
  <c r="Q3103" i="21"/>
  <c r="O3103" i="21"/>
  <c r="M3105" i="21"/>
  <c r="K3105" i="21"/>
  <c r="I3105" i="21"/>
  <c r="J3105" i="21"/>
  <c r="H3106" i="21"/>
  <c r="L3105" i="21"/>
  <c r="Q3104" i="21"/>
  <c r="N3104" i="21"/>
  <c r="O3104" i="21"/>
  <c r="P3104" i="21"/>
  <c r="Q3105" i="21"/>
  <c r="O3105" i="21"/>
  <c r="P3105" i="21"/>
  <c r="N3105" i="21"/>
  <c r="H3107" i="21"/>
  <c r="J3106" i="21"/>
  <c r="L3106" i="21"/>
  <c r="M3106" i="21"/>
  <c r="K3106" i="21"/>
  <c r="I3106" i="21"/>
  <c r="H3108" i="21"/>
  <c r="M3107" i="21"/>
  <c r="J3107" i="21"/>
  <c r="K3107" i="21"/>
  <c r="L3107" i="21"/>
  <c r="I3107" i="21"/>
  <c r="N3106" i="21"/>
  <c r="P3106" i="21"/>
  <c r="O3106" i="21"/>
  <c r="Q3106" i="21"/>
  <c r="I3108" i="21"/>
  <c r="H3109" i="21"/>
  <c r="M3108" i="21"/>
  <c r="L3108" i="21"/>
  <c r="J3108" i="21"/>
  <c r="K3108" i="21"/>
  <c r="Q3107" i="21"/>
  <c r="O3107" i="21"/>
  <c r="P3107" i="21"/>
  <c r="N3107" i="21"/>
  <c r="Q3108" i="21"/>
  <c r="N3108" i="21"/>
  <c r="O3108" i="21"/>
  <c r="P3108" i="21"/>
  <c r="H3110" i="21"/>
  <c r="K3109" i="21"/>
  <c r="J3109" i="21"/>
  <c r="M3109" i="21"/>
  <c r="I3109" i="21"/>
  <c r="L3109" i="21"/>
  <c r="H3111" i="21"/>
  <c r="M3110" i="21"/>
  <c r="K3110" i="21"/>
  <c r="J3110" i="21"/>
  <c r="L3110" i="21"/>
  <c r="I3110" i="21"/>
  <c r="N3109" i="21"/>
  <c r="Q3109" i="21"/>
  <c r="O3109" i="21"/>
  <c r="P3109" i="21"/>
  <c r="J3111" i="21"/>
  <c r="H3112" i="21"/>
  <c r="L3111" i="21"/>
  <c r="I3111" i="21"/>
  <c r="M3111" i="21"/>
  <c r="K3111" i="21"/>
  <c r="Q3110" i="21"/>
  <c r="P3110" i="21"/>
  <c r="N3110" i="21"/>
  <c r="O3110" i="21"/>
  <c r="J3112" i="21"/>
  <c r="L3112" i="21"/>
  <c r="K3112" i="21"/>
  <c r="M3112" i="21"/>
  <c r="I3112" i="21"/>
  <c r="H3113" i="21"/>
  <c r="Q3111" i="21"/>
  <c r="P3111" i="21"/>
  <c r="O3111" i="21"/>
  <c r="N3111" i="21"/>
  <c r="O3112" i="21"/>
  <c r="P3112" i="21"/>
  <c r="N3112" i="21"/>
  <c r="Q3112" i="21"/>
  <c r="K3113" i="21"/>
  <c r="M3113" i="21"/>
  <c r="L3113" i="21"/>
  <c r="H3114" i="21"/>
  <c r="I3113" i="21"/>
  <c r="J3113" i="21"/>
  <c r="M3114" i="21"/>
  <c r="K3114" i="21"/>
  <c r="I3114" i="21"/>
  <c r="H3115" i="21"/>
  <c r="L3114" i="21"/>
  <c r="J3114" i="21"/>
  <c r="N3113" i="21"/>
  <c r="P3113" i="21"/>
  <c r="Q3113" i="21"/>
  <c r="O3113" i="21"/>
  <c r="P3114" i="21"/>
  <c r="N3114" i="21"/>
  <c r="Q3114" i="21"/>
  <c r="O3114" i="21"/>
  <c r="J3115" i="21"/>
  <c r="I3115" i="21"/>
  <c r="L3115" i="21"/>
  <c r="M3115" i="21"/>
  <c r="K3115" i="21"/>
  <c r="H3116" i="21"/>
  <c r="P3115" i="21"/>
  <c r="N3115" i="21"/>
  <c r="O3115" i="21"/>
  <c r="Q3115" i="21"/>
  <c r="K3116" i="21"/>
  <c r="L3116" i="21"/>
  <c r="J3116" i="21"/>
  <c r="I3116" i="21"/>
  <c r="M3116" i="21"/>
  <c r="H3117" i="21"/>
  <c r="N3116" i="21"/>
  <c r="P3116" i="21"/>
  <c r="O3116" i="21"/>
  <c r="Q3116" i="21"/>
  <c r="M3117" i="21"/>
  <c r="J3117" i="21"/>
  <c r="H3118" i="21"/>
  <c r="L3117" i="21"/>
  <c r="I3117" i="21"/>
  <c r="K3117" i="21"/>
  <c r="M3118" i="21"/>
  <c r="K3118" i="21"/>
  <c r="L3118" i="21"/>
  <c r="I3118" i="21"/>
  <c r="J3118" i="21"/>
  <c r="H3119" i="21"/>
  <c r="N3117" i="21"/>
  <c r="P3117" i="21"/>
  <c r="O3117" i="21"/>
  <c r="Q3117" i="21"/>
  <c r="O3118" i="21"/>
  <c r="P3118" i="21"/>
  <c r="Q3118" i="21"/>
  <c r="N3118" i="21"/>
  <c r="I3119" i="21"/>
  <c r="K3119" i="21"/>
  <c r="L3119" i="21"/>
  <c r="J3119" i="21"/>
  <c r="H3120" i="21"/>
  <c r="M3119" i="21"/>
  <c r="P3119" i="21"/>
  <c r="N3119" i="21"/>
  <c r="Q3119" i="21"/>
  <c r="O3119" i="21"/>
  <c r="M3120" i="21"/>
  <c r="J3120" i="21"/>
  <c r="I3120" i="21"/>
  <c r="K3120" i="21"/>
  <c r="H3121" i="21"/>
  <c r="L3120" i="21"/>
  <c r="Q3120" i="21"/>
  <c r="O3120" i="21"/>
  <c r="P3120" i="21"/>
  <c r="N3120" i="21"/>
  <c r="I3121" i="21"/>
  <c r="H3122" i="21"/>
  <c r="M3121" i="21"/>
  <c r="J3121" i="21"/>
  <c r="L3121" i="21"/>
  <c r="K3121" i="21"/>
  <c r="Q3121" i="21"/>
  <c r="N3121" i="21"/>
  <c r="O3121" i="21"/>
  <c r="P3121" i="21"/>
  <c r="K3122" i="21"/>
  <c r="H3123" i="21"/>
  <c r="L3122" i="21"/>
  <c r="J3122" i="21"/>
  <c r="M3122" i="21"/>
  <c r="I3122" i="21"/>
  <c r="I3123" i="21"/>
  <c r="K3123" i="21"/>
  <c r="J3123" i="21"/>
  <c r="L3123" i="21"/>
  <c r="M3123" i="21"/>
  <c r="H3124" i="21"/>
  <c r="O3122" i="21"/>
  <c r="P3122" i="21"/>
  <c r="N3122" i="21"/>
  <c r="Q3122" i="21"/>
  <c r="O3123" i="21"/>
  <c r="P3123" i="21"/>
  <c r="Q3123" i="21"/>
  <c r="N3123" i="21"/>
  <c r="L3124" i="21"/>
  <c r="M3124" i="21"/>
  <c r="I3124" i="21"/>
  <c r="H3125" i="21"/>
  <c r="J3124" i="21"/>
  <c r="K3124" i="21"/>
  <c r="P3124" i="21"/>
  <c r="Q3124" i="21"/>
  <c r="O3124" i="21"/>
  <c r="N3124" i="21"/>
  <c r="I3125" i="21"/>
  <c r="L3125" i="21"/>
  <c r="K3125" i="21"/>
  <c r="J3125" i="21"/>
  <c r="H3126" i="21"/>
  <c r="M3125" i="21"/>
  <c r="Q3125" i="21"/>
  <c r="P3125" i="21"/>
  <c r="N3125" i="21"/>
  <c r="O3125" i="21"/>
  <c r="K3126" i="21"/>
  <c r="J3126" i="21"/>
  <c r="M3126" i="21"/>
  <c r="L3126" i="21"/>
  <c r="H3127" i="21"/>
  <c r="I3126" i="21"/>
  <c r="I3127" i="21"/>
  <c r="M3127" i="21"/>
  <c r="H3128" i="21"/>
  <c r="K3127" i="21"/>
  <c r="L3127" i="21"/>
  <c r="J3127" i="21"/>
  <c r="O3126" i="21"/>
  <c r="Q3126" i="21"/>
  <c r="P3126" i="21"/>
  <c r="N3126" i="21"/>
  <c r="P3127" i="21"/>
  <c r="N3127" i="21"/>
  <c r="Q3127" i="21"/>
  <c r="O3127" i="21"/>
  <c r="M3128" i="21"/>
  <c r="I3128" i="21"/>
  <c r="J3128" i="21"/>
  <c r="L3128" i="21"/>
  <c r="K3128" i="21"/>
  <c r="H3129" i="21"/>
  <c r="Q3128" i="21"/>
  <c r="O3128" i="21"/>
  <c r="N3128" i="21"/>
  <c r="P3128" i="21"/>
  <c r="K3129" i="21"/>
  <c r="J3129" i="21"/>
  <c r="H3130" i="21"/>
  <c r="M3129" i="21"/>
  <c r="I3129" i="21"/>
  <c r="L3129" i="21"/>
  <c r="L3130" i="21"/>
  <c r="H3131" i="21"/>
  <c r="I3130" i="21"/>
  <c r="M3130" i="21"/>
  <c r="K3130" i="21"/>
  <c r="J3130" i="21"/>
  <c r="N3129" i="21"/>
  <c r="O3129" i="21"/>
  <c r="Q3129" i="21"/>
  <c r="P3129" i="21"/>
  <c r="I3131" i="21"/>
  <c r="H3132" i="21"/>
  <c r="J3131" i="21"/>
  <c r="K3131" i="21"/>
  <c r="L3131" i="21"/>
  <c r="M3131" i="21"/>
  <c r="O3130" i="21"/>
  <c r="Q3130" i="21"/>
  <c r="N3130" i="21"/>
  <c r="P3130" i="21"/>
  <c r="P3131" i="21"/>
  <c r="N3131" i="21"/>
  <c r="O3131" i="21"/>
  <c r="Q3131" i="21"/>
  <c r="J3132" i="21"/>
  <c r="H3133" i="21"/>
  <c r="I3132" i="21"/>
  <c r="L3132" i="21"/>
  <c r="M3132" i="21"/>
  <c r="K3132" i="21"/>
  <c r="K3133" i="21"/>
  <c r="I3133" i="21"/>
  <c r="M3133" i="21"/>
  <c r="L3133" i="21"/>
  <c r="H3134" i="21"/>
  <c r="J3133" i="21"/>
  <c r="Q3132" i="21"/>
  <c r="O3132" i="21"/>
  <c r="P3132" i="21"/>
  <c r="N3132" i="21"/>
  <c r="P3133" i="21"/>
  <c r="Q3133" i="21"/>
  <c r="N3133" i="21"/>
  <c r="O3133" i="21"/>
  <c r="M3134" i="21"/>
  <c r="H3135" i="21"/>
  <c r="L3134" i="21"/>
  <c r="K3134" i="21"/>
  <c r="J3134" i="21"/>
  <c r="I3134" i="21"/>
  <c r="K3135" i="21"/>
  <c r="J3135" i="21"/>
  <c r="M3135" i="21"/>
  <c r="L3135" i="21"/>
  <c r="I3135" i="21"/>
  <c r="H3136" i="21"/>
  <c r="O3134" i="21"/>
  <c r="P3134" i="21"/>
  <c r="Q3134" i="21"/>
  <c r="N3134" i="21"/>
  <c r="N3135" i="21"/>
  <c r="Q3135" i="21"/>
  <c r="O3135" i="21"/>
  <c r="P3135" i="21"/>
  <c r="H3137" i="21"/>
  <c r="K3136" i="21"/>
  <c r="M3136" i="21"/>
  <c r="L3136" i="21"/>
  <c r="J3136" i="21"/>
  <c r="I3136" i="21"/>
  <c r="J3137" i="21"/>
  <c r="K3137" i="21"/>
  <c r="I3137" i="21"/>
  <c r="M3137" i="21"/>
  <c r="L3137" i="21"/>
  <c r="H3138" i="21"/>
  <c r="O3136" i="21"/>
  <c r="N3136" i="21"/>
  <c r="Q3136" i="21"/>
  <c r="P3136" i="21"/>
  <c r="O3137" i="21"/>
  <c r="Q3137" i="21"/>
  <c r="N3137" i="21"/>
  <c r="P3137" i="21"/>
  <c r="H3139" i="21"/>
  <c r="L3138" i="21"/>
  <c r="I3138" i="21"/>
  <c r="M3138" i="21"/>
  <c r="K3138" i="21"/>
  <c r="J3138" i="21"/>
  <c r="H3140" i="21"/>
  <c r="J3139" i="21"/>
  <c r="I3139" i="21"/>
  <c r="M3139" i="21"/>
  <c r="K3139" i="21"/>
  <c r="L3139" i="21"/>
  <c r="Q3138" i="21"/>
  <c r="P3138" i="21"/>
  <c r="O3138" i="21"/>
  <c r="N3138" i="21"/>
  <c r="H3141" i="21"/>
  <c r="L3140" i="21"/>
  <c r="I3140" i="21"/>
  <c r="K3140" i="21"/>
  <c r="J3140" i="21"/>
  <c r="M3140" i="21"/>
  <c r="Q3139" i="21"/>
  <c r="N3139" i="21"/>
  <c r="P3139" i="21"/>
  <c r="O3139" i="21"/>
  <c r="K3141" i="21"/>
  <c r="L3141" i="21"/>
  <c r="J3141" i="21"/>
  <c r="M3141" i="21"/>
  <c r="I3141" i="21"/>
  <c r="H3142" i="21"/>
  <c r="Q3140" i="21"/>
  <c r="P3140" i="21"/>
  <c r="N3140" i="21"/>
  <c r="O3140" i="21"/>
  <c r="O3141" i="21"/>
  <c r="N3141" i="21"/>
  <c r="Q3141" i="21"/>
  <c r="P3141" i="21"/>
  <c r="J3142" i="21"/>
  <c r="I3142" i="21"/>
  <c r="K3142" i="21"/>
  <c r="M3142" i="21"/>
  <c r="L3142" i="21"/>
  <c r="H3143" i="21"/>
  <c r="O3142" i="21"/>
  <c r="N3142" i="21"/>
  <c r="Q3142" i="21"/>
  <c r="P3142" i="21"/>
  <c r="M3143" i="21"/>
  <c r="J3143" i="21"/>
  <c r="K3143" i="21"/>
  <c r="H3144" i="21"/>
  <c r="L3143" i="21"/>
  <c r="I3143" i="21"/>
  <c r="J3144" i="21"/>
  <c r="L3144" i="21"/>
  <c r="H3145" i="21"/>
  <c r="I3144" i="21"/>
  <c r="K3144" i="21"/>
  <c r="M3144" i="21"/>
  <c r="Q3143" i="21"/>
  <c r="P3143" i="21"/>
  <c r="N3143" i="21"/>
  <c r="O3143" i="21"/>
  <c r="K3145" i="21"/>
  <c r="J3145" i="21"/>
  <c r="M3145" i="21"/>
  <c r="H3146" i="21"/>
  <c r="I3145" i="21"/>
  <c r="L3145" i="21"/>
  <c r="N3144" i="21"/>
  <c r="O3144" i="21"/>
  <c r="Q3144" i="21"/>
  <c r="P3144" i="21"/>
  <c r="H3147" i="21"/>
  <c r="M3146" i="21"/>
  <c r="J3146" i="21"/>
  <c r="L3146" i="21"/>
  <c r="I3146" i="21"/>
  <c r="K3146" i="21"/>
  <c r="N3145" i="21"/>
  <c r="O3145" i="21"/>
  <c r="Q3145" i="21"/>
  <c r="P3145" i="21"/>
  <c r="J3147" i="21"/>
  <c r="H3148" i="21"/>
  <c r="L3147" i="21"/>
  <c r="K3147" i="21"/>
  <c r="M3147" i="21"/>
  <c r="I3147" i="21"/>
  <c r="Q3146" i="21"/>
  <c r="N3146" i="21"/>
  <c r="P3146" i="21"/>
  <c r="O3146" i="21"/>
  <c r="H3149" i="21"/>
  <c r="M3148" i="21"/>
  <c r="K3148" i="21"/>
  <c r="L3148" i="21"/>
  <c r="I3148" i="21"/>
  <c r="J3148" i="21"/>
  <c r="P3147" i="21"/>
  <c r="N3147" i="21"/>
  <c r="O3147" i="21"/>
  <c r="Q3147" i="21"/>
  <c r="L3149" i="21"/>
  <c r="I3149" i="21"/>
  <c r="J3149" i="21"/>
  <c r="M3149" i="21"/>
  <c r="H3150" i="21"/>
  <c r="K3149" i="21"/>
  <c r="N3148" i="21"/>
  <c r="P3148" i="21"/>
  <c r="O3148" i="21"/>
  <c r="Q3148" i="21"/>
  <c r="Q3149" i="21"/>
  <c r="O3149" i="21"/>
  <c r="P3149" i="21"/>
  <c r="N3149" i="21"/>
  <c r="L3150" i="21"/>
  <c r="I3150" i="21"/>
  <c r="J3150" i="21"/>
  <c r="K3150" i="21"/>
  <c r="M3150" i="21"/>
  <c r="H3151" i="21"/>
  <c r="N3150" i="21"/>
  <c r="Q3150" i="21"/>
  <c r="P3150" i="21"/>
  <c r="O3150" i="21"/>
  <c r="K3151" i="21"/>
  <c r="L3151" i="21"/>
  <c r="J3151" i="21"/>
  <c r="I3151" i="21"/>
  <c r="H3152" i="21"/>
  <c r="M3151" i="21"/>
  <c r="P3151" i="21"/>
  <c r="Q3151" i="21"/>
  <c r="O3151" i="21"/>
  <c r="N3151" i="21"/>
  <c r="L3152" i="21"/>
  <c r="K3152" i="21"/>
  <c r="M3152" i="21"/>
  <c r="J3152" i="21"/>
  <c r="I3152" i="21"/>
  <c r="H3153" i="21"/>
  <c r="P3152" i="21"/>
  <c r="O3152" i="21"/>
  <c r="N3152" i="21"/>
  <c r="Q3152" i="21"/>
  <c r="I3153" i="21"/>
  <c r="H3154" i="21"/>
  <c r="J3153" i="21"/>
  <c r="L3153" i="21"/>
  <c r="M3153" i="21"/>
  <c r="K3153" i="21"/>
  <c r="Q3153" i="21"/>
  <c r="N3153" i="21"/>
  <c r="P3153" i="21"/>
  <c r="O3153" i="21"/>
  <c r="J3154" i="21"/>
  <c r="K3154" i="21"/>
  <c r="I3154" i="21"/>
  <c r="L3154" i="21"/>
  <c r="H3155" i="21"/>
  <c r="M3154" i="21"/>
  <c r="O3154" i="21"/>
  <c r="Q3154" i="21"/>
  <c r="N3154" i="21"/>
  <c r="P3154" i="21"/>
  <c r="J3155" i="21"/>
  <c r="M3155" i="21"/>
  <c r="I3155" i="21"/>
  <c r="L3155" i="21"/>
  <c r="K3155" i="21"/>
  <c r="H3156" i="21"/>
  <c r="P3155" i="21"/>
  <c r="O3155" i="21"/>
  <c r="Q3155" i="21"/>
  <c r="N3155" i="21"/>
  <c r="J3156" i="21"/>
  <c r="H3157" i="21"/>
  <c r="I3156" i="21"/>
  <c r="L3156" i="21"/>
  <c r="M3156" i="21"/>
  <c r="K3156" i="21"/>
  <c r="M3157" i="21"/>
  <c r="J3157" i="21"/>
  <c r="L3157" i="21"/>
  <c r="H3158" i="21"/>
  <c r="K3157" i="21"/>
  <c r="I3157" i="21"/>
  <c r="P3156" i="21"/>
  <c r="O3156" i="21"/>
  <c r="N3156" i="21"/>
  <c r="Q3156" i="21"/>
  <c r="L3158" i="21"/>
  <c r="I3158" i="21"/>
  <c r="M3158" i="21"/>
  <c r="J3158" i="21"/>
  <c r="H3159" i="21"/>
  <c r="K3158" i="21"/>
  <c r="P3157" i="21"/>
  <c r="N3157" i="21"/>
  <c r="O3157" i="21"/>
  <c r="Q3157" i="21"/>
  <c r="Q3158" i="21"/>
  <c r="P3158" i="21"/>
  <c r="N3158" i="21"/>
  <c r="O3158" i="21"/>
  <c r="H3160" i="21"/>
  <c r="I3159" i="21"/>
  <c r="M3159" i="21"/>
  <c r="J3159" i="21"/>
  <c r="K3159" i="21"/>
  <c r="L3159" i="21"/>
  <c r="K3160" i="21"/>
  <c r="I3160" i="21"/>
  <c r="J3160" i="21"/>
  <c r="M3160" i="21"/>
  <c r="H3161" i="21"/>
  <c r="L3160" i="21"/>
  <c r="P3159" i="21"/>
  <c r="Q3159" i="21"/>
  <c r="O3159" i="21"/>
  <c r="N3159" i="21"/>
  <c r="P3160" i="21"/>
  <c r="Q3160" i="21"/>
  <c r="O3160" i="21"/>
  <c r="N3160" i="21"/>
  <c r="L3161" i="21"/>
  <c r="H3162" i="21"/>
  <c r="M3161" i="21"/>
  <c r="J3161" i="21"/>
  <c r="I3161" i="21"/>
  <c r="K3161" i="21"/>
  <c r="K3162" i="21"/>
  <c r="I3162" i="21"/>
  <c r="J3162" i="21"/>
  <c r="L3162" i="21"/>
  <c r="H3163" i="21"/>
  <c r="M3162" i="21"/>
  <c r="Q3161" i="21"/>
  <c r="P3161" i="21"/>
  <c r="O3161" i="21"/>
  <c r="N3161" i="21"/>
  <c r="P3162" i="21"/>
  <c r="O3162" i="21"/>
  <c r="Q3162" i="21"/>
  <c r="N3162" i="21"/>
  <c r="L3163" i="21"/>
  <c r="I3163" i="21"/>
  <c r="K3163" i="21"/>
  <c r="J3163" i="21"/>
  <c r="H3164" i="21"/>
  <c r="M3163" i="21"/>
  <c r="N3163" i="21"/>
  <c r="Q3163" i="21"/>
  <c r="O3163" i="21"/>
  <c r="P3163" i="21"/>
  <c r="I3164" i="21"/>
  <c r="J3164" i="21"/>
  <c r="M3164" i="21"/>
  <c r="L3164" i="21"/>
  <c r="H3165" i="21"/>
  <c r="K3164" i="21"/>
  <c r="P3164" i="21"/>
  <c r="Q3164" i="21"/>
  <c r="O3164" i="21"/>
  <c r="N3164" i="21"/>
  <c r="J3165" i="21"/>
  <c r="M3165" i="21"/>
  <c r="I3165" i="21"/>
  <c r="K3165" i="21"/>
  <c r="H3166" i="21"/>
  <c r="L3165" i="21"/>
  <c r="O3165" i="21"/>
  <c r="P3165" i="21"/>
  <c r="Q3165" i="21"/>
  <c r="N3165" i="21"/>
  <c r="J3166" i="21"/>
  <c r="I3166" i="21"/>
  <c r="L3166" i="21"/>
  <c r="K3166" i="21"/>
  <c r="M3166" i="21"/>
  <c r="H3167" i="21"/>
  <c r="O3166" i="21"/>
  <c r="Q3166" i="21"/>
  <c r="N3166" i="21"/>
  <c r="P3166" i="21"/>
  <c r="I3167" i="21"/>
  <c r="M3167" i="21"/>
  <c r="J3167" i="21"/>
  <c r="H3168" i="21"/>
  <c r="L3167" i="21"/>
  <c r="K3167" i="21"/>
  <c r="O3167" i="21"/>
  <c r="N3167" i="21"/>
  <c r="P3167" i="21"/>
  <c r="Q3167" i="21"/>
  <c r="K3168" i="21"/>
  <c r="H3169" i="21"/>
  <c r="L3168" i="21"/>
  <c r="M3168" i="21"/>
  <c r="J3168" i="21"/>
  <c r="I3168" i="21"/>
  <c r="I3169" i="21"/>
  <c r="K3169" i="21"/>
  <c r="M3169" i="21"/>
  <c r="L3169" i="21"/>
  <c r="H3170" i="21"/>
  <c r="J3169" i="21"/>
  <c r="P3168" i="21"/>
  <c r="N3168" i="21"/>
  <c r="O3168" i="21"/>
  <c r="Q3168" i="21"/>
  <c r="P3169" i="21"/>
  <c r="O3169" i="21"/>
  <c r="Q3169" i="21"/>
  <c r="N3169" i="21"/>
  <c r="J3170" i="21"/>
  <c r="L3170" i="21"/>
  <c r="I3170" i="21"/>
  <c r="H3171" i="21"/>
  <c r="K3170" i="21"/>
  <c r="M3170" i="21"/>
  <c r="Q3170" i="21"/>
  <c r="N3170" i="21"/>
  <c r="P3170" i="21"/>
  <c r="O3170" i="21"/>
  <c r="L3171" i="21"/>
  <c r="J3171" i="21"/>
  <c r="K3171" i="21"/>
  <c r="M3171" i="21"/>
  <c r="I3171" i="21"/>
  <c r="H3172" i="21"/>
  <c r="P3171" i="21"/>
  <c r="N3171" i="21"/>
  <c r="O3171" i="21"/>
  <c r="Q3171" i="21"/>
  <c r="L3172" i="21"/>
  <c r="K3172" i="21"/>
  <c r="J3172" i="21"/>
  <c r="I3172" i="21"/>
  <c r="H3173" i="21"/>
  <c r="M3172" i="21"/>
  <c r="O3172" i="21"/>
  <c r="Q3172" i="21"/>
  <c r="P3172" i="21"/>
  <c r="N3172" i="21"/>
  <c r="H3174" i="21"/>
  <c r="J3173" i="21"/>
  <c r="K3173" i="21"/>
  <c r="I3173" i="21"/>
  <c r="L3173" i="21"/>
  <c r="M3173" i="21"/>
  <c r="H3175" i="21"/>
  <c r="I3174" i="21"/>
  <c r="K3174" i="21"/>
  <c r="L3174" i="21"/>
  <c r="M3174" i="21"/>
  <c r="J3174" i="21"/>
  <c r="Q3173" i="21"/>
  <c r="N3173" i="21"/>
  <c r="O3173" i="21"/>
  <c r="P3173" i="21"/>
  <c r="K3175" i="21"/>
  <c r="J3175" i="21"/>
  <c r="H3176" i="21"/>
  <c r="L3175" i="21"/>
  <c r="M3175" i="21"/>
  <c r="I3175" i="21"/>
  <c r="Q3174" i="21"/>
  <c r="P3174" i="21"/>
  <c r="N3174" i="21"/>
  <c r="O3174" i="21"/>
  <c r="I3176" i="21"/>
  <c r="J3176" i="21"/>
  <c r="K3176" i="21"/>
  <c r="M3176" i="21"/>
  <c r="H3177" i="21"/>
  <c r="L3176" i="21"/>
  <c r="O3175" i="21"/>
  <c r="Q3175" i="21"/>
  <c r="N3175" i="21"/>
  <c r="P3175" i="21"/>
  <c r="P3176" i="21"/>
  <c r="O3176" i="21"/>
  <c r="Q3176" i="21"/>
  <c r="N3176" i="21"/>
  <c r="L3177" i="21"/>
  <c r="H3178" i="21"/>
  <c r="M3177" i="21"/>
  <c r="I3177" i="21"/>
  <c r="K3177" i="21"/>
  <c r="J3177" i="21"/>
  <c r="M3178" i="21"/>
  <c r="H3179" i="21"/>
  <c r="L3178" i="21"/>
  <c r="K3178" i="21"/>
  <c r="I3178" i="21"/>
  <c r="J3178" i="21"/>
  <c r="P3177" i="21"/>
  <c r="O3177" i="21"/>
  <c r="Q3177" i="21"/>
  <c r="N3177" i="21"/>
  <c r="H3180" i="21"/>
  <c r="L3179" i="21"/>
  <c r="J3179" i="21"/>
  <c r="M3179" i="21"/>
  <c r="I3179" i="21"/>
  <c r="K3179" i="21"/>
  <c r="N3178" i="21"/>
  <c r="Q3178" i="21"/>
  <c r="O3178" i="21"/>
  <c r="P3178" i="21"/>
  <c r="L3180" i="21"/>
  <c r="J3180" i="21"/>
  <c r="M3180" i="21"/>
  <c r="H3181" i="21"/>
  <c r="K3180" i="21"/>
  <c r="I3180" i="21"/>
  <c r="O3179" i="21"/>
  <c r="Q3179" i="21"/>
  <c r="N3179" i="21"/>
  <c r="P3179" i="21"/>
  <c r="K3181" i="21"/>
  <c r="L3181" i="21"/>
  <c r="J3181" i="21"/>
  <c r="H3182" i="21"/>
  <c r="M3181" i="21"/>
  <c r="I3181" i="21"/>
  <c r="P3180" i="21"/>
  <c r="O3180" i="21"/>
  <c r="N3180" i="21"/>
  <c r="Q3180" i="21"/>
  <c r="I3182" i="21"/>
  <c r="M3182" i="21"/>
  <c r="J3182" i="21"/>
  <c r="H3183" i="21"/>
  <c r="L3182" i="21"/>
  <c r="K3182" i="21"/>
  <c r="N3181" i="21"/>
  <c r="Q3181" i="21"/>
  <c r="P3181" i="21"/>
  <c r="O3181" i="21"/>
  <c r="N3182" i="21"/>
  <c r="Q3182" i="21"/>
  <c r="P3182" i="21"/>
  <c r="O3182" i="21"/>
  <c r="I3183" i="21"/>
  <c r="L3183" i="21"/>
  <c r="H3184" i="21"/>
  <c r="K3183" i="21"/>
  <c r="J3183" i="21"/>
  <c r="M3183" i="21"/>
  <c r="N3183" i="21"/>
  <c r="Q3183" i="21"/>
  <c r="P3183" i="21"/>
  <c r="O3183" i="21"/>
  <c r="L3184" i="21"/>
  <c r="K3184" i="21"/>
  <c r="I3184" i="21"/>
  <c r="H3185" i="21"/>
  <c r="J3184" i="21"/>
  <c r="M3184" i="21"/>
  <c r="N3184" i="21"/>
  <c r="O3184" i="21"/>
  <c r="P3184" i="21"/>
  <c r="Q3184" i="21"/>
  <c r="I3185" i="21"/>
  <c r="M3185" i="21"/>
  <c r="L3185" i="21"/>
  <c r="H3186" i="21"/>
  <c r="J3185" i="21"/>
  <c r="K3185" i="21"/>
  <c r="P3185" i="21"/>
  <c r="O3185" i="21"/>
  <c r="N3185" i="21"/>
  <c r="Q3185" i="21"/>
  <c r="K3186" i="21"/>
  <c r="J3186" i="21"/>
  <c r="L3186" i="21"/>
  <c r="M3186" i="21"/>
  <c r="I3186" i="21"/>
  <c r="H3187" i="21"/>
  <c r="O3186" i="21"/>
  <c r="P3186" i="21"/>
  <c r="Q3186" i="21"/>
  <c r="N3186" i="21"/>
  <c r="M3187" i="21"/>
  <c r="J3187" i="21"/>
  <c r="I3187" i="21"/>
  <c r="H3188" i="21"/>
  <c r="L3187" i="21"/>
  <c r="K3187" i="21"/>
  <c r="O3187" i="21"/>
  <c r="N3187" i="21"/>
  <c r="P3187" i="21"/>
  <c r="Q3187" i="21"/>
  <c r="L3188" i="21"/>
  <c r="I3188" i="21"/>
  <c r="K3188" i="21"/>
  <c r="H3189" i="21"/>
  <c r="M3188" i="21"/>
  <c r="J3188" i="21"/>
  <c r="Q3188" i="21"/>
  <c r="O3188" i="21"/>
  <c r="N3188" i="21"/>
  <c r="P3188" i="21"/>
  <c r="L3189" i="21"/>
  <c r="K3189" i="21"/>
  <c r="M3189" i="21"/>
  <c r="I3189" i="21"/>
  <c r="J3189" i="21"/>
  <c r="H3190" i="21"/>
  <c r="Q3189" i="21"/>
  <c r="P3189" i="21"/>
  <c r="O3189" i="21"/>
  <c r="N3189" i="21"/>
  <c r="H3191" i="21"/>
  <c r="J3190" i="21"/>
  <c r="I3190" i="21"/>
  <c r="M3190" i="21"/>
  <c r="L3190" i="21"/>
  <c r="K3190" i="21"/>
  <c r="I3191" i="21"/>
  <c r="H3192" i="21"/>
  <c r="M3191" i="21"/>
  <c r="L3191" i="21"/>
  <c r="K3191" i="21"/>
  <c r="J3191" i="21"/>
  <c r="Q3190" i="21"/>
  <c r="N3190" i="21"/>
  <c r="P3190" i="21"/>
  <c r="O3190" i="21"/>
  <c r="O3191" i="21"/>
  <c r="P3191" i="21"/>
  <c r="Q3191" i="21"/>
  <c r="N3191" i="21"/>
  <c r="M3192" i="21"/>
  <c r="H3193" i="21"/>
  <c r="I3192" i="21"/>
  <c r="K3192" i="21"/>
  <c r="J3192" i="21"/>
  <c r="L3192" i="21"/>
  <c r="H3194" i="21"/>
  <c r="J3193" i="21"/>
  <c r="M3193" i="21"/>
  <c r="I3193" i="21"/>
  <c r="L3193" i="21"/>
  <c r="K3193" i="21"/>
  <c r="Q3192" i="21"/>
  <c r="N3192" i="21"/>
  <c r="O3192" i="21"/>
  <c r="P3192" i="21"/>
  <c r="M3194" i="21"/>
  <c r="I3194" i="21"/>
  <c r="H3195" i="21"/>
  <c r="K3194" i="21"/>
  <c r="L3194" i="21"/>
  <c r="J3194" i="21"/>
  <c r="P3193" i="21"/>
  <c r="O3193" i="21"/>
  <c r="Q3193" i="21"/>
  <c r="N3193" i="21"/>
  <c r="O3194" i="21"/>
  <c r="N3194" i="21"/>
  <c r="P3194" i="21"/>
  <c r="Q3194" i="21"/>
  <c r="J3195" i="21"/>
  <c r="K3195" i="21"/>
  <c r="I3195" i="21"/>
  <c r="L3195" i="21"/>
  <c r="M3195" i="21"/>
  <c r="H3196" i="21"/>
  <c r="O3195" i="21"/>
  <c r="Q3195" i="21"/>
  <c r="P3195" i="21"/>
  <c r="N3195" i="21"/>
  <c r="M3196" i="21"/>
  <c r="I3196" i="21"/>
  <c r="K3196" i="21"/>
  <c r="J3196" i="21"/>
  <c r="L3196" i="21"/>
  <c r="H3197" i="21"/>
  <c r="Q3196" i="21"/>
  <c r="O3196" i="21"/>
  <c r="N3196" i="21"/>
  <c r="P3196" i="21"/>
  <c r="K3197" i="21"/>
  <c r="J3197" i="21"/>
  <c r="L3197" i="21"/>
  <c r="H3198" i="21"/>
  <c r="I3197" i="21"/>
  <c r="M3197" i="21"/>
  <c r="L3198" i="21"/>
  <c r="K3198" i="21"/>
  <c r="M3198" i="21"/>
  <c r="I3198" i="21"/>
  <c r="J3198" i="21"/>
  <c r="H3199" i="21"/>
  <c r="N3197" i="21"/>
  <c r="P3197" i="21"/>
  <c r="Q3197" i="21"/>
  <c r="O3197" i="21"/>
  <c r="P3198" i="21"/>
  <c r="Q3198" i="21"/>
  <c r="N3198" i="21"/>
  <c r="O3198" i="21"/>
  <c r="J3199" i="21"/>
  <c r="M3199" i="21"/>
  <c r="K3199" i="21"/>
  <c r="H3200" i="21"/>
  <c r="L3199" i="21"/>
  <c r="I3199" i="21"/>
  <c r="I3200" i="21"/>
  <c r="H3201" i="21"/>
  <c r="J3200" i="21"/>
  <c r="L3200" i="21"/>
  <c r="M3200" i="21"/>
  <c r="K3200" i="21"/>
  <c r="O3199" i="21"/>
  <c r="P3199" i="21"/>
  <c r="N3199" i="21"/>
  <c r="Q3199" i="21"/>
  <c r="P3200" i="21"/>
  <c r="Q3200" i="21"/>
  <c r="O3200" i="21"/>
  <c r="N3200" i="21"/>
  <c r="M3201" i="21"/>
  <c r="I3201" i="21"/>
  <c r="J3201" i="21"/>
  <c r="H3202" i="21"/>
  <c r="L3201" i="21"/>
  <c r="K3201" i="21"/>
  <c r="P3201" i="21"/>
  <c r="Q3201" i="21"/>
  <c r="N3201" i="21"/>
  <c r="O3201" i="21"/>
  <c r="H3203" i="21"/>
  <c r="M3202" i="21"/>
  <c r="J3202" i="21"/>
  <c r="K3202" i="21"/>
  <c r="I3202" i="21"/>
  <c r="L3202" i="21"/>
  <c r="K3203" i="21"/>
  <c r="I3203" i="21"/>
  <c r="M3203" i="21"/>
  <c r="H3204" i="21"/>
  <c r="J3203" i="21"/>
  <c r="L3203" i="21"/>
  <c r="P3202" i="21"/>
  <c r="Q3202" i="21"/>
  <c r="N3202" i="21"/>
  <c r="O3202" i="21"/>
  <c r="N3203" i="21"/>
  <c r="P3203" i="21"/>
  <c r="Q3203" i="21"/>
  <c r="O3203" i="21"/>
  <c r="H3205" i="21"/>
  <c r="K3204" i="21"/>
  <c r="J3204" i="21"/>
  <c r="I3204" i="21"/>
  <c r="M3204" i="21"/>
  <c r="L3204" i="21"/>
  <c r="H3206" i="21"/>
  <c r="J3205" i="21"/>
  <c r="L3205" i="21"/>
  <c r="I3205" i="21"/>
  <c r="K3205" i="21"/>
  <c r="M3205" i="21"/>
  <c r="P3204" i="21"/>
  <c r="N3204" i="21"/>
  <c r="O3204" i="21"/>
  <c r="Q3204" i="21"/>
  <c r="K3206" i="21"/>
  <c r="I3206" i="21"/>
  <c r="M3206" i="21"/>
  <c r="L3206" i="21"/>
  <c r="J3206" i="21"/>
  <c r="H3207" i="21"/>
  <c r="N3205" i="21"/>
  <c r="O3205" i="21"/>
  <c r="P3205" i="21"/>
  <c r="Q3205" i="21"/>
  <c r="O3206" i="21"/>
  <c r="Q3206" i="21"/>
  <c r="N3206" i="21"/>
  <c r="P3206" i="21"/>
  <c r="L3207" i="21"/>
  <c r="I3207" i="21"/>
  <c r="H3208" i="21"/>
  <c r="J3207" i="21"/>
  <c r="M3207" i="21"/>
  <c r="K3207" i="21"/>
  <c r="N3207" i="21"/>
  <c r="O3207" i="21"/>
  <c r="P3207" i="21"/>
  <c r="Q3207" i="21"/>
  <c r="M3208" i="21"/>
  <c r="K3208" i="21"/>
  <c r="L3208" i="21"/>
  <c r="I3208" i="21"/>
  <c r="J3208" i="21"/>
  <c r="H3209" i="21"/>
  <c r="Q3208" i="21"/>
  <c r="P3208" i="21"/>
  <c r="N3208" i="21"/>
  <c r="O3208" i="21"/>
  <c r="L3209" i="21"/>
  <c r="K3209" i="21"/>
  <c r="I3209" i="21"/>
  <c r="J3209" i="21"/>
  <c r="M3209" i="21"/>
  <c r="H3210" i="21"/>
  <c r="P3209" i="21"/>
  <c r="N3209" i="21"/>
  <c r="O3209" i="21"/>
  <c r="Q3209" i="21"/>
  <c r="L3210" i="21"/>
  <c r="H3211" i="21"/>
  <c r="J3210" i="21"/>
  <c r="M3210" i="21"/>
  <c r="K3210" i="21"/>
  <c r="I3210" i="21"/>
  <c r="J3211" i="21"/>
  <c r="M3211" i="21"/>
  <c r="L3211" i="21"/>
  <c r="K3211" i="21"/>
  <c r="H3212" i="21"/>
  <c r="I3211" i="21"/>
  <c r="O3210" i="21"/>
  <c r="N3210" i="21"/>
  <c r="P3210" i="21"/>
  <c r="Q3210" i="21"/>
  <c r="I3212" i="21"/>
  <c r="J3212" i="21"/>
  <c r="K3212" i="21"/>
  <c r="M3212" i="21"/>
  <c r="L3212" i="21"/>
  <c r="H3213" i="21"/>
  <c r="N3211" i="21"/>
  <c r="O3211" i="21"/>
  <c r="Q3211" i="21"/>
  <c r="P3211" i="21"/>
  <c r="Q3212" i="21"/>
  <c r="O3212" i="21"/>
  <c r="P3212" i="21"/>
  <c r="N3212" i="21"/>
  <c r="I3213" i="21"/>
  <c r="L3213" i="21"/>
  <c r="J3213" i="21"/>
  <c r="M3213" i="21"/>
  <c r="H3214" i="21"/>
  <c r="K3213" i="21"/>
  <c r="P3213" i="21"/>
  <c r="N3213" i="21"/>
  <c r="Q3213" i="21"/>
  <c r="O3213" i="21"/>
  <c r="K3214" i="21"/>
  <c r="L3214" i="21"/>
  <c r="I3214" i="21"/>
  <c r="M3214" i="21"/>
  <c r="J3214" i="21"/>
  <c r="H3215" i="21"/>
  <c r="O3214" i="21"/>
  <c r="Q3214" i="21"/>
  <c r="N3214" i="21"/>
  <c r="P3214" i="21"/>
  <c r="H3216" i="21"/>
  <c r="M3215" i="21"/>
  <c r="J3215" i="21"/>
  <c r="L3215" i="21"/>
  <c r="I3215" i="21"/>
  <c r="K3215" i="21"/>
  <c r="K3216" i="21"/>
  <c r="H3217" i="21"/>
  <c r="I3216" i="21"/>
  <c r="M3216" i="21"/>
  <c r="L3216" i="21"/>
  <c r="J3216" i="21"/>
  <c r="O3215" i="21"/>
  <c r="N3215" i="21"/>
  <c r="Q3215" i="21"/>
  <c r="P3215" i="21"/>
  <c r="J3217" i="21"/>
  <c r="H3218" i="21"/>
  <c r="K3217" i="21"/>
  <c r="M3217" i="21"/>
  <c r="I3217" i="21"/>
  <c r="L3217" i="21"/>
  <c r="Q3216" i="21"/>
  <c r="N3216" i="21"/>
  <c r="P3216" i="21"/>
  <c r="O3216" i="21"/>
  <c r="H3219" i="21"/>
  <c r="K3218" i="21"/>
  <c r="L3218" i="21"/>
  <c r="J3218" i="21"/>
  <c r="I3218" i="21"/>
  <c r="M3218" i="21"/>
  <c r="P3217" i="21"/>
  <c r="N3217" i="21"/>
  <c r="O3217" i="21"/>
  <c r="Q3217" i="21"/>
  <c r="M3219" i="21"/>
  <c r="L3219" i="21"/>
  <c r="J3219" i="21"/>
  <c r="I3219" i="21"/>
  <c r="K3219" i="21"/>
  <c r="H3220" i="21"/>
  <c r="P3218" i="21"/>
  <c r="O3218" i="21"/>
  <c r="N3218" i="21"/>
  <c r="Q3218" i="21"/>
  <c r="N3219" i="21"/>
  <c r="P3219" i="21"/>
  <c r="Q3219" i="21"/>
  <c r="O3219" i="21"/>
  <c r="L3220" i="21"/>
  <c r="K3220" i="21"/>
  <c r="H3221" i="21"/>
  <c r="M3220" i="21"/>
  <c r="J3220" i="21"/>
  <c r="I3220" i="21"/>
  <c r="J3221" i="21"/>
  <c r="M3221" i="21"/>
  <c r="K3221" i="21"/>
  <c r="I3221" i="21"/>
  <c r="H3222" i="21"/>
  <c r="L3221" i="21"/>
  <c r="O3220" i="21"/>
  <c r="Q3220" i="21"/>
  <c r="P3220" i="21"/>
  <c r="N3220" i="21"/>
  <c r="O3221" i="21"/>
  <c r="Q3221" i="21"/>
  <c r="N3221" i="21"/>
  <c r="P3221" i="21"/>
  <c r="H3223" i="21"/>
  <c r="J3222" i="21"/>
  <c r="M3222" i="21"/>
  <c r="L3222" i="21"/>
  <c r="K3222" i="21"/>
  <c r="I3222" i="21"/>
  <c r="L3223" i="21"/>
  <c r="M3223" i="21"/>
  <c r="H3224" i="21"/>
  <c r="K3223" i="21"/>
  <c r="J3223" i="21"/>
  <c r="I3223" i="21"/>
  <c r="O3222" i="21"/>
  <c r="P3222" i="21"/>
  <c r="N3222" i="21"/>
  <c r="Q3222" i="21"/>
  <c r="I3224" i="21"/>
  <c r="M3224" i="21"/>
  <c r="H3225" i="21"/>
  <c r="K3224" i="21"/>
  <c r="L3224" i="21"/>
  <c r="J3224" i="21"/>
  <c r="O3223" i="21"/>
  <c r="P3223" i="21"/>
  <c r="N3223" i="21"/>
  <c r="Q3223" i="21"/>
  <c r="Q3224" i="21"/>
  <c r="P3224" i="21"/>
  <c r="O3224" i="21"/>
  <c r="N3224" i="21"/>
  <c r="M3225" i="21"/>
  <c r="J3225" i="21"/>
  <c r="K3225" i="21"/>
  <c r="I3225" i="21"/>
  <c r="H3226" i="21"/>
  <c r="L3225" i="21"/>
  <c r="N3225" i="21"/>
  <c r="Q3225" i="21"/>
  <c r="O3225" i="21"/>
  <c r="P3225" i="21"/>
  <c r="H3227" i="21"/>
  <c r="J3226" i="21"/>
  <c r="M3226" i="21"/>
  <c r="I3226" i="21"/>
  <c r="K3226" i="21"/>
  <c r="L3226" i="21"/>
  <c r="M3227" i="21"/>
  <c r="L3227" i="21"/>
  <c r="J3227" i="21"/>
  <c r="K3227" i="21"/>
  <c r="H3228" i="21"/>
  <c r="I3227" i="21"/>
  <c r="Q3226" i="21"/>
  <c r="O3226" i="21"/>
  <c r="N3226" i="21"/>
  <c r="P3226" i="21"/>
  <c r="M3228" i="21"/>
  <c r="H3229" i="21"/>
  <c r="J3228" i="21"/>
  <c r="K3228" i="21"/>
  <c r="L3228" i="21"/>
  <c r="I3228" i="21"/>
  <c r="P3227" i="21"/>
  <c r="N3227" i="21"/>
  <c r="Q3227" i="21"/>
  <c r="O3227" i="21"/>
  <c r="H3230" i="21"/>
  <c r="M3229" i="21"/>
  <c r="K3229" i="21"/>
  <c r="J3229" i="21"/>
  <c r="L3229" i="21"/>
  <c r="I3229" i="21"/>
  <c r="P3228" i="21"/>
  <c r="O3228" i="21"/>
  <c r="N3228" i="21"/>
  <c r="Q3228" i="21"/>
  <c r="M3230" i="21"/>
  <c r="J3230" i="21"/>
  <c r="L3230" i="21"/>
  <c r="K3230" i="21"/>
  <c r="I3230" i="21"/>
  <c r="H3231" i="21"/>
  <c r="Q3229" i="21"/>
  <c r="N3229" i="21"/>
  <c r="P3229" i="21"/>
  <c r="O3229" i="21"/>
  <c r="P3230" i="21"/>
  <c r="O3230" i="21"/>
  <c r="Q3230" i="21"/>
  <c r="N3230" i="21"/>
  <c r="L3231" i="21"/>
  <c r="M3231" i="21"/>
  <c r="H3232" i="21"/>
  <c r="J3231" i="21"/>
  <c r="K3231" i="21"/>
  <c r="I3231" i="21"/>
  <c r="I3232" i="21"/>
  <c r="L3232" i="21"/>
  <c r="H3233" i="21"/>
  <c r="M3232" i="21"/>
  <c r="J3232" i="21"/>
  <c r="K3232" i="21"/>
  <c r="Q3231" i="21"/>
  <c r="O3231" i="21"/>
  <c r="N3231" i="21"/>
  <c r="P3231" i="21"/>
  <c r="O3232" i="21"/>
  <c r="N3232" i="21"/>
  <c r="P3232" i="21"/>
  <c r="Q3232" i="21"/>
  <c r="J3233" i="21"/>
  <c r="L3233" i="21"/>
  <c r="K3233" i="21"/>
  <c r="M3233" i="21"/>
  <c r="H3234" i="21"/>
  <c r="I3233" i="21"/>
  <c r="L3234" i="21"/>
  <c r="K3234" i="21"/>
  <c r="M3234" i="21"/>
  <c r="J3234" i="21"/>
  <c r="H3235" i="21"/>
  <c r="I3234" i="21"/>
  <c r="N3233" i="21"/>
  <c r="P3233" i="21"/>
  <c r="Q3233" i="21"/>
  <c r="O3233" i="21"/>
  <c r="L3235" i="21"/>
  <c r="H3236" i="21"/>
  <c r="M3235" i="21"/>
  <c r="I3235" i="21"/>
  <c r="K3235" i="21"/>
  <c r="J3235" i="21"/>
  <c r="Q3234" i="21"/>
  <c r="N3234" i="21"/>
  <c r="P3234" i="21"/>
  <c r="O3234" i="21"/>
  <c r="I3236" i="21"/>
  <c r="J3236" i="21"/>
  <c r="M3236" i="21"/>
  <c r="H3237" i="21"/>
  <c r="K3236" i="21"/>
  <c r="L3236" i="21"/>
  <c r="Q3235" i="21"/>
  <c r="P3235" i="21"/>
  <c r="O3235" i="21"/>
  <c r="N3235" i="21"/>
  <c r="O3236" i="21"/>
  <c r="Q3236" i="21"/>
  <c r="P3236" i="21"/>
  <c r="N3236" i="21"/>
  <c r="H3238" i="21"/>
  <c r="L3237" i="21"/>
  <c r="J3237" i="21"/>
  <c r="K3237" i="21"/>
  <c r="I3237" i="21"/>
  <c r="M3237" i="21"/>
  <c r="I3238" i="21"/>
  <c r="K3238" i="21"/>
  <c r="M3238" i="21"/>
  <c r="L3238" i="21"/>
  <c r="H3239" i="21"/>
  <c r="J3238" i="21"/>
  <c r="P3237" i="21"/>
  <c r="N3237" i="21"/>
  <c r="Q3237" i="21"/>
  <c r="O3237" i="21"/>
  <c r="N3238" i="21"/>
  <c r="O3238" i="21"/>
  <c r="P3238" i="21"/>
  <c r="Q3238" i="21"/>
  <c r="L3239" i="21"/>
  <c r="M3239" i="21"/>
  <c r="K3239" i="21"/>
  <c r="I3239" i="21"/>
  <c r="H3240" i="21"/>
  <c r="J3239" i="21"/>
  <c r="P3239" i="21"/>
  <c r="Q3239" i="21"/>
  <c r="N3239" i="21"/>
  <c r="O3239" i="21"/>
  <c r="M3240" i="21"/>
  <c r="H3241" i="21"/>
  <c r="J3240" i="21"/>
  <c r="L3240" i="21"/>
  <c r="K3240" i="21"/>
  <c r="I3240" i="21"/>
  <c r="H3242" i="21"/>
  <c r="J3241" i="21"/>
  <c r="I3241" i="21"/>
  <c r="L3241" i="21"/>
  <c r="M3241" i="21"/>
  <c r="K3241" i="21"/>
  <c r="Q3240" i="21"/>
  <c r="O3240" i="21"/>
  <c r="N3240" i="21"/>
  <c r="P3240" i="21"/>
  <c r="M3242" i="21"/>
  <c r="H3243" i="21"/>
  <c r="J3242" i="21"/>
  <c r="I3242" i="21"/>
  <c r="K3242" i="21"/>
  <c r="L3242" i="21"/>
  <c r="N3241" i="21"/>
  <c r="O3241" i="21"/>
  <c r="Q3241" i="21"/>
  <c r="P3241" i="21"/>
  <c r="H3244" i="21"/>
  <c r="K3243" i="21"/>
  <c r="J3243" i="21"/>
  <c r="I3243" i="21"/>
  <c r="M3243" i="21"/>
  <c r="L3243" i="21"/>
  <c r="O3242" i="21"/>
  <c r="Q3242" i="21"/>
  <c r="N3242" i="21"/>
  <c r="P3242" i="21"/>
  <c r="K3244" i="21"/>
  <c r="M3244" i="21"/>
  <c r="J3244" i="21"/>
  <c r="I3244" i="21"/>
  <c r="H3245" i="21"/>
  <c r="L3244" i="21"/>
  <c r="N3243" i="21"/>
  <c r="P3243" i="21"/>
  <c r="O3243" i="21"/>
  <c r="Q3243" i="21"/>
  <c r="Q3244" i="21"/>
  <c r="P3244" i="21"/>
  <c r="O3244" i="21"/>
  <c r="N3244" i="21"/>
  <c r="M3245" i="21"/>
  <c r="L3245" i="21"/>
  <c r="I3245" i="21"/>
  <c r="J3245" i="21"/>
  <c r="H3246" i="21"/>
  <c r="K3245" i="21"/>
  <c r="P3245" i="21"/>
  <c r="O3245" i="21"/>
  <c r="Q3245" i="21"/>
  <c r="N3245" i="21"/>
  <c r="K3246" i="21"/>
  <c r="H3247" i="21"/>
  <c r="M3246" i="21"/>
  <c r="L3246" i="21"/>
  <c r="J3246" i="21"/>
  <c r="I3246" i="21"/>
  <c r="M3247" i="21"/>
  <c r="J3247" i="21"/>
  <c r="H3248" i="21"/>
  <c r="L3247" i="21"/>
  <c r="K3247" i="21"/>
  <c r="I3247" i="21"/>
  <c r="Q3246" i="21"/>
  <c r="N3246" i="21"/>
  <c r="P3246" i="21"/>
  <c r="O3246" i="21"/>
  <c r="L3248" i="21"/>
  <c r="M3248" i="21"/>
  <c r="J3248" i="21"/>
  <c r="K3248" i="21"/>
  <c r="H3249" i="21"/>
  <c r="I3248" i="21"/>
  <c r="Q3247" i="21"/>
  <c r="P3247" i="21"/>
  <c r="N3247" i="21"/>
  <c r="O3247" i="21"/>
  <c r="I3249" i="21"/>
  <c r="H3250" i="21"/>
  <c r="M3249" i="21"/>
  <c r="L3249" i="21"/>
  <c r="K3249" i="21"/>
  <c r="J3249" i="21"/>
  <c r="P3248" i="21"/>
  <c r="N3248" i="21"/>
  <c r="Q3248" i="21"/>
  <c r="O3248" i="21"/>
  <c r="P3249" i="21"/>
  <c r="O3249" i="21"/>
  <c r="Q3249" i="21"/>
  <c r="N3249" i="21"/>
  <c r="J3250" i="21"/>
  <c r="I3250" i="21"/>
  <c r="H3251" i="21"/>
  <c r="M3250" i="21"/>
  <c r="L3250" i="21"/>
  <c r="K3250" i="21"/>
  <c r="N3250" i="21"/>
  <c r="O3250" i="21"/>
  <c r="P3250" i="21"/>
  <c r="Q3250" i="21"/>
  <c r="K3251" i="21"/>
  <c r="M3251" i="21"/>
  <c r="I3251" i="21"/>
  <c r="H3252" i="21"/>
  <c r="L3251" i="21"/>
  <c r="J3251" i="21"/>
  <c r="Q3251" i="21"/>
  <c r="P3251" i="21"/>
  <c r="N3251" i="21"/>
  <c r="O3251" i="21"/>
  <c r="H3253" i="21"/>
  <c r="M3252" i="21"/>
  <c r="L3252" i="21"/>
  <c r="J3252" i="21"/>
  <c r="K3252" i="21"/>
  <c r="I3252" i="21"/>
  <c r="K3253" i="21"/>
  <c r="L3253" i="21"/>
  <c r="I3253" i="21"/>
  <c r="M3253" i="21"/>
  <c r="J3253" i="21"/>
  <c r="H3254" i="21"/>
  <c r="P3252" i="21"/>
  <c r="O3252" i="21"/>
  <c r="N3252" i="21"/>
  <c r="Q3252" i="21"/>
  <c r="O3253" i="21"/>
  <c r="P3253" i="21"/>
  <c r="Q3253" i="21"/>
  <c r="N3253" i="21"/>
  <c r="H3255" i="21"/>
  <c r="I3254" i="21"/>
  <c r="J3254" i="21"/>
  <c r="M3254" i="21"/>
  <c r="K3254" i="21"/>
  <c r="L3254" i="21"/>
  <c r="L3255" i="21"/>
  <c r="M3255" i="21"/>
  <c r="J3255" i="21"/>
  <c r="I3255" i="21"/>
  <c r="H3256" i="21"/>
  <c r="K3255" i="21"/>
  <c r="Q3254" i="21"/>
  <c r="N3254" i="21"/>
  <c r="P3254" i="21"/>
  <c r="O3254" i="21"/>
  <c r="O3255" i="21"/>
  <c r="P3255" i="21"/>
  <c r="Q3255" i="21"/>
  <c r="N3255" i="21"/>
  <c r="H3257" i="21"/>
  <c r="M3256" i="21"/>
  <c r="K3256" i="21"/>
  <c r="I3256" i="21"/>
  <c r="J3256" i="21"/>
  <c r="L3256" i="21"/>
  <c r="H3258" i="21"/>
  <c r="I3257" i="21"/>
  <c r="J3257" i="21"/>
  <c r="M3257" i="21"/>
  <c r="L3257" i="21"/>
  <c r="K3257" i="21"/>
  <c r="Q3256" i="21"/>
  <c r="N3256" i="21"/>
  <c r="P3256" i="21"/>
  <c r="O3256" i="21"/>
  <c r="M3258" i="21"/>
  <c r="I3258" i="21"/>
  <c r="K3258" i="21"/>
  <c r="H3259" i="21"/>
  <c r="J3258" i="21"/>
  <c r="L3258" i="21"/>
  <c r="P3257" i="21"/>
  <c r="N3257" i="21"/>
  <c r="O3257" i="21"/>
  <c r="Q3257" i="21"/>
  <c r="O3258" i="21"/>
  <c r="Q3258" i="21"/>
  <c r="P3258" i="21"/>
  <c r="N3258" i="21"/>
  <c r="M3259" i="21"/>
  <c r="L3259" i="21"/>
  <c r="H3260" i="21"/>
  <c r="J3259" i="21"/>
  <c r="I3259" i="21"/>
  <c r="K3259" i="21"/>
  <c r="I3260" i="21"/>
  <c r="J3260" i="21"/>
  <c r="M3260" i="21"/>
  <c r="H3261" i="21"/>
  <c r="K3260" i="21"/>
  <c r="L3260" i="21"/>
  <c r="P3259" i="21"/>
  <c r="O3259" i="21"/>
  <c r="Q3259" i="21"/>
  <c r="N3259" i="21"/>
  <c r="O3260" i="21"/>
  <c r="P3260" i="21"/>
  <c r="Q3260" i="21"/>
  <c r="N3260" i="21"/>
  <c r="J3261" i="21"/>
  <c r="L3261" i="21"/>
  <c r="H3262" i="21"/>
  <c r="I3261" i="21"/>
  <c r="M3261" i="21"/>
  <c r="K3261" i="21"/>
  <c r="K3262" i="21"/>
  <c r="H3263" i="21"/>
  <c r="M3262" i="21"/>
  <c r="J3262" i="21"/>
  <c r="L3262" i="21"/>
  <c r="I3262" i="21"/>
  <c r="Q3261" i="21"/>
  <c r="N3261" i="21"/>
  <c r="P3261" i="21"/>
  <c r="O3261" i="21"/>
  <c r="K3263" i="21"/>
  <c r="H3264" i="21"/>
  <c r="I3263" i="21"/>
  <c r="J3263" i="21"/>
  <c r="L3263" i="21"/>
  <c r="M3263" i="21"/>
  <c r="Q3262" i="21"/>
  <c r="N3262" i="21"/>
  <c r="P3262" i="21"/>
  <c r="O3262" i="21"/>
  <c r="I3264" i="21"/>
  <c r="J3264" i="21"/>
  <c r="L3264" i="21"/>
  <c r="H3265" i="21"/>
  <c r="M3264" i="21"/>
  <c r="K3264" i="21"/>
  <c r="N3263" i="21"/>
  <c r="P3263" i="21"/>
  <c r="Q3263" i="21"/>
  <c r="O3263" i="21"/>
  <c r="P3264" i="21"/>
  <c r="N3264" i="21"/>
  <c r="Q3264" i="21"/>
  <c r="O3264" i="21"/>
  <c r="L3265" i="21"/>
  <c r="J3265" i="21"/>
  <c r="I3265" i="21"/>
  <c r="H3266" i="21"/>
  <c r="M3265" i="21"/>
  <c r="K3265" i="21"/>
  <c r="Q3265" i="21"/>
  <c r="P3265" i="21"/>
  <c r="O3265" i="21"/>
  <c r="N3265" i="21"/>
  <c r="I3266" i="21"/>
  <c r="L3266" i="21"/>
  <c r="H3267" i="21"/>
  <c r="M3266" i="21"/>
  <c r="J3266" i="21"/>
  <c r="K3266" i="21"/>
  <c r="Q3266" i="21"/>
  <c r="O3266" i="21"/>
  <c r="N3266" i="21"/>
  <c r="P3266" i="21"/>
  <c r="K3267" i="21"/>
  <c r="J3267" i="21"/>
  <c r="L3267" i="21"/>
  <c r="H3268" i="21"/>
  <c r="I3267" i="21"/>
  <c r="M3267" i="21"/>
  <c r="L3268" i="21"/>
  <c r="M3268" i="21"/>
  <c r="I3268" i="21"/>
  <c r="K3268" i="21"/>
  <c r="H3269" i="21"/>
  <c r="J3268" i="21"/>
  <c r="O3267" i="21"/>
  <c r="N3267" i="21"/>
  <c r="Q3267" i="21"/>
  <c r="P3267" i="21"/>
  <c r="P3268" i="21"/>
  <c r="N3268" i="21"/>
  <c r="Q3268" i="21"/>
  <c r="O3268" i="21"/>
  <c r="H3270" i="21"/>
  <c r="I3269" i="21"/>
  <c r="M3269" i="21"/>
  <c r="L3269" i="21"/>
  <c r="J3269" i="21"/>
  <c r="K3269" i="21"/>
  <c r="L3270" i="21"/>
  <c r="J3270" i="21"/>
  <c r="I3270" i="21"/>
  <c r="H3271" i="21"/>
  <c r="M3270" i="21"/>
  <c r="K3270" i="21"/>
  <c r="N3269" i="21"/>
  <c r="P3269" i="21"/>
  <c r="O3269" i="21"/>
  <c r="Q3269" i="21"/>
  <c r="Q3270" i="21"/>
  <c r="P3270" i="21"/>
  <c r="N3270" i="21"/>
  <c r="O3270" i="21"/>
  <c r="H3272" i="21"/>
  <c r="L3271" i="21"/>
  <c r="J3271" i="21"/>
  <c r="K3271" i="21"/>
  <c r="M3271" i="21"/>
  <c r="I3271" i="21"/>
  <c r="L3272" i="21"/>
  <c r="M3272" i="21"/>
  <c r="H3273" i="21"/>
  <c r="I3272" i="21"/>
  <c r="J3272" i="21"/>
  <c r="K3272" i="21"/>
  <c r="N3271" i="21"/>
  <c r="P3271" i="21"/>
  <c r="O3271" i="21"/>
  <c r="Q3271" i="21"/>
  <c r="K3273" i="21"/>
  <c r="J3273" i="21"/>
  <c r="L3273" i="21"/>
  <c r="M3273" i="21"/>
  <c r="H3274" i="21"/>
  <c r="I3273" i="21"/>
  <c r="Q3272" i="21"/>
  <c r="P3272" i="21"/>
  <c r="O3272" i="21"/>
  <c r="N3272" i="21"/>
  <c r="L3274" i="21"/>
  <c r="J3274" i="21"/>
  <c r="M3274" i="21"/>
  <c r="H3275" i="21"/>
  <c r="I3274" i="21"/>
  <c r="K3274" i="21"/>
  <c r="N3273" i="21"/>
  <c r="P3273" i="21"/>
  <c r="Q3273" i="21"/>
  <c r="O3273" i="21"/>
  <c r="K3275" i="21"/>
  <c r="L3275" i="21"/>
  <c r="J3275" i="21"/>
  <c r="M3275" i="21"/>
  <c r="I3275" i="21"/>
  <c r="H3276" i="21"/>
  <c r="O3274" i="21"/>
  <c r="N3274" i="21"/>
  <c r="Q3274" i="21"/>
  <c r="P3274" i="21"/>
  <c r="O3275" i="21"/>
  <c r="P3275" i="21"/>
  <c r="N3275" i="21"/>
  <c r="Q3275" i="21"/>
  <c r="L3276" i="21"/>
  <c r="M3276" i="21"/>
  <c r="J3276" i="21"/>
  <c r="I3276" i="21"/>
  <c r="K3276" i="21"/>
  <c r="H3277" i="21"/>
  <c r="P3276" i="21"/>
  <c r="O3276" i="21"/>
  <c r="N3276" i="21"/>
  <c r="Q3276" i="21"/>
  <c r="L3277" i="21"/>
  <c r="J3277" i="21"/>
  <c r="H3278" i="21"/>
  <c r="K3277" i="21"/>
  <c r="M3277" i="21"/>
  <c r="I3277" i="21"/>
  <c r="H3279" i="21"/>
  <c r="J3278" i="21"/>
  <c r="M3278" i="21"/>
  <c r="K3278" i="21"/>
  <c r="I3278" i="21"/>
  <c r="L3278" i="21"/>
  <c r="Q3277" i="21"/>
  <c r="O3277" i="21"/>
  <c r="N3277" i="21"/>
  <c r="P3277" i="21"/>
  <c r="L3279" i="21"/>
  <c r="H3280" i="21"/>
  <c r="I3279" i="21"/>
  <c r="M3279" i="21"/>
  <c r="J3279" i="21"/>
  <c r="K3279" i="21"/>
  <c r="N3278" i="21"/>
  <c r="O3278" i="21"/>
  <c r="P3278" i="21"/>
  <c r="Q3278" i="21"/>
  <c r="J3280" i="21"/>
  <c r="K3280" i="21"/>
  <c r="I3280" i="21"/>
  <c r="L3280" i="21"/>
  <c r="M3280" i="21"/>
  <c r="H3281" i="21"/>
  <c r="Q3279" i="21"/>
  <c r="P3279" i="21"/>
  <c r="O3279" i="21"/>
  <c r="N3279" i="21"/>
  <c r="N3280" i="21"/>
  <c r="O3280" i="21"/>
  <c r="Q3280" i="21"/>
  <c r="P3280" i="21"/>
  <c r="L3281" i="21"/>
  <c r="J3281" i="21"/>
  <c r="K3281" i="21"/>
  <c r="I3281" i="21"/>
  <c r="M3281" i="21"/>
  <c r="H3282" i="21"/>
  <c r="Q3281" i="21"/>
  <c r="N3281" i="21"/>
  <c r="O3281" i="21"/>
  <c r="P3281" i="21"/>
  <c r="I3282" i="21"/>
  <c r="K3282" i="21"/>
  <c r="J3282" i="21"/>
  <c r="M3282" i="21"/>
  <c r="H3283" i="21"/>
  <c r="L3282" i="21"/>
  <c r="O3282" i="21"/>
  <c r="N3282" i="21"/>
  <c r="Q3282" i="21"/>
  <c r="P3282" i="21"/>
  <c r="M3283" i="21"/>
  <c r="H3284" i="21"/>
  <c r="J3283" i="21"/>
  <c r="K3283" i="21"/>
  <c r="I3283" i="21"/>
  <c r="L3283" i="21"/>
  <c r="I3284" i="21"/>
  <c r="L3284" i="21"/>
  <c r="K3284" i="21"/>
  <c r="J3284" i="21"/>
  <c r="H3285" i="21"/>
  <c r="M3284" i="21"/>
  <c r="Q3283" i="21"/>
  <c r="N3283" i="21"/>
  <c r="P3283" i="21"/>
  <c r="O3283" i="21"/>
  <c r="Q3284" i="21"/>
  <c r="O3284" i="21"/>
  <c r="P3284" i="21"/>
  <c r="N3284" i="21"/>
  <c r="L3285" i="21"/>
  <c r="M3285" i="21"/>
  <c r="I3285" i="21"/>
  <c r="J3285" i="21"/>
  <c r="H3286" i="21"/>
  <c r="K3285" i="21"/>
  <c r="O3285" i="21"/>
  <c r="P3285" i="21"/>
  <c r="Q3285" i="21"/>
  <c r="N3285" i="21"/>
  <c r="L3286" i="21"/>
  <c r="M3286" i="21"/>
  <c r="J3286" i="21"/>
  <c r="K3286" i="21"/>
  <c r="I3286" i="21"/>
  <c r="H3287" i="21"/>
  <c r="P3286" i="21"/>
  <c r="Q3286" i="21"/>
  <c r="N3286" i="21"/>
  <c r="O3286" i="21"/>
  <c r="L3287" i="21"/>
  <c r="J3287" i="21"/>
  <c r="I3287" i="21"/>
  <c r="H3288" i="21"/>
  <c r="K3287" i="21"/>
  <c r="M3287" i="21"/>
  <c r="O3287" i="21"/>
  <c r="Q3287" i="21"/>
  <c r="N3287" i="21"/>
  <c r="P3287" i="21"/>
  <c r="M3288" i="21"/>
  <c r="I3288" i="21"/>
  <c r="K3288" i="21"/>
  <c r="H3289" i="21"/>
  <c r="L3288" i="21"/>
  <c r="J3288" i="21"/>
  <c r="Q3288" i="21"/>
  <c r="O3288" i="21"/>
  <c r="N3288" i="21"/>
  <c r="P3288" i="21"/>
  <c r="M3289" i="21"/>
  <c r="K3289" i="21"/>
  <c r="L3289" i="21"/>
  <c r="H3290" i="21"/>
  <c r="I3289" i="21"/>
  <c r="J3289" i="21"/>
  <c r="H3291" i="21"/>
  <c r="K3290" i="21"/>
  <c r="L3290" i="21"/>
  <c r="J3290" i="21"/>
  <c r="M3290" i="21"/>
  <c r="I3290" i="21"/>
  <c r="N3289" i="21"/>
  <c r="Q3289" i="21"/>
  <c r="P3289" i="21"/>
  <c r="O3289" i="21"/>
  <c r="I3291" i="21"/>
  <c r="M3291" i="21"/>
  <c r="L3291" i="21"/>
  <c r="J3291" i="21"/>
  <c r="K3291" i="21"/>
  <c r="H3292" i="21"/>
  <c r="N3290" i="21"/>
  <c r="O3290" i="21"/>
  <c r="P3290" i="21"/>
  <c r="Q3290" i="21"/>
  <c r="Q3291" i="21"/>
  <c r="P3291" i="21"/>
  <c r="O3291" i="21"/>
  <c r="N3291" i="21"/>
  <c r="J3292" i="21"/>
  <c r="L3292" i="21"/>
  <c r="M3292" i="21"/>
  <c r="H3293" i="21"/>
  <c r="K3292" i="21"/>
  <c r="I3292" i="21"/>
  <c r="J3293" i="21"/>
  <c r="H3294" i="21"/>
  <c r="L3293" i="21"/>
  <c r="K3293" i="21"/>
  <c r="M3293" i="21"/>
  <c r="I3293" i="21"/>
  <c r="Q3292" i="21"/>
  <c r="O3292" i="21"/>
  <c r="P3292" i="21"/>
  <c r="N3292" i="21"/>
  <c r="I3294" i="21"/>
  <c r="M3294" i="21"/>
  <c r="K3294" i="21"/>
  <c r="L3294" i="21"/>
  <c r="J3294" i="21"/>
  <c r="H3295" i="21"/>
  <c r="N3293" i="21"/>
  <c r="P3293" i="21"/>
  <c r="Q3293" i="21"/>
  <c r="O3293" i="21"/>
  <c r="N3294" i="21"/>
  <c r="P3294" i="21"/>
  <c r="O3294" i="21"/>
  <c r="Q3294" i="21"/>
  <c r="H3296" i="21"/>
  <c r="M3295" i="21"/>
  <c r="J3295" i="21"/>
  <c r="L3295" i="21"/>
  <c r="K3295" i="21"/>
  <c r="I3295" i="21"/>
  <c r="H3297" i="21"/>
  <c r="J3296" i="21"/>
  <c r="M3296" i="21"/>
  <c r="L3296" i="21"/>
  <c r="I3296" i="21"/>
  <c r="K3296" i="21"/>
  <c r="O3295" i="21"/>
  <c r="Q3295" i="21"/>
  <c r="N3295" i="21"/>
  <c r="P3295" i="21"/>
  <c r="J3297" i="21"/>
  <c r="H3298" i="21"/>
  <c r="K3297" i="21"/>
  <c r="L3297" i="21"/>
  <c r="I3297" i="21"/>
  <c r="M3297" i="21"/>
  <c r="Q3296" i="21"/>
  <c r="O3296" i="21"/>
  <c r="P3296" i="21"/>
  <c r="N3296" i="21"/>
  <c r="L3298" i="21"/>
  <c r="M3298" i="21"/>
  <c r="I3298" i="21"/>
  <c r="J3298" i="21"/>
  <c r="H3299" i="21"/>
  <c r="K3298" i="21"/>
  <c r="N3297" i="21"/>
  <c r="Q3297" i="21"/>
  <c r="O3297" i="21"/>
  <c r="P3297" i="21"/>
  <c r="Q3298" i="21"/>
  <c r="N3298" i="21"/>
  <c r="O3298" i="21"/>
  <c r="P3298" i="21"/>
  <c r="K3299" i="21"/>
  <c r="L3299" i="21"/>
  <c r="H3300" i="21"/>
  <c r="I3299" i="21"/>
  <c r="M3299" i="21"/>
  <c r="J3299" i="21"/>
  <c r="L3300" i="21"/>
  <c r="J3300" i="21"/>
  <c r="I3300" i="21"/>
  <c r="H3301" i="21"/>
  <c r="K3300" i="21"/>
  <c r="M3300" i="21"/>
  <c r="O3299" i="21"/>
  <c r="P3299" i="21"/>
  <c r="N3299" i="21"/>
  <c r="Q3299" i="21"/>
  <c r="P3300" i="21"/>
  <c r="O3300" i="21"/>
  <c r="N3300" i="21"/>
  <c r="Q3300" i="21"/>
  <c r="L3301" i="21"/>
  <c r="I3301" i="21"/>
  <c r="H3302" i="21"/>
  <c r="M3301" i="21"/>
  <c r="K3301" i="21"/>
  <c r="J3301" i="21"/>
  <c r="P3301" i="21"/>
  <c r="N3301" i="21"/>
  <c r="O3301" i="21"/>
  <c r="Q3301" i="21"/>
  <c r="K3302" i="21"/>
  <c r="H3303" i="21"/>
  <c r="I3302" i="21"/>
  <c r="J3302" i="21"/>
  <c r="L3302" i="21"/>
  <c r="M3302" i="21"/>
  <c r="L3303" i="21"/>
  <c r="J3303" i="21"/>
  <c r="K3303" i="21"/>
  <c r="H3304" i="21"/>
  <c r="M3303" i="21"/>
  <c r="I3303" i="21"/>
  <c r="P3302" i="21"/>
  <c r="O3302" i="21"/>
  <c r="Q3302" i="21"/>
  <c r="N3302" i="21"/>
  <c r="K3304" i="21"/>
  <c r="I3304" i="21"/>
  <c r="H3305" i="21"/>
  <c r="J3304" i="21"/>
  <c r="M3304" i="21"/>
  <c r="L3304" i="21"/>
  <c r="O3303" i="21"/>
  <c r="P3303" i="21"/>
  <c r="N3303" i="21"/>
  <c r="Q3303" i="21"/>
  <c r="Q3304" i="21"/>
  <c r="P3304" i="21"/>
  <c r="O3304" i="21"/>
  <c r="N3304" i="21"/>
  <c r="M3305" i="21"/>
  <c r="K3305" i="21"/>
  <c r="L3305" i="21"/>
  <c r="H3306" i="21"/>
  <c r="J3305" i="21"/>
  <c r="I3305" i="21"/>
  <c r="L3306" i="21"/>
  <c r="J3306" i="21"/>
  <c r="H3307" i="21"/>
  <c r="I3306" i="21"/>
  <c r="K3306" i="21"/>
  <c r="M3306" i="21"/>
  <c r="N3305" i="21"/>
  <c r="Q3305" i="21"/>
  <c r="O3305" i="21"/>
  <c r="P3305" i="21"/>
  <c r="M3307" i="21"/>
  <c r="I3307" i="21"/>
  <c r="H3308" i="21"/>
  <c r="K3307" i="21"/>
  <c r="L3307" i="21"/>
  <c r="J3307" i="21"/>
  <c r="P3306" i="21"/>
  <c r="Q3306" i="21"/>
  <c r="N3306" i="21"/>
  <c r="O3306" i="21"/>
  <c r="O3307" i="21"/>
  <c r="P3307" i="21"/>
  <c r="N3307" i="21"/>
  <c r="Q3307" i="21"/>
  <c r="I3308" i="21"/>
  <c r="K3308" i="21"/>
  <c r="J3308" i="21"/>
  <c r="L3308" i="21"/>
  <c r="M3308" i="21"/>
  <c r="H3309" i="21"/>
  <c r="Q3308" i="21"/>
  <c r="O3308" i="21"/>
  <c r="P3308" i="21"/>
  <c r="N3308" i="21"/>
  <c r="K3309" i="21"/>
  <c r="H3310" i="21"/>
  <c r="I3309" i="21"/>
  <c r="J3309" i="21"/>
  <c r="L3309" i="21"/>
  <c r="M3309" i="21"/>
  <c r="M3310" i="21"/>
  <c r="H3311" i="21"/>
  <c r="J3310" i="21"/>
  <c r="K3310" i="21"/>
  <c r="I3310" i="21"/>
  <c r="L3310" i="21"/>
  <c r="Q3309" i="21"/>
  <c r="P3309" i="21"/>
  <c r="O3309" i="21"/>
  <c r="N3309" i="21"/>
  <c r="L3311" i="21"/>
  <c r="I3311" i="21"/>
  <c r="J3311" i="21"/>
  <c r="H3312" i="21"/>
  <c r="K3311" i="21"/>
  <c r="M3311" i="21"/>
  <c r="N3310" i="21"/>
  <c r="Q3310" i="21"/>
  <c r="P3310" i="21"/>
  <c r="O3310" i="21"/>
  <c r="P3311" i="21"/>
  <c r="N3311" i="21"/>
  <c r="O3311" i="21"/>
  <c r="Q3311" i="21"/>
  <c r="J3312" i="21"/>
  <c r="L3312" i="21"/>
  <c r="I3312" i="21"/>
  <c r="M3312" i="21"/>
  <c r="K3312" i="21"/>
  <c r="H3313" i="21"/>
  <c r="O3312" i="21"/>
  <c r="P3312" i="21"/>
  <c r="Q3312" i="21"/>
  <c r="N3312" i="21"/>
  <c r="M3313" i="21"/>
  <c r="K3313" i="21"/>
  <c r="H3314" i="21"/>
  <c r="L3313" i="21"/>
  <c r="I3313" i="21"/>
  <c r="J3313" i="21"/>
  <c r="M3314" i="21"/>
  <c r="H3315" i="21"/>
  <c r="L3314" i="21"/>
  <c r="I3314" i="21"/>
  <c r="K3314" i="21"/>
  <c r="J3314" i="21"/>
  <c r="P3313" i="21"/>
  <c r="N3313" i="21"/>
  <c r="Q3313" i="21"/>
  <c r="O3313" i="21"/>
  <c r="L3315" i="21"/>
  <c r="K3315" i="21"/>
  <c r="H3316" i="21"/>
  <c r="M3315" i="21"/>
  <c r="I3315" i="21"/>
  <c r="J3315" i="21"/>
  <c r="P3314" i="21"/>
  <c r="Q3314" i="21"/>
  <c r="N3314" i="21"/>
  <c r="O3314" i="21"/>
  <c r="K3316" i="21"/>
  <c r="J3316" i="21"/>
  <c r="L3316" i="21"/>
  <c r="I3316" i="21"/>
  <c r="H3317" i="21"/>
  <c r="M3316" i="21"/>
  <c r="N3315" i="21"/>
  <c r="O3315" i="21"/>
  <c r="P3315" i="21"/>
  <c r="Q3315" i="21"/>
  <c r="O3316" i="21"/>
  <c r="N3316" i="21"/>
  <c r="P3316" i="21"/>
  <c r="Q3316" i="21"/>
  <c r="H3318" i="21"/>
  <c r="J3317" i="21"/>
  <c r="K3317" i="21"/>
  <c r="L3317" i="21"/>
  <c r="I3317" i="21"/>
  <c r="M3317" i="21"/>
  <c r="I3318" i="21"/>
  <c r="J3318" i="21"/>
  <c r="M3318" i="21"/>
  <c r="K3318" i="21"/>
  <c r="H3319" i="21"/>
  <c r="L3318" i="21"/>
  <c r="P3317" i="21"/>
  <c r="Q3317" i="21"/>
  <c r="O3317" i="21"/>
  <c r="N3317" i="21"/>
  <c r="P3318" i="21"/>
  <c r="N3318" i="21"/>
  <c r="O3318" i="21"/>
  <c r="Q3318" i="21"/>
  <c r="L3319" i="21"/>
  <c r="M3319" i="21"/>
  <c r="I3319" i="21"/>
  <c r="J3319" i="21"/>
  <c r="K3319" i="21"/>
  <c r="H3320" i="21"/>
  <c r="P3319" i="21"/>
  <c r="O3319" i="21"/>
  <c r="N3319" i="21"/>
  <c r="Q3319" i="21"/>
  <c r="L3320" i="21"/>
  <c r="I3320" i="21"/>
  <c r="J3320" i="21"/>
  <c r="M3320" i="21"/>
  <c r="H3321" i="21"/>
  <c r="K3320" i="21"/>
  <c r="O3320" i="21"/>
  <c r="Q3320" i="21"/>
  <c r="P3320" i="21"/>
  <c r="N3320" i="21"/>
  <c r="J3321" i="21"/>
  <c r="M3321" i="21"/>
  <c r="H3322" i="21"/>
  <c r="I3321" i="21"/>
  <c r="L3321" i="21"/>
  <c r="K3321" i="21"/>
  <c r="I3322" i="21"/>
  <c r="M3322" i="21"/>
  <c r="H3323" i="21"/>
  <c r="K3322" i="21"/>
  <c r="J3322" i="21"/>
  <c r="L3322" i="21"/>
  <c r="Q3321" i="21"/>
  <c r="O3321" i="21"/>
  <c r="P3321" i="21"/>
  <c r="N3321" i="21"/>
  <c r="N3322" i="21"/>
  <c r="Q3322" i="21"/>
  <c r="O3322" i="21"/>
  <c r="P3322" i="21"/>
  <c r="M3323" i="21"/>
  <c r="L3323" i="21"/>
  <c r="I3323" i="21"/>
  <c r="H3324" i="21"/>
  <c r="K3323" i="21"/>
  <c r="J3323" i="21"/>
  <c r="Q3323" i="21"/>
  <c r="O3323" i="21"/>
  <c r="P3323" i="21"/>
  <c r="N3323" i="21"/>
  <c r="J3324" i="21"/>
  <c r="L3324" i="21"/>
  <c r="M3324" i="21"/>
  <c r="K3324" i="21"/>
  <c r="I3324" i="21"/>
  <c r="H3325" i="21"/>
  <c r="O3324" i="21"/>
  <c r="N3324" i="21"/>
  <c r="Q3324" i="21"/>
  <c r="P3324" i="21"/>
  <c r="H3326" i="21"/>
  <c r="L3325" i="21"/>
  <c r="K3325" i="21"/>
  <c r="I3325" i="21"/>
  <c r="M3325" i="21"/>
  <c r="J3325" i="21"/>
  <c r="I3326" i="21"/>
  <c r="K3326" i="21"/>
  <c r="J3326" i="21"/>
  <c r="M3326" i="21"/>
  <c r="L3326" i="21"/>
  <c r="H3327" i="21"/>
  <c r="O3325" i="21"/>
  <c r="P3325" i="21"/>
  <c r="N3325" i="21"/>
  <c r="Q3325" i="21"/>
  <c r="P3326" i="21"/>
  <c r="Q3326" i="21"/>
  <c r="N3326" i="21"/>
  <c r="O3326" i="21"/>
  <c r="I3327" i="21"/>
  <c r="J3327" i="21"/>
  <c r="H3328" i="21"/>
  <c r="L3327" i="21"/>
  <c r="M3327" i="21"/>
  <c r="K3327" i="21"/>
  <c r="P3327" i="21"/>
  <c r="Q3327" i="21"/>
  <c r="N3327" i="21"/>
  <c r="O3327" i="21"/>
  <c r="I3328" i="21"/>
  <c r="K3328" i="21"/>
  <c r="H3329" i="21"/>
  <c r="L3328" i="21"/>
  <c r="M3328" i="21"/>
  <c r="J3328" i="21"/>
  <c r="P3328" i="21"/>
  <c r="Q3328" i="21"/>
  <c r="N3328" i="21"/>
  <c r="O3328" i="21"/>
  <c r="J3329" i="21"/>
  <c r="H3330" i="21"/>
  <c r="I3329" i="21"/>
  <c r="M3329" i="21"/>
  <c r="L3329" i="21"/>
  <c r="K3329" i="21"/>
  <c r="L3330" i="21"/>
  <c r="M3330" i="21"/>
  <c r="J3330" i="21"/>
  <c r="I3330" i="21"/>
  <c r="K3330" i="21"/>
  <c r="H3331" i="21"/>
  <c r="N3329" i="21"/>
  <c r="P3329" i="21"/>
  <c r="Q3329" i="21"/>
  <c r="O3329" i="21"/>
  <c r="O3330" i="21"/>
  <c r="Q3330" i="21"/>
  <c r="N3330" i="21"/>
  <c r="P3330" i="21"/>
  <c r="I3331" i="21"/>
  <c r="K3331" i="21"/>
  <c r="J3331" i="21"/>
  <c r="L3331" i="21"/>
  <c r="H3332" i="21"/>
  <c r="M3331" i="21"/>
  <c r="Q3331" i="21"/>
  <c r="P3331" i="21"/>
  <c r="O3331" i="21"/>
  <c r="N3331" i="21"/>
  <c r="I3332" i="21"/>
  <c r="H3333" i="21"/>
  <c r="J3332" i="21"/>
  <c r="M3332" i="21"/>
  <c r="L3332" i="21"/>
  <c r="K3332" i="21"/>
  <c r="P3332" i="21"/>
  <c r="Q3332" i="21"/>
  <c r="N3332" i="21"/>
  <c r="O3332" i="21"/>
  <c r="J3333" i="21"/>
  <c r="I3333" i="21"/>
  <c r="M3333" i="21"/>
  <c r="L3333" i="21"/>
  <c r="K3333" i="21"/>
  <c r="H3334" i="21"/>
  <c r="Q3333" i="21"/>
  <c r="P3333" i="21"/>
  <c r="N3333" i="21"/>
  <c r="O3333" i="21"/>
  <c r="H3335" i="21"/>
  <c r="I3334" i="21"/>
  <c r="J3334" i="21"/>
  <c r="L3334" i="21"/>
  <c r="M3334" i="21"/>
  <c r="K3334" i="21"/>
  <c r="I3335" i="21"/>
  <c r="J3335" i="21"/>
  <c r="M3335" i="21"/>
  <c r="K3335" i="21"/>
  <c r="L3335" i="21"/>
  <c r="H3336" i="21"/>
  <c r="N3334" i="21"/>
  <c r="P3334" i="21"/>
  <c r="Q3334" i="21"/>
  <c r="O3334" i="21"/>
  <c r="O3335" i="21"/>
  <c r="Q3335" i="21"/>
  <c r="P3335" i="21"/>
  <c r="N3335" i="21"/>
  <c r="H3337" i="21"/>
  <c r="I3336" i="21"/>
  <c r="K3336" i="21"/>
  <c r="L3336" i="21"/>
  <c r="M3336" i="21"/>
  <c r="J3336" i="21"/>
  <c r="J3337" i="21"/>
  <c r="K3337" i="21"/>
  <c r="H3338" i="21"/>
  <c r="L3337" i="21"/>
  <c r="I3337" i="21"/>
  <c r="M3337" i="21"/>
  <c r="P3336" i="21"/>
  <c r="O3336" i="21"/>
  <c r="Q3336" i="21"/>
  <c r="N3336" i="21"/>
  <c r="K3338" i="21"/>
  <c r="I3338" i="21"/>
  <c r="M3338" i="21"/>
  <c r="L3338" i="21"/>
  <c r="H3339" i="21"/>
  <c r="J3338" i="21"/>
  <c r="P3337" i="21"/>
  <c r="O3337" i="21"/>
  <c r="N3337" i="21"/>
  <c r="Q3337" i="21"/>
  <c r="N3338" i="21"/>
  <c r="P3338" i="21"/>
  <c r="Q3338" i="21"/>
  <c r="O3338" i="21"/>
  <c r="I3339" i="21"/>
  <c r="L3339" i="21"/>
  <c r="J3339" i="21"/>
  <c r="K3339" i="21"/>
  <c r="M3339" i="21"/>
  <c r="H3340" i="21"/>
  <c r="O3339" i="21"/>
  <c r="N3339" i="21"/>
  <c r="Q3339" i="21"/>
  <c r="P3339" i="21"/>
  <c r="K3340" i="21"/>
  <c r="J3340" i="21"/>
  <c r="I3340" i="21"/>
  <c r="L3340" i="21"/>
  <c r="H3341" i="21"/>
  <c r="M3340" i="21"/>
  <c r="O3340" i="21"/>
  <c r="N3340" i="21"/>
  <c r="Q3340" i="21"/>
  <c r="P3340" i="21"/>
  <c r="M3341" i="21"/>
  <c r="H3342" i="21"/>
  <c r="L3341" i="21"/>
  <c r="J3341" i="21"/>
  <c r="K3341" i="21"/>
  <c r="I3341" i="21"/>
  <c r="L3342" i="21"/>
  <c r="J3342" i="21"/>
  <c r="M3342" i="21"/>
  <c r="K3342" i="21"/>
  <c r="H3343" i="21"/>
  <c r="I3342" i="21"/>
  <c r="Q3341" i="21"/>
  <c r="P3341" i="21"/>
  <c r="O3341" i="21"/>
  <c r="N3341" i="21"/>
  <c r="L3343" i="21"/>
  <c r="K3343" i="21"/>
  <c r="M3343" i="21"/>
  <c r="H3344" i="21"/>
  <c r="I3343" i="21"/>
  <c r="J3343" i="21"/>
  <c r="N3342" i="21"/>
  <c r="O3342" i="21"/>
  <c r="Q3342" i="21"/>
  <c r="P3342" i="21"/>
  <c r="J3344" i="21"/>
  <c r="K3344" i="21"/>
  <c r="I3344" i="21"/>
  <c r="M3344" i="21"/>
  <c r="H3345" i="21"/>
  <c r="L3344" i="21"/>
  <c r="Q3343" i="21"/>
  <c r="O3343" i="21"/>
  <c r="P3343" i="21"/>
  <c r="N3343" i="21"/>
  <c r="P3344" i="21"/>
  <c r="O3344" i="21"/>
  <c r="N3344" i="21"/>
  <c r="Q3344" i="21"/>
  <c r="H3346" i="21"/>
  <c r="J3345" i="21"/>
  <c r="I3345" i="21"/>
  <c r="M3345" i="21"/>
  <c r="K3345" i="21"/>
  <c r="L3345" i="21"/>
  <c r="K3346" i="21"/>
  <c r="I3346" i="21"/>
  <c r="H3347" i="21"/>
  <c r="M3346" i="21"/>
  <c r="J3346" i="21"/>
  <c r="L3346" i="21"/>
  <c r="P3345" i="21"/>
  <c r="Q3345" i="21"/>
  <c r="N3345" i="21"/>
  <c r="O3345" i="21"/>
  <c r="P3346" i="21"/>
  <c r="N3346" i="21"/>
  <c r="Q3346" i="21"/>
  <c r="O3346" i="21"/>
  <c r="K3347" i="21"/>
  <c r="J3347" i="21"/>
  <c r="I3347" i="21"/>
  <c r="H3348" i="21"/>
  <c r="L3347" i="21"/>
  <c r="M3347" i="21"/>
  <c r="Q3347" i="21"/>
  <c r="N3347" i="21"/>
  <c r="O3347" i="21"/>
  <c r="P3347" i="21"/>
  <c r="K3348" i="21"/>
  <c r="L3348" i="21"/>
  <c r="H3349" i="21"/>
  <c r="I3348" i="21"/>
  <c r="M3348" i="21"/>
  <c r="J3348" i="21"/>
  <c r="I3349" i="21"/>
  <c r="K3349" i="21"/>
  <c r="J3349" i="21"/>
  <c r="H3350" i="21"/>
  <c r="L3349" i="21"/>
  <c r="M3349" i="21"/>
  <c r="P3348" i="21"/>
  <c r="Q3348" i="21"/>
  <c r="O3348" i="21"/>
  <c r="N3348" i="21"/>
  <c r="N3349" i="21"/>
  <c r="Q3349" i="21"/>
  <c r="P3349" i="21"/>
  <c r="O3349" i="21"/>
  <c r="M3350" i="21"/>
  <c r="L3350" i="21"/>
  <c r="I3350" i="21"/>
  <c r="H3351" i="21"/>
  <c r="J3350" i="21"/>
  <c r="K3350" i="21"/>
  <c r="O3350" i="21"/>
  <c r="Q3350" i="21"/>
  <c r="P3350" i="21"/>
  <c r="N3350" i="21"/>
  <c r="H3352" i="21"/>
  <c r="K3351" i="21"/>
  <c r="M3351" i="21"/>
  <c r="L3351" i="21"/>
  <c r="J3351" i="21"/>
  <c r="I3351" i="21"/>
  <c r="I3352" i="21"/>
  <c r="J3352" i="21"/>
  <c r="K3352" i="21"/>
  <c r="H3353" i="21"/>
  <c r="L3352" i="21"/>
  <c r="M3352" i="21"/>
  <c r="Q3351" i="21"/>
  <c r="O3351" i="21"/>
  <c r="P3351" i="21"/>
  <c r="N3351" i="21"/>
  <c r="O3352" i="21"/>
  <c r="P3352" i="21"/>
  <c r="Q3352" i="21"/>
  <c r="N3352" i="21"/>
  <c r="K3353" i="21"/>
  <c r="L3353" i="21"/>
  <c r="H3354" i="21"/>
  <c r="J3353" i="21"/>
  <c r="M3353" i="21"/>
  <c r="I3353" i="21"/>
  <c r="M3354" i="21"/>
  <c r="J3354" i="21"/>
  <c r="I3354" i="21"/>
  <c r="L3354" i="21"/>
  <c r="H3355" i="21"/>
  <c r="K3354" i="21"/>
  <c r="Q3353" i="21"/>
  <c r="P3353" i="21"/>
  <c r="N3353" i="21"/>
  <c r="O3353" i="21"/>
  <c r="O3354" i="21"/>
  <c r="N3354" i="21"/>
  <c r="P3354" i="21"/>
  <c r="Q3354" i="21"/>
  <c r="K3355" i="21"/>
  <c r="M3355" i="21"/>
  <c r="L3355" i="21"/>
  <c r="J3355" i="21"/>
  <c r="I3355" i="21"/>
  <c r="H3356" i="21"/>
  <c r="P3355" i="21"/>
  <c r="N3355" i="21"/>
  <c r="Q3355" i="21"/>
  <c r="O3355" i="21"/>
  <c r="J3356" i="21"/>
  <c r="H3357" i="21"/>
  <c r="K3356" i="21"/>
  <c r="M3356" i="21"/>
  <c r="L3356" i="21"/>
  <c r="I3356" i="21"/>
  <c r="J3357" i="21"/>
  <c r="H3358" i="21"/>
  <c r="K3357" i="21"/>
  <c r="L3357" i="21"/>
  <c r="M3357" i="21"/>
  <c r="I3357" i="21"/>
  <c r="O3356" i="21"/>
  <c r="N3356" i="21"/>
  <c r="Q3356" i="21"/>
  <c r="P3356" i="21"/>
  <c r="L3358" i="21"/>
  <c r="J3358" i="21"/>
  <c r="I3358" i="21"/>
  <c r="H3359" i="21"/>
  <c r="K3358" i="21"/>
  <c r="M3358" i="21"/>
  <c r="P3357" i="21"/>
  <c r="N3357" i="21"/>
  <c r="O3357" i="21"/>
  <c r="Q3357" i="21"/>
  <c r="O3358" i="21"/>
  <c r="N3358" i="21"/>
  <c r="Q3358" i="21"/>
  <c r="P3358" i="21"/>
  <c r="J3359" i="21"/>
  <c r="H3360" i="21"/>
  <c r="L3359" i="21"/>
  <c r="K3359" i="21"/>
  <c r="M3359" i="21"/>
  <c r="I3359" i="21"/>
  <c r="L3360" i="21"/>
  <c r="M3360" i="21"/>
  <c r="K3360" i="21"/>
  <c r="J3360" i="21"/>
  <c r="H3361" i="21"/>
  <c r="I3360" i="21"/>
  <c r="Q3359" i="21"/>
  <c r="P3359" i="21"/>
  <c r="O3359" i="21"/>
  <c r="N3359" i="21"/>
  <c r="L3361" i="21"/>
  <c r="J3361" i="21"/>
  <c r="H3362" i="21"/>
  <c r="I3361" i="21"/>
  <c r="M3361" i="21"/>
  <c r="K3361" i="21"/>
  <c r="O3360" i="21"/>
  <c r="P3360" i="21"/>
  <c r="Q3360" i="21"/>
  <c r="N3360" i="21"/>
  <c r="I3362" i="21"/>
  <c r="H3363" i="21"/>
  <c r="L3362" i="21"/>
  <c r="K3362" i="21"/>
  <c r="M3362" i="21"/>
  <c r="J3362" i="21"/>
  <c r="O3361" i="21"/>
  <c r="N3361" i="21"/>
  <c r="Q3361" i="21"/>
  <c r="P3361" i="21"/>
  <c r="O3362" i="21"/>
  <c r="N3362" i="21"/>
  <c r="P3362" i="21"/>
  <c r="Q3362" i="21"/>
  <c r="H3364" i="21"/>
  <c r="L3363" i="21"/>
  <c r="I3363" i="21"/>
  <c r="J3363" i="21"/>
  <c r="M3363" i="21"/>
  <c r="K3363" i="21"/>
  <c r="L3364" i="21"/>
  <c r="M3364" i="21"/>
  <c r="J3364" i="21"/>
  <c r="K3364" i="21"/>
  <c r="H3365" i="21"/>
  <c r="I3364" i="21"/>
  <c r="O3363" i="21"/>
  <c r="N3363" i="21"/>
  <c r="Q3363" i="21"/>
  <c r="P3363" i="21"/>
  <c r="L3365" i="21"/>
  <c r="H3366" i="21"/>
  <c r="J3365" i="21"/>
  <c r="K3365" i="21"/>
  <c r="M3365" i="21"/>
  <c r="I3365" i="21"/>
  <c r="P3364" i="21"/>
  <c r="O3364" i="21"/>
  <c r="Q3364" i="21"/>
  <c r="N3364" i="21"/>
  <c r="L3366" i="21"/>
  <c r="K3366" i="21"/>
  <c r="H3367" i="21"/>
  <c r="M3366" i="21"/>
  <c r="I3366" i="21"/>
  <c r="J3366" i="21"/>
  <c r="N3365" i="21"/>
  <c r="O3365" i="21"/>
  <c r="Q3365" i="21"/>
  <c r="P3365" i="21"/>
  <c r="J3367" i="21"/>
  <c r="L3367" i="21"/>
  <c r="I3367" i="21"/>
  <c r="H3368" i="21"/>
  <c r="M3367" i="21"/>
  <c r="K3367" i="21"/>
  <c r="Q3366" i="21"/>
  <c r="O3366" i="21"/>
  <c r="N3366" i="21"/>
  <c r="P3366" i="21"/>
  <c r="P3367" i="21"/>
  <c r="N3367" i="21"/>
  <c r="O3367" i="21"/>
  <c r="Q3367" i="21"/>
  <c r="J3368" i="21"/>
  <c r="L3368" i="21"/>
  <c r="M3368" i="21"/>
  <c r="K3368" i="21"/>
  <c r="I3368" i="21"/>
  <c r="H3369" i="21"/>
  <c r="O3368" i="21"/>
  <c r="Q3368" i="21"/>
  <c r="P3368" i="21"/>
  <c r="N3368" i="21"/>
  <c r="I3369" i="21"/>
  <c r="L3369" i="21"/>
  <c r="J3369" i="21"/>
  <c r="H3370" i="21"/>
  <c r="M3369" i="21"/>
  <c r="K3369" i="21"/>
  <c r="O3369" i="21"/>
  <c r="Q3369" i="21"/>
  <c r="P3369" i="21"/>
  <c r="N3369" i="21"/>
  <c r="K3370" i="21"/>
  <c r="J3370" i="21"/>
  <c r="M3370" i="21"/>
  <c r="L3370" i="21"/>
  <c r="H3371" i="21"/>
  <c r="I3370" i="21"/>
  <c r="I3371" i="21"/>
  <c r="K3371" i="21"/>
  <c r="L3371" i="21"/>
  <c r="J3371" i="21"/>
  <c r="H3372" i="21"/>
  <c r="M3371" i="21"/>
  <c r="N3370" i="21"/>
  <c r="P3370" i="21"/>
  <c r="O3370" i="21"/>
  <c r="Q3370" i="21"/>
  <c r="N3371" i="21"/>
  <c r="Q3371" i="21"/>
  <c r="O3371" i="21"/>
  <c r="P3371" i="21"/>
  <c r="I3372" i="21"/>
  <c r="K3372" i="21"/>
  <c r="M3372" i="21"/>
  <c r="L3372" i="21"/>
  <c r="H3373" i="21"/>
  <c r="J3372" i="21"/>
  <c r="P3372" i="21"/>
  <c r="Q3372" i="21"/>
  <c r="O3372" i="21"/>
  <c r="N3372" i="21"/>
  <c r="L3373" i="21"/>
  <c r="I3373" i="21"/>
  <c r="K3373" i="21"/>
  <c r="H3374" i="21"/>
  <c r="J3373" i="21"/>
  <c r="M3373" i="21"/>
  <c r="P3373" i="21"/>
  <c r="N3373" i="21"/>
  <c r="O3373" i="21"/>
  <c r="Q3373" i="21"/>
  <c r="J3374" i="21"/>
  <c r="L3374" i="21"/>
  <c r="K3374" i="21"/>
  <c r="I3374" i="21"/>
  <c r="M3374" i="21"/>
  <c r="H3375" i="21"/>
  <c r="O3374" i="21"/>
  <c r="N3374" i="21"/>
  <c r="Q3374" i="21"/>
  <c r="P3374" i="21"/>
  <c r="J3375" i="21"/>
  <c r="L3375" i="21"/>
  <c r="I3375" i="21"/>
  <c r="K3375" i="21"/>
  <c r="H3376" i="21"/>
  <c r="M3375" i="21"/>
  <c r="N3375" i="21"/>
  <c r="P3375" i="21"/>
  <c r="Q3375" i="21"/>
  <c r="O3375" i="21"/>
  <c r="H3377" i="21"/>
  <c r="K3376" i="21"/>
  <c r="J3376" i="21"/>
  <c r="M3376" i="21"/>
  <c r="L3376" i="21"/>
  <c r="I3376" i="21"/>
  <c r="H3378" i="21"/>
  <c r="L3377" i="21"/>
  <c r="M3377" i="21"/>
  <c r="K3377" i="21"/>
  <c r="I3377" i="21"/>
  <c r="J3377" i="21"/>
  <c r="N3376" i="21"/>
  <c r="O3376" i="21"/>
  <c r="Q3376" i="21"/>
  <c r="P3376" i="21"/>
  <c r="I3378" i="21"/>
  <c r="H3379" i="21"/>
  <c r="M3378" i="21"/>
  <c r="J3378" i="21"/>
  <c r="L3378" i="21"/>
  <c r="K3378" i="21"/>
  <c r="P3377" i="21"/>
  <c r="O3377" i="21"/>
  <c r="Q3377" i="21"/>
  <c r="N3377" i="21"/>
  <c r="N3378" i="21"/>
  <c r="O3378" i="21"/>
  <c r="Q3378" i="21"/>
  <c r="P3378" i="21"/>
  <c r="K3379" i="21"/>
  <c r="I3379" i="21"/>
  <c r="L3379" i="21"/>
  <c r="H3380" i="21"/>
  <c r="J3379" i="21"/>
  <c r="M3379" i="21"/>
  <c r="P3379" i="21"/>
  <c r="N3379" i="21"/>
  <c r="Q3379" i="21"/>
  <c r="O3379" i="21"/>
  <c r="K3380" i="21"/>
  <c r="H3381" i="21"/>
  <c r="I3380" i="21"/>
  <c r="L3380" i="21"/>
  <c r="M3380" i="21"/>
  <c r="J3380" i="21"/>
  <c r="J3381" i="21"/>
  <c r="I3381" i="21"/>
  <c r="H3382" i="21"/>
  <c r="M3381" i="21"/>
  <c r="K3381" i="21"/>
  <c r="L3381" i="21"/>
  <c r="P3380" i="21"/>
  <c r="N3380" i="21"/>
  <c r="O3380" i="21"/>
  <c r="Q3380" i="21"/>
  <c r="N3381" i="21"/>
  <c r="O3381" i="21"/>
  <c r="P3381" i="21"/>
  <c r="Q3381" i="21"/>
  <c r="L3382" i="21"/>
  <c r="H3383" i="21"/>
  <c r="J3382" i="21"/>
  <c r="M3382" i="21"/>
  <c r="I3382" i="21"/>
  <c r="K3382" i="21"/>
  <c r="L3383" i="21"/>
  <c r="J3383" i="21"/>
  <c r="K3383" i="21"/>
  <c r="M3383" i="21"/>
  <c r="H3384" i="21"/>
  <c r="I3383" i="21"/>
  <c r="N3382" i="21"/>
  <c r="O3382" i="21"/>
  <c r="P3382" i="21"/>
  <c r="Q3382" i="21"/>
  <c r="L3384" i="21"/>
  <c r="J3384" i="21"/>
  <c r="M3384" i="21"/>
  <c r="H3385" i="21"/>
  <c r="K3384" i="21"/>
  <c r="I3384" i="21"/>
  <c r="N3383" i="21"/>
  <c r="Q3383" i="21"/>
  <c r="O3383" i="21"/>
  <c r="P3383" i="21"/>
  <c r="H3386" i="21"/>
  <c r="J3385" i="21"/>
  <c r="M3385" i="21"/>
  <c r="I3385" i="21"/>
  <c r="K3385" i="21"/>
  <c r="L3385" i="21"/>
  <c r="O3384" i="21"/>
  <c r="P3384" i="21"/>
  <c r="N3384" i="21"/>
  <c r="Q3384" i="21"/>
  <c r="M3386" i="21"/>
  <c r="J3386" i="21"/>
  <c r="K3386" i="21"/>
  <c r="L3386" i="21"/>
  <c r="H3387" i="21"/>
  <c r="I3386" i="21"/>
  <c r="P3385" i="21"/>
  <c r="N3385" i="21"/>
  <c r="O3385" i="21"/>
  <c r="Q3385" i="21"/>
  <c r="I3387" i="21"/>
  <c r="K3387" i="21"/>
  <c r="J3387" i="21"/>
  <c r="H3388" i="21"/>
  <c r="M3387" i="21"/>
  <c r="L3387" i="21"/>
  <c r="P3386" i="21"/>
  <c r="N3386" i="21"/>
  <c r="Q3386" i="21"/>
  <c r="O3386" i="21"/>
  <c r="Q3387" i="21"/>
  <c r="N3387" i="21"/>
  <c r="O3387" i="21"/>
  <c r="P3387" i="21"/>
  <c r="K3388" i="21"/>
  <c r="H3389" i="21"/>
  <c r="M3388" i="21"/>
  <c r="L3388" i="21"/>
  <c r="I3388" i="21"/>
  <c r="J3388" i="21"/>
  <c r="I3389" i="21"/>
  <c r="H3390" i="21"/>
  <c r="J3389" i="21"/>
  <c r="L3389" i="21"/>
  <c r="M3389" i="21"/>
  <c r="K3389" i="21"/>
  <c r="P3388" i="21"/>
  <c r="N3388" i="21"/>
  <c r="O3388" i="21"/>
  <c r="Q3388" i="21"/>
  <c r="N3389" i="21"/>
  <c r="P3389" i="21"/>
  <c r="O3389" i="21"/>
  <c r="Q3389" i="21"/>
  <c r="K3390" i="21"/>
  <c r="M3390" i="21"/>
  <c r="L3390" i="21"/>
  <c r="I3390" i="21"/>
  <c r="J3390" i="21"/>
  <c r="H3391" i="21"/>
  <c r="N3390" i="21"/>
  <c r="O3390" i="21"/>
  <c r="Q3390" i="21"/>
  <c r="P3390" i="21"/>
  <c r="K3391" i="21"/>
  <c r="M3391" i="21"/>
  <c r="J3391" i="21"/>
  <c r="H3392" i="21"/>
  <c r="I3391" i="21"/>
  <c r="L3391" i="21"/>
  <c r="H3393" i="21"/>
  <c r="I3392" i="21"/>
  <c r="K3392" i="21"/>
  <c r="J3392" i="21"/>
  <c r="M3392" i="21"/>
  <c r="L3392" i="21"/>
  <c r="N3391" i="21"/>
  <c r="O3391" i="21"/>
  <c r="P3391" i="21"/>
  <c r="Q3391" i="21"/>
  <c r="M3393" i="21"/>
  <c r="L3393" i="21"/>
  <c r="H3394" i="21"/>
  <c r="J3393" i="21"/>
  <c r="K3393" i="21"/>
  <c r="I3393" i="21"/>
  <c r="O3392" i="21"/>
  <c r="P3392" i="21"/>
  <c r="Q3392" i="21"/>
  <c r="N3392" i="21"/>
  <c r="H3395" i="21"/>
  <c r="I3394" i="21"/>
  <c r="K3394" i="21"/>
  <c r="M3394" i="21"/>
  <c r="L3394" i="21"/>
  <c r="J3394" i="21"/>
  <c r="Q3393" i="21"/>
  <c r="N3393" i="21"/>
  <c r="P3393" i="21"/>
  <c r="O3393" i="21"/>
  <c r="L3395" i="21"/>
  <c r="H3396" i="21"/>
  <c r="M3395" i="21"/>
  <c r="I3395" i="21"/>
  <c r="J3395" i="21"/>
  <c r="K3395" i="21"/>
  <c r="Q3394" i="21"/>
  <c r="P3394" i="21"/>
  <c r="O3394" i="21"/>
  <c r="N3394" i="21"/>
  <c r="I3396" i="21"/>
  <c r="M3396" i="21"/>
  <c r="L3396" i="21"/>
  <c r="J3396" i="21"/>
  <c r="K3396" i="21"/>
  <c r="H3397" i="21"/>
  <c r="Q3395" i="21"/>
  <c r="N3395" i="21"/>
  <c r="O3395" i="21"/>
  <c r="P3395" i="21"/>
  <c r="O3396" i="21"/>
  <c r="P3396" i="21"/>
  <c r="N3396" i="21"/>
  <c r="Q3396" i="21"/>
  <c r="L3397" i="21"/>
  <c r="I3397" i="21"/>
  <c r="J3397" i="21"/>
  <c r="K3397" i="21"/>
  <c r="H3398" i="21"/>
  <c r="M3397" i="21"/>
  <c r="O3397" i="21"/>
  <c r="P3397" i="21"/>
  <c r="Q3397" i="21"/>
  <c r="N3397" i="21"/>
  <c r="J3398" i="21"/>
  <c r="H3399" i="21"/>
  <c r="K3398" i="21"/>
  <c r="M3398" i="21"/>
  <c r="I3398" i="21"/>
  <c r="L3398" i="21"/>
  <c r="J3399" i="21"/>
  <c r="H3400" i="21"/>
  <c r="K3399" i="21"/>
  <c r="L3399" i="21"/>
  <c r="I3399" i="21"/>
  <c r="M3399" i="21"/>
  <c r="Q3398" i="21"/>
  <c r="O3398" i="21"/>
  <c r="N3398" i="21"/>
  <c r="P3398" i="21"/>
  <c r="I3400" i="21"/>
  <c r="J3400" i="21"/>
  <c r="K3400" i="21"/>
  <c r="H3401" i="21"/>
  <c r="M3400" i="21"/>
  <c r="L3400" i="21"/>
  <c r="O3399" i="21"/>
  <c r="N3399" i="21"/>
  <c r="Q3399" i="21"/>
  <c r="P3399" i="21"/>
  <c r="Q3400" i="21"/>
  <c r="O3400" i="21"/>
  <c r="N3400" i="21"/>
  <c r="P3400" i="21"/>
  <c r="L3401" i="21"/>
  <c r="J3401" i="21"/>
  <c r="I3401" i="21"/>
  <c r="M3401" i="21"/>
  <c r="H3402" i="21"/>
  <c r="K3401" i="21"/>
  <c r="P3401" i="21"/>
  <c r="Q3401" i="21"/>
  <c r="N3401" i="21"/>
  <c r="O3401" i="21"/>
  <c r="I3402" i="21"/>
  <c r="H3403" i="21"/>
  <c r="M3402" i="21"/>
  <c r="J3402" i="21"/>
  <c r="K3402" i="21"/>
  <c r="L3402" i="21"/>
  <c r="O3402" i="21"/>
  <c r="N3402" i="21"/>
  <c r="P3402" i="21"/>
  <c r="Q3402" i="21"/>
  <c r="J3403" i="21"/>
  <c r="H3404" i="21"/>
  <c r="I3403" i="21"/>
  <c r="L3403" i="21"/>
  <c r="M3403" i="21"/>
  <c r="K3403" i="21"/>
  <c r="I3404" i="21"/>
  <c r="K3404" i="21"/>
  <c r="L3404" i="21"/>
  <c r="H3405" i="21"/>
  <c r="M3404" i="21"/>
  <c r="J3404" i="21"/>
  <c r="O3403" i="21"/>
  <c r="Q3403" i="21"/>
  <c r="N3403" i="21"/>
  <c r="P3403" i="21"/>
  <c r="P3404" i="21"/>
  <c r="O3404" i="21"/>
  <c r="Q3404" i="21"/>
  <c r="N3404" i="21"/>
  <c r="M3405" i="21"/>
  <c r="K3405" i="21"/>
  <c r="I3405" i="21"/>
  <c r="H3406" i="21"/>
  <c r="J3405" i="21"/>
  <c r="L3405" i="21"/>
  <c r="O3405" i="21"/>
  <c r="N3405" i="21"/>
  <c r="Q3405" i="21"/>
  <c r="P3405" i="21"/>
  <c r="H3407" i="21"/>
  <c r="K3406" i="21"/>
  <c r="L3406" i="21"/>
  <c r="I3406" i="21"/>
  <c r="M3406" i="21"/>
  <c r="J3406" i="21"/>
  <c r="I3407" i="21"/>
  <c r="M3407" i="21"/>
  <c r="K3407" i="21"/>
  <c r="J3407" i="21"/>
  <c r="L3407" i="21"/>
  <c r="H3408" i="21"/>
  <c r="P3406" i="21"/>
  <c r="Q3406" i="21"/>
  <c r="N3406" i="21"/>
  <c r="O3406" i="21"/>
  <c r="O3407" i="21"/>
  <c r="Q3407" i="21"/>
  <c r="P3407" i="21"/>
  <c r="N3407" i="21"/>
  <c r="K3408" i="21"/>
  <c r="I3408" i="21"/>
  <c r="M3408" i="21"/>
  <c r="L3408" i="21"/>
  <c r="H3409" i="21"/>
  <c r="J3408" i="21"/>
  <c r="Q3408" i="21"/>
  <c r="N3408" i="21"/>
  <c r="O3408" i="21"/>
  <c r="P3408" i="21"/>
  <c r="L3409" i="21"/>
  <c r="K3409" i="21"/>
  <c r="I3409" i="21"/>
  <c r="J3409" i="21"/>
  <c r="M3409" i="21"/>
  <c r="H3410" i="21"/>
  <c r="Q3409" i="21"/>
  <c r="P3409" i="21"/>
  <c r="N3409" i="21"/>
  <c r="O3409" i="21"/>
  <c r="K3410" i="21"/>
  <c r="L3410" i="21"/>
  <c r="J3410" i="21"/>
  <c r="M3410" i="21"/>
  <c r="I3410" i="21"/>
  <c r="H3411" i="21"/>
  <c r="Q3410" i="21"/>
  <c r="P3410" i="21"/>
  <c r="N3410" i="21"/>
  <c r="O3410" i="21"/>
  <c r="H3412" i="21"/>
  <c r="L3411" i="21"/>
  <c r="J3411" i="21"/>
  <c r="I3411" i="21"/>
  <c r="K3411" i="21"/>
  <c r="M3411" i="21"/>
  <c r="J3412" i="21"/>
  <c r="K3412" i="21"/>
  <c r="I3412" i="21"/>
  <c r="L3412" i="21"/>
  <c r="M3412" i="21"/>
  <c r="H3413" i="21"/>
  <c r="N3411" i="21"/>
  <c r="P3411" i="21"/>
  <c r="O3411" i="21"/>
  <c r="Q3411" i="21"/>
  <c r="P3412" i="21"/>
  <c r="N3412" i="21"/>
  <c r="Q3412" i="21"/>
  <c r="O3412" i="21"/>
  <c r="J3413" i="21"/>
  <c r="M3413" i="21"/>
  <c r="H3414" i="21"/>
  <c r="I3413" i="21"/>
  <c r="K3413" i="21"/>
  <c r="L3413" i="21"/>
  <c r="J3414" i="21"/>
  <c r="M3414" i="21"/>
  <c r="H3415" i="21"/>
  <c r="K3414" i="21"/>
  <c r="L3414" i="21"/>
  <c r="I3414" i="21"/>
  <c r="P3413" i="21"/>
  <c r="N3413" i="21"/>
  <c r="Q3413" i="21"/>
  <c r="O3413" i="21"/>
  <c r="H3416" i="21"/>
  <c r="K3415" i="21"/>
  <c r="L3415" i="21"/>
  <c r="M3415" i="21"/>
  <c r="I3415" i="21"/>
  <c r="J3415" i="21"/>
  <c r="N3414" i="21"/>
  <c r="P3414" i="21"/>
  <c r="O3414" i="21"/>
  <c r="Q3414" i="21"/>
  <c r="H3417" i="21"/>
  <c r="M3416" i="21"/>
  <c r="L3416" i="21"/>
  <c r="I3416" i="21"/>
  <c r="K3416" i="21"/>
  <c r="J3416" i="21"/>
  <c r="N3415" i="21"/>
  <c r="O3415" i="21"/>
  <c r="Q3415" i="21"/>
  <c r="P3415" i="21"/>
  <c r="K3417" i="21"/>
  <c r="I3417" i="21"/>
  <c r="M3417" i="21"/>
  <c r="L3417" i="21"/>
  <c r="J3417" i="21"/>
  <c r="H3418" i="21"/>
  <c r="O3416" i="21"/>
  <c r="P3416" i="21"/>
  <c r="N3416" i="21"/>
  <c r="Q3416" i="21"/>
  <c r="P3417" i="21"/>
  <c r="O3417" i="21"/>
  <c r="N3417" i="21"/>
  <c r="Q3417" i="21"/>
  <c r="I3418" i="21"/>
  <c r="L3418" i="21"/>
  <c r="K3418" i="21"/>
  <c r="M3418" i="21"/>
  <c r="J3418" i="21"/>
  <c r="H3419" i="21"/>
  <c r="Q3418" i="21"/>
  <c r="O3418" i="21"/>
  <c r="N3418" i="21"/>
  <c r="P3418" i="21"/>
  <c r="L3419" i="21"/>
  <c r="I3419" i="21"/>
  <c r="M3419" i="21"/>
  <c r="K3419" i="21"/>
  <c r="J3419" i="21"/>
  <c r="H3420" i="21"/>
  <c r="N3419" i="21"/>
  <c r="P3419" i="21"/>
  <c r="O3419" i="21"/>
  <c r="Q3419" i="21"/>
  <c r="K3420" i="21"/>
  <c r="M3420" i="21"/>
  <c r="J3420" i="21"/>
  <c r="H3421" i="21"/>
  <c r="L3420" i="21"/>
  <c r="I3420" i="21"/>
  <c r="I3421" i="21"/>
  <c r="M3421" i="21"/>
  <c r="J3421" i="21"/>
  <c r="K3421" i="21"/>
  <c r="H3422" i="21"/>
  <c r="L3421" i="21"/>
  <c r="O3420" i="21"/>
  <c r="Q3420" i="21"/>
  <c r="P3420" i="21"/>
  <c r="N3420" i="21"/>
  <c r="O3421" i="21"/>
  <c r="Q3421" i="21"/>
  <c r="P3421" i="21"/>
  <c r="N3421" i="21"/>
  <c r="L3422" i="21"/>
  <c r="K3422" i="21"/>
  <c r="I3422" i="21"/>
  <c r="H3423" i="21"/>
  <c r="J3422" i="21"/>
  <c r="M3422" i="21"/>
  <c r="Q3422" i="21"/>
  <c r="P3422" i="21"/>
  <c r="N3422" i="21"/>
  <c r="O3422" i="21"/>
  <c r="H3424" i="21"/>
  <c r="K3423" i="21"/>
  <c r="I3423" i="21"/>
  <c r="L3423" i="21"/>
  <c r="J3423" i="21"/>
  <c r="M3423" i="21"/>
  <c r="I3424" i="21"/>
  <c r="J3424" i="21"/>
  <c r="K3424" i="21"/>
  <c r="H3425" i="21"/>
  <c r="L3424" i="21"/>
  <c r="M3424" i="21"/>
  <c r="O3423" i="21"/>
  <c r="N3423" i="21"/>
  <c r="Q3423" i="21"/>
  <c r="P3423" i="21"/>
  <c r="Q3424" i="21"/>
  <c r="N3424" i="21"/>
  <c r="O3424" i="21"/>
  <c r="P3424" i="21"/>
  <c r="L3425" i="21"/>
  <c r="H3426" i="21"/>
  <c r="J3425" i="21"/>
  <c r="K3425" i="21"/>
  <c r="I3425" i="21"/>
  <c r="M3425" i="21"/>
  <c r="L3426" i="21"/>
  <c r="J3426" i="21"/>
  <c r="H3427" i="21"/>
  <c r="I3426" i="21"/>
  <c r="M3426" i="21"/>
  <c r="K3426" i="21"/>
  <c r="O3425" i="21"/>
  <c r="P3425" i="21"/>
  <c r="Q3425" i="21"/>
  <c r="N3425" i="21"/>
  <c r="M3427" i="21"/>
  <c r="I3427" i="21"/>
  <c r="J3427" i="21"/>
  <c r="K3427" i="21"/>
  <c r="L3427" i="21"/>
  <c r="H3428" i="21"/>
  <c r="P3426" i="21"/>
  <c r="Q3426" i="21"/>
  <c r="O3426" i="21"/>
  <c r="N3426" i="21"/>
  <c r="O3427" i="21"/>
  <c r="Q3427" i="21"/>
  <c r="P3427" i="21"/>
  <c r="N3427" i="21"/>
  <c r="L3428" i="21"/>
  <c r="M3428" i="21"/>
  <c r="H3429" i="21"/>
  <c r="K3428" i="21"/>
  <c r="I3428" i="21"/>
  <c r="J3428" i="21"/>
  <c r="J3429" i="21"/>
  <c r="H3430" i="21"/>
  <c r="L3429" i="21"/>
  <c r="I3429" i="21"/>
  <c r="M3429" i="21"/>
  <c r="K3429" i="21"/>
  <c r="O3428" i="21"/>
  <c r="Q3428" i="21"/>
  <c r="N3428" i="21"/>
  <c r="P3428" i="21"/>
  <c r="L3430" i="21"/>
  <c r="I3430" i="21"/>
  <c r="M3430" i="21"/>
  <c r="J3430" i="21"/>
  <c r="K3430" i="21"/>
  <c r="H3431" i="21"/>
  <c r="Q3429" i="21"/>
  <c r="N3429" i="21"/>
  <c r="O3429" i="21"/>
  <c r="P3429" i="21"/>
  <c r="Q3430" i="21"/>
  <c r="N3430" i="21"/>
  <c r="O3430" i="21"/>
  <c r="P3430" i="21"/>
  <c r="L3431" i="21"/>
  <c r="I3431" i="21"/>
  <c r="M3431" i="21"/>
  <c r="J3431" i="21"/>
  <c r="H3432" i="21"/>
  <c r="K3431" i="21"/>
  <c r="Q3431" i="21"/>
  <c r="O3431" i="21"/>
  <c r="P3431" i="21"/>
  <c r="N3431" i="21"/>
  <c r="H3433" i="21"/>
  <c r="M3432" i="21"/>
  <c r="I3432" i="21"/>
  <c r="K3432" i="21"/>
  <c r="J3432" i="21"/>
  <c r="L3432" i="21"/>
  <c r="H3434" i="21"/>
  <c r="M3433" i="21"/>
  <c r="K3433" i="21"/>
  <c r="J3433" i="21"/>
  <c r="L3433" i="21"/>
  <c r="I3433" i="21"/>
  <c r="O3432" i="21"/>
  <c r="Q3432" i="21"/>
  <c r="N3432" i="21"/>
  <c r="P3432" i="21"/>
  <c r="J3434" i="21"/>
  <c r="M3434" i="21"/>
  <c r="K3434" i="21"/>
  <c r="I3434" i="21"/>
  <c r="H3435" i="21"/>
  <c r="L3434" i="21"/>
  <c r="P3433" i="21"/>
  <c r="Q3433" i="21"/>
  <c r="O3433" i="21"/>
  <c r="N3433" i="21"/>
  <c r="P3434" i="21"/>
  <c r="O3434" i="21"/>
  <c r="Q3434" i="21"/>
  <c r="N3434" i="21"/>
  <c r="L3435" i="21"/>
  <c r="H3436" i="21"/>
  <c r="M3435" i="21"/>
  <c r="J3435" i="21"/>
  <c r="I3435" i="21"/>
  <c r="K3435" i="21"/>
  <c r="I3436" i="21"/>
  <c r="L3436" i="21"/>
  <c r="M3436" i="21"/>
  <c r="K3436" i="21"/>
  <c r="J3436" i="21"/>
  <c r="H3437" i="21"/>
  <c r="O3435" i="21"/>
  <c r="P3435" i="21"/>
  <c r="Q3435" i="21"/>
  <c r="N3435" i="21"/>
  <c r="P3436" i="21"/>
  <c r="O3436" i="21"/>
  <c r="Q3436" i="21"/>
  <c r="N3436" i="21"/>
  <c r="K3437" i="21"/>
  <c r="I3437" i="21"/>
  <c r="H3438" i="21"/>
  <c r="L3437" i="21"/>
  <c r="M3437" i="21"/>
  <c r="J3437" i="21"/>
  <c r="P3437" i="21"/>
  <c r="Q3437" i="21"/>
  <c r="N3437" i="21"/>
  <c r="O3437" i="21"/>
  <c r="M3438" i="21"/>
  <c r="I3438" i="21"/>
  <c r="J3438" i="21"/>
  <c r="L3438" i="21"/>
  <c r="K3438" i="21"/>
  <c r="H3439" i="21"/>
  <c r="N3438" i="21"/>
  <c r="Q3438" i="21"/>
  <c r="P3438" i="21"/>
  <c r="O3438" i="21"/>
  <c r="J3439" i="21"/>
  <c r="M3439" i="21"/>
  <c r="I3439" i="21"/>
  <c r="L3439" i="21"/>
  <c r="H3440" i="21"/>
  <c r="K3439" i="21"/>
  <c r="N3439" i="21"/>
  <c r="P3439" i="21"/>
  <c r="O3439" i="21"/>
  <c r="Q3439" i="21"/>
  <c r="J3440" i="21"/>
  <c r="I3440" i="21"/>
  <c r="M3440" i="21"/>
  <c r="H3441" i="21"/>
  <c r="K3440" i="21"/>
  <c r="L3440" i="21"/>
  <c r="P3440" i="21"/>
  <c r="N3440" i="21"/>
  <c r="Q3440" i="21"/>
  <c r="O3440" i="21"/>
  <c r="M3441" i="21"/>
  <c r="H3442" i="21"/>
  <c r="K3441" i="21"/>
  <c r="J3441" i="21"/>
  <c r="L3441" i="21"/>
  <c r="I3441" i="21"/>
  <c r="M3442" i="21"/>
  <c r="H3443" i="21"/>
  <c r="I3442" i="21"/>
  <c r="L3442" i="21"/>
  <c r="K3442" i="21"/>
  <c r="J3442" i="21"/>
  <c r="P3441" i="21"/>
  <c r="N3441" i="21"/>
  <c r="Q3441" i="21"/>
  <c r="O3441" i="21"/>
  <c r="I3443" i="21"/>
  <c r="J3443" i="21"/>
  <c r="L3443" i="21"/>
  <c r="M3443" i="21"/>
  <c r="H3444" i="21"/>
  <c r="K3443" i="21"/>
  <c r="P3442" i="21"/>
  <c r="Q3442" i="21"/>
  <c r="O3442" i="21"/>
  <c r="N3442" i="21"/>
  <c r="P3443" i="21"/>
  <c r="O3443" i="21"/>
  <c r="N3443" i="21"/>
  <c r="Q3443" i="21"/>
  <c r="I3444" i="21"/>
  <c r="J3444" i="21"/>
  <c r="H3445" i="21"/>
  <c r="L3444" i="21"/>
  <c r="M3444" i="21"/>
  <c r="K3444" i="21"/>
  <c r="O3444" i="21"/>
  <c r="N3444" i="21"/>
  <c r="Q3444" i="21"/>
  <c r="P3444" i="21"/>
  <c r="J3445" i="21"/>
  <c r="K3445" i="21"/>
  <c r="M3445" i="21"/>
  <c r="I3445" i="21"/>
  <c r="H3446" i="21"/>
  <c r="L3445" i="21"/>
  <c r="Q3445" i="21"/>
  <c r="P3445" i="21"/>
  <c r="N3445" i="21"/>
  <c r="O3445" i="21"/>
  <c r="J3446" i="21"/>
  <c r="H3447" i="21"/>
  <c r="I3446" i="21"/>
  <c r="L3446" i="21"/>
  <c r="K3446" i="21"/>
  <c r="M3446" i="21"/>
  <c r="I3447" i="21"/>
  <c r="H3448" i="21"/>
  <c r="K3447" i="21"/>
  <c r="M3447" i="21"/>
  <c r="L3447" i="21"/>
  <c r="J3447" i="21"/>
  <c r="Q3446" i="21"/>
  <c r="O3446" i="21"/>
  <c r="P3446" i="21"/>
  <c r="N3446" i="21"/>
  <c r="N3447" i="21"/>
  <c r="P3447" i="21"/>
  <c r="Q3447" i="21"/>
  <c r="O3447" i="21"/>
  <c r="H3449" i="21"/>
  <c r="I3448" i="21"/>
  <c r="L3448" i="21"/>
  <c r="J3448" i="21"/>
  <c r="M3448" i="21"/>
  <c r="K3448" i="21"/>
  <c r="I3449" i="21"/>
  <c r="L3449" i="21"/>
  <c r="H3450" i="21"/>
  <c r="J3449" i="21"/>
  <c r="M3449" i="21"/>
  <c r="K3449" i="21"/>
  <c r="Q3448" i="21"/>
  <c r="O3448" i="21"/>
  <c r="N3448" i="21"/>
  <c r="P3448" i="21"/>
  <c r="Q3449" i="21"/>
  <c r="P3449" i="21"/>
  <c r="N3449" i="21"/>
  <c r="O3449" i="21"/>
  <c r="I3450" i="21"/>
  <c r="J3450" i="21"/>
  <c r="M3450" i="21"/>
  <c r="H3451" i="21"/>
  <c r="K3450" i="21"/>
  <c r="L3450" i="21"/>
  <c r="N3450" i="21"/>
  <c r="Q3450" i="21"/>
  <c r="O3450" i="21"/>
  <c r="P3450" i="21"/>
  <c r="J3451" i="21"/>
  <c r="K3451" i="21"/>
  <c r="M3451" i="21"/>
  <c r="L3451" i="21"/>
  <c r="H3452" i="21"/>
  <c r="I3451" i="21"/>
  <c r="H3453" i="21"/>
  <c r="K3452" i="21"/>
  <c r="J3452" i="21"/>
  <c r="M3452" i="21"/>
  <c r="L3452" i="21"/>
  <c r="I3452" i="21"/>
  <c r="O3451" i="21"/>
  <c r="N3451" i="21"/>
  <c r="P3451" i="21"/>
  <c r="Q3451" i="21"/>
  <c r="K3453" i="21"/>
  <c r="L3453" i="21"/>
  <c r="J3453" i="21"/>
  <c r="I3453" i="21"/>
  <c r="M3453" i="21"/>
  <c r="H3454" i="21"/>
  <c r="P3452" i="21"/>
  <c r="N3452" i="21"/>
  <c r="O3452" i="21"/>
  <c r="Q3452" i="21"/>
  <c r="Q3453" i="21"/>
  <c r="P3453" i="21"/>
  <c r="N3453" i="21"/>
  <c r="O3453" i="21"/>
  <c r="K3454" i="21"/>
  <c r="I3454" i="21"/>
  <c r="H3455" i="21"/>
  <c r="L3454" i="21"/>
  <c r="M3454" i="21"/>
  <c r="J3454" i="21"/>
  <c r="O3454" i="21"/>
  <c r="P3454" i="21"/>
  <c r="N3454" i="21"/>
  <c r="Q3454" i="21"/>
  <c r="M3455" i="21"/>
  <c r="L3455" i="21"/>
  <c r="J3455" i="21"/>
  <c r="K3455" i="21"/>
  <c r="H3456" i="21"/>
  <c r="I3455" i="21"/>
  <c r="J3456" i="21"/>
  <c r="H3457" i="21"/>
  <c r="I3456" i="21"/>
  <c r="L3456" i="21"/>
  <c r="M3456" i="21"/>
  <c r="K3456" i="21"/>
  <c r="O3455" i="21"/>
  <c r="N3455" i="21"/>
  <c r="P3455" i="21"/>
  <c r="Q3455" i="21"/>
  <c r="J3457" i="21"/>
  <c r="M3457" i="21"/>
  <c r="K3457" i="21"/>
  <c r="H3458" i="21"/>
  <c r="L3457" i="21"/>
  <c r="I3457" i="21"/>
  <c r="N3456" i="21"/>
  <c r="P3456" i="21"/>
  <c r="O3456" i="21"/>
  <c r="Q3456" i="21"/>
  <c r="H3459" i="21"/>
  <c r="K3458" i="21"/>
  <c r="L3458" i="21"/>
  <c r="J3458" i="21"/>
  <c r="I3458" i="21"/>
  <c r="M3458" i="21"/>
  <c r="N3457" i="21"/>
  <c r="O3457" i="21"/>
  <c r="P3457" i="21"/>
  <c r="Q3457" i="21"/>
  <c r="K3459" i="21"/>
  <c r="M3459" i="21"/>
  <c r="I3459" i="21"/>
  <c r="L3459" i="21"/>
  <c r="J3459" i="21"/>
  <c r="H3460" i="21"/>
  <c r="P3458" i="21"/>
  <c r="Q3458" i="21"/>
  <c r="N3458" i="21"/>
  <c r="O3458" i="21"/>
  <c r="N3459" i="21"/>
  <c r="Q3459" i="21"/>
  <c r="O3459" i="21"/>
  <c r="P3459" i="21"/>
  <c r="M3460" i="21"/>
  <c r="J3460" i="21"/>
  <c r="K3460" i="21"/>
  <c r="H3461" i="21"/>
  <c r="L3460" i="21"/>
  <c r="I3460" i="21"/>
  <c r="H3462" i="21"/>
  <c r="J3461" i="21"/>
  <c r="I3461" i="21"/>
  <c r="K3461" i="21"/>
  <c r="M3461" i="21"/>
  <c r="L3461" i="21"/>
  <c r="P3460" i="21"/>
  <c r="O3460" i="21"/>
  <c r="N3460" i="21"/>
  <c r="Q3460" i="21"/>
  <c r="M3462" i="21"/>
  <c r="I3462" i="21"/>
  <c r="H3463" i="21"/>
  <c r="K3462" i="21"/>
  <c r="L3462" i="21"/>
  <c r="J3462" i="21"/>
  <c r="N3461" i="21"/>
  <c r="P3461" i="21"/>
  <c r="O3461" i="21"/>
  <c r="Q3461" i="21"/>
  <c r="N3462" i="21"/>
  <c r="O3462" i="21"/>
  <c r="Q3462" i="21"/>
  <c r="P3462" i="21"/>
  <c r="I3463" i="21"/>
  <c r="K3463" i="21"/>
  <c r="M3463" i="21"/>
  <c r="H3464" i="21"/>
  <c r="L3463" i="21"/>
  <c r="J3463" i="21"/>
  <c r="O3463" i="21"/>
  <c r="Q3463" i="21"/>
  <c r="P3463" i="21"/>
  <c r="N3463" i="21"/>
  <c r="M3464" i="21"/>
  <c r="K3464" i="21"/>
  <c r="I3464" i="21"/>
  <c r="J3464" i="21"/>
  <c r="L3464" i="21"/>
  <c r="H3465" i="21"/>
  <c r="P3464" i="21"/>
  <c r="Q3464" i="21"/>
  <c r="N3464" i="21"/>
  <c r="O3464" i="21"/>
  <c r="J3465" i="21"/>
  <c r="K3465" i="21"/>
  <c r="H3466" i="21"/>
  <c r="L3465" i="21"/>
  <c r="I3465" i="21"/>
  <c r="M3465" i="21"/>
  <c r="K3466" i="21"/>
  <c r="J3466" i="21"/>
  <c r="I3466" i="21"/>
  <c r="L3466" i="21"/>
  <c r="H3467" i="21"/>
  <c r="M3466" i="21"/>
  <c r="N3465" i="21"/>
  <c r="Q3465" i="21"/>
  <c r="O3465" i="21"/>
  <c r="P3465" i="21"/>
  <c r="P3466" i="21"/>
  <c r="N3466" i="21"/>
  <c r="O3466" i="21"/>
  <c r="Q3466" i="21"/>
  <c r="M3467" i="21"/>
  <c r="I3467" i="21"/>
  <c r="H3468" i="21"/>
  <c r="L3467" i="21"/>
  <c r="J3467" i="21"/>
  <c r="K3467" i="21"/>
  <c r="Q3467" i="21"/>
  <c r="O3467" i="21"/>
  <c r="P3467" i="21"/>
  <c r="N3467" i="21"/>
  <c r="H3469" i="21"/>
  <c r="K3468" i="21"/>
  <c r="I3468" i="21"/>
  <c r="L3468" i="21"/>
  <c r="M3468" i="21"/>
  <c r="J3468" i="21"/>
  <c r="M3469" i="21"/>
  <c r="K3469" i="21"/>
  <c r="J3469" i="21"/>
  <c r="H3470" i="21"/>
  <c r="L3469" i="21"/>
  <c r="I3469" i="21"/>
  <c r="Q3468" i="21"/>
  <c r="P3468" i="21"/>
  <c r="O3468" i="21"/>
  <c r="N3468" i="21"/>
  <c r="I3470" i="21"/>
  <c r="M3470" i="21"/>
  <c r="K3470" i="21"/>
  <c r="H3471" i="21"/>
  <c r="L3470" i="21"/>
  <c r="J3470" i="21"/>
  <c r="N3469" i="21"/>
  <c r="Q3469" i="21"/>
  <c r="O3469" i="21"/>
  <c r="P3469" i="21"/>
  <c r="P3470" i="21"/>
  <c r="N3470" i="21"/>
  <c r="Q3470" i="21"/>
  <c r="O3470" i="21"/>
  <c r="K3471" i="21"/>
  <c r="L3471" i="21"/>
  <c r="H3472" i="21"/>
  <c r="I3471" i="21"/>
  <c r="J3471" i="21"/>
  <c r="M3471" i="21"/>
  <c r="K3472" i="21"/>
  <c r="J3472" i="21"/>
  <c r="L3472" i="21"/>
  <c r="I3472" i="21"/>
  <c r="H3473" i="21"/>
  <c r="M3472" i="21"/>
  <c r="P3471" i="21"/>
  <c r="O3471" i="21"/>
  <c r="Q3471" i="21"/>
  <c r="N3471" i="21"/>
  <c r="Q3472" i="21"/>
  <c r="N3472" i="21"/>
  <c r="P3472" i="21"/>
  <c r="O3472" i="21"/>
  <c r="H3474" i="21"/>
  <c r="M3473" i="21"/>
  <c r="K3473" i="21"/>
  <c r="L3473" i="21"/>
  <c r="I3473" i="21"/>
  <c r="J3473" i="21"/>
  <c r="H3475" i="21"/>
  <c r="I3474" i="21"/>
  <c r="J3474" i="21"/>
  <c r="M3474" i="21"/>
  <c r="L3474" i="21"/>
  <c r="K3474" i="21"/>
  <c r="N3473" i="21"/>
  <c r="O3473" i="21"/>
  <c r="P3473" i="21"/>
  <c r="Q3473" i="21"/>
  <c r="K3475" i="21"/>
  <c r="H3476" i="21"/>
  <c r="L3475" i="21"/>
  <c r="I3475" i="21"/>
  <c r="J3475" i="21"/>
  <c r="M3475" i="21"/>
  <c r="N3474" i="21"/>
  <c r="O3474" i="21"/>
  <c r="Q3474" i="21"/>
  <c r="P3474" i="21"/>
  <c r="M3476" i="21"/>
  <c r="L3476" i="21"/>
  <c r="J3476" i="21"/>
  <c r="H3477" i="21"/>
  <c r="K3476" i="21"/>
  <c r="I3476" i="21"/>
  <c r="N3475" i="21"/>
  <c r="Q3475" i="21"/>
  <c r="O3475" i="21"/>
  <c r="P3475" i="21"/>
  <c r="L3477" i="21"/>
  <c r="H3478" i="21"/>
  <c r="K3477" i="21"/>
  <c r="J3477" i="21"/>
  <c r="I3477" i="21"/>
  <c r="M3477" i="21"/>
  <c r="P3476" i="21"/>
  <c r="O3476" i="21"/>
  <c r="Q3476" i="21"/>
  <c r="N3476" i="21"/>
  <c r="L3478" i="21"/>
  <c r="I3478" i="21"/>
  <c r="J3478" i="21"/>
  <c r="K3478" i="21"/>
  <c r="M3478" i="21"/>
  <c r="H3479" i="21"/>
  <c r="Q3477" i="21"/>
  <c r="P3477" i="21"/>
  <c r="N3477" i="21"/>
  <c r="O3477" i="21"/>
  <c r="O3478" i="21"/>
  <c r="P3478" i="21"/>
  <c r="Q3478" i="21"/>
  <c r="N3478" i="21"/>
  <c r="M3479" i="21"/>
  <c r="H3480" i="21"/>
  <c r="I3479" i="21"/>
  <c r="L3479" i="21"/>
  <c r="J3479" i="21"/>
  <c r="K3479" i="21"/>
  <c r="I3480" i="21"/>
  <c r="H3481" i="21"/>
  <c r="J3480" i="21"/>
  <c r="M3480" i="21"/>
  <c r="L3480" i="21"/>
  <c r="K3480" i="21"/>
  <c r="O3479" i="21"/>
  <c r="N3479" i="21"/>
  <c r="P3479" i="21"/>
  <c r="Q3479" i="21"/>
  <c r="O3480" i="21"/>
  <c r="P3480" i="21"/>
  <c r="N3480" i="21"/>
  <c r="Q3480" i="21"/>
  <c r="L3481" i="21"/>
  <c r="H3482" i="21"/>
  <c r="J3481" i="21"/>
  <c r="M3481" i="21"/>
  <c r="K3481" i="21"/>
  <c r="I3481" i="21"/>
  <c r="M3482" i="21"/>
  <c r="L3482" i="21"/>
  <c r="K3482" i="21"/>
  <c r="J3482" i="21"/>
  <c r="I3482" i="21"/>
  <c r="H3483" i="21"/>
  <c r="N3481" i="21"/>
  <c r="O3481" i="21"/>
  <c r="P3481" i="21"/>
  <c r="Q3481" i="21"/>
  <c r="N3482" i="21"/>
  <c r="O3482" i="21"/>
  <c r="P3482" i="21"/>
  <c r="Q3482" i="21"/>
  <c r="H3484" i="21"/>
  <c r="L3483" i="21"/>
  <c r="K3483" i="21"/>
  <c r="J3483" i="21"/>
  <c r="M3483" i="21"/>
  <c r="I3483" i="21"/>
  <c r="I3484" i="21"/>
  <c r="H3485" i="21"/>
  <c r="K3484" i="21"/>
  <c r="M3484" i="21"/>
  <c r="J3484" i="21"/>
  <c r="L3484" i="21"/>
  <c r="P3483" i="21"/>
  <c r="Q3483" i="21"/>
  <c r="O3483" i="21"/>
  <c r="N3483" i="21"/>
  <c r="N3484" i="21"/>
  <c r="P3484" i="21"/>
  <c r="O3484" i="21"/>
  <c r="Q3484" i="21"/>
  <c r="K3485" i="21"/>
  <c r="H3486" i="21"/>
  <c r="L3485" i="21"/>
  <c r="J3485" i="21"/>
  <c r="M3485" i="21"/>
  <c r="I3485" i="21"/>
  <c r="H3487" i="21"/>
  <c r="I3486" i="21"/>
  <c r="J3486" i="21"/>
  <c r="K3486" i="21"/>
  <c r="L3486" i="21"/>
  <c r="M3486" i="21"/>
  <c r="P3485" i="21"/>
  <c r="O3485" i="21"/>
  <c r="Q3485" i="21"/>
  <c r="N3485" i="21"/>
  <c r="J3487" i="21"/>
  <c r="M3487" i="21"/>
  <c r="L3487" i="21"/>
  <c r="H3488" i="21"/>
  <c r="I3487" i="21"/>
  <c r="K3487" i="21"/>
  <c r="P3486" i="21"/>
  <c r="N3486" i="21"/>
  <c r="O3486" i="21"/>
  <c r="Q3486" i="21"/>
  <c r="J3488" i="21"/>
  <c r="L3488" i="21"/>
  <c r="I3488" i="21"/>
  <c r="M3488" i="21"/>
  <c r="K3488" i="21"/>
  <c r="H3489" i="21"/>
  <c r="P3487" i="21"/>
  <c r="Q3487" i="21"/>
  <c r="O3487" i="21"/>
  <c r="N3487" i="21"/>
  <c r="O3488" i="21"/>
  <c r="P3488" i="21"/>
  <c r="Q3488" i="21"/>
  <c r="N3488" i="21"/>
  <c r="J3489" i="21"/>
  <c r="I3489" i="21"/>
  <c r="L3489" i="21"/>
  <c r="K3489" i="21"/>
  <c r="H3490" i="21"/>
  <c r="M3489" i="21"/>
  <c r="P3489" i="21"/>
  <c r="N3489" i="21"/>
  <c r="O3489" i="21"/>
  <c r="Q3489" i="21"/>
  <c r="I3490" i="21"/>
  <c r="M3490" i="21"/>
  <c r="J3490" i="21"/>
  <c r="K3490" i="21"/>
  <c r="H3491" i="21"/>
  <c r="L3490" i="21"/>
  <c r="Q3490" i="21"/>
  <c r="O3490" i="21"/>
  <c r="P3490" i="21"/>
  <c r="N3490" i="21"/>
  <c r="H3492" i="21"/>
  <c r="I3491" i="21"/>
  <c r="M3491" i="21"/>
  <c r="L3491" i="21"/>
  <c r="K3491" i="21"/>
  <c r="J3491" i="21"/>
  <c r="J3492" i="21"/>
  <c r="M3492" i="21"/>
  <c r="L3492" i="21"/>
  <c r="I3492" i="21"/>
  <c r="K3492" i="21"/>
  <c r="H3493" i="21"/>
  <c r="P3491" i="21"/>
  <c r="O3491" i="21"/>
  <c r="Q3491" i="21"/>
  <c r="N3491" i="21"/>
  <c r="O3492" i="21"/>
  <c r="P3492" i="21"/>
  <c r="Q3492" i="21"/>
  <c r="N3492" i="21"/>
  <c r="I3493" i="21"/>
  <c r="K3493" i="21"/>
  <c r="L3493" i="21"/>
  <c r="M3493" i="21"/>
  <c r="H3494" i="21"/>
  <c r="J3493" i="21"/>
  <c r="P3493" i="21"/>
  <c r="O3493" i="21"/>
  <c r="N3493" i="21"/>
  <c r="Q3493" i="21"/>
  <c r="H3495" i="21"/>
  <c r="J3494" i="21"/>
  <c r="K3494" i="21"/>
  <c r="L3494" i="21"/>
  <c r="I3494" i="21"/>
  <c r="M3494" i="21"/>
  <c r="K3495" i="21"/>
  <c r="J3495" i="21"/>
  <c r="I3495" i="21"/>
  <c r="L3495" i="21"/>
  <c r="H3496" i="21"/>
  <c r="M3495" i="21"/>
  <c r="N3494" i="21"/>
  <c r="Q3494" i="21"/>
  <c r="O3494" i="21"/>
  <c r="P3494" i="21"/>
  <c r="P3495" i="21"/>
  <c r="N3495" i="21"/>
  <c r="O3495" i="21"/>
  <c r="Q3495" i="21"/>
  <c r="K3496" i="21"/>
  <c r="M3496" i="21"/>
  <c r="I3496" i="21"/>
  <c r="L3496" i="21"/>
  <c r="J3496" i="21"/>
  <c r="H3497" i="21"/>
  <c r="Q3496" i="21"/>
  <c r="P3496" i="21"/>
  <c r="O3496" i="21"/>
  <c r="N3496" i="21"/>
  <c r="J3497" i="21"/>
  <c r="K3497" i="21"/>
  <c r="I3497" i="21"/>
  <c r="L3497" i="21"/>
  <c r="M3497" i="21"/>
  <c r="H3498" i="21"/>
  <c r="O3497" i="21"/>
  <c r="N3497" i="21"/>
  <c r="Q3497" i="21"/>
  <c r="P3497" i="21"/>
  <c r="J3498" i="21"/>
  <c r="I3498" i="21"/>
  <c r="L3498" i="21"/>
  <c r="M3498" i="21"/>
  <c r="K3498" i="21"/>
  <c r="H3499" i="21"/>
  <c r="O3498" i="21"/>
  <c r="Q3498" i="21"/>
  <c r="N3498" i="21"/>
  <c r="P3498" i="21"/>
  <c r="M3499" i="21"/>
  <c r="J3499" i="21"/>
  <c r="K3499" i="21"/>
  <c r="I3499" i="21"/>
  <c r="H3500" i="21"/>
  <c r="L3499" i="21"/>
  <c r="O3499" i="21"/>
  <c r="P3499" i="21"/>
  <c r="Q3499" i="21"/>
  <c r="N3499" i="21"/>
  <c r="K3500" i="21"/>
  <c r="J3500" i="21"/>
  <c r="I3500" i="21"/>
  <c r="H3501" i="21"/>
  <c r="L3500" i="21"/>
  <c r="M3500" i="21"/>
  <c r="O3500" i="21"/>
  <c r="N3500" i="21"/>
  <c r="P3500" i="21"/>
  <c r="Q3500" i="21"/>
  <c r="I3501" i="21"/>
  <c r="M3501" i="21"/>
  <c r="K3501" i="21"/>
  <c r="L3501" i="21"/>
  <c r="H3502" i="21"/>
  <c r="J3501" i="21"/>
  <c r="O3501" i="21"/>
  <c r="P3501" i="21"/>
  <c r="N3501" i="21"/>
  <c r="Q3501" i="21"/>
  <c r="I3502" i="21"/>
  <c r="M3502" i="21"/>
  <c r="K3502" i="21"/>
  <c r="J3502" i="21"/>
  <c r="H3503" i="21"/>
  <c r="L3502" i="21"/>
  <c r="O3502" i="21"/>
  <c r="Q3502" i="21"/>
  <c r="N3502" i="21"/>
  <c r="P3502" i="21"/>
  <c r="M3503" i="21"/>
  <c r="H3504" i="21"/>
  <c r="K3503" i="21"/>
  <c r="L3503" i="21"/>
  <c r="J3503" i="21"/>
  <c r="I3503" i="21"/>
  <c r="K3504" i="21"/>
  <c r="L3504" i="21"/>
  <c r="M3504" i="21"/>
  <c r="H3505" i="21"/>
  <c r="I3504" i="21"/>
  <c r="J3504" i="21"/>
  <c r="O3503" i="21"/>
  <c r="P3503" i="21"/>
  <c r="N3503" i="21"/>
  <c r="Q3503" i="21"/>
  <c r="L3505" i="21"/>
  <c r="M3505" i="21"/>
  <c r="K3505" i="21"/>
  <c r="H3506" i="21"/>
  <c r="I3505" i="21"/>
  <c r="J3505" i="21"/>
  <c r="O3504" i="21"/>
  <c r="P3504" i="21"/>
  <c r="N3504" i="21"/>
  <c r="Q3504" i="21"/>
  <c r="M3506" i="21"/>
  <c r="H3507" i="21"/>
  <c r="K3506" i="21"/>
  <c r="J3506" i="21"/>
  <c r="L3506" i="21"/>
  <c r="I3506" i="21"/>
  <c r="P3505" i="21"/>
  <c r="O3505" i="21"/>
  <c r="N3505" i="21"/>
  <c r="Q3505" i="21"/>
  <c r="M3507" i="21"/>
  <c r="H3508" i="21"/>
  <c r="L3507" i="21"/>
  <c r="J3507" i="21"/>
  <c r="K3507" i="21"/>
  <c r="I3507" i="21"/>
  <c r="N3506" i="21"/>
  <c r="P3506" i="21"/>
  <c r="O3506" i="21"/>
  <c r="Q3506" i="21"/>
  <c r="K3508" i="21"/>
  <c r="M3508" i="21"/>
  <c r="L3508" i="21"/>
  <c r="H3509" i="21"/>
  <c r="J3508" i="21"/>
  <c r="I3508" i="21"/>
  <c r="Q3507" i="21"/>
  <c r="N3507" i="21"/>
  <c r="O3507" i="21"/>
  <c r="P3507" i="21"/>
  <c r="L3509" i="21"/>
  <c r="I3509" i="21"/>
  <c r="J3509" i="21"/>
  <c r="K3509" i="21"/>
  <c r="M3509" i="21"/>
  <c r="H3510" i="21"/>
  <c r="P3508" i="21"/>
  <c r="Q3508" i="21"/>
  <c r="O3508" i="21"/>
  <c r="N3508" i="21"/>
  <c r="O3509" i="21"/>
  <c r="Q3509" i="21"/>
  <c r="N3509" i="21"/>
  <c r="P3509" i="21"/>
  <c r="I3510" i="21"/>
  <c r="K3510" i="21"/>
  <c r="M3510" i="21"/>
  <c r="H3511" i="21"/>
  <c r="L3510" i="21"/>
  <c r="J3510" i="21"/>
  <c r="O3510" i="21"/>
  <c r="N3510" i="21"/>
  <c r="Q3510" i="21"/>
  <c r="P3510" i="21"/>
  <c r="H3512" i="21"/>
  <c r="I3511" i="21"/>
  <c r="M3511" i="21"/>
  <c r="K3511" i="21"/>
  <c r="L3511" i="21"/>
  <c r="J3511" i="21"/>
  <c r="K3512" i="21"/>
  <c r="L3512" i="21"/>
  <c r="I3512" i="21"/>
  <c r="J3512" i="21"/>
  <c r="M3512" i="21"/>
  <c r="H3513" i="21"/>
  <c r="N3511" i="21"/>
  <c r="O3511" i="21"/>
  <c r="P3511" i="21"/>
  <c r="Q3511" i="21"/>
  <c r="P3512" i="21"/>
  <c r="Q3512" i="21"/>
  <c r="O3512" i="21"/>
  <c r="N3512" i="21"/>
  <c r="K3513" i="21"/>
  <c r="L3513" i="21"/>
  <c r="H3514" i="21"/>
  <c r="M3513" i="21"/>
  <c r="J3513" i="21"/>
  <c r="I3513" i="21"/>
  <c r="I3514" i="21"/>
  <c r="J3514" i="21"/>
  <c r="K3514" i="21"/>
  <c r="M3514" i="21"/>
  <c r="L3514" i="21"/>
  <c r="H3515" i="21"/>
  <c r="O3513" i="21"/>
  <c r="P3513" i="21"/>
  <c r="N3513" i="21"/>
  <c r="Q3513" i="21"/>
  <c r="Q3514" i="21"/>
  <c r="O3514" i="21"/>
  <c r="N3514" i="21"/>
  <c r="P3514" i="21"/>
  <c r="M3515" i="21"/>
  <c r="K3515" i="21"/>
  <c r="H3516" i="21"/>
  <c r="J3515" i="21"/>
  <c r="L3515" i="21"/>
  <c r="I3515" i="21"/>
  <c r="K3516" i="21"/>
  <c r="M3516" i="21"/>
  <c r="J3516" i="21"/>
  <c r="H3517" i="21"/>
  <c r="I3516" i="21"/>
  <c r="L3516" i="21"/>
  <c r="Q3515" i="21"/>
  <c r="N3515" i="21"/>
  <c r="P3515" i="21"/>
  <c r="O3515" i="21"/>
  <c r="I3517" i="21"/>
  <c r="M3517" i="21"/>
  <c r="K3517" i="21"/>
  <c r="L3517" i="21"/>
  <c r="J3517" i="21"/>
  <c r="H3518" i="21"/>
  <c r="Q3516" i="21"/>
  <c r="P3516" i="21"/>
  <c r="N3516" i="21"/>
  <c r="O3516" i="21"/>
  <c r="Q3517" i="21"/>
  <c r="O3517" i="21"/>
  <c r="P3517" i="21"/>
  <c r="N3517" i="21"/>
  <c r="J3518" i="21"/>
  <c r="K3518" i="21"/>
  <c r="I3518" i="21"/>
  <c r="L3518" i="21"/>
  <c r="M3518" i="21"/>
  <c r="H3519" i="21"/>
  <c r="N3518" i="21"/>
  <c r="P3518" i="21"/>
  <c r="O3518" i="21"/>
  <c r="Q3518" i="21"/>
  <c r="M3519" i="21"/>
  <c r="K3519" i="21"/>
  <c r="I3519" i="21"/>
  <c r="L3519" i="21"/>
  <c r="H3520" i="21"/>
  <c r="J3519" i="21"/>
  <c r="Q3519" i="21"/>
  <c r="N3519" i="21"/>
  <c r="P3519" i="21"/>
  <c r="O3519" i="21"/>
  <c r="M3520" i="21"/>
  <c r="H3521" i="21"/>
  <c r="I3520" i="21"/>
  <c r="L3520" i="21"/>
  <c r="K3520" i="21"/>
  <c r="J3520" i="21"/>
  <c r="J3521" i="21"/>
  <c r="L3521" i="21"/>
  <c r="H3522" i="21"/>
  <c r="K3521" i="21"/>
  <c r="I3521" i="21"/>
  <c r="M3521" i="21"/>
  <c r="N3520" i="21"/>
  <c r="O3520" i="21"/>
  <c r="Q3520" i="21"/>
  <c r="P3520" i="21"/>
  <c r="K3522" i="21"/>
  <c r="L3522" i="21"/>
  <c r="H3523" i="21"/>
  <c r="M3522" i="21"/>
  <c r="I3522" i="21"/>
  <c r="J3522" i="21"/>
  <c r="O3521" i="21"/>
  <c r="P3521" i="21"/>
  <c r="N3521" i="21"/>
  <c r="Q3521" i="21"/>
  <c r="L3523" i="21"/>
  <c r="M3523" i="21"/>
  <c r="K3523" i="21"/>
  <c r="H3524" i="21"/>
  <c r="I3523" i="21"/>
  <c r="J3523" i="21"/>
  <c r="N3522" i="21"/>
  <c r="O3522" i="21"/>
  <c r="P3522" i="21"/>
  <c r="Q3522" i="21"/>
  <c r="I3524" i="21"/>
  <c r="J3524" i="21"/>
  <c r="M3524" i="21"/>
  <c r="H3525" i="21"/>
  <c r="K3524" i="21"/>
  <c r="L3524" i="21"/>
  <c r="N3523" i="21"/>
  <c r="P3523" i="21"/>
  <c r="Q3523" i="21"/>
  <c r="O3523" i="21"/>
  <c r="N3524" i="21"/>
  <c r="P3524" i="21"/>
  <c r="Q3524" i="21"/>
  <c r="O3524" i="21"/>
  <c r="H3526" i="21"/>
  <c r="L3525" i="21"/>
  <c r="I3525" i="21"/>
  <c r="K3525" i="21"/>
  <c r="M3525" i="21"/>
  <c r="J3525" i="21"/>
  <c r="H3527" i="21"/>
  <c r="I3526" i="21"/>
  <c r="L3526" i="21"/>
  <c r="M3526" i="21"/>
  <c r="J3526" i="21"/>
  <c r="K3526" i="21"/>
  <c r="P3525" i="21"/>
  <c r="O3525" i="21"/>
  <c r="Q3525" i="21"/>
  <c r="N3525" i="21"/>
  <c r="K3527" i="21"/>
  <c r="H3528" i="21"/>
  <c r="I3527" i="21"/>
  <c r="M3527" i="21"/>
  <c r="J3527" i="21"/>
  <c r="L3527" i="21"/>
  <c r="O3526" i="21"/>
  <c r="N3526" i="21"/>
  <c r="Q3526" i="21"/>
  <c r="P3526" i="21"/>
  <c r="J3528" i="21"/>
  <c r="L3528" i="21"/>
  <c r="M3528" i="21"/>
  <c r="I3528" i="21"/>
  <c r="K3528" i="21"/>
  <c r="H3529" i="21"/>
  <c r="O3527" i="21"/>
  <c r="P3527" i="21"/>
  <c r="N3527" i="21"/>
  <c r="Q3527" i="21"/>
  <c r="P3528" i="21"/>
  <c r="Q3528" i="21"/>
  <c r="N3528" i="21"/>
  <c r="O3528" i="21"/>
  <c r="K3529" i="21"/>
  <c r="L3529" i="21"/>
  <c r="J3529" i="21"/>
  <c r="M3529" i="21"/>
  <c r="I3529" i="21"/>
  <c r="H3530" i="21"/>
  <c r="P3529" i="21"/>
  <c r="Q3529" i="21"/>
  <c r="N3529" i="21"/>
  <c r="O3529" i="21"/>
  <c r="L3530" i="21"/>
  <c r="J3530" i="21"/>
  <c r="I3530" i="21"/>
  <c r="K3530" i="21"/>
  <c r="M3530" i="21"/>
  <c r="H3531" i="21"/>
  <c r="P3530" i="21"/>
  <c r="Q3530" i="21"/>
  <c r="N3530" i="21"/>
  <c r="O3530" i="21"/>
  <c r="K3531" i="21"/>
  <c r="M3531" i="21"/>
  <c r="J3531" i="21"/>
  <c r="I3531" i="21"/>
  <c r="L3531" i="21"/>
  <c r="H3532" i="21"/>
  <c r="P3531" i="21"/>
  <c r="Q3531" i="21"/>
  <c r="N3531" i="21"/>
  <c r="O3531" i="21"/>
  <c r="H3533" i="21"/>
  <c r="K3532" i="21"/>
  <c r="L3532" i="21"/>
  <c r="M3532" i="21"/>
  <c r="J3532" i="21"/>
  <c r="I3532" i="21"/>
  <c r="M3533" i="21"/>
  <c r="I3533" i="21"/>
  <c r="K3533" i="21"/>
  <c r="L3533" i="21"/>
  <c r="H3534" i="21"/>
  <c r="J3533" i="21"/>
  <c r="Q3532" i="21"/>
  <c r="N3532" i="21"/>
  <c r="P3532" i="21"/>
  <c r="O3532" i="21"/>
  <c r="N3533" i="21"/>
  <c r="O3533" i="21"/>
  <c r="P3533" i="21"/>
  <c r="Q3533" i="21"/>
  <c r="L3534" i="21"/>
  <c r="K3534" i="21"/>
  <c r="J3534" i="21"/>
  <c r="M3534" i="21"/>
  <c r="H3535" i="21"/>
  <c r="I3534" i="21"/>
  <c r="H3536" i="21"/>
  <c r="K3535" i="21"/>
  <c r="M3535" i="21"/>
  <c r="L3535" i="21"/>
  <c r="I3535" i="21"/>
  <c r="J3535" i="21"/>
  <c r="P3534" i="21"/>
  <c r="O3534" i="21"/>
  <c r="Q3534" i="21"/>
  <c r="N3534" i="21"/>
  <c r="M3536" i="21"/>
  <c r="L3536" i="21"/>
  <c r="J3536" i="21"/>
  <c r="H3537" i="21"/>
  <c r="K3536" i="21"/>
  <c r="I3536" i="21"/>
  <c r="O3535" i="21"/>
  <c r="P3535" i="21"/>
  <c r="N3535" i="21"/>
  <c r="Q3535" i="21"/>
  <c r="I3537" i="21"/>
  <c r="J3537" i="21"/>
  <c r="L3537" i="21"/>
  <c r="K3537" i="21"/>
  <c r="M3537" i="21"/>
  <c r="Q3536" i="21"/>
  <c r="N3536" i="21"/>
  <c r="O3536" i="21"/>
  <c r="P3536" i="21"/>
  <c r="N3537" i="21"/>
  <c r="O3537" i="21"/>
  <c r="P3537" i="21"/>
  <c r="Q3537" i="21"/>
  <c r="H5" i="27" l="1"/>
  <c r="J5" i="27"/>
  <c r="K5" i="27" s="1"/>
  <c r="H4" i="27"/>
  <c r="J4" i="27"/>
  <c r="K4" i="27" s="1"/>
  <c r="H6" i="27"/>
  <c r="J6" i="27"/>
  <c r="K6" i="27" s="1"/>
  <c r="H3" i="27"/>
  <c r="J3" i="27"/>
  <c r="K3" i="27" s="1"/>
  <c r="J7" i="29"/>
  <c r="H7" i="29"/>
  <c r="J5" i="29"/>
  <c r="H5" i="29"/>
  <c r="H7" i="28"/>
  <c r="J7" i="28"/>
  <c r="K7" i="28" s="1"/>
  <c r="J7" i="13"/>
  <c r="H7" i="13"/>
  <c r="H12" i="27"/>
  <c r="J12" i="27"/>
  <c r="K12" i="27" s="1"/>
  <c r="J11" i="28"/>
  <c r="H11" i="28"/>
  <c r="H12" i="13"/>
  <c r="J12" i="13"/>
  <c r="J13" i="26"/>
  <c r="K13" i="26" s="1"/>
  <c r="H13" i="26"/>
  <c r="H15" i="28"/>
  <c r="J15" i="28"/>
  <c r="H11" i="13"/>
  <c r="J11" i="13"/>
  <c r="J4" i="13"/>
  <c r="H4" i="13"/>
  <c r="H7" i="26"/>
  <c r="J7" i="26"/>
  <c r="H10" i="13"/>
  <c r="J10" i="13"/>
  <c r="K10" i="13" s="1"/>
  <c r="J10" i="27"/>
  <c r="H10" i="27"/>
  <c r="H15" i="27"/>
  <c r="J15" i="27"/>
  <c r="K15" i="27" s="1"/>
  <c r="J7" i="27"/>
  <c r="H7" i="27"/>
  <c r="H8" i="27"/>
  <c r="J8" i="27"/>
  <c r="K8" i="27" s="1"/>
  <c r="H3" i="28"/>
  <c r="J3" i="28"/>
  <c r="K3" i="28" s="1"/>
  <c r="H8" i="26"/>
  <c r="J8" i="26"/>
  <c r="K8" i="26" s="1"/>
  <c r="H6" i="29"/>
  <c r="J6" i="29"/>
  <c r="H15" i="26"/>
  <c r="J15" i="26"/>
  <c r="K15" i="26" s="1"/>
  <c r="H6" i="13"/>
  <c r="J6" i="13"/>
  <c r="K6" i="13" s="1"/>
  <c r="H10" i="26"/>
  <c r="J10" i="26"/>
  <c r="K10" i="26" s="1"/>
  <c r="J14" i="26"/>
  <c r="H14" i="26"/>
  <c r="J11" i="26"/>
  <c r="H11" i="26"/>
  <c r="H4" i="28"/>
  <c r="J4" i="28"/>
  <c r="K4" i="28" s="1"/>
  <c r="H13" i="27"/>
  <c r="J13" i="27"/>
  <c r="K13" i="27" s="1"/>
  <c r="H14" i="13"/>
  <c r="J14" i="13"/>
  <c r="K14" i="13" s="1"/>
  <c r="J5" i="26"/>
  <c r="H5" i="26"/>
  <c r="H5" i="13"/>
  <c r="J5" i="13"/>
  <c r="K5" i="13" s="1"/>
  <c r="H4" i="29"/>
  <c r="J4" i="29"/>
  <c r="K4" i="29" s="1"/>
  <c r="H8" i="13"/>
  <c r="J8" i="13"/>
  <c r="J3" i="29"/>
  <c r="H3" i="29"/>
  <c r="J12" i="28"/>
  <c r="H12" i="28"/>
  <c r="K12" i="28" s="1"/>
  <c r="H6" i="26"/>
  <c r="J6" i="26"/>
  <c r="K6" i="26" s="1"/>
  <c r="H15" i="13"/>
  <c r="J15" i="13"/>
  <c r="H11" i="27"/>
  <c r="J11" i="27"/>
  <c r="J5" i="28"/>
  <c r="H5" i="28"/>
  <c r="H3" i="13"/>
  <c r="J3" i="13"/>
  <c r="J6" i="28"/>
  <c r="H6" i="28"/>
  <c r="H14" i="28"/>
  <c r="J14" i="28"/>
  <c r="D13" i="13"/>
  <c r="D7" i="13"/>
  <c r="D13" i="26"/>
  <c r="D7" i="26"/>
  <c r="K11" i="28"/>
  <c r="T104" i="13"/>
  <c r="AB322" i="26"/>
  <c r="AB170" i="26"/>
  <c r="G16" i="13"/>
  <c r="I16" i="28"/>
  <c r="AB217" i="26"/>
  <c r="AB109" i="26"/>
  <c r="G13" i="28"/>
  <c r="G14" i="27"/>
  <c r="AB285" i="26"/>
  <c r="AB355" i="26"/>
  <c r="AB122" i="26"/>
  <c r="G9" i="26"/>
  <c r="I9" i="27"/>
  <c r="AB298" i="26"/>
  <c r="AB186" i="26"/>
  <c r="I12" i="26"/>
  <c r="G10" i="28"/>
  <c r="AB346" i="26"/>
  <c r="D2653" i="21"/>
  <c r="AB333" i="26"/>
  <c r="I16" i="26"/>
  <c r="I16" i="27"/>
  <c r="AB263" i="26"/>
  <c r="AB175" i="26"/>
  <c r="G12" i="26"/>
  <c r="G13" i="13"/>
  <c r="AB125" i="26"/>
  <c r="AB290" i="26"/>
  <c r="AB81" i="26"/>
  <c r="G16" i="26"/>
  <c r="I9" i="13"/>
  <c r="AB82" i="26"/>
  <c r="AB174" i="26"/>
  <c r="G8" i="29"/>
  <c r="G8" i="28"/>
  <c r="R54" i="13"/>
  <c r="E2651" i="21"/>
  <c r="E2650" i="21"/>
  <c r="AB83" i="26"/>
  <c r="AB110" i="26"/>
  <c r="AB149" i="26"/>
  <c r="I9" i="26"/>
  <c r="G16" i="27"/>
  <c r="AB329" i="26"/>
  <c r="AB325" i="26"/>
  <c r="I8" i="29"/>
  <c r="AB284" i="26"/>
  <c r="AB242" i="26"/>
  <c r="AB169" i="26"/>
  <c r="I16" i="13"/>
  <c r="G9" i="28"/>
  <c r="S101" i="13"/>
  <c r="AB257" i="26"/>
  <c r="I3" i="26"/>
  <c r="AB255" i="26"/>
  <c r="AB288" i="26"/>
  <c r="T103" i="13"/>
  <c r="G9" i="13"/>
  <c r="G16" i="28"/>
  <c r="AB318" i="26"/>
  <c r="I4" i="26"/>
  <c r="G3" i="26"/>
  <c r="AB87" i="26"/>
  <c r="AB168" i="26"/>
  <c r="I9" i="28"/>
  <c r="G9" i="27"/>
  <c r="AB313" i="26"/>
  <c r="AB94" i="26"/>
  <c r="G4" i="26"/>
  <c r="I14" i="27"/>
  <c r="D2654" i="21"/>
  <c r="F2653" i="21"/>
  <c r="E2653" i="21"/>
  <c r="AA101" i="13"/>
  <c r="T101" i="13" s="1"/>
  <c r="R101" i="13"/>
  <c r="E2654" i="21"/>
  <c r="F2654" i="21"/>
  <c r="D2655" i="21"/>
  <c r="E2655" i="21"/>
  <c r="F2655" i="21"/>
  <c r="D2656" i="21"/>
  <c r="E2656" i="21"/>
  <c r="D2657" i="21"/>
  <c r="F2656" i="21"/>
  <c r="D2658" i="21"/>
  <c r="F2657" i="21"/>
  <c r="E2657" i="21"/>
  <c r="F2658" i="21"/>
  <c r="D2659" i="21"/>
  <c r="E2658" i="21"/>
  <c r="F2659" i="21"/>
  <c r="D2660" i="21"/>
  <c r="E2659" i="21"/>
  <c r="D2661" i="21"/>
  <c r="E2660" i="21"/>
  <c r="F2660" i="21"/>
  <c r="E2661" i="21"/>
  <c r="F2661" i="21"/>
  <c r="D2662" i="21"/>
  <c r="F2662" i="21"/>
  <c r="E2662" i="21"/>
  <c r="D2663" i="21"/>
  <c r="E2663" i="21"/>
  <c r="F2663" i="21"/>
  <c r="D2664" i="21"/>
  <c r="F2664" i="21"/>
  <c r="D2665" i="21"/>
  <c r="E2664" i="21"/>
  <c r="F2665" i="21"/>
  <c r="D2666" i="21"/>
  <c r="E2665" i="21"/>
  <c r="F2666" i="21"/>
  <c r="D2667" i="21"/>
  <c r="E2666" i="21"/>
  <c r="D2668" i="21"/>
  <c r="E2667" i="21"/>
  <c r="F2667" i="21"/>
  <c r="D2669" i="21"/>
  <c r="E2668" i="21"/>
  <c r="F2668" i="21"/>
  <c r="E2669" i="21"/>
  <c r="F2669" i="21"/>
  <c r="D2670" i="21"/>
  <c r="E2670" i="21"/>
  <c r="D2671" i="21"/>
  <c r="F2670" i="21"/>
  <c r="D2672" i="21"/>
  <c r="F2671" i="21"/>
  <c r="E2671" i="21"/>
  <c r="E2672" i="21"/>
  <c r="D2673" i="21"/>
  <c r="F2672" i="21"/>
  <c r="D2674" i="21"/>
  <c r="F2673" i="21"/>
  <c r="E2673" i="21"/>
  <c r="F2674" i="21"/>
  <c r="D2675" i="21"/>
  <c r="E2674" i="21"/>
  <c r="F2675" i="21"/>
  <c r="D2676" i="21"/>
  <c r="E2675" i="21"/>
  <c r="D2677" i="21"/>
  <c r="E2676" i="21"/>
  <c r="F2676" i="21"/>
  <c r="D2678" i="21"/>
  <c r="F2677" i="21"/>
  <c r="E2677" i="21"/>
  <c r="E2678" i="21"/>
  <c r="F2678" i="21"/>
  <c r="D2679" i="21"/>
  <c r="E2679" i="21"/>
  <c r="F2679" i="21"/>
  <c r="D2680" i="21"/>
  <c r="D2681" i="21"/>
  <c r="E2680" i="21"/>
  <c r="F2680" i="21"/>
  <c r="D2682" i="21"/>
  <c r="E2681" i="21"/>
  <c r="F2681" i="21"/>
  <c r="E2682" i="21"/>
  <c r="D2683" i="21"/>
  <c r="F2682" i="21"/>
  <c r="F2683" i="21"/>
  <c r="D2684" i="21"/>
  <c r="E2683" i="21"/>
  <c r="D2685" i="21"/>
  <c r="E2684" i="21"/>
  <c r="F2684" i="21"/>
  <c r="D2686" i="21"/>
  <c r="F2685" i="21"/>
  <c r="E2685" i="21"/>
  <c r="F2686" i="21"/>
  <c r="E2686" i="21"/>
  <c r="D2687" i="21"/>
  <c r="E2687" i="21"/>
  <c r="F2687" i="21"/>
  <c r="D2688" i="21"/>
  <c r="D2689" i="21"/>
  <c r="E2688" i="21"/>
  <c r="F2688" i="21"/>
  <c r="D2690" i="21"/>
  <c r="E2689" i="21"/>
  <c r="F2689" i="21"/>
  <c r="F2690" i="21"/>
  <c r="D2691" i="21"/>
  <c r="E2690" i="21"/>
  <c r="E2691" i="21"/>
  <c r="D2692" i="21"/>
  <c r="F2691" i="21"/>
  <c r="D2693" i="21"/>
  <c r="F2692" i="21"/>
  <c r="E2692" i="21"/>
  <c r="D2694" i="21"/>
  <c r="E2693" i="21"/>
  <c r="F2693" i="21"/>
  <c r="E2694" i="21"/>
  <c r="F2694" i="21"/>
  <c r="D2695" i="21"/>
  <c r="F2695" i="21"/>
  <c r="E2695" i="21"/>
  <c r="D2696" i="21"/>
  <c r="D2697" i="21"/>
  <c r="F2696" i="21"/>
  <c r="E2696" i="21"/>
  <c r="D2698" i="21"/>
  <c r="E2697" i="21"/>
  <c r="F2697" i="21"/>
  <c r="F2698" i="21"/>
  <c r="D2699" i="21"/>
  <c r="E2698" i="21"/>
  <c r="E2699" i="21"/>
  <c r="D2700" i="21"/>
  <c r="F2699" i="21"/>
  <c r="D2701" i="21"/>
  <c r="F2700" i="21"/>
  <c r="E2700" i="21"/>
  <c r="D2702" i="21"/>
  <c r="E2701" i="21"/>
  <c r="F2701" i="21"/>
  <c r="F2702" i="21"/>
  <c r="D2703" i="21"/>
  <c r="E2702" i="21"/>
  <c r="E2703" i="21"/>
  <c r="D2704" i="21"/>
  <c r="F2703" i="21"/>
  <c r="F2704" i="21"/>
  <c r="D2705" i="21"/>
  <c r="E2704" i="21"/>
  <c r="F2705" i="21"/>
  <c r="D2706" i="21"/>
  <c r="E2705" i="21"/>
  <c r="E2706" i="21"/>
  <c r="D2707" i="21"/>
  <c r="F2706" i="21"/>
  <c r="F2707" i="21"/>
  <c r="D2708" i="21"/>
  <c r="E2707" i="21"/>
  <c r="D2709" i="21"/>
  <c r="F2708" i="21"/>
  <c r="E2708" i="21"/>
  <c r="E2709" i="21"/>
  <c r="F2709" i="21"/>
  <c r="D2710" i="21"/>
  <c r="E2710" i="21"/>
  <c r="D2711" i="21"/>
  <c r="F2710" i="21"/>
  <c r="E2711" i="21"/>
  <c r="D2712" i="21"/>
  <c r="F2711" i="21"/>
  <c r="E2712" i="21"/>
  <c r="D2713" i="21"/>
  <c r="F2712" i="21"/>
  <c r="E2713" i="21"/>
  <c r="D2714" i="21"/>
  <c r="F2713" i="21"/>
  <c r="E2714" i="21"/>
  <c r="D2715" i="21"/>
  <c r="F2714" i="21"/>
  <c r="D2716" i="21"/>
  <c r="E2715" i="21"/>
  <c r="F2715" i="21"/>
  <c r="E2716" i="21"/>
  <c r="D2717" i="21"/>
  <c r="F2716" i="21"/>
  <c r="D2718" i="21"/>
  <c r="E2717" i="21"/>
  <c r="F2717" i="21"/>
  <c r="F2718" i="21"/>
  <c r="E2718" i="21"/>
  <c r="D2719" i="21"/>
  <c r="D2720" i="21"/>
  <c r="E2719" i="21"/>
  <c r="F2719" i="21"/>
  <c r="D2721" i="21"/>
  <c r="F2720" i="21"/>
  <c r="E2720" i="21"/>
  <c r="F2721" i="21"/>
  <c r="D2722" i="21"/>
  <c r="E2721" i="21"/>
  <c r="F2722" i="21"/>
  <c r="E2722" i="21"/>
  <c r="D2723" i="21"/>
  <c r="D2724" i="21"/>
  <c r="F2723" i="21"/>
  <c r="E2723" i="21"/>
  <c r="D2725" i="21"/>
  <c r="F2724" i="21"/>
  <c r="E2724" i="21"/>
  <c r="D2726" i="21"/>
  <c r="F2725" i="21"/>
  <c r="E2725" i="21"/>
  <c r="E2726" i="21"/>
  <c r="D2727" i="21"/>
  <c r="F2726" i="21"/>
  <c r="F2727" i="21"/>
  <c r="D2728" i="21"/>
  <c r="E2727" i="21"/>
  <c r="F2728" i="21"/>
  <c r="E2728" i="21"/>
  <c r="D2729" i="21"/>
  <c r="E2729" i="21"/>
  <c r="D2730" i="21"/>
  <c r="F2729" i="21"/>
  <c r="E2730" i="21"/>
  <c r="D2731" i="21"/>
  <c r="F2730" i="21"/>
  <c r="E2731" i="21"/>
  <c r="D2732" i="21"/>
  <c r="F2731" i="21"/>
  <c r="D2733" i="21"/>
  <c r="F2732" i="21"/>
  <c r="E2732" i="21"/>
  <c r="E2733" i="21"/>
  <c r="F2733" i="21"/>
  <c r="D2734" i="21"/>
  <c r="E2734" i="21"/>
  <c r="D2735" i="21"/>
  <c r="F2734" i="21"/>
  <c r="E2735" i="21"/>
  <c r="D2736" i="21"/>
  <c r="F2735" i="21"/>
  <c r="F2736" i="21"/>
  <c r="D2737" i="21"/>
  <c r="E2736" i="21"/>
  <c r="E2737" i="21"/>
  <c r="D2738" i="21"/>
  <c r="F2737" i="21"/>
  <c r="D2739" i="21"/>
  <c r="E2738" i="21"/>
  <c r="F2738" i="21"/>
  <c r="F2739" i="21"/>
  <c r="D2740" i="21"/>
  <c r="E2739" i="21"/>
  <c r="D2741" i="21"/>
  <c r="E2740" i="21"/>
  <c r="F2740" i="21"/>
  <c r="F2741" i="21"/>
  <c r="E2741" i="21"/>
  <c r="D2742" i="21"/>
  <c r="E2742" i="21"/>
  <c r="D2743" i="21"/>
  <c r="F2742" i="21"/>
  <c r="D2744" i="21"/>
  <c r="F2743" i="21"/>
  <c r="E2743" i="21"/>
  <c r="D2745" i="21"/>
  <c r="E2744" i="21"/>
  <c r="F2744" i="21"/>
  <c r="E2745" i="21"/>
  <c r="F2745" i="21"/>
  <c r="D2746" i="21"/>
  <c r="F2746" i="21"/>
  <c r="E2746" i="21"/>
  <c r="D2747" i="21"/>
  <c r="D2748" i="21"/>
  <c r="F2747" i="21"/>
  <c r="E2747" i="21"/>
  <c r="D2749" i="21"/>
  <c r="E2748" i="21"/>
  <c r="F2748" i="21"/>
  <c r="E2749" i="21"/>
  <c r="D2750" i="21"/>
  <c r="F2749" i="21"/>
  <c r="D2751" i="21"/>
  <c r="F2750" i="21"/>
  <c r="E2750" i="21"/>
  <c r="F2751" i="21"/>
  <c r="E2751" i="21"/>
  <c r="D2752" i="21"/>
  <c r="E2752" i="21"/>
  <c r="F2752" i="21"/>
  <c r="D2753" i="21"/>
  <c r="F2753" i="21"/>
  <c r="D2754" i="21"/>
  <c r="E2753" i="21"/>
  <c r="F2754" i="21"/>
  <c r="D2755" i="21"/>
  <c r="E2754" i="21"/>
  <c r="D2756" i="21"/>
  <c r="F2755" i="21"/>
  <c r="E2755" i="21"/>
  <c r="F2756" i="21"/>
  <c r="D2757" i="21"/>
  <c r="E2756" i="21"/>
  <c r="F2757" i="21"/>
  <c r="D2758" i="21"/>
  <c r="E2757" i="21"/>
  <c r="F2758" i="21"/>
  <c r="D2759" i="21"/>
  <c r="E2758" i="21"/>
  <c r="F2759" i="21"/>
  <c r="D2760" i="21"/>
  <c r="E2759" i="21"/>
  <c r="E2760" i="21"/>
  <c r="D2761" i="21"/>
  <c r="F2760" i="21"/>
  <c r="D2762" i="21"/>
  <c r="F2761" i="21"/>
  <c r="E2761" i="21"/>
  <c r="E2762" i="21"/>
  <c r="F2762" i="21"/>
  <c r="D2763" i="21"/>
  <c r="D2764" i="21"/>
  <c r="F2763" i="21"/>
  <c r="E2763" i="21"/>
  <c r="D2765" i="21"/>
  <c r="F2764" i="21"/>
  <c r="E2764" i="21"/>
  <c r="F2765" i="21"/>
  <c r="E2765" i="21"/>
  <c r="D2766" i="21"/>
  <c r="E2766" i="21"/>
  <c r="D2767" i="21"/>
  <c r="F2766" i="21"/>
  <c r="F2767" i="21"/>
  <c r="E2767" i="21"/>
  <c r="D2768" i="21"/>
  <c r="F2768" i="21"/>
  <c r="D2769" i="21"/>
  <c r="E2768" i="21"/>
  <c r="D2770" i="21"/>
  <c r="E2769" i="21"/>
  <c r="F2769" i="21"/>
  <c r="F2770" i="21"/>
  <c r="E2770" i="21"/>
  <c r="D2771" i="21"/>
  <c r="D2772" i="21"/>
  <c r="E2771" i="21"/>
  <c r="F2771" i="21"/>
  <c r="D2773" i="21"/>
  <c r="E2772" i="21"/>
  <c r="F2772" i="21"/>
  <c r="D2774" i="21"/>
  <c r="E2773" i="21"/>
  <c r="F2773" i="21"/>
  <c r="F2774" i="21"/>
  <c r="E2774" i="21"/>
  <c r="D2775" i="21"/>
  <c r="E2775" i="21"/>
  <c r="F2775" i="21"/>
  <c r="D2776" i="21"/>
  <c r="E2776" i="21"/>
  <c r="D2777" i="21"/>
  <c r="F2776" i="21"/>
  <c r="D2778" i="21"/>
  <c r="F2777" i="21"/>
  <c r="E2777" i="21"/>
  <c r="F2778" i="21"/>
  <c r="E2778" i="21"/>
  <c r="D2779" i="21"/>
  <c r="D2780" i="21"/>
  <c r="E2779" i="21"/>
  <c r="F2779" i="21"/>
  <c r="D2781" i="21"/>
  <c r="E2780" i="21"/>
  <c r="F2780" i="21"/>
  <c r="F2781" i="21"/>
  <c r="E2781" i="21"/>
  <c r="D2782" i="21"/>
  <c r="E2782" i="21"/>
  <c r="F2782" i="21"/>
  <c r="D2783" i="21"/>
  <c r="D2784" i="21"/>
  <c r="E2783" i="21"/>
  <c r="F2783" i="21"/>
  <c r="F2784" i="21"/>
  <c r="E2784" i="21"/>
  <c r="D2785" i="21"/>
  <c r="E2785" i="21"/>
  <c r="D2786" i="21"/>
  <c r="F2785" i="21"/>
  <c r="D2787" i="21"/>
  <c r="F2786" i="21"/>
  <c r="E2786" i="21"/>
  <c r="E2787" i="21"/>
  <c r="F2787" i="21"/>
  <c r="D2788" i="21"/>
  <c r="F2788" i="21"/>
  <c r="D2789" i="21"/>
  <c r="E2788" i="21"/>
  <c r="F2789" i="21"/>
  <c r="E2789" i="21"/>
  <c r="D2790" i="21"/>
  <c r="F2790" i="21"/>
  <c r="E2790" i="21"/>
  <c r="D2791" i="21"/>
  <c r="F2791" i="21"/>
  <c r="D2792" i="21"/>
  <c r="E2791" i="21"/>
  <c r="F2792" i="21"/>
  <c r="D2793" i="21"/>
  <c r="E2792" i="21"/>
  <c r="F2793" i="21"/>
  <c r="E2793" i="21"/>
  <c r="D2794" i="21"/>
  <c r="E2794" i="21"/>
  <c r="F2794" i="21"/>
  <c r="D2795" i="21"/>
  <c r="D2796" i="21"/>
  <c r="E2795" i="21"/>
  <c r="F2795" i="21"/>
  <c r="E2796" i="21"/>
  <c r="D2797" i="21"/>
  <c r="F2796" i="21"/>
  <c r="F2797" i="21"/>
  <c r="D2798" i="21"/>
  <c r="E2797" i="21"/>
  <c r="F2798" i="21"/>
  <c r="E2798" i="21"/>
  <c r="D2799" i="21"/>
  <c r="D2800" i="21"/>
  <c r="E2799" i="21"/>
  <c r="F2799" i="21"/>
  <c r="E2800" i="21"/>
  <c r="D2801" i="21"/>
  <c r="F2800" i="21"/>
  <c r="E2801" i="21"/>
  <c r="D2802" i="21"/>
  <c r="F2801" i="21"/>
  <c r="E2802" i="21"/>
  <c r="F2802" i="21"/>
  <c r="D2803" i="21"/>
  <c r="F2803" i="21"/>
  <c r="E2803" i="21"/>
  <c r="D2804" i="21"/>
  <c r="D2805" i="21"/>
  <c r="E2804" i="21"/>
  <c r="F2804" i="21"/>
  <c r="F2805" i="21"/>
  <c r="D2806" i="21"/>
  <c r="E2805" i="21"/>
  <c r="D2807" i="21"/>
  <c r="F2806" i="21"/>
  <c r="E2806" i="21"/>
  <c r="D2808" i="21"/>
  <c r="F2807" i="21"/>
  <c r="E2807" i="21"/>
  <c r="E2808" i="21"/>
  <c r="D2809" i="21"/>
  <c r="F2808" i="21"/>
  <c r="E2809" i="21"/>
  <c r="D2810" i="21"/>
  <c r="F2809" i="21"/>
  <c r="E2810" i="21"/>
  <c r="F2810" i="21"/>
  <c r="D2811" i="21"/>
  <c r="E2811" i="21"/>
  <c r="F2811" i="21"/>
  <c r="D2812" i="21"/>
  <c r="D2813" i="21"/>
  <c r="E2812" i="21"/>
  <c r="F2812" i="21"/>
  <c r="F2813" i="21"/>
  <c r="E2813" i="21"/>
  <c r="D2814" i="21"/>
  <c r="E2814" i="21"/>
  <c r="F2814" i="21"/>
  <c r="D2815" i="21"/>
  <c r="F2815" i="21"/>
  <c r="D2816" i="21"/>
  <c r="E2815" i="21"/>
  <c r="D2817" i="21"/>
  <c r="E2816" i="21"/>
  <c r="F2816" i="21"/>
  <c r="E2817" i="21"/>
  <c r="D2818" i="21"/>
  <c r="F2817" i="21"/>
  <c r="D2819" i="21"/>
  <c r="E2818" i="21"/>
  <c r="F2818" i="21"/>
  <c r="D2820" i="21"/>
  <c r="E2819" i="21"/>
  <c r="F2819" i="21"/>
  <c r="E2820" i="21"/>
  <c r="F2820" i="21"/>
  <c r="D2821" i="21"/>
  <c r="E2821" i="21"/>
  <c r="F2821" i="21"/>
  <c r="D2822" i="21"/>
  <c r="E2822" i="21"/>
  <c r="F2822" i="21"/>
  <c r="D2823" i="21"/>
  <c r="F2823" i="21"/>
  <c r="E2823" i="21"/>
  <c r="D2824" i="21"/>
  <c r="E2824" i="21"/>
  <c r="D2825" i="21"/>
  <c r="F2824" i="21"/>
  <c r="D2826" i="21"/>
  <c r="E2825" i="21"/>
  <c r="F2825" i="21"/>
  <c r="F2826" i="21"/>
  <c r="D2827" i="21"/>
  <c r="E2826" i="21"/>
  <c r="F2827" i="21"/>
  <c r="E2827" i="21"/>
  <c r="D2828" i="21"/>
  <c r="E2828" i="21"/>
  <c r="F2828" i="21"/>
  <c r="D2829" i="21"/>
  <c r="F2829" i="21"/>
  <c r="E2829" i="21"/>
  <c r="D2830" i="21"/>
  <c r="E2830" i="21"/>
  <c r="F2830" i="21"/>
  <c r="D2831" i="21"/>
  <c r="E2831" i="21"/>
  <c r="F2831" i="21"/>
  <c r="D2832" i="21"/>
  <c r="E2832" i="21"/>
  <c r="D2833" i="21"/>
  <c r="F2832" i="21"/>
  <c r="F2833" i="21"/>
  <c r="E2833" i="21"/>
  <c r="D2834" i="21"/>
  <c r="F2834" i="21"/>
  <c r="E2834" i="21"/>
  <c r="D2835" i="21"/>
  <c r="E2835" i="21"/>
  <c r="F2835" i="21"/>
  <c r="D2836" i="21"/>
  <c r="D2837" i="21"/>
  <c r="F2836" i="21"/>
  <c r="E2836" i="21"/>
  <c r="E2837" i="21"/>
  <c r="F2837" i="21"/>
  <c r="D2838" i="21"/>
  <c r="E2838" i="21"/>
  <c r="D2839" i="21"/>
  <c r="F2838" i="21"/>
  <c r="D2840" i="21"/>
  <c r="F2839" i="21"/>
  <c r="E2839" i="21"/>
  <c r="D2841" i="21"/>
  <c r="E2840" i="21"/>
  <c r="F2840" i="21"/>
  <c r="D2842" i="21"/>
  <c r="E2841" i="21"/>
  <c r="F2841" i="21"/>
  <c r="E2842" i="21"/>
  <c r="D2843" i="21"/>
  <c r="F2842" i="21"/>
  <c r="D2844" i="21"/>
  <c r="E2843" i="21"/>
  <c r="F2843" i="21"/>
  <c r="F2844" i="21"/>
  <c r="E2844" i="21"/>
  <c r="D2845" i="21"/>
  <c r="F2845" i="21"/>
  <c r="D2846" i="21"/>
  <c r="E2845" i="21"/>
  <c r="D2847" i="21"/>
  <c r="E2846" i="21"/>
  <c r="F2846" i="21"/>
  <c r="D2848" i="21"/>
  <c r="F2847" i="21"/>
  <c r="E2847" i="21"/>
  <c r="D2849" i="21"/>
  <c r="E2848" i="21"/>
  <c r="F2848" i="21"/>
  <c r="E2849" i="21"/>
  <c r="D2850" i="21"/>
  <c r="F2849" i="21"/>
  <c r="F2850" i="21"/>
  <c r="E2850" i="21"/>
  <c r="D2851" i="21"/>
  <c r="F2851" i="21"/>
  <c r="D2852" i="21"/>
  <c r="E2851" i="21"/>
  <c r="F2852" i="21"/>
  <c r="E2852" i="21"/>
  <c r="D2853" i="21"/>
  <c r="F2853" i="21"/>
  <c r="D2854" i="21"/>
  <c r="E2853" i="21"/>
  <c r="F2854" i="21"/>
  <c r="D2855" i="21"/>
  <c r="E2854" i="21"/>
  <c r="E2855" i="21"/>
  <c r="D2856" i="21"/>
  <c r="F2855" i="21"/>
  <c r="F2856" i="21"/>
  <c r="D2857" i="21"/>
  <c r="E2856" i="21"/>
  <c r="F2857" i="21"/>
  <c r="D2858" i="21"/>
  <c r="E2857" i="21"/>
  <c r="F2858" i="21"/>
  <c r="E2858" i="21"/>
  <c r="D2859" i="21"/>
  <c r="F2859" i="21"/>
  <c r="D2860" i="21"/>
  <c r="E2859" i="21"/>
  <c r="D2861" i="21"/>
  <c r="E2860" i="21"/>
  <c r="F2860" i="21"/>
  <c r="F2861" i="21"/>
  <c r="D2862" i="21"/>
  <c r="E2861" i="21"/>
  <c r="E2862" i="21"/>
  <c r="F2862" i="21"/>
  <c r="D2863" i="21"/>
  <c r="D2864" i="21"/>
  <c r="F2863" i="21"/>
  <c r="E2863" i="21"/>
  <c r="F2864" i="21"/>
  <c r="D2865" i="21"/>
  <c r="E2864" i="21"/>
  <c r="E2865" i="21"/>
  <c r="D2866" i="21"/>
  <c r="F2865" i="21"/>
  <c r="D2867" i="21"/>
  <c r="F2866" i="21"/>
  <c r="E2866" i="21"/>
  <c r="D2868" i="21"/>
  <c r="F2867" i="21"/>
  <c r="E2867" i="21"/>
  <c r="F2868" i="21"/>
  <c r="E2868" i="21"/>
  <c r="D2869" i="21"/>
  <c r="F2869" i="21"/>
  <c r="E2869" i="21"/>
  <c r="D2870" i="21"/>
  <c r="D2871" i="21"/>
  <c r="E2870" i="21"/>
  <c r="F2870" i="21"/>
  <c r="E2871" i="21"/>
  <c r="D2872" i="21"/>
  <c r="F2871" i="21"/>
  <c r="F2872" i="21"/>
  <c r="E2872" i="21"/>
  <c r="D2873" i="21"/>
  <c r="D2874" i="21"/>
  <c r="F2873" i="21"/>
  <c r="E2873" i="21"/>
  <c r="E2874" i="21"/>
  <c r="F2874" i="21"/>
  <c r="D2875" i="21"/>
  <c r="D2876" i="21"/>
  <c r="E2875" i="21"/>
  <c r="F2875" i="21"/>
  <c r="D2877" i="21"/>
  <c r="E2876" i="21"/>
  <c r="F2876" i="21"/>
  <c r="D2878" i="21"/>
  <c r="F2877" i="21"/>
  <c r="E2877" i="21"/>
  <c r="F2878" i="21"/>
  <c r="D2879" i="21"/>
  <c r="E2878" i="21"/>
  <c r="D2880" i="21"/>
  <c r="E2879" i="21"/>
  <c r="F2879" i="21"/>
  <c r="F2880" i="21"/>
  <c r="E2880" i="21"/>
  <c r="D2881" i="21"/>
  <c r="F2881" i="21"/>
  <c r="E2881" i="21"/>
  <c r="D2882" i="21"/>
  <c r="D2883" i="21"/>
  <c r="E2882" i="21"/>
  <c r="F2882" i="21"/>
  <c r="E2883" i="21"/>
  <c r="D2884" i="21"/>
  <c r="F2883" i="21"/>
  <c r="F2884" i="21"/>
  <c r="D2885" i="21"/>
  <c r="E2884" i="21"/>
  <c r="F2885" i="21"/>
  <c r="E2885" i="21"/>
  <c r="D2886" i="21"/>
  <c r="E2886" i="21"/>
  <c r="F2886" i="21"/>
  <c r="D2887" i="21"/>
  <c r="D2888" i="21"/>
  <c r="F2887" i="21"/>
  <c r="E2887" i="21"/>
  <c r="E2888" i="21"/>
  <c r="D2889" i="21"/>
  <c r="F2888" i="21"/>
  <c r="E2889" i="21"/>
  <c r="F2889" i="21"/>
  <c r="D2890" i="21"/>
  <c r="D2891" i="21"/>
  <c r="E2890" i="21"/>
  <c r="F2890" i="21"/>
  <c r="E2891" i="21"/>
  <c r="D2892" i="21"/>
  <c r="F2891" i="21"/>
  <c r="E2892" i="21"/>
  <c r="F2892" i="21"/>
  <c r="D2893" i="21"/>
  <c r="E2893" i="21"/>
  <c r="F2893" i="21"/>
  <c r="D2894" i="21"/>
  <c r="F2894" i="21"/>
  <c r="E2894" i="21"/>
  <c r="D2895" i="21"/>
  <c r="D2896" i="21"/>
  <c r="E2895" i="21"/>
  <c r="F2895" i="21"/>
  <c r="F2896" i="21"/>
  <c r="D2897" i="21"/>
  <c r="E2896" i="21"/>
  <c r="E2897" i="21"/>
  <c r="F2897" i="21"/>
  <c r="D2898" i="21"/>
  <c r="F2898" i="21"/>
  <c r="E2898" i="21"/>
  <c r="D2899" i="21"/>
  <c r="D2900" i="21"/>
  <c r="E2899" i="21"/>
  <c r="F2899" i="21"/>
  <c r="D2901" i="21"/>
  <c r="E2900" i="21"/>
  <c r="F2900" i="21"/>
  <c r="F2901" i="21"/>
  <c r="E2901" i="21"/>
  <c r="D2902" i="21"/>
  <c r="F2902" i="21"/>
  <c r="D2903" i="21"/>
  <c r="E2902" i="21"/>
  <c r="D2904" i="21"/>
  <c r="E2903" i="21"/>
  <c r="F2903" i="21"/>
  <c r="D2905" i="21"/>
  <c r="F2904" i="21"/>
  <c r="E2904" i="21"/>
  <c r="D2906" i="21"/>
  <c r="E2905" i="21"/>
  <c r="F2905" i="21"/>
  <c r="F2906" i="21"/>
  <c r="D2907" i="21"/>
  <c r="E2906" i="21"/>
  <c r="F2907" i="21"/>
  <c r="E2907" i="21"/>
  <c r="D2908" i="21"/>
  <c r="F2908" i="21"/>
  <c r="D2909" i="21"/>
  <c r="E2908" i="21"/>
  <c r="E2909" i="21"/>
  <c r="F2909" i="21"/>
  <c r="D2910" i="21"/>
  <c r="E2910" i="21"/>
  <c r="F2910" i="21"/>
  <c r="D2911" i="21"/>
  <c r="F2911" i="21"/>
  <c r="E2911" i="21"/>
  <c r="D2912" i="21"/>
  <c r="E2912" i="21"/>
  <c r="F2912" i="21"/>
  <c r="D2913" i="21"/>
  <c r="D2914" i="21"/>
  <c r="F2913" i="21"/>
  <c r="E2913" i="21"/>
  <c r="F2914" i="21"/>
  <c r="D2915" i="21"/>
  <c r="E2914" i="21"/>
  <c r="F2915" i="21"/>
  <c r="E2915" i="21"/>
  <c r="D2916" i="21"/>
  <c r="E2916" i="21"/>
  <c r="D2917" i="21"/>
  <c r="F2916" i="21"/>
  <c r="E2917" i="21"/>
  <c r="D2918" i="21"/>
  <c r="F2917" i="21"/>
  <c r="F2918" i="21"/>
  <c r="D2919" i="21"/>
  <c r="E2918" i="21"/>
  <c r="E2919" i="21"/>
  <c r="D2920" i="21"/>
  <c r="F2919" i="21"/>
  <c r="D2921" i="21"/>
  <c r="E2920" i="21"/>
  <c r="F2920" i="21"/>
  <c r="D2922" i="21"/>
  <c r="E2921" i="21"/>
  <c r="F2921" i="21"/>
  <c r="F2922" i="21"/>
  <c r="E2922" i="21"/>
  <c r="D2923" i="21"/>
  <c r="F2923" i="21"/>
  <c r="E2923" i="21"/>
  <c r="D2924" i="21"/>
  <c r="E2924" i="21"/>
  <c r="F2924" i="21"/>
  <c r="D2925" i="21"/>
  <c r="D2926" i="21"/>
  <c r="F2925" i="21"/>
  <c r="E2925" i="21"/>
  <c r="E2926" i="21"/>
  <c r="D2927" i="21"/>
  <c r="F2926" i="21"/>
  <c r="F2927" i="21"/>
  <c r="E2927" i="21"/>
  <c r="D2928" i="21"/>
  <c r="D2929" i="21"/>
  <c r="E2928" i="21"/>
  <c r="F2928" i="21"/>
  <c r="E2929" i="21"/>
  <c r="D2930" i="21"/>
  <c r="F2929" i="21"/>
  <c r="D2931" i="21"/>
  <c r="E2930" i="21"/>
  <c r="F2930" i="21"/>
  <c r="E2931" i="21"/>
  <c r="F2931" i="21"/>
  <c r="D2932" i="21"/>
  <c r="F2932" i="21"/>
  <c r="D2933" i="21"/>
  <c r="E2932" i="21"/>
  <c r="F2933" i="21"/>
  <c r="D2934" i="21"/>
  <c r="E2933" i="21"/>
  <c r="D2935" i="21"/>
  <c r="E2934" i="21"/>
  <c r="F2934" i="21"/>
  <c r="F2935" i="21"/>
  <c r="E2935" i="21"/>
  <c r="D2936" i="21"/>
  <c r="F2936" i="21"/>
  <c r="E2936" i="21"/>
  <c r="D2937" i="21"/>
  <c r="E2937" i="21"/>
  <c r="D2938" i="21"/>
  <c r="F2937" i="21"/>
  <c r="E2938" i="21"/>
  <c r="F2938" i="21"/>
  <c r="D2939" i="21"/>
  <c r="F2939" i="21"/>
  <c r="D2940" i="21"/>
  <c r="E2939" i="21"/>
  <c r="E2940" i="21"/>
  <c r="F2940" i="21"/>
  <c r="D2941" i="21"/>
  <c r="D2942" i="21"/>
  <c r="F2941" i="21"/>
  <c r="E2941" i="21"/>
  <c r="D2943" i="21"/>
  <c r="E2942" i="21"/>
  <c r="F2942" i="21"/>
  <c r="F2943" i="21"/>
  <c r="E2943" i="21"/>
  <c r="D2944" i="21"/>
  <c r="F2944" i="21"/>
  <c r="E2944" i="21"/>
  <c r="D2945" i="21"/>
  <c r="F2945" i="21"/>
  <c r="E2945" i="21"/>
  <c r="D2946" i="21"/>
  <c r="F2946" i="21"/>
  <c r="E2946" i="21"/>
  <c r="D2947" i="21"/>
  <c r="F2947" i="21"/>
  <c r="E2947" i="21"/>
  <c r="D2948" i="21"/>
  <c r="E2948" i="21"/>
  <c r="D2949" i="21"/>
  <c r="F2948" i="21"/>
  <c r="F2949" i="21"/>
  <c r="D2950" i="21"/>
  <c r="E2949" i="21"/>
  <c r="D2951" i="21"/>
  <c r="E2950" i="21"/>
  <c r="F2950" i="21"/>
  <c r="F2951" i="21"/>
  <c r="D2952" i="21"/>
  <c r="E2951" i="21"/>
  <c r="D2953" i="21"/>
  <c r="E2952" i="21"/>
  <c r="F2952" i="21"/>
  <c r="E2953" i="21"/>
  <c r="D2954" i="21"/>
  <c r="F2953" i="21"/>
  <c r="F2954" i="21"/>
  <c r="D2955" i="21"/>
  <c r="E2954" i="21"/>
  <c r="E2955" i="21"/>
  <c r="D2956" i="21"/>
  <c r="F2955" i="21"/>
  <c r="F2956" i="21"/>
  <c r="E2956" i="21"/>
  <c r="D2957" i="21"/>
  <c r="E2957" i="21"/>
  <c r="D2958" i="21"/>
  <c r="F2957" i="21"/>
  <c r="F2958" i="21"/>
  <c r="E2958" i="21"/>
  <c r="D2959" i="21"/>
  <c r="F2959" i="21"/>
  <c r="E2959" i="21"/>
  <c r="D2960" i="21"/>
  <c r="F2960" i="21"/>
  <c r="E2960" i="21"/>
  <c r="D2961" i="21"/>
  <c r="E2961" i="21"/>
  <c r="F2961" i="21"/>
  <c r="D2962" i="21"/>
  <c r="E2962" i="21"/>
  <c r="D2963" i="21"/>
  <c r="F2962" i="21"/>
  <c r="D2964" i="21"/>
  <c r="E2963" i="21"/>
  <c r="F2963" i="21"/>
  <c r="D2965" i="21"/>
  <c r="F2964" i="21"/>
  <c r="E2964" i="21"/>
  <c r="D2966" i="21"/>
  <c r="E2965" i="21"/>
  <c r="F2965" i="21"/>
  <c r="E2966" i="21"/>
  <c r="D2967" i="21"/>
  <c r="F2966" i="21"/>
  <c r="D2968" i="21"/>
  <c r="E2967" i="21"/>
  <c r="F2967" i="21"/>
  <c r="E2968" i="21"/>
  <c r="F2968" i="21"/>
  <c r="D2969" i="21"/>
  <c r="E2969" i="21"/>
  <c r="F2969" i="21"/>
  <c r="D2970" i="21"/>
  <c r="F2970" i="21"/>
  <c r="D2971" i="21"/>
  <c r="E2970" i="21"/>
  <c r="F2971" i="21"/>
  <c r="D2972" i="21"/>
  <c r="E2971" i="21"/>
  <c r="E2972" i="21"/>
  <c r="F2972" i="21"/>
  <c r="D2973" i="21"/>
  <c r="E2973" i="21"/>
  <c r="D2974" i="21"/>
  <c r="F2973" i="21"/>
  <c r="E2974" i="21"/>
  <c r="D2975" i="21"/>
  <c r="F2974" i="21"/>
  <c r="E2975" i="21"/>
  <c r="D2976" i="21"/>
  <c r="F2975" i="21"/>
  <c r="E2976" i="21"/>
  <c r="F2976" i="21"/>
  <c r="D2977" i="21"/>
  <c r="F2977" i="21"/>
  <c r="D2978" i="21"/>
  <c r="E2977" i="21"/>
  <c r="F2978" i="21"/>
  <c r="E2978" i="21"/>
  <c r="D2979" i="21"/>
  <c r="E2979" i="21"/>
  <c r="D2980" i="21"/>
  <c r="F2979" i="21"/>
  <c r="E2980" i="21"/>
  <c r="D2981" i="21"/>
  <c r="F2980" i="21"/>
  <c r="F2981" i="21"/>
  <c r="D2982" i="21"/>
  <c r="E2981" i="21"/>
  <c r="F2982" i="21"/>
  <c r="D2983" i="21"/>
  <c r="E2982" i="21"/>
  <c r="F2983" i="21"/>
  <c r="E2983" i="21"/>
  <c r="D2984" i="21"/>
  <c r="F2984" i="21"/>
  <c r="E2984" i="21"/>
  <c r="D2985" i="21"/>
  <c r="F2985" i="21"/>
  <c r="E2985" i="21"/>
  <c r="D2986" i="21"/>
  <c r="E2986" i="21"/>
  <c r="D2987" i="21"/>
  <c r="F2986" i="21"/>
  <c r="D2988" i="21"/>
  <c r="E2987" i="21"/>
  <c r="F2987" i="21"/>
  <c r="F2988" i="21"/>
  <c r="D2989" i="21"/>
  <c r="E2988" i="21"/>
  <c r="D2990" i="21"/>
  <c r="E2989" i="21"/>
  <c r="F2989" i="21"/>
  <c r="F2990" i="21"/>
  <c r="E2990" i="21"/>
  <c r="D2991" i="21"/>
  <c r="E2991" i="21"/>
  <c r="F2991" i="21"/>
  <c r="D2992" i="21"/>
  <c r="D2993" i="21"/>
  <c r="F2992" i="21"/>
  <c r="E2992" i="21"/>
  <c r="D2994" i="21"/>
  <c r="F2993" i="21"/>
  <c r="E2993" i="21"/>
  <c r="E2994" i="21"/>
  <c r="D2995" i="21"/>
  <c r="F2994" i="21"/>
  <c r="D2996" i="21"/>
  <c r="E2995" i="21"/>
  <c r="F2995" i="21"/>
  <c r="F2996" i="21"/>
  <c r="D2997" i="21"/>
  <c r="E2996" i="21"/>
  <c r="E2997" i="21"/>
  <c r="D2998" i="21"/>
  <c r="F2997" i="21"/>
  <c r="E2998" i="21"/>
  <c r="F2998" i="21"/>
  <c r="D2999" i="21"/>
  <c r="F2999" i="21"/>
  <c r="E2999" i="21"/>
  <c r="D3000" i="21"/>
  <c r="F3000" i="21"/>
  <c r="E3000" i="21"/>
  <c r="D3001" i="21"/>
  <c r="D3002" i="21"/>
  <c r="E3001" i="21"/>
  <c r="F3001" i="21"/>
  <c r="F3002" i="21"/>
  <c r="D3003" i="21"/>
  <c r="E3002" i="21"/>
  <c r="F3003" i="21"/>
  <c r="E3003" i="21"/>
  <c r="D3004" i="21"/>
  <c r="F3004" i="21"/>
  <c r="E3004" i="21"/>
  <c r="D3005" i="21"/>
  <c r="D3006" i="21"/>
  <c r="E3005" i="21"/>
  <c r="F3005" i="21"/>
  <c r="E3006" i="21"/>
  <c r="D3007" i="21"/>
  <c r="F3006" i="21"/>
  <c r="D3008" i="21"/>
  <c r="E3007" i="21"/>
  <c r="F3007" i="21"/>
  <c r="D3009" i="21"/>
  <c r="E3008" i="21"/>
  <c r="F3008" i="21"/>
  <c r="E3009" i="21"/>
  <c r="F3009" i="21"/>
  <c r="D3010" i="21"/>
  <c r="E3010" i="21"/>
  <c r="F3010" i="21"/>
  <c r="D3011" i="21"/>
  <c r="E3011" i="21"/>
  <c r="F3011" i="21"/>
  <c r="D3012" i="21"/>
  <c r="D3013" i="21"/>
  <c r="E3012" i="21"/>
  <c r="F3012" i="21"/>
  <c r="E3013" i="21"/>
  <c r="D3014" i="21"/>
  <c r="F3013" i="21"/>
  <c r="E3014" i="21"/>
  <c r="D3015" i="21"/>
  <c r="F3014" i="21"/>
  <c r="F3015" i="21"/>
  <c r="D3016" i="21"/>
  <c r="E3015" i="21"/>
  <c r="D3017" i="21"/>
  <c r="F3016" i="21"/>
  <c r="E3016" i="21"/>
  <c r="E3017" i="21"/>
  <c r="F3017" i="21"/>
  <c r="D3018" i="21"/>
  <c r="D3019" i="21"/>
  <c r="F3018" i="21"/>
  <c r="E3018" i="21"/>
  <c r="F3019" i="21"/>
  <c r="D3020" i="21"/>
  <c r="E3019" i="21"/>
  <c r="E3020" i="21"/>
  <c r="F3020" i="21"/>
  <c r="D3021" i="21"/>
  <c r="F3021" i="21"/>
  <c r="E3021" i="21"/>
  <c r="D3022" i="21"/>
  <c r="E3022" i="21"/>
  <c r="D3023" i="21"/>
  <c r="F3022" i="21"/>
  <c r="F3023" i="21"/>
  <c r="E3023" i="21"/>
  <c r="D3024" i="21"/>
  <c r="F3024" i="21"/>
  <c r="D3025" i="21"/>
  <c r="E3024" i="21"/>
  <c r="D3026" i="21"/>
  <c r="E3025" i="21"/>
  <c r="F3025" i="21"/>
  <c r="E3026" i="21"/>
  <c r="D3027" i="21"/>
  <c r="F3026" i="21"/>
  <c r="E3027" i="21"/>
  <c r="F3027" i="21"/>
  <c r="D3028" i="21"/>
  <c r="D3029" i="21"/>
  <c r="F3028" i="21"/>
  <c r="E3028" i="21"/>
  <c r="E3029" i="21"/>
  <c r="D3030" i="21"/>
  <c r="F3029" i="21"/>
  <c r="E3030" i="21"/>
  <c r="D3031" i="21"/>
  <c r="F3030" i="21"/>
  <c r="D3032" i="21"/>
  <c r="F3031" i="21"/>
  <c r="E3031" i="21"/>
  <c r="E3032" i="21"/>
  <c r="F3032" i="21"/>
  <c r="D3033" i="21"/>
  <c r="D3034" i="21"/>
  <c r="E3033" i="21"/>
  <c r="F3033" i="21"/>
  <c r="E3034" i="21"/>
  <c r="F3034" i="21"/>
  <c r="D3035" i="21"/>
  <c r="E3035" i="21"/>
  <c r="F3035" i="21"/>
  <c r="D3036" i="21"/>
  <c r="E3036" i="21"/>
  <c r="F3036" i="21"/>
  <c r="D3037" i="21"/>
  <c r="F3037" i="21"/>
  <c r="D3038" i="21"/>
  <c r="E3037" i="21"/>
  <c r="E3038" i="21"/>
  <c r="D3039" i="21"/>
  <c r="F3038" i="21"/>
  <c r="D3040" i="21"/>
  <c r="F3039" i="21"/>
  <c r="E3039" i="21"/>
  <c r="F3040" i="21"/>
  <c r="E3040" i="21"/>
  <c r="D3041" i="21"/>
  <c r="E3041" i="21"/>
  <c r="F3041" i="21"/>
  <c r="D3042" i="21"/>
  <c r="D3043" i="21"/>
  <c r="E3042" i="21"/>
  <c r="F3042" i="21"/>
  <c r="F3043" i="21"/>
  <c r="E3043" i="21"/>
  <c r="D3044" i="21"/>
  <c r="E3044" i="21"/>
  <c r="D3045" i="21"/>
  <c r="F3044" i="21"/>
  <c r="D3046" i="21"/>
  <c r="E3045" i="21"/>
  <c r="F3045" i="21"/>
  <c r="D3047" i="21"/>
  <c r="F3046" i="21"/>
  <c r="E3046" i="21"/>
  <c r="D3048" i="21"/>
  <c r="E3047" i="21"/>
  <c r="F3047" i="21"/>
  <c r="E3048" i="21"/>
  <c r="F3048" i="21"/>
  <c r="D3049" i="21"/>
  <c r="E3049" i="21"/>
  <c r="D3050" i="21"/>
  <c r="F3049" i="21"/>
  <c r="F3050" i="21"/>
  <c r="D3051" i="21"/>
  <c r="E3050" i="21"/>
  <c r="D3052" i="21"/>
  <c r="F3051" i="21"/>
  <c r="E3051" i="21"/>
  <c r="F3052" i="21"/>
  <c r="D3053" i="21"/>
  <c r="E3052" i="21"/>
  <c r="E3053" i="21"/>
  <c r="D3054" i="21"/>
  <c r="F3053" i="21"/>
  <c r="F3054" i="21"/>
  <c r="D3055" i="21"/>
  <c r="E3054" i="21"/>
  <c r="D3056" i="21"/>
  <c r="E3055" i="21"/>
  <c r="F3055" i="21"/>
  <c r="E3056" i="21"/>
  <c r="D3057" i="21"/>
  <c r="F3056" i="21"/>
  <c r="E3057" i="21"/>
  <c r="F3057" i="21"/>
  <c r="D3058" i="21"/>
  <c r="D3059" i="21"/>
  <c r="F3058" i="21"/>
  <c r="E3058" i="21"/>
  <c r="E3059" i="21"/>
  <c r="F3059" i="21"/>
  <c r="D3060" i="21"/>
  <c r="F3060" i="21"/>
  <c r="D3061" i="21"/>
  <c r="E3060" i="21"/>
  <c r="F3061" i="21"/>
  <c r="E3061" i="21"/>
  <c r="D3062" i="21"/>
  <c r="F3062" i="21"/>
  <c r="D3063" i="21"/>
  <c r="E3062" i="21"/>
  <c r="D3064" i="21"/>
  <c r="F3063" i="21"/>
  <c r="E3063" i="21"/>
  <c r="D3065" i="21"/>
  <c r="E3064" i="21"/>
  <c r="F3064" i="21"/>
  <c r="D3066" i="21"/>
  <c r="E3065" i="21"/>
  <c r="F3065" i="21"/>
  <c r="D3067" i="21"/>
  <c r="F3066" i="21"/>
  <c r="E3066" i="21"/>
  <c r="F3067" i="21"/>
  <c r="E3067" i="21"/>
  <c r="D3068" i="21"/>
  <c r="E3068" i="21"/>
  <c r="F3068" i="21"/>
  <c r="D3069" i="21"/>
  <c r="F3069" i="21"/>
  <c r="E3069" i="21"/>
  <c r="D3070" i="21"/>
  <c r="D3071" i="21"/>
  <c r="F3070" i="21"/>
  <c r="E3070" i="21"/>
  <c r="D3072" i="21"/>
  <c r="F3071" i="21"/>
  <c r="E3071" i="21"/>
  <c r="E3072" i="21"/>
  <c r="D3073" i="21"/>
  <c r="F3072" i="21"/>
  <c r="F3073" i="21"/>
  <c r="D3074" i="21"/>
  <c r="E3073" i="21"/>
  <c r="E3074" i="21"/>
  <c r="F3074" i="21"/>
  <c r="D3075" i="21"/>
  <c r="E3075" i="21"/>
  <c r="F3075" i="21"/>
  <c r="D3076" i="21"/>
  <c r="F3076" i="21"/>
  <c r="D3077" i="21"/>
  <c r="E3076" i="21"/>
  <c r="D3078" i="21"/>
  <c r="F3077" i="21"/>
  <c r="E3077" i="21"/>
  <c r="D3079" i="21"/>
  <c r="F3078" i="21"/>
  <c r="E3078" i="21"/>
  <c r="F3079" i="21"/>
  <c r="D3080" i="21"/>
  <c r="E3079" i="21"/>
  <c r="D3081" i="21"/>
  <c r="E3080" i="21"/>
  <c r="F3080" i="21"/>
  <c r="D3082" i="21"/>
  <c r="E3081" i="21"/>
  <c r="F3081" i="21"/>
  <c r="D3083" i="21"/>
  <c r="E3082" i="21"/>
  <c r="F3082" i="21"/>
  <c r="F3083" i="21"/>
  <c r="E3083" i="21"/>
  <c r="D3084" i="21"/>
  <c r="D3085" i="21"/>
  <c r="E3084" i="21"/>
  <c r="F3084" i="21"/>
  <c r="D3086" i="21"/>
  <c r="E3085" i="21"/>
  <c r="F3085" i="21"/>
  <c r="D3087" i="21"/>
  <c r="F3086" i="21"/>
  <c r="E3086" i="21"/>
  <c r="F3087" i="21"/>
  <c r="D3088" i="21"/>
  <c r="E3087" i="21"/>
  <c r="E3088" i="21"/>
  <c r="F3088" i="21"/>
  <c r="D3089" i="21"/>
  <c r="F3089" i="21"/>
  <c r="E3089" i="21"/>
  <c r="D3090" i="21"/>
  <c r="E3090" i="21"/>
  <c r="D3091" i="21"/>
  <c r="F3090" i="21"/>
  <c r="E3091" i="21"/>
  <c r="F3091" i="21"/>
  <c r="D3092" i="21"/>
  <c r="F3092" i="21"/>
  <c r="E3092" i="21"/>
  <c r="D3093" i="21"/>
  <c r="E3093" i="21"/>
  <c r="D3094" i="21"/>
  <c r="F3093" i="21"/>
  <c r="F3094" i="21"/>
  <c r="D3095" i="21"/>
  <c r="E3094" i="21"/>
  <c r="E3095" i="21"/>
  <c r="F3095" i="21"/>
  <c r="D3096" i="21"/>
  <c r="D3097" i="21"/>
  <c r="F3096" i="21"/>
  <c r="E3096" i="21"/>
  <c r="F3097" i="21"/>
  <c r="D3098" i="21"/>
  <c r="E3097" i="21"/>
  <c r="F3098" i="21"/>
  <c r="D3099" i="21"/>
  <c r="E3098" i="21"/>
  <c r="F3099" i="21"/>
  <c r="E3099" i="21"/>
  <c r="D3100" i="21"/>
  <c r="D3101" i="21"/>
  <c r="E3100" i="21"/>
  <c r="F3100" i="21"/>
  <c r="E3101" i="21"/>
  <c r="D3102" i="21"/>
  <c r="F3101" i="21"/>
  <c r="E3102" i="21"/>
  <c r="F3102" i="21"/>
  <c r="D3103" i="21"/>
  <c r="F3103" i="21"/>
  <c r="D3104" i="21"/>
  <c r="E3103" i="21"/>
  <c r="E3104" i="21"/>
  <c r="F3104" i="21"/>
  <c r="D3105" i="21"/>
  <c r="D3106" i="21"/>
  <c r="F3105" i="21"/>
  <c r="E3105" i="21"/>
  <c r="E3106" i="21"/>
  <c r="F3106" i="21"/>
  <c r="D3107" i="21"/>
  <c r="D3108" i="21"/>
  <c r="F3107" i="21"/>
  <c r="E3107" i="21"/>
  <c r="D3109" i="21"/>
  <c r="E3108" i="21"/>
  <c r="F3108" i="21"/>
  <c r="D3110" i="21"/>
  <c r="E3109" i="21"/>
  <c r="F3109" i="21"/>
  <c r="F3110" i="21"/>
  <c r="E3110" i="21"/>
  <c r="D3111" i="21"/>
  <c r="D3112" i="21"/>
  <c r="F3111" i="21"/>
  <c r="E3111" i="21"/>
  <c r="E3112" i="21"/>
  <c r="D3113" i="21"/>
  <c r="F3112" i="21"/>
  <c r="F3113" i="21"/>
  <c r="E3113" i="21"/>
  <c r="D3114" i="21"/>
  <c r="D3115" i="21"/>
  <c r="E3114" i="21"/>
  <c r="F3114" i="21"/>
  <c r="D3116" i="21"/>
  <c r="E3115" i="21"/>
  <c r="F3115" i="21"/>
  <c r="F3116" i="21"/>
  <c r="E3116" i="21"/>
  <c r="D3117" i="21"/>
  <c r="D3118" i="21"/>
  <c r="F3117" i="21"/>
  <c r="E3117" i="21"/>
  <c r="D3119" i="21"/>
  <c r="F3118" i="21"/>
  <c r="E3118" i="21"/>
  <c r="E3119" i="21"/>
  <c r="D3120" i="21"/>
  <c r="F3119" i="21"/>
  <c r="F3120" i="21"/>
  <c r="E3120" i="21"/>
  <c r="D3121" i="21"/>
  <c r="D3122" i="21"/>
  <c r="E3121" i="21"/>
  <c r="F3121" i="21"/>
  <c r="E3122" i="21"/>
  <c r="F3122" i="21"/>
  <c r="D3123" i="21"/>
  <c r="E3123" i="21"/>
  <c r="D3124" i="21"/>
  <c r="F3123" i="21"/>
  <c r="E3124" i="21"/>
  <c r="D3125" i="21"/>
  <c r="F3124" i="21"/>
  <c r="E3125" i="21"/>
  <c r="D3126" i="21"/>
  <c r="F3125" i="21"/>
  <c r="E3126" i="21"/>
  <c r="F3126" i="21"/>
  <c r="D3127" i="21"/>
  <c r="F3127" i="21"/>
  <c r="D3128" i="21"/>
  <c r="E3127" i="21"/>
  <c r="D3129" i="21"/>
  <c r="F3128" i="21"/>
  <c r="E3128" i="21"/>
  <c r="D3130" i="21"/>
  <c r="F3129" i="21"/>
  <c r="E3129" i="21"/>
  <c r="E3130" i="21"/>
  <c r="D3131" i="21"/>
  <c r="F3130" i="21"/>
  <c r="D3132" i="21"/>
  <c r="F3131" i="21"/>
  <c r="E3131" i="21"/>
  <c r="D3133" i="21"/>
  <c r="F3132" i="21"/>
  <c r="E3132" i="21"/>
  <c r="E3133" i="21"/>
  <c r="F3133" i="21"/>
  <c r="D3134" i="21"/>
  <c r="D3135" i="21"/>
  <c r="F3134" i="21"/>
  <c r="E3134" i="21"/>
  <c r="F3135" i="21"/>
  <c r="E3135" i="21"/>
  <c r="D3136" i="21"/>
  <c r="F3136" i="21"/>
  <c r="D3137" i="21"/>
  <c r="E3136" i="21"/>
  <c r="D3138" i="21"/>
  <c r="F3137" i="21"/>
  <c r="E3137" i="21"/>
  <c r="D3139" i="21"/>
  <c r="F3138" i="21"/>
  <c r="E3138" i="21"/>
  <c r="D3140" i="21"/>
  <c r="E3139" i="21"/>
  <c r="F3139" i="21"/>
  <c r="D3141" i="21"/>
  <c r="F3140" i="21"/>
  <c r="E3140" i="21"/>
  <c r="F3141" i="21"/>
  <c r="E3141" i="21"/>
  <c r="D3142" i="21"/>
  <c r="F3142" i="21"/>
  <c r="D3143" i="21"/>
  <c r="E3142" i="21"/>
  <c r="F3143" i="21"/>
  <c r="E3143" i="21"/>
  <c r="D3144" i="21"/>
  <c r="F3144" i="21"/>
  <c r="D3145" i="21"/>
  <c r="E3144" i="21"/>
  <c r="D3146" i="21"/>
  <c r="F3145" i="21"/>
  <c r="E3145" i="21"/>
  <c r="F3146" i="21"/>
  <c r="E3146" i="21"/>
  <c r="D3147" i="21"/>
  <c r="F3147" i="21"/>
  <c r="E3147" i="21"/>
  <c r="D3148" i="21"/>
  <c r="E3148" i="21"/>
  <c r="D3149" i="21"/>
  <c r="F3148" i="21"/>
  <c r="E3149" i="21"/>
  <c r="F3149" i="21"/>
  <c r="D3150" i="21"/>
  <c r="F3150" i="21"/>
  <c r="E3150" i="21"/>
  <c r="D3151" i="21"/>
  <c r="F3151" i="21"/>
  <c r="D3152" i="21"/>
  <c r="E3151" i="21"/>
  <c r="E3152" i="21"/>
  <c r="F3152" i="21"/>
  <c r="D3153" i="21"/>
  <c r="D3154" i="21"/>
  <c r="E3153" i="21"/>
  <c r="F3153" i="21"/>
  <c r="D3155" i="21"/>
  <c r="E3154" i="21"/>
  <c r="F3154" i="21"/>
  <c r="F3155" i="21"/>
  <c r="E3155" i="21"/>
  <c r="D3156" i="21"/>
  <c r="E3156" i="21"/>
  <c r="D3157" i="21"/>
  <c r="F3156" i="21"/>
  <c r="F3157" i="21"/>
  <c r="D3158" i="21"/>
  <c r="E3157" i="21"/>
  <c r="F3158" i="21"/>
  <c r="D3159" i="21"/>
  <c r="E3158" i="21"/>
  <c r="E3159" i="21"/>
  <c r="D3160" i="21"/>
  <c r="F3159" i="21"/>
  <c r="E3160" i="21"/>
  <c r="D3161" i="21"/>
  <c r="F3160" i="21"/>
  <c r="D3162" i="21"/>
  <c r="E3161" i="21"/>
  <c r="F3161" i="21"/>
  <c r="F3162" i="21"/>
  <c r="D3163" i="21"/>
  <c r="E3162" i="21"/>
  <c r="F3163" i="21"/>
  <c r="E3163" i="21"/>
  <c r="D3164" i="21"/>
  <c r="E3164" i="21"/>
  <c r="F3164" i="21"/>
  <c r="D3165" i="21"/>
  <c r="D3166" i="21"/>
  <c r="F3165" i="21"/>
  <c r="E3165" i="21"/>
  <c r="F3166" i="21"/>
  <c r="D3167" i="21"/>
  <c r="E3166" i="21"/>
  <c r="D3168" i="21"/>
  <c r="E3167" i="21"/>
  <c r="F3167" i="21"/>
  <c r="D3169" i="21"/>
  <c r="F3168" i="21"/>
  <c r="E3168" i="21"/>
  <c r="D3170" i="21"/>
  <c r="E3169" i="21"/>
  <c r="F3169" i="21"/>
  <c r="D3171" i="21"/>
  <c r="F3170" i="21"/>
  <c r="E3170" i="21"/>
  <c r="E3171" i="21"/>
  <c r="F3171" i="21"/>
  <c r="D3172" i="21"/>
  <c r="D3173" i="21"/>
  <c r="E3172" i="21"/>
  <c r="F3172" i="21"/>
  <c r="F3173" i="21"/>
  <c r="D3174" i="21"/>
  <c r="E3173" i="21"/>
  <c r="D3175" i="21"/>
  <c r="F3174" i="21"/>
  <c r="E3174" i="21"/>
  <c r="D3176" i="21"/>
  <c r="E3175" i="21"/>
  <c r="F3175" i="21"/>
  <c r="E3176" i="21"/>
  <c r="F3176" i="21"/>
  <c r="D3177" i="21"/>
  <c r="D3178" i="21"/>
  <c r="F3177" i="21"/>
  <c r="E3177" i="21"/>
  <c r="D3179" i="21"/>
  <c r="E3178" i="21"/>
  <c r="F3178" i="21"/>
  <c r="F3179" i="21"/>
  <c r="E3179" i="21"/>
  <c r="D3180" i="21"/>
  <c r="F3180" i="21"/>
  <c r="E3180" i="21"/>
  <c r="D3181" i="21"/>
  <c r="F3181" i="21"/>
  <c r="E3181" i="21"/>
  <c r="D3182" i="21"/>
  <c r="D3183" i="21"/>
  <c r="E3182" i="21"/>
  <c r="F3182" i="21"/>
  <c r="F3183" i="21"/>
  <c r="E3183" i="21"/>
  <c r="D3184" i="21"/>
  <c r="D3185" i="21"/>
  <c r="F3184" i="21"/>
  <c r="E3184" i="21"/>
  <c r="D3186" i="21"/>
  <c r="E3185" i="21"/>
  <c r="F3185" i="21"/>
  <c r="E3186" i="21"/>
  <c r="F3186" i="21"/>
  <c r="D3187" i="21"/>
  <c r="D3188" i="21"/>
  <c r="F3187" i="21"/>
  <c r="E3187" i="21"/>
  <c r="F3188" i="21"/>
  <c r="E3188" i="21"/>
  <c r="D3189" i="21"/>
  <c r="E3189" i="21"/>
  <c r="F3189" i="21"/>
  <c r="D3190" i="21"/>
  <c r="E3190" i="21"/>
  <c r="F3190" i="21"/>
  <c r="D3191" i="21"/>
  <c r="D3192" i="21"/>
  <c r="E3191" i="21"/>
  <c r="F3191" i="21"/>
  <c r="D3193" i="21"/>
  <c r="F3192" i="21"/>
  <c r="E3192" i="21"/>
  <c r="D3194" i="21"/>
  <c r="F3193" i="21"/>
  <c r="E3193" i="21"/>
  <c r="D3195" i="21"/>
  <c r="E3194" i="21"/>
  <c r="F3194" i="21"/>
  <c r="D3196" i="21"/>
  <c r="E3195" i="21"/>
  <c r="F3195" i="21"/>
  <c r="F3196" i="21"/>
  <c r="E3196" i="21"/>
  <c r="D3197" i="21"/>
  <c r="F3197" i="21"/>
  <c r="E3197" i="21"/>
  <c r="D3198" i="21"/>
  <c r="D3199" i="21"/>
  <c r="E3198" i="21"/>
  <c r="F3198" i="21"/>
  <c r="E3199" i="21"/>
  <c r="F3199" i="21"/>
  <c r="D3200" i="21"/>
  <c r="D3201" i="21"/>
  <c r="F3200" i="21"/>
  <c r="E3200" i="21"/>
  <c r="D3202" i="21"/>
  <c r="E3201" i="21"/>
  <c r="F3201" i="21"/>
  <c r="E3202" i="21"/>
  <c r="D3203" i="21"/>
  <c r="F3202" i="21"/>
  <c r="D3204" i="21"/>
  <c r="E3203" i="21"/>
  <c r="F3203" i="21"/>
  <c r="E3204" i="21"/>
  <c r="D3205" i="21"/>
  <c r="F3204" i="21"/>
  <c r="D3206" i="21"/>
  <c r="E3205" i="21"/>
  <c r="F3205" i="21"/>
  <c r="E3206" i="21"/>
  <c r="D3207" i="21"/>
  <c r="F3206" i="21"/>
  <c r="F3207" i="21"/>
  <c r="D3208" i="21"/>
  <c r="E3207" i="21"/>
  <c r="D3209" i="21"/>
  <c r="F3208" i="21"/>
  <c r="E3208" i="21"/>
  <c r="D3210" i="21"/>
  <c r="E3209" i="21"/>
  <c r="F3209" i="21"/>
  <c r="F3210" i="21"/>
  <c r="D3211" i="21"/>
  <c r="E3210" i="21"/>
  <c r="E3211" i="21"/>
  <c r="D3212" i="21"/>
  <c r="F3211" i="21"/>
  <c r="E3212" i="21"/>
  <c r="F3212" i="21"/>
  <c r="D3213" i="21"/>
  <c r="D3214" i="21"/>
  <c r="F3213" i="21"/>
  <c r="E3213" i="21"/>
  <c r="D3215" i="21"/>
  <c r="F3214" i="21"/>
  <c r="E3214" i="21"/>
  <c r="D3216" i="21"/>
  <c r="F3215" i="21"/>
  <c r="E3215" i="21"/>
  <c r="E3216" i="21"/>
  <c r="F3216" i="21"/>
  <c r="D3217" i="21"/>
  <c r="F3217" i="21"/>
  <c r="E3217" i="21"/>
  <c r="D3218" i="21"/>
  <c r="D3219" i="21"/>
  <c r="F3218" i="21"/>
  <c r="E3218" i="21"/>
  <c r="F3219" i="21"/>
  <c r="E3219" i="21"/>
  <c r="D3220" i="21"/>
  <c r="E3220" i="21"/>
  <c r="F3220" i="21"/>
  <c r="D3221" i="21"/>
  <c r="D3222" i="21"/>
  <c r="F3221" i="21"/>
  <c r="E3221" i="21"/>
  <c r="F3222" i="21"/>
  <c r="D3223" i="21"/>
  <c r="E3222" i="21"/>
  <c r="E3223" i="21"/>
  <c r="F3223" i="21"/>
  <c r="D3224" i="21"/>
  <c r="D3225" i="21"/>
  <c r="F3224" i="21"/>
  <c r="E3224" i="21"/>
  <c r="E3225" i="21"/>
  <c r="F3225" i="21"/>
  <c r="D3226" i="21"/>
  <c r="D3227" i="21"/>
  <c r="E3226" i="21"/>
  <c r="F3226" i="21"/>
  <c r="F3227" i="21"/>
  <c r="E3227" i="21"/>
  <c r="D3228" i="21"/>
  <c r="F3228" i="21"/>
  <c r="E3228" i="21"/>
  <c r="D3229" i="21"/>
  <c r="F3229" i="21"/>
  <c r="E3229" i="21"/>
  <c r="D3230" i="21"/>
  <c r="E3230" i="21"/>
  <c r="F3230" i="21"/>
  <c r="D3231" i="21"/>
  <c r="D3232" i="21"/>
  <c r="E3231" i="21"/>
  <c r="F3231" i="21"/>
  <c r="D3233" i="21"/>
  <c r="F3232" i="21"/>
  <c r="E3232" i="21"/>
  <c r="E3233" i="21"/>
  <c r="F3233" i="21"/>
  <c r="D3234" i="21"/>
  <c r="D3235" i="21"/>
  <c r="F3234" i="21"/>
  <c r="E3234" i="21"/>
  <c r="F3235" i="21"/>
  <c r="E3235" i="21"/>
  <c r="D3236" i="21"/>
  <c r="F3236" i="21"/>
  <c r="D3237" i="21"/>
  <c r="E3236" i="21"/>
  <c r="D3238" i="21"/>
  <c r="E3237" i="21"/>
  <c r="F3237" i="21"/>
  <c r="E3238" i="21"/>
  <c r="F3238" i="21"/>
  <c r="D3239" i="21"/>
  <c r="D3240" i="21"/>
  <c r="E3239" i="21"/>
  <c r="F3239" i="21"/>
  <c r="E3240" i="21"/>
  <c r="F3240" i="21"/>
  <c r="D3241" i="21"/>
  <c r="E3241" i="21"/>
  <c r="D3242" i="21"/>
  <c r="F3241" i="21"/>
  <c r="F3242" i="21"/>
  <c r="E3242" i="21"/>
  <c r="D3243" i="21"/>
  <c r="E3243" i="21"/>
  <c r="D3244" i="21"/>
  <c r="F3243" i="21"/>
  <c r="E3244" i="21"/>
  <c r="F3244" i="21"/>
  <c r="D3245" i="21"/>
  <c r="F3245" i="21"/>
  <c r="E3245" i="21"/>
  <c r="D3246" i="21"/>
  <c r="D3247" i="21"/>
  <c r="F3246" i="21"/>
  <c r="E3246" i="21"/>
  <c r="F3247" i="21"/>
  <c r="E3247" i="21"/>
  <c r="D3248" i="21"/>
  <c r="F3248" i="21"/>
  <c r="E3248" i="21"/>
  <c r="D3249" i="21"/>
  <c r="F3249" i="21"/>
  <c r="D3250" i="21"/>
  <c r="E3249" i="21"/>
  <c r="F3250" i="21"/>
  <c r="D3251" i="21"/>
  <c r="E3250" i="21"/>
  <c r="D3252" i="21"/>
  <c r="F3251" i="21"/>
  <c r="E3251" i="21"/>
  <c r="F3252" i="21"/>
  <c r="D3253" i="21"/>
  <c r="E3252" i="21"/>
  <c r="D3254" i="21"/>
  <c r="E3253" i="21"/>
  <c r="F3253" i="21"/>
  <c r="E3254" i="21"/>
  <c r="F3254" i="21"/>
  <c r="D3255" i="21"/>
  <c r="D3256" i="21"/>
  <c r="F3255" i="21"/>
  <c r="E3255" i="21"/>
  <c r="E3256" i="21"/>
  <c r="F3256" i="21"/>
  <c r="D3257" i="21"/>
  <c r="F3257" i="21"/>
  <c r="D3258" i="21"/>
  <c r="E3257" i="21"/>
  <c r="E3258" i="21"/>
  <c r="F3258" i="21"/>
  <c r="D3259" i="21"/>
  <c r="E3259" i="21"/>
  <c r="F3259" i="21"/>
  <c r="D3260" i="21"/>
  <c r="D3261" i="21"/>
  <c r="F3260" i="21"/>
  <c r="E3260" i="21"/>
  <c r="D3262" i="21"/>
  <c r="E3261" i="21"/>
  <c r="F3261" i="21"/>
  <c r="F3262" i="21"/>
  <c r="D3263" i="21"/>
  <c r="E3262" i="21"/>
  <c r="F3263" i="21"/>
  <c r="D3264" i="21"/>
  <c r="E3263" i="21"/>
  <c r="D3265" i="21"/>
  <c r="F3264" i="21"/>
  <c r="E3264" i="21"/>
  <c r="E3265" i="21"/>
  <c r="F3265" i="21"/>
  <c r="D3266" i="21"/>
  <c r="F3266" i="21"/>
  <c r="E3266" i="21"/>
  <c r="D3267" i="21"/>
  <c r="E3267" i="21"/>
  <c r="D3268" i="21"/>
  <c r="F3267" i="21"/>
  <c r="D3269" i="21"/>
  <c r="E3268" i="21"/>
  <c r="F3268" i="21"/>
  <c r="F3269" i="21"/>
  <c r="E3269" i="21"/>
  <c r="D3270" i="21"/>
  <c r="D3271" i="21"/>
  <c r="E3270" i="21"/>
  <c r="F3270" i="21"/>
  <c r="D3272" i="21"/>
  <c r="E3271" i="21"/>
  <c r="F3271" i="21"/>
  <c r="D3273" i="21"/>
  <c r="F3272" i="21"/>
  <c r="E3272" i="21"/>
  <c r="F3273" i="21"/>
  <c r="E3273" i="21"/>
  <c r="D3274" i="21"/>
  <c r="E3274" i="21"/>
  <c r="F3274" i="21"/>
  <c r="D3275" i="21"/>
  <c r="E3275" i="21"/>
  <c r="F3275" i="21"/>
  <c r="D3276" i="21"/>
  <c r="E3276" i="21"/>
  <c r="F3276" i="21"/>
  <c r="D3277" i="21"/>
  <c r="F3277" i="21"/>
  <c r="E3277" i="21"/>
  <c r="D3278" i="21"/>
  <c r="E3278" i="21"/>
  <c r="F3278" i="21"/>
  <c r="D3279" i="21"/>
  <c r="D3280" i="21"/>
  <c r="E3279" i="21"/>
  <c r="F3279" i="21"/>
  <c r="D3281" i="21"/>
  <c r="E3280" i="21"/>
  <c r="F3280" i="21"/>
  <c r="F3281" i="21"/>
  <c r="E3281" i="21"/>
  <c r="D3282" i="21"/>
  <c r="D3283" i="21"/>
  <c r="F3282" i="21"/>
  <c r="E3282" i="21"/>
  <c r="D3284" i="21"/>
  <c r="F3283" i="21"/>
  <c r="E3283" i="21"/>
  <c r="E3284" i="21"/>
  <c r="F3284" i="21"/>
  <c r="D3285" i="21"/>
  <c r="F3285" i="21"/>
  <c r="E3285" i="21"/>
  <c r="D3286" i="21"/>
  <c r="D3287" i="21"/>
  <c r="E3286" i="21"/>
  <c r="F3286" i="21"/>
  <c r="D3288" i="21"/>
  <c r="F3287" i="21"/>
  <c r="E3287" i="21"/>
  <c r="D3289" i="21"/>
  <c r="F3288" i="21"/>
  <c r="E3288" i="21"/>
  <c r="E3289" i="21"/>
  <c r="F3289" i="21"/>
  <c r="D3290" i="21"/>
  <c r="E3290" i="21"/>
  <c r="F3290" i="21"/>
  <c r="D3291" i="21"/>
  <c r="E3291" i="21"/>
  <c r="F3291" i="21"/>
  <c r="D3292" i="21"/>
  <c r="E3292" i="21"/>
  <c r="F3292" i="21"/>
  <c r="D3293" i="21"/>
  <c r="F3293" i="21"/>
  <c r="E3293" i="21"/>
  <c r="D3294" i="21"/>
  <c r="F3294" i="21"/>
  <c r="E3294" i="21"/>
  <c r="D3295" i="21"/>
  <c r="D3296" i="21"/>
  <c r="F3295" i="21"/>
  <c r="E3295" i="21"/>
  <c r="F3296" i="21"/>
  <c r="D3297" i="21"/>
  <c r="E3296" i="21"/>
  <c r="F3297" i="21"/>
  <c r="D3298" i="21"/>
  <c r="E3297" i="21"/>
  <c r="E3298" i="21"/>
  <c r="D3299" i="21"/>
  <c r="F3298" i="21"/>
  <c r="E3299" i="21"/>
  <c r="F3299" i="21"/>
  <c r="D3300" i="21"/>
  <c r="F3300" i="21"/>
  <c r="D3301" i="21"/>
  <c r="E3300" i="21"/>
  <c r="F3301" i="21"/>
  <c r="E3301" i="21"/>
  <c r="D3302" i="21"/>
  <c r="E3302" i="21"/>
  <c r="F3302" i="21"/>
  <c r="D3303" i="21"/>
  <c r="E3303" i="21"/>
  <c r="D3304" i="21"/>
  <c r="F3303" i="21"/>
  <c r="E3304" i="21"/>
  <c r="D3305" i="21"/>
  <c r="F3304" i="21"/>
  <c r="F3305" i="21"/>
  <c r="D3306" i="21"/>
  <c r="E3305" i="21"/>
  <c r="F3306" i="21"/>
  <c r="D3307" i="21"/>
  <c r="E3306" i="21"/>
  <c r="D3308" i="21"/>
  <c r="E3307" i="21"/>
  <c r="F3307" i="21"/>
  <c r="F3308" i="21"/>
  <c r="E3308" i="21"/>
  <c r="D3309" i="21"/>
  <c r="F3309" i="21"/>
  <c r="D3310" i="21"/>
  <c r="E3309" i="21"/>
  <c r="D3311" i="21"/>
  <c r="F3310" i="21"/>
  <c r="E3310" i="21"/>
  <c r="E3311" i="21"/>
  <c r="D3312" i="21"/>
  <c r="F3311" i="21"/>
  <c r="D3313" i="21"/>
  <c r="E3312" i="21"/>
  <c r="F3312" i="21"/>
  <c r="E3313" i="21"/>
  <c r="F3313" i="21"/>
  <c r="D3314" i="21"/>
  <c r="E3314" i="21"/>
  <c r="D3315" i="21"/>
  <c r="F3314" i="21"/>
  <c r="F3315" i="21"/>
  <c r="E3315" i="21"/>
  <c r="D3316" i="21"/>
  <c r="D3317" i="21"/>
  <c r="E3316" i="21"/>
  <c r="F3316" i="21"/>
  <c r="E3317" i="21"/>
  <c r="D3318" i="21"/>
  <c r="F3317" i="21"/>
  <c r="E3318" i="21"/>
  <c r="D3319" i="21"/>
  <c r="F3318" i="21"/>
  <c r="E3319" i="21"/>
  <c r="D3320" i="21"/>
  <c r="F3319" i="21"/>
  <c r="F3320" i="21"/>
  <c r="D3321" i="21"/>
  <c r="E3320" i="21"/>
  <c r="D3322" i="21"/>
  <c r="E3321" i="21"/>
  <c r="F3321" i="21"/>
  <c r="E3322" i="21"/>
  <c r="D3323" i="21"/>
  <c r="F3322" i="21"/>
  <c r="E3323" i="21"/>
  <c r="D3324" i="21"/>
  <c r="F3323" i="21"/>
  <c r="E3324" i="21"/>
  <c r="F3324" i="21"/>
  <c r="D3325" i="21"/>
  <c r="E3325" i="21"/>
  <c r="F3325" i="21"/>
  <c r="D3326" i="21"/>
  <c r="D3327" i="21"/>
  <c r="E3326" i="21"/>
  <c r="F3326" i="21"/>
  <c r="E3327" i="21"/>
  <c r="D3328" i="21"/>
  <c r="F3327" i="21"/>
  <c r="E3328" i="21"/>
  <c r="F3328" i="21"/>
  <c r="D3329" i="21"/>
  <c r="F3329" i="21"/>
  <c r="E3329" i="21"/>
  <c r="D3330" i="21"/>
  <c r="E3330" i="21"/>
  <c r="D3331" i="21"/>
  <c r="F3330" i="21"/>
  <c r="F3331" i="21"/>
  <c r="D3332" i="21"/>
  <c r="E3331" i="21"/>
  <c r="E3332" i="21"/>
  <c r="D3333" i="21"/>
  <c r="F3332" i="21"/>
  <c r="F3333" i="21"/>
  <c r="D3334" i="21"/>
  <c r="E3333" i="21"/>
  <c r="E3334" i="21"/>
  <c r="D3335" i="21"/>
  <c r="F3334" i="21"/>
  <c r="D3336" i="21"/>
  <c r="F3335" i="21"/>
  <c r="E3335" i="21"/>
  <c r="F3336" i="21"/>
  <c r="E3336" i="21"/>
  <c r="D3337" i="21"/>
  <c r="F3337" i="21"/>
  <c r="E3337" i="21"/>
  <c r="D3338" i="21"/>
  <c r="F3338" i="21"/>
  <c r="D3339" i="21"/>
  <c r="E3338" i="21"/>
  <c r="E3339" i="21"/>
  <c r="D3340" i="21"/>
  <c r="F3339" i="21"/>
  <c r="D3341" i="21"/>
  <c r="E3340" i="21"/>
  <c r="F3340" i="21"/>
  <c r="F3341" i="21"/>
  <c r="D3342" i="21"/>
  <c r="E3341" i="21"/>
  <c r="D3343" i="21"/>
  <c r="F3342" i="21"/>
  <c r="E3342" i="21"/>
  <c r="E3343" i="21"/>
  <c r="D3344" i="21"/>
  <c r="F3343" i="21"/>
  <c r="E3344" i="21"/>
  <c r="D3345" i="21"/>
  <c r="F3344" i="21"/>
  <c r="E3345" i="21"/>
  <c r="F3345" i="21"/>
  <c r="D3346" i="21"/>
  <c r="F3346" i="21"/>
  <c r="D3347" i="21"/>
  <c r="E3346" i="21"/>
  <c r="F3347" i="21"/>
  <c r="E3347" i="21"/>
  <c r="D3348" i="21"/>
  <c r="E3348" i="21"/>
  <c r="F3348" i="21"/>
  <c r="D3349" i="21"/>
  <c r="E3349" i="21"/>
  <c r="F3349" i="21"/>
  <c r="D3350" i="21"/>
  <c r="E3350" i="21"/>
  <c r="F3350" i="21"/>
  <c r="D3351" i="21"/>
  <c r="E3351" i="21"/>
  <c r="D3352" i="21"/>
  <c r="F3351" i="21"/>
  <c r="F3352" i="21"/>
  <c r="E3352" i="21"/>
  <c r="D3353" i="21"/>
  <c r="F3353" i="21"/>
  <c r="E3353" i="21"/>
  <c r="D3354" i="21"/>
  <c r="D3355" i="21"/>
  <c r="E3354" i="21"/>
  <c r="F3354" i="21"/>
  <c r="E3355" i="21"/>
  <c r="D3356" i="21"/>
  <c r="F3355" i="21"/>
  <c r="F3356" i="21"/>
  <c r="E3356" i="21"/>
  <c r="D3357" i="21"/>
  <c r="D3358" i="21"/>
  <c r="F3357" i="21"/>
  <c r="E3357" i="21"/>
  <c r="D3359" i="21"/>
  <c r="E3358" i="21"/>
  <c r="F3358" i="21"/>
  <c r="E3359" i="21"/>
  <c r="D3360" i="21"/>
  <c r="F3359" i="21"/>
  <c r="F3360" i="21"/>
  <c r="D3361" i="21"/>
  <c r="E3360" i="21"/>
  <c r="F3361" i="21"/>
  <c r="D3362" i="21"/>
  <c r="E3361" i="21"/>
  <c r="F3362" i="21"/>
  <c r="E3362" i="21"/>
  <c r="D3363" i="21"/>
  <c r="F3363" i="21"/>
  <c r="D3364" i="21"/>
  <c r="E3363" i="21"/>
  <c r="E3364" i="21"/>
  <c r="F3364" i="21"/>
  <c r="D3365" i="21"/>
  <c r="F3365" i="21"/>
  <c r="E3365" i="21"/>
  <c r="D3366" i="21"/>
  <c r="F3366" i="21"/>
  <c r="D3367" i="21"/>
  <c r="E3366" i="21"/>
  <c r="E3367" i="21"/>
  <c r="D3368" i="21"/>
  <c r="F3367" i="21"/>
  <c r="E3368" i="21"/>
  <c r="F3368" i="21"/>
  <c r="D3369" i="21"/>
  <c r="D3370" i="21"/>
  <c r="E3369" i="21"/>
  <c r="F3369" i="21"/>
  <c r="E3370" i="21"/>
  <c r="D3371" i="21"/>
  <c r="F3370" i="21"/>
  <c r="D3372" i="21"/>
  <c r="E3371" i="21"/>
  <c r="F3371" i="21"/>
  <c r="D3373" i="21"/>
  <c r="E3372" i="21"/>
  <c r="F3372" i="21"/>
  <c r="E3373" i="21"/>
  <c r="F3373" i="21"/>
  <c r="D3374" i="21"/>
  <c r="D3375" i="21"/>
  <c r="E3374" i="21"/>
  <c r="F3374" i="21"/>
  <c r="F3375" i="21"/>
  <c r="D3376" i="21"/>
  <c r="E3375" i="21"/>
  <c r="D3377" i="21"/>
  <c r="E3376" i="21"/>
  <c r="F3376" i="21"/>
  <c r="E3377" i="21"/>
  <c r="D3378" i="21"/>
  <c r="F3377" i="21"/>
  <c r="E3378" i="21"/>
  <c r="D3379" i="21"/>
  <c r="F3378" i="21"/>
  <c r="D3380" i="21"/>
  <c r="E3379" i="21"/>
  <c r="F3379" i="21"/>
  <c r="D3381" i="21"/>
  <c r="E3380" i="21"/>
  <c r="F3380" i="21"/>
  <c r="F3381" i="21"/>
  <c r="E3381" i="21"/>
  <c r="D3382" i="21"/>
  <c r="E3382" i="21"/>
  <c r="F3382" i="21"/>
  <c r="D3383" i="21"/>
  <c r="E3383" i="21"/>
  <c r="D3384" i="21"/>
  <c r="F3383" i="21"/>
  <c r="F3384" i="21"/>
  <c r="D3385" i="21"/>
  <c r="E3384" i="21"/>
  <c r="E3385" i="21"/>
  <c r="F3385" i="21"/>
  <c r="D3386" i="21"/>
  <c r="E3386" i="21"/>
  <c r="F3386" i="21"/>
  <c r="D3387" i="21"/>
  <c r="D3388" i="21"/>
  <c r="E3387" i="21"/>
  <c r="F3387" i="21"/>
  <c r="E3388" i="21"/>
  <c r="F3388" i="21"/>
  <c r="D3389" i="21"/>
  <c r="F3389" i="21"/>
  <c r="E3389" i="21"/>
  <c r="D3390" i="21"/>
  <c r="D3391" i="21"/>
  <c r="F3390" i="21"/>
  <c r="E3390" i="21"/>
  <c r="E3391" i="21"/>
  <c r="D3392" i="21"/>
  <c r="F3391" i="21"/>
  <c r="D3393" i="21"/>
  <c r="F3392" i="21"/>
  <c r="E3392" i="21"/>
  <c r="D3394" i="21"/>
  <c r="E3393" i="21"/>
  <c r="F3393" i="21"/>
  <c r="F3394" i="21"/>
  <c r="D3395" i="21"/>
  <c r="E3394" i="21"/>
  <c r="D3396" i="21"/>
  <c r="F3395" i="21"/>
  <c r="E3395" i="21"/>
  <c r="D3397" i="21"/>
  <c r="F3396" i="21"/>
  <c r="E3396" i="21"/>
  <c r="F3397" i="21"/>
  <c r="E3397" i="21"/>
  <c r="D3398" i="21"/>
  <c r="E3398" i="21"/>
  <c r="D3399" i="21"/>
  <c r="F3398" i="21"/>
  <c r="F3399" i="21"/>
  <c r="E3399" i="21"/>
  <c r="D3400" i="21"/>
  <c r="E3400" i="21"/>
  <c r="D3401" i="21"/>
  <c r="F3400" i="21"/>
  <c r="F3401" i="21"/>
  <c r="E3401" i="21"/>
  <c r="D3402" i="21"/>
  <c r="E3402" i="21"/>
  <c r="D3403" i="21"/>
  <c r="F3402" i="21"/>
  <c r="F3403" i="21"/>
  <c r="D3404" i="21"/>
  <c r="E3403" i="21"/>
  <c r="E3404" i="21"/>
  <c r="D3405" i="21"/>
  <c r="F3404" i="21"/>
  <c r="D3406" i="21"/>
  <c r="F3405" i="21"/>
  <c r="E3405" i="21"/>
  <c r="F3406" i="21"/>
  <c r="E3406" i="21"/>
  <c r="D3407" i="21"/>
  <c r="D3408" i="21"/>
  <c r="E3407" i="21"/>
  <c r="F3407" i="21"/>
  <c r="D3409" i="21"/>
  <c r="F3408" i="21"/>
  <c r="E3408" i="21"/>
  <c r="F3409" i="21"/>
  <c r="E3409" i="21"/>
  <c r="D3410" i="21"/>
  <c r="F3410" i="21"/>
  <c r="E3410" i="21"/>
  <c r="D3411" i="21"/>
  <c r="F3411" i="21"/>
  <c r="D3412" i="21"/>
  <c r="E3411" i="21"/>
  <c r="F3412" i="21"/>
  <c r="D3413" i="21"/>
  <c r="E3412" i="21"/>
  <c r="E3413" i="21"/>
  <c r="D3414" i="21"/>
  <c r="F3413" i="21"/>
  <c r="F3414" i="21"/>
  <c r="D3415" i="21"/>
  <c r="E3414" i="21"/>
  <c r="E3415" i="21"/>
  <c r="F3415" i="21"/>
  <c r="D3416" i="21"/>
  <c r="D3417" i="21"/>
  <c r="E3416" i="21"/>
  <c r="F3416" i="21"/>
  <c r="F3417" i="21"/>
  <c r="E3417" i="21"/>
  <c r="D3418" i="21"/>
  <c r="F3418" i="21"/>
  <c r="E3418" i="21"/>
  <c r="D3419" i="21"/>
  <c r="E3419" i="21"/>
  <c r="D3420" i="21"/>
  <c r="F3419" i="21"/>
  <c r="E3420" i="21"/>
  <c r="F3420" i="21"/>
  <c r="D3421" i="21"/>
  <c r="F3421" i="21"/>
  <c r="D3422" i="21"/>
  <c r="E3421" i="21"/>
  <c r="E3422" i="21"/>
  <c r="F3422" i="21"/>
  <c r="D3423" i="21"/>
  <c r="E3423" i="21"/>
  <c r="D3424" i="21"/>
  <c r="F3423" i="21"/>
  <c r="D3425" i="21"/>
  <c r="E3424" i="21"/>
  <c r="F3424" i="21"/>
  <c r="E3425" i="21"/>
  <c r="F3425" i="21"/>
  <c r="D3426" i="21"/>
  <c r="F3426" i="21"/>
  <c r="D3427" i="21"/>
  <c r="E3426" i="21"/>
  <c r="D3428" i="21"/>
  <c r="F3427" i="21"/>
  <c r="E3427" i="21"/>
  <c r="E3428" i="21"/>
  <c r="D3429" i="21"/>
  <c r="F3428" i="21"/>
  <c r="F3429" i="21"/>
  <c r="E3429" i="21"/>
  <c r="D3430" i="21"/>
  <c r="F3430" i="21"/>
  <c r="E3430" i="21"/>
  <c r="D3431" i="21"/>
  <c r="E3431" i="21"/>
  <c r="F3431" i="21"/>
  <c r="D3432" i="21"/>
  <c r="D3433" i="21"/>
  <c r="E3432" i="21"/>
  <c r="F3432" i="21"/>
  <c r="D3434" i="21"/>
  <c r="F3433" i="21"/>
  <c r="E3433" i="21"/>
  <c r="F3434" i="21"/>
  <c r="E3434" i="21"/>
  <c r="D3435" i="21"/>
  <c r="D3436" i="21"/>
  <c r="E3435" i="21"/>
  <c r="F3435" i="21"/>
  <c r="F3436" i="21"/>
  <c r="E3436" i="21"/>
  <c r="D3437" i="21"/>
  <c r="E3437" i="21"/>
  <c r="D3438" i="21"/>
  <c r="F3437" i="21"/>
  <c r="E3438" i="21"/>
  <c r="F3438" i="21"/>
  <c r="D3439" i="21"/>
  <c r="F3439" i="21"/>
  <c r="D3440" i="21"/>
  <c r="E3439" i="21"/>
  <c r="E3440" i="21"/>
  <c r="F3440" i="21"/>
  <c r="D3441" i="21"/>
  <c r="F3441" i="21"/>
  <c r="D3442" i="21"/>
  <c r="E3441" i="21"/>
  <c r="D3443" i="21"/>
  <c r="F3442" i="21"/>
  <c r="E3442" i="21"/>
  <c r="E3443" i="21"/>
  <c r="F3443" i="21"/>
  <c r="D3444" i="21"/>
  <c r="D3445" i="21"/>
  <c r="F3444" i="21"/>
  <c r="E3444" i="21"/>
  <c r="E3445" i="21"/>
  <c r="F3445" i="21"/>
  <c r="D3446" i="21"/>
  <c r="E3446" i="21"/>
  <c r="D3447" i="21"/>
  <c r="F3446" i="21"/>
  <c r="E3447" i="21"/>
  <c r="D3448" i="21"/>
  <c r="F3447" i="21"/>
  <c r="E3448" i="21"/>
  <c r="F3448" i="21"/>
  <c r="D3449" i="21"/>
  <c r="D3450" i="21"/>
  <c r="F3449" i="21"/>
  <c r="E3449" i="21"/>
  <c r="E3450" i="21"/>
  <c r="D3451" i="21"/>
  <c r="F3450" i="21"/>
  <c r="E3451" i="21"/>
  <c r="F3451" i="21"/>
  <c r="D3452" i="21"/>
  <c r="E3452" i="21"/>
  <c r="D3453" i="21"/>
  <c r="F3452" i="21"/>
  <c r="D3454" i="21"/>
  <c r="F3453" i="21"/>
  <c r="E3453" i="21"/>
  <c r="D3455" i="21"/>
  <c r="E3454" i="21"/>
  <c r="F3454" i="21"/>
  <c r="E3455" i="21"/>
  <c r="F3455" i="21"/>
  <c r="D3456" i="21"/>
  <c r="E3456" i="21"/>
  <c r="D3457" i="21"/>
  <c r="F3456" i="21"/>
  <c r="D3458" i="21"/>
  <c r="E3457" i="21"/>
  <c r="F3457" i="21"/>
  <c r="F3458" i="21"/>
  <c r="E3458" i="21"/>
  <c r="D3459" i="21"/>
  <c r="F3459" i="21"/>
  <c r="E3459" i="21"/>
  <c r="D3460" i="21"/>
  <c r="F3460" i="21"/>
  <c r="E3460" i="21"/>
  <c r="D3461" i="21"/>
  <c r="F3461" i="21"/>
  <c r="D3462" i="21"/>
  <c r="E3461" i="21"/>
  <c r="E3462" i="21"/>
  <c r="D3463" i="21"/>
  <c r="F3462" i="21"/>
  <c r="E3463" i="21"/>
  <c r="F3463" i="21"/>
  <c r="D3464" i="21"/>
  <c r="F3464" i="21"/>
  <c r="D3465" i="21"/>
  <c r="E3464" i="21"/>
  <c r="D3466" i="21"/>
  <c r="E3465" i="21"/>
  <c r="F3465" i="21"/>
  <c r="D3467" i="21"/>
  <c r="F3466" i="21"/>
  <c r="E3466" i="21"/>
  <c r="D3468" i="21"/>
  <c r="E3467" i="21"/>
  <c r="F3467" i="21"/>
  <c r="F3468" i="21"/>
  <c r="D3469" i="21"/>
  <c r="E3468" i="21"/>
  <c r="E3469" i="21"/>
  <c r="D3470" i="21"/>
  <c r="F3469" i="21"/>
  <c r="D3471" i="21"/>
  <c r="F3470" i="21"/>
  <c r="E3470" i="21"/>
  <c r="D3472" i="21"/>
  <c r="F3471" i="21"/>
  <c r="E3471" i="21"/>
  <c r="E3472" i="21"/>
  <c r="D3473" i="21"/>
  <c r="F3472" i="21"/>
  <c r="D3474" i="21"/>
  <c r="F3473" i="21"/>
  <c r="E3473" i="21"/>
  <c r="E3474" i="21"/>
  <c r="D3475" i="21"/>
  <c r="F3474" i="21"/>
  <c r="E3475" i="21"/>
  <c r="F3475" i="21"/>
  <c r="D3476" i="21"/>
  <c r="E3476" i="21"/>
  <c r="F3476" i="21"/>
  <c r="D3477" i="21"/>
  <c r="F3477" i="21"/>
  <c r="E3477" i="21"/>
  <c r="D3478" i="21"/>
  <c r="D3479" i="21"/>
  <c r="E3478" i="21"/>
  <c r="F3478" i="21"/>
  <c r="E3479" i="21"/>
  <c r="D3480" i="21"/>
  <c r="F3479" i="21"/>
  <c r="F3480" i="21"/>
  <c r="E3480" i="21"/>
  <c r="D3481" i="21"/>
  <c r="E3481" i="21"/>
  <c r="D3482" i="21"/>
  <c r="F3481" i="21"/>
  <c r="F3482" i="21"/>
  <c r="D3483" i="21"/>
  <c r="E3482" i="21"/>
  <c r="F3483" i="21"/>
  <c r="D3484" i="21"/>
  <c r="E3483" i="21"/>
  <c r="D3485" i="21"/>
  <c r="F3484" i="21"/>
  <c r="E3484" i="21"/>
  <c r="F3485" i="21"/>
  <c r="E3485" i="21"/>
  <c r="D3486" i="21"/>
  <c r="E3486" i="21"/>
  <c r="D3487" i="21"/>
  <c r="F3486" i="21"/>
  <c r="F3487" i="21"/>
  <c r="E3487" i="21"/>
  <c r="D3488" i="21"/>
  <c r="F3488" i="21"/>
  <c r="E3488" i="21"/>
  <c r="D3489" i="21"/>
  <c r="D3490" i="21"/>
  <c r="E3489" i="21"/>
  <c r="F3489" i="21"/>
  <c r="D3491" i="21"/>
  <c r="F3490" i="21"/>
  <c r="E3490" i="21"/>
  <c r="F3491" i="21"/>
  <c r="D3492" i="21"/>
  <c r="E3491" i="21"/>
  <c r="D3493" i="21"/>
  <c r="E3492" i="21"/>
  <c r="F3492" i="21"/>
  <c r="D3494" i="21"/>
  <c r="F3493" i="21"/>
  <c r="E3493" i="21"/>
  <c r="E3494" i="21"/>
  <c r="F3494" i="21"/>
  <c r="D3495" i="21"/>
  <c r="D3496" i="21"/>
  <c r="E3495" i="21"/>
  <c r="F3495" i="21"/>
  <c r="F3496" i="21"/>
  <c r="E3496" i="21"/>
  <c r="D3497" i="21"/>
  <c r="E3497" i="21"/>
  <c r="F3497" i="21"/>
  <c r="D3498" i="21"/>
  <c r="D3499" i="21"/>
  <c r="F3498" i="21"/>
  <c r="E3498" i="21"/>
  <c r="F3499" i="21"/>
  <c r="D3500" i="21"/>
  <c r="E3499" i="21"/>
  <c r="D3501" i="21"/>
  <c r="F3500" i="21"/>
  <c r="E3500" i="21"/>
  <c r="D3502" i="21"/>
  <c r="F3501" i="21"/>
  <c r="E3501" i="21"/>
  <c r="E3502" i="21"/>
  <c r="F3502" i="21"/>
  <c r="D3503" i="21"/>
  <c r="F3503" i="21"/>
  <c r="D3504" i="21"/>
  <c r="E3503" i="21"/>
  <c r="F3504" i="21"/>
  <c r="E3504" i="21"/>
  <c r="D3505" i="21"/>
  <c r="E3505" i="21"/>
  <c r="D3506" i="21"/>
  <c r="F3505" i="21"/>
  <c r="E3506" i="21"/>
  <c r="F3506" i="21"/>
  <c r="D3507" i="21"/>
  <c r="D3508" i="21"/>
  <c r="F3507" i="21"/>
  <c r="E3507" i="21"/>
  <c r="F3508" i="21"/>
  <c r="E3508" i="21"/>
  <c r="D3509" i="21"/>
  <c r="D3510" i="21"/>
  <c r="F3509" i="21"/>
  <c r="E3509" i="21"/>
  <c r="E3510" i="21"/>
  <c r="D3511" i="21"/>
  <c r="F3510" i="21"/>
  <c r="F3511" i="21"/>
  <c r="E3511" i="21"/>
  <c r="D3512" i="21"/>
  <c r="D3513" i="21"/>
  <c r="F3512" i="21"/>
  <c r="E3512" i="21"/>
  <c r="F3513" i="21"/>
  <c r="D3514" i="21"/>
  <c r="E3513" i="21"/>
  <c r="F3514" i="21"/>
  <c r="E3514" i="21"/>
  <c r="D3515" i="21"/>
  <c r="F3515" i="21"/>
  <c r="D3516" i="21"/>
  <c r="E3515" i="21"/>
  <c r="F3516" i="21"/>
  <c r="E3516" i="21"/>
  <c r="D3517" i="21"/>
  <c r="F3517" i="21"/>
  <c r="E3517" i="21"/>
  <c r="D3518" i="21"/>
  <c r="F3518" i="21"/>
  <c r="D3519" i="21"/>
  <c r="E3518" i="21"/>
  <c r="F3519" i="21"/>
  <c r="D3520" i="21"/>
  <c r="E3519" i="21"/>
  <c r="D3521" i="21"/>
  <c r="F3520" i="21"/>
  <c r="E3520" i="21"/>
  <c r="F3521" i="21"/>
  <c r="E3521" i="21"/>
  <c r="D3522" i="21"/>
  <c r="D3523" i="21"/>
  <c r="F3522" i="21"/>
  <c r="E3522" i="21"/>
  <c r="F3523" i="21"/>
  <c r="E3523" i="21"/>
  <c r="D3524" i="21"/>
  <c r="F3524" i="21"/>
  <c r="D3525" i="21"/>
  <c r="E3524" i="21"/>
  <c r="E3525" i="21"/>
  <c r="F3525" i="21"/>
  <c r="D3526" i="21"/>
  <c r="D3527" i="21"/>
  <c r="F3526" i="21"/>
  <c r="E3526" i="21"/>
  <c r="E3527" i="21"/>
  <c r="D3528" i="21"/>
  <c r="F3527" i="21"/>
  <c r="D3529" i="21"/>
  <c r="E3528" i="21"/>
  <c r="F3528" i="21"/>
  <c r="E3529" i="21"/>
  <c r="D3530" i="21"/>
  <c r="F3529" i="21"/>
  <c r="D3531" i="21"/>
  <c r="E3530" i="21"/>
  <c r="F3530" i="21"/>
  <c r="D3532" i="21"/>
  <c r="F3531" i="21"/>
  <c r="E3531" i="21"/>
  <c r="E3532" i="21"/>
  <c r="F3532" i="21"/>
  <c r="J14" i="27" l="1"/>
  <c r="H4" i="26"/>
  <c r="H9" i="27"/>
  <c r="J9" i="28"/>
  <c r="K9" i="28" s="1"/>
  <c r="H3" i="26"/>
  <c r="J4" i="26"/>
  <c r="K4" i="26" s="1"/>
  <c r="H16" i="28"/>
  <c r="K16" i="28" s="1"/>
  <c r="H9" i="13"/>
  <c r="K9" i="13" s="1"/>
  <c r="J3" i="26"/>
  <c r="H9" i="28"/>
  <c r="J16" i="13"/>
  <c r="K16" i="13" s="1"/>
  <c r="J8" i="29"/>
  <c r="K8" i="29" s="1"/>
  <c r="H16" i="27"/>
  <c r="J9" i="26"/>
  <c r="H8" i="28"/>
  <c r="J8" i="28"/>
  <c r="H8" i="29"/>
  <c r="J9" i="13"/>
  <c r="H16" i="26"/>
  <c r="H13" i="13"/>
  <c r="J13" i="13"/>
  <c r="K13" i="13" s="1"/>
  <c r="H12" i="26"/>
  <c r="J16" i="27"/>
  <c r="K16" i="27" s="1"/>
  <c r="J16" i="26"/>
  <c r="K16" i="26" s="1"/>
  <c r="H10" i="28"/>
  <c r="J10" i="28"/>
  <c r="K10" i="28" s="1"/>
  <c r="J12" i="26"/>
  <c r="J9" i="27"/>
  <c r="H9" i="26"/>
  <c r="H14" i="27"/>
  <c r="H13" i="28"/>
  <c r="J13" i="28"/>
  <c r="K13" i="28" s="1"/>
  <c r="J16" i="28"/>
  <c r="H16" i="13"/>
  <c r="K15" i="13"/>
  <c r="K8" i="13"/>
  <c r="K14" i="26"/>
  <c r="K6" i="29"/>
  <c r="K7" i="26"/>
  <c r="K15" i="28"/>
  <c r="K11" i="13"/>
  <c r="K12" i="13"/>
  <c r="K7" i="13"/>
  <c r="K14" i="28"/>
  <c r="K11" i="26"/>
  <c r="K5" i="26"/>
  <c r="K7" i="27"/>
  <c r="K6" i="28"/>
  <c r="D14" i="13"/>
  <c r="D8" i="13"/>
  <c r="K5" i="28"/>
  <c r="K4" i="13"/>
  <c r="K3" i="29"/>
  <c r="K11" i="27"/>
  <c r="K5" i="29"/>
  <c r="D14" i="26"/>
  <c r="D8" i="26"/>
  <c r="K3" i="13"/>
  <c r="K10" i="27"/>
  <c r="K7" i="29"/>
  <c r="K9" i="27"/>
  <c r="K9" i="26"/>
  <c r="D3533" i="21"/>
  <c r="E3533" i="21"/>
  <c r="D3534" i="21"/>
  <c r="F3533" i="21"/>
  <c r="F3534" i="21"/>
  <c r="E3534" i="21"/>
  <c r="D3535" i="21"/>
  <c r="F3535" i="21"/>
  <c r="E3535" i="21"/>
  <c r="D3536" i="21"/>
  <c r="I9" i="29"/>
  <c r="G9" i="29"/>
  <c r="E3536" i="21"/>
  <c r="F3536" i="21"/>
  <c r="K8" i="28" l="1"/>
  <c r="K12" i="26"/>
  <c r="K3" i="26"/>
  <c r="K14" i="27"/>
  <c r="D15" i="13"/>
  <c r="D9" i="13"/>
  <c r="D16" i="13" s="1"/>
  <c r="D9" i="26"/>
  <c r="D16" i="26" s="1"/>
  <c r="D15" i="26"/>
  <c r="J9" i="29"/>
  <c r="H9" i="29"/>
  <c r="D3537" i="21"/>
  <c r="E3537" i="21"/>
  <c r="F3537" i="21"/>
  <c r="K9" i="29" l="1"/>
  <c r="D7" i="22" l="1"/>
  <c r="V30" i="28" l="1"/>
  <c r="V52" i="13"/>
  <c r="V39" i="13"/>
  <c r="V57" i="13"/>
  <c r="V25" i="26"/>
  <c r="V29" i="26"/>
  <c r="V40" i="26"/>
  <c r="V32" i="13"/>
  <c r="U63" i="26"/>
  <c r="U321" i="26"/>
  <c r="V60" i="29"/>
  <c r="U38" i="13"/>
  <c r="U31" i="27"/>
  <c r="V74" i="26"/>
  <c r="U25" i="13"/>
  <c r="V230" i="26"/>
  <c r="U111" i="26"/>
  <c r="V363" i="26"/>
  <c r="U159" i="26"/>
  <c r="V250" i="26"/>
  <c r="V129" i="26"/>
  <c r="U31" i="29"/>
  <c r="V196" i="26"/>
  <c r="V117" i="26"/>
  <c r="V317" i="26"/>
  <c r="U96" i="26"/>
  <c r="U52" i="26"/>
  <c r="V96" i="13"/>
  <c r="U55" i="29"/>
  <c r="V299" i="26"/>
  <c r="U42" i="26"/>
  <c r="U173" i="26"/>
  <c r="V76" i="26"/>
  <c r="U30" i="26"/>
  <c r="V204" i="26"/>
  <c r="V152" i="26"/>
  <c r="V289" i="26"/>
  <c r="V233" i="26"/>
  <c r="U296" i="26"/>
  <c r="U205" i="26"/>
  <c r="U64" i="13"/>
  <c r="U308" i="26"/>
  <c r="U65" i="13"/>
  <c r="U27" i="13"/>
  <c r="U57" i="26"/>
  <c r="V179" i="26"/>
  <c r="V326" i="26"/>
  <c r="U386" i="26"/>
  <c r="U93" i="13"/>
  <c r="V97" i="13"/>
  <c r="V42" i="27"/>
  <c r="V395" i="26"/>
  <c r="U59" i="29"/>
  <c r="V320" i="26"/>
  <c r="V61" i="27"/>
  <c r="U317" i="26"/>
  <c r="U90" i="13"/>
  <c r="U100" i="13"/>
  <c r="V107" i="26"/>
  <c r="V52" i="29"/>
  <c r="V46" i="29"/>
  <c r="V335" i="26"/>
  <c r="U391" i="26"/>
  <c r="V216" i="26"/>
  <c r="V390" i="26"/>
  <c r="U192" i="26"/>
  <c r="V98" i="13"/>
  <c r="V266" i="26"/>
  <c r="U240" i="26"/>
  <c r="V71" i="13"/>
  <c r="U138" i="26"/>
  <c r="U99" i="13"/>
  <c r="V280" i="26"/>
  <c r="U77" i="26"/>
  <c r="V163" i="26"/>
  <c r="U144" i="26"/>
  <c r="U156" i="26"/>
  <c r="U148" i="26"/>
  <c r="V68" i="26"/>
  <c r="V263" i="26"/>
  <c r="V255" i="26"/>
  <c r="U306" i="26"/>
  <c r="V25" i="27"/>
  <c r="U331" i="26"/>
  <c r="V121" i="26"/>
  <c r="U248" i="26"/>
  <c r="V113" i="26"/>
  <c r="V306" i="26"/>
  <c r="V288" i="26"/>
  <c r="U38" i="27"/>
  <c r="U354" i="26"/>
  <c r="V30" i="27"/>
  <c r="U34" i="26"/>
  <c r="V239" i="26"/>
  <c r="V63" i="26"/>
  <c r="U32" i="26"/>
  <c r="V77" i="13"/>
  <c r="U261" i="26"/>
  <c r="V59" i="29"/>
  <c r="U147" i="26"/>
  <c r="U152" i="26"/>
  <c r="U101" i="26"/>
  <c r="U32" i="28"/>
  <c r="U299" i="26"/>
  <c r="V67" i="27"/>
  <c r="V160" i="26"/>
  <c r="U102" i="13"/>
  <c r="U122" i="26"/>
  <c r="V223" i="26"/>
  <c r="U254" i="26"/>
  <c r="V112" i="26"/>
  <c r="V39" i="29"/>
  <c r="U23" i="27"/>
  <c r="V24" i="29"/>
  <c r="V321" i="26"/>
  <c r="U392" i="26"/>
  <c r="U167" i="26"/>
  <c r="V324" i="26"/>
  <c r="U118" i="26"/>
  <c r="U60" i="27"/>
  <c r="U49" i="26"/>
  <c r="U333" i="26"/>
  <c r="U247" i="26"/>
  <c r="V55" i="26"/>
  <c r="V74" i="13"/>
  <c r="V265" i="26"/>
  <c r="U30" i="29"/>
  <c r="V29" i="28"/>
  <c r="V24" i="28"/>
  <c r="V60" i="13"/>
  <c r="V47" i="13"/>
  <c r="V42" i="13"/>
  <c r="V33" i="26"/>
  <c r="V37" i="26"/>
  <c r="V23" i="13"/>
  <c r="V25" i="13"/>
  <c r="U52" i="29"/>
  <c r="V90" i="26"/>
  <c r="V67" i="13"/>
  <c r="U163" i="26"/>
  <c r="U42" i="29"/>
  <c r="V151" i="26"/>
  <c r="V236" i="26"/>
  <c r="U327" i="26"/>
  <c r="V132" i="26"/>
  <c r="U73" i="26"/>
  <c r="V97" i="26"/>
  <c r="V303" i="26"/>
  <c r="V353" i="26"/>
  <c r="U161" i="26"/>
  <c r="V209" i="26"/>
  <c r="V150" i="26"/>
  <c r="U284" i="26"/>
  <c r="V64" i="26"/>
  <c r="V98" i="26"/>
  <c r="U214" i="26"/>
  <c r="U89" i="26"/>
  <c r="V400" i="26"/>
  <c r="U46" i="13"/>
  <c r="U293" i="26"/>
  <c r="U26" i="28"/>
  <c r="U34" i="13"/>
  <c r="V302" i="26"/>
  <c r="U37" i="29"/>
  <c r="V307" i="26"/>
  <c r="U389" i="26"/>
  <c r="V352" i="26"/>
  <c r="V28" i="29"/>
  <c r="U56" i="29"/>
  <c r="U198" i="26"/>
  <c r="U68" i="13"/>
  <c r="U49" i="29"/>
  <c r="U361" i="26"/>
  <c r="U264" i="26"/>
  <c r="V154" i="26"/>
  <c r="V339" i="26"/>
  <c r="U246" i="26"/>
  <c r="U345" i="26"/>
  <c r="V207" i="26"/>
  <c r="U71" i="26"/>
  <c r="U398" i="26"/>
  <c r="U86" i="13"/>
  <c r="U87" i="26"/>
  <c r="U31" i="26"/>
  <c r="U342" i="26"/>
  <c r="U77" i="13"/>
  <c r="V79" i="13"/>
  <c r="U239" i="26"/>
  <c r="U379" i="26"/>
  <c r="V319" i="26"/>
  <c r="U56" i="26"/>
  <c r="U213" i="26"/>
  <c r="V225" i="26"/>
  <c r="U59" i="26"/>
  <c r="V88" i="26"/>
  <c r="U52" i="13"/>
  <c r="U288" i="26"/>
  <c r="U276" i="26"/>
  <c r="U26" i="27"/>
  <c r="U150" i="26"/>
  <c r="U347" i="26"/>
  <c r="V397" i="26"/>
  <c r="V23" i="27"/>
  <c r="V123" i="26"/>
  <c r="V105" i="26"/>
  <c r="U351" i="26"/>
  <c r="U24" i="28"/>
  <c r="V279" i="26"/>
  <c r="V247" i="26"/>
  <c r="V381" i="26"/>
  <c r="U42" i="27"/>
  <c r="U70" i="13"/>
  <c r="V66" i="27"/>
  <c r="V29" i="27"/>
  <c r="U80" i="13"/>
  <c r="U323" i="26"/>
  <c r="U305" i="26"/>
  <c r="V54" i="26"/>
  <c r="V365" i="26"/>
  <c r="V57" i="27"/>
  <c r="V376" i="26"/>
  <c r="V226" i="26"/>
  <c r="U103" i="26"/>
  <c r="V27" i="27"/>
  <c r="U140" i="26"/>
  <c r="U231" i="26"/>
  <c r="U272" i="26"/>
  <c r="U114" i="26"/>
  <c r="U119" i="26"/>
  <c r="V248" i="26"/>
  <c r="V287" i="26"/>
  <c r="V70" i="27"/>
  <c r="V95" i="13"/>
  <c r="U51" i="29"/>
  <c r="V157" i="26"/>
  <c r="U98" i="13"/>
  <c r="V293" i="26"/>
  <c r="U401" i="26"/>
  <c r="V210" i="26"/>
  <c r="V93" i="13"/>
  <c r="U266" i="26"/>
  <c r="V399" i="26"/>
  <c r="U53" i="13"/>
  <c r="U36" i="26"/>
  <c r="V146" i="26"/>
  <c r="U62" i="26"/>
  <c r="U29" i="29"/>
  <c r="V158" i="26"/>
  <c r="V69" i="26"/>
  <c r="V42" i="29"/>
  <c r="U223" i="26"/>
  <c r="U236" i="26"/>
  <c r="V242" i="26"/>
  <c r="U260" i="26"/>
  <c r="V31" i="28"/>
  <c r="V33" i="28"/>
  <c r="V37" i="13"/>
  <c r="V55" i="13"/>
  <c r="V50" i="13"/>
  <c r="V26" i="26"/>
  <c r="V30" i="26"/>
  <c r="V27" i="13"/>
  <c r="V33" i="13"/>
  <c r="V68" i="29"/>
  <c r="V61" i="29"/>
  <c r="U350" i="26"/>
  <c r="V40" i="27"/>
  <c r="V171" i="26"/>
  <c r="V189" i="26"/>
  <c r="U82" i="13"/>
  <c r="U255" i="26"/>
  <c r="U249" i="26"/>
  <c r="U29" i="13"/>
  <c r="V212" i="26"/>
  <c r="V65" i="13"/>
  <c r="U270" i="26"/>
  <c r="U74" i="26"/>
  <c r="U376" i="26"/>
  <c r="U27" i="27"/>
  <c r="U25" i="29"/>
  <c r="V311" i="26"/>
  <c r="V162" i="26"/>
  <c r="V52" i="26"/>
  <c r="U37" i="26"/>
  <c r="U194" i="26"/>
  <c r="U47" i="27"/>
  <c r="U70" i="26"/>
  <c r="V142" i="26"/>
  <c r="U202" i="26"/>
  <c r="U85" i="13"/>
  <c r="U74" i="13"/>
  <c r="U262" i="26"/>
  <c r="U95" i="26"/>
  <c r="V213" i="26"/>
  <c r="U315" i="26"/>
  <c r="V323" i="26"/>
  <c r="U63" i="29"/>
  <c r="V329" i="26"/>
  <c r="V354" i="26"/>
  <c r="U175" i="26"/>
  <c r="U45" i="26"/>
  <c r="U30" i="27"/>
  <c r="U185" i="26"/>
  <c r="U48" i="29"/>
  <c r="V187" i="26"/>
  <c r="U84" i="26"/>
  <c r="V180" i="26"/>
  <c r="U43" i="29"/>
  <c r="V283" i="26"/>
  <c r="V75" i="13"/>
  <c r="U67" i="13"/>
  <c r="U44" i="29"/>
  <c r="V94" i="13"/>
  <c r="U134" i="26"/>
  <c r="U397" i="26"/>
  <c r="U334" i="26"/>
  <c r="V59" i="27"/>
  <c r="V316" i="26"/>
  <c r="V361" i="26"/>
  <c r="V338" i="26"/>
  <c r="U39" i="13"/>
  <c r="V71" i="26"/>
  <c r="U252" i="26"/>
  <c r="U218" i="26"/>
  <c r="V235" i="26"/>
  <c r="U176" i="26"/>
  <c r="U35" i="27"/>
  <c r="V76" i="13"/>
  <c r="U193" i="26"/>
  <c r="U33" i="29"/>
  <c r="V245" i="26"/>
  <c r="V355" i="26"/>
  <c r="V318" i="26"/>
  <c r="V294" i="26"/>
  <c r="V62" i="29"/>
  <c r="U377" i="26"/>
  <c r="U294" i="26"/>
  <c r="V49" i="29"/>
  <c r="V75" i="26"/>
  <c r="V167" i="26"/>
  <c r="U286" i="26"/>
  <c r="U68" i="27"/>
  <c r="U178" i="26"/>
  <c r="U206" i="26"/>
  <c r="V100" i="26"/>
  <c r="V51" i="27"/>
  <c r="V128" i="26"/>
  <c r="U340" i="26"/>
  <c r="V28" i="27"/>
  <c r="U224" i="26"/>
  <c r="U253" i="26"/>
  <c r="V32" i="27"/>
  <c r="V241" i="26"/>
  <c r="U273" i="26"/>
  <c r="V64" i="29"/>
  <c r="V62" i="26"/>
  <c r="U127" i="26"/>
  <c r="U131" i="26"/>
  <c r="U23" i="26"/>
  <c r="U24" i="13"/>
  <c r="U117" i="26"/>
  <c r="U325" i="26"/>
  <c r="V309" i="26"/>
  <c r="U63" i="27"/>
  <c r="V276" i="26"/>
  <c r="U35" i="13"/>
  <c r="U70" i="27"/>
  <c r="V94" i="26"/>
  <c r="V120" i="26"/>
  <c r="V394" i="26"/>
  <c r="U180" i="26"/>
  <c r="U97" i="26"/>
  <c r="U349" i="26"/>
  <c r="V103" i="13"/>
  <c r="V164" i="26"/>
  <c r="U28" i="13"/>
  <c r="V44" i="26"/>
  <c r="U25" i="26"/>
  <c r="U295" i="26"/>
  <c r="V238" i="26"/>
  <c r="U388" i="26"/>
  <c r="V32" i="28"/>
  <c r="V27" i="28"/>
  <c r="V45" i="13"/>
  <c r="V40" i="13"/>
  <c r="V58" i="13"/>
  <c r="V34" i="26"/>
  <c r="V38" i="26"/>
  <c r="V28" i="13"/>
  <c r="V26" i="13"/>
  <c r="V364" i="26"/>
  <c r="V61" i="26"/>
  <c r="U76" i="26"/>
  <c r="U33" i="27"/>
  <c r="V44" i="27"/>
  <c r="V53" i="27"/>
  <c r="U55" i="27"/>
  <c r="U25" i="27"/>
  <c r="V66" i="13"/>
  <c r="U94" i="13"/>
  <c r="U357" i="26"/>
  <c r="U373" i="26"/>
  <c r="U232" i="26"/>
  <c r="U33" i="13"/>
  <c r="V340" i="26"/>
  <c r="U104" i="13"/>
  <c r="U282" i="26"/>
  <c r="U203" i="26"/>
  <c r="U337" i="26"/>
  <c r="V72" i="13"/>
  <c r="V44" i="29"/>
  <c r="U45" i="27"/>
  <c r="U51" i="26"/>
  <c r="U394" i="26"/>
  <c r="U313" i="26"/>
  <c r="V273" i="26"/>
  <c r="U133" i="26"/>
  <c r="V62" i="13"/>
  <c r="V205" i="26"/>
  <c r="V82" i="26"/>
  <c r="U181" i="26"/>
  <c r="U88" i="26"/>
  <c r="V269" i="26"/>
  <c r="V99" i="26"/>
  <c r="V195" i="26"/>
  <c r="U61" i="27"/>
  <c r="U358" i="26"/>
  <c r="U292" i="26"/>
  <c r="U43" i="27"/>
  <c r="V295" i="26"/>
  <c r="U328" i="26"/>
  <c r="V227" i="26"/>
  <c r="V278" i="26"/>
  <c r="V72" i="26"/>
  <c r="U146" i="26"/>
  <c r="V177" i="26"/>
  <c r="V37" i="29"/>
  <c r="U58" i="29"/>
  <c r="U63" i="13"/>
  <c r="V64" i="27"/>
  <c r="U67" i="27"/>
  <c r="U40" i="27"/>
  <c r="V297" i="26"/>
  <c r="V25" i="28"/>
  <c r="V35" i="28"/>
  <c r="V53" i="13"/>
  <c r="V48" i="13"/>
  <c r="V43" i="13"/>
  <c r="V27" i="26"/>
  <c r="V31" i="26"/>
  <c r="V29" i="13"/>
  <c r="V34" i="13"/>
  <c r="U27" i="28"/>
  <c r="U212" i="26"/>
  <c r="U341" i="26"/>
  <c r="V27" i="29"/>
  <c r="V68" i="13"/>
  <c r="U44" i="26"/>
  <c r="U172" i="26"/>
  <c r="V102" i="13"/>
  <c r="V52" i="27"/>
  <c r="U46" i="27"/>
  <c r="V139" i="26"/>
  <c r="U221" i="26"/>
  <c r="U39" i="29"/>
  <c r="V382" i="26"/>
  <c r="U106" i="26"/>
  <c r="V201" i="26"/>
  <c r="V140" i="26"/>
  <c r="U251" i="26"/>
  <c r="V356" i="26"/>
  <c r="V110" i="26"/>
  <c r="V301" i="26"/>
  <c r="V24" i="27"/>
  <c r="U269" i="26"/>
  <c r="V401" i="26"/>
  <c r="V56" i="27"/>
  <c r="V379" i="26"/>
  <c r="U93" i="26"/>
  <c r="V47" i="29"/>
  <c r="U215" i="26"/>
  <c r="U187" i="26"/>
  <c r="V206" i="26"/>
  <c r="U92" i="13"/>
  <c r="V243" i="26"/>
  <c r="V41" i="27"/>
  <c r="U329" i="26"/>
  <c r="U81" i="26"/>
  <c r="V366" i="26"/>
  <c r="U53" i="29"/>
  <c r="U69" i="13"/>
  <c r="U67" i="29"/>
  <c r="V26" i="28"/>
  <c r="V23" i="28"/>
  <c r="V38" i="13"/>
  <c r="V56" i="13"/>
  <c r="V51" i="13"/>
  <c r="V35" i="26"/>
  <c r="V39" i="26"/>
  <c r="V30" i="13"/>
  <c r="V35" i="13"/>
  <c r="U298" i="26"/>
  <c r="V270" i="26"/>
  <c r="U311" i="26"/>
  <c r="U68" i="29"/>
  <c r="U217" i="26"/>
  <c r="U50" i="13"/>
  <c r="U320" i="26"/>
  <c r="U31" i="28"/>
  <c r="V101" i="26"/>
  <c r="V186" i="26"/>
  <c r="U95" i="13"/>
  <c r="U44" i="27"/>
  <c r="U45" i="29"/>
  <c r="U49" i="27"/>
  <c r="U242" i="26"/>
  <c r="U37" i="13"/>
  <c r="U25" i="28"/>
  <c r="U230" i="26"/>
  <c r="U280" i="26"/>
  <c r="U143" i="26"/>
  <c r="U110" i="26"/>
  <c r="V147" i="26"/>
  <c r="V34" i="28"/>
  <c r="V36" i="13"/>
  <c r="V46" i="13"/>
  <c r="V41" i="13"/>
  <c r="V59" i="13"/>
  <c r="V28" i="26"/>
  <c r="V24" i="26"/>
  <c r="V31" i="13"/>
  <c r="V28" i="28"/>
  <c r="V44" i="13"/>
  <c r="V54" i="13"/>
  <c r="V49" i="13"/>
  <c r="V23" i="26"/>
  <c r="V36" i="26"/>
  <c r="V32" i="26"/>
  <c r="V24" i="13"/>
  <c r="V292" i="26"/>
  <c r="U39" i="27"/>
  <c r="U237" i="26"/>
  <c r="V305" i="26"/>
  <c r="U23" i="13"/>
  <c r="U244" i="26"/>
  <c r="V332" i="26"/>
  <c r="V54" i="29"/>
  <c r="V310" i="26"/>
  <c r="U24" i="27"/>
  <c r="V47" i="27"/>
  <c r="U222" i="26"/>
  <c r="V43" i="27"/>
  <c r="U210" i="26"/>
  <c r="V65" i="27"/>
  <c r="U40" i="29"/>
  <c r="U38" i="29"/>
  <c r="U72" i="13"/>
  <c r="U47" i="26"/>
  <c r="U303" i="26"/>
  <c r="V221" i="26"/>
  <c r="U364" i="26"/>
  <c r="U50" i="26"/>
  <c r="U60" i="13"/>
  <c r="V313" i="26"/>
  <c r="V101" i="13"/>
  <c r="U52" i="27"/>
  <c r="V61" i="13"/>
  <c r="U98" i="26"/>
  <c r="V193" i="26"/>
  <c r="V56" i="29"/>
  <c r="V251" i="26"/>
  <c r="V35" i="29"/>
  <c r="U220" i="26"/>
  <c r="V87" i="26"/>
  <c r="U171" i="26"/>
  <c r="V131" i="26"/>
  <c r="V188" i="26"/>
  <c r="U359" i="26"/>
  <c r="U61" i="29"/>
  <c r="U387" i="26"/>
  <c r="V83" i="26"/>
  <c r="U64" i="27"/>
  <c r="U58" i="26"/>
  <c r="U259" i="26"/>
  <c r="U37" i="27"/>
  <c r="U141" i="26"/>
  <c r="V60" i="27"/>
  <c r="V277" i="26"/>
  <c r="U28" i="29"/>
  <c r="U57" i="27"/>
  <c r="V137" i="26"/>
  <c r="V194" i="26"/>
  <c r="U155" i="26"/>
  <c r="V45" i="26"/>
  <c r="V185" i="26"/>
  <c r="U31" i="13"/>
  <c r="V90" i="13"/>
  <c r="U250" i="26"/>
  <c r="U73" i="13"/>
  <c r="U381" i="26"/>
  <c r="V253" i="26"/>
  <c r="V249" i="26"/>
  <c r="V49" i="26"/>
  <c r="U102" i="26"/>
  <c r="U48" i="26"/>
  <c r="U75" i="13"/>
  <c r="V95" i="26"/>
  <c r="V89" i="26"/>
  <c r="U94" i="26"/>
  <c r="U33" i="28"/>
  <c r="V268" i="26"/>
  <c r="U263" i="26"/>
  <c r="U54" i="27"/>
  <c r="V386" i="26"/>
  <c r="U59" i="27"/>
  <c r="U204" i="26"/>
  <c r="V99" i="13"/>
  <c r="V106" i="26"/>
  <c r="V57" i="26"/>
  <c r="V57" i="29"/>
  <c r="U225" i="26"/>
  <c r="U190" i="26"/>
  <c r="V136" i="26"/>
  <c r="V63" i="13"/>
  <c r="V166" i="26"/>
  <c r="U78" i="26"/>
  <c r="U55" i="13"/>
  <c r="U238" i="26"/>
  <c r="U65" i="26"/>
  <c r="V275" i="26"/>
  <c r="U151" i="26"/>
  <c r="U395" i="26"/>
  <c r="U258" i="26"/>
  <c r="U370" i="26"/>
  <c r="U307" i="26"/>
  <c r="V26" i="29"/>
  <c r="U40" i="26"/>
  <c r="U66" i="29"/>
  <c r="V267" i="26"/>
  <c r="V391" i="26"/>
  <c r="U80" i="26"/>
  <c r="U67" i="26"/>
  <c r="V328" i="26"/>
  <c r="U200" i="26"/>
  <c r="U125" i="26"/>
  <c r="U56" i="27"/>
  <c r="U287" i="26"/>
  <c r="U319" i="26"/>
  <c r="U26" i="13"/>
  <c r="U108" i="26"/>
  <c r="V62" i="27"/>
  <c r="V169" i="26"/>
  <c r="U174" i="26"/>
  <c r="V342" i="26"/>
  <c r="V88" i="13"/>
  <c r="V69" i="29"/>
  <c r="U53" i="26"/>
  <c r="V284" i="26"/>
  <c r="U352" i="26"/>
  <c r="V100" i="13"/>
  <c r="V32" i="29"/>
  <c r="V398" i="26"/>
  <c r="U82" i="26"/>
  <c r="V66" i="26"/>
  <c r="U54" i="13"/>
  <c r="U164" i="26"/>
  <c r="V67" i="26"/>
  <c r="V70" i="26"/>
  <c r="U302" i="26"/>
  <c r="U49" i="13"/>
  <c r="V348" i="26"/>
  <c r="U378" i="26"/>
  <c r="U75" i="26"/>
  <c r="U116" i="26"/>
  <c r="V282" i="26"/>
  <c r="U62" i="13"/>
  <c r="U60" i="26"/>
  <c r="U57" i="29"/>
  <c r="U400" i="26"/>
  <c r="V41" i="29"/>
  <c r="U372" i="26"/>
  <c r="U29" i="28"/>
  <c r="U43" i="13"/>
  <c r="V126" i="26"/>
  <c r="U162" i="26"/>
  <c r="V46" i="27"/>
  <c r="V69" i="13"/>
  <c r="V346" i="26"/>
  <c r="V345" i="26"/>
  <c r="V35" i="27"/>
  <c r="V173" i="26"/>
  <c r="V211" i="26"/>
  <c r="V271" i="26"/>
  <c r="V256" i="26"/>
  <c r="V290" i="26"/>
  <c r="U50" i="27"/>
  <c r="U23" i="29"/>
  <c r="U84" i="13"/>
  <c r="U330" i="26"/>
  <c r="U281" i="26"/>
  <c r="U383" i="26"/>
  <c r="V80" i="26"/>
  <c r="V124" i="26"/>
  <c r="U362" i="26"/>
  <c r="U50" i="29"/>
  <c r="U211" i="26"/>
  <c r="U324" i="26"/>
  <c r="V156" i="26"/>
  <c r="U83" i="13"/>
  <c r="V80" i="13"/>
  <c r="V344" i="26"/>
  <c r="V368" i="26"/>
  <c r="V304" i="26"/>
  <c r="U145" i="26"/>
  <c r="V337" i="26"/>
  <c r="V388" i="26"/>
  <c r="V393" i="26"/>
  <c r="V63" i="27"/>
  <c r="U57" i="13"/>
  <c r="V84" i="26"/>
  <c r="U360" i="26"/>
  <c r="U316" i="26"/>
  <c r="V56" i="26"/>
  <c r="V84" i="13"/>
  <c r="U188" i="26"/>
  <c r="V257" i="26"/>
  <c r="U367" i="26"/>
  <c r="U265" i="26"/>
  <c r="V261" i="26"/>
  <c r="V285" i="26"/>
  <c r="V85" i="13"/>
  <c r="U137" i="26"/>
  <c r="U47" i="29"/>
  <c r="V135" i="26"/>
  <c r="U38" i="26"/>
  <c r="V240" i="26"/>
  <c r="U51" i="27"/>
  <c r="U139" i="26"/>
  <c r="U289" i="26"/>
  <c r="V168" i="26"/>
  <c r="V54" i="27"/>
  <c r="V322" i="26"/>
  <c r="V49" i="27"/>
  <c r="U128" i="26"/>
  <c r="V234" i="26"/>
  <c r="U227" i="26"/>
  <c r="V111" i="26"/>
  <c r="U256" i="26"/>
  <c r="V148" i="26"/>
  <c r="U371" i="26"/>
  <c r="V228" i="26"/>
  <c r="U62" i="29"/>
  <c r="U65" i="27"/>
  <c r="V315" i="26"/>
  <c r="U66" i="27"/>
  <c r="U207" i="26"/>
  <c r="U277" i="26"/>
  <c r="U42" i="13"/>
  <c r="V222" i="26"/>
  <c r="V29" i="29"/>
  <c r="V327" i="26"/>
  <c r="U142" i="26"/>
  <c r="U85" i="26"/>
  <c r="U177" i="26"/>
  <c r="V217" i="26"/>
  <c r="V298" i="26"/>
  <c r="V53" i="29"/>
  <c r="U107" i="26"/>
  <c r="U355" i="26"/>
  <c r="U309" i="26"/>
  <c r="V161" i="26"/>
  <c r="U322" i="26"/>
  <c r="V33" i="29"/>
  <c r="U339" i="26"/>
  <c r="V214" i="26"/>
  <c r="V23" i="29"/>
  <c r="U183" i="26"/>
  <c r="U301" i="26"/>
  <c r="U166" i="26"/>
  <c r="V60" i="26"/>
  <c r="U366" i="26"/>
  <c r="U199" i="26"/>
  <c r="V178" i="26"/>
  <c r="U130" i="26"/>
  <c r="U33" i="26"/>
  <c r="U28" i="26"/>
  <c r="U385" i="26"/>
  <c r="U353" i="26"/>
  <c r="V118" i="26"/>
  <c r="U62" i="27"/>
  <c r="V79" i="26"/>
  <c r="V42" i="26"/>
  <c r="V125" i="26"/>
  <c r="V260" i="26"/>
  <c r="V220" i="26"/>
  <c r="V331" i="26"/>
  <c r="U34" i="27"/>
  <c r="V70" i="13"/>
  <c r="U153" i="26"/>
  <c r="U267" i="26"/>
  <c r="U208" i="26"/>
  <c r="V133" i="26"/>
  <c r="V373" i="26"/>
  <c r="V296" i="26"/>
  <c r="V43" i="26"/>
  <c r="U69" i="26"/>
  <c r="U326" i="26"/>
  <c r="V86" i="26"/>
  <c r="U53" i="27"/>
  <c r="V73" i="13"/>
  <c r="U375" i="26"/>
  <c r="V286" i="26"/>
  <c r="U285" i="26"/>
  <c r="U312" i="26"/>
  <c r="U365" i="26"/>
  <c r="V31" i="27"/>
  <c r="V258" i="26"/>
  <c r="V143" i="26"/>
  <c r="V115" i="26"/>
  <c r="V81" i="13"/>
  <c r="U160" i="26"/>
  <c r="U36" i="29"/>
  <c r="U41" i="13"/>
  <c r="U291" i="26"/>
  <c r="U35" i="29"/>
  <c r="U56" i="13"/>
  <c r="V31" i="29"/>
  <c r="U44" i="13"/>
  <c r="U58" i="13"/>
  <c r="U32" i="29"/>
  <c r="V50" i="26"/>
  <c r="V104" i="13"/>
  <c r="V55" i="27"/>
  <c r="V384" i="26"/>
  <c r="V380" i="26"/>
  <c r="U121" i="26"/>
  <c r="U104" i="26"/>
  <c r="V159" i="26"/>
  <c r="U184" i="26"/>
  <c r="U369" i="26"/>
  <c r="V254" i="26"/>
  <c r="V349" i="26"/>
  <c r="V127" i="26"/>
  <c r="U87" i="13"/>
  <c r="U100" i="26"/>
  <c r="U189" i="26"/>
  <c r="V202" i="26"/>
  <c r="V138" i="26"/>
  <c r="U123" i="26"/>
  <c r="U78" i="13"/>
  <c r="V181" i="26"/>
  <c r="U257" i="26"/>
  <c r="V78" i="26"/>
  <c r="U382" i="26"/>
  <c r="V229" i="26"/>
  <c r="U54" i="26"/>
  <c r="V104" i="26"/>
  <c r="U35" i="26"/>
  <c r="U35" i="28"/>
  <c r="U120" i="26"/>
  <c r="U46" i="26"/>
  <c r="V30" i="29"/>
  <c r="U399" i="26"/>
  <c r="U60" i="29"/>
  <c r="U24" i="26"/>
  <c r="U129" i="26"/>
  <c r="U68" i="26"/>
  <c r="U64" i="26"/>
  <c r="V81" i="26"/>
  <c r="U79" i="13"/>
  <c r="V170" i="26"/>
  <c r="V109" i="26"/>
  <c r="U279" i="26"/>
  <c r="V58" i="29"/>
  <c r="U182" i="26"/>
  <c r="V203" i="26"/>
  <c r="V34" i="27"/>
  <c r="U32" i="27"/>
  <c r="U363" i="26"/>
  <c r="U297" i="26"/>
  <c r="V190" i="26"/>
  <c r="U92" i="26"/>
  <c r="V377" i="26"/>
  <c r="U275" i="26"/>
  <c r="U290" i="26"/>
  <c r="U219" i="26"/>
  <c r="U24" i="29"/>
  <c r="V67" i="29"/>
  <c r="U346" i="26"/>
  <c r="V83" i="13"/>
  <c r="U318" i="26"/>
  <c r="U179" i="26"/>
  <c r="V114" i="26"/>
  <c r="U96" i="13"/>
  <c r="V291" i="26"/>
  <c r="U241" i="26"/>
  <c r="V374" i="26"/>
  <c r="U209" i="26"/>
  <c r="U28" i="27"/>
  <c r="V122" i="26"/>
  <c r="U30" i="28"/>
  <c r="U115" i="26"/>
  <c r="V176" i="26"/>
  <c r="V119" i="26"/>
  <c r="U393" i="26"/>
  <c r="V336" i="26"/>
  <c r="V300" i="26"/>
  <c r="V141" i="26"/>
  <c r="V208" i="26"/>
  <c r="U126" i="26"/>
  <c r="V224" i="26"/>
  <c r="U234" i="26"/>
  <c r="V343" i="26"/>
  <c r="U348" i="26"/>
  <c r="V55" i="29"/>
  <c r="U169" i="26"/>
  <c r="U101" i="13"/>
  <c r="U268" i="26"/>
  <c r="V93" i="26"/>
  <c r="U196" i="26"/>
  <c r="V347" i="26"/>
  <c r="V184" i="26"/>
  <c r="V375" i="26"/>
  <c r="V308" i="26"/>
  <c r="U34" i="29"/>
  <c r="V396" i="26"/>
  <c r="V85" i="26"/>
  <c r="U61" i="13"/>
  <c r="V91" i="26"/>
  <c r="V46" i="26"/>
  <c r="U344" i="26"/>
  <c r="U368" i="26"/>
  <c r="U228" i="26"/>
  <c r="U109" i="26"/>
  <c r="U158" i="26"/>
  <c r="V330" i="26"/>
  <c r="U396" i="26"/>
  <c r="U58" i="27"/>
  <c r="V92" i="13"/>
  <c r="U64" i="29"/>
  <c r="V387" i="26"/>
  <c r="U136" i="26"/>
  <c r="V389" i="26"/>
  <c r="V78" i="13"/>
  <c r="U55" i="26"/>
  <c r="V244" i="26"/>
  <c r="U54" i="29"/>
  <c r="V45" i="27"/>
  <c r="U304" i="26"/>
  <c r="U338" i="26"/>
  <c r="V65" i="29"/>
  <c r="U51" i="13"/>
  <c r="V53" i="26"/>
  <c r="V371" i="26"/>
  <c r="V182" i="26"/>
  <c r="V259" i="26"/>
  <c r="U69" i="27"/>
  <c r="V34" i="29"/>
  <c r="V89" i="13"/>
  <c r="U380" i="26"/>
  <c r="V86" i="13"/>
  <c r="V199" i="26"/>
  <c r="U229" i="26"/>
  <c r="V65" i="26"/>
  <c r="V43" i="29"/>
  <c r="U27" i="29"/>
  <c r="U216" i="26"/>
  <c r="V359" i="26"/>
  <c r="V272" i="26"/>
  <c r="V91" i="13"/>
  <c r="U310" i="26"/>
  <c r="V116" i="26"/>
  <c r="U154" i="26"/>
  <c r="V130" i="26"/>
  <c r="V383" i="26"/>
  <c r="U66" i="26"/>
  <c r="U226" i="26"/>
  <c r="U99" i="26"/>
  <c r="U132" i="26"/>
  <c r="U79" i="26"/>
  <c r="V33" i="27"/>
  <c r="U149" i="26"/>
  <c r="V63" i="29"/>
  <c r="V385" i="26"/>
  <c r="V50" i="29"/>
  <c r="U332" i="26"/>
  <c r="U112" i="26"/>
  <c r="U83" i="26"/>
  <c r="V351" i="26"/>
  <c r="U41" i="27"/>
  <c r="U300" i="26"/>
  <c r="V26" i="27"/>
  <c r="U88" i="13"/>
  <c r="V369" i="26"/>
  <c r="V48" i="27"/>
  <c r="U47" i="13"/>
  <c r="U69" i="29"/>
  <c r="V153" i="26"/>
  <c r="V165" i="26"/>
  <c r="V246" i="26"/>
  <c r="U36" i="13"/>
  <c r="U113" i="26"/>
  <c r="U48" i="13"/>
  <c r="V378" i="26"/>
  <c r="U135" i="26"/>
  <c r="V149" i="26"/>
  <c r="V312" i="26"/>
  <c r="V73" i="26"/>
  <c r="V41" i="26"/>
  <c r="V45" i="29"/>
  <c r="U61" i="26"/>
  <c r="V58" i="26"/>
  <c r="V350" i="26"/>
  <c r="V40" i="29"/>
  <c r="V218" i="26"/>
  <c r="V58" i="27"/>
  <c r="U235" i="26"/>
  <c r="U197" i="26"/>
  <c r="V87" i="13"/>
  <c r="U195" i="26"/>
  <c r="V367" i="26"/>
  <c r="U71" i="13"/>
  <c r="V360" i="26"/>
  <c r="U46" i="29"/>
  <c r="V372" i="26"/>
  <c r="V192" i="26"/>
  <c r="U336" i="26"/>
  <c r="U72" i="26"/>
  <c r="U335" i="26"/>
  <c r="V69" i="27"/>
  <c r="U45" i="13"/>
  <c r="V37" i="27"/>
  <c r="U65" i="29"/>
  <c r="U40" i="13"/>
  <c r="V25" i="29"/>
  <c r="U124" i="26"/>
  <c r="V82" i="13"/>
  <c r="V134" i="26"/>
  <c r="V172" i="26"/>
  <c r="V197" i="26"/>
  <c r="U245" i="26"/>
  <c r="V219" i="26"/>
  <c r="U157" i="26"/>
  <c r="V92" i="26"/>
  <c r="V77" i="26"/>
  <c r="U86" i="26"/>
  <c r="V252" i="26"/>
  <c r="V38" i="29"/>
  <c r="U91" i="26"/>
  <c r="U23" i="28"/>
  <c r="V102" i="26"/>
  <c r="U48" i="27"/>
  <c r="V64" i="13"/>
  <c r="V362" i="26"/>
  <c r="V392" i="26"/>
  <c r="U28" i="28"/>
  <c r="V357" i="26"/>
  <c r="V215" i="26"/>
  <c r="U103" i="13"/>
  <c r="U39" i="26"/>
  <c r="V333" i="26"/>
  <c r="U90" i="26"/>
  <c r="U374" i="26"/>
  <c r="U105" i="26"/>
  <c r="U81" i="13"/>
  <c r="V175" i="26"/>
  <c r="U36" i="27"/>
  <c r="V103" i="26"/>
  <c r="U26" i="26"/>
  <c r="U243" i="26"/>
  <c r="U343" i="26"/>
  <c r="U233" i="26"/>
  <c r="V51" i="26"/>
  <c r="U43" i="26"/>
  <c r="V36" i="27"/>
  <c r="V325" i="26"/>
  <c r="V39" i="27"/>
  <c r="V198" i="26"/>
  <c r="V155" i="26"/>
  <c r="U314" i="26"/>
  <c r="V281" i="26"/>
  <c r="U59" i="13"/>
  <c r="U27" i="26"/>
  <c r="V48" i="29"/>
  <c r="V174" i="26"/>
  <c r="V108" i="26"/>
  <c r="U170" i="26"/>
  <c r="U29" i="26"/>
  <c r="V358" i="26"/>
  <c r="U41" i="26"/>
  <c r="V191" i="26"/>
  <c r="U191" i="26"/>
  <c r="V96" i="26"/>
  <c r="V59" i="26"/>
  <c r="V47" i="26"/>
  <c r="U97" i="13"/>
  <c r="U271" i="26"/>
  <c r="U274" i="26"/>
  <c r="U168" i="26"/>
  <c r="U356" i="26"/>
  <c r="V264" i="26"/>
  <c r="V314" i="26"/>
  <c r="V200" i="26"/>
  <c r="U384" i="26"/>
  <c r="V262" i="26"/>
  <c r="V145" i="26"/>
  <c r="V183" i="26"/>
  <c r="U32" i="13"/>
  <c r="U201" i="26"/>
  <c r="U26" i="29"/>
  <c r="V66" i="29"/>
  <c r="U89" i="13"/>
  <c r="U76" i="13"/>
  <c r="U165" i="26"/>
  <c r="V341" i="26"/>
  <c r="V50" i="27"/>
  <c r="V370" i="26"/>
  <c r="V231" i="26"/>
  <c r="U29" i="27"/>
  <c r="V36" i="29"/>
  <c r="U34" i="28"/>
  <c r="U30" i="13"/>
  <c r="V144" i="26"/>
  <c r="U283" i="26"/>
  <c r="U390" i="26"/>
  <c r="V48" i="26"/>
  <c r="V51" i="29"/>
  <c r="U278" i="26"/>
  <c r="V334" i="26"/>
  <c r="V38" i="27"/>
  <c r="U66" i="13"/>
  <c r="V68" i="27"/>
  <c r="U186" i="26"/>
  <c r="V274" i="26"/>
  <c r="V232" i="26"/>
  <c r="U41" i="29"/>
  <c r="V237" i="26"/>
  <c r="U91" i="13"/>
  <c r="X91" i="13" l="1"/>
  <c r="Y91" i="13" s="1"/>
  <c r="W237" i="26"/>
  <c r="X41" i="29"/>
  <c r="Y41" i="29" s="1"/>
  <c r="W232" i="26"/>
  <c r="W274" i="26"/>
  <c r="X186" i="26"/>
  <c r="Y186" i="26" s="1"/>
  <c r="W68" i="27"/>
  <c r="X66" i="13"/>
  <c r="Y66" i="13" s="1"/>
  <c r="W38" i="27"/>
  <c r="W334" i="26"/>
  <c r="X278" i="26"/>
  <c r="Y278" i="26" s="1"/>
  <c r="W51" i="29"/>
  <c r="W48" i="26"/>
  <c r="X390" i="26"/>
  <c r="Y390" i="26" s="1"/>
  <c r="X283" i="26"/>
  <c r="Y283" i="26" s="1"/>
  <c r="W144" i="26"/>
  <c r="X30" i="13"/>
  <c r="Y30" i="13" s="1"/>
  <c r="X34" i="28"/>
  <c r="Y34" i="28" s="1"/>
  <c r="W36" i="29"/>
  <c r="X29" i="27"/>
  <c r="Y29" i="27" s="1"/>
  <c r="W231" i="26"/>
  <c r="W370" i="26"/>
  <c r="W50" i="27"/>
  <c r="W341" i="26"/>
  <c r="X165" i="26"/>
  <c r="Y165" i="26" s="1"/>
  <c r="X76" i="13"/>
  <c r="Y76" i="13" s="1"/>
  <c r="X89" i="13"/>
  <c r="Y89" i="13" s="1"/>
  <c r="W66" i="29"/>
  <c r="X26" i="29"/>
  <c r="Y26" i="29" s="1"/>
  <c r="X201" i="26"/>
  <c r="Y201" i="26" s="1"/>
  <c r="X32" i="13"/>
  <c r="Y32" i="13" s="1"/>
  <c r="W183" i="26"/>
  <c r="W145" i="26"/>
  <c r="W262" i="26"/>
  <c r="X384" i="26"/>
  <c r="Y384" i="26" s="1"/>
  <c r="W200" i="26"/>
  <c r="W314" i="26"/>
  <c r="W264" i="26"/>
  <c r="X356" i="26"/>
  <c r="Y356" i="26" s="1"/>
  <c r="X168" i="26"/>
  <c r="Y168" i="26" s="1"/>
  <c r="X274" i="26"/>
  <c r="Y274" i="26" s="1"/>
  <c r="X271" i="26"/>
  <c r="Y271" i="26" s="1"/>
  <c r="X97" i="13"/>
  <c r="Y97" i="13" s="1"/>
  <c r="W47" i="26"/>
  <c r="W59" i="26"/>
  <c r="W96" i="26"/>
  <c r="X191" i="26"/>
  <c r="Y191" i="26" s="1"/>
  <c r="W191" i="26"/>
  <c r="X41" i="26"/>
  <c r="Y41" i="26" s="1"/>
  <c r="W358" i="26"/>
  <c r="X29" i="26"/>
  <c r="Y29" i="26" s="1"/>
  <c r="X170" i="26"/>
  <c r="Y170" i="26" s="1"/>
  <c r="W108" i="26"/>
  <c r="W174" i="26"/>
  <c r="W48" i="29"/>
  <c r="X27" i="26"/>
  <c r="Y27" i="26" s="1"/>
  <c r="X59" i="13"/>
  <c r="Y59" i="13" s="1"/>
  <c r="W281" i="26"/>
  <c r="X314" i="26"/>
  <c r="Y314" i="26" s="1"/>
  <c r="W155" i="26"/>
  <c r="W198" i="26"/>
  <c r="W39" i="27"/>
  <c r="W325" i="26"/>
  <c r="W36" i="27"/>
  <c r="X43" i="26"/>
  <c r="Y43" i="26" s="1"/>
  <c r="W51" i="26"/>
  <c r="X233" i="26"/>
  <c r="Y233" i="26" s="1"/>
  <c r="X343" i="26"/>
  <c r="Y343" i="26" s="1"/>
  <c r="X243" i="26"/>
  <c r="Y243" i="26" s="1"/>
  <c r="X26" i="26"/>
  <c r="Y26" i="26" s="1"/>
  <c r="W103" i="26"/>
  <c r="X36" i="27"/>
  <c r="Y36" i="27" s="1"/>
  <c r="W175" i="26"/>
  <c r="X81" i="13"/>
  <c r="Y81" i="13" s="1"/>
  <c r="X105" i="26"/>
  <c r="Y105" i="26" s="1"/>
  <c r="X374" i="26"/>
  <c r="Y374" i="26" s="1"/>
  <c r="X90" i="26"/>
  <c r="Y90" i="26" s="1"/>
  <c r="W333" i="26"/>
  <c r="X39" i="26"/>
  <c r="Y39" i="26" s="1"/>
  <c r="X103" i="13"/>
  <c r="Y103" i="13" s="1"/>
  <c r="W215" i="26"/>
  <c r="W357" i="26"/>
  <c r="X28" i="28"/>
  <c r="Y28" i="28" s="1"/>
  <c r="W392" i="26"/>
  <c r="W362" i="26"/>
  <c r="W64" i="13"/>
  <c r="X48" i="27"/>
  <c r="Y48" i="27" s="1"/>
  <c r="W102" i="26"/>
  <c r="X23" i="28"/>
  <c r="Y23" i="28" s="1"/>
  <c r="X91" i="26"/>
  <c r="Y91" i="26" s="1"/>
  <c r="W38" i="29"/>
  <c r="W252" i="26"/>
  <c r="X86" i="26"/>
  <c r="Y86" i="26" s="1"/>
  <c r="W77" i="26"/>
  <c r="W92" i="26"/>
  <c r="X157" i="26"/>
  <c r="Y157" i="26" s="1"/>
  <c r="W219" i="26"/>
  <c r="X245" i="26"/>
  <c r="Y245" i="26" s="1"/>
  <c r="W197" i="26"/>
  <c r="W172" i="26"/>
  <c r="W134" i="26"/>
  <c r="W82" i="13"/>
  <c r="X124" i="26"/>
  <c r="Y124" i="26" s="1"/>
  <c r="W25" i="29"/>
  <c r="X40" i="13"/>
  <c r="Y40" i="13" s="1"/>
  <c r="X65" i="29"/>
  <c r="Y65" i="29" s="1"/>
  <c r="W37" i="27"/>
  <c r="X45" i="13"/>
  <c r="Y45" i="13" s="1"/>
  <c r="W69" i="27"/>
  <c r="X335" i="26"/>
  <c r="Y335" i="26" s="1"/>
  <c r="X72" i="26"/>
  <c r="Y72" i="26" s="1"/>
  <c r="X336" i="26"/>
  <c r="Y336" i="26" s="1"/>
  <c r="W192" i="26"/>
  <c r="W372" i="26"/>
  <c r="X46" i="29"/>
  <c r="Y46" i="29" s="1"/>
  <c r="W360" i="26"/>
  <c r="X71" i="13"/>
  <c r="Y71" i="13" s="1"/>
  <c r="W367" i="26"/>
  <c r="X195" i="26"/>
  <c r="Y195" i="26" s="1"/>
  <c r="W87" i="13"/>
  <c r="X197" i="26"/>
  <c r="Y197" i="26" s="1"/>
  <c r="X235" i="26"/>
  <c r="Y235" i="26" s="1"/>
  <c r="W58" i="27"/>
  <c r="W218" i="26"/>
  <c r="W40" i="29"/>
  <c r="W350" i="26"/>
  <c r="W58" i="26"/>
  <c r="X61" i="26"/>
  <c r="Y61" i="26" s="1"/>
  <c r="W45" i="29"/>
  <c r="W41" i="26"/>
  <c r="W73" i="26"/>
  <c r="W312" i="26"/>
  <c r="W149" i="26"/>
  <c r="X135" i="26"/>
  <c r="Y135" i="26" s="1"/>
  <c r="W378" i="26"/>
  <c r="X48" i="13"/>
  <c r="Y48" i="13" s="1"/>
  <c r="X113" i="26"/>
  <c r="Y113" i="26" s="1"/>
  <c r="X36" i="13"/>
  <c r="Y36" i="13" s="1"/>
  <c r="W246" i="26"/>
  <c r="W165" i="26"/>
  <c r="W153" i="26"/>
  <c r="X69" i="29"/>
  <c r="Y69" i="29" s="1"/>
  <c r="X47" i="13"/>
  <c r="Y47" i="13" s="1"/>
  <c r="W48" i="27"/>
  <c r="W369" i="26"/>
  <c r="X88" i="13"/>
  <c r="Y88" i="13" s="1"/>
  <c r="W26" i="27"/>
  <c r="X300" i="26"/>
  <c r="Y300" i="26" s="1"/>
  <c r="X41" i="27"/>
  <c r="Y41" i="27" s="1"/>
  <c r="W351" i="26"/>
  <c r="X83" i="26"/>
  <c r="Y83" i="26" s="1"/>
  <c r="X112" i="26"/>
  <c r="Y112" i="26" s="1"/>
  <c r="X332" i="26"/>
  <c r="Y332" i="26" s="1"/>
  <c r="W50" i="29"/>
  <c r="W385" i="26"/>
  <c r="W63" i="29"/>
  <c r="X149" i="26"/>
  <c r="Y149" i="26" s="1"/>
  <c r="W33" i="27"/>
  <c r="X79" i="26"/>
  <c r="Y79" i="26" s="1"/>
  <c r="X132" i="26"/>
  <c r="Y132" i="26" s="1"/>
  <c r="X99" i="26"/>
  <c r="Y99" i="26" s="1"/>
  <c r="X226" i="26"/>
  <c r="Y226" i="26" s="1"/>
  <c r="X66" i="26"/>
  <c r="Y66" i="26" s="1"/>
  <c r="W383" i="26"/>
  <c r="W130" i="26"/>
  <c r="X154" i="26"/>
  <c r="Y154" i="26" s="1"/>
  <c r="W116" i="26"/>
  <c r="X310" i="26"/>
  <c r="Y310" i="26" s="1"/>
  <c r="W91" i="13"/>
  <c r="W272" i="26"/>
  <c r="W359" i="26"/>
  <c r="X216" i="26"/>
  <c r="Y216" i="26" s="1"/>
  <c r="X27" i="29"/>
  <c r="Y27" i="29" s="1"/>
  <c r="W43" i="29"/>
  <c r="W65" i="26"/>
  <c r="X229" i="26"/>
  <c r="Y229" i="26" s="1"/>
  <c r="W199" i="26"/>
  <c r="W86" i="13"/>
  <c r="X380" i="26"/>
  <c r="Y380" i="26" s="1"/>
  <c r="W89" i="13"/>
  <c r="W34" i="29"/>
  <c r="X69" i="27"/>
  <c r="Y69" i="27" s="1"/>
  <c r="W259" i="26"/>
  <c r="W182" i="26"/>
  <c r="W371" i="26"/>
  <c r="W53" i="26"/>
  <c r="X51" i="13"/>
  <c r="Y51" i="13" s="1"/>
  <c r="W65" i="29"/>
  <c r="X338" i="26"/>
  <c r="Y338" i="26" s="1"/>
  <c r="X304" i="26"/>
  <c r="Y304" i="26" s="1"/>
  <c r="W45" i="27"/>
  <c r="X54" i="29"/>
  <c r="Y54" i="29" s="1"/>
  <c r="W244" i="26"/>
  <c r="X55" i="26"/>
  <c r="Y55" i="26" s="1"/>
  <c r="W78" i="13"/>
  <c r="W389" i="26"/>
  <c r="X136" i="26"/>
  <c r="Y136" i="26" s="1"/>
  <c r="W387" i="26"/>
  <c r="X64" i="29"/>
  <c r="Y64" i="29" s="1"/>
  <c r="W92" i="13"/>
  <c r="X58" i="27"/>
  <c r="Y58" i="27" s="1"/>
  <c r="X396" i="26"/>
  <c r="Y396" i="26" s="1"/>
  <c r="W330" i="26"/>
  <c r="X158" i="26"/>
  <c r="Y158" i="26" s="1"/>
  <c r="X109" i="26"/>
  <c r="Y109" i="26" s="1"/>
  <c r="X228" i="26"/>
  <c r="Y228" i="26" s="1"/>
  <c r="X368" i="26"/>
  <c r="Y368" i="26" s="1"/>
  <c r="X344" i="26"/>
  <c r="Y344" i="26" s="1"/>
  <c r="W46" i="26"/>
  <c r="W91" i="26"/>
  <c r="X61" i="13"/>
  <c r="Y61" i="13" s="1"/>
  <c r="W85" i="26"/>
  <c r="W396" i="26"/>
  <c r="X34" i="29"/>
  <c r="Y34" i="29" s="1"/>
  <c r="W308" i="26"/>
  <c r="W375" i="26"/>
  <c r="W184" i="26"/>
  <c r="W347" i="26"/>
  <c r="X196" i="26"/>
  <c r="Y196" i="26" s="1"/>
  <c r="W93" i="26"/>
  <c r="X268" i="26"/>
  <c r="Y268" i="26" s="1"/>
  <c r="X101" i="13"/>
  <c r="Y101" i="13" s="1"/>
  <c r="X169" i="26"/>
  <c r="Y169" i="26" s="1"/>
  <c r="W55" i="29"/>
  <c r="X348" i="26"/>
  <c r="Y348" i="26" s="1"/>
  <c r="W343" i="26"/>
  <c r="X234" i="26"/>
  <c r="Y234" i="26" s="1"/>
  <c r="W224" i="26"/>
  <c r="X126" i="26"/>
  <c r="Y126" i="26" s="1"/>
  <c r="W208" i="26"/>
  <c r="W141" i="26"/>
  <c r="W300" i="26"/>
  <c r="W336" i="26"/>
  <c r="X393" i="26"/>
  <c r="Y393" i="26" s="1"/>
  <c r="W119" i="26"/>
  <c r="W176" i="26"/>
  <c r="X115" i="26"/>
  <c r="Y115" i="26" s="1"/>
  <c r="X30" i="28"/>
  <c r="Y30" i="28" s="1"/>
  <c r="W122" i="26"/>
  <c r="X28" i="27"/>
  <c r="Y28" i="27" s="1"/>
  <c r="X209" i="26"/>
  <c r="Y209" i="26" s="1"/>
  <c r="W374" i="26"/>
  <c r="X241" i="26"/>
  <c r="Y241" i="26" s="1"/>
  <c r="W291" i="26"/>
  <c r="X96" i="13"/>
  <c r="Y96" i="13" s="1"/>
  <c r="W114" i="26"/>
  <c r="X179" i="26"/>
  <c r="Y179" i="26" s="1"/>
  <c r="X318" i="26"/>
  <c r="Y318" i="26" s="1"/>
  <c r="W83" i="13"/>
  <c r="X346" i="26"/>
  <c r="Y346" i="26" s="1"/>
  <c r="W67" i="29"/>
  <c r="X24" i="29"/>
  <c r="Y24" i="29" s="1"/>
  <c r="X219" i="26"/>
  <c r="Y219" i="26" s="1"/>
  <c r="X290" i="26"/>
  <c r="Y290" i="26" s="1"/>
  <c r="X275" i="26"/>
  <c r="Y275" i="26" s="1"/>
  <c r="W377" i="26"/>
  <c r="X92" i="26"/>
  <c r="Y92" i="26" s="1"/>
  <c r="W190" i="26"/>
  <c r="X297" i="26"/>
  <c r="Y297" i="26" s="1"/>
  <c r="X363" i="26"/>
  <c r="Y363" i="26" s="1"/>
  <c r="X32" i="27"/>
  <c r="Y32" i="27" s="1"/>
  <c r="W34" i="27"/>
  <c r="W203" i="26"/>
  <c r="X182" i="26"/>
  <c r="Y182" i="26" s="1"/>
  <c r="W58" i="29"/>
  <c r="X279" i="26"/>
  <c r="Y279" i="26" s="1"/>
  <c r="W109" i="26"/>
  <c r="W170" i="26"/>
  <c r="X79" i="13"/>
  <c r="Y79" i="13" s="1"/>
  <c r="W81" i="26"/>
  <c r="X64" i="26"/>
  <c r="Y64" i="26" s="1"/>
  <c r="X68" i="26"/>
  <c r="Y68" i="26" s="1"/>
  <c r="X129" i="26"/>
  <c r="Y129" i="26" s="1"/>
  <c r="X24" i="26"/>
  <c r="Y24" i="26" s="1"/>
  <c r="X60" i="29"/>
  <c r="Y60" i="29" s="1"/>
  <c r="X399" i="26"/>
  <c r="Y399" i="26" s="1"/>
  <c r="W30" i="29"/>
  <c r="X46" i="26"/>
  <c r="Y46" i="26" s="1"/>
  <c r="X120" i="26"/>
  <c r="Y120" i="26" s="1"/>
  <c r="X35" i="28"/>
  <c r="Y35" i="28" s="1"/>
  <c r="X35" i="26"/>
  <c r="Y35" i="26" s="1"/>
  <c r="W104" i="26"/>
  <c r="X54" i="26"/>
  <c r="Y54" i="26" s="1"/>
  <c r="W229" i="26"/>
  <c r="X382" i="26"/>
  <c r="Y382" i="26" s="1"/>
  <c r="W78" i="26"/>
  <c r="X257" i="26"/>
  <c r="Y257" i="26" s="1"/>
  <c r="W181" i="26"/>
  <c r="X78" i="13"/>
  <c r="Y78" i="13" s="1"/>
  <c r="X123" i="26"/>
  <c r="Y123" i="26" s="1"/>
  <c r="W138" i="26"/>
  <c r="W202" i="26"/>
  <c r="X189" i="26"/>
  <c r="Y189" i="26" s="1"/>
  <c r="X100" i="26"/>
  <c r="Y100" i="26" s="1"/>
  <c r="X87" i="13"/>
  <c r="Y87" i="13" s="1"/>
  <c r="W127" i="26"/>
  <c r="W349" i="26"/>
  <c r="W254" i="26"/>
  <c r="X369" i="26"/>
  <c r="Y369" i="26" s="1"/>
  <c r="X184" i="26"/>
  <c r="Y184" i="26" s="1"/>
  <c r="W159" i="26"/>
  <c r="X104" i="26"/>
  <c r="Y104" i="26" s="1"/>
  <c r="X121" i="26"/>
  <c r="Y121" i="26" s="1"/>
  <c r="W380" i="26"/>
  <c r="W384" i="26"/>
  <c r="W55" i="27"/>
  <c r="W104" i="13"/>
  <c r="W50" i="26"/>
  <c r="X32" i="29"/>
  <c r="Y32" i="29" s="1"/>
  <c r="X58" i="13"/>
  <c r="Y58" i="13" s="1"/>
  <c r="X44" i="13"/>
  <c r="Y44" i="13" s="1"/>
  <c r="W31" i="29"/>
  <c r="X56" i="13"/>
  <c r="Y56" i="13" s="1"/>
  <c r="X35" i="29"/>
  <c r="Y35" i="29" s="1"/>
  <c r="X291" i="26"/>
  <c r="Y291" i="26" s="1"/>
  <c r="X41" i="13"/>
  <c r="Y41" i="13" s="1"/>
  <c r="X36" i="29"/>
  <c r="Y36" i="29" s="1"/>
  <c r="X160" i="26"/>
  <c r="Y160" i="26" s="1"/>
  <c r="W81" i="13"/>
  <c r="W115" i="26"/>
  <c r="W143" i="26"/>
  <c r="W258" i="26"/>
  <c r="W31" i="27"/>
  <c r="X365" i="26"/>
  <c r="Y365" i="26" s="1"/>
  <c r="X312" i="26"/>
  <c r="Y312" i="26" s="1"/>
  <c r="X285" i="26"/>
  <c r="Y285" i="26" s="1"/>
  <c r="W286" i="26"/>
  <c r="X375" i="26"/>
  <c r="Y375" i="26" s="1"/>
  <c r="W73" i="13"/>
  <c r="X53" i="27"/>
  <c r="Y53" i="27" s="1"/>
  <c r="W86" i="26"/>
  <c r="X326" i="26"/>
  <c r="Y326" i="26" s="1"/>
  <c r="X69" i="26"/>
  <c r="Y69" i="26" s="1"/>
  <c r="W43" i="26"/>
  <c r="W296" i="26"/>
  <c r="W373" i="26"/>
  <c r="W133" i="26"/>
  <c r="X208" i="26"/>
  <c r="Y208" i="26" s="1"/>
  <c r="X267" i="26"/>
  <c r="Y267" i="26" s="1"/>
  <c r="X153" i="26"/>
  <c r="Y153" i="26" s="1"/>
  <c r="W70" i="13"/>
  <c r="X34" i="27"/>
  <c r="Y34" i="27" s="1"/>
  <c r="W331" i="26"/>
  <c r="W220" i="26"/>
  <c r="W260" i="26"/>
  <c r="W125" i="26"/>
  <c r="W42" i="26"/>
  <c r="W79" i="26"/>
  <c r="X62" i="27"/>
  <c r="Y62" i="27" s="1"/>
  <c r="W118" i="26"/>
  <c r="X353" i="26"/>
  <c r="Y353" i="26" s="1"/>
  <c r="X385" i="26"/>
  <c r="Y385" i="26" s="1"/>
  <c r="X28" i="26"/>
  <c r="Y28" i="26" s="1"/>
  <c r="X33" i="26"/>
  <c r="Y33" i="26" s="1"/>
  <c r="X130" i="26"/>
  <c r="Y130" i="26" s="1"/>
  <c r="W178" i="26"/>
  <c r="X199" i="26"/>
  <c r="Y199" i="26" s="1"/>
  <c r="X366" i="26"/>
  <c r="Y366" i="26" s="1"/>
  <c r="W60" i="26"/>
  <c r="X166" i="26"/>
  <c r="Y166" i="26" s="1"/>
  <c r="X301" i="26"/>
  <c r="Y301" i="26" s="1"/>
  <c r="X183" i="26"/>
  <c r="Y183" i="26" s="1"/>
  <c r="W23" i="29"/>
  <c r="W214" i="26"/>
  <c r="X339" i="26"/>
  <c r="Y339" i="26" s="1"/>
  <c r="W33" i="29"/>
  <c r="X322" i="26"/>
  <c r="Y322" i="26" s="1"/>
  <c r="W161" i="26"/>
  <c r="X309" i="26"/>
  <c r="Y309" i="26" s="1"/>
  <c r="X355" i="26"/>
  <c r="Y355" i="26" s="1"/>
  <c r="X107" i="26"/>
  <c r="Y107" i="26" s="1"/>
  <c r="W53" i="29"/>
  <c r="W298" i="26"/>
  <c r="W217" i="26"/>
  <c r="X177" i="26"/>
  <c r="Y177" i="26" s="1"/>
  <c r="X85" i="26"/>
  <c r="Y85" i="26" s="1"/>
  <c r="X142" i="26"/>
  <c r="Y142" i="26" s="1"/>
  <c r="W327" i="26"/>
  <c r="W29" i="29"/>
  <c r="W222" i="26"/>
  <c r="X42" i="13"/>
  <c r="Y42" i="13" s="1"/>
  <c r="X277" i="26"/>
  <c r="Y277" i="26" s="1"/>
  <c r="X207" i="26"/>
  <c r="Y207" i="26" s="1"/>
  <c r="X66" i="27"/>
  <c r="Y66" i="27" s="1"/>
  <c r="W315" i="26"/>
  <c r="X65" i="27"/>
  <c r="Y65" i="27" s="1"/>
  <c r="X62" i="29"/>
  <c r="Y62" i="29" s="1"/>
  <c r="W228" i="26"/>
  <c r="X371" i="26"/>
  <c r="Y371" i="26" s="1"/>
  <c r="W148" i="26"/>
  <c r="X256" i="26"/>
  <c r="Y256" i="26" s="1"/>
  <c r="W111" i="26"/>
  <c r="X227" i="26"/>
  <c r="Y227" i="26" s="1"/>
  <c r="W234" i="26"/>
  <c r="X128" i="26"/>
  <c r="Y128" i="26" s="1"/>
  <c r="W49" i="27"/>
  <c r="W322" i="26"/>
  <c r="W54" i="27"/>
  <c r="W168" i="26"/>
  <c r="X289" i="26"/>
  <c r="Y289" i="26" s="1"/>
  <c r="X139" i="26"/>
  <c r="Y139" i="26" s="1"/>
  <c r="X51" i="27"/>
  <c r="Y51" i="27" s="1"/>
  <c r="W240" i="26"/>
  <c r="X38" i="26"/>
  <c r="Y38" i="26" s="1"/>
  <c r="W135" i="26"/>
  <c r="X47" i="29"/>
  <c r="Y47" i="29" s="1"/>
  <c r="X137" i="26"/>
  <c r="Y137" i="26" s="1"/>
  <c r="W85" i="13"/>
  <c r="W285" i="26"/>
  <c r="W261" i="26"/>
  <c r="X265" i="26"/>
  <c r="Y265" i="26" s="1"/>
  <c r="X367" i="26"/>
  <c r="Y367" i="26" s="1"/>
  <c r="W257" i="26"/>
  <c r="X188" i="26"/>
  <c r="Y188" i="26" s="1"/>
  <c r="W84" i="13"/>
  <c r="W56" i="26"/>
  <c r="X316" i="26"/>
  <c r="Y316" i="26" s="1"/>
  <c r="X360" i="26"/>
  <c r="Y360" i="26" s="1"/>
  <c r="W84" i="26"/>
  <c r="X57" i="13"/>
  <c r="Y57" i="13" s="1"/>
  <c r="W63" i="27"/>
  <c r="W393" i="26"/>
  <c r="W388" i="26"/>
  <c r="W337" i="26"/>
  <c r="X145" i="26"/>
  <c r="Y145" i="26" s="1"/>
  <c r="W304" i="26"/>
  <c r="W368" i="26"/>
  <c r="W344" i="26"/>
  <c r="W80" i="13"/>
  <c r="X83" i="13"/>
  <c r="Y83" i="13" s="1"/>
  <c r="W156" i="26"/>
  <c r="X324" i="26"/>
  <c r="Y324" i="26" s="1"/>
  <c r="X211" i="26"/>
  <c r="Y211" i="26" s="1"/>
  <c r="X50" i="29"/>
  <c r="Y50" i="29" s="1"/>
  <c r="X362" i="26"/>
  <c r="Y362" i="26" s="1"/>
  <c r="W124" i="26"/>
  <c r="W80" i="26"/>
  <c r="X383" i="26"/>
  <c r="Y383" i="26" s="1"/>
  <c r="X281" i="26"/>
  <c r="Y281" i="26" s="1"/>
  <c r="X330" i="26"/>
  <c r="Y330" i="26" s="1"/>
  <c r="X84" i="13"/>
  <c r="Y84" i="13" s="1"/>
  <c r="X23" i="29"/>
  <c r="Y23" i="29" s="1"/>
  <c r="X50" i="27"/>
  <c r="Y50" i="27" s="1"/>
  <c r="W290" i="26"/>
  <c r="W256" i="26"/>
  <c r="W271" i="26"/>
  <c r="W211" i="26"/>
  <c r="W173" i="26"/>
  <c r="W35" i="27"/>
  <c r="W345" i="26"/>
  <c r="W346" i="26"/>
  <c r="W69" i="13"/>
  <c r="W46" i="27"/>
  <c r="X162" i="26"/>
  <c r="Y162" i="26" s="1"/>
  <c r="W126" i="26"/>
  <c r="X43" i="13"/>
  <c r="Y43" i="13" s="1"/>
  <c r="X29" i="28"/>
  <c r="Y29" i="28" s="1"/>
  <c r="X372" i="26"/>
  <c r="Y372" i="26" s="1"/>
  <c r="W41" i="29"/>
  <c r="X400" i="26"/>
  <c r="Y400" i="26" s="1"/>
  <c r="X57" i="29"/>
  <c r="Y57" i="29" s="1"/>
  <c r="X60" i="26"/>
  <c r="Y60" i="26" s="1"/>
  <c r="X62" i="13"/>
  <c r="Y62" i="13" s="1"/>
  <c r="W282" i="26"/>
  <c r="X116" i="26"/>
  <c r="Y116" i="26" s="1"/>
  <c r="X75" i="26"/>
  <c r="Y75" i="26" s="1"/>
  <c r="X378" i="26"/>
  <c r="Y378" i="26" s="1"/>
  <c r="W348" i="26"/>
  <c r="X49" i="13"/>
  <c r="Y49" i="13" s="1"/>
  <c r="X302" i="26"/>
  <c r="Y302" i="26" s="1"/>
  <c r="W70" i="26"/>
  <c r="W67" i="26"/>
  <c r="X164" i="26"/>
  <c r="Y164" i="26" s="1"/>
  <c r="X54" i="13"/>
  <c r="Y54" i="13" s="1"/>
  <c r="W66" i="26"/>
  <c r="X82" i="26"/>
  <c r="Y82" i="26" s="1"/>
  <c r="W398" i="26"/>
  <c r="W32" i="29"/>
  <c r="W100" i="13"/>
  <c r="X352" i="26"/>
  <c r="Y352" i="26" s="1"/>
  <c r="W284" i="26"/>
  <c r="X53" i="26"/>
  <c r="Y53" i="26" s="1"/>
  <c r="W69" i="29"/>
  <c r="W88" i="13"/>
  <c r="W342" i="26"/>
  <c r="X174" i="26"/>
  <c r="Y174" i="26" s="1"/>
  <c r="W169" i="26"/>
  <c r="W62" i="27"/>
  <c r="X108" i="26"/>
  <c r="Y108" i="26" s="1"/>
  <c r="X26" i="13"/>
  <c r="Y26" i="13" s="1"/>
  <c r="X319" i="26"/>
  <c r="Y319" i="26" s="1"/>
  <c r="X287" i="26"/>
  <c r="Y287" i="26" s="1"/>
  <c r="X56" i="27"/>
  <c r="Y56" i="27" s="1"/>
  <c r="X125" i="26"/>
  <c r="Y125" i="26" s="1"/>
  <c r="X200" i="26"/>
  <c r="Y200" i="26" s="1"/>
  <c r="W328" i="26"/>
  <c r="X67" i="26"/>
  <c r="Y67" i="26" s="1"/>
  <c r="X80" i="26"/>
  <c r="Y80" i="26" s="1"/>
  <c r="W391" i="26"/>
  <c r="W267" i="26"/>
  <c r="X66" i="29"/>
  <c r="Y66" i="29" s="1"/>
  <c r="X40" i="26"/>
  <c r="Y40" i="26" s="1"/>
  <c r="W26" i="29"/>
  <c r="X307" i="26"/>
  <c r="Y307" i="26" s="1"/>
  <c r="X370" i="26"/>
  <c r="Y370" i="26" s="1"/>
  <c r="X258" i="26"/>
  <c r="Y258" i="26" s="1"/>
  <c r="X395" i="26"/>
  <c r="Y395" i="26" s="1"/>
  <c r="X151" i="26"/>
  <c r="Y151" i="26" s="1"/>
  <c r="W275" i="26"/>
  <c r="X65" i="26"/>
  <c r="Y65" i="26" s="1"/>
  <c r="X238" i="26"/>
  <c r="Y238" i="26" s="1"/>
  <c r="X55" i="13"/>
  <c r="Y55" i="13" s="1"/>
  <c r="X78" i="26"/>
  <c r="Y78" i="26" s="1"/>
  <c r="W166" i="26"/>
  <c r="W63" i="13"/>
  <c r="W136" i="26"/>
  <c r="X190" i="26"/>
  <c r="Y190" i="26" s="1"/>
  <c r="X225" i="26"/>
  <c r="Y225" i="26" s="1"/>
  <c r="W57" i="29"/>
  <c r="W57" i="26"/>
  <c r="W106" i="26"/>
  <c r="W99" i="13"/>
  <c r="X204" i="26"/>
  <c r="Y204" i="26" s="1"/>
  <c r="X59" i="27"/>
  <c r="Y59" i="27" s="1"/>
  <c r="W386" i="26"/>
  <c r="X54" i="27"/>
  <c r="Y54" i="27" s="1"/>
  <c r="X263" i="26"/>
  <c r="Y263" i="26" s="1"/>
  <c r="W268" i="26"/>
  <c r="X33" i="28"/>
  <c r="Y33" i="28" s="1"/>
  <c r="X94" i="26"/>
  <c r="Y94" i="26" s="1"/>
  <c r="W89" i="26"/>
  <c r="W95" i="26"/>
  <c r="X75" i="13"/>
  <c r="Y75" i="13" s="1"/>
  <c r="X48" i="26"/>
  <c r="Y48" i="26" s="1"/>
  <c r="X102" i="26"/>
  <c r="Y102" i="26" s="1"/>
  <c r="W49" i="26"/>
  <c r="W249" i="26"/>
  <c r="W253" i="26"/>
  <c r="X381" i="26"/>
  <c r="Y381" i="26" s="1"/>
  <c r="X73" i="13"/>
  <c r="Y73" i="13" s="1"/>
  <c r="X250" i="26"/>
  <c r="Y250" i="26" s="1"/>
  <c r="W90" i="13"/>
  <c r="X31" i="13"/>
  <c r="Y31" i="13" s="1"/>
  <c r="W185" i="26"/>
  <c r="W45" i="26"/>
  <c r="X155" i="26"/>
  <c r="Y155" i="26" s="1"/>
  <c r="W194" i="26"/>
  <c r="W137" i="26"/>
  <c r="X57" i="27"/>
  <c r="Y57" i="27" s="1"/>
  <c r="X28" i="29"/>
  <c r="Y28" i="29" s="1"/>
  <c r="W277" i="26"/>
  <c r="W60" i="27"/>
  <c r="X141" i="26"/>
  <c r="Y141" i="26" s="1"/>
  <c r="X37" i="27"/>
  <c r="Y37" i="27" s="1"/>
  <c r="X259" i="26"/>
  <c r="Y259" i="26" s="1"/>
  <c r="X58" i="26"/>
  <c r="Y58" i="26" s="1"/>
  <c r="X64" i="27"/>
  <c r="Y64" i="27" s="1"/>
  <c r="W83" i="26"/>
  <c r="X387" i="26"/>
  <c r="Y387" i="26" s="1"/>
  <c r="X61" i="29"/>
  <c r="Y61" i="29" s="1"/>
  <c r="X359" i="26"/>
  <c r="Y359" i="26" s="1"/>
  <c r="W188" i="26"/>
  <c r="W131" i="26"/>
  <c r="X171" i="26"/>
  <c r="Y171" i="26" s="1"/>
  <c r="W87" i="26"/>
  <c r="X220" i="26"/>
  <c r="Y220" i="26" s="1"/>
  <c r="W35" i="29"/>
  <c r="W251" i="26"/>
  <c r="W56" i="29"/>
  <c r="W193" i="26"/>
  <c r="X98" i="26"/>
  <c r="Y98" i="26" s="1"/>
  <c r="W61" i="13"/>
  <c r="X52" i="27"/>
  <c r="Y52" i="27" s="1"/>
  <c r="W101" i="13"/>
  <c r="W313" i="26"/>
  <c r="X60" i="13"/>
  <c r="Y60" i="13" s="1"/>
  <c r="X50" i="26"/>
  <c r="Y50" i="26" s="1"/>
  <c r="X364" i="26"/>
  <c r="Y364" i="26" s="1"/>
  <c r="W221" i="26"/>
  <c r="X303" i="26"/>
  <c r="Y303" i="26" s="1"/>
  <c r="X47" i="26"/>
  <c r="Y47" i="26" s="1"/>
  <c r="X72" i="13"/>
  <c r="Y72" i="13" s="1"/>
  <c r="X38" i="29"/>
  <c r="Y38" i="29" s="1"/>
  <c r="X40" i="29"/>
  <c r="Y40" i="29" s="1"/>
  <c r="W65" i="27"/>
  <c r="X210" i="26"/>
  <c r="Y210" i="26" s="1"/>
  <c r="W43" i="27"/>
  <c r="X222" i="26"/>
  <c r="Y222" i="26" s="1"/>
  <c r="W47" i="27"/>
  <c r="X24" i="27"/>
  <c r="Y24" i="27" s="1"/>
  <c r="W310" i="26"/>
  <c r="W54" i="29"/>
  <c r="W332" i="26"/>
  <c r="X244" i="26"/>
  <c r="Y244" i="26" s="1"/>
  <c r="X23" i="13"/>
  <c r="Y23" i="13" s="1"/>
  <c r="W305" i="26"/>
  <c r="X237" i="26"/>
  <c r="Y237" i="26" s="1"/>
  <c r="X39" i="27"/>
  <c r="Y39" i="27" s="1"/>
  <c r="W292" i="26"/>
  <c r="W24" i="13"/>
  <c r="W32" i="26"/>
  <c r="W36" i="26"/>
  <c r="W23" i="26"/>
  <c r="W49" i="13"/>
  <c r="W54" i="13"/>
  <c r="W44" i="13"/>
  <c r="W28" i="28"/>
  <c r="W31" i="13"/>
  <c r="W24" i="26"/>
  <c r="W28" i="26"/>
  <c r="W59" i="13"/>
  <c r="W41" i="13"/>
  <c r="W46" i="13"/>
  <c r="W36" i="13"/>
  <c r="W34" i="28"/>
  <c r="W147" i="26"/>
  <c r="X110" i="26"/>
  <c r="Y110" i="26" s="1"/>
  <c r="X143" i="26"/>
  <c r="Y143" i="26" s="1"/>
  <c r="X280" i="26"/>
  <c r="Y280" i="26" s="1"/>
  <c r="X230" i="26"/>
  <c r="Y230" i="26" s="1"/>
  <c r="X25" i="28"/>
  <c r="Y25" i="28" s="1"/>
  <c r="X37" i="13"/>
  <c r="Y37" i="13" s="1"/>
  <c r="X242" i="26"/>
  <c r="Y242" i="26" s="1"/>
  <c r="X49" i="27"/>
  <c r="Y49" i="27" s="1"/>
  <c r="X45" i="29"/>
  <c r="Y45" i="29" s="1"/>
  <c r="X44" i="27"/>
  <c r="Y44" i="27" s="1"/>
  <c r="X95" i="13"/>
  <c r="Y95" i="13" s="1"/>
  <c r="W186" i="26"/>
  <c r="W101" i="26"/>
  <c r="X31" i="28"/>
  <c r="Y31" i="28" s="1"/>
  <c r="X320" i="26"/>
  <c r="Y320" i="26" s="1"/>
  <c r="X50" i="13"/>
  <c r="Y50" i="13" s="1"/>
  <c r="X217" i="26"/>
  <c r="Y217" i="26" s="1"/>
  <c r="X68" i="29"/>
  <c r="Y68" i="29" s="1"/>
  <c r="X311" i="26"/>
  <c r="Y311" i="26" s="1"/>
  <c r="W270" i="26"/>
  <c r="X298" i="26"/>
  <c r="Y298" i="26" s="1"/>
  <c r="W35" i="13"/>
  <c r="W30" i="13"/>
  <c r="W39" i="26"/>
  <c r="W35" i="26"/>
  <c r="W51" i="13"/>
  <c r="W56" i="13"/>
  <c r="W38" i="13"/>
  <c r="W23" i="28"/>
  <c r="W26" i="28"/>
  <c r="X67" i="29"/>
  <c r="Y67" i="29" s="1"/>
  <c r="X69" i="13"/>
  <c r="Y69" i="13" s="1"/>
  <c r="X53" i="29"/>
  <c r="Y53" i="29" s="1"/>
  <c r="W366" i="26"/>
  <c r="X81" i="26"/>
  <c r="Y81" i="26" s="1"/>
  <c r="X329" i="26"/>
  <c r="Y329" i="26" s="1"/>
  <c r="W41" i="27"/>
  <c r="W243" i="26"/>
  <c r="X92" i="13"/>
  <c r="Y92" i="13" s="1"/>
  <c r="W206" i="26"/>
  <c r="X187" i="26"/>
  <c r="Y187" i="26" s="1"/>
  <c r="X215" i="26"/>
  <c r="Y215" i="26" s="1"/>
  <c r="W47" i="29"/>
  <c r="X93" i="26"/>
  <c r="Y93" i="26" s="1"/>
  <c r="W379" i="26"/>
  <c r="W56" i="27"/>
  <c r="W401" i="26"/>
  <c r="X269" i="26"/>
  <c r="Y269" i="26" s="1"/>
  <c r="W24" i="27"/>
  <c r="W301" i="26"/>
  <c r="W110" i="26"/>
  <c r="W356" i="26"/>
  <c r="X251" i="26"/>
  <c r="Y251" i="26" s="1"/>
  <c r="W140" i="26"/>
  <c r="W201" i="26"/>
  <c r="X106" i="26"/>
  <c r="Y106" i="26" s="1"/>
  <c r="W382" i="26"/>
  <c r="X39" i="29"/>
  <c r="Y39" i="29" s="1"/>
  <c r="X221" i="26"/>
  <c r="Y221" i="26" s="1"/>
  <c r="W139" i="26"/>
  <c r="X46" i="27"/>
  <c r="Y46" i="27" s="1"/>
  <c r="W52" i="27"/>
  <c r="W102" i="13"/>
  <c r="X172" i="26"/>
  <c r="Y172" i="26" s="1"/>
  <c r="X44" i="26"/>
  <c r="Y44" i="26" s="1"/>
  <c r="W68" i="13"/>
  <c r="W27" i="29"/>
  <c r="X341" i="26"/>
  <c r="Y341" i="26" s="1"/>
  <c r="X212" i="26"/>
  <c r="Y212" i="26" s="1"/>
  <c r="X27" i="28"/>
  <c r="Y27" i="28" s="1"/>
  <c r="W34" i="13"/>
  <c r="W29" i="13"/>
  <c r="W31" i="26"/>
  <c r="W27" i="26"/>
  <c r="W43" i="13"/>
  <c r="W48" i="13"/>
  <c r="W53" i="13"/>
  <c r="W35" i="28"/>
  <c r="W25" i="28"/>
  <c r="W297" i="26"/>
  <c r="X40" i="27"/>
  <c r="Y40" i="27" s="1"/>
  <c r="X67" i="27"/>
  <c r="Y67" i="27" s="1"/>
  <c r="W64" i="27"/>
  <c r="X63" i="13"/>
  <c r="Y63" i="13" s="1"/>
  <c r="X58" i="29"/>
  <c r="Y58" i="29" s="1"/>
  <c r="W37" i="29"/>
  <c r="W177" i="26"/>
  <c r="X146" i="26"/>
  <c r="Y146" i="26" s="1"/>
  <c r="W72" i="26"/>
  <c r="W278" i="26"/>
  <c r="W227" i="26"/>
  <c r="X328" i="26"/>
  <c r="Y328" i="26" s="1"/>
  <c r="W295" i="26"/>
  <c r="X43" i="27"/>
  <c r="Y43" i="27" s="1"/>
  <c r="X292" i="26"/>
  <c r="Y292" i="26" s="1"/>
  <c r="X358" i="26"/>
  <c r="Y358" i="26" s="1"/>
  <c r="X61" i="27"/>
  <c r="Y61" i="27" s="1"/>
  <c r="W195" i="26"/>
  <c r="W99" i="26"/>
  <c r="W269" i="26"/>
  <c r="X88" i="26"/>
  <c r="Y88" i="26" s="1"/>
  <c r="X181" i="26"/>
  <c r="Y181" i="26" s="1"/>
  <c r="W82" i="26"/>
  <c r="W205" i="26"/>
  <c r="W62" i="13"/>
  <c r="X133" i="26"/>
  <c r="Y133" i="26" s="1"/>
  <c r="W273" i="26"/>
  <c r="X313" i="26"/>
  <c r="Y313" i="26" s="1"/>
  <c r="X394" i="26"/>
  <c r="Y394" i="26" s="1"/>
  <c r="X51" i="26"/>
  <c r="Y51" i="26" s="1"/>
  <c r="X45" i="27"/>
  <c r="Y45" i="27" s="1"/>
  <c r="W44" i="29"/>
  <c r="W72" i="13"/>
  <c r="X337" i="26"/>
  <c r="Y337" i="26" s="1"/>
  <c r="X203" i="26"/>
  <c r="Y203" i="26" s="1"/>
  <c r="X282" i="26"/>
  <c r="Y282" i="26" s="1"/>
  <c r="X104" i="13"/>
  <c r="Y104" i="13" s="1"/>
  <c r="W340" i="26"/>
  <c r="X33" i="13"/>
  <c r="Y33" i="13" s="1"/>
  <c r="X232" i="26"/>
  <c r="Y232" i="26" s="1"/>
  <c r="X373" i="26"/>
  <c r="Y373" i="26" s="1"/>
  <c r="X357" i="26"/>
  <c r="Y357" i="26" s="1"/>
  <c r="X94" i="13"/>
  <c r="Y94" i="13" s="1"/>
  <c r="W66" i="13"/>
  <c r="X25" i="27"/>
  <c r="Y25" i="27" s="1"/>
  <c r="X55" i="27"/>
  <c r="Y55" i="27" s="1"/>
  <c r="W53" i="27"/>
  <c r="W44" i="27"/>
  <c r="X33" i="27"/>
  <c r="Y33" i="27" s="1"/>
  <c r="X76" i="26"/>
  <c r="Y76" i="26" s="1"/>
  <c r="W61" i="26"/>
  <c r="W364" i="26"/>
  <c r="W26" i="13"/>
  <c r="W28" i="13"/>
  <c r="W38" i="26"/>
  <c r="W34" i="26"/>
  <c r="W58" i="13"/>
  <c r="W40" i="13"/>
  <c r="W45" i="13"/>
  <c r="W27" i="28"/>
  <c r="W32" i="28"/>
  <c r="X388" i="26"/>
  <c r="Y388" i="26" s="1"/>
  <c r="W238" i="26"/>
  <c r="X295" i="26"/>
  <c r="Y295" i="26" s="1"/>
  <c r="X25" i="26"/>
  <c r="Y25" i="26" s="1"/>
  <c r="W44" i="26"/>
  <c r="X28" i="13"/>
  <c r="Y28" i="13" s="1"/>
  <c r="W164" i="26"/>
  <c r="W103" i="13"/>
  <c r="X349" i="26"/>
  <c r="Y349" i="26" s="1"/>
  <c r="X97" i="26"/>
  <c r="Y97" i="26" s="1"/>
  <c r="X180" i="26"/>
  <c r="Y180" i="26" s="1"/>
  <c r="W394" i="26"/>
  <c r="W120" i="26"/>
  <c r="W94" i="26"/>
  <c r="X70" i="27"/>
  <c r="Y70" i="27" s="1"/>
  <c r="X35" i="13"/>
  <c r="Y35" i="13" s="1"/>
  <c r="W276" i="26"/>
  <c r="X63" i="27"/>
  <c r="Y63" i="27" s="1"/>
  <c r="W309" i="26"/>
  <c r="X325" i="26"/>
  <c r="Y325" i="26" s="1"/>
  <c r="X117" i="26"/>
  <c r="Y117" i="26" s="1"/>
  <c r="X24" i="13"/>
  <c r="Y24" i="13" s="1"/>
  <c r="X23" i="26"/>
  <c r="Y23" i="26" s="1"/>
  <c r="X131" i="26"/>
  <c r="Y131" i="26" s="1"/>
  <c r="X127" i="26"/>
  <c r="Y127" i="26" s="1"/>
  <c r="W62" i="26"/>
  <c r="W64" i="29"/>
  <c r="X273" i="26"/>
  <c r="Y273" i="26" s="1"/>
  <c r="W241" i="26"/>
  <c r="W32" i="27"/>
  <c r="X253" i="26"/>
  <c r="Y253" i="26" s="1"/>
  <c r="X224" i="26"/>
  <c r="Y224" i="26" s="1"/>
  <c r="W28" i="27"/>
  <c r="X340" i="26"/>
  <c r="Y340" i="26" s="1"/>
  <c r="W128" i="26"/>
  <c r="W51" i="27"/>
  <c r="W100" i="26"/>
  <c r="X206" i="26"/>
  <c r="Y206" i="26" s="1"/>
  <c r="X178" i="26"/>
  <c r="Y178" i="26" s="1"/>
  <c r="X68" i="27"/>
  <c r="Y68" i="27" s="1"/>
  <c r="X286" i="26"/>
  <c r="Y286" i="26" s="1"/>
  <c r="W167" i="26"/>
  <c r="W75" i="26"/>
  <c r="W49" i="29"/>
  <c r="X294" i="26"/>
  <c r="Y294" i="26" s="1"/>
  <c r="X377" i="26"/>
  <c r="Y377" i="26" s="1"/>
  <c r="W62" i="29"/>
  <c r="W294" i="26"/>
  <c r="W318" i="26"/>
  <c r="W355" i="26"/>
  <c r="W245" i="26"/>
  <c r="X33" i="29"/>
  <c r="Y33" i="29" s="1"/>
  <c r="X193" i="26"/>
  <c r="Y193" i="26" s="1"/>
  <c r="W76" i="13"/>
  <c r="X35" i="27"/>
  <c r="Y35" i="27" s="1"/>
  <c r="X176" i="26"/>
  <c r="Y176" i="26" s="1"/>
  <c r="W235" i="26"/>
  <c r="X218" i="26"/>
  <c r="Y218" i="26" s="1"/>
  <c r="X252" i="26"/>
  <c r="Y252" i="26" s="1"/>
  <c r="W71" i="26"/>
  <c r="X39" i="13"/>
  <c r="Y39" i="13" s="1"/>
  <c r="W338" i="26"/>
  <c r="W361" i="26"/>
  <c r="W316" i="26"/>
  <c r="W59" i="27"/>
  <c r="X334" i="26"/>
  <c r="Y334" i="26" s="1"/>
  <c r="X397" i="26"/>
  <c r="Y397" i="26" s="1"/>
  <c r="X134" i="26"/>
  <c r="Y134" i="26" s="1"/>
  <c r="W94" i="13"/>
  <c r="X44" i="29"/>
  <c r="Y44" i="29" s="1"/>
  <c r="X67" i="13"/>
  <c r="Y67" i="13" s="1"/>
  <c r="W75" i="13"/>
  <c r="W283" i="26"/>
  <c r="X43" i="29"/>
  <c r="Y43" i="29" s="1"/>
  <c r="W180" i="26"/>
  <c r="X84" i="26"/>
  <c r="Y84" i="26" s="1"/>
  <c r="W187" i="26"/>
  <c r="X48" i="29"/>
  <c r="Y48" i="29" s="1"/>
  <c r="X185" i="26"/>
  <c r="Y185" i="26" s="1"/>
  <c r="X30" i="27"/>
  <c r="Y30" i="27" s="1"/>
  <c r="X45" i="26"/>
  <c r="Y45" i="26" s="1"/>
  <c r="X175" i="26"/>
  <c r="Y175" i="26" s="1"/>
  <c r="W354" i="26"/>
  <c r="W329" i="26"/>
  <c r="X63" i="29"/>
  <c r="Y63" i="29" s="1"/>
  <c r="W323" i="26"/>
  <c r="X315" i="26"/>
  <c r="Y315" i="26" s="1"/>
  <c r="W213" i="26"/>
  <c r="X95" i="26"/>
  <c r="Y95" i="26" s="1"/>
  <c r="X262" i="26"/>
  <c r="Y262" i="26" s="1"/>
  <c r="X74" i="13"/>
  <c r="Y74" i="13" s="1"/>
  <c r="X85" i="13"/>
  <c r="Y85" i="13" s="1"/>
  <c r="X202" i="26"/>
  <c r="Y202" i="26" s="1"/>
  <c r="W142" i="26"/>
  <c r="X70" i="26"/>
  <c r="Y70" i="26" s="1"/>
  <c r="X47" i="27"/>
  <c r="Y47" i="27" s="1"/>
  <c r="X194" i="26"/>
  <c r="Y194" i="26" s="1"/>
  <c r="X37" i="26"/>
  <c r="Y37" i="26" s="1"/>
  <c r="W52" i="26"/>
  <c r="W162" i="26"/>
  <c r="W311" i="26"/>
  <c r="X25" i="29"/>
  <c r="Y25" i="29" s="1"/>
  <c r="X27" i="27"/>
  <c r="Y27" i="27" s="1"/>
  <c r="X376" i="26"/>
  <c r="Y376" i="26" s="1"/>
  <c r="X74" i="26"/>
  <c r="Y74" i="26" s="1"/>
  <c r="X270" i="26"/>
  <c r="Y270" i="26" s="1"/>
  <c r="W65" i="13"/>
  <c r="W212" i="26"/>
  <c r="X29" i="13"/>
  <c r="Y29" i="13" s="1"/>
  <c r="X249" i="26"/>
  <c r="Y249" i="26" s="1"/>
  <c r="X255" i="26"/>
  <c r="Y255" i="26" s="1"/>
  <c r="X82" i="13"/>
  <c r="Y82" i="13" s="1"/>
  <c r="W189" i="26"/>
  <c r="W171" i="26"/>
  <c r="W40" i="27"/>
  <c r="X350" i="26"/>
  <c r="Y350" i="26" s="1"/>
  <c r="W61" i="29"/>
  <c r="W68" i="29"/>
  <c r="W33" i="13"/>
  <c r="W27" i="13"/>
  <c r="W30" i="26"/>
  <c r="W26" i="26"/>
  <c r="W50" i="13"/>
  <c r="W55" i="13"/>
  <c r="W37" i="13"/>
  <c r="W33" i="28"/>
  <c r="W31" i="28"/>
  <c r="X260" i="26"/>
  <c r="Y260" i="26" s="1"/>
  <c r="W242" i="26"/>
  <c r="X236" i="26"/>
  <c r="Y236" i="26" s="1"/>
  <c r="X223" i="26"/>
  <c r="Y223" i="26" s="1"/>
  <c r="W42" i="29"/>
  <c r="W69" i="26"/>
  <c r="W158" i="26"/>
  <c r="X29" i="29"/>
  <c r="Y29" i="29" s="1"/>
  <c r="X62" i="26"/>
  <c r="Y62" i="26" s="1"/>
  <c r="W146" i="26"/>
  <c r="X36" i="26"/>
  <c r="Y36" i="26" s="1"/>
  <c r="X53" i="13"/>
  <c r="Y53" i="13" s="1"/>
  <c r="W399" i="26"/>
  <c r="X266" i="26"/>
  <c r="Y266" i="26" s="1"/>
  <c r="W93" i="13"/>
  <c r="W210" i="26"/>
  <c r="X401" i="26"/>
  <c r="Y401" i="26" s="1"/>
  <c r="W293" i="26"/>
  <c r="X98" i="13"/>
  <c r="Y98" i="13" s="1"/>
  <c r="W157" i="26"/>
  <c r="X51" i="29"/>
  <c r="Y51" i="29" s="1"/>
  <c r="W95" i="13"/>
  <c r="W70" i="27"/>
  <c r="W287" i="26"/>
  <c r="W248" i="26"/>
  <c r="X119" i="26"/>
  <c r="Y119" i="26" s="1"/>
  <c r="X114" i="26"/>
  <c r="Y114" i="26" s="1"/>
  <c r="X272" i="26"/>
  <c r="Y272" i="26" s="1"/>
  <c r="X231" i="26"/>
  <c r="Y231" i="26" s="1"/>
  <c r="X140" i="26"/>
  <c r="Y140" i="26" s="1"/>
  <c r="W27" i="27"/>
  <c r="X103" i="26"/>
  <c r="Y103" i="26" s="1"/>
  <c r="W226" i="26"/>
  <c r="W376" i="26"/>
  <c r="W57" i="27"/>
  <c r="W365" i="26"/>
  <c r="W54" i="26"/>
  <c r="X305" i="26"/>
  <c r="Y305" i="26" s="1"/>
  <c r="X323" i="26"/>
  <c r="Y323" i="26" s="1"/>
  <c r="X80" i="13"/>
  <c r="Y80" i="13" s="1"/>
  <c r="W29" i="27"/>
  <c r="W66" i="27"/>
  <c r="X70" i="13"/>
  <c r="Y70" i="13" s="1"/>
  <c r="X42" i="27"/>
  <c r="Y42" i="27" s="1"/>
  <c r="W381" i="26"/>
  <c r="W247" i="26"/>
  <c r="W279" i="26"/>
  <c r="X24" i="28"/>
  <c r="Y24" i="28" s="1"/>
  <c r="X351" i="26"/>
  <c r="Y351" i="26" s="1"/>
  <c r="W105" i="26"/>
  <c r="W123" i="26"/>
  <c r="W23" i="27"/>
  <c r="W397" i="26"/>
  <c r="X347" i="26"/>
  <c r="Y347" i="26" s="1"/>
  <c r="X150" i="26"/>
  <c r="Y150" i="26" s="1"/>
  <c r="X26" i="27"/>
  <c r="Y26" i="27" s="1"/>
  <c r="X276" i="26"/>
  <c r="Y276" i="26" s="1"/>
  <c r="X288" i="26"/>
  <c r="Y288" i="26" s="1"/>
  <c r="X52" i="13"/>
  <c r="Y52" i="13" s="1"/>
  <c r="W88" i="26"/>
  <c r="X59" i="26"/>
  <c r="Y59" i="26" s="1"/>
  <c r="W225" i="26"/>
  <c r="X213" i="26"/>
  <c r="Y213" i="26" s="1"/>
  <c r="X56" i="26"/>
  <c r="Y56" i="26" s="1"/>
  <c r="W319" i="26"/>
  <c r="X379" i="26"/>
  <c r="Y379" i="26" s="1"/>
  <c r="X239" i="26"/>
  <c r="Y239" i="26" s="1"/>
  <c r="W79" i="13"/>
  <c r="X77" i="13"/>
  <c r="Y77" i="13" s="1"/>
  <c r="X342" i="26"/>
  <c r="Y342" i="26" s="1"/>
  <c r="X31" i="26"/>
  <c r="Y31" i="26" s="1"/>
  <c r="X87" i="26"/>
  <c r="Y87" i="26" s="1"/>
  <c r="X86" i="13"/>
  <c r="Y86" i="13" s="1"/>
  <c r="X398" i="26"/>
  <c r="Y398" i="26" s="1"/>
  <c r="X71" i="26"/>
  <c r="Y71" i="26" s="1"/>
  <c r="W207" i="26"/>
  <c r="X345" i="26"/>
  <c r="Y345" i="26" s="1"/>
  <c r="X246" i="26"/>
  <c r="Y246" i="26" s="1"/>
  <c r="W339" i="26"/>
  <c r="W154" i="26"/>
  <c r="X264" i="26"/>
  <c r="Y264" i="26" s="1"/>
  <c r="X361" i="26"/>
  <c r="Y361" i="26" s="1"/>
  <c r="X49" i="29"/>
  <c r="Y49" i="29" s="1"/>
  <c r="X68" i="13"/>
  <c r="Y68" i="13" s="1"/>
  <c r="X198" i="26"/>
  <c r="Y198" i="26" s="1"/>
  <c r="X56" i="29"/>
  <c r="Y56" i="29" s="1"/>
  <c r="W28" i="29"/>
  <c r="W352" i="26"/>
  <c r="X389" i="26"/>
  <c r="Y389" i="26" s="1"/>
  <c r="W307" i="26"/>
  <c r="X37" i="29"/>
  <c r="Y37" i="29" s="1"/>
  <c r="W302" i="26"/>
  <c r="X34" i="13"/>
  <c r="Y34" i="13" s="1"/>
  <c r="X26" i="28"/>
  <c r="Y26" i="28" s="1"/>
  <c r="X293" i="26"/>
  <c r="Y293" i="26" s="1"/>
  <c r="X46" i="13"/>
  <c r="Y46" i="13" s="1"/>
  <c r="W400" i="26"/>
  <c r="X89" i="26"/>
  <c r="Y89" i="26" s="1"/>
  <c r="X214" i="26"/>
  <c r="Y214" i="26" s="1"/>
  <c r="W98" i="26"/>
  <c r="W64" i="26"/>
  <c r="X284" i="26"/>
  <c r="Y284" i="26" s="1"/>
  <c r="W150" i="26"/>
  <c r="W209" i="26"/>
  <c r="X161" i="26"/>
  <c r="Y161" i="26" s="1"/>
  <c r="W353" i="26"/>
  <c r="W303" i="26"/>
  <c r="W97" i="26"/>
  <c r="X73" i="26"/>
  <c r="Y73" i="26" s="1"/>
  <c r="W132" i="26"/>
  <c r="X327" i="26"/>
  <c r="Y327" i="26" s="1"/>
  <c r="W236" i="26"/>
  <c r="W151" i="26"/>
  <c r="X42" i="29"/>
  <c r="Y42" i="29" s="1"/>
  <c r="X163" i="26"/>
  <c r="Y163" i="26" s="1"/>
  <c r="W67" i="13"/>
  <c r="W90" i="26"/>
  <c r="X52" i="29"/>
  <c r="Y52" i="29" s="1"/>
  <c r="W25" i="13"/>
  <c r="W23" i="13"/>
  <c r="W37" i="26"/>
  <c r="W33" i="26"/>
  <c r="W42" i="13"/>
  <c r="W47" i="13"/>
  <c r="W60" i="13"/>
  <c r="W24" i="28"/>
  <c r="W29" i="28"/>
  <c r="X30" i="29"/>
  <c r="Y30" i="29" s="1"/>
  <c r="W265" i="26"/>
  <c r="W74" i="13"/>
  <c r="W55" i="26"/>
  <c r="X247" i="26"/>
  <c r="Y247" i="26" s="1"/>
  <c r="X333" i="26"/>
  <c r="Y333" i="26" s="1"/>
  <c r="X49" i="26"/>
  <c r="Y49" i="26" s="1"/>
  <c r="X60" i="27"/>
  <c r="Y60" i="27" s="1"/>
  <c r="X118" i="26"/>
  <c r="Y118" i="26" s="1"/>
  <c r="W324" i="26"/>
  <c r="X167" i="26"/>
  <c r="Y167" i="26" s="1"/>
  <c r="X392" i="26"/>
  <c r="Y392" i="26" s="1"/>
  <c r="W321" i="26"/>
  <c r="W24" i="29"/>
  <c r="X23" i="27"/>
  <c r="Y23" i="27" s="1"/>
  <c r="W39" i="29"/>
  <c r="W112" i="26"/>
  <c r="X254" i="26"/>
  <c r="Y254" i="26" s="1"/>
  <c r="W223" i="26"/>
  <c r="X122" i="26"/>
  <c r="Y122" i="26" s="1"/>
  <c r="X102" i="13"/>
  <c r="Y102" i="13" s="1"/>
  <c r="W160" i="26"/>
  <c r="W67" i="27"/>
  <c r="X299" i="26"/>
  <c r="Y299" i="26" s="1"/>
  <c r="X32" i="28"/>
  <c r="Y32" i="28" s="1"/>
  <c r="X101" i="26"/>
  <c r="Y101" i="26" s="1"/>
  <c r="X152" i="26"/>
  <c r="Y152" i="26" s="1"/>
  <c r="X147" i="26"/>
  <c r="Y147" i="26" s="1"/>
  <c r="W59" i="29"/>
  <c r="X261" i="26"/>
  <c r="Y261" i="26" s="1"/>
  <c r="W77" i="13"/>
  <c r="X32" i="26"/>
  <c r="Y32" i="26" s="1"/>
  <c r="W63" i="26"/>
  <c r="W239" i="26"/>
  <c r="X34" i="26"/>
  <c r="Y34" i="26" s="1"/>
  <c r="W30" i="27"/>
  <c r="X354" i="26"/>
  <c r="Y354" i="26" s="1"/>
  <c r="X38" i="27"/>
  <c r="Y38" i="27" s="1"/>
  <c r="W288" i="26"/>
  <c r="W306" i="26"/>
  <c r="W113" i="26"/>
  <c r="X248" i="26"/>
  <c r="Y248" i="26" s="1"/>
  <c r="W121" i="26"/>
  <c r="X331" i="26"/>
  <c r="Y331" i="26" s="1"/>
  <c r="W25" i="27"/>
  <c r="X306" i="26"/>
  <c r="Y306" i="26" s="1"/>
  <c r="W255" i="26"/>
  <c r="W263" i="26"/>
  <c r="W68" i="26"/>
  <c r="X148" i="26"/>
  <c r="Y148" i="26" s="1"/>
  <c r="X156" i="26"/>
  <c r="Y156" i="26" s="1"/>
  <c r="X144" i="26"/>
  <c r="Y144" i="26" s="1"/>
  <c r="W163" i="26"/>
  <c r="X77" i="26"/>
  <c r="Y77" i="26" s="1"/>
  <c r="W280" i="26"/>
  <c r="X99" i="13"/>
  <c r="Y99" i="13" s="1"/>
  <c r="X138" i="26"/>
  <c r="Y138" i="26" s="1"/>
  <c r="W71" i="13"/>
  <c r="X240" i="26"/>
  <c r="Y240" i="26" s="1"/>
  <c r="W266" i="26"/>
  <c r="W98" i="13"/>
  <c r="X192" i="26"/>
  <c r="Y192" i="26" s="1"/>
  <c r="W390" i="26"/>
  <c r="W216" i="26"/>
  <c r="X391" i="26"/>
  <c r="Y391" i="26" s="1"/>
  <c r="W335" i="26"/>
  <c r="W46" i="29"/>
  <c r="W52" i="29"/>
  <c r="W107" i="26"/>
  <c r="X100" i="13"/>
  <c r="Y100" i="13" s="1"/>
  <c r="X90" i="13"/>
  <c r="Y90" i="13" s="1"/>
  <c r="X317" i="26"/>
  <c r="Y317" i="26" s="1"/>
  <c r="W61" i="27"/>
  <c r="W320" i="26"/>
  <c r="X59" i="29"/>
  <c r="Y59" i="29" s="1"/>
  <c r="W395" i="26"/>
  <c r="W42" i="27"/>
  <c r="W97" i="13"/>
  <c r="X93" i="13"/>
  <c r="Y93" i="13" s="1"/>
  <c r="X386" i="26"/>
  <c r="Y386" i="26" s="1"/>
  <c r="W326" i="26"/>
  <c r="W179" i="26"/>
  <c r="X57" i="26"/>
  <c r="Y57" i="26" s="1"/>
  <c r="X27" i="13"/>
  <c r="Y27" i="13" s="1"/>
  <c r="X65" i="13"/>
  <c r="Y65" i="13" s="1"/>
  <c r="X308" i="26"/>
  <c r="Y308" i="26" s="1"/>
  <c r="X64" i="13"/>
  <c r="Y64" i="13" s="1"/>
  <c r="X205" i="26"/>
  <c r="Y205" i="26" s="1"/>
  <c r="X296" i="26"/>
  <c r="Y296" i="26" s="1"/>
  <c r="W233" i="26"/>
  <c r="W289" i="26"/>
  <c r="W152" i="26"/>
  <c r="W204" i="26"/>
  <c r="X30" i="26"/>
  <c r="Y30" i="26" s="1"/>
  <c r="W76" i="26"/>
  <c r="X173" i="26"/>
  <c r="Y173" i="26" s="1"/>
  <c r="X42" i="26"/>
  <c r="Y42" i="26" s="1"/>
  <c r="W299" i="26"/>
  <c r="X55" i="29"/>
  <c r="Y55" i="29" s="1"/>
  <c r="W96" i="13"/>
  <c r="X52" i="26"/>
  <c r="Y52" i="26" s="1"/>
  <c r="X96" i="26"/>
  <c r="Y96" i="26" s="1"/>
  <c r="W317" i="26"/>
  <c r="W117" i="26"/>
  <c r="W196" i="26"/>
  <c r="X31" i="29"/>
  <c r="Y31" i="29" s="1"/>
  <c r="W129" i="26"/>
  <c r="W250" i="26"/>
  <c r="X159" i="26"/>
  <c r="Y159" i="26" s="1"/>
  <c r="W363" i="26"/>
  <c r="X111" i="26"/>
  <c r="Y111" i="26" s="1"/>
  <c r="W230" i="26"/>
  <c r="X25" i="13"/>
  <c r="Y25" i="13" s="1"/>
  <c r="W74" i="26"/>
  <c r="X31" i="27"/>
  <c r="Y31" i="27" s="1"/>
  <c r="X38" i="13"/>
  <c r="Y38" i="13" s="1"/>
  <c r="W60" i="29"/>
  <c r="X321" i="26"/>
  <c r="Y321" i="26" s="1"/>
  <c r="X63" i="26"/>
  <c r="Y63" i="26" s="1"/>
  <c r="W32" i="13"/>
  <c r="W40" i="26"/>
  <c r="W29" i="26"/>
  <c r="W25" i="26"/>
  <c r="W57" i="13"/>
  <c r="W39" i="13"/>
  <c r="W52" i="13"/>
  <c r="W30" i="28"/>
  <c r="L6" i="22" l="1"/>
  <c r="K6" i="22"/>
  <c r="J6" i="22"/>
  <c r="I6" i="22"/>
  <c r="M6" i="22"/>
  <c r="J5" i="22" l="1"/>
  <c r="J7" i="22"/>
  <c r="K5" i="22"/>
  <c r="K7" i="22"/>
  <c r="I5" i="22"/>
  <c r="I7" i="22"/>
  <c r="L5" i="22"/>
  <c r="L7" i="22"/>
  <c r="M5" i="22"/>
  <c r="M7" i="22"/>
</calcChain>
</file>

<file path=xl/sharedStrings.xml><?xml version="1.0" encoding="utf-8"?>
<sst xmlns="http://schemas.openxmlformats.org/spreadsheetml/2006/main" count="5220" uniqueCount="159">
  <si>
    <t>Quote Value</t>
  </si>
  <si>
    <t>ObjectOverwrite</t>
  </si>
  <si>
    <t>Trigger</t>
  </si>
  <si>
    <t>Permanent</t>
  </si>
  <si>
    <t>Months</t>
  </si>
  <si>
    <t>Currency</t>
  </si>
  <si>
    <t>General Settings</t>
  </si>
  <si>
    <t>FamilyName</t>
  </si>
  <si>
    <t>Rate Axis</t>
  </si>
  <si>
    <t>Years</t>
  </si>
  <si>
    <t>Min</t>
  </si>
  <si>
    <t>Max</t>
  </si>
  <si>
    <t>Major unit</t>
  </si>
  <si>
    <t>Min Value</t>
  </si>
  <si>
    <t>Max Value</t>
  </si>
  <si>
    <t>Value Date</t>
  </si>
  <si>
    <t>Fixing Date</t>
  </si>
  <si>
    <t>1D</t>
  </si>
  <si>
    <t>Tenor</t>
  </si>
  <si>
    <t>Triggers</t>
  </si>
  <si>
    <t>EvaluationDate</t>
  </si>
  <si>
    <t>InterestRatesTrigger</t>
  </si>
  <si>
    <t>SettlementDays</t>
  </si>
  <si>
    <t>Calendar</t>
  </si>
  <si>
    <t>OK</t>
  </si>
  <si>
    <t>KO</t>
  </si>
  <si>
    <t>TOTAL</t>
  </si>
  <si>
    <t xml:space="preserve"> </t>
  </si>
  <si>
    <t>Indexes</t>
  </si>
  <si>
    <t>ON</t>
  </si>
  <si>
    <t>1M</t>
  </si>
  <si>
    <t>3M</t>
  </si>
  <si>
    <t>6M</t>
  </si>
  <si>
    <t>1Y</t>
  </si>
  <si>
    <t>FixingDays</t>
  </si>
  <si>
    <t>BDC</t>
  </si>
  <si>
    <t>EOM</t>
  </si>
  <si>
    <t>DayCounter</t>
  </si>
  <si>
    <t>Index</t>
  </si>
  <si>
    <t>Forward</t>
  </si>
  <si>
    <t>ON Forward</t>
  </si>
  <si>
    <t>Sampling Freq</t>
  </si>
  <si>
    <t>1W</t>
  </si>
  <si>
    <t>ON Index</t>
  </si>
  <si>
    <t>Fixing Dates</t>
  </si>
  <si>
    <t>Settlement Dates</t>
  </si>
  <si>
    <t>RecalcTrigger</t>
  </si>
  <si>
    <t>.</t>
  </si>
  <si>
    <t>Time Axes</t>
  </si>
  <si>
    <t>ON FWD</t>
  </si>
  <si>
    <t>FWD</t>
  </si>
  <si>
    <t>QuoteSuffix</t>
  </si>
  <si>
    <t>_Quote</t>
  </si>
  <si>
    <t>OIS</t>
  </si>
  <si>
    <t>Instrument</t>
  </si>
  <si>
    <t>Quote Object ID</t>
  </si>
  <si>
    <t>Maturity Date</t>
  </si>
  <si>
    <t>ON Curve</t>
  </si>
  <si>
    <t>Pricing</t>
  </si>
  <si>
    <t>In Bid-Ask</t>
  </si>
  <si>
    <t>SW</t>
  </si>
  <si>
    <t>2W</t>
  </si>
  <si>
    <t>3W</t>
  </si>
  <si>
    <t>2M</t>
  </si>
  <si>
    <t>4M</t>
  </si>
  <si>
    <t>5M</t>
  </si>
  <si>
    <t>7M</t>
  </si>
  <si>
    <t>8M</t>
  </si>
  <si>
    <t>9M</t>
  </si>
  <si>
    <t>10M</t>
  </si>
  <si>
    <t>11M</t>
  </si>
  <si>
    <t>13M</t>
  </si>
  <si>
    <t>14M</t>
  </si>
  <si>
    <t>15M</t>
  </si>
  <si>
    <t>16M</t>
  </si>
  <si>
    <t>17M</t>
  </si>
  <si>
    <t>18M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</si>
  <si>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</si>
  <si>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</si>
  <si>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</si>
  <si>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</si>
  <si>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</si>
  <si>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</si>
  <si>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</si>
  <si>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</si>
  <si>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</si>
  <si>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</si>
  <si>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</si>
  <si>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</si>
  <si>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</si>
  <si>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</si>
  <si>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27Y</t>
  </si>
  <si>
    <t>30Y</t>
  </si>
  <si>
    <t>35Y</t>
  </si>
  <si>
    <t>40Y</t>
  </si>
  <si>
    <t>50Y</t>
  </si>
  <si>
    <t>Fwd start</t>
  </si>
  <si>
    <t>0D</t>
  </si>
  <si>
    <t>Actual/360</t>
  </si>
  <si>
    <t>Instrument Object</t>
  </si>
  <si>
    <t>Flag</t>
  </si>
  <si>
    <t>1M Curve</t>
  </si>
  <si>
    <t>12M</t>
  </si>
  <si>
    <t>24M</t>
  </si>
  <si>
    <t>FixedLegTenor</t>
  </si>
  <si>
    <t>FixedLegBDC</t>
  </si>
  <si>
    <t>FixedLegDayCounter</t>
  </si>
  <si>
    <t>Day Count Conv</t>
  </si>
  <si>
    <t>Modified Following</t>
  </si>
  <si>
    <t>3M Curve</t>
  </si>
  <si>
    <t>IMM FUT</t>
  </si>
  <si>
    <t>SERIAL FUT</t>
  </si>
  <si>
    <t>11Y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</si>
  <si>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</si>
  <si>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</si>
  <si>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</si>
  <si>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</si>
  <si>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</si>
  <si>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</si>
  <si>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</si>
  <si>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</si>
  <si>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</si>
  <si>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</si>
  <si>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26Y</t>
  </si>
  <si>
    <t>28Y</t>
  </si>
  <si>
    <t>29Y</t>
  </si>
  <si>
    <t>60Y</t>
  </si>
  <si>
    <t>IMM SW</t>
  </si>
  <si>
    <t>Convexity/Spread</t>
  </si>
  <si>
    <t>Bid-Ask Spread</t>
  </si>
  <si>
    <t>1M Swap</t>
  </si>
  <si>
    <t>3M Swap</t>
  </si>
  <si>
    <t>3M IMM Swap</t>
  </si>
  <si>
    <t>1S</t>
  </si>
  <si>
    <t>2S</t>
  </si>
  <si>
    <t>3S</t>
  </si>
  <si>
    <t>4S</t>
  </si>
  <si>
    <t>DisocuntingEngine</t>
  </si>
  <si>
    <t>6M Curve</t>
  </si>
  <si>
    <t>6M FRA</t>
  </si>
  <si>
    <t>12M FRA</t>
  </si>
  <si>
    <t>Repricing Monitor</t>
  </si>
  <si>
    <t>Instruments</t>
  </si>
  <si>
    <t>Calculate</t>
  </si>
  <si>
    <t>3M FRA</t>
  </si>
  <si>
    <t>3M Futures</t>
  </si>
  <si>
    <t>FRA</t>
  </si>
  <si>
    <t>EUR</t>
  </si>
  <si>
    <t>TARGET</t>
  </si>
  <si>
    <t>Eonia</t>
  </si>
  <si>
    <t>ibor</t>
  </si>
  <si>
    <t>EON</t>
  </si>
  <si>
    <t>ECB</t>
  </si>
  <si>
    <t>Error(bps)</t>
  </si>
  <si>
    <t>30/360 (Bond Basis)</t>
  </si>
  <si>
    <t>FWDSW</t>
  </si>
  <si>
    <t>6M Swap</t>
  </si>
  <si>
    <t>ECB OIS</t>
  </si>
  <si>
    <t>6M Fwd Swap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</si>
</sst>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-* #,##0.00_-;\-* #,##0.00_-;_-* &quot;-&quot;??_-;_-@_-"/>
    <numFmt numFmtId="165" formatCode="&quot;£&quot;#,##0;[Red]\-&quot;£&quot;#,##0"/>
    <numFmt numFmtId="166" formatCode="0.0000%"/>
    <numFmt numFmtId="167" formatCode="General_)"/>
    <numFmt numFmtId="168" formatCode="#,##0.0;#,##0.0"/>
    <numFmt numFmtId="169" formatCode="ddd\,\ dd\-mmm\-yyyy"/>
    <numFmt numFmtId="170" formatCode="ddd\,\ d\-mmm\-yyyy"/>
    <numFmt numFmtId="171" formatCode="_([$€-2]* #,##0.00_);_([$€-2]* \(#,##0.00\);_([$€-2]* &quot;-&quot;??_)"/>
    <numFmt numFmtId="172" formatCode="dd\-mmm\-yy"/>
    <numFmt numFmtId="173" formatCode="mm/dd/yy;@"/>
    <numFmt numFmtId="174" formatCode="0.0000"/>
  </numFmts>
  <fonts count="2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12"/>
      <name val="Courier New"/>
      <family val="3"/>
    </font>
    <font>
      <b/>
      <sz val="14"/>
      <name val="Courier New"/>
      <family val="3"/>
    </font>
    <font>
      <sz val="10"/>
      <color theme="1"/>
      <name val="Courier New"/>
      <family val="3"/>
    </font>
    <font>
      <b/>
      <i/>
      <sz val="8"/>
      <name val="Courier New"/>
      <family val="3"/>
    </font>
    <font>
      <i/>
      <sz val="8"/>
      <name val="Courier New"/>
      <family val="3"/>
    </font>
    <font>
      <b/>
      <sz val="8"/>
      <color theme="1"/>
      <name val="Courier New"/>
      <family val="3"/>
    </font>
    <font>
      <b/>
      <sz val="10"/>
      <name val="Courier New"/>
      <family val="3"/>
    </font>
    <font>
      <sz val="8"/>
      <color rgb="FF000000"/>
      <name val="Tahoma"/>
      <family val="2"/>
    </font>
  </fonts>
  <fills count="11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Up">
        <bgColor theme="8" tint="0.59996337778862885"/>
      </patternFill>
    </fill>
    <fill>
      <patternFill patternType="lightUp">
        <bgColor theme="8" tint="0.59999389629810485"/>
      </patternFill>
    </fill>
  </fills>
  <borders count="3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7">
    <xf numFmtId="0" fontId="0" fillId="0" borderId="0"/>
    <xf numFmtId="0" fontId="1" fillId="0" borderId="0"/>
    <xf numFmtId="9" fontId="1" fillId="0" borderId="0" applyFont="0" applyFill="0" applyBorder="0" applyAlignment="0" applyProtection="0"/>
    <xf numFmtId="38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167" fontId="4" fillId="0" borderId="0"/>
    <xf numFmtId="168" fontId="5" fillId="2" borderId="0">
      <alignment horizontal="center" vertical="center"/>
    </xf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6" fillId="0" borderId="0"/>
    <xf numFmtId="0" fontId="7" fillId="0" borderId="0"/>
    <xf numFmtId="9" fontId="6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2" fillId="0" borderId="0"/>
    <xf numFmtId="9" fontId="10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/>
    <xf numFmtId="171" fontId="1" fillId="0" borderId="0" applyFont="0" applyFill="0" applyBorder="0" applyAlignment="0" applyProtection="0"/>
  </cellStyleXfs>
  <cellXfs count="215">
    <xf numFmtId="0" fontId="0" fillId="0" borderId="0" xfId="0"/>
    <xf numFmtId="0" fontId="12" fillId="4" borderId="0" xfId="0" applyFont="1" applyFill="1"/>
    <xf numFmtId="0" fontId="13" fillId="5" borderId="14" xfId="0" applyFont="1" applyFill="1" applyBorder="1" applyAlignment="1">
      <alignment horizontal="centerContinuous"/>
    </xf>
    <xf numFmtId="0" fontId="13" fillId="5" borderId="15" xfId="0" applyFont="1" applyFill="1" applyBorder="1" applyAlignment="1">
      <alignment horizontal="centerContinuous"/>
    </xf>
    <xf numFmtId="0" fontId="14" fillId="5" borderId="16" xfId="0" applyFont="1" applyFill="1" applyBorder="1" applyAlignment="1">
      <alignment horizontal="centerContinuous"/>
    </xf>
    <xf numFmtId="0" fontId="15" fillId="4" borderId="0" xfId="0" applyFont="1" applyFill="1"/>
    <xf numFmtId="0" fontId="9" fillId="3" borderId="9" xfId="0" applyFont="1" applyFill="1" applyBorder="1"/>
    <xf numFmtId="0" fontId="9" fillId="3" borderId="0" xfId="0" applyFont="1" applyFill="1" applyBorder="1"/>
    <xf numFmtId="0" fontId="9" fillId="3" borderId="8" xfId="0" applyFont="1" applyFill="1" applyBorder="1"/>
    <xf numFmtId="169" fontId="9" fillId="3" borderId="3" xfId="0" applyNumberFormat="1" applyFont="1" applyFill="1" applyBorder="1" applyAlignment="1">
      <alignment horizontal="center"/>
    </xf>
    <xf numFmtId="0" fontId="9" fillId="3" borderId="10" xfId="0" applyFont="1" applyFill="1" applyBorder="1" applyAlignment="1" applyProtection="1">
      <alignment horizontal="center"/>
      <protection locked="0"/>
    </xf>
    <xf numFmtId="0" fontId="9" fillId="3" borderId="7" xfId="0" applyFont="1" applyFill="1" applyBorder="1"/>
    <xf numFmtId="0" fontId="9" fillId="3" borderId="6" xfId="0" applyFont="1" applyFill="1" applyBorder="1"/>
    <xf numFmtId="0" fontId="9" fillId="3" borderId="5" xfId="0" applyFont="1" applyFill="1" applyBorder="1"/>
    <xf numFmtId="0" fontId="13" fillId="5" borderId="16" xfId="0" applyFont="1" applyFill="1" applyBorder="1" applyAlignment="1">
      <alignment horizontal="centerContinuous"/>
    </xf>
    <xf numFmtId="170" fontId="9" fillId="3" borderId="12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>
      <alignment horizontal="center"/>
    </xf>
    <xf numFmtId="0" fontId="12" fillId="0" borderId="9" xfId="0" applyFont="1" applyFill="1" applyBorder="1"/>
    <xf numFmtId="0" fontId="12" fillId="0" borderId="0" xfId="0" applyFont="1" applyFill="1" applyBorder="1"/>
    <xf numFmtId="0" fontId="12" fillId="0" borderId="8" xfId="0" applyFont="1" applyFill="1" applyBorder="1"/>
    <xf numFmtId="169" fontId="9" fillId="3" borderId="12" xfId="0" applyNumberFormat="1" applyFont="1" applyFill="1" applyBorder="1" applyAlignment="1">
      <alignment horizontal="center"/>
    </xf>
    <xf numFmtId="0" fontId="9" fillId="3" borderId="10" xfId="0" applyNumberFormat="1" applyFont="1" applyFill="1" applyBorder="1" applyAlignment="1" applyProtection="1">
      <alignment horizontal="center"/>
      <protection locked="0"/>
    </xf>
    <xf numFmtId="0" fontId="9" fillId="3" borderId="12" xfId="0" applyNumberFormat="1" applyFont="1" applyFill="1" applyBorder="1" applyAlignment="1" applyProtection="1">
      <alignment horizontal="center"/>
      <protection locked="0"/>
    </xf>
    <xf numFmtId="0" fontId="9" fillId="0" borderId="9" xfId="0" applyFont="1" applyFill="1" applyBorder="1"/>
    <xf numFmtId="0" fontId="9" fillId="0" borderId="8" xfId="0" applyFont="1" applyFill="1" applyBorder="1"/>
    <xf numFmtId="0" fontId="9" fillId="6" borderId="3" xfId="0" applyFont="1" applyFill="1" applyBorder="1"/>
    <xf numFmtId="0" fontId="9" fillId="6" borderId="12" xfId="0" applyFont="1" applyFill="1" applyBorder="1"/>
    <xf numFmtId="0" fontId="9" fillId="6" borderId="10" xfId="0" applyFont="1" applyFill="1" applyBorder="1" applyProtection="1"/>
    <xf numFmtId="0" fontId="9" fillId="6" borderId="11" xfId="0" applyFont="1" applyFill="1" applyBorder="1"/>
    <xf numFmtId="0" fontId="9" fillId="6" borderId="2" xfId="0" applyFont="1" applyFill="1" applyBorder="1"/>
    <xf numFmtId="0" fontId="9" fillId="6" borderId="17" xfId="0" applyFont="1" applyFill="1" applyBorder="1"/>
    <xf numFmtId="0" fontId="9" fillId="6" borderId="10" xfId="0" applyFont="1" applyFill="1" applyBorder="1"/>
    <xf numFmtId="0" fontId="8" fillId="6" borderId="3" xfId="0" applyFont="1" applyFill="1" applyBorder="1"/>
    <xf numFmtId="0" fontId="13" fillId="7" borderId="14" xfId="0" applyFont="1" applyFill="1" applyBorder="1" applyAlignment="1">
      <alignment horizontal="centerContinuous"/>
    </xf>
    <xf numFmtId="0" fontId="13" fillId="7" borderId="15" xfId="0" applyFont="1" applyFill="1" applyBorder="1" applyAlignment="1">
      <alignment horizontal="centerContinuous"/>
    </xf>
    <xf numFmtId="0" fontId="13" fillId="7" borderId="16" xfId="0" applyFont="1" applyFill="1" applyBorder="1" applyAlignment="1">
      <alignment horizontal="centerContinuous"/>
    </xf>
    <xf numFmtId="170" fontId="9" fillId="6" borderId="3" xfId="0" applyNumberFormat="1" applyFont="1" applyFill="1" applyBorder="1" applyAlignment="1" applyProtection="1">
      <alignment horizontal="center"/>
      <protection locked="0"/>
    </xf>
    <xf numFmtId="0" fontId="12" fillId="0" borderId="12" xfId="0" applyFont="1" applyBorder="1"/>
    <xf numFmtId="0" fontId="12" fillId="0" borderId="11" xfId="0" applyFont="1" applyBorder="1"/>
    <xf numFmtId="0" fontId="12" fillId="0" borderId="10" xfId="0" applyFont="1" applyBorder="1"/>
    <xf numFmtId="172" fontId="12" fillId="0" borderId="12" xfId="0" applyNumberFormat="1" applyFont="1" applyBorder="1"/>
    <xf numFmtId="172" fontId="12" fillId="0" borderId="11" xfId="0" applyNumberFormat="1" applyFont="1" applyBorder="1"/>
    <xf numFmtId="172" fontId="12" fillId="0" borderId="10" xfId="0" applyNumberFormat="1" applyFont="1" applyBorder="1"/>
    <xf numFmtId="166" fontId="12" fillId="0" borderId="11" xfId="0" applyNumberFormat="1" applyFont="1" applyBorder="1"/>
    <xf numFmtId="0" fontId="9" fillId="3" borderId="0" xfId="0" applyNumberFormat="1" applyFont="1" applyFill="1" applyBorder="1" applyAlignment="1" applyProtection="1">
      <alignment horizontal="center"/>
      <protection locked="0"/>
    </xf>
    <xf numFmtId="0" fontId="12" fillId="3" borderId="0" xfId="0" applyFont="1" applyFill="1"/>
    <xf numFmtId="170" fontId="16" fillId="0" borderId="3" xfId="0" applyNumberFormat="1" applyFont="1" applyFill="1" applyBorder="1" applyAlignment="1" applyProtection="1">
      <alignment horizontal="center"/>
      <protection locked="0"/>
    </xf>
    <xf numFmtId="0" fontId="12" fillId="7" borderId="3" xfId="0" applyFont="1" applyFill="1" applyBorder="1"/>
    <xf numFmtId="0" fontId="9" fillId="0" borderId="3" xfId="0" applyFont="1" applyFill="1" applyBorder="1"/>
    <xf numFmtId="0" fontId="9" fillId="0" borderId="11" xfId="1" applyFont="1" applyFill="1" applyBorder="1"/>
    <xf numFmtId="0" fontId="9" fillId="0" borderId="10" xfId="1" applyFont="1" applyFill="1" applyBorder="1"/>
    <xf numFmtId="0" fontId="9" fillId="0" borderId="12" xfId="1" applyFont="1" applyFill="1" applyBorder="1"/>
    <xf numFmtId="10" fontId="9" fillId="0" borderId="12" xfId="1" applyNumberFormat="1" applyFont="1" applyFill="1" applyBorder="1"/>
    <xf numFmtId="10" fontId="9" fillId="0" borderId="11" xfId="1" applyNumberFormat="1" applyFont="1" applyFill="1" applyBorder="1"/>
    <xf numFmtId="10" fontId="9" fillId="0" borderId="10" xfId="1" applyNumberFormat="1" applyFont="1" applyFill="1" applyBorder="1"/>
    <xf numFmtId="0" fontId="8" fillId="5" borderId="18" xfId="1" applyFont="1" applyFill="1" applyBorder="1" applyAlignment="1">
      <alignment horizontal="centerContinuous"/>
    </xf>
    <xf numFmtId="0" fontId="8" fillId="5" borderId="13" xfId="1" applyFont="1" applyFill="1" applyBorder="1" applyAlignment="1">
      <alignment horizontal="centerContinuous"/>
    </xf>
    <xf numFmtId="0" fontId="8" fillId="5" borderId="4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"/>
    </xf>
    <xf numFmtId="0" fontId="12" fillId="4" borderId="0" xfId="0" applyFont="1" applyFill="1" applyBorder="1"/>
    <xf numFmtId="0" fontId="9" fillId="4" borderId="0" xfId="1" applyFont="1" applyFill="1" applyBorder="1"/>
    <xf numFmtId="0" fontId="9" fillId="4" borderId="0" xfId="1" applyFont="1" applyFill="1" applyBorder="1" applyAlignment="1">
      <alignment horizontal="right"/>
    </xf>
    <xf numFmtId="0" fontId="0" fillId="4" borderId="0" xfId="0" applyFill="1" applyBorder="1"/>
    <xf numFmtId="0" fontId="8" fillId="6" borderId="3" xfId="1" applyFont="1" applyFill="1" applyBorder="1" applyAlignment="1">
      <alignment horizontal="center"/>
    </xf>
    <xf numFmtId="0" fontId="9" fillId="0" borderId="19" xfId="1" applyFont="1" applyFill="1" applyBorder="1"/>
    <xf numFmtId="0" fontId="9" fillId="0" borderId="2" xfId="1" applyFont="1" applyFill="1" applyBorder="1"/>
    <xf numFmtId="0" fontId="9" fillId="0" borderId="17" xfId="1" applyFont="1" applyFill="1" applyBorder="1"/>
    <xf numFmtId="0" fontId="8" fillId="6" borderId="12" xfId="1" applyFont="1" applyFill="1" applyBorder="1" applyAlignment="1">
      <alignment horizontal="center"/>
    </xf>
    <xf numFmtId="0" fontId="8" fillId="6" borderId="19" xfId="1" applyFont="1" applyFill="1" applyBorder="1" applyAlignment="1">
      <alignment horizontal="center"/>
    </xf>
    <xf numFmtId="0" fontId="8" fillId="6" borderId="20" xfId="1" applyFont="1" applyFill="1" applyBorder="1" applyAlignment="1">
      <alignment horizontal="center"/>
    </xf>
    <xf numFmtId="169" fontId="17" fillId="0" borderId="19" xfId="1" applyNumberFormat="1" applyFont="1" applyFill="1" applyBorder="1"/>
    <xf numFmtId="169" fontId="17" fillId="0" borderId="12" xfId="1" applyNumberFormat="1" applyFont="1" applyFill="1" applyBorder="1"/>
    <xf numFmtId="0" fontId="17" fillId="0" borderId="20" xfId="1" applyNumberFormat="1" applyFont="1" applyFill="1" applyBorder="1"/>
    <xf numFmtId="169" fontId="17" fillId="0" borderId="2" xfId="1" applyNumberFormat="1" applyFont="1" applyFill="1" applyBorder="1"/>
    <xf numFmtId="169" fontId="17" fillId="0" borderId="11" xfId="1" applyNumberFormat="1" applyFont="1" applyFill="1" applyBorder="1"/>
    <xf numFmtId="0" fontId="17" fillId="0" borderId="1" xfId="1" applyNumberFormat="1" applyFont="1" applyFill="1" applyBorder="1"/>
    <xf numFmtId="0" fontId="17" fillId="0" borderId="20" xfId="1" applyFont="1" applyFill="1" applyBorder="1"/>
    <xf numFmtId="169" fontId="17" fillId="0" borderId="17" xfId="1" applyNumberFormat="1" applyFont="1" applyFill="1" applyBorder="1"/>
    <xf numFmtId="169" fontId="17" fillId="0" borderId="10" xfId="1" applyNumberFormat="1" applyFont="1" applyFill="1" applyBorder="1"/>
    <xf numFmtId="0" fontId="17" fillId="0" borderId="21" xfId="1" applyNumberFormat="1" applyFont="1" applyFill="1" applyBorder="1"/>
    <xf numFmtId="10" fontId="17" fillId="0" borderId="12" xfId="1" applyNumberFormat="1" applyFont="1" applyFill="1" applyBorder="1"/>
    <xf numFmtId="10" fontId="17" fillId="0" borderId="11" xfId="1" applyNumberFormat="1" applyFont="1" applyFill="1" applyBorder="1"/>
    <xf numFmtId="10" fontId="17" fillId="0" borderId="10" xfId="1" applyNumberFormat="1" applyFont="1" applyFill="1" applyBorder="1"/>
    <xf numFmtId="0" fontId="9" fillId="4" borderId="0" xfId="1" applyFont="1" applyFill="1" applyBorder="1" applyAlignment="1"/>
    <xf numFmtId="166" fontId="9" fillId="4" borderId="0" xfId="2" applyNumberFormat="1" applyFont="1" applyFill="1" applyBorder="1"/>
    <xf numFmtId="169" fontId="9" fillId="4" borderId="0" xfId="1" applyNumberFormat="1" applyFont="1" applyFill="1" applyBorder="1"/>
    <xf numFmtId="169" fontId="9" fillId="4" borderId="0" xfId="1" applyNumberFormat="1" applyFont="1" applyFill="1" applyBorder="1" applyAlignment="1"/>
    <xf numFmtId="166" fontId="9" fillId="4" borderId="0" xfId="2" quotePrefix="1" applyNumberFormat="1" applyFont="1" applyFill="1" applyBorder="1" applyAlignment="1"/>
    <xf numFmtId="0" fontId="19" fillId="5" borderId="18" xfId="1" applyFont="1" applyFill="1" applyBorder="1" applyAlignment="1">
      <alignment horizontal="centerContinuous" vertical="center"/>
    </xf>
    <xf numFmtId="0" fontId="19" fillId="5" borderId="13" xfId="1" applyFont="1" applyFill="1" applyBorder="1" applyAlignment="1">
      <alignment horizontal="centerContinuous" vertical="center"/>
    </xf>
    <xf numFmtId="0" fontId="19" fillId="5" borderId="4" xfId="1" applyFont="1" applyFill="1" applyBorder="1" applyAlignment="1">
      <alignment horizontal="centerContinuous" vertical="center"/>
    </xf>
    <xf numFmtId="0" fontId="9" fillId="3" borderId="12" xfId="1" applyFont="1" applyFill="1" applyBorder="1"/>
    <xf numFmtId="0" fontId="9" fillId="3" borderId="11" xfId="1" applyFont="1" applyFill="1" applyBorder="1"/>
    <xf numFmtId="0" fontId="9" fillId="3" borderId="10" xfId="1" applyFont="1" applyFill="1" applyBorder="1"/>
    <xf numFmtId="166" fontId="9" fillId="3" borderId="12" xfId="1" applyNumberFormat="1" applyFont="1" applyFill="1" applyBorder="1"/>
    <xf numFmtId="166" fontId="9" fillId="3" borderId="11" xfId="1" applyNumberFormat="1" applyFont="1" applyFill="1" applyBorder="1"/>
    <xf numFmtId="166" fontId="9" fillId="3" borderId="10" xfId="1" applyNumberFormat="1" applyFont="1" applyFill="1" applyBorder="1"/>
    <xf numFmtId="0" fontId="8" fillId="6" borderId="3" xfId="0" applyFont="1" applyFill="1" applyBorder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9" fillId="3" borderId="3" xfId="1" applyFont="1" applyFill="1" applyBorder="1"/>
    <xf numFmtId="0" fontId="8" fillId="7" borderId="3" xfId="0" applyFont="1" applyFill="1" applyBorder="1" applyAlignment="1">
      <alignment horizontal="center" vertical="center"/>
    </xf>
    <xf numFmtId="0" fontId="9" fillId="6" borderId="18" xfId="1" applyFont="1" applyFill="1" applyBorder="1"/>
    <xf numFmtId="0" fontId="9" fillId="6" borderId="3" xfId="1" applyFont="1" applyFill="1" applyBorder="1"/>
    <xf numFmtId="169" fontId="9" fillId="3" borderId="12" xfId="1" applyNumberFormat="1" applyFont="1" applyFill="1" applyBorder="1"/>
    <xf numFmtId="169" fontId="9" fillId="3" borderId="11" xfId="1" applyNumberFormat="1" applyFont="1" applyFill="1" applyBorder="1"/>
    <xf numFmtId="169" fontId="9" fillId="3" borderId="10" xfId="1" applyNumberFormat="1" applyFont="1" applyFill="1" applyBorder="1"/>
    <xf numFmtId="0" fontId="9" fillId="3" borderId="3" xfId="0" applyNumberFormat="1" applyFont="1" applyFill="1" applyBorder="1" applyAlignment="1">
      <alignment horizontal="center"/>
    </xf>
    <xf numFmtId="0" fontId="12" fillId="7" borderId="3" xfId="0" applyFont="1" applyFill="1" applyBorder="1" applyAlignment="1">
      <alignment horizontal="center"/>
    </xf>
    <xf numFmtId="0" fontId="9" fillId="8" borderId="11" xfId="1" applyFont="1" applyFill="1" applyBorder="1"/>
    <xf numFmtId="169" fontId="9" fillId="8" borderId="11" xfId="1" applyNumberFormat="1" applyFont="1" applyFill="1" applyBorder="1"/>
    <xf numFmtId="166" fontId="9" fillId="8" borderId="11" xfId="1" applyNumberFormat="1" applyFont="1" applyFill="1" applyBorder="1"/>
    <xf numFmtId="0" fontId="9" fillId="4" borderId="0" xfId="1" applyNumberFormat="1" applyFont="1" applyFill="1" applyBorder="1"/>
    <xf numFmtId="0" fontId="9" fillId="8" borderId="10" xfId="1" applyFont="1" applyFill="1" applyBorder="1"/>
    <xf numFmtId="169" fontId="9" fillId="8" borderId="10" xfId="1" applyNumberFormat="1" applyFont="1" applyFill="1" applyBorder="1"/>
    <xf numFmtId="166" fontId="9" fillId="8" borderId="10" xfId="1" applyNumberFormat="1" applyFont="1" applyFill="1" applyBorder="1"/>
    <xf numFmtId="0" fontId="9" fillId="8" borderId="12" xfId="1" applyFont="1" applyFill="1" applyBorder="1"/>
    <xf numFmtId="169" fontId="9" fillId="8" borderId="12" xfId="1" applyNumberFormat="1" applyFont="1" applyFill="1" applyBorder="1"/>
    <xf numFmtId="166" fontId="9" fillId="8" borderId="12" xfId="1" applyNumberFormat="1" applyFont="1" applyFill="1" applyBorder="1"/>
    <xf numFmtId="169" fontId="9" fillId="0" borderId="11" xfId="1" applyNumberFormat="1" applyFont="1" applyFill="1" applyBorder="1"/>
    <xf numFmtId="169" fontId="9" fillId="0" borderId="10" xfId="1" applyNumberFormat="1" applyFont="1" applyFill="1" applyBorder="1"/>
    <xf numFmtId="173" fontId="9" fillId="9" borderId="11" xfId="1" applyNumberFormat="1" applyFont="1" applyFill="1" applyBorder="1" applyAlignment="1">
      <alignment horizontal="center" vertical="center"/>
    </xf>
    <xf numFmtId="173" fontId="9" fillId="9" borderId="12" xfId="1" applyNumberFormat="1" applyFont="1" applyFill="1" applyBorder="1" applyAlignment="1">
      <alignment horizontal="center" vertical="center"/>
    </xf>
    <xf numFmtId="173" fontId="9" fillId="9" borderId="10" xfId="1" applyNumberFormat="1" applyFont="1" applyFill="1" applyBorder="1" applyAlignment="1">
      <alignment horizontal="center" vertical="center"/>
    </xf>
    <xf numFmtId="166" fontId="9" fillId="0" borderId="11" xfId="1" applyNumberFormat="1" applyFont="1" applyFill="1" applyBorder="1"/>
    <xf numFmtId="166" fontId="9" fillId="0" borderId="10" xfId="1" applyNumberFormat="1" applyFont="1" applyFill="1" applyBorder="1"/>
    <xf numFmtId="166" fontId="9" fillId="3" borderId="12" xfId="0" applyNumberFormat="1" applyFont="1" applyFill="1" applyBorder="1" applyAlignment="1" applyProtection="1">
      <alignment horizontal="center"/>
      <protection locked="0"/>
    </xf>
    <xf numFmtId="166" fontId="9" fillId="3" borderId="11" xfId="0" applyNumberFormat="1" applyFont="1" applyFill="1" applyBorder="1" applyAlignment="1" applyProtection="1">
      <alignment horizontal="center"/>
      <protection locked="0"/>
    </xf>
    <xf numFmtId="166" fontId="9" fillId="3" borderId="10" xfId="0" applyNumberFormat="1" applyFont="1" applyFill="1" applyBorder="1" applyAlignment="1" applyProtection="1">
      <alignment horizontal="center"/>
      <protection locked="0"/>
    </xf>
    <xf numFmtId="166" fontId="9" fillId="0" borderId="12" xfId="1" applyNumberFormat="1" applyFont="1" applyFill="1" applyBorder="1"/>
    <xf numFmtId="169" fontId="9" fillId="0" borderId="12" xfId="1" applyNumberFormat="1" applyFont="1" applyFill="1" applyBorder="1"/>
    <xf numFmtId="166" fontId="9" fillId="4" borderId="0" xfId="1" applyNumberFormat="1" applyFont="1" applyFill="1" applyBorder="1"/>
    <xf numFmtId="164" fontId="9" fillId="4" borderId="0" xfId="1" applyNumberFormat="1" applyFont="1" applyFill="1" applyBorder="1"/>
    <xf numFmtId="3" fontId="9" fillId="4" borderId="0" xfId="1" applyNumberFormat="1" applyFont="1" applyFill="1" applyBorder="1"/>
    <xf numFmtId="174" fontId="9" fillId="4" borderId="0" xfId="1" applyNumberFormat="1" applyFont="1" applyFill="1" applyBorder="1"/>
    <xf numFmtId="9" fontId="9" fillId="4" borderId="0" xfId="1" applyNumberFormat="1" applyFont="1" applyFill="1" applyBorder="1"/>
    <xf numFmtId="166" fontId="9" fillId="3" borderId="12" xfId="0" applyNumberFormat="1" applyFont="1" applyFill="1" applyBorder="1" applyAlignment="1">
      <alignment horizontal="center"/>
    </xf>
    <xf numFmtId="166" fontId="9" fillId="3" borderId="10" xfId="0" applyNumberFormat="1" applyFont="1" applyFill="1" applyBorder="1" applyAlignment="1">
      <alignment horizontal="center"/>
    </xf>
    <xf numFmtId="170" fontId="8" fillId="6" borderId="3" xfId="0" applyNumberFormat="1" applyFont="1" applyFill="1" applyBorder="1" applyAlignment="1" applyProtection="1">
      <alignment horizontal="center"/>
      <protection locked="0"/>
    </xf>
    <xf numFmtId="0" fontId="9" fillId="3" borderId="3" xfId="1" applyFont="1" applyFill="1" applyBorder="1" applyAlignment="1">
      <alignment horizontal="right"/>
    </xf>
    <xf numFmtId="173" fontId="9" fillId="10" borderId="12" xfId="1" applyNumberFormat="1" applyFont="1" applyFill="1" applyBorder="1" applyAlignment="1">
      <alignment horizontal="center" vertical="center"/>
    </xf>
    <xf numFmtId="173" fontId="9" fillId="10" borderId="11" xfId="1" applyNumberFormat="1" applyFont="1" applyFill="1" applyBorder="1" applyAlignment="1">
      <alignment horizontal="center" vertical="center"/>
    </xf>
    <xf numFmtId="173" fontId="9" fillId="10" borderId="10" xfId="1" applyNumberFormat="1" applyFont="1" applyFill="1" applyBorder="1" applyAlignment="1">
      <alignment horizontal="center" vertical="center"/>
    </xf>
    <xf numFmtId="2" fontId="9" fillId="0" borderId="11" xfId="1" applyNumberFormat="1" applyFont="1" applyFill="1" applyBorder="1" applyAlignment="1">
      <alignment horizontal="right"/>
    </xf>
    <xf numFmtId="2" fontId="9" fillId="8" borderId="12" xfId="1" applyNumberFormat="1" applyFont="1" applyFill="1" applyBorder="1" applyAlignment="1">
      <alignment horizontal="right"/>
    </xf>
    <xf numFmtId="2" fontId="9" fillId="8" borderId="11" xfId="1" applyNumberFormat="1" applyFont="1" applyFill="1" applyBorder="1" applyAlignment="1">
      <alignment horizontal="right"/>
    </xf>
    <xf numFmtId="2" fontId="9" fillId="0" borderId="10" xfId="1" applyNumberFormat="1" applyFont="1" applyFill="1" applyBorder="1" applyAlignment="1">
      <alignment horizontal="right"/>
    </xf>
    <xf numFmtId="2" fontId="9" fillId="0" borderId="12" xfId="1" applyNumberFormat="1" applyFont="1" applyFill="1" applyBorder="1" applyAlignment="1">
      <alignment horizontal="right"/>
    </xf>
    <xf numFmtId="0" fontId="9" fillId="0" borderId="22" xfId="1" applyFont="1" applyFill="1" applyBorder="1"/>
    <xf numFmtId="169" fontId="9" fillId="0" borderId="22" xfId="1" applyNumberFormat="1" applyFont="1" applyFill="1" applyBorder="1"/>
    <xf numFmtId="166" fontId="9" fillId="0" borderId="22" xfId="1" applyNumberFormat="1" applyFont="1" applyFill="1" applyBorder="1"/>
    <xf numFmtId="2" fontId="9" fillId="0" borderId="22" xfId="1" applyNumberFormat="1" applyFont="1" applyFill="1" applyBorder="1" applyAlignment="1">
      <alignment horizontal="right"/>
    </xf>
    <xf numFmtId="2" fontId="9" fillId="3" borderId="11" xfId="1" applyNumberFormat="1" applyFont="1" applyFill="1" applyBorder="1" applyAlignment="1">
      <alignment horizontal="right"/>
    </xf>
    <xf numFmtId="2" fontId="9" fillId="3" borderId="12" xfId="1" applyNumberFormat="1" applyFont="1" applyFill="1" applyBorder="1" applyAlignment="1">
      <alignment horizontal="right"/>
    </xf>
    <xf numFmtId="0" fontId="9" fillId="4" borderId="12" xfId="1" applyFont="1" applyFill="1" applyBorder="1"/>
    <xf numFmtId="0" fontId="9" fillId="4" borderId="11" xfId="1" applyFont="1" applyFill="1" applyBorder="1"/>
    <xf numFmtId="0" fontId="9" fillId="4" borderId="10" xfId="1" applyFont="1" applyFill="1" applyBorder="1"/>
    <xf numFmtId="2" fontId="9" fillId="8" borderId="10" xfId="1" applyNumberFormat="1" applyFont="1" applyFill="1" applyBorder="1" applyAlignment="1">
      <alignment horizontal="right"/>
    </xf>
    <xf numFmtId="0" fontId="9" fillId="4" borderId="22" xfId="1" applyFont="1" applyFill="1" applyBorder="1"/>
    <xf numFmtId="0" fontId="9" fillId="4" borderId="23" xfId="1" applyFont="1" applyFill="1" applyBorder="1"/>
    <xf numFmtId="0" fontId="9" fillId="0" borderId="23" xfId="1" applyFont="1" applyFill="1" applyBorder="1"/>
    <xf numFmtId="173" fontId="9" fillId="9" borderId="23" xfId="1" applyNumberFormat="1" applyFont="1" applyFill="1" applyBorder="1" applyAlignment="1">
      <alignment horizontal="center" vertical="center"/>
    </xf>
    <xf numFmtId="169" fontId="9" fillId="0" borderId="23" xfId="1" applyNumberFormat="1" applyFont="1" applyFill="1" applyBorder="1"/>
    <xf numFmtId="166" fontId="9" fillId="0" borderId="23" xfId="1" applyNumberFormat="1" applyFont="1" applyFill="1" applyBorder="1"/>
    <xf numFmtId="2" fontId="9" fillId="0" borderId="23" xfId="1" applyNumberFormat="1" applyFont="1" applyFill="1" applyBorder="1" applyAlignment="1">
      <alignment horizontal="right"/>
    </xf>
    <xf numFmtId="173" fontId="9" fillId="9" borderId="22" xfId="1" applyNumberFormat="1" applyFont="1" applyFill="1" applyBorder="1" applyAlignment="1">
      <alignment horizontal="center" vertical="center"/>
    </xf>
    <xf numFmtId="2" fontId="9" fillId="8" borderId="12" xfId="1" applyNumberFormat="1" applyFont="1" applyFill="1" applyBorder="1"/>
    <xf numFmtId="2" fontId="9" fillId="8" borderId="11" xfId="1" applyNumberFormat="1" applyFont="1" applyFill="1" applyBorder="1"/>
    <xf numFmtId="2" fontId="9" fillId="3" borderId="11" xfId="1" applyNumberFormat="1" applyFont="1" applyFill="1" applyBorder="1"/>
    <xf numFmtId="2" fontId="9" fillId="8" borderId="10" xfId="1" applyNumberFormat="1" applyFont="1" applyFill="1" applyBorder="1"/>
    <xf numFmtId="0" fontId="9" fillId="0" borderId="11" xfId="1" applyFont="1" applyFill="1" applyBorder="1" applyAlignment="1">
      <alignment vertical="center"/>
    </xf>
    <xf numFmtId="0" fontId="9" fillId="0" borderId="10" xfId="1" applyFont="1" applyFill="1" applyBorder="1" applyAlignment="1">
      <alignment vertical="center"/>
    </xf>
    <xf numFmtId="0" fontId="12" fillId="6" borderId="3" xfId="0" applyFont="1" applyFill="1" applyBorder="1" applyAlignment="1">
      <alignment horizontal="center" vertical="center" wrapText="1"/>
    </xf>
    <xf numFmtId="0" fontId="12" fillId="4" borderId="0" xfId="0" applyFont="1" applyFill="1" applyAlignment="1">
      <alignment horizontal="center" vertical="center" wrapText="1"/>
    </xf>
    <xf numFmtId="0" fontId="12" fillId="6" borderId="18" xfId="0" applyFont="1" applyFill="1" applyBorder="1" applyAlignment="1">
      <alignment horizontal="center" vertical="center" wrapText="1"/>
    </xf>
    <xf numFmtId="172" fontId="12" fillId="0" borderId="19" xfId="0" applyNumberFormat="1" applyFont="1" applyBorder="1"/>
    <xf numFmtId="172" fontId="12" fillId="0" borderId="2" xfId="0" applyNumberFormat="1" applyFont="1" applyBorder="1"/>
    <xf numFmtId="172" fontId="12" fillId="0" borderId="17" xfId="0" applyNumberFormat="1" applyFont="1" applyBorder="1"/>
    <xf numFmtId="0" fontId="12" fillId="5" borderId="14" xfId="0" applyFont="1" applyFill="1" applyBorder="1" applyAlignment="1">
      <alignment horizontal="centerContinuous" vertical="center"/>
    </xf>
    <xf numFmtId="0" fontId="12" fillId="5" borderId="15" xfId="0" applyFont="1" applyFill="1" applyBorder="1" applyAlignment="1">
      <alignment horizontal="centerContinuous" vertical="center"/>
    </xf>
    <xf numFmtId="0" fontId="12" fillId="5" borderId="16" xfId="0" applyFont="1" applyFill="1" applyBorder="1" applyAlignment="1">
      <alignment horizontal="centerContinuous" vertical="center"/>
    </xf>
    <xf numFmtId="166" fontId="12" fillId="0" borderId="24" xfId="0" applyNumberFormat="1" applyFont="1" applyBorder="1"/>
    <xf numFmtId="166" fontId="12" fillId="0" borderId="25" xfId="0" applyNumberFormat="1" applyFont="1" applyBorder="1"/>
    <xf numFmtId="166" fontId="12" fillId="0" borderId="26" xfId="0" applyNumberFormat="1" applyFont="1" applyBorder="1"/>
    <xf numFmtId="166" fontId="12" fillId="0" borderId="27" xfId="0" applyNumberFormat="1" applyFont="1" applyBorder="1"/>
    <xf numFmtId="166" fontId="12" fillId="0" borderId="28" xfId="0" applyNumberFormat="1" applyFont="1" applyBorder="1"/>
    <xf numFmtId="0" fontId="12" fillId="6" borderId="30" xfId="0" applyFont="1" applyFill="1" applyBorder="1" applyAlignment="1">
      <alignment horizontal="center" vertical="center" wrapText="1"/>
    </xf>
    <xf numFmtId="0" fontId="12" fillId="6" borderId="31" xfId="0" applyFont="1" applyFill="1" applyBorder="1" applyAlignment="1">
      <alignment horizontal="center" vertical="center" wrapText="1"/>
    </xf>
    <xf numFmtId="0" fontId="12" fillId="6" borderId="32" xfId="0" applyFont="1" applyFill="1" applyBorder="1" applyAlignment="1">
      <alignment horizontal="center" vertical="center" wrapText="1"/>
    </xf>
    <xf numFmtId="0" fontId="12" fillId="6" borderId="33" xfId="0" applyFont="1" applyFill="1" applyBorder="1" applyAlignment="1">
      <alignment horizontal="center" vertical="center" wrapText="1"/>
    </xf>
    <xf numFmtId="0" fontId="12" fillId="6" borderId="34" xfId="0" applyFont="1" applyFill="1" applyBorder="1" applyAlignment="1">
      <alignment horizontal="center" vertical="center" wrapText="1"/>
    </xf>
    <xf numFmtId="0" fontId="12" fillId="5" borderId="35" xfId="0" applyFont="1" applyFill="1" applyBorder="1" applyAlignment="1">
      <alignment horizontal="centerContinuous" vertical="center"/>
    </xf>
    <xf numFmtId="166" fontId="12" fillId="0" borderId="36" xfId="0" applyNumberFormat="1" applyFont="1" applyBorder="1"/>
    <xf numFmtId="166" fontId="12" fillId="0" borderId="37" xfId="0" applyNumberFormat="1" applyFont="1" applyBorder="1"/>
    <xf numFmtId="0" fontId="12" fillId="6" borderId="29" xfId="0" applyFont="1" applyFill="1" applyBorder="1" applyAlignment="1">
      <alignment horizontal="center" vertical="center" wrapText="1"/>
    </xf>
    <xf numFmtId="2" fontId="9" fillId="3" borderId="10" xfId="1" applyNumberFormat="1" applyFont="1" applyFill="1" applyBorder="1" applyAlignment="1">
      <alignment horizontal="right"/>
    </xf>
    <xf numFmtId="0" fontId="9" fillId="3" borderId="23" xfId="1" applyFont="1" applyFill="1" applyBorder="1"/>
    <xf numFmtId="169" fontId="9" fillId="3" borderId="23" xfId="1" applyNumberFormat="1" applyFont="1" applyFill="1" applyBorder="1"/>
    <xf numFmtId="166" fontId="9" fillId="3" borderId="23" xfId="1" applyNumberFormat="1" applyFont="1" applyFill="1" applyBorder="1"/>
    <xf numFmtId="2" fontId="9" fillId="3" borderId="23" xfId="1" applyNumberFormat="1" applyFont="1" applyFill="1" applyBorder="1" applyAlignment="1">
      <alignment horizontal="right"/>
    </xf>
    <xf numFmtId="0" fontId="9" fillId="3" borderId="22" xfId="1" applyFont="1" applyFill="1" applyBorder="1"/>
    <xf numFmtId="169" fontId="9" fillId="3" borderId="22" xfId="1" applyNumberFormat="1" applyFont="1" applyFill="1" applyBorder="1"/>
    <xf numFmtId="166" fontId="9" fillId="3" borderId="22" xfId="1" applyNumberFormat="1" applyFont="1" applyFill="1" applyBorder="1"/>
    <xf numFmtId="2" fontId="9" fillId="3" borderId="22" xfId="1" applyNumberFormat="1" applyFont="1" applyFill="1" applyBorder="1" applyAlignment="1">
      <alignment horizontal="right"/>
    </xf>
    <xf numFmtId="173" fontId="9" fillId="10" borderId="23" xfId="1" applyNumberFormat="1" applyFont="1" applyFill="1" applyBorder="1" applyAlignment="1">
      <alignment horizontal="center" vertical="center"/>
    </xf>
    <xf numFmtId="0" fontId="9" fillId="8" borderId="23" xfId="1" applyFont="1" applyFill="1" applyBorder="1"/>
    <xf numFmtId="169" fontId="9" fillId="8" borderId="23" xfId="1" applyNumberFormat="1" applyFont="1" applyFill="1" applyBorder="1"/>
    <xf numFmtId="166" fontId="9" fillId="8" borderId="23" xfId="1" applyNumberFormat="1" applyFont="1" applyFill="1" applyBorder="1"/>
    <xf numFmtId="2" fontId="9" fillId="8" borderId="23" xfId="1" applyNumberFormat="1" applyFont="1" applyFill="1" applyBorder="1" applyAlignment="1">
      <alignment horizontal="right"/>
    </xf>
    <xf numFmtId="166" fontId="9" fillId="3" borderId="3" xfId="0" applyNumberFormat="1" applyFont="1" applyFill="1" applyBorder="1" applyAlignment="1" applyProtection="1">
      <alignment horizontal="center"/>
      <protection locked="0"/>
    </xf>
    <xf numFmtId="0" fontId="8" fillId="6" borderId="12" xfId="1" applyFont="1" applyFill="1" applyBorder="1" applyAlignment="1">
      <alignment horizontal="center" vertical="center" textRotation="255"/>
    </xf>
    <xf numFmtId="0" fontId="8" fillId="6" borderId="11" xfId="1" applyFont="1" applyFill="1" applyBorder="1" applyAlignment="1">
      <alignment horizontal="center" vertical="center" textRotation="255"/>
    </xf>
    <xf numFmtId="0" fontId="8" fillId="6" borderId="10" xfId="1" applyFont="1" applyFill="1" applyBorder="1" applyAlignment="1">
      <alignment horizontal="center" vertical="center" textRotation="255"/>
    </xf>
    <xf numFmtId="15" fontId="9" fillId="3" borderId="11" xfId="1" applyNumberFormat="1" applyFont="1" applyFill="1" applyBorder="1"/>
  </cellXfs>
  <cellStyles count="27">
    <cellStyle name="Comma 2" xfId="16"/>
    <cellStyle name="Euro" xfId="26"/>
    <cellStyle name="Migliaia (0)_AZIONI" xfId="3"/>
    <cellStyle name="Migliaia_AZIONI" xfId="4"/>
    <cellStyle name="Normal" xfId="0" builtinId="0"/>
    <cellStyle name="Normal 2" xfId="1"/>
    <cellStyle name="Normal 2 2" xfId="9"/>
    <cellStyle name="Normal 2 2 2" xfId="20"/>
    <cellStyle name="Normal 3" xfId="10"/>
    <cellStyle name="Normal 3 2" xfId="13"/>
    <cellStyle name="Normal 3 3" xfId="17"/>
    <cellStyle name="Normal 4" xfId="21"/>
    <cellStyle name="Normal 5" xfId="23"/>
    <cellStyle name="Normale_AZIONI" xfId="5"/>
    <cellStyle name="Percent 2" xfId="2"/>
    <cellStyle name="Percent 2 2" xfId="14"/>
    <cellStyle name="Percent 2 2 2" xfId="15"/>
    <cellStyle name="Percent 2 2 3" xfId="18"/>
    <cellStyle name="Percent 2 3" xfId="24"/>
    <cellStyle name="Percent 3" xfId="11"/>
    <cellStyle name="Percent 4" xfId="12"/>
    <cellStyle name="Percent 4 2" xfId="19"/>
    <cellStyle name="Percent 5" xfId="22"/>
    <cellStyle name="Percent 6" xfId="25"/>
    <cellStyle name="result" xfId="6"/>
    <cellStyle name="Valuta (0)_AZIONI" xfId="7"/>
    <cellStyle name="Valuta_AZIONI" xfId="8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C00000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00FF"/>
      <color rgb="FF0080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  <c:spPr>
              <a:solidFill>
                <a:schemeClr val="accent1"/>
              </a:solidFill>
            </c:spPr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42402</c:v>
                </c:pt>
                <c:pt idx="1">
                  <c:v>42403</c:v>
                </c:pt>
                <c:pt idx="2">
                  <c:v>42404</c:v>
                </c:pt>
                <c:pt idx="3">
                  <c:v>42405</c:v>
                </c:pt>
                <c:pt idx="4">
                  <c:v>42408</c:v>
                </c:pt>
                <c:pt idx="5">
                  <c:v>42409</c:v>
                </c:pt>
                <c:pt idx="6">
                  <c:v>42410</c:v>
                </c:pt>
                <c:pt idx="7">
                  <c:v>42411</c:v>
                </c:pt>
                <c:pt idx="8">
                  <c:v>42412</c:v>
                </c:pt>
                <c:pt idx="9">
                  <c:v>42415</c:v>
                </c:pt>
                <c:pt idx="10">
                  <c:v>42416</c:v>
                </c:pt>
                <c:pt idx="11">
                  <c:v>42417</c:v>
                </c:pt>
                <c:pt idx="12">
                  <c:v>42418</c:v>
                </c:pt>
                <c:pt idx="13">
                  <c:v>42419</c:v>
                </c:pt>
                <c:pt idx="14">
                  <c:v>42422</c:v>
                </c:pt>
                <c:pt idx="15">
                  <c:v>42423</c:v>
                </c:pt>
                <c:pt idx="16">
                  <c:v>42424</c:v>
                </c:pt>
                <c:pt idx="17">
                  <c:v>42425</c:v>
                </c:pt>
                <c:pt idx="18">
                  <c:v>42426</c:v>
                </c:pt>
                <c:pt idx="19">
                  <c:v>42429</c:v>
                </c:pt>
                <c:pt idx="20">
                  <c:v>42430</c:v>
                </c:pt>
                <c:pt idx="21">
                  <c:v>42431</c:v>
                </c:pt>
                <c:pt idx="22">
                  <c:v>42432</c:v>
                </c:pt>
                <c:pt idx="23">
                  <c:v>42433</c:v>
                </c:pt>
                <c:pt idx="24">
                  <c:v>42436</c:v>
                </c:pt>
                <c:pt idx="25">
                  <c:v>42437</c:v>
                </c:pt>
                <c:pt idx="26">
                  <c:v>42438</c:v>
                </c:pt>
                <c:pt idx="27">
                  <c:v>42439</c:v>
                </c:pt>
                <c:pt idx="28">
                  <c:v>42440</c:v>
                </c:pt>
                <c:pt idx="29">
                  <c:v>42443</c:v>
                </c:pt>
                <c:pt idx="30">
                  <c:v>42444</c:v>
                </c:pt>
                <c:pt idx="31">
                  <c:v>42445</c:v>
                </c:pt>
                <c:pt idx="32">
                  <c:v>42446</c:v>
                </c:pt>
                <c:pt idx="33">
                  <c:v>42447</c:v>
                </c:pt>
                <c:pt idx="34">
                  <c:v>42450</c:v>
                </c:pt>
                <c:pt idx="35">
                  <c:v>42451</c:v>
                </c:pt>
                <c:pt idx="36">
                  <c:v>42452</c:v>
                </c:pt>
                <c:pt idx="37">
                  <c:v>42453</c:v>
                </c:pt>
                <c:pt idx="38">
                  <c:v>42458</c:v>
                </c:pt>
                <c:pt idx="39">
                  <c:v>42459</c:v>
                </c:pt>
                <c:pt idx="40">
                  <c:v>42460</c:v>
                </c:pt>
                <c:pt idx="41">
                  <c:v>42461</c:v>
                </c:pt>
                <c:pt idx="42">
                  <c:v>42464</c:v>
                </c:pt>
                <c:pt idx="43">
                  <c:v>42465</c:v>
                </c:pt>
                <c:pt idx="44">
                  <c:v>42466</c:v>
                </c:pt>
                <c:pt idx="45">
                  <c:v>42467</c:v>
                </c:pt>
                <c:pt idx="46">
                  <c:v>42468</c:v>
                </c:pt>
                <c:pt idx="47">
                  <c:v>42471</c:v>
                </c:pt>
                <c:pt idx="48">
                  <c:v>42472</c:v>
                </c:pt>
                <c:pt idx="49">
                  <c:v>42473</c:v>
                </c:pt>
                <c:pt idx="50">
                  <c:v>42474</c:v>
                </c:pt>
                <c:pt idx="51">
                  <c:v>42475</c:v>
                </c:pt>
                <c:pt idx="52">
                  <c:v>42478</c:v>
                </c:pt>
                <c:pt idx="53">
                  <c:v>42479</c:v>
                </c:pt>
                <c:pt idx="54">
                  <c:v>42480</c:v>
                </c:pt>
                <c:pt idx="55">
                  <c:v>42481</c:v>
                </c:pt>
                <c:pt idx="56">
                  <c:v>42482</c:v>
                </c:pt>
                <c:pt idx="57">
                  <c:v>42485</c:v>
                </c:pt>
                <c:pt idx="58">
                  <c:v>42486</c:v>
                </c:pt>
                <c:pt idx="59">
                  <c:v>42487</c:v>
                </c:pt>
                <c:pt idx="60">
                  <c:v>42488</c:v>
                </c:pt>
                <c:pt idx="61">
                  <c:v>42489</c:v>
                </c:pt>
                <c:pt idx="62">
                  <c:v>42492</c:v>
                </c:pt>
                <c:pt idx="63">
                  <c:v>42493</c:v>
                </c:pt>
                <c:pt idx="64">
                  <c:v>42494</c:v>
                </c:pt>
                <c:pt idx="65">
                  <c:v>42495</c:v>
                </c:pt>
                <c:pt idx="66">
                  <c:v>42496</c:v>
                </c:pt>
                <c:pt idx="67">
                  <c:v>42499</c:v>
                </c:pt>
                <c:pt idx="68">
                  <c:v>42500</c:v>
                </c:pt>
                <c:pt idx="69">
                  <c:v>42501</c:v>
                </c:pt>
                <c:pt idx="70">
                  <c:v>42502</c:v>
                </c:pt>
                <c:pt idx="71">
                  <c:v>42503</c:v>
                </c:pt>
                <c:pt idx="72">
                  <c:v>42506</c:v>
                </c:pt>
                <c:pt idx="73">
                  <c:v>42507</c:v>
                </c:pt>
                <c:pt idx="74">
                  <c:v>42508</c:v>
                </c:pt>
                <c:pt idx="75">
                  <c:v>42509</c:v>
                </c:pt>
                <c:pt idx="76">
                  <c:v>42510</c:v>
                </c:pt>
                <c:pt idx="77">
                  <c:v>42513</c:v>
                </c:pt>
                <c:pt idx="78">
                  <c:v>42514</c:v>
                </c:pt>
                <c:pt idx="79">
                  <c:v>42515</c:v>
                </c:pt>
                <c:pt idx="80">
                  <c:v>42516</c:v>
                </c:pt>
                <c:pt idx="81">
                  <c:v>42517</c:v>
                </c:pt>
                <c:pt idx="82">
                  <c:v>42520</c:v>
                </c:pt>
                <c:pt idx="83">
                  <c:v>42521</c:v>
                </c:pt>
                <c:pt idx="84">
                  <c:v>42522</c:v>
                </c:pt>
                <c:pt idx="85">
                  <c:v>42523</c:v>
                </c:pt>
                <c:pt idx="86">
                  <c:v>42524</c:v>
                </c:pt>
                <c:pt idx="87">
                  <c:v>42527</c:v>
                </c:pt>
                <c:pt idx="88">
                  <c:v>42528</c:v>
                </c:pt>
                <c:pt idx="89">
                  <c:v>42529</c:v>
                </c:pt>
                <c:pt idx="90">
                  <c:v>42530</c:v>
                </c:pt>
                <c:pt idx="91">
                  <c:v>42531</c:v>
                </c:pt>
                <c:pt idx="92">
                  <c:v>42534</c:v>
                </c:pt>
                <c:pt idx="93">
                  <c:v>42535</c:v>
                </c:pt>
                <c:pt idx="94">
                  <c:v>42536</c:v>
                </c:pt>
                <c:pt idx="95">
                  <c:v>42537</c:v>
                </c:pt>
                <c:pt idx="96">
                  <c:v>42538</c:v>
                </c:pt>
                <c:pt idx="97">
                  <c:v>42541</c:v>
                </c:pt>
                <c:pt idx="98">
                  <c:v>42542</c:v>
                </c:pt>
                <c:pt idx="99">
                  <c:v>42543</c:v>
                </c:pt>
                <c:pt idx="100">
                  <c:v>42544</c:v>
                </c:pt>
                <c:pt idx="101">
                  <c:v>42545</c:v>
                </c:pt>
                <c:pt idx="102">
                  <c:v>42548</c:v>
                </c:pt>
                <c:pt idx="103">
                  <c:v>42549</c:v>
                </c:pt>
                <c:pt idx="104">
                  <c:v>42550</c:v>
                </c:pt>
                <c:pt idx="105">
                  <c:v>42551</c:v>
                </c:pt>
                <c:pt idx="106">
                  <c:v>42552</c:v>
                </c:pt>
                <c:pt idx="107">
                  <c:v>42555</c:v>
                </c:pt>
                <c:pt idx="108">
                  <c:v>42556</c:v>
                </c:pt>
                <c:pt idx="109">
                  <c:v>42557</c:v>
                </c:pt>
                <c:pt idx="110">
                  <c:v>42558</c:v>
                </c:pt>
                <c:pt idx="111">
                  <c:v>42559</c:v>
                </c:pt>
                <c:pt idx="112">
                  <c:v>42562</c:v>
                </c:pt>
                <c:pt idx="113">
                  <c:v>42563</c:v>
                </c:pt>
                <c:pt idx="114">
                  <c:v>42564</c:v>
                </c:pt>
                <c:pt idx="115">
                  <c:v>42565</c:v>
                </c:pt>
                <c:pt idx="116">
                  <c:v>42566</c:v>
                </c:pt>
                <c:pt idx="117">
                  <c:v>42569</c:v>
                </c:pt>
                <c:pt idx="118">
                  <c:v>42570</c:v>
                </c:pt>
                <c:pt idx="119">
                  <c:v>42571</c:v>
                </c:pt>
                <c:pt idx="120">
                  <c:v>42572</c:v>
                </c:pt>
                <c:pt idx="121">
                  <c:v>42573</c:v>
                </c:pt>
                <c:pt idx="122">
                  <c:v>42576</c:v>
                </c:pt>
                <c:pt idx="123">
                  <c:v>42577</c:v>
                </c:pt>
                <c:pt idx="124">
                  <c:v>42578</c:v>
                </c:pt>
                <c:pt idx="125">
                  <c:v>42579</c:v>
                </c:pt>
                <c:pt idx="126">
                  <c:v>42580</c:v>
                </c:pt>
                <c:pt idx="127">
                  <c:v>42583</c:v>
                </c:pt>
                <c:pt idx="128">
                  <c:v>42584</c:v>
                </c:pt>
                <c:pt idx="129">
                  <c:v>42585</c:v>
                </c:pt>
                <c:pt idx="130">
                  <c:v>42586</c:v>
                </c:pt>
                <c:pt idx="131">
                  <c:v>42587</c:v>
                </c:pt>
                <c:pt idx="132">
                  <c:v>42590</c:v>
                </c:pt>
                <c:pt idx="133">
                  <c:v>42591</c:v>
                </c:pt>
                <c:pt idx="134">
                  <c:v>42592</c:v>
                </c:pt>
                <c:pt idx="135">
                  <c:v>42593</c:v>
                </c:pt>
                <c:pt idx="136">
                  <c:v>42594</c:v>
                </c:pt>
                <c:pt idx="137">
                  <c:v>42597</c:v>
                </c:pt>
                <c:pt idx="138">
                  <c:v>42598</c:v>
                </c:pt>
                <c:pt idx="139">
                  <c:v>42599</c:v>
                </c:pt>
                <c:pt idx="140">
                  <c:v>42600</c:v>
                </c:pt>
                <c:pt idx="141">
                  <c:v>42601</c:v>
                </c:pt>
                <c:pt idx="142">
                  <c:v>42604</c:v>
                </c:pt>
                <c:pt idx="143">
                  <c:v>42605</c:v>
                </c:pt>
                <c:pt idx="144">
                  <c:v>42606</c:v>
                </c:pt>
                <c:pt idx="145">
                  <c:v>42607</c:v>
                </c:pt>
                <c:pt idx="146">
                  <c:v>42608</c:v>
                </c:pt>
                <c:pt idx="147">
                  <c:v>42611</c:v>
                </c:pt>
                <c:pt idx="148">
                  <c:v>42612</c:v>
                </c:pt>
                <c:pt idx="149">
                  <c:v>42613</c:v>
                </c:pt>
                <c:pt idx="150">
                  <c:v>42614</c:v>
                </c:pt>
                <c:pt idx="151">
                  <c:v>42615</c:v>
                </c:pt>
                <c:pt idx="152">
                  <c:v>42618</c:v>
                </c:pt>
                <c:pt idx="153">
                  <c:v>42619</c:v>
                </c:pt>
                <c:pt idx="154">
                  <c:v>42620</c:v>
                </c:pt>
                <c:pt idx="155">
                  <c:v>42621</c:v>
                </c:pt>
                <c:pt idx="156">
                  <c:v>42622</c:v>
                </c:pt>
                <c:pt idx="157">
                  <c:v>42625</c:v>
                </c:pt>
                <c:pt idx="158">
                  <c:v>42626</c:v>
                </c:pt>
                <c:pt idx="159">
                  <c:v>42627</c:v>
                </c:pt>
                <c:pt idx="160">
                  <c:v>42628</c:v>
                </c:pt>
                <c:pt idx="161">
                  <c:v>42629</c:v>
                </c:pt>
                <c:pt idx="162">
                  <c:v>42632</c:v>
                </c:pt>
                <c:pt idx="163">
                  <c:v>42633</c:v>
                </c:pt>
                <c:pt idx="164">
                  <c:v>42634</c:v>
                </c:pt>
                <c:pt idx="165">
                  <c:v>42635</c:v>
                </c:pt>
                <c:pt idx="166">
                  <c:v>42636</c:v>
                </c:pt>
                <c:pt idx="167">
                  <c:v>42639</c:v>
                </c:pt>
                <c:pt idx="168">
                  <c:v>42640</c:v>
                </c:pt>
                <c:pt idx="169">
                  <c:v>42641</c:v>
                </c:pt>
                <c:pt idx="170">
                  <c:v>42642</c:v>
                </c:pt>
                <c:pt idx="171">
                  <c:v>42643</c:v>
                </c:pt>
                <c:pt idx="172">
                  <c:v>42646</c:v>
                </c:pt>
                <c:pt idx="173">
                  <c:v>42647</c:v>
                </c:pt>
                <c:pt idx="174">
                  <c:v>42648</c:v>
                </c:pt>
                <c:pt idx="175">
                  <c:v>42649</c:v>
                </c:pt>
                <c:pt idx="176">
                  <c:v>42650</c:v>
                </c:pt>
                <c:pt idx="177">
                  <c:v>42653</c:v>
                </c:pt>
                <c:pt idx="178">
                  <c:v>42654</c:v>
                </c:pt>
                <c:pt idx="179">
                  <c:v>42655</c:v>
                </c:pt>
                <c:pt idx="180">
                  <c:v>42656</c:v>
                </c:pt>
                <c:pt idx="181">
                  <c:v>42657</c:v>
                </c:pt>
                <c:pt idx="182">
                  <c:v>42660</c:v>
                </c:pt>
                <c:pt idx="183">
                  <c:v>42661</c:v>
                </c:pt>
                <c:pt idx="184">
                  <c:v>42662</c:v>
                </c:pt>
                <c:pt idx="185">
                  <c:v>42663</c:v>
                </c:pt>
                <c:pt idx="186">
                  <c:v>42664</c:v>
                </c:pt>
                <c:pt idx="187">
                  <c:v>42667</c:v>
                </c:pt>
                <c:pt idx="188">
                  <c:v>42668</c:v>
                </c:pt>
                <c:pt idx="189">
                  <c:v>42669</c:v>
                </c:pt>
                <c:pt idx="190">
                  <c:v>42670</c:v>
                </c:pt>
                <c:pt idx="191">
                  <c:v>42671</c:v>
                </c:pt>
                <c:pt idx="192">
                  <c:v>42674</c:v>
                </c:pt>
                <c:pt idx="193">
                  <c:v>42675</c:v>
                </c:pt>
                <c:pt idx="194">
                  <c:v>42676</c:v>
                </c:pt>
                <c:pt idx="195">
                  <c:v>42677</c:v>
                </c:pt>
                <c:pt idx="196">
                  <c:v>42678</c:v>
                </c:pt>
                <c:pt idx="197">
                  <c:v>42681</c:v>
                </c:pt>
                <c:pt idx="198">
                  <c:v>42682</c:v>
                </c:pt>
                <c:pt idx="199">
                  <c:v>42683</c:v>
                </c:pt>
                <c:pt idx="200">
                  <c:v>42684</c:v>
                </c:pt>
                <c:pt idx="201">
                  <c:v>42685</c:v>
                </c:pt>
                <c:pt idx="202">
                  <c:v>42688</c:v>
                </c:pt>
                <c:pt idx="203">
                  <c:v>42689</c:v>
                </c:pt>
                <c:pt idx="204">
                  <c:v>42690</c:v>
                </c:pt>
                <c:pt idx="205">
                  <c:v>42691</c:v>
                </c:pt>
                <c:pt idx="206">
                  <c:v>42692</c:v>
                </c:pt>
                <c:pt idx="207">
                  <c:v>42695</c:v>
                </c:pt>
                <c:pt idx="208">
                  <c:v>42696</c:v>
                </c:pt>
                <c:pt idx="209">
                  <c:v>42697</c:v>
                </c:pt>
                <c:pt idx="210">
                  <c:v>42698</c:v>
                </c:pt>
                <c:pt idx="211">
                  <c:v>42699</c:v>
                </c:pt>
                <c:pt idx="212">
                  <c:v>42702</c:v>
                </c:pt>
                <c:pt idx="213">
                  <c:v>42703</c:v>
                </c:pt>
                <c:pt idx="214">
                  <c:v>42704</c:v>
                </c:pt>
                <c:pt idx="215">
                  <c:v>42705</c:v>
                </c:pt>
                <c:pt idx="216">
                  <c:v>42706</c:v>
                </c:pt>
                <c:pt idx="217">
                  <c:v>42709</c:v>
                </c:pt>
                <c:pt idx="218">
                  <c:v>42710</c:v>
                </c:pt>
                <c:pt idx="219">
                  <c:v>42711</c:v>
                </c:pt>
                <c:pt idx="220">
                  <c:v>42712</c:v>
                </c:pt>
                <c:pt idx="221">
                  <c:v>42713</c:v>
                </c:pt>
                <c:pt idx="222">
                  <c:v>42716</c:v>
                </c:pt>
                <c:pt idx="223">
                  <c:v>42717</c:v>
                </c:pt>
                <c:pt idx="224">
                  <c:v>42718</c:v>
                </c:pt>
                <c:pt idx="225">
                  <c:v>42719</c:v>
                </c:pt>
                <c:pt idx="226">
                  <c:v>42720</c:v>
                </c:pt>
                <c:pt idx="227">
                  <c:v>42723</c:v>
                </c:pt>
                <c:pt idx="228">
                  <c:v>42724</c:v>
                </c:pt>
                <c:pt idx="229">
                  <c:v>42725</c:v>
                </c:pt>
                <c:pt idx="230">
                  <c:v>42726</c:v>
                </c:pt>
                <c:pt idx="231">
                  <c:v>42727</c:v>
                </c:pt>
                <c:pt idx="232">
                  <c:v>42731</c:v>
                </c:pt>
                <c:pt idx="233">
                  <c:v>42732</c:v>
                </c:pt>
                <c:pt idx="234">
                  <c:v>42733</c:v>
                </c:pt>
                <c:pt idx="235">
                  <c:v>42734</c:v>
                </c:pt>
                <c:pt idx="236">
                  <c:v>42737</c:v>
                </c:pt>
                <c:pt idx="237">
                  <c:v>42738</c:v>
                </c:pt>
                <c:pt idx="238">
                  <c:v>42739</c:v>
                </c:pt>
                <c:pt idx="239">
                  <c:v>42740</c:v>
                </c:pt>
                <c:pt idx="240">
                  <c:v>42741</c:v>
                </c:pt>
                <c:pt idx="241">
                  <c:v>42744</c:v>
                </c:pt>
                <c:pt idx="242">
                  <c:v>42745</c:v>
                </c:pt>
                <c:pt idx="243">
                  <c:v>42746</c:v>
                </c:pt>
                <c:pt idx="244">
                  <c:v>42747</c:v>
                </c:pt>
                <c:pt idx="245">
                  <c:v>42748</c:v>
                </c:pt>
                <c:pt idx="246">
                  <c:v>42751</c:v>
                </c:pt>
                <c:pt idx="247">
                  <c:v>42752</c:v>
                </c:pt>
                <c:pt idx="248">
                  <c:v>42753</c:v>
                </c:pt>
                <c:pt idx="249">
                  <c:v>42754</c:v>
                </c:pt>
                <c:pt idx="250">
                  <c:v>42755</c:v>
                </c:pt>
                <c:pt idx="251">
                  <c:v>42758</c:v>
                </c:pt>
                <c:pt idx="252">
                  <c:v>42759</c:v>
                </c:pt>
                <c:pt idx="253">
                  <c:v>42760</c:v>
                </c:pt>
                <c:pt idx="254">
                  <c:v>42761</c:v>
                </c:pt>
                <c:pt idx="255">
                  <c:v>42762</c:v>
                </c:pt>
                <c:pt idx="256">
                  <c:v>42765</c:v>
                </c:pt>
                <c:pt idx="257">
                  <c:v>42766</c:v>
                </c:pt>
                <c:pt idx="258">
                  <c:v>42767</c:v>
                </c:pt>
                <c:pt idx="259">
                  <c:v>42768</c:v>
                </c:pt>
                <c:pt idx="260">
                  <c:v>42769</c:v>
                </c:pt>
                <c:pt idx="261">
                  <c:v>42772</c:v>
                </c:pt>
                <c:pt idx="262">
                  <c:v>42773</c:v>
                </c:pt>
                <c:pt idx="263">
                  <c:v>42774</c:v>
                </c:pt>
                <c:pt idx="264">
                  <c:v>42775</c:v>
                </c:pt>
                <c:pt idx="265">
                  <c:v>42776</c:v>
                </c:pt>
                <c:pt idx="266">
                  <c:v>42779</c:v>
                </c:pt>
                <c:pt idx="267">
                  <c:v>42780</c:v>
                </c:pt>
                <c:pt idx="268">
                  <c:v>42781</c:v>
                </c:pt>
                <c:pt idx="269">
                  <c:v>42782</c:v>
                </c:pt>
                <c:pt idx="270">
                  <c:v>42783</c:v>
                </c:pt>
                <c:pt idx="271">
                  <c:v>42786</c:v>
                </c:pt>
                <c:pt idx="272">
                  <c:v>42787</c:v>
                </c:pt>
                <c:pt idx="273">
                  <c:v>42788</c:v>
                </c:pt>
                <c:pt idx="274">
                  <c:v>42789</c:v>
                </c:pt>
                <c:pt idx="275">
                  <c:v>42790</c:v>
                </c:pt>
                <c:pt idx="276">
                  <c:v>42793</c:v>
                </c:pt>
                <c:pt idx="277">
                  <c:v>42794</c:v>
                </c:pt>
                <c:pt idx="278">
                  <c:v>42795</c:v>
                </c:pt>
                <c:pt idx="279">
                  <c:v>42796</c:v>
                </c:pt>
                <c:pt idx="280">
                  <c:v>42797</c:v>
                </c:pt>
                <c:pt idx="281">
                  <c:v>42800</c:v>
                </c:pt>
                <c:pt idx="282">
                  <c:v>42801</c:v>
                </c:pt>
                <c:pt idx="283">
                  <c:v>42802</c:v>
                </c:pt>
                <c:pt idx="284">
                  <c:v>42803</c:v>
                </c:pt>
                <c:pt idx="285">
                  <c:v>42804</c:v>
                </c:pt>
                <c:pt idx="286">
                  <c:v>42807</c:v>
                </c:pt>
                <c:pt idx="287">
                  <c:v>42808</c:v>
                </c:pt>
                <c:pt idx="288">
                  <c:v>42809</c:v>
                </c:pt>
                <c:pt idx="289">
                  <c:v>42810</c:v>
                </c:pt>
                <c:pt idx="290">
                  <c:v>42811</c:v>
                </c:pt>
                <c:pt idx="291">
                  <c:v>42814</c:v>
                </c:pt>
                <c:pt idx="292">
                  <c:v>42815</c:v>
                </c:pt>
                <c:pt idx="293">
                  <c:v>42816</c:v>
                </c:pt>
                <c:pt idx="294">
                  <c:v>42817</c:v>
                </c:pt>
                <c:pt idx="295">
                  <c:v>42818</c:v>
                </c:pt>
                <c:pt idx="296">
                  <c:v>42821</c:v>
                </c:pt>
                <c:pt idx="297">
                  <c:v>42822</c:v>
                </c:pt>
                <c:pt idx="298">
                  <c:v>42823</c:v>
                </c:pt>
                <c:pt idx="299">
                  <c:v>42824</c:v>
                </c:pt>
                <c:pt idx="300">
                  <c:v>42825</c:v>
                </c:pt>
                <c:pt idx="301">
                  <c:v>42828</c:v>
                </c:pt>
                <c:pt idx="302">
                  <c:v>42829</c:v>
                </c:pt>
                <c:pt idx="303">
                  <c:v>42830</c:v>
                </c:pt>
                <c:pt idx="304">
                  <c:v>42831</c:v>
                </c:pt>
                <c:pt idx="305">
                  <c:v>42832</c:v>
                </c:pt>
                <c:pt idx="306">
                  <c:v>42835</c:v>
                </c:pt>
                <c:pt idx="307">
                  <c:v>42836</c:v>
                </c:pt>
                <c:pt idx="308">
                  <c:v>42837</c:v>
                </c:pt>
                <c:pt idx="309">
                  <c:v>42838</c:v>
                </c:pt>
                <c:pt idx="310">
                  <c:v>42843</c:v>
                </c:pt>
                <c:pt idx="311">
                  <c:v>42844</c:v>
                </c:pt>
                <c:pt idx="312">
                  <c:v>42845</c:v>
                </c:pt>
                <c:pt idx="313">
                  <c:v>42846</c:v>
                </c:pt>
                <c:pt idx="314">
                  <c:v>42849</c:v>
                </c:pt>
                <c:pt idx="315">
                  <c:v>42850</c:v>
                </c:pt>
                <c:pt idx="316">
                  <c:v>42851</c:v>
                </c:pt>
                <c:pt idx="317">
                  <c:v>42852</c:v>
                </c:pt>
                <c:pt idx="318">
                  <c:v>42853</c:v>
                </c:pt>
                <c:pt idx="319">
                  <c:v>42857</c:v>
                </c:pt>
                <c:pt idx="320">
                  <c:v>42858</c:v>
                </c:pt>
                <c:pt idx="321">
                  <c:v>42859</c:v>
                </c:pt>
                <c:pt idx="322">
                  <c:v>42860</c:v>
                </c:pt>
                <c:pt idx="323">
                  <c:v>42863</c:v>
                </c:pt>
                <c:pt idx="324">
                  <c:v>42864</c:v>
                </c:pt>
                <c:pt idx="325">
                  <c:v>42865</c:v>
                </c:pt>
                <c:pt idx="326">
                  <c:v>42866</c:v>
                </c:pt>
                <c:pt idx="327">
                  <c:v>42867</c:v>
                </c:pt>
                <c:pt idx="328">
                  <c:v>42870</c:v>
                </c:pt>
                <c:pt idx="329">
                  <c:v>42871</c:v>
                </c:pt>
                <c:pt idx="330">
                  <c:v>42872</c:v>
                </c:pt>
                <c:pt idx="331">
                  <c:v>42873</c:v>
                </c:pt>
                <c:pt idx="332">
                  <c:v>42874</c:v>
                </c:pt>
                <c:pt idx="333">
                  <c:v>42877</c:v>
                </c:pt>
                <c:pt idx="334">
                  <c:v>42878</c:v>
                </c:pt>
                <c:pt idx="335">
                  <c:v>42879</c:v>
                </c:pt>
                <c:pt idx="336">
                  <c:v>42880</c:v>
                </c:pt>
                <c:pt idx="337">
                  <c:v>42881</c:v>
                </c:pt>
                <c:pt idx="338">
                  <c:v>42884</c:v>
                </c:pt>
                <c:pt idx="339">
                  <c:v>42885</c:v>
                </c:pt>
                <c:pt idx="340">
                  <c:v>42886</c:v>
                </c:pt>
                <c:pt idx="341">
                  <c:v>42887</c:v>
                </c:pt>
                <c:pt idx="342">
                  <c:v>42888</c:v>
                </c:pt>
                <c:pt idx="343">
                  <c:v>42891</c:v>
                </c:pt>
                <c:pt idx="344">
                  <c:v>42892</c:v>
                </c:pt>
                <c:pt idx="345">
                  <c:v>42893</c:v>
                </c:pt>
                <c:pt idx="346">
                  <c:v>42894</c:v>
                </c:pt>
                <c:pt idx="347">
                  <c:v>42895</c:v>
                </c:pt>
                <c:pt idx="348">
                  <c:v>42898</c:v>
                </c:pt>
                <c:pt idx="349">
                  <c:v>42899</c:v>
                </c:pt>
                <c:pt idx="350">
                  <c:v>42900</c:v>
                </c:pt>
                <c:pt idx="351">
                  <c:v>42901</c:v>
                </c:pt>
                <c:pt idx="352">
                  <c:v>42902</c:v>
                </c:pt>
                <c:pt idx="353">
                  <c:v>42905</c:v>
                </c:pt>
                <c:pt idx="354">
                  <c:v>42906</c:v>
                </c:pt>
                <c:pt idx="355">
                  <c:v>42907</c:v>
                </c:pt>
                <c:pt idx="356">
                  <c:v>42908</c:v>
                </c:pt>
                <c:pt idx="357">
                  <c:v>42909</c:v>
                </c:pt>
                <c:pt idx="358">
                  <c:v>42912</c:v>
                </c:pt>
                <c:pt idx="359">
                  <c:v>42913</c:v>
                </c:pt>
                <c:pt idx="360">
                  <c:v>42914</c:v>
                </c:pt>
                <c:pt idx="361">
                  <c:v>42915</c:v>
                </c:pt>
                <c:pt idx="362">
                  <c:v>42916</c:v>
                </c:pt>
                <c:pt idx="363">
                  <c:v>42919</c:v>
                </c:pt>
                <c:pt idx="364">
                  <c:v>42920</c:v>
                </c:pt>
                <c:pt idx="365">
                  <c:v>42921</c:v>
                </c:pt>
                <c:pt idx="366">
                  <c:v>42922</c:v>
                </c:pt>
                <c:pt idx="367">
                  <c:v>42923</c:v>
                </c:pt>
                <c:pt idx="368">
                  <c:v>42926</c:v>
                </c:pt>
                <c:pt idx="369">
                  <c:v>42927</c:v>
                </c:pt>
                <c:pt idx="370">
                  <c:v>42928</c:v>
                </c:pt>
                <c:pt idx="371">
                  <c:v>42929</c:v>
                </c:pt>
                <c:pt idx="372">
                  <c:v>42930</c:v>
                </c:pt>
                <c:pt idx="373">
                  <c:v>42933</c:v>
                </c:pt>
                <c:pt idx="374">
                  <c:v>42934</c:v>
                </c:pt>
                <c:pt idx="375">
                  <c:v>42935</c:v>
                </c:pt>
                <c:pt idx="376">
                  <c:v>42936</c:v>
                </c:pt>
                <c:pt idx="377">
                  <c:v>42937</c:v>
                </c:pt>
                <c:pt idx="378">
                  <c:v>42940</c:v>
                </c:pt>
                <c:pt idx="379">
                  <c:v>42941</c:v>
                </c:pt>
                <c:pt idx="380">
                  <c:v>42942</c:v>
                </c:pt>
                <c:pt idx="381">
                  <c:v>42943</c:v>
                </c:pt>
                <c:pt idx="382">
                  <c:v>42944</c:v>
                </c:pt>
                <c:pt idx="383">
                  <c:v>42947</c:v>
                </c:pt>
                <c:pt idx="384">
                  <c:v>42948</c:v>
                </c:pt>
                <c:pt idx="385">
                  <c:v>42949</c:v>
                </c:pt>
                <c:pt idx="386">
                  <c:v>42950</c:v>
                </c:pt>
                <c:pt idx="387">
                  <c:v>42951</c:v>
                </c:pt>
                <c:pt idx="388">
                  <c:v>42954</c:v>
                </c:pt>
                <c:pt idx="389">
                  <c:v>42955</c:v>
                </c:pt>
                <c:pt idx="390">
                  <c:v>42956</c:v>
                </c:pt>
                <c:pt idx="391">
                  <c:v>42957</c:v>
                </c:pt>
                <c:pt idx="392">
                  <c:v>42958</c:v>
                </c:pt>
                <c:pt idx="393">
                  <c:v>42961</c:v>
                </c:pt>
                <c:pt idx="394">
                  <c:v>42962</c:v>
                </c:pt>
                <c:pt idx="395">
                  <c:v>42963</c:v>
                </c:pt>
                <c:pt idx="396">
                  <c:v>42964</c:v>
                </c:pt>
                <c:pt idx="397">
                  <c:v>42965</c:v>
                </c:pt>
                <c:pt idx="398">
                  <c:v>42968</c:v>
                </c:pt>
                <c:pt idx="399">
                  <c:v>42969</c:v>
                </c:pt>
                <c:pt idx="400">
                  <c:v>42970</c:v>
                </c:pt>
                <c:pt idx="401">
                  <c:v>42971</c:v>
                </c:pt>
                <c:pt idx="402">
                  <c:v>42972</c:v>
                </c:pt>
                <c:pt idx="403">
                  <c:v>42975</c:v>
                </c:pt>
                <c:pt idx="404">
                  <c:v>42976</c:v>
                </c:pt>
                <c:pt idx="405">
                  <c:v>42977</c:v>
                </c:pt>
                <c:pt idx="406">
                  <c:v>42978</c:v>
                </c:pt>
                <c:pt idx="407">
                  <c:v>42979</c:v>
                </c:pt>
                <c:pt idx="408">
                  <c:v>42982</c:v>
                </c:pt>
                <c:pt idx="409">
                  <c:v>42983</c:v>
                </c:pt>
                <c:pt idx="410">
                  <c:v>42984</c:v>
                </c:pt>
                <c:pt idx="411">
                  <c:v>42985</c:v>
                </c:pt>
                <c:pt idx="412">
                  <c:v>42986</c:v>
                </c:pt>
                <c:pt idx="413">
                  <c:v>42989</c:v>
                </c:pt>
                <c:pt idx="414">
                  <c:v>42990</c:v>
                </c:pt>
                <c:pt idx="415">
                  <c:v>42991</c:v>
                </c:pt>
                <c:pt idx="416">
                  <c:v>42992</c:v>
                </c:pt>
                <c:pt idx="417">
                  <c:v>42993</c:v>
                </c:pt>
                <c:pt idx="418">
                  <c:v>42996</c:v>
                </c:pt>
                <c:pt idx="419">
                  <c:v>42997</c:v>
                </c:pt>
                <c:pt idx="420">
                  <c:v>42998</c:v>
                </c:pt>
                <c:pt idx="421">
                  <c:v>42999</c:v>
                </c:pt>
                <c:pt idx="422">
                  <c:v>43000</c:v>
                </c:pt>
                <c:pt idx="423">
                  <c:v>43003</c:v>
                </c:pt>
                <c:pt idx="424">
                  <c:v>43004</c:v>
                </c:pt>
                <c:pt idx="425">
                  <c:v>43005</c:v>
                </c:pt>
                <c:pt idx="426">
                  <c:v>43006</c:v>
                </c:pt>
                <c:pt idx="427">
                  <c:v>43007</c:v>
                </c:pt>
                <c:pt idx="428">
                  <c:v>43010</c:v>
                </c:pt>
                <c:pt idx="429">
                  <c:v>43011</c:v>
                </c:pt>
                <c:pt idx="430">
                  <c:v>43012</c:v>
                </c:pt>
                <c:pt idx="431">
                  <c:v>43013</c:v>
                </c:pt>
                <c:pt idx="432">
                  <c:v>43014</c:v>
                </c:pt>
                <c:pt idx="433">
                  <c:v>43017</c:v>
                </c:pt>
                <c:pt idx="434">
                  <c:v>43018</c:v>
                </c:pt>
                <c:pt idx="435">
                  <c:v>43019</c:v>
                </c:pt>
                <c:pt idx="436">
                  <c:v>43020</c:v>
                </c:pt>
                <c:pt idx="437">
                  <c:v>43021</c:v>
                </c:pt>
                <c:pt idx="438">
                  <c:v>43024</c:v>
                </c:pt>
                <c:pt idx="439">
                  <c:v>43025</c:v>
                </c:pt>
                <c:pt idx="440">
                  <c:v>43026</c:v>
                </c:pt>
                <c:pt idx="441">
                  <c:v>43027</c:v>
                </c:pt>
                <c:pt idx="442">
                  <c:v>43028</c:v>
                </c:pt>
                <c:pt idx="443">
                  <c:v>43031</c:v>
                </c:pt>
                <c:pt idx="444">
                  <c:v>43032</c:v>
                </c:pt>
                <c:pt idx="445">
                  <c:v>43033</c:v>
                </c:pt>
                <c:pt idx="446">
                  <c:v>43034</c:v>
                </c:pt>
                <c:pt idx="447">
                  <c:v>43035</c:v>
                </c:pt>
                <c:pt idx="448">
                  <c:v>43038</c:v>
                </c:pt>
                <c:pt idx="449">
                  <c:v>43039</c:v>
                </c:pt>
                <c:pt idx="450">
                  <c:v>43040</c:v>
                </c:pt>
                <c:pt idx="451">
                  <c:v>43041</c:v>
                </c:pt>
                <c:pt idx="452">
                  <c:v>43042</c:v>
                </c:pt>
                <c:pt idx="453">
                  <c:v>43045</c:v>
                </c:pt>
                <c:pt idx="454">
                  <c:v>43046</c:v>
                </c:pt>
                <c:pt idx="455">
                  <c:v>43047</c:v>
                </c:pt>
                <c:pt idx="456">
                  <c:v>43048</c:v>
                </c:pt>
                <c:pt idx="457">
                  <c:v>43049</c:v>
                </c:pt>
                <c:pt idx="458">
                  <c:v>43052</c:v>
                </c:pt>
                <c:pt idx="459">
                  <c:v>43053</c:v>
                </c:pt>
                <c:pt idx="460">
                  <c:v>43054</c:v>
                </c:pt>
                <c:pt idx="461">
                  <c:v>43055</c:v>
                </c:pt>
                <c:pt idx="462">
                  <c:v>43056</c:v>
                </c:pt>
                <c:pt idx="463">
                  <c:v>43059</c:v>
                </c:pt>
                <c:pt idx="464">
                  <c:v>43060</c:v>
                </c:pt>
                <c:pt idx="465">
                  <c:v>43061</c:v>
                </c:pt>
                <c:pt idx="466">
                  <c:v>43062</c:v>
                </c:pt>
                <c:pt idx="467">
                  <c:v>43063</c:v>
                </c:pt>
                <c:pt idx="468">
                  <c:v>43066</c:v>
                </c:pt>
                <c:pt idx="469">
                  <c:v>43067</c:v>
                </c:pt>
                <c:pt idx="470">
                  <c:v>43068</c:v>
                </c:pt>
                <c:pt idx="471">
                  <c:v>43069</c:v>
                </c:pt>
                <c:pt idx="472">
                  <c:v>43070</c:v>
                </c:pt>
                <c:pt idx="473">
                  <c:v>43073</c:v>
                </c:pt>
                <c:pt idx="474">
                  <c:v>43074</c:v>
                </c:pt>
                <c:pt idx="475">
                  <c:v>43075</c:v>
                </c:pt>
                <c:pt idx="476">
                  <c:v>43076</c:v>
                </c:pt>
                <c:pt idx="477">
                  <c:v>43077</c:v>
                </c:pt>
                <c:pt idx="478">
                  <c:v>43080</c:v>
                </c:pt>
                <c:pt idx="479">
                  <c:v>43081</c:v>
                </c:pt>
                <c:pt idx="480">
                  <c:v>43082</c:v>
                </c:pt>
                <c:pt idx="481">
                  <c:v>43083</c:v>
                </c:pt>
                <c:pt idx="482">
                  <c:v>43084</c:v>
                </c:pt>
                <c:pt idx="483">
                  <c:v>43087</c:v>
                </c:pt>
                <c:pt idx="484">
                  <c:v>43088</c:v>
                </c:pt>
                <c:pt idx="485">
                  <c:v>43089</c:v>
                </c:pt>
                <c:pt idx="486">
                  <c:v>43090</c:v>
                </c:pt>
                <c:pt idx="487">
                  <c:v>43091</c:v>
                </c:pt>
                <c:pt idx="488">
                  <c:v>43096</c:v>
                </c:pt>
                <c:pt idx="489">
                  <c:v>43097</c:v>
                </c:pt>
                <c:pt idx="490">
                  <c:v>43098</c:v>
                </c:pt>
                <c:pt idx="491">
                  <c:v>43102</c:v>
                </c:pt>
                <c:pt idx="492">
                  <c:v>43103</c:v>
                </c:pt>
                <c:pt idx="493">
                  <c:v>43104</c:v>
                </c:pt>
                <c:pt idx="494">
                  <c:v>43105</c:v>
                </c:pt>
                <c:pt idx="495">
                  <c:v>43108</c:v>
                </c:pt>
                <c:pt idx="496">
                  <c:v>43109</c:v>
                </c:pt>
                <c:pt idx="497">
                  <c:v>43110</c:v>
                </c:pt>
                <c:pt idx="498">
                  <c:v>43111</c:v>
                </c:pt>
                <c:pt idx="499">
                  <c:v>43112</c:v>
                </c:pt>
                <c:pt idx="500">
                  <c:v>43115</c:v>
                </c:pt>
                <c:pt idx="501">
                  <c:v>43116</c:v>
                </c:pt>
                <c:pt idx="502">
                  <c:v>43117</c:v>
                </c:pt>
                <c:pt idx="503">
                  <c:v>43118</c:v>
                </c:pt>
                <c:pt idx="504">
                  <c:v>43119</c:v>
                </c:pt>
                <c:pt idx="505">
                  <c:v>43122</c:v>
                </c:pt>
                <c:pt idx="506">
                  <c:v>43123</c:v>
                </c:pt>
                <c:pt idx="507">
                  <c:v>43124</c:v>
                </c:pt>
                <c:pt idx="508">
                  <c:v>43125</c:v>
                </c:pt>
                <c:pt idx="509">
                  <c:v>43126</c:v>
                </c:pt>
                <c:pt idx="510">
                  <c:v>43129</c:v>
                </c:pt>
                <c:pt idx="511">
                  <c:v>43130</c:v>
                </c:pt>
                <c:pt idx="512">
                  <c:v>43131</c:v>
                </c:pt>
                <c:pt idx="513">
                  <c:v>43132</c:v>
                </c:pt>
                <c:pt idx="514">
                  <c:v>43133</c:v>
                </c:pt>
                <c:pt idx="515">
                  <c:v>43136</c:v>
                </c:pt>
                <c:pt idx="516">
                  <c:v>43137</c:v>
                </c:pt>
                <c:pt idx="517">
                  <c:v>43138</c:v>
                </c:pt>
                <c:pt idx="518">
                  <c:v>43145</c:v>
                </c:pt>
                <c:pt idx="519">
                  <c:v>43152</c:v>
                </c:pt>
                <c:pt idx="520">
                  <c:v>43159</c:v>
                </c:pt>
                <c:pt idx="521">
                  <c:v>43166</c:v>
                </c:pt>
                <c:pt idx="522">
                  <c:v>43173</c:v>
                </c:pt>
                <c:pt idx="523">
                  <c:v>43180</c:v>
                </c:pt>
                <c:pt idx="524">
                  <c:v>43187</c:v>
                </c:pt>
                <c:pt idx="525">
                  <c:v>43195</c:v>
                </c:pt>
                <c:pt idx="526">
                  <c:v>43202</c:v>
                </c:pt>
                <c:pt idx="527">
                  <c:v>43209</c:v>
                </c:pt>
                <c:pt idx="528">
                  <c:v>43216</c:v>
                </c:pt>
                <c:pt idx="529">
                  <c:v>43224</c:v>
                </c:pt>
                <c:pt idx="530">
                  <c:v>43231</c:v>
                </c:pt>
                <c:pt idx="531">
                  <c:v>43238</c:v>
                </c:pt>
                <c:pt idx="532">
                  <c:v>43245</c:v>
                </c:pt>
                <c:pt idx="533">
                  <c:v>43252</c:v>
                </c:pt>
                <c:pt idx="534">
                  <c:v>43259</c:v>
                </c:pt>
                <c:pt idx="535">
                  <c:v>43266</c:v>
                </c:pt>
                <c:pt idx="536">
                  <c:v>43273</c:v>
                </c:pt>
                <c:pt idx="537">
                  <c:v>43280</c:v>
                </c:pt>
                <c:pt idx="538">
                  <c:v>43287</c:v>
                </c:pt>
                <c:pt idx="539">
                  <c:v>43294</c:v>
                </c:pt>
                <c:pt idx="540">
                  <c:v>43301</c:v>
                </c:pt>
                <c:pt idx="541">
                  <c:v>43308</c:v>
                </c:pt>
                <c:pt idx="542">
                  <c:v>43315</c:v>
                </c:pt>
                <c:pt idx="543">
                  <c:v>43322</c:v>
                </c:pt>
                <c:pt idx="544">
                  <c:v>43329</c:v>
                </c:pt>
                <c:pt idx="545">
                  <c:v>43336</c:v>
                </c:pt>
                <c:pt idx="546">
                  <c:v>43343</c:v>
                </c:pt>
                <c:pt idx="547">
                  <c:v>43350</c:v>
                </c:pt>
                <c:pt idx="548">
                  <c:v>43357</c:v>
                </c:pt>
                <c:pt idx="549">
                  <c:v>43364</c:v>
                </c:pt>
                <c:pt idx="550">
                  <c:v>43371</c:v>
                </c:pt>
                <c:pt idx="551">
                  <c:v>43378</c:v>
                </c:pt>
                <c:pt idx="552">
                  <c:v>43385</c:v>
                </c:pt>
                <c:pt idx="553">
                  <c:v>43392</c:v>
                </c:pt>
                <c:pt idx="554">
                  <c:v>43399</c:v>
                </c:pt>
                <c:pt idx="555">
                  <c:v>43406</c:v>
                </c:pt>
                <c:pt idx="556">
                  <c:v>43413</c:v>
                </c:pt>
                <c:pt idx="557">
                  <c:v>43420</c:v>
                </c:pt>
                <c:pt idx="558">
                  <c:v>43427</c:v>
                </c:pt>
                <c:pt idx="559">
                  <c:v>43434</c:v>
                </c:pt>
                <c:pt idx="560">
                  <c:v>43441</c:v>
                </c:pt>
                <c:pt idx="561">
                  <c:v>43448</c:v>
                </c:pt>
                <c:pt idx="562">
                  <c:v>43455</c:v>
                </c:pt>
                <c:pt idx="563">
                  <c:v>43465</c:v>
                </c:pt>
                <c:pt idx="564">
                  <c:v>43472</c:v>
                </c:pt>
                <c:pt idx="565">
                  <c:v>43479</c:v>
                </c:pt>
                <c:pt idx="566">
                  <c:v>43486</c:v>
                </c:pt>
                <c:pt idx="567">
                  <c:v>43493</c:v>
                </c:pt>
                <c:pt idx="568">
                  <c:v>43500</c:v>
                </c:pt>
                <c:pt idx="569">
                  <c:v>43507</c:v>
                </c:pt>
                <c:pt idx="570">
                  <c:v>43514</c:v>
                </c:pt>
                <c:pt idx="571">
                  <c:v>43521</c:v>
                </c:pt>
                <c:pt idx="572">
                  <c:v>43528</c:v>
                </c:pt>
                <c:pt idx="573">
                  <c:v>43535</c:v>
                </c:pt>
                <c:pt idx="574">
                  <c:v>43542</c:v>
                </c:pt>
                <c:pt idx="575">
                  <c:v>43549</c:v>
                </c:pt>
                <c:pt idx="576">
                  <c:v>43556</c:v>
                </c:pt>
                <c:pt idx="577">
                  <c:v>43563</c:v>
                </c:pt>
                <c:pt idx="578">
                  <c:v>43570</c:v>
                </c:pt>
                <c:pt idx="579">
                  <c:v>43579</c:v>
                </c:pt>
                <c:pt idx="580">
                  <c:v>43584</c:v>
                </c:pt>
                <c:pt idx="581">
                  <c:v>43591</c:v>
                </c:pt>
                <c:pt idx="582">
                  <c:v>43598</c:v>
                </c:pt>
                <c:pt idx="583">
                  <c:v>43605</c:v>
                </c:pt>
                <c:pt idx="584">
                  <c:v>43612</c:v>
                </c:pt>
                <c:pt idx="585">
                  <c:v>43619</c:v>
                </c:pt>
                <c:pt idx="586">
                  <c:v>43626</c:v>
                </c:pt>
                <c:pt idx="587">
                  <c:v>43633</c:v>
                </c:pt>
                <c:pt idx="588">
                  <c:v>43640</c:v>
                </c:pt>
                <c:pt idx="589">
                  <c:v>43647</c:v>
                </c:pt>
                <c:pt idx="590">
                  <c:v>43654</c:v>
                </c:pt>
                <c:pt idx="591">
                  <c:v>43661</c:v>
                </c:pt>
                <c:pt idx="592">
                  <c:v>43668</c:v>
                </c:pt>
                <c:pt idx="593">
                  <c:v>43675</c:v>
                </c:pt>
                <c:pt idx="594">
                  <c:v>43682</c:v>
                </c:pt>
                <c:pt idx="595">
                  <c:v>43689</c:v>
                </c:pt>
                <c:pt idx="596">
                  <c:v>43696</c:v>
                </c:pt>
                <c:pt idx="597">
                  <c:v>43703</c:v>
                </c:pt>
                <c:pt idx="598">
                  <c:v>43710</c:v>
                </c:pt>
                <c:pt idx="599">
                  <c:v>43717</c:v>
                </c:pt>
                <c:pt idx="600">
                  <c:v>43724</c:v>
                </c:pt>
                <c:pt idx="601">
                  <c:v>43731</c:v>
                </c:pt>
                <c:pt idx="602">
                  <c:v>43738</c:v>
                </c:pt>
                <c:pt idx="603">
                  <c:v>43745</c:v>
                </c:pt>
                <c:pt idx="604">
                  <c:v>43752</c:v>
                </c:pt>
                <c:pt idx="605">
                  <c:v>43759</c:v>
                </c:pt>
                <c:pt idx="606">
                  <c:v>43766</c:v>
                </c:pt>
                <c:pt idx="607">
                  <c:v>43773</c:v>
                </c:pt>
                <c:pt idx="608">
                  <c:v>43780</c:v>
                </c:pt>
                <c:pt idx="609">
                  <c:v>43787</c:v>
                </c:pt>
                <c:pt idx="610">
                  <c:v>43794</c:v>
                </c:pt>
                <c:pt idx="611">
                  <c:v>43801</c:v>
                </c:pt>
                <c:pt idx="612">
                  <c:v>43808</c:v>
                </c:pt>
                <c:pt idx="613">
                  <c:v>43815</c:v>
                </c:pt>
                <c:pt idx="614">
                  <c:v>43822</c:v>
                </c:pt>
                <c:pt idx="615">
                  <c:v>43830</c:v>
                </c:pt>
                <c:pt idx="616">
                  <c:v>43837</c:v>
                </c:pt>
                <c:pt idx="617">
                  <c:v>43844</c:v>
                </c:pt>
                <c:pt idx="618">
                  <c:v>43851</c:v>
                </c:pt>
                <c:pt idx="619">
                  <c:v>43858</c:v>
                </c:pt>
                <c:pt idx="620">
                  <c:v>43865</c:v>
                </c:pt>
                <c:pt idx="621">
                  <c:v>43872</c:v>
                </c:pt>
                <c:pt idx="622">
                  <c:v>43879</c:v>
                </c:pt>
                <c:pt idx="623">
                  <c:v>43886</c:v>
                </c:pt>
                <c:pt idx="624">
                  <c:v>43893</c:v>
                </c:pt>
                <c:pt idx="625">
                  <c:v>43900</c:v>
                </c:pt>
                <c:pt idx="626">
                  <c:v>43907</c:v>
                </c:pt>
                <c:pt idx="627">
                  <c:v>43914</c:v>
                </c:pt>
                <c:pt idx="628">
                  <c:v>43921</c:v>
                </c:pt>
                <c:pt idx="629">
                  <c:v>43928</c:v>
                </c:pt>
                <c:pt idx="630">
                  <c:v>43937</c:v>
                </c:pt>
                <c:pt idx="631">
                  <c:v>43944</c:v>
                </c:pt>
                <c:pt idx="632">
                  <c:v>43951</c:v>
                </c:pt>
                <c:pt idx="633">
                  <c:v>43958</c:v>
                </c:pt>
                <c:pt idx="634">
                  <c:v>43965</c:v>
                </c:pt>
                <c:pt idx="635">
                  <c:v>43972</c:v>
                </c:pt>
                <c:pt idx="636">
                  <c:v>43979</c:v>
                </c:pt>
                <c:pt idx="637">
                  <c:v>43986</c:v>
                </c:pt>
                <c:pt idx="638">
                  <c:v>43993</c:v>
                </c:pt>
                <c:pt idx="639">
                  <c:v>44000</c:v>
                </c:pt>
                <c:pt idx="640">
                  <c:v>44007</c:v>
                </c:pt>
                <c:pt idx="641">
                  <c:v>44014</c:v>
                </c:pt>
                <c:pt idx="642">
                  <c:v>44021</c:v>
                </c:pt>
                <c:pt idx="643">
                  <c:v>44028</c:v>
                </c:pt>
                <c:pt idx="644">
                  <c:v>44035</c:v>
                </c:pt>
                <c:pt idx="645">
                  <c:v>44042</c:v>
                </c:pt>
                <c:pt idx="646">
                  <c:v>44049</c:v>
                </c:pt>
                <c:pt idx="647">
                  <c:v>44056</c:v>
                </c:pt>
                <c:pt idx="648">
                  <c:v>44063</c:v>
                </c:pt>
                <c:pt idx="649">
                  <c:v>44070</c:v>
                </c:pt>
                <c:pt idx="650">
                  <c:v>44077</c:v>
                </c:pt>
                <c:pt idx="651">
                  <c:v>44084</c:v>
                </c:pt>
                <c:pt idx="652">
                  <c:v>44091</c:v>
                </c:pt>
                <c:pt idx="653">
                  <c:v>44098</c:v>
                </c:pt>
                <c:pt idx="654">
                  <c:v>44105</c:v>
                </c:pt>
                <c:pt idx="655">
                  <c:v>44112</c:v>
                </c:pt>
                <c:pt idx="656">
                  <c:v>44119</c:v>
                </c:pt>
                <c:pt idx="657">
                  <c:v>44126</c:v>
                </c:pt>
                <c:pt idx="658">
                  <c:v>44133</c:v>
                </c:pt>
                <c:pt idx="659">
                  <c:v>44140</c:v>
                </c:pt>
                <c:pt idx="660">
                  <c:v>44147</c:v>
                </c:pt>
                <c:pt idx="661">
                  <c:v>44154</c:v>
                </c:pt>
                <c:pt idx="662">
                  <c:v>44161</c:v>
                </c:pt>
                <c:pt idx="663">
                  <c:v>44168</c:v>
                </c:pt>
                <c:pt idx="664">
                  <c:v>44175</c:v>
                </c:pt>
                <c:pt idx="665">
                  <c:v>44182</c:v>
                </c:pt>
                <c:pt idx="666">
                  <c:v>44189</c:v>
                </c:pt>
                <c:pt idx="667">
                  <c:v>44196</c:v>
                </c:pt>
                <c:pt idx="668">
                  <c:v>44203</c:v>
                </c:pt>
                <c:pt idx="669">
                  <c:v>44210</c:v>
                </c:pt>
                <c:pt idx="670">
                  <c:v>44217</c:v>
                </c:pt>
                <c:pt idx="671">
                  <c:v>44224</c:v>
                </c:pt>
                <c:pt idx="672">
                  <c:v>44231</c:v>
                </c:pt>
                <c:pt idx="673">
                  <c:v>44238</c:v>
                </c:pt>
                <c:pt idx="674">
                  <c:v>44245</c:v>
                </c:pt>
                <c:pt idx="675">
                  <c:v>44252</c:v>
                </c:pt>
                <c:pt idx="676">
                  <c:v>44259</c:v>
                </c:pt>
                <c:pt idx="677">
                  <c:v>44266</c:v>
                </c:pt>
                <c:pt idx="678">
                  <c:v>44273</c:v>
                </c:pt>
                <c:pt idx="679">
                  <c:v>44280</c:v>
                </c:pt>
                <c:pt idx="680">
                  <c:v>44287</c:v>
                </c:pt>
                <c:pt idx="681">
                  <c:v>44294</c:v>
                </c:pt>
                <c:pt idx="682">
                  <c:v>44301</c:v>
                </c:pt>
                <c:pt idx="683">
                  <c:v>44308</c:v>
                </c:pt>
                <c:pt idx="684">
                  <c:v>44315</c:v>
                </c:pt>
                <c:pt idx="685">
                  <c:v>44322</c:v>
                </c:pt>
                <c:pt idx="686">
                  <c:v>44329</c:v>
                </c:pt>
                <c:pt idx="687">
                  <c:v>44336</c:v>
                </c:pt>
                <c:pt idx="688">
                  <c:v>44343</c:v>
                </c:pt>
                <c:pt idx="689">
                  <c:v>44350</c:v>
                </c:pt>
                <c:pt idx="690">
                  <c:v>44357</c:v>
                </c:pt>
                <c:pt idx="691">
                  <c:v>44364</c:v>
                </c:pt>
                <c:pt idx="692">
                  <c:v>44371</c:v>
                </c:pt>
                <c:pt idx="693">
                  <c:v>44378</c:v>
                </c:pt>
                <c:pt idx="694">
                  <c:v>44385</c:v>
                </c:pt>
                <c:pt idx="695">
                  <c:v>44392</c:v>
                </c:pt>
                <c:pt idx="696">
                  <c:v>44399</c:v>
                </c:pt>
                <c:pt idx="697">
                  <c:v>44406</c:v>
                </c:pt>
                <c:pt idx="698">
                  <c:v>44413</c:v>
                </c:pt>
                <c:pt idx="699">
                  <c:v>44420</c:v>
                </c:pt>
                <c:pt idx="700">
                  <c:v>44427</c:v>
                </c:pt>
                <c:pt idx="701">
                  <c:v>44434</c:v>
                </c:pt>
                <c:pt idx="702">
                  <c:v>44441</c:v>
                </c:pt>
                <c:pt idx="703">
                  <c:v>44448</c:v>
                </c:pt>
                <c:pt idx="704">
                  <c:v>44455</c:v>
                </c:pt>
                <c:pt idx="705">
                  <c:v>44462</c:v>
                </c:pt>
                <c:pt idx="706">
                  <c:v>44469</c:v>
                </c:pt>
                <c:pt idx="707">
                  <c:v>44476</c:v>
                </c:pt>
                <c:pt idx="708">
                  <c:v>44483</c:v>
                </c:pt>
                <c:pt idx="709">
                  <c:v>44490</c:v>
                </c:pt>
                <c:pt idx="710">
                  <c:v>44497</c:v>
                </c:pt>
                <c:pt idx="711">
                  <c:v>44504</c:v>
                </c:pt>
                <c:pt idx="712">
                  <c:v>44511</c:v>
                </c:pt>
                <c:pt idx="713">
                  <c:v>44518</c:v>
                </c:pt>
                <c:pt idx="714">
                  <c:v>44525</c:v>
                </c:pt>
                <c:pt idx="715">
                  <c:v>44532</c:v>
                </c:pt>
                <c:pt idx="716">
                  <c:v>44539</c:v>
                </c:pt>
                <c:pt idx="717">
                  <c:v>44546</c:v>
                </c:pt>
                <c:pt idx="718">
                  <c:v>44553</c:v>
                </c:pt>
                <c:pt idx="719">
                  <c:v>44560</c:v>
                </c:pt>
                <c:pt idx="720">
                  <c:v>44567</c:v>
                </c:pt>
                <c:pt idx="721">
                  <c:v>44574</c:v>
                </c:pt>
                <c:pt idx="722">
                  <c:v>44581</c:v>
                </c:pt>
                <c:pt idx="723">
                  <c:v>44588</c:v>
                </c:pt>
                <c:pt idx="724">
                  <c:v>44595</c:v>
                </c:pt>
                <c:pt idx="725">
                  <c:v>44602</c:v>
                </c:pt>
                <c:pt idx="726">
                  <c:v>44609</c:v>
                </c:pt>
                <c:pt idx="727">
                  <c:v>44616</c:v>
                </c:pt>
                <c:pt idx="728">
                  <c:v>44623</c:v>
                </c:pt>
                <c:pt idx="729">
                  <c:v>44630</c:v>
                </c:pt>
                <c:pt idx="730">
                  <c:v>44637</c:v>
                </c:pt>
                <c:pt idx="731">
                  <c:v>44644</c:v>
                </c:pt>
                <c:pt idx="732">
                  <c:v>44651</c:v>
                </c:pt>
                <c:pt idx="733">
                  <c:v>44658</c:v>
                </c:pt>
                <c:pt idx="734">
                  <c:v>44665</c:v>
                </c:pt>
                <c:pt idx="735">
                  <c:v>44672</c:v>
                </c:pt>
                <c:pt idx="736">
                  <c:v>44679</c:v>
                </c:pt>
                <c:pt idx="737">
                  <c:v>44686</c:v>
                </c:pt>
                <c:pt idx="738">
                  <c:v>44693</c:v>
                </c:pt>
                <c:pt idx="739">
                  <c:v>44700</c:v>
                </c:pt>
                <c:pt idx="740">
                  <c:v>44707</c:v>
                </c:pt>
                <c:pt idx="741">
                  <c:v>44714</c:v>
                </c:pt>
                <c:pt idx="742">
                  <c:v>44721</c:v>
                </c:pt>
                <c:pt idx="743">
                  <c:v>44728</c:v>
                </c:pt>
                <c:pt idx="744">
                  <c:v>44735</c:v>
                </c:pt>
                <c:pt idx="745">
                  <c:v>44742</c:v>
                </c:pt>
                <c:pt idx="746">
                  <c:v>44749</c:v>
                </c:pt>
                <c:pt idx="747">
                  <c:v>44756</c:v>
                </c:pt>
                <c:pt idx="748">
                  <c:v>44763</c:v>
                </c:pt>
                <c:pt idx="749">
                  <c:v>44770</c:v>
                </c:pt>
                <c:pt idx="750">
                  <c:v>44777</c:v>
                </c:pt>
                <c:pt idx="751">
                  <c:v>44784</c:v>
                </c:pt>
                <c:pt idx="752">
                  <c:v>44791</c:v>
                </c:pt>
                <c:pt idx="753">
                  <c:v>44798</c:v>
                </c:pt>
                <c:pt idx="754">
                  <c:v>44805</c:v>
                </c:pt>
                <c:pt idx="755">
                  <c:v>44812</c:v>
                </c:pt>
                <c:pt idx="756">
                  <c:v>44819</c:v>
                </c:pt>
                <c:pt idx="757">
                  <c:v>44826</c:v>
                </c:pt>
                <c:pt idx="758">
                  <c:v>44833</c:v>
                </c:pt>
                <c:pt idx="759">
                  <c:v>44840</c:v>
                </c:pt>
                <c:pt idx="760">
                  <c:v>44847</c:v>
                </c:pt>
                <c:pt idx="761">
                  <c:v>44854</c:v>
                </c:pt>
                <c:pt idx="762">
                  <c:v>44861</c:v>
                </c:pt>
                <c:pt idx="763">
                  <c:v>44868</c:v>
                </c:pt>
                <c:pt idx="764">
                  <c:v>44875</c:v>
                </c:pt>
                <c:pt idx="765">
                  <c:v>44882</c:v>
                </c:pt>
                <c:pt idx="766">
                  <c:v>44889</c:v>
                </c:pt>
                <c:pt idx="767">
                  <c:v>44896</c:v>
                </c:pt>
                <c:pt idx="768">
                  <c:v>44903</c:v>
                </c:pt>
                <c:pt idx="769">
                  <c:v>44910</c:v>
                </c:pt>
                <c:pt idx="770">
                  <c:v>44917</c:v>
                </c:pt>
                <c:pt idx="771">
                  <c:v>44924</c:v>
                </c:pt>
                <c:pt idx="772">
                  <c:v>44931</c:v>
                </c:pt>
                <c:pt idx="773">
                  <c:v>44938</c:v>
                </c:pt>
                <c:pt idx="774">
                  <c:v>44945</c:v>
                </c:pt>
                <c:pt idx="775">
                  <c:v>44952</c:v>
                </c:pt>
                <c:pt idx="776">
                  <c:v>44959</c:v>
                </c:pt>
                <c:pt idx="777">
                  <c:v>44966</c:v>
                </c:pt>
                <c:pt idx="778">
                  <c:v>44973</c:v>
                </c:pt>
                <c:pt idx="779">
                  <c:v>44980</c:v>
                </c:pt>
                <c:pt idx="780">
                  <c:v>44987</c:v>
                </c:pt>
                <c:pt idx="781">
                  <c:v>44994</c:v>
                </c:pt>
                <c:pt idx="782">
                  <c:v>45001</c:v>
                </c:pt>
                <c:pt idx="783">
                  <c:v>45008</c:v>
                </c:pt>
                <c:pt idx="784">
                  <c:v>45015</c:v>
                </c:pt>
                <c:pt idx="785">
                  <c:v>45022</c:v>
                </c:pt>
                <c:pt idx="786">
                  <c:v>45029</c:v>
                </c:pt>
                <c:pt idx="787">
                  <c:v>45036</c:v>
                </c:pt>
                <c:pt idx="788">
                  <c:v>45043</c:v>
                </c:pt>
                <c:pt idx="789">
                  <c:v>45050</c:v>
                </c:pt>
                <c:pt idx="790">
                  <c:v>45057</c:v>
                </c:pt>
                <c:pt idx="791">
                  <c:v>45064</c:v>
                </c:pt>
                <c:pt idx="792">
                  <c:v>45071</c:v>
                </c:pt>
                <c:pt idx="793">
                  <c:v>45078</c:v>
                </c:pt>
                <c:pt idx="794">
                  <c:v>45085</c:v>
                </c:pt>
                <c:pt idx="795">
                  <c:v>45092</c:v>
                </c:pt>
                <c:pt idx="796">
                  <c:v>45099</c:v>
                </c:pt>
                <c:pt idx="797">
                  <c:v>45106</c:v>
                </c:pt>
                <c:pt idx="798">
                  <c:v>45113</c:v>
                </c:pt>
                <c:pt idx="799">
                  <c:v>45120</c:v>
                </c:pt>
                <c:pt idx="800">
                  <c:v>45127</c:v>
                </c:pt>
                <c:pt idx="801">
                  <c:v>45134</c:v>
                </c:pt>
                <c:pt idx="802">
                  <c:v>45141</c:v>
                </c:pt>
                <c:pt idx="803">
                  <c:v>45148</c:v>
                </c:pt>
                <c:pt idx="804">
                  <c:v>45155</c:v>
                </c:pt>
                <c:pt idx="805">
                  <c:v>45162</c:v>
                </c:pt>
                <c:pt idx="806">
                  <c:v>45169</c:v>
                </c:pt>
                <c:pt idx="807">
                  <c:v>45176</c:v>
                </c:pt>
                <c:pt idx="808">
                  <c:v>45183</c:v>
                </c:pt>
                <c:pt idx="809">
                  <c:v>45190</c:v>
                </c:pt>
                <c:pt idx="810">
                  <c:v>45197</c:v>
                </c:pt>
                <c:pt idx="811">
                  <c:v>45204</c:v>
                </c:pt>
                <c:pt idx="812">
                  <c:v>45211</c:v>
                </c:pt>
                <c:pt idx="813">
                  <c:v>45218</c:v>
                </c:pt>
                <c:pt idx="814">
                  <c:v>45225</c:v>
                </c:pt>
                <c:pt idx="815">
                  <c:v>45232</c:v>
                </c:pt>
                <c:pt idx="816">
                  <c:v>45239</c:v>
                </c:pt>
                <c:pt idx="817">
                  <c:v>45246</c:v>
                </c:pt>
                <c:pt idx="818">
                  <c:v>45253</c:v>
                </c:pt>
                <c:pt idx="819">
                  <c:v>45260</c:v>
                </c:pt>
                <c:pt idx="820">
                  <c:v>45267</c:v>
                </c:pt>
                <c:pt idx="821">
                  <c:v>45274</c:v>
                </c:pt>
                <c:pt idx="822">
                  <c:v>45281</c:v>
                </c:pt>
                <c:pt idx="823">
                  <c:v>45289</c:v>
                </c:pt>
                <c:pt idx="824">
                  <c:v>45296</c:v>
                </c:pt>
                <c:pt idx="825">
                  <c:v>45303</c:v>
                </c:pt>
                <c:pt idx="826">
                  <c:v>45310</c:v>
                </c:pt>
                <c:pt idx="827">
                  <c:v>45317</c:v>
                </c:pt>
                <c:pt idx="828">
                  <c:v>45324</c:v>
                </c:pt>
                <c:pt idx="829">
                  <c:v>45331</c:v>
                </c:pt>
                <c:pt idx="830">
                  <c:v>45338</c:v>
                </c:pt>
                <c:pt idx="831">
                  <c:v>45345</c:v>
                </c:pt>
                <c:pt idx="832">
                  <c:v>45352</c:v>
                </c:pt>
                <c:pt idx="833">
                  <c:v>45359</c:v>
                </c:pt>
                <c:pt idx="834">
                  <c:v>45366</c:v>
                </c:pt>
                <c:pt idx="835">
                  <c:v>45373</c:v>
                </c:pt>
                <c:pt idx="836">
                  <c:v>45384</c:v>
                </c:pt>
                <c:pt idx="837">
                  <c:v>45387</c:v>
                </c:pt>
                <c:pt idx="838">
                  <c:v>45394</c:v>
                </c:pt>
                <c:pt idx="839">
                  <c:v>45401</c:v>
                </c:pt>
                <c:pt idx="840">
                  <c:v>45408</c:v>
                </c:pt>
                <c:pt idx="841">
                  <c:v>45418</c:v>
                </c:pt>
                <c:pt idx="842">
                  <c:v>45425</c:v>
                </c:pt>
                <c:pt idx="843">
                  <c:v>45432</c:v>
                </c:pt>
                <c:pt idx="844">
                  <c:v>45439</c:v>
                </c:pt>
                <c:pt idx="845">
                  <c:v>45446</c:v>
                </c:pt>
                <c:pt idx="846">
                  <c:v>45453</c:v>
                </c:pt>
                <c:pt idx="847">
                  <c:v>45460</c:v>
                </c:pt>
                <c:pt idx="848">
                  <c:v>45467</c:v>
                </c:pt>
                <c:pt idx="849">
                  <c:v>45474</c:v>
                </c:pt>
                <c:pt idx="850">
                  <c:v>45481</c:v>
                </c:pt>
                <c:pt idx="851">
                  <c:v>45488</c:v>
                </c:pt>
                <c:pt idx="852">
                  <c:v>45495</c:v>
                </c:pt>
                <c:pt idx="853">
                  <c:v>45502</c:v>
                </c:pt>
                <c:pt idx="854">
                  <c:v>45509</c:v>
                </c:pt>
                <c:pt idx="855">
                  <c:v>45516</c:v>
                </c:pt>
                <c:pt idx="856">
                  <c:v>45523</c:v>
                </c:pt>
                <c:pt idx="857">
                  <c:v>45530</c:v>
                </c:pt>
                <c:pt idx="858">
                  <c:v>45537</c:v>
                </c:pt>
                <c:pt idx="859">
                  <c:v>45544</c:v>
                </c:pt>
                <c:pt idx="860">
                  <c:v>45551</c:v>
                </c:pt>
                <c:pt idx="861">
                  <c:v>45558</c:v>
                </c:pt>
                <c:pt idx="862">
                  <c:v>45565</c:v>
                </c:pt>
                <c:pt idx="863">
                  <c:v>45572</c:v>
                </c:pt>
                <c:pt idx="864">
                  <c:v>45579</c:v>
                </c:pt>
                <c:pt idx="865">
                  <c:v>45586</c:v>
                </c:pt>
                <c:pt idx="866">
                  <c:v>45593</c:v>
                </c:pt>
                <c:pt idx="867">
                  <c:v>45600</c:v>
                </c:pt>
                <c:pt idx="868">
                  <c:v>45607</c:v>
                </c:pt>
                <c:pt idx="869">
                  <c:v>45614</c:v>
                </c:pt>
                <c:pt idx="870">
                  <c:v>45621</c:v>
                </c:pt>
                <c:pt idx="871">
                  <c:v>45628</c:v>
                </c:pt>
                <c:pt idx="872">
                  <c:v>45635</c:v>
                </c:pt>
                <c:pt idx="873">
                  <c:v>45642</c:v>
                </c:pt>
                <c:pt idx="874">
                  <c:v>45649</c:v>
                </c:pt>
                <c:pt idx="875">
                  <c:v>45657</c:v>
                </c:pt>
                <c:pt idx="876">
                  <c:v>45664</c:v>
                </c:pt>
                <c:pt idx="877">
                  <c:v>45671</c:v>
                </c:pt>
                <c:pt idx="878">
                  <c:v>45678</c:v>
                </c:pt>
                <c:pt idx="879">
                  <c:v>45685</c:v>
                </c:pt>
                <c:pt idx="880">
                  <c:v>45692</c:v>
                </c:pt>
                <c:pt idx="881">
                  <c:v>45699</c:v>
                </c:pt>
                <c:pt idx="882">
                  <c:v>45706</c:v>
                </c:pt>
                <c:pt idx="883">
                  <c:v>45713</c:v>
                </c:pt>
                <c:pt idx="884">
                  <c:v>45720</c:v>
                </c:pt>
                <c:pt idx="885">
                  <c:v>45727</c:v>
                </c:pt>
                <c:pt idx="886">
                  <c:v>45734</c:v>
                </c:pt>
                <c:pt idx="887">
                  <c:v>45741</c:v>
                </c:pt>
                <c:pt idx="888">
                  <c:v>45748</c:v>
                </c:pt>
                <c:pt idx="889">
                  <c:v>45755</c:v>
                </c:pt>
                <c:pt idx="890">
                  <c:v>45762</c:v>
                </c:pt>
                <c:pt idx="891">
                  <c:v>45771</c:v>
                </c:pt>
                <c:pt idx="892">
                  <c:v>45779</c:v>
                </c:pt>
                <c:pt idx="893">
                  <c:v>45785</c:v>
                </c:pt>
                <c:pt idx="894">
                  <c:v>45792</c:v>
                </c:pt>
                <c:pt idx="895">
                  <c:v>45799</c:v>
                </c:pt>
                <c:pt idx="896">
                  <c:v>45806</c:v>
                </c:pt>
                <c:pt idx="897">
                  <c:v>45813</c:v>
                </c:pt>
                <c:pt idx="898">
                  <c:v>45820</c:v>
                </c:pt>
                <c:pt idx="899">
                  <c:v>45827</c:v>
                </c:pt>
                <c:pt idx="900">
                  <c:v>45834</c:v>
                </c:pt>
                <c:pt idx="901">
                  <c:v>45841</c:v>
                </c:pt>
                <c:pt idx="902">
                  <c:v>45848</c:v>
                </c:pt>
                <c:pt idx="903">
                  <c:v>45855</c:v>
                </c:pt>
                <c:pt idx="904">
                  <c:v>45862</c:v>
                </c:pt>
                <c:pt idx="905">
                  <c:v>45869</c:v>
                </c:pt>
                <c:pt idx="906">
                  <c:v>45876</c:v>
                </c:pt>
                <c:pt idx="907">
                  <c:v>45883</c:v>
                </c:pt>
                <c:pt idx="908">
                  <c:v>45890</c:v>
                </c:pt>
                <c:pt idx="909">
                  <c:v>45897</c:v>
                </c:pt>
                <c:pt idx="910">
                  <c:v>45904</c:v>
                </c:pt>
                <c:pt idx="911">
                  <c:v>45911</c:v>
                </c:pt>
                <c:pt idx="912">
                  <c:v>45918</c:v>
                </c:pt>
                <c:pt idx="913">
                  <c:v>45925</c:v>
                </c:pt>
                <c:pt idx="914">
                  <c:v>45932</c:v>
                </c:pt>
                <c:pt idx="915">
                  <c:v>45939</c:v>
                </c:pt>
                <c:pt idx="916">
                  <c:v>45946</c:v>
                </c:pt>
                <c:pt idx="917">
                  <c:v>45953</c:v>
                </c:pt>
                <c:pt idx="918">
                  <c:v>45960</c:v>
                </c:pt>
                <c:pt idx="919">
                  <c:v>45967</c:v>
                </c:pt>
                <c:pt idx="920">
                  <c:v>45974</c:v>
                </c:pt>
                <c:pt idx="921">
                  <c:v>45981</c:v>
                </c:pt>
                <c:pt idx="922">
                  <c:v>45988</c:v>
                </c:pt>
                <c:pt idx="923">
                  <c:v>45995</c:v>
                </c:pt>
                <c:pt idx="924">
                  <c:v>46002</c:v>
                </c:pt>
                <c:pt idx="925">
                  <c:v>46009</c:v>
                </c:pt>
                <c:pt idx="926">
                  <c:v>46020</c:v>
                </c:pt>
                <c:pt idx="927">
                  <c:v>46024</c:v>
                </c:pt>
                <c:pt idx="928">
                  <c:v>46030</c:v>
                </c:pt>
                <c:pt idx="929">
                  <c:v>46037</c:v>
                </c:pt>
                <c:pt idx="930">
                  <c:v>46044</c:v>
                </c:pt>
                <c:pt idx="931">
                  <c:v>46051</c:v>
                </c:pt>
                <c:pt idx="932">
                  <c:v>46058</c:v>
                </c:pt>
                <c:pt idx="933">
                  <c:v>46065</c:v>
                </c:pt>
                <c:pt idx="934">
                  <c:v>46072</c:v>
                </c:pt>
                <c:pt idx="935">
                  <c:v>46079</c:v>
                </c:pt>
                <c:pt idx="936">
                  <c:v>46086</c:v>
                </c:pt>
                <c:pt idx="937">
                  <c:v>46093</c:v>
                </c:pt>
                <c:pt idx="938">
                  <c:v>46100</c:v>
                </c:pt>
                <c:pt idx="939">
                  <c:v>46107</c:v>
                </c:pt>
                <c:pt idx="940">
                  <c:v>46114</c:v>
                </c:pt>
                <c:pt idx="941">
                  <c:v>46121</c:v>
                </c:pt>
                <c:pt idx="942">
                  <c:v>46128</c:v>
                </c:pt>
                <c:pt idx="943">
                  <c:v>46135</c:v>
                </c:pt>
                <c:pt idx="944">
                  <c:v>46142</c:v>
                </c:pt>
                <c:pt idx="945">
                  <c:v>46149</c:v>
                </c:pt>
                <c:pt idx="946">
                  <c:v>46156</c:v>
                </c:pt>
                <c:pt idx="947">
                  <c:v>46163</c:v>
                </c:pt>
                <c:pt idx="948">
                  <c:v>46170</c:v>
                </c:pt>
                <c:pt idx="949">
                  <c:v>46177</c:v>
                </c:pt>
                <c:pt idx="950">
                  <c:v>46184</c:v>
                </c:pt>
                <c:pt idx="951">
                  <c:v>46191</c:v>
                </c:pt>
                <c:pt idx="952">
                  <c:v>46198</c:v>
                </c:pt>
                <c:pt idx="953">
                  <c:v>46205</c:v>
                </c:pt>
                <c:pt idx="954">
                  <c:v>46212</c:v>
                </c:pt>
                <c:pt idx="955">
                  <c:v>46219</c:v>
                </c:pt>
                <c:pt idx="956">
                  <c:v>46226</c:v>
                </c:pt>
                <c:pt idx="957">
                  <c:v>46233</c:v>
                </c:pt>
                <c:pt idx="958">
                  <c:v>46240</c:v>
                </c:pt>
                <c:pt idx="959">
                  <c:v>46247</c:v>
                </c:pt>
                <c:pt idx="960">
                  <c:v>46254</c:v>
                </c:pt>
                <c:pt idx="961">
                  <c:v>46261</c:v>
                </c:pt>
                <c:pt idx="962">
                  <c:v>46268</c:v>
                </c:pt>
                <c:pt idx="963">
                  <c:v>46275</c:v>
                </c:pt>
                <c:pt idx="964">
                  <c:v>46282</c:v>
                </c:pt>
                <c:pt idx="965">
                  <c:v>46289</c:v>
                </c:pt>
                <c:pt idx="966">
                  <c:v>46296</c:v>
                </c:pt>
                <c:pt idx="967">
                  <c:v>46303</c:v>
                </c:pt>
                <c:pt idx="968">
                  <c:v>46310</c:v>
                </c:pt>
                <c:pt idx="969">
                  <c:v>46317</c:v>
                </c:pt>
                <c:pt idx="970">
                  <c:v>46324</c:v>
                </c:pt>
                <c:pt idx="971">
                  <c:v>46331</c:v>
                </c:pt>
                <c:pt idx="972">
                  <c:v>46338</c:v>
                </c:pt>
                <c:pt idx="973">
                  <c:v>46345</c:v>
                </c:pt>
                <c:pt idx="974">
                  <c:v>46352</c:v>
                </c:pt>
                <c:pt idx="975">
                  <c:v>46359</c:v>
                </c:pt>
                <c:pt idx="976">
                  <c:v>46366</c:v>
                </c:pt>
                <c:pt idx="977">
                  <c:v>46373</c:v>
                </c:pt>
                <c:pt idx="978">
                  <c:v>46380</c:v>
                </c:pt>
                <c:pt idx="979">
                  <c:v>46387</c:v>
                </c:pt>
                <c:pt idx="980">
                  <c:v>46394</c:v>
                </c:pt>
                <c:pt idx="981">
                  <c:v>46401</c:v>
                </c:pt>
                <c:pt idx="982">
                  <c:v>46408</c:v>
                </c:pt>
                <c:pt idx="983">
                  <c:v>46415</c:v>
                </c:pt>
                <c:pt idx="984">
                  <c:v>46422</c:v>
                </c:pt>
                <c:pt idx="985">
                  <c:v>46429</c:v>
                </c:pt>
                <c:pt idx="986">
                  <c:v>46436</c:v>
                </c:pt>
                <c:pt idx="987">
                  <c:v>46443</c:v>
                </c:pt>
                <c:pt idx="988">
                  <c:v>46450</c:v>
                </c:pt>
                <c:pt idx="989">
                  <c:v>46457</c:v>
                </c:pt>
                <c:pt idx="990">
                  <c:v>46464</c:v>
                </c:pt>
                <c:pt idx="991">
                  <c:v>46471</c:v>
                </c:pt>
                <c:pt idx="992">
                  <c:v>46478</c:v>
                </c:pt>
                <c:pt idx="993">
                  <c:v>46485</c:v>
                </c:pt>
                <c:pt idx="994">
                  <c:v>46492</c:v>
                </c:pt>
                <c:pt idx="995">
                  <c:v>46499</c:v>
                </c:pt>
                <c:pt idx="996">
                  <c:v>46506</c:v>
                </c:pt>
                <c:pt idx="997">
                  <c:v>46513</c:v>
                </c:pt>
                <c:pt idx="998">
                  <c:v>46520</c:v>
                </c:pt>
                <c:pt idx="999">
                  <c:v>46527</c:v>
                </c:pt>
                <c:pt idx="1000">
                  <c:v>46534</c:v>
                </c:pt>
                <c:pt idx="1001">
                  <c:v>46541</c:v>
                </c:pt>
                <c:pt idx="1002">
                  <c:v>46548</c:v>
                </c:pt>
                <c:pt idx="1003">
                  <c:v>46555</c:v>
                </c:pt>
                <c:pt idx="1004">
                  <c:v>46562</c:v>
                </c:pt>
                <c:pt idx="1005">
                  <c:v>46569</c:v>
                </c:pt>
                <c:pt idx="1006">
                  <c:v>46576</c:v>
                </c:pt>
                <c:pt idx="1007">
                  <c:v>46583</c:v>
                </c:pt>
                <c:pt idx="1008">
                  <c:v>46590</c:v>
                </c:pt>
                <c:pt idx="1009">
                  <c:v>46597</c:v>
                </c:pt>
                <c:pt idx="1010">
                  <c:v>46604</c:v>
                </c:pt>
                <c:pt idx="1011">
                  <c:v>46611</c:v>
                </c:pt>
                <c:pt idx="1012">
                  <c:v>46618</c:v>
                </c:pt>
                <c:pt idx="1013">
                  <c:v>46625</c:v>
                </c:pt>
                <c:pt idx="1014">
                  <c:v>46632</c:v>
                </c:pt>
                <c:pt idx="1015">
                  <c:v>46639</c:v>
                </c:pt>
                <c:pt idx="1016">
                  <c:v>46646</c:v>
                </c:pt>
                <c:pt idx="1017">
                  <c:v>46653</c:v>
                </c:pt>
                <c:pt idx="1018">
                  <c:v>46660</c:v>
                </c:pt>
                <c:pt idx="1019">
                  <c:v>46667</c:v>
                </c:pt>
                <c:pt idx="1020">
                  <c:v>46674</c:v>
                </c:pt>
                <c:pt idx="1021">
                  <c:v>46681</c:v>
                </c:pt>
                <c:pt idx="1022">
                  <c:v>46688</c:v>
                </c:pt>
                <c:pt idx="1023">
                  <c:v>46695</c:v>
                </c:pt>
                <c:pt idx="1024">
                  <c:v>46702</c:v>
                </c:pt>
                <c:pt idx="1025">
                  <c:v>46709</c:v>
                </c:pt>
                <c:pt idx="1026">
                  <c:v>46716</c:v>
                </c:pt>
                <c:pt idx="1027">
                  <c:v>46723</c:v>
                </c:pt>
                <c:pt idx="1028">
                  <c:v>46730</c:v>
                </c:pt>
                <c:pt idx="1029">
                  <c:v>46737</c:v>
                </c:pt>
                <c:pt idx="1030">
                  <c:v>46744</c:v>
                </c:pt>
                <c:pt idx="1031">
                  <c:v>46751</c:v>
                </c:pt>
                <c:pt idx="1032">
                  <c:v>46758</c:v>
                </c:pt>
                <c:pt idx="1033">
                  <c:v>46765</c:v>
                </c:pt>
                <c:pt idx="1034">
                  <c:v>46772</c:v>
                </c:pt>
                <c:pt idx="1035">
                  <c:v>46779</c:v>
                </c:pt>
                <c:pt idx="1036">
                  <c:v>46786</c:v>
                </c:pt>
                <c:pt idx="1037">
                  <c:v>46793</c:v>
                </c:pt>
                <c:pt idx="1038">
                  <c:v>46800</c:v>
                </c:pt>
                <c:pt idx="1039">
                  <c:v>46807</c:v>
                </c:pt>
                <c:pt idx="1040">
                  <c:v>46814</c:v>
                </c:pt>
                <c:pt idx="1041">
                  <c:v>46821</c:v>
                </c:pt>
                <c:pt idx="1042">
                  <c:v>46828</c:v>
                </c:pt>
                <c:pt idx="1043">
                  <c:v>46835</c:v>
                </c:pt>
                <c:pt idx="1044">
                  <c:v>46842</c:v>
                </c:pt>
                <c:pt idx="1045">
                  <c:v>46849</c:v>
                </c:pt>
                <c:pt idx="1046">
                  <c:v>46856</c:v>
                </c:pt>
                <c:pt idx="1047">
                  <c:v>46863</c:v>
                </c:pt>
                <c:pt idx="1048">
                  <c:v>46870</c:v>
                </c:pt>
                <c:pt idx="1049">
                  <c:v>46877</c:v>
                </c:pt>
                <c:pt idx="1050">
                  <c:v>46884</c:v>
                </c:pt>
                <c:pt idx="1051">
                  <c:v>46891</c:v>
                </c:pt>
                <c:pt idx="1052">
                  <c:v>46898</c:v>
                </c:pt>
                <c:pt idx="1053">
                  <c:v>46905</c:v>
                </c:pt>
                <c:pt idx="1054">
                  <c:v>46912</c:v>
                </c:pt>
                <c:pt idx="1055">
                  <c:v>46919</c:v>
                </c:pt>
                <c:pt idx="1056">
                  <c:v>46926</c:v>
                </c:pt>
                <c:pt idx="1057">
                  <c:v>46933</c:v>
                </c:pt>
                <c:pt idx="1058">
                  <c:v>46940</c:v>
                </c:pt>
                <c:pt idx="1059">
                  <c:v>46947</c:v>
                </c:pt>
                <c:pt idx="1060">
                  <c:v>46954</c:v>
                </c:pt>
                <c:pt idx="1061">
                  <c:v>46961</c:v>
                </c:pt>
                <c:pt idx="1062">
                  <c:v>46968</c:v>
                </c:pt>
                <c:pt idx="1063">
                  <c:v>46975</c:v>
                </c:pt>
                <c:pt idx="1064">
                  <c:v>46982</c:v>
                </c:pt>
                <c:pt idx="1065">
                  <c:v>46989</c:v>
                </c:pt>
                <c:pt idx="1066">
                  <c:v>46996</c:v>
                </c:pt>
                <c:pt idx="1067">
                  <c:v>47003</c:v>
                </c:pt>
                <c:pt idx="1068">
                  <c:v>47010</c:v>
                </c:pt>
                <c:pt idx="1069">
                  <c:v>47017</c:v>
                </c:pt>
                <c:pt idx="1070">
                  <c:v>47024</c:v>
                </c:pt>
                <c:pt idx="1071">
                  <c:v>47031</c:v>
                </c:pt>
                <c:pt idx="1072">
                  <c:v>47038</c:v>
                </c:pt>
                <c:pt idx="1073">
                  <c:v>47045</c:v>
                </c:pt>
                <c:pt idx="1074">
                  <c:v>47052</c:v>
                </c:pt>
                <c:pt idx="1075">
                  <c:v>47059</c:v>
                </c:pt>
                <c:pt idx="1076">
                  <c:v>47066</c:v>
                </c:pt>
                <c:pt idx="1077">
                  <c:v>47073</c:v>
                </c:pt>
                <c:pt idx="1078">
                  <c:v>47080</c:v>
                </c:pt>
                <c:pt idx="1079">
                  <c:v>47087</c:v>
                </c:pt>
                <c:pt idx="1080">
                  <c:v>47094</c:v>
                </c:pt>
                <c:pt idx="1081">
                  <c:v>47101</c:v>
                </c:pt>
                <c:pt idx="1082">
                  <c:v>47108</c:v>
                </c:pt>
                <c:pt idx="1083">
                  <c:v>47116</c:v>
                </c:pt>
                <c:pt idx="1084">
                  <c:v>47123</c:v>
                </c:pt>
                <c:pt idx="1085">
                  <c:v>47130</c:v>
                </c:pt>
                <c:pt idx="1086">
                  <c:v>47137</c:v>
                </c:pt>
                <c:pt idx="1087">
                  <c:v>47144</c:v>
                </c:pt>
                <c:pt idx="1088">
                  <c:v>47151</c:v>
                </c:pt>
                <c:pt idx="1089">
                  <c:v>47158</c:v>
                </c:pt>
                <c:pt idx="1090">
                  <c:v>47165</c:v>
                </c:pt>
                <c:pt idx="1091">
                  <c:v>47172</c:v>
                </c:pt>
                <c:pt idx="1092">
                  <c:v>47179</c:v>
                </c:pt>
                <c:pt idx="1093">
                  <c:v>47186</c:v>
                </c:pt>
                <c:pt idx="1094">
                  <c:v>47193</c:v>
                </c:pt>
                <c:pt idx="1095">
                  <c:v>47200</c:v>
                </c:pt>
                <c:pt idx="1096">
                  <c:v>47211</c:v>
                </c:pt>
                <c:pt idx="1097">
                  <c:v>47214</c:v>
                </c:pt>
                <c:pt idx="1098">
                  <c:v>47221</c:v>
                </c:pt>
                <c:pt idx="1099">
                  <c:v>47228</c:v>
                </c:pt>
                <c:pt idx="1100">
                  <c:v>47235</c:v>
                </c:pt>
                <c:pt idx="1101">
                  <c:v>47242</c:v>
                </c:pt>
                <c:pt idx="1102">
                  <c:v>47249</c:v>
                </c:pt>
                <c:pt idx="1103">
                  <c:v>47256</c:v>
                </c:pt>
                <c:pt idx="1104">
                  <c:v>47263</c:v>
                </c:pt>
                <c:pt idx="1105">
                  <c:v>47270</c:v>
                </c:pt>
                <c:pt idx="1106">
                  <c:v>47277</c:v>
                </c:pt>
                <c:pt idx="1107">
                  <c:v>47284</c:v>
                </c:pt>
                <c:pt idx="1108">
                  <c:v>47291</c:v>
                </c:pt>
                <c:pt idx="1109">
                  <c:v>47298</c:v>
                </c:pt>
                <c:pt idx="1110">
                  <c:v>47305</c:v>
                </c:pt>
                <c:pt idx="1111">
                  <c:v>47312</c:v>
                </c:pt>
                <c:pt idx="1112">
                  <c:v>47319</c:v>
                </c:pt>
                <c:pt idx="1113">
                  <c:v>47326</c:v>
                </c:pt>
                <c:pt idx="1114">
                  <c:v>47333</c:v>
                </c:pt>
                <c:pt idx="1115">
                  <c:v>47340</c:v>
                </c:pt>
                <c:pt idx="1116">
                  <c:v>47347</c:v>
                </c:pt>
                <c:pt idx="1117">
                  <c:v>47354</c:v>
                </c:pt>
                <c:pt idx="1118">
                  <c:v>47361</c:v>
                </c:pt>
                <c:pt idx="1119">
                  <c:v>47368</c:v>
                </c:pt>
                <c:pt idx="1120">
                  <c:v>47375</c:v>
                </c:pt>
                <c:pt idx="1121">
                  <c:v>47382</c:v>
                </c:pt>
                <c:pt idx="1122">
                  <c:v>47389</c:v>
                </c:pt>
                <c:pt idx="1123">
                  <c:v>47396</c:v>
                </c:pt>
                <c:pt idx="1124">
                  <c:v>47403</c:v>
                </c:pt>
                <c:pt idx="1125">
                  <c:v>47410</c:v>
                </c:pt>
                <c:pt idx="1126">
                  <c:v>47417</c:v>
                </c:pt>
                <c:pt idx="1127">
                  <c:v>47424</c:v>
                </c:pt>
                <c:pt idx="1128">
                  <c:v>47431</c:v>
                </c:pt>
                <c:pt idx="1129">
                  <c:v>47438</c:v>
                </c:pt>
                <c:pt idx="1130">
                  <c:v>47445</c:v>
                </c:pt>
                <c:pt idx="1131">
                  <c:v>47452</c:v>
                </c:pt>
                <c:pt idx="1132">
                  <c:v>47459</c:v>
                </c:pt>
                <c:pt idx="1133">
                  <c:v>47466</c:v>
                </c:pt>
                <c:pt idx="1134">
                  <c:v>47473</c:v>
                </c:pt>
                <c:pt idx="1135">
                  <c:v>47483</c:v>
                </c:pt>
                <c:pt idx="1136">
                  <c:v>47490</c:v>
                </c:pt>
                <c:pt idx="1137">
                  <c:v>47497</c:v>
                </c:pt>
                <c:pt idx="1138">
                  <c:v>47504</c:v>
                </c:pt>
                <c:pt idx="1139">
                  <c:v>47511</c:v>
                </c:pt>
                <c:pt idx="1140">
                  <c:v>47518</c:v>
                </c:pt>
                <c:pt idx="1141">
                  <c:v>47525</c:v>
                </c:pt>
                <c:pt idx="1142">
                  <c:v>47532</c:v>
                </c:pt>
                <c:pt idx="1143">
                  <c:v>47539</c:v>
                </c:pt>
                <c:pt idx="1144">
                  <c:v>47546</c:v>
                </c:pt>
                <c:pt idx="1145">
                  <c:v>47553</c:v>
                </c:pt>
                <c:pt idx="1146">
                  <c:v>47560</c:v>
                </c:pt>
                <c:pt idx="1147">
                  <c:v>47567</c:v>
                </c:pt>
                <c:pt idx="1148">
                  <c:v>47574</c:v>
                </c:pt>
                <c:pt idx="1149">
                  <c:v>47581</c:v>
                </c:pt>
                <c:pt idx="1150">
                  <c:v>47588</c:v>
                </c:pt>
                <c:pt idx="1151">
                  <c:v>47597</c:v>
                </c:pt>
                <c:pt idx="1152">
                  <c:v>47602</c:v>
                </c:pt>
                <c:pt idx="1153">
                  <c:v>47609</c:v>
                </c:pt>
                <c:pt idx="1154">
                  <c:v>47616</c:v>
                </c:pt>
                <c:pt idx="1155">
                  <c:v>47623</c:v>
                </c:pt>
                <c:pt idx="1156">
                  <c:v>47630</c:v>
                </c:pt>
                <c:pt idx="1157">
                  <c:v>47637</c:v>
                </c:pt>
                <c:pt idx="1158">
                  <c:v>47644</c:v>
                </c:pt>
                <c:pt idx="1159">
                  <c:v>47651</c:v>
                </c:pt>
                <c:pt idx="1160">
                  <c:v>47658</c:v>
                </c:pt>
                <c:pt idx="1161">
                  <c:v>47665</c:v>
                </c:pt>
                <c:pt idx="1162">
                  <c:v>47672</c:v>
                </c:pt>
                <c:pt idx="1163">
                  <c:v>47679</c:v>
                </c:pt>
                <c:pt idx="1164">
                  <c:v>47686</c:v>
                </c:pt>
                <c:pt idx="1165">
                  <c:v>47693</c:v>
                </c:pt>
                <c:pt idx="1166">
                  <c:v>47700</c:v>
                </c:pt>
                <c:pt idx="1167">
                  <c:v>47707</c:v>
                </c:pt>
                <c:pt idx="1168">
                  <c:v>47714</c:v>
                </c:pt>
                <c:pt idx="1169">
                  <c:v>47721</c:v>
                </c:pt>
                <c:pt idx="1170">
                  <c:v>47728</c:v>
                </c:pt>
                <c:pt idx="1171">
                  <c:v>47735</c:v>
                </c:pt>
                <c:pt idx="1172">
                  <c:v>47742</c:v>
                </c:pt>
                <c:pt idx="1173">
                  <c:v>47749</c:v>
                </c:pt>
                <c:pt idx="1174">
                  <c:v>47756</c:v>
                </c:pt>
                <c:pt idx="1175">
                  <c:v>47763</c:v>
                </c:pt>
                <c:pt idx="1176">
                  <c:v>47770</c:v>
                </c:pt>
                <c:pt idx="1177">
                  <c:v>47777</c:v>
                </c:pt>
                <c:pt idx="1178">
                  <c:v>47784</c:v>
                </c:pt>
                <c:pt idx="1179">
                  <c:v>47791</c:v>
                </c:pt>
                <c:pt idx="1180">
                  <c:v>47798</c:v>
                </c:pt>
                <c:pt idx="1181">
                  <c:v>47805</c:v>
                </c:pt>
                <c:pt idx="1182">
                  <c:v>47812</c:v>
                </c:pt>
                <c:pt idx="1183">
                  <c:v>47819</c:v>
                </c:pt>
                <c:pt idx="1184">
                  <c:v>47826</c:v>
                </c:pt>
                <c:pt idx="1185">
                  <c:v>47833</c:v>
                </c:pt>
                <c:pt idx="1186">
                  <c:v>47840</c:v>
                </c:pt>
                <c:pt idx="1187">
                  <c:v>47848</c:v>
                </c:pt>
                <c:pt idx="1188">
                  <c:v>47855</c:v>
                </c:pt>
                <c:pt idx="1189">
                  <c:v>47862</c:v>
                </c:pt>
                <c:pt idx="1190">
                  <c:v>47869</c:v>
                </c:pt>
                <c:pt idx="1191">
                  <c:v>47876</c:v>
                </c:pt>
                <c:pt idx="1192">
                  <c:v>47883</c:v>
                </c:pt>
                <c:pt idx="1193">
                  <c:v>47890</c:v>
                </c:pt>
                <c:pt idx="1194">
                  <c:v>47897</c:v>
                </c:pt>
                <c:pt idx="1195">
                  <c:v>47904</c:v>
                </c:pt>
                <c:pt idx="1196">
                  <c:v>47911</c:v>
                </c:pt>
                <c:pt idx="1197">
                  <c:v>47918</c:v>
                </c:pt>
                <c:pt idx="1198">
                  <c:v>47925</c:v>
                </c:pt>
                <c:pt idx="1199">
                  <c:v>47932</c:v>
                </c:pt>
                <c:pt idx="1200">
                  <c:v>47939</c:v>
                </c:pt>
                <c:pt idx="1201">
                  <c:v>47946</c:v>
                </c:pt>
                <c:pt idx="1202">
                  <c:v>47955</c:v>
                </c:pt>
                <c:pt idx="1203">
                  <c:v>47962</c:v>
                </c:pt>
                <c:pt idx="1204">
                  <c:v>47970</c:v>
                </c:pt>
                <c:pt idx="1205">
                  <c:v>47976</c:v>
                </c:pt>
                <c:pt idx="1206">
                  <c:v>47983</c:v>
                </c:pt>
                <c:pt idx="1207">
                  <c:v>47990</c:v>
                </c:pt>
                <c:pt idx="1208">
                  <c:v>47997</c:v>
                </c:pt>
                <c:pt idx="1209">
                  <c:v>48004</c:v>
                </c:pt>
                <c:pt idx="1210">
                  <c:v>48011</c:v>
                </c:pt>
                <c:pt idx="1211">
                  <c:v>48018</c:v>
                </c:pt>
                <c:pt idx="1212">
                  <c:v>48025</c:v>
                </c:pt>
                <c:pt idx="1213">
                  <c:v>48032</c:v>
                </c:pt>
                <c:pt idx="1214">
                  <c:v>48039</c:v>
                </c:pt>
                <c:pt idx="1215">
                  <c:v>48046</c:v>
                </c:pt>
                <c:pt idx="1216">
                  <c:v>48053</c:v>
                </c:pt>
                <c:pt idx="1217">
                  <c:v>48060</c:v>
                </c:pt>
                <c:pt idx="1218">
                  <c:v>48067</c:v>
                </c:pt>
                <c:pt idx="1219">
                  <c:v>48074</c:v>
                </c:pt>
                <c:pt idx="1220">
                  <c:v>48081</c:v>
                </c:pt>
                <c:pt idx="1221">
                  <c:v>48088</c:v>
                </c:pt>
                <c:pt idx="1222">
                  <c:v>48095</c:v>
                </c:pt>
                <c:pt idx="1223">
                  <c:v>48102</c:v>
                </c:pt>
                <c:pt idx="1224">
                  <c:v>48109</c:v>
                </c:pt>
                <c:pt idx="1225">
                  <c:v>48116</c:v>
                </c:pt>
                <c:pt idx="1226">
                  <c:v>48123</c:v>
                </c:pt>
                <c:pt idx="1227">
                  <c:v>48130</c:v>
                </c:pt>
                <c:pt idx="1228">
                  <c:v>48137</c:v>
                </c:pt>
                <c:pt idx="1229">
                  <c:v>48144</c:v>
                </c:pt>
                <c:pt idx="1230">
                  <c:v>48151</c:v>
                </c:pt>
                <c:pt idx="1231">
                  <c:v>48158</c:v>
                </c:pt>
                <c:pt idx="1232">
                  <c:v>48165</c:v>
                </c:pt>
                <c:pt idx="1233">
                  <c:v>48172</c:v>
                </c:pt>
                <c:pt idx="1234">
                  <c:v>48179</c:v>
                </c:pt>
                <c:pt idx="1235">
                  <c:v>48186</c:v>
                </c:pt>
                <c:pt idx="1236">
                  <c:v>48193</c:v>
                </c:pt>
                <c:pt idx="1237">
                  <c:v>48200</c:v>
                </c:pt>
                <c:pt idx="1238">
                  <c:v>48211</c:v>
                </c:pt>
                <c:pt idx="1239">
                  <c:v>48215</c:v>
                </c:pt>
                <c:pt idx="1240">
                  <c:v>48221</c:v>
                </c:pt>
                <c:pt idx="1241">
                  <c:v>48228</c:v>
                </c:pt>
                <c:pt idx="1242">
                  <c:v>48235</c:v>
                </c:pt>
                <c:pt idx="1243">
                  <c:v>48242</c:v>
                </c:pt>
                <c:pt idx="1244">
                  <c:v>48249</c:v>
                </c:pt>
                <c:pt idx="1245">
                  <c:v>48256</c:v>
                </c:pt>
                <c:pt idx="1246">
                  <c:v>48263</c:v>
                </c:pt>
                <c:pt idx="1247">
                  <c:v>48270</c:v>
                </c:pt>
                <c:pt idx="1248">
                  <c:v>48277</c:v>
                </c:pt>
                <c:pt idx="1249">
                  <c:v>48284</c:v>
                </c:pt>
                <c:pt idx="1250">
                  <c:v>48291</c:v>
                </c:pt>
                <c:pt idx="1251">
                  <c:v>48298</c:v>
                </c:pt>
                <c:pt idx="1252">
                  <c:v>48305</c:v>
                </c:pt>
                <c:pt idx="1253">
                  <c:v>48312</c:v>
                </c:pt>
                <c:pt idx="1254">
                  <c:v>48319</c:v>
                </c:pt>
                <c:pt idx="1255">
                  <c:v>48326</c:v>
                </c:pt>
                <c:pt idx="1256">
                  <c:v>48333</c:v>
                </c:pt>
                <c:pt idx="1257">
                  <c:v>48340</c:v>
                </c:pt>
                <c:pt idx="1258">
                  <c:v>48347</c:v>
                </c:pt>
                <c:pt idx="1259">
                  <c:v>48354</c:v>
                </c:pt>
                <c:pt idx="1260">
                  <c:v>48361</c:v>
                </c:pt>
                <c:pt idx="1261">
                  <c:v>48368</c:v>
                </c:pt>
                <c:pt idx="1262">
                  <c:v>48375</c:v>
                </c:pt>
                <c:pt idx="1263">
                  <c:v>48382</c:v>
                </c:pt>
                <c:pt idx="1264">
                  <c:v>48389</c:v>
                </c:pt>
                <c:pt idx="1265">
                  <c:v>48396</c:v>
                </c:pt>
                <c:pt idx="1266">
                  <c:v>48403</c:v>
                </c:pt>
                <c:pt idx="1267">
                  <c:v>48410</c:v>
                </c:pt>
                <c:pt idx="1268">
                  <c:v>48417</c:v>
                </c:pt>
                <c:pt idx="1269">
                  <c:v>48424</c:v>
                </c:pt>
                <c:pt idx="1270">
                  <c:v>48431</c:v>
                </c:pt>
                <c:pt idx="1271">
                  <c:v>48438</c:v>
                </c:pt>
                <c:pt idx="1272">
                  <c:v>48445</c:v>
                </c:pt>
                <c:pt idx="1273">
                  <c:v>48452</c:v>
                </c:pt>
                <c:pt idx="1274">
                  <c:v>48459</c:v>
                </c:pt>
                <c:pt idx="1275">
                  <c:v>48466</c:v>
                </c:pt>
                <c:pt idx="1276">
                  <c:v>48473</c:v>
                </c:pt>
                <c:pt idx="1277">
                  <c:v>48480</c:v>
                </c:pt>
                <c:pt idx="1278">
                  <c:v>48487</c:v>
                </c:pt>
                <c:pt idx="1279">
                  <c:v>48494</c:v>
                </c:pt>
                <c:pt idx="1280">
                  <c:v>48501</c:v>
                </c:pt>
                <c:pt idx="1281">
                  <c:v>48508</c:v>
                </c:pt>
                <c:pt idx="1282">
                  <c:v>48515</c:v>
                </c:pt>
                <c:pt idx="1283">
                  <c:v>48522</c:v>
                </c:pt>
                <c:pt idx="1284">
                  <c:v>48529</c:v>
                </c:pt>
                <c:pt idx="1285">
                  <c:v>48536</c:v>
                </c:pt>
                <c:pt idx="1286">
                  <c:v>48543</c:v>
                </c:pt>
                <c:pt idx="1287">
                  <c:v>48550</c:v>
                </c:pt>
                <c:pt idx="1288">
                  <c:v>48557</c:v>
                </c:pt>
                <c:pt idx="1289">
                  <c:v>48564</c:v>
                </c:pt>
                <c:pt idx="1290">
                  <c:v>48571</c:v>
                </c:pt>
                <c:pt idx="1291">
                  <c:v>48578</c:v>
                </c:pt>
                <c:pt idx="1292">
                  <c:v>48585</c:v>
                </c:pt>
                <c:pt idx="1293">
                  <c:v>48592</c:v>
                </c:pt>
                <c:pt idx="1294">
                  <c:v>48599</c:v>
                </c:pt>
                <c:pt idx="1295">
                  <c:v>48606</c:v>
                </c:pt>
                <c:pt idx="1296">
                  <c:v>48613</c:v>
                </c:pt>
                <c:pt idx="1297">
                  <c:v>48620</c:v>
                </c:pt>
                <c:pt idx="1298">
                  <c:v>48627</c:v>
                </c:pt>
                <c:pt idx="1299">
                  <c:v>48634</c:v>
                </c:pt>
                <c:pt idx="1300">
                  <c:v>48641</c:v>
                </c:pt>
                <c:pt idx="1301">
                  <c:v>48648</c:v>
                </c:pt>
                <c:pt idx="1302">
                  <c:v>48655</c:v>
                </c:pt>
                <c:pt idx="1303">
                  <c:v>48662</c:v>
                </c:pt>
                <c:pt idx="1304">
                  <c:v>48669</c:v>
                </c:pt>
                <c:pt idx="1305">
                  <c:v>48676</c:v>
                </c:pt>
                <c:pt idx="1306">
                  <c:v>48683</c:v>
                </c:pt>
                <c:pt idx="1307">
                  <c:v>48690</c:v>
                </c:pt>
                <c:pt idx="1308">
                  <c:v>48697</c:v>
                </c:pt>
                <c:pt idx="1309">
                  <c:v>48704</c:v>
                </c:pt>
                <c:pt idx="1310">
                  <c:v>48711</c:v>
                </c:pt>
                <c:pt idx="1311">
                  <c:v>48718</c:v>
                </c:pt>
                <c:pt idx="1312">
                  <c:v>48725</c:v>
                </c:pt>
                <c:pt idx="1313">
                  <c:v>48732</c:v>
                </c:pt>
                <c:pt idx="1314">
                  <c:v>48739</c:v>
                </c:pt>
                <c:pt idx="1315">
                  <c:v>48746</c:v>
                </c:pt>
                <c:pt idx="1316">
                  <c:v>48753</c:v>
                </c:pt>
                <c:pt idx="1317">
                  <c:v>48760</c:v>
                </c:pt>
                <c:pt idx="1318">
                  <c:v>48767</c:v>
                </c:pt>
                <c:pt idx="1319">
                  <c:v>48774</c:v>
                </c:pt>
                <c:pt idx="1320">
                  <c:v>48781</c:v>
                </c:pt>
                <c:pt idx="1321">
                  <c:v>48788</c:v>
                </c:pt>
                <c:pt idx="1322">
                  <c:v>48795</c:v>
                </c:pt>
                <c:pt idx="1323">
                  <c:v>48802</c:v>
                </c:pt>
                <c:pt idx="1324">
                  <c:v>48809</c:v>
                </c:pt>
                <c:pt idx="1325">
                  <c:v>48816</c:v>
                </c:pt>
                <c:pt idx="1326">
                  <c:v>48823</c:v>
                </c:pt>
                <c:pt idx="1327">
                  <c:v>48830</c:v>
                </c:pt>
                <c:pt idx="1328">
                  <c:v>48837</c:v>
                </c:pt>
                <c:pt idx="1329">
                  <c:v>48844</c:v>
                </c:pt>
                <c:pt idx="1330">
                  <c:v>48851</c:v>
                </c:pt>
                <c:pt idx="1331">
                  <c:v>48858</c:v>
                </c:pt>
                <c:pt idx="1332">
                  <c:v>48865</c:v>
                </c:pt>
                <c:pt idx="1333">
                  <c:v>48872</c:v>
                </c:pt>
                <c:pt idx="1334">
                  <c:v>48879</c:v>
                </c:pt>
                <c:pt idx="1335">
                  <c:v>48886</c:v>
                </c:pt>
                <c:pt idx="1336">
                  <c:v>48893</c:v>
                </c:pt>
                <c:pt idx="1337">
                  <c:v>48900</c:v>
                </c:pt>
                <c:pt idx="1338">
                  <c:v>48907</c:v>
                </c:pt>
                <c:pt idx="1339">
                  <c:v>48914</c:v>
                </c:pt>
                <c:pt idx="1340">
                  <c:v>48921</c:v>
                </c:pt>
                <c:pt idx="1341">
                  <c:v>48928</c:v>
                </c:pt>
                <c:pt idx="1342">
                  <c:v>48935</c:v>
                </c:pt>
                <c:pt idx="1343">
                  <c:v>48942</c:v>
                </c:pt>
                <c:pt idx="1344">
                  <c:v>48949</c:v>
                </c:pt>
                <c:pt idx="1345">
                  <c:v>48956</c:v>
                </c:pt>
                <c:pt idx="1346">
                  <c:v>48963</c:v>
                </c:pt>
                <c:pt idx="1347">
                  <c:v>48970</c:v>
                </c:pt>
                <c:pt idx="1348">
                  <c:v>48977</c:v>
                </c:pt>
                <c:pt idx="1349">
                  <c:v>48984</c:v>
                </c:pt>
                <c:pt idx="1350">
                  <c:v>48991</c:v>
                </c:pt>
                <c:pt idx="1351">
                  <c:v>48998</c:v>
                </c:pt>
                <c:pt idx="1352">
                  <c:v>49005</c:v>
                </c:pt>
                <c:pt idx="1353">
                  <c:v>49012</c:v>
                </c:pt>
                <c:pt idx="1354">
                  <c:v>49019</c:v>
                </c:pt>
                <c:pt idx="1355">
                  <c:v>49026</c:v>
                </c:pt>
                <c:pt idx="1356">
                  <c:v>49033</c:v>
                </c:pt>
                <c:pt idx="1357">
                  <c:v>49040</c:v>
                </c:pt>
                <c:pt idx="1358">
                  <c:v>49047</c:v>
                </c:pt>
                <c:pt idx="1359">
                  <c:v>49054</c:v>
                </c:pt>
                <c:pt idx="1360">
                  <c:v>49061</c:v>
                </c:pt>
                <c:pt idx="1361">
                  <c:v>49068</c:v>
                </c:pt>
                <c:pt idx="1362">
                  <c:v>49075</c:v>
                </c:pt>
                <c:pt idx="1363">
                  <c:v>49082</c:v>
                </c:pt>
                <c:pt idx="1364">
                  <c:v>49089</c:v>
                </c:pt>
                <c:pt idx="1365">
                  <c:v>49096</c:v>
                </c:pt>
                <c:pt idx="1366">
                  <c:v>49103</c:v>
                </c:pt>
                <c:pt idx="1367">
                  <c:v>49110</c:v>
                </c:pt>
                <c:pt idx="1368">
                  <c:v>49117</c:v>
                </c:pt>
                <c:pt idx="1369">
                  <c:v>49124</c:v>
                </c:pt>
                <c:pt idx="1370">
                  <c:v>49131</c:v>
                </c:pt>
                <c:pt idx="1371">
                  <c:v>49138</c:v>
                </c:pt>
                <c:pt idx="1372">
                  <c:v>49145</c:v>
                </c:pt>
                <c:pt idx="1373">
                  <c:v>49152</c:v>
                </c:pt>
                <c:pt idx="1374">
                  <c:v>49159</c:v>
                </c:pt>
                <c:pt idx="1375">
                  <c:v>49166</c:v>
                </c:pt>
                <c:pt idx="1376">
                  <c:v>49173</c:v>
                </c:pt>
                <c:pt idx="1377">
                  <c:v>49180</c:v>
                </c:pt>
                <c:pt idx="1378">
                  <c:v>49187</c:v>
                </c:pt>
                <c:pt idx="1379">
                  <c:v>49194</c:v>
                </c:pt>
                <c:pt idx="1380">
                  <c:v>49201</c:v>
                </c:pt>
                <c:pt idx="1381">
                  <c:v>49208</c:v>
                </c:pt>
                <c:pt idx="1382">
                  <c:v>49215</c:v>
                </c:pt>
                <c:pt idx="1383">
                  <c:v>49222</c:v>
                </c:pt>
                <c:pt idx="1384">
                  <c:v>49229</c:v>
                </c:pt>
                <c:pt idx="1385">
                  <c:v>49236</c:v>
                </c:pt>
                <c:pt idx="1386">
                  <c:v>49243</c:v>
                </c:pt>
                <c:pt idx="1387">
                  <c:v>49250</c:v>
                </c:pt>
                <c:pt idx="1388">
                  <c:v>49257</c:v>
                </c:pt>
                <c:pt idx="1389">
                  <c:v>49264</c:v>
                </c:pt>
                <c:pt idx="1390">
                  <c:v>49271</c:v>
                </c:pt>
                <c:pt idx="1391">
                  <c:v>49278</c:v>
                </c:pt>
                <c:pt idx="1392">
                  <c:v>49285</c:v>
                </c:pt>
                <c:pt idx="1393">
                  <c:v>49292</c:v>
                </c:pt>
                <c:pt idx="1394">
                  <c:v>49299</c:v>
                </c:pt>
                <c:pt idx="1395">
                  <c:v>49307</c:v>
                </c:pt>
                <c:pt idx="1396">
                  <c:v>49314</c:v>
                </c:pt>
                <c:pt idx="1397">
                  <c:v>49321</c:v>
                </c:pt>
                <c:pt idx="1398">
                  <c:v>49328</c:v>
                </c:pt>
                <c:pt idx="1399">
                  <c:v>49335</c:v>
                </c:pt>
                <c:pt idx="1400">
                  <c:v>49342</c:v>
                </c:pt>
                <c:pt idx="1401">
                  <c:v>49349</c:v>
                </c:pt>
                <c:pt idx="1402">
                  <c:v>49356</c:v>
                </c:pt>
                <c:pt idx="1403">
                  <c:v>49363</c:v>
                </c:pt>
                <c:pt idx="1404">
                  <c:v>49370</c:v>
                </c:pt>
                <c:pt idx="1405">
                  <c:v>49377</c:v>
                </c:pt>
                <c:pt idx="1406">
                  <c:v>49384</c:v>
                </c:pt>
                <c:pt idx="1407">
                  <c:v>49395</c:v>
                </c:pt>
                <c:pt idx="1408">
                  <c:v>49398</c:v>
                </c:pt>
                <c:pt idx="1409">
                  <c:v>49405</c:v>
                </c:pt>
                <c:pt idx="1410">
                  <c:v>49412</c:v>
                </c:pt>
                <c:pt idx="1411">
                  <c:v>49419</c:v>
                </c:pt>
                <c:pt idx="1412">
                  <c:v>49426</c:v>
                </c:pt>
                <c:pt idx="1413">
                  <c:v>49433</c:v>
                </c:pt>
                <c:pt idx="1414">
                  <c:v>49440</c:v>
                </c:pt>
                <c:pt idx="1415">
                  <c:v>49447</c:v>
                </c:pt>
                <c:pt idx="1416">
                  <c:v>49454</c:v>
                </c:pt>
                <c:pt idx="1417">
                  <c:v>49461</c:v>
                </c:pt>
                <c:pt idx="1418">
                  <c:v>49468</c:v>
                </c:pt>
                <c:pt idx="1419">
                  <c:v>49475</c:v>
                </c:pt>
                <c:pt idx="1420">
                  <c:v>49482</c:v>
                </c:pt>
                <c:pt idx="1421">
                  <c:v>49489</c:v>
                </c:pt>
                <c:pt idx="1422">
                  <c:v>49496</c:v>
                </c:pt>
                <c:pt idx="1423">
                  <c:v>49503</c:v>
                </c:pt>
                <c:pt idx="1424">
                  <c:v>49510</c:v>
                </c:pt>
                <c:pt idx="1425">
                  <c:v>49517</c:v>
                </c:pt>
                <c:pt idx="1426">
                  <c:v>49524</c:v>
                </c:pt>
                <c:pt idx="1427">
                  <c:v>49531</c:v>
                </c:pt>
                <c:pt idx="1428">
                  <c:v>49538</c:v>
                </c:pt>
                <c:pt idx="1429">
                  <c:v>49545</c:v>
                </c:pt>
                <c:pt idx="1430">
                  <c:v>49552</c:v>
                </c:pt>
                <c:pt idx="1431">
                  <c:v>49559</c:v>
                </c:pt>
                <c:pt idx="1432">
                  <c:v>49566</c:v>
                </c:pt>
                <c:pt idx="1433">
                  <c:v>49573</c:v>
                </c:pt>
                <c:pt idx="1434">
                  <c:v>49580</c:v>
                </c:pt>
                <c:pt idx="1435">
                  <c:v>49587</c:v>
                </c:pt>
                <c:pt idx="1436">
                  <c:v>49594</c:v>
                </c:pt>
                <c:pt idx="1437">
                  <c:v>49601</c:v>
                </c:pt>
                <c:pt idx="1438">
                  <c:v>49608</c:v>
                </c:pt>
                <c:pt idx="1439">
                  <c:v>49615</c:v>
                </c:pt>
                <c:pt idx="1440">
                  <c:v>49622</c:v>
                </c:pt>
                <c:pt idx="1441">
                  <c:v>49629</c:v>
                </c:pt>
                <c:pt idx="1442">
                  <c:v>49636</c:v>
                </c:pt>
                <c:pt idx="1443">
                  <c:v>49643</c:v>
                </c:pt>
                <c:pt idx="1444">
                  <c:v>49650</c:v>
                </c:pt>
                <c:pt idx="1445">
                  <c:v>49657</c:v>
                </c:pt>
                <c:pt idx="1446">
                  <c:v>49664</c:v>
                </c:pt>
                <c:pt idx="1447">
                  <c:v>49674</c:v>
                </c:pt>
                <c:pt idx="1448">
                  <c:v>49681</c:v>
                </c:pt>
                <c:pt idx="1449">
                  <c:v>49688</c:v>
                </c:pt>
                <c:pt idx="1450">
                  <c:v>49695</c:v>
                </c:pt>
                <c:pt idx="1451">
                  <c:v>49702</c:v>
                </c:pt>
                <c:pt idx="1452">
                  <c:v>49709</c:v>
                </c:pt>
                <c:pt idx="1453">
                  <c:v>49716</c:v>
                </c:pt>
                <c:pt idx="1454">
                  <c:v>49723</c:v>
                </c:pt>
                <c:pt idx="1455">
                  <c:v>49730</c:v>
                </c:pt>
                <c:pt idx="1456">
                  <c:v>49737</c:v>
                </c:pt>
                <c:pt idx="1457">
                  <c:v>49744</c:v>
                </c:pt>
                <c:pt idx="1458">
                  <c:v>49751</c:v>
                </c:pt>
                <c:pt idx="1459">
                  <c:v>49758</c:v>
                </c:pt>
                <c:pt idx="1460">
                  <c:v>49765</c:v>
                </c:pt>
                <c:pt idx="1461">
                  <c:v>49772</c:v>
                </c:pt>
                <c:pt idx="1462">
                  <c:v>49781</c:v>
                </c:pt>
                <c:pt idx="1463">
                  <c:v>49786</c:v>
                </c:pt>
                <c:pt idx="1464">
                  <c:v>49793</c:v>
                </c:pt>
                <c:pt idx="1465">
                  <c:v>49801</c:v>
                </c:pt>
                <c:pt idx="1466">
                  <c:v>49808</c:v>
                </c:pt>
                <c:pt idx="1467">
                  <c:v>49815</c:v>
                </c:pt>
                <c:pt idx="1468">
                  <c:v>49822</c:v>
                </c:pt>
                <c:pt idx="1469">
                  <c:v>49829</c:v>
                </c:pt>
                <c:pt idx="1470">
                  <c:v>49836</c:v>
                </c:pt>
                <c:pt idx="1471">
                  <c:v>49843</c:v>
                </c:pt>
                <c:pt idx="1472">
                  <c:v>49850</c:v>
                </c:pt>
                <c:pt idx="1473">
                  <c:v>49857</c:v>
                </c:pt>
                <c:pt idx="1474">
                  <c:v>49864</c:v>
                </c:pt>
                <c:pt idx="1475">
                  <c:v>49871</c:v>
                </c:pt>
                <c:pt idx="1476">
                  <c:v>49878</c:v>
                </c:pt>
                <c:pt idx="1477">
                  <c:v>49885</c:v>
                </c:pt>
                <c:pt idx="1478">
                  <c:v>49892</c:v>
                </c:pt>
                <c:pt idx="1479">
                  <c:v>49899</c:v>
                </c:pt>
                <c:pt idx="1480">
                  <c:v>49906</c:v>
                </c:pt>
                <c:pt idx="1481">
                  <c:v>49913</c:v>
                </c:pt>
                <c:pt idx="1482">
                  <c:v>49920</c:v>
                </c:pt>
                <c:pt idx="1483">
                  <c:v>49927</c:v>
                </c:pt>
                <c:pt idx="1484">
                  <c:v>49934</c:v>
                </c:pt>
                <c:pt idx="1485">
                  <c:v>49941</c:v>
                </c:pt>
                <c:pt idx="1486">
                  <c:v>49948</c:v>
                </c:pt>
                <c:pt idx="1487">
                  <c:v>49955</c:v>
                </c:pt>
                <c:pt idx="1488">
                  <c:v>49962</c:v>
                </c:pt>
                <c:pt idx="1489">
                  <c:v>49969</c:v>
                </c:pt>
                <c:pt idx="1490">
                  <c:v>49976</c:v>
                </c:pt>
                <c:pt idx="1491">
                  <c:v>49983</c:v>
                </c:pt>
                <c:pt idx="1492">
                  <c:v>49990</c:v>
                </c:pt>
                <c:pt idx="1493">
                  <c:v>49997</c:v>
                </c:pt>
                <c:pt idx="1494">
                  <c:v>50004</c:v>
                </c:pt>
                <c:pt idx="1495">
                  <c:v>50011</c:v>
                </c:pt>
                <c:pt idx="1496">
                  <c:v>50018</c:v>
                </c:pt>
                <c:pt idx="1497">
                  <c:v>50025</c:v>
                </c:pt>
                <c:pt idx="1498">
                  <c:v>50032</c:v>
                </c:pt>
                <c:pt idx="1499">
                  <c:v>50040</c:v>
                </c:pt>
                <c:pt idx="1500">
                  <c:v>50047</c:v>
                </c:pt>
                <c:pt idx="1501">
                  <c:v>50054</c:v>
                </c:pt>
                <c:pt idx="1502">
                  <c:v>50061</c:v>
                </c:pt>
                <c:pt idx="1503">
                  <c:v>50068</c:v>
                </c:pt>
                <c:pt idx="1504">
                  <c:v>50075</c:v>
                </c:pt>
                <c:pt idx="1505">
                  <c:v>50082</c:v>
                </c:pt>
                <c:pt idx="1506">
                  <c:v>50089</c:v>
                </c:pt>
                <c:pt idx="1507">
                  <c:v>50096</c:v>
                </c:pt>
                <c:pt idx="1508">
                  <c:v>50103</c:v>
                </c:pt>
                <c:pt idx="1509">
                  <c:v>50110</c:v>
                </c:pt>
                <c:pt idx="1510">
                  <c:v>50117</c:v>
                </c:pt>
                <c:pt idx="1511">
                  <c:v>50124</c:v>
                </c:pt>
                <c:pt idx="1512">
                  <c:v>50131</c:v>
                </c:pt>
                <c:pt idx="1513">
                  <c:v>50139</c:v>
                </c:pt>
                <c:pt idx="1514">
                  <c:v>50146</c:v>
                </c:pt>
                <c:pt idx="1515">
                  <c:v>50153</c:v>
                </c:pt>
                <c:pt idx="1516">
                  <c:v>50160</c:v>
                </c:pt>
                <c:pt idx="1517">
                  <c:v>50167</c:v>
                </c:pt>
                <c:pt idx="1518">
                  <c:v>50174</c:v>
                </c:pt>
                <c:pt idx="1519">
                  <c:v>50181</c:v>
                </c:pt>
                <c:pt idx="1520">
                  <c:v>50188</c:v>
                </c:pt>
                <c:pt idx="1521">
                  <c:v>50195</c:v>
                </c:pt>
                <c:pt idx="1522">
                  <c:v>50202</c:v>
                </c:pt>
                <c:pt idx="1523">
                  <c:v>50209</c:v>
                </c:pt>
                <c:pt idx="1524">
                  <c:v>50216</c:v>
                </c:pt>
                <c:pt idx="1525">
                  <c:v>50223</c:v>
                </c:pt>
                <c:pt idx="1526">
                  <c:v>50230</c:v>
                </c:pt>
                <c:pt idx="1527">
                  <c:v>50237</c:v>
                </c:pt>
                <c:pt idx="1528">
                  <c:v>50244</c:v>
                </c:pt>
                <c:pt idx="1529">
                  <c:v>50251</c:v>
                </c:pt>
                <c:pt idx="1530">
                  <c:v>50258</c:v>
                </c:pt>
                <c:pt idx="1531">
                  <c:v>50265</c:v>
                </c:pt>
                <c:pt idx="1532">
                  <c:v>50272</c:v>
                </c:pt>
                <c:pt idx="1533">
                  <c:v>50279</c:v>
                </c:pt>
                <c:pt idx="1534">
                  <c:v>50286</c:v>
                </c:pt>
                <c:pt idx="1535">
                  <c:v>50293</c:v>
                </c:pt>
                <c:pt idx="1536">
                  <c:v>50300</c:v>
                </c:pt>
                <c:pt idx="1537">
                  <c:v>50307</c:v>
                </c:pt>
                <c:pt idx="1538">
                  <c:v>50314</c:v>
                </c:pt>
                <c:pt idx="1539">
                  <c:v>50321</c:v>
                </c:pt>
                <c:pt idx="1540">
                  <c:v>50328</c:v>
                </c:pt>
                <c:pt idx="1541">
                  <c:v>50335</c:v>
                </c:pt>
                <c:pt idx="1542">
                  <c:v>50342</c:v>
                </c:pt>
                <c:pt idx="1543">
                  <c:v>50349</c:v>
                </c:pt>
                <c:pt idx="1544">
                  <c:v>50356</c:v>
                </c:pt>
                <c:pt idx="1545">
                  <c:v>50363</c:v>
                </c:pt>
                <c:pt idx="1546">
                  <c:v>50370</c:v>
                </c:pt>
                <c:pt idx="1547">
                  <c:v>50377</c:v>
                </c:pt>
                <c:pt idx="1548">
                  <c:v>50384</c:v>
                </c:pt>
                <c:pt idx="1549">
                  <c:v>50391</c:v>
                </c:pt>
                <c:pt idx="1550">
                  <c:v>50398</c:v>
                </c:pt>
                <c:pt idx="1551">
                  <c:v>50405</c:v>
                </c:pt>
                <c:pt idx="1552">
                  <c:v>50412</c:v>
                </c:pt>
                <c:pt idx="1553">
                  <c:v>50419</c:v>
                </c:pt>
                <c:pt idx="1554">
                  <c:v>50426</c:v>
                </c:pt>
                <c:pt idx="1555">
                  <c:v>50433</c:v>
                </c:pt>
                <c:pt idx="1556">
                  <c:v>50440</c:v>
                </c:pt>
                <c:pt idx="1557">
                  <c:v>50447</c:v>
                </c:pt>
                <c:pt idx="1558">
                  <c:v>50454</c:v>
                </c:pt>
                <c:pt idx="1559">
                  <c:v>50461</c:v>
                </c:pt>
                <c:pt idx="1560">
                  <c:v>50468</c:v>
                </c:pt>
                <c:pt idx="1561">
                  <c:v>50475</c:v>
                </c:pt>
                <c:pt idx="1562">
                  <c:v>50482</c:v>
                </c:pt>
                <c:pt idx="1563">
                  <c:v>50489</c:v>
                </c:pt>
                <c:pt idx="1564">
                  <c:v>50496</c:v>
                </c:pt>
                <c:pt idx="1565">
                  <c:v>50503</c:v>
                </c:pt>
                <c:pt idx="1566">
                  <c:v>50510</c:v>
                </c:pt>
                <c:pt idx="1567">
                  <c:v>50517</c:v>
                </c:pt>
                <c:pt idx="1568">
                  <c:v>50524</c:v>
                </c:pt>
                <c:pt idx="1569">
                  <c:v>50531</c:v>
                </c:pt>
                <c:pt idx="1570">
                  <c:v>50538</c:v>
                </c:pt>
                <c:pt idx="1571">
                  <c:v>50545</c:v>
                </c:pt>
                <c:pt idx="1572">
                  <c:v>50552</c:v>
                </c:pt>
                <c:pt idx="1573">
                  <c:v>50559</c:v>
                </c:pt>
                <c:pt idx="1574">
                  <c:v>50566</c:v>
                </c:pt>
                <c:pt idx="1575">
                  <c:v>50573</c:v>
                </c:pt>
                <c:pt idx="1576">
                  <c:v>50580</c:v>
                </c:pt>
                <c:pt idx="1577">
                  <c:v>50587</c:v>
                </c:pt>
                <c:pt idx="1578">
                  <c:v>50594</c:v>
                </c:pt>
                <c:pt idx="1579">
                  <c:v>50601</c:v>
                </c:pt>
                <c:pt idx="1580">
                  <c:v>50608</c:v>
                </c:pt>
                <c:pt idx="1581">
                  <c:v>50615</c:v>
                </c:pt>
                <c:pt idx="1582">
                  <c:v>50622</c:v>
                </c:pt>
                <c:pt idx="1583">
                  <c:v>50629</c:v>
                </c:pt>
                <c:pt idx="1584">
                  <c:v>50636</c:v>
                </c:pt>
                <c:pt idx="1585">
                  <c:v>50643</c:v>
                </c:pt>
                <c:pt idx="1586">
                  <c:v>50650</c:v>
                </c:pt>
                <c:pt idx="1587">
                  <c:v>50657</c:v>
                </c:pt>
                <c:pt idx="1588">
                  <c:v>50664</c:v>
                </c:pt>
                <c:pt idx="1589">
                  <c:v>50671</c:v>
                </c:pt>
                <c:pt idx="1590">
                  <c:v>50678</c:v>
                </c:pt>
                <c:pt idx="1591">
                  <c:v>50685</c:v>
                </c:pt>
                <c:pt idx="1592">
                  <c:v>50692</c:v>
                </c:pt>
                <c:pt idx="1593">
                  <c:v>50699</c:v>
                </c:pt>
                <c:pt idx="1594">
                  <c:v>50706</c:v>
                </c:pt>
                <c:pt idx="1595">
                  <c:v>50713</c:v>
                </c:pt>
                <c:pt idx="1596">
                  <c:v>50720</c:v>
                </c:pt>
                <c:pt idx="1597">
                  <c:v>50727</c:v>
                </c:pt>
                <c:pt idx="1598">
                  <c:v>50734</c:v>
                </c:pt>
                <c:pt idx="1599">
                  <c:v>50741</c:v>
                </c:pt>
                <c:pt idx="1600">
                  <c:v>50748</c:v>
                </c:pt>
                <c:pt idx="1601">
                  <c:v>50755</c:v>
                </c:pt>
                <c:pt idx="1602">
                  <c:v>50762</c:v>
                </c:pt>
                <c:pt idx="1603">
                  <c:v>50769</c:v>
                </c:pt>
                <c:pt idx="1604">
                  <c:v>50776</c:v>
                </c:pt>
                <c:pt idx="1605">
                  <c:v>50783</c:v>
                </c:pt>
                <c:pt idx="1606">
                  <c:v>50790</c:v>
                </c:pt>
                <c:pt idx="1607">
                  <c:v>50797</c:v>
                </c:pt>
                <c:pt idx="1608">
                  <c:v>50804</c:v>
                </c:pt>
                <c:pt idx="1609">
                  <c:v>50811</c:v>
                </c:pt>
                <c:pt idx="1610">
                  <c:v>50818</c:v>
                </c:pt>
                <c:pt idx="1611">
                  <c:v>50825</c:v>
                </c:pt>
                <c:pt idx="1612">
                  <c:v>50832</c:v>
                </c:pt>
                <c:pt idx="1613">
                  <c:v>50839</c:v>
                </c:pt>
                <c:pt idx="1614">
                  <c:v>50846</c:v>
                </c:pt>
                <c:pt idx="1615">
                  <c:v>50853</c:v>
                </c:pt>
                <c:pt idx="1616">
                  <c:v>50860</c:v>
                </c:pt>
                <c:pt idx="1617">
                  <c:v>50867</c:v>
                </c:pt>
                <c:pt idx="1618">
                  <c:v>50874</c:v>
                </c:pt>
                <c:pt idx="1619">
                  <c:v>50881</c:v>
                </c:pt>
                <c:pt idx="1620">
                  <c:v>50888</c:v>
                </c:pt>
                <c:pt idx="1621">
                  <c:v>50895</c:v>
                </c:pt>
                <c:pt idx="1622">
                  <c:v>50902</c:v>
                </c:pt>
                <c:pt idx="1623">
                  <c:v>50909</c:v>
                </c:pt>
                <c:pt idx="1624">
                  <c:v>50916</c:v>
                </c:pt>
                <c:pt idx="1625">
                  <c:v>50923</c:v>
                </c:pt>
                <c:pt idx="1626">
                  <c:v>50930</c:v>
                </c:pt>
                <c:pt idx="1627">
                  <c:v>50937</c:v>
                </c:pt>
                <c:pt idx="1628">
                  <c:v>50944</c:v>
                </c:pt>
                <c:pt idx="1629">
                  <c:v>50951</c:v>
                </c:pt>
                <c:pt idx="1630">
                  <c:v>50958</c:v>
                </c:pt>
                <c:pt idx="1631">
                  <c:v>50965</c:v>
                </c:pt>
                <c:pt idx="1632">
                  <c:v>50972</c:v>
                </c:pt>
                <c:pt idx="1633">
                  <c:v>50979</c:v>
                </c:pt>
                <c:pt idx="1634">
                  <c:v>50986</c:v>
                </c:pt>
                <c:pt idx="1635">
                  <c:v>50993</c:v>
                </c:pt>
                <c:pt idx="1636">
                  <c:v>51000</c:v>
                </c:pt>
                <c:pt idx="1637">
                  <c:v>51007</c:v>
                </c:pt>
                <c:pt idx="1638">
                  <c:v>51014</c:v>
                </c:pt>
                <c:pt idx="1639">
                  <c:v>51021</c:v>
                </c:pt>
                <c:pt idx="1640">
                  <c:v>51028</c:v>
                </c:pt>
                <c:pt idx="1641">
                  <c:v>51035</c:v>
                </c:pt>
                <c:pt idx="1642">
                  <c:v>51042</c:v>
                </c:pt>
                <c:pt idx="1643">
                  <c:v>51049</c:v>
                </c:pt>
                <c:pt idx="1644">
                  <c:v>51056</c:v>
                </c:pt>
                <c:pt idx="1645">
                  <c:v>51063</c:v>
                </c:pt>
                <c:pt idx="1646">
                  <c:v>51070</c:v>
                </c:pt>
                <c:pt idx="1647">
                  <c:v>51077</c:v>
                </c:pt>
                <c:pt idx="1648">
                  <c:v>51084</c:v>
                </c:pt>
                <c:pt idx="1649">
                  <c:v>51091</c:v>
                </c:pt>
                <c:pt idx="1650">
                  <c:v>51098</c:v>
                </c:pt>
                <c:pt idx="1651">
                  <c:v>51105</c:v>
                </c:pt>
                <c:pt idx="1652">
                  <c:v>51112</c:v>
                </c:pt>
                <c:pt idx="1653">
                  <c:v>51119</c:v>
                </c:pt>
                <c:pt idx="1654">
                  <c:v>51126</c:v>
                </c:pt>
                <c:pt idx="1655">
                  <c:v>51133</c:v>
                </c:pt>
                <c:pt idx="1656">
                  <c:v>51140</c:v>
                </c:pt>
                <c:pt idx="1657">
                  <c:v>51147</c:v>
                </c:pt>
                <c:pt idx="1658">
                  <c:v>51154</c:v>
                </c:pt>
                <c:pt idx="1659">
                  <c:v>51161</c:v>
                </c:pt>
                <c:pt idx="1660">
                  <c:v>51168</c:v>
                </c:pt>
                <c:pt idx="1661">
                  <c:v>51175</c:v>
                </c:pt>
                <c:pt idx="1662">
                  <c:v>51182</c:v>
                </c:pt>
                <c:pt idx="1663">
                  <c:v>51189</c:v>
                </c:pt>
                <c:pt idx="1664">
                  <c:v>51196</c:v>
                </c:pt>
                <c:pt idx="1665">
                  <c:v>51203</c:v>
                </c:pt>
                <c:pt idx="1666">
                  <c:v>51210</c:v>
                </c:pt>
                <c:pt idx="1667">
                  <c:v>51217</c:v>
                </c:pt>
                <c:pt idx="1668">
                  <c:v>51224</c:v>
                </c:pt>
                <c:pt idx="1669">
                  <c:v>51231</c:v>
                </c:pt>
                <c:pt idx="1670">
                  <c:v>51238</c:v>
                </c:pt>
                <c:pt idx="1671">
                  <c:v>51245</c:v>
                </c:pt>
                <c:pt idx="1672">
                  <c:v>51252</c:v>
                </c:pt>
                <c:pt idx="1673">
                  <c:v>51260</c:v>
                </c:pt>
                <c:pt idx="1674">
                  <c:v>51267</c:v>
                </c:pt>
                <c:pt idx="1675">
                  <c:v>51274</c:v>
                </c:pt>
                <c:pt idx="1676">
                  <c:v>51281</c:v>
                </c:pt>
                <c:pt idx="1677">
                  <c:v>51288</c:v>
                </c:pt>
                <c:pt idx="1678">
                  <c:v>51295</c:v>
                </c:pt>
                <c:pt idx="1679">
                  <c:v>51302</c:v>
                </c:pt>
                <c:pt idx="1680">
                  <c:v>51309</c:v>
                </c:pt>
                <c:pt idx="1681">
                  <c:v>51316</c:v>
                </c:pt>
                <c:pt idx="1682">
                  <c:v>51323</c:v>
                </c:pt>
                <c:pt idx="1683">
                  <c:v>51330</c:v>
                </c:pt>
                <c:pt idx="1684">
                  <c:v>51337</c:v>
                </c:pt>
                <c:pt idx="1685">
                  <c:v>51344</c:v>
                </c:pt>
                <c:pt idx="1686">
                  <c:v>51351</c:v>
                </c:pt>
                <c:pt idx="1687">
                  <c:v>51358</c:v>
                </c:pt>
                <c:pt idx="1688">
                  <c:v>51365</c:v>
                </c:pt>
                <c:pt idx="1689">
                  <c:v>51372</c:v>
                </c:pt>
                <c:pt idx="1690">
                  <c:v>51379</c:v>
                </c:pt>
                <c:pt idx="1691">
                  <c:v>51386</c:v>
                </c:pt>
                <c:pt idx="1692">
                  <c:v>51393</c:v>
                </c:pt>
                <c:pt idx="1693">
                  <c:v>51400</c:v>
                </c:pt>
                <c:pt idx="1694">
                  <c:v>51407</c:v>
                </c:pt>
                <c:pt idx="1695">
                  <c:v>51414</c:v>
                </c:pt>
                <c:pt idx="1696">
                  <c:v>51421</c:v>
                </c:pt>
                <c:pt idx="1697">
                  <c:v>51428</c:v>
                </c:pt>
                <c:pt idx="1698">
                  <c:v>51435</c:v>
                </c:pt>
                <c:pt idx="1699">
                  <c:v>51442</c:v>
                </c:pt>
                <c:pt idx="1700">
                  <c:v>51449</c:v>
                </c:pt>
                <c:pt idx="1701">
                  <c:v>51456</c:v>
                </c:pt>
                <c:pt idx="1702">
                  <c:v>51463</c:v>
                </c:pt>
                <c:pt idx="1703">
                  <c:v>51470</c:v>
                </c:pt>
                <c:pt idx="1704">
                  <c:v>51477</c:v>
                </c:pt>
                <c:pt idx="1705">
                  <c:v>51484</c:v>
                </c:pt>
                <c:pt idx="1706">
                  <c:v>51491</c:v>
                </c:pt>
                <c:pt idx="1707">
                  <c:v>51501</c:v>
                </c:pt>
                <c:pt idx="1708">
                  <c:v>51508</c:v>
                </c:pt>
                <c:pt idx="1709">
                  <c:v>51515</c:v>
                </c:pt>
                <c:pt idx="1710">
                  <c:v>51522</c:v>
                </c:pt>
                <c:pt idx="1711">
                  <c:v>51529</c:v>
                </c:pt>
                <c:pt idx="1712">
                  <c:v>51536</c:v>
                </c:pt>
                <c:pt idx="1713">
                  <c:v>51543</c:v>
                </c:pt>
                <c:pt idx="1714">
                  <c:v>51550</c:v>
                </c:pt>
                <c:pt idx="1715">
                  <c:v>51557</c:v>
                </c:pt>
                <c:pt idx="1716">
                  <c:v>51564</c:v>
                </c:pt>
                <c:pt idx="1717">
                  <c:v>51571</c:v>
                </c:pt>
                <c:pt idx="1718">
                  <c:v>51578</c:v>
                </c:pt>
                <c:pt idx="1719">
                  <c:v>51585</c:v>
                </c:pt>
                <c:pt idx="1720">
                  <c:v>51592</c:v>
                </c:pt>
                <c:pt idx="1721">
                  <c:v>51599</c:v>
                </c:pt>
                <c:pt idx="1722">
                  <c:v>51606</c:v>
                </c:pt>
                <c:pt idx="1723">
                  <c:v>51615</c:v>
                </c:pt>
                <c:pt idx="1724">
                  <c:v>51620</c:v>
                </c:pt>
                <c:pt idx="1725">
                  <c:v>51627</c:v>
                </c:pt>
                <c:pt idx="1726">
                  <c:v>51634</c:v>
                </c:pt>
                <c:pt idx="1727">
                  <c:v>51641</c:v>
                </c:pt>
                <c:pt idx="1728">
                  <c:v>51648</c:v>
                </c:pt>
                <c:pt idx="1729">
                  <c:v>51655</c:v>
                </c:pt>
                <c:pt idx="1730">
                  <c:v>51662</c:v>
                </c:pt>
                <c:pt idx="1731">
                  <c:v>51669</c:v>
                </c:pt>
                <c:pt idx="1732">
                  <c:v>51676</c:v>
                </c:pt>
                <c:pt idx="1733">
                  <c:v>51683</c:v>
                </c:pt>
                <c:pt idx="1734">
                  <c:v>51690</c:v>
                </c:pt>
                <c:pt idx="1735">
                  <c:v>51697</c:v>
                </c:pt>
                <c:pt idx="1736">
                  <c:v>51704</c:v>
                </c:pt>
                <c:pt idx="1737">
                  <c:v>51711</c:v>
                </c:pt>
                <c:pt idx="1738">
                  <c:v>51718</c:v>
                </c:pt>
                <c:pt idx="1739">
                  <c:v>51725</c:v>
                </c:pt>
                <c:pt idx="1740">
                  <c:v>51732</c:v>
                </c:pt>
                <c:pt idx="1741">
                  <c:v>51739</c:v>
                </c:pt>
                <c:pt idx="1742">
                  <c:v>51746</c:v>
                </c:pt>
                <c:pt idx="1743">
                  <c:v>51753</c:v>
                </c:pt>
                <c:pt idx="1744">
                  <c:v>51760</c:v>
                </c:pt>
                <c:pt idx="1745">
                  <c:v>51767</c:v>
                </c:pt>
                <c:pt idx="1746">
                  <c:v>51774</c:v>
                </c:pt>
                <c:pt idx="1747">
                  <c:v>51781</c:v>
                </c:pt>
                <c:pt idx="1748">
                  <c:v>51788</c:v>
                </c:pt>
                <c:pt idx="1749">
                  <c:v>51795</c:v>
                </c:pt>
                <c:pt idx="1750">
                  <c:v>51802</c:v>
                </c:pt>
                <c:pt idx="1751">
                  <c:v>51809</c:v>
                </c:pt>
                <c:pt idx="1752">
                  <c:v>51816</c:v>
                </c:pt>
                <c:pt idx="1753">
                  <c:v>51823</c:v>
                </c:pt>
                <c:pt idx="1754">
                  <c:v>51830</c:v>
                </c:pt>
                <c:pt idx="1755">
                  <c:v>51837</c:v>
                </c:pt>
                <c:pt idx="1756">
                  <c:v>51844</c:v>
                </c:pt>
                <c:pt idx="1757">
                  <c:v>51851</c:v>
                </c:pt>
                <c:pt idx="1758">
                  <c:v>51858</c:v>
                </c:pt>
                <c:pt idx="1759">
                  <c:v>51866</c:v>
                </c:pt>
                <c:pt idx="1760">
                  <c:v>51873</c:v>
                </c:pt>
                <c:pt idx="1761">
                  <c:v>51880</c:v>
                </c:pt>
                <c:pt idx="1762">
                  <c:v>51887</c:v>
                </c:pt>
                <c:pt idx="1763">
                  <c:v>51894</c:v>
                </c:pt>
                <c:pt idx="1764">
                  <c:v>51901</c:v>
                </c:pt>
                <c:pt idx="1765">
                  <c:v>51908</c:v>
                </c:pt>
                <c:pt idx="1766">
                  <c:v>51915</c:v>
                </c:pt>
                <c:pt idx="1767">
                  <c:v>51922</c:v>
                </c:pt>
                <c:pt idx="1768">
                  <c:v>51929</c:v>
                </c:pt>
                <c:pt idx="1769">
                  <c:v>51936</c:v>
                </c:pt>
                <c:pt idx="1770">
                  <c:v>51943</c:v>
                </c:pt>
                <c:pt idx="1771">
                  <c:v>51950</c:v>
                </c:pt>
                <c:pt idx="1772">
                  <c:v>51957</c:v>
                </c:pt>
                <c:pt idx="1773">
                  <c:v>51966</c:v>
                </c:pt>
                <c:pt idx="1774">
                  <c:v>51973</c:v>
                </c:pt>
                <c:pt idx="1775">
                  <c:v>51980</c:v>
                </c:pt>
                <c:pt idx="1776">
                  <c:v>51988</c:v>
                </c:pt>
                <c:pt idx="1777">
                  <c:v>51994</c:v>
                </c:pt>
                <c:pt idx="1778">
                  <c:v>52001</c:v>
                </c:pt>
                <c:pt idx="1779">
                  <c:v>52008</c:v>
                </c:pt>
                <c:pt idx="1780">
                  <c:v>52015</c:v>
                </c:pt>
                <c:pt idx="1781">
                  <c:v>52022</c:v>
                </c:pt>
                <c:pt idx="1782">
                  <c:v>52029</c:v>
                </c:pt>
                <c:pt idx="1783">
                  <c:v>52036</c:v>
                </c:pt>
                <c:pt idx="1784">
                  <c:v>52043</c:v>
                </c:pt>
                <c:pt idx="1785">
                  <c:v>52050</c:v>
                </c:pt>
                <c:pt idx="1786">
                  <c:v>52057</c:v>
                </c:pt>
                <c:pt idx="1787">
                  <c:v>52064</c:v>
                </c:pt>
                <c:pt idx="1788">
                  <c:v>52071</c:v>
                </c:pt>
                <c:pt idx="1789">
                  <c:v>52078</c:v>
                </c:pt>
                <c:pt idx="1790">
                  <c:v>52085</c:v>
                </c:pt>
                <c:pt idx="1791">
                  <c:v>52092</c:v>
                </c:pt>
                <c:pt idx="1792">
                  <c:v>52099</c:v>
                </c:pt>
                <c:pt idx="1793">
                  <c:v>52106</c:v>
                </c:pt>
                <c:pt idx="1794">
                  <c:v>52113</c:v>
                </c:pt>
                <c:pt idx="1795">
                  <c:v>52120</c:v>
                </c:pt>
                <c:pt idx="1796">
                  <c:v>52127</c:v>
                </c:pt>
                <c:pt idx="1797">
                  <c:v>52134</c:v>
                </c:pt>
                <c:pt idx="1798">
                  <c:v>52141</c:v>
                </c:pt>
                <c:pt idx="1799">
                  <c:v>52148</c:v>
                </c:pt>
                <c:pt idx="1800">
                  <c:v>52155</c:v>
                </c:pt>
                <c:pt idx="1801">
                  <c:v>52162</c:v>
                </c:pt>
                <c:pt idx="1802">
                  <c:v>52169</c:v>
                </c:pt>
                <c:pt idx="1803">
                  <c:v>52176</c:v>
                </c:pt>
                <c:pt idx="1804">
                  <c:v>52183</c:v>
                </c:pt>
                <c:pt idx="1805">
                  <c:v>52190</c:v>
                </c:pt>
                <c:pt idx="1806">
                  <c:v>52197</c:v>
                </c:pt>
                <c:pt idx="1807">
                  <c:v>52204</c:v>
                </c:pt>
                <c:pt idx="1808">
                  <c:v>52211</c:v>
                </c:pt>
                <c:pt idx="1809">
                  <c:v>52218</c:v>
                </c:pt>
                <c:pt idx="1810">
                  <c:v>52229</c:v>
                </c:pt>
                <c:pt idx="1811">
                  <c:v>52233</c:v>
                </c:pt>
                <c:pt idx="1812">
                  <c:v>52239</c:v>
                </c:pt>
                <c:pt idx="1813">
                  <c:v>52246</c:v>
                </c:pt>
                <c:pt idx="1814">
                  <c:v>52253</c:v>
                </c:pt>
                <c:pt idx="1815">
                  <c:v>52260</c:v>
                </c:pt>
                <c:pt idx="1816">
                  <c:v>52267</c:v>
                </c:pt>
                <c:pt idx="1817">
                  <c:v>52274</c:v>
                </c:pt>
                <c:pt idx="1818">
                  <c:v>52281</c:v>
                </c:pt>
                <c:pt idx="1819">
                  <c:v>52288</c:v>
                </c:pt>
                <c:pt idx="1820">
                  <c:v>52295</c:v>
                </c:pt>
                <c:pt idx="1821">
                  <c:v>52302</c:v>
                </c:pt>
                <c:pt idx="1822">
                  <c:v>52309</c:v>
                </c:pt>
                <c:pt idx="1823">
                  <c:v>52316</c:v>
                </c:pt>
                <c:pt idx="1824">
                  <c:v>52323</c:v>
                </c:pt>
                <c:pt idx="1825">
                  <c:v>52330</c:v>
                </c:pt>
                <c:pt idx="1826">
                  <c:v>52337</c:v>
                </c:pt>
                <c:pt idx="1827">
                  <c:v>52344</c:v>
                </c:pt>
                <c:pt idx="1828">
                  <c:v>52351</c:v>
                </c:pt>
                <c:pt idx="1829">
                  <c:v>52358</c:v>
                </c:pt>
                <c:pt idx="1830">
                  <c:v>52365</c:v>
                </c:pt>
                <c:pt idx="1831">
                  <c:v>52372</c:v>
                </c:pt>
                <c:pt idx="1832">
                  <c:v>52379</c:v>
                </c:pt>
                <c:pt idx="1833">
                  <c:v>52386</c:v>
                </c:pt>
                <c:pt idx="1834">
                  <c:v>52393</c:v>
                </c:pt>
                <c:pt idx="1835">
                  <c:v>52400</c:v>
                </c:pt>
                <c:pt idx="1836">
                  <c:v>52407</c:v>
                </c:pt>
                <c:pt idx="1837">
                  <c:v>52414</c:v>
                </c:pt>
                <c:pt idx="1838">
                  <c:v>52421</c:v>
                </c:pt>
                <c:pt idx="1839">
                  <c:v>52428</c:v>
                </c:pt>
                <c:pt idx="1840">
                  <c:v>52435</c:v>
                </c:pt>
                <c:pt idx="1841">
                  <c:v>52442</c:v>
                </c:pt>
                <c:pt idx="1842">
                  <c:v>52449</c:v>
                </c:pt>
                <c:pt idx="1843">
                  <c:v>52456</c:v>
                </c:pt>
                <c:pt idx="1844">
                  <c:v>52463</c:v>
                </c:pt>
                <c:pt idx="1845">
                  <c:v>52470</c:v>
                </c:pt>
                <c:pt idx="1846">
                  <c:v>52477</c:v>
                </c:pt>
                <c:pt idx="1847">
                  <c:v>52484</c:v>
                </c:pt>
                <c:pt idx="1848">
                  <c:v>52491</c:v>
                </c:pt>
                <c:pt idx="1849">
                  <c:v>52498</c:v>
                </c:pt>
                <c:pt idx="1850">
                  <c:v>52505</c:v>
                </c:pt>
                <c:pt idx="1851">
                  <c:v>52512</c:v>
                </c:pt>
                <c:pt idx="1852">
                  <c:v>52519</c:v>
                </c:pt>
                <c:pt idx="1853">
                  <c:v>52526</c:v>
                </c:pt>
                <c:pt idx="1854">
                  <c:v>52533</c:v>
                </c:pt>
                <c:pt idx="1855">
                  <c:v>52540</c:v>
                </c:pt>
                <c:pt idx="1856">
                  <c:v>52547</c:v>
                </c:pt>
                <c:pt idx="1857">
                  <c:v>52554</c:v>
                </c:pt>
                <c:pt idx="1858">
                  <c:v>52561</c:v>
                </c:pt>
                <c:pt idx="1859">
                  <c:v>52568</c:v>
                </c:pt>
                <c:pt idx="1860">
                  <c:v>52575</c:v>
                </c:pt>
                <c:pt idx="1861">
                  <c:v>52582</c:v>
                </c:pt>
                <c:pt idx="1862">
                  <c:v>52589</c:v>
                </c:pt>
                <c:pt idx="1863">
                  <c:v>52596</c:v>
                </c:pt>
                <c:pt idx="1864">
                  <c:v>52603</c:v>
                </c:pt>
                <c:pt idx="1865">
                  <c:v>52610</c:v>
                </c:pt>
                <c:pt idx="1866">
                  <c:v>52617</c:v>
                </c:pt>
                <c:pt idx="1867">
                  <c:v>52624</c:v>
                </c:pt>
                <c:pt idx="1868">
                  <c:v>52631</c:v>
                </c:pt>
                <c:pt idx="1869">
                  <c:v>52638</c:v>
                </c:pt>
                <c:pt idx="1870">
                  <c:v>52645</c:v>
                </c:pt>
                <c:pt idx="1871">
                  <c:v>52652</c:v>
                </c:pt>
                <c:pt idx="1872">
                  <c:v>52659</c:v>
                </c:pt>
                <c:pt idx="1873">
                  <c:v>52666</c:v>
                </c:pt>
                <c:pt idx="1874">
                  <c:v>52673</c:v>
                </c:pt>
                <c:pt idx="1875">
                  <c:v>52680</c:v>
                </c:pt>
                <c:pt idx="1876">
                  <c:v>52687</c:v>
                </c:pt>
                <c:pt idx="1877">
                  <c:v>52694</c:v>
                </c:pt>
                <c:pt idx="1878">
                  <c:v>52701</c:v>
                </c:pt>
                <c:pt idx="1879">
                  <c:v>52708</c:v>
                </c:pt>
                <c:pt idx="1880">
                  <c:v>52715</c:v>
                </c:pt>
                <c:pt idx="1881">
                  <c:v>52722</c:v>
                </c:pt>
                <c:pt idx="1882">
                  <c:v>52729</c:v>
                </c:pt>
                <c:pt idx="1883">
                  <c:v>52736</c:v>
                </c:pt>
                <c:pt idx="1884">
                  <c:v>52743</c:v>
                </c:pt>
                <c:pt idx="1885">
                  <c:v>52750</c:v>
                </c:pt>
                <c:pt idx="1886">
                  <c:v>52757</c:v>
                </c:pt>
                <c:pt idx="1887">
                  <c:v>52764</c:v>
                </c:pt>
                <c:pt idx="1888">
                  <c:v>52771</c:v>
                </c:pt>
                <c:pt idx="1889">
                  <c:v>52778</c:v>
                </c:pt>
                <c:pt idx="1890">
                  <c:v>52785</c:v>
                </c:pt>
                <c:pt idx="1891">
                  <c:v>52792</c:v>
                </c:pt>
                <c:pt idx="1892">
                  <c:v>52799</c:v>
                </c:pt>
                <c:pt idx="1893">
                  <c:v>52806</c:v>
                </c:pt>
                <c:pt idx="1894">
                  <c:v>52813</c:v>
                </c:pt>
                <c:pt idx="1895">
                  <c:v>52820</c:v>
                </c:pt>
                <c:pt idx="1896">
                  <c:v>52827</c:v>
                </c:pt>
                <c:pt idx="1897">
                  <c:v>52834</c:v>
                </c:pt>
                <c:pt idx="1898">
                  <c:v>52841</c:v>
                </c:pt>
                <c:pt idx="1899">
                  <c:v>52848</c:v>
                </c:pt>
                <c:pt idx="1900">
                  <c:v>52855</c:v>
                </c:pt>
                <c:pt idx="1901">
                  <c:v>52862</c:v>
                </c:pt>
                <c:pt idx="1902">
                  <c:v>52869</c:v>
                </c:pt>
                <c:pt idx="1903">
                  <c:v>52876</c:v>
                </c:pt>
                <c:pt idx="1904">
                  <c:v>52883</c:v>
                </c:pt>
                <c:pt idx="1905">
                  <c:v>52890</c:v>
                </c:pt>
                <c:pt idx="1906">
                  <c:v>52897</c:v>
                </c:pt>
                <c:pt idx="1907">
                  <c:v>52904</c:v>
                </c:pt>
                <c:pt idx="1908">
                  <c:v>52911</c:v>
                </c:pt>
                <c:pt idx="1909">
                  <c:v>52918</c:v>
                </c:pt>
                <c:pt idx="1910">
                  <c:v>52925</c:v>
                </c:pt>
                <c:pt idx="1911">
                  <c:v>52932</c:v>
                </c:pt>
                <c:pt idx="1912">
                  <c:v>52939</c:v>
                </c:pt>
                <c:pt idx="1913">
                  <c:v>52946</c:v>
                </c:pt>
                <c:pt idx="1914">
                  <c:v>52953</c:v>
                </c:pt>
                <c:pt idx="1915">
                  <c:v>52960</c:v>
                </c:pt>
                <c:pt idx="1916">
                  <c:v>52967</c:v>
                </c:pt>
                <c:pt idx="1917">
                  <c:v>52974</c:v>
                </c:pt>
                <c:pt idx="1918">
                  <c:v>52981</c:v>
                </c:pt>
                <c:pt idx="1919">
                  <c:v>52988</c:v>
                </c:pt>
                <c:pt idx="1920">
                  <c:v>52995</c:v>
                </c:pt>
                <c:pt idx="1921">
                  <c:v>53002</c:v>
                </c:pt>
                <c:pt idx="1922">
                  <c:v>53009</c:v>
                </c:pt>
                <c:pt idx="1923">
                  <c:v>53016</c:v>
                </c:pt>
                <c:pt idx="1924">
                  <c:v>53023</c:v>
                </c:pt>
                <c:pt idx="1925">
                  <c:v>53030</c:v>
                </c:pt>
                <c:pt idx="1926">
                  <c:v>53037</c:v>
                </c:pt>
                <c:pt idx="1927">
                  <c:v>53044</c:v>
                </c:pt>
                <c:pt idx="1928">
                  <c:v>53051</c:v>
                </c:pt>
                <c:pt idx="1929">
                  <c:v>53058</c:v>
                </c:pt>
                <c:pt idx="1930">
                  <c:v>53065</c:v>
                </c:pt>
                <c:pt idx="1931">
                  <c:v>53072</c:v>
                </c:pt>
                <c:pt idx="1932">
                  <c:v>53079</c:v>
                </c:pt>
                <c:pt idx="1933">
                  <c:v>53086</c:v>
                </c:pt>
                <c:pt idx="1934">
                  <c:v>53093</c:v>
                </c:pt>
                <c:pt idx="1935">
                  <c:v>53100</c:v>
                </c:pt>
                <c:pt idx="1936">
                  <c:v>53107</c:v>
                </c:pt>
                <c:pt idx="1937">
                  <c:v>53114</c:v>
                </c:pt>
                <c:pt idx="1938">
                  <c:v>53121</c:v>
                </c:pt>
                <c:pt idx="1939">
                  <c:v>53128</c:v>
                </c:pt>
                <c:pt idx="1940">
                  <c:v>53135</c:v>
                </c:pt>
                <c:pt idx="1941">
                  <c:v>53142</c:v>
                </c:pt>
                <c:pt idx="1942">
                  <c:v>53149</c:v>
                </c:pt>
                <c:pt idx="1943">
                  <c:v>53156</c:v>
                </c:pt>
                <c:pt idx="1944">
                  <c:v>53163</c:v>
                </c:pt>
                <c:pt idx="1945">
                  <c:v>53170</c:v>
                </c:pt>
                <c:pt idx="1946">
                  <c:v>53177</c:v>
                </c:pt>
                <c:pt idx="1947">
                  <c:v>53184</c:v>
                </c:pt>
                <c:pt idx="1948">
                  <c:v>53191</c:v>
                </c:pt>
                <c:pt idx="1949">
                  <c:v>53198</c:v>
                </c:pt>
                <c:pt idx="1950">
                  <c:v>53205</c:v>
                </c:pt>
                <c:pt idx="1951">
                  <c:v>53212</c:v>
                </c:pt>
                <c:pt idx="1952">
                  <c:v>53219</c:v>
                </c:pt>
                <c:pt idx="1953">
                  <c:v>53226</c:v>
                </c:pt>
                <c:pt idx="1954">
                  <c:v>53233</c:v>
                </c:pt>
                <c:pt idx="1955">
                  <c:v>53240</c:v>
                </c:pt>
                <c:pt idx="1956">
                  <c:v>53247</c:v>
                </c:pt>
                <c:pt idx="1957">
                  <c:v>53254</c:v>
                </c:pt>
                <c:pt idx="1958">
                  <c:v>53261</c:v>
                </c:pt>
                <c:pt idx="1959">
                  <c:v>53268</c:v>
                </c:pt>
                <c:pt idx="1960">
                  <c:v>53275</c:v>
                </c:pt>
                <c:pt idx="1961">
                  <c:v>53282</c:v>
                </c:pt>
                <c:pt idx="1962">
                  <c:v>53289</c:v>
                </c:pt>
                <c:pt idx="1963">
                  <c:v>53296</c:v>
                </c:pt>
                <c:pt idx="1964">
                  <c:v>53303</c:v>
                </c:pt>
                <c:pt idx="1965">
                  <c:v>53310</c:v>
                </c:pt>
                <c:pt idx="1966">
                  <c:v>53317</c:v>
                </c:pt>
                <c:pt idx="1967">
                  <c:v>53325</c:v>
                </c:pt>
                <c:pt idx="1968">
                  <c:v>53332</c:v>
                </c:pt>
                <c:pt idx="1969">
                  <c:v>53339</c:v>
                </c:pt>
                <c:pt idx="1970">
                  <c:v>53346</c:v>
                </c:pt>
                <c:pt idx="1971">
                  <c:v>53353</c:v>
                </c:pt>
                <c:pt idx="1972">
                  <c:v>53360</c:v>
                </c:pt>
                <c:pt idx="1973">
                  <c:v>53367</c:v>
                </c:pt>
                <c:pt idx="1974">
                  <c:v>53374</c:v>
                </c:pt>
                <c:pt idx="1975">
                  <c:v>53381</c:v>
                </c:pt>
                <c:pt idx="1976">
                  <c:v>53388</c:v>
                </c:pt>
                <c:pt idx="1977">
                  <c:v>53395</c:v>
                </c:pt>
                <c:pt idx="1978">
                  <c:v>53402</c:v>
                </c:pt>
                <c:pt idx="1979">
                  <c:v>53413</c:v>
                </c:pt>
                <c:pt idx="1980">
                  <c:v>53416</c:v>
                </c:pt>
                <c:pt idx="1981">
                  <c:v>53423</c:v>
                </c:pt>
                <c:pt idx="1982">
                  <c:v>53430</c:v>
                </c:pt>
                <c:pt idx="1983">
                  <c:v>53437</c:v>
                </c:pt>
                <c:pt idx="1984">
                  <c:v>53444</c:v>
                </c:pt>
                <c:pt idx="1985">
                  <c:v>53451</c:v>
                </c:pt>
                <c:pt idx="1986">
                  <c:v>53458</c:v>
                </c:pt>
                <c:pt idx="1987">
                  <c:v>53465</c:v>
                </c:pt>
                <c:pt idx="1988">
                  <c:v>53472</c:v>
                </c:pt>
                <c:pt idx="1989">
                  <c:v>53479</c:v>
                </c:pt>
                <c:pt idx="1990">
                  <c:v>53486</c:v>
                </c:pt>
                <c:pt idx="1991">
                  <c:v>53493</c:v>
                </c:pt>
                <c:pt idx="1992">
                  <c:v>53500</c:v>
                </c:pt>
                <c:pt idx="1993">
                  <c:v>53507</c:v>
                </c:pt>
                <c:pt idx="1994">
                  <c:v>53514</c:v>
                </c:pt>
                <c:pt idx="1995">
                  <c:v>53521</c:v>
                </c:pt>
                <c:pt idx="1996">
                  <c:v>53528</c:v>
                </c:pt>
                <c:pt idx="1997">
                  <c:v>53535</c:v>
                </c:pt>
                <c:pt idx="1998">
                  <c:v>53542</c:v>
                </c:pt>
                <c:pt idx="1999">
                  <c:v>53549</c:v>
                </c:pt>
                <c:pt idx="2000">
                  <c:v>53556</c:v>
                </c:pt>
                <c:pt idx="2001">
                  <c:v>53563</c:v>
                </c:pt>
                <c:pt idx="2002">
                  <c:v>53570</c:v>
                </c:pt>
                <c:pt idx="2003">
                  <c:v>53577</c:v>
                </c:pt>
                <c:pt idx="2004">
                  <c:v>53584</c:v>
                </c:pt>
                <c:pt idx="2005">
                  <c:v>53591</c:v>
                </c:pt>
                <c:pt idx="2006">
                  <c:v>53598</c:v>
                </c:pt>
                <c:pt idx="2007">
                  <c:v>53605</c:v>
                </c:pt>
                <c:pt idx="2008">
                  <c:v>53612</c:v>
                </c:pt>
                <c:pt idx="2009">
                  <c:v>53619</c:v>
                </c:pt>
                <c:pt idx="2010">
                  <c:v>53626</c:v>
                </c:pt>
                <c:pt idx="2011">
                  <c:v>53633</c:v>
                </c:pt>
                <c:pt idx="2012">
                  <c:v>53640</c:v>
                </c:pt>
                <c:pt idx="2013">
                  <c:v>53647</c:v>
                </c:pt>
                <c:pt idx="2014">
                  <c:v>53654</c:v>
                </c:pt>
                <c:pt idx="2015">
                  <c:v>53661</c:v>
                </c:pt>
                <c:pt idx="2016">
                  <c:v>53668</c:v>
                </c:pt>
                <c:pt idx="2017">
                  <c:v>53675</c:v>
                </c:pt>
                <c:pt idx="2018">
                  <c:v>53682</c:v>
                </c:pt>
                <c:pt idx="2019">
                  <c:v>53692</c:v>
                </c:pt>
                <c:pt idx="2020">
                  <c:v>53699</c:v>
                </c:pt>
                <c:pt idx="2021">
                  <c:v>53706</c:v>
                </c:pt>
                <c:pt idx="2022">
                  <c:v>53713</c:v>
                </c:pt>
                <c:pt idx="2023">
                  <c:v>53720</c:v>
                </c:pt>
                <c:pt idx="2024">
                  <c:v>53727</c:v>
                </c:pt>
                <c:pt idx="2025">
                  <c:v>53734</c:v>
                </c:pt>
                <c:pt idx="2026">
                  <c:v>53741</c:v>
                </c:pt>
                <c:pt idx="2027">
                  <c:v>53748</c:v>
                </c:pt>
                <c:pt idx="2028">
                  <c:v>53755</c:v>
                </c:pt>
                <c:pt idx="2029">
                  <c:v>53762</c:v>
                </c:pt>
                <c:pt idx="2030">
                  <c:v>53769</c:v>
                </c:pt>
                <c:pt idx="2031">
                  <c:v>53776</c:v>
                </c:pt>
                <c:pt idx="2032">
                  <c:v>53783</c:v>
                </c:pt>
                <c:pt idx="2033">
                  <c:v>53790</c:v>
                </c:pt>
                <c:pt idx="2034">
                  <c:v>53799</c:v>
                </c:pt>
                <c:pt idx="2035">
                  <c:v>53804</c:v>
                </c:pt>
                <c:pt idx="2036">
                  <c:v>53811</c:v>
                </c:pt>
                <c:pt idx="2037">
                  <c:v>53818</c:v>
                </c:pt>
                <c:pt idx="2038">
                  <c:v>53825</c:v>
                </c:pt>
                <c:pt idx="2039">
                  <c:v>53832</c:v>
                </c:pt>
                <c:pt idx="2040">
                  <c:v>53839</c:v>
                </c:pt>
                <c:pt idx="2041">
                  <c:v>53846</c:v>
                </c:pt>
                <c:pt idx="2042">
                  <c:v>53853</c:v>
                </c:pt>
                <c:pt idx="2043">
                  <c:v>53860</c:v>
                </c:pt>
                <c:pt idx="2044">
                  <c:v>53867</c:v>
                </c:pt>
                <c:pt idx="2045">
                  <c:v>53874</c:v>
                </c:pt>
                <c:pt idx="2046">
                  <c:v>53881</c:v>
                </c:pt>
                <c:pt idx="2047">
                  <c:v>53888</c:v>
                </c:pt>
                <c:pt idx="2048">
                  <c:v>53895</c:v>
                </c:pt>
                <c:pt idx="2049">
                  <c:v>53902</c:v>
                </c:pt>
                <c:pt idx="2050">
                  <c:v>53909</c:v>
                </c:pt>
                <c:pt idx="2051">
                  <c:v>53916</c:v>
                </c:pt>
                <c:pt idx="2052">
                  <c:v>53923</c:v>
                </c:pt>
                <c:pt idx="2053">
                  <c:v>53930</c:v>
                </c:pt>
                <c:pt idx="2054">
                  <c:v>53937</c:v>
                </c:pt>
                <c:pt idx="2055">
                  <c:v>53944</c:v>
                </c:pt>
                <c:pt idx="2056">
                  <c:v>53951</c:v>
                </c:pt>
                <c:pt idx="2057">
                  <c:v>53958</c:v>
                </c:pt>
                <c:pt idx="2058">
                  <c:v>53965</c:v>
                </c:pt>
                <c:pt idx="2059">
                  <c:v>53972</c:v>
                </c:pt>
                <c:pt idx="2060">
                  <c:v>53979</c:v>
                </c:pt>
                <c:pt idx="2061">
                  <c:v>53986</c:v>
                </c:pt>
                <c:pt idx="2062">
                  <c:v>53993</c:v>
                </c:pt>
                <c:pt idx="2063">
                  <c:v>54000</c:v>
                </c:pt>
                <c:pt idx="2064">
                  <c:v>54007</c:v>
                </c:pt>
                <c:pt idx="2065">
                  <c:v>54014</c:v>
                </c:pt>
                <c:pt idx="2066">
                  <c:v>54021</c:v>
                </c:pt>
                <c:pt idx="2067">
                  <c:v>54028</c:v>
                </c:pt>
                <c:pt idx="2068">
                  <c:v>54035</c:v>
                </c:pt>
                <c:pt idx="2069">
                  <c:v>54042</c:v>
                </c:pt>
                <c:pt idx="2070">
                  <c:v>54049</c:v>
                </c:pt>
                <c:pt idx="2071">
                  <c:v>54057</c:v>
                </c:pt>
                <c:pt idx="2072">
                  <c:v>54064</c:v>
                </c:pt>
                <c:pt idx="2073">
                  <c:v>54071</c:v>
                </c:pt>
                <c:pt idx="2074">
                  <c:v>54078</c:v>
                </c:pt>
                <c:pt idx="2075">
                  <c:v>54085</c:v>
                </c:pt>
                <c:pt idx="2076">
                  <c:v>54092</c:v>
                </c:pt>
                <c:pt idx="2077">
                  <c:v>54099</c:v>
                </c:pt>
                <c:pt idx="2078">
                  <c:v>54106</c:v>
                </c:pt>
                <c:pt idx="2079">
                  <c:v>54113</c:v>
                </c:pt>
                <c:pt idx="2080">
                  <c:v>54120</c:v>
                </c:pt>
                <c:pt idx="2081">
                  <c:v>54127</c:v>
                </c:pt>
                <c:pt idx="2082">
                  <c:v>54134</c:v>
                </c:pt>
                <c:pt idx="2083">
                  <c:v>54141</c:v>
                </c:pt>
                <c:pt idx="2084">
                  <c:v>54148</c:v>
                </c:pt>
                <c:pt idx="2085">
                  <c:v>54157</c:v>
                </c:pt>
                <c:pt idx="2086">
                  <c:v>54164</c:v>
                </c:pt>
                <c:pt idx="2087">
                  <c:v>54171</c:v>
                </c:pt>
                <c:pt idx="2088">
                  <c:v>54178</c:v>
                </c:pt>
                <c:pt idx="2089">
                  <c:v>54185</c:v>
                </c:pt>
                <c:pt idx="2090">
                  <c:v>54192</c:v>
                </c:pt>
                <c:pt idx="2091">
                  <c:v>54199</c:v>
                </c:pt>
                <c:pt idx="2092">
                  <c:v>54206</c:v>
                </c:pt>
                <c:pt idx="2093">
                  <c:v>54213</c:v>
                </c:pt>
                <c:pt idx="2094">
                  <c:v>54220</c:v>
                </c:pt>
                <c:pt idx="2095">
                  <c:v>54227</c:v>
                </c:pt>
                <c:pt idx="2096">
                  <c:v>54234</c:v>
                </c:pt>
                <c:pt idx="2097">
                  <c:v>54241</c:v>
                </c:pt>
                <c:pt idx="2098">
                  <c:v>54248</c:v>
                </c:pt>
                <c:pt idx="2099">
                  <c:v>54255</c:v>
                </c:pt>
                <c:pt idx="2100">
                  <c:v>54262</c:v>
                </c:pt>
                <c:pt idx="2101">
                  <c:v>54269</c:v>
                </c:pt>
                <c:pt idx="2102">
                  <c:v>54276</c:v>
                </c:pt>
                <c:pt idx="2103">
                  <c:v>54283</c:v>
                </c:pt>
                <c:pt idx="2104">
                  <c:v>54290</c:v>
                </c:pt>
                <c:pt idx="2105">
                  <c:v>54297</c:v>
                </c:pt>
                <c:pt idx="2106">
                  <c:v>54304</c:v>
                </c:pt>
                <c:pt idx="2107">
                  <c:v>54311</c:v>
                </c:pt>
                <c:pt idx="2108">
                  <c:v>54318</c:v>
                </c:pt>
                <c:pt idx="2109">
                  <c:v>54325</c:v>
                </c:pt>
                <c:pt idx="2110">
                  <c:v>54332</c:v>
                </c:pt>
                <c:pt idx="2111">
                  <c:v>54339</c:v>
                </c:pt>
                <c:pt idx="2112">
                  <c:v>54346</c:v>
                </c:pt>
                <c:pt idx="2113">
                  <c:v>54353</c:v>
                </c:pt>
                <c:pt idx="2114">
                  <c:v>54360</c:v>
                </c:pt>
                <c:pt idx="2115">
                  <c:v>54367</c:v>
                </c:pt>
                <c:pt idx="2116">
                  <c:v>54374</c:v>
                </c:pt>
                <c:pt idx="2117">
                  <c:v>54381</c:v>
                </c:pt>
                <c:pt idx="2118">
                  <c:v>54388</c:v>
                </c:pt>
                <c:pt idx="2119">
                  <c:v>54395</c:v>
                </c:pt>
                <c:pt idx="2120">
                  <c:v>54402</c:v>
                </c:pt>
                <c:pt idx="2121">
                  <c:v>54409</c:v>
                </c:pt>
                <c:pt idx="2122">
                  <c:v>54416</c:v>
                </c:pt>
                <c:pt idx="2123">
                  <c:v>54423</c:v>
                </c:pt>
                <c:pt idx="2124">
                  <c:v>54430</c:v>
                </c:pt>
                <c:pt idx="2125">
                  <c:v>54437</c:v>
                </c:pt>
                <c:pt idx="2126">
                  <c:v>54444</c:v>
                </c:pt>
                <c:pt idx="2127">
                  <c:v>54451</c:v>
                </c:pt>
                <c:pt idx="2128">
                  <c:v>54458</c:v>
                </c:pt>
                <c:pt idx="2129">
                  <c:v>54465</c:v>
                </c:pt>
                <c:pt idx="2130">
                  <c:v>54472</c:v>
                </c:pt>
                <c:pt idx="2131">
                  <c:v>54479</c:v>
                </c:pt>
                <c:pt idx="2132">
                  <c:v>54486</c:v>
                </c:pt>
                <c:pt idx="2133">
                  <c:v>54493</c:v>
                </c:pt>
                <c:pt idx="2134">
                  <c:v>54500</c:v>
                </c:pt>
                <c:pt idx="2135">
                  <c:v>54507</c:v>
                </c:pt>
                <c:pt idx="2136">
                  <c:v>54514</c:v>
                </c:pt>
                <c:pt idx="2137">
                  <c:v>54521</c:v>
                </c:pt>
                <c:pt idx="2138">
                  <c:v>54528</c:v>
                </c:pt>
                <c:pt idx="2139">
                  <c:v>54535</c:v>
                </c:pt>
                <c:pt idx="2140">
                  <c:v>54542</c:v>
                </c:pt>
                <c:pt idx="2141">
                  <c:v>54549</c:v>
                </c:pt>
                <c:pt idx="2142">
                  <c:v>54556</c:v>
                </c:pt>
                <c:pt idx="2143">
                  <c:v>54563</c:v>
                </c:pt>
                <c:pt idx="2144">
                  <c:v>54570</c:v>
                </c:pt>
                <c:pt idx="2145">
                  <c:v>54577</c:v>
                </c:pt>
                <c:pt idx="2146">
                  <c:v>54584</c:v>
                </c:pt>
                <c:pt idx="2147">
                  <c:v>54591</c:v>
                </c:pt>
                <c:pt idx="2148">
                  <c:v>54598</c:v>
                </c:pt>
                <c:pt idx="2149">
                  <c:v>54605</c:v>
                </c:pt>
                <c:pt idx="2150">
                  <c:v>54612</c:v>
                </c:pt>
                <c:pt idx="2151">
                  <c:v>54619</c:v>
                </c:pt>
                <c:pt idx="2152">
                  <c:v>54626</c:v>
                </c:pt>
                <c:pt idx="2153">
                  <c:v>54633</c:v>
                </c:pt>
                <c:pt idx="2154">
                  <c:v>54640</c:v>
                </c:pt>
                <c:pt idx="2155">
                  <c:v>54647</c:v>
                </c:pt>
                <c:pt idx="2156">
                  <c:v>54654</c:v>
                </c:pt>
                <c:pt idx="2157">
                  <c:v>54661</c:v>
                </c:pt>
                <c:pt idx="2158">
                  <c:v>54668</c:v>
                </c:pt>
                <c:pt idx="2159">
                  <c:v>54675</c:v>
                </c:pt>
                <c:pt idx="2160">
                  <c:v>54682</c:v>
                </c:pt>
                <c:pt idx="2161">
                  <c:v>54689</c:v>
                </c:pt>
                <c:pt idx="2162">
                  <c:v>54696</c:v>
                </c:pt>
                <c:pt idx="2163">
                  <c:v>54703</c:v>
                </c:pt>
                <c:pt idx="2164">
                  <c:v>54710</c:v>
                </c:pt>
                <c:pt idx="2165">
                  <c:v>54717</c:v>
                </c:pt>
                <c:pt idx="2166">
                  <c:v>54724</c:v>
                </c:pt>
                <c:pt idx="2167">
                  <c:v>54731</c:v>
                </c:pt>
                <c:pt idx="2168">
                  <c:v>54738</c:v>
                </c:pt>
                <c:pt idx="2169">
                  <c:v>54745</c:v>
                </c:pt>
                <c:pt idx="2170">
                  <c:v>54752</c:v>
                </c:pt>
                <c:pt idx="2171">
                  <c:v>54759</c:v>
                </c:pt>
                <c:pt idx="2172">
                  <c:v>54766</c:v>
                </c:pt>
                <c:pt idx="2173">
                  <c:v>54773</c:v>
                </c:pt>
                <c:pt idx="2174">
                  <c:v>54780</c:v>
                </c:pt>
                <c:pt idx="2175">
                  <c:v>54787</c:v>
                </c:pt>
                <c:pt idx="2176">
                  <c:v>54794</c:v>
                </c:pt>
                <c:pt idx="2177">
                  <c:v>54801</c:v>
                </c:pt>
                <c:pt idx="2178">
                  <c:v>54808</c:v>
                </c:pt>
                <c:pt idx="2179">
                  <c:v>54815</c:v>
                </c:pt>
                <c:pt idx="2180">
                  <c:v>54822</c:v>
                </c:pt>
                <c:pt idx="2181">
                  <c:v>54829</c:v>
                </c:pt>
                <c:pt idx="2182">
                  <c:v>54836</c:v>
                </c:pt>
                <c:pt idx="2183">
                  <c:v>54843</c:v>
                </c:pt>
                <c:pt idx="2184">
                  <c:v>54850</c:v>
                </c:pt>
                <c:pt idx="2185">
                  <c:v>54857</c:v>
                </c:pt>
                <c:pt idx="2186">
                  <c:v>54864</c:v>
                </c:pt>
                <c:pt idx="2187">
                  <c:v>54871</c:v>
                </c:pt>
                <c:pt idx="2188">
                  <c:v>54878</c:v>
                </c:pt>
                <c:pt idx="2189">
                  <c:v>54885</c:v>
                </c:pt>
                <c:pt idx="2190">
                  <c:v>54892</c:v>
                </c:pt>
                <c:pt idx="2191">
                  <c:v>54899</c:v>
                </c:pt>
                <c:pt idx="2192">
                  <c:v>54906</c:v>
                </c:pt>
                <c:pt idx="2193">
                  <c:v>54913</c:v>
                </c:pt>
                <c:pt idx="2194">
                  <c:v>54920</c:v>
                </c:pt>
                <c:pt idx="2195">
                  <c:v>54927</c:v>
                </c:pt>
                <c:pt idx="2196">
                  <c:v>54934</c:v>
                </c:pt>
                <c:pt idx="2197">
                  <c:v>54941</c:v>
                </c:pt>
                <c:pt idx="2198">
                  <c:v>54948</c:v>
                </c:pt>
                <c:pt idx="2199">
                  <c:v>54955</c:v>
                </c:pt>
                <c:pt idx="2200">
                  <c:v>54962</c:v>
                </c:pt>
                <c:pt idx="2201">
                  <c:v>54969</c:v>
                </c:pt>
                <c:pt idx="2202">
                  <c:v>54976</c:v>
                </c:pt>
                <c:pt idx="2203">
                  <c:v>54983</c:v>
                </c:pt>
                <c:pt idx="2204">
                  <c:v>54990</c:v>
                </c:pt>
                <c:pt idx="2205">
                  <c:v>54997</c:v>
                </c:pt>
                <c:pt idx="2206">
                  <c:v>55004</c:v>
                </c:pt>
                <c:pt idx="2207">
                  <c:v>55011</c:v>
                </c:pt>
                <c:pt idx="2208">
                  <c:v>55018</c:v>
                </c:pt>
                <c:pt idx="2209">
                  <c:v>55025</c:v>
                </c:pt>
                <c:pt idx="2210">
                  <c:v>55032</c:v>
                </c:pt>
                <c:pt idx="2211">
                  <c:v>55039</c:v>
                </c:pt>
                <c:pt idx="2212">
                  <c:v>55046</c:v>
                </c:pt>
                <c:pt idx="2213">
                  <c:v>55053</c:v>
                </c:pt>
                <c:pt idx="2214">
                  <c:v>55060</c:v>
                </c:pt>
                <c:pt idx="2215">
                  <c:v>55067</c:v>
                </c:pt>
                <c:pt idx="2216">
                  <c:v>55074</c:v>
                </c:pt>
                <c:pt idx="2217">
                  <c:v>55081</c:v>
                </c:pt>
                <c:pt idx="2218">
                  <c:v>55088</c:v>
                </c:pt>
                <c:pt idx="2219">
                  <c:v>55095</c:v>
                </c:pt>
                <c:pt idx="2220">
                  <c:v>55102</c:v>
                </c:pt>
                <c:pt idx="2221">
                  <c:v>55109</c:v>
                </c:pt>
                <c:pt idx="2222">
                  <c:v>55116</c:v>
                </c:pt>
                <c:pt idx="2223">
                  <c:v>55123</c:v>
                </c:pt>
                <c:pt idx="2224">
                  <c:v>55130</c:v>
                </c:pt>
                <c:pt idx="2225">
                  <c:v>55137</c:v>
                </c:pt>
                <c:pt idx="2226">
                  <c:v>55144</c:v>
                </c:pt>
                <c:pt idx="2227">
                  <c:v>55151</c:v>
                </c:pt>
                <c:pt idx="2228">
                  <c:v>55158</c:v>
                </c:pt>
                <c:pt idx="2229">
                  <c:v>55165</c:v>
                </c:pt>
                <c:pt idx="2230">
                  <c:v>55172</c:v>
                </c:pt>
                <c:pt idx="2231">
                  <c:v>55179</c:v>
                </c:pt>
                <c:pt idx="2232">
                  <c:v>55186</c:v>
                </c:pt>
                <c:pt idx="2233">
                  <c:v>55193</c:v>
                </c:pt>
                <c:pt idx="2234">
                  <c:v>55200</c:v>
                </c:pt>
                <c:pt idx="2235">
                  <c:v>55207</c:v>
                </c:pt>
                <c:pt idx="2236">
                  <c:v>55214</c:v>
                </c:pt>
                <c:pt idx="2237">
                  <c:v>55221</c:v>
                </c:pt>
                <c:pt idx="2238">
                  <c:v>55228</c:v>
                </c:pt>
                <c:pt idx="2239">
                  <c:v>55235</c:v>
                </c:pt>
                <c:pt idx="2240">
                  <c:v>55242</c:v>
                </c:pt>
                <c:pt idx="2241">
                  <c:v>55249</c:v>
                </c:pt>
                <c:pt idx="2242">
                  <c:v>55256</c:v>
                </c:pt>
                <c:pt idx="2243">
                  <c:v>55263</c:v>
                </c:pt>
                <c:pt idx="2244">
                  <c:v>55270</c:v>
                </c:pt>
                <c:pt idx="2245">
                  <c:v>55277</c:v>
                </c:pt>
                <c:pt idx="2246">
                  <c:v>55284</c:v>
                </c:pt>
                <c:pt idx="2247">
                  <c:v>55291</c:v>
                </c:pt>
                <c:pt idx="2248">
                  <c:v>55298</c:v>
                </c:pt>
                <c:pt idx="2249">
                  <c:v>55305</c:v>
                </c:pt>
                <c:pt idx="2250">
                  <c:v>55312</c:v>
                </c:pt>
                <c:pt idx="2251">
                  <c:v>55319</c:v>
                </c:pt>
                <c:pt idx="2252">
                  <c:v>55326</c:v>
                </c:pt>
                <c:pt idx="2253">
                  <c:v>55333</c:v>
                </c:pt>
                <c:pt idx="2254">
                  <c:v>55340</c:v>
                </c:pt>
                <c:pt idx="2255">
                  <c:v>55347</c:v>
                </c:pt>
                <c:pt idx="2256">
                  <c:v>55354</c:v>
                </c:pt>
                <c:pt idx="2257">
                  <c:v>55361</c:v>
                </c:pt>
                <c:pt idx="2258">
                  <c:v>55368</c:v>
                </c:pt>
                <c:pt idx="2259">
                  <c:v>55375</c:v>
                </c:pt>
                <c:pt idx="2260">
                  <c:v>55382</c:v>
                </c:pt>
                <c:pt idx="2261">
                  <c:v>55389</c:v>
                </c:pt>
                <c:pt idx="2262">
                  <c:v>55396</c:v>
                </c:pt>
                <c:pt idx="2263">
                  <c:v>55403</c:v>
                </c:pt>
                <c:pt idx="2264">
                  <c:v>55410</c:v>
                </c:pt>
                <c:pt idx="2265">
                  <c:v>55417</c:v>
                </c:pt>
                <c:pt idx="2266">
                  <c:v>55424</c:v>
                </c:pt>
                <c:pt idx="2267">
                  <c:v>55431</c:v>
                </c:pt>
                <c:pt idx="2268">
                  <c:v>55438</c:v>
                </c:pt>
                <c:pt idx="2269">
                  <c:v>55445</c:v>
                </c:pt>
                <c:pt idx="2270">
                  <c:v>55452</c:v>
                </c:pt>
                <c:pt idx="2271">
                  <c:v>55459</c:v>
                </c:pt>
                <c:pt idx="2272">
                  <c:v>55466</c:v>
                </c:pt>
                <c:pt idx="2273">
                  <c:v>55473</c:v>
                </c:pt>
                <c:pt idx="2274">
                  <c:v>55480</c:v>
                </c:pt>
                <c:pt idx="2275">
                  <c:v>55487</c:v>
                </c:pt>
                <c:pt idx="2276">
                  <c:v>55494</c:v>
                </c:pt>
                <c:pt idx="2277">
                  <c:v>55501</c:v>
                </c:pt>
                <c:pt idx="2278">
                  <c:v>55508</c:v>
                </c:pt>
                <c:pt idx="2279">
                  <c:v>55516</c:v>
                </c:pt>
                <c:pt idx="2280">
                  <c:v>55523</c:v>
                </c:pt>
                <c:pt idx="2281">
                  <c:v>55530</c:v>
                </c:pt>
                <c:pt idx="2282">
                  <c:v>55537</c:v>
                </c:pt>
                <c:pt idx="2283">
                  <c:v>55544</c:v>
                </c:pt>
                <c:pt idx="2284">
                  <c:v>55551</c:v>
                </c:pt>
                <c:pt idx="2285">
                  <c:v>55558</c:v>
                </c:pt>
                <c:pt idx="2286">
                  <c:v>55565</c:v>
                </c:pt>
                <c:pt idx="2287">
                  <c:v>55572</c:v>
                </c:pt>
                <c:pt idx="2288">
                  <c:v>55579</c:v>
                </c:pt>
                <c:pt idx="2289">
                  <c:v>55586</c:v>
                </c:pt>
                <c:pt idx="2290">
                  <c:v>55593</c:v>
                </c:pt>
                <c:pt idx="2291">
                  <c:v>55600</c:v>
                </c:pt>
                <c:pt idx="2292">
                  <c:v>55607</c:v>
                </c:pt>
                <c:pt idx="2293">
                  <c:v>55614</c:v>
                </c:pt>
                <c:pt idx="2294">
                  <c:v>55621</c:v>
                </c:pt>
                <c:pt idx="2295">
                  <c:v>55632</c:v>
                </c:pt>
                <c:pt idx="2296">
                  <c:v>55635</c:v>
                </c:pt>
                <c:pt idx="2297">
                  <c:v>55645</c:v>
                </c:pt>
                <c:pt idx="2298">
                  <c:v>55652</c:v>
                </c:pt>
                <c:pt idx="2299">
                  <c:v>55659</c:v>
                </c:pt>
                <c:pt idx="2300">
                  <c:v>55666</c:v>
                </c:pt>
                <c:pt idx="2301">
                  <c:v>55673</c:v>
                </c:pt>
                <c:pt idx="2302">
                  <c:v>55680</c:v>
                </c:pt>
                <c:pt idx="2303">
                  <c:v>55687</c:v>
                </c:pt>
                <c:pt idx="2304">
                  <c:v>55694</c:v>
                </c:pt>
                <c:pt idx="2305">
                  <c:v>55701</c:v>
                </c:pt>
                <c:pt idx="2306">
                  <c:v>55708</c:v>
                </c:pt>
                <c:pt idx="2307">
                  <c:v>55715</c:v>
                </c:pt>
                <c:pt idx="2308">
                  <c:v>55722</c:v>
                </c:pt>
                <c:pt idx="2309">
                  <c:v>55729</c:v>
                </c:pt>
                <c:pt idx="2310">
                  <c:v>55736</c:v>
                </c:pt>
                <c:pt idx="2311">
                  <c:v>55743</c:v>
                </c:pt>
                <c:pt idx="2312">
                  <c:v>55750</c:v>
                </c:pt>
                <c:pt idx="2313">
                  <c:v>55757</c:v>
                </c:pt>
                <c:pt idx="2314">
                  <c:v>55764</c:v>
                </c:pt>
                <c:pt idx="2315">
                  <c:v>55771</c:v>
                </c:pt>
                <c:pt idx="2316">
                  <c:v>55778</c:v>
                </c:pt>
                <c:pt idx="2317">
                  <c:v>55785</c:v>
                </c:pt>
                <c:pt idx="2318">
                  <c:v>55792</c:v>
                </c:pt>
                <c:pt idx="2319">
                  <c:v>55799</c:v>
                </c:pt>
                <c:pt idx="2320">
                  <c:v>55806</c:v>
                </c:pt>
                <c:pt idx="2321">
                  <c:v>55813</c:v>
                </c:pt>
                <c:pt idx="2322">
                  <c:v>55820</c:v>
                </c:pt>
                <c:pt idx="2323">
                  <c:v>55827</c:v>
                </c:pt>
                <c:pt idx="2324">
                  <c:v>55834</c:v>
                </c:pt>
                <c:pt idx="2325">
                  <c:v>55841</c:v>
                </c:pt>
                <c:pt idx="2326">
                  <c:v>55848</c:v>
                </c:pt>
                <c:pt idx="2327">
                  <c:v>55855</c:v>
                </c:pt>
                <c:pt idx="2328">
                  <c:v>55862</c:v>
                </c:pt>
                <c:pt idx="2329">
                  <c:v>55869</c:v>
                </c:pt>
                <c:pt idx="2330">
                  <c:v>55876</c:v>
                </c:pt>
                <c:pt idx="2331">
                  <c:v>55884</c:v>
                </c:pt>
                <c:pt idx="2332">
                  <c:v>55891</c:v>
                </c:pt>
                <c:pt idx="2333">
                  <c:v>55898</c:v>
                </c:pt>
                <c:pt idx="2334">
                  <c:v>55905</c:v>
                </c:pt>
                <c:pt idx="2335">
                  <c:v>55912</c:v>
                </c:pt>
                <c:pt idx="2336">
                  <c:v>55919</c:v>
                </c:pt>
                <c:pt idx="2337">
                  <c:v>55926</c:v>
                </c:pt>
                <c:pt idx="2338">
                  <c:v>55933</c:v>
                </c:pt>
                <c:pt idx="2339">
                  <c:v>55940</c:v>
                </c:pt>
                <c:pt idx="2340">
                  <c:v>55947</c:v>
                </c:pt>
                <c:pt idx="2341">
                  <c:v>55954</c:v>
                </c:pt>
                <c:pt idx="2342">
                  <c:v>55961</c:v>
                </c:pt>
                <c:pt idx="2343">
                  <c:v>55968</c:v>
                </c:pt>
                <c:pt idx="2344">
                  <c:v>55975</c:v>
                </c:pt>
                <c:pt idx="2345">
                  <c:v>55984</c:v>
                </c:pt>
                <c:pt idx="2346">
                  <c:v>55991</c:v>
                </c:pt>
                <c:pt idx="2347">
                  <c:v>55998</c:v>
                </c:pt>
                <c:pt idx="2348">
                  <c:v>56006</c:v>
                </c:pt>
                <c:pt idx="2349">
                  <c:v>56012</c:v>
                </c:pt>
                <c:pt idx="2350">
                  <c:v>56019</c:v>
                </c:pt>
                <c:pt idx="2351">
                  <c:v>56026</c:v>
                </c:pt>
                <c:pt idx="2352">
                  <c:v>56033</c:v>
                </c:pt>
                <c:pt idx="2353">
                  <c:v>56040</c:v>
                </c:pt>
                <c:pt idx="2354">
                  <c:v>56047</c:v>
                </c:pt>
                <c:pt idx="2355">
                  <c:v>56054</c:v>
                </c:pt>
                <c:pt idx="2356">
                  <c:v>56061</c:v>
                </c:pt>
                <c:pt idx="2357">
                  <c:v>56068</c:v>
                </c:pt>
                <c:pt idx="2358">
                  <c:v>56075</c:v>
                </c:pt>
                <c:pt idx="2359">
                  <c:v>56082</c:v>
                </c:pt>
                <c:pt idx="2360">
                  <c:v>56089</c:v>
                </c:pt>
                <c:pt idx="2361">
                  <c:v>56096</c:v>
                </c:pt>
                <c:pt idx="2362">
                  <c:v>56103</c:v>
                </c:pt>
                <c:pt idx="2363">
                  <c:v>56110</c:v>
                </c:pt>
                <c:pt idx="2364">
                  <c:v>56117</c:v>
                </c:pt>
                <c:pt idx="2365">
                  <c:v>56124</c:v>
                </c:pt>
                <c:pt idx="2366">
                  <c:v>56131</c:v>
                </c:pt>
                <c:pt idx="2367">
                  <c:v>56138</c:v>
                </c:pt>
                <c:pt idx="2368">
                  <c:v>56145</c:v>
                </c:pt>
                <c:pt idx="2369">
                  <c:v>56152</c:v>
                </c:pt>
                <c:pt idx="2370">
                  <c:v>56159</c:v>
                </c:pt>
                <c:pt idx="2371">
                  <c:v>56166</c:v>
                </c:pt>
                <c:pt idx="2372">
                  <c:v>56173</c:v>
                </c:pt>
                <c:pt idx="2373">
                  <c:v>56180</c:v>
                </c:pt>
                <c:pt idx="2374">
                  <c:v>56187</c:v>
                </c:pt>
                <c:pt idx="2375">
                  <c:v>56194</c:v>
                </c:pt>
                <c:pt idx="2376">
                  <c:v>56201</c:v>
                </c:pt>
                <c:pt idx="2377">
                  <c:v>56208</c:v>
                </c:pt>
                <c:pt idx="2378">
                  <c:v>56215</c:v>
                </c:pt>
                <c:pt idx="2379">
                  <c:v>56222</c:v>
                </c:pt>
                <c:pt idx="2380">
                  <c:v>56229</c:v>
                </c:pt>
                <c:pt idx="2381">
                  <c:v>56236</c:v>
                </c:pt>
                <c:pt idx="2382">
                  <c:v>56247</c:v>
                </c:pt>
                <c:pt idx="2383">
                  <c:v>56251</c:v>
                </c:pt>
                <c:pt idx="2384">
                  <c:v>56257</c:v>
                </c:pt>
                <c:pt idx="2385">
                  <c:v>56264</c:v>
                </c:pt>
                <c:pt idx="2386">
                  <c:v>56271</c:v>
                </c:pt>
                <c:pt idx="2387">
                  <c:v>56278</c:v>
                </c:pt>
                <c:pt idx="2388">
                  <c:v>56285</c:v>
                </c:pt>
                <c:pt idx="2389">
                  <c:v>56292</c:v>
                </c:pt>
                <c:pt idx="2390">
                  <c:v>56299</c:v>
                </c:pt>
                <c:pt idx="2391">
                  <c:v>56306</c:v>
                </c:pt>
                <c:pt idx="2392">
                  <c:v>56313</c:v>
                </c:pt>
                <c:pt idx="2393">
                  <c:v>56320</c:v>
                </c:pt>
                <c:pt idx="2394">
                  <c:v>56327</c:v>
                </c:pt>
                <c:pt idx="2395">
                  <c:v>56334</c:v>
                </c:pt>
                <c:pt idx="2396">
                  <c:v>56341</c:v>
                </c:pt>
                <c:pt idx="2397">
                  <c:v>56348</c:v>
                </c:pt>
                <c:pt idx="2398">
                  <c:v>56355</c:v>
                </c:pt>
                <c:pt idx="2399">
                  <c:v>56362</c:v>
                </c:pt>
                <c:pt idx="2400">
                  <c:v>56369</c:v>
                </c:pt>
                <c:pt idx="2401">
                  <c:v>56376</c:v>
                </c:pt>
                <c:pt idx="2402">
                  <c:v>56383</c:v>
                </c:pt>
                <c:pt idx="2403">
                  <c:v>56390</c:v>
                </c:pt>
                <c:pt idx="2404">
                  <c:v>56397</c:v>
                </c:pt>
                <c:pt idx="2405">
                  <c:v>56404</c:v>
                </c:pt>
                <c:pt idx="2406">
                  <c:v>56411</c:v>
                </c:pt>
                <c:pt idx="2407">
                  <c:v>56418</c:v>
                </c:pt>
                <c:pt idx="2408">
                  <c:v>56425</c:v>
                </c:pt>
                <c:pt idx="2409">
                  <c:v>56432</c:v>
                </c:pt>
                <c:pt idx="2410">
                  <c:v>56439</c:v>
                </c:pt>
                <c:pt idx="2411">
                  <c:v>56446</c:v>
                </c:pt>
                <c:pt idx="2412">
                  <c:v>56453</c:v>
                </c:pt>
                <c:pt idx="2413">
                  <c:v>56460</c:v>
                </c:pt>
                <c:pt idx="2414">
                  <c:v>56467</c:v>
                </c:pt>
                <c:pt idx="2415">
                  <c:v>56474</c:v>
                </c:pt>
                <c:pt idx="2416">
                  <c:v>56481</c:v>
                </c:pt>
                <c:pt idx="2417">
                  <c:v>56488</c:v>
                </c:pt>
                <c:pt idx="2418">
                  <c:v>56495</c:v>
                </c:pt>
                <c:pt idx="2419">
                  <c:v>56502</c:v>
                </c:pt>
                <c:pt idx="2420">
                  <c:v>56509</c:v>
                </c:pt>
                <c:pt idx="2421">
                  <c:v>56516</c:v>
                </c:pt>
                <c:pt idx="2422">
                  <c:v>56523</c:v>
                </c:pt>
                <c:pt idx="2423">
                  <c:v>56530</c:v>
                </c:pt>
                <c:pt idx="2424">
                  <c:v>56537</c:v>
                </c:pt>
                <c:pt idx="2425">
                  <c:v>56544</c:v>
                </c:pt>
                <c:pt idx="2426">
                  <c:v>56551</c:v>
                </c:pt>
                <c:pt idx="2427">
                  <c:v>56558</c:v>
                </c:pt>
                <c:pt idx="2428">
                  <c:v>56565</c:v>
                </c:pt>
                <c:pt idx="2429">
                  <c:v>56572</c:v>
                </c:pt>
                <c:pt idx="2430">
                  <c:v>56579</c:v>
                </c:pt>
                <c:pt idx="2431">
                  <c:v>56586</c:v>
                </c:pt>
                <c:pt idx="2432">
                  <c:v>56593</c:v>
                </c:pt>
                <c:pt idx="2433">
                  <c:v>56600</c:v>
                </c:pt>
                <c:pt idx="2434">
                  <c:v>56607</c:v>
                </c:pt>
                <c:pt idx="2435">
                  <c:v>56614</c:v>
                </c:pt>
                <c:pt idx="2436">
                  <c:v>56621</c:v>
                </c:pt>
                <c:pt idx="2437">
                  <c:v>56628</c:v>
                </c:pt>
                <c:pt idx="2438">
                  <c:v>56635</c:v>
                </c:pt>
                <c:pt idx="2439">
                  <c:v>56642</c:v>
                </c:pt>
                <c:pt idx="2440">
                  <c:v>56649</c:v>
                </c:pt>
                <c:pt idx="2441">
                  <c:v>56656</c:v>
                </c:pt>
                <c:pt idx="2442">
                  <c:v>56663</c:v>
                </c:pt>
                <c:pt idx="2443">
                  <c:v>56670</c:v>
                </c:pt>
                <c:pt idx="2444">
                  <c:v>56677</c:v>
                </c:pt>
                <c:pt idx="2445">
                  <c:v>56684</c:v>
                </c:pt>
                <c:pt idx="2446">
                  <c:v>56691</c:v>
                </c:pt>
                <c:pt idx="2447">
                  <c:v>56698</c:v>
                </c:pt>
                <c:pt idx="2448">
                  <c:v>56705</c:v>
                </c:pt>
                <c:pt idx="2449">
                  <c:v>56712</c:v>
                </c:pt>
                <c:pt idx="2450">
                  <c:v>56719</c:v>
                </c:pt>
                <c:pt idx="2451">
                  <c:v>56726</c:v>
                </c:pt>
                <c:pt idx="2452">
                  <c:v>56733</c:v>
                </c:pt>
                <c:pt idx="2453">
                  <c:v>56740</c:v>
                </c:pt>
                <c:pt idx="2454">
                  <c:v>56747</c:v>
                </c:pt>
                <c:pt idx="2455">
                  <c:v>56754</c:v>
                </c:pt>
                <c:pt idx="2456">
                  <c:v>56761</c:v>
                </c:pt>
                <c:pt idx="2457">
                  <c:v>56768</c:v>
                </c:pt>
                <c:pt idx="2458">
                  <c:v>56775</c:v>
                </c:pt>
                <c:pt idx="2459">
                  <c:v>56782</c:v>
                </c:pt>
                <c:pt idx="2460">
                  <c:v>56789</c:v>
                </c:pt>
                <c:pt idx="2461">
                  <c:v>56796</c:v>
                </c:pt>
                <c:pt idx="2462">
                  <c:v>56803</c:v>
                </c:pt>
                <c:pt idx="2463">
                  <c:v>56810</c:v>
                </c:pt>
                <c:pt idx="2464">
                  <c:v>56817</c:v>
                </c:pt>
                <c:pt idx="2465">
                  <c:v>56824</c:v>
                </c:pt>
                <c:pt idx="2466">
                  <c:v>56831</c:v>
                </c:pt>
                <c:pt idx="2467">
                  <c:v>56838</c:v>
                </c:pt>
                <c:pt idx="2468">
                  <c:v>56845</c:v>
                </c:pt>
                <c:pt idx="2469">
                  <c:v>56852</c:v>
                </c:pt>
                <c:pt idx="2470">
                  <c:v>56859</c:v>
                </c:pt>
                <c:pt idx="2471">
                  <c:v>56866</c:v>
                </c:pt>
                <c:pt idx="2472">
                  <c:v>56873</c:v>
                </c:pt>
                <c:pt idx="2473">
                  <c:v>56880</c:v>
                </c:pt>
                <c:pt idx="2474">
                  <c:v>56887</c:v>
                </c:pt>
                <c:pt idx="2475">
                  <c:v>56894</c:v>
                </c:pt>
                <c:pt idx="2476">
                  <c:v>56901</c:v>
                </c:pt>
                <c:pt idx="2477">
                  <c:v>56908</c:v>
                </c:pt>
                <c:pt idx="2478">
                  <c:v>56915</c:v>
                </c:pt>
                <c:pt idx="2479">
                  <c:v>56922</c:v>
                </c:pt>
                <c:pt idx="2480">
                  <c:v>56929</c:v>
                </c:pt>
                <c:pt idx="2481">
                  <c:v>56936</c:v>
                </c:pt>
                <c:pt idx="2482">
                  <c:v>56943</c:v>
                </c:pt>
                <c:pt idx="2483">
                  <c:v>56950</c:v>
                </c:pt>
                <c:pt idx="2484">
                  <c:v>56957</c:v>
                </c:pt>
                <c:pt idx="2485">
                  <c:v>56964</c:v>
                </c:pt>
                <c:pt idx="2486">
                  <c:v>56971</c:v>
                </c:pt>
                <c:pt idx="2487">
                  <c:v>56978</c:v>
                </c:pt>
                <c:pt idx="2488">
                  <c:v>56985</c:v>
                </c:pt>
                <c:pt idx="2489">
                  <c:v>56992</c:v>
                </c:pt>
                <c:pt idx="2490">
                  <c:v>56999</c:v>
                </c:pt>
                <c:pt idx="2491">
                  <c:v>57006</c:v>
                </c:pt>
                <c:pt idx="2492">
                  <c:v>57013</c:v>
                </c:pt>
                <c:pt idx="2493">
                  <c:v>57020</c:v>
                </c:pt>
                <c:pt idx="2494">
                  <c:v>57027</c:v>
                </c:pt>
                <c:pt idx="2495">
                  <c:v>57034</c:v>
                </c:pt>
                <c:pt idx="2496">
                  <c:v>57041</c:v>
                </c:pt>
                <c:pt idx="2497">
                  <c:v>57048</c:v>
                </c:pt>
                <c:pt idx="2498">
                  <c:v>57055</c:v>
                </c:pt>
                <c:pt idx="2499">
                  <c:v>57062</c:v>
                </c:pt>
                <c:pt idx="2500">
                  <c:v>57069</c:v>
                </c:pt>
                <c:pt idx="2501">
                  <c:v>57076</c:v>
                </c:pt>
                <c:pt idx="2502">
                  <c:v>57083</c:v>
                </c:pt>
                <c:pt idx="2503">
                  <c:v>57090</c:v>
                </c:pt>
                <c:pt idx="2504">
                  <c:v>57097</c:v>
                </c:pt>
                <c:pt idx="2505">
                  <c:v>57104</c:v>
                </c:pt>
                <c:pt idx="2506">
                  <c:v>57111</c:v>
                </c:pt>
                <c:pt idx="2507">
                  <c:v>57118</c:v>
                </c:pt>
                <c:pt idx="2508">
                  <c:v>57125</c:v>
                </c:pt>
                <c:pt idx="2509">
                  <c:v>57132</c:v>
                </c:pt>
                <c:pt idx="2510">
                  <c:v>57139</c:v>
                </c:pt>
                <c:pt idx="2511">
                  <c:v>57146</c:v>
                </c:pt>
                <c:pt idx="2512">
                  <c:v>57153</c:v>
                </c:pt>
                <c:pt idx="2513">
                  <c:v>57160</c:v>
                </c:pt>
                <c:pt idx="2514">
                  <c:v>57167</c:v>
                </c:pt>
                <c:pt idx="2515">
                  <c:v>57174</c:v>
                </c:pt>
                <c:pt idx="2516">
                  <c:v>57181</c:v>
                </c:pt>
                <c:pt idx="2517">
                  <c:v>57188</c:v>
                </c:pt>
                <c:pt idx="2518">
                  <c:v>57195</c:v>
                </c:pt>
                <c:pt idx="2519">
                  <c:v>57202</c:v>
                </c:pt>
                <c:pt idx="2520">
                  <c:v>57209</c:v>
                </c:pt>
                <c:pt idx="2521">
                  <c:v>57216</c:v>
                </c:pt>
                <c:pt idx="2522">
                  <c:v>57223</c:v>
                </c:pt>
                <c:pt idx="2523">
                  <c:v>57230</c:v>
                </c:pt>
                <c:pt idx="2524">
                  <c:v>57237</c:v>
                </c:pt>
                <c:pt idx="2525">
                  <c:v>57244</c:v>
                </c:pt>
                <c:pt idx="2526">
                  <c:v>57251</c:v>
                </c:pt>
                <c:pt idx="2527">
                  <c:v>57258</c:v>
                </c:pt>
                <c:pt idx="2528">
                  <c:v>57265</c:v>
                </c:pt>
                <c:pt idx="2529">
                  <c:v>57272</c:v>
                </c:pt>
                <c:pt idx="2530">
                  <c:v>57279</c:v>
                </c:pt>
                <c:pt idx="2531">
                  <c:v>57286</c:v>
                </c:pt>
                <c:pt idx="2532">
                  <c:v>57293</c:v>
                </c:pt>
                <c:pt idx="2533">
                  <c:v>57300</c:v>
                </c:pt>
                <c:pt idx="2534">
                  <c:v>57307</c:v>
                </c:pt>
                <c:pt idx="2535">
                  <c:v>57314</c:v>
                </c:pt>
                <c:pt idx="2536">
                  <c:v>57321</c:v>
                </c:pt>
                <c:pt idx="2537">
                  <c:v>57328</c:v>
                </c:pt>
                <c:pt idx="2538">
                  <c:v>57335</c:v>
                </c:pt>
                <c:pt idx="2539">
                  <c:v>57343</c:v>
                </c:pt>
                <c:pt idx="2540">
                  <c:v>57350</c:v>
                </c:pt>
                <c:pt idx="2541">
                  <c:v>57357</c:v>
                </c:pt>
                <c:pt idx="2542">
                  <c:v>57364</c:v>
                </c:pt>
                <c:pt idx="2543">
                  <c:v>57371</c:v>
                </c:pt>
                <c:pt idx="2544">
                  <c:v>57378</c:v>
                </c:pt>
                <c:pt idx="2545">
                  <c:v>57385</c:v>
                </c:pt>
                <c:pt idx="2546">
                  <c:v>57392</c:v>
                </c:pt>
                <c:pt idx="2547">
                  <c:v>57399</c:v>
                </c:pt>
                <c:pt idx="2548">
                  <c:v>57406</c:v>
                </c:pt>
                <c:pt idx="2549">
                  <c:v>57413</c:v>
                </c:pt>
                <c:pt idx="2550">
                  <c:v>57420</c:v>
                </c:pt>
                <c:pt idx="2551">
                  <c:v>57427</c:v>
                </c:pt>
                <c:pt idx="2552">
                  <c:v>57434</c:v>
                </c:pt>
                <c:pt idx="2553">
                  <c:v>57441</c:v>
                </c:pt>
                <c:pt idx="2554">
                  <c:v>57448</c:v>
                </c:pt>
                <c:pt idx="2555">
                  <c:v>57459</c:v>
                </c:pt>
                <c:pt idx="2556">
                  <c:v>57462</c:v>
                </c:pt>
                <c:pt idx="2557">
                  <c:v>57469</c:v>
                </c:pt>
                <c:pt idx="2558">
                  <c:v>57476</c:v>
                </c:pt>
                <c:pt idx="2559">
                  <c:v>57483</c:v>
                </c:pt>
                <c:pt idx="2560">
                  <c:v>57490</c:v>
                </c:pt>
                <c:pt idx="2561">
                  <c:v>57497</c:v>
                </c:pt>
                <c:pt idx="2562">
                  <c:v>57504</c:v>
                </c:pt>
                <c:pt idx="2563">
                  <c:v>57511</c:v>
                </c:pt>
                <c:pt idx="2564">
                  <c:v>57518</c:v>
                </c:pt>
                <c:pt idx="2565">
                  <c:v>57525</c:v>
                </c:pt>
                <c:pt idx="2566">
                  <c:v>57532</c:v>
                </c:pt>
                <c:pt idx="2567">
                  <c:v>57539</c:v>
                </c:pt>
                <c:pt idx="2568">
                  <c:v>57546</c:v>
                </c:pt>
                <c:pt idx="2569">
                  <c:v>57553</c:v>
                </c:pt>
                <c:pt idx="2570">
                  <c:v>57560</c:v>
                </c:pt>
                <c:pt idx="2571">
                  <c:v>57567</c:v>
                </c:pt>
                <c:pt idx="2572">
                  <c:v>57574</c:v>
                </c:pt>
                <c:pt idx="2573">
                  <c:v>57581</c:v>
                </c:pt>
                <c:pt idx="2574">
                  <c:v>57588</c:v>
                </c:pt>
                <c:pt idx="2575">
                  <c:v>57595</c:v>
                </c:pt>
                <c:pt idx="2576">
                  <c:v>57602</c:v>
                </c:pt>
                <c:pt idx="2577">
                  <c:v>57609</c:v>
                </c:pt>
                <c:pt idx="2578">
                  <c:v>57616</c:v>
                </c:pt>
                <c:pt idx="2579">
                  <c:v>57623</c:v>
                </c:pt>
                <c:pt idx="2580">
                  <c:v>57630</c:v>
                </c:pt>
                <c:pt idx="2581">
                  <c:v>57637</c:v>
                </c:pt>
                <c:pt idx="2582">
                  <c:v>57644</c:v>
                </c:pt>
                <c:pt idx="2583">
                  <c:v>57651</c:v>
                </c:pt>
                <c:pt idx="2584">
                  <c:v>57658</c:v>
                </c:pt>
                <c:pt idx="2585">
                  <c:v>57665</c:v>
                </c:pt>
                <c:pt idx="2586">
                  <c:v>57672</c:v>
                </c:pt>
                <c:pt idx="2587">
                  <c:v>57679</c:v>
                </c:pt>
                <c:pt idx="2588">
                  <c:v>57686</c:v>
                </c:pt>
                <c:pt idx="2589">
                  <c:v>57693</c:v>
                </c:pt>
                <c:pt idx="2590">
                  <c:v>57700</c:v>
                </c:pt>
                <c:pt idx="2591">
                  <c:v>57710</c:v>
                </c:pt>
                <c:pt idx="2592">
                  <c:v>57717</c:v>
                </c:pt>
                <c:pt idx="2593">
                  <c:v>57724</c:v>
                </c:pt>
                <c:pt idx="2594">
                  <c:v>57731</c:v>
                </c:pt>
                <c:pt idx="2595">
                  <c:v>57738</c:v>
                </c:pt>
                <c:pt idx="2596">
                  <c:v>57745</c:v>
                </c:pt>
                <c:pt idx="2597">
                  <c:v>57752</c:v>
                </c:pt>
                <c:pt idx="2598">
                  <c:v>57759</c:v>
                </c:pt>
                <c:pt idx="2599">
                  <c:v>57766</c:v>
                </c:pt>
                <c:pt idx="2600">
                  <c:v>57773</c:v>
                </c:pt>
                <c:pt idx="2601">
                  <c:v>57780</c:v>
                </c:pt>
                <c:pt idx="2602">
                  <c:v>57787</c:v>
                </c:pt>
                <c:pt idx="2603">
                  <c:v>57794</c:v>
                </c:pt>
                <c:pt idx="2604">
                  <c:v>57801</c:v>
                </c:pt>
                <c:pt idx="2605">
                  <c:v>57808</c:v>
                </c:pt>
                <c:pt idx="2606">
                  <c:v>57817</c:v>
                </c:pt>
                <c:pt idx="2607">
                  <c:v>57822</c:v>
                </c:pt>
                <c:pt idx="2608">
                  <c:v>57829</c:v>
                </c:pt>
                <c:pt idx="2609">
                  <c:v>57836</c:v>
                </c:pt>
                <c:pt idx="2610">
                  <c:v>57843</c:v>
                </c:pt>
                <c:pt idx="2611">
                  <c:v>57850</c:v>
                </c:pt>
                <c:pt idx="2612">
                  <c:v>57857</c:v>
                </c:pt>
                <c:pt idx="2613">
                  <c:v>57864</c:v>
                </c:pt>
                <c:pt idx="2614">
                  <c:v>57871</c:v>
                </c:pt>
                <c:pt idx="2615">
                  <c:v>57878</c:v>
                </c:pt>
                <c:pt idx="2616">
                  <c:v>57885</c:v>
                </c:pt>
                <c:pt idx="2617">
                  <c:v>57892</c:v>
                </c:pt>
                <c:pt idx="2618">
                  <c:v>57899</c:v>
                </c:pt>
                <c:pt idx="2619">
                  <c:v>57906</c:v>
                </c:pt>
                <c:pt idx="2620">
                  <c:v>57913</c:v>
                </c:pt>
                <c:pt idx="2621">
                  <c:v>57920</c:v>
                </c:pt>
                <c:pt idx="2622">
                  <c:v>57927</c:v>
                </c:pt>
                <c:pt idx="2623">
                  <c:v>57934</c:v>
                </c:pt>
                <c:pt idx="2624">
                  <c:v>57941</c:v>
                </c:pt>
                <c:pt idx="2625">
                  <c:v>57948</c:v>
                </c:pt>
                <c:pt idx="2626">
                  <c:v>57955</c:v>
                </c:pt>
                <c:pt idx="2627">
                  <c:v>57962</c:v>
                </c:pt>
                <c:pt idx="2628">
                  <c:v>57969</c:v>
                </c:pt>
                <c:pt idx="2629">
                  <c:v>57976</c:v>
                </c:pt>
                <c:pt idx="2630">
                  <c:v>57983</c:v>
                </c:pt>
                <c:pt idx="2631">
                  <c:v>57990</c:v>
                </c:pt>
                <c:pt idx="2632">
                  <c:v>57997</c:v>
                </c:pt>
                <c:pt idx="2633">
                  <c:v>58004</c:v>
                </c:pt>
                <c:pt idx="2634">
                  <c:v>58011</c:v>
                </c:pt>
                <c:pt idx="2635">
                  <c:v>58018</c:v>
                </c:pt>
                <c:pt idx="2636">
                  <c:v>58025</c:v>
                </c:pt>
                <c:pt idx="2637">
                  <c:v>58032</c:v>
                </c:pt>
                <c:pt idx="2638">
                  <c:v>58039</c:v>
                </c:pt>
                <c:pt idx="2639">
                  <c:v>58046</c:v>
                </c:pt>
                <c:pt idx="2640">
                  <c:v>58053</c:v>
                </c:pt>
                <c:pt idx="2641">
                  <c:v>58060</c:v>
                </c:pt>
                <c:pt idx="2642">
                  <c:v>58067</c:v>
                </c:pt>
                <c:pt idx="2643">
                  <c:v>58075</c:v>
                </c:pt>
                <c:pt idx="2644">
                  <c:v>58082</c:v>
                </c:pt>
                <c:pt idx="2645">
                  <c:v>58089</c:v>
                </c:pt>
                <c:pt idx="2646">
                  <c:v>58096</c:v>
                </c:pt>
                <c:pt idx="2647">
                  <c:v>58103</c:v>
                </c:pt>
                <c:pt idx="2648">
                  <c:v>58110</c:v>
                </c:pt>
                <c:pt idx="2649">
                  <c:v>58117</c:v>
                </c:pt>
                <c:pt idx="2650">
                  <c:v>58124</c:v>
                </c:pt>
                <c:pt idx="2651">
                  <c:v>58131</c:v>
                </c:pt>
                <c:pt idx="2652">
                  <c:v>58138</c:v>
                </c:pt>
                <c:pt idx="2653">
                  <c:v>58145</c:v>
                </c:pt>
                <c:pt idx="2654">
                  <c:v>58152</c:v>
                </c:pt>
                <c:pt idx="2655">
                  <c:v>58159</c:v>
                </c:pt>
                <c:pt idx="2656">
                  <c:v>58168</c:v>
                </c:pt>
                <c:pt idx="2657">
                  <c:v>58175</c:v>
                </c:pt>
                <c:pt idx="2658">
                  <c:v>58182</c:v>
                </c:pt>
                <c:pt idx="2659">
                  <c:v>58189</c:v>
                </c:pt>
                <c:pt idx="2660">
                  <c:v>58197</c:v>
                </c:pt>
                <c:pt idx="2661">
                  <c:v>58203</c:v>
                </c:pt>
                <c:pt idx="2662">
                  <c:v>58210</c:v>
                </c:pt>
                <c:pt idx="2663">
                  <c:v>58217</c:v>
                </c:pt>
                <c:pt idx="2664">
                  <c:v>58224</c:v>
                </c:pt>
                <c:pt idx="2665">
                  <c:v>58231</c:v>
                </c:pt>
                <c:pt idx="2666">
                  <c:v>58238</c:v>
                </c:pt>
                <c:pt idx="2667">
                  <c:v>58245</c:v>
                </c:pt>
                <c:pt idx="2668">
                  <c:v>58252</c:v>
                </c:pt>
                <c:pt idx="2669">
                  <c:v>58259</c:v>
                </c:pt>
                <c:pt idx="2670">
                  <c:v>58266</c:v>
                </c:pt>
                <c:pt idx="2671">
                  <c:v>58273</c:v>
                </c:pt>
                <c:pt idx="2672">
                  <c:v>58280</c:v>
                </c:pt>
                <c:pt idx="2673">
                  <c:v>58287</c:v>
                </c:pt>
                <c:pt idx="2674">
                  <c:v>58294</c:v>
                </c:pt>
                <c:pt idx="2675">
                  <c:v>58301</c:v>
                </c:pt>
                <c:pt idx="2676">
                  <c:v>58308</c:v>
                </c:pt>
                <c:pt idx="2677">
                  <c:v>58315</c:v>
                </c:pt>
                <c:pt idx="2678">
                  <c:v>58322</c:v>
                </c:pt>
                <c:pt idx="2679">
                  <c:v>58329</c:v>
                </c:pt>
                <c:pt idx="2680">
                  <c:v>58336</c:v>
                </c:pt>
                <c:pt idx="2681">
                  <c:v>58343</c:v>
                </c:pt>
                <c:pt idx="2682">
                  <c:v>58350</c:v>
                </c:pt>
                <c:pt idx="2683">
                  <c:v>58357</c:v>
                </c:pt>
                <c:pt idx="2684">
                  <c:v>58364</c:v>
                </c:pt>
                <c:pt idx="2685">
                  <c:v>58371</c:v>
                </c:pt>
                <c:pt idx="2686">
                  <c:v>58378</c:v>
                </c:pt>
                <c:pt idx="2687">
                  <c:v>58385</c:v>
                </c:pt>
                <c:pt idx="2688">
                  <c:v>58392</c:v>
                </c:pt>
                <c:pt idx="2689">
                  <c:v>58399</c:v>
                </c:pt>
                <c:pt idx="2690">
                  <c:v>58406</c:v>
                </c:pt>
                <c:pt idx="2691">
                  <c:v>58413</c:v>
                </c:pt>
                <c:pt idx="2692">
                  <c:v>58420</c:v>
                </c:pt>
                <c:pt idx="2693">
                  <c:v>58427</c:v>
                </c:pt>
                <c:pt idx="2694">
                  <c:v>58438</c:v>
                </c:pt>
                <c:pt idx="2695">
                  <c:v>58442</c:v>
                </c:pt>
                <c:pt idx="2696">
                  <c:v>58448</c:v>
                </c:pt>
                <c:pt idx="2697">
                  <c:v>58455</c:v>
                </c:pt>
                <c:pt idx="2698">
                  <c:v>58462</c:v>
                </c:pt>
                <c:pt idx="2699">
                  <c:v>58469</c:v>
                </c:pt>
                <c:pt idx="2700">
                  <c:v>58476</c:v>
                </c:pt>
                <c:pt idx="2701">
                  <c:v>58483</c:v>
                </c:pt>
                <c:pt idx="2702">
                  <c:v>58490</c:v>
                </c:pt>
                <c:pt idx="2703">
                  <c:v>58497</c:v>
                </c:pt>
                <c:pt idx="2704">
                  <c:v>58504</c:v>
                </c:pt>
                <c:pt idx="2705">
                  <c:v>58511</c:v>
                </c:pt>
                <c:pt idx="2706">
                  <c:v>58518</c:v>
                </c:pt>
                <c:pt idx="2707">
                  <c:v>58525</c:v>
                </c:pt>
                <c:pt idx="2708">
                  <c:v>58532</c:v>
                </c:pt>
                <c:pt idx="2709">
                  <c:v>58539</c:v>
                </c:pt>
                <c:pt idx="2710">
                  <c:v>58546</c:v>
                </c:pt>
                <c:pt idx="2711">
                  <c:v>58553</c:v>
                </c:pt>
                <c:pt idx="2712">
                  <c:v>58560</c:v>
                </c:pt>
                <c:pt idx="2713">
                  <c:v>58567</c:v>
                </c:pt>
                <c:pt idx="2714">
                  <c:v>58574</c:v>
                </c:pt>
                <c:pt idx="2715">
                  <c:v>58581</c:v>
                </c:pt>
                <c:pt idx="2716">
                  <c:v>58588</c:v>
                </c:pt>
                <c:pt idx="2717">
                  <c:v>58595</c:v>
                </c:pt>
                <c:pt idx="2718">
                  <c:v>58602</c:v>
                </c:pt>
                <c:pt idx="2719">
                  <c:v>58609</c:v>
                </c:pt>
                <c:pt idx="2720">
                  <c:v>58616</c:v>
                </c:pt>
                <c:pt idx="2721">
                  <c:v>58623</c:v>
                </c:pt>
                <c:pt idx="2722">
                  <c:v>58630</c:v>
                </c:pt>
                <c:pt idx="2723">
                  <c:v>58637</c:v>
                </c:pt>
                <c:pt idx="2724">
                  <c:v>58644</c:v>
                </c:pt>
                <c:pt idx="2725">
                  <c:v>58651</c:v>
                </c:pt>
                <c:pt idx="2726">
                  <c:v>58658</c:v>
                </c:pt>
                <c:pt idx="2727">
                  <c:v>58665</c:v>
                </c:pt>
                <c:pt idx="2728">
                  <c:v>58672</c:v>
                </c:pt>
                <c:pt idx="2729">
                  <c:v>58679</c:v>
                </c:pt>
                <c:pt idx="2730">
                  <c:v>58686</c:v>
                </c:pt>
                <c:pt idx="2731">
                  <c:v>58693</c:v>
                </c:pt>
                <c:pt idx="2732">
                  <c:v>58700</c:v>
                </c:pt>
                <c:pt idx="2733">
                  <c:v>58707</c:v>
                </c:pt>
                <c:pt idx="2734">
                  <c:v>58714</c:v>
                </c:pt>
                <c:pt idx="2735">
                  <c:v>58721</c:v>
                </c:pt>
                <c:pt idx="2736">
                  <c:v>58728</c:v>
                </c:pt>
                <c:pt idx="2737">
                  <c:v>58735</c:v>
                </c:pt>
                <c:pt idx="2738">
                  <c:v>58742</c:v>
                </c:pt>
                <c:pt idx="2739">
                  <c:v>58749</c:v>
                </c:pt>
                <c:pt idx="2740">
                  <c:v>58756</c:v>
                </c:pt>
                <c:pt idx="2741">
                  <c:v>58763</c:v>
                </c:pt>
                <c:pt idx="2742">
                  <c:v>58770</c:v>
                </c:pt>
                <c:pt idx="2743">
                  <c:v>58777</c:v>
                </c:pt>
                <c:pt idx="2744">
                  <c:v>58784</c:v>
                </c:pt>
                <c:pt idx="2745">
                  <c:v>58791</c:v>
                </c:pt>
                <c:pt idx="2746">
                  <c:v>58798</c:v>
                </c:pt>
                <c:pt idx="2747">
                  <c:v>58805</c:v>
                </c:pt>
                <c:pt idx="2748">
                  <c:v>58812</c:v>
                </c:pt>
                <c:pt idx="2749">
                  <c:v>58819</c:v>
                </c:pt>
                <c:pt idx="2750">
                  <c:v>58826</c:v>
                </c:pt>
                <c:pt idx="2751">
                  <c:v>58833</c:v>
                </c:pt>
                <c:pt idx="2752">
                  <c:v>58840</c:v>
                </c:pt>
                <c:pt idx="2753">
                  <c:v>58847</c:v>
                </c:pt>
                <c:pt idx="2754">
                  <c:v>58854</c:v>
                </c:pt>
                <c:pt idx="2755">
                  <c:v>58861</c:v>
                </c:pt>
                <c:pt idx="2756">
                  <c:v>58868</c:v>
                </c:pt>
                <c:pt idx="2757">
                  <c:v>58875</c:v>
                </c:pt>
                <c:pt idx="2758">
                  <c:v>58882</c:v>
                </c:pt>
                <c:pt idx="2759">
                  <c:v>58889</c:v>
                </c:pt>
                <c:pt idx="2760">
                  <c:v>58896</c:v>
                </c:pt>
                <c:pt idx="2761">
                  <c:v>58903</c:v>
                </c:pt>
                <c:pt idx="2762">
                  <c:v>58910</c:v>
                </c:pt>
                <c:pt idx="2763">
                  <c:v>58917</c:v>
                </c:pt>
                <c:pt idx="2764">
                  <c:v>58924</c:v>
                </c:pt>
                <c:pt idx="2765">
                  <c:v>58931</c:v>
                </c:pt>
                <c:pt idx="2766">
                  <c:v>58938</c:v>
                </c:pt>
                <c:pt idx="2767">
                  <c:v>58945</c:v>
                </c:pt>
                <c:pt idx="2768">
                  <c:v>58952</c:v>
                </c:pt>
                <c:pt idx="2769">
                  <c:v>58959</c:v>
                </c:pt>
                <c:pt idx="2770">
                  <c:v>58966</c:v>
                </c:pt>
                <c:pt idx="2771">
                  <c:v>58973</c:v>
                </c:pt>
                <c:pt idx="2772">
                  <c:v>58980</c:v>
                </c:pt>
                <c:pt idx="2773">
                  <c:v>58987</c:v>
                </c:pt>
                <c:pt idx="2774">
                  <c:v>58994</c:v>
                </c:pt>
                <c:pt idx="2775">
                  <c:v>59001</c:v>
                </c:pt>
                <c:pt idx="2776">
                  <c:v>59008</c:v>
                </c:pt>
                <c:pt idx="2777">
                  <c:v>59015</c:v>
                </c:pt>
                <c:pt idx="2778">
                  <c:v>59022</c:v>
                </c:pt>
                <c:pt idx="2779">
                  <c:v>59029</c:v>
                </c:pt>
                <c:pt idx="2780">
                  <c:v>59036</c:v>
                </c:pt>
                <c:pt idx="2781">
                  <c:v>59043</c:v>
                </c:pt>
                <c:pt idx="2782">
                  <c:v>59050</c:v>
                </c:pt>
                <c:pt idx="2783">
                  <c:v>59057</c:v>
                </c:pt>
                <c:pt idx="2784">
                  <c:v>59064</c:v>
                </c:pt>
                <c:pt idx="2785">
                  <c:v>59071</c:v>
                </c:pt>
                <c:pt idx="2786">
                  <c:v>59078</c:v>
                </c:pt>
                <c:pt idx="2787">
                  <c:v>59085</c:v>
                </c:pt>
                <c:pt idx="2788">
                  <c:v>59092</c:v>
                </c:pt>
                <c:pt idx="2789">
                  <c:v>59099</c:v>
                </c:pt>
                <c:pt idx="2790">
                  <c:v>59106</c:v>
                </c:pt>
                <c:pt idx="2791">
                  <c:v>59113</c:v>
                </c:pt>
                <c:pt idx="2792">
                  <c:v>59120</c:v>
                </c:pt>
                <c:pt idx="2793">
                  <c:v>59127</c:v>
                </c:pt>
                <c:pt idx="2794">
                  <c:v>59134</c:v>
                </c:pt>
                <c:pt idx="2795">
                  <c:v>59141</c:v>
                </c:pt>
                <c:pt idx="2796">
                  <c:v>59148</c:v>
                </c:pt>
                <c:pt idx="2797">
                  <c:v>59155</c:v>
                </c:pt>
                <c:pt idx="2798">
                  <c:v>59162</c:v>
                </c:pt>
                <c:pt idx="2799">
                  <c:v>59169</c:v>
                </c:pt>
                <c:pt idx="2800">
                  <c:v>59176</c:v>
                </c:pt>
                <c:pt idx="2801">
                  <c:v>59183</c:v>
                </c:pt>
                <c:pt idx="2802">
                  <c:v>59190</c:v>
                </c:pt>
                <c:pt idx="2803">
                  <c:v>59197</c:v>
                </c:pt>
                <c:pt idx="2804">
                  <c:v>59204</c:v>
                </c:pt>
                <c:pt idx="2805">
                  <c:v>59211</c:v>
                </c:pt>
                <c:pt idx="2806">
                  <c:v>59218</c:v>
                </c:pt>
                <c:pt idx="2807">
                  <c:v>59225</c:v>
                </c:pt>
                <c:pt idx="2808">
                  <c:v>59232</c:v>
                </c:pt>
                <c:pt idx="2809">
                  <c:v>59239</c:v>
                </c:pt>
                <c:pt idx="2810">
                  <c:v>59246</c:v>
                </c:pt>
                <c:pt idx="2811">
                  <c:v>59253</c:v>
                </c:pt>
                <c:pt idx="2812">
                  <c:v>59260</c:v>
                </c:pt>
                <c:pt idx="2813">
                  <c:v>59267</c:v>
                </c:pt>
                <c:pt idx="2814">
                  <c:v>59274</c:v>
                </c:pt>
                <c:pt idx="2815">
                  <c:v>59281</c:v>
                </c:pt>
                <c:pt idx="2816">
                  <c:v>59288</c:v>
                </c:pt>
                <c:pt idx="2817">
                  <c:v>59295</c:v>
                </c:pt>
                <c:pt idx="2818">
                  <c:v>59302</c:v>
                </c:pt>
                <c:pt idx="2819">
                  <c:v>59309</c:v>
                </c:pt>
                <c:pt idx="2820">
                  <c:v>59316</c:v>
                </c:pt>
                <c:pt idx="2821">
                  <c:v>59323</c:v>
                </c:pt>
                <c:pt idx="2822">
                  <c:v>59330</c:v>
                </c:pt>
                <c:pt idx="2823">
                  <c:v>59337</c:v>
                </c:pt>
                <c:pt idx="2824">
                  <c:v>59344</c:v>
                </c:pt>
                <c:pt idx="2825">
                  <c:v>59351</c:v>
                </c:pt>
                <c:pt idx="2826">
                  <c:v>59358</c:v>
                </c:pt>
                <c:pt idx="2827">
                  <c:v>59365</c:v>
                </c:pt>
                <c:pt idx="2828">
                  <c:v>59372</c:v>
                </c:pt>
                <c:pt idx="2829">
                  <c:v>59379</c:v>
                </c:pt>
                <c:pt idx="2830">
                  <c:v>59386</c:v>
                </c:pt>
                <c:pt idx="2831">
                  <c:v>59393</c:v>
                </c:pt>
                <c:pt idx="2832">
                  <c:v>59400</c:v>
                </c:pt>
                <c:pt idx="2833">
                  <c:v>59407</c:v>
                </c:pt>
                <c:pt idx="2834">
                  <c:v>59414</c:v>
                </c:pt>
                <c:pt idx="2835">
                  <c:v>59421</c:v>
                </c:pt>
                <c:pt idx="2836">
                  <c:v>59428</c:v>
                </c:pt>
                <c:pt idx="2837">
                  <c:v>59435</c:v>
                </c:pt>
                <c:pt idx="2838">
                  <c:v>59442</c:v>
                </c:pt>
                <c:pt idx="2839">
                  <c:v>59449</c:v>
                </c:pt>
                <c:pt idx="2840">
                  <c:v>59456</c:v>
                </c:pt>
                <c:pt idx="2841">
                  <c:v>59463</c:v>
                </c:pt>
                <c:pt idx="2842">
                  <c:v>59470</c:v>
                </c:pt>
                <c:pt idx="2843">
                  <c:v>59477</c:v>
                </c:pt>
                <c:pt idx="2844">
                  <c:v>59484</c:v>
                </c:pt>
                <c:pt idx="2845">
                  <c:v>59491</c:v>
                </c:pt>
                <c:pt idx="2846">
                  <c:v>59498</c:v>
                </c:pt>
                <c:pt idx="2847">
                  <c:v>59505</c:v>
                </c:pt>
                <c:pt idx="2848">
                  <c:v>59512</c:v>
                </c:pt>
                <c:pt idx="2849">
                  <c:v>59519</c:v>
                </c:pt>
                <c:pt idx="2850">
                  <c:v>59526</c:v>
                </c:pt>
                <c:pt idx="2851">
                  <c:v>59534</c:v>
                </c:pt>
                <c:pt idx="2852">
                  <c:v>59541</c:v>
                </c:pt>
                <c:pt idx="2853">
                  <c:v>59548</c:v>
                </c:pt>
                <c:pt idx="2854">
                  <c:v>59555</c:v>
                </c:pt>
                <c:pt idx="2855">
                  <c:v>59562</c:v>
                </c:pt>
                <c:pt idx="2856">
                  <c:v>59569</c:v>
                </c:pt>
                <c:pt idx="2857">
                  <c:v>59576</c:v>
                </c:pt>
                <c:pt idx="2858">
                  <c:v>59583</c:v>
                </c:pt>
                <c:pt idx="2859">
                  <c:v>59590</c:v>
                </c:pt>
                <c:pt idx="2860">
                  <c:v>59597</c:v>
                </c:pt>
                <c:pt idx="2861">
                  <c:v>59604</c:v>
                </c:pt>
                <c:pt idx="2862">
                  <c:v>59611</c:v>
                </c:pt>
                <c:pt idx="2863">
                  <c:v>59618</c:v>
                </c:pt>
                <c:pt idx="2864">
                  <c:v>59625</c:v>
                </c:pt>
                <c:pt idx="2865">
                  <c:v>59632</c:v>
                </c:pt>
                <c:pt idx="2866">
                  <c:v>59643</c:v>
                </c:pt>
                <c:pt idx="2867">
                  <c:v>59646</c:v>
                </c:pt>
                <c:pt idx="2868">
                  <c:v>59653</c:v>
                </c:pt>
                <c:pt idx="2869">
                  <c:v>59660</c:v>
                </c:pt>
                <c:pt idx="2870">
                  <c:v>59667</c:v>
                </c:pt>
                <c:pt idx="2871">
                  <c:v>59674</c:v>
                </c:pt>
                <c:pt idx="2872">
                  <c:v>59681</c:v>
                </c:pt>
                <c:pt idx="2873">
                  <c:v>59688</c:v>
                </c:pt>
                <c:pt idx="2874">
                  <c:v>59695</c:v>
                </c:pt>
                <c:pt idx="2875">
                  <c:v>59702</c:v>
                </c:pt>
                <c:pt idx="2876">
                  <c:v>59709</c:v>
                </c:pt>
                <c:pt idx="2877">
                  <c:v>59716</c:v>
                </c:pt>
                <c:pt idx="2878">
                  <c:v>59723</c:v>
                </c:pt>
                <c:pt idx="2879">
                  <c:v>59730</c:v>
                </c:pt>
                <c:pt idx="2880">
                  <c:v>59737</c:v>
                </c:pt>
                <c:pt idx="2881">
                  <c:v>59744</c:v>
                </c:pt>
                <c:pt idx="2882">
                  <c:v>59751</c:v>
                </c:pt>
                <c:pt idx="2883">
                  <c:v>59758</c:v>
                </c:pt>
                <c:pt idx="2884">
                  <c:v>59765</c:v>
                </c:pt>
                <c:pt idx="2885">
                  <c:v>59772</c:v>
                </c:pt>
                <c:pt idx="2886">
                  <c:v>59779</c:v>
                </c:pt>
                <c:pt idx="2887">
                  <c:v>59786</c:v>
                </c:pt>
                <c:pt idx="2888">
                  <c:v>59793</c:v>
                </c:pt>
                <c:pt idx="2889">
                  <c:v>59800</c:v>
                </c:pt>
                <c:pt idx="2890">
                  <c:v>59807</c:v>
                </c:pt>
                <c:pt idx="2891">
                  <c:v>59814</c:v>
                </c:pt>
                <c:pt idx="2892">
                  <c:v>59821</c:v>
                </c:pt>
                <c:pt idx="2893">
                  <c:v>59828</c:v>
                </c:pt>
                <c:pt idx="2894">
                  <c:v>59835</c:v>
                </c:pt>
                <c:pt idx="2895">
                  <c:v>59842</c:v>
                </c:pt>
                <c:pt idx="2896">
                  <c:v>59849</c:v>
                </c:pt>
                <c:pt idx="2897">
                  <c:v>59856</c:v>
                </c:pt>
                <c:pt idx="2898">
                  <c:v>59863</c:v>
                </c:pt>
                <c:pt idx="2899">
                  <c:v>59870</c:v>
                </c:pt>
                <c:pt idx="2900">
                  <c:v>59877</c:v>
                </c:pt>
                <c:pt idx="2901">
                  <c:v>59884</c:v>
                </c:pt>
                <c:pt idx="2902">
                  <c:v>59891</c:v>
                </c:pt>
                <c:pt idx="2903">
                  <c:v>59901</c:v>
                </c:pt>
                <c:pt idx="2904">
                  <c:v>59908</c:v>
                </c:pt>
                <c:pt idx="2905">
                  <c:v>59915</c:v>
                </c:pt>
                <c:pt idx="2906">
                  <c:v>59922</c:v>
                </c:pt>
                <c:pt idx="2907">
                  <c:v>59929</c:v>
                </c:pt>
                <c:pt idx="2908">
                  <c:v>59936</c:v>
                </c:pt>
                <c:pt idx="2909">
                  <c:v>59943</c:v>
                </c:pt>
                <c:pt idx="2910">
                  <c:v>59950</c:v>
                </c:pt>
                <c:pt idx="2911">
                  <c:v>59957</c:v>
                </c:pt>
                <c:pt idx="2912">
                  <c:v>59964</c:v>
                </c:pt>
                <c:pt idx="2913">
                  <c:v>59971</c:v>
                </c:pt>
                <c:pt idx="2914">
                  <c:v>59978</c:v>
                </c:pt>
                <c:pt idx="2915">
                  <c:v>59985</c:v>
                </c:pt>
                <c:pt idx="2916">
                  <c:v>59992</c:v>
                </c:pt>
                <c:pt idx="2917">
                  <c:v>60001</c:v>
                </c:pt>
                <c:pt idx="2918">
                  <c:v>60006</c:v>
                </c:pt>
                <c:pt idx="2919">
                  <c:v>60013</c:v>
                </c:pt>
                <c:pt idx="2920">
                  <c:v>60020</c:v>
                </c:pt>
                <c:pt idx="2921">
                  <c:v>60028</c:v>
                </c:pt>
                <c:pt idx="2922">
                  <c:v>60035</c:v>
                </c:pt>
                <c:pt idx="2923">
                  <c:v>60042</c:v>
                </c:pt>
                <c:pt idx="2924">
                  <c:v>60049</c:v>
                </c:pt>
                <c:pt idx="2925">
                  <c:v>60056</c:v>
                </c:pt>
                <c:pt idx="2926">
                  <c:v>60063</c:v>
                </c:pt>
                <c:pt idx="2927">
                  <c:v>60070</c:v>
                </c:pt>
                <c:pt idx="2928">
                  <c:v>60077</c:v>
                </c:pt>
                <c:pt idx="2929">
                  <c:v>60084</c:v>
                </c:pt>
                <c:pt idx="2930">
                  <c:v>60091</c:v>
                </c:pt>
                <c:pt idx="2931">
                  <c:v>60098</c:v>
                </c:pt>
                <c:pt idx="2932">
                  <c:v>60105</c:v>
                </c:pt>
                <c:pt idx="2933">
                  <c:v>60112</c:v>
                </c:pt>
                <c:pt idx="2934">
                  <c:v>60119</c:v>
                </c:pt>
                <c:pt idx="2935">
                  <c:v>60126</c:v>
                </c:pt>
                <c:pt idx="2936">
                  <c:v>60133</c:v>
                </c:pt>
                <c:pt idx="2937">
                  <c:v>60140</c:v>
                </c:pt>
                <c:pt idx="2938">
                  <c:v>60147</c:v>
                </c:pt>
                <c:pt idx="2939">
                  <c:v>60154</c:v>
                </c:pt>
                <c:pt idx="2940">
                  <c:v>60161</c:v>
                </c:pt>
                <c:pt idx="2941">
                  <c:v>60168</c:v>
                </c:pt>
                <c:pt idx="2942">
                  <c:v>60175</c:v>
                </c:pt>
                <c:pt idx="2943">
                  <c:v>60182</c:v>
                </c:pt>
                <c:pt idx="2944">
                  <c:v>60189</c:v>
                </c:pt>
                <c:pt idx="2945">
                  <c:v>60196</c:v>
                </c:pt>
                <c:pt idx="2946">
                  <c:v>60203</c:v>
                </c:pt>
                <c:pt idx="2947">
                  <c:v>60210</c:v>
                </c:pt>
                <c:pt idx="2948">
                  <c:v>60217</c:v>
                </c:pt>
                <c:pt idx="2949">
                  <c:v>60224</c:v>
                </c:pt>
                <c:pt idx="2950">
                  <c:v>60231</c:v>
                </c:pt>
                <c:pt idx="2951">
                  <c:v>60238</c:v>
                </c:pt>
                <c:pt idx="2952">
                  <c:v>60245</c:v>
                </c:pt>
                <c:pt idx="2953">
                  <c:v>60252</c:v>
                </c:pt>
                <c:pt idx="2954">
                  <c:v>60259</c:v>
                </c:pt>
                <c:pt idx="2955">
                  <c:v>60267</c:v>
                </c:pt>
                <c:pt idx="2956">
                  <c:v>60274</c:v>
                </c:pt>
                <c:pt idx="2957">
                  <c:v>60281</c:v>
                </c:pt>
                <c:pt idx="2958">
                  <c:v>60288</c:v>
                </c:pt>
                <c:pt idx="2959">
                  <c:v>60295</c:v>
                </c:pt>
                <c:pt idx="2960">
                  <c:v>60302</c:v>
                </c:pt>
                <c:pt idx="2961">
                  <c:v>60309</c:v>
                </c:pt>
                <c:pt idx="2962">
                  <c:v>60316</c:v>
                </c:pt>
                <c:pt idx="2963">
                  <c:v>60323</c:v>
                </c:pt>
                <c:pt idx="2964">
                  <c:v>60330</c:v>
                </c:pt>
                <c:pt idx="2965">
                  <c:v>60337</c:v>
                </c:pt>
                <c:pt idx="2966">
                  <c:v>60344</c:v>
                </c:pt>
                <c:pt idx="2967">
                  <c:v>60351</c:v>
                </c:pt>
                <c:pt idx="2968">
                  <c:v>60359</c:v>
                </c:pt>
                <c:pt idx="2969">
                  <c:v>60366</c:v>
                </c:pt>
                <c:pt idx="2970">
                  <c:v>60373</c:v>
                </c:pt>
                <c:pt idx="2971">
                  <c:v>60380</c:v>
                </c:pt>
                <c:pt idx="2972">
                  <c:v>60387</c:v>
                </c:pt>
                <c:pt idx="2973">
                  <c:v>60394</c:v>
                </c:pt>
                <c:pt idx="2974">
                  <c:v>60401</c:v>
                </c:pt>
                <c:pt idx="2975">
                  <c:v>60408</c:v>
                </c:pt>
                <c:pt idx="2976">
                  <c:v>60415</c:v>
                </c:pt>
                <c:pt idx="2977">
                  <c:v>60422</c:v>
                </c:pt>
                <c:pt idx="2978">
                  <c:v>60429</c:v>
                </c:pt>
                <c:pt idx="2979">
                  <c:v>60436</c:v>
                </c:pt>
                <c:pt idx="2980">
                  <c:v>60443</c:v>
                </c:pt>
                <c:pt idx="2981">
                  <c:v>60450</c:v>
                </c:pt>
                <c:pt idx="2982">
                  <c:v>60457</c:v>
                </c:pt>
                <c:pt idx="2983">
                  <c:v>60464</c:v>
                </c:pt>
                <c:pt idx="2984">
                  <c:v>60471</c:v>
                </c:pt>
                <c:pt idx="2985">
                  <c:v>60478</c:v>
                </c:pt>
                <c:pt idx="2986">
                  <c:v>60485</c:v>
                </c:pt>
                <c:pt idx="2987">
                  <c:v>60492</c:v>
                </c:pt>
                <c:pt idx="2988">
                  <c:v>60499</c:v>
                </c:pt>
                <c:pt idx="2989">
                  <c:v>60506</c:v>
                </c:pt>
                <c:pt idx="2990">
                  <c:v>60513</c:v>
                </c:pt>
                <c:pt idx="2991">
                  <c:v>60520</c:v>
                </c:pt>
                <c:pt idx="2992">
                  <c:v>60527</c:v>
                </c:pt>
                <c:pt idx="2993">
                  <c:v>60534</c:v>
                </c:pt>
                <c:pt idx="2994">
                  <c:v>60541</c:v>
                </c:pt>
                <c:pt idx="2995">
                  <c:v>60548</c:v>
                </c:pt>
                <c:pt idx="2996">
                  <c:v>60555</c:v>
                </c:pt>
                <c:pt idx="2997">
                  <c:v>60562</c:v>
                </c:pt>
                <c:pt idx="2998">
                  <c:v>60569</c:v>
                </c:pt>
                <c:pt idx="2999">
                  <c:v>60576</c:v>
                </c:pt>
                <c:pt idx="3000">
                  <c:v>60583</c:v>
                </c:pt>
                <c:pt idx="3001">
                  <c:v>60590</c:v>
                </c:pt>
                <c:pt idx="3002">
                  <c:v>60597</c:v>
                </c:pt>
                <c:pt idx="3003">
                  <c:v>60604</c:v>
                </c:pt>
                <c:pt idx="3004">
                  <c:v>60611</c:v>
                </c:pt>
                <c:pt idx="3005">
                  <c:v>60618</c:v>
                </c:pt>
                <c:pt idx="3006">
                  <c:v>60625</c:v>
                </c:pt>
                <c:pt idx="3007">
                  <c:v>60632</c:v>
                </c:pt>
                <c:pt idx="3008">
                  <c:v>60639</c:v>
                </c:pt>
                <c:pt idx="3009">
                  <c:v>60646</c:v>
                </c:pt>
                <c:pt idx="3010">
                  <c:v>60653</c:v>
                </c:pt>
                <c:pt idx="3011">
                  <c:v>60660</c:v>
                </c:pt>
                <c:pt idx="3012">
                  <c:v>60667</c:v>
                </c:pt>
                <c:pt idx="3013">
                  <c:v>60674</c:v>
                </c:pt>
                <c:pt idx="3014">
                  <c:v>60681</c:v>
                </c:pt>
                <c:pt idx="3015">
                  <c:v>60688</c:v>
                </c:pt>
                <c:pt idx="3016">
                  <c:v>60695</c:v>
                </c:pt>
                <c:pt idx="3017">
                  <c:v>60702</c:v>
                </c:pt>
                <c:pt idx="3018">
                  <c:v>60709</c:v>
                </c:pt>
                <c:pt idx="3019">
                  <c:v>60716</c:v>
                </c:pt>
                <c:pt idx="3020">
                  <c:v>60723</c:v>
                </c:pt>
                <c:pt idx="3021">
                  <c:v>60730</c:v>
                </c:pt>
                <c:pt idx="3022">
                  <c:v>60737</c:v>
                </c:pt>
                <c:pt idx="3023">
                  <c:v>60744</c:v>
                </c:pt>
                <c:pt idx="3024">
                  <c:v>60751</c:v>
                </c:pt>
                <c:pt idx="3025">
                  <c:v>60758</c:v>
                </c:pt>
                <c:pt idx="3026">
                  <c:v>60765</c:v>
                </c:pt>
                <c:pt idx="3027">
                  <c:v>60772</c:v>
                </c:pt>
                <c:pt idx="3028">
                  <c:v>60779</c:v>
                </c:pt>
                <c:pt idx="3029">
                  <c:v>60786</c:v>
                </c:pt>
                <c:pt idx="3030">
                  <c:v>60793</c:v>
                </c:pt>
                <c:pt idx="3031">
                  <c:v>60800</c:v>
                </c:pt>
                <c:pt idx="3032">
                  <c:v>60807</c:v>
                </c:pt>
                <c:pt idx="3033">
                  <c:v>60814</c:v>
                </c:pt>
                <c:pt idx="3034">
                  <c:v>60821</c:v>
                </c:pt>
                <c:pt idx="3035">
                  <c:v>60828</c:v>
                </c:pt>
                <c:pt idx="3036">
                  <c:v>60835</c:v>
                </c:pt>
                <c:pt idx="3037">
                  <c:v>60842</c:v>
                </c:pt>
                <c:pt idx="3038">
                  <c:v>60849</c:v>
                </c:pt>
                <c:pt idx="3039">
                  <c:v>60856</c:v>
                </c:pt>
                <c:pt idx="3040">
                  <c:v>60863</c:v>
                </c:pt>
                <c:pt idx="3041">
                  <c:v>60870</c:v>
                </c:pt>
                <c:pt idx="3042">
                  <c:v>60877</c:v>
                </c:pt>
                <c:pt idx="3043">
                  <c:v>60884</c:v>
                </c:pt>
                <c:pt idx="3044">
                  <c:v>60891</c:v>
                </c:pt>
                <c:pt idx="3045">
                  <c:v>60898</c:v>
                </c:pt>
                <c:pt idx="3046">
                  <c:v>60905</c:v>
                </c:pt>
                <c:pt idx="3047">
                  <c:v>60912</c:v>
                </c:pt>
                <c:pt idx="3048">
                  <c:v>60919</c:v>
                </c:pt>
                <c:pt idx="3049">
                  <c:v>60926</c:v>
                </c:pt>
                <c:pt idx="3050">
                  <c:v>60933</c:v>
                </c:pt>
                <c:pt idx="3051">
                  <c:v>60940</c:v>
                </c:pt>
                <c:pt idx="3052">
                  <c:v>60947</c:v>
                </c:pt>
                <c:pt idx="3053">
                  <c:v>60954</c:v>
                </c:pt>
                <c:pt idx="3054">
                  <c:v>60961</c:v>
                </c:pt>
                <c:pt idx="3055">
                  <c:v>60968</c:v>
                </c:pt>
                <c:pt idx="3056">
                  <c:v>60975</c:v>
                </c:pt>
                <c:pt idx="3057">
                  <c:v>60982</c:v>
                </c:pt>
                <c:pt idx="3058">
                  <c:v>60989</c:v>
                </c:pt>
                <c:pt idx="3059">
                  <c:v>60996</c:v>
                </c:pt>
                <c:pt idx="3060">
                  <c:v>61003</c:v>
                </c:pt>
                <c:pt idx="3061">
                  <c:v>61010</c:v>
                </c:pt>
                <c:pt idx="3062">
                  <c:v>61017</c:v>
                </c:pt>
                <c:pt idx="3063">
                  <c:v>61024</c:v>
                </c:pt>
                <c:pt idx="3064">
                  <c:v>61031</c:v>
                </c:pt>
                <c:pt idx="3065">
                  <c:v>61038</c:v>
                </c:pt>
                <c:pt idx="3066">
                  <c:v>61045</c:v>
                </c:pt>
                <c:pt idx="3067">
                  <c:v>61052</c:v>
                </c:pt>
                <c:pt idx="3068">
                  <c:v>61059</c:v>
                </c:pt>
                <c:pt idx="3069">
                  <c:v>61066</c:v>
                </c:pt>
                <c:pt idx="3070">
                  <c:v>61073</c:v>
                </c:pt>
                <c:pt idx="3071">
                  <c:v>61080</c:v>
                </c:pt>
                <c:pt idx="3072">
                  <c:v>61087</c:v>
                </c:pt>
                <c:pt idx="3073">
                  <c:v>61094</c:v>
                </c:pt>
                <c:pt idx="3074">
                  <c:v>61101</c:v>
                </c:pt>
                <c:pt idx="3075">
                  <c:v>61108</c:v>
                </c:pt>
                <c:pt idx="3076">
                  <c:v>61115</c:v>
                </c:pt>
                <c:pt idx="3077">
                  <c:v>61122</c:v>
                </c:pt>
                <c:pt idx="3078">
                  <c:v>61129</c:v>
                </c:pt>
                <c:pt idx="3079">
                  <c:v>61136</c:v>
                </c:pt>
                <c:pt idx="3080">
                  <c:v>61143</c:v>
                </c:pt>
                <c:pt idx="3081">
                  <c:v>61150</c:v>
                </c:pt>
                <c:pt idx="3082">
                  <c:v>61157</c:v>
                </c:pt>
                <c:pt idx="3083">
                  <c:v>61164</c:v>
                </c:pt>
                <c:pt idx="3084">
                  <c:v>61171</c:v>
                </c:pt>
                <c:pt idx="3085">
                  <c:v>61178</c:v>
                </c:pt>
                <c:pt idx="3086">
                  <c:v>61185</c:v>
                </c:pt>
                <c:pt idx="3087">
                  <c:v>61192</c:v>
                </c:pt>
                <c:pt idx="3088">
                  <c:v>61199</c:v>
                </c:pt>
                <c:pt idx="3089">
                  <c:v>61206</c:v>
                </c:pt>
                <c:pt idx="3090">
                  <c:v>61213</c:v>
                </c:pt>
                <c:pt idx="3091">
                  <c:v>61220</c:v>
                </c:pt>
                <c:pt idx="3092">
                  <c:v>61227</c:v>
                </c:pt>
                <c:pt idx="3093">
                  <c:v>61234</c:v>
                </c:pt>
                <c:pt idx="3094">
                  <c:v>61241</c:v>
                </c:pt>
                <c:pt idx="3095">
                  <c:v>61248</c:v>
                </c:pt>
                <c:pt idx="3096">
                  <c:v>61255</c:v>
                </c:pt>
                <c:pt idx="3097">
                  <c:v>61262</c:v>
                </c:pt>
                <c:pt idx="3098">
                  <c:v>61269</c:v>
                </c:pt>
                <c:pt idx="3099">
                  <c:v>61276</c:v>
                </c:pt>
                <c:pt idx="3100">
                  <c:v>61283</c:v>
                </c:pt>
                <c:pt idx="3101">
                  <c:v>61290</c:v>
                </c:pt>
                <c:pt idx="3102">
                  <c:v>61297</c:v>
                </c:pt>
                <c:pt idx="3103">
                  <c:v>61304</c:v>
                </c:pt>
                <c:pt idx="3104">
                  <c:v>61311</c:v>
                </c:pt>
                <c:pt idx="3105">
                  <c:v>61318</c:v>
                </c:pt>
                <c:pt idx="3106">
                  <c:v>61325</c:v>
                </c:pt>
                <c:pt idx="3107">
                  <c:v>61332</c:v>
                </c:pt>
                <c:pt idx="3108">
                  <c:v>61339</c:v>
                </c:pt>
                <c:pt idx="3109">
                  <c:v>61346</c:v>
                </c:pt>
                <c:pt idx="3110">
                  <c:v>61353</c:v>
                </c:pt>
                <c:pt idx="3111">
                  <c:v>61360</c:v>
                </c:pt>
                <c:pt idx="3112">
                  <c:v>61367</c:v>
                </c:pt>
                <c:pt idx="3113">
                  <c:v>61374</c:v>
                </c:pt>
                <c:pt idx="3114">
                  <c:v>61381</c:v>
                </c:pt>
                <c:pt idx="3115">
                  <c:v>61388</c:v>
                </c:pt>
                <c:pt idx="3116">
                  <c:v>61395</c:v>
                </c:pt>
                <c:pt idx="3117">
                  <c:v>61402</c:v>
                </c:pt>
                <c:pt idx="3118">
                  <c:v>61409</c:v>
                </c:pt>
                <c:pt idx="3119">
                  <c:v>61416</c:v>
                </c:pt>
                <c:pt idx="3120">
                  <c:v>61423</c:v>
                </c:pt>
                <c:pt idx="3121">
                  <c:v>61430</c:v>
                </c:pt>
                <c:pt idx="3122">
                  <c:v>61437</c:v>
                </c:pt>
                <c:pt idx="3123">
                  <c:v>61444</c:v>
                </c:pt>
                <c:pt idx="3124">
                  <c:v>61451</c:v>
                </c:pt>
                <c:pt idx="3125">
                  <c:v>61458</c:v>
                </c:pt>
                <c:pt idx="3126">
                  <c:v>61465</c:v>
                </c:pt>
                <c:pt idx="3127">
                  <c:v>61472</c:v>
                </c:pt>
                <c:pt idx="3128">
                  <c:v>61479</c:v>
                </c:pt>
                <c:pt idx="3129">
                  <c:v>61487</c:v>
                </c:pt>
                <c:pt idx="3130">
                  <c:v>61494</c:v>
                </c:pt>
                <c:pt idx="3131">
                  <c:v>61501</c:v>
                </c:pt>
                <c:pt idx="3132">
                  <c:v>61508</c:v>
                </c:pt>
                <c:pt idx="3133">
                  <c:v>61515</c:v>
                </c:pt>
                <c:pt idx="3134">
                  <c:v>61522</c:v>
                </c:pt>
                <c:pt idx="3135">
                  <c:v>61529</c:v>
                </c:pt>
                <c:pt idx="3136">
                  <c:v>61536</c:v>
                </c:pt>
                <c:pt idx="3137">
                  <c:v>61543</c:v>
                </c:pt>
                <c:pt idx="3138">
                  <c:v>61550</c:v>
                </c:pt>
                <c:pt idx="3139">
                  <c:v>61557</c:v>
                </c:pt>
                <c:pt idx="3140">
                  <c:v>61564</c:v>
                </c:pt>
                <c:pt idx="3141">
                  <c:v>61571</c:v>
                </c:pt>
                <c:pt idx="3142">
                  <c:v>61578</c:v>
                </c:pt>
                <c:pt idx="3143">
                  <c:v>61585</c:v>
                </c:pt>
                <c:pt idx="3144">
                  <c:v>61592</c:v>
                </c:pt>
                <c:pt idx="3145">
                  <c:v>61599</c:v>
                </c:pt>
                <c:pt idx="3146">
                  <c:v>61606</c:v>
                </c:pt>
                <c:pt idx="3147">
                  <c:v>61613</c:v>
                </c:pt>
                <c:pt idx="3148">
                  <c:v>61620</c:v>
                </c:pt>
                <c:pt idx="3149">
                  <c:v>61627</c:v>
                </c:pt>
                <c:pt idx="3150">
                  <c:v>61634</c:v>
                </c:pt>
                <c:pt idx="3151">
                  <c:v>61641</c:v>
                </c:pt>
                <c:pt idx="3152">
                  <c:v>61648</c:v>
                </c:pt>
                <c:pt idx="3153">
                  <c:v>61655</c:v>
                </c:pt>
                <c:pt idx="3154">
                  <c:v>61662</c:v>
                </c:pt>
                <c:pt idx="3155">
                  <c:v>61669</c:v>
                </c:pt>
                <c:pt idx="3156">
                  <c:v>61676</c:v>
                </c:pt>
                <c:pt idx="3157">
                  <c:v>61683</c:v>
                </c:pt>
                <c:pt idx="3158">
                  <c:v>61690</c:v>
                </c:pt>
                <c:pt idx="3159">
                  <c:v>61697</c:v>
                </c:pt>
                <c:pt idx="3160">
                  <c:v>61704</c:v>
                </c:pt>
                <c:pt idx="3161">
                  <c:v>61711</c:v>
                </c:pt>
                <c:pt idx="3162">
                  <c:v>61718</c:v>
                </c:pt>
                <c:pt idx="3163">
                  <c:v>61728</c:v>
                </c:pt>
                <c:pt idx="3164">
                  <c:v>61735</c:v>
                </c:pt>
                <c:pt idx="3165">
                  <c:v>61742</c:v>
                </c:pt>
                <c:pt idx="3166">
                  <c:v>61749</c:v>
                </c:pt>
                <c:pt idx="3167">
                  <c:v>61756</c:v>
                </c:pt>
                <c:pt idx="3168">
                  <c:v>61763</c:v>
                </c:pt>
                <c:pt idx="3169">
                  <c:v>61770</c:v>
                </c:pt>
                <c:pt idx="3170">
                  <c:v>61777</c:v>
                </c:pt>
                <c:pt idx="3171">
                  <c:v>61784</c:v>
                </c:pt>
                <c:pt idx="3172">
                  <c:v>61791</c:v>
                </c:pt>
                <c:pt idx="3173">
                  <c:v>61798</c:v>
                </c:pt>
                <c:pt idx="3174">
                  <c:v>61805</c:v>
                </c:pt>
                <c:pt idx="3175">
                  <c:v>61812</c:v>
                </c:pt>
                <c:pt idx="3176">
                  <c:v>61819</c:v>
                </c:pt>
                <c:pt idx="3177">
                  <c:v>61826</c:v>
                </c:pt>
                <c:pt idx="3178">
                  <c:v>61835</c:v>
                </c:pt>
                <c:pt idx="3179">
                  <c:v>61840</c:v>
                </c:pt>
                <c:pt idx="3180">
                  <c:v>61847</c:v>
                </c:pt>
                <c:pt idx="3181">
                  <c:v>61854</c:v>
                </c:pt>
                <c:pt idx="3182">
                  <c:v>61861</c:v>
                </c:pt>
                <c:pt idx="3183">
                  <c:v>61868</c:v>
                </c:pt>
                <c:pt idx="3184">
                  <c:v>61875</c:v>
                </c:pt>
                <c:pt idx="3185">
                  <c:v>61882</c:v>
                </c:pt>
                <c:pt idx="3186">
                  <c:v>61889</c:v>
                </c:pt>
                <c:pt idx="3187">
                  <c:v>61896</c:v>
                </c:pt>
                <c:pt idx="3188">
                  <c:v>61903</c:v>
                </c:pt>
                <c:pt idx="3189">
                  <c:v>61910</c:v>
                </c:pt>
                <c:pt idx="3190">
                  <c:v>61917</c:v>
                </c:pt>
                <c:pt idx="3191">
                  <c:v>61924</c:v>
                </c:pt>
                <c:pt idx="3192">
                  <c:v>61931</c:v>
                </c:pt>
                <c:pt idx="3193">
                  <c:v>61938</c:v>
                </c:pt>
                <c:pt idx="3194">
                  <c:v>61945</c:v>
                </c:pt>
                <c:pt idx="3195">
                  <c:v>61952</c:v>
                </c:pt>
                <c:pt idx="3196">
                  <c:v>61959</c:v>
                </c:pt>
                <c:pt idx="3197">
                  <c:v>61966</c:v>
                </c:pt>
                <c:pt idx="3198">
                  <c:v>61973</c:v>
                </c:pt>
                <c:pt idx="3199">
                  <c:v>61980</c:v>
                </c:pt>
                <c:pt idx="3200">
                  <c:v>61987</c:v>
                </c:pt>
                <c:pt idx="3201">
                  <c:v>61994</c:v>
                </c:pt>
                <c:pt idx="3202">
                  <c:v>62001</c:v>
                </c:pt>
                <c:pt idx="3203">
                  <c:v>62008</c:v>
                </c:pt>
                <c:pt idx="3204">
                  <c:v>62015</c:v>
                </c:pt>
                <c:pt idx="3205">
                  <c:v>62022</c:v>
                </c:pt>
                <c:pt idx="3206">
                  <c:v>62029</c:v>
                </c:pt>
                <c:pt idx="3207">
                  <c:v>62036</c:v>
                </c:pt>
                <c:pt idx="3208">
                  <c:v>62043</c:v>
                </c:pt>
                <c:pt idx="3209">
                  <c:v>62050</c:v>
                </c:pt>
                <c:pt idx="3210">
                  <c:v>62057</c:v>
                </c:pt>
                <c:pt idx="3211">
                  <c:v>62064</c:v>
                </c:pt>
                <c:pt idx="3212">
                  <c:v>62071</c:v>
                </c:pt>
                <c:pt idx="3213">
                  <c:v>62078</c:v>
                </c:pt>
                <c:pt idx="3214">
                  <c:v>62085</c:v>
                </c:pt>
                <c:pt idx="3215">
                  <c:v>62093</c:v>
                </c:pt>
                <c:pt idx="3216">
                  <c:v>62100</c:v>
                </c:pt>
                <c:pt idx="3217">
                  <c:v>62107</c:v>
                </c:pt>
                <c:pt idx="3218">
                  <c:v>62114</c:v>
                </c:pt>
                <c:pt idx="3219">
                  <c:v>62121</c:v>
                </c:pt>
                <c:pt idx="3220">
                  <c:v>62128</c:v>
                </c:pt>
                <c:pt idx="3221">
                  <c:v>62135</c:v>
                </c:pt>
                <c:pt idx="3222">
                  <c:v>62142</c:v>
                </c:pt>
                <c:pt idx="3223">
                  <c:v>62149</c:v>
                </c:pt>
                <c:pt idx="3224">
                  <c:v>62156</c:v>
                </c:pt>
                <c:pt idx="3225">
                  <c:v>62163</c:v>
                </c:pt>
                <c:pt idx="3226">
                  <c:v>62170</c:v>
                </c:pt>
                <c:pt idx="3227">
                  <c:v>62177</c:v>
                </c:pt>
                <c:pt idx="3228">
                  <c:v>62186</c:v>
                </c:pt>
                <c:pt idx="3229">
                  <c:v>62193</c:v>
                </c:pt>
                <c:pt idx="3230">
                  <c:v>62200</c:v>
                </c:pt>
                <c:pt idx="3231">
                  <c:v>62207</c:v>
                </c:pt>
                <c:pt idx="3232">
                  <c:v>62215</c:v>
                </c:pt>
                <c:pt idx="3233">
                  <c:v>62221</c:v>
                </c:pt>
                <c:pt idx="3234">
                  <c:v>62228</c:v>
                </c:pt>
                <c:pt idx="3235">
                  <c:v>62235</c:v>
                </c:pt>
                <c:pt idx="3236">
                  <c:v>62242</c:v>
                </c:pt>
                <c:pt idx="3237">
                  <c:v>62249</c:v>
                </c:pt>
                <c:pt idx="3238">
                  <c:v>62256</c:v>
                </c:pt>
                <c:pt idx="3239">
                  <c:v>62263</c:v>
                </c:pt>
                <c:pt idx="3240">
                  <c:v>62270</c:v>
                </c:pt>
                <c:pt idx="3241">
                  <c:v>62277</c:v>
                </c:pt>
                <c:pt idx="3242">
                  <c:v>62284</c:v>
                </c:pt>
                <c:pt idx="3243">
                  <c:v>62291</c:v>
                </c:pt>
                <c:pt idx="3244">
                  <c:v>62298</c:v>
                </c:pt>
                <c:pt idx="3245">
                  <c:v>62305</c:v>
                </c:pt>
                <c:pt idx="3246">
                  <c:v>62312</c:v>
                </c:pt>
                <c:pt idx="3247">
                  <c:v>62319</c:v>
                </c:pt>
                <c:pt idx="3248">
                  <c:v>62326</c:v>
                </c:pt>
                <c:pt idx="3249">
                  <c:v>62333</c:v>
                </c:pt>
                <c:pt idx="3250">
                  <c:v>62340</c:v>
                </c:pt>
                <c:pt idx="3251">
                  <c:v>62347</c:v>
                </c:pt>
                <c:pt idx="3252">
                  <c:v>62354</c:v>
                </c:pt>
                <c:pt idx="3253">
                  <c:v>62361</c:v>
                </c:pt>
                <c:pt idx="3254">
                  <c:v>62368</c:v>
                </c:pt>
                <c:pt idx="3255">
                  <c:v>62375</c:v>
                </c:pt>
                <c:pt idx="3256">
                  <c:v>62382</c:v>
                </c:pt>
                <c:pt idx="3257">
                  <c:v>62389</c:v>
                </c:pt>
                <c:pt idx="3258">
                  <c:v>62396</c:v>
                </c:pt>
                <c:pt idx="3259">
                  <c:v>62403</c:v>
                </c:pt>
                <c:pt idx="3260">
                  <c:v>62410</c:v>
                </c:pt>
                <c:pt idx="3261">
                  <c:v>62417</c:v>
                </c:pt>
                <c:pt idx="3262">
                  <c:v>62424</c:v>
                </c:pt>
                <c:pt idx="3263">
                  <c:v>62431</c:v>
                </c:pt>
                <c:pt idx="3264">
                  <c:v>62438</c:v>
                </c:pt>
                <c:pt idx="3265">
                  <c:v>62445</c:v>
                </c:pt>
                <c:pt idx="3266">
                  <c:v>62456</c:v>
                </c:pt>
                <c:pt idx="3267">
                  <c:v>62460</c:v>
                </c:pt>
                <c:pt idx="3268">
                  <c:v>62466</c:v>
                </c:pt>
                <c:pt idx="3269">
                  <c:v>62473</c:v>
                </c:pt>
                <c:pt idx="3270">
                  <c:v>62480</c:v>
                </c:pt>
                <c:pt idx="3271">
                  <c:v>62487</c:v>
                </c:pt>
                <c:pt idx="3272">
                  <c:v>62494</c:v>
                </c:pt>
                <c:pt idx="3273">
                  <c:v>62501</c:v>
                </c:pt>
                <c:pt idx="3274">
                  <c:v>62508</c:v>
                </c:pt>
                <c:pt idx="3275">
                  <c:v>62515</c:v>
                </c:pt>
                <c:pt idx="3276">
                  <c:v>62522</c:v>
                </c:pt>
                <c:pt idx="3277">
                  <c:v>62529</c:v>
                </c:pt>
                <c:pt idx="3278">
                  <c:v>62536</c:v>
                </c:pt>
                <c:pt idx="3279">
                  <c:v>62543</c:v>
                </c:pt>
                <c:pt idx="3280">
                  <c:v>62550</c:v>
                </c:pt>
                <c:pt idx="3281">
                  <c:v>62557</c:v>
                </c:pt>
                <c:pt idx="3282">
                  <c:v>62564</c:v>
                </c:pt>
                <c:pt idx="3283">
                  <c:v>62571</c:v>
                </c:pt>
                <c:pt idx="3284">
                  <c:v>62578</c:v>
                </c:pt>
                <c:pt idx="3285">
                  <c:v>62585</c:v>
                </c:pt>
                <c:pt idx="3286">
                  <c:v>62592</c:v>
                </c:pt>
                <c:pt idx="3287">
                  <c:v>62599</c:v>
                </c:pt>
                <c:pt idx="3288">
                  <c:v>62606</c:v>
                </c:pt>
                <c:pt idx="3289">
                  <c:v>62613</c:v>
                </c:pt>
                <c:pt idx="3290">
                  <c:v>62620</c:v>
                </c:pt>
                <c:pt idx="3291">
                  <c:v>62627</c:v>
                </c:pt>
                <c:pt idx="3292">
                  <c:v>62634</c:v>
                </c:pt>
                <c:pt idx="3293">
                  <c:v>62641</c:v>
                </c:pt>
                <c:pt idx="3294">
                  <c:v>62648</c:v>
                </c:pt>
                <c:pt idx="3295">
                  <c:v>62655</c:v>
                </c:pt>
                <c:pt idx="3296">
                  <c:v>62662</c:v>
                </c:pt>
                <c:pt idx="3297">
                  <c:v>62669</c:v>
                </c:pt>
                <c:pt idx="3298">
                  <c:v>62676</c:v>
                </c:pt>
                <c:pt idx="3299">
                  <c:v>62683</c:v>
                </c:pt>
                <c:pt idx="3300">
                  <c:v>62690</c:v>
                </c:pt>
                <c:pt idx="3301">
                  <c:v>62697</c:v>
                </c:pt>
                <c:pt idx="3302">
                  <c:v>62704</c:v>
                </c:pt>
                <c:pt idx="3303">
                  <c:v>62711</c:v>
                </c:pt>
                <c:pt idx="3304">
                  <c:v>62718</c:v>
                </c:pt>
                <c:pt idx="3305">
                  <c:v>62725</c:v>
                </c:pt>
                <c:pt idx="3306">
                  <c:v>62732</c:v>
                </c:pt>
                <c:pt idx="3307">
                  <c:v>62739</c:v>
                </c:pt>
                <c:pt idx="3308">
                  <c:v>62746</c:v>
                </c:pt>
                <c:pt idx="3309">
                  <c:v>62753</c:v>
                </c:pt>
                <c:pt idx="3310">
                  <c:v>62760</c:v>
                </c:pt>
                <c:pt idx="3311">
                  <c:v>62767</c:v>
                </c:pt>
                <c:pt idx="3312">
                  <c:v>62774</c:v>
                </c:pt>
                <c:pt idx="3313">
                  <c:v>62781</c:v>
                </c:pt>
                <c:pt idx="3314">
                  <c:v>62788</c:v>
                </c:pt>
                <c:pt idx="3315">
                  <c:v>62795</c:v>
                </c:pt>
                <c:pt idx="3316">
                  <c:v>62802</c:v>
                </c:pt>
                <c:pt idx="3317">
                  <c:v>62809</c:v>
                </c:pt>
                <c:pt idx="3318">
                  <c:v>62816</c:v>
                </c:pt>
                <c:pt idx="3319">
                  <c:v>62823</c:v>
                </c:pt>
                <c:pt idx="3320">
                  <c:v>62830</c:v>
                </c:pt>
                <c:pt idx="3321">
                  <c:v>62837</c:v>
                </c:pt>
                <c:pt idx="3322">
                  <c:v>62844</c:v>
                </c:pt>
                <c:pt idx="3323">
                  <c:v>62851</c:v>
                </c:pt>
                <c:pt idx="3324">
                  <c:v>62858</c:v>
                </c:pt>
                <c:pt idx="3325">
                  <c:v>62865</c:v>
                </c:pt>
                <c:pt idx="3326">
                  <c:v>62872</c:v>
                </c:pt>
                <c:pt idx="3327">
                  <c:v>62879</c:v>
                </c:pt>
                <c:pt idx="3328">
                  <c:v>62886</c:v>
                </c:pt>
                <c:pt idx="3329">
                  <c:v>62893</c:v>
                </c:pt>
                <c:pt idx="3330">
                  <c:v>62900</c:v>
                </c:pt>
                <c:pt idx="3331">
                  <c:v>62907</c:v>
                </c:pt>
                <c:pt idx="3332">
                  <c:v>62914</c:v>
                </c:pt>
                <c:pt idx="3333">
                  <c:v>62921</c:v>
                </c:pt>
                <c:pt idx="3334">
                  <c:v>62928</c:v>
                </c:pt>
                <c:pt idx="3335">
                  <c:v>62935</c:v>
                </c:pt>
                <c:pt idx="3336">
                  <c:v>62942</c:v>
                </c:pt>
                <c:pt idx="3337">
                  <c:v>62949</c:v>
                </c:pt>
                <c:pt idx="3338">
                  <c:v>62956</c:v>
                </c:pt>
                <c:pt idx="3339">
                  <c:v>62963</c:v>
                </c:pt>
                <c:pt idx="3340">
                  <c:v>62970</c:v>
                </c:pt>
                <c:pt idx="3341">
                  <c:v>62977</c:v>
                </c:pt>
                <c:pt idx="3342">
                  <c:v>62984</c:v>
                </c:pt>
                <c:pt idx="3343">
                  <c:v>62991</c:v>
                </c:pt>
                <c:pt idx="3344">
                  <c:v>62998</c:v>
                </c:pt>
                <c:pt idx="3345">
                  <c:v>63005</c:v>
                </c:pt>
                <c:pt idx="3346">
                  <c:v>63012</c:v>
                </c:pt>
                <c:pt idx="3347">
                  <c:v>63019</c:v>
                </c:pt>
                <c:pt idx="3348">
                  <c:v>63026</c:v>
                </c:pt>
                <c:pt idx="3349">
                  <c:v>63033</c:v>
                </c:pt>
                <c:pt idx="3350">
                  <c:v>63040</c:v>
                </c:pt>
                <c:pt idx="3351">
                  <c:v>63047</c:v>
                </c:pt>
                <c:pt idx="3352">
                  <c:v>63054</c:v>
                </c:pt>
                <c:pt idx="3353">
                  <c:v>63061</c:v>
                </c:pt>
                <c:pt idx="3354">
                  <c:v>63068</c:v>
                </c:pt>
                <c:pt idx="3355">
                  <c:v>63075</c:v>
                </c:pt>
                <c:pt idx="3356">
                  <c:v>63082</c:v>
                </c:pt>
                <c:pt idx="3357">
                  <c:v>63089</c:v>
                </c:pt>
                <c:pt idx="3358">
                  <c:v>63096</c:v>
                </c:pt>
                <c:pt idx="3359">
                  <c:v>63103</c:v>
                </c:pt>
                <c:pt idx="3360">
                  <c:v>63110</c:v>
                </c:pt>
                <c:pt idx="3361">
                  <c:v>63117</c:v>
                </c:pt>
                <c:pt idx="3362">
                  <c:v>63124</c:v>
                </c:pt>
                <c:pt idx="3363">
                  <c:v>63131</c:v>
                </c:pt>
                <c:pt idx="3364">
                  <c:v>63138</c:v>
                </c:pt>
                <c:pt idx="3365">
                  <c:v>63145</c:v>
                </c:pt>
                <c:pt idx="3366">
                  <c:v>63152</c:v>
                </c:pt>
                <c:pt idx="3367">
                  <c:v>63159</c:v>
                </c:pt>
                <c:pt idx="3368">
                  <c:v>63166</c:v>
                </c:pt>
                <c:pt idx="3369">
                  <c:v>63173</c:v>
                </c:pt>
                <c:pt idx="3370">
                  <c:v>63180</c:v>
                </c:pt>
                <c:pt idx="3371">
                  <c:v>63187</c:v>
                </c:pt>
                <c:pt idx="3372">
                  <c:v>63194</c:v>
                </c:pt>
                <c:pt idx="3373">
                  <c:v>63201</c:v>
                </c:pt>
                <c:pt idx="3374">
                  <c:v>63208</c:v>
                </c:pt>
                <c:pt idx="3375">
                  <c:v>63215</c:v>
                </c:pt>
                <c:pt idx="3376">
                  <c:v>63222</c:v>
                </c:pt>
                <c:pt idx="3377">
                  <c:v>63229</c:v>
                </c:pt>
                <c:pt idx="3378">
                  <c:v>63236</c:v>
                </c:pt>
                <c:pt idx="3379">
                  <c:v>63243</c:v>
                </c:pt>
                <c:pt idx="3380">
                  <c:v>63250</c:v>
                </c:pt>
                <c:pt idx="3381">
                  <c:v>63257</c:v>
                </c:pt>
                <c:pt idx="3382">
                  <c:v>63264</c:v>
                </c:pt>
                <c:pt idx="3383">
                  <c:v>63271</c:v>
                </c:pt>
                <c:pt idx="3384">
                  <c:v>63278</c:v>
                </c:pt>
                <c:pt idx="3385">
                  <c:v>63285</c:v>
                </c:pt>
                <c:pt idx="3386">
                  <c:v>63292</c:v>
                </c:pt>
                <c:pt idx="3387">
                  <c:v>63299</c:v>
                </c:pt>
                <c:pt idx="3388">
                  <c:v>63306</c:v>
                </c:pt>
                <c:pt idx="3389">
                  <c:v>63313</c:v>
                </c:pt>
                <c:pt idx="3390">
                  <c:v>63320</c:v>
                </c:pt>
                <c:pt idx="3391">
                  <c:v>63327</c:v>
                </c:pt>
                <c:pt idx="3392">
                  <c:v>63334</c:v>
                </c:pt>
                <c:pt idx="3393">
                  <c:v>63341</c:v>
                </c:pt>
                <c:pt idx="3394">
                  <c:v>63348</c:v>
                </c:pt>
                <c:pt idx="3395">
                  <c:v>63355</c:v>
                </c:pt>
                <c:pt idx="3396">
                  <c:v>63362</c:v>
                </c:pt>
                <c:pt idx="3397">
                  <c:v>63369</c:v>
                </c:pt>
                <c:pt idx="3398">
                  <c:v>63376</c:v>
                </c:pt>
                <c:pt idx="3399">
                  <c:v>63383</c:v>
                </c:pt>
                <c:pt idx="3400">
                  <c:v>63390</c:v>
                </c:pt>
                <c:pt idx="3401">
                  <c:v>63397</c:v>
                </c:pt>
                <c:pt idx="3402">
                  <c:v>63404</c:v>
                </c:pt>
                <c:pt idx="3403">
                  <c:v>63411</c:v>
                </c:pt>
                <c:pt idx="3404">
                  <c:v>63418</c:v>
                </c:pt>
                <c:pt idx="3405">
                  <c:v>63425</c:v>
                </c:pt>
                <c:pt idx="3406">
                  <c:v>63432</c:v>
                </c:pt>
                <c:pt idx="3407">
                  <c:v>63439</c:v>
                </c:pt>
                <c:pt idx="3408">
                  <c:v>63446</c:v>
                </c:pt>
                <c:pt idx="3409">
                  <c:v>63453</c:v>
                </c:pt>
                <c:pt idx="3410">
                  <c:v>63460</c:v>
                </c:pt>
                <c:pt idx="3411">
                  <c:v>63467</c:v>
                </c:pt>
                <c:pt idx="3412">
                  <c:v>63474</c:v>
                </c:pt>
                <c:pt idx="3413">
                  <c:v>63481</c:v>
                </c:pt>
                <c:pt idx="3414">
                  <c:v>63488</c:v>
                </c:pt>
                <c:pt idx="3415">
                  <c:v>63495</c:v>
                </c:pt>
                <c:pt idx="3416">
                  <c:v>63502</c:v>
                </c:pt>
                <c:pt idx="3417">
                  <c:v>63509</c:v>
                </c:pt>
                <c:pt idx="3418">
                  <c:v>63516</c:v>
                </c:pt>
                <c:pt idx="3419">
                  <c:v>63523</c:v>
                </c:pt>
                <c:pt idx="3420">
                  <c:v>63530</c:v>
                </c:pt>
                <c:pt idx="3421">
                  <c:v>63537</c:v>
                </c:pt>
                <c:pt idx="3422">
                  <c:v>63544</c:v>
                </c:pt>
                <c:pt idx="3423">
                  <c:v>63552</c:v>
                </c:pt>
                <c:pt idx="3424">
                  <c:v>63559</c:v>
                </c:pt>
                <c:pt idx="3425">
                  <c:v>63566</c:v>
                </c:pt>
                <c:pt idx="3426">
                  <c:v>63573</c:v>
                </c:pt>
                <c:pt idx="3427">
                  <c:v>63580</c:v>
                </c:pt>
                <c:pt idx="3428">
                  <c:v>63587</c:v>
                </c:pt>
                <c:pt idx="3429">
                  <c:v>63594</c:v>
                </c:pt>
                <c:pt idx="3430">
                  <c:v>63601</c:v>
                </c:pt>
                <c:pt idx="3431">
                  <c:v>63608</c:v>
                </c:pt>
                <c:pt idx="3432">
                  <c:v>63615</c:v>
                </c:pt>
                <c:pt idx="3433">
                  <c:v>63622</c:v>
                </c:pt>
                <c:pt idx="3434">
                  <c:v>63629</c:v>
                </c:pt>
                <c:pt idx="3435">
                  <c:v>63636</c:v>
                </c:pt>
                <c:pt idx="3436">
                  <c:v>63643</c:v>
                </c:pt>
                <c:pt idx="3437">
                  <c:v>63650</c:v>
                </c:pt>
                <c:pt idx="3438">
                  <c:v>63661</c:v>
                </c:pt>
                <c:pt idx="3439">
                  <c:v>63664</c:v>
                </c:pt>
                <c:pt idx="3440">
                  <c:v>63671</c:v>
                </c:pt>
                <c:pt idx="3441">
                  <c:v>63678</c:v>
                </c:pt>
                <c:pt idx="3442">
                  <c:v>63685</c:v>
                </c:pt>
                <c:pt idx="3443">
                  <c:v>63692</c:v>
                </c:pt>
                <c:pt idx="3444">
                  <c:v>63699</c:v>
                </c:pt>
                <c:pt idx="3445">
                  <c:v>63706</c:v>
                </c:pt>
                <c:pt idx="3446">
                  <c:v>63713</c:v>
                </c:pt>
                <c:pt idx="3447">
                  <c:v>63720</c:v>
                </c:pt>
                <c:pt idx="3448">
                  <c:v>63727</c:v>
                </c:pt>
                <c:pt idx="3449">
                  <c:v>63734</c:v>
                </c:pt>
                <c:pt idx="3450">
                  <c:v>63741</c:v>
                </c:pt>
                <c:pt idx="3451">
                  <c:v>63748</c:v>
                </c:pt>
                <c:pt idx="3452">
                  <c:v>63755</c:v>
                </c:pt>
                <c:pt idx="3453">
                  <c:v>63762</c:v>
                </c:pt>
                <c:pt idx="3454">
                  <c:v>63769</c:v>
                </c:pt>
                <c:pt idx="3455">
                  <c:v>63776</c:v>
                </c:pt>
                <c:pt idx="3456">
                  <c:v>63783</c:v>
                </c:pt>
                <c:pt idx="3457">
                  <c:v>63790</c:v>
                </c:pt>
                <c:pt idx="3458">
                  <c:v>63797</c:v>
                </c:pt>
                <c:pt idx="3459">
                  <c:v>63804</c:v>
                </c:pt>
                <c:pt idx="3460">
                  <c:v>63811</c:v>
                </c:pt>
                <c:pt idx="3461">
                  <c:v>63818</c:v>
                </c:pt>
                <c:pt idx="3462">
                  <c:v>63825</c:v>
                </c:pt>
                <c:pt idx="3463">
                  <c:v>63832</c:v>
                </c:pt>
                <c:pt idx="3464">
                  <c:v>63839</c:v>
                </c:pt>
                <c:pt idx="3465">
                  <c:v>63846</c:v>
                </c:pt>
                <c:pt idx="3466">
                  <c:v>63853</c:v>
                </c:pt>
                <c:pt idx="3467">
                  <c:v>63860</c:v>
                </c:pt>
                <c:pt idx="3468">
                  <c:v>63867</c:v>
                </c:pt>
                <c:pt idx="3469">
                  <c:v>63874</c:v>
                </c:pt>
                <c:pt idx="3470">
                  <c:v>63881</c:v>
                </c:pt>
                <c:pt idx="3471">
                  <c:v>63888</c:v>
                </c:pt>
                <c:pt idx="3472">
                  <c:v>63895</c:v>
                </c:pt>
                <c:pt idx="3473">
                  <c:v>63902</c:v>
                </c:pt>
                <c:pt idx="3474">
                  <c:v>63909</c:v>
                </c:pt>
                <c:pt idx="3475">
                  <c:v>63919</c:v>
                </c:pt>
                <c:pt idx="3476">
                  <c:v>63926</c:v>
                </c:pt>
                <c:pt idx="3477">
                  <c:v>63933</c:v>
                </c:pt>
                <c:pt idx="3478">
                  <c:v>63940</c:v>
                </c:pt>
                <c:pt idx="3479">
                  <c:v>63947</c:v>
                </c:pt>
                <c:pt idx="3480">
                  <c:v>63954</c:v>
                </c:pt>
                <c:pt idx="3481">
                  <c:v>63961</c:v>
                </c:pt>
                <c:pt idx="3482">
                  <c:v>63968</c:v>
                </c:pt>
                <c:pt idx="3483">
                  <c:v>63975</c:v>
                </c:pt>
                <c:pt idx="3484">
                  <c:v>63982</c:v>
                </c:pt>
                <c:pt idx="3485">
                  <c:v>63989</c:v>
                </c:pt>
                <c:pt idx="3486">
                  <c:v>63996</c:v>
                </c:pt>
                <c:pt idx="3487">
                  <c:v>64003</c:v>
                </c:pt>
                <c:pt idx="3488">
                  <c:v>64010</c:v>
                </c:pt>
                <c:pt idx="3489">
                  <c:v>64019</c:v>
                </c:pt>
                <c:pt idx="3490">
                  <c:v>64024</c:v>
                </c:pt>
                <c:pt idx="3491">
                  <c:v>64031</c:v>
                </c:pt>
                <c:pt idx="3492">
                  <c:v>64038</c:v>
                </c:pt>
                <c:pt idx="3493">
                  <c:v>64045</c:v>
                </c:pt>
                <c:pt idx="3494">
                  <c:v>64052</c:v>
                </c:pt>
                <c:pt idx="3495">
                  <c:v>64059</c:v>
                </c:pt>
                <c:pt idx="3496">
                  <c:v>64066</c:v>
                </c:pt>
                <c:pt idx="3497">
                  <c:v>64073</c:v>
                </c:pt>
                <c:pt idx="3498">
                  <c:v>64080</c:v>
                </c:pt>
                <c:pt idx="3499">
                  <c:v>64087</c:v>
                </c:pt>
                <c:pt idx="3500">
                  <c:v>64094</c:v>
                </c:pt>
                <c:pt idx="3501">
                  <c:v>64101</c:v>
                </c:pt>
                <c:pt idx="3502">
                  <c:v>64108</c:v>
                </c:pt>
                <c:pt idx="3503">
                  <c:v>64115</c:v>
                </c:pt>
                <c:pt idx="3504">
                  <c:v>64122</c:v>
                </c:pt>
                <c:pt idx="3505">
                  <c:v>64129</c:v>
                </c:pt>
                <c:pt idx="3506">
                  <c:v>64136</c:v>
                </c:pt>
                <c:pt idx="3507">
                  <c:v>64143</c:v>
                </c:pt>
                <c:pt idx="3508">
                  <c:v>64150</c:v>
                </c:pt>
                <c:pt idx="3509">
                  <c:v>64157</c:v>
                </c:pt>
                <c:pt idx="3510">
                  <c:v>64164</c:v>
                </c:pt>
                <c:pt idx="3511">
                  <c:v>64171</c:v>
                </c:pt>
                <c:pt idx="3512">
                  <c:v>64178</c:v>
                </c:pt>
                <c:pt idx="3513">
                  <c:v>64185</c:v>
                </c:pt>
                <c:pt idx="3514">
                  <c:v>64192</c:v>
                </c:pt>
                <c:pt idx="3515">
                  <c:v>64199</c:v>
                </c:pt>
                <c:pt idx="3516">
                  <c:v>64206</c:v>
                </c:pt>
                <c:pt idx="3517">
                  <c:v>64213</c:v>
                </c:pt>
                <c:pt idx="3518">
                  <c:v>64220</c:v>
                </c:pt>
                <c:pt idx="3519">
                  <c:v>64227</c:v>
                </c:pt>
                <c:pt idx="3520">
                  <c:v>64234</c:v>
                </c:pt>
                <c:pt idx="3521">
                  <c:v>64241</c:v>
                </c:pt>
                <c:pt idx="3522">
                  <c:v>64248</c:v>
                </c:pt>
                <c:pt idx="3523">
                  <c:v>64255</c:v>
                </c:pt>
                <c:pt idx="3524">
                  <c:v>64262</c:v>
                </c:pt>
                <c:pt idx="3525">
                  <c:v>64269</c:v>
                </c:pt>
                <c:pt idx="3526">
                  <c:v>64276</c:v>
                </c:pt>
                <c:pt idx="3527">
                  <c:v>64284</c:v>
                </c:pt>
                <c:pt idx="3528">
                  <c:v>64291</c:v>
                </c:pt>
                <c:pt idx="3529">
                  <c:v>64298</c:v>
                </c:pt>
                <c:pt idx="3530">
                  <c:v>64305</c:v>
                </c:pt>
                <c:pt idx="3531">
                  <c:v>64312</c:v>
                </c:pt>
                <c:pt idx="3532">
                  <c:v>64319</c:v>
                </c:pt>
                <c:pt idx="3533">
                  <c:v>64326</c:v>
                </c:pt>
              </c:numCache>
            </c:numRef>
          </c:cat>
          <c:val>
            <c:numRef>
              <c:f>[0]!FwdON</c:f>
              <c:numCache>
                <c:formatCode>0.0000%</c:formatCode>
                <c:ptCount val="3534"/>
                <c:pt idx="0">
                  <c:v>-2.3999999999890775E-3</c:v>
                </c:pt>
                <c:pt idx="1">
                  <c:v>-2.4000000438606506E-3</c:v>
                </c:pt>
                <c:pt idx="2">
                  <c:v>-2.3900476022298278E-3</c:v>
                </c:pt>
                <c:pt idx="3">
                  <c:v>-2.3900476021898598E-3</c:v>
                </c:pt>
                <c:pt idx="4">
                  <c:v>-2.3900476022298278E-3</c:v>
                </c:pt>
                <c:pt idx="5">
                  <c:v>-2.390031734669229E-3</c:v>
                </c:pt>
                <c:pt idx="6">
                  <c:v>-2.3900476021898598E-3</c:v>
                </c:pt>
                <c:pt idx="7">
                  <c:v>-2.3901586804164765E-3</c:v>
                </c:pt>
                <c:pt idx="8">
                  <c:v>-2.3901586803365404E-3</c:v>
                </c:pt>
                <c:pt idx="9">
                  <c:v>-2.3901586804164765E-3</c:v>
                </c:pt>
                <c:pt idx="10">
                  <c:v>-2.3901428113903833E-3</c:v>
                </c:pt>
                <c:pt idx="11">
                  <c:v>-2.3901586803765085E-3</c:v>
                </c:pt>
                <c:pt idx="12">
                  <c:v>-2.3902697689148766E-3</c:v>
                </c:pt>
                <c:pt idx="13">
                  <c:v>-2.3902697689148766E-3</c:v>
                </c:pt>
                <c:pt idx="14">
                  <c:v>-2.3902697689548447E-3</c:v>
                </c:pt>
                <c:pt idx="15">
                  <c:v>-2.3902538984232891E-3</c:v>
                </c:pt>
                <c:pt idx="16">
                  <c:v>-2.3902697689148766E-3</c:v>
                </c:pt>
                <c:pt idx="17">
                  <c:v>-2.453131526714003E-3</c:v>
                </c:pt>
                <c:pt idx="18">
                  <c:v>-2.4531315267939391E-3</c:v>
                </c:pt>
                <c:pt idx="19">
                  <c:v>-2.453131526674035E-3</c:v>
                </c:pt>
                <c:pt idx="20">
                  <c:v>-2.4531148104989242E-3</c:v>
                </c:pt>
                <c:pt idx="21">
                  <c:v>-1.6611351812878539E-3</c:v>
                </c:pt>
                <c:pt idx="22">
                  <c:v>-2.453131526714003E-3</c:v>
                </c:pt>
                <c:pt idx="23">
                  <c:v>-2.3712019742516688E-3</c:v>
                </c:pt>
                <c:pt idx="24">
                  <c:v>-2.3712019742117008E-3</c:v>
                </c:pt>
                <c:pt idx="25">
                  <c:v>-2.3711863559316981E-3</c:v>
                </c:pt>
                <c:pt idx="26">
                  <c:v>-2.3712019742117008E-3</c:v>
                </c:pt>
                <c:pt idx="27">
                  <c:v>-2.3712019742117008E-3</c:v>
                </c:pt>
                <c:pt idx="28">
                  <c:v>-2.3712019742516688E-3</c:v>
                </c:pt>
                <c:pt idx="29">
                  <c:v>-2.3712019742916368E-3</c:v>
                </c:pt>
                <c:pt idx="30">
                  <c:v>-2.3711863559316981E-3</c:v>
                </c:pt>
                <c:pt idx="31">
                  <c:v>-2.3712019742117008E-3</c:v>
                </c:pt>
                <c:pt idx="32">
                  <c:v>-2.3712019742117008E-3</c:v>
                </c:pt>
                <c:pt idx="33">
                  <c:v>-3.530709771508711E-3</c:v>
                </c:pt>
                <c:pt idx="34">
                  <c:v>-3.5307097716286151E-3</c:v>
                </c:pt>
                <c:pt idx="35">
                  <c:v>-3.5306751441810391E-3</c:v>
                </c:pt>
                <c:pt idx="36">
                  <c:v>-3.530709771548679E-3</c:v>
                </c:pt>
                <c:pt idx="37">
                  <c:v>-3.530709771548679E-3</c:v>
                </c:pt>
                <c:pt idx="38">
                  <c:v>-3.5307097716286151E-3</c:v>
                </c:pt>
                <c:pt idx="39">
                  <c:v>-3.5306405172024213E-3</c:v>
                </c:pt>
                <c:pt idx="40">
                  <c:v>-3.5307097716286151E-3</c:v>
                </c:pt>
                <c:pt idx="41">
                  <c:v>-3.5307097715886471E-3</c:v>
                </c:pt>
                <c:pt idx="42">
                  <c:v>-3.5307097715886471E-3</c:v>
                </c:pt>
                <c:pt idx="43">
                  <c:v>-3.5306751441810391E-3</c:v>
                </c:pt>
                <c:pt idx="44">
                  <c:v>-3.530709771548679E-3</c:v>
                </c:pt>
                <c:pt idx="45">
                  <c:v>-3.530709771508711E-3</c:v>
                </c:pt>
                <c:pt idx="46">
                  <c:v>-3.5307097716685831E-3</c:v>
                </c:pt>
                <c:pt idx="47">
                  <c:v>-3.530709771508711E-3</c:v>
                </c:pt>
                <c:pt idx="48">
                  <c:v>-3.5306751441810391E-3</c:v>
                </c:pt>
                <c:pt idx="49">
                  <c:v>-3.5307097716286151E-3</c:v>
                </c:pt>
                <c:pt idx="50">
                  <c:v>-3.530709771548679E-3</c:v>
                </c:pt>
                <c:pt idx="51">
                  <c:v>-3.5307097716286151E-3</c:v>
                </c:pt>
                <c:pt idx="52">
                  <c:v>-3.5307097715886471E-3</c:v>
                </c:pt>
                <c:pt idx="53">
                  <c:v>-3.5306751441810391E-3</c:v>
                </c:pt>
                <c:pt idx="54">
                  <c:v>-3.530709771548679E-3</c:v>
                </c:pt>
                <c:pt idx="55">
                  <c:v>-3.5307097715886471E-3</c:v>
                </c:pt>
                <c:pt idx="56">
                  <c:v>-3.5307097715886471E-3</c:v>
                </c:pt>
                <c:pt idx="57">
                  <c:v>-3.5307097716286151E-3</c:v>
                </c:pt>
                <c:pt idx="58">
                  <c:v>-3.5306751441543938E-3</c:v>
                </c:pt>
                <c:pt idx="59">
                  <c:v>-3.5307097715886471E-3</c:v>
                </c:pt>
                <c:pt idx="60">
                  <c:v>-3.530709771548679E-3</c:v>
                </c:pt>
                <c:pt idx="61">
                  <c:v>-3.6507588552225911E-3</c:v>
                </c:pt>
                <c:pt idx="62">
                  <c:v>-3.6507588552625592E-3</c:v>
                </c:pt>
                <c:pt idx="63">
                  <c:v>-3.6507218330372737E-3</c:v>
                </c:pt>
                <c:pt idx="64">
                  <c:v>-3.6507588552625592E-3</c:v>
                </c:pt>
                <c:pt idx="65">
                  <c:v>-3.6507588552625592E-3</c:v>
                </c:pt>
                <c:pt idx="66">
                  <c:v>-3.6507588551826231E-3</c:v>
                </c:pt>
                <c:pt idx="67">
                  <c:v>-3.6507588552225911E-3</c:v>
                </c:pt>
                <c:pt idx="68">
                  <c:v>-3.6507218330106284E-3</c:v>
                </c:pt>
                <c:pt idx="69">
                  <c:v>-3.6507588552625592E-3</c:v>
                </c:pt>
                <c:pt idx="70">
                  <c:v>-3.6507588552625592E-3</c:v>
                </c:pt>
                <c:pt idx="71">
                  <c:v>-3.6507588553025272E-3</c:v>
                </c:pt>
                <c:pt idx="72">
                  <c:v>-3.6507588551826231E-3</c:v>
                </c:pt>
                <c:pt idx="73">
                  <c:v>-3.650721833023951E-3</c:v>
                </c:pt>
                <c:pt idx="74">
                  <c:v>-3.6507588552225911E-3</c:v>
                </c:pt>
                <c:pt idx="75">
                  <c:v>-3.6507588552625592E-3</c:v>
                </c:pt>
                <c:pt idx="76">
                  <c:v>-3.6507588552225911E-3</c:v>
                </c:pt>
                <c:pt idx="77">
                  <c:v>-3.6507588552625592E-3</c:v>
                </c:pt>
                <c:pt idx="78">
                  <c:v>-3.650721833023951E-3</c:v>
                </c:pt>
                <c:pt idx="79">
                  <c:v>-3.6507588552625592E-3</c:v>
                </c:pt>
                <c:pt idx="80">
                  <c:v>-3.6507588552225911E-3</c:v>
                </c:pt>
                <c:pt idx="81">
                  <c:v>-3.6507588552625592E-3</c:v>
                </c:pt>
                <c:pt idx="82">
                  <c:v>-3.6507588551426551E-3</c:v>
                </c:pt>
                <c:pt idx="83">
                  <c:v>-3.6507218330372737E-3</c:v>
                </c:pt>
                <c:pt idx="84">
                  <c:v>-3.6507588552625592E-3</c:v>
                </c:pt>
                <c:pt idx="85">
                  <c:v>-3.6507588552225911E-3</c:v>
                </c:pt>
                <c:pt idx="86">
                  <c:v>-3.6507588552625592E-3</c:v>
                </c:pt>
                <c:pt idx="87">
                  <c:v>-3.6507588551826231E-3</c:v>
                </c:pt>
                <c:pt idx="88">
                  <c:v>-3.6507218330372737E-3</c:v>
                </c:pt>
                <c:pt idx="89">
                  <c:v>-3.6507588552225911E-3</c:v>
                </c:pt>
                <c:pt idx="90">
                  <c:v>-3.6507588551826231E-3</c:v>
                </c:pt>
                <c:pt idx="91">
                  <c:v>-4.21118205363058E-3</c:v>
                </c:pt>
                <c:pt idx="92">
                  <c:v>-4.211182053710516E-3</c:v>
                </c:pt>
                <c:pt idx="93">
                  <c:v>-4.2111327925686837E-3</c:v>
                </c:pt>
                <c:pt idx="94">
                  <c:v>-4.21118205363058E-3</c:v>
                </c:pt>
                <c:pt idx="95">
                  <c:v>-4.21118205363058E-3</c:v>
                </c:pt>
                <c:pt idx="96">
                  <c:v>-4.211182053710516E-3</c:v>
                </c:pt>
                <c:pt idx="97">
                  <c:v>-4.211182053670548E-3</c:v>
                </c:pt>
                <c:pt idx="98">
                  <c:v>-4.2111327925686837E-3</c:v>
                </c:pt>
                <c:pt idx="99">
                  <c:v>-4.2111820535906119E-3</c:v>
                </c:pt>
                <c:pt idx="100">
                  <c:v>-4.211182053710516E-3</c:v>
                </c:pt>
                <c:pt idx="101">
                  <c:v>-4.21118205363058E-3</c:v>
                </c:pt>
                <c:pt idx="102">
                  <c:v>-4.21118205363058E-3</c:v>
                </c:pt>
                <c:pt idx="103">
                  <c:v>-4.2111327925686837E-3</c:v>
                </c:pt>
                <c:pt idx="104">
                  <c:v>-4.211182053710516E-3</c:v>
                </c:pt>
                <c:pt idx="105">
                  <c:v>-4.21118205363058E-3</c:v>
                </c:pt>
                <c:pt idx="106">
                  <c:v>-4.2111820535906119E-3</c:v>
                </c:pt>
                <c:pt idx="107">
                  <c:v>-4.21118205363058E-3</c:v>
                </c:pt>
                <c:pt idx="108">
                  <c:v>-4.211132792595329E-3</c:v>
                </c:pt>
                <c:pt idx="109">
                  <c:v>-4.21118205363058E-3</c:v>
                </c:pt>
                <c:pt idx="110">
                  <c:v>-4.211182053670548E-3</c:v>
                </c:pt>
                <c:pt idx="111">
                  <c:v>-4.2111820535906119E-3</c:v>
                </c:pt>
                <c:pt idx="112">
                  <c:v>-4.211182053670548E-3</c:v>
                </c:pt>
                <c:pt idx="113">
                  <c:v>-4.2111327925820063E-3</c:v>
                </c:pt>
                <c:pt idx="114">
                  <c:v>-4.21118205363058E-3</c:v>
                </c:pt>
                <c:pt idx="115">
                  <c:v>-4.21118205363058E-3</c:v>
                </c:pt>
                <c:pt idx="116">
                  <c:v>-4.2111820535906119E-3</c:v>
                </c:pt>
                <c:pt idx="117">
                  <c:v>-4.211182053710516E-3</c:v>
                </c:pt>
                <c:pt idx="118">
                  <c:v>-4.2111327925686837E-3</c:v>
                </c:pt>
                <c:pt idx="119">
                  <c:v>-4.211182053670548E-3</c:v>
                </c:pt>
                <c:pt idx="120">
                  <c:v>-4.21118205363058E-3</c:v>
                </c:pt>
                <c:pt idx="121">
                  <c:v>-4.21118205363058E-3</c:v>
                </c:pt>
                <c:pt idx="122">
                  <c:v>-4.211182053670548E-3</c:v>
                </c:pt>
                <c:pt idx="123">
                  <c:v>-4.211132792595329E-3</c:v>
                </c:pt>
                <c:pt idx="124">
                  <c:v>-4.2111820535506439E-3</c:v>
                </c:pt>
                <c:pt idx="125">
                  <c:v>-4.211182053710516E-3</c:v>
                </c:pt>
                <c:pt idx="126">
                  <c:v>-4.321244642913058E-3</c:v>
                </c:pt>
                <c:pt idx="127">
                  <c:v>-4.3212446430329621E-3</c:v>
                </c:pt>
                <c:pt idx="128">
                  <c:v>-4.321192773271143E-3</c:v>
                </c:pt>
                <c:pt idx="129">
                  <c:v>-4.321244642913058E-3</c:v>
                </c:pt>
                <c:pt idx="130">
                  <c:v>-4.321244642913058E-3</c:v>
                </c:pt>
                <c:pt idx="131">
                  <c:v>-4.3212446430329621E-3</c:v>
                </c:pt>
                <c:pt idx="132">
                  <c:v>-4.321244642913058E-3</c:v>
                </c:pt>
                <c:pt idx="133">
                  <c:v>-4.3211927732844657E-3</c:v>
                </c:pt>
                <c:pt idx="134">
                  <c:v>-4.3212446428331219E-3</c:v>
                </c:pt>
                <c:pt idx="135">
                  <c:v>-4.3212446430329621E-3</c:v>
                </c:pt>
                <c:pt idx="136">
                  <c:v>-4.32124464287309E-3</c:v>
                </c:pt>
                <c:pt idx="137">
                  <c:v>-4.3212446430329621E-3</c:v>
                </c:pt>
                <c:pt idx="138">
                  <c:v>-4.3211927732578204E-3</c:v>
                </c:pt>
                <c:pt idx="139">
                  <c:v>-4.321244642913058E-3</c:v>
                </c:pt>
                <c:pt idx="140">
                  <c:v>-4.321244642913058E-3</c:v>
                </c:pt>
                <c:pt idx="141">
                  <c:v>-4.321244642992994E-3</c:v>
                </c:pt>
                <c:pt idx="142">
                  <c:v>-4.321244642953026E-3</c:v>
                </c:pt>
                <c:pt idx="143">
                  <c:v>-4.321192773271143E-3</c:v>
                </c:pt>
                <c:pt idx="144">
                  <c:v>-4.321244642953026E-3</c:v>
                </c:pt>
                <c:pt idx="145">
                  <c:v>-4.321244642992994E-3</c:v>
                </c:pt>
                <c:pt idx="146">
                  <c:v>-4.321244642992994E-3</c:v>
                </c:pt>
                <c:pt idx="147">
                  <c:v>-4.3212446428331219E-3</c:v>
                </c:pt>
                <c:pt idx="148">
                  <c:v>-4.3211927733111111E-3</c:v>
                </c:pt>
                <c:pt idx="149">
                  <c:v>-4.321244642953026E-3</c:v>
                </c:pt>
                <c:pt idx="150">
                  <c:v>-4.321244642913058E-3</c:v>
                </c:pt>
                <c:pt idx="151">
                  <c:v>-4.321244642913058E-3</c:v>
                </c:pt>
                <c:pt idx="152">
                  <c:v>-4.321244642992994E-3</c:v>
                </c:pt>
                <c:pt idx="153">
                  <c:v>-4.321192773271143E-3</c:v>
                </c:pt>
                <c:pt idx="154">
                  <c:v>-4.321244642913058E-3</c:v>
                </c:pt>
                <c:pt idx="155">
                  <c:v>-4.321244642913058E-3</c:v>
                </c:pt>
                <c:pt idx="156">
                  <c:v>-4.321244642992994E-3</c:v>
                </c:pt>
                <c:pt idx="157">
                  <c:v>-4.321244642953026E-3</c:v>
                </c:pt>
                <c:pt idx="158">
                  <c:v>-4.321192773271143E-3</c:v>
                </c:pt>
                <c:pt idx="159">
                  <c:v>-4.321244642913058E-3</c:v>
                </c:pt>
                <c:pt idx="160">
                  <c:v>-4.321244642953026E-3</c:v>
                </c:pt>
                <c:pt idx="161">
                  <c:v>-4.4911484019749537E-3</c:v>
                </c:pt>
                <c:pt idx="162">
                  <c:v>-4.4911484020149217E-3</c:v>
                </c:pt>
                <c:pt idx="163">
                  <c:v>-4.4910923732999208E-3</c:v>
                </c:pt>
                <c:pt idx="164">
                  <c:v>-4.4911484019749537E-3</c:v>
                </c:pt>
                <c:pt idx="165">
                  <c:v>-4.4911484019749537E-3</c:v>
                </c:pt>
                <c:pt idx="166">
                  <c:v>-4.4911484019749537E-3</c:v>
                </c:pt>
                <c:pt idx="167">
                  <c:v>-4.4911484019349857E-3</c:v>
                </c:pt>
                <c:pt idx="168">
                  <c:v>-4.4910923732865982E-3</c:v>
                </c:pt>
                <c:pt idx="169">
                  <c:v>-4.4911484019349857E-3</c:v>
                </c:pt>
                <c:pt idx="170">
                  <c:v>-4.4911484019749537E-3</c:v>
                </c:pt>
                <c:pt idx="171">
                  <c:v>-4.4911484019749537E-3</c:v>
                </c:pt>
                <c:pt idx="172">
                  <c:v>-4.4911484020548897E-3</c:v>
                </c:pt>
                <c:pt idx="173">
                  <c:v>-4.4910923732999208E-3</c:v>
                </c:pt>
                <c:pt idx="174">
                  <c:v>-4.4911484020149217E-3</c:v>
                </c:pt>
                <c:pt idx="175">
                  <c:v>-4.4911484019349857E-3</c:v>
                </c:pt>
                <c:pt idx="176">
                  <c:v>-4.4911484018950176E-3</c:v>
                </c:pt>
                <c:pt idx="177">
                  <c:v>-4.4911484020548897E-3</c:v>
                </c:pt>
                <c:pt idx="178">
                  <c:v>-4.4910923732999208E-3</c:v>
                </c:pt>
                <c:pt idx="179">
                  <c:v>-4.4911484019749537E-3</c:v>
                </c:pt>
                <c:pt idx="180">
                  <c:v>-4.4911484019349857E-3</c:v>
                </c:pt>
                <c:pt idx="181">
                  <c:v>-4.4911484020548897E-3</c:v>
                </c:pt>
                <c:pt idx="182">
                  <c:v>-4.4911484019749537E-3</c:v>
                </c:pt>
                <c:pt idx="183">
                  <c:v>-4.4910923732865982E-3</c:v>
                </c:pt>
                <c:pt idx="184">
                  <c:v>-4.4911484019349857E-3</c:v>
                </c:pt>
                <c:pt idx="185">
                  <c:v>-4.4911484019749537E-3</c:v>
                </c:pt>
                <c:pt idx="186">
                  <c:v>-4.4911484019749537E-3</c:v>
                </c:pt>
                <c:pt idx="187">
                  <c:v>-4.4911484020149217E-3</c:v>
                </c:pt>
                <c:pt idx="188">
                  <c:v>-4.4910923732865982E-3</c:v>
                </c:pt>
                <c:pt idx="189">
                  <c:v>-4.4911484019349857E-3</c:v>
                </c:pt>
                <c:pt idx="190">
                  <c:v>-4.4911484020548897E-3</c:v>
                </c:pt>
                <c:pt idx="191">
                  <c:v>-4.5413746672418043E-3</c:v>
                </c:pt>
                <c:pt idx="192">
                  <c:v>-4.5413746672418043E-3</c:v>
                </c:pt>
                <c:pt idx="193">
                  <c:v>-4.5413173783348526E-3</c:v>
                </c:pt>
                <c:pt idx="194">
                  <c:v>-4.5413746672418043E-3</c:v>
                </c:pt>
                <c:pt idx="195">
                  <c:v>-4.5413746672418043E-3</c:v>
                </c:pt>
                <c:pt idx="196">
                  <c:v>-4.5413746672418043E-3</c:v>
                </c:pt>
                <c:pt idx="197">
                  <c:v>-4.5413746672018362E-3</c:v>
                </c:pt>
                <c:pt idx="198">
                  <c:v>-4.5413173783348526E-3</c:v>
                </c:pt>
                <c:pt idx="199">
                  <c:v>-4.5413746672018362E-3</c:v>
                </c:pt>
                <c:pt idx="200">
                  <c:v>-4.5413746672418043E-3</c:v>
                </c:pt>
                <c:pt idx="201">
                  <c:v>-4.5413746672817723E-3</c:v>
                </c:pt>
                <c:pt idx="202">
                  <c:v>-4.5413746672018362E-3</c:v>
                </c:pt>
                <c:pt idx="203">
                  <c:v>-4.5413173783481753E-3</c:v>
                </c:pt>
                <c:pt idx="204">
                  <c:v>-4.5413746671618682E-3</c:v>
                </c:pt>
                <c:pt idx="205">
                  <c:v>-4.5413746673217403E-3</c:v>
                </c:pt>
                <c:pt idx="206">
                  <c:v>-4.5413746672018362E-3</c:v>
                </c:pt>
                <c:pt idx="207">
                  <c:v>-4.5413746672018362E-3</c:v>
                </c:pt>
                <c:pt idx="208">
                  <c:v>-4.541317378361498E-3</c:v>
                </c:pt>
                <c:pt idx="209">
                  <c:v>-4.5413746672018362E-3</c:v>
                </c:pt>
                <c:pt idx="210">
                  <c:v>-4.5413746672418043E-3</c:v>
                </c:pt>
                <c:pt idx="211">
                  <c:v>-4.5413746672817723E-3</c:v>
                </c:pt>
                <c:pt idx="212">
                  <c:v>-4.5413746671219002E-3</c:v>
                </c:pt>
                <c:pt idx="213">
                  <c:v>-4.541317378361498E-3</c:v>
                </c:pt>
                <c:pt idx="214">
                  <c:v>-4.5413746672418043E-3</c:v>
                </c:pt>
                <c:pt idx="215">
                  <c:v>-4.5413746672418043E-3</c:v>
                </c:pt>
                <c:pt idx="216">
                  <c:v>-4.5413746671618682E-3</c:v>
                </c:pt>
                <c:pt idx="217">
                  <c:v>-4.5413746672817723E-3</c:v>
                </c:pt>
                <c:pt idx="218">
                  <c:v>-4.5413173783481753E-3</c:v>
                </c:pt>
                <c:pt idx="219">
                  <c:v>-4.5413746672418043E-3</c:v>
                </c:pt>
                <c:pt idx="220">
                  <c:v>-4.5413746672018362E-3</c:v>
                </c:pt>
                <c:pt idx="221">
                  <c:v>-4.5413746672018362E-3</c:v>
                </c:pt>
                <c:pt idx="222">
                  <c:v>-4.5413746672418043E-3</c:v>
                </c:pt>
                <c:pt idx="223">
                  <c:v>-4.5413173783348526E-3</c:v>
                </c:pt>
                <c:pt idx="224">
                  <c:v>-4.5413746672817723E-3</c:v>
                </c:pt>
                <c:pt idx="225">
                  <c:v>-4.5413746672817723E-3</c:v>
                </c:pt>
                <c:pt idx="226">
                  <c:v>-4.6286177268184403E-3</c:v>
                </c:pt>
                <c:pt idx="227">
                  <c:v>-4.6286177269783124E-3</c:v>
                </c:pt>
                <c:pt idx="228">
                  <c:v>-4.6285582157556959E-3</c:v>
                </c:pt>
                <c:pt idx="229">
                  <c:v>-4.6286177269383444E-3</c:v>
                </c:pt>
                <c:pt idx="230">
                  <c:v>-4.6286177268584083E-3</c:v>
                </c:pt>
                <c:pt idx="231">
                  <c:v>-4.6286177268983764E-3</c:v>
                </c:pt>
                <c:pt idx="232">
                  <c:v>-4.6286177268584083E-3</c:v>
                </c:pt>
                <c:pt idx="233">
                  <c:v>-4.628528460584036E-3</c:v>
                </c:pt>
                <c:pt idx="234">
                  <c:v>-4.6286177268983764E-3</c:v>
                </c:pt>
                <c:pt idx="235">
                  <c:v>-4.6286177269783124E-3</c:v>
                </c:pt>
                <c:pt idx="236">
                  <c:v>-4.6286177268584083E-3</c:v>
                </c:pt>
                <c:pt idx="237">
                  <c:v>-3.8245838404415977E-3</c:v>
                </c:pt>
                <c:pt idx="238">
                  <c:v>-4.6286177269783124E-3</c:v>
                </c:pt>
                <c:pt idx="239">
                  <c:v>-4.6286177268983764E-3</c:v>
                </c:pt>
                <c:pt idx="240">
                  <c:v>-4.6286177268983764E-3</c:v>
                </c:pt>
                <c:pt idx="241">
                  <c:v>-4.6286177268983764E-3</c:v>
                </c:pt>
                <c:pt idx="242">
                  <c:v>-4.6285582157556959E-3</c:v>
                </c:pt>
                <c:pt idx="243">
                  <c:v>-4.6286177269783124E-3</c:v>
                </c:pt>
                <c:pt idx="244">
                  <c:v>-4.6286177268983764E-3</c:v>
                </c:pt>
                <c:pt idx="245">
                  <c:v>-4.6286177268584083E-3</c:v>
                </c:pt>
                <c:pt idx="246">
                  <c:v>-4.6286177268584083E-3</c:v>
                </c:pt>
                <c:pt idx="247">
                  <c:v>-4.6285582157690186E-3</c:v>
                </c:pt>
                <c:pt idx="248">
                  <c:v>-4.6286177268584083E-3</c:v>
                </c:pt>
                <c:pt idx="249">
                  <c:v>-4.6286177268983764E-3</c:v>
                </c:pt>
                <c:pt idx="250">
                  <c:v>-4.6286177269383444E-3</c:v>
                </c:pt>
                <c:pt idx="251">
                  <c:v>-4.6286177268983764E-3</c:v>
                </c:pt>
                <c:pt idx="252">
                  <c:v>-4.6285582157423732E-3</c:v>
                </c:pt>
                <c:pt idx="253">
                  <c:v>-4.6286177269783124E-3</c:v>
                </c:pt>
                <c:pt idx="254">
                  <c:v>-4.6286177268584083E-3</c:v>
                </c:pt>
                <c:pt idx="255">
                  <c:v>-4.5411741258583049E-3</c:v>
                </c:pt>
                <c:pt idx="256">
                  <c:v>-4.5411741257384008E-3</c:v>
                </c:pt>
                <c:pt idx="257">
                  <c:v>-4.5411168419740022E-3</c:v>
                </c:pt>
                <c:pt idx="258">
                  <c:v>-4.5411741257384008E-3</c:v>
                </c:pt>
                <c:pt idx="259">
                  <c:v>-4.5411741258183369E-3</c:v>
                </c:pt>
                <c:pt idx="260">
                  <c:v>-4.5411741257783689E-3</c:v>
                </c:pt>
                <c:pt idx="261">
                  <c:v>-4.5411741257783689E-3</c:v>
                </c:pt>
                <c:pt idx="262">
                  <c:v>-4.5411168419606796E-3</c:v>
                </c:pt>
                <c:pt idx="263">
                  <c:v>-4.5411741257783689E-3</c:v>
                </c:pt>
                <c:pt idx="264">
                  <c:v>-4.5411741258183369E-3</c:v>
                </c:pt>
                <c:pt idx="265">
                  <c:v>-4.5411741258183369E-3</c:v>
                </c:pt>
                <c:pt idx="266">
                  <c:v>-4.5411741257783689E-3</c:v>
                </c:pt>
                <c:pt idx="267">
                  <c:v>-4.5411168419873249E-3</c:v>
                </c:pt>
                <c:pt idx="268">
                  <c:v>-4.5411741257384008E-3</c:v>
                </c:pt>
                <c:pt idx="269">
                  <c:v>-4.5411741257384008E-3</c:v>
                </c:pt>
                <c:pt idx="270">
                  <c:v>-4.5411741258583049E-3</c:v>
                </c:pt>
                <c:pt idx="271">
                  <c:v>-4.5411741257783689E-3</c:v>
                </c:pt>
                <c:pt idx="272">
                  <c:v>-4.5411168419873249E-3</c:v>
                </c:pt>
                <c:pt idx="273">
                  <c:v>-4.5411741256984328E-3</c:v>
                </c:pt>
                <c:pt idx="274">
                  <c:v>-4.5411741258583049E-3</c:v>
                </c:pt>
                <c:pt idx="275">
                  <c:v>-4.5411741257384008E-3</c:v>
                </c:pt>
                <c:pt idx="276">
                  <c:v>-4.5411741258583049E-3</c:v>
                </c:pt>
                <c:pt idx="277">
                  <c:v>-4.5411168419606796E-3</c:v>
                </c:pt>
                <c:pt idx="278">
                  <c:v>-4.5411741256984328E-3</c:v>
                </c:pt>
                <c:pt idx="279">
                  <c:v>-4.5411741258583049E-3</c:v>
                </c:pt>
                <c:pt idx="280">
                  <c:v>-4.5411741257783689E-3</c:v>
                </c:pt>
                <c:pt idx="281">
                  <c:v>-4.5411741256984328E-3</c:v>
                </c:pt>
                <c:pt idx="282">
                  <c:v>-4.5411168419873249E-3</c:v>
                </c:pt>
                <c:pt idx="283">
                  <c:v>-4.5411741257783689E-3</c:v>
                </c:pt>
                <c:pt idx="284">
                  <c:v>-4.5411741257384008E-3</c:v>
                </c:pt>
                <c:pt idx="285">
                  <c:v>-4.4511280282000243E-3</c:v>
                </c:pt>
                <c:pt idx="286">
                  <c:v>-4.4511280281600563E-3</c:v>
                </c:pt>
                <c:pt idx="287">
                  <c:v>-4.4510729935298698E-3</c:v>
                </c:pt>
                <c:pt idx="288">
                  <c:v>-4.4511280281600563E-3</c:v>
                </c:pt>
                <c:pt idx="289">
                  <c:v>-4.4511280282000243E-3</c:v>
                </c:pt>
                <c:pt idx="290">
                  <c:v>-4.4511280281600563E-3</c:v>
                </c:pt>
                <c:pt idx="291">
                  <c:v>-4.4511280281200882E-3</c:v>
                </c:pt>
                <c:pt idx="292">
                  <c:v>-4.4510729935431925E-3</c:v>
                </c:pt>
                <c:pt idx="293">
                  <c:v>-4.4511280281600563E-3</c:v>
                </c:pt>
                <c:pt idx="294">
                  <c:v>-4.4511280280801202E-3</c:v>
                </c:pt>
                <c:pt idx="295">
                  <c:v>-4.4511280281200882E-3</c:v>
                </c:pt>
                <c:pt idx="296">
                  <c:v>-4.4511280282799603E-3</c:v>
                </c:pt>
                <c:pt idx="297">
                  <c:v>-4.4510729935431925E-3</c:v>
                </c:pt>
                <c:pt idx="298">
                  <c:v>-4.4511280281600563E-3</c:v>
                </c:pt>
                <c:pt idx="299">
                  <c:v>-4.4511280281200882E-3</c:v>
                </c:pt>
                <c:pt idx="300">
                  <c:v>-4.4511280281600563E-3</c:v>
                </c:pt>
                <c:pt idx="301">
                  <c:v>-4.4511280281600563E-3</c:v>
                </c:pt>
                <c:pt idx="302">
                  <c:v>-4.4510729935431925E-3</c:v>
                </c:pt>
                <c:pt idx="303">
                  <c:v>-4.4511280281600563E-3</c:v>
                </c:pt>
                <c:pt idx="304">
                  <c:v>-4.4511280281200882E-3</c:v>
                </c:pt>
                <c:pt idx="305">
                  <c:v>-4.4511280281600563E-3</c:v>
                </c:pt>
                <c:pt idx="306">
                  <c:v>-4.4511280280801202E-3</c:v>
                </c:pt>
                <c:pt idx="307">
                  <c:v>-4.4510729935431925E-3</c:v>
                </c:pt>
                <c:pt idx="308">
                  <c:v>-4.4511280281600563E-3</c:v>
                </c:pt>
                <c:pt idx="309">
                  <c:v>-4.4511280282000243E-3</c:v>
                </c:pt>
                <c:pt idx="310">
                  <c:v>-4.4511280281600563E-3</c:v>
                </c:pt>
                <c:pt idx="311">
                  <c:v>-4.4510179598216126E-3</c:v>
                </c:pt>
                <c:pt idx="312">
                  <c:v>-4.4511280281600563E-3</c:v>
                </c:pt>
                <c:pt idx="313">
                  <c:v>-4.369894251214923E-3</c:v>
                </c:pt>
                <c:pt idx="314">
                  <c:v>-4.369894251174955E-3</c:v>
                </c:pt>
                <c:pt idx="315">
                  <c:v>-4.3698412069925752E-3</c:v>
                </c:pt>
                <c:pt idx="316">
                  <c:v>-4.369894251174955E-3</c:v>
                </c:pt>
                <c:pt idx="317">
                  <c:v>-4.369894251134987E-3</c:v>
                </c:pt>
                <c:pt idx="318">
                  <c:v>-4.369894251174955E-3</c:v>
                </c:pt>
                <c:pt idx="319">
                  <c:v>-4.3698942510950189E-3</c:v>
                </c:pt>
                <c:pt idx="320">
                  <c:v>-4.3698146852411135E-3</c:v>
                </c:pt>
                <c:pt idx="321">
                  <c:v>-4.5022762225999102E-3</c:v>
                </c:pt>
                <c:pt idx="322">
                  <c:v>-4.5022762225999102E-3</c:v>
                </c:pt>
                <c:pt idx="323">
                  <c:v>-4.5022762225999102E-3</c:v>
                </c:pt>
                <c:pt idx="324">
                  <c:v>-4.5022199159472365E-3</c:v>
                </c:pt>
                <c:pt idx="325">
                  <c:v>-4.5022762226798463E-3</c:v>
                </c:pt>
                <c:pt idx="326">
                  <c:v>-4.5022762225599422E-3</c:v>
                </c:pt>
                <c:pt idx="327">
                  <c:v>-4.5022762226398783E-3</c:v>
                </c:pt>
                <c:pt idx="328">
                  <c:v>-4.5022762225599422E-3</c:v>
                </c:pt>
                <c:pt idx="329">
                  <c:v>-4.5022199159339138E-3</c:v>
                </c:pt>
                <c:pt idx="330">
                  <c:v>-4.5022762226398783E-3</c:v>
                </c:pt>
                <c:pt idx="331">
                  <c:v>-4.5022762225999102E-3</c:v>
                </c:pt>
                <c:pt idx="332">
                  <c:v>-4.5022762225999102E-3</c:v>
                </c:pt>
                <c:pt idx="333">
                  <c:v>-4.5022762226798463E-3</c:v>
                </c:pt>
                <c:pt idx="334">
                  <c:v>-4.5022199159205911E-3</c:v>
                </c:pt>
                <c:pt idx="335">
                  <c:v>-4.5022762225999102E-3</c:v>
                </c:pt>
                <c:pt idx="336">
                  <c:v>-4.5022762226398783E-3</c:v>
                </c:pt>
                <c:pt idx="337">
                  <c:v>-4.5022762225599422E-3</c:v>
                </c:pt>
                <c:pt idx="338">
                  <c:v>-4.5022762226398783E-3</c:v>
                </c:pt>
                <c:pt idx="339">
                  <c:v>-4.5022199159339138E-3</c:v>
                </c:pt>
                <c:pt idx="340">
                  <c:v>-4.5022762226798463E-3</c:v>
                </c:pt>
                <c:pt idx="341">
                  <c:v>-4.5022762225999102E-3</c:v>
                </c:pt>
                <c:pt idx="342">
                  <c:v>-4.5022762225999102E-3</c:v>
                </c:pt>
                <c:pt idx="343">
                  <c:v>-4.5022762225999102E-3</c:v>
                </c:pt>
                <c:pt idx="344">
                  <c:v>-4.5022199159072684E-3</c:v>
                </c:pt>
                <c:pt idx="345">
                  <c:v>-4.5022762227198143E-3</c:v>
                </c:pt>
                <c:pt idx="346">
                  <c:v>-4.5022762225599422E-3</c:v>
                </c:pt>
                <c:pt idx="347">
                  <c:v>-4.5022762225599422E-3</c:v>
                </c:pt>
                <c:pt idx="348">
                  <c:v>-4.5022762227198143E-3</c:v>
                </c:pt>
                <c:pt idx="349">
                  <c:v>-4.5022199159072684E-3</c:v>
                </c:pt>
                <c:pt idx="350">
                  <c:v>-4.5022762226798463E-3</c:v>
                </c:pt>
                <c:pt idx="351">
                  <c:v>-4.5022762226398783E-3</c:v>
                </c:pt>
                <c:pt idx="352">
                  <c:v>-4.5022762225599422E-3</c:v>
                </c:pt>
                <c:pt idx="353">
                  <c:v>-4.5022762225599422E-3</c:v>
                </c:pt>
                <c:pt idx="354">
                  <c:v>-4.5022199159472365E-3</c:v>
                </c:pt>
                <c:pt idx="355">
                  <c:v>-4.5022762225999102E-3</c:v>
                </c:pt>
                <c:pt idx="356">
                  <c:v>-4.5022762225999102E-3</c:v>
                </c:pt>
                <c:pt idx="357">
                  <c:v>-4.5022762226398783E-3</c:v>
                </c:pt>
                <c:pt idx="358">
                  <c:v>-4.5022762226398783E-3</c:v>
                </c:pt>
                <c:pt idx="359">
                  <c:v>-4.5022199159205911E-3</c:v>
                </c:pt>
                <c:pt idx="360">
                  <c:v>-4.5022762225999102E-3</c:v>
                </c:pt>
                <c:pt idx="361">
                  <c:v>-4.5022762225599422E-3</c:v>
                </c:pt>
                <c:pt idx="362">
                  <c:v>-4.5022762226398783E-3</c:v>
                </c:pt>
                <c:pt idx="363">
                  <c:v>-4.5022762226398783E-3</c:v>
                </c:pt>
                <c:pt idx="364">
                  <c:v>-4.5022199159339138E-3</c:v>
                </c:pt>
                <c:pt idx="365">
                  <c:v>-4.5022762225999102E-3</c:v>
                </c:pt>
                <c:pt idx="366">
                  <c:v>-4.5022762226398783E-3</c:v>
                </c:pt>
                <c:pt idx="367">
                  <c:v>-4.5022762225199742E-3</c:v>
                </c:pt>
                <c:pt idx="368">
                  <c:v>-4.5022762226798463E-3</c:v>
                </c:pt>
                <c:pt idx="369">
                  <c:v>-4.5022199159205911E-3</c:v>
                </c:pt>
                <c:pt idx="370">
                  <c:v>-4.5022762226398783E-3</c:v>
                </c:pt>
                <c:pt idx="371">
                  <c:v>-4.5022762225999102E-3</c:v>
                </c:pt>
                <c:pt idx="372">
                  <c:v>-4.5022762226398783E-3</c:v>
                </c:pt>
                <c:pt idx="373">
                  <c:v>-4.5022762226398783E-3</c:v>
                </c:pt>
                <c:pt idx="374">
                  <c:v>-4.5022199159205911E-3</c:v>
                </c:pt>
                <c:pt idx="375">
                  <c:v>-4.5022762226398783E-3</c:v>
                </c:pt>
                <c:pt idx="376">
                  <c:v>-4.5022762225999102E-3</c:v>
                </c:pt>
                <c:pt idx="377">
                  <c:v>-4.5022762225599422E-3</c:v>
                </c:pt>
                <c:pt idx="378">
                  <c:v>-4.5022762225599422E-3</c:v>
                </c:pt>
                <c:pt idx="379">
                  <c:v>-4.5022199159472365E-3</c:v>
                </c:pt>
                <c:pt idx="380">
                  <c:v>-4.5022762226398783E-3</c:v>
                </c:pt>
                <c:pt idx="381">
                  <c:v>-4.5022762225999102E-3</c:v>
                </c:pt>
                <c:pt idx="382">
                  <c:v>-4.5022762226398783E-3</c:v>
                </c:pt>
                <c:pt idx="383">
                  <c:v>-4.5022762226398783E-3</c:v>
                </c:pt>
                <c:pt idx="384">
                  <c:v>-4.5022199159339138E-3</c:v>
                </c:pt>
                <c:pt idx="385">
                  <c:v>-4.5022762225999102E-3</c:v>
                </c:pt>
                <c:pt idx="386">
                  <c:v>-4.5022762226398783E-3</c:v>
                </c:pt>
                <c:pt idx="387">
                  <c:v>-4.2299494961106632E-3</c:v>
                </c:pt>
                <c:pt idx="388">
                  <c:v>-4.2299494962705353E-3</c:v>
                </c:pt>
                <c:pt idx="389">
                  <c:v>-4.2298997950007688E-3</c:v>
                </c:pt>
                <c:pt idx="390">
                  <c:v>-4.2299494962705353E-3</c:v>
                </c:pt>
                <c:pt idx="391">
                  <c:v>-4.2299494960307271E-3</c:v>
                </c:pt>
                <c:pt idx="392">
                  <c:v>-4.2299494961506312E-3</c:v>
                </c:pt>
                <c:pt idx="393">
                  <c:v>-4.2299494962705353E-3</c:v>
                </c:pt>
                <c:pt idx="394">
                  <c:v>-4.2298997950407369E-3</c:v>
                </c:pt>
                <c:pt idx="395">
                  <c:v>-4.2299494961506312E-3</c:v>
                </c:pt>
                <c:pt idx="396">
                  <c:v>-4.2299494961905992E-3</c:v>
                </c:pt>
                <c:pt idx="397">
                  <c:v>-4.2299494961905992E-3</c:v>
                </c:pt>
                <c:pt idx="398">
                  <c:v>-4.2299494960706951E-3</c:v>
                </c:pt>
                <c:pt idx="399">
                  <c:v>-4.2298997950407369E-3</c:v>
                </c:pt>
                <c:pt idx="400">
                  <c:v>-4.2299494961106632E-3</c:v>
                </c:pt>
                <c:pt idx="401">
                  <c:v>-4.2299494961905992E-3</c:v>
                </c:pt>
                <c:pt idx="402">
                  <c:v>-4.2299494961905992E-3</c:v>
                </c:pt>
                <c:pt idx="403">
                  <c:v>-4.2299494961905992E-3</c:v>
                </c:pt>
                <c:pt idx="404">
                  <c:v>-4.2298997950540596E-3</c:v>
                </c:pt>
                <c:pt idx="405">
                  <c:v>-4.2299494960706951E-3</c:v>
                </c:pt>
                <c:pt idx="406">
                  <c:v>-4.2299494961905992E-3</c:v>
                </c:pt>
                <c:pt idx="407">
                  <c:v>-4.2299494961506312E-3</c:v>
                </c:pt>
                <c:pt idx="408">
                  <c:v>-4.2299494961106632E-3</c:v>
                </c:pt>
                <c:pt idx="409">
                  <c:v>-4.2298997950673822E-3</c:v>
                </c:pt>
                <c:pt idx="410">
                  <c:v>-4.2299494961106632E-3</c:v>
                </c:pt>
                <c:pt idx="411">
                  <c:v>-4.2299494961905992E-3</c:v>
                </c:pt>
                <c:pt idx="412">
                  <c:v>-4.2299494961506312E-3</c:v>
                </c:pt>
                <c:pt idx="413">
                  <c:v>-4.2299494962705353E-3</c:v>
                </c:pt>
                <c:pt idx="414">
                  <c:v>-4.2298997950407369E-3</c:v>
                </c:pt>
                <c:pt idx="415">
                  <c:v>-4.2299494961506312E-3</c:v>
                </c:pt>
                <c:pt idx="416">
                  <c:v>-4.2299494961905992E-3</c:v>
                </c:pt>
                <c:pt idx="417">
                  <c:v>-4.2299494961106632E-3</c:v>
                </c:pt>
                <c:pt idx="418">
                  <c:v>-4.2299494961106632E-3</c:v>
                </c:pt>
                <c:pt idx="419">
                  <c:v>-4.2298997950274142E-3</c:v>
                </c:pt>
                <c:pt idx="420">
                  <c:v>-4.2299494961905992E-3</c:v>
                </c:pt>
                <c:pt idx="421">
                  <c:v>-4.2299494961905992E-3</c:v>
                </c:pt>
                <c:pt idx="422">
                  <c:v>-4.2299494961506312E-3</c:v>
                </c:pt>
                <c:pt idx="423">
                  <c:v>-4.2299494962705353E-3</c:v>
                </c:pt>
                <c:pt idx="424">
                  <c:v>-4.2298997950140915E-3</c:v>
                </c:pt>
                <c:pt idx="425">
                  <c:v>-4.2299494961506312E-3</c:v>
                </c:pt>
                <c:pt idx="426">
                  <c:v>-4.2299494961106632E-3</c:v>
                </c:pt>
                <c:pt idx="427">
                  <c:v>-4.2299494962305673E-3</c:v>
                </c:pt>
                <c:pt idx="428">
                  <c:v>-4.2299494961106632E-3</c:v>
                </c:pt>
                <c:pt idx="429">
                  <c:v>-4.2298997950407369E-3</c:v>
                </c:pt>
                <c:pt idx="430">
                  <c:v>-4.2299494961905992E-3</c:v>
                </c:pt>
                <c:pt idx="431">
                  <c:v>-4.2299494961905992E-3</c:v>
                </c:pt>
                <c:pt idx="432">
                  <c:v>-4.2299494960706951E-3</c:v>
                </c:pt>
                <c:pt idx="433">
                  <c:v>-4.2299494961905992E-3</c:v>
                </c:pt>
                <c:pt idx="434">
                  <c:v>-4.2298997950274142E-3</c:v>
                </c:pt>
                <c:pt idx="435">
                  <c:v>-4.2299494962705353E-3</c:v>
                </c:pt>
                <c:pt idx="436">
                  <c:v>-4.2299494960706951E-3</c:v>
                </c:pt>
                <c:pt idx="437">
                  <c:v>-4.2299494961506312E-3</c:v>
                </c:pt>
                <c:pt idx="438">
                  <c:v>-4.2299494962305673E-3</c:v>
                </c:pt>
                <c:pt idx="439">
                  <c:v>-4.2298997950540596E-3</c:v>
                </c:pt>
                <c:pt idx="440">
                  <c:v>-4.2299494961106632E-3</c:v>
                </c:pt>
                <c:pt idx="441">
                  <c:v>-4.2299494961106632E-3</c:v>
                </c:pt>
                <c:pt idx="442">
                  <c:v>-4.2299494961905992E-3</c:v>
                </c:pt>
                <c:pt idx="443">
                  <c:v>-4.2299494961905992E-3</c:v>
                </c:pt>
                <c:pt idx="444">
                  <c:v>-4.2298997950540596E-3</c:v>
                </c:pt>
                <c:pt idx="445">
                  <c:v>-4.2299494961506312E-3</c:v>
                </c:pt>
                <c:pt idx="446">
                  <c:v>-4.2299494960706951E-3</c:v>
                </c:pt>
                <c:pt idx="447">
                  <c:v>-4.2299494962305673E-3</c:v>
                </c:pt>
                <c:pt idx="448">
                  <c:v>-4.2299494961905992E-3</c:v>
                </c:pt>
                <c:pt idx="449">
                  <c:v>-4.2298997950407369E-3</c:v>
                </c:pt>
                <c:pt idx="450">
                  <c:v>-4.2299494961905992E-3</c:v>
                </c:pt>
                <c:pt idx="451">
                  <c:v>-4.2299494961106632E-3</c:v>
                </c:pt>
                <c:pt idx="452">
                  <c:v>-4.2299494961506312E-3</c:v>
                </c:pt>
                <c:pt idx="453">
                  <c:v>-3.9370239771896465E-3</c:v>
                </c:pt>
                <c:pt idx="454">
                  <c:v>-3.9369809213107843E-3</c:v>
                </c:pt>
                <c:pt idx="455">
                  <c:v>-3.9370239771097104E-3</c:v>
                </c:pt>
                <c:pt idx="456">
                  <c:v>-3.9370239771496784E-3</c:v>
                </c:pt>
                <c:pt idx="457">
                  <c:v>-3.9370239771896465E-3</c:v>
                </c:pt>
                <c:pt idx="458">
                  <c:v>-3.9370239772296145E-3</c:v>
                </c:pt>
                <c:pt idx="459">
                  <c:v>-3.9369809212841389E-3</c:v>
                </c:pt>
                <c:pt idx="460">
                  <c:v>-3.9370239772296145E-3</c:v>
                </c:pt>
                <c:pt idx="461">
                  <c:v>-3.9370239770697424E-3</c:v>
                </c:pt>
                <c:pt idx="462">
                  <c:v>-3.9370239771896465E-3</c:v>
                </c:pt>
                <c:pt idx="463">
                  <c:v>-3.9370239771896465E-3</c:v>
                </c:pt>
                <c:pt idx="464">
                  <c:v>-3.9369809212841389E-3</c:v>
                </c:pt>
                <c:pt idx="465">
                  <c:v>-3.9370239772695825E-3</c:v>
                </c:pt>
                <c:pt idx="466">
                  <c:v>-3.9370239770697424E-3</c:v>
                </c:pt>
                <c:pt idx="467">
                  <c:v>-3.9370239771496784E-3</c:v>
                </c:pt>
                <c:pt idx="468">
                  <c:v>-3.9370239771896465E-3</c:v>
                </c:pt>
                <c:pt idx="469">
                  <c:v>-3.9369809213107843E-3</c:v>
                </c:pt>
                <c:pt idx="470">
                  <c:v>-3.9370239771496784E-3</c:v>
                </c:pt>
                <c:pt idx="471">
                  <c:v>-3.9370239772296145E-3</c:v>
                </c:pt>
                <c:pt idx="472">
                  <c:v>-3.9370239771097104E-3</c:v>
                </c:pt>
                <c:pt idx="473">
                  <c:v>-3.9370239771097104E-3</c:v>
                </c:pt>
                <c:pt idx="474">
                  <c:v>-3.9369809213107843E-3</c:v>
                </c:pt>
                <c:pt idx="475">
                  <c:v>-3.9370239771496784E-3</c:v>
                </c:pt>
                <c:pt idx="476">
                  <c:v>-3.9370239771496784E-3</c:v>
                </c:pt>
                <c:pt idx="477">
                  <c:v>-3.9370239771896465E-3</c:v>
                </c:pt>
                <c:pt idx="478">
                  <c:v>-3.9370239771896465E-3</c:v>
                </c:pt>
                <c:pt idx="479">
                  <c:v>-3.9369809213107843E-3</c:v>
                </c:pt>
                <c:pt idx="480">
                  <c:v>-3.9370239771097104E-3</c:v>
                </c:pt>
                <c:pt idx="481">
                  <c:v>-3.9370239771896465E-3</c:v>
                </c:pt>
                <c:pt idx="482">
                  <c:v>-3.9370239772296145E-3</c:v>
                </c:pt>
                <c:pt idx="483">
                  <c:v>-3.9370239770697424E-3</c:v>
                </c:pt>
                <c:pt idx="484">
                  <c:v>-3.9369809213374296E-3</c:v>
                </c:pt>
                <c:pt idx="485">
                  <c:v>-3.9370239771097104E-3</c:v>
                </c:pt>
                <c:pt idx="486">
                  <c:v>-3.9370239771496784E-3</c:v>
                </c:pt>
                <c:pt idx="487">
                  <c:v>-3.9370239771496784E-3</c:v>
                </c:pt>
                <c:pt idx="488">
                  <c:v>-3.9370239772296145E-3</c:v>
                </c:pt>
                <c:pt idx="489">
                  <c:v>-3.9369378660953913E-3</c:v>
                </c:pt>
                <c:pt idx="490">
                  <c:v>-3.9370239771496784E-3</c:v>
                </c:pt>
                <c:pt idx="491">
                  <c:v>-3.9370239771896465E-3</c:v>
                </c:pt>
                <c:pt idx="492">
                  <c:v>-3.9369593936411373E-3</c:v>
                </c:pt>
                <c:pt idx="493">
                  <c:v>-3.9370239771097104E-3</c:v>
                </c:pt>
                <c:pt idx="494">
                  <c:v>-3.9370239771097104E-3</c:v>
                </c:pt>
                <c:pt idx="495">
                  <c:v>-3.9370239771496784E-3</c:v>
                </c:pt>
                <c:pt idx="496">
                  <c:v>-3.9369809212974616E-3</c:v>
                </c:pt>
                <c:pt idx="497">
                  <c:v>-3.9370239772296145E-3</c:v>
                </c:pt>
                <c:pt idx="498">
                  <c:v>-3.9370239771496784E-3</c:v>
                </c:pt>
                <c:pt idx="499">
                  <c:v>-3.9370239771097104E-3</c:v>
                </c:pt>
                <c:pt idx="500">
                  <c:v>-3.9370239771496784E-3</c:v>
                </c:pt>
                <c:pt idx="501">
                  <c:v>-3.9369809213241069E-3</c:v>
                </c:pt>
                <c:pt idx="502">
                  <c:v>-3.9370239771496784E-3</c:v>
                </c:pt>
                <c:pt idx="503">
                  <c:v>-3.9370239771896465E-3</c:v>
                </c:pt>
                <c:pt idx="504">
                  <c:v>-3.9370239771097104E-3</c:v>
                </c:pt>
                <c:pt idx="505">
                  <c:v>-3.9370239771896465E-3</c:v>
                </c:pt>
                <c:pt idx="506">
                  <c:v>-3.9369809213107843E-3</c:v>
                </c:pt>
                <c:pt idx="507">
                  <c:v>-3.9370239771496784E-3</c:v>
                </c:pt>
                <c:pt idx="508">
                  <c:v>-3.9370239771496784E-3</c:v>
                </c:pt>
                <c:pt idx="509">
                  <c:v>-3.9370239771097104E-3</c:v>
                </c:pt>
                <c:pt idx="510">
                  <c:v>-3.9370239772296145E-3</c:v>
                </c:pt>
                <c:pt idx="511">
                  <c:v>-3.9369809213241069E-3</c:v>
                </c:pt>
                <c:pt idx="512">
                  <c:v>-3.9370239771496784E-3</c:v>
                </c:pt>
                <c:pt idx="513">
                  <c:v>-3.9370239771097104E-3</c:v>
                </c:pt>
                <c:pt idx="514">
                  <c:v>-3.9370239772695825E-3</c:v>
                </c:pt>
                <c:pt idx="515">
                  <c:v>-3.9370239771496784E-3</c:v>
                </c:pt>
                <c:pt idx="516">
                  <c:v>-2.9417500998230039E-3</c:v>
                </c:pt>
                <c:pt idx="517">
                  <c:v>-2.9417741386872365E-3</c:v>
                </c:pt>
                <c:pt idx="518">
                  <c:v>-2.9417741387671725E-3</c:v>
                </c:pt>
                <c:pt idx="519">
                  <c:v>-2.9417741386872365E-3</c:v>
                </c:pt>
                <c:pt idx="520">
                  <c:v>-2.9417741387671725E-3</c:v>
                </c:pt>
                <c:pt idx="521">
                  <c:v>-2.9417741388471086E-3</c:v>
                </c:pt>
                <c:pt idx="522">
                  <c:v>-2.9417741386872365E-3</c:v>
                </c:pt>
                <c:pt idx="523">
                  <c:v>-2.9417741388071406E-3</c:v>
                </c:pt>
                <c:pt idx="524">
                  <c:v>-2.9417741388071406E-3</c:v>
                </c:pt>
                <c:pt idx="525">
                  <c:v>-2.9417741387671725E-3</c:v>
                </c:pt>
                <c:pt idx="526">
                  <c:v>-2.9417741387272045E-3</c:v>
                </c:pt>
                <c:pt idx="527">
                  <c:v>-2.9417741387272045E-3</c:v>
                </c:pt>
                <c:pt idx="528">
                  <c:v>-2.9417741386872365E-3</c:v>
                </c:pt>
                <c:pt idx="529">
                  <c:v>-2.9417741387272045E-3</c:v>
                </c:pt>
                <c:pt idx="530">
                  <c:v>-2.9417741387671725E-3</c:v>
                </c:pt>
                <c:pt idx="531">
                  <c:v>-2.9417741387272045E-3</c:v>
                </c:pt>
                <c:pt idx="532">
                  <c:v>-2.9417741387272045E-3</c:v>
                </c:pt>
                <c:pt idx="533">
                  <c:v>-2.9417741387671725E-3</c:v>
                </c:pt>
                <c:pt idx="534">
                  <c:v>-2.9417741386872365E-3</c:v>
                </c:pt>
                <c:pt idx="535">
                  <c:v>-2.9417741387272045E-3</c:v>
                </c:pt>
                <c:pt idx="536">
                  <c:v>-2.9417741387272045E-3</c:v>
                </c:pt>
                <c:pt idx="537">
                  <c:v>-2.9417741388071406E-3</c:v>
                </c:pt>
                <c:pt idx="538">
                  <c:v>-2.9417741388071406E-3</c:v>
                </c:pt>
                <c:pt idx="539">
                  <c:v>-2.9417741388071406E-3</c:v>
                </c:pt>
                <c:pt idx="540">
                  <c:v>-2.9417741387671725E-3</c:v>
                </c:pt>
                <c:pt idx="541">
                  <c:v>-2.9417741386872365E-3</c:v>
                </c:pt>
                <c:pt idx="542">
                  <c:v>-2.9417741388071406E-3</c:v>
                </c:pt>
                <c:pt idx="543">
                  <c:v>-2.9417741387671725E-3</c:v>
                </c:pt>
                <c:pt idx="544">
                  <c:v>-2.9417741387671725E-3</c:v>
                </c:pt>
                <c:pt idx="545">
                  <c:v>-2.9417741387272045E-3</c:v>
                </c:pt>
                <c:pt idx="546">
                  <c:v>-2.9417741388071406E-3</c:v>
                </c:pt>
                <c:pt idx="547">
                  <c:v>-2.9417741387272045E-3</c:v>
                </c:pt>
                <c:pt idx="548">
                  <c:v>-2.9417741387671725E-3</c:v>
                </c:pt>
                <c:pt idx="549">
                  <c:v>-2.9417741387671725E-3</c:v>
                </c:pt>
                <c:pt idx="550">
                  <c:v>-2.9417741387272045E-3</c:v>
                </c:pt>
                <c:pt idx="551">
                  <c:v>-2.9417741386872365E-3</c:v>
                </c:pt>
                <c:pt idx="552">
                  <c:v>-2.9417741387272045E-3</c:v>
                </c:pt>
                <c:pt idx="553">
                  <c:v>-2.9417741387671725E-3</c:v>
                </c:pt>
                <c:pt idx="554">
                  <c:v>-2.9417741388071406E-3</c:v>
                </c:pt>
                <c:pt idx="555">
                  <c:v>-2.9417741387671725E-3</c:v>
                </c:pt>
                <c:pt idx="556">
                  <c:v>-2.9417741387272045E-3</c:v>
                </c:pt>
                <c:pt idx="557">
                  <c:v>-2.9417741388071406E-3</c:v>
                </c:pt>
                <c:pt idx="558">
                  <c:v>-2.9417741388071406E-3</c:v>
                </c:pt>
                <c:pt idx="559">
                  <c:v>-2.9417741388071406E-3</c:v>
                </c:pt>
                <c:pt idx="560">
                  <c:v>-2.9417741387272045E-3</c:v>
                </c:pt>
                <c:pt idx="561">
                  <c:v>-2.9417741388471086E-3</c:v>
                </c:pt>
                <c:pt idx="562">
                  <c:v>-2.9417741387671725E-3</c:v>
                </c:pt>
                <c:pt idx="563">
                  <c:v>-2.9417741388471086E-3</c:v>
                </c:pt>
                <c:pt idx="564">
                  <c:v>-2.9417741388071406E-3</c:v>
                </c:pt>
                <c:pt idx="565">
                  <c:v>-2.9417741387272045E-3</c:v>
                </c:pt>
                <c:pt idx="566">
                  <c:v>-2.9417741387671725E-3</c:v>
                </c:pt>
                <c:pt idx="567">
                  <c:v>-2.9417741388071406E-3</c:v>
                </c:pt>
                <c:pt idx="568">
                  <c:v>-2.9417741387671725E-3</c:v>
                </c:pt>
                <c:pt idx="569">
                  <c:v>-4.8635527757134867E-4</c:v>
                </c:pt>
                <c:pt idx="570">
                  <c:v>-4.8635527757134867E-4</c:v>
                </c:pt>
                <c:pt idx="571">
                  <c:v>-4.8635527765128472E-4</c:v>
                </c:pt>
                <c:pt idx="572">
                  <c:v>-4.8635527757134867E-4</c:v>
                </c:pt>
                <c:pt idx="573">
                  <c:v>-4.8635527753138064E-4</c:v>
                </c:pt>
                <c:pt idx="574">
                  <c:v>-4.8635527761131669E-4</c:v>
                </c:pt>
                <c:pt idx="575">
                  <c:v>-4.8635527765128472E-4</c:v>
                </c:pt>
                <c:pt idx="576">
                  <c:v>-4.8635527757134867E-4</c:v>
                </c:pt>
                <c:pt idx="577">
                  <c:v>-4.8635527753138064E-4</c:v>
                </c:pt>
                <c:pt idx="578">
                  <c:v>-4.8635527761131669E-4</c:v>
                </c:pt>
                <c:pt idx="579">
                  <c:v>-4.8635396348650772E-4</c:v>
                </c:pt>
                <c:pt idx="580">
                  <c:v>-4.8635527753138064E-4</c:v>
                </c:pt>
                <c:pt idx="581">
                  <c:v>-4.8635527757134867E-4</c:v>
                </c:pt>
                <c:pt idx="582">
                  <c:v>-4.8635527761131669E-4</c:v>
                </c:pt>
                <c:pt idx="583">
                  <c:v>-4.8635527769125275E-4</c:v>
                </c:pt>
                <c:pt idx="584">
                  <c:v>-4.8635527761131669E-4</c:v>
                </c:pt>
                <c:pt idx="585">
                  <c:v>-4.8635527761131669E-4</c:v>
                </c:pt>
                <c:pt idx="586">
                  <c:v>-4.8635527749141261E-4</c:v>
                </c:pt>
                <c:pt idx="587">
                  <c:v>-4.8635527765128472E-4</c:v>
                </c:pt>
                <c:pt idx="588">
                  <c:v>-4.8635527757134867E-4</c:v>
                </c:pt>
                <c:pt idx="589">
                  <c:v>-4.8635527757134867E-4</c:v>
                </c:pt>
                <c:pt idx="590">
                  <c:v>-4.8635527769125275E-4</c:v>
                </c:pt>
                <c:pt idx="591">
                  <c:v>-4.8635527765128472E-4</c:v>
                </c:pt>
                <c:pt idx="592">
                  <c:v>-4.8635527765128472E-4</c:v>
                </c:pt>
                <c:pt idx="593">
                  <c:v>-4.8635527757134867E-4</c:v>
                </c:pt>
                <c:pt idx="594">
                  <c:v>-4.8635527757134867E-4</c:v>
                </c:pt>
                <c:pt idx="595">
                  <c:v>-4.8635527753138064E-4</c:v>
                </c:pt>
                <c:pt idx="596">
                  <c:v>-4.8635527761131669E-4</c:v>
                </c:pt>
                <c:pt idx="597">
                  <c:v>-4.8635527757134867E-4</c:v>
                </c:pt>
                <c:pt idx="598">
                  <c:v>-4.8635527765128472E-4</c:v>
                </c:pt>
                <c:pt idx="599">
                  <c:v>-4.8635527773122078E-4</c:v>
                </c:pt>
                <c:pt idx="600">
                  <c:v>-4.8635527765128472E-4</c:v>
                </c:pt>
                <c:pt idx="601">
                  <c:v>-4.8635527765128472E-4</c:v>
                </c:pt>
                <c:pt idx="602">
                  <c:v>-4.8635527757134867E-4</c:v>
                </c:pt>
                <c:pt idx="603">
                  <c:v>-4.8635527757134867E-4</c:v>
                </c:pt>
                <c:pt idx="604">
                  <c:v>-4.8635527753138064E-4</c:v>
                </c:pt>
                <c:pt idx="605">
                  <c:v>-4.8635527761131669E-4</c:v>
                </c:pt>
                <c:pt idx="606">
                  <c:v>-4.8635527757134867E-4</c:v>
                </c:pt>
                <c:pt idx="607">
                  <c:v>-4.8635527757134867E-4</c:v>
                </c:pt>
                <c:pt idx="608">
                  <c:v>-4.8635527761131669E-4</c:v>
                </c:pt>
                <c:pt idx="609">
                  <c:v>-4.8635527757134867E-4</c:v>
                </c:pt>
                <c:pt idx="610">
                  <c:v>-4.8635527761131669E-4</c:v>
                </c:pt>
                <c:pt idx="611">
                  <c:v>-4.8635527765128472E-4</c:v>
                </c:pt>
                <c:pt idx="612">
                  <c:v>-4.8635527769125275E-4</c:v>
                </c:pt>
                <c:pt idx="613">
                  <c:v>-4.8635527765128472E-4</c:v>
                </c:pt>
                <c:pt idx="614">
                  <c:v>-4.8635527757134867E-4</c:v>
                </c:pt>
                <c:pt idx="615">
                  <c:v>-4.8635462055024448E-4</c:v>
                </c:pt>
                <c:pt idx="616">
                  <c:v>-4.863546205369218E-4</c:v>
                </c:pt>
                <c:pt idx="617">
                  <c:v>-4.863546205369218E-4</c:v>
                </c:pt>
                <c:pt idx="618">
                  <c:v>-4.863546205369218E-4</c:v>
                </c:pt>
                <c:pt idx="619">
                  <c:v>-4.8635462052359912E-4</c:v>
                </c:pt>
                <c:pt idx="620">
                  <c:v>-4.8635462055024448E-4</c:v>
                </c:pt>
                <c:pt idx="621">
                  <c:v>2.3305462323719439E-3</c:v>
                </c:pt>
                <c:pt idx="622">
                  <c:v>2.3305462323719439E-3</c:v>
                </c:pt>
                <c:pt idx="623">
                  <c:v>2.3305462323452986E-3</c:v>
                </c:pt>
                <c:pt idx="624">
                  <c:v>2.3305462323985893E-3</c:v>
                </c:pt>
                <c:pt idx="625">
                  <c:v>2.3305462323719439E-3</c:v>
                </c:pt>
                <c:pt idx="626">
                  <c:v>2.3305462323719439E-3</c:v>
                </c:pt>
                <c:pt idx="627">
                  <c:v>2.3305462323719439E-3</c:v>
                </c:pt>
                <c:pt idx="628">
                  <c:v>2.3305462323719439E-3</c:v>
                </c:pt>
                <c:pt idx="629">
                  <c:v>2.3305462323985893E-3</c:v>
                </c:pt>
                <c:pt idx="630">
                  <c:v>2.3305311451871091E-3</c:v>
                </c:pt>
                <c:pt idx="631">
                  <c:v>2.3305311451071731E-3</c:v>
                </c:pt>
                <c:pt idx="632">
                  <c:v>2.3305311451071731E-3</c:v>
                </c:pt>
                <c:pt idx="633">
                  <c:v>2.3305311452670452E-3</c:v>
                </c:pt>
                <c:pt idx="634">
                  <c:v>2.3305311452670452E-3</c:v>
                </c:pt>
                <c:pt idx="635">
                  <c:v>2.3305311451071731E-3</c:v>
                </c:pt>
                <c:pt idx="636">
                  <c:v>2.3305311451071731E-3</c:v>
                </c:pt>
                <c:pt idx="637">
                  <c:v>2.3305311453469812E-3</c:v>
                </c:pt>
                <c:pt idx="638">
                  <c:v>2.3305311452670452E-3</c:v>
                </c:pt>
                <c:pt idx="639">
                  <c:v>2.3305311451871091E-3</c:v>
                </c:pt>
                <c:pt idx="640">
                  <c:v>2.3305311451871091E-3</c:v>
                </c:pt>
                <c:pt idx="641">
                  <c:v>2.3305311452670452E-3</c:v>
                </c:pt>
                <c:pt idx="642">
                  <c:v>2.3305311451871091E-3</c:v>
                </c:pt>
                <c:pt idx="643">
                  <c:v>2.3305311451071731E-3</c:v>
                </c:pt>
                <c:pt idx="644">
                  <c:v>2.3305311451871091E-3</c:v>
                </c:pt>
                <c:pt idx="645">
                  <c:v>2.3305311451871091E-3</c:v>
                </c:pt>
                <c:pt idx="646">
                  <c:v>2.3305311452670452E-3</c:v>
                </c:pt>
                <c:pt idx="647">
                  <c:v>2.3305311451071731E-3</c:v>
                </c:pt>
                <c:pt idx="648">
                  <c:v>2.3305311452670452E-3</c:v>
                </c:pt>
                <c:pt idx="649">
                  <c:v>2.3305311451871091E-3</c:v>
                </c:pt>
                <c:pt idx="650">
                  <c:v>2.3305311451071731E-3</c:v>
                </c:pt>
                <c:pt idx="651">
                  <c:v>2.3305311451871091E-3</c:v>
                </c:pt>
                <c:pt idx="652">
                  <c:v>2.3305311451871091E-3</c:v>
                </c:pt>
                <c:pt idx="653">
                  <c:v>2.3305311451871091E-3</c:v>
                </c:pt>
                <c:pt idx="654">
                  <c:v>2.3305311451871091E-3</c:v>
                </c:pt>
                <c:pt idx="655">
                  <c:v>2.3305311451871091E-3</c:v>
                </c:pt>
                <c:pt idx="656">
                  <c:v>2.3305311452670452E-3</c:v>
                </c:pt>
                <c:pt idx="657">
                  <c:v>2.3305311452670452E-3</c:v>
                </c:pt>
                <c:pt idx="658">
                  <c:v>2.3305311451871091E-3</c:v>
                </c:pt>
                <c:pt idx="659">
                  <c:v>2.3305311452670452E-3</c:v>
                </c:pt>
                <c:pt idx="660">
                  <c:v>2.3305311452670452E-3</c:v>
                </c:pt>
                <c:pt idx="661">
                  <c:v>2.3305311451071731E-3</c:v>
                </c:pt>
                <c:pt idx="662">
                  <c:v>2.3305311452670452E-3</c:v>
                </c:pt>
                <c:pt idx="663">
                  <c:v>2.3305311451871091E-3</c:v>
                </c:pt>
                <c:pt idx="664">
                  <c:v>2.3305311451871091E-3</c:v>
                </c:pt>
                <c:pt idx="665">
                  <c:v>2.3305311451871091E-3</c:v>
                </c:pt>
                <c:pt idx="666">
                  <c:v>2.3305311451871091E-3</c:v>
                </c:pt>
                <c:pt idx="667">
                  <c:v>2.3305311451871091E-3</c:v>
                </c:pt>
                <c:pt idx="668">
                  <c:v>2.3305311451071731E-3</c:v>
                </c:pt>
                <c:pt idx="669">
                  <c:v>2.3305311451871091E-3</c:v>
                </c:pt>
                <c:pt idx="670">
                  <c:v>2.3305311451071731E-3</c:v>
                </c:pt>
                <c:pt idx="671">
                  <c:v>2.3305311451871091E-3</c:v>
                </c:pt>
                <c:pt idx="672">
                  <c:v>5.6536646802562984E-3</c:v>
                </c:pt>
                <c:pt idx="673">
                  <c:v>5.6536646801763624E-3</c:v>
                </c:pt>
                <c:pt idx="674">
                  <c:v>5.6536646802562984E-3</c:v>
                </c:pt>
                <c:pt idx="675">
                  <c:v>5.6536646802562984E-3</c:v>
                </c:pt>
                <c:pt idx="676">
                  <c:v>5.6536646802562984E-3</c:v>
                </c:pt>
                <c:pt idx="677">
                  <c:v>5.6536646802562984E-3</c:v>
                </c:pt>
                <c:pt idx="678">
                  <c:v>5.6536646802562984E-3</c:v>
                </c:pt>
                <c:pt idx="679">
                  <c:v>5.6536646802562984E-3</c:v>
                </c:pt>
                <c:pt idx="680">
                  <c:v>5.6536646801763624E-3</c:v>
                </c:pt>
                <c:pt idx="681">
                  <c:v>5.6536646802562984E-3</c:v>
                </c:pt>
                <c:pt idx="682">
                  <c:v>5.6536646803362345E-3</c:v>
                </c:pt>
                <c:pt idx="683">
                  <c:v>5.6536646803362345E-3</c:v>
                </c:pt>
                <c:pt idx="684">
                  <c:v>5.6536646802562984E-3</c:v>
                </c:pt>
                <c:pt idx="685">
                  <c:v>5.6536646802562984E-3</c:v>
                </c:pt>
                <c:pt idx="686">
                  <c:v>5.6536646802562984E-3</c:v>
                </c:pt>
                <c:pt idx="687">
                  <c:v>5.6536646802562984E-3</c:v>
                </c:pt>
                <c:pt idx="688">
                  <c:v>5.6536646801763624E-3</c:v>
                </c:pt>
                <c:pt idx="689">
                  <c:v>5.6536646802562984E-3</c:v>
                </c:pt>
                <c:pt idx="690">
                  <c:v>5.6536646802562984E-3</c:v>
                </c:pt>
                <c:pt idx="691">
                  <c:v>5.6536646803362345E-3</c:v>
                </c:pt>
                <c:pt idx="692">
                  <c:v>5.6536646802562984E-3</c:v>
                </c:pt>
                <c:pt idx="693">
                  <c:v>5.6536646803362345E-3</c:v>
                </c:pt>
                <c:pt idx="694">
                  <c:v>5.6536646801763624E-3</c:v>
                </c:pt>
                <c:pt idx="695">
                  <c:v>5.6536646801763624E-3</c:v>
                </c:pt>
                <c:pt idx="696">
                  <c:v>5.6536646801763624E-3</c:v>
                </c:pt>
                <c:pt idx="697">
                  <c:v>5.6536646803362345E-3</c:v>
                </c:pt>
                <c:pt idx="698">
                  <c:v>5.6536646801763624E-3</c:v>
                </c:pt>
                <c:pt idx="699">
                  <c:v>5.6536646802562984E-3</c:v>
                </c:pt>
                <c:pt idx="700">
                  <c:v>5.6536646802562984E-3</c:v>
                </c:pt>
                <c:pt idx="701">
                  <c:v>5.6536646802562984E-3</c:v>
                </c:pt>
                <c:pt idx="702">
                  <c:v>5.6536646801763624E-3</c:v>
                </c:pt>
                <c:pt idx="703">
                  <c:v>5.6536646803362345E-3</c:v>
                </c:pt>
                <c:pt idx="704">
                  <c:v>5.6536646801763624E-3</c:v>
                </c:pt>
                <c:pt idx="705">
                  <c:v>5.6536646802562984E-3</c:v>
                </c:pt>
                <c:pt idx="706">
                  <c:v>5.6536646802562984E-3</c:v>
                </c:pt>
                <c:pt idx="707">
                  <c:v>5.6536646802562984E-3</c:v>
                </c:pt>
                <c:pt idx="708">
                  <c:v>5.6536646801763624E-3</c:v>
                </c:pt>
                <c:pt idx="709">
                  <c:v>5.6536646803362345E-3</c:v>
                </c:pt>
                <c:pt idx="710">
                  <c:v>5.6536646801763624E-3</c:v>
                </c:pt>
                <c:pt idx="711">
                  <c:v>5.6536646803362345E-3</c:v>
                </c:pt>
                <c:pt idx="712">
                  <c:v>5.6536646802562984E-3</c:v>
                </c:pt>
                <c:pt idx="713">
                  <c:v>5.6536646802562984E-3</c:v>
                </c:pt>
                <c:pt idx="714">
                  <c:v>5.6536646802562984E-3</c:v>
                </c:pt>
                <c:pt idx="715">
                  <c:v>5.6536646803362345E-3</c:v>
                </c:pt>
                <c:pt idx="716">
                  <c:v>5.6536646802562984E-3</c:v>
                </c:pt>
                <c:pt idx="717">
                  <c:v>5.6536646802562984E-3</c:v>
                </c:pt>
                <c:pt idx="718">
                  <c:v>5.6536646803362345E-3</c:v>
                </c:pt>
                <c:pt idx="719">
                  <c:v>5.6536646802562984E-3</c:v>
                </c:pt>
                <c:pt idx="720">
                  <c:v>5.6536646801763624E-3</c:v>
                </c:pt>
                <c:pt idx="721">
                  <c:v>5.6536646803362345E-3</c:v>
                </c:pt>
                <c:pt idx="722">
                  <c:v>5.6536646802562984E-3</c:v>
                </c:pt>
                <c:pt idx="723">
                  <c:v>5.6536646802562984E-3</c:v>
                </c:pt>
                <c:pt idx="724">
                  <c:v>5.6536646801763624E-3</c:v>
                </c:pt>
                <c:pt idx="725">
                  <c:v>8.6234526918449461E-3</c:v>
                </c:pt>
                <c:pt idx="726">
                  <c:v>8.6234526918449461E-3</c:v>
                </c:pt>
                <c:pt idx="727">
                  <c:v>8.6234526918449461E-3</c:v>
                </c:pt>
                <c:pt idx="728">
                  <c:v>8.6234526917650101E-3</c:v>
                </c:pt>
                <c:pt idx="729">
                  <c:v>8.6234526919248822E-3</c:v>
                </c:pt>
                <c:pt idx="730">
                  <c:v>8.6234526917650101E-3</c:v>
                </c:pt>
                <c:pt idx="731">
                  <c:v>8.6234526919248822E-3</c:v>
                </c:pt>
                <c:pt idx="732">
                  <c:v>8.6234526918449461E-3</c:v>
                </c:pt>
                <c:pt idx="733">
                  <c:v>8.6234526918449461E-3</c:v>
                </c:pt>
                <c:pt idx="734">
                  <c:v>8.6234526918449461E-3</c:v>
                </c:pt>
                <c:pt idx="735">
                  <c:v>8.6234526920048182E-3</c:v>
                </c:pt>
                <c:pt idx="736">
                  <c:v>8.6234526918449461E-3</c:v>
                </c:pt>
                <c:pt idx="737">
                  <c:v>8.6234526918449461E-3</c:v>
                </c:pt>
                <c:pt idx="738">
                  <c:v>8.6234526918449461E-3</c:v>
                </c:pt>
                <c:pt idx="739">
                  <c:v>8.6234526918449461E-3</c:v>
                </c:pt>
                <c:pt idx="740">
                  <c:v>8.6234526918449461E-3</c:v>
                </c:pt>
                <c:pt idx="741">
                  <c:v>8.6234526918449461E-3</c:v>
                </c:pt>
                <c:pt idx="742">
                  <c:v>8.6234526918449461E-3</c:v>
                </c:pt>
                <c:pt idx="743">
                  <c:v>8.6234526919248822E-3</c:v>
                </c:pt>
                <c:pt idx="744">
                  <c:v>8.6234526918449461E-3</c:v>
                </c:pt>
                <c:pt idx="745">
                  <c:v>8.6234526918449461E-3</c:v>
                </c:pt>
                <c:pt idx="746">
                  <c:v>8.6234526918449461E-3</c:v>
                </c:pt>
                <c:pt idx="747">
                  <c:v>8.6234526918449461E-3</c:v>
                </c:pt>
                <c:pt idx="748">
                  <c:v>8.6234526918449461E-3</c:v>
                </c:pt>
                <c:pt idx="749">
                  <c:v>8.6234526918449461E-3</c:v>
                </c:pt>
                <c:pt idx="750">
                  <c:v>8.6234526918449461E-3</c:v>
                </c:pt>
                <c:pt idx="751">
                  <c:v>8.6234526918449461E-3</c:v>
                </c:pt>
                <c:pt idx="752">
                  <c:v>8.6234526918449461E-3</c:v>
                </c:pt>
                <c:pt idx="753">
                  <c:v>8.6234526918449461E-3</c:v>
                </c:pt>
                <c:pt idx="754">
                  <c:v>8.6234526918449461E-3</c:v>
                </c:pt>
                <c:pt idx="755">
                  <c:v>8.6234526919248822E-3</c:v>
                </c:pt>
                <c:pt idx="756">
                  <c:v>8.6234526918449461E-3</c:v>
                </c:pt>
                <c:pt idx="757">
                  <c:v>8.6234526918449461E-3</c:v>
                </c:pt>
                <c:pt idx="758">
                  <c:v>8.6234526918449461E-3</c:v>
                </c:pt>
                <c:pt idx="759">
                  <c:v>8.6234526918449461E-3</c:v>
                </c:pt>
                <c:pt idx="760">
                  <c:v>8.6234526918449461E-3</c:v>
                </c:pt>
                <c:pt idx="761">
                  <c:v>8.6234526918449461E-3</c:v>
                </c:pt>
                <c:pt idx="762">
                  <c:v>8.6234526918449461E-3</c:v>
                </c:pt>
                <c:pt idx="763">
                  <c:v>8.6234526919248822E-3</c:v>
                </c:pt>
                <c:pt idx="764">
                  <c:v>8.6234526918449461E-3</c:v>
                </c:pt>
                <c:pt idx="765">
                  <c:v>8.6234526918449461E-3</c:v>
                </c:pt>
                <c:pt idx="766">
                  <c:v>8.6234526918449461E-3</c:v>
                </c:pt>
                <c:pt idx="767">
                  <c:v>8.6234526918449461E-3</c:v>
                </c:pt>
                <c:pt idx="768">
                  <c:v>8.6234526918449461E-3</c:v>
                </c:pt>
                <c:pt idx="769">
                  <c:v>8.6234526918449461E-3</c:v>
                </c:pt>
                <c:pt idx="770">
                  <c:v>8.6234526918449461E-3</c:v>
                </c:pt>
                <c:pt idx="771">
                  <c:v>8.6234526918449461E-3</c:v>
                </c:pt>
                <c:pt idx="772">
                  <c:v>8.6234526919248822E-3</c:v>
                </c:pt>
                <c:pt idx="773">
                  <c:v>8.6234526919248822E-3</c:v>
                </c:pt>
                <c:pt idx="774">
                  <c:v>8.6234526918449461E-3</c:v>
                </c:pt>
                <c:pt idx="775">
                  <c:v>8.6234526918449461E-3</c:v>
                </c:pt>
                <c:pt idx="776">
                  <c:v>8.6234526919248822E-3</c:v>
                </c:pt>
                <c:pt idx="777">
                  <c:v>1.1241752732225052E-2</c:v>
                </c:pt>
                <c:pt idx="778">
                  <c:v>1.1241752732225052E-2</c:v>
                </c:pt>
                <c:pt idx="779">
                  <c:v>1.1241752732145116E-2</c:v>
                </c:pt>
                <c:pt idx="780">
                  <c:v>1.1241752732145116E-2</c:v>
                </c:pt>
                <c:pt idx="781">
                  <c:v>1.1241752732225052E-2</c:v>
                </c:pt>
                <c:pt idx="782">
                  <c:v>1.1241752732225052E-2</c:v>
                </c:pt>
                <c:pt idx="783">
                  <c:v>1.1241752732225052E-2</c:v>
                </c:pt>
                <c:pt idx="784">
                  <c:v>1.1241752732225052E-2</c:v>
                </c:pt>
                <c:pt idx="785">
                  <c:v>1.1241752732225052E-2</c:v>
                </c:pt>
                <c:pt idx="786">
                  <c:v>1.1241752732225052E-2</c:v>
                </c:pt>
                <c:pt idx="787">
                  <c:v>1.1241752732145116E-2</c:v>
                </c:pt>
                <c:pt idx="788">
                  <c:v>1.1241752732225052E-2</c:v>
                </c:pt>
                <c:pt idx="789">
                  <c:v>1.1241752732225052E-2</c:v>
                </c:pt>
                <c:pt idx="790">
                  <c:v>1.1241752732225052E-2</c:v>
                </c:pt>
                <c:pt idx="791">
                  <c:v>1.1241752732145116E-2</c:v>
                </c:pt>
                <c:pt idx="792">
                  <c:v>1.1241752732225052E-2</c:v>
                </c:pt>
                <c:pt idx="793">
                  <c:v>1.1241752732145116E-2</c:v>
                </c:pt>
                <c:pt idx="794">
                  <c:v>1.1241752732225052E-2</c:v>
                </c:pt>
                <c:pt idx="795">
                  <c:v>1.1241752732225052E-2</c:v>
                </c:pt>
                <c:pt idx="796">
                  <c:v>1.1241752732225052E-2</c:v>
                </c:pt>
                <c:pt idx="797">
                  <c:v>1.1241752732225052E-2</c:v>
                </c:pt>
                <c:pt idx="798">
                  <c:v>1.1241752732225052E-2</c:v>
                </c:pt>
                <c:pt idx="799">
                  <c:v>1.1241752732145116E-2</c:v>
                </c:pt>
                <c:pt idx="800">
                  <c:v>1.1241752732145116E-2</c:v>
                </c:pt>
                <c:pt idx="801">
                  <c:v>1.1241752732225052E-2</c:v>
                </c:pt>
                <c:pt idx="802">
                  <c:v>1.1241752732225052E-2</c:v>
                </c:pt>
                <c:pt idx="803">
                  <c:v>1.1241752732225052E-2</c:v>
                </c:pt>
                <c:pt idx="804">
                  <c:v>1.1241752732225052E-2</c:v>
                </c:pt>
                <c:pt idx="805">
                  <c:v>1.1241752732225052E-2</c:v>
                </c:pt>
                <c:pt idx="806">
                  <c:v>1.1241752732225052E-2</c:v>
                </c:pt>
                <c:pt idx="807">
                  <c:v>1.1241752732225052E-2</c:v>
                </c:pt>
                <c:pt idx="808">
                  <c:v>1.1241752732225052E-2</c:v>
                </c:pt>
                <c:pt idx="809">
                  <c:v>1.1241752732145116E-2</c:v>
                </c:pt>
                <c:pt idx="810">
                  <c:v>1.1241752732225052E-2</c:v>
                </c:pt>
                <c:pt idx="811">
                  <c:v>1.1241752732145116E-2</c:v>
                </c:pt>
                <c:pt idx="812">
                  <c:v>1.1241752732145116E-2</c:v>
                </c:pt>
                <c:pt idx="813">
                  <c:v>1.1241752732225052E-2</c:v>
                </c:pt>
                <c:pt idx="814">
                  <c:v>1.1241752732145116E-2</c:v>
                </c:pt>
                <c:pt idx="815">
                  <c:v>1.1241752732145116E-2</c:v>
                </c:pt>
                <c:pt idx="816">
                  <c:v>1.1241752732225052E-2</c:v>
                </c:pt>
                <c:pt idx="817">
                  <c:v>1.1241752732225052E-2</c:v>
                </c:pt>
                <c:pt idx="818">
                  <c:v>1.1241752732225052E-2</c:v>
                </c:pt>
                <c:pt idx="819">
                  <c:v>1.1241752732225052E-2</c:v>
                </c:pt>
                <c:pt idx="820">
                  <c:v>1.1241752732225052E-2</c:v>
                </c:pt>
                <c:pt idx="821">
                  <c:v>1.1241752732225052E-2</c:v>
                </c:pt>
                <c:pt idx="822">
                  <c:v>1.1241752732145116E-2</c:v>
                </c:pt>
                <c:pt idx="823">
                  <c:v>1.1241752732145116E-2</c:v>
                </c:pt>
                <c:pt idx="824">
                  <c:v>1.1241752732145116E-2</c:v>
                </c:pt>
                <c:pt idx="825">
                  <c:v>1.1241752732225052E-2</c:v>
                </c:pt>
                <c:pt idx="826">
                  <c:v>1.1241752732225052E-2</c:v>
                </c:pt>
                <c:pt idx="827">
                  <c:v>1.1241752732225052E-2</c:v>
                </c:pt>
                <c:pt idx="828">
                  <c:v>1.1241752732225052E-2</c:v>
                </c:pt>
                <c:pt idx="829">
                  <c:v>1.3347733045563359E-2</c:v>
                </c:pt>
                <c:pt idx="830">
                  <c:v>1.3347733045483423E-2</c:v>
                </c:pt>
                <c:pt idx="831">
                  <c:v>1.3347733045563359E-2</c:v>
                </c:pt>
                <c:pt idx="832">
                  <c:v>1.3347733045483423E-2</c:v>
                </c:pt>
                <c:pt idx="833">
                  <c:v>1.3347733045483423E-2</c:v>
                </c:pt>
                <c:pt idx="834">
                  <c:v>1.3347733045563359E-2</c:v>
                </c:pt>
                <c:pt idx="835">
                  <c:v>1.3347733045563359E-2</c:v>
                </c:pt>
                <c:pt idx="836">
                  <c:v>1.3347733045563359E-2</c:v>
                </c:pt>
                <c:pt idx="837">
                  <c:v>1.3347733045563359E-2</c:v>
                </c:pt>
                <c:pt idx="838">
                  <c:v>1.3347733045563359E-2</c:v>
                </c:pt>
                <c:pt idx="839">
                  <c:v>1.3347733045563359E-2</c:v>
                </c:pt>
                <c:pt idx="840">
                  <c:v>1.3347733045483423E-2</c:v>
                </c:pt>
                <c:pt idx="841">
                  <c:v>1.3347733045563359E-2</c:v>
                </c:pt>
                <c:pt idx="842">
                  <c:v>1.3347733045483423E-2</c:v>
                </c:pt>
                <c:pt idx="843">
                  <c:v>1.3347733045563359E-2</c:v>
                </c:pt>
                <c:pt idx="844">
                  <c:v>1.3347733045563359E-2</c:v>
                </c:pt>
                <c:pt idx="845">
                  <c:v>1.3347733045483423E-2</c:v>
                </c:pt>
                <c:pt idx="846">
                  <c:v>1.3347733045483423E-2</c:v>
                </c:pt>
                <c:pt idx="847">
                  <c:v>1.3347733045563359E-2</c:v>
                </c:pt>
                <c:pt idx="848">
                  <c:v>1.3347733045563359E-2</c:v>
                </c:pt>
                <c:pt idx="849">
                  <c:v>1.3347733045483423E-2</c:v>
                </c:pt>
                <c:pt idx="850">
                  <c:v>1.3347733045483423E-2</c:v>
                </c:pt>
                <c:pt idx="851">
                  <c:v>1.3347733045563359E-2</c:v>
                </c:pt>
                <c:pt idx="852">
                  <c:v>1.3347733045563359E-2</c:v>
                </c:pt>
                <c:pt idx="853">
                  <c:v>1.3347733045563359E-2</c:v>
                </c:pt>
                <c:pt idx="854">
                  <c:v>1.3347733045483423E-2</c:v>
                </c:pt>
                <c:pt idx="855">
                  <c:v>1.3347733045563359E-2</c:v>
                </c:pt>
                <c:pt idx="856">
                  <c:v>1.3347733045563359E-2</c:v>
                </c:pt>
                <c:pt idx="857">
                  <c:v>1.3347733045483423E-2</c:v>
                </c:pt>
                <c:pt idx="858">
                  <c:v>1.3347733045483423E-2</c:v>
                </c:pt>
                <c:pt idx="859">
                  <c:v>1.3347733045563359E-2</c:v>
                </c:pt>
                <c:pt idx="860">
                  <c:v>1.3347733045483423E-2</c:v>
                </c:pt>
                <c:pt idx="861">
                  <c:v>1.3347733045483423E-2</c:v>
                </c:pt>
                <c:pt idx="862">
                  <c:v>1.3347733045563359E-2</c:v>
                </c:pt>
                <c:pt idx="863">
                  <c:v>1.3347733045563359E-2</c:v>
                </c:pt>
                <c:pt idx="864">
                  <c:v>1.3347733045563359E-2</c:v>
                </c:pt>
                <c:pt idx="865">
                  <c:v>1.3347733045563359E-2</c:v>
                </c:pt>
                <c:pt idx="866">
                  <c:v>1.3347733045483423E-2</c:v>
                </c:pt>
                <c:pt idx="867">
                  <c:v>1.3347733045563359E-2</c:v>
                </c:pt>
                <c:pt idx="868">
                  <c:v>1.3347733045563359E-2</c:v>
                </c:pt>
                <c:pt idx="869">
                  <c:v>1.3347733045483423E-2</c:v>
                </c:pt>
                <c:pt idx="870">
                  <c:v>1.3347733045563359E-2</c:v>
                </c:pt>
                <c:pt idx="871">
                  <c:v>1.3347733045483423E-2</c:v>
                </c:pt>
                <c:pt idx="872">
                  <c:v>1.3347733045563359E-2</c:v>
                </c:pt>
                <c:pt idx="873">
                  <c:v>1.3347733045483423E-2</c:v>
                </c:pt>
                <c:pt idx="874">
                  <c:v>1.3347733045563359E-2</c:v>
                </c:pt>
                <c:pt idx="875">
                  <c:v>1.3348227946030633E-2</c:v>
                </c:pt>
                <c:pt idx="876">
                  <c:v>1.3348227946003988E-2</c:v>
                </c:pt>
                <c:pt idx="877">
                  <c:v>1.3348227946030633E-2</c:v>
                </c:pt>
                <c:pt idx="878">
                  <c:v>1.3348227946030633E-2</c:v>
                </c:pt>
                <c:pt idx="879">
                  <c:v>1.3348227946030633E-2</c:v>
                </c:pt>
                <c:pt idx="880">
                  <c:v>1.3348227946030633E-2</c:v>
                </c:pt>
                <c:pt idx="881">
                  <c:v>1.5030834139659888E-2</c:v>
                </c:pt>
                <c:pt idx="882">
                  <c:v>1.5030834139686533E-2</c:v>
                </c:pt>
                <c:pt idx="883">
                  <c:v>1.5030834139686533E-2</c:v>
                </c:pt>
                <c:pt idx="884">
                  <c:v>1.5030834139686533E-2</c:v>
                </c:pt>
                <c:pt idx="885">
                  <c:v>1.5030834139686533E-2</c:v>
                </c:pt>
                <c:pt idx="886">
                  <c:v>1.5030834139686533E-2</c:v>
                </c:pt>
                <c:pt idx="887">
                  <c:v>1.5030834139686533E-2</c:v>
                </c:pt>
                <c:pt idx="888">
                  <c:v>1.5030834139686533E-2</c:v>
                </c:pt>
                <c:pt idx="889">
                  <c:v>1.5030834139686533E-2</c:v>
                </c:pt>
                <c:pt idx="890">
                  <c:v>1.5030834139713178E-2</c:v>
                </c:pt>
                <c:pt idx="891">
                  <c:v>1.5030206611150732E-2</c:v>
                </c:pt>
                <c:pt idx="892">
                  <c:v>1.5030206611230668E-2</c:v>
                </c:pt>
                <c:pt idx="893">
                  <c:v>1.5030206611230668E-2</c:v>
                </c:pt>
                <c:pt idx="894">
                  <c:v>1.5030206611150732E-2</c:v>
                </c:pt>
                <c:pt idx="895">
                  <c:v>1.5030206611150732E-2</c:v>
                </c:pt>
                <c:pt idx="896">
                  <c:v>1.5030206611230668E-2</c:v>
                </c:pt>
                <c:pt idx="897">
                  <c:v>1.5030206611230668E-2</c:v>
                </c:pt>
                <c:pt idx="898">
                  <c:v>1.5030206611230668E-2</c:v>
                </c:pt>
                <c:pt idx="899">
                  <c:v>1.5030206611150732E-2</c:v>
                </c:pt>
                <c:pt idx="900">
                  <c:v>1.5030206611150732E-2</c:v>
                </c:pt>
                <c:pt idx="901">
                  <c:v>1.5030206611230668E-2</c:v>
                </c:pt>
                <c:pt idx="902">
                  <c:v>1.5030206611150732E-2</c:v>
                </c:pt>
                <c:pt idx="903">
                  <c:v>1.5030206611150732E-2</c:v>
                </c:pt>
                <c:pt idx="904">
                  <c:v>1.5030206611150732E-2</c:v>
                </c:pt>
                <c:pt idx="905">
                  <c:v>1.5030206611230668E-2</c:v>
                </c:pt>
                <c:pt idx="906">
                  <c:v>1.5030206611230668E-2</c:v>
                </c:pt>
                <c:pt idx="907">
                  <c:v>1.5030206611230668E-2</c:v>
                </c:pt>
                <c:pt idx="908">
                  <c:v>1.5030206611230668E-2</c:v>
                </c:pt>
                <c:pt idx="909">
                  <c:v>1.5030206611230668E-2</c:v>
                </c:pt>
                <c:pt idx="910">
                  <c:v>1.5030206611150732E-2</c:v>
                </c:pt>
                <c:pt idx="911">
                  <c:v>1.5030206611230668E-2</c:v>
                </c:pt>
                <c:pt idx="912">
                  <c:v>1.5030206611150732E-2</c:v>
                </c:pt>
                <c:pt idx="913">
                  <c:v>1.5030206611230668E-2</c:v>
                </c:pt>
                <c:pt idx="914">
                  <c:v>1.5030206611230668E-2</c:v>
                </c:pt>
                <c:pt idx="915">
                  <c:v>1.5030206611230668E-2</c:v>
                </c:pt>
                <c:pt idx="916">
                  <c:v>1.5030206611150732E-2</c:v>
                </c:pt>
                <c:pt idx="917">
                  <c:v>1.5030206611230668E-2</c:v>
                </c:pt>
                <c:pt idx="918">
                  <c:v>1.5030206611230668E-2</c:v>
                </c:pt>
                <c:pt idx="919">
                  <c:v>1.5030206611230668E-2</c:v>
                </c:pt>
                <c:pt idx="920">
                  <c:v>1.5030206611230668E-2</c:v>
                </c:pt>
                <c:pt idx="921">
                  <c:v>1.5030206611230668E-2</c:v>
                </c:pt>
                <c:pt idx="922">
                  <c:v>1.5030206611230668E-2</c:v>
                </c:pt>
                <c:pt idx="923">
                  <c:v>1.5030206611150732E-2</c:v>
                </c:pt>
                <c:pt idx="924">
                  <c:v>1.5030206611150732E-2</c:v>
                </c:pt>
                <c:pt idx="925">
                  <c:v>1.5030206611150732E-2</c:v>
                </c:pt>
                <c:pt idx="926">
                  <c:v>1.5030206611230668E-2</c:v>
                </c:pt>
                <c:pt idx="927">
                  <c:v>1.5030206611150732E-2</c:v>
                </c:pt>
                <c:pt idx="928">
                  <c:v>1.5030206611230668E-2</c:v>
                </c:pt>
                <c:pt idx="929">
                  <c:v>1.5030206611230668E-2</c:v>
                </c:pt>
                <c:pt idx="930">
                  <c:v>1.5030206611230668E-2</c:v>
                </c:pt>
                <c:pt idx="931">
                  <c:v>1.5030206611150732E-2</c:v>
                </c:pt>
                <c:pt idx="932">
                  <c:v>1.6064690238550838E-2</c:v>
                </c:pt>
                <c:pt idx="933">
                  <c:v>1.6064690238470902E-2</c:v>
                </c:pt>
                <c:pt idx="934">
                  <c:v>1.6064690238550838E-2</c:v>
                </c:pt>
                <c:pt idx="935">
                  <c:v>1.6064690238550838E-2</c:v>
                </c:pt>
                <c:pt idx="936">
                  <c:v>1.6064690238550838E-2</c:v>
                </c:pt>
                <c:pt idx="937">
                  <c:v>1.6064690238550838E-2</c:v>
                </c:pt>
                <c:pt idx="938">
                  <c:v>1.6064690238550838E-2</c:v>
                </c:pt>
                <c:pt idx="939">
                  <c:v>1.6064690238550838E-2</c:v>
                </c:pt>
                <c:pt idx="940">
                  <c:v>1.6064690238550838E-2</c:v>
                </c:pt>
                <c:pt idx="941">
                  <c:v>1.6064690238470902E-2</c:v>
                </c:pt>
                <c:pt idx="942">
                  <c:v>1.6064690238550838E-2</c:v>
                </c:pt>
                <c:pt idx="943">
                  <c:v>1.6064690238550838E-2</c:v>
                </c:pt>
                <c:pt idx="944">
                  <c:v>1.6064690238470902E-2</c:v>
                </c:pt>
                <c:pt idx="945">
                  <c:v>1.6064690238550838E-2</c:v>
                </c:pt>
                <c:pt idx="946">
                  <c:v>1.6064690238470902E-2</c:v>
                </c:pt>
                <c:pt idx="947">
                  <c:v>1.6064690238550838E-2</c:v>
                </c:pt>
                <c:pt idx="948">
                  <c:v>1.6064690238550838E-2</c:v>
                </c:pt>
                <c:pt idx="949">
                  <c:v>1.6064690238550838E-2</c:v>
                </c:pt>
                <c:pt idx="950">
                  <c:v>1.6064690238550838E-2</c:v>
                </c:pt>
                <c:pt idx="951">
                  <c:v>1.6064690238550838E-2</c:v>
                </c:pt>
                <c:pt idx="952">
                  <c:v>1.6064690238550838E-2</c:v>
                </c:pt>
                <c:pt idx="953">
                  <c:v>1.6064690238550838E-2</c:v>
                </c:pt>
                <c:pt idx="954">
                  <c:v>1.6064690238470902E-2</c:v>
                </c:pt>
                <c:pt idx="955">
                  <c:v>1.6064690238470902E-2</c:v>
                </c:pt>
                <c:pt idx="956">
                  <c:v>1.6064690238550838E-2</c:v>
                </c:pt>
                <c:pt idx="957">
                  <c:v>1.6064690238550838E-2</c:v>
                </c:pt>
                <c:pt idx="958">
                  <c:v>1.6064690238550838E-2</c:v>
                </c:pt>
                <c:pt idx="959">
                  <c:v>1.6064690238550838E-2</c:v>
                </c:pt>
                <c:pt idx="960">
                  <c:v>1.6064690238470902E-2</c:v>
                </c:pt>
                <c:pt idx="961">
                  <c:v>1.6064690238550838E-2</c:v>
                </c:pt>
                <c:pt idx="962">
                  <c:v>1.6064690238470902E-2</c:v>
                </c:pt>
                <c:pt idx="963">
                  <c:v>1.6064690238470902E-2</c:v>
                </c:pt>
                <c:pt idx="964">
                  <c:v>1.6064690238550838E-2</c:v>
                </c:pt>
                <c:pt idx="965">
                  <c:v>1.6064690238550838E-2</c:v>
                </c:pt>
                <c:pt idx="966">
                  <c:v>1.6064690238550838E-2</c:v>
                </c:pt>
                <c:pt idx="967">
                  <c:v>1.6064690238550838E-2</c:v>
                </c:pt>
                <c:pt idx="968">
                  <c:v>1.6064690238550838E-2</c:v>
                </c:pt>
                <c:pt idx="969">
                  <c:v>1.6064690238550838E-2</c:v>
                </c:pt>
                <c:pt idx="970">
                  <c:v>1.6064690238550838E-2</c:v>
                </c:pt>
                <c:pt idx="971">
                  <c:v>1.6064690238550838E-2</c:v>
                </c:pt>
                <c:pt idx="972">
                  <c:v>1.6064690238550838E-2</c:v>
                </c:pt>
                <c:pt idx="973">
                  <c:v>1.6064690238550838E-2</c:v>
                </c:pt>
                <c:pt idx="974">
                  <c:v>1.6064690238550838E-2</c:v>
                </c:pt>
                <c:pt idx="975">
                  <c:v>1.6064690238470902E-2</c:v>
                </c:pt>
                <c:pt idx="976">
                  <c:v>1.6064690238550838E-2</c:v>
                </c:pt>
                <c:pt idx="977">
                  <c:v>1.6064690238550838E-2</c:v>
                </c:pt>
                <c:pt idx="978">
                  <c:v>1.6064690238550838E-2</c:v>
                </c:pt>
                <c:pt idx="979">
                  <c:v>1.6064690238470902E-2</c:v>
                </c:pt>
                <c:pt idx="980">
                  <c:v>1.6064690238550838E-2</c:v>
                </c:pt>
                <c:pt idx="981">
                  <c:v>1.6064690238470902E-2</c:v>
                </c:pt>
                <c:pt idx="982">
                  <c:v>1.6064690238550838E-2</c:v>
                </c:pt>
                <c:pt idx="983">
                  <c:v>1.6064690238550838E-2</c:v>
                </c:pt>
                <c:pt idx="984">
                  <c:v>1.7014868911813252E-2</c:v>
                </c:pt>
                <c:pt idx="985">
                  <c:v>1.7014868911813252E-2</c:v>
                </c:pt>
                <c:pt idx="986">
                  <c:v>1.7014868911813252E-2</c:v>
                </c:pt>
                <c:pt idx="987">
                  <c:v>1.7014868911733316E-2</c:v>
                </c:pt>
                <c:pt idx="988">
                  <c:v>1.7014868911813252E-2</c:v>
                </c:pt>
                <c:pt idx="989">
                  <c:v>1.7014868911813252E-2</c:v>
                </c:pt>
                <c:pt idx="990">
                  <c:v>1.7014868911813252E-2</c:v>
                </c:pt>
                <c:pt idx="991">
                  <c:v>1.7014868911813252E-2</c:v>
                </c:pt>
                <c:pt idx="992">
                  <c:v>1.7014868911813252E-2</c:v>
                </c:pt>
                <c:pt idx="993">
                  <c:v>1.7014868911733316E-2</c:v>
                </c:pt>
                <c:pt idx="994">
                  <c:v>1.7014868911813252E-2</c:v>
                </c:pt>
                <c:pt idx="995">
                  <c:v>1.7014868911813252E-2</c:v>
                </c:pt>
                <c:pt idx="996">
                  <c:v>1.7014868911813252E-2</c:v>
                </c:pt>
                <c:pt idx="997">
                  <c:v>1.7014868911733316E-2</c:v>
                </c:pt>
                <c:pt idx="998">
                  <c:v>1.7014868911813252E-2</c:v>
                </c:pt>
                <c:pt idx="999">
                  <c:v>1.7014868911733316E-2</c:v>
                </c:pt>
                <c:pt idx="1000">
                  <c:v>1.7014868911813252E-2</c:v>
                </c:pt>
                <c:pt idx="1001">
                  <c:v>1.7014868911733316E-2</c:v>
                </c:pt>
                <c:pt idx="1002">
                  <c:v>1.7014868911813252E-2</c:v>
                </c:pt>
                <c:pt idx="1003">
                  <c:v>1.7014868911813252E-2</c:v>
                </c:pt>
                <c:pt idx="1004">
                  <c:v>1.7014868911813252E-2</c:v>
                </c:pt>
                <c:pt idx="1005">
                  <c:v>1.7014868911813252E-2</c:v>
                </c:pt>
                <c:pt idx="1006">
                  <c:v>1.7014868911813252E-2</c:v>
                </c:pt>
                <c:pt idx="1007">
                  <c:v>1.7014868911813252E-2</c:v>
                </c:pt>
                <c:pt idx="1008">
                  <c:v>1.7014868911813252E-2</c:v>
                </c:pt>
                <c:pt idx="1009">
                  <c:v>1.7014868911813252E-2</c:v>
                </c:pt>
                <c:pt idx="1010">
                  <c:v>1.7014868911733316E-2</c:v>
                </c:pt>
                <c:pt idx="1011">
                  <c:v>1.7014868911813252E-2</c:v>
                </c:pt>
                <c:pt idx="1012">
                  <c:v>1.7014868911813252E-2</c:v>
                </c:pt>
                <c:pt idx="1013">
                  <c:v>1.7014868911813252E-2</c:v>
                </c:pt>
                <c:pt idx="1014">
                  <c:v>1.7014868911733316E-2</c:v>
                </c:pt>
                <c:pt idx="1015">
                  <c:v>1.7014868911813252E-2</c:v>
                </c:pt>
                <c:pt idx="1016">
                  <c:v>1.7014868911813252E-2</c:v>
                </c:pt>
                <c:pt idx="1017">
                  <c:v>1.7014868911733316E-2</c:v>
                </c:pt>
                <c:pt idx="1018">
                  <c:v>1.7014868911733316E-2</c:v>
                </c:pt>
                <c:pt idx="1019">
                  <c:v>1.7014868911813252E-2</c:v>
                </c:pt>
                <c:pt idx="1020">
                  <c:v>1.7014868911733316E-2</c:v>
                </c:pt>
                <c:pt idx="1021">
                  <c:v>1.7014868911813252E-2</c:v>
                </c:pt>
                <c:pt idx="1022">
                  <c:v>1.7014868911813252E-2</c:v>
                </c:pt>
                <c:pt idx="1023">
                  <c:v>1.7014868911813252E-2</c:v>
                </c:pt>
                <c:pt idx="1024">
                  <c:v>1.7014868911813252E-2</c:v>
                </c:pt>
                <c:pt idx="1025">
                  <c:v>1.7014868911813252E-2</c:v>
                </c:pt>
                <c:pt idx="1026">
                  <c:v>1.7014868911813252E-2</c:v>
                </c:pt>
                <c:pt idx="1027">
                  <c:v>1.7014868911813252E-2</c:v>
                </c:pt>
                <c:pt idx="1028">
                  <c:v>1.7014868911813252E-2</c:v>
                </c:pt>
                <c:pt idx="1029">
                  <c:v>1.7014868911813252E-2</c:v>
                </c:pt>
                <c:pt idx="1030">
                  <c:v>1.7014868911733316E-2</c:v>
                </c:pt>
                <c:pt idx="1031">
                  <c:v>1.7014868911813252E-2</c:v>
                </c:pt>
                <c:pt idx="1032">
                  <c:v>1.7014868911733316E-2</c:v>
                </c:pt>
                <c:pt idx="1033">
                  <c:v>1.7014868911813252E-2</c:v>
                </c:pt>
                <c:pt idx="1034">
                  <c:v>1.7014868911813252E-2</c:v>
                </c:pt>
                <c:pt idx="1035">
                  <c:v>1.7014868911813252E-2</c:v>
                </c:pt>
                <c:pt idx="1036">
                  <c:v>1.7014868911813252E-2</c:v>
                </c:pt>
                <c:pt idx="1037">
                  <c:v>1.7517246404299414E-2</c:v>
                </c:pt>
                <c:pt idx="1038">
                  <c:v>1.7517246404299414E-2</c:v>
                </c:pt>
                <c:pt idx="1039">
                  <c:v>1.7517246404299414E-2</c:v>
                </c:pt>
                <c:pt idx="1040">
                  <c:v>1.7517246404299414E-2</c:v>
                </c:pt>
                <c:pt idx="1041">
                  <c:v>1.7517246404299414E-2</c:v>
                </c:pt>
                <c:pt idx="1042">
                  <c:v>1.7517246404299414E-2</c:v>
                </c:pt>
                <c:pt idx="1043">
                  <c:v>1.7517246404299414E-2</c:v>
                </c:pt>
                <c:pt idx="1044">
                  <c:v>1.7517246404299414E-2</c:v>
                </c:pt>
                <c:pt idx="1045">
                  <c:v>1.7517246404219478E-2</c:v>
                </c:pt>
                <c:pt idx="1046">
                  <c:v>1.7517246404299414E-2</c:v>
                </c:pt>
                <c:pt idx="1047">
                  <c:v>1.7517246404299414E-2</c:v>
                </c:pt>
                <c:pt idx="1048">
                  <c:v>1.7517246404299414E-2</c:v>
                </c:pt>
                <c:pt idx="1049">
                  <c:v>1.7517246404299414E-2</c:v>
                </c:pt>
                <c:pt idx="1050">
                  <c:v>1.7517246404299414E-2</c:v>
                </c:pt>
                <c:pt idx="1051">
                  <c:v>1.751724640437935E-2</c:v>
                </c:pt>
                <c:pt idx="1052">
                  <c:v>1.7517246404299414E-2</c:v>
                </c:pt>
                <c:pt idx="1053">
                  <c:v>1.7517246404299414E-2</c:v>
                </c:pt>
                <c:pt idx="1054">
                  <c:v>1.7517246404299414E-2</c:v>
                </c:pt>
                <c:pt idx="1055">
                  <c:v>1.751724640437935E-2</c:v>
                </c:pt>
                <c:pt idx="1056">
                  <c:v>1.7517246404299414E-2</c:v>
                </c:pt>
                <c:pt idx="1057">
                  <c:v>1.7517246404299414E-2</c:v>
                </c:pt>
                <c:pt idx="1058">
                  <c:v>1.7517246404299414E-2</c:v>
                </c:pt>
                <c:pt idx="1059">
                  <c:v>1.7517246404299414E-2</c:v>
                </c:pt>
                <c:pt idx="1060">
                  <c:v>1.7517246404299414E-2</c:v>
                </c:pt>
                <c:pt idx="1061">
                  <c:v>1.7517246404299414E-2</c:v>
                </c:pt>
                <c:pt idx="1062">
                  <c:v>1.7517246404299414E-2</c:v>
                </c:pt>
                <c:pt idx="1063">
                  <c:v>1.7517246404299414E-2</c:v>
                </c:pt>
                <c:pt idx="1064">
                  <c:v>1.7517246404299414E-2</c:v>
                </c:pt>
                <c:pt idx="1065">
                  <c:v>1.7517246404219478E-2</c:v>
                </c:pt>
                <c:pt idx="1066">
                  <c:v>1.7517246404219478E-2</c:v>
                </c:pt>
                <c:pt idx="1067">
                  <c:v>1.7517246404299414E-2</c:v>
                </c:pt>
                <c:pt idx="1068">
                  <c:v>1.7517246404299414E-2</c:v>
                </c:pt>
                <c:pt idx="1069">
                  <c:v>1.7517246404299414E-2</c:v>
                </c:pt>
                <c:pt idx="1070">
                  <c:v>1.7517246404299414E-2</c:v>
                </c:pt>
                <c:pt idx="1071">
                  <c:v>1.7517246404299414E-2</c:v>
                </c:pt>
                <c:pt idx="1072">
                  <c:v>1.7517246404299414E-2</c:v>
                </c:pt>
                <c:pt idx="1073">
                  <c:v>1.751724640437935E-2</c:v>
                </c:pt>
                <c:pt idx="1074">
                  <c:v>1.7517246404299414E-2</c:v>
                </c:pt>
                <c:pt idx="1075">
                  <c:v>1.7517246404219478E-2</c:v>
                </c:pt>
                <c:pt idx="1076">
                  <c:v>1.7517246404299414E-2</c:v>
                </c:pt>
                <c:pt idx="1077">
                  <c:v>1.7517246404299414E-2</c:v>
                </c:pt>
                <c:pt idx="1078">
                  <c:v>1.7517246404299414E-2</c:v>
                </c:pt>
                <c:pt idx="1079">
                  <c:v>1.751724640437935E-2</c:v>
                </c:pt>
                <c:pt idx="1080">
                  <c:v>1.7517246404299414E-2</c:v>
                </c:pt>
                <c:pt idx="1081">
                  <c:v>1.7517246404299414E-2</c:v>
                </c:pt>
                <c:pt idx="1082">
                  <c:v>1.7517246404299414E-2</c:v>
                </c:pt>
                <c:pt idx="1083">
                  <c:v>1.7517246404299414E-2</c:v>
                </c:pt>
                <c:pt idx="1084">
                  <c:v>1.7517246404299414E-2</c:v>
                </c:pt>
                <c:pt idx="1085">
                  <c:v>1.7517246404219478E-2</c:v>
                </c:pt>
                <c:pt idx="1086">
                  <c:v>1.751724640437935E-2</c:v>
                </c:pt>
                <c:pt idx="1087">
                  <c:v>1.7517246404299414E-2</c:v>
                </c:pt>
                <c:pt idx="1088">
                  <c:v>1.7517246404299414E-2</c:v>
                </c:pt>
                <c:pt idx="1089">
                  <c:v>1.7517246404299414E-2</c:v>
                </c:pt>
                <c:pt idx="1090">
                  <c:v>1.7517246404299414E-2</c:v>
                </c:pt>
                <c:pt idx="1091">
                  <c:v>1.7517246404299414E-2</c:v>
                </c:pt>
                <c:pt idx="1092">
                  <c:v>1.7517246404299414E-2</c:v>
                </c:pt>
                <c:pt idx="1093">
                  <c:v>1.7517246404299414E-2</c:v>
                </c:pt>
                <c:pt idx="1094">
                  <c:v>1.7517246404299414E-2</c:v>
                </c:pt>
                <c:pt idx="1095">
                  <c:v>1.7517246404299414E-2</c:v>
                </c:pt>
                <c:pt idx="1096">
                  <c:v>1.7517246404299414E-2</c:v>
                </c:pt>
                <c:pt idx="1097">
                  <c:v>1.7517246404299414E-2</c:v>
                </c:pt>
                <c:pt idx="1098">
                  <c:v>1.7517246404299414E-2</c:v>
                </c:pt>
                <c:pt idx="1099">
                  <c:v>1.7517246404299414E-2</c:v>
                </c:pt>
                <c:pt idx="1100">
                  <c:v>1.7517246404299414E-2</c:v>
                </c:pt>
                <c:pt idx="1101">
                  <c:v>1.7517246404299414E-2</c:v>
                </c:pt>
                <c:pt idx="1102">
                  <c:v>1.7517246404299414E-2</c:v>
                </c:pt>
                <c:pt idx="1103">
                  <c:v>1.7517246404299414E-2</c:v>
                </c:pt>
                <c:pt idx="1104">
                  <c:v>1.7517246404299414E-2</c:v>
                </c:pt>
                <c:pt idx="1105">
                  <c:v>1.7517246404299414E-2</c:v>
                </c:pt>
                <c:pt idx="1106">
                  <c:v>1.7517246404299414E-2</c:v>
                </c:pt>
                <c:pt idx="1107">
                  <c:v>1.7517246404299414E-2</c:v>
                </c:pt>
                <c:pt idx="1108">
                  <c:v>1.7517246404299414E-2</c:v>
                </c:pt>
                <c:pt idx="1109">
                  <c:v>1.7517246404299414E-2</c:v>
                </c:pt>
                <c:pt idx="1110">
                  <c:v>1.7517246404299414E-2</c:v>
                </c:pt>
                <c:pt idx="1111">
                  <c:v>1.7517246404299414E-2</c:v>
                </c:pt>
                <c:pt idx="1112">
                  <c:v>1.7517246404299414E-2</c:v>
                </c:pt>
                <c:pt idx="1113">
                  <c:v>1.7517246404299414E-2</c:v>
                </c:pt>
                <c:pt idx="1114">
                  <c:v>1.7517246404299414E-2</c:v>
                </c:pt>
                <c:pt idx="1115">
                  <c:v>1.7517246404299414E-2</c:v>
                </c:pt>
                <c:pt idx="1116">
                  <c:v>1.7517246404299414E-2</c:v>
                </c:pt>
                <c:pt idx="1117">
                  <c:v>1.7517246404299414E-2</c:v>
                </c:pt>
                <c:pt idx="1118">
                  <c:v>1.7517246404299414E-2</c:v>
                </c:pt>
                <c:pt idx="1119">
                  <c:v>1.7517246404299414E-2</c:v>
                </c:pt>
                <c:pt idx="1120">
                  <c:v>1.7517246404299414E-2</c:v>
                </c:pt>
                <c:pt idx="1121">
                  <c:v>1.7517246404299414E-2</c:v>
                </c:pt>
                <c:pt idx="1122">
                  <c:v>1.7517246404299414E-2</c:v>
                </c:pt>
                <c:pt idx="1123">
                  <c:v>1.7517246404299414E-2</c:v>
                </c:pt>
                <c:pt idx="1124">
                  <c:v>1.7517246404299414E-2</c:v>
                </c:pt>
                <c:pt idx="1125">
                  <c:v>1.7517246404299414E-2</c:v>
                </c:pt>
                <c:pt idx="1126">
                  <c:v>1.7517246404299414E-2</c:v>
                </c:pt>
                <c:pt idx="1127">
                  <c:v>1.7517246404299414E-2</c:v>
                </c:pt>
                <c:pt idx="1128">
                  <c:v>1.7517246404299414E-2</c:v>
                </c:pt>
                <c:pt idx="1129">
                  <c:v>1.7517246404219478E-2</c:v>
                </c:pt>
                <c:pt idx="1130">
                  <c:v>1.7517246404299414E-2</c:v>
                </c:pt>
                <c:pt idx="1131">
                  <c:v>1.7517246404299414E-2</c:v>
                </c:pt>
                <c:pt idx="1132">
                  <c:v>1.7517246404299414E-2</c:v>
                </c:pt>
                <c:pt idx="1133">
                  <c:v>1.7517246404299414E-2</c:v>
                </c:pt>
                <c:pt idx="1134">
                  <c:v>1.7517246404299414E-2</c:v>
                </c:pt>
                <c:pt idx="1135">
                  <c:v>1.7517246404299414E-2</c:v>
                </c:pt>
                <c:pt idx="1136">
                  <c:v>1.751724640437935E-2</c:v>
                </c:pt>
                <c:pt idx="1137">
                  <c:v>1.7517246404299414E-2</c:v>
                </c:pt>
                <c:pt idx="1138">
                  <c:v>1.7517246404299414E-2</c:v>
                </c:pt>
                <c:pt idx="1139">
                  <c:v>1.7517246404299414E-2</c:v>
                </c:pt>
                <c:pt idx="1140">
                  <c:v>1.7517246404219478E-2</c:v>
                </c:pt>
                <c:pt idx="1141">
                  <c:v>1.7517246404299414E-2</c:v>
                </c:pt>
                <c:pt idx="1142">
                  <c:v>1.7517246404299414E-2</c:v>
                </c:pt>
                <c:pt idx="1143">
                  <c:v>1.7517246404299414E-2</c:v>
                </c:pt>
                <c:pt idx="1144">
                  <c:v>1.751724640437935E-2</c:v>
                </c:pt>
                <c:pt idx="1145">
                  <c:v>1.7517246404299414E-2</c:v>
                </c:pt>
                <c:pt idx="1146">
                  <c:v>1.7517246404299414E-2</c:v>
                </c:pt>
                <c:pt idx="1147">
                  <c:v>1.7517246404299414E-2</c:v>
                </c:pt>
                <c:pt idx="1148">
                  <c:v>1.7517246404219478E-2</c:v>
                </c:pt>
                <c:pt idx="1149">
                  <c:v>1.7517246404299414E-2</c:v>
                </c:pt>
                <c:pt idx="1150">
                  <c:v>1.7517246404299414E-2</c:v>
                </c:pt>
                <c:pt idx="1151">
                  <c:v>1.751895123126701E-2</c:v>
                </c:pt>
                <c:pt idx="1152">
                  <c:v>1.7517246404299414E-2</c:v>
                </c:pt>
                <c:pt idx="1153">
                  <c:v>1.7517246404219478E-2</c:v>
                </c:pt>
                <c:pt idx="1154">
                  <c:v>1.7517246404299414E-2</c:v>
                </c:pt>
                <c:pt idx="1155">
                  <c:v>1.7517246404299414E-2</c:v>
                </c:pt>
                <c:pt idx="1156">
                  <c:v>1.751724640437935E-2</c:v>
                </c:pt>
                <c:pt idx="1157">
                  <c:v>1.7517246404219478E-2</c:v>
                </c:pt>
                <c:pt idx="1158">
                  <c:v>1.7517246404299414E-2</c:v>
                </c:pt>
                <c:pt idx="1159">
                  <c:v>1.7517246404219478E-2</c:v>
                </c:pt>
                <c:pt idx="1160">
                  <c:v>1.7517246404299414E-2</c:v>
                </c:pt>
                <c:pt idx="1161">
                  <c:v>1.7517246404299414E-2</c:v>
                </c:pt>
                <c:pt idx="1162">
                  <c:v>1.7517246404299414E-2</c:v>
                </c:pt>
                <c:pt idx="1163">
                  <c:v>1.7517246404299414E-2</c:v>
                </c:pt>
                <c:pt idx="1164">
                  <c:v>1.7517246404299414E-2</c:v>
                </c:pt>
                <c:pt idx="1165">
                  <c:v>1.7517246404299414E-2</c:v>
                </c:pt>
                <c:pt idx="1166">
                  <c:v>1.7517246404299414E-2</c:v>
                </c:pt>
                <c:pt idx="1167">
                  <c:v>1.7517246404299414E-2</c:v>
                </c:pt>
                <c:pt idx="1168">
                  <c:v>1.7517246404299414E-2</c:v>
                </c:pt>
                <c:pt idx="1169">
                  <c:v>1.7517246404299414E-2</c:v>
                </c:pt>
                <c:pt idx="1170">
                  <c:v>1.7517246404299414E-2</c:v>
                </c:pt>
                <c:pt idx="1171">
                  <c:v>1.7517246404299414E-2</c:v>
                </c:pt>
                <c:pt idx="1172">
                  <c:v>1.7517246404299414E-2</c:v>
                </c:pt>
                <c:pt idx="1173">
                  <c:v>1.7517246404299414E-2</c:v>
                </c:pt>
                <c:pt idx="1174">
                  <c:v>1.751724640437935E-2</c:v>
                </c:pt>
                <c:pt idx="1175">
                  <c:v>1.7517246404299414E-2</c:v>
                </c:pt>
                <c:pt idx="1176">
                  <c:v>1.7517246404299414E-2</c:v>
                </c:pt>
                <c:pt idx="1177">
                  <c:v>1.7517246404299414E-2</c:v>
                </c:pt>
                <c:pt idx="1178">
                  <c:v>1.7517246404299414E-2</c:v>
                </c:pt>
                <c:pt idx="1179">
                  <c:v>1.7517246404219478E-2</c:v>
                </c:pt>
                <c:pt idx="1180">
                  <c:v>1.7517246404299414E-2</c:v>
                </c:pt>
                <c:pt idx="1181">
                  <c:v>1.7517246404299414E-2</c:v>
                </c:pt>
                <c:pt idx="1182">
                  <c:v>1.7517246404299414E-2</c:v>
                </c:pt>
                <c:pt idx="1183">
                  <c:v>1.7517246404299414E-2</c:v>
                </c:pt>
                <c:pt idx="1184">
                  <c:v>1.7517246404299414E-2</c:v>
                </c:pt>
                <c:pt idx="1185">
                  <c:v>1.751724640437935E-2</c:v>
                </c:pt>
                <c:pt idx="1186">
                  <c:v>1.7517246404299414E-2</c:v>
                </c:pt>
                <c:pt idx="1187">
                  <c:v>1.7518098790114678E-2</c:v>
                </c:pt>
                <c:pt idx="1188">
                  <c:v>1.7518098790167969E-2</c:v>
                </c:pt>
                <c:pt idx="1189">
                  <c:v>1.7518098790114678E-2</c:v>
                </c:pt>
                <c:pt idx="1190">
                  <c:v>1.7518098790141323E-2</c:v>
                </c:pt>
                <c:pt idx="1191">
                  <c:v>1.7518098790114678E-2</c:v>
                </c:pt>
                <c:pt idx="1192">
                  <c:v>1.7518098790141323E-2</c:v>
                </c:pt>
                <c:pt idx="1193">
                  <c:v>1.6645043484011524E-2</c:v>
                </c:pt>
                <c:pt idx="1194">
                  <c:v>1.6645043484011524E-2</c:v>
                </c:pt>
                <c:pt idx="1195">
                  <c:v>1.6645043484011524E-2</c:v>
                </c:pt>
                <c:pt idx="1196">
                  <c:v>1.6645043484011524E-2</c:v>
                </c:pt>
                <c:pt idx="1197">
                  <c:v>1.6645043484011524E-2</c:v>
                </c:pt>
                <c:pt idx="1198">
                  <c:v>1.6645043484011524E-2</c:v>
                </c:pt>
                <c:pt idx="1199">
                  <c:v>1.6645043484011524E-2</c:v>
                </c:pt>
                <c:pt idx="1200">
                  <c:v>1.6645043484011524E-2</c:v>
                </c:pt>
                <c:pt idx="1201">
                  <c:v>1.6645043484011524E-2</c:v>
                </c:pt>
                <c:pt idx="1202">
                  <c:v>1.6644273939263599E-2</c:v>
                </c:pt>
                <c:pt idx="1203">
                  <c:v>1.6644273939263599E-2</c:v>
                </c:pt>
                <c:pt idx="1204">
                  <c:v>1.6644273939183662E-2</c:v>
                </c:pt>
                <c:pt idx="1205">
                  <c:v>1.6644273939183662E-2</c:v>
                </c:pt>
                <c:pt idx="1206">
                  <c:v>1.6644273939183662E-2</c:v>
                </c:pt>
                <c:pt idx="1207">
                  <c:v>1.6644273939263599E-2</c:v>
                </c:pt>
                <c:pt idx="1208">
                  <c:v>1.6644273939263599E-2</c:v>
                </c:pt>
                <c:pt idx="1209">
                  <c:v>1.6644273939183662E-2</c:v>
                </c:pt>
                <c:pt idx="1210">
                  <c:v>1.6644273939263599E-2</c:v>
                </c:pt>
                <c:pt idx="1211">
                  <c:v>1.6644273939183662E-2</c:v>
                </c:pt>
                <c:pt idx="1212">
                  <c:v>1.6644273939263599E-2</c:v>
                </c:pt>
                <c:pt idx="1213">
                  <c:v>1.6644273939183662E-2</c:v>
                </c:pt>
                <c:pt idx="1214">
                  <c:v>1.6644273939263599E-2</c:v>
                </c:pt>
                <c:pt idx="1215">
                  <c:v>1.6644273939263599E-2</c:v>
                </c:pt>
                <c:pt idx="1216">
                  <c:v>1.6644273939183662E-2</c:v>
                </c:pt>
                <c:pt idx="1217">
                  <c:v>1.6644273939183662E-2</c:v>
                </c:pt>
                <c:pt idx="1218">
                  <c:v>1.6644273939183662E-2</c:v>
                </c:pt>
                <c:pt idx="1219">
                  <c:v>1.6644273939263599E-2</c:v>
                </c:pt>
                <c:pt idx="1220">
                  <c:v>1.6644273939263599E-2</c:v>
                </c:pt>
                <c:pt idx="1221">
                  <c:v>1.6644273939263599E-2</c:v>
                </c:pt>
                <c:pt idx="1222">
                  <c:v>1.6644273939263599E-2</c:v>
                </c:pt>
                <c:pt idx="1223">
                  <c:v>1.6644273939183662E-2</c:v>
                </c:pt>
                <c:pt idx="1224">
                  <c:v>1.6644273939263599E-2</c:v>
                </c:pt>
                <c:pt idx="1225">
                  <c:v>1.6644273939263599E-2</c:v>
                </c:pt>
                <c:pt idx="1226">
                  <c:v>1.6644273939183662E-2</c:v>
                </c:pt>
                <c:pt idx="1227">
                  <c:v>1.6644273939263599E-2</c:v>
                </c:pt>
                <c:pt idx="1228">
                  <c:v>1.6644273939263599E-2</c:v>
                </c:pt>
                <c:pt idx="1229">
                  <c:v>1.6644273939183662E-2</c:v>
                </c:pt>
                <c:pt idx="1230">
                  <c:v>1.6644273939183662E-2</c:v>
                </c:pt>
                <c:pt idx="1231">
                  <c:v>1.6644273939183662E-2</c:v>
                </c:pt>
                <c:pt idx="1232">
                  <c:v>1.6644273939183662E-2</c:v>
                </c:pt>
                <c:pt idx="1233">
                  <c:v>1.6644273939263599E-2</c:v>
                </c:pt>
                <c:pt idx="1234">
                  <c:v>1.6644273939183662E-2</c:v>
                </c:pt>
                <c:pt idx="1235">
                  <c:v>1.6644273939183662E-2</c:v>
                </c:pt>
                <c:pt idx="1236">
                  <c:v>1.6644273939263599E-2</c:v>
                </c:pt>
                <c:pt idx="1237">
                  <c:v>1.6644273939263599E-2</c:v>
                </c:pt>
                <c:pt idx="1238">
                  <c:v>1.6644273939263599E-2</c:v>
                </c:pt>
                <c:pt idx="1239">
                  <c:v>1.6644273939183662E-2</c:v>
                </c:pt>
                <c:pt idx="1240">
                  <c:v>1.6644273939183662E-2</c:v>
                </c:pt>
                <c:pt idx="1241">
                  <c:v>1.6644273939263599E-2</c:v>
                </c:pt>
                <c:pt idx="1242">
                  <c:v>1.6644273939183662E-2</c:v>
                </c:pt>
                <c:pt idx="1243">
                  <c:v>1.6644273939263599E-2</c:v>
                </c:pt>
                <c:pt idx="1244">
                  <c:v>1.6644273939183662E-2</c:v>
                </c:pt>
                <c:pt idx="1245">
                  <c:v>1.6644273939183662E-2</c:v>
                </c:pt>
                <c:pt idx="1246">
                  <c:v>1.6644273939263599E-2</c:v>
                </c:pt>
                <c:pt idx="1247">
                  <c:v>1.6644273939183662E-2</c:v>
                </c:pt>
                <c:pt idx="1248">
                  <c:v>1.6644273939263599E-2</c:v>
                </c:pt>
                <c:pt idx="1249">
                  <c:v>1.6644273939263599E-2</c:v>
                </c:pt>
                <c:pt idx="1250">
                  <c:v>1.6644273939263599E-2</c:v>
                </c:pt>
                <c:pt idx="1251">
                  <c:v>1.6644273939263599E-2</c:v>
                </c:pt>
                <c:pt idx="1252">
                  <c:v>1.6644273939263599E-2</c:v>
                </c:pt>
                <c:pt idx="1253">
                  <c:v>1.6644273939183662E-2</c:v>
                </c:pt>
                <c:pt idx="1254">
                  <c:v>1.6644273939183662E-2</c:v>
                </c:pt>
                <c:pt idx="1255">
                  <c:v>1.6644273939263599E-2</c:v>
                </c:pt>
                <c:pt idx="1256">
                  <c:v>1.6644273939263599E-2</c:v>
                </c:pt>
                <c:pt idx="1257">
                  <c:v>1.6644273939183662E-2</c:v>
                </c:pt>
                <c:pt idx="1258">
                  <c:v>1.6644273939183662E-2</c:v>
                </c:pt>
                <c:pt idx="1259">
                  <c:v>1.6644273939263599E-2</c:v>
                </c:pt>
                <c:pt idx="1260">
                  <c:v>1.6644273939263599E-2</c:v>
                </c:pt>
                <c:pt idx="1261">
                  <c:v>1.6644273939183662E-2</c:v>
                </c:pt>
                <c:pt idx="1262">
                  <c:v>1.6644273939183662E-2</c:v>
                </c:pt>
                <c:pt idx="1263">
                  <c:v>1.6644273939183662E-2</c:v>
                </c:pt>
                <c:pt idx="1264">
                  <c:v>1.6644273939183662E-2</c:v>
                </c:pt>
                <c:pt idx="1265">
                  <c:v>1.6644273939183662E-2</c:v>
                </c:pt>
                <c:pt idx="1266">
                  <c:v>1.6644273939183662E-2</c:v>
                </c:pt>
                <c:pt idx="1267">
                  <c:v>1.6644273939183662E-2</c:v>
                </c:pt>
                <c:pt idx="1268">
                  <c:v>1.6644273939183662E-2</c:v>
                </c:pt>
                <c:pt idx="1269">
                  <c:v>1.6644273939183662E-2</c:v>
                </c:pt>
                <c:pt idx="1270">
                  <c:v>1.6644273939263599E-2</c:v>
                </c:pt>
                <c:pt idx="1271">
                  <c:v>1.6644273939263599E-2</c:v>
                </c:pt>
                <c:pt idx="1272">
                  <c:v>1.6644273939263599E-2</c:v>
                </c:pt>
                <c:pt idx="1273">
                  <c:v>1.6644273939183662E-2</c:v>
                </c:pt>
                <c:pt idx="1274">
                  <c:v>1.6644273939263599E-2</c:v>
                </c:pt>
                <c:pt idx="1275">
                  <c:v>1.6644273939263599E-2</c:v>
                </c:pt>
                <c:pt idx="1276">
                  <c:v>1.6644273939183662E-2</c:v>
                </c:pt>
                <c:pt idx="1277">
                  <c:v>1.6644273939263599E-2</c:v>
                </c:pt>
                <c:pt idx="1278">
                  <c:v>1.6644273939183662E-2</c:v>
                </c:pt>
                <c:pt idx="1279">
                  <c:v>1.6644273939263599E-2</c:v>
                </c:pt>
                <c:pt idx="1280">
                  <c:v>1.6644273939183662E-2</c:v>
                </c:pt>
                <c:pt idx="1281">
                  <c:v>1.6644273939263599E-2</c:v>
                </c:pt>
                <c:pt idx="1282">
                  <c:v>1.6644273939263599E-2</c:v>
                </c:pt>
                <c:pt idx="1283">
                  <c:v>1.6644273939183662E-2</c:v>
                </c:pt>
                <c:pt idx="1284">
                  <c:v>1.6644273939263599E-2</c:v>
                </c:pt>
                <c:pt idx="1285">
                  <c:v>1.6644273939183662E-2</c:v>
                </c:pt>
                <c:pt idx="1286">
                  <c:v>1.6644273939183662E-2</c:v>
                </c:pt>
                <c:pt idx="1287">
                  <c:v>1.6644273939183662E-2</c:v>
                </c:pt>
                <c:pt idx="1288">
                  <c:v>1.6644273939183662E-2</c:v>
                </c:pt>
                <c:pt idx="1289">
                  <c:v>1.6644273939263599E-2</c:v>
                </c:pt>
                <c:pt idx="1290">
                  <c:v>1.6644273939183662E-2</c:v>
                </c:pt>
                <c:pt idx="1291">
                  <c:v>1.6644273939183662E-2</c:v>
                </c:pt>
                <c:pt idx="1292">
                  <c:v>1.6644273939263599E-2</c:v>
                </c:pt>
                <c:pt idx="1293">
                  <c:v>1.6644273939183662E-2</c:v>
                </c:pt>
                <c:pt idx="1294">
                  <c:v>1.6644273939183662E-2</c:v>
                </c:pt>
                <c:pt idx="1295">
                  <c:v>1.6644273939183662E-2</c:v>
                </c:pt>
                <c:pt idx="1296">
                  <c:v>1.6644273939183662E-2</c:v>
                </c:pt>
                <c:pt idx="1297">
                  <c:v>1.6644273939263599E-2</c:v>
                </c:pt>
                <c:pt idx="1298">
                  <c:v>1.6644273939263599E-2</c:v>
                </c:pt>
                <c:pt idx="1299">
                  <c:v>1.6644273939263599E-2</c:v>
                </c:pt>
                <c:pt idx="1300">
                  <c:v>1.6644273939263599E-2</c:v>
                </c:pt>
                <c:pt idx="1301">
                  <c:v>1.6644273939263599E-2</c:v>
                </c:pt>
                <c:pt idx="1302">
                  <c:v>1.6644273939263599E-2</c:v>
                </c:pt>
                <c:pt idx="1303">
                  <c:v>1.6644273939183662E-2</c:v>
                </c:pt>
                <c:pt idx="1304">
                  <c:v>1.6644273939183662E-2</c:v>
                </c:pt>
                <c:pt idx="1305">
                  <c:v>1.6644273939263599E-2</c:v>
                </c:pt>
                <c:pt idx="1306">
                  <c:v>1.6644273939263599E-2</c:v>
                </c:pt>
                <c:pt idx="1307">
                  <c:v>1.6644273939183662E-2</c:v>
                </c:pt>
                <c:pt idx="1308">
                  <c:v>1.6644273939183662E-2</c:v>
                </c:pt>
                <c:pt idx="1309">
                  <c:v>1.6644273939183662E-2</c:v>
                </c:pt>
                <c:pt idx="1310">
                  <c:v>1.6644273939263599E-2</c:v>
                </c:pt>
                <c:pt idx="1311">
                  <c:v>1.6644273939183662E-2</c:v>
                </c:pt>
                <c:pt idx="1312">
                  <c:v>1.6644273939183662E-2</c:v>
                </c:pt>
                <c:pt idx="1313">
                  <c:v>1.6644273939263599E-2</c:v>
                </c:pt>
                <c:pt idx="1314">
                  <c:v>1.6644273939263599E-2</c:v>
                </c:pt>
                <c:pt idx="1315">
                  <c:v>1.6644273939263599E-2</c:v>
                </c:pt>
                <c:pt idx="1316">
                  <c:v>1.6644273939183662E-2</c:v>
                </c:pt>
                <c:pt idx="1317">
                  <c:v>1.6644273939183662E-2</c:v>
                </c:pt>
                <c:pt idx="1318">
                  <c:v>1.6644273939263599E-2</c:v>
                </c:pt>
                <c:pt idx="1319">
                  <c:v>1.6644273939263599E-2</c:v>
                </c:pt>
                <c:pt idx="1320">
                  <c:v>1.6644273939183662E-2</c:v>
                </c:pt>
                <c:pt idx="1321">
                  <c:v>1.6644273939183662E-2</c:v>
                </c:pt>
                <c:pt idx="1322">
                  <c:v>1.6644273939183662E-2</c:v>
                </c:pt>
                <c:pt idx="1323">
                  <c:v>1.6644273939263599E-2</c:v>
                </c:pt>
                <c:pt idx="1324">
                  <c:v>1.6644273939183662E-2</c:v>
                </c:pt>
                <c:pt idx="1325">
                  <c:v>1.6644273939263599E-2</c:v>
                </c:pt>
                <c:pt idx="1326">
                  <c:v>1.6644273939263599E-2</c:v>
                </c:pt>
                <c:pt idx="1327">
                  <c:v>1.6644273939183662E-2</c:v>
                </c:pt>
                <c:pt idx="1328">
                  <c:v>1.6644273939263599E-2</c:v>
                </c:pt>
                <c:pt idx="1329">
                  <c:v>1.6644273939263599E-2</c:v>
                </c:pt>
                <c:pt idx="1330">
                  <c:v>1.6644273939183662E-2</c:v>
                </c:pt>
                <c:pt idx="1331">
                  <c:v>1.6644273939263599E-2</c:v>
                </c:pt>
                <c:pt idx="1332">
                  <c:v>1.6644273939183662E-2</c:v>
                </c:pt>
                <c:pt idx="1333">
                  <c:v>1.6644273939183662E-2</c:v>
                </c:pt>
                <c:pt idx="1334">
                  <c:v>1.6644273939183662E-2</c:v>
                </c:pt>
                <c:pt idx="1335">
                  <c:v>1.6644273939263599E-2</c:v>
                </c:pt>
                <c:pt idx="1336">
                  <c:v>1.6644273939263599E-2</c:v>
                </c:pt>
                <c:pt idx="1337">
                  <c:v>1.6644273939263599E-2</c:v>
                </c:pt>
                <c:pt idx="1338">
                  <c:v>1.6644273939183662E-2</c:v>
                </c:pt>
                <c:pt idx="1339">
                  <c:v>1.6644273939263599E-2</c:v>
                </c:pt>
                <c:pt idx="1340">
                  <c:v>1.6644273939183662E-2</c:v>
                </c:pt>
                <c:pt idx="1341">
                  <c:v>1.6644273939183662E-2</c:v>
                </c:pt>
                <c:pt idx="1342">
                  <c:v>1.6644273939183662E-2</c:v>
                </c:pt>
                <c:pt idx="1343">
                  <c:v>1.6644273939263599E-2</c:v>
                </c:pt>
                <c:pt idx="1344">
                  <c:v>1.6644273939263599E-2</c:v>
                </c:pt>
                <c:pt idx="1345">
                  <c:v>1.6644273939183662E-2</c:v>
                </c:pt>
                <c:pt idx="1346">
                  <c:v>1.6644273939263599E-2</c:v>
                </c:pt>
                <c:pt idx="1347">
                  <c:v>1.6644273939183662E-2</c:v>
                </c:pt>
                <c:pt idx="1348">
                  <c:v>1.6644273939263599E-2</c:v>
                </c:pt>
                <c:pt idx="1349">
                  <c:v>1.6644273939263599E-2</c:v>
                </c:pt>
                <c:pt idx="1350">
                  <c:v>1.6644273939183662E-2</c:v>
                </c:pt>
                <c:pt idx="1351">
                  <c:v>1.6644273939263599E-2</c:v>
                </c:pt>
                <c:pt idx="1352">
                  <c:v>1.6644273939263599E-2</c:v>
                </c:pt>
                <c:pt idx="1353">
                  <c:v>1.6644273939263599E-2</c:v>
                </c:pt>
                <c:pt idx="1354">
                  <c:v>1.6644273939183662E-2</c:v>
                </c:pt>
                <c:pt idx="1355">
                  <c:v>1.6644273939263599E-2</c:v>
                </c:pt>
                <c:pt idx="1356">
                  <c:v>1.6644273939263599E-2</c:v>
                </c:pt>
                <c:pt idx="1357">
                  <c:v>1.6644273939263599E-2</c:v>
                </c:pt>
                <c:pt idx="1358">
                  <c:v>1.6644273939263599E-2</c:v>
                </c:pt>
                <c:pt idx="1359">
                  <c:v>1.6644273939183662E-2</c:v>
                </c:pt>
                <c:pt idx="1360">
                  <c:v>1.6644273939183662E-2</c:v>
                </c:pt>
                <c:pt idx="1361">
                  <c:v>1.6644273939263599E-2</c:v>
                </c:pt>
                <c:pt idx="1362">
                  <c:v>1.6644273939263599E-2</c:v>
                </c:pt>
                <c:pt idx="1363">
                  <c:v>1.6644273939183662E-2</c:v>
                </c:pt>
                <c:pt idx="1364">
                  <c:v>1.6644273939263599E-2</c:v>
                </c:pt>
                <c:pt idx="1365">
                  <c:v>1.6644273939183662E-2</c:v>
                </c:pt>
                <c:pt idx="1366">
                  <c:v>1.6644273939263599E-2</c:v>
                </c:pt>
                <c:pt idx="1367">
                  <c:v>1.6644273939183662E-2</c:v>
                </c:pt>
                <c:pt idx="1368">
                  <c:v>1.6644273939263599E-2</c:v>
                </c:pt>
                <c:pt idx="1369">
                  <c:v>1.6644273939263599E-2</c:v>
                </c:pt>
                <c:pt idx="1370">
                  <c:v>1.6644273939263599E-2</c:v>
                </c:pt>
                <c:pt idx="1371">
                  <c:v>1.6644273939263599E-2</c:v>
                </c:pt>
                <c:pt idx="1372">
                  <c:v>1.6644273939263599E-2</c:v>
                </c:pt>
                <c:pt idx="1373">
                  <c:v>1.6644273939263599E-2</c:v>
                </c:pt>
                <c:pt idx="1374">
                  <c:v>1.6644273939263599E-2</c:v>
                </c:pt>
                <c:pt idx="1375">
                  <c:v>1.6644273939263599E-2</c:v>
                </c:pt>
                <c:pt idx="1376">
                  <c:v>1.6644273939183662E-2</c:v>
                </c:pt>
                <c:pt idx="1377">
                  <c:v>1.6644273939183662E-2</c:v>
                </c:pt>
                <c:pt idx="1378">
                  <c:v>1.6644273939183662E-2</c:v>
                </c:pt>
                <c:pt idx="1379">
                  <c:v>1.6644273939263599E-2</c:v>
                </c:pt>
                <c:pt idx="1380">
                  <c:v>1.6644273939183662E-2</c:v>
                </c:pt>
                <c:pt idx="1381">
                  <c:v>1.6644273939183662E-2</c:v>
                </c:pt>
                <c:pt idx="1382">
                  <c:v>1.6644273939263599E-2</c:v>
                </c:pt>
                <c:pt idx="1383">
                  <c:v>1.6644273939183662E-2</c:v>
                </c:pt>
                <c:pt idx="1384">
                  <c:v>1.6644273939263599E-2</c:v>
                </c:pt>
                <c:pt idx="1385">
                  <c:v>1.6644273939183662E-2</c:v>
                </c:pt>
                <c:pt idx="1386">
                  <c:v>1.6644273939263599E-2</c:v>
                </c:pt>
                <c:pt idx="1387">
                  <c:v>1.6644273939263599E-2</c:v>
                </c:pt>
                <c:pt idx="1388">
                  <c:v>1.6644273939263599E-2</c:v>
                </c:pt>
                <c:pt idx="1389">
                  <c:v>1.6644273939263599E-2</c:v>
                </c:pt>
                <c:pt idx="1390">
                  <c:v>1.6644273939183662E-2</c:v>
                </c:pt>
                <c:pt idx="1391">
                  <c:v>1.6644273939263599E-2</c:v>
                </c:pt>
                <c:pt idx="1392">
                  <c:v>1.6644273939183662E-2</c:v>
                </c:pt>
                <c:pt idx="1393">
                  <c:v>1.6644273939263599E-2</c:v>
                </c:pt>
                <c:pt idx="1394">
                  <c:v>1.6644273939263599E-2</c:v>
                </c:pt>
                <c:pt idx="1395">
                  <c:v>1.6644273939183662E-2</c:v>
                </c:pt>
                <c:pt idx="1396">
                  <c:v>1.6644273939263599E-2</c:v>
                </c:pt>
                <c:pt idx="1397">
                  <c:v>1.6644273939183662E-2</c:v>
                </c:pt>
                <c:pt idx="1398">
                  <c:v>1.6644273939263599E-2</c:v>
                </c:pt>
                <c:pt idx="1399">
                  <c:v>1.6644273939183662E-2</c:v>
                </c:pt>
                <c:pt idx="1400">
                  <c:v>1.6644273939263599E-2</c:v>
                </c:pt>
                <c:pt idx="1401">
                  <c:v>1.6644273939263599E-2</c:v>
                </c:pt>
                <c:pt idx="1402">
                  <c:v>1.6644273939183662E-2</c:v>
                </c:pt>
                <c:pt idx="1403">
                  <c:v>1.6644273939263599E-2</c:v>
                </c:pt>
                <c:pt idx="1404">
                  <c:v>1.6644273939183662E-2</c:v>
                </c:pt>
                <c:pt idx="1405">
                  <c:v>1.6644273939263599E-2</c:v>
                </c:pt>
                <c:pt idx="1406">
                  <c:v>1.6644273939263599E-2</c:v>
                </c:pt>
                <c:pt idx="1407">
                  <c:v>1.6644273939183662E-2</c:v>
                </c:pt>
                <c:pt idx="1408">
                  <c:v>1.6644273939183662E-2</c:v>
                </c:pt>
                <c:pt idx="1409">
                  <c:v>1.6644273939263599E-2</c:v>
                </c:pt>
                <c:pt idx="1410">
                  <c:v>1.6644273939263599E-2</c:v>
                </c:pt>
                <c:pt idx="1411">
                  <c:v>1.6644273939183662E-2</c:v>
                </c:pt>
                <c:pt idx="1412">
                  <c:v>1.6644273939263599E-2</c:v>
                </c:pt>
                <c:pt idx="1413">
                  <c:v>1.6644273939263599E-2</c:v>
                </c:pt>
                <c:pt idx="1414">
                  <c:v>1.6644273939343535E-2</c:v>
                </c:pt>
                <c:pt idx="1415">
                  <c:v>1.6644273939183662E-2</c:v>
                </c:pt>
                <c:pt idx="1416">
                  <c:v>1.6644273939263599E-2</c:v>
                </c:pt>
                <c:pt idx="1417">
                  <c:v>1.6644273939183662E-2</c:v>
                </c:pt>
                <c:pt idx="1418">
                  <c:v>1.6644273939183662E-2</c:v>
                </c:pt>
                <c:pt idx="1419">
                  <c:v>1.6644273939183662E-2</c:v>
                </c:pt>
                <c:pt idx="1420">
                  <c:v>1.6644273939263599E-2</c:v>
                </c:pt>
                <c:pt idx="1421">
                  <c:v>1.6644273939263599E-2</c:v>
                </c:pt>
                <c:pt idx="1422">
                  <c:v>1.6644273939263599E-2</c:v>
                </c:pt>
                <c:pt idx="1423">
                  <c:v>1.6644273939183662E-2</c:v>
                </c:pt>
                <c:pt idx="1424">
                  <c:v>1.6644273939183662E-2</c:v>
                </c:pt>
                <c:pt idx="1425">
                  <c:v>1.6644273939183662E-2</c:v>
                </c:pt>
                <c:pt idx="1426">
                  <c:v>1.6644273939263599E-2</c:v>
                </c:pt>
                <c:pt idx="1427">
                  <c:v>1.6644273939183662E-2</c:v>
                </c:pt>
                <c:pt idx="1428">
                  <c:v>1.6644273939263599E-2</c:v>
                </c:pt>
                <c:pt idx="1429">
                  <c:v>1.6644273939183662E-2</c:v>
                </c:pt>
                <c:pt idx="1430">
                  <c:v>1.6644273939183662E-2</c:v>
                </c:pt>
                <c:pt idx="1431">
                  <c:v>1.6644273939263599E-2</c:v>
                </c:pt>
                <c:pt idx="1432">
                  <c:v>1.6644273939183662E-2</c:v>
                </c:pt>
                <c:pt idx="1433">
                  <c:v>1.6644273939263599E-2</c:v>
                </c:pt>
                <c:pt idx="1434">
                  <c:v>1.6644273939263599E-2</c:v>
                </c:pt>
                <c:pt idx="1435">
                  <c:v>1.6644273939263599E-2</c:v>
                </c:pt>
                <c:pt idx="1436">
                  <c:v>1.6644273939263599E-2</c:v>
                </c:pt>
                <c:pt idx="1437">
                  <c:v>1.6644273939183662E-2</c:v>
                </c:pt>
                <c:pt idx="1438">
                  <c:v>1.6644273939183662E-2</c:v>
                </c:pt>
                <c:pt idx="1439">
                  <c:v>1.6644273939263599E-2</c:v>
                </c:pt>
                <c:pt idx="1440">
                  <c:v>1.6644273939183662E-2</c:v>
                </c:pt>
                <c:pt idx="1441">
                  <c:v>1.6644273939183662E-2</c:v>
                </c:pt>
                <c:pt idx="1442">
                  <c:v>1.6644273939183662E-2</c:v>
                </c:pt>
                <c:pt idx="1443">
                  <c:v>1.6644273939263599E-2</c:v>
                </c:pt>
                <c:pt idx="1444">
                  <c:v>1.6644273939183662E-2</c:v>
                </c:pt>
                <c:pt idx="1445">
                  <c:v>1.6644273939263599E-2</c:v>
                </c:pt>
                <c:pt idx="1446">
                  <c:v>1.6644273939183662E-2</c:v>
                </c:pt>
                <c:pt idx="1447">
                  <c:v>1.6644273939183662E-2</c:v>
                </c:pt>
                <c:pt idx="1448">
                  <c:v>1.6644273939183662E-2</c:v>
                </c:pt>
                <c:pt idx="1449">
                  <c:v>1.6644273939183662E-2</c:v>
                </c:pt>
                <c:pt idx="1450">
                  <c:v>1.6644273939263599E-2</c:v>
                </c:pt>
                <c:pt idx="1451">
                  <c:v>1.6644273939183662E-2</c:v>
                </c:pt>
                <c:pt idx="1452">
                  <c:v>1.6644273939183662E-2</c:v>
                </c:pt>
                <c:pt idx="1453">
                  <c:v>1.3915039525995709E-2</c:v>
                </c:pt>
                <c:pt idx="1454">
                  <c:v>1.3915039525995709E-2</c:v>
                </c:pt>
                <c:pt idx="1455">
                  <c:v>1.3915039525995709E-2</c:v>
                </c:pt>
                <c:pt idx="1456">
                  <c:v>1.3915039525995709E-2</c:v>
                </c:pt>
                <c:pt idx="1457">
                  <c:v>1.3915039525995709E-2</c:v>
                </c:pt>
                <c:pt idx="1458">
                  <c:v>1.3915039525995709E-2</c:v>
                </c:pt>
                <c:pt idx="1459">
                  <c:v>1.3915039525995709E-2</c:v>
                </c:pt>
                <c:pt idx="1460">
                  <c:v>1.3915039525995709E-2</c:v>
                </c:pt>
                <c:pt idx="1461">
                  <c:v>1.3915039525995709E-2</c:v>
                </c:pt>
                <c:pt idx="1462">
                  <c:v>1.3916115280473207E-2</c:v>
                </c:pt>
                <c:pt idx="1463">
                  <c:v>1.3915039525915773E-2</c:v>
                </c:pt>
                <c:pt idx="1464">
                  <c:v>1.3915039525915773E-2</c:v>
                </c:pt>
                <c:pt idx="1465">
                  <c:v>1.391557738937621E-2</c:v>
                </c:pt>
                <c:pt idx="1466">
                  <c:v>1.391557738932292E-2</c:v>
                </c:pt>
                <c:pt idx="1467">
                  <c:v>1.391557738937621E-2</c:v>
                </c:pt>
                <c:pt idx="1468">
                  <c:v>1.3915577389349565E-2</c:v>
                </c:pt>
                <c:pt idx="1469">
                  <c:v>1.391557738937621E-2</c:v>
                </c:pt>
                <c:pt idx="1470">
                  <c:v>1.3915577389349565E-2</c:v>
                </c:pt>
                <c:pt idx="1471">
                  <c:v>1.391557738937621E-2</c:v>
                </c:pt>
                <c:pt idx="1472">
                  <c:v>1.391557738937621E-2</c:v>
                </c:pt>
                <c:pt idx="1473">
                  <c:v>1.3915577389349565E-2</c:v>
                </c:pt>
                <c:pt idx="1474">
                  <c:v>1.391557738937621E-2</c:v>
                </c:pt>
                <c:pt idx="1475">
                  <c:v>1.3915577389349565E-2</c:v>
                </c:pt>
                <c:pt idx="1476">
                  <c:v>1.3915577389349565E-2</c:v>
                </c:pt>
                <c:pt idx="1477">
                  <c:v>1.3915577389349565E-2</c:v>
                </c:pt>
                <c:pt idx="1478">
                  <c:v>1.3915577389349565E-2</c:v>
                </c:pt>
                <c:pt idx="1479">
                  <c:v>1.391557738937621E-2</c:v>
                </c:pt>
                <c:pt idx="1480">
                  <c:v>1.3915577389349565E-2</c:v>
                </c:pt>
                <c:pt idx="1481">
                  <c:v>1.3915577389349565E-2</c:v>
                </c:pt>
                <c:pt idx="1482">
                  <c:v>1.3915577389349565E-2</c:v>
                </c:pt>
                <c:pt idx="1483">
                  <c:v>1.3915577389349565E-2</c:v>
                </c:pt>
                <c:pt idx="1484">
                  <c:v>1.391557738937621E-2</c:v>
                </c:pt>
                <c:pt idx="1485">
                  <c:v>1.3915577389349565E-2</c:v>
                </c:pt>
                <c:pt idx="1486">
                  <c:v>1.3915577389349565E-2</c:v>
                </c:pt>
                <c:pt idx="1487">
                  <c:v>1.3915577389349565E-2</c:v>
                </c:pt>
                <c:pt idx="1488">
                  <c:v>1.3915577389349565E-2</c:v>
                </c:pt>
                <c:pt idx="1489">
                  <c:v>1.391557738937621E-2</c:v>
                </c:pt>
                <c:pt idx="1490">
                  <c:v>1.3915577389349565E-2</c:v>
                </c:pt>
                <c:pt idx="1491">
                  <c:v>1.3915577389349565E-2</c:v>
                </c:pt>
                <c:pt idx="1492">
                  <c:v>1.3915577389349565E-2</c:v>
                </c:pt>
                <c:pt idx="1493">
                  <c:v>1.3915577389349565E-2</c:v>
                </c:pt>
                <c:pt idx="1494">
                  <c:v>1.391557738937621E-2</c:v>
                </c:pt>
                <c:pt idx="1495">
                  <c:v>1.3915577389349565E-2</c:v>
                </c:pt>
                <c:pt idx="1496">
                  <c:v>1.391557738937621E-2</c:v>
                </c:pt>
                <c:pt idx="1497">
                  <c:v>1.3915577389349565E-2</c:v>
                </c:pt>
                <c:pt idx="1498">
                  <c:v>1.3915577389349565E-2</c:v>
                </c:pt>
                <c:pt idx="1499">
                  <c:v>1.3915039525915773E-2</c:v>
                </c:pt>
                <c:pt idx="1500">
                  <c:v>1.3915039525915773E-2</c:v>
                </c:pt>
                <c:pt idx="1501">
                  <c:v>1.3915039525995709E-2</c:v>
                </c:pt>
                <c:pt idx="1502">
                  <c:v>1.3915039525995709E-2</c:v>
                </c:pt>
                <c:pt idx="1503">
                  <c:v>1.3915039525995709E-2</c:v>
                </c:pt>
                <c:pt idx="1504">
                  <c:v>1.3915039525915773E-2</c:v>
                </c:pt>
                <c:pt idx="1505">
                  <c:v>1.3915039525995709E-2</c:v>
                </c:pt>
                <c:pt idx="1506">
                  <c:v>1.3915039525995709E-2</c:v>
                </c:pt>
                <c:pt idx="1507">
                  <c:v>1.3915039525995709E-2</c:v>
                </c:pt>
                <c:pt idx="1508">
                  <c:v>1.3915039525995709E-2</c:v>
                </c:pt>
                <c:pt idx="1509">
                  <c:v>1.3915039525915773E-2</c:v>
                </c:pt>
                <c:pt idx="1510">
                  <c:v>1.3915039525995709E-2</c:v>
                </c:pt>
                <c:pt idx="1511">
                  <c:v>1.3915039525915773E-2</c:v>
                </c:pt>
                <c:pt idx="1512">
                  <c:v>1.3915039525995709E-2</c:v>
                </c:pt>
                <c:pt idx="1513">
                  <c:v>1.3915039525995709E-2</c:v>
                </c:pt>
                <c:pt idx="1514">
                  <c:v>1.3915039525995709E-2</c:v>
                </c:pt>
                <c:pt idx="1515">
                  <c:v>1.3915039525915773E-2</c:v>
                </c:pt>
                <c:pt idx="1516">
                  <c:v>1.3915039525995709E-2</c:v>
                </c:pt>
                <c:pt idx="1517">
                  <c:v>1.3915039525995709E-2</c:v>
                </c:pt>
                <c:pt idx="1518">
                  <c:v>1.3915039525995709E-2</c:v>
                </c:pt>
                <c:pt idx="1519">
                  <c:v>1.3915039525915773E-2</c:v>
                </c:pt>
                <c:pt idx="1520">
                  <c:v>1.3915039525995709E-2</c:v>
                </c:pt>
                <c:pt idx="1521">
                  <c:v>1.3915039525995709E-2</c:v>
                </c:pt>
                <c:pt idx="1522">
                  <c:v>1.3915039525995709E-2</c:v>
                </c:pt>
                <c:pt idx="1523">
                  <c:v>1.3915039525995709E-2</c:v>
                </c:pt>
                <c:pt idx="1524">
                  <c:v>1.3915039525995709E-2</c:v>
                </c:pt>
                <c:pt idx="1525">
                  <c:v>1.3915039525915773E-2</c:v>
                </c:pt>
                <c:pt idx="1526">
                  <c:v>1.3915039525915773E-2</c:v>
                </c:pt>
                <c:pt idx="1527">
                  <c:v>1.3915039525915773E-2</c:v>
                </c:pt>
                <c:pt idx="1528">
                  <c:v>1.3915039525995709E-2</c:v>
                </c:pt>
                <c:pt idx="1529">
                  <c:v>1.3915039525915773E-2</c:v>
                </c:pt>
                <c:pt idx="1530">
                  <c:v>1.3915039525995709E-2</c:v>
                </c:pt>
                <c:pt idx="1531">
                  <c:v>1.3915039525915773E-2</c:v>
                </c:pt>
                <c:pt idx="1532">
                  <c:v>1.3915039525995709E-2</c:v>
                </c:pt>
                <c:pt idx="1533">
                  <c:v>1.3915039525995709E-2</c:v>
                </c:pt>
                <c:pt idx="1534">
                  <c:v>1.3915039525995709E-2</c:v>
                </c:pt>
                <c:pt idx="1535">
                  <c:v>1.3915039525995709E-2</c:v>
                </c:pt>
                <c:pt idx="1536">
                  <c:v>1.3915039525915773E-2</c:v>
                </c:pt>
                <c:pt idx="1537">
                  <c:v>1.3915039525915773E-2</c:v>
                </c:pt>
                <c:pt idx="1538">
                  <c:v>1.3915039525995709E-2</c:v>
                </c:pt>
                <c:pt idx="1539">
                  <c:v>1.3915039525995709E-2</c:v>
                </c:pt>
                <c:pt idx="1540">
                  <c:v>1.3915039526075645E-2</c:v>
                </c:pt>
                <c:pt idx="1541">
                  <c:v>1.3915039525915773E-2</c:v>
                </c:pt>
                <c:pt idx="1542">
                  <c:v>1.3915039526075645E-2</c:v>
                </c:pt>
                <c:pt idx="1543">
                  <c:v>1.3915039525915773E-2</c:v>
                </c:pt>
                <c:pt idx="1544">
                  <c:v>1.3915039525995709E-2</c:v>
                </c:pt>
                <c:pt idx="1545">
                  <c:v>1.3915039525915773E-2</c:v>
                </c:pt>
                <c:pt idx="1546">
                  <c:v>1.3915039525915773E-2</c:v>
                </c:pt>
                <c:pt idx="1547">
                  <c:v>1.3915039525995709E-2</c:v>
                </c:pt>
                <c:pt idx="1548">
                  <c:v>1.3915039525915773E-2</c:v>
                </c:pt>
                <c:pt idx="1549">
                  <c:v>1.3915039525995709E-2</c:v>
                </c:pt>
                <c:pt idx="1550">
                  <c:v>1.3915039525995709E-2</c:v>
                </c:pt>
                <c:pt idx="1551">
                  <c:v>1.3915039525995709E-2</c:v>
                </c:pt>
                <c:pt idx="1552">
                  <c:v>1.3915039525995709E-2</c:v>
                </c:pt>
                <c:pt idx="1553">
                  <c:v>1.3915039525915773E-2</c:v>
                </c:pt>
                <c:pt idx="1554">
                  <c:v>1.3915039525995709E-2</c:v>
                </c:pt>
                <c:pt idx="1555">
                  <c:v>1.3915039525995709E-2</c:v>
                </c:pt>
                <c:pt idx="1556">
                  <c:v>1.3915039525995709E-2</c:v>
                </c:pt>
                <c:pt idx="1557">
                  <c:v>1.3915039525915773E-2</c:v>
                </c:pt>
                <c:pt idx="1558">
                  <c:v>1.3915039525995709E-2</c:v>
                </c:pt>
                <c:pt idx="1559">
                  <c:v>1.3915039525915773E-2</c:v>
                </c:pt>
                <c:pt idx="1560">
                  <c:v>1.3915039525995709E-2</c:v>
                </c:pt>
                <c:pt idx="1561">
                  <c:v>1.3915039525995709E-2</c:v>
                </c:pt>
                <c:pt idx="1562">
                  <c:v>1.3915039525915773E-2</c:v>
                </c:pt>
                <c:pt idx="1563">
                  <c:v>1.3915039525915773E-2</c:v>
                </c:pt>
                <c:pt idx="1564">
                  <c:v>1.3915039525915773E-2</c:v>
                </c:pt>
                <c:pt idx="1565">
                  <c:v>1.3915039525995709E-2</c:v>
                </c:pt>
                <c:pt idx="1566">
                  <c:v>1.3915039526075645E-2</c:v>
                </c:pt>
                <c:pt idx="1567">
                  <c:v>1.3915039525995709E-2</c:v>
                </c:pt>
                <c:pt idx="1568">
                  <c:v>1.3915039525995709E-2</c:v>
                </c:pt>
                <c:pt idx="1569">
                  <c:v>1.3915039525995709E-2</c:v>
                </c:pt>
                <c:pt idx="1570">
                  <c:v>1.3915039525995709E-2</c:v>
                </c:pt>
                <c:pt idx="1571">
                  <c:v>1.3915039525915773E-2</c:v>
                </c:pt>
                <c:pt idx="1572">
                  <c:v>1.3915039525995709E-2</c:v>
                </c:pt>
                <c:pt idx="1573">
                  <c:v>1.3915039525995709E-2</c:v>
                </c:pt>
                <c:pt idx="1574">
                  <c:v>1.3915039525915773E-2</c:v>
                </c:pt>
                <c:pt idx="1575">
                  <c:v>1.3915039525995709E-2</c:v>
                </c:pt>
                <c:pt idx="1576">
                  <c:v>1.3915039525995709E-2</c:v>
                </c:pt>
                <c:pt idx="1577">
                  <c:v>1.3915039525995709E-2</c:v>
                </c:pt>
                <c:pt idx="1578">
                  <c:v>1.3915039525995709E-2</c:v>
                </c:pt>
                <c:pt idx="1579">
                  <c:v>1.3915039525915773E-2</c:v>
                </c:pt>
                <c:pt idx="1580">
                  <c:v>1.3915039525995709E-2</c:v>
                </c:pt>
                <c:pt idx="1581">
                  <c:v>1.3915039525915773E-2</c:v>
                </c:pt>
                <c:pt idx="1582">
                  <c:v>1.3915039525915773E-2</c:v>
                </c:pt>
                <c:pt idx="1583">
                  <c:v>1.3915039525995709E-2</c:v>
                </c:pt>
                <c:pt idx="1584">
                  <c:v>1.3915039525915773E-2</c:v>
                </c:pt>
                <c:pt idx="1585">
                  <c:v>1.3915039525915773E-2</c:v>
                </c:pt>
                <c:pt idx="1586">
                  <c:v>1.3915039525995709E-2</c:v>
                </c:pt>
                <c:pt idx="1587">
                  <c:v>1.3915039525995709E-2</c:v>
                </c:pt>
                <c:pt idx="1588">
                  <c:v>1.3915039525915773E-2</c:v>
                </c:pt>
                <c:pt idx="1589">
                  <c:v>1.3915039525995709E-2</c:v>
                </c:pt>
                <c:pt idx="1590">
                  <c:v>1.3915039525995709E-2</c:v>
                </c:pt>
                <c:pt idx="1591">
                  <c:v>1.3915039525915773E-2</c:v>
                </c:pt>
                <c:pt idx="1592">
                  <c:v>1.3915039525995709E-2</c:v>
                </c:pt>
                <c:pt idx="1593">
                  <c:v>1.3915039525915773E-2</c:v>
                </c:pt>
                <c:pt idx="1594">
                  <c:v>1.3915039525995709E-2</c:v>
                </c:pt>
                <c:pt idx="1595">
                  <c:v>1.3915039525915773E-2</c:v>
                </c:pt>
                <c:pt idx="1596">
                  <c:v>1.3915039525915773E-2</c:v>
                </c:pt>
                <c:pt idx="1597">
                  <c:v>1.3915039525995709E-2</c:v>
                </c:pt>
                <c:pt idx="1598">
                  <c:v>1.3915039525995709E-2</c:v>
                </c:pt>
                <c:pt idx="1599">
                  <c:v>1.3915039525995709E-2</c:v>
                </c:pt>
                <c:pt idx="1600">
                  <c:v>1.3915039525995709E-2</c:v>
                </c:pt>
                <c:pt idx="1601">
                  <c:v>1.3915039525915773E-2</c:v>
                </c:pt>
                <c:pt idx="1602">
                  <c:v>1.3915039525995709E-2</c:v>
                </c:pt>
                <c:pt idx="1603">
                  <c:v>1.3915039525915773E-2</c:v>
                </c:pt>
                <c:pt idx="1604">
                  <c:v>1.3915039525915773E-2</c:v>
                </c:pt>
                <c:pt idx="1605">
                  <c:v>1.3915039525995709E-2</c:v>
                </c:pt>
                <c:pt idx="1606">
                  <c:v>1.3915039525995709E-2</c:v>
                </c:pt>
                <c:pt idx="1607">
                  <c:v>1.3915039525995709E-2</c:v>
                </c:pt>
                <c:pt idx="1608">
                  <c:v>1.3915039525995709E-2</c:v>
                </c:pt>
                <c:pt idx="1609">
                  <c:v>1.3915039525915773E-2</c:v>
                </c:pt>
                <c:pt idx="1610">
                  <c:v>1.3915039525995709E-2</c:v>
                </c:pt>
                <c:pt idx="1611">
                  <c:v>1.3915039525915773E-2</c:v>
                </c:pt>
                <c:pt idx="1612">
                  <c:v>1.3915039525995709E-2</c:v>
                </c:pt>
                <c:pt idx="1613">
                  <c:v>1.3915039525995709E-2</c:v>
                </c:pt>
                <c:pt idx="1614">
                  <c:v>1.3915039525995709E-2</c:v>
                </c:pt>
                <c:pt idx="1615">
                  <c:v>1.3915039525915773E-2</c:v>
                </c:pt>
                <c:pt idx="1616">
                  <c:v>1.3915039526075645E-2</c:v>
                </c:pt>
                <c:pt idx="1617">
                  <c:v>1.3915039525915773E-2</c:v>
                </c:pt>
                <c:pt idx="1618">
                  <c:v>1.3915039525995709E-2</c:v>
                </c:pt>
                <c:pt idx="1619">
                  <c:v>1.3915039525915773E-2</c:v>
                </c:pt>
                <c:pt idx="1620">
                  <c:v>1.3915039525995709E-2</c:v>
                </c:pt>
                <c:pt idx="1621">
                  <c:v>1.3915039525915773E-2</c:v>
                </c:pt>
                <c:pt idx="1622">
                  <c:v>1.3915039525915773E-2</c:v>
                </c:pt>
                <c:pt idx="1623">
                  <c:v>1.3915039525915773E-2</c:v>
                </c:pt>
                <c:pt idx="1624">
                  <c:v>1.3915039525915773E-2</c:v>
                </c:pt>
                <c:pt idx="1625">
                  <c:v>1.3915039525915773E-2</c:v>
                </c:pt>
                <c:pt idx="1626">
                  <c:v>1.3915039525995709E-2</c:v>
                </c:pt>
                <c:pt idx="1627">
                  <c:v>1.3915039525915773E-2</c:v>
                </c:pt>
                <c:pt idx="1628">
                  <c:v>1.3915039525915773E-2</c:v>
                </c:pt>
                <c:pt idx="1629">
                  <c:v>1.3915039525995709E-2</c:v>
                </c:pt>
                <c:pt idx="1630">
                  <c:v>1.3915039525995709E-2</c:v>
                </c:pt>
                <c:pt idx="1631">
                  <c:v>1.3915039525995709E-2</c:v>
                </c:pt>
                <c:pt idx="1632">
                  <c:v>1.3915039525995709E-2</c:v>
                </c:pt>
                <c:pt idx="1633">
                  <c:v>1.3915039525915773E-2</c:v>
                </c:pt>
                <c:pt idx="1634">
                  <c:v>1.3915039525995709E-2</c:v>
                </c:pt>
                <c:pt idx="1635">
                  <c:v>1.3915039525995709E-2</c:v>
                </c:pt>
                <c:pt idx="1636">
                  <c:v>1.3915039525995709E-2</c:v>
                </c:pt>
                <c:pt idx="1637">
                  <c:v>1.3915039525915773E-2</c:v>
                </c:pt>
                <c:pt idx="1638">
                  <c:v>1.3915039525915773E-2</c:v>
                </c:pt>
                <c:pt idx="1639">
                  <c:v>1.3915039525915773E-2</c:v>
                </c:pt>
                <c:pt idx="1640">
                  <c:v>1.3915039525915773E-2</c:v>
                </c:pt>
                <c:pt idx="1641">
                  <c:v>1.3915039525995709E-2</c:v>
                </c:pt>
                <c:pt idx="1642">
                  <c:v>1.3915039525995709E-2</c:v>
                </c:pt>
                <c:pt idx="1643">
                  <c:v>1.3915039525995709E-2</c:v>
                </c:pt>
                <c:pt idx="1644">
                  <c:v>1.3915039525995709E-2</c:v>
                </c:pt>
                <c:pt idx="1645">
                  <c:v>1.3915039525995709E-2</c:v>
                </c:pt>
                <c:pt idx="1646">
                  <c:v>1.3915039525995709E-2</c:v>
                </c:pt>
                <c:pt idx="1647">
                  <c:v>1.3915039525915773E-2</c:v>
                </c:pt>
                <c:pt idx="1648">
                  <c:v>1.3915039525915773E-2</c:v>
                </c:pt>
                <c:pt idx="1649">
                  <c:v>1.3915039525995709E-2</c:v>
                </c:pt>
                <c:pt idx="1650">
                  <c:v>1.3915039525995709E-2</c:v>
                </c:pt>
                <c:pt idx="1651">
                  <c:v>1.3915039525915773E-2</c:v>
                </c:pt>
                <c:pt idx="1652">
                  <c:v>1.3915039525995709E-2</c:v>
                </c:pt>
                <c:pt idx="1653">
                  <c:v>1.3915039525915773E-2</c:v>
                </c:pt>
                <c:pt idx="1654">
                  <c:v>1.3915039525995709E-2</c:v>
                </c:pt>
                <c:pt idx="1655">
                  <c:v>1.3915039525915773E-2</c:v>
                </c:pt>
                <c:pt idx="1656">
                  <c:v>1.3915039525995709E-2</c:v>
                </c:pt>
                <c:pt idx="1657">
                  <c:v>1.3915039525915773E-2</c:v>
                </c:pt>
                <c:pt idx="1658">
                  <c:v>1.3915039525995709E-2</c:v>
                </c:pt>
                <c:pt idx="1659">
                  <c:v>1.3915039525915773E-2</c:v>
                </c:pt>
                <c:pt idx="1660">
                  <c:v>1.3915039525995709E-2</c:v>
                </c:pt>
                <c:pt idx="1661">
                  <c:v>1.3915039525995709E-2</c:v>
                </c:pt>
                <c:pt idx="1662">
                  <c:v>1.3915039525995709E-2</c:v>
                </c:pt>
                <c:pt idx="1663">
                  <c:v>1.3915039525995709E-2</c:v>
                </c:pt>
                <c:pt idx="1664">
                  <c:v>1.3915039525995709E-2</c:v>
                </c:pt>
                <c:pt idx="1665">
                  <c:v>1.3915039525995709E-2</c:v>
                </c:pt>
                <c:pt idx="1666">
                  <c:v>1.3915039525995709E-2</c:v>
                </c:pt>
                <c:pt idx="1667">
                  <c:v>1.3915039525995709E-2</c:v>
                </c:pt>
                <c:pt idx="1668">
                  <c:v>1.3915039525995709E-2</c:v>
                </c:pt>
                <c:pt idx="1669">
                  <c:v>1.3915039525915773E-2</c:v>
                </c:pt>
                <c:pt idx="1670">
                  <c:v>1.3915039525995709E-2</c:v>
                </c:pt>
                <c:pt idx="1671">
                  <c:v>1.3915039525915773E-2</c:v>
                </c:pt>
                <c:pt idx="1672">
                  <c:v>1.3915039525995709E-2</c:v>
                </c:pt>
                <c:pt idx="1673">
                  <c:v>1.3915039525995709E-2</c:v>
                </c:pt>
                <c:pt idx="1674">
                  <c:v>1.3915039525915773E-2</c:v>
                </c:pt>
                <c:pt idx="1675">
                  <c:v>1.3915039525995709E-2</c:v>
                </c:pt>
                <c:pt idx="1676">
                  <c:v>1.3915039525995709E-2</c:v>
                </c:pt>
                <c:pt idx="1677">
                  <c:v>1.3915039525915773E-2</c:v>
                </c:pt>
                <c:pt idx="1678">
                  <c:v>1.3915039525995709E-2</c:v>
                </c:pt>
                <c:pt idx="1679">
                  <c:v>1.3915039525915773E-2</c:v>
                </c:pt>
                <c:pt idx="1680">
                  <c:v>1.3915039525995709E-2</c:v>
                </c:pt>
                <c:pt idx="1681">
                  <c:v>1.3915039525915773E-2</c:v>
                </c:pt>
                <c:pt idx="1682">
                  <c:v>1.3915039525995709E-2</c:v>
                </c:pt>
                <c:pt idx="1683">
                  <c:v>1.3915039525995709E-2</c:v>
                </c:pt>
                <c:pt idx="1684">
                  <c:v>1.3915039525995709E-2</c:v>
                </c:pt>
                <c:pt idx="1685">
                  <c:v>1.3915039525995709E-2</c:v>
                </c:pt>
                <c:pt idx="1686">
                  <c:v>1.3915039525995709E-2</c:v>
                </c:pt>
                <c:pt idx="1687">
                  <c:v>1.3915039525995709E-2</c:v>
                </c:pt>
                <c:pt idx="1688">
                  <c:v>1.3915039525995709E-2</c:v>
                </c:pt>
                <c:pt idx="1689">
                  <c:v>1.3915039525915773E-2</c:v>
                </c:pt>
                <c:pt idx="1690">
                  <c:v>1.3915039525995709E-2</c:v>
                </c:pt>
                <c:pt idx="1691">
                  <c:v>1.3915039525995709E-2</c:v>
                </c:pt>
                <c:pt idx="1692">
                  <c:v>1.3915039525915773E-2</c:v>
                </c:pt>
                <c:pt idx="1693">
                  <c:v>1.3915039525915773E-2</c:v>
                </c:pt>
                <c:pt idx="1694">
                  <c:v>1.3915039525995709E-2</c:v>
                </c:pt>
                <c:pt idx="1695">
                  <c:v>1.3915039525915773E-2</c:v>
                </c:pt>
                <c:pt idx="1696">
                  <c:v>1.3915039525995709E-2</c:v>
                </c:pt>
                <c:pt idx="1697">
                  <c:v>1.3915039525995709E-2</c:v>
                </c:pt>
                <c:pt idx="1698">
                  <c:v>1.3915039525995709E-2</c:v>
                </c:pt>
                <c:pt idx="1699">
                  <c:v>1.3915039525995709E-2</c:v>
                </c:pt>
                <c:pt idx="1700">
                  <c:v>1.3915039525995709E-2</c:v>
                </c:pt>
                <c:pt idx="1701">
                  <c:v>1.3915039525995709E-2</c:v>
                </c:pt>
                <c:pt idx="1702">
                  <c:v>1.3915039525995709E-2</c:v>
                </c:pt>
                <c:pt idx="1703">
                  <c:v>1.3915039525995709E-2</c:v>
                </c:pt>
                <c:pt idx="1704">
                  <c:v>1.3915039525995709E-2</c:v>
                </c:pt>
                <c:pt idx="1705">
                  <c:v>1.3915039525915773E-2</c:v>
                </c:pt>
                <c:pt idx="1706">
                  <c:v>1.3915039525995709E-2</c:v>
                </c:pt>
                <c:pt idx="1707">
                  <c:v>1.3915039525915773E-2</c:v>
                </c:pt>
                <c:pt idx="1708">
                  <c:v>1.3915039525995709E-2</c:v>
                </c:pt>
                <c:pt idx="1709">
                  <c:v>1.3915039525915773E-2</c:v>
                </c:pt>
                <c:pt idx="1710">
                  <c:v>1.3915039525995709E-2</c:v>
                </c:pt>
                <c:pt idx="1711">
                  <c:v>1.3915039525995709E-2</c:v>
                </c:pt>
                <c:pt idx="1712">
                  <c:v>1.3915039525995709E-2</c:v>
                </c:pt>
                <c:pt idx="1713">
                  <c:v>1.2578541811896216E-2</c:v>
                </c:pt>
                <c:pt idx="1714">
                  <c:v>1.2578541811896216E-2</c:v>
                </c:pt>
                <c:pt idx="1715">
                  <c:v>1.257854181181628E-2</c:v>
                </c:pt>
                <c:pt idx="1716">
                  <c:v>1.2578541811896216E-2</c:v>
                </c:pt>
                <c:pt idx="1717">
                  <c:v>1.257854181181628E-2</c:v>
                </c:pt>
                <c:pt idx="1718">
                  <c:v>1.2578541811896216E-2</c:v>
                </c:pt>
                <c:pt idx="1719">
                  <c:v>1.2578541811976152E-2</c:v>
                </c:pt>
                <c:pt idx="1720">
                  <c:v>1.2578541811976152E-2</c:v>
                </c:pt>
                <c:pt idx="1721">
                  <c:v>1.2578541811896216E-2</c:v>
                </c:pt>
                <c:pt idx="1722">
                  <c:v>1.2578541811896216E-2</c:v>
                </c:pt>
                <c:pt idx="1723">
                  <c:v>1.2579420841017708E-2</c:v>
                </c:pt>
                <c:pt idx="1724">
                  <c:v>1.2578541811896216E-2</c:v>
                </c:pt>
                <c:pt idx="1725">
                  <c:v>1.2578541811896216E-2</c:v>
                </c:pt>
                <c:pt idx="1726">
                  <c:v>1.2578541811896216E-2</c:v>
                </c:pt>
                <c:pt idx="1727">
                  <c:v>1.2578541811976152E-2</c:v>
                </c:pt>
                <c:pt idx="1728">
                  <c:v>1.2578541811896216E-2</c:v>
                </c:pt>
                <c:pt idx="1729">
                  <c:v>1.2578541811896216E-2</c:v>
                </c:pt>
                <c:pt idx="1730">
                  <c:v>1.2578541811896216E-2</c:v>
                </c:pt>
                <c:pt idx="1731">
                  <c:v>1.257854181181628E-2</c:v>
                </c:pt>
                <c:pt idx="1732">
                  <c:v>1.2578541811896216E-2</c:v>
                </c:pt>
                <c:pt idx="1733">
                  <c:v>1.2578541811896216E-2</c:v>
                </c:pt>
                <c:pt idx="1734">
                  <c:v>1.2578541811896216E-2</c:v>
                </c:pt>
                <c:pt idx="1735">
                  <c:v>1.2578541811896216E-2</c:v>
                </c:pt>
                <c:pt idx="1736">
                  <c:v>1.2578541811976152E-2</c:v>
                </c:pt>
                <c:pt idx="1737">
                  <c:v>1.2578541811976152E-2</c:v>
                </c:pt>
                <c:pt idx="1738">
                  <c:v>1.2578541811976152E-2</c:v>
                </c:pt>
                <c:pt idx="1739">
                  <c:v>1.2578541811896216E-2</c:v>
                </c:pt>
                <c:pt idx="1740">
                  <c:v>1.2578541811896216E-2</c:v>
                </c:pt>
                <c:pt idx="1741">
                  <c:v>1.2578541811896216E-2</c:v>
                </c:pt>
                <c:pt idx="1742">
                  <c:v>1.2578541811976152E-2</c:v>
                </c:pt>
                <c:pt idx="1743">
                  <c:v>1.2578541811896216E-2</c:v>
                </c:pt>
                <c:pt idx="1744">
                  <c:v>1.2578541811896216E-2</c:v>
                </c:pt>
                <c:pt idx="1745">
                  <c:v>1.2578541811896216E-2</c:v>
                </c:pt>
                <c:pt idx="1746">
                  <c:v>1.2578541811896216E-2</c:v>
                </c:pt>
                <c:pt idx="1747">
                  <c:v>1.2578541811896216E-2</c:v>
                </c:pt>
                <c:pt idx="1748">
                  <c:v>1.2578541811896216E-2</c:v>
                </c:pt>
                <c:pt idx="1749">
                  <c:v>1.2578541811976152E-2</c:v>
                </c:pt>
                <c:pt idx="1750">
                  <c:v>1.2578541811896216E-2</c:v>
                </c:pt>
                <c:pt idx="1751">
                  <c:v>1.2578541811976152E-2</c:v>
                </c:pt>
                <c:pt idx="1752">
                  <c:v>1.2578541811896216E-2</c:v>
                </c:pt>
                <c:pt idx="1753">
                  <c:v>1.2578541811896216E-2</c:v>
                </c:pt>
                <c:pt idx="1754">
                  <c:v>1.2578541811896216E-2</c:v>
                </c:pt>
                <c:pt idx="1755">
                  <c:v>1.2578541811896216E-2</c:v>
                </c:pt>
                <c:pt idx="1756">
                  <c:v>1.2578541811896216E-2</c:v>
                </c:pt>
                <c:pt idx="1757">
                  <c:v>1.2578541811976152E-2</c:v>
                </c:pt>
                <c:pt idx="1758">
                  <c:v>1.2578541811976152E-2</c:v>
                </c:pt>
                <c:pt idx="1759">
                  <c:v>1.2578981316249127E-2</c:v>
                </c:pt>
                <c:pt idx="1760">
                  <c:v>1.2578981316222482E-2</c:v>
                </c:pt>
                <c:pt idx="1761">
                  <c:v>1.2578981316222482E-2</c:v>
                </c:pt>
                <c:pt idx="1762">
                  <c:v>1.2578981316222482E-2</c:v>
                </c:pt>
                <c:pt idx="1763">
                  <c:v>1.2578981316222482E-2</c:v>
                </c:pt>
                <c:pt idx="1764">
                  <c:v>1.2578981316249127E-2</c:v>
                </c:pt>
                <c:pt idx="1765">
                  <c:v>1.2578981316222482E-2</c:v>
                </c:pt>
                <c:pt idx="1766">
                  <c:v>1.2578981316249127E-2</c:v>
                </c:pt>
                <c:pt idx="1767">
                  <c:v>1.2578981316249127E-2</c:v>
                </c:pt>
                <c:pt idx="1768">
                  <c:v>1.2578981316222482E-2</c:v>
                </c:pt>
                <c:pt idx="1769">
                  <c:v>1.2578981316222482E-2</c:v>
                </c:pt>
                <c:pt idx="1770">
                  <c:v>1.2578981316222482E-2</c:v>
                </c:pt>
                <c:pt idx="1771">
                  <c:v>1.2578981316222482E-2</c:v>
                </c:pt>
                <c:pt idx="1772">
                  <c:v>1.2578981316222482E-2</c:v>
                </c:pt>
                <c:pt idx="1773">
                  <c:v>1.2578541811896216E-2</c:v>
                </c:pt>
                <c:pt idx="1774">
                  <c:v>1.2578541811896216E-2</c:v>
                </c:pt>
                <c:pt idx="1775">
                  <c:v>1.2578541811976152E-2</c:v>
                </c:pt>
                <c:pt idx="1776">
                  <c:v>1.2578541811896216E-2</c:v>
                </c:pt>
                <c:pt idx="1777">
                  <c:v>1.2578541811896216E-2</c:v>
                </c:pt>
                <c:pt idx="1778">
                  <c:v>1.2578541811976152E-2</c:v>
                </c:pt>
                <c:pt idx="1779">
                  <c:v>1.2578541811976152E-2</c:v>
                </c:pt>
                <c:pt idx="1780">
                  <c:v>1.2578541811896216E-2</c:v>
                </c:pt>
                <c:pt idx="1781">
                  <c:v>1.2578541811896216E-2</c:v>
                </c:pt>
                <c:pt idx="1782">
                  <c:v>1.2578541811896216E-2</c:v>
                </c:pt>
                <c:pt idx="1783">
                  <c:v>1.2578541811976152E-2</c:v>
                </c:pt>
                <c:pt idx="1784">
                  <c:v>1.2578541811896216E-2</c:v>
                </c:pt>
                <c:pt idx="1785">
                  <c:v>1.2578541811896216E-2</c:v>
                </c:pt>
                <c:pt idx="1786">
                  <c:v>1.2578541811896216E-2</c:v>
                </c:pt>
                <c:pt idx="1787">
                  <c:v>1.2578541811896216E-2</c:v>
                </c:pt>
                <c:pt idx="1788">
                  <c:v>1.2578541811976152E-2</c:v>
                </c:pt>
                <c:pt idx="1789">
                  <c:v>1.2578541811896216E-2</c:v>
                </c:pt>
                <c:pt idx="1790">
                  <c:v>1.2578541811896216E-2</c:v>
                </c:pt>
                <c:pt idx="1791">
                  <c:v>1.2578541811896216E-2</c:v>
                </c:pt>
                <c:pt idx="1792">
                  <c:v>1.2578541811896216E-2</c:v>
                </c:pt>
                <c:pt idx="1793">
                  <c:v>1.2578541811896216E-2</c:v>
                </c:pt>
                <c:pt idx="1794">
                  <c:v>1.2578541811976152E-2</c:v>
                </c:pt>
                <c:pt idx="1795">
                  <c:v>1.2578541811896216E-2</c:v>
                </c:pt>
                <c:pt idx="1796">
                  <c:v>1.2578541811976152E-2</c:v>
                </c:pt>
                <c:pt idx="1797">
                  <c:v>1.2578541811896216E-2</c:v>
                </c:pt>
                <c:pt idx="1798">
                  <c:v>1.2578541811896216E-2</c:v>
                </c:pt>
                <c:pt idx="1799">
                  <c:v>1.2578541811896216E-2</c:v>
                </c:pt>
                <c:pt idx="1800">
                  <c:v>1.257854181181628E-2</c:v>
                </c:pt>
                <c:pt idx="1801">
                  <c:v>1.2578541811976152E-2</c:v>
                </c:pt>
                <c:pt idx="1802">
                  <c:v>1.2578541811896216E-2</c:v>
                </c:pt>
                <c:pt idx="1803">
                  <c:v>1.2578541811976152E-2</c:v>
                </c:pt>
                <c:pt idx="1804">
                  <c:v>1.2578541811896216E-2</c:v>
                </c:pt>
                <c:pt idx="1805">
                  <c:v>1.2578541811896216E-2</c:v>
                </c:pt>
                <c:pt idx="1806">
                  <c:v>1.2578541811896216E-2</c:v>
                </c:pt>
                <c:pt idx="1807">
                  <c:v>1.2578541811896216E-2</c:v>
                </c:pt>
                <c:pt idx="1808">
                  <c:v>1.2578541811976152E-2</c:v>
                </c:pt>
                <c:pt idx="1809">
                  <c:v>1.257854181181628E-2</c:v>
                </c:pt>
                <c:pt idx="1810">
                  <c:v>1.2578541811896216E-2</c:v>
                </c:pt>
                <c:pt idx="1811">
                  <c:v>1.2578541811896216E-2</c:v>
                </c:pt>
                <c:pt idx="1812">
                  <c:v>1.2578541811976152E-2</c:v>
                </c:pt>
                <c:pt idx="1813">
                  <c:v>1.2578541811976152E-2</c:v>
                </c:pt>
                <c:pt idx="1814">
                  <c:v>1.2578541811896216E-2</c:v>
                </c:pt>
                <c:pt idx="1815">
                  <c:v>1.2578541811896216E-2</c:v>
                </c:pt>
                <c:pt idx="1816">
                  <c:v>1.2578541811896216E-2</c:v>
                </c:pt>
                <c:pt idx="1817">
                  <c:v>1.257854181181628E-2</c:v>
                </c:pt>
                <c:pt idx="1818">
                  <c:v>1.257854181181628E-2</c:v>
                </c:pt>
                <c:pt idx="1819">
                  <c:v>1.2578541811896216E-2</c:v>
                </c:pt>
                <c:pt idx="1820">
                  <c:v>1.2578541811896216E-2</c:v>
                </c:pt>
                <c:pt idx="1821">
                  <c:v>1.2578541811896216E-2</c:v>
                </c:pt>
                <c:pt idx="1822">
                  <c:v>1.2578541811896216E-2</c:v>
                </c:pt>
                <c:pt idx="1823">
                  <c:v>1.257854181181628E-2</c:v>
                </c:pt>
                <c:pt idx="1824">
                  <c:v>1.257854181181628E-2</c:v>
                </c:pt>
                <c:pt idx="1825">
                  <c:v>1.2578541811896216E-2</c:v>
                </c:pt>
                <c:pt idx="1826">
                  <c:v>1.2578541811896216E-2</c:v>
                </c:pt>
                <c:pt idx="1827">
                  <c:v>1.2578541811896216E-2</c:v>
                </c:pt>
                <c:pt idx="1828">
                  <c:v>1.2578541811896216E-2</c:v>
                </c:pt>
                <c:pt idx="1829">
                  <c:v>1.2578541811896216E-2</c:v>
                </c:pt>
                <c:pt idx="1830">
                  <c:v>1.2578541811896216E-2</c:v>
                </c:pt>
                <c:pt idx="1831">
                  <c:v>1.2578541811896216E-2</c:v>
                </c:pt>
                <c:pt idx="1832">
                  <c:v>1.257854181181628E-2</c:v>
                </c:pt>
                <c:pt idx="1833">
                  <c:v>1.2578541811896216E-2</c:v>
                </c:pt>
                <c:pt idx="1834">
                  <c:v>1.2578541811896216E-2</c:v>
                </c:pt>
                <c:pt idx="1835">
                  <c:v>1.2578541811896216E-2</c:v>
                </c:pt>
                <c:pt idx="1836">
                  <c:v>1.2578541811896216E-2</c:v>
                </c:pt>
                <c:pt idx="1837">
                  <c:v>1.2578541811896216E-2</c:v>
                </c:pt>
                <c:pt idx="1838">
                  <c:v>1.2578541811896216E-2</c:v>
                </c:pt>
                <c:pt idx="1839">
                  <c:v>1.2578541811976152E-2</c:v>
                </c:pt>
                <c:pt idx="1840">
                  <c:v>1.2578541811896216E-2</c:v>
                </c:pt>
                <c:pt idx="1841">
                  <c:v>1.2578541811896216E-2</c:v>
                </c:pt>
                <c:pt idx="1842">
                  <c:v>1.2578541811896216E-2</c:v>
                </c:pt>
                <c:pt idx="1843">
                  <c:v>1.2578541811896216E-2</c:v>
                </c:pt>
                <c:pt idx="1844">
                  <c:v>1.257854181181628E-2</c:v>
                </c:pt>
                <c:pt idx="1845">
                  <c:v>1.2578541811976152E-2</c:v>
                </c:pt>
                <c:pt idx="1846">
                  <c:v>1.257854181181628E-2</c:v>
                </c:pt>
                <c:pt idx="1847">
                  <c:v>1.2578541811896216E-2</c:v>
                </c:pt>
                <c:pt idx="1848">
                  <c:v>1.2578541811976152E-2</c:v>
                </c:pt>
                <c:pt idx="1849">
                  <c:v>1.2578541811896216E-2</c:v>
                </c:pt>
                <c:pt idx="1850">
                  <c:v>1.2578541811896216E-2</c:v>
                </c:pt>
                <c:pt idx="1851">
                  <c:v>1.2578541811896216E-2</c:v>
                </c:pt>
                <c:pt idx="1852">
                  <c:v>1.2578541811896216E-2</c:v>
                </c:pt>
                <c:pt idx="1853">
                  <c:v>1.2578541811896216E-2</c:v>
                </c:pt>
                <c:pt idx="1854">
                  <c:v>1.2578541811976152E-2</c:v>
                </c:pt>
                <c:pt idx="1855">
                  <c:v>1.2578541811896216E-2</c:v>
                </c:pt>
                <c:pt idx="1856">
                  <c:v>1.2578541811896216E-2</c:v>
                </c:pt>
                <c:pt idx="1857">
                  <c:v>1.2578541811896216E-2</c:v>
                </c:pt>
                <c:pt idx="1858">
                  <c:v>1.2578541811896216E-2</c:v>
                </c:pt>
                <c:pt idx="1859">
                  <c:v>1.2578541811976152E-2</c:v>
                </c:pt>
                <c:pt idx="1860">
                  <c:v>1.2578541811976152E-2</c:v>
                </c:pt>
                <c:pt idx="1861">
                  <c:v>1.257854181181628E-2</c:v>
                </c:pt>
                <c:pt idx="1862">
                  <c:v>1.2578541811976152E-2</c:v>
                </c:pt>
                <c:pt idx="1863">
                  <c:v>1.2578541811896216E-2</c:v>
                </c:pt>
                <c:pt idx="1864">
                  <c:v>1.2578541811896216E-2</c:v>
                </c:pt>
                <c:pt idx="1865">
                  <c:v>1.2578541811976152E-2</c:v>
                </c:pt>
                <c:pt idx="1866">
                  <c:v>1.2578541811976152E-2</c:v>
                </c:pt>
                <c:pt idx="1867">
                  <c:v>1.2578541811896216E-2</c:v>
                </c:pt>
                <c:pt idx="1868">
                  <c:v>1.2578541811896216E-2</c:v>
                </c:pt>
                <c:pt idx="1869">
                  <c:v>1.2578541811976152E-2</c:v>
                </c:pt>
                <c:pt idx="1870">
                  <c:v>1.2578541811896216E-2</c:v>
                </c:pt>
                <c:pt idx="1871">
                  <c:v>1.2578541811896216E-2</c:v>
                </c:pt>
                <c:pt idx="1872">
                  <c:v>1.2578541811896216E-2</c:v>
                </c:pt>
                <c:pt idx="1873">
                  <c:v>1.2578541811976152E-2</c:v>
                </c:pt>
                <c:pt idx="1874">
                  <c:v>1.2578541811896216E-2</c:v>
                </c:pt>
                <c:pt idx="1875">
                  <c:v>1.2578541811976152E-2</c:v>
                </c:pt>
                <c:pt idx="1876">
                  <c:v>1.2578541811976152E-2</c:v>
                </c:pt>
                <c:pt idx="1877">
                  <c:v>1.2578541811976152E-2</c:v>
                </c:pt>
                <c:pt idx="1878">
                  <c:v>1.2578541811896216E-2</c:v>
                </c:pt>
                <c:pt idx="1879">
                  <c:v>1.257854181181628E-2</c:v>
                </c:pt>
                <c:pt idx="1880">
                  <c:v>1.2578541811896216E-2</c:v>
                </c:pt>
                <c:pt idx="1881">
                  <c:v>1.2578541811896216E-2</c:v>
                </c:pt>
                <c:pt idx="1882">
                  <c:v>1.2578541811896216E-2</c:v>
                </c:pt>
                <c:pt idx="1883">
                  <c:v>1.2578541811896216E-2</c:v>
                </c:pt>
                <c:pt idx="1884">
                  <c:v>1.2578541811896216E-2</c:v>
                </c:pt>
                <c:pt idx="1885">
                  <c:v>1.2578541811896216E-2</c:v>
                </c:pt>
                <c:pt idx="1886">
                  <c:v>1.2578541811976152E-2</c:v>
                </c:pt>
                <c:pt idx="1887">
                  <c:v>1.2578541811896216E-2</c:v>
                </c:pt>
                <c:pt idx="1888">
                  <c:v>1.257854181181628E-2</c:v>
                </c:pt>
                <c:pt idx="1889">
                  <c:v>1.2578541811896216E-2</c:v>
                </c:pt>
                <c:pt idx="1890">
                  <c:v>1.2578541811896216E-2</c:v>
                </c:pt>
                <c:pt idx="1891">
                  <c:v>1.2578541811896216E-2</c:v>
                </c:pt>
                <c:pt idx="1892">
                  <c:v>1.2578541811976152E-2</c:v>
                </c:pt>
                <c:pt idx="1893">
                  <c:v>1.2578541811896216E-2</c:v>
                </c:pt>
                <c:pt idx="1894">
                  <c:v>1.2578541811896216E-2</c:v>
                </c:pt>
                <c:pt idx="1895">
                  <c:v>1.2578541811976152E-2</c:v>
                </c:pt>
                <c:pt idx="1896">
                  <c:v>1.2578541811896216E-2</c:v>
                </c:pt>
                <c:pt idx="1897">
                  <c:v>1.2578541811896216E-2</c:v>
                </c:pt>
                <c:pt idx="1898">
                  <c:v>1.257854181181628E-2</c:v>
                </c:pt>
                <c:pt idx="1899">
                  <c:v>1.2578541811896216E-2</c:v>
                </c:pt>
                <c:pt idx="1900">
                  <c:v>1.257854181181628E-2</c:v>
                </c:pt>
                <c:pt idx="1901">
                  <c:v>1.2578541811976152E-2</c:v>
                </c:pt>
                <c:pt idx="1902">
                  <c:v>1.2578541811896216E-2</c:v>
                </c:pt>
                <c:pt idx="1903">
                  <c:v>1.2578541811896216E-2</c:v>
                </c:pt>
                <c:pt idx="1904">
                  <c:v>1.2578541811896216E-2</c:v>
                </c:pt>
                <c:pt idx="1905">
                  <c:v>1.2578541811976152E-2</c:v>
                </c:pt>
                <c:pt idx="1906">
                  <c:v>1.257854181181628E-2</c:v>
                </c:pt>
                <c:pt idx="1907">
                  <c:v>1.2578541811896216E-2</c:v>
                </c:pt>
                <c:pt idx="1908">
                  <c:v>1.2578541811896216E-2</c:v>
                </c:pt>
                <c:pt idx="1909">
                  <c:v>1.2578541811976152E-2</c:v>
                </c:pt>
                <c:pt idx="1910">
                  <c:v>1.2578541811896216E-2</c:v>
                </c:pt>
                <c:pt idx="1911">
                  <c:v>1.2578541811896216E-2</c:v>
                </c:pt>
                <c:pt idx="1912">
                  <c:v>1.2578541811896216E-2</c:v>
                </c:pt>
                <c:pt idx="1913">
                  <c:v>1.2578541811896216E-2</c:v>
                </c:pt>
                <c:pt idx="1914">
                  <c:v>1.2578541811896216E-2</c:v>
                </c:pt>
                <c:pt idx="1915">
                  <c:v>1.2578541811896216E-2</c:v>
                </c:pt>
                <c:pt idx="1916">
                  <c:v>1.257854181181628E-2</c:v>
                </c:pt>
                <c:pt idx="1917">
                  <c:v>1.257854181181628E-2</c:v>
                </c:pt>
                <c:pt idx="1918">
                  <c:v>1.257854181181628E-2</c:v>
                </c:pt>
                <c:pt idx="1919">
                  <c:v>1.2578541811896216E-2</c:v>
                </c:pt>
                <c:pt idx="1920">
                  <c:v>1.2578541811896216E-2</c:v>
                </c:pt>
                <c:pt idx="1921">
                  <c:v>1.2578541811976152E-2</c:v>
                </c:pt>
                <c:pt idx="1922">
                  <c:v>1.2578541811976152E-2</c:v>
                </c:pt>
                <c:pt idx="1923">
                  <c:v>1.2578541811896216E-2</c:v>
                </c:pt>
                <c:pt idx="1924">
                  <c:v>1.2578541811896216E-2</c:v>
                </c:pt>
                <c:pt idx="1925">
                  <c:v>1.2578541811896216E-2</c:v>
                </c:pt>
                <c:pt idx="1926">
                  <c:v>1.2578541811976152E-2</c:v>
                </c:pt>
                <c:pt idx="1927">
                  <c:v>1.257854181181628E-2</c:v>
                </c:pt>
                <c:pt idx="1928">
                  <c:v>1.2578541811896216E-2</c:v>
                </c:pt>
                <c:pt idx="1929">
                  <c:v>1.2578541811896216E-2</c:v>
                </c:pt>
                <c:pt idx="1930">
                  <c:v>1.2578541811896216E-2</c:v>
                </c:pt>
                <c:pt idx="1931">
                  <c:v>1.2578541811896216E-2</c:v>
                </c:pt>
                <c:pt idx="1932">
                  <c:v>1.2578541811896216E-2</c:v>
                </c:pt>
                <c:pt idx="1933">
                  <c:v>1.2578541811896216E-2</c:v>
                </c:pt>
                <c:pt idx="1934">
                  <c:v>1.2578541811976152E-2</c:v>
                </c:pt>
                <c:pt idx="1935">
                  <c:v>1.2578541811896216E-2</c:v>
                </c:pt>
                <c:pt idx="1936">
                  <c:v>1.2578541811896216E-2</c:v>
                </c:pt>
                <c:pt idx="1937">
                  <c:v>1.2578541811896216E-2</c:v>
                </c:pt>
                <c:pt idx="1938">
                  <c:v>1.2578541811896216E-2</c:v>
                </c:pt>
                <c:pt idx="1939">
                  <c:v>1.2578541811896216E-2</c:v>
                </c:pt>
                <c:pt idx="1940">
                  <c:v>1.2578541811896216E-2</c:v>
                </c:pt>
                <c:pt idx="1941">
                  <c:v>1.2578541811896216E-2</c:v>
                </c:pt>
                <c:pt idx="1942">
                  <c:v>1.2578541811896216E-2</c:v>
                </c:pt>
                <c:pt idx="1943">
                  <c:v>1.2578541811896216E-2</c:v>
                </c:pt>
                <c:pt idx="1944">
                  <c:v>1.2578541811976152E-2</c:v>
                </c:pt>
                <c:pt idx="1945">
                  <c:v>1.2578541811976152E-2</c:v>
                </c:pt>
                <c:pt idx="1946">
                  <c:v>1.2578541811896216E-2</c:v>
                </c:pt>
                <c:pt idx="1947">
                  <c:v>1.257854181181628E-2</c:v>
                </c:pt>
                <c:pt idx="1948">
                  <c:v>1.2578541811896216E-2</c:v>
                </c:pt>
                <c:pt idx="1949">
                  <c:v>1.2578541811976152E-2</c:v>
                </c:pt>
                <c:pt idx="1950">
                  <c:v>1.2578541811896216E-2</c:v>
                </c:pt>
                <c:pt idx="1951">
                  <c:v>1.2578541811896216E-2</c:v>
                </c:pt>
                <c:pt idx="1952">
                  <c:v>1.2578541811976152E-2</c:v>
                </c:pt>
                <c:pt idx="1953">
                  <c:v>1.2578541811896216E-2</c:v>
                </c:pt>
                <c:pt idx="1954">
                  <c:v>1.2578541811896216E-2</c:v>
                </c:pt>
                <c:pt idx="1955">
                  <c:v>1.2578541811896216E-2</c:v>
                </c:pt>
                <c:pt idx="1956">
                  <c:v>1.2578541811976152E-2</c:v>
                </c:pt>
                <c:pt idx="1957">
                  <c:v>1.2578541811896216E-2</c:v>
                </c:pt>
                <c:pt idx="1958">
                  <c:v>1.2578541811896216E-2</c:v>
                </c:pt>
                <c:pt idx="1959">
                  <c:v>1.2578541811896216E-2</c:v>
                </c:pt>
                <c:pt idx="1960">
                  <c:v>1.2578541811976152E-2</c:v>
                </c:pt>
                <c:pt idx="1961">
                  <c:v>1.2578541811896216E-2</c:v>
                </c:pt>
                <c:pt idx="1962">
                  <c:v>1.2578541811896216E-2</c:v>
                </c:pt>
                <c:pt idx="1963">
                  <c:v>1.2578541811896216E-2</c:v>
                </c:pt>
                <c:pt idx="1964">
                  <c:v>1.2578541811896216E-2</c:v>
                </c:pt>
                <c:pt idx="1965">
                  <c:v>1.2578541811976152E-2</c:v>
                </c:pt>
                <c:pt idx="1966">
                  <c:v>1.2578541811896216E-2</c:v>
                </c:pt>
                <c:pt idx="1967">
                  <c:v>1.2578541811896216E-2</c:v>
                </c:pt>
                <c:pt idx="1968">
                  <c:v>1.2578541811896216E-2</c:v>
                </c:pt>
                <c:pt idx="1969">
                  <c:v>1.2578541811896216E-2</c:v>
                </c:pt>
                <c:pt idx="1970">
                  <c:v>1.2578541811896216E-2</c:v>
                </c:pt>
                <c:pt idx="1971">
                  <c:v>1.2578541811896216E-2</c:v>
                </c:pt>
                <c:pt idx="1972">
                  <c:v>1.2578541811896216E-2</c:v>
                </c:pt>
                <c:pt idx="1973">
                  <c:v>1.2178321045128726E-2</c:v>
                </c:pt>
                <c:pt idx="1974">
                  <c:v>1.217832104504879E-2</c:v>
                </c:pt>
                <c:pt idx="1975">
                  <c:v>1.2178321045128726E-2</c:v>
                </c:pt>
                <c:pt idx="1976">
                  <c:v>1.2178321045128726E-2</c:v>
                </c:pt>
                <c:pt idx="1977">
                  <c:v>1.217832104504879E-2</c:v>
                </c:pt>
                <c:pt idx="1978">
                  <c:v>1.217832104504879E-2</c:v>
                </c:pt>
                <c:pt idx="1979">
                  <c:v>1.217832104504879E-2</c:v>
                </c:pt>
                <c:pt idx="1980">
                  <c:v>1.217832104504879E-2</c:v>
                </c:pt>
                <c:pt idx="1981">
                  <c:v>1.217832104504879E-2</c:v>
                </c:pt>
                <c:pt idx="1982">
                  <c:v>1.217832104504879E-2</c:v>
                </c:pt>
                <c:pt idx="1983">
                  <c:v>1.217832104504879E-2</c:v>
                </c:pt>
                <c:pt idx="1984">
                  <c:v>1.217832104504879E-2</c:v>
                </c:pt>
                <c:pt idx="1985">
                  <c:v>1.217832104504879E-2</c:v>
                </c:pt>
                <c:pt idx="1986">
                  <c:v>1.2178321045128726E-2</c:v>
                </c:pt>
                <c:pt idx="1987">
                  <c:v>1.2178321045128726E-2</c:v>
                </c:pt>
                <c:pt idx="1988">
                  <c:v>1.2178321045128726E-2</c:v>
                </c:pt>
                <c:pt idx="1989">
                  <c:v>1.2178321045128726E-2</c:v>
                </c:pt>
                <c:pt idx="1990">
                  <c:v>1.2178321045128726E-2</c:v>
                </c:pt>
                <c:pt idx="1991">
                  <c:v>1.217832104504879E-2</c:v>
                </c:pt>
                <c:pt idx="1992">
                  <c:v>1.2178321045208662E-2</c:v>
                </c:pt>
                <c:pt idx="1993">
                  <c:v>1.217832104504879E-2</c:v>
                </c:pt>
                <c:pt idx="1994">
                  <c:v>1.2178321045128726E-2</c:v>
                </c:pt>
                <c:pt idx="1995">
                  <c:v>1.2178321045128726E-2</c:v>
                </c:pt>
                <c:pt idx="1996">
                  <c:v>1.217832104504879E-2</c:v>
                </c:pt>
                <c:pt idx="1997">
                  <c:v>1.217832104504879E-2</c:v>
                </c:pt>
                <c:pt idx="1998">
                  <c:v>1.217832104504879E-2</c:v>
                </c:pt>
                <c:pt idx="1999">
                  <c:v>1.2178321045128726E-2</c:v>
                </c:pt>
                <c:pt idx="2000">
                  <c:v>1.2178321045128726E-2</c:v>
                </c:pt>
                <c:pt idx="2001">
                  <c:v>1.217832104504879E-2</c:v>
                </c:pt>
                <c:pt idx="2002">
                  <c:v>1.2178321045128726E-2</c:v>
                </c:pt>
                <c:pt idx="2003">
                  <c:v>1.2178321045128726E-2</c:v>
                </c:pt>
                <c:pt idx="2004">
                  <c:v>1.217832104504879E-2</c:v>
                </c:pt>
                <c:pt idx="2005">
                  <c:v>1.2178321045128726E-2</c:v>
                </c:pt>
                <c:pt idx="2006">
                  <c:v>1.217832104504879E-2</c:v>
                </c:pt>
                <c:pt idx="2007">
                  <c:v>1.217832104504879E-2</c:v>
                </c:pt>
                <c:pt idx="2008">
                  <c:v>1.217832104504879E-2</c:v>
                </c:pt>
                <c:pt idx="2009">
                  <c:v>1.2178321045128726E-2</c:v>
                </c:pt>
                <c:pt idx="2010">
                  <c:v>1.217832104504879E-2</c:v>
                </c:pt>
                <c:pt idx="2011">
                  <c:v>1.2178321045128726E-2</c:v>
                </c:pt>
                <c:pt idx="2012">
                  <c:v>1.217832104504879E-2</c:v>
                </c:pt>
                <c:pt idx="2013">
                  <c:v>1.217832104504879E-2</c:v>
                </c:pt>
                <c:pt idx="2014">
                  <c:v>1.2178321045128726E-2</c:v>
                </c:pt>
                <c:pt idx="2015">
                  <c:v>1.2178321045128726E-2</c:v>
                </c:pt>
                <c:pt idx="2016">
                  <c:v>1.2178321045128726E-2</c:v>
                </c:pt>
                <c:pt idx="2017">
                  <c:v>1.2178321045128726E-2</c:v>
                </c:pt>
                <c:pt idx="2018">
                  <c:v>1.217832104504879E-2</c:v>
                </c:pt>
                <c:pt idx="2019">
                  <c:v>1.217832104504879E-2</c:v>
                </c:pt>
                <c:pt idx="2020">
                  <c:v>1.2178321045128726E-2</c:v>
                </c:pt>
                <c:pt idx="2021">
                  <c:v>1.217832104504879E-2</c:v>
                </c:pt>
                <c:pt idx="2022">
                  <c:v>1.217832104504879E-2</c:v>
                </c:pt>
                <c:pt idx="2023">
                  <c:v>1.217832104504879E-2</c:v>
                </c:pt>
                <c:pt idx="2024">
                  <c:v>1.217832104504879E-2</c:v>
                </c:pt>
                <c:pt idx="2025">
                  <c:v>1.2178321045128726E-2</c:v>
                </c:pt>
                <c:pt idx="2026">
                  <c:v>1.2178321045128726E-2</c:v>
                </c:pt>
                <c:pt idx="2027">
                  <c:v>1.217832104504879E-2</c:v>
                </c:pt>
                <c:pt idx="2028">
                  <c:v>1.2178321045128726E-2</c:v>
                </c:pt>
                <c:pt idx="2029">
                  <c:v>1.217832104504879E-2</c:v>
                </c:pt>
                <c:pt idx="2030">
                  <c:v>1.217832104504879E-2</c:v>
                </c:pt>
                <c:pt idx="2031">
                  <c:v>1.2178321045128726E-2</c:v>
                </c:pt>
                <c:pt idx="2032">
                  <c:v>1.2178321045128726E-2</c:v>
                </c:pt>
                <c:pt idx="2033">
                  <c:v>1.2178321045128726E-2</c:v>
                </c:pt>
                <c:pt idx="2034">
                  <c:v>1.2179145025756455E-2</c:v>
                </c:pt>
                <c:pt idx="2035">
                  <c:v>1.2178321045128726E-2</c:v>
                </c:pt>
                <c:pt idx="2036">
                  <c:v>1.217832104504879E-2</c:v>
                </c:pt>
                <c:pt idx="2037">
                  <c:v>1.217832104504879E-2</c:v>
                </c:pt>
                <c:pt idx="2038">
                  <c:v>1.217832104504879E-2</c:v>
                </c:pt>
                <c:pt idx="2039">
                  <c:v>1.217832104504879E-2</c:v>
                </c:pt>
                <c:pt idx="2040">
                  <c:v>1.2178321045128726E-2</c:v>
                </c:pt>
                <c:pt idx="2041">
                  <c:v>1.2178321045128726E-2</c:v>
                </c:pt>
                <c:pt idx="2042">
                  <c:v>1.217832104504879E-2</c:v>
                </c:pt>
                <c:pt idx="2043">
                  <c:v>1.217832104504879E-2</c:v>
                </c:pt>
                <c:pt idx="2044">
                  <c:v>1.217832104504879E-2</c:v>
                </c:pt>
                <c:pt idx="2045">
                  <c:v>1.2178321045128726E-2</c:v>
                </c:pt>
                <c:pt idx="2046">
                  <c:v>1.2178321045128726E-2</c:v>
                </c:pt>
                <c:pt idx="2047">
                  <c:v>1.2178321045128726E-2</c:v>
                </c:pt>
                <c:pt idx="2048">
                  <c:v>1.2178321045128726E-2</c:v>
                </c:pt>
                <c:pt idx="2049">
                  <c:v>1.217832104504879E-2</c:v>
                </c:pt>
                <c:pt idx="2050">
                  <c:v>1.217832104504879E-2</c:v>
                </c:pt>
                <c:pt idx="2051">
                  <c:v>1.217832104504879E-2</c:v>
                </c:pt>
                <c:pt idx="2052">
                  <c:v>1.2178321045128726E-2</c:v>
                </c:pt>
                <c:pt idx="2053">
                  <c:v>1.2178321045128726E-2</c:v>
                </c:pt>
                <c:pt idx="2054">
                  <c:v>1.217832104504879E-2</c:v>
                </c:pt>
                <c:pt idx="2055">
                  <c:v>1.2178321045128726E-2</c:v>
                </c:pt>
                <c:pt idx="2056">
                  <c:v>1.2178321045128726E-2</c:v>
                </c:pt>
                <c:pt idx="2057">
                  <c:v>1.2178321045128726E-2</c:v>
                </c:pt>
                <c:pt idx="2058">
                  <c:v>1.217832104504879E-2</c:v>
                </c:pt>
                <c:pt idx="2059">
                  <c:v>1.217832104504879E-2</c:v>
                </c:pt>
                <c:pt idx="2060">
                  <c:v>1.217832104504879E-2</c:v>
                </c:pt>
                <c:pt idx="2061">
                  <c:v>1.2178321044968854E-2</c:v>
                </c:pt>
                <c:pt idx="2062">
                  <c:v>1.2178321045128726E-2</c:v>
                </c:pt>
                <c:pt idx="2063">
                  <c:v>1.217832104504879E-2</c:v>
                </c:pt>
                <c:pt idx="2064">
                  <c:v>1.217832104504879E-2</c:v>
                </c:pt>
                <c:pt idx="2065">
                  <c:v>1.2178321045128726E-2</c:v>
                </c:pt>
                <c:pt idx="2066">
                  <c:v>1.217832104504879E-2</c:v>
                </c:pt>
                <c:pt idx="2067">
                  <c:v>1.217832104504879E-2</c:v>
                </c:pt>
                <c:pt idx="2068">
                  <c:v>1.217832104504879E-2</c:v>
                </c:pt>
                <c:pt idx="2069">
                  <c:v>1.217832104504879E-2</c:v>
                </c:pt>
                <c:pt idx="2070">
                  <c:v>1.2178321045128726E-2</c:v>
                </c:pt>
                <c:pt idx="2071">
                  <c:v>1.2178733026164679E-2</c:v>
                </c:pt>
                <c:pt idx="2072">
                  <c:v>1.2178733026138033E-2</c:v>
                </c:pt>
                <c:pt idx="2073">
                  <c:v>1.2178733026138033E-2</c:v>
                </c:pt>
                <c:pt idx="2074">
                  <c:v>1.2178733026138033E-2</c:v>
                </c:pt>
                <c:pt idx="2075">
                  <c:v>1.2178733026138033E-2</c:v>
                </c:pt>
                <c:pt idx="2076">
                  <c:v>1.2178733026138033E-2</c:v>
                </c:pt>
                <c:pt idx="2077">
                  <c:v>1.2178733026138033E-2</c:v>
                </c:pt>
                <c:pt idx="2078">
                  <c:v>1.2178733026138033E-2</c:v>
                </c:pt>
                <c:pt idx="2079">
                  <c:v>1.2178733026138033E-2</c:v>
                </c:pt>
                <c:pt idx="2080">
                  <c:v>1.2178733026164679E-2</c:v>
                </c:pt>
                <c:pt idx="2081">
                  <c:v>1.2178733026111388E-2</c:v>
                </c:pt>
                <c:pt idx="2082">
                  <c:v>1.2178733026138033E-2</c:v>
                </c:pt>
                <c:pt idx="2083">
                  <c:v>1.2178733026138033E-2</c:v>
                </c:pt>
                <c:pt idx="2084">
                  <c:v>1.2178733026138033E-2</c:v>
                </c:pt>
                <c:pt idx="2085">
                  <c:v>1.2178321045128726E-2</c:v>
                </c:pt>
                <c:pt idx="2086">
                  <c:v>1.2178321045128726E-2</c:v>
                </c:pt>
                <c:pt idx="2087">
                  <c:v>1.217832104504879E-2</c:v>
                </c:pt>
                <c:pt idx="2088">
                  <c:v>1.217832104504879E-2</c:v>
                </c:pt>
                <c:pt idx="2089">
                  <c:v>1.217832104504879E-2</c:v>
                </c:pt>
                <c:pt idx="2090">
                  <c:v>1.2178321045128726E-2</c:v>
                </c:pt>
                <c:pt idx="2091">
                  <c:v>1.2178321045128726E-2</c:v>
                </c:pt>
                <c:pt idx="2092">
                  <c:v>1.2178321045128726E-2</c:v>
                </c:pt>
                <c:pt idx="2093">
                  <c:v>1.2178321045128726E-2</c:v>
                </c:pt>
                <c:pt idx="2094">
                  <c:v>1.2178321045128726E-2</c:v>
                </c:pt>
                <c:pt idx="2095">
                  <c:v>1.217832104504879E-2</c:v>
                </c:pt>
                <c:pt idx="2096">
                  <c:v>1.217832104504879E-2</c:v>
                </c:pt>
                <c:pt idx="2097">
                  <c:v>1.217832104504879E-2</c:v>
                </c:pt>
                <c:pt idx="2098">
                  <c:v>1.2178321045128726E-2</c:v>
                </c:pt>
                <c:pt idx="2099">
                  <c:v>1.217832104504879E-2</c:v>
                </c:pt>
                <c:pt idx="2100">
                  <c:v>1.2178321045128726E-2</c:v>
                </c:pt>
                <c:pt idx="2101">
                  <c:v>1.217832104504879E-2</c:v>
                </c:pt>
                <c:pt idx="2102">
                  <c:v>1.217832104504879E-2</c:v>
                </c:pt>
                <c:pt idx="2103">
                  <c:v>1.217832104504879E-2</c:v>
                </c:pt>
                <c:pt idx="2104">
                  <c:v>1.217832104504879E-2</c:v>
                </c:pt>
                <c:pt idx="2105">
                  <c:v>1.2178321045128726E-2</c:v>
                </c:pt>
                <c:pt idx="2106">
                  <c:v>1.2178321045128726E-2</c:v>
                </c:pt>
                <c:pt idx="2107">
                  <c:v>1.2178321045128726E-2</c:v>
                </c:pt>
                <c:pt idx="2108">
                  <c:v>1.2178321045128726E-2</c:v>
                </c:pt>
                <c:pt idx="2109">
                  <c:v>1.217832104504879E-2</c:v>
                </c:pt>
                <c:pt idx="2110">
                  <c:v>1.2178321045128726E-2</c:v>
                </c:pt>
                <c:pt idx="2111">
                  <c:v>1.217832104504879E-2</c:v>
                </c:pt>
                <c:pt idx="2112">
                  <c:v>1.217832104504879E-2</c:v>
                </c:pt>
                <c:pt idx="2113">
                  <c:v>1.2178321044968854E-2</c:v>
                </c:pt>
                <c:pt idx="2114">
                  <c:v>1.217832104504879E-2</c:v>
                </c:pt>
                <c:pt idx="2115">
                  <c:v>1.2178321045128726E-2</c:v>
                </c:pt>
                <c:pt idx="2116">
                  <c:v>1.217832104504879E-2</c:v>
                </c:pt>
                <c:pt idx="2117">
                  <c:v>1.2178321045128726E-2</c:v>
                </c:pt>
                <c:pt idx="2118">
                  <c:v>1.2178321045128726E-2</c:v>
                </c:pt>
                <c:pt idx="2119">
                  <c:v>1.2178321045128726E-2</c:v>
                </c:pt>
                <c:pt idx="2120">
                  <c:v>1.217832104504879E-2</c:v>
                </c:pt>
                <c:pt idx="2121">
                  <c:v>1.2178321045128726E-2</c:v>
                </c:pt>
                <c:pt idx="2122">
                  <c:v>1.217832104504879E-2</c:v>
                </c:pt>
                <c:pt idx="2123">
                  <c:v>1.217832104504879E-2</c:v>
                </c:pt>
                <c:pt idx="2124">
                  <c:v>1.217832104504879E-2</c:v>
                </c:pt>
                <c:pt idx="2125">
                  <c:v>1.217832104504879E-2</c:v>
                </c:pt>
                <c:pt idx="2126">
                  <c:v>1.217832104504879E-2</c:v>
                </c:pt>
                <c:pt idx="2127">
                  <c:v>1.217832104504879E-2</c:v>
                </c:pt>
                <c:pt idx="2128">
                  <c:v>1.217832104504879E-2</c:v>
                </c:pt>
                <c:pt idx="2129">
                  <c:v>1.2178321045128726E-2</c:v>
                </c:pt>
                <c:pt idx="2130">
                  <c:v>1.2178321045128726E-2</c:v>
                </c:pt>
                <c:pt idx="2131">
                  <c:v>1.217832104504879E-2</c:v>
                </c:pt>
                <c:pt idx="2132">
                  <c:v>1.2178321045128726E-2</c:v>
                </c:pt>
                <c:pt idx="2133">
                  <c:v>1.2178321045128726E-2</c:v>
                </c:pt>
                <c:pt idx="2134">
                  <c:v>1.217832104504879E-2</c:v>
                </c:pt>
                <c:pt idx="2135">
                  <c:v>1.217832104504879E-2</c:v>
                </c:pt>
                <c:pt idx="2136">
                  <c:v>1.217832104504879E-2</c:v>
                </c:pt>
                <c:pt idx="2137">
                  <c:v>1.2178321045128726E-2</c:v>
                </c:pt>
                <c:pt idx="2138">
                  <c:v>1.2178321045128726E-2</c:v>
                </c:pt>
                <c:pt idx="2139">
                  <c:v>1.2178321045128726E-2</c:v>
                </c:pt>
                <c:pt idx="2140">
                  <c:v>1.2178321045128726E-2</c:v>
                </c:pt>
                <c:pt idx="2141">
                  <c:v>1.217832104504879E-2</c:v>
                </c:pt>
                <c:pt idx="2142">
                  <c:v>1.2178321045128726E-2</c:v>
                </c:pt>
                <c:pt idx="2143">
                  <c:v>1.217832104504879E-2</c:v>
                </c:pt>
                <c:pt idx="2144">
                  <c:v>1.2178321045128726E-2</c:v>
                </c:pt>
                <c:pt idx="2145">
                  <c:v>1.217832104504879E-2</c:v>
                </c:pt>
                <c:pt idx="2146">
                  <c:v>1.2178321045128726E-2</c:v>
                </c:pt>
                <c:pt idx="2147">
                  <c:v>1.2178321045128726E-2</c:v>
                </c:pt>
                <c:pt idx="2148">
                  <c:v>1.2178321045128726E-2</c:v>
                </c:pt>
                <c:pt idx="2149">
                  <c:v>1.217832104504879E-2</c:v>
                </c:pt>
                <c:pt idx="2150">
                  <c:v>1.217832104504879E-2</c:v>
                </c:pt>
                <c:pt idx="2151">
                  <c:v>1.2178321045128726E-2</c:v>
                </c:pt>
                <c:pt idx="2152">
                  <c:v>1.2178321045128726E-2</c:v>
                </c:pt>
                <c:pt idx="2153">
                  <c:v>1.2178321044968854E-2</c:v>
                </c:pt>
                <c:pt idx="2154">
                  <c:v>1.217832104504879E-2</c:v>
                </c:pt>
                <c:pt idx="2155">
                  <c:v>1.217832104504879E-2</c:v>
                </c:pt>
                <c:pt idx="2156">
                  <c:v>1.217832104504879E-2</c:v>
                </c:pt>
                <c:pt idx="2157">
                  <c:v>1.2178321045128726E-2</c:v>
                </c:pt>
                <c:pt idx="2158">
                  <c:v>1.2178321045128726E-2</c:v>
                </c:pt>
                <c:pt idx="2159">
                  <c:v>1.217832104504879E-2</c:v>
                </c:pt>
                <c:pt idx="2160">
                  <c:v>1.217832104504879E-2</c:v>
                </c:pt>
                <c:pt idx="2161">
                  <c:v>1.2178321045128726E-2</c:v>
                </c:pt>
                <c:pt idx="2162">
                  <c:v>1.2178321045128726E-2</c:v>
                </c:pt>
                <c:pt idx="2163">
                  <c:v>1.2178321044968854E-2</c:v>
                </c:pt>
                <c:pt idx="2164">
                  <c:v>1.2178321045128726E-2</c:v>
                </c:pt>
                <c:pt idx="2165">
                  <c:v>1.217832104504879E-2</c:v>
                </c:pt>
                <c:pt idx="2166">
                  <c:v>1.217832104504879E-2</c:v>
                </c:pt>
                <c:pt idx="2167">
                  <c:v>1.217832104504879E-2</c:v>
                </c:pt>
                <c:pt idx="2168">
                  <c:v>1.2178321045128726E-2</c:v>
                </c:pt>
                <c:pt idx="2169">
                  <c:v>1.217832104504879E-2</c:v>
                </c:pt>
                <c:pt idx="2170">
                  <c:v>1.2178321045128726E-2</c:v>
                </c:pt>
                <c:pt idx="2171">
                  <c:v>1.217832104504879E-2</c:v>
                </c:pt>
                <c:pt idx="2172">
                  <c:v>1.2178321045128726E-2</c:v>
                </c:pt>
                <c:pt idx="2173">
                  <c:v>1.217832104504879E-2</c:v>
                </c:pt>
                <c:pt idx="2174">
                  <c:v>1.217832104504879E-2</c:v>
                </c:pt>
                <c:pt idx="2175">
                  <c:v>1.217832104504879E-2</c:v>
                </c:pt>
                <c:pt idx="2176">
                  <c:v>1.217832104504879E-2</c:v>
                </c:pt>
                <c:pt idx="2177">
                  <c:v>1.217832104504879E-2</c:v>
                </c:pt>
                <c:pt idx="2178">
                  <c:v>1.2178321045128726E-2</c:v>
                </c:pt>
                <c:pt idx="2179">
                  <c:v>1.2178321045128726E-2</c:v>
                </c:pt>
                <c:pt idx="2180">
                  <c:v>1.2178321045128726E-2</c:v>
                </c:pt>
                <c:pt idx="2181">
                  <c:v>1.217832104504879E-2</c:v>
                </c:pt>
                <c:pt idx="2182">
                  <c:v>1.2178321045128726E-2</c:v>
                </c:pt>
                <c:pt idx="2183">
                  <c:v>1.2178321045128726E-2</c:v>
                </c:pt>
                <c:pt idx="2184">
                  <c:v>1.2178321045128726E-2</c:v>
                </c:pt>
                <c:pt idx="2185">
                  <c:v>1.2178321045128726E-2</c:v>
                </c:pt>
                <c:pt idx="2186">
                  <c:v>1.2178321045128726E-2</c:v>
                </c:pt>
                <c:pt idx="2187">
                  <c:v>1.2178321045128726E-2</c:v>
                </c:pt>
                <c:pt idx="2188">
                  <c:v>1.217832104504879E-2</c:v>
                </c:pt>
                <c:pt idx="2189">
                  <c:v>1.217832104504879E-2</c:v>
                </c:pt>
                <c:pt idx="2190">
                  <c:v>1.217832104504879E-2</c:v>
                </c:pt>
                <c:pt idx="2191">
                  <c:v>1.2178321045128726E-2</c:v>
                </c:pt>
                <c:pt idx="2192">
                  <c:v>1.217832104504879E-2</c:v>
                </c:pt>
                <c:pt idx="2193">
                  <c:v>1.217832104504879E-2</c:v>
                </c:pt>
                <c:pt idx="2194">
                  <c:v>1.2178321045128726E-2</c:v>
                </c:pt>
                <c:pt idx="2195">
                  <c:v>1.217832104504879E-2</c:v>
                </c:pt>
                <c:pt idx="2196">
                  <c:v>1.217832104504879E-2</c:v>
                </c:pt>
                <c:pt idx="2197">
                  <c:v>1.217832104504879E-2</c:v>
                </c:pt>
                <c:pt idx="2198">
                  <c:v>1.2178321045128726E-2</c:v>
                </c:pt>
                <c:pt idx="2199">
                  <c:v>1.2178321045128726E-2</c:v>
                </c:pt>
                <c:pt idx="2200">
                  <c:v>1.2178321045128726E-2</c:v>
                </c:pt>
                <c:pt idx="2201">
                  <c:v>1.2178321045128726E-2</c:v>
                </c:pt>
                <c:pt idx="2202">
                  <c:v>1.2178321045128726E-2</c:v>
                </c:pt>
                <c:pt idx="2203">
                  <c:v>1.2178321045128726E-2</c:v>
                </c:pt>
                <c:pt idx="2204">
                  <c:v>1.2178321045128726E-2</c:v>
                </c:pt>
                <c:pt idx="2205">
                  <c:v>1.217832104504879E-2</c:v>
                </c:pt>
                <c:pt idx="2206">
                  <c:v>1.2178321045128726E-2</c:v>
                </c:pt>
                <c:pt idx="2207">
                  <c:v>1.217832104504879E-2</c:v>
                </c:pt>
                <c:pt idx="2208">
                  <c:v>1.217832104504879E-2</c:v>
                </c:pt>
                <c:pt idx="2209">
                  <c:v>1.2178321045128726E-2</c:v>
                </c:pt>
                <c:pt idx="2210">
                  <c:v>1.217832104504879E-2</c:v>
                </c:pt>
                <c:pt idx="2211">
                  <c:v>1.217832104504879E-2</c:v>
                </c:pt>
                <c:pt idx="2212">
                  <c:v>1.2178321045128726E-2</c:v>
                </c:pt>
                <c:pt idx="2213">
                  <c:v>1.217832104504879E-2</c:v>
                </c:pt>
                <c:pt idx="2214">
                  <c:v>1.2178321045128726E-2</c:v>
                </c:pt>
                <c:pt idx="2215">
                  <c:v>1.2178321045128726E-2</c:v>
                </c:pt>
                <c:pt idx="2216">
                  <c:v>1.217832104504879E-2</c:v>
                </c:pt>
                <c:pt idx="2217">
                  <c:v>1.2178321045128726E-2</c:v>
                </c:pt>
                <c:pt idx="2218">
                  <c:v>1.217832104504879E-2</c:v>
                </c:pt>
                <c:pt idx="2219">
                  <c:v>1.2178321045128726E-2</c:v>
                </c:pt>
                <c:pt idx="2220">
                  <c:v>1.217832104504879E-2</c:v>
                </c:pt>
                <c:pt idx="2221">
                  <c:v>1.2178321045128726E-2</c:v>
                </c:pt>
                <c:pt idx="2222">
                  <c:v>1.217832104504879E-2</c:v>
                </c:pt>
                <c:pt idx="2223">
                  <c:v>1.2178321045208662E-2</c:v>
                </c:pt>
                <c:pt idx="2224">
                  <c:v>1.217832104504879E-2</c:v>
                </c:pt>
                <c:pt idx="2225">
                  <c:v>1.2178321045128726E-2</c:v>
                </c:pt>
                <c:pt idx="2226">
                  <c:v>1.217832104504879E-2</c:v>
                </c:pt>
                <c:pt idx="2227">
                  <c:v>1.217832104504879E-2</c:v>
                </c:pt>
                <c:pt idx="2228">
                  <c:v>1.2178321045128726E-2</c:v>
                </c:pt>
                <c:pt idx="2229">
                  <c:v>1.217832104504879E-2</c:v>
                </c:pt>
                <c:pt idx="2230">
                  <c:v>1.2178321045128726E-2</c:v>
                </c:pt>
                <c:pt idx="2231">
                  <c:v>1.217832104504879E-2</c:v>
                </c:pt>
                <c:pt idx="2232">
                  <c:v>1.217832104504879E-2</c:v>
                </c:pt>
                <c:pt idx="2233">
                  <c:v>1.2178321045128726E-2</c:v>
                </c:pt>
                <c:pt idx="2234">
                  <c:v>1.2178321045128726E-2</c:v>
                </c:pt>
                <c:pt idx="2235">
                  <c:v>1.217832104504879E-2</c:v>
                </c:pt>
                <c:pt idx="2236">
                  <c:v>1.217832104504879E-2</c:v>
                </c:pt>
                <c:pt idx="2237">
                  <c:v>1.217832104504879E-2</c:v>
                </c:pt>
                <c:pt idx="2238">
                  <c:v>1.217832104504879E-2</c:v>
                </c:pt>
                <c:pt idx="2239">
                  <c:v>1.217832104504879E-2</c:v>
                </c:pt>
                <c:pt idx="2240">
                  <c:v>1.2178321045128726E-2</c:v>
                </c:pt>
                <c:pt idx="2241">
                  <c:v>1.2178321045128726E-2</c:v>
                </c:pt>
                <c:pt idx="2242">
                  <c:v>1.217832104504879E-2</c:v>
                </c:pt>
                <c:pt idx="2243">
                  <c:v>1.217832104504879E-2</c:v>
                </c:pt>
                <c:pt idx="2244">
                  <c:v>1.2178321045128726E-2</c:v>
                </c:pt>
                <c:pt idx="2245">
                  <c:v>1.217832104504879E-2</c:v>
                </c:pt>
                <c:pt idx="2246">
                  <c:v>1.2178321045128726E-2</c:v>
                </c:pt>
                <c:pt idx="2247">
                  <c:v>1.217832104504879E-2</c:v>
                </c:pt>
                <c:pt idx="2248">
                  <c:v>1.217832104504879E-2</c:v>
                </c:pt>
                <c:pt idx="2249">
                  <c:v>1.2178321045128726E-2</c:v>
                </c:pt>
                <c:pt idx="2250">
                  <c:v>1.217832104504879E-2</c:v>
                </c:pt>
                <c:pt idx="2251">
                  <c:v>1.2178321045128726E-2</c:v>
                </c:pt>
                <c:pt idx="2252">
                  <c:v>1.2178321045128726E-2</c:v>
                </c:pt>
                <c:pt idx="2253">
                  <c:v>1.217832104504879E-2</c:v>
                </c:pt>
                <c:pt idx="2254">
                  <c:v>1.217832104504879E-2</c:v>
                </c:pt>
                <c:pt idx="2255">
                  <c:v>1.217832104504879E-2</c:v>
                </c:pt>
                <c:pt idx="2256">
                  <c:v>1.2178321045128726E-2</c:v>
                </c:pt>
                <c:pt idx="2257">
                  <c:v>1.2178321045128726E-2</c:v>
                </c:pt>
                <c:pt idx="2258">
                  <c:v>1.2178321045128726E-2</c:v>
                </c:pt>
                <c:pt idx="2259">
                  <c:v>1.2178321045128726E-2</c:v>
                </c:pt>
                <c:pt idx="2260">
                  <c:v>1.2178321045128726E-2</c:v>
                </c:pt>
                <c:pt idx="2261">
                  <c:v>1.217832104504879E-2</c:v>
                </c:pt>
                <c:pt idx="2262">
                  <c:v>1.217832104504879E-2</c:v>
                </c:pt>
                <c:pt idx="2263">
                  <c:v>1.2178321045208662E-2</c:v>
                </c:pt>
                <c:pt idx="2264">
                  <c:v>1.217832104504879E-2</c:v>
                </c:pt>
                <c:pt idx="2265">
                  <c:v>1.217832104504879E-2</c:v>
                </c:pt>
                <c:pt idx="2266">
                  <c:v>1.2178321045128726E-2</c:v>
                </c:pt>
                <c:pt idx="2267">
                  <c:v>1.2178321045128726E-2</c:v>
                </c:pt>
                <c:pt idx="2268">
                  <c:v>1.2178321045128726E-2</c:v>
                </c:pt>
                <c:pt idx="2269">
                  <c:v>1.217832104504879E-2</c:v>
                </c:pt>
                <c:pt idx="2270">
                  <c:v>1.217832104504879E-2</c:v>
                </c:pt>
                <c:pt idx="2271">
                  <c:v>1.2178321045128726E-2</c:v>
                </c:pt>
                <c:pt idx="2272">
                  <c:v>1.217832104504879E-2</c:v>
                </c:pt>
                <c:pt idx="2273">
                  <c:v>1.2178321045128726E-2</c:v>
                </c:pt>
                <c:pt idx="2274">
                  <c:v>1.2178321045208662E-2</c:v>
                </c:pt>
                <c:pt idx="2275">
                  <c:v>1.217832104504879E-2</c:v>
                </c:pt>
                <c:pt idx="2276">
                  <c:v>1.217832104504879E-2</c:v>
                </c:pt>
                <c:pt idx="2277">
                  <c:v>1.217832104504879E-2</c:v>
                </c:pt>
                <c:pt idx="2278">
                  <c:v>1.2178321045128726E-2</c:v>
                </c:pt>
                <c:pt idx="2279">
                  <c:v>1.217832104504879E-2</c:v>
                </c:pt>
                <c:pt idx="2280">
                  <c:v>1.2178321045128726E-2</c:v>
                </c:pt>
                <c:pt idx="2281">
                  <c:v>1.2178321045128726E-2</c:v>
                </c:pt>
                <c:pt idx="2282">
                  <c:v>1.2178321045128726E-2</c:v>
                </c:pt>
                <c:pt idx="2283">
                  <c:v>1.2178321045128726E-2</c:v>
                </c:pt>
                <c:pt idx="2284">
                  <c:v>1.2178321045128726E-2</c:v>
                </c:pt>
                <c:pt idx="2285">
                  <c:v>1.2178321045128726E-2</c:v>
                </c:pt>
                <c:pt idx="2286">
                  <c:v>1.2178321045128726E-2</c:v>
                </c:pt>
                <c:pt idx="2287">
                  <c:v>1.217832104504879E-2</c:v>
                </c:pt>
                <c:pt idx="2288">
                  <c:v>1.217832104504879E-2</c:v>
                </c:pt>
                <c:pt idx="2289">
                  <c:v>1.2178321045128726E-2</c:v>
                </c:pt>
                <c:pt idx="2290">
                  <c:v>1.217832104504879E-2</c:v>
                </c:pt>
                <c:pt idx="2291">
                  <c:v>1.217832104504879E-2</c:v>
                </c:pt>
                <c:pt idx="2292">
                  <c:v>1.217832104504879E-2</c:v>
                </c:pt>
                <c:pt idx="2293">
                  <c:v>1.2178321045128726E-2</c:v>
                </c:pt>
                <c:pt idx="2294">
                  <c:v>1.2178321045128726E-2</c:v>
                </c:pt>
                <c:pt idx="2295">
                  <c:v>1.217832104504879E-2</c:v>
                </c:pt>
                <c:pt idx="2296">
                  <c:v>1.2178321045128726E-2</c:v>
                </c:pt>
                <c:pt idx="2297">
                  <c:v>1.2178321045128726E-2</c:v>
                </c:pt>
                <c:pt idx="2298">
                  <c:v>1.2178321045128726E-2</c:v>
                </c:pt>
                <c:pt idx="2299">
                  <c:v>1.217832104504879E-2</c:v>
                </c:pt>
                <c:pt idx="2300">
                  <c:v>1.217832104504879E-2</c:v>
                </c:pt>
                <c:pt idx="2301">
                  <c:v>1.2178321045128726E-2</c:v>
                </c:pt>
                <c:pt idx="2302">
                  <c:v>1.2178321045128726E-2</c:v>
                </c:pt>
                <c:pt idx="2303">
                  <c:v>1.2178321045128726E-2</c:v>
                </c:pt>
                <c:pt idx="2304">
                  <c:v>1.217832104504879E-2</c:v>
                </c:pt>
                <c:pt idx="2305">
                  <c:v>1.2178321045128726E-2</c:v>
                </c:pt>
                <c:pt idx="2306">
                  <c:v>1.2178321045128726E-2</c:v>
                </c:pt>
                <c:pt idx="2307">
                  <c:v>1.2178321045128726E-2</c:v>
                </c:pt>
                <c:pt idx="2308">
                  <c:v>1.2178321045128726E-2</c:v>
                </c:pt>
                <c:pt idx="2309">
                  <c:v>1.2178321045128726E-2</c:v>
                </c:pt>
                <c:pt idx="2310">
                  <c:v>1.2178321045128726E-2</c:v>
                </c:pt>
                <c:pt idx="2311">
                  <c:v>1.2178321045128726E-2</c:v>
                </c:pt>
                <c:pt idx="2312">
                  <c:v>1.2178321045128726E-2</c:v>
                </c:pt>
                <c:pt idx="2313">
                  <c:v>1.2178321045128726E-2</c:v>
                </c:pt>
                <c:pt idx="2314">
                  <c:v>1.2178321044968854E-2</c:v>
                </c:pt>
                <c:pt idx="2315">
                  <c:v>1.2178321045128726E-2</c:v>
                </c:pt>
                <c:pt idx="2316">
                  <c:v>1.2178321045128726E-2</c:v>
                </c:pt>
                <c:pt idx="2317">
                  <c:v>1.217832104504879E-2</c:v>
                </c:pt>
                <c:pt idx="2318">
                  <c:v>1.217832104504879E-2</c:v>
                </c:pt>
                <c:pt idx="2319">
                  <c:v>1.217832104504879E-2</c:v>
                </c:pt>
                <c:pt idx="2320">
                  <c:v>1.2178321045128726E-2</c:v>
                </c:pt>
                <c:pt idx="2321">
                  <c:v>1.217832104504879E-2</c:v>
                </c:pt>
                <c:pt idx="2322">
                  <c:v>1.2178321044968854E-2</c:v>
                </c:pt>
                <c:pt idx="2323">
                  <c:v>1.2178321045128726E-2</c:v>
                </c:pt>
                <c:pt idx="2324">
                  <c:v>1.2178321045128726E-2</c:v>
                </c:pt>
                <c:pt idx="2325">
                  <c:v>1.217832104504879E-2</c:v>
                </c:pt>
                <c:pt idx="2326">
                  <c:v>1.2178321045128726E-2</c:v>
                </c:pt>
                <c:pt idx="2327">
                  <c:v>1.2178321045128726E-2</c:v>
                </c:pt>
                <c:pt idx="2328">
                  <c:v>1.217832104504879E-2</c:v>
                </c:pt>
                <c:pt idx="2329">
                  <c:v>1.217832104504879E-2</c:v>
                </c:pt>
                <c:pt idx="2330">
                  <c:v>1.2178321045128726E-2</c:v>
                </c:pt>
                <c:pt idx="2331">
                  <c:v>1.2178733026138033E-2</c:v>
                </c:pt>
                <c:pt idx="2332">
                  <c:v>1.2178733026111388E-2</c:v>
                </c:pt>
                <c:pt idx="2333">
                  <c:v>1.2178733026138033E-2</c:v>
                </c:pt>
                <c:pt idx="2334">
                  <c:v>1.2178733026138033E-2</c:v>
                </c:pt>
                <c:pt idx="2335">
                  <c:v>1.2178733026164679E-2</c:v>
                </c:pt>
                <c:pt idx="2336">
                  <c:v>1.2178733026111388E-2</c:v>
                </c:pt>
                <c:pt idx="2337">
                  <c:v>1.2178733026138033E-2</c:v>
                </c:pt>
                <c:pt idx="2338">
                  <c:v>1.2178733026164679E-2</c:v>
                </c:pt>
                <c:pt idx="2339">
                  <c:v>1.2178733026164679E-2</c:v>
                </c:pt>
                <c:pt idx="2340">
                  <c:v>1.2178733026138033E-2</c:v>
                </c:pt>
                <c:pt idx="2341">
                  <c:v>1.2178733026138033E-2</c:v>
                </c:pt>
                <c:pt idx="2342">
                  <c:v>1.2178733026138033E-2</c:v>
                </c:pt>
                <c:pt idx="2343">
                  <c:v>1.2178733026138033E-2</c:v>
                </c:pt>
                <c:pt idx="2344">
                  <c:v>1.2178733026138033E-2</c:v>
                </c:pt>
                <c:pt idx="2345">
                  <c:v>1.2178321045128726E-2</c:v>
                </c:pt>
                <c:pt idx="2346">
                  <c:v>1.217832104504879E-2</c:v>
                </c:pt>
                <c:pt idx="2347">
                  <c:v>1.217832104504879E-2</c:v>
                </c:pt>
                <c:pt idx="2348">
                  <c:v>1.217832104504879E-2</c:v>
                </c:pt>
                <c:pt idx="2349">
                  <c:v>1.2178321045208662E-2</c:v>
                </c:pt>
                <c:pt idx="2350">
                  <c:v>1.2178321044968854E-2</c:v>
                </c:pt>
                <c:pt idx="2351">
                  <c:v>1.2178321045128726E-2</c:v>
                </c:pt>
                <c:pt idx="2352">
                  <c:v>1.2178321045128726E-2</c:v>
                </c:pt>
                <c:pt idx="2353">
                  <c:v>1.217832104504879E-2</c:v>
                </c:pt>
                <c:pt idx="2354">
                  <c:v>1.217832104504879E-2</c:v>
                </c:pt>
                <c:pt idx="2355">
                  <c:v>1.2178321045128726E-2</c:v>
                </c:pt>
                <c:pt idx="2356">
                  <c:v>1.217832104504879E-2</c:v>
                </c:pt>
                <c:pt idx="2357">
                  <c:v>1.2178321045128726E-2</c:v>
                </c:pt>
                <c:pt idx="2358">
                  <c:v>1.217832104504879E-2</c:v>
                </c:pt>
                <c:pt idx="2359">
                  <c:v>1.2178321045128726E-2</c:v>
                </c:pt>
                <c:pt idx="2360">
                  <c:v>1.217832104504879E-2</c:v>
                </c:pt>
                <c:pt idx="2361">
                  <c:v>1.2178321045128726E-2</c:v>
                </c:pt>
                <c:pt idx="2362">
                  <c:v>1.2178321045128726E-2</c:v>
                </c:pt>
                <c:pt idx="2363">
                  <c:v>1.2178321045208662E-2</c:v>
                </c:pt>
                <c:pt idx="2364">
                  <c:v>1.2178321045128726E-2</c:v>
                </c:pt>
                <c:pt idx="2365">
                  <c:v>1.217832104504879E-2</c:v>
                </c:pt>
                <c:pt idx="2366">
                  <c:v>1.2178321045128726E-2</c:v>
                </c:pt>
                <c:pt idx="2367">
                  <c:v>1.2178321045128726E-2</c:v>
                </c:pt>
                <c:pt idx="2368">
                  <c:v>1.2178321045128726E-2</c:v>
                </c:pt>
                <c:pt idx="2369">
                  <c:v>1.2178321045128726E-2</c:v>
                </c:pt>
                <c:pt idx="2370">
                  <c:v>1.2178321045208662E-2</c:v>
                </c:pt>
                <c:pt idx="2371">
                  <c:v>1.217832104504879E-2</c:v>
                </c:pt>
                <c:pt idx="2372">
                  <c:v>1.2178321045128726E-2</c:v>
                </c:pt>
                <c:pt idx="2373">
                  <c:v>1.2178321045128726E-2</c:v>
                </c:pt>
                <c:pt idx="2374">
                  <c:v>1.2178321045128726E-2</c:v>
                </c:pt>
                <c:pt idx="2375">
                  <c:v>1.217832104504879E-2</c:v>
                </c:pt>
                <c:pt idx="2376">
                  <c:v>1.217832104504879E-2</c:v>
                </c:pt>
                <c:pt idx="2377">
                  <c:v>1.2178321045128726E-2</c:v>
                </c:pt>
                <c:pt idx="2378">
                  <c:v>1.217832104504879E-2</c:v>
                </c:pt>
                <c:pt idx="2379">
                  <c:v>1.2178321045128726E-2</c:v>
                </c:pt>
                <c:pt idx="2380">
                  <c:v>1.217832104504879E-2</c:v>
                </c:pt>
                <c:pt idx="2381">
                  <c:v>1.2178321045128726E-2</c:v>
                </c:pt>
                <c:pt idx="2382">
                  <c:v>1.217832104504879E-2</c:v>
                </c:pt>
                <c:pt idx="2383">
                  <c:v>1.217832104504879E-2</c:v>
                </c:pt>
                <c:pt idx="2384">
                  <c:v>1.2178321045128726E-2</c:v>
                </c:pt>
                <c:pt idx="2385">
                  <c:v>1.2178321045128726E-2</c:v>
                </c:pt>
                <c:pt idx="2386">
                  <c:v>1.2178321045128726E-2</c:v>
                </c:pt>
                <c:pt idx="2387">
                  <c:v>1.2178321045128726E-2</c:v>
                </c:pt>
                <c:pt idx="2388">
                  <c:v>1.2178321045128726E-2</c:v>
                </c:pt>
                <c:pt idx="2389">
                  <c:v>1.2178321045128726E-2</c:v>
                </c:pt>
                <c:pt idx="2390">
                  <c:v>1.217832104504879E-2</c:v>
                </c:pt>
                <c:pt idx="2391">
                  <c:v>1.2178321045128726E-2</c:v>
                </c:pt>
                <c:pt idx="2392">
                  <c:v>1.2178321045128726E-2</c:v>
                </c:pt>
                <c:pt idx="2393">
                  <c:v>1.217832104504879E-2</c:v>
                </c:pt>
                <c:pt idx="2394">
                  <c:v>1.217832104504879E-2</c:v>
                </c:pt>
                <c:pt idx="2395">
                  <c:v>1.217832104504879E-2</c:v>
                </c:pt>
                <c:pt idx="2396">
                  <c:v>1.2178321045128726E-2</c:v>
                </c:pt>
                <c:pt idx="2397">
                  <c:v>1.217832104504879E-2</c:v>
                </c:pt>
                <c:pt idx="2398">
                  <c:v>1.2178321045128726E-2</c:v>
                </c:pt>
                <c:pt idx="2399">
                  <c:v>1.217832104504879E-2</c:v>
                </c:pt>
                <c:pt idx="2400">
                  <c:v>1.2178321045128726E-2</c:v>
                </c:pt>
                <c:pt idx="2401">
                  <c:v>1.2178321044968854E-2</c:v>
                </c:pt>
                <c:pt idx="2402">
                  <c:v>1.2178321045128726E-2</c:v>
                </c:pt>
                <c:pt idx="2403">
                  <c:v>1.2178321045128726E-2</c:v>
                </c:pt>
                <c:pt idx="2404">
                  <c:v>1.217832104504879E-2</c:v>
                </c:pt>
                <c:pt idx="2405">
                  <c:v>1.2178321045128726E-2</c:v>
                </c:pt>
                <c:pt idx="2406">
                  <c:v>1.2178321045128726E-2</c:v>
                </c:pt>
                <c:pt idx="2407">
                  <c:v>1.2178321045128726E-2</c:v>
                </c:pt>
                <c:pt idx="2408">
                  <c:v>1.217832104504879E-2</c:v>
                </c:pt>
                <c:pt idx="2409">
                  <c:v>1.217832104504879E-2</c:v>
                </c:pt>
                <c:pt idx="2410">
                  <c:v>1.2178321045128726E-2</c:v>
                </c:pt>
                <c:pt idx="2411">
                  <c:v>1.217832104504879E-2</c:v>
                </c:pt>
                <c:pt idx="2412">
                  <c:v>1.217832104504879E-2</c:v>
                </c:pt>
                <c:pt idx="2413">
                  <c:v>1.217832104504879E-2</c:v>
                </c:pt>
                <c:pt idx="2414">
                  <c:v>1.217832104504879E-2</c:v>
                </c:pt>
                <c:pt idx="2415">
                  <c:v>1.2178321045128726E-2</c:v>
                </c:pt>
                <c:pt idx="2416">
                  <c:v>1.2178321045128726E-2</c:v>
                </c:pt>
                <c:pt idx="2417">
                  <c:v>1.217832104504879E-2</c:v>
                </c:pt>
                <c:pt idx="2418">
                  <c:v>1.217832104504879E-2</c:v>
                </c:pt>
                <c:pt idx="2419">
                  <c:v>1.217832104504879E-2</c:v>
                </c:pt>
                <c:pt idx="2420">
                  <c:v>1.217832104504879E-2</c:v>
                </c:pt>
                <c:pt idx="2421">
                  <c:v>1.2178321045208662E-2</c:v>
                </c:pt>
                <c:pt idx="2422">
                  <c:v>1.217832104504879E-2</c:v>
                </c:pt>
                <c:pt idx="2423">
                  <c:v>1.217832104504879E-2</c:v>
                </c:pt>
                <c:pt idx="2424">
                  <c:v>1.2178321045128726E-2</c:v>
                </c:pt>
                <c:pt idx="2425">
                  <c:v>1.217832104504879E-2</c:v>
                </c:pt>
                <c:pt idx="2426">
                  <c:v>1.2178321045128726E-2</c:v>
                </c:pt>
                <c:pt idx="2427">
                  <c:v>1.217832104504879E-2</c:v>
                </c:pt>
                <c:pt idx="2428">
                  <c:v>1.2178321045128726E-2</c:v>
                </c:pt>
                <c:pt idx="2429">
                  <c:v>1.2178321045128726E-2</c:v>
                </c:pt>
                <c:pt idx="2430">
                  <c:v>1.217832104504879E-2</c:v>
                </c:pt>
                <c:pt idx="2431">
                  <c:v>1.2178321045208662E-2</c:v>
                </c:pt>
                <c:pt idx="2432">
                  <c:v>1.2178321045128726E-2</c:v>
                </c:pt>
                <c:pt idx="2433">
                  <c:v>1.2178321045128726E-2</c:v>
                </c:pt>
                <c:pt idx="2434">
                  <c:v>1.2178321045128726E-2</c:v>
                </c:pt>
                <c:pt idx="2435">
                  <c:v>1.217832104504879E-2</c:v>
                </c:pt>
                <c:pt idx="2436">
                  <c:v>1.2178321045128726E-2</c:v>
                </c:pt>
                <c:pt idx="2437">
                  <c:v>1.217832104504879E-2</c:v>
                </c:pt>
                <c:pt idx="2438">
                  <c:v>1.2178321045128726E-2</c:v>
                </c:pt>
                <c:pt idx="2439">
                  <c:v>1.217832104504879E-2</c:v>
                </c:pt>
                <c:pt idx="2440">
                  <c:v>1.217832104504879E-2</c:v>
                </c:pt>
                <c:pt idx="2441">
                  <c:v>1.217832104504879E-2</c:v>
                </c:pt>
                <c:pt idx="2442">
                  <c:v>1.2178321045128726E-2</c:v>
                </c:pt>
                <c:pt idx="2443">
                  <c:v>1.217832104504879E-2</c:v>
                </c:pt>
                <c:pt idx="2444">
                  <c:v>1.2178321045128726E-2</c:v>
                </c:pt>
                <c:pt idx="2445">
                  <c:v>1.2178321045128726E-2</c:v>
                </c:pt>
                <c:pt idx="2446">
                  <c:v>1.2178321045128726E-2</c:v>
                </c:pt>
                <c:pt idx="2447">
                  <c:v>1.2178321045128726E-2</c:v>
                </c:pt>
                <c:pt idx="2448">
                  <c:v>1.2178321045128726E-2</c:v>
                </c:pt>
                <c:pt idx="2449">
                  <c:v>1.2178321045128726E-2</c:v>
                </c:pt>
                <c:pt idx="2450">
                  <c:v>1.217832104504879E-2</c:v>
                </c:pt>
                <c:pt idx="2451">
                  <c:v>1.2178321045128726E-2</c:v>
                </c:pt>
                <c:pt idx="2452">
                  <c:v>1.2178321045128726E-2</c:v>
                </c:pt>
                <c:pt idx="2453">
                  <c:v>1.2178321045208662E-2</c:v>
                </c:pt>
                <c:pt idx="2454">
                  <c:v>1.217832104504879E-2</c:v>
                </c:pt>
                <c:pt idx="2455">
                  <c:v>1.217832104504879E-2</c:v>
                </c:pt>
                <c:pt idx="2456">
                  <c:v>1.217832104504879E-2</c:v>
                </c:pt>
                <c:pt idx="2457">
                  <c:v>1.2178321045128726E-2</c:v>
                </c:pt>
                <c:pt idx="2458">
                  <c:v>1.217832104504879E-2</c:v>
                </c:pt>
                <c:pt idx="2459">
                  <c:v>1.2178321045128726E-2</c:v>
                </c:pt>
                <c:pt idx="2460">
                  <c:v>1.2178321045128726E-2</c:v>
                </c:pt>
                <c:pt idx="2461">
                  <c:v>1.217832104504879E-2</c:v>
                </c:pt>
                <c:pt idx="2462">
                  <c:v>1.2178321045128726E-2</c:v>
                </c:pt>
                <c:pt idx="2463">
                  <c:v>1.217832104504879E-2</c:v>
                </c:pt>
                <c:pt idx="2464">
                  <c:v>1.217832104504879E-2</c:v>
                </c:pt>
                <c:pt idx="2465">
                  <c:v>1.2178321045128726E-2</c:v>
                </c:pt>
                <c:pt idx="2466">
                  <c:v>1.217832104504879E-2</c:v>
                </c:pt>
                <c:pt idx="2467">
                  <c:v>1.217832104504879E-2</c:v>
                </c:pt>
                <c:pt idx="2468">
                  <c:v>1.2178321045128726E-2</c:v>
                </c:pt>
                <c:pt idx="2469">
                  <c:v>1.2178321045128726E-2</c:v>
                </c:pt>
                <c:pt idx="2470">
                  <c:v>1.2178321044968854E-2</c:v>
                </c:pt>
                <c:pt idx="2471">
                  <c:v>1.2178321045128726E-2</c:v>
                </c:pt>
                <c:pt idx="2472">
                  <c:v>1.2178321045128726E-2</c:v>
                </c:pt>
                <c:pt idx="2473">
                  <c:v>1.2178321045128726E-2</c:v>
                </c:pt>
                <c:pt idx="2474">
                  <c:v>1.2178321045128726E-2</c:v>
                </c:pt>
                <c:pt idx="2475">
                  <c:v>1.217832104504879E-2</c:v>
                </c:pt>
                <c:pt idx="2476">
                  <c:v>1.2178321045128726E-2</c:v>
                </c:pt>
                <c:pt idx="2477">
                  <c:v>1.2178321045128726E-2</c:v>
                </c:pt>
                <c:pt idx="2478">
                  <c:v>1.217832104504879E-2</c:v>
                </c:pt>
                <c:pt idx="2479">
                  <c:v>1.217832104504879E-2</c:v>
                </c:pt>
                <c:pt idx="2480">
                  <c:v>1.217832104504879E-2</c:v>
                </c:pt>
                <c:pt idx="2481">
                  <c:v>1.2178321045128726E-2</c:v>
                </c:pt>
                <c:pt idx="2482">
                  <c:v>1.2178321045128726E-2</c:v>
                </c:pt>
                <c:pt idx="2483">
                  <c:v>1.2178321045128726E-2</c:v>
                </c:pt>
                <c:pt idx="2484">
                  <c:v>1.2178321045128726E-2</c:v>
                </c:pt>
                <c:pt idx="2485">
                  <c:v>1.2178321045128726E-2</c:v>
                </c:pt>
                <c:pt idx="2486">
                  <c:v>1.2178321045128726E-2</c:v>
                </c:pt>
                <c:pt idx="2487">
                  <c:v>1.217832104504879E-2</c:v>
                </c:pt>
                <c:pt idx="2488">
                  <c:v>1.2178321045128726E-2</c:v>
                </c:pt>
                <c:pt idx="2489">
                  <c:v>1.217832104504879E-2</c:v>
                </c:pt>
                <c:pt idx="2490">
                  <c:v>1.217832104504879E-2</c:v>
                </c:pt>
                <c:pt idx="2491">
                  <c:v>1.217832104504879E-2</c:v>
                </c:pt>
                <c:pt idx="2492">
                  <c:v>1.2178321045128726E-2</c:v>
                </c:pt>
                <c:pt idx="2493">
                  <c:v>9.4383417884458254E-3</c:v>
                </c:pt>
                <c:pt idx="2494">
                  <c:v>9.4383417885257614E-3</c:v>
                </c:pt>
                <c:pt idx="2495">
                  <c:v>9.4383417884458254E-3</c:v>
                </c:pt>
                <c:pt idx="2496">
                  <c:v>9.4383417885257614E-3</c:v>
                </c:pt>
                <c:pt idx="2497">
                  <c:v>9.4383417885257614E-3</c:v>
                </c:pt>
                <c:pt idx="2498">
                  <c:v>9.4383417884458254E-3</c:v>
                </c:pt>
                <c:pt idx="2499">
                  <c:v>9.4383417885257614E-3</c:v>
                </c:pt>
                <c:pt idx="2500">
                  <c:v>9.4383417885257614E-3</c:v>
                </c:pt>
                <c:pt idx="2501">
                  <c:v>9.4383417885257614E-3</c:v>
                </c:pt>
                <c:pt idx="2502">
                  <c:v>9.4383417885257614E-3</c:v>
                </c:pt>
                <c:pt idx="2503">
                  <c:v>9.4383417885257614E-3</c:v>
                </c:pt>
                <c:pt idx="2504">
                  <c:v>9.4383417885257614E-3</c:v>
                </c:pt>
                <c:pt idx="2505">
                  <c:v>9.4383417885257614E-3</c:v>
                </c:pt>
                <c:pt idx="2506">
                  <c:v>9.4383417885257614E-3</c:v>
                </c:pt>
                <c:pt idx="2507">
                  <c:v>9.4383417885257614E-3</c:v>
                </c:pt>
                <c:pt idx="2508">
                  <c:v>9.4383417885257614E-3</c:v>
                </c:pt>
                <c:pt idx="2509">
                  <c:v>9.4383417884458254E-3</c:v>
                </c:pt>
                <c:pt idx="2510">
                  <c:v>9.4383417885257614E-3</c:v>
                </c:pt>
                <c:pt idx="2511">
                  <c:v>9.4383417885257614E-3</c:v>
                </c:pt>
                <c:pt idx="2512">
                  <c:v>9.4383417885257614E-3</c:v>
                </c:pt>
                <c:pt idx="2513">
                  <c:v>9.4383417884458254E-3</c:v>
                </c:pt>
                <c:pt idx="2514">
                  <c:v>9.4383417886056975E-3</c:v>
                </c:pt>
                <c:pt idx="2515">
                  <c:v>9.4383417885257614E-3</c:v>
                </c:pt>
                <c:pt idx="2516">
                  <c:v>9.4383417885257614E-3</c:v>
                </c:pt>
                <c:pt idx="2517">
                  <c:v>9.4383417884458254E-3</c:v>
                </c:pt>
                <c:pt idx="2518">
                  <c:v>9.4383417885257614E-3</c:v>
                </c:pt>
                <c:pt idx="2519">
                  <c:v>9.4383417885257614E-3</c:v>
                </c:pt>
                <c:pt idx="2520">
                  <c:v>9.4383417884458254E-3</c:v>
                </c:pt>
                <c:pt idx="2521">
                  <c:v>9.4383417885257614E-3</c:v>
                </c:pt>
                <c:pt idx="2522">
                  <c:v>9.4383417885257614E-3</c:v>
                </c:pt>
                <c:pt idx="2523">
                  <c:v>9.4383417885257614E-3</c:v>
                </c:pt>
                <c:pt idx="2524">
                  <c:v>9.4383417884458254E-3</c:v>
                </c:pt>
                <c:pt idx="2525">
                  <c:v>9.4383417885257614E-3</c:v>
                </c:pt>
                <c:pt idx="2526">
                  <c:v>9.4383417885257614E-3</c:v>
                </c:pt>
                <c:pt idx="2527">
                  <c:v>9.4383417885257614E-3</c:v>
                </c:pt>
                <c:pt idx="2528">
                  <c:v>9.4383417885257614E-3</c:v>
                </c:pt>
                <c:pt idx="2529">
                  <c:v>9.4383417884458254E-3</c:v>
                </c:pt>
                <c:pt idx="2530">
                  <c:v>9.4383417884458254E-3</c:v>
                </c:pt>
                <c:pt idx="2531">
                  <c:v>9.4383417884458254E-3</c:v>
                </c:pt>
                <c:pt idx="2532">
                  <c:v>9.4383417884458254E-3</c:v>
                </c:pt>
                <c:pt idx="2533">
                  <c:v>9.4383417885257614E-3</c:v>
                </c:pt>
                <c:pt idx="2534">
                  <c:v>9.4383417884458254E-3</c:v>
                </c:pt>
                <c:pt idx="2535">
                  <c:v>9.4383417884458254E-3</c:v>
                </c:pt>
                <c:pt idx="2536">
                  <c:v>9.4383417885257614E-3</c:v>
                </c:pt>
                <c:pt idx="2537">
                  <c:v>9.4383417885257614E-3</c:v>
                </c:pt>
                <c:pt idx="2538">
                  <c:v>9.4383417884458254E-3</c:v>
                </c:pt>
                <c:pt idx="2539">
                  <c:v>9.4383417884458254E-3</c:v>
                </c:pt>
                <c:pt idx="2540">
                  <c:v>9.4383417884458254E-3</c:v>
                </c:pt>
                <c:pt idx="2541">
                  <c:v>9.4383417885257614E-3</c:v>
                </c:pt>
                <c:pt idx="2542">
                  <c:v>9.4383417885257614E-3</c:v>
                </c:pt>
                <c:pt idx="2543">
                  <c:v>9.4383417885257614E-3</c:v>
                </c:pt>
                <c:pt idx="2544">
                  <c:v>9.4383417885257614E-3</c:v>
                </c:pt>
                <c:pt idx="2545">
                  <c:v>9.4383417885257614E-3</c:v>
                </c:pt>
                <c:pt idx="2546">
                  <c:v>9.4383417884458254E-3</c:v>
                </c:pt>
                <c:pt idx="2547">
                  <c:v>9.4383417884458254E-3</c:v>
                </c:pt>
                <c:pt idx="2548">
                  <c:v>9.4383417884458254E-3</c:v>
                </c:pt>
                <c:pt idx="2549">
                  <c:v>9.4383417885257614E-3</c:v>
                </c:pt>
                <c:pt idx="2550">
                  <c:v>9.4383417884458254E-3</c:v>
                </c:pt>
                <c:pt idx="2551">
                  <c:v>9.4383417884458254E-3</c:v>
                </c:pt>
                <c:pt idx="2552">
                  <c:v>9.4383417885257614E-3</c:v>
                </c:pt>
                <c:pt idx="2553">
                  <c:v>9.4383417886056975E-3</c:v>
                </c:pt>
                <c:pt idx="2554">
                  <c:v>9.4383417885257614E-3</c:v>
                </c:pt>
                <c:pt idx="2555">
                  <c:v>9.4383417884458254E-3</c:v>
                </c:pt>
                <c:pt idx="2556">
                  <c:v>9.4383417885257614E-3</c:v>
                </c:pt>
                <c:pt idx="2557">
                  <c:v>9.4383417884458254E-3</c:v>
                </c:pt>
                <c:pt idx="2558">
                  <c:v>9.4383417884458254E-3</c:v>
                </c:pt>
                <c:pt idx="2559">
                  <c:v>9.4383417884458254E-3</c:v>
                </c:pt>
                <c:pt idx="2560">
                  <c:v>9.4383417885257614E-3</c:v>
                </c:pt>
                <c:pt idx="2561">
                  <c:v>9.4383417885257614E-3</c:v>
                </c:pt>
                <c:pt idx="2562">
                  <c:v>9.4383417885257614E-3</c:v>
                </c:pt>
                <c:pt idx="2563">
                  <c:v>9.4383417885257614E-3</c:v>
                </c:pt>
                <c:pt idx="2564">
                  <c:v>9.4383417885257614E-3</c:v>
                </c:pt>
                <c:pt idx="2565">
                  <c:v>9.4383417884458254E-3</c:v>
                </c:pt>
                <c:pt idx="2566">
                  <c:v>9.4383417885257614E-3</c:v>
                </c:pt>
                <c:pt idx="2567">
                  <c:v>9.4383417885257614E-3</c:v>
                </c:pt>
                <c:pt idx="2568">
                  <c:v>9.4383417885257614E-3</c:v>
                </c:pt>
                <c:pt idx="2569">
                  <c:v>9.4383417885257614E-3</c:v>
                </c:pt>
                <c:pt idx="2570">
                  <c:v>9.4383417885257614E-3</c:v>
                </c:pt>
                <c:pt idx="2571">
                  <c:v>9.4383417885257614E-3</c:v>
                </c:pt>
                <c:pt idx="2572">
                  <c:v>9.4383417884458254E-3</c:v>
                </c:pt>
                <c:pt idx="2573">
                  <c:v>9.4383417884458254E-3</c:v>
                </c:pt>
                <c:pt idx="2574">
                  <c:v>9.4383417885257614E-3</c:v>
                </c:pt>
                <c:pt idx="2575">
                  <c:v>9.4383417884458254E-3</c:v>
                </c:pt>
                <c:pt idx="2576">
                  <c:v>9.4383417885257614E-3</c:v>
                </c:pt>
                <c:pt idx="2577">
                  <c:v>9.4383417883658893E-3</c:v>
                </c:pt>
                <c:pt idx="2578">
                  <c:v>9.4383417885257614E-3</c:v>
                </c:pt>
                <c:pt idx="2579">
                  <c:v>9.4383417884458254E-3</c:v>
                </c:pt>
                <c:pt idx="2580">
                  <c:v>9.4383417884458254E-3</c:v>
                </c:pt>
                <c:pt idx="2581">
                  <c:v>9.4383417884458254E-3</c:v>
                </c:pt>
                <c:pt idx="2582">
                  <c:v>9.4383417885257614E-3</c:v>
                </c:pt>
                <c:pt idx="2583">
                  <c:v>9.4383417885257614E-3</c:v>
                </c:pt>
                <c:pt idx="2584">
                  <c:v>9.4383417884458254E-3</c:v>
                </c:pt>
                <c:pt idx="2585">
                  <c:v>9.4383417885257614E-3</c:v>
                </c:pt>
                <c:pt idx="2586">
                  <c:v>9.4383417884458254E-3</c:v>
                </c:pt>
                <c:pt idx="2587">
                  <c:v>9.4383417885257614E-3</c:v>
                </c:pt>
                <c:pt idx="2588">
                  <c:v>9.4383417885257614E-3</c:v>
                </c:pt>
                <c:pt idx="2589">
                  <c:v>9.4383417884458254E-3</c:v>
                </c:pt>
                <c:pt idx="2590">
                  <c:v>9.4383417884458254E-3</c:v>
                </c:pt>
                <c:pt idx="2591">
                  <c:v>9.4383417884458254E-3</c:v>
                </c:pt>
                <c:pt idx="2592">
                  <c:v>9.4383417885257614E-3</c:v>
                </c:pt>
                <c:pt idx="2593">
                  <c:v>9.4383417886056975E-3</c:v>
                </c:pt>
                <c:pt idx="2594">
                  <c:v>9.4383417885257614E-3</c:v>
                </c:pt>
                <c:pt idx="2595">
                  <c:v>9.4383417885257614E-3</c:v>
                </c:pt>
                <c:pt idx="2596">
                  <c:v>9.4383417885257614E-3</c:v>
                </c:pt>
                <c:pt idx="2597">
                  <c:v>9.4383417884458254E-3</c:v>
                </c:pt>
                <c:pt idx="2598">
                  <c:v>9.4383417885257614E-3</c:v>
                </c:pt>
                <c:pt idx="2599">
                  <c:v>9.4383417884458254E-3</c:v>
                </c:pt>
                <c:pt idx="2600">
                  <c:v>9.4383417884458254E-3</c:v>
                </c:pt>
                <c:pt idx="2601">
                  <c:v>9.4383417885257614E-3</c:v>
                </c:pt>
                <c:pt idx="2602">
                  <c:v>9.4383417884458254E-3</c:v>
                </c:pt>
                <c:pt idx="2603">
                  <c:v>9.4383417885257614E-3</c:v>
                </c:pt>
                <c:pt idx="2604">
                  <c:v>9.4383417885257614E-3</c:v>
                </c:pt>
                <c:pt idx="2605">
                  <c:v>9.4383417885257614E-3</c:v>
                </c:pt>
                <c:pt idx="2606">
                  <c:v>9.4388367031150722E-3</c:v>
                </c:pt>
                <c:pt idx="2607">
                  <c:v>9.4383417886056975E-3</c:v>
                </c:pt>
                <c:pt idx="2608">
                  <c:v>9.4383417885257614E-3</c:v>
                </c:pt>
                <c:pt idx="2609">
                  <c:v>9.4383417884458254E-3</c:v>
                </c:pt>
                <c:pt idx="2610">
                  <c:v>9.4383417884458254E-3</c:v>
                </c:pt>
                <c:pt idx="2611">
                  <c:v>9.4383417885257614E-3</c:v>
                </c:pt>
                <c:pt idx="2612">
                  <c:v>9.4383417885257614E-3</c:v>
                </c:pt>
                <c:pt idx="2613">
                  <c:v>9.4383417884458254E-3</c:v>
                </c:pt>
                <c:pt idx="2614">
                  <c:v>9.4383417885257614E-3</c:v>
                </c:pt>
                <c:pt idx="2615">
                  <c:v>9.4383417885257614E-3</c:v>
                </c:pt>
                <c:pt idx="2616">
                  <c:v>9.4383417885257614E-3</c:v>
                </c:pt>
                <c:pt idx="2617">
                  <c:v>9.4383417884458254E-3</c:v>
                </c:pt>
                <c:pt idx="2618">
                  <c:v>9.4383417885257614E-3</c:v>
                </c:pt>
                <c:pt idx="2619">
                  <c:v>9.4383417884458254E-3</c:v>
                </c:pt>
                <c:pt idx="2620">
                  <c:v>9.4383417885257614E-3</c:v>
                </c:pt>
                <c:pt idx="2621">
                  <c:v>9.4383417884458254E-3</c:v>
                </c:pt>
                <c:pt idx="2622">
                  <c:v>9.4383417885257614E-3</c:v>
                </c:pt>
                <c:pt idx="2623">
                  <c:v>9.4383417885257614E-3</c:v>
                </c:pt>
                <c:pt idx="2624">
                  <c:v>9.4383417885257614E-3</c:v>
                </c:pt>
                <c:pt idx="2625">
                  <c:v>9.4383417885257614E-3</c:v>
                </c:pt>
                <c:pt idx="2626">
                  <c:v>9.4383417885257614E-3</c:v>
                </c:pt>
                <c:pt idx="2627">
                  <c:v>9.4383417884458254E-3</c:v>
                </c:pt>
                <c:pt idx="2628">
                  <c:v>9.4383417884458254E-3</c:v>
                </c:pt>
                <c:pt idx="2629">
                  <c:v>9.4383417886056975E-3</c:v>
                </c:pt>
                <c:pt idx="2630">
                  <c:v>9.4383417884458254E-3</c:v>
                </c:pt>
                <c:pt idx="2631">
                  <c:v>9.4383417884458254E-3</c:v>
                </c:pt>
                <c:pt idx="2632">
                  <c:v>9.4383417885257614E-3</c:v>
                </c:pt>
                <c:pt idx="2633">
                  <c:v>9.4383417884458254E-3</c:v>
                </c:pt>
                <c:pt idx="2634">
                  <c:v>9.4383417884458254E-3</c:v>
                </c:pt>
                <c:pt idx="2635">
                  <c:v>9.4383417886056975E-3</c:v>
                </c:pt>
                <c:pt idx="2636">
                  <c:v>9.4383417885257614E-3</c:v>
                </c:pt>
                <c:pt idx="2637">
                  <c:v>9.4383417884458254E-3</c:v>
                </c:pt>
                <c:pt idx="2638">
                  <c:v>9.4383417884458254E-3</c:v>
                </c:pt>
                <c:pt idx="2639">
                  <c:v>9.4383417884458254E-3</c:v>
                </c:pt>
                <c:pt idx="2640">
                  <c:v>9.4383417884458254E-3</c:v>
                </c:pt>
                <c:pt idx="2641">
                  <c:v>9.4383417885257614E-3</c:v>
                </c:pt>
                <c:pt idx="2642">
                  <c:v>9.4383417885257614E-3</c:v>
                </c:pt>
                <c:pt idx="2643">
                  <c:v>9.4385892414372563E-3</c:v>
                </c:pt>
                <c:pt idx="2644">
                  <c:v>9.4385892414639017E-3</c:v>
                </c:pt>
                <c:pt idx="2645">
                  <c:v>9.438589241490547E-3</c:v>
                </c:pt>
                <c:pt idx="2646">
                  <c:v>9.438589241490547E-3</c:v>
                </c:pt>
                <c:pt idx="2647">
                  <c:v>9.438589241490547E-3</c:v>
                </c:pt>
                <c:pt idx="2648">
                  <c:v>9.4385892414639017E-3</c:v>
                </c:pt>
                <c:pt idx="2649">
                  <c:v>9.4385892414639017E-3</c:v>
                </c:pt>
                <c:pt idx="2650">
                  <c:v>9.438589241490547E-3</c:v>
                </c:pt>
                <c:pt idx="2651">
                  <c:v>9.4385892415171924E-3</c:v>
                </c:pt>
                <c:pt idx="2652">
                  <c:v>9.438589241490547E-3</c:v>
                </c:pt>
                <c:pt idx="2653">
                  <c:v>9.4385892414639017E-3</c:v>
                </c:pt>
                <c:pt idx="2654">
                  <c:v>9.4385892414372563E-3</c:v>
                </c:pt>
                <c:pt idx="2655">
                  <c:v>9.438589241490547E-3</c:v>
                </c:pt>
                <c:pt idx="2656">
                  <c:v>9.4383417884458254E-3</c:v>
                </c:pt>
                <c:pt idx="2657">
                  <c:v>9.4383417884458254E-3</c:v>
                </c:pt>
                <c:pt idx="2658">
                  <c:v>9.4383417884458254E-3</c:v>
                </c:pt>
                <c:pt idx="2659">
                  <c:v>9.4383417885257614E-3</c:v>
                </c:pt>
                <c:pt idx="2660">
                  <c:v>9.4383417884458254E-3</c:v>
                </c:pt>
                <c:pt idx="2661">
                  <c:v>9.4383417884458254E-3</c:v>
                </c:pt>
                <c:pt idx="2662">
                  <c:v>9.4383417884458254E-3</c:v>
                </c:pt>
                <c:pt idx="2663">
                  <c:v>9.4383417885257614E-3</c:v>
                </c:pt>
                <c:pt idx="2664">
                  <c:v>9.4383417885257614E-3</c:v>
                </c:pt>
                <c:pt idx="2665">
                  <c:v>9.4383417885257614E-3</c:v>
                </c:pt>
                <c:pt idx="2666">
                  <c:v>9.4383417885257614E-3</c:v>
                </c:pt>
                <c:pt idx="2667">
                  <c:v>9.4383417883658893E-3</c:v>
                </c:pt>
                <c:pt idx="2668">
                  <c:v>9.4383417884458254E-3</c:v>
                </c:pt>
                <c:pt idx="2669">
                  <c:v>9.4383417885257614E-3</c:v>
                </c:pt>
                <c:pt idx="2670">
                  <c:v>9.4383417885257614E-3</c:v>
                </c:pt>
                <c:pt idx="2671">
                  <c:v>9.4383417884458254E-3</c:v>
                </c:pt>
                <c:pt idx="2672">
                  <c:v>9.4383417884458254E-3</c:v>
                </c:pt>
                <c:pt idx="2673">
                  <c:v>9.4383417885257614E-3</c:v>
                </c:pt>
                <c:pt idx="2674">
                  <c:v>9.4383417884458254E-3</c:v>
                </c:pt>
                <c:pt idx="2675">
                  <c:v>9.4383417885257614E-3</c:v>
                </c:pt>
                <c:pt idx="2676">
                  <c:v>9.4383417885257614E-3</c:v>
                </c:pt>
                <c:pt idx="2677">
                  <c:v>9.4383417885257614E-3</c:v>
                </c:pt>
                <c:pt idx="2678">
                  <c:v>9.4383417884458254E-3</c:v>
                </c:pt>
                <c:pt idx="2679">
                  <c:v>9.4383417885257614E-3</c:v>
                </c:pt>
                <c:pt idx="2680">
                  <c:v>9.4383417884458254E-3</c:v>
                </c:pt>
                <c:pt idx="2681">
                  <c:v>9.4383417884458254E-3</c:v>
                </c:pt>
                <c:pt idx="2682">
                  <c:v>9.4383417884458254E-3</c:v>
                </c:pt>
                <c:pt idx="2683">
                  <c:v>9.4383417885257614E-3</c:v>
                </c:pt>
                <c:pt idx="2684">
                  <c:v>9.4383417884458254E-3</c:v>
                </c:pt>
                <c:pt idx="2685">
                  <c:v>9.4383417885257614E-3</c:v>
                </c:pt>
                <c:pt idx="2686">
                  <c:v>9.4383417885257614E-3</c:v>
                </c:pt>
                <c:pt idx="2687">
                  <c:v>9.4383417885257614E-3</c:v>
                </c:pt>
                <c:pt idx="2688">
                  <c:v>9.4383417884458254E-3</c:v>
                </c:pt>
                <c:pt idx="2689">
                  <c:v>9.4383417884458254E-3</c:v>
                </c:pt>
                <c:pt idx="2690">
                  <c:v>9.4383417884458254E-3</c:v>
                </c:pt>
                <c:pt idx="2691">
                  <c:v>9.4383417885257614E-3</c:v>
                </c:pt>
                <c:pt idx="2692">
                  <c:v>9.4383417884458254E-3</c:v>
                </c:pt>
                <c:pt idx="2693">
                  <c:v>9.4383417884458254E-3</c:v>
                </c:pt>
                <c:pt idx="2694">
                  <c:v>9.4383417884458254E-3</c:v>
                </c:pt>
                <c:pt idx="2695">
                  <c:v>9.4383417884458254E-3</c:v>
                </c:pt>
                <c:pt idx="2696">
                  <c:v>9.4383417884458254E-3</c:v>
                </c:pt>
                <c:pt idx="2697">
                  <c:v>9.4383417885257614E-3</c:v>
                </c:pt>
                <c:pt idx="2698">
                  <c:v>9.4383417886056975E-3</c:v>
                </c:pt>
                <c:pt idx="2699">
                  <c:v>9.4383417884458254E-3</c:v>
                </c:pt>
                <c:pt idx="2700">
                  <c:v>9.4383417884458254E-3</c:v>
                </c:pt>
                <c:pt idx="2701">
                  <c:v>9.4383417884458254E-3</c:v>
                </c:pt>
                <c:pt idx="2702">
                  <c:v>9.4383417884458254E-3</c:v>
                </c:pt>
                <c:pt idx="2703">
                  <c:v>9.4383417884458254E-3</c:v>
                </c:pt>
                <c:pt idx="2704">
                  <c:v>9.4383417884458254E-3</c:v>
                </c:pt>
                <c:pt idx="2705">
                  <c:v>9.4383417885257614E-3</c:v>
                </c:pt>
                <c:pt idx="2706">
                  <c:v>9.4383417886056975E-3</c:v>
                </c:pt>
                <c:pt idx="2707">
                  <c:v>9.4383417885257614E-3</c:v>
                </c:pt>
                <c:pt idx="2708">
                  <c:v>9.4383417885257614E-3</c:v>
                </c:pt>
                <c:pt idx="2709">
                  <c:v>9.4383417884458254E-3</c:v>
                </c:pt>
                <c:pt idx="2710">
                  <c:v>9.4383417885257614E-3</c:v>
                </c:pt>
                <c:pt idx="2711">
                  <c:v>9.4383417884458254E-3</c:v>
                </c:pt>
                <c:pt idx="2712">
                  <c:v>9.4383417884458254E-3</c:v>
                </c:pt>
                <c:pt idx="2713">
                  <c:v>9.4383417885257614E-3</c:v>
                </c:pt>
                <c:pt idx="2714">
                  <c:v>9.4383417884458254E-3</c:v>
                </c:pt>
                <c:pt idx="2715">
                  <c:v>9.4383417885257614E-3</c:v>
                </c:pt>
                <c:pt idx="2716">
                  <c:v>9.4383417885257614E-3</c:v>
                </c:pt>
                <c:pt idx="2717">
                  <c:v>9.4383417885257614E-3</c:v>
                </c:pt>
                <c:pt idx="2718">
                  <c:v>9.4383417885257614E-3</c:v>
                </c:pt>
                <c:pt idx="2719">
                  <c:v>9.4383417884458254E-3</c:v>
                </c:pt>
                <c:pt idx="2720">
                  <c:v>9.4383417884458254E-3</c:v>
                </c:pt>
                <c:pt idx="2721">
                  <c:v>9.4383417885257614E-3</c:v>
                </c:pt>
                <c:pt idx="2722">
                  <c:v>9.4383417885257614E-3</c:v>
                </c:pt>
                <c:pt idx="2723">
                  <c:v>9.4383417884458254E-3</c:v>
                </c:pt>
                <c:pt idx="2724">
                  <c:v>9.4383417885257614E-3</c:v>
                </c:pt>
                <c:pt idx="2725">
                  <c:v>9.4383417884458254E-3</c:v>
                </c:pt>
                <c:pt idx="2726">
                  <c:v>9.4383417885257614E-3</c:v>
                </c:pt>
                <c:pt idx="2727">
                  <c:v>9.4383417885257614E-3</c:v>
                </c:pt>
                <c:pt idx="2728">
                  <c:v>9.4383417885257614E-3</c:v>
                </c:pt>
                <c:pt idx="2729">
                  <c:v>9.4383417885257614E-3</c:v>
                </c:pt>
                <c:pt idx="2730">
                  <c:v>9.4383417885257614E-3</c:v>
                </c:pt>
                <c:pt idx="2731">
                  <c:v>9.4383417885257614E-3</c:v>
                </c:pt>
                <c:pt idx="2732">
                  <c:v>9.4383417885257614E-3</c:v>
                </c:pt>
                <c:pt idx="2733">
                  <c:v>9.4383417884458254E-3</c:v>
                </c:pt>
                <c:pt idx="2734">
                  <c:v>9.4383417885257614E-3</c:v>
                </c:pt>
                <c:pt idx="2735">
                  <c:v>9.4383417885257614E-3</c:v>
                </c:pt>
                <c:pt idx="2736">
                  <c:v>9.4383417885257614E-3</c:v>
                </c:pt>
                <c:pt idx="2737">
                  <c:v>9.4383417885257614E-3</c:v>
                </c:pt>
                <c:pt idx="2738">
                  <c:v>9.4383417885257614E-3</c:v>
                </c:pt>
                <c:pt idx="2739">
                  <c:v>9.4383417885257614E-3</c:v>
                </c:pt>
                <c:pt idx="2740">
                  <c:v>9.4383417885257614E-3</c:v>
                </c:pt>
                <c:pt idx="2741">
                  <c:v>9.4383417885257614E-3</c:v>
                </c:pt>
                <c:pt idx="2742">
                  <c:v>9.4383417885257614E-3</c:v>
                </c:pt>
                <c:pt idx="2743">
                  <c:v>9.4383417884458254E-3</c:v>
                </c:pt>
                <c:pt idx="2744">
                  <c:v>9.4383417885257614E-3</c:v>
                </c:pt>
                <c:pt idx="2745">
                  <c:v>9.4383417884458254E-3</c:v>
                </c:pt>
                <c:pt idx="2746">
                  <c:v>9.4383417885257614E-3</c:v>
                </c:pt>
                <c:pt idx="2747">
                  <c:v>9.4383417884458254E-3</c:v>
                </c:pt>
                <c:pt idx="2748">
                  <c:v>9.4383417884458254E-3</c:v>
                </c:pt>
                <c:pt idx="2749">
                  <c:v>9.4383417884458254E-3</c:v>
                </c:pt>
                <c:pt idx="2750">
                  <c:v>9.4383417884458254E-3</c:v>
                </c:pt>
                <c:pt idx="2751">
                  <c:v>9.4383417885257614E-3</c:v>
                </c:pt>
                <c:pt idx="2752">
                  <c:v>9.4383417884458254E-3</c:v>
                </c:pt>
                <c:pt idx="2753">
                  <c:v>9.4383417885257614E-3</c:v>
                </c:pt>
                <c:pt idx="2754">
                  <c:v>9.4383417884458254E-3</c:v>
                </c:pt>
                <c:pt idx="2755">
                  <c:v>9.4383417885257614E-3</c:v>
                </c:pt>
                <c:pt idx="2756">
                  <c:v>9.4383417885257614E-3</c:v>
                </c:pt>
                <c:pt idx="2757">
                  <c:v>9.4383417884458254E-3</c:v>
                </c:pt>
                <c:pt idx="2758">
                  <c:v>9.4383417885257614E-3</c:v>
                </c:pt>
                <c:pt idx="2759">
                  <c:v>9.4383417885257614E-3</c:v>
                </c:pt>
                <c:pt idx="2760">
                  <c:v>9.4383417885257614E-3</c:v>
                </c:pt>
                <c:pt idx="2761">
                  <c:v>9.4383417885257614E-3</c:v>
                </c:pt>
                <c:pt idx="2762">
                  <c:v>9.4383417885257614E-3</c:v>
                </c:pt>
                <c:pt idx="2763">
                  <c:v>9.4383417886056975E-3</c:v>
                </c:pt>
                <c:pt idx="2764">
                  <c:v>9.4383417884458254E-3</c:v>
                </c:pt>
                <c:pt idx="2765">
                  <c:v>9.4383417884458254E-3</c:v>
                </c:pt>
                <c:pt idx="2766">
                  <c:v>9.4383417884458254E-3</c:v>
                </c:pt>
                <c:pt idx="2767">
                  <c:v>9.4383417884458254E-3</c:v>
                </c:pt>
                <c:pt idx="2768">
                  <c:v>9.4383417885257614E-3</c:v>
                </c:pt>
                <c:pt idx="2769">
                  <c:v>9.4383417885257614E-3</c:v>
                </c:pt>
                <c:pt idx="2770">
                  <c:v>9.4383417885257614E-3</c:v>
                </c:pt>
                <c:pt idx="2771">
                  <c:v>9.4383417886056975E-3</c:v>
                </c:pt>
                <c:pt idx="2772">
                  <c:v>9.4383417884458254E-3</c:v>
                </c:pt>
                <c:pt idx="2773">
                  <c:v>9.4383417885257614E-3</c:v>
                </c:pt>
                <c:pt idx="2774">
                  <c:v>9.4383417884458254E-3</c:v>
                </c:pt>
                <c:pt idx="2775">
                  <c:v>9.4383417885257614E-3</c:v>
                </c:pt>
                <c:pt idx="2776">
                  <c:v>9.4383417884458254E-3</c:v>
                </c:pt>
                <c:pt idx="2777">
                  <c:v>9.4383417885257614E-3</c:v>
                </c:pt>
                <c:pt idx="2778">
                  <c:v>9.4383417885257614E-3</c:v>
                </c:pt>
                <c:pt idx="2779">
                  <c:v>9.4383417884458254E-3</c:v>
                </c:pt>
                <c:pt idx="2780">
                  <c:v>9.4383417884458254E-3</c:v>
                </c:pt>
                <c:pt idx="2781">
                  <c:v>9.4383417886056975E-3</c:v>
                </c:pt>
                <c:pt idx="2782">
                  <c:v>9.4383417884458254E-3</c:v>
                </c:pt>
                <c:pt idx="2783">
                  <c:v>9.4383417884458254E-3</c:v>
                </c:pt>
                <c:pt idx="2784">
                  <c:v>9.4383417885257614E-3</c:v>
                </c:pt>
                <c:pt idx="2785">
                  <c:v>9.4383417884458254E-3</c:v>
                </c:pt>
                <c:pt idx="2786">
                  <c:v>9.4383417884458254E-3</c:v>
                </c:pt>
                <c:pt idx="2787">
                  <c:v>9.4383417884458254E-3</c:v>
                </c:pt>
                <c:pt idx="2788">
                  <c:v>9.4383417885257614E-3</c:v>
                </c:pt>
                <c:pt idx="2789">
                  <c:v>9.4383417885257614E-3</c:v>
                </c:pt>
                <c:pt idx="2790">
                  <c:v>9.4383417884458254E-3</c:v>
                </c:pt>
                <c:pt idx="2791">
                  <c:v>9.4383417884458254E-3</c:v>
                </c:pt>
                <c:pt idx="2792">
                  <c:v>9.4383417885257614E-3</c:v>
                </c:pt>
                <c:pt idx="2793">
                  <c:v>9.4383417885257614E-3</c:v>
                </c:pt>
                <c:pt idx="2794">
                  <c:v>9.4383417885257614E-3</c:v>
                </c:pt>
                <c:pt idx="2795">
                  <c:v>9.4383417884458254E-3</c:v>
                </c:pt>
                <c:pt idx="2796">
                  <c:v>9.4383417884458254E-3</c:v>
                </c:pt>
                <c:pt idx="2797">
                  <c:v>9.4383417884458254E-3</c:v>
                </c:pt>
                <c:pt idx="2798">
                  <c:v>9.4383417885257614E-3</c:v>
                </c:pt>
                <c:pt idx="2799">
                  <c:v>9.4383417885257614E-3</c:v>
                </c:pt>
                <c:pt idx="2800">
                  <c:v>9.4383417884458254E-3</c:v>
                </c:pt>
                <c:pt idx="2801">
                  <c:v>9.4383417885257614E-3</c:v>
                </c:pt>
                <c:pt idx="2802">
                  <c:v>9.4383417885257614E-3</c:v>
                </c:pt>
                <c:pt idx="2803">
                  <c:v>9.4383417885257614E-3</c:v>
                </c:pt>
                <c:pt idx="2804">
                  <c:v>9.4383417884458254E-3</c:v>
                </c:pt>
                <c:pt idx="2805">
                  <c:v>9.4383417885257614E-3</c:v>
                </c:pt>
                <c:pt idx="2806">
                  <c:v>9.4383417885257614E-3</c:v>
                </c:pt>
                <c:pt idx="2807">
                  <c:v>9.4383417884458254E-3</c:v>
                </c:pt>
                <c:pt idx="2808">
                  <c:v>9.4383417884458254E-3</c:v>
                </c:pt>
                <c:pt idx="2809">
                  <c:v>9.4383417885257614E-3</c:v>
                </c:pt>
                <c:pt idx="2810">
                  <c:v>9.4383417884458254E-3</c:v>
                </c:pt>
                <c:pt idx="2811">
                  <c:v>9.4383417885257614E-3</c:v>
                </c:pt>
                <c:pt idx="2812">
                  <c:v>9.4383417883658893E-3</c:v>
                </c:pt>
                <c:pt idx="2813">
                  <c:v>9.4383417885257614E-3</c:v>
                </c:pt>
                <c:pt idx="2814">
                  <c:v>9.4383417885257614E-3</c:v>
                </c:pt>
                <c:pt idx="2815">
                  <c:v>9.4383417885257614E-3</c:v>
                </c:pt>
                <c:pt idx="2816">
                  <c:v>9.4383417884458254E-3</c:v>
                </c:pt>
                <c:pt idx="2817">
                  <c:v>9.4383417884458254E-3</c:v>
                </c:pt>
                <c:pt idx="2818">
                  <c:v>9.4383417884458254E-3</c:v>
                </c:pt>
                <c:pt idx="2819">
                  <c:v>9.4383417884458254E-3</c:v>
                </c:pt>
                <c:pt idx="2820">
                  <c:v>9.4383417886056975E-3</c:v>
                </c:pt>
                <c:pt idx="2821">
                  <c:v>9.4383417884458254E-3</c:v>
                </c:pt>
                <c:pt idx="2822">
                  <c:v>9.4383417884458254E-3</c:v>
                </c:pt>
                <c:pt idx="2823">
                  <c:v>9.4383417885257614E-3</c:v>
                </c:pt>
                <c:pt idx="2824">
                  <c:v>9.4383417885257614E-3</c:v>
                </c:pt>
                <c:pt idx="2825">
                  <c:v>9.4383417885257614E-3</c:v>
                </c:pt>
                <c:pt idx="2826">
                  <c:v>9.4383417885257614E-3</c:v>
                </c:pt>
                <c:pt idx="2827">
                  <c:v>9.4383417883658893E-3</c:v>
                </c:pt>
                <c:pt idx="2828">
                  <c:v>9.4383417885257614E-3</c:v>
                </c:pt>
                <c:pt idx="2829">
                  <c:v>9.4383417885257614E-3</c:v>
                </c:pt>
                <c:pt idx="2830">
                  <c:v>9.4383417884458254E-3</c:v>
                </c:pt>
                <c:pt idx="2831">
                  <c:v>9.4383417885257614E-3</c:v>
                </c:pt>
                <c:pt idx="2832">
                  <c:v>9.4383417885257614E-3</c:v>
                </c:pt>
                <c:pt idx="2833">
                  <c:v>9.4383417884458254E-3</c:v>
                </c:pt>
                <c:pt idx="2834">
                  <c:v>9.4383417884458254E-3</c:v>
                </c:pt>
                <c:pt idx="2835">
                  <c:v>9.4383417885257614E-3</c:v>
                </c:pt>
                <c:pt idx="2836">
                  <c:v>9.4383417884458254E-3</c:v>
                </c:pt>
                <c:pt idx="2837">
                  <c:v>9.4383417885257614E-3</c:v>
                </c:pt>
                <c:pt idx="2838">
                  <c:v>9.4383417884458254E-3</c:v>
                </c:pt>
                <c:pt idx="2839">
                  <c:v>9.4383417885257614E-3</c:v>
                </c:pt>
                <c:pt idx="2840">
                  <c:v>9.4383417884458254E-3</c:v>
                </c:pt>
                <c:pt idx="2841">
                  <c:v>9.4383417884458254E-3</c:v>
                </c:pt>
                <c:pt idx="2842">
                  <c:v>9.4383417885257614E-3</c:v>
                </c:pt>
                <c:pt idx="2843">
                  <c:v>9.4383417884458254E-3</c:v>
                </c:pt>
                <c:pt idx="2844">
                  <c:v>9.4383417884458254E-3</c:v>
                </c:pt>
                <c:pt idx="2845">
                  <c:v>9.4383417884458254E-3</c:v>
                </c:pt>
                <c:pt idx="2846">
                  <c:v>9.4383417885257614E-3</c:v>
                </c:pt>
                <c:pt idx="2847">
                  <c:v>9.4383417885257614E-3</c:v>
                </c:pt>
                <c:pt idx="2848">
                  <c:v>9.4383417884458254E-3</c:v>
                </c:pt>
                <c:pt idx="2849">
                  <c:v>9.4383417884458254E-3</c:v>
                </c:pt>
                <c:pt idx="2850">
                  <c:v>9.4383417884458254E-3</c:v>
                </c:pt>
                <c:pt idx="2851">
                  <c:v>9.4383417885257614E-3</c:v>
                </c:pt>
                <c:pt idx="2852">
                  <c:v>9.4383417884458254E-3</c:v>
                </c:pt>
                <c:pt idx="2853">
                  <c:v>9.4383417885257614E-3</c:v>
                </c:pt>
                <c:pt idx="2854">
                  <c:v>9.4383417885257614E-3</c:v>
                </c:pt>
                <c:pt idx="2855">
                  <c:v>9.4383417886056975E-3</c:v>
                </c:pt>
                <c:pt idx="2856">
                  <c:v>9.4383417884458254E-3</c:v>
                </c:pt>
                <c:pt idx="2857">
                  <c:v>9.4383417884458254E-3</c:v>
                </c:pt>
                <c:pt idx="2858">
                  <c:v>9.4383417884458254E-3</c:v>
                </c:pt>
                <c:pt idx="2859">
                  <c:v>9.4383417885257614E-3</c:v>
                </c:pt>
                <c:pt idx="2860">
                  <c:v>9.4383417884458254E-3</c:v>
                </c:pt>
                <c:pt idx="2861">
                  <c:v>9.4383417885257614E-3</c:v>
                </c:pt>
                <c:pt idx="2862">
                  <c:v>9.4383417884458254E-3</c:v>
                </c:pt>
                <c:pt idx="2863">
                  <c:v>9.4383417885257614E-3</c:v>
                </c:pt>
                <c:pt idx="2864">
                  <c:v>9.4383417884458254E-3</c:v>
                </c:pt>
                <c:pt idx="2865">
                  <c:v>9.4383417885257614E-3</c:v>
                </c:pt>
                <c:pt idx="2866">
                  <c:v>9.4383417885257614E-3</c:v>
                </c:pt>
                <c:pt idx="2867">
                  <c:v>9.4383417884458254E-3</c:v>
                </c:pt>
                <c:pt idx="2868">
                  <c:v>9.4383417884458254E-3</c:v>
                </c:pt>
                <c:pt idx="2869">
                  <c:v>9.4383417884458254E-3</c:v>
                </c:pt>
                <c:pt idx="2870">
                  <c:v>9.4383417885257614E-3</c:v>
                </c:pt>
                <c:pt idx="2871">
                  <c:v>9.4383417885257614E-3</c:v>
                </c:pt>
                <c:pt idx="2872">
                  <c:v>9.4383417885257614E-3</c:v>
                </c:pt>
                <c:pt idx="2873">
                  <c:v>9.4383417885257614E-3</c:v>
                </c:pt>
                <c:pt idx="2874">
                  <c:v>9.4383417884458254E-3</c:v>
                </c:pt>
                <c:pt idx="2875">
                  <c:v>9.4383417885257614E-3</c:v>
                </c:pt>
                <c:pt idx="2876">
                  <c:v>9.4383417884458254E-3</c:v>
                </c:pt>
                <c:pt idx="2877">
                  <c:v>9.4383417884458254E-3</c:v>
                </c:pt>
                <c:pt idx="2878">
                  <c:v>9.4383417883658893E-3</c:v>
                </c:pt>
                <c:pt idx="2879">
                  <c:v>9.4383417885257614E-3</c:v>
                </c:pt>
                <c:pt idx="2880">
                  <c:v>9.4383417885257614E-3</c:v>
                </c:pt>
                <c:pt idx="2881">
                  <c:v>9.4383417885257614E-3</c:v>
                </c:pt>
                <c:pt idx="2882">
                  <c:v>9.4383417884458254E-3</c:v>
                </c:pt>
                <c:pt idx="2883">
                  <c:v>9.4383417885257614E-3</c:v>
                </c:pt>
                <c:pt idx="2884">
                  <c:v>9.4383417886056975E-3</c:v>
                </c:pt>
                <c:pt idx="2885">
                  <c:v>9.4383417883658893E-3</c:v>
                </c:pt>
                <c:pt idx="2886">
                  <c:v>9.4383417885257614E-3</c:v>
                </c:pt>
                <c:pt idx="2887">
                  <c:v>9.4383417884458254E-3</c:v>
                </c:pt>
                <c:pt idx="2888">
                  <c:v>9.4383417885257614E-3</c:v>
                </c:pt>
                <c:pt idx="2889">
                  <c:v>9.4383417885257614E-3</c:v>
                </c:pt>
                <c:pt idx="2890">
                  <c:v>9.4383417885257614E-3</c:v>
                </c:pt>
                <c:pt idx="2891">
                  <c:v>9.4383417886056975E-3</c:v>
                </c:pt>
                <c:pt idx="2892">
                  <c:v>9.4383417884458254E-3</c:v>
                </c:pt>
                <c:pt idx="2893">
                  <c:v>9.4383417884458254E-3</c:v>
                </c:pt>
                <c:pt idx="2894">
                  <c:v>9.4383417885257614E-3</c:v>
                </c:pt>
                <c:pt idx="2895">
                  <c:v>9.4383417885257614E-3</c:v>
                </c:pt>
                <c:pt idx="2896">
                  <c:v>9.4383417885257614E-3</c:v>
                </c:pt>
                <c:pt idx="2897">
                  <c:v>9.4383417885257614E-3</c:v>
                </c:pt>
                <c:pt idx="2898">
                  <c:v>9.4383417885257614E-3</c:v>
                </c:pt>
                <c:pt idx="2899">
                  <c:v>9.4383417885257614E-3</c:v>
                </c:pt>
                <c:pt idx="2900">
                  <c:v>9.4383417884458254E-3</c:v>
                </c:pt>
                <c:pt idx="2901">
                  <c:v>9.4383417885257614E-3</c:v>
                </c:pt>
                <c:pt idx="2902">
                  <c:v>9.4383417885257614E-3</c:v>
                </c:pt>
                <c:pt idx="2903">
                  <c:v>9.4383417885257614E-3</c:v>
                </c:pt>
                <c:pt idx="2904">
                  <c:v>9.4383417884458254E-3</c:v>
                </c:pt>
                <c:pt idx="2905">
                  <c:v>9.4383417884458254E-3</c:v>
                </c:pt>
                <c:pt idx="2906">
                  <c:v>9.4383417885257614E-3</c:v>
                </c:pt>
                <c:pt idx="2907">
                  <c:v>9.4383417884458254E-3</c:v>
                </c:pt>
                <c:pt idx="2908">
                  <c:v>9.4383417885257614E-3</c:v>
                </c:pt>
                <c:pt idx="2909">
                  <c:v>9.4383417885257614E-3</c:v>
                </c:pt>
                <c:pt idx="2910">
                  <c:v>9.4383417886056975E-3</c:v>
                </c:pt>
                <c:pt idx="2911">
                  <c:v>9.4383417884458254E-3</c:v>
                </c:pt>
                <c:pt idx="2912">
                  <c:v>9.4383417885257614E-3</c:v>
                </c:pt>
                <c:pt idx="2913">
                  <c:v>9.4383417886056975E-3</c:v>
                </c:pt>
                <c:pt idx="2914">
                  <c:v>9.4383417884458254E-3</c:v>
                </c:pt>
                <c:pt idx="2915">
                  <c:v>9.4383417884458254E-3</c:v>
                </c:pt>
                <c:pt idx="2916">
                  <c:v>9.4383417883658893E-3</c:v>
                </c:pt>
                <c:pt idx="2917">
                  <c:v>9.438836703099085E-3</c:v>
                </c:pt>
                <c:pt idx="2918">
                  <c:v>9.4383417885257614E-3</c:v>
                </c:pt>
                <c:pt idx="2919">
                  <c:v>9.4383417884458254E-3</c:v>
                </c:pt>
                <c:pt idx="2920">
                  <c:v>9.4383417884458254E-3</c:v>
                </c:pt>
                <c:pt idx="2921">
                  <c:v>9.438589241490547E-3</c:v>
                </c:pt>
                <c:pt idx="2922">
                  <c:v>9.4385892414372563E-3</c:v>
                </c:pt>
                <c:pt idx="2923">
                  <c:v>9.438589241490547E-3</c:v>
                </c:pt>
                <c:pt idx="2924">
                  <c:v>9.438589241490547E-3</c:v>
                </c:pt>
                <c:pt idx="2925">
                  <c:v>9.4385892414639017E-3</c:v>
                </c:pt>
                <c:pt idx="2926">
                  <c:v>9.438589241490547E-3</c:v>
                </c:pt>
                <c:pt idx="2927">
                  <c:v>9.438589241490547E-3</c:v>
                </c:pt>
                <c:pt idx="2928">
                  <c:v>9.4385892414639017E-3</c:v>
                </c:pt>
                <c:pt idx="2929">
                  <c:v>9.4385892414639017E-3</c:v>
                </c:pt>
                <c:pt idx="2930">
                  <c:v>9.438589241490547E-3</c:v>
                </c:pt>
                <c:pt idx="2931">
                  <c:v>9.4385892414639017E-3</c:v>
                </c:pt>
                <c:pt idx="2932">
                  <c:v>9.4385892414639017E-3</c:v>
                </c:pt>
                <c:pt idx="2933">
                  <c:v>9.4385892414639017E-3</c:v>
                </c:pt>
                <c:pt idx="2934">
                  <c:v>9.4385892414639017E-3</c:v>
                </c:pt>
                <c:pt idx="2935">
                  <c:v>9.4385892414639017E-3</c:v>
                </c:pt>
                <c:pt idx="2936">
                  <c:v>9.438589241490547E-3</c:v>
                </c:pt>
                <c:pt idx="2937">
                  <c:v>9.438589241490547E-3</c:v>
                </c:pt>
                <c:pt idx="2938">
                  <c:v>9.438589241490547E-3</c:v>
                </c:pt>
                <c:pt idx="2939">
                  <c:v>9.4385892414639017E-3</c:v>
                </c:pt>
                <c:pt idx="2940">
                  <c:v>9.4385892414639017E-3</c:v>
                </c:pt>
                <c:pt idx="2941">
                  <c:v>9.438589241490547E-3</c:v>
                </c:pt>
                <c:pt idx="2942">
                  <c:v>9.438589241490547E-3</c:v>
                </c:pt>
                <c:pt idx="2943">
                  <c:v>9.438589241490547E-3</c:v>
                </c:pt>
                <c:pt idx="2944">
                  <c:v>9.438589241490547E-3</c:v>
                </c:pt>
                <c:pt idx="2945">
                  <c:v>9.4385892414639017E-3</c:v>
                </c:pt>
                <c:pt idx="2946">
                  <c:v>9.4385892414639017E-3</c:v>
                </c:pt>
                <c:pt idx="2947">
                  <c:v>9.4385892415171924E-3</c:v>
                </c:pt>
                <c:pt idx="2948">
                  <c:v>9.438589241490547E-3</c:v>
                </c:pt>
                <c:pt idx="2949">
                  <c:v>9.438589241490547E-3</c:v>
                </c:pt>
                <c:pt idx="2950">
                  <c:v>9.4385892414372563E-3</c:v>
                </c:pt>
                <c:pt idx="2951">
                  <c:v>9.4385892414639017E-3</c:v>
                </c:pt>
                <c:pt idx="2952">
                  <c:v>9.4385892415171924E-3</c:v>
                </c:pt>
                <c:pt idx="2953">
                  <c:v>9.438589241490547E-3</c:v>
                </c:pt>
                <c:pt idx="2954">
                  <c:v>9.4385892414639017E-3</c:v>
                </c:pt>
                <c:pt idx="2955">
                  <c:v>9.4383417885257614E-3</c:v>
                </c:pt>
                <c:pt idx="2956">
                  <c:v>9.4383417884458254E-3</c:v>
                </c:pt>
                <c:pt idx="2957">
                  <c:v>9.4383417884458254E-3</c:v>
                </c:pt>
                <c:pt idx="2958">
                  <c:v>9.4383417884458254E-3</c:v>
                </c:pt>
                <c:pt idx="2959">
                  <c:v>9.4383417884458254E-3</c:v>
                </c:pt>
                <c:pt idx="2960">
                  <c:v>9.4383417884458254E-3</c:v>
                </c:pt>
                <c:pt idx="2961">
                  <c:v>9.4383417884458254E-3</c:v>
                </c:pt>
                <c:pt idx="2962">
                  <c:v>9.4383417885257614E-3</c:v>
                </c:pt>
                <c:pt idx="2963">
                  <c:v>9.4383417885257614E-3</c:v>
                </c:pt>
                <c:pt idx="2964">
                  <c:v>9.4383417885257614E-3</c:v>
                </c:pt>
                <c:pt idx="2965">
                  <c:v>9.4383417886056975E-3</c:v>
                </c:pt>
                <c:pt idx="2966">
                  <c:v>9.4383417885257614E-3</c:v>
                </c:pt>
                <c:pt idx="2967">
                  <c:v>9.4383417885257614E-3</c:v>
                </c:pt>
                <c:pt idx="2968">
                  <c:v>9.4383417885257614E-3</c:v>
                </c:pt>
                <c:pt idx="2969">
                  <c:v>9.4383417885257614E-3</c:v>
                </c:pt>
                <c:pt idx="2970">
                  <c:v>9.4383417884458254E-3</c:v>
                </c:pt>
                <c:pt idx="2971">
                  <c:v>9.4383417886056975E-3</c:v>
                </c:pt>
                <c:pt idx="2972">
                  <c:v>9.4383417885257614E-3</c:v>
                </c:pt>
                <c:pt idx="2973">
                  <c:v>9.4383417885257614E-3</c:v>
                </c:pt>
                <c:pt idx="2974">
                  <c:v>9.4383417884458254E-3</c:v>
                </c:pt>
                <c:pt idx="2975">
                  <c:v>9.4383417884458254E-3</c:v>
                </c:pt>
                <c:pt idx="2976">
                  <c:v>9.4383417885257614E-3</c:v>
                </c:pt>
                <c:pt idx="2977">
                  <c:v>9.4383417885257614E-3</c:v>
                </c:pt>
                <c:pt idx="2978">
                  <c:v>9.4383417886056975E-3</c:v>
                </c:pt>
                <c:pt idx="2979">
                  <c:v>9.4383417884458254E-3</c:v>
                </c:pt>
                <c:pt idx="2980">
                  <c:v>9.4383417885257614E-3</c:v>
                </c:pt>
                <c:pt idx="2981">
                  <c:v>9.4383417884458254E-3</c:v>
                </c:pt>
                <c:pt idx="2982">
                  <c:v>9.4383417884458254E-3</c:v>
                </c:pt>
                <c:pt idx="2983">
                  <c:v>9.4383417884458254E-3</c:v>
                </c:pt>
                <c:pt idx="2984">
                  <c:v>9.4383417884458254E-3</c:v>
                </c:pt>
                <c:pt idx="2985">
                  <c:v>9.4383417885257614E-3</c:v>
                </c:pt>
                <c:pt idx="2986">
                  <c:v>9.4383417885257614E-3</c:v>
                </c:pt>
                <c:pt idx="2987">
                  <c:v>9.4383417886056975E-3</c:v>
                </c:pt>
                <c:pt idx="2988">
                  <c:v>9.4383417886056975E-3</c:v>
                </c:pt>
                <c:pt idx="2989">
                  <c:v>9.4383417885257614E-3</c:v>
                </c:pt>
                <c:pt idx="2990">
                  <c:v>9.4383417885257614E-3</c:v>
                </c:pt>
                <c:pt idx="2991">
                  <c:v>9.4383417884458254E-3</c:v>
                </c:pt>
                <c:pt idx="2992">
                  <c:v>9.4383417884458254E-3</c:v>
                </c:pt>
                <c:pt idx="2993">
                  <c:v>9.4383417884458254E-3</c:v>
                </c:pt>
                <c:pt idx="2994">
                  <c:v>9.4383417885257614E-3</c:v>
                </c:pt>
                <c:pt idx="2995">
                  <c:v>9.4383417885257614E-3</c:v>
                </c:pt>
                <c:pt idx="2996">
                  <c:v>9.4383417885257614E-3</c:v>
                </c:pt>
                <c:pt idx="2997">
                  <c:v>9.4383417885257614E-3</c:v>
                </c:pt>
                <c:pt idx="2998">
                  <c:v>9.4383417885257614E-3</c:v>
                </c:pt>
                <c:pt idx="2999">
                  <c:v>9.4383417885257614E-3</c:v>
                </c:pt>
                <c:pt idx="3000">
                  <c:v>9.4383417886056975E-3</c:v>
                </c:pt>
                <c:pt idx="3001">
                  <c:v>9.4383417885257614E-3</c:v>
                </c:pt>
                <c:pt idx="3002">
                  <c:v>9.4383417884458254E-3</c:v>
                </c:pt>
                <c:pt idx="3003">
                  <c:v>9.4383417885257614E-3</c:v>
                </c:pt>
                <c:pt idx="3004">
                  <c:v>9.4383417885257614E-3</c:v>
                </c:pt>
                <c:pt idx="3005">
                  <c:v>9.4383417885257614E-3</c:v>
                </c:pt>
                <c:pt idx="3006">
                  <c:v>9.4383417883658893E-3</c:v>
                </c:pt>
                <c:pt idx="3007">
                  <c:v>9.4383417885257614E-3</c:v>
                </c:pt>
                <c:pt idx="3008">
                  <c:v>9.4383417885257614E-3</c:v>
                </c:pt>
                <c:pt idx="3009">
                  <c:v>9.4383417885257614E-3</c:v>
                </c:pt>
                <c:pt idx="3010">
                  <c:v>9.4383417885257614E-3</c:v>
                </c:pt>
                <c:pt idx="3011">
                  <c:v>9.4383417885257614E-3</c:v>
                </c:pt>
                <c:pt idx="3012">
                  <c:v>1.070196529795453E-2</c:v>
                </c:pt>
                <c:pt idx="3013">
                  <c:v>1.070196529795453E-2</c:v>
                </c:pt>
                <c:pt idx="3014">
                  <c:v>1.070196529795453E-2</c:v>
                </c:pt>
                <c:pt idx="3015">
                  <c:v>1.070196529795453E-2</c:v>
                </c:pt>
                <c:pt idx="3016">
                  <c:v>1.070196529795453E-2</c:v>
                </c:pt>
                <c:pt idx="3017">
                  <c:v>1.070196529795453E-2</c:v>
                </c:pt>
                <c:pt idx="3018">
                  <c:v>1.070196529795453E-2</c:v>
                </c:pt>
                <c:pt idx="3019">
                  <c:v>1.070196529795453E-2</c:v>
                </c:pt>
                <c:pt idx="3020">
                  <c:v>1.0701965297874594E-2</c:v>
                </c:pt>
                <c:pt idx="3021">
                  <c:v>1.070196529795453E-2</c:v>
                </c:pt>
                <c:pt idx="3022">
                  <c:v>1.0701965298034466E-2</c:v>
                </c:pt>
                <c:pt idx="3023">
                  <c:v>1.0701965298034466E-2</c:v>
                </c:pt>
                <c:pt idx="3024">
                  <c:v>1.0701965297874594E-2</c:v>
                </c:pt>
                <c:pt idx="3025">
                  <c:v>1.070196529795453E-2</c:v>
                </c:pt>
                <c:pt idx="3026">
                  <c:v>1.0701965298034466E-2</c:v>
                </c:pt>
                <c:pt idx="3027">
                  <c:v>1.070196529795453E-2</c:v>
                </c:pt>
                <c:pt idx="3028">
                  <c:v>1.0701965297874594E-2</c:v>
                </c:pt>
                <c:pt idx="3029">
                  <c:v>1.070196529795453E-2</c:v>
                </c:pt>
                <c:pt idx="3030">
                  <c:v>1.0701965298034466E-2</c:v>
                </c:pt>
                <c:pt idx="3031">
                  <c:v>1.070196529795453E-2</c:v>
                </c:pt>
                <c:pt idx="3032">
                  <c:v>1.070196529795453E-2</c:v>
                </c:pt>
                <c:pt idx="3033">
                  <c:v>1.0701965298034466E-2</c:v>
                </c:pt>
                <c:pt idx="3034">
                  <c:v>1.0701965298034466E-2</c:v>
                </c:pt>
                <c:pt idx="3035">
                  <c:v>1.0701965298034466E-2</c:v>
                </c:pt>
                <c:pt idx="3036">
                  <c:v>1.070196529795453E-2</c:v>
                </c:pt>
                <c:pt idx="3037">
                  <c:v>1.070196529795453E-2</c:v>
                </c:pt>
                <c:pt idx="3038">
                  <c:v>1.0701965298034466E-2</c:v>
                </c:pt>
                <c:pt idx="3039">
                  <c:v>1.0701965298034466E-2</c:v>
                </c:pt>
                <c:pt idx="3040">
                  <c:v>1.070196529795453E-2</c:v>
                </c:pt>
                <c:pt idx="3041">
                  <c:v>1.0701965298034466E-2</c:v>
                </c:pt>
                <c:pt idx="3042">
                  <c:v>1.070196529795453E-2</c:v>
                </c:pt>
                <c:pt idx="3043">
                  <c:v>1.070196529795453E-2</c:v>
                </c:pt>
                <c:pt idx="3044">
                  <c:v>1.070196529795453E-2</c:v>
                </c:pt>
                <c:pt idx="3045">
                  <c:v>1.070196529795453E-2</c:v>
                </c:pt>
                <c:pt idx="3046">
                  <c:v>1.0701965298034466E-2</c:v>
                </c:pt>
                <c:pt idx="3047">
                  <c:v>1.070196529795453E-2</c:v>
                </c:pt>
                <c:pt idx="3048">
                  <c:v>1.0701965298034466E-2</c:v>
                </c:pt>
                <c:pt idx="3049">
                  <c:v>1.070196529795453E-2</c:v>
                </c:pt>
                <c:pt idx="3050">
                  <c:v>1.070196529795453E-2</c:v>
                </c:pt>
                <c:pt idx="3051">
                  <c:v>1.070196529795453E-2</c:v>
                </c:pt>
                <c:pt idx="3052">
                  <c:v>1.070196529795453E-2</c:v>
                </c:pt>
                <c:pt idx="3053">
                  <c:v>1.070196529795453E-2</c:v>
                </c:pt>
                <c:pt idx="3054">
                  <c:v>1.070196529795453E-2</c:v>
                </c:pt>
                <c:pt idx="3055">
                  <c:v>1.070196529795453E-2</c:v>
                </c:pt>
                <c:pt idx="3056">
                  <c:v>1.0701965297874594E-2</c:v>
                </c:pt>
                <c:pt idx="3057">
                  <c:v>1.0701965298034466E-2</c:v>
                </c:pt>
                <c:pt idx="3058">
                  <c:v>1.070196529795453E-2</c:v>
                </c:pt>
                <c:pt idx="3059">
                  <c:v>1.0701965297874594E-2</c:v>
                </c:pt>
                <c:pt idx="3060">
                  <c:v>1.070196529795453E-2</c:v>
                </c:pt>
                <c:pt idx="3061">
                  <c:v>1.070196529795453E-2</c:v>
                </c:pt>
                <c:pt idx="3062">
                  <c:v>1.0701965298034466E-2</c:v>
                </c:pt>
                <c:pt idx="3063">
                  <c:v>1.0701965297874594E-2</c:v>
                </c:pt>
                <c:pt idx="3064">
                  <c:v>1.070196529795453E-2</c:v>
                </c:pt>
                <c:pt idx="3065">
                  <c:v>1.070196529795453E-2</c:v>
                </c:pt>
                <c:pt idx="3066">
                  <c:v>1.0701965298034466E-2</c:v>
                </c:pt>
                <c:pt idx="3067">
                  <c:v>1.0701965297874594E-2</c:v>
                </c:pt>
                <c:pt idx="3068">
                  <c:v>1.070196529795453E-2</c:v>
                </c:pt>
                <c:pt idx="3069">
                  <c:v>1.0701965298034466E-2</c:v>
                </c:pt>
                <c:pt idx="3070">
                  <c:v>1.070196529795453E-2</c:v>
                </c:pt>
                <c:pt idx="3071">
                  <c:v>1.070196529795453E-2</c:v>
                </c:pt>
                <c:pt idx="3072">
                  <c:v>1.0701965298034466E-2</c:v>
                </c:pt>
                <c:pt idx="3073">
                  <c:v>1.0701965298034466E-2</c:v>
                </c:pt>
                <c:pt idx="3074">
                  <c:v>1.0701965297874594E-2</c:v>
                </c:pt>
                <c:pt idx="3075">
                  <c:v>1.070196529795453E-2</c:v>
                </c:pt>
                <c:pt idx="3076">
                  <c:v>1.070196529795453E-2</c:v>
                </c:pt>
                <c:pt idx="3077">
                  <c:v>1.070196529795453E-2</c:v>
                </c:pt>
                <c:pt idx="3078">
                  <c:v>1.0701965297874594E-2</c:v>
                </c:pt>
                <c:pt idx="3079">
                  <c:v>1.070196529795453E-2</c:v>
                </c:pt>
                <c:pt idx="3080">
                  <c:v>1.070196529795453E-2</c:v>
                </c:pt>
                <c:pt idx="3081">
                  <c:v>1.0701965298034466E-2</c:v>
                </c:pt>
                <c:pt idx="3082">
                  <c:v>1.070196529795453E-2</c:v>
                </c:pt>
                <c:pt idx="3083">
                  <c:v>1.070196529795453E-2</c:v>
                </c:pt>
                <c:pt idx="3084">
                  <c:v>1.0701965298034466E-2</c:v>
                </c:pt>
                <c:pt idx="3085">
                  <c:v>1.0701965297874594E-2</c:v>
                </c:pt>
                <c:pt idx="3086">
                  <c:v>1.070196529795453E-2</c:v>
                </c:pt>
                <c:pt idx="3087">
                  <c:v>1.070196529795453E-2</c:v>
                </c:pt>
                <c:pt idx="3088">
                  <c:v>1.070196529795453E-2</c:v>
                </c:pt>
                <c:pt idx="3089">
                  <c:v>1.070196529795453E-2</c:v>
                </c:pt>
                <c:pt idx="3090">
                  <c:v>1.0701965298034466E-2</c:v>
                </c:pt>
                <c:pt idx="3091">
                  <c:v>1.070196529795453E-2</c:v>
                </c:pt>
                <c:pt idx="3092">
                  <c:v>1.070196529795453E-2</c:v>
                </c:pt>
                <c:pt idx="3093">
                  <c:v>1.070196529795453E-2</c:v>
                </c:pt>
                <c:pt idx="3094">
                  <c:v>1.070196529795453E-2</c:v>
                </c:pt>
                <c:pt idx="3095">
                  <c:v>1.0701965298034466E-2</c:v>
                </c:pt>
                <c:pt idx="3096">
                  <c:v>1.070196529795453E-2</c:v>
                </c:pt>
                <c:pt idx="3097">
                  <c:v>1.070196529795453E-2</c:v>
                </c:pt>
                <c:pt idx="3098">
                  <c:v>1.070196529795453E-2</c:v>
                </c:pt>
                <c:pt idx="3099">
                  <c:v>1.0701965298034466E-2</c:v>
                </c:pt>
                <c:pt idx="3100">
                  <c:v>1.070196529795453E-2</c:v>
                </c:pt>
                <c:pt idx="3101">
                  <c:v>1.070196529795453E-2</c:v>
                </c:pt>
                <c:pt idx="3102">
                  <c:v>1.070196529795453E-2</c:v>
                </c:pt>
                <c:pt idx="3103">
                  <c:v>1.070196529795453E-2</c:v>
                </c:pt>
                <c:pt idx="3104">
                  <c:v>1.070196529795453E-2</c:v>
                </c:pt>
                <c:pt idx="3105">
                  <c:v>1.070196529795453E-2</c:v>
                </c:pt>
                <c:pt idx="3106">
                  <c:v>1.0701965298034466E-2</c:v>
                </c:pt>
                <c:pt idx="3107">
                  <c:v>1.070196529795453E-2</c:v>
                </c:pt>
                <c:pt idx="3108">
                  <c:v>1.0701965298034466E-2</c:v>
                </c:pt>
                <c:pt idx="3109">
                  <c:v>1.070196529795453E-2</c:v>
                </c:pt>
                <c:pt idx="3110">
                  <c:v>1.0701965297874594E-2</c:v>
                </c:pt>
                <c:pt idx="3111">
                  <c:v>1.070196529795453E-2</c:v>
                </c:pt>
                <c:pt idx="3112">
                  <c:v>1.070196529795453E-2</c:v>
                </c:pt>
                <c:pt idx="3113">
                  <c:v>1.0701965298034466E-2</c:v>
                </c:pt>
                <c:pt idx="3114">
                  <c:v>1.0701965297874594E-2</c:v>
                </c:pt>
                <c:pt idx="3115">
                  <c:v>1.070196529795453E-2</c:v>
                </c:pt>
                <c:pt idx="3116">
                  <c:v>1.070196529795453E-2</c:v>
                </c:pt>
                <c:pt idx="3117">
                  <c:v>1.070196529795453E-2</c:v>
                </c:pt>
                <c:pt idx="3118">
                  <c:v>1.0701965297874594E-2</c:v>
                </c:pt>
                <c:pt idx="3119">
                  <c:v>1.070196529795453E-2</c:v>
                </c:pt>
                <c:pt idx="3120">
                  <c:v>1.070196529795453E-2</c:v>
                </c:pt>
                <c:pt idx="3121">
                  <c:v>1.0701965298034466E-2</c:v>
                </c:pt>
                <c:pt idx="3122">
                  <c:v>1.0701965297874594E-2</c:v>
                </c:pt>
                <c:pt idx="3123">
                  <c:v>1.0701965297874594E-2</c:v>
                </c:pt>
                <c:pt idx="3124">
                  <c:v>1.0701965298034466E-2</c:v>
                </c:pt>
                <c:pt idx="3125">
                  <c:v>1.0701965297874594E-2</c:v>
                </c:pt>
                <c:pt idx="3126">
                  <c:v>1.070196529795453E-2</c:v>
                </c:pt>
                <c:pt idx="3127">
                  <c:v>1.070196529795453E-2</c:v>
                </c:pt>
                <c:pt idx="3128">
                  <c:v>1.0701965298034466E-2</c:v>
                </c:pt>
                <c:pt idx="3129">
                  <c:v>1.0701965297874594E-2</c:v>
                </c:pt>
                <c:pt idx="3130">
                  <c:v>1.070196529795453E-2</c:v>
                </c:pt>
                <c:pt idx="3131">
                  <c:v>1.070196529795453E-2</c:v>
                </c:pt>
                <c:pt idx="3132">
                  <c:v>1.070196529795453E-2</c:v>
                </c:pt>
                <c:pt idx="3133">
                  <c:v>1.070196529795453E-2</c:v>
                </c:pt>
                <c:pt idx="3134">
                  <c:v>1.070196529795453E-2</c:v>
                </c:pt>
                <c:pt idx="3135">
                  <c:v>1.0701965297874594E-2</c:v>
                </c:pt>
                <c:pt idx="3136">
                  <c:v>1.0701965297874594E-2</c:v>
                </c:pt>
                <c:pt idx="3137">
                  <c:v>1.070196529795453E-2</c:v>
                </c:pt>
                <c:pt idx="3138">
                  <c:v>1.070196529795453E-2</c:v>
                </c:pt>
                <c:pt idx="3139">
                  <c:v>1.0701965298034466E-2</c:v>
                </c:pt>
                <c:pt idx="3140">
                  <c:v>1.0701965297874594E-2</c:v>
                </c:pt>
                <c:pt idx="3141">
                  <c:v>1.070196529795453E-2</c:v>
                </c:pt>
                <c:pt idx="3142">
                  <c:v>1.070196529795453E-2</c:v>
                </c:pt>
                <c:pt idx="3143">
                  <c:v>1.070196529795453E-2</c:v>
                </c:pt>
                <c:pt idx="3144">
                  <c:v>1.070196529795453E-2</c:v>
                </c:pt>
                <c:pt idx="3145">
                  <c:v>1.070196529795453E-2</c:v>
                </c:pt>
                <c:pt idx="3146">
                  <c:v>1.0701965297874594E-2</c:v>
                </c:pt>
                <c:pt idx="3147">
                  <c:v>1.070196529795453E-2</c:v>
                </c:pt>
                <c:pt idx="3148">
                  <c:v>1.070196529795453E-2</c:v>
                </c:pt>
                <c:pt idx="3149">
                  <c:v>1.070196529795453E-2</c:v>
                </c:pt>
                <c:pt idx="3150">
                  <c:v>1.070196529795453E-2</c:v>
                </c:pt>
                <c:pt idx="3151">
                  <c:v>1.070196529795453E-2</c:v>
                </c:pt>
                <c:pt idx="3152">
                  <c:v>1.0701965297874594E-2</c:v>
                </c:pt>
                <c:pt idx="3153">
                  <c:v>1.070196529795453E-2</c:v>
                </c:pt>
                <c:pt idx="3154">
                  <c:v>1.0701965298034466E-2</c:v>
                </c:pt>
                <c:pt idx="3155">
                  <c:v>1.0701965297874594E-2</c:v>
                </c:pt>
                <c:pt idx="3156">
                  <c:v>1.070196529795453E-2</c:v>
                </c:pt>
                <c:pt idx="3157">
                  <c:v>1.0701965298034466E-2</c:v>
                </c:pt>
                <c:pt idx="3158">
                  <c:v>1.0701965298034466E-2</c:v>
                </c:pt>
                <c:pt idx="3159">
                  <c:v>1.070196529795453E-2</c:v>
                </c:pt>
                <c:pt idx="3160">
                  <c:v>1.070196529795453E-2</c:v>
                </c:pt>
                <c:pt idx="3161">
                  <c:v>1.0701965298034466E-2</c:v>
                </c:pt>
                <c:pt idx="3162">
                  <c:v>1.070196529795453E-2</c:v>
                </c:pt>
                <c:pt idx="3163">
                  <c:v>1.0701965298034466E-2</c:v>
                </c:pt>
                <c:pt idx="3164">
                  <c:v>1.0701965298034466E-2</c:v>
                </c:pt>
                <c:pt idx="3165">
                  <c:v>1.0701965298034466E-2</c:v>
                </c:pt>
                <c:pt idx="3166">
                  <c:v>1.070196529795453E-2</c:v>
                </c:pt>
                <c:pt idx="3167">
                  <c:v>1.070196529795453E-2</c:v>
                </c:pt>
                <c:pt idx="3168">
                  <c:v>1.070196529795453E-2</c:v>
                </c:pt>
                <c:pt idx="3169">
                  <c:v>1.0701965297874594E-2</c:v>
                </c:pt>
                <c:pt idx="3170">
                  <c:v>1.0701965297874594E-2</c:v>
                </c:pt>
                <c:pt idx="3171">
                  <c:v>1.0701965297874594E-2</c:v>
                </c:pt>
                <c:pt idx="3172">
                  <c:v>1.070196529795453E-2</c:v>
                </c:pt>
                <c:pt idx="3173">
                  <c:v>1.070196529795453E-2</c:v>
                </c:pt>
                <c:pt idx="3174">
                  <c:v>1.0701965298034466E-2</c:v>
                </c:pt>
                <c:pt idx="3175">
                  <c:v>1.070196529795453E-2</c:v>
                </c:pt>
                <c:pt idx="3176">
                  <c:v>1.0701965298034466E-2</c:v>
                </c:pt>
                <c:pt idx="3177">
                  <c:v>1.070196529795453E-2</c:v>
                </c:pt>
                <c:pt idx="3178">
                  <c:v>1.0702601606096707E-2</c:v>
                </c:pt>
                <c:pt idx="3179">
                  <c:v>1.070196529795453E-2</c:v>
                </c:pt>
                <c:pt idx="3180">
                  <c:v>1.070196529795453E-2</c:v>
                </c:pt>
                <c:pt idx="3181">
                  <c:v>1.070196529795453E-2</c:v>
                </c:pt>
                <c:pt idx="3182">
                  <c:v>1.0701965297874594E-2</c:v>
                </c:pt>
                <c:pt idx="3183">
                  <c:v>1.070196529795453E-2</c:v>
                </c:pt>
                <c:pt idx="3184">
                  <c:v>1.0701965298034466E-2</c:v>
                </c:pt>
                <c:pt idx="3185">
                  <c:v>1.070196529795453E-2</c:v>
                </c:pt>
                <c:pt idx="3186">
                  <c:v>1.070196529795453E-2</c:v>
                </c:pt>
                <c:pt idx="3187">
                  <c:v>1.070196529795453E-2</c:v>
                </c:pt>
                <c:pt idx="3188">
                  <c:v>1.0701965298034466E-2</c:v>
                </c:pt>
                <c:pt idx="3189">
                  <c:v>1.070196529795453E-2</c:v>
                </c:pt>
                <c:pt idx="3190">
                  <c:v>1.0701965297874594E-2</c:v>
                </c:pt>
                <c:pt idx="3191">
                  <c:v>1.070196529795453E-2</c:v>
                </c:pt>
                <c:pt idx="3192">
                  <c:v>1.070196529795453E-2</c:v>
                </c:pt>
                <c:pt idx="3193">
                  <c:v>1.070196529795453E-2</c:v>
                </c:pt>
                <c:pt idx="3194">
                  <c:v>1.070196529795453E-2</c:v>
                </c:pt>
                <c:pt idx="3195">
                  <c:v>1.0701965297874594E-2</c:v>
                </c:pt>
                <c:pt idx="3196">
                  <c:v>1.070196529795453E-2</c:v>
                </c:pt>
                <c:pt idx="3197">
                  <c:v>1.070196529795453E-2</c:v>
                </c:pt>
                <c:pt idx="3198">
                  <c:v>1.0701965297874594E-2</c:v>
                </c:pt>
                <c:pt idx="3199">
                  <c:v>1.070196529795453E-2</c:v>
                </c:pt>
                <c:pt idx="3200">
                  <c:v>1.070196529795453E-2</c:v>
                </c:pt>
                <c:pt idx="3201">
                  <c:v>1.070196529795453E-2</c:v>
                </c:pt>
                <c:pt idx="3202">
                  <c:v>1.070196529795453E-2</c:v>
                </c:pt>
                <c:pt idx="3203">
                  <c:v>1.0701965298034466E-2</c:v>
                </c:pt>
                <c:pt idx="3204">
                  <c:v>1.070196529795453E-2</c:v>
                </c:pt>
                <c:pt idx="3205">
                  <c:v>1.070196529795453E-2</c:v>
                </c:pt>
                <c:pt idx="3206">
                  <c:v>1.0701965298034466E-2</c:v>
                </c:pt>
                <c:pt idx="3207">
                  <c:v>1.070196529795453E-2</c:v>
                </c:pt>
                <c:pt idx="3208">
                  <c:v>1.070196529795453E-2</c:v>
                </c:pt>
                <c:pt idx="3209">
                  <c:v>1.070196529795453E-2</c:v>
                </c:pt>
                <c:pt idx="3210">
                  <c:v>1.070196529795453E-2</c:v>
                </c:pt>
                <c:pt idx="3211">
                  <c:v>1.0701965298034466E-2</c:v>
                </c:pt>
                <c:pt idx="3212">
                  <c:v>1.0701965298034466E-2</c:v>
                </c:pt>
                <c:pt idx="3213">
                  <c:v>1.0701965297874594E-2</c:v>
                </c:pt>
                <c:pt idx="3214">
                  <c:v>1.070196529795453E-2</c:v>
                </c:pt>
                <c:pt idx="3215">
                  <c:v>1.0702283445702676E-2</c:v>
                </c:pt>
                <c:pt idx="3216">
                  <c:v>1.0702283445676031E-2</c:v>
                </c:pt>
                <c:pt idx="3217">
                  <c:v>1.0702283445729321E-2</c:v>
                </c:pt>
                <c:pt idx="3218">
                  <c:v>1.0702283445729321E-2</c:v>
                </c:pt>
                <c:pt idx="3219">
                  <c:v>1.0702283445755967E-2</c:v>
                </c:pt>
                <c:pt idx="3220">
                  <c:v>1.0702283445702676E-2</c:v>
                </c:pt>
                <c:pt idx="3221">
                  <c:v>1.0702283445755967E-2</c:v>
                </c:pt>
                <c:pt idx="3222">
                  <c:v>1.0702283445729321E-2</c:v>
                </c:pt>
                <c:pt idx="3223">
                  <c:v>1.0702283445676031E-2</c:v>
                </c:pt>
                <c:pt idx="3224">
                  <c:v>1.0702283445729321E-2</c:v>
                </c:pt>
                <c:pt idx="3225">
                  <c:v>1.0702283445729321E-2</c:v>
                </c:pt>
                <c:pt idx="3226">
                  <c:v>1.0702283445729321E-2</c:v>
                </c:pt>
                <c:pt idx="3227">
                  <c:v>1.0702283445729321E-2</c:v>
                </c:pt>
                <c:pt idx="3228">
                  <c:v>1.0701965297874594E-2</c:v>
                </c:pt>
                <c:pt idx="3229">
                  <c:v>1.070196529795453E-2</c:v>
                </c:pt>
                <c:pt idx="3230">
                  <c:v>1.0701965298034466E-2</c:v>
                </c:pt>
                <c:pt idx="3231">
                  <c:v>1.0701965298034466E-2</c:v>
                </c:pt>
                <c:pt idx="3232">
                  <c:v>1.0701965297874594E-2</c:v>
                </c:pt>
                <c:pt idx="3233">
                  <c:v>1.070196529795453E-2</c:v>
                </c:pt>
                <c:pt idx="3234">
                  <c:v>1.070196529795453E-2</c:v>
                </c:pt>
                <c:pt idx="3235">
                  <c:v>1.070196529795453E-2</c:v>
                </c:pt>
                <c:pt idx="3236">
                  <c:v>1.0701965297874594E-2</c:v>
                </c:pt>
                <c:pt idx="3237">
                  <c:v>1.0701965298034466E-2</c:v>
                </c:pt>
                <c:pt idx="3238">
                  <c:v>1.0701965298034466E-2</c:v>
                </c:pt>
                <c:pt idx="3239">
                  <c:v>1.070196529795453E-2</c:v>
                </c:pt>
                <c:pt idx="3240">
                  <c:v>1.0701965297874594E-2</c:v>
                </c:pt>
                <c:pt idx="3241">
                  <c:v>1.070196529795453E-2</c:v>
                </c:pt>
                <c:pt idx="3242">
                  <c:v>1.070196529795453E-2</c:v>
                </c:pt>
                <c:pt idx="3243">
                  <c:v>1.070196529795453E-2</c:v>
                </c:pt>
                <c:pt idx="3244">
                  <c:v>1.0701965297874594E-2</c:v>
                </c:pt>
                <c:pt idx="3245">
                  <c:v>1.070196529795453E-2</c:v>
                </c:pt>
                <c:pt idx="3246">
                  <c:v>1.0701965298034466E-2</c:v>
                </c:pt>
                <c:pt idx="3247">
                  <c:v>1.0701965298034466E-2</c:v>
                </c:pt>
                <c:pt idx="3248">
                  <c:v>1.0701965298034466E-2</c:v>
                </c:pt>
                <c:pt idx="3249">
                  <c:v>1.070196529795453E-2</c:v>
                </c:pt>
                <c:pt idx="3250">
                  <c:v>1.0701965297874594E-2</c:v>
                </c:pt>
                <c:pt idx="3251">
                  <c:v>1.070196529795453E-2</c:v>
                </c:pt>
                <c:pt idx="3252">
                  <c:v>1.0701965298034466E-2</c:v>
                </c:pt>
                <c:pt idx="3253">
                  <c:v>1.070196529795453E-2</c:v>
                </c:pt>
                <c:pt idx="3254">
                  <c:v>1.070196529795453E-2</c:v>
                </c:pt>
                <c:pt idx="3255">
                  <c:v>1.0701965298034466E-2</c:v>
                </c:pt>
                <c:pt idx="3256">
                  <c:v>1.070196529795453E-2</c:v>
                </c:pt>
                <c:pt idx="3257">
                  <c:v>1.0701965297874594E-2</c:v>
                </c:pt>
                <c:pt idx="3258">
                  <c:v>1.070196529795453E-2</c:v>
                </c:pt>
                <c:pt idx="3259">
                  <c:v>1.070196529795453E-2</c:v>
                </c:pt>
                <c:pt idx="3260">
                  <c:v>1.0701965297874594E-2</c:v>
                </c:pt>
                <c:pt idx="3261">
                  <c:v>1.0701965297874594E-2</c:v>
                </c:pt>
                <c:pt idx="3262">
                  <c:v>1.0701965297874594E-2</c:v>
                </c:pt>
                <c:pt idx="3263">
                  <c:v>1.070196529795453E-2</c:v>
                </c:pt>
                <c:pt idx="3264">
                  <c:v>1.070196529795453E-2</c:v>
                </c:pt>
                <c:pt idx="3265">
                  <c:v>1.0701965297874594E-2</c:v>
                </c:pt>
                <c:pt idx="3266">
                  <c:v>1.070196529795453E-2</c:v>
                </c:pt>
                <c:pt idx="3267">
                  <c:v>1.070196529795453E-2</c:v>
                </c:pt>
                <c:pt idx="3268">
                  <c:v>1.0701965297874594E-2</c:v>
                </c:pt>
                <c:pt idx="3269">
                  <c:v>1.070196529795453E-2</c:v>
                </c:pt>
                <c:pt idx="3270">
                  <c:v>1.0701965297874594E-2</c:v>
                </c:pt>
                <c:pt idx="3271">
                  <c:v>1.0701965298034466E-2</c:v>
                </c:pt>
                <c:pt idx="3272">
                  <c:v>1.070196529795453E-2</c:v>
                </c:pt>
                <c:pt idx="3273">
                  <c:v>1.070196529795453E-2</c:v>
                </c:pt>
                <c:pt idx="3274">
                  <c:v>1.070196529795453E-2</c:v>
                </c:pt>
                <c:pt idx="3275">
                  <c:v>1.0701965298034466E-2</c:v>
                </c:pt>
                <c:pt idx="3276">
                  <c:v>1.070196529795453E-2</c:v>
                </c:pt>
                <c:pt idx="3277">
                  <c:v>1.0701965298034466E-2</c:v>
                </c:pt>
                <c:pt idx="3278">
                  <c:v>1.070196529795453E-2</c:v>
                </c:pt>
                <c:pt idx="3279">
                  <c:v>1.0701965297874594E-2</c:v>
                </c:pt>
                <c:pt idx="3280">
                  <c:v>1.070196529795453E-2</c:v>
                </c:pt>
                <c:pt idx="3281">
                  <c:v>1.0701965298034466E-2</c:v>
                </c:pt>
                <c:pt idx="3282">
                  <c:v>1.070196529795453E-2</c:v>
                </c:pt>
                <c:pt idx="3283">
                  <c:v>1.0701965297874594E-2</c:v>
                </c:pt>
                <c:pt idx="3284">
                  <c:v>1.070196529795453E-2</c:v>
                </c:pt>
                <c:pt idx="3285">
                  <c:v>1.0701965298034466E-2</c:v>
                </c:pt>
                <c:pt idx="3286">
                  <c:v>1.070196529795453E-2</c:v>
                </c:pt>
                <c:pt idx="3287">
                  <c:v>1.0701965297794658E-2</c:v>
                </c:pt>
                <c:pt idx="3288">
                  <c:v>1.070196529795453E-2</c:v>
                </c:pt>
                <c:pt idx="3289">
                  <c:v>1.070196529795453E-2</c:v>
                </c:pt>
                <c:pt idx="3290">
                  <c:v>1.0701965298034466E-2</c:v>
                </c:pt>
                <c:pt idx="3291">
                  <c:v>1.0701965297874594E-2</c:v>
                </c:pt>
                <c:pt idx="3292">
                  <c:v>1.0701965298034466E-2</c:v>
                </c:pt>
                <c:pt idx="3293">
                  <c:v>1.0701965298034466E-2</c:v>
                </c:pt>
                <c:pt idx="3294">
                  <c:v>1.070196529795453E-2</c:v>
                </c:pt>
                <c:pt idx="3295">
                  <c:v>1.070196529795453E-2</c:v>
                </c:pt>
                <c:pt idx="3296">
                  <c:v>1.070196529795453E-2</c:v>
                </c:pt>
                <c:pt idx="3297">
                  <c:v>1.0701965297874594E-2</c:v>
                </c:pt>
                <c:pt idx="3298">
                  <c:v>1.070196529795453E-2</c:v>
                </c:pt>
                <c:pt idx="3299">
                  <c:v>1.0701965297874594E-2</c:v>
                </c:pt>
                <c:pt idx="3300">
                  <c:v>1.070196529795453E-2</c:v>
                </c:pt>
                <c:pt idx="3301">
                  <c:v>1.070196529795453E-2</c:v>
                </c:pt>
                <c:pt idx="3302">
                  <c:v>1.0701965298034466E-2</c:v>
                </c:pt>
                <c:pt idx="3303">
                  <c:v>1.070196529795453E-2</c:v>
                </c:pt>
                <c:pt idx="3304">
                  <c:v>1.0701965297874594E-2</c:v>
                </c:pt>
                <c:pt idx="3305">
                  <c:v>1.0701965298034466E-2</c:v>
                </c:pt>
                <c:pt idx="3306">
                  <c:v>1.0701965298034466E-2</c:v>
                </c:pt>
                <c:pt idx="3307">
                  <c:v>1.0701965298034466E-2</c:v>
                </c:pt>
                <c:pt idx="3308">
                  <c:v>1.070196529795453E-2</c:v>
                </c:pt>
                <c:pt idx="3309">
                  <c:v>1.070196529795453E-2</c:v>
                </c:pt>
                <c:pt idx="3310">
                  <c:v>1.070196529795453E-2</c:v>
                </c:pt>
                <c:pt idx="3311">
                  <c:v>1.070196529795453E-2</c:v>
                </c:pt>
                <c:pt idx="3312">
                  <c:v>1.070196529795453E-2</c:v>
                </c:pt>
                <c:pt idx="3313">
                  <c:v>1.0701965298034466E-2</c:v>
                </c:pt>
                <c:pt idx="3314">
                  <c:v>1.0701965298034466E-2</c:v>
                </c:pt>
                <c:pt idx="3315">
                  <c:v>1.070196529795453E-2</c:v>
                </c:pt>
                <c:pt idx="3316">
                  <c:v>1.070196529795453E-2</c:v>
                </c:pt>
                <c:pt idx="3317">
                  <c:v>1.070196529795453E-2</c:v>
                </c:pt>
                <c:pt idx="3318">
                  <c:v>1.070196529795453E-2</c:v>
                </c:pt>
                <c:pt idx="3319">
                  <c:v>1.070196529795453E-2</c:v>
                </c:pt>
                <c:pt idx="3320">
                  <c:v>1.070196529795453E-2</c:v>
                </c:pt>
                <c:pt idx="3321">
                  <c:v>1.070196529795453E-2</c:v>
                </c:pt>
                <c:pt idx="3322">
                  <c:v>1.070196529795453E-2</c:v>
                </c:pt>
                <c:pt idx="3323">
                  <c:v>1.0701965298034466E-2</c:v>
                </c:pt>
                <c:pt idx="3324">
                  <c:v>1.070196529795453E-2</c:v>
                </c:pt>
                <c:pt idx="3325">
                  <c:v>1.070196529795453E-2</c:v>
                </c:pt>
                <c:pt idx="3326">
                  <c:v>1.070196529795453E-2</c:v>
                </c:pt>
                <c:pt idx="3327">
                  <c:v>1.070196529795453E-2</c:v>
                </c:pt>
                <c:pt idx="3328">
                  <c:v>1.0701965298034466E-2</c:v>
                </c:pt>
                <c:pt idx="3329">
                  <c:v>1.070196529795453E-2</c:v>
                </c:pt>
                <c:pt idx="3330">
                  <c:v>1.070196529795453E-2</c:v>
                </c:pt>
                <c:pt idx="3331">
                  <c:v>1.0701965297874594E-2</c:v>
                </c:pt>
                <c:pt idx="3332">
                  <c:v>1.0701965297874594E-2</c:v>
                </c:pt>
                <c:pt idx="3333">
                  <c:v>1.0701965298034466E-2</c:v>
                </c:pt>
                <c:pt idx="3334">
                  <c:v>1.070196529795453E-2</c:v>
                </c:pt>
                <c:pt idx="3335">
                  <c:v>1.070196529795453E-2</c:v>
                </c:pt>
                <c:pt idx="3336">
                  <c:v>1.070196529795453E-2</c:v>
                </c:pt>
                <c:pt idx="3337">
                  <c:v>1.070196529795453E-2</c:v>
                </c:pt>
                <c:pt idx="3338">
                  <c:v>1.0701965297874594E-2</c:v>
                </c:pt>
                <c:pt idx="3339">
                  <c:v>1.070196529795453E-2</c:v>
                </c:pt>
                <c:pt idx="3340">
                  <c:v>1.0701965298034466E-2</c:v>
                </c:pt>
                <c:pt idx="3341">
                  <c:v>1.0701965298034466E-2</c:v>
                </c:pt>
                <c:pt idx="3342">
                  <c:v>1.070196529795453E-2</c:v>
                </c:pt>
                <c:pt idx="3343">
                  <c:v>1.070196529795453E-2</c:v>
                </c:pt>
                <c:pt idx="3344">
                  <c:v>1.0701965298034466E-2</c:v>
                </c:pt>
                <c:pt idx="3345">
                  <c:v>1.0701965298034466E-2</c:v>
                </c:pt>
                <c:pt idx="3346">
                  <c:v>1.070196529795453E-2</c:v>
                </c:pt>
                <c:pt idx="3347">
                  <c:v>1.0701965297874594E-2</c:v>
                </c:pt>
                <c:pt idx="3348">
                  <c:v>1.070196529795453E-2</c:v>
                </c:pt>
                <c:pt idx="3349">
                  <c:v>1.0701965298034466E-2</c:v>
                </c:pt>
                <c:pt idx="3350">
                  <c:v>1.070196529795453E-2</c:v>
                </c:pt>
                <c:pt idx="3351">
                  <c:v>1.070196529795453E-2</c:v>
                </c:pt>
                <c:pt idx="3352">
                  <c:v>1.070196529795453E-2</c:v>
                </c:pt>
                <c:pt idx="3353">
                  <c:v>1.070196529795453E-2</c:v>
                </c:pt>
                <c:pt idx="3354">
                  <c:v>1.0701965298034466E-2</c:v>
                </c:pt>
                <c:pt idx="3355">
                  <c:v>1.0701965297874594E-2</c:v>
                </c:pt>
                <c:pt idx="3356">
                  <c:v>1.0701965297874594E-2</c:v>
                </c:pt>
                <c:pt idx="3357">
                  <c:v>1.070196529795453E-2</c:v>
                </c:pt>
                <c:pt idx="3358">
                  <c:v>1.070196529795453E-2</c:v>
                </c:pt>
                <c:pt idx="3359">
                  <c:v>1.0701965297874594E-2</c:v>
                </c:pt>
                <c:pt idx="3360">
                  <c:v>1.070196529795453E-2</c:v>
                </c:pt>
                <c:pt idx="3361">
                  <c:v>1.070196529795453E-2</c:v>
                </c:pt>
                <c:pt idx="3362">
                  <c:v>1.0701965298034466E-2</c:v>
                </c:pt>
                <c:pt idx="3363">
                  <c:v>1.070196529795453E-2</c:v>
                </c:pt>
                <c:pt idx="3364">
                  <c:v>1.070196529795453E-2</c:v>
                </c:pt>
                <c:pt idx="3365">
                  <c:v>1.070196529795453E-2</c:v>
                </c:pt>
                <c:pt idx="3366">
                  <c:v>1.0701965297874594E-2</c:v>
                </c:pt>
                <c:pt idx="3367">
                  <c:v>1.070196529795453E-2</c:v>
                </c:pt>
                <c:pt idx="3368">
                  <c:v>1.070196529795453E-2</c:v>
                </c:pt>
                <c:pt idx="3369">
                  <c:v>1.070196529795453E-2</c:v>
                </c:pt>
                <c:pt idx="3370">
                  <c:v>1.070196529795453E-2</c:v>
                </c:pt>
                <c:pt idx="3371">
                  <c:v>1.0701965298034466E-2</c:v>
                </c:pt>
                <c:pt idx="3372">
                  <c:v>1.0701965298034466E-2</c:v>
                </c:pt>
                <c:pt idx="3373">
                  <c:v>1.070196529795453E-2</c:v>
                </c:pt>
                <c:pt idx="3374">
                  <c:v>1.0701965297874594E-2</c:v>
                </c:pt>
                <c:pt idx="3375">
                  <c:v>1.070196529795453E-2</c:v>
                </c:pt>
                <c:pt idx="3376">
                  <c:v>1.070196529795453E-2</c:v>
                </c:pt>
                <c:pt idx="3377">
                  <c:v>1.070196529795453E-2</c:v>
                </c:pt>
                <c:pt idx="3378">
                  <c:v>1.0701965298034466E-2</c:v>
                </c:pt>
                <c:pt idx="3379">
                  <c:v>1.070196529795453E-2</c:v>
                </c:pt>
                <c:pt idx="3380">
                  <c:v>1.070196529795453E-2</c:v>
                </c:pt>
                <c:pt idx="3381">
                  <c:v>1.0701965298034466E-2</c:v>
                </c:pt>
                <c:pt idx="3382">
                  <c:v>1.0701965297874594E-2</c:v>
                </c:pt>
                <c:pt idx="3383">
                  <c:v>1.0701965298034466E-2</c:v>
                </c:pt>
                <c:pt idx="3384">
                  <c:v>1.070196529795453E-2</c:v>
                </c:pt>
                <c:pt idx="3385">
                  <c:v>1.070196529795453E-2</c:v>
                </c:pt>
                <c:pt idx="3386">
                  <c:v>1.070196529795453E-2</c:v>
                </c:pt>
                <c:pt idx="3387">
                  <c:v>1.0701965298034466E-2</c:v>
                </c:pt>
                <c:pt idx="3388">
                  <c:v>1.0701965297874594E-2</c:v>
                </c:pt>
                <c:pt idx="3389">
                  <c:v>1.070196529795453E-2</c:v>
                </c:pt>
                <c:pt idx="3390">
                  <c:v>1.070196529795453E-2</c:v>
                </c:pt>
                <c:pt idx="3391">
                  <c:v>1.070196529795453E-2</c:v>
                </c:pt>
                <c:pt idx="3392">
                  <c:v>1.070196529795453E-2</c:v>
                </c:pt>
                <c:pt idx="3393">
                  <c:v>1.0701965298034466E-2</c:v>
                </c:pt>
                <c:pt idx="3394">
                  <c:v>1.070196529795453E-2</c:v>
                </c:pt>
                <c:pt idx="3395">
                  <c:v>1.070196529795453E-2</c:v>
                </c:pt>
                <c:pt idx="3396">
                  <c:v>1.0701965298034466E-2</c:v>
                </c:pt>
                <c:pt idx="3397">
                  <c:v>1.070196529795453E-2</c:v>
                </c:pt>
                <c:pt idx="3398">
                  <c:v>1.070196529795453E-2</c:v>
                </c:pt>
                <c:pt idx="3399">
                  <c:v>1.0701965297874594E-2</c:v>
                </c:pt>
                <c:pt idx="3400">
                  <c:v>1.0701965298034466E-2</c:v>
                </c:pt>
                <c:pt idx="3401">
                  <c:v>1.0701965298034466E-2</c:v>
                </c:pt>
                <c:pt idx="3402">
                  <c:v>1.0701965297874594E-2</c:v>
                </c:pt>
                <c:pt idx="3403">
                  <c:v>1.070196529795453E-2</c:v>
                </c:pt>
                <c:pt idx="3404">
                  <c:v>1.0701965297874594E-2</c:v>
                </c:pt>
                <c:pt idx="3405">
                  <c:v>1.0701965298034466E-2</c:v>
                </c:pt>
                <c:pt idx="3406">
                  <c:v>1.070196529795453E-2</c:v>
                </c:pt>
                <c:pt idx="3407">
                  <c:v>1.0701965297874594E-2</c:v>
                </c:pt>
                <c:pt idx="3408">
                  <c:v>1.0701965298034466E-2</c:v>
                </c:pt>
                <c:pt idx="3409">
                  <c:v>1.0701965297874594E-2</c:v>
                </c:pt>
                <c:pt idx="3410">
                  <c:v>1.070196529795453E-2</c:v>
                </c:pt>
                <c:pt idx="3411">
                  <c:v>1.0701965297874594E-2</c:v>
                </c:pt>
                <c:pt idx="3412">
                  <c:v>1.070196529795453E-2</c:v>
                </c:pt>
                <c:pt idx="3413">
                  <c:v>1.0701965297874594E-2</c:v>
                </c:pt>
                <c:pt idx="3414">
                  <c:v>1.0701965298034466E-2</c:v>
                </c:pt>
                <c:pt idx="3415">
                  <c:v>1.070196529795453E-2</c:v>
                </c:pt>
                <c:pt idx="3416">
                  <c:v>1.070196529795453E-2</c:v>
                </c:pt>
                <c:pt idx="3417">
                  <c:v>1.0701965297874594E-2</c:v>
                </c:pt>
                <c:pt idx="3418">
                  <c:v>1.0701965297874594E-2</c:v>
                </c:pt>
                <c:pt idx="3419">
                  <c:v>1.070196529795453E-2</c:v>
                </c:pt>
                <c:pt idx="3420">
                  <c:v>1.070196529795453E-2</c:v>
                </c:pt>
                <c:pt idx="3421">
                  <c:v>1.0701965298034466E-2</c:v>
                </c:pt>
                <c:pt idx="3422">
                  <c:v>1.070196529795453E-2</c:v>
                </c:pt>
                <c:pt idx="3423">
                  <c:v>1.070196529795453E-2</c:v>
                </c:pt>
                <c:pt idx="3424">
                  <c:v>1.0701965297874594E-2</c:v>
                </c:pt>
                <c:pt idx="3425">
                  <c:v>1.0701965298034466E-2</c:v>
                </c:pt>
                <c:pt idx="3426">
                  <c:v>1.0701965297874594E-2</c:v>
                </c:pt>
                <c:pt idx="3427">
                  <c:v>1.0701965298034466E-2</c:v>
                </c:pt>
                <c:pt idx="3428">
                  <c:v>1.070196529795453E-2</c:v>
                </c:pt>
                <c:pt idx="3429">
                  <c:v>1.070196529795453E-2</c:v>
                </c:pt>
                <c:pt idx="3430">
                  <c:v>1.070196529795453E-2</c:v>
                </c:pt>
                <c:pt idx="3431">
                  <c:v>1.0701965297874594E-2</c:v>
                </c:pt>
                <c:pt idx="3432">
                  <c:v>1.0701965297874594E-2</c:v>
                </c:pt>
                <c:pt idx="3433">
                  <c:v>1.0701965297874594E-2</c:v>
                </c:pt>
                <c:pt idx="3434">
                  <c:v>1.070196529795453E-2</c:v>
                </c:pt>
                <c:pt idx="3435">
                  <c:v>1.0701965297874594E-2</c:v>
                </c:pt>
                <c:pt idx="3436">
                  <c:v>1.070196529795453E-2</c:v>
                </c:pt>
                <c:pt idx="3437">
                  <c:v>1.0701965298034466E-2</c:v>
                </c:pt>
                <c:pt idx="3438">
                  <c:v>1.0701965298034466E-2</c:v>
                </c:pt>
                <c:pt idx="3439">
                  <c:v>1.0701965297874594E-2</c:v>
                </c:pt>
                <c:pt idx="3440">
                  <c:v>1.070196529795453E-2</c:v>
                </c:pt>
                <c:pt idx="3441">
                  <c:v>1.0701965298034466E-2</c:v>
                </c:pt>
                <c:pt idx="3442">
                  <c:v>1.0701965298034466E-2</c:v>
                </c:pt>
                <c:pt idx="3443">
                  <c:v>1.070196529795453E-2</c:v>
                </c:pt>
                <c:pt idx="3444">
                  <c:v>1.0701965298034466E-2</c:v>
                </c:pt>
                <c:pt idx="3445">
                  <c:v>1.070196529795453E-2</c:v>
                </c:pt>
                <c:pt idx="3446">
                  <c:v>1.070196529795453E-2</c:v>
                </c:pt>
                <c:pt idx="3447">
                  <c:v>1.0701965297874594E-2</c:v>
                </c:pt>
                <c:pt idx="3448">
                  <c:v>1.070196529795453E-2</c:v>
                </c:pt>
                <c:pt idx="3449">
                  <c:v>1.0701965298034466E-2</c:v>
                </c:pt>
                <c:pt idx="3450">
                  <c:v>1.070196529795453E-2</c:v>
                </c:pt>
                <c:pt idx="3451">
                  <c:v>1.070196529795453E-2</c:v>
                </c:pt>
                <c:pt idx="3452">
                  <c:v>1.070196529795453E-2</c:v>
                </c:pt>
                <c:pt idx="3453">
                  <c:v>1.0701965298034466E-2</c:v>
                </c:pt>
                <c:pt idx="3454">
                  <c:v>1.0701965297874594E-2</c:v>
                </c:pt>
                <c:pt idx="3455">
                  <c:v>1.0701965298034466E-2</c:v>
                </c:pt>
                <c:pt idx="3456">
                  <c:v>1.070196529795453E-2</c:v>
                </c:pt>
                <c:pt idx="3457">
                  <c:v>1.0701965298034466E-2</c:v>
                </c:pt>
                <c:pt idx="3458">
                  <c:v>1.070196529795453E-2</c:v>
                </c:pt>
                <c:pt idx="3459">
                  <c:v>1.0701965298034466E-2</c:v>
                </c:pt>
                <c:pt idx="3460">
                  <c:v>1.070196529795453E-2</c:v>
                </c:pt>
                <c:pt idx="3461">
                  <c:v>1.070196529795453E-2</c:v>
                </c:pt>
                <c:pt idx="3462">
                  <c:v>1.0701965298034466E-2</c:v>
                </c:pt>
                <c:pt idx="3463">
                  <c:v>1.0701965298034466E-2</c:v>
                </c:pt>
                <c:pt idx="3464">
                  <c:v>1.070196529795453E-2</c:v>
                </c:pt>
                <c:pt idx="3465">
                  <c:v>1.070196529795453E-2</c:v>
                </c:pt>
                <c:pt idx="3466">
                  <c:v>1.070196529795453E-2</c:v>
                </c:pt>
                <c:pt idx="3467">
                  <c:v>1.070196529795453E-2</c:v>
                </c:pt>
                <c:pt idx="3468">
                  <c:v>1.070196529795453E-2</c:v>
                </c:pt>
                <c:pt idx="3469">
                  <c:v>1.070196529795453E-2</c:v>
                </c:pt>
                <c:pt idx="3470">
                  <c:v>1.070196529795453E-2</c:v>
                </c:pt>
                <c:pt idx="3471">
                  <c:v>1.0701965297874594E-2</c:v>
                </c:pt>
                <c:pt idx="3472">
                  <c:v>1.0701965297874594E-2</c:v>
                </c:pt>
                <c:pt idx="3473">
                  <c:v>1.070196529795453E-2</c:v>
                </c:pt>
                <c:pt idx="3474">
                  <c:v>1.0701965298034466E-2</c:v>
                </c:pt>
                <c:pt idx="3475">
                  <c:v>1.070196529795453E-2</c:v>
                </c:pt>
                <c:pt idx="3476">
                  <c:v>1.0701965298034466E-2</c:v>
                </c:pt>
                <c:pt idx="3477">
                  <c:v>1.0701965298034466E-2</c:v>
                </c:pt>
                <c:pt idx="3478">
                  <c:v>1.070196529795453E-2</c:v>
                </c:pt>
                <c:pt idx="3479">
                  <c:v>1.0701965297874594E-2</c:v>
                </c:pt>
                <c:pt idx="3480">
                  <c:v>1.070196529795453E-2</c:v>
                </c:pt>
                <c:pt idx="3481">
                  <c:v>1.0701965298034466E-2</c:v>
                </c:pt>
                <c:pt idx="3482">
                  <c:v>1.070196529795453E-2</c:v>
                </c:pt>
                <c:pt idx="3483">
                  <c:v>1.0701965298034466E-2</c:v>
                </c:pt>
                <c:pt idx="3484">
                  <c:v>1.070196529795453E-2</c:v>
                </c:pt>
                <c:pt idx="3485">
                  <c:v>1.070196529795453E-2</c:v>
                </c:pt>
                <c:pt idx="3486">
                  <c:v>1.0701965298034466E-2</c:v>
                </c:pt>
                <c:pt idx="3487">
                  <c:v>1.0701965298034466E-2</c:v>
                </c:pt>
                <c:pt idx="3488">
                  <c:v>1.0701965297794658E-2</c:v>
                </c:pt>
                <c:pt idx="3489">
                  <c:v>1.0702601606096707E-2</c:v>
                </c:pt>
                <c:pt idx="3490">
                  <c:v>1.0701965298034466E-2</c:v>
                </c:pt>
                <c:pt idx="3491">
                  <c:v>1.070196529795453E-2</c:v>
                </c:pt>
                <c:pt idx="3492">
                  <c:v>1.0701965297874594E-2</c:v>
                </c:pt>
                <c:pt idx="3493">
                  <c:v>1.0701965298034466E-2</c:v>
                </c:pt>
                <c:pt idx="3494">
                  <c:v>1.070196529795453E-2</c:v>
                </c:pt>
                <c:pt idx="3495">
                  <c:v>1.0701965298034466E-2</c:v>
                </c:pt>
                <c:pt idx="3496">
                  <c:v>1.0701965297874594E-2</c:v>
                </c:pt>
                <c:pt idx="3497">
                  <c:v>1.0701965298034466E-2</c:v>
                </c:pt>
                <c:pt idx="3498">
                  <c:v>1.070196529795453E-2</c:v>
                </c:pt>
                <c:pt idx="3499">
                  <c:v>1.070196529795453E-2</c:v>
                </c:pt>
                <c:pt idx="3500">
                  <c:v>1.0701965298034466E-2</c:v>
                </c:pt>
                <c:pt idx="3501">
                  <c:v>1.070196529795453E-2</c:v>
                </c:pt>
                <c:pt idx="3502">
                  <c:v>1.070196529795453E-2</c:v>
                </c:pt>
                <c:pt idx="3503">
                  <c:v>1.070196529795453E-2</c:v>
                </c:pt>
                <c:pt idx="3504">
                  <c:v>1.070196529795453E-2</c:v>
                </c:pt>
                <c:pt idx="3505">
                  <c:v>1.0701965297874594E-2</c:v>
                </c:pt>
                <c:pt idx="3506">
                  <c:v>1.0701965297874594E-2</c:v>
                </c:pt>
                <c:pt idx="3507">
                  <c:v>1.070196529795453E-2</c:v>
                </c:pt>
                <c:pt idx="3508">
                  <c:v>1.070196529795453E-2</c:v>
                </c:pt>
                <c:pt idx="3509">
                  <c:v>1.070196529795453E-2</c:v>
                </c:pt>
                <c:pt idx="3510">
                  <c:v>1.0701965297874594E-2</c:v>
                </c:pt>
                <c:pt idx="3511">
                  <c:v>1.070196529795453E-2</c:v>
                </c:pt>
                <c:pt idx="3512">
                  <c:v>1.070196529795453E-2</c:v>
                </c:pt>
                <c:pt idx="3513">
                  <c:v>1.070196529795453E-2</c:v>
                </c:pt>
                <c:pt idx="3514">
                  <c:v>1.0701965297874594E-2</c:v>
                </c:pt>
                <c:pt idx="3515">
                  <c:v>1.0701965298114402E-2</c:v>
                </c:pt>
                <c:pt idx="3516">
                  <c:v>1.070196529795453E-2</c:v>
                </c:pt>
                <c:pt idx="3517">
                  <c:v>1.070196529795453E-2</c:v>
                </c:pt>
                <c:pt idx="3518">
                  <c:v>1.070196529795453E-2</c:v>
                </c:pt>
                <c:pt idx="3519">
                  <c:v>1.070196529795453E-2</c:v>
                </c:pt>
                <c:pt idx="3520">
                  <c:v>1.070196529795453E-2</c:v>
                </c:pt>
                <c:pt idx="3521">
                  <c:v>1.0701965297874594E-2</c:v>
                </c:pt>
                <c:pt idx="3522">
                  <c:v>1.070196529795453E-2</c:v>
                </c:pt>
                <c:pt idx="3523">
                  <c:v>1.070196529795453E-2</c:v>
                </c:pt>
                <c:pt idx="3524">
                  <c:v>1.070196529795453E-2</c:v>
                </c:pt>
                <c:pt idx="3525">
                  <c:v>1.070196529795453E-2</c:v>
                </c:pt>
                <c:pt idx="3526">
                  <c:v>1.070196529795453E-2</c:v>
                </c:pt>
                <c:pt idx="3527">
                  <c:v>1.0702283445729321E-2</c:v>
                </c:pt>
                <c:pt idx="3528">
                  <c:v>1.0702283445755967E-2</c:v>
                </c:pt>
                <c:pt idx="3529">
                  <c:v>1.0702283445702676E-2</c:v>
                </c:pt>
                <c:pt idx="3530">
                  <c:v>1.0702283445702676E-2</c:v>
                </c:pt>
                <c:pt idx="3531">
                  <c:v>1.0702283445729321E-2</c:v>
                </c:pt>
                <c:pt idx="3532">
                  <c:v>1.0702283445702676E-2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431936"/>
        <c:axId val="139433088"/>
      </c:lineChart>
      <c:dateAx>
        <c:axId val="139431936"/>
        <c:scaling>
          <c:orientation val="minMax"/>
          <c:max val="43133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43308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139433088"/>
        <c:scaling>
          <c:orientation val="minMax"/>
          <c:max val="0"/>
          <c:min val="-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39431936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189161081262753E-2"/>
          <c:y val="3.8442299424799792E-2"/>
          <c:w val="0.85218253695222068"/>
          <c:h val="0.84689587577374947"/>
        </c:manualLayout>
      </c:layout>
      <c:scatterChart>
        <c:scatterStyle val="lineMarker"/>
        <c:varyColors val="0"/>
        <c:ser>
          <c:idx val="0"/>
          <c:order val="0"/>
          <c:tx>
            <c:v>OverlappingErrors</c:v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'ON Monitor'!$AF$38:$AF$48</c:f>
              <c:numCache>
                <c:formatCode>d\-mmm\-yy</c:formatCode>
                <c:ptCount val="11"/>
                <c:pt idx="0">
                  <c:v>42464</c:v>
                </c:pt>
                <c:pt idx="1">
                  <c:v>42492</c:v>
                </c:pt>
                <c:pt idx="2">
                  <c:v>42523</c:v>
                </c:pt>
                <c:pt idx="3">
                  <c:v>42555</c:v>
                </c:pt>
                <c:pt idx="4">
                  <c:v>42584</c:v>
                </c:pt>
                <c:pt idx="5">
                  <c:v>42615</c:v>
                </c:pt>
                <c:pt idx="6">
                  <c:v>42646</c:v>
                </c:pt>
                <c:pt idx="7">
                  <c:v>42676</c:v>
                </c:pt>
                <c:pt idx="8">
                  <c:v>42706</c:v>
                </c:pt>
                <c:pt idx="9">
                  <c:v>42737</c:v>
                </c:pt>
                <c:pt idx="10">
                  <c:v>42768</c:v>
                </c:pt>
              </c:numCache>
            </c:numRef>
          </c:xVal>
          <c:yVal>
            <c:numRef>
              <c:f>'ON Monitor'!$AG$38:$AG$48</c:f>
              <c:numCache>
                <c:formatCode>0.00</c:formatCode>
                <c:ptCount val="11"/>
                <c:pt idx="0">
                  <c:v>-5.0954162764127453E-9</c:v>
                </c:pt>
                <c:pt idx="1">
                  <c:v>1.0893093121565001</c:v>
                </c:pt>
                <c:pt idx="2">
                  <c:v>0.72005881130669702</c:v>
                </c:pt>
                <c:pt idx="3">
                  <c:v>0.63738969184098704</c:v>
                </c:pt>
                <c:pt idx="4">
                  <c:v>0.83342808774667998</c:v>
                </c:pt>
                <c:pt idx="5">
                  <c:v>0.45318939140948999</c:v>
                </c:pt>
                <c:pt idx="6">
                  <c:v>0.41835055137676602</c:v>
                </c:pt>
                <c:pt idx="7">
                  <c:v>0.32722054399025002</c:v>
                </c:pt>
                <c:pt idx="8">
                  <c:v>0.31265805033991201</c:v>
                </c:pt>
                <c:pt idx="9">
                  <c:v>0.267924954064237</c:v>
                </c:pt>
                <c:pt idx="10">
                  <c:v>0.60273336821785295</c:v>
                </c:pt>
              </c:numCache>
            </c:numRef>
          </c:yVal>
          <c:smooth val="0"/>
        </c:ser>
        <c:ser>
          <c:idx val="1"/>
          <c:order val="1"/>
          <c:tx>
            <c:v>ExcludingErrors</c:v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'ON Monitor'!$AF$38:$AF$48</c:f>
              <c:numCache>
                <c:formatCode>d\-mmm\-yy</c:formatCode>
                <c:ptCount val="11"/>
                <c:pt idx="0">
                  <c:v>42464</c:v>
                </c:pt>
                <c:pt idx="1">
                  <c:v>42492</c:v>
                </c:pt>
                <c:pt idx="2">
                  <c:v>42523</c:v>
                </c:pt>
                <c:pt idx="3">
                  <c:v>42555</c:v>
                </c:pt>
                <c:pt idx="4">
                  <c:v>42584</c:v>
                </c:pt>
                <c:pt idx="5">
                  <c:v>42615</c:v>
                </c:pt>
                <c:pt idx="6">
                  <c:v>42646</c:v>
                </c:pt>
                <c:pt idx="7">
                  <c:v>42676</c:v>
                </c:pt>
                <c:pt idx="8">
                  <c:v>42706</c:v>
                </c:pt>
                <c:pt idx="9">
                  <c:v>42737</c:v>
                </c:pt>
                <c:pt idx="10">
                  <c:v>42768</c:v>
                </c:pt>
              </c:numCache>
            </c:numRef>
          </c:xVal>
          <c:yVal>
            <c:numRef>
              <c:f>'ON Monitor'!$AH$38:$AH$48</c:f>
              <c:numCache>
                <c:formatCode>0.00</c:formatCode>
                <c:ptCount val="11"/>
                <c:pt idx="0">
                  <c:v>2.6181945621922602</c:v>
                </c:pt>
                <c:pt idx="1">
                  <c:v>1.85427079010907</c:v>
                </c:pt>
                <c:pt idx="2">
                  <c:v>1.2888595795776301</c:v>
                </c:pt>
                <c:pt idx="3">
                  <c:v>1.08706143835405</c:v>
                </c:pt>
                <c:pt idx="4">
                  <c:v>1.21131993194127</c:v>
                </c:pt>
                <c:pt idx="5">
                  <c:v>0.77596276272282005</c:v>
                </c:pt>
                <c:pt idx="6">
                  <c:v>0.70000847671862998</c:v>
                </c:pt>
                <c:pt idx="7">
                  <c:v>0.577945910175794</c:v>
                </c:pt>
                <c:pt idx="8">
                  <c:v>0.53855527465965203</c:v>
                </c:pt>
                <c:pt idx="9">
                  <c:v>0.47283853543538301</c:v>
                </c:pt>
                <c:pt idx="10">
                  <c:v>0.79021650414213196</c:v>
                </c:pt>
              </c:numCache>
            </c:numRef>
          </c:yVal>
          <c:smooth val="0"/>
        </c:ser>
        <c:ser>
          <c:idx val="2"/>
          <c:order val="2"/>
          <c:tx>
            <c:v>StubErrors</c:v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'ON Monitor'!$AF$38:$AF$48</c:f>
              <c:numCache>
                <c:formatCode>d\-mmm\-yy</c:formatCode>
                <c:ptCount val="11"/>
                <c:pt idx="0">
                  <c:v>42464</c:v>
                </c:pt>
                <c:pt idx="1">
                  <c:v>42492</c:v>
                </c:pt>
                <c:pt idx="2">
                  <c:v>42523</c:v>
                </c:pt>
                <c:pt idx="3">
                  <c:v>42555</c:v>
                </c:pt>
                <c:pt idx="4">
                  <c:v>42584</c:v>
                </c:pt>
                <c:pt idx="5">
                  <c:v>42615</c:v>
                </c:pt>
                <c:pt idx="6">
                  <c:v>42646</c:v>
                </c:pt>
                <c:pt idx="7">
                  <c:v>42676</c:v>
                </c:pt>
                <c:pt idx="8">
                  <c:v>42706</c:v>
                </c:pt>
                <c:pt idx="9">
                  <c:v>42737</c:v>
                </c:pt>
                <c:pt idx="10">
                  <c:v>42768</c:v>
                </c:pt>
              </c:numCache>
            </c:numRef>
          </c:xVal>
          <c:yVal>
            <c:numRef>
              <c:f>'ON Monitor'!$AI$38:$AI$48</c:f>
              <c:numCache>
                <c:formatCode>0.00</c:formatCode>
                <c:ptCount val="11"/>
                <c:pt idx="0">
                  <c:v>1.21976571386753E-3</c:v>
                </c:pt>
                <c:pt idx="1">
                  <c:v>5.1963939488963502E-2</c:v>
                </c:pt>
                <c:pt idx="2">
                  <c:v>5.127786635349043E-2</c:v>
                </c:pt>
                <c:pt idx="3">
                  <c:v>2.7600939195657901E-2</c:v>
                </c:pt>
                <c:pt idx="4">
                  <c:v>0.32097828831465702</c:v>
                </c:pt>
                <c:pt idx="5">
                  <c:v>1.54843921274525E-2</c:v>
                </c:pt>
                <c:pt idx="6">
                  <c:v>3.6401193205881997E-2</c:v>
                </c:pt>
                <c:pt idx="7">
                  <c:v>1.2781934466089481E-2</c:v>
                </c:pt>
                <c:pt idx="8">
                  <c:v>6.3244020394878997E-3</c:v>
                </c:pt>
                <c:pt idx="9">
                  <c:v>9.9532941312280993E-3</c:v>
                </c:pt>
                <c:pt idx="10">
                  <c:v>0.34849211671812003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718080"/>
        <c:axId val="101443840"/>
      </c:scatterChart>
      <c:valAx>
        <c:axId val="1407180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txPr>
          <a:bodyPr rot="-1800000"/>
          <a:lstStyle/>
          <a:p>
            <a:pPr>
              <a:defRPr/>
            </a:pPr>
            <a:endParaRPr lang="en-US"/>
          </a:p>
        </c:txPr>
        <c:crossAx val="101443840"/>
        <c:crosses val="autoZero"/>
        <c:crossBetween val="midCat"/>
      </c:valAx>
      <c:valAx>
        <c:axId val="101443840"/>
        <c:scaling>
          <c:orientation val="minMax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407180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6776143875234482"/>
          <c:y val="0.17979860943626097"/>
          <c:w val="0.18700597688540468"/>
          <c:h val="0.1295105581823681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42402</c:v>
                </c:pt>
                <c:pt idx="1">
                  <c:v>42403</c:v>
                </c:pt>
                <c:pt idx="2">
                  <c:v>42404</c:v>
                </c:pt>
                <c:pt idx="3">
                  <c:v>42405</c:v>
                </c:pt>
                <c:pt idx="4">
                  <c:v>42408</c:v>
                </c:pt>
                <c:pt idx="5">
                  <c:v>42409</c:v>
                </c:pt>
                <c:pt idx="6">
                  <c:v>42410</c:v>
                </c:pt>
                <c:pt idx="7">
                  <c:v>42411</c:v>
                </c:pt>
                <c:pt idx="8">
                  <c:v>42412</c:v>
                </c:pt>
                <c:pt idx="9">
                  <c:v>42415</c:v>
                </c:pt>
                <c:pt idx="10">
                  <c:v>42416</c:v>
                </c:pt>
                <c:pt idx="11">
                  <c:v>42417</c:v>
                </c:pt>
                <c:pt idx="12">
                  <c:v>42418</c:v>
                </c:pt>
                <c:pt idx="13">
                  <c:v>42419</c:v>
                </c:pt>
                <c:pt idx="14">
                  <c:v>42422</c:v>
                </c:pt>
                <c:pt idx="15">
                  <c:v>42423</c:v>
                </c:pt>
                <c:pt idx="16">
                  <c:v>42424</c:v>
                </c:pt>
                <c:pt idx="17">
                  <c:v>42425</c:v>
                </c:pt>
                <c:pt idx="18">
                  <c:v>42426</c:v>
                </c:pt>
                <c:pt idx="19">
                  <c:v>42429</c:v>
                </c:pt>
                <c:pt idx="20">
                  <c:v>42430</c:v>
                </c:pt>
                <c:pt idx="21">
                  <c:v>42431</c:v>
                </c:pt>
                <c:pt idx="22">
                  <c:v>42432</c:v>
                </c:pt>
                <c:pt idx="23">
                  <c:v>42433</c:v>
                </c:pt>
                <c:pt idx="24">
                  <c:v>42436</c:v>
                </c:pt>
                <c:pt idx="25">
                  <c:v>42437</c:v>
                </c:pt>
                <c:pt idx="26">
                  <c:v>42438</c:v>
                </c:pt>
                <c:pt idx="27">
                  <c:v>42439</c:v>
                </c:pt>
                <c:pt idx="28">
                  <c:v>42440</c:v>
                </c:pt>
                <c:pt idx="29">
                  <c:v>42443</c:v>
                </c:pt>
                <c:pt idx="30">
                  <c:v>42444</c:v>
                </c:pt>
                <c:pt idx="31">
                  <c:v>42445</c:v>
                </c:pt>
                <c:pt idx="32">
                  <c:v>42446</c:v>
                </c:pt>
                <c:pt idx="33">
                  <c:v>42447</c:v>
                </c:pt>
                <c:pt idx="34">
                  <c:v>42450</c:v>
                </c:pt>
                <c:pt idx="35">
                  <c:v>42451</c:v>
                </c:pt>
                <c:pt idx="36">
                  <c:v>42452</c:v>
                </c:pt>
                <c:pt idx="37">
                  <c:v>42453</c:v>
                </c:pt>
                <c:pt idx="38">
                  <c:v>42458</c:v>
                </c:pt>
                <c:pt idx="39">
                  <c:v>42459</c:v>
                </c:pt>
                <c:pt idx="40">
                  <c:v>42460</c:v>
                </c:pt>
                <c:pt idx="41">
                  <c:v>42461</c:v>
                </c:pt>
                <c:pt idx="42">
                  <c:v>42464</c:v>
                </c:pt>
                <c:pt idx="43">
                  <c:v>42465</c:v>
                </c:pt>
                <c:pt idx="44">
                  <c:v>42466</c:v>
                </c:pt>
                <c:pt idx="45">
                  <c:v>42467</c:v>
                </c:pt>
                <c:pt idx="46">
                  <c:v>42468</c:v>
                </c:pt>
                <c:pt idx="47">
                  <c:v>42471</c:v>
                </c:pt>
                <c:pt idx="48">
                  <c:v>42472</c:v>
                </c:pt>
                <c:pt idx="49">
                  <c:v>42473</c:v>
                </c:pt>
                <c:pt idx="50">
                  <c:v>42474</c:v>
                </c:pt>
                <c:pt idx="51">
                  <c:v>42475</c:v>
                </c:pt>
                <c:pt idx="52">
                  <c:v>42478</c:v>
                </c:pt>
                <c:pt idx="53">
                  <c:v>42479</c:v>
                </c:pt>
                <c:pt idx="54">
                  <c:v>42480</c:v>
                </c:pt>
                <c:pt idx="55">
                  <c:v>42481</c:v>
                </c:pt>
                <c:pt idx="56">
                  <c:v>42482</c:v>
                </c:pt>
                <c:pt idx="57">
                  <c:v>42485</c:v>
                </c:pt>
                <c:pt idx="58">
                  <c:v>42486</c:v>
                </c:pt>
                <c:pt idx="59">
                  <c:v>42487</c:v>
                </c:pt>
                <c:pt idx="60">
                  <c:v>42488</c:v>
                </c:pt>
                <c:pt idx="61">
                  <c:v>42489</c:v>
                </c:pt>
                <c:pt idx="62">
                  <c:v>42492</c:v>
                </c:pt>
                <c:pt idx="63">
                  <c:v>42493</c:v>
                </c:pt>
                <c:pt idx="64">
                  <c:v>42494</c:v>
                </c:pt>
                <c:pt idx="65">
                  <c:v>42495</c:v>
                </c:pt>
                <c:pt idx="66">
                  <c:v>42496</c:v>
                </c:pt>
                <c:pt idx="67">
                  <c:v>42499</c:v>
                </c:pt>
                <c:pt idx="68">
                  <c:v>42500</c:v>
                </c:pt>
                <c:pt idx="69">
                  <c:v>42501</c:v>
                </c:pt>
                <c:pt idx="70">
                  <c:v>42502</c:v>
                </c:pt>
                <c:pt idx="71">
                  <c:v>42503</c:v>
                </c:pt>
                <c:pt idx="72">
                  <c:v>42506</c:v>
                </c:pt>
                <c:pt idx="73">
                  <c:v>42507</c:v>
                </c:pt>
                <c:pt idx="74">
                  <c:v>42508</c:v>
                </c:pt>
                <c:pt idx="75">
                  <c:v>42509</c:v>
                </c:pt>
                <c:pt idx="76">
                  <c:v>42510</c:v>
                </c:pt>
                <c:pt idx="77">
                  <c:v>42513</c:v>
                </c:pt>
                <c:pt idx="78">
                  <c:v>42514</c:v>
                </c:pt>
                <c:pt idx="79">
                  <c:v>42515</c:v>
                </c:pt>
                <c:pt idx="80">
                  <c:v>42516</c:v>
                </c:pt>
                <c:pt idx="81">
                  <c:v>42517</c:v>
                </c:pt>
                <c:pt idx="82">
                  <c:v>42520</c:v>
                </c:pt>
                <c:pt idx="83">
                  <c:v>42521</c:v>
                </c:pt>
                <c:pt idx="84">
                  <c:v>42522</c:v>
                </c:pt>
                <c:pt idx="85">
                  <c:v>42523</c:v>
                </c:pt>
                <c:pt idx="86">
                  <c:v>42524</c:v>
                </c:pt>
                <c:pt idx="87">
                  <c:v>42527</c:v>
                </c:pt>
                <c:pt idx="88">
                  <c:v>42528</c:v>
                </c:pt>
                <c:pt idx="89">
                  <c:v>42529</c:v>
                </c:pt>
                <c:pt idx="90">
                  <c:v>42530</c:v>
                </c:pt>
                <c:pt idx="91">
                  <c:v>42531</c:v>
                </c:pt>
                <c:pt idx="92">
                  <c:v>42534</c:v>
                </c:pt>
                <c:pt idx="93">
                  <c:v>42535</c:v>
                </c:pt>
                <c:pt idx="94">
                  <c:v>42536</c:v>
                </c:pt>
                <c:pt idx="95">
                  <c:v>42537</c:v>
                </c:pt>
                <c:pt idx="96">
                  <c:v>42538</c:v>
                </c:pt>
                <c:pt idx="97">
                  <c:v>42541</c:v>
                </c:pt>
                <c:pt idx="98">
                  <c:v>42542</c:v>
                </c:pt>
                <c:pt idx="99">
                  <c:v>42543</c:v>
                </c:pt>
                <c:pt idx="100">
                  <c:v>42544</c:v>
                </c:pt>
                <c:pt idx="101">
                  <c:v>42545</c:v>
                </c:pt>
                <c:pt idx="102">
                  <c:v>42548</c:v>
                </c:pt>
                <c:pt idx="103">
                  <c:v>42549</c:v>
                </c:pt>
                <c:pt idx="104">
                  <c:v>42550</c:v>
                </c:pt>
                <c:pt idx="105">
                  <c:v>42551</c:v>
                </c:pt>
                <c:pt idx="106">
                  <c:v>42552</c:v>
                </c:pt>
                <c:pt idx="107">
                  <c:v>42555</c:v>
                </c:pt>
                <c:pt idx="108">
                  <c:v>42556</c:v>
                </c:pt>
                <c:pt idx="109">
                  <c:v>42557</c:v>
                </c:pt>
                <c:pt idx="110">
                  <c:v>42558</c:v>
                </c:pt>
                <c:pt idx="111">
                  <c:v>42559</c:v>
                </c:pt>
                <c:pt idx="112">
                  <c:v>42562</c:v>
                </c:pt>
                <c:pt idx="113">
                  <c:v>42563</c:v>
                </c:pt>
                <c:pt idx="114">
                  <c:v>42564</c:v>
                </c:pt>
                <c:pt idx="115">
                  <c:v>42565</c:v>
                </c:pt>
                <c:pt idx="116">
                  <c:v>42566</c:v>
                </c:pt>
                <c:pt idx="117">
                  <c:v>42569</c:v>
                </c:pt>
                <c:pt idx="118">
                  <c:v>42570</c:v>
                </c:pt>
                <c:pt idx="119">
                  <c:v>42571</c:v>
                </c:pt>
                <c:pt idx="120">
                  <c:v>42572</c:v>
                </c:pt>
                <c:pt idx="121">
                  <c:v>42573</c:v>
                </c:pt>
                <c:pt idx="122">
                  <c:v>42576</c:v>
                </c:pt>
                <c:pt idx="123">
                  <c:v>42577</c:v>
                </c:pt>
                <c:pt idx="124">
                  <c:v>42578</c:v>
                </c:pt>
                <c:pt idx="125">
                  <c:v>42579</c:v>
                </c:pt>
                <c:pt idx="126">
                  <c:v>42580</c:v>
                </c:pt>
                <c:pt idx="127">
                  <c:v>42583</c:v>
                </c:pt>
                <c:pt idx="128">
                  <c:v>42584</c:v>
                </c:pt>
                <c:pt idx="129">
                  <c:v>42585</c:v>
                </c:pt>
                <c:pt idx="130">
                  <c:v>42586</c:v>
                </c:pt>
                <c:pt idx="131">
                  <c:v>42587</c:v>
                </c:pt>
                <c:pt idx="132">
                  <c:v>42590</c:v>
                </c:pt>
                <c:pt idx="133">
                  <c:v>42591</c:v>
                </c:pt>
                <c:pt idx="134">
                  <c:v>42592</c:v>
                </c:pt>
                <c:pt idx="135">
                  <c:v>42593</c:v>
                </c:pt>
                <c:pt idx="136">
                  <c:v>42594</c:v>
                </c:pt>
                <c:pt idx="137">
                  <c:v>42597</c:v>
                </c:pt>
                <c:pt idx="138">
                  <c:v>42598</c:v>
                </c:pt>
                <c:pt idx="139">
                  <c:v>42599</c:v>
                </c:pt>
                <c:pt idx="140">
                  <c:v>42600</c:v>
                </c:pt>
                <c:pt idx="141">
                  <c:v>42601</c:v>
                </c:pt>
                <c:pt idx="142">
                  <c:v>42604</c:v>
                </c:pt>
                <c:pt idx="143">
                  <c:v>42605</c:v>
                </c:pt>
                <c:pt idx="144">
                  <c:v>42606</c:v>
                </c:pt>
                <c:pt idx="145">
                  <c:v>42607</c:v>
                </c:pt>
                <c:pt idx="146">
                  <c:v>42608</c:v>
                </c:pt>
                <c:pt idx="147">
                  <c:v>42611</c:v>
                </c:pt>
                <c:pt idx="148">
                  <c:v>42612</c:v>
                </c:pt>
                <c:pt idx="149">
                  <c:v>42613</c:v>
                </c:pt>
                <c:pt idx="150">
                  <c:v>42614</c:v>
                </c:pt>
                <c:pt idx="151">
                  <c:v>42615</c:v>
                </c:pt>
                <c:pt idx="152">
                  <c:v>42618</c:v>
                </c:pt>
                <c:pt idx="153">
                  <c:v>42619</c:v>
                </c:pt>
                <c:pt idx="154">
                  <c:v>42620</c:v>
                </c:pt>
                <c:pt idx="155">
                  <c:v>42621</c:v>
                </c:pt>
                <c:pt idx="156">
                  <c:v>42622</c:v>
                </c:pt>
                <c:pt idx="157">
                  <c:v>42625</c:v>
                </c:pt>
                <c:pt idx="158">
                  <c:v>42626</c:v>
                </c:pt>
                <c:pt idx="159">
                  <c:v>42627</c:v>
                </c:pt>
                <c:pt idx="160">
                  <c:v>42628</c:v>
                </c:pt>
                <c:pt idx="161">
                  <c:v>42629</c:v>
                </c:pt>
                <c:pt idx="162">
                  <c:v>42632</c:v>
                </c:pt>
                <c:pt idx="163">
                  <c:v>42633</c:v>
                </c:pt>
                <c:pt idx="164">
                  <c:v>42634</c:v>
                </c:pt>
                <c:pt idx="165">
                  <c:v>42635</c:v>
                </c:pt>
                <c:pt idx="166">
                  <c:v>42636</c:v>
                </c:pt>
                <c:pt idx="167">
                  <c:v>42639</c:v>
                </c:pt>
                <c:pt idx="168">
                  <c:v>42640</c:v>
                </c:pt>
                <c:pt idx="169">
                  <c:v>42641</c:v>
                </c:pt>
                <c:pt idx="170">
                  <c:v>42642</c:v>
                </c:pt>
                <c:pt idx="171">
                  <c:v>42643</c:v>
                </c:pt>
                <c:pt idx="172">
                  <c:v>42646</c:v>
                </c:pt>
                <c:pt idx="173">
                  <c:v>42647</c:v>
                </c:pt>
                <c:pt idx="174">
                  <c:v>42648</c:v>
                </c:pt>
                <c:pt idx="175">
                  <c:v>42649</c:v>
                </c:pt>
                <c:pt idx="176">
                  <c:v>42650</c:v>
                </c:pt>
                <c:pt idx="177">
                  <c:v>42653</c:v>
                </c:pt>
                <c:pt idx="178">
                  <c:v>42654</c:v>
                </c:pt>
                <c:pt idx="179">
                  <c:v>42655</c:v>
                </c:pt>
                <c:pt idx="180">
                  <c:v>42656</c:v>
                </c:pt>
                <c:pt idx="181">
                  <c:v>42657</c:v>
                </c:pt>
                <c:pt idx="182">
                  <c:v>42660</c:v>
                </c:pt>
                <c:pt idx="183">
                  <c:v>42661</c:v>
                </c:pt>
                <c:pt idx="184">
                  <c:v>42662</c:v>
                </c:pt>
                <c:pt idx="185">
                  <c:v>42663</c:v>
                </c:pt>
                <c:pt idx="186">
                  <c:v>42664</c:v>
                </c:pt>
                <c:pt idx="187">
                  <c:v>42667</c:v>
                </c:pt>
                <c:pt idx="188">
                  <c:v>42668</c:v>
                </c:pt>
                <c:pt idx="189">
                  <c:v>42669</c:v>
                </c:pt>
                <c:pt idx="190">
                  <c:v>42670</c:v>
                </c:pt>
                <c:pt idx="191">
                  <c:v>42671</c:v>
                </c:pt>
                <c:pt idx="192">
                  <c:v>42674</c:v>
                </c:pt>
                <c:pt idx="193">
                  <c:v>42675</c:v>
                </c:pt>
                <c:pt idx="194">
                  <c:v>42676</c:v>
                </c:pt>
                <c:pt idx="195">
                  <c:v>42677</c:v>
                </c:pt>
                <c:pt idx="196">
                  <c:v>42678</c:v>
                </c:pt>
                <c:pt idx="197">
                  <c:v>42681</c:v>
                </c:pt>
                <c:pt idx="198">
                  <c:v>42682</c:v>
                </c:pt>
                <c:pt idx="199">
                  <c:v>42683</c:v>
                </c:pt>
                <c:pt idx="200">
                  <c:v>42684</c:v>
                </c:pt>
                <c:pt idx="201">
                  <c:v>42685</c:v>
                </c:pt>
                <c:pt idx="202">
                  <c:v>42688</c:v>
                </c:pt>
                <c:pt idx="203">
                  <c:v>42689</c:v>
                </c:pt>
                <c:pt idx="204">
                  <c:v>42690</c:v>
                </c:pt>
                <c:pt idx="205">
                  <c:v>42691</c:v>
                </c:pt>
                <c:pt idx="206">
                  <c:v>42692</c:v>
                </c:pt>
                <c:pt idx="207">
                  <c:v>42695</c:v>
                </c:pt>
                <c:pt idx="208">
                  <c:v>42696</c:v>
                </c:pt>
                <c:pt idx="209">
                  <c:v>42697</c:v>
                </c:pt>
                <c:pt idx="210">
                  <c:v>42698</c:v>
                </c:pt>
                <c:pt idx="211">
                  <c:v>42699</c:v>
                </c:pt>
                <c:pt idx="212">
                  <c:v>42702</c:v>
                </c:pt>
                <c:pt idx="213">
                  <c:v>42703</c:v>
                </c:pt>
                <c:pt idx="214">
                  <c:v>42704</c:v>
                </c:pt>
                <c:pt idx="215">
                  <c:v>42705</c:v>
                </c:pt>
                <c:pt idx="216">
                  <c:v>42706</c:v>
                </c:pt>
                <c:pt idx="217">
                  <c:v>42709</c:v>
                </c:pt>
                <c:pt idx="218">
                  <c:v>42710</c:v>
                </c:pt>
                <c:pt idx="219">
                  <c:v>42711</c:v>
                </c:pt>
                <c:pt idx="220">
                  <c:v>42712</c:v>
                </c:pt>
                <c:pt idx="221">
                  <c:v>42713</c:v>
                </c:pt>
                <c:pt idx="222">
                  <c:v>42716</c:v>
                </c:pt>
                <c:pt idx="223">
                  <c:v>42717</c:v>
                </c:pt>
                <c:pt idx="224">
                  <c:v>42718</c:v>
                </c:pt>
                <c:pt idx="225">
                  <c:v>42719</c:v>
                </c:pt>
                <c:pt idx="226">
                  <c:v>42720</c:v>
                </c:pt>
                <c:pt idx="227">
                  <c:v>42723</c:v>
                </c:pt>
                <c:pt idx="228">
                  <c:v>42724</c:v>
                </c:pt>
                <c:pt idx="229">
                  <c:v>42725</c:v>
                </c:pt>
                <c:pt idx="230">
                  <c:v>42726</c:v>
                </c:pt>
                <c:pt idx="231">
                  <c:v>42727</c:v>
                </c:pt>
                <c:pt idx="232">
                  <c:v>42731</c:v>
                </c:pt>
                <c:pt idx="233">
                  <c:v>42732</c:v>
                </c:pt>
                <c:pt idx="234">
                  <c:v>42733</c:v>
                </c:pt>
                <c:pt idx="235">
                  <c:v>42734</c:v>
                </c:pt>
                <c:pt idx="236">
                  <c:v>42737</c:v>
                </c:pt>
                <c:pt idx="237">
                  <c:v>42738</c:v>
                </c:pt>
                <c:pt idx="238">
                  <c:v>42739</c:v>
                </c:pt>
                <c:pt idx="239">
                  <c:v>42740</c:v>
                </c:pt>
                <c:pt idx="240">
                  <c:v>42741</c:v>
                </c:pt>
                <c:pt idx="241">
                  <c:v>42744</c:v>
                </c:pt>
                <c:pt idx="242">
                  <c:v>42745</c:v>
                </c:pt>
                <c:pt idx="243">
                  <c:v>42746</c:v>
                </c:pt>
                <c:pt idx="244">
                  <c:v>42747</c:v>
                </c:pt>
                <c:pt idx="245">
                  <c:v>42748</c:v>
                </c:pt>
                <c:pt idx="246">
                  <c:v>42751</c:v>
                </c:pt>
                <c:pt idx="247">
                  <c:v>42752</c:v>
                </c:pt>
                <c:pt idx="248">
                  <c:v>42753</c:v>
                </c:pt>
                <c:pt idx="249">
                  <c:v>42754</c:v>
                </c:pt>
                <c:pt idx="250">
                  <c:v>42755</c:v>
                </c:pt>
                <c:pt idx="251">
                  <c:v>42758</c:v>
                </c:pt>
                <c:pt idx="252">
                  <c:v>42759</c:v>
                </c:pt>
                <c:pt idx="253">
                  <c:v>42760</c:v>
                </c:pt>
                <c:pt idx="254">
                  <c:v>42761</c:v>
                </c:pt>
                <c:pt idx="255">
                  <c:v>42762</c:v>
                </c:pt>
                <c:pt idx="256">
                  <c:v>42765</c:v>
                </c:pt>
                <c:pt idx="257">
                  <c:v>42766</c:v>
                </c:pt>
                <c:pt idx="258">
                  <c:v>42767</c:v>
                </c:pt>
                <c:pt idx="259">
                  <c:v>42768</c:v>
                </c:pt>
                <c:pt idx="260">
                  <c:v>42769</c:v>
                </c:pt>
                <c:pt idx="261">
                  <c:v>42772</c:v>
                </c:pt>
                <c:pt idx="262">
                  <c:v>42773</c:v>
                </c:pt>
                <c:pt idx="263">
                  <c:v>42774</c:v>
                </c:pt>
                <c:pt idx="264">
                  <c:v>42775</c:v>
                </c:pt>
                <c:pt idx="265">
                  <c:v>42776</c:v>
                </c:pt>
                <c:pt idx="266">
                  <c:v>42779</c:v>
                </c:pt>
                <c:pt idx="267">
                  <c:v>42780</c:v>
                </c:pt>
                <c:pt idx="268">
                  <c:v>42781</c:v>
                </c:pt>
                <c:pt idx="269">
                  <c:v>42782</c:v>
                </c:pt>
                <c:pt idx="270">
                  <c:v>42783</c:v>
                </c:pt>
                <c:pt idx="271">
                  <c:v>42786</c:v>
                </c:pt>
                <c:pt idx="272">
                  <c:v>42787</c:v>
                </c:pt>
                <c:pt idx="273">
                  <c:v>42788</c:v>
                </c:pt>
                <c:pt idx="274">
                  <c:v>42789</c:v>
                </c:pt>
                <c:pt idx="275">
                  <c:v>42790</c:v>
                </c:pt>
                <c:pt idx="276">
                  <c:v>42793</c:v>
                </c:pt>
                <c:pt idx="277">
                  <c:v>42794</c:v>
                </c:pt>
                <c:pt idx="278">
                  <c:v>42795</c:v>
                </c:pt>
                <c:pt idx="279">
                  <c:v>42796</c:v>
                </c:pt>
                <c:pt idx="280">
                  <c:v>42797</c:v>
                </c:pt>
                <c:pt idx="281">
                  <c:v>42800</c:v>
                </c:pt>
                <c:pt idx="282">
                  <c:v>42801</c:v>
                </c:pt>
                <c:pt idx="283">
                  <c:v>42802</c:v>
                </c:pt>
                <c:pt idx="284">
                  <c:v>42803</c:v>
                </c:pt>
                <c:pt idx="285">
                  <c:v>42804</c:v>
                </c:pt>
                <c:pt idx="286">
                  <c:v>42807</c:v>
                </c:pt>
                <c:pt idx="287">
                  <c:v>42808</c:v>
                </c:pt>
                <c:pt idx="288">
                  <c:v>42809</c:v>
                </c:pt>
                <c:pt idx="289">
                  <c:v>42810</c:v>
                </c:pt>
                <c:pt idx="290">
                  <c:v>42811</c:v>
                </c:pt>
                <c:pt idx="291">
                  <c:v>42814</c:v>
                </c:pt>
                <c:pt idx="292">
                  <c:v>42815</c:v>
                </c:pt>
                <c:pt idx="293">
                  <c:v>42816</c:v>
                </c:pt>
                <c:pt idx="294">
                  <c:v>42817</c:v>
                </c:pt>
                <c:pt idx="295">
                  <c:v>42818</c:v>
                </c:pt>
                <c:pt idx="296">
                  <c:v>42821</c:v>
                </c:pt>
                <c:pt idx="297">
                  <c:v>42822</c:v>
                </c:pt>
                <c:pt idx="298">
                  <c:v>42823</c:v>
                </c:pt>
                <c:pt idx="299">
                  <c:v>42824</c:v>
                </c:pt>
                <c:pt idx="300">
                  <c:v>42825</c:v>
                </c:pt>
                <c:pt idx="301">
                  <c:v>42828</c:v>
                </c:pt>
                <c:pt idx="302">
                  <c:v>42829</c:v>
                </c:pt>
                <c:pt idx="303">
                  <c:v>42830</c:v>
                </c:pt>
                <c:pt idx="304">
                  <c:v>42831</c:v>
                </c:pt>
                <c:pt idx="305">
                  <c:v>42832</c:v>
                </c:pt>
                <c:pt idx="306">
                  <c:v>42835</c:v>
                </c:pt>
                <c:pt idx="307">
                  <c:v>42836</c:v>
                </c:pt>
                <c:pt idx="308">
                  <c:v>42837</c:v>
                </c:pt>
                <c:pt idx="309">
                  <c:v>42838</c:v>
                </c:pt>
                <c:pt idx="310">
                  <c:v>42843</c:v>
                </c:pt>
                <c:pt idx="311">
                  <c:v>42844</c:v>
                </c:pt>
                <c:pt idx="312">
                  <c:v>42845</c:v>
                </c:pt>
                <c:pt idx="313">
                  <c:v>42846</c:v>
                </c:pt>
                <c:pt idx="314">
                  <c:v>42849</c:v>
                </c:pt>
                <c:pt idx="315">
                  <c:v>42850</c:v>
                </c:pt>
                <c:pt idx="316">
                  <c:v>42851</c:v>
                </c:pt>
                <c:pt idx="317">
                  <c:v>42852</c:v>
                </c:pt>
                <c:pt idx="318">
                  <c:v>42853</c:v>
                </c:pt>
                <c:pt idx="319">
                  <c:v>42857</c:v>
                </c:pt>
                <c:pt idx="320">
                  <c:v>42858</c:v>
                </c:pt>
                <c:pt idx="321">
                  <c:v>42859</c:v>
                </c:pt>
                <c:pt idx="322">
                  <c:v>42860</c:v>
                </c:pt>
                <c:pt idx="323">
                  <c:v>42863</c:v>
                </c:pt>
                <c:pt idx="324">
                  <c:v>42864</c:v>
                </c:pt>
                <c:pt idx="325">
                  <c:v>42865</c:v>
                </c:pt>
                <c:pt idx="326">
                  <c:v>42866</c:v>
                </c:pt>
                <c:pt idx="327">
                  <c:v>42867</c:v>
                </c:pt>
                <c:pt idx="328">
                  <c:v>42870</c:v>
                </c:pt>
                <c:pt idx="329">
                  <c:v>42871</c:v>
                </c:pt>
                <c:pt idx="330">
                  <c:v>42872</c:v>
                </c:pt>
                <c:pt idx="331">
                  <c:v>42873</c:v>
                </c:pt>
                <c:pt idx="332">
                  <c:v>42874</c:v>
                </c:pt>
                <c:pt idx="333">
                  <c:v>42877</c:v>
                </c:pt>
                <c:pt idx="334">
                  <c:v>42878</c:v>
                </c:pt>
                <c:pt idx="335">
                  <c:v>42879</c:v>
                </c:pt>
                <c:pt idx="336">
                  <c:v>42880</c:v>
                </c:pt>
                <c:pt idx="337">
                  <c:v>42881</c:v>
                </c:pt>
                <c:pt idx="338">
                  <c:v>42884</c:v>
                </c:pt>
                <c:pt idx="339">
                  <c:v>42885</c:v>
                </c:pt>
                <c:pt idx="340">
                  <c:v>42886</c:v>
                </c:pt>
                <c:pt idx="341">
                  <c:v>42887</c:v>
                </c:pt>
                <c:pt idx="342">
                  <c:v>42888</c:v>
                </c:pt>
                <c:pt idx="343">
                  <c:v>42891</c:v>
                </c:pt>
                <c:pt idx="344">
                  <c:v>42892</c:v>
                </c:pt>
                <c:pt idx="345">
                  <c:v>42893</c:v>
                </c:pt>
                <c:pt idx="346">
                  <c:v>42894</c:v>
                </c:pt>
                <c:pt idx="347">
                  <c:v>42895</c:v>
                </c:pt>
                <c:pt idx="348">
                  <c:v>42898</c:v>
                </c:pt>
                <c:pt idx="349">
                  <c:v>42899</c:v>
                </c:pt>
                <c:pt idx="350">
                  <c:v>42900</c:v>
                </c:pt>
                <c:pt idx="351">
                  <c:v>42901</c:v>
                </c:pt>
                <c:pt idx="352">
                  <c:v>42902</c:v>
                </c:pt>
                <c:pt idx="353">
                  <c:v>42905</c:v>
                </c:pt>
                <c:pt idx="354">
                  <c:v>42906</c:v>
                </c:pt>
                <c:pt idx="355">
                  <c:v>42907</c:v>
                </c:pt>
                <c:pt idx="356">
                  <c:v>42908</c:v>
                </c:pt>
                <c:pt idx="357">
                  <c:v>42909</c:v>
                </c:pt>
                <c:pt idx="358">
                  <c:v>42912</c:v>
                </c:pt>
                <c:pt idx="359">
                  <c:v>42913</c:v>
                </c:pt>
                <c:pt idx="360">
                  <c:v>42914</c:v>
                </c:pt>
                <c:pt idx="361">
                  <c:v>42915</c:v>
                </c:pt>
                <c:pt idx="362">
                  <c:v>42916</c:v>
                </c:pt>
                <c:pt idx="363">
                  <c:v>42919</c:v>
                </c:pt>
                <c:pt idx="364">
                  <c:v>42920</c:v>
                </c:pt>
                <c:pt idx="365">
                  <c:v>42921</c:v>
                </c:pt>
                <c:pt idx="366">
                  <c:v>42922</c:v>
                </c:pt>
                <c:pt idx="367">
                  <c:v>42923</c:v>
                </c:pt>
                <c:pt idx="368">
                  <c:v>42926</c:v>
                </c:pt>
                <c:pt idx="369">
                  <c:v>42927</c:v>
                </c:pt>
                <c:pt idx="370">
                  <c:v>42928</c:v>
                </c:pt>
                <c:pt idx="371">
                  <c:v>42929</c:v>
                </c:pt>
                <c:pt idx="372">
                  <c:v>42930</c:v>
                </c:pt>
                <c:pt idx="373">
                  <c:v>42933</c:v>
                </c:pt>
                <c:pt idx="374">
                  <c:v>42934</c:v>
                </c:pt>
                <c:pt idx="375">
                  <c:v>42935</c:v>
                </c:pt>
                <c:pt idx="376">
                  <c:v>42936</c:v>
                </c:pt>
                <c:pt idx="377">
                  <c:v>42937</c:v>
                </c:pt>
                <c:pt idx="378">
                  <c:v>42940</c:v>
                </c:pt>
                <c:pt idx="379">
                  <c:v>42941</c:v>
                </c:pt>
                <c:pt idx="380">
                  <c:v>42942</c:v>
                </c:pt>
                <c:pt idx="381">
                  <c:v>42943</c:v>
                </c:pt>
                <c:pt idx="382">
                  <c:v>42944</c:v>
                </c:pt>
                <c:pt idx="383">
                  <c:v>42947</c:v>
                </c:pt>
                <c:pt idx="384">
                  <c:v>42948</c:v>
                </c:pt>
                <c:pt idx="385">
                  <c:v>42949</c:v>
                </c:pt>
                <c:pt idx="386">
                  <c:v>42950</c:v>
                </c:pt>
                <c:pt idx="387">
                  <c:v>42951</c:v>
                </c:pt>
                <c:pt idx="388">
                  <c:v>42954</c:v>
                </c:pt>
                <c:pt idx="389">
                  <c:v>42955</c:v>
                </c:pt>
                <c:pt idx="390">
                  <c:v>42956</c:v>
                </c:pt>
                <c:pt idx="391">
                  <c:v>42957</c:v>
                </c:pt>
                <c:pt idx="392">
                  <c:v>42958</c:v>
                </c:pt>
                <c:pt idx="393">
                  <c:v>42961</c:v>
                </c:pt>
                <c:pt idx="394">
                  <c:v>42962</c:v>
                </c:pt>
                <c:pt idx="395">
                  <c:v>42963</c:v>
                </c:pt>
                <c:pt idx="396">
                  <c:v>42964</c:v>
                </c:pt>
                <c:pt idx="397">
                  <c:v>42965</c:v>
                </c:pt>
                <c:pt idx="398">
                  <c:v>42968</c:v>
                </c:pt>
                <c:pt idx="399">
                  <c:v>42969</c:v>
                </c:pt>
                <c:pt idx="400">
                  <c:v>42970</c:v>
                </c:pt>
                <c:pt idx="401">
                  <c:v>42971</c:v>
                </c:pt>
                <c:pt idx="402">
                  <c:v>42972</c:v>
                </c:pt>
                <c:pt idx="403">
                  <c:v>42975</c:v>
                </c:pt>
                <c:pt idx="404">
                  <c:v>42976</c:v>
                </c:pt>
                <c:pt idx="405">
                  <c:v>42977</c:v>
                </c:pt>
                <c:pt idx="406">
                  <c:v>42978</c:v>
                </c:pt>
                <c:pt idx="407">
                  <c:v>42979</c:v>
                </c:pt>
                <c:pt idx="408">
                  <c:v>42982</c:v>
                </c:pt>
                <c:pt idx="409">
                  <c:v>42983</c:v>
                </c:pt>
                <c:pt idx="410">
                  <c:v>42984</c:v>
                </c:pt>
                <c:pt idx="411">
                  <c:v>42985</c:v>
                </c:pt>
                <c:pt idx="412">
                  <c:v>42986</c:v>
                </c:pt>
                <c:pt idx="413">
                  <c:v>42989</c:v>
                </c:pt>
                <c:pt idx="414">
                  <c:v>42990</c:v>
                </c:pt>
                <c:pt idx="415">
                  <c:v>42991</c:v>
                </c:pt>
                <c:pt idx="416">
                  <c:v>42992</c:v>
                </c:pt>
                <c:pt idx="417">
                  <c:v>42993</c:v>
                </c:pt>
                <c:pt idx="418">
                  <c:v>42996</c:v>
                </c:pt>
                <c:pt idx="419">
                  <c:v>42997</c:v>
                </c:pt>
                <c:pt idx="420">
                  <c:v>42998</c:v>
                </c:pt>
                <c:pt idx="421">
                  <c:v>42999</c:v>
                </c:pt>
                <c:pt idx="422">
                  <c:v>43000</c:v>
                </c:pt>
                <c:pt idx="423">
                  <c:v>43003</c:v>
                </c:pt>
                <c:pt idx="424">
                  <c:v>43004</c:v>
                </c:pt>
                <c:pt idx="425">
                  <c:v>43005</c:v>
                </c:pt>
                <c:pt idx="426">
                  <c:v>43006</c:v>
                </c:pt>
                <c:pt idx="427">
                  <c:v>43007</c:v>
                </c:pt>
                <c:pt idx="428">
                  <c:v>43010</c:v>
                </c:pt>
                <c:pt idx="429">
                  <c:v>43011</c:v>
                </c:pt>
                <c:pt idx="430">
                  <c:v>43012</c:v>
                </c:pt>
                <c:pt idx="431">
                  <c:v>43013</c:v>
                </c:pt>
                <c:pt idx="432">
                  <c:v>43014</c:v>
                </c:pt>
                <c:pt idx="433">
                  <c:v>43017</c:v>
                </c:pt>
                <c:pt idx="434">
                  <c:v>43018</c:v>
                </c:pt>
                <c:pt idx="435">
                  <c:v>43019</c:v>
                </c:pt>
                <c:pt idx="436">
                  <c:v>43020</c:v>
                </c:pt>
                <c:pt idx="437">
                  <c:v>43021</c:v>
                </c:pt>
                <c:pt idx="438">
                  <c:v>43024</c:v>
                </c:pt>
                <c:pt idx="439">
                  <c:v>43025</c:v>
                </c:pt>
                <c:pt idx="440">
                  <c:v>43026</c:v>
                </c:pt>
                <c:pt idx="441">
                  <c:v>43027</c:v>
                </c:pt>
                <c:pt idx="442">
                  <c:v>43028</c:v>
                </c:pt>
                <c:pt idx="443">
                  <c:v>43031</c:v>
                </c:pt>
                <c:pt idx="444">
                  <c:v>43032</c:v>
                </c:pt>
                <c:pt idx="445">
                  <c:v>43033</c:v>
                </c:pt>
                <c:pt idx="446">
                  <c:v>43034</c:v>
                </c:pt>
                <c:pt idx="447">
                  <c:v>43035</c:v>
                </c:pt>
                <c:pt idx="448">
                  <c:v>43038</c:v>
                </c:pt>
                <c:pt idx="449">
                  <c:v>43039</c:v>
                </c:pt>
                <c:pt idx="450">
                  <c:v>43040</c:v>
                </c:pt>
                <c:pt idx="451">
                  <c:v>43041</c:v>
                </c:pt>
                <c:pt idx="452">
                  <c:v>43042</c:v>
                </c:pt>
                <c:pt idx="453">
                  <c:v>43045</c:v>
                </c:pt>
                <c:pt idx="454">
                  <c:v>43046</c:v>
                </c:pt>
                <c:pt idx="455">
                  <c:v>43047</c:v>
                </c:pt>
                <c:pt idx="456">
                  <c:v>43048</c:v>
                </c:pt>
                <c:pt idx="457">
                  <c:v>43049</c:v>
                </c:pt>
                <c:pt idx="458">
                  <c:v>43052</c:v>
                </c:pt>
                <c:pt idx="459">
                  <c:v>43053</c:v>
                </c:pt>
                <c:pt idx="460">
                  <c:v>43054</c:v>
                </c:pt>
                <c:pt idx="461">
                  <c:v>43055</c:v>
                </c:pt>
                <c:pt idx="462">
                  <c:v>43056</c:v>
                </c:pt>
                <c:pt idx="463">
                  <c:v>43059</c:v>
                </c:pt>
                <c:pt idx="464">
                  <c:v>43060</c:v>
                </c:pt>
                <c:pt idx="465">
                  <c:v>43061</c:v>
                </c:pt>
                <c:pt idx="466">
                  <c:v>43062</c:v>
                </c:pt>
                <c:pt idx="467">
                  <c:v>43063</c:v>
                </c:pt>
                <c:pt idx="468">
                  <c:v>43066</c:v>
                </c:pt>
                <c:pt idx="469">
                  <c:v>43067</c:v>
                </c:pt>
                <c:pt idx="470">
                  <c:v>43068</c:v>
                </c:pt>
                <c:pt idx="471">
                  <c:v>43069</c:v>
                </c:pt>
                <c:pt idx="472">
                  <c:v>43070</c:v>
                </c:pt>
                <c:pt idx="473">
                  <c:v>43073</c:v>
                </c:pt>
                <c:pt idx="474">
                  <c:v>43074</c:v>
                </c:pt>
                <c:pt idx="475">
                  <c:v>43075</c:v>
                </c:pt>
                <c:pt idx="476">
                  <c:v>43076</c:v>
                </c:pt>
                <c:pt idx="477">
                  <c:v>43077</c:v>
                </c:pt>
                <c:pt idx="478">
                  <c:v>43080</c:v>
                </c:pt>
                <c:pt idx="479">
                  <c:v>43081</c:v>
                </c:pt>
                <c:pt idx="480">
                  <c:v>43082</c:v>
                </c:pt>
                <c:pt idx="481">
                  <c:v>43083</c:v>
                </c:pt>
                <c:pt idx="482">
                  <c:v>43084</c:v>
                </c:pt>
                <c:pt idx="483">
                  <c:v>43087</c:v>
                </c:pt>
                <c:pt idx="484">
                  <c:v>43088</c:v>
                </c:pt>
                <c:pt idx="485">
                  <c:v>43089</c:v>
                </c:pt>
                <c:pt idx="486">
                  <c:v>43090</c:v>
                </c:pt>
                <c:pt idx="487">
                  <c:v>43091</c:v>
                </c:pt>
                <c:pt idx="488">
                  <c:v>43096</c:v>
                </c:pt>
                <c:pt idx="489">
                  <c:v>43097</c:v>
                </c:pt>
                <c:pt idx="490">
                  <c:v>43098</c:v>
                </c:pt>
                <c:pt idx="491">
                  <c:v>43102</c:v>
                </c:pt>
                <c:pt idx="492">
                  <c:v>43103</c:v>
                </c:pt>
                <c:pt idx="493">
                  <c:v>43104</c:v>
                </c:pt>
                <c:pt idx="494">
                  <c:v>43105</c:v>
                </c:pt>
                <c:pt idx="495">
                  <c:v>43108</c:v>
                </c:pt>
                <c:pt idx="496">
                  <c:v>43109</c:v>
                </c:pt>
                <c:pt idx="497">
                  <c:v>43110</c:v>
                </c:pt>
                <c:pt idx="498">
                  <c:v>43111</c:v>
                </c:pt>
                <c:pt idx="499">
                  <c:v>43112</c:v>
                </c:pt>
                <c:pt idx="500">
                  <c:v>43115</c:v>
                </c:pt>
                <c:pt idx="501">
                  <c:v>43116</c:v>
                </c:pt>
                <c:pt idx="502">
                  <c:v>43117</c:v>
                </c:pt>
                <c:pt idx="503">
                  <c:v>43118</c:v>
                </c:pt>
                <c:pt idx="504">
                  <c:v>43119</c:v>
                </c:pt>
                <c:pt idx="505">
                  <c:v>43122</c:v>
                </c:pt>
                <c:pt idx="506">
                  <c:v>43123</c:v>
                </c:pt>
                <c:pt idx="507">
                  <c:v>43124</c:v>
                </c:pt>
                <c:pt idx="508">
                  <c:v>43125</c:v>
                </c:pt>
                <c:pt idx="509">
                  <c:v>43126</c:v>
                </c:pt>
                <c:pt idx="510">
                  <c:v>43129</c:v>
                </c:pt>
                <c:pt idx="511">
                  <c:v>43130</c:v>
                </c:pt>
                <c:pt idx="512">
                  <c:v>43131</c:v>
                </c:pt>
                <c:pt idx="513">
                  <c:v>43132</c:v>
                </c:pt>
                <c:pt idx="514">
                  <c:v>43133</c:v>
                </c:pt>
                <c:pt idx="515">
                  <c:v>43136</c:v>
                </c:pt>
                <c:pt idx="516">
                  <c:v>43137</c:v>
                </c:pt>
                <c:pt idx="517">
                  <c:v>43138</c:v>
                </c:pt>
                <c:pt idx="518">
                  <c:v>43145</c:v>
                </c:pt>
                <c:pt idx="519">
                  <c:v>43152</c:v>
                </c:pt>
                <c:pt idx="520">
                  <c:v>43159</c:v>
                </c:pt>
                <c:pt idx="521">
                  <c:v>43166</c:v>
                </c:pt>
                <c:pt idx="522">
                  <c:v>43173</c:v>
                </c:pt>
                <c:pt idx="523">
                  <c:v>43180</c:v>
                </c:pt>
                <c:pt idx="524">
                  <c:v>43187</c:v>
                </c:pt>
                <c:pt idx="525">
                  <c:v>43195</c:v>
                </c:pt>
                <c:pt idx="526">
                  <c:v>43202</c:v>
                </c:pt>
                <c:pt idx="527">
                  <c:v>43209</c:v>
                </c:pt>
                <c:pt idx="528">
                  <c:v>43216</c:v>
                </c:pt>
                <c:pt idx="529">
                  <c:v>43224</c:v>
                </c:pt>
                <c:pt idx="530">
                  <c:v>43231</c:v>
                </c:pt>
                <c:pt idx="531">
                  <c:v>43238</c:v>
                </c:pt>
                <c:pt idx="532">
                  <c:v>43245</c:v>
                </c:pt>
                <c:pt idx="533">
                  <c:v>43252</c:v>
                </c:pt>
                <c:pt idx="534">
                  <c:v>43259</c:v>
                </c:pt>
                <c:pt idx="535">
                  <c:v>43266</c:v>
                </c:pt>
                <c:pt idx="536">
                  <c:v>43273</c:v>
                </c:pt>
                <c:pt idx="537">
                  <c:v>43280</c:v>
                </c:pt>
                <c:pt idx="538">
                  <c:v>43287</c:v>
                </c:pt>
                <c:pt idx="539">
                  <c:v>43294</c:v>
                </c:pt>
                <c:pt idx="540">
                  <c:v>43301</c:v>
                </c:pt>
                <c:pt idx="541">
                  <c:v>43308</c:v>
                </c:pt>
                <c:pt idx="542">
                  <c:v>43315</c:v>
                </c:pt>
                <c:pt idx="543">
                  <c:v>43322</c:v>
                </c:pt>
                <c:pt idx="544">
                  <c:v>43329</c:v>
                </c:pt>
                <c:pt idx="545">
                  <c:v>43336</c:v>
                </c:pt>
                <c:pt idx="546">
                  <c:v>43343</c:v>
                </c:pt>
                <c:pt idx="547">
                  <c:v>43350</c:v>
                </c:pt>
                <c:pt idx="548">
                  <c:v>43357</c:v>
                </c:pt>
                <c:pt idx="549">
                  <c:v>43364</c:v>
                </c:pt>
                <c:pt idx="550">
                  <c:v>43371</c:v>
                </c:pt>
                <c:pt idx="551">
                  <c:v>43378</c:v>
                </c:pt>
                <c:pt idx="552">
                  <c:v>43385</c:v>
                </c:pt>
                <c:pt idx="553">
                  <c:v>43392</c:v>
                </c:pt>
                <c:pt idx="554">
                  <c:v>43399</c:v>
                </c:pt>
                <c:pt idx="555">
                  <c:v>43406</c:v>
                </c:pt>
                <c:pt idx="556">
                  <c:v>43413</c:v>
                </c:pt>
                <c:pt idx="557">
                  <c:v>43420</c:v>
                </c:pt>
                <c:pt idx="558">
                  <c:v>43427</c:v>
                </c:pt>
                <c:pt idx="559">
                  <c:v>43434</c:v>
                </c:pt>
                <c:pt idx="560">
                  <c:v>43441</c:v>
                </c:pt>
                <c:pt idx="561">
                  <c:v>43448</c:v>
                </c:pt>
                <c:pt idx="562">
                  <c:v>43455</c:v>
                </c:pt>
                <c:pt idx="563">
                  <c:v>43465</c:v>
                </c:pt>
                <c:pt idx="564">
                  <c:v>43472</c:v>
                </c:pt>
                <c:pt idx="565">
                  <c:v>43479</c:v>
                </c:pt>
                <c:pt idx="566">
                  <c:v>43486</c:v>
                </c:pt>
                <c:pt idx="567">
                  <c:v>43493</c:v>
                </c:pt>
                <c:pt idx="568">
                  <c:v>43500</c:v>
                </c:pt>
                <c:pt idx="569">
                  <c:v>43507</c:v>
                </c:pt>
                <c:pt idx="570">
                  <c:v>43514</c:v>
                </c:pt>
                <c:pt idx="571">
                  <c:v>43521</c:v>
                </c:pt>
                <c:pt idx="572">
                  <c:v>43528</c:v>
                </c:pt>
                <c:pt idx="573">
                  <c:v>43535</c:v>
                </c:pt>
                <c:pt idx="574">
                  <c:v>43542</c:v>
                </c:pt>
                <c:pt idx="575">
                  <c:v>43549</c:v>
                </c:pt>
                <c:pt idx="576">
                  <c:v>43556</c:v>
                </c:pt>
                <c:pt idx="577">
                  <c:v>43563</c:v>
                </c:pt>
                <c:pt idx="578">
                  <c:v>43570</c:v>
                </c:pt>
                <c:pt idx="579">
                  <c:v>43579</c:v>
                </c:pt>
                <c:pt idx="580">
                  <c:v>43584</c:v>
                </c:pt>
                <c:pt idx="581">
                  <c:v>43591</c:v>
                </c:pt>
                <c:pt idx="582">
                  <c:v>43598</c:v>
                </c:pt>
                <c:pt idx="583">
                  <c:v>43605</c:v>
                </c:pt>
                <c:pt idx="584">
                  <c:v>43612</c:v>
                </c:pt>
                <c:pt idx="585">
                  <c:v>43619</c:v>
                </c:pt>
                <c:pt idx="586">
                  <c:v>43626</c:v>
                </c:pt>
                <c:pt idx="587">
                  <c:v>43633</c:v>
                </c:pt>
                <c:pt idx="588">
                  <c:v>43640</c:v>
                </c:pt>
                <c:pt idx="589">
                  <c:v>43647</c:v>
                </c:pt>
                <c:pt idx="590">
                  <c:v>43654</c:v>
                </c:pt>
                <c:pt idx="591">
                  <c:v>43661</c:v>
                </c:pt>
                <c:pt idx="592">
                  <c:v>43668</c:v>
                </c:pt>
                <c:pt idx="593">
                  <c:v>43675</c:v>
                </c:pt>
                <c:pt idx="594">
                  <c:v>43682</c:v>
                </c:pt>
                <c:pt idx="595">
                  <c:v>43689</c:v>
                </c:pt>
                <c:pt idx="596">
                  <c:v>43696</c:v>
                </c:pt>
                <c:pt idx="597">
                  <c:v>43703</c:v>
                </c:pt>
                <c:pt idx="598">
                  <c:v>43710</c:v>
                </c:pt>
                <c:pt idx="599">
                  <c:v>43717</c:v>
                </c:pt>
                <c:pt idx="600">
                  <c:v>43724</c:v>
                </c:pt>
                <c:pt idx="601">
                  <c:v>43731</c:v>
                </c:pt>
                <c:pt idx="602">
                  <c:v>43738</c:v>
                </c:pt>
                <c:pt idx="603">
                  <c:v>43745</c:v>
                </c:pt>
                <c:pt idx="604">
                  <c:v>43752</c:v>
                </c:pt>
                <c:pt idx="605">
                  <c:v>43759</c:v>
                </c:pt>
                <c:pt idx="606">
                  <c:v>43766</c:v>
                </c:pt>
                <c:pt idx="607">
                  <c:v>43773</c:v>
                </c:pt>
                <c:pt idx="608">
                  <c:v>43780</c:v>
                </c:pt>
                <c:pt idx="609">
                  <c:v>43787</c:v>
                </c:pt>
                <c:pt idx="610">
                  <c:v>43794</c:v>
                </c:pt>
                <c:pt idx="611">
                  <c:v>43801</c:v>
                </c:pt>
                <c:pt idx="612">
                  <c:v>43808</c:v>
                </c:pt>
                <c:pt idx="613">
                  <c:v>43815</c:v>
                </c:pt>
                <c:pt idx="614">
                  <c:v>43822</c:v>
                </c:pt>
                <c:pt idx="615">
                  <c:v>43830</c:v>
                </c:pt>
                <c:pt idx="616">
                  <c:v>43837</c:v>
                </c:pt>
                <c:pt idx="617">
                  <c:v>43844</c:v>
                </c:pt>
                <c:pt idx="618">
                  <c:v>43851</c:v>
                </c:pt>
                <c:pt idx="619">
                  <c:v>43858</c:v>
                </c:pt>
                <c:pt idx="620">
                  <c:v>43865</c:v>
                </c:pt>
                <c:pt idx="621">
                  <c:v>43872</c:v>
                </c:pt>
                <c:pt idx="622">
                  <c:v>43879</c:v>
                </c:pt>
                <c:pt idx="623">
                  <c:v>43886</c:v>
                </c:pt>
                <c:pt idx="624">
                  <c:v>43893</c:v>
                </c:pt>
                <c:pt idx="625">
                  <c:v>43900</c:v>
                </c:pt>
                <c:pt idx="626">
                  <c:v>43907</c:v>
                </c:pt>
                <c:pt idx="627">
                  <c:v>43914</c:v>
                </c:pt>
                <c:pt idx="628">
                  <c:v>43921</c:v>
                </c:pt>
                <c:pt idx="629">
                  <c:v>43928</c:v>
                </c:pt>
                <c:pt idx="630">
                  <c:v>43937</c:v>
                </c:pt>
                <c:pt idx="631">
                  <c:v>43944</c:v>
                </c:pt>
                <c:pt idx="632">
                  <c:v>43951</c:v>
                </c:pt>
                <c:pt idx="633">
                  <c:v>43958</c:v>
                </c:pt>
                <c:pt idx="634">
                  <c:v>43965</c:v>
                </c:pt>
                <c:pt idx="635">
                  <c:v>43972</c:v>
                </c:pt>
                <c:pt idx="636">
                  <c:v>43979</c:v>
                </c:pt>
                <c:pt idx="637">
                  <c:v>43986</c:v>
                </c:pt>
                <c:pt idx="638">
                  <c:v>43993</c:v>
                </c:pt>
                <c:pt idx="639">
                  <c:v>44000</c:v>
                </c:pt>
                <c:pt idx="640">
                  <c:v>44007</c:v>
                </c:pt>
                <c:pt idx="641">
                  <c:v>44014</c:v>
                </c:pt>
                <c:pt idx="642">
                  <c:v>44021</c:v>
                </c:pt>
                <c:pt idx="643">
                  <c:v>44028</c:v>
                </c:pt>
                <c:pt idx="644">
                  <c:v>44035</c:v>
                </c:pt>
                <c:pt idx="645">
                  <c:v>44042</c:v>
                </c:pt>
                <c:pt idx="646">
                  <c:v>44049</c:v>
                </c:pt>
                <c:pt idx="647">
                  <c:v>44056</c:v>
                </c:pt>
                <c:pt idx="648">
                  <c:v>44063</c:v>
                </c:pt>
                <c:pt idx="649">
                  <c:v>44070</c:v>
                </c:pt>
                <c:pt idx="650">
                  <c:v>44077</c:v>
                </c:pt>
                <c:pt idx="651">
                  <c:v>44084</c:v>
                </c:pt>
                <c:pt idx="652">
                  <c:v>44091</c:v>
                </c:pt>
                <c:pt idx="653">
                  <c:v>44098</c:v>
                </c:pt>
                <c:pt idx="654">
                  <c:v>44105</c:v>
                </c:pt>
                <c:pt idx="655">
                  <c:v>44112</c:v>
                </c:pt>
                <c:pt idx="656">
                  <c:v>44119</c:v>
                </c:pt>
                <c:pt idx="657">
                  <c:v>44126</c:v>
                </c:pt>
                <c:pt idx="658">
                  <c:v>44133</c:v>
                </c:pt>
                <c:pt idx="659">
                  <c:v>44140</c:v>
                </c:pt>
                <c:pt idx="660">
                  <c:v>44147</c:v>
                </c:pt>
                <c:pt idx="661">
                  <c:v>44154</c:v>
                </c:pt>
                <c:pt idx="662">
                  <c:v>44161</c:v>
                </c:pt>
                <c:pt idx="663">
                  <c:v>44168</c:v>
                </c:pt>
                <c:pt idx="664">
                  <c:v>44175</c:v>
                </c:pt>
                <c:pt idx="665">
                  <c:v>44182</c:v>
                </c:pt>
                <c:pt idx="666">
                  <c:v>44189</c:v>
                </c:pt>
                <c:pt idx="667">
                  <c:v>44196</c:v>
                </c:pt>
                <c:pt idx="668">
                  <c:v>44203</c:v>
                </c:pt>
                <c:pt idx="669">
                  <c:v>44210</c:v>
                </c:pt>
                <c:pt idx="670">
                  <c:v>44217</c:v>
                </c:pt>
                <c:pt idx="671">
                  <c:v>44224</c:v>
                </c:pt>
                <c:pt idx="672">
                  <c:v>44231</c:v>
                </c:pt>
                <c:pt idx="673">
                  <c:v>44238</c:v>
                </c:pt>
                <c:pt idx="674">
                  <c:v>44245</c:v>
                </c:pt>
                <c:pt idx="675">
                  <c:v>44252</c:v>
                </c:pt>
                <c:pt idx="676">
                  <c:v>44259</c:v>
                </c:pt>
                <c:pt idx="677">
                  <c:v>44266</c:v>
                </c:pt>
                <c:pt idx="678">
                  <c:v>44273</c:v>
                </c:pt>
                <c:pt idx="679">
                  <c:v>44280</c:v>
                </c:pt>
                <c:pt idx="680">
                  <c:v>44287</c:v>
                </c:pt>
                <c:pt idx="681">
                  <c:v>44294</c:v>
                </c:pt>
                <c:pt idx="682">
                  <c:v>44301</c:v>
                </c:pt>
                <c:pt idx="683">
                  <c:v>44308</c:v>
                </c:pt>
                <c:pt idx="684">
                  <c:v>44315</c:v>
                </c:pt>
                <c:pt idx="685">
                  <c:v>44322</c:v>
                </c:pt>
                <c:pt idx="686">
                  <c:v>44329</c:v>
                </c:pt>
                <c:pt idx="687">
                  <c:v>44336</c:v>
                </c:pt>
                <c:pt idx="688">
                  <c:v>44343</c:v>
                </c:pt>
                <c:pt idx="689">
                  <c:v>44350</c:v>
                </c:pt>
                <c:pt idx="690">
                  <c:v>44357</c:v>
                </c:pt>
                <c:pt idx="691">
                  <c:v>44364</c:v>
                </c:pt>
                <c:pt idx="692">
                  <c:v>44371</c:v>
                </c:pt>
                <c:pt idx="693">
                  <c:v>44378</c:v>
                </c:pt>
                <c:pt idx="694">
                  <c:v>44385</c:v>
                </c:pt>
                <c:pt idx="695">
                  <c:v>44392</c:v>
                </c:pt>
                <c:pt idx="696">
                  <c:v>44399</c:v>
                </c:pt>
                <c:pt idx="697">
                  <c:v>44406</c:v>
                </c:pt>
                <c:pt idx="698">
                  <c:v>44413</c:v>
                </c:pt>
                <c:pt idx="699">
                  <c:v>44420</c:v>
                </c:pt>
                <c:pt idx="700">
                  <c:v>44427</c:v>
                </c:pt>
                <c:pt idx="701">
                  <c:v>44434</c:v>
                </c:pt>
                <c:pt idx="702">
                  <c:v>44441</c:v>
                </c:pt>
                <c:pt idx="703">
                  <c:v>44448</c:v>
                </c:pt>
                <c:pt idx="704">
                  <c:v>44455</c:v>
                </c:pt>
                <c:pt idx="705">
                  <c:v>44462</c:v>
                </c:pt>
                <c:pt idx="706">
                  <c:v>44469</c:v>
                </c:pt>
                <c:pt idx="707">
                  <c:v>44476</c:v>
                </c:pt>
                <c:pt idx="708">
                  <c:v>44483</c:v>
                </c:pt>
                <c:pt idx="709">
                  <c:v>44490</c:v>
                </c:pt>
                <c:pt idx="710">
                  <c:v>44497</c:v>
                </c:pt>
                <c:pt idx="711">
                  <c:v>44504</c:v>
                </c:pt>
                <c:pt idx="712">
                  <c:v>44511</c:v>
                </c:pt>
                <c:pt idx="713">
                  <c:v>44518</c:v>
                </c:pt>
                <c:pt idx="714">
                  <c:v>44525</c:v>
                </c:pt>
                <c:pt idx="715">
                  <c:v>44532</c:v>
                </c:pt>
                <c:pt idx="716">
                  <c:v>44539</c:v>
                </c:pt>
                <c:pt idx="717">
                  <c:v>44546</c:v>
                </c:pt>
                <c:pt idx="718">
                  <c:v>44553</c:v>
                </c:pt>
                <c:pt idx="719">
                  <c:v>44560</c:v>
                </c:pt>
                <c:pt idx="720">
                  <c:v>44567</c:v>
                </c:pt>
                <c:pt idx="721">
                  <c:v>44574</c:v>
                </c:pt>
                <c:pt idx="722">
                  <c:v>44581</c:v>
                </c:pt>
                <c:pt idx="723">
                  <c:v>44588</c:v>
                </c:pt>
                <c:pt idx="724">
                  <c:v>44595</c:v>
                </c:pt>
                <c:pt idx="725">
                  <c:v>44602</c:v>
                </c:pt>
                <c:pt idx="726">
                  <c:v>44609</c:v>
                </c:pt>
                <c:pt idx="727">
                  <c:v>44616</c:v>
                </c:pt>
                <c:pt idx="728">
                  <c:v>44623</c:v>
                </c:pt>
                <c:pt idx="729">
                  <c:v>44630</c:v>
                </c:pt>
                <c:pt idx="730">
                  <c:v>44637</c:v>
                </c:pt>
                <c:pt idx="731">
                  <c:v>44644</c:v>
                </c:pt>
                <c:pt idx="732">
                  <c:v>44651</c:v>
                </c:pt>
                <c:pt idx="733">
                  <c:v>44658</c:v>
                </c:pt>
                <c:pt idx="734">
                  <c:v>44665</c:v>
                </c:pt>
                <c:pt idx="735">
                  <c:v>44672</c:v>
                </c:pt>
                <c:pt idx="736">
                  <c:v>44679</c:v>
                </c:pt>
                <c:pt idx="737">
                  <c:v>44686</c:v>
                </c:pt>
                <c:pt idx="738">
                  <c:v>44693</c:v>
                </c:pt>
                <c:pt idx="739">
                  <c:v>44700</c:v>
                </c:pt>
                <c:pt idx="740">
                  <c:v>44707</c:v>
                </c:pt>
                <c:pt idx="741">
                  <c:v>44714</c:v>
                </c:pt>
                <c:pt idx="742">
                  <c:v>44721</c:v>
                </c:pt>
                <c:pt idx="743">
                  <c:v>44728</c:v>
                </c:pt>
                <c:pt idx="744">
                  <c:v>44735</c:v>
                </c:pt>
                <c:pt idx="745">
                  <c:v>44742</c:v>
                </c:pt>
                <c:pt idx="746">
                  <c:v>44749</c:v>
                </c:pt>
                <c:pt idx="747">
                  <c:v>44756</c:v>
                </c:pt>
                <c:pt idx="748">
                  <c:v>44763</c:v>
                </c:pt>
                <c:pt idx="749">
                  <c:v>44770</c:v>
                </c:pt>
                <c:pt idx="750">
                  <c:v>44777</c:v>
                </c:pt>
                <c:pt idx="751">
                  <c:v>44784</c:v>
                </c:pt>
                <c:pt idx="752">
                  <c:v>44791</c:v>
                </c:pt>
                <c:pt idx="753">
                  <c:v>44798</c:v>
                </c:pt>
                <c:pt idx="754">
                  <c:v>44805</c:v>
                </c:pt>
                <c:pt idx="755">
                  <c:v>44812</c:v>
                </c:pt>
                <c:pt idx="756">
                  <c:v>44819</c:v>
                </c:pt>
                <c:pt idx="757">
                  <c:v>44826</c:v>
                </c:pt>
                <c:pt idx="758">
                  <c:v>44833</c:v>
                </c:pt>
                <c:pt idx="759">
                  <c:v>44840</c:v>
                </c:pt>
                <c:pt idx="760">
                  <c:v>44847</c:v>
                </c:pt>
                <c:pt idx="761">
                  <c:v>44854</c:v>
                </c:pt>
                <c:pt idx="762">
                  <c:v>44861</c:v>
                </c:pt>
                <c:pt idx="763">
                  <c:v>44868</c:v>
                </c:pt>
                <c:pt idx="764">
                  <c:v>44875</c:v>
                </c:pt>
                <c:pt idx="765">
                  <c:v>44882</c:v>
                </c:pt>
                <c:pt idx="766">
                  <c:v>44889</c:v>
                </c:pt>
                <c:pt idx="767">
                  <c:v>44896</c:v>
                </c:pt>
                <c:pt idx="768">
                  <c:v>44903</c:v>
                </c:pt>
                <c:pt idx="769">
                  <c:v>44910</c:v>
                </c:pt>
                <c:pt idx="770">
                  <c:v>44917</c:v>
                </c:pt>
                <c:pt idx="771">
                  <c:v>44924</c:v>
                </c:pt>
                <c:pt idx="772">
                  <c:v>44931</c:v>
                </c:pt>
                <c:pt idx="773">
                  <c:v>44938</c:v>
                </c:pt>
                <c:pt idx="774">
                  <c:v>44945</c:v>
                </c:pt>
                <c:pt idx="775">
                  <c:v>44952</c:v>
                </c:pt>
                <c:pt idx="776">
                  <c:v>44959</c:v>
                </c:pt>
                <c:pt idx="777">
                  <c:v>44966</c:v>
                </c:pt>
                <c:pt idx="778">
                  <c:v>44973</c:v>
                </c:pt>
                <c:pt idx="779">
                  <c:v>44980</c:v>
                </c:pt>
                <c:pt idx="780">
                  <c:v>44987</c:v>
                </c:pt>
                <c:pt idx="781">
                  <c:v>44994</c:v>
                </c:pt>
                <c:pt idx="782">
                  <c:v>45001</c:v>
                </c:pt>
                <c:pt idx="783">
                  <c:v>45008</c:v>
                </c:pt>
                <c:pt idx="784">
                  <c:v>45015</c:v>
                </c:pt>
                <c:pt idx="785">
                  <c:v>45022</c:v>
                </c:pt>
                <c:pt idx="786">
                  <c:v>45029</c:v>
                </c:pt>
                <c:pt idx="787">
                  <c:v>45036</c:v>
                </c:pt>
                <c:pt idx="788">
                  <c:v>45043</c:v>
                </c:pt>
                <c:pt idx="789">
                  <c:v>45050</c:v>
                </c:pt>
                <c:pt idx="790">
                  <c:v>45057</c:v>
                </c:pt>
                <c:pt idx="791">
                  <c:v>45064</c:v>
                </c:pt>
                <c:pt idx="792">
                  <c:v>45071</c:v>
                </c:pt>
                <c:pt idx="793">
                  <c:v>45078</c:v>
                </c:pt>
                <c:pt idx="794">
                  <c:v>45085</c:v>
                </c:pt>
                <c:pt idx="795">
                  <c:v>45092</c:v>
                </c:pt>
                <c:pt idx="796">
                  <c:v>45099</c:v>
                </c:pt>
                <c:pt idx="797">
                  <c:v>45106</c:v>
                </c:pt>
                <c:pt idx="798">
                  <c:v>45113</c:v>
                </c:pt>
                <c:pt idx="799">
                  <c:v>45120</c:v>
                </c:pt>
                <c:pt idx="800">
                  <c:v>45127</c:v>
                </c:pt>
                <c:pt idx="801">
                  <c:v>45134</c:v>
                </c:pt>
                <c:pt idx="802">
                  <c:v>45141</c:v>
                </c:pt>
                <c:pt idx="803">
                  <c:v>45148</c:v>
                </c:pt>
                <c:pt idx="804">
                  <c:v>45155</c:v>
                </c:pt>
                <c:pt idx="805">
                  <c:v>45162</c:v>
                </c:pt>
                <c:pt idx="806">
                  <c:v>45169</c:v>
                </c:pt>
                <c:pt idx="807">
                  <c:v>45176</c:v>
                </c:pt>
                <c:pt idx="808">
                  <c:v>45183</c:v>
                </c:pt>
                <c:pt idx="809">
                  <c:v>45190</c:v>
                </c:pt>
                <c:pt idx="810">
                  <c:v>45197</c:v>
                </c:pt>
                <c:pt idx="811">
                  <c:v>45204</c:v>
                </c:pt>
                <c:pt idx="812">
                  <c:v>45211</c:v>
                </c:pt>
                <c:pt idx="813">
                  <c:v>45218</c:v>
                </c:pt>
                <c:pt idx="814">
                  <c:v>45225</c:v>
                </c:pt>
                <c:pt idx="815">
                  <c:v>45232</c:v>
                </c:pt>
                <c:pt idx="816">
                  <c:v>45239</c:v>
                </c:pt>
                <c:pt idx="817">
                  <c:v>45246</c:v>
                </c:pt>
                <c:pt idx="818">
                  <c:v>45253</c:v>
                </c:pt>
                <c:pt idx="819">
                  <c:v>45260</c:v>
                </c:pt>
                <c:pt idx="820">
                  <c:v>45267</c:v>
                </c:pt>
                <c:pt idx="821">
                  <c:v>45274</c:v>
                </c:pt>
                <c:pt idx="822">
                  <c:v>45281</c:v>
                </c:pt>
                <c:pt idx="823">
                  <c:v>45289</c:v>
                </c:pt>
                <c:pt idx="824">
                  <c:v>45296</c:v>
                </c:pt>
                <c:pt idx="825">
                  <c:v>45303</c:v>
                </c:pt>
                <c:pt idx="826">
                  <c:v>45310</c:v>
                </c:pt>
                <c:pt idx="827">
                  <c:v>45317</c:v>
                </c:pt>
                <c:pt idx="828">
                  <c:v>45324</c:v>
                </c:pt>
                <c:pt idx="829">
                  <c:v>45331</c:v>
                </c:pt>
                <c:pt idx="830">
                  <c:v>45338</c:v>
                </c:pt>
                <c:pt idx="831">
                  <c:v>45345</c:v>
                </c:pt>
                <c:pt idx="832">
                  <c:v>45352</c:v>
                </c:pt>
                <c:pt idx="833">
                  <c:v>45359</c:v>
                </c:pt>
                <c:pt idx="834">
                  <c:v>45366</c:v>
                </c:pt>
                <c:pt idx="835">
                  <c:v>45373</c:v>
                </c:pt>
                <c:pt idx="836">
                  <c:v>45384</c:v>
                </c:pt>
                <c:pt idx="837">
                  <c:v>45387</c:v>
                </c:pt>
                <c:pt idx="838">
                  <c:v>45394</c:v>
                </c:pt>
                <c:pt idx="839">
                  <c:v>45401</c:v>
                </c:pt>
                <c:pt idx="840">
                  <c:v>45408</c:v>
                </c:pt>
                <c:pt idx="841">
                  <c:v>45418</c:v>
                </c:pt>
                <c:pt idx="842">
                  <c:v>45425</c:v>
                </c:pt>
                <c:pt idx="843">
                  <c:v>45432</c:v>
                </c:pt>
                <c:pt idx="844">
                  <c:v>45439</c:v>
                </c:pt>
                <c:pt idx="845">
                  <c:v>45446</c:v>
                </c:pt>
                <c:pt idx="846">
                  <c:v>45453</c:v>
                </c:pt>
                <c:pt idx="847">
                  <c:v>45460</c:v>
                </c:pt>
                <c:pt idx="848">
                  <c:v>45467</c:v>
                </c:pt>
                <c:pt idx="849">
                  <c:v>45474</c:v>
                </c:pt>
                <c:pt idx="850">
                  <c:v>45481</c:v>
                </c:pt>
                <c:pt idx="851">
                  <c:v>45488</c:v>
                </c:pt>
                <c:pt idx="852">
                  <c:v>45495</c:v>
                </c:pt>
                <c:pt idx="853">
                  <c:v>45502</c:v>
                </c:pt>
                <c:pt idx="854">
                  <c:v>45509</c:v>
                </c:pt>
                <c:pt idx="855">
                  <c:v>45516</c:v>
                </c:pt>
                <c:pt idx="856">
                  <c:v>45523</c:v>
                </c:pt>
                <c:pt idx="857">
                  <c:v>45530</c:v>
                </c:pt>
                <c:pt idx="858">
                  <c:v>45537</c:v>
                </c:pt>
                <c:pt idx="859">
                  <c:v>45544</c:v>
                </c:pt>
                <c:pt idx="860">
                  <c:v>45551</c:v>
                </c:pt>
                <c:pt idx="861">
                  <c:v>45558</c:v>
                </c:pt>
                <c:pt idx="862">
                  <c:v>45565</c:v>
                </c:pt>
                <c:pt idx="863">
                  <c:v>45572</c:v>
                </c:pt>
                <c:pt idx="864">
                  <c:v>45579</c:v>
                </c:pt>
                <c:pt idx="865">
                  <c:v>45586</c:v>
                </c:pt>
                <c:pt idx="866">
                  <c:v>45593</c:v>
                </c:pt>
                <c:pt idx="867">
                  <c:v>45600</c:v>
                </c:pt>
                <c:pt idx="868">
                  <c:v>45607</c:v>
                </c:pt>
                <c:pt idx="869">
                  <c:v>45614</c:v>
                </c:pt>
                <c:pt idx="870">
                  <c:v>45621</c:v>
                </c:pt>
                <c:pt idx="871">
                  <c:v>45628</c:v>
                </c:pt>
                <c:pt idx="872">
                  <c:v>45635</c:v>
                </c:pt>
                <c:pt idx="873">
                  <c:v>45642</c:v>
                </c:pt>
                <c:pt idx="874">
                  <c:v>45649</c:v>
                </c:pt>
                <c:pt idx="875">
                  <c:v>45657</c:v>
                </c:pt>
                <c:pt idx="876">
                  <c:v>45664</c:v>
                </c:pt>
                <c:pt idx="877">
                  <c:v>45671</c:v>
                </c:pt>
                <c:pt idx="878">
                  <c:v>45678</c:v>
                </c:pt>
                <c:pt idx="879">
                  <c:v>45685</c:v>
                </c:pt>
                <c:pt idx="880">
                  <c:v>45692</c:v>
                </c:pt>
                <c:pt idx="881">
                  <c:v>45699</c:v>
                </c:pt>
                <c:pt idx="882">
                  <c:v>45706</c:v>
                </c:pt>
                <c:pt idx="883">
                  <c:v>45713</c:v>
                </c:pt>
                <c:pt idx="884">
                  <c:v>45720</c:v>
                </c:pt>
                <c:pt idx="885">
                  <c:v>45727</c:v>
                </c:pt>
                <c:pt idx="886">
                  <c:v>45734</c:v>
                </c:pt>
                <c:pt idx="887">
                  <c:v>45741</c:v>
                </c:pt>
                <c:pt idx="888">
                  <c:v>45748</c:v>
                </c:pt>
                <c:pt idx="889">
                  <c:v>45755</c:v>
                </c:pt>
                <c:pt idx="890">
                  <c:v>45762</c:v>
                </c:pt>
                <c:pt idx="891">
                  <c:v>45771</c:v>
                </c:pt>
                <c:pt idx="892">
                  <c:v>45779</c:v>
                </c:pt>
                <c:pt idx="893">
                  <c:v>45785</c:v>
                </c:pt>
                <c:pt idx="894">
                  <c:v>45792</c:v>
                </c:pt>
                <c:pt idx="895">
                  <c:v>45799</c:v>
                </c:pt>
                <c:pt idx="896">
                  <c:v>45806</c:v>
                </c:pt>
                <c:pt idx="897">
                  <c:v>45813</c:v>
                </c:pt>
                <c:pt idx="898">
                  <c:v>45820</c:v>
                </c:pt>
                <c:pt idx="899">
                  <c:v>45827</c:v>
                </c:pt>
                <c:pt idx="900">
                  <c:v>45834</c:v>
                </c:pt>
                <c:pt idx="901">
                  <c:v>45841</c:v>
                </c:pt>
                <c:pt idx="902">
                  <c:v>45848</c:v>
                </c:pt>
                <c:pt idx="903">
                  <c:v>45855</c:v>
                </c:pt>
                <c:pt idx="904">
                  <c:v>45862</c:v>
                </c:pt>
                <c:pt idx="905">
                  <c:v>45869</c:v>
                </c:pt>
                <c:pt idx="906">
                  <c:v>45876</c:v>
                </c:pt>
                <c:pt idx="907">
                  <c:v>45883</c:v>
                </c:pt>
                <c:pt idx="908">
                  <c:v>45890</c:v>
                </c:pt>
                <c:pt idx="909">
                  <c:v>45897</c:v>
                </c:pt>
                <c:pt idx="910">
                  <c:v>45904</c:v>
                </c:pt>
                <c:pt idx="911">
                  <c:v>45911</c:v>
                </c:pt>
                <c:pt idx="912">
                  <c:v>45918</c:v>
                </c:pt>
                <c:pt idx="913">
                  <c:v>45925</c:v>
                </c:pt>
                <c:pt idx="914">
                  <c:v>45932</c:v>
                </c:pt>
                <c:pt idx="915">
                  <c:v>45939</c:v>
                </c:pt>
                <c:pt idx="916">
                  <c:v>45946</c:v>
                </c:pt>
                <c:pt idx="917">
                  <c:v>45953</c:v>
                </c:pt>
                <c:pt idx="918">
                  <c:v>45960</c:v>
                </c:pt>
                <c:pt idx="919">
                  <c:v>45967</c:v>
                </c:pt>
                <c:pt idx="920">
                  <c:v>45974</c:v>
                </c:pt>
                <c:pt idx="921">
                  <c:v>45981</c:v>
                </c:pt>
                <c:pt idx="922">
                  <c:v>45988</c:v>
                </c:pt>
                <c:pt idx="923">
                  <c:v>45995</c:v>
                </c:pt>
                <c:pt idx="924">
                  <c:v>46002</c:v>
                </c:pt>
                <c:pt idx="925">
                  <c:v>46009</c:v>
                </c:pt>
                <c:pt idx="926">
                  <c:v>46020</c:v>
                </c:pt>
                <c:pt idx="927">
                  <c:v>46024</c:v>
                </c:pt>
                <c:pt idx="928">
                  <c:v>46030</c:v>
                </c:pt>
                <c:pt idx="929">
                  <c:v>46037</c:v>
                </c:pt>
                <c:pt idx="930">
                  <c:v>46044</c:v>
                </c:pt>
                <c:pt idx="931">
                  <c:v>46051</c:v>
                </c:pt>
                <c:pt idx="932">
                  <c:v>46058</c:v>
                </c:pt>
                <c:pt idx="933">
                  <c:v>46065</c:v>
                </c:pt>
                <c:pt idx="934">
                  <c:v>46072</c:v>
                </c:pt>
                <c:pt idx="935">
                  <c:v>46079</c:v>
                </c:pt>
                <c:pt idx="936">
                  <c:v>46086</c:v>
                </c:pt>
                <c:pt idx="937">
                  <c:v>46093</c:v>
                </c:pt>
                <c:pt idx="938">
                  <c:v>46100</c:v>
                </c:pt>
                <c:pt idx="939">
                  <c:v>46107</c:v>
                </c:pt>
                <c:pt idx="940">
                  <c:v>46114</c:v>
                </c:pt>
                <c:pt idx="941">
                  <c:v>46121</c:v>
                </c:pt>
                <c:pt idx="942">
                  <c:v>46128</c:v>
                </c:pt>
                <c:pt idx="943">
                  <c:v>46135</c:v>
                </c:pt>
                <c:pt idx="944">
                  <c:v>46142</c:v>
                </c:pt>
                <c:pt idx="945">
                  <c:v>46149</c:v>
                </c:pt>
                <c:pt idx="946">
                  <c:v>46156</c:v>
                </c:pt>
                <c:pt idx="947">
                  <c:v>46163</c:v>
                </c:pt>
                <c:pt idx="948">
                  <c:v>46170</c:v>
                </c:pt>
                <c:pt idx="949">
                  <c:v>46177</c:v>
                </c:pt>
                <c:pt idx="950">
                  <c:v>46184</c:v>
                </c:pt>
                <c:pt idx="951">
                  <c:v>46191</c:v>
                </c:pt>
                <c:pt idx="952">
                  <c:v>46198</c:v>
                </c:pt>
                <c:pt idx="953">
                  <c:v>46205</c:v>
                </c:pt>
                <c:pt idx="954">
                  <c:v>46212</c:v>
                </c:pt>
                <c:pt idx="955">
                  <c:v>46219</c:v>
                </c:pt>
                <c:pt idx="956">
                  <c:v>46226</c:v>
                </c:pt>
                <c:pt idx="957">
                  <c:v>46233</c:v>
                </c:pt>
                <c:pt idx="958">
                  <c:v>46240</c:v>
                </c:pt>
                <c:pt idx="959">
                  <c:v>46247</c:v>
                </c:pt>
                <c:pt idx="960">
                  <c:v>46254</c:v>
                </c:pt>
                <c:pt idx="961">
                  <c:v>46261</c:v>
                </c:pt>
                <c:pt idx="962">
                  <c:v>46268</c:v>
                </c:pt>
                <c:pt idx="963">
                  <c:v>46275</c:v>
                </c:pt>
                <c:pt idx="964">
                  <c:v>46282</c:v>
                </c:pt>
                <c:pt idx="965">
                  <c:v>46289</c:v>
                </c:pt>
                <c:pt idx="966">
                  <c:v>46296</c:v>
                </c:pt>
                <c:pt idx="967">
                  <c:v>46303</c:v>
                </c:pt>
                <c:pt idx="968">
                  <c:v>46310</c:v>
                </c:pt>
                <c:pt idx="969">
                  <c:v>46317</c:v>
                </c:pt>
                <c:pt idx="970">
                  <c:v>46324</c:v>
                </c:pt>
                <c:pt idx="971">
                  <c:v>46331</c:v>
                </c:pt>
                <c:pt idx="972">
                  <c:v>46338</c:v>
                </c:pt>
                <c:pt idx="973">
                  <c:v>46345</c:v>
                </c:pt>
                <c:pt idx="974">
                  <c:v>46352</c:v>
                </c:pt>
                <c:pt idx="975">
                  <c:v>46359</c:v>
                </c:pt>
                <c:pt idx="976">
                  <c:v>46366</c:v>
                </c:pt>
                <c:pt idx="977">
                  <c:v>46373</c:v>
                </c:pt>
                <c:pt idx="978">
                  <c:v>46380</c:v>
                </c:pt>
                <c:pt idx="979">
                  <c:v>46387</c:v>
                </c:pt>
                <c:pt idx="980">
                  <c:v>46394</c:v>
                </c:pt>
                <c:pt idx="981">
                  <c:v>46401</c:v>
                </c:pt>
                <c:pt idx="982">
                  <c:v>46408</c:v>
                </c:pt>
                <c:pt idx="983">
                  <c:v>46415</c:v>
                </c:pt>
                <c:pt idx="984">
                  <c:v>46422</c:v>
                </c:pt>
                <c:pt idx="985">
                  <c:v>46429</c:v>
                </c:pt>
                <c:pt idx="986">
                  <c:v>46436</c:v>
                </c:pt>
                <c:pt idx="987">
                  <c:v>46443</c:v>
                </c:pt>
                <c:pt idx="988">
                  <c:v>46450</c:v>
                </c:pt>
                <c:pt idx="989">
                  <c:v>46457</c:v>
                </c:pt>
                <c:pt idx="990">
                  <c:v>46464</c:v>
                </c:pt>
                <c:pt idx="991">
                  <c:v>46471</c:v>
                </c:pt>
                <c:pt idx="992">
                  <c:v>46478</c:v>
                </c:pt>
                <c:pt idx="993">
                  <c:v>46485</c:v>
                </c:pt>
                <c:pt idx="994">
                  <c:v>46492</c:v>
                </c:pt>
                <c:pt idx="995">
                  <c:v>46499</c:v>
                </c:pt>
                <c:pt idx="996">
                  <c:v>46506</c:v>
                </c:pt>
                <c:pt idx="997">
                  <c:v>46513</c:v>
                </c:pt>
                <c:pt idx="998">
                  <c:v>46520</c:v>
                </c:pt>
                <c:pt idx="999">
                  <c:v>46527</c:v>
                </c:pt>
                <c:pt idx="1000">
                  <c:v>46534</c:v>
                </c:pt>
                <c:pt idx="1001">
                  <c:v>46541</c:v>
                </c:pt>
                <c:pt idx="1002">
                  <c:v>46548</c:v>
                </c:pt>
                <c:pt idx="1003">
                  <c:v>46555</c:v>
                </c:pt>
                <c:pt idx="1004">
                  <c:v>46562</c:v>
                </c:pt>
                <c:pt idx="1005">
                  <c:v>46569</c:v>
                </c:pt>
                <c:pt idx="1006">
                  <c:v>46576</c:v>
                </c:pt>
                <c:pt idx="1007">
                  <c:v>46583</c:v>
                </c:pt>
                <c:pt idx="1008">
                  <c:v>46590</c:v>
                </c:pt>
                <c:pt idx="1009">
                  <c:v>46597</c:v>
                </c:pt>
                <c:pt idx="1010">
                  <c:v>46604</c:v>
                </c:pt>
                <c:pt idx="1011">
                  <c:v>46611</c:v>
                </c:pt>
                <c:pt idx="1012">
                  <c:v>46618</c:v>
                </c:pt>
                <c:pt idx="1013">
                  <c:v>46625</c:v>
                </c:pt>
                <c:pt idx="1014">
                  <c:v>46632</c:v>
                </c:pt>
                <c:pt idx="1015">
                  <c:v>46639</c:v>
                </c:pt>
                <c:pt idx="1016">
                  <c:v>46646</c:v>
                </c:pt>
                <c:pt idx="1017">
                  <c:v>46653</c:v>
                </c:pt>
                <c:pt idx="1018">
                  <c:v>46660</c:v>
                </c:pt>
                <c:pt idx="1019">
                  <c:v>46667</c:v>
                </c:pt>
                <c:pt idx="1020">
                  <c:v>46674</c:v>
                </c:pt>
                <c:pt idx="1021">
                  <c:v>46681</c:v>
                </c:pt>
                <c:pt idx="1022">
                  <c:v>46688</c:v>
                </c:pt>
                <c:pt idx="1023">
                  <c:v>46695</c:v>
                </c:pt>
                <c:pt idx="1024">
                  <c:v>46702</c:v>
                </c:pt>
                <c:pt idx="1025">
                  <c:v>46709</c:v>
                </c:pt>
                <c:pt idx="1026">
                  <c:v>46716</c:v>
                </c:pt>
                <c:pt idx="1027">
                  <c:v>46723</c:v>
                </c:pt>
                <c:pt idx="1028">
                  <c:v>46730</c:v>
                </c:pt>
                <c:pt idx="1029">
                  <c:v>46737</c:v>
                </c:pt>
                <c:pt idx="1030">
                  <c:v>46744</c:v>
                </c:pt>
                <c:pt idx="1031">
                  <c:v>46751</c:v>
                </c:pt>
                <c:pt idx="1032">
                  <c:v>46758</c:v>
                </c:pt>
                <c:pt idx="1033">
                  <c:v>46765</c:v>
                </c:pt>
                <c:pt idx="1034">
                  <c:v>46772</c:v>
                </c:pt>
                <c:pt idx="1035">
                  <c:v>46779</c:v>
                </c:pt>
                <c:pt idx="1036">
                  <c:v>46786</c:v>
                </c:pt>
                <c:pt idx="1037">
                  <c:v>46793</c:v>
                </c:pt>
                <c:pt idx="1038">
                  <c:v>46800</c:v>
                </c:pt>
                <c:pt idx="1039">
                  <c:v>46807</c:v>
                </c:pt>
                <c:pt idx="1040">
                  <c:v>46814</c:v>
                </c:pt>
                <c:pt idx="1041">
                  <c:v>46821</c:v>
                </c:pt>
                <c:pt idx="1042">
                  <c:v>46828</c:v>
                </c:pt>
                <c:pt idx="1043">
                  <c:v>46835</c:v>
                </c:pt>
                <c:pt idx="1044">
                  <c:v>46842</c:v>
                </c:pt>
                <c:pt idx="1045">
                  <c:v>46849</c:v>
                </c:pt>
                <c:pt idx="1046">
                  <c:v>46856</c:v>
                </c:pt>
                <c:pt idx="1047">
                  <c:v>46863</c:v>
                </c:pt>
                <c:pt idx="1048">
                  <c:v>46870</c:v>
                </c:pt>
                <c:pt idx="1049">
                  <c:v>46877</c:v>
                </c:pt>
                <c:pt idx="1050">
                  <c:v>46884</c:v>
                </c:pt>
                <c:pt idx="1051">
                  <c:v>46891</c:v>
                </c:pt>
                <c:pt idx="1052">
                  <c:v>46898</c:v>
                </c:pt>
                <c:pt idx="1053">
                  <c:v>46905</c:v>
                </c:pt>
                <c:pt idx="1054">
                  <c:v>46912</c:v>
                </c:pt>
                <c:pt idx="1055">
                  <c:v>46919</c:v>
                </c:pt>
                <c:pt idx="1056">
                  <c:v>46926</c:v>
                </c:pt>
                <c:pt idx="1057">
                  <c:v>46933</c:v>
                </c:pt>
                <c:pt idx="1058">
                  <c:v>46940</c:v>
                </c:pt>
                <c:pt idx="1059">
                  <c:v>46947</c:v>
                </c:pt>
                <c:pt idx="1060">
                  <c:v>46954</c:v>
                </c:pt>
                <c:pt idx="1061">
                  <c:v>46961</c:v>
                </c:pt>
                <c:pt idx="1062">
                  <c:v>46968</c:v>
                </c:pt>
                <c:pt idx="1063">
                  <c:v>46975</c:v>
                </c:pt>
                <c:pt idx="1064">
                  <c:v>46982</c:v>
                </c:pt>
                <c:pt idx="1065">
                  <c:v>46989</c:v>
                </c:pt>
                <c:pt idx="1066">
                  <c:v>46996</c:v>
                </c:pt>
                <c:pt idx="1067">
                  <c:v>47003</c:v>
                </c:pt>
                <c:pt idx="1068">
                  <c:v>47010</c:v>
                </c:pt>
                <c:pt idx="1069">
                  <c:v>47017</c:v>
                </c:pt>
                <c:pt idx="1070">
                  <c:v>47024</c:v>
                </c:pt>
                <c:pt idx="1071">
                  <c:v>47031</c:v>
                </c:pt>
                <c:pt idx="1072">
                  <c:v>47038</c:v>
                </c:pt>
                <c:pt idx="1073">
                  <c:v>47045</c:v>
                </c:pt>
                <c:pt idx="1074">
                  <c:v>47052</c:v>
                </c:pt>
                <c:pt idx="1075">
                  <c:v>47059</c:v>
                </c:pt>
                <c:pt idx="1076">
                  <c:v>47066</c:v>
                </c:pt>
                <c:pt idx="1077">
                  <c:v>47073</c:v>
                </c:pt>
                <c:pt idx="1078">
                  <c:v>47080</c:v>
                </c:pt>
                <c:pt idx="1079">
                  <c:v>47087</c:v>
                </c:pt>
                <c:pt idx="1080">
                  <c:v>47094</c:v>
                </c:pt>
                <c:pt idx="1081">
                  <c:v>47101</c:v>
                </c:pt>
                <c:pt idx="1082">
                  <c:v>47108</c:v>
                </c:pt>
                <c:pt idx="1083">
                  <c:v>47116</c:v>
                </c:pt>
                <c:pt idx="1084">
                  <c:v>47123</c:v>
                </c:pt>
                <c:pt idx="1085">
                  <c:v>47130</c:v>
                </c:pt>
                <c:pt idx="1086">
                  <c:v>47137</c:v>
                </c:pt>
                <c:pt idx="1087">
                  <c:v>47144</c:v>
                </c:pt>
                <c:pt idx="1088">
                  <c:v>47151</c:v>
                </c:pt>
                <c:pt idx="1089">
                  <c:v>47158</c:v>
                </c:pt>
                <c:pt idx="1090">
                  <c:v>47165</c:v>
                </c:pt>
                <c:pt idx="1091">
                  <c:v>47172</c:v>
                </c:pt>
                <c:pt idx="1092">
                  <c:v>47179</c:v>
                </c:pt>
                <c:pt idx="1093">
                  <c:v>47186</c:v>
                </c:pt>
                <c:pt idx="1094">
                  <c:v>47193</c:v>
                </c:pt>
                <c:pt idx="1095">
                  <c:v>47200</c:v>
                </c:pt>
                <c:pt idx="1096">
                  <c:v>47211</c:v>
                </c:pt>
                <c:pt idx="1097">
                  <c:v>47214</c:v>
                </c:pt>
                <c:pt idx="1098">
                  <c:v>47221</c:v>
                </c:pt>
                <c:pt idx="1099">
                  <c:v>47228</c:v>
                </c:pt>
                <c:pt idx="1100">
                  <c:v>47235</c:v>
                </c:pt>
                <c:pt idx="1101">
                  <c:v>47242</c:v>
                </c:pt>
                <c:pt idx="1102">
                  <c:v>47249</c:v>
                </c:pt>
                <c:pt idx="1103">
                  <c:v>47256</c:v>
                </c:pt>
                <c:pt idx="1104">
                  <c:v>47263</c:v>
                </c:pt>
                <c:pt idx="1105">
                  <c:v>47270</c:v>
                </c:pt>
                <c:pt idx="1106">
                  <c:v>47277</c:v>
                </c:pt>
                <c:pt idx="1107">
                  <c:v>47284</c:v>
                </c:pt>
                <c:pt idx="1108">
                  <c:v>47291</c:v>
                </c:pt>
                <c:pt idx="1109">
                  <c:v>47298</c:v>
                </c:pt>
                <c:pt idx="1110">
                  <c:v>47305</c:v>
                </c:pt>
                <c:pt idx="1111">
                  <c:v>47312</c:v>
                </c:pt>
                <c:pt idx="1112">
                  <c:v>47319</c:v>
                </c:pt>
                <c:pt idx="1113">
                  <c:v>47326</c:v>
                </c:pt>
                <c:pt idx="1114">
                  <c:v>47333</c:v>
                </c:pt>
                <c:pt idx="1115">
                  <c:v>47340</c:v>
                </c:pt>
                <c:pt idx="1116">
                  <c:v>47347</c:v>
                </c:pt>
                <c:pt idx="1117">
                  <c:v>47354</c:v>
                </c:pt>
                <c:pt idx="1118">
                  <c:v>47361</c:v>
                </c:pt>
                <c:pt idx="1119">
                  <c:v>47368</c:v>
                </c:pt>
                <c:pt idx="1120">
                  <c:v>47375</c:v>
                </c:pt>
                <c:pt idx="1121">
                  <c:v>47382</c:v>
                </c:pt>
                <c:pt idx="1122">
                  <c:v>47389</c:v>
                </c:pt>
                <c:pt idx="1123">
                  <c:v>47396</c:v>
                </c:pt>
                <c:pt idx="1124">
                  <c:v>47403</c:v>
                </c:pt>
                <c:pt idx="1125">
                  <c:v>47410</c:v>
                </c:pt>
                <c:pt idx="1126">
                  <c:v>47417</c:v>
                </c:pt>
                <c:pt idx="1127">
                  <c:v>47424</c:v>
                </c:pt>
                <c:pt idx="1128">
                  <c:v>47431</c:v>
                </c:pt>
                <c:pt idx="1129">
                  <c:v>47438</c:v>
                </c:pt>
                <c:pt idx="1130">
                  <c:v>47445</c:v>
                </c:pt>
                <c:pt idx="1131">
                  <c:v>47452</c:v>
                </c:pt>
                <c:pt idx="1132">
                  <c:v>47459</c:v>
                </c:pt>
                <c:pt idx="1133">
                  <c:v>47466</c:v>
                </c:pt>
                <c:pt idx="1134">
                  <c:v>47473</c:v>
                </c:pt>
                <c:pt idx="1135">
                  <c:v>47483</c:v>
                </c:pt>
                <c:pt idx="1136">
                  <c:v>47490</c:v>
                </c:pt>
                <c:pt idx="1137">
                  <c:v>47497</c:v>
                </c:pt>
                <c:pt idx="1138">
                  <c:v>47504</c:v>
                </c:pt>
                <c:pt idx="1139">
                  <c:v>47511</c:v>
                </c:pt>
                <c:pt idx="1140">
                  <c:v>47518</c:v>
                </c:pt>
                <c:pt idx="1141">
                  <c:v>47525</c:v>
                </c:pt>
                <c:pt idx="1142">
                  <c:v>47532</c:v>
                </c:pt>
                <c:pt idx="1143">
                  <c:v>47539</c:v>
                </c:pt>
                <c:pt idx="1144">
                  <c:v>47546</c:v>
                </c:pt>
                <c:pt idx="1145">
                  <c:v>47553</c:v>
                </c:pt>
                <c:pt idx="1146">
                  <c:v>47560</c:v>
                </c:pt>
                <c:pt idx="1147">
                  <c:v>47567</c:v>
                </c:pt>
                <c:pt idx="1148">
                  <c:v>47574</c:v>
                </c:pt>
                <c:pt idx="1149">
                  <c:v>47581</c:v>
                </c:pt>
                <c:pt idx="1150">
                  <c:v>47588</c:v>
                </c:pt>
                <c:pt idx="1151">
                  <c:v>47597</c:v>
                </c:pt>
                <c:pt idx="1152">
                  <c:v>47602</c:v>
                </c:pt>
                <c:pt idx="1153">
                  <c:v>47609</c:v>
                </c:pt>
                <c:pt idx="1154">
                  <c:v>47616</c:v>
                </c:pt>
                <c:pt idx="1155">
                  <c:v>47623</c:v>
                </c:pt>
                <c:pt idx="1156">
                  <c:v>47630</c:v>
                </c:pt>
                <c:pt idx="1157">
                  <c:v>47637</c:v>
                </c:pt>
                <c:pt idx="1158">
                  <c:v>47644</c:v>
                </c:pt>
                <c:pt idx="1159">
                  <c:v>47651</c:v>
                </c:pt>
                <c:pt idx="1160">
                  <c:v>47658</c:v>
                </c:pt>
                <c:pt idx="1161">
                  <c:v>47665</c:v>
                </c:pt>
                <c:pt idx="1162">
                  <c:v>47672</c:v>
                </c:pt>
                <c:pt idx="1163">
                  <c:v>47679</c:v>
                </c:pt>
                <c:pt idx="1164">
                  <c:v>47686</c:v>
                </c:pt>
                <c:pt idx="1165">
                  <c:v>47693</c:v>
                </c:pt>
                <c:pt idx="1166">
                  <c:v>47700</c:v>
                </c:pt>
                <c:pt idx="1167">
                  <c:v>47707</c:v>
                </c:pt>
                <c:pt idx="1168">
                  <c:v>47714</c:v>
                </c:pt>
                <c:pt idx="1169">
                  <c:v>47721</c:v>
                </c:pt>
                <c:pt idx="1170">
                  <c:v>47728</c:v>
                </c:pt>
                <c:pt idx="1171">
                  <c:v>47735</c:v>
                </c:pt>
                <c:pt idx="1172">
                  <c:v>47742</c:v>
                </c:pt>
                <c:pt idx="1173">
                  <c:v>47749</c:v>
                </c:pt>
                <c:pt idx="1174">
                  <c:v>47756</c:v>
                </c:pt>
                <c:pt idx="1175">
                  <c:v>47763</c:v>
                </c:pt>
                <c:pt idx="1176">
                  <c:v>47770</c:v>
                </c:pt>
                <c:pt idx="1177">
                  <c:v>47777</c:v>
                </c:pt>
                <c:pt idx="1178">
                  <c:v>47784</c:v>
                </c:pt>
                <c:pt idx="1179">
                  <c:v>47791</c:v>
                </c:pt>
                <c:pt idx="1180">
                  <c:v>47798</c:v>
                </c:pt>
                <c:pt idx="1181">
                  <c:v>47805</c:v>
                </c:pt>
                <c:pt idx="1182">
                  <c:v>47812</c:v>
                </c:pt>
                <c:pt idx="1183">
                  <c:v>47819</c:v>
                </c:pt>
                <c:pt idx="1184">
                  <c:v>47826</c:v>
                </c:pt>
                <c:pt idx="1185">
                  <c:v>47833</c:v>
                </c:pt>
                <c:pt idx="1186">
                  <c:v>47840</c:v>
                </c:pt>
                <c:pt idx="1187">
                  <c:v>47848</c:v>
                </c:pt>
                <c:pt idx="1188">
                  <c:v>47855</c:v>
                </c:pt>
                <c:pt idx="1189">
                  <c:v>47862</c:v>
                </c:pt>
                <c:pt idx="1190">
                  <c:v>47869</c:v>
                </c:pt>
                <c:pt idx="1191">
                  <c:v>47876</c:v>
                </c:pt>
                <c:pt idx="1192">
                  <c:v>47883</c:v>
                </c:pt>
                <c:pt idx="1193">
                  <c:v>47890</c:v>
                </c:pt>
                <c:pt idx="1194">
                  <c:v>47897</c:v>
                </c:pt>
                <c:pt idx="1195">
                  <c:v>47904</c:v>
                </c:pt>
                <c:pt idx="1196">
                  <c:v>47911</c:v>
                </c:pt>
                <c:pt idx="1197">
                  <c:v>47918</c:v>
                </c:pt>
                <c:pt idx="1198">
                  <c:v>47925</c:v>
                </c:pt>
                <c:pt idx="1199">
                  <c:v>47932</c:v>
                </c:pt>
                <c:pt idx="1200">
                  <c:v>47939</c:v>
                </c:pt>
                <c:pt idx="1201">
                  <c:v>47946</c:v>
                </c:pt>
                <c:pt idx="1202">
                  <c:v>47955</c:v>
                </c:pt>
                <c:pt idx="1203">
                  <c:v>47962</c:v>
                </c:pt>
                <c:pt idx="1204">
                  <c:v>47970</c:v>
                </c:pt>
                <c:pt idx="1205">
                  <c:v>47976</c:v>
                </c:pt>
                <c:pt idx="1206">
                  <c:v>47983</c:v>
                </c:pt>
                <c:pt idx="1207">
                  <c:v>47990</c:v>
                </c:pt>
                <c:pt idx="1208">
                  <c:v>47997</c:v>
                </c:pt>
                <c:pt idx="1209">
                  <c:v>48004</c:v>
                </c:pt>
                <c:pt idx="1210">
                  <c:v>48011</c:v>
                </c:pt>
                <c:pt idx="1211">
                  <c:v>48018</c:v>
                </c:pt>
                <c:pt idx="1212">
                  <c:v>48025</c:v>
                </c:pt>
                <c:pt idx="1213">
                  <c:v>48032</c:v>
                </c:pt>
                <c:pt idx="1214">
                  <c:v>48039</c:v>
                </c:pt>
                <c:pt idx="1215">
                  <c:v>48046</c:v>
                </c:pt>
                <c:pt idx="1216">
                  <c:v>48053</c:v>
                </c:pt>
                <c:pt idx="1217">
                  <c:v>48060</c:v>
                </c:pt>
                <c:pt idx="1218">
                  <c:v>48067</c:v>
                </c:pt>
                <c:pt idx="1219">
                  <c:v>48074</c:v>
                </c:pt>
                <c:pt idx="1220">
                  <c:v>48081</c:v>
                </c:pt>
                <c:pt idx="1221">
                  <c:v>48088</c:v>
                </c:pt>
                <c:pt idx="1222">
                  <c:v>48095</c:v>
                </c:pt>
                <c:pt idx="1223">
                  <c:v>48102</c:v>
                </c:pt>
                <c:pt idx="1224">
                  <c:v>48109</c:v>
                </c:pt>
                <c:pt idx="1225">
                  <c:v>48116</c:v>
                </c:pt>
                <c:pt idx="1226">
                  <c:v>48123</c:v>
                </c:pt>
                <c:pt idx="1227">
                  <c:v>48130</c:v>
                </c:pt>
                <c:pt idx="1228">
                  <c:v>48137</c:v>
                </c:pt>
                <c:pt idx="1229">
                  <c:v>48144</c:v>
                </c:pt>
                <c:pt idx="1230">
                  <c:v>48151</c:v>
                </c:pt>
                <c:pt idx="1231">
                  <c:v>48158</c:v>
                </c:pt>
                <c:pt idx="1232">
                  <c:v>48165</c:v>
                </c:pt>
                <c:pt idx="1233">
                  <c:v>48172</c:v>
                </c:pt>
                <c:pt idx="1234">
                  <c:v>48179</c:v>
                </c:pt>
                <c:pt idx="1235">
                  <c:v>48186</c:v>
                </c:pt>
                <c:pt idx="1236">
                  <c:v>48193</c:v>
                </c:pt>
                <c:pt idx="1237">
                  <c:v>48200</c:v>
                </c:pt>
                <c:pt idx="1238">
                  <c:v>48211</c:v>
                </c:pt>
                <c:pt idx="1239">
                  <c:v>48215</c:v>
                </c:pt>
                <c:pt idx="1240">
                  <c:v>48221</c:v>
                </c:pt>
                <c:pt idx="1241">
                  <c:v>48228</c:v>
                </c:pt>
                <c:pt idx="1242">
                  <c:v>48235</c:v>
                </c:pt>
                <c:pt idx="1243">
                  <c:v>48242</c:v>
                </c:pt>
                <c:pt idx="1244">
                  <c:v>48249</c:v>
                </c:pt>
                <c:pt idx="1245">
                  <c:v>48256</c:v>
                </c:pt>
                <c:pt idx="1246">
                  <c:v>48263</c:v>
                </c:pt>
                <c:pt idx="1247">
                  <c:v>48270</c:v>
                </c:pt>
                <c:pt idx="1248">
                  <c:v>48277</c:v>
                </c:pt>
                <c:pt idx="1249">
                  <c:v>48284</c:v>
                </c:pt>
                <c:pt idx="1250">
                  <c:v>48291</c:v>
                </c:pt>
                <c:pt idx="1251">
                  <c:v>48298</c:v>
                </c:pt>
                <c:pt idx="1252">
                  <c:v>48305</c:v>
                </c:pt>
                <c:pt idx="1253">
                  <c:v>48312</c:v>
                </c:pt>
                <c:pt idx="1254">
                  <c:v>48319</c:v>
                </c:pt>
                <c:pt idx="1255">
                  <c:v>48326</c:v>
                </c:pt>
                <c:pt idx="1256">
                  <c:v>48333</c:v>
                </c:pt>
                <c:pt idx="1257">
                  <c:v>48340</c:v>
                </c:pt>
                <c:pt idx="1258">
                  <c:v>48347</c:v>
                </c:pt>
                <c:pt idx="1259">
                  <c:v>48354</c:v>
                </c:pt>
                <c:pt idx="1260">
                  <c:v>48361</c:v>
                </c:pt>
                <c:pt idx="1261">
                  <c:v>48368</c:v>
                </c:pt>
                <c:pt idx="1262">
                  <c:v>48375</c:v>
                </c:pt>
                <c:pt idx="1263">
                  <c:v>48382</c:v>
                </c:pt>
                <c:pt idx="1264">
                  <c:v>48389</c:v>
                </c:pt>
                <c:pt idx="1265">
                  <c:v>48396</c:v>
                </c:pt>
                <c:pt idx="1266">
                  <c:v>48403</c:v>
                </c:pt>
                <c:pt idx="1267">
                  <c:v>48410</c:v>
                </c:pt>
                <c:pt idx="1268">
                  <c:v>48417</c:v>
                </c:pt>
                <c:pt idx="1269">
                  <c:v>48424</c:v>
                </c:pt>
                <c:pt idx="1270">
                  <c:v>48431</c:v>
                </c:pt>
                <c:pt idx="1271">
                  <c:v>48438</c:v>
                </c:pt>
                <c:pt idx="1272">
                  <c:v>48445</c:v>
                </c:pt>
                <c:pt idx="1273">
                  <c:v>48452</c:v>
                </c:pt>
                <c:pt idx="1274">
                  <c:v>48459</c:v>
                </c:pt>
                <c:pt idx="1275">
                  <c:v>48466</c:v>
                </c:pt>
                <c:pt idx="1276">
                  <c:v>48473</c:v>
                </c:pt>
                <c:pt idx="1277">
                  <c:v>48480</c:v>
                </c:pt>
                <c:pt idx="1278">
                  <c:v>48487</c:v>
                </c:pt>
                <c:pt idx="1279">
                  <c:v>48494</c:v>
                </c:pt>
                <c:pt idx="1280">
                  <c:v>48501</c:v>
                </c:pt>
                <c:pt idx="1281">
                  <c:v>48508</c:v>
                </c:pt>
                <c:pt idx="1282">
                  <c:v>48515</c:v>
                </c:pt>
                <c:pt idx="1283">
                  <c:v>48522</c:v>
                </c:pt>
                <c:pt idx="1284">
                  <c:v>48529</c:v>
                </c:pt>
                <c:pt idx="1285">
                  <c:v>48536</c:v>
                </c:pt>
                <c:pt idx="1286">
                  <c:v>48543</c:v>
                </c:pt>
                <c:pt idx="1287">
                  <c:v>48550</c:v>
                </c:pt>
                <c:pt idx="1288">
                  <c:v>48557</c:v>
                </c:pt>
                <c:pt idx="1289">
                  <c:v>48564</c:v>
                </c:pt>
                <c:pt idx="1290">
                  <c:v>48571</c:v>
                </c:pt>
                <c:pt idx="1291">
                  <c:v>48578</c:v>
                </c:pt>
                <c:pt idx="1292">
                  <c:v>48585</c:v>
                </c:pt>
                <c:pt idx="1293">
                  <c:v>48592</c:v>
                </c:pt>
                <c:pt idx="1294">
                  <c:v>48599</c:v>
                </c:pt>
                <c:pt idx="1295">
                  <c:v>48606</c:v>
                </c:pt>
                <c:pt idx="1296">
                  <c:v>48613</c:v>
                </c:pt>
                <c:pt idx="1297">
                  <c:v>48620</c:v>
                </c:pt>
                <c:pt idx="1298">
                  <c:v>48627</c:v>
                </c:pt>
                <c:pt idx="1299">
                  <c:v>48634</c:v>
                </c:pt>
                <c:pt idx="1300">
                  <c:v>48641</c:v>
                </c:pt>
                <c:pt idx="1301">
                  <c:v>48648</c:v>
                </c:pt>
                <c:pt idx="1302">
                  <c:v>48655</c:v>
                </c:pt>
                <c:pt idx="1303">
                  <c:v>48662</c:v>
                </c:pt>
                <c:pt idx="1304">
                  <c:v>48669</c:v>
                </c:pt>
                <c:pt idx="1305">
                  <c:v>48676</c:v>
                </c:pt>
                <c:pt idx="1306">
                  <c:v>48683</c:v>
                </c:pt>
                <c:pt idx="1307">
                  <c:v>48690</c:v>
                </c:pt>
                <c:pt idx="1308">
                  <c:v>48697</c:v>
                </c:pt>
                <c:pt idx="1309">
                  <c:v>48704</c:v>
                </c:pt>
                <c:pt idx="1310">
                  <c:v>48711</c:v>
                </c:pt>
                <c:pt idx="1311">
                  <c:v>48718</c:v>
                </c:pt>
                <c:pt idx="1312">
                  <c:v>48725</c:v>
                </c:pt>
                <c:pt idx="1313">
                  <c:v>48732</c:v>
                </c:pt>
                <c:pt idx="1314">
                  <c:v>48739</c:v>
                </c:pt>
                <c:pt idx="1315">
                  <c:v>48746</c:v>
                </c:pt>
                <c:pt idx="1316">
                  <c:v>48753</c:v>
                </c:pt>
                <c:pt idx="1317">
                  <c:v>48760</c:v>
                </c:pt>
                <c:pt idx="1318">
                  <c:v>48767</c:v>
                </c:pt>
                <c:pt idx="1319">
                  <c:v>48774</c:v>
                </c:pt>
                <c:pt idx="1320">
                  <c:v>48781</c:v>
                </c:pt>
                <c:pt idx="1321">
                  <c:v>48788</c:v>
                </c:pt>
                <c:pt idx="1322">
                  <c:v>48795</c:v>
                </c:pt>
                <c:pt idx="1323">
                  <c:v>48802</c:v>
                </c:pt>
                <c:pt idx="1324">
                  <c:v>48809</c:v>
                </c:pt>
                <c:pt idx="1325">
                  <c:v>48816</c:v>
                </c:pt>
                <c:pt idx="1326">
                  <c:v>48823</c:v>
                </c:pt>
                <c:pt idx="1327">
                  <c:v>48830</c:v>
                </c:pt>
                <c:pt idx="1328">
                  <c:v>48837</c:v>
                </c:pt>
                <c:pt idx="1329">
                  <c:v>48844</c:v>
                </c:pt>
                <c:pt idx="1330">
                  <c:v>48851</c:v>
                </c:pt>
                <c:pt idx="1331">
                  <c:v>48858</c:v>
                </c:pt>
                <c:pt idx="1332">
                  <c:v>48865</c:v>
                </c:pt>
                <c:pt idx="1333">
                  <c:v>48872</c:v>
                </c:pt>
                <c:pt idx="1334">
                  <c:v>48879</c:v>
                </c:pt>
                <c:pt idx="1335">
                  <c:v>48886</c:v>
                </c:pt>
                <c:pt idx="1336">
                  <c:v>48893</c:v>
                </c:pt>
                <c:pt idx="1337">
                  <c:v>48900</c:v>
                </c:pt>
                <c:pt idx="1338">
                  <c:v>48907</c:v>
                </c:pt>
                <c:pt idx="1339">
                  <c:v>48914</c:v>
                </c:pt>
                <c:pt idx="1340">
                  <c:v>48921</c:v>
                </c:pt>
                <c:pt idx="1341">
                  <c:v>48928</c:v>
                </c:pt>
                <c:pt idx="1342">
                  <c:v>48935</c:v>
                </c:pt>
                <c:pt idx="1343">
                  <c:v>48942</c:v>
                </c:pt>
                <c:pt idx="1344">
                  <c:v>48949</c:v>
                </c:pt>
                <c:pt idx="1345">
                  <c:v>48956</c:v>
                </c:pt>
                <c:pt idx="1346">
                  <c:v>48963</c:v>
                </c:pt>
                <c:pt idx="1347">
                  <c:v>48970</c:v>
                </c:pt>
                <c:pt idx="1348">
                  <c:v>48977</c:v>
                </c:pt>
                <c:pt idx="1349">
                  <c:v>48984</c:v>
                </c:pt>
                <c:pt idx="1350">
                  <c:v>48991</c:v>
                </c:pt>
                <c:pt idx="1351">
                  <c:v>48998</c:v>
                </c:pt>
                <c:pt idx="1352">
                  <c:v>49005</c:v>
                </c:pt>
                <c:pt idx="1353">
                  <c:v>49012</c:v>
                </c:pt>
                <c:pt idx="1354">
                  <c:v>49019</c:v>
                </c:pt>
                <c:pt idx="1355">
                  <c:v>49026</c:v>
                </c:pt>
                <c:pt idx="1356">
                  <c:v>49033</c:v>
                </c:pt>
                <c:pt idx="1357">
                  <c:v>49040</c:v>
                </c:pt>
                <c:pt idx="1358">
                  <c:v>49047</c:v>
                </c:pt>
                <c:pt idx="1359">
                  <c:v>49054</c:v>
                </c:pt>
                <c:pt idx="1360">
                  <c:v>49061</c:v>
                </c:pt>
                <c:pt idx="1361">
                  <c:v>49068</c:v>
                </c:pt>
                <c:pt idx="1362">
                  <c:v>49075</c:v>
                </c:pt>
                <c:pt idx="1363">
                  <c:v>49082</c:v>
                </c:pt>
                <c:pt idx="1364">
                  <c:v>49089</c:v>
                </c:pt>
                <c:pt idx="1365">
                  <c:v>49096</c:v>
                </c:pt>
                <c:pt idx="1366">
                  <c:v>49103</c:v>
                </c:pt>
                <c:pt idx="1367">
                  <c:v>49110</c:v>
                </c:pt>
                <c:pt idx="1368">
                  <c:v>49117</c:v>
                </c:pt>
                <c:pt idx="1369">
                  <c:v>49124</c:v>
                </c:pt>
                <c:pt idx="1370">
                  <c:v>49131</c:v>
                </c:pt>
                <c:pt idx="1371">
                  <c:v>49138</c:v>
                </c:pt>
                <c:pt idx="1372">
                  <c:v>49145</c:v>
                </c:pt>
                <c:pt idx="1373">
                  <c:v>49152</c:v>
                </c:pt>
                <c:pt idx="1374">
                  <c:v>49159</c:v>
                </c:pt>
                <c:pt idx="1375">
                  <c:v>49166</c:v>
                </c:pt>
                <c:pt idx="1376">
                  <c:v>49173</c:v>
                </c:pt>
                <c:pt idx="1377">
                  <c:v>49180</c:v>
                </c:pt>
                <c:pt idx="1378">
                  <c:v>49187</c:v>
                </c:pt>
                <c:pt idx="1379">
                  <c:v>49194</c:v>
                </c:pt>
                <c:pt idx="1380">
                  <c:v>49201</c:v>
                </c:pt>
                <c:pt idx="1381">
                  <c:v>49208</c:v>
                </c:pt>
                <c:pt idx="1382">
                  <c:v>49215</c:v>
                </c:pt>
                <c:pt idx="1383">
                  <c:v>49222</c:v>
                </c:pt>
                <c:pt idx="1384">
                  <c:v>49229</c:v>
                </c:pt>
                <c:pt idx="1385">
                  <c:v>49236</c:v>
                </c:pt>
                <c:pt idx="1386">
                  <c:v>49243</c:v>
                </c:pt>
                <c:pt idx="1387">
                  <c:v>49250</c:v>
                </c:pt>
                <c:pt idx="1388">
                  <c:v>49257</c:v>
                </c:pt>
                <c:pt idx="1389">
                  <c:v>49264</c:v>
                </c:pt>
                <c:pt idx="1390">
                  <c:v>49271</c:v>
                </c:pt>
                <c:pt idx="1391">
                  <c:v>49278</c:v>
                </c:pt>
                <c:pt idx="1392">
                  <c:v>49285</c:v>
                </c:pt>
                <c:pt idx="1393">
                  <c:v>49292</c:v>
                </c:pt>
                <c:pt idx="1394">
                  <c:v>49299</c:v>
                </c:pt>
                <c:pt idx="1395">
                  <c:v>49307</c:v>
                </c:pt>
                <c:pt idx="1396">
                  <c:v>49314</c:v>
                </c:pt>
                <c:pt idx="1397">
                  <c:v>49321</c:v>
                </c:pt>
                <c:pt idx="1398">
                  <c:v>49328</c:v>
                </c:pt>
                <c:pt idx="1399">
                  <c:v>49335</c:v>
                </c:pt>
                <c:pt idx="1400">
                  <c:v>49342</c:v>
                </c:pt>
                <c:pt idx="1401">
                  <c:v>49349</c:v>
                </c:pt>
                <c:pt idx="1402">
                  <c:v>49356</c:v>
                </c:pt>
                <c:pt idx="1403">
                  <c:v>49363</c:v>
                </c:pt>
                <c:pt idx="1404">
                  <c:v>49370</c:v>
                </c:pt>
                <c:pt idx="1405">
                  <c:v>49377</c:v>
                </c:pt>
                <c:pt idx="1406">
                  <c:v>49384</c:v>
                </c:pt>
                <c:pt idx="1407">
                  <c:v>49395</c:v>
                </c:pt>
                <c:pt idx="1408">
                  <c:v>49398</c:v>
                </c:pt>
                <c:pt idx="1409">
                  <c:v>49405</c:v>
                </c:pt>
                <c:pt idx="1410">
                  <c:v>49412</c:v>
                </c:pt>
                <c:pt idx="1411">
                  <c:v>49419</c:v>
                </c:pt>
                <c:pt idx="1412">
                  <c:v>49426</c:v>
                </c:pt>
                <c:pt idx="1413">
                  <c:v>49433</c:v>
                </c:pt>
                <c:pt idx="1414">
                  <c:v>49440</c:v>
                </c:pt>
                <c:pt idx="1415">
                  <c:v>49447</c:v>
                </c:pt>
                <c:pt idx="1416">
                  <c:v>49454</c:v>
                </c:pt>
                <c:pt idx="1417">
                  <c:v>49461</c:v>
                </c:pt>
                <c:pt idx="1418">
                  <c:v>49468</c:v>
                </c:pt>
                <c:pt idx="1419">
                  <c:v>49475</c:v>
                </c:pt>
                <c:pt idx="1420">
                  <c:v>49482</c:v>
                </c:pt>
                <c:pt idx="1421">
                  <c:v>49489</c:v>
                </c:pt>
                <c:pt idx="1422">
                  <c:v>49496</c:v>
                </c:pt>
                <c:pt idx="1423">
                  <c:v>49503</c:v>
                </c:pt>
                <c:pt idx="1424">
                  <c:v>49510</c:v>
                </c:pt>
                <c:pt idx="1425">
                  <c:v>49517</c:v>
                </c:pt>
                <c:pt idx="1426">
                  <c:v>49524</c:v>
                </c:pt>
                <c:pt idx="1427">
                  <c:v>49531</c:v>
                </c:pt>
                <c:pt idx="1428">
                  <c:v>49538</c:v>
                </c:pt>
                <c:pt idx="1429">
                  <c:v>49545</c:v>
                </c:pt>
                <c:pt idx="1430">
                  <c:v>49552</c:v>
                </c:pt>
                <c:pt idx="1431">
                  <c:v>49559</c:v>
                </c:pt>
                <c:pt idx="1432">
                  <c:v>49566</c:v>
                </c:pt>
                <c:pt idx="1433">
                  <c:v>49573</c:v>
                </c:pt>
                <c:pt idx="1434">
                  <c:v>49580</c:v>
                </c:pt>
                <c:pt idx="1435">
                  <c:v>49587</c:v>
                </c:pt>
                <c:pt idx="1436">
                  <c:v>49594</c:v>
                </c:pt>
                <c:pt idx="1437">
                  <c:v>49601</c:v>
                </c:pt>
                <c:pt idx="1438">
                  <c:v>49608</c:v>
                </c:pt>
                <c:pt idx="1439">
                  <c:v>49615</c:v>
                </c:pt>
                <c:pt idx="1440">
                  <c:v>49622</c:v>
                </c:pt>
                <c:pt idx="1441">
                  <c:v>49629</c:v>
                </c:pt>
                <c:pt idx="1442">
                  <c:v>49636</c:v>
                </c:pt>
                <c:pt idx="1443">
                  <c:v>49643</c:v>
                </c:pt>
                <c:pt idx="1444">
                  <c:v>49650</c:v>
                </c:pt>
                <c:pt idx="1445">
                  <c:v>49657</c:v>
                </c:pt>
                <c:pt idx="1446">
                  <c:v>49664</c:v>
                </c:pt>
                <c:pt idx="1447">
                  <c:v>49674</c:v>
                </c:pt>
                <c:pt idx="1448">
                  <c:v>49681</c:v>
                </c:pt>
                <c:pt idx="1449">
                  <c:v>49688</c:v>
                </c:pt>
                <c:pt idx="1450">
                  <c:v>49695</c:v>
                </c:pt>
                <c:pt idx="1451">
                  <c:v>49702</c:v>
                </c:pt>
                <c:pt idx="1452">
                  <c:v>49709</c:v>
                </c:pt>
                <c:pt idx="1453">
                  <c:v>49716</c:v>
                </c:pt>
                <c:pt idx="1454">
                  <c:v>49723</c:v>
                </c:pt>
                <c:pt idx="1455">
                  <c:v>49730</c:v>
                </c:pt>
                <c:pt idx="1456">
                  <c:v>49737</c:v>
                </c:pt>
                <c:pt idx="1457">
                  <c:v>49744</c:v>
                </c:pt>
                <c:pt idx="1458">
                  <c:v>49751</c:v>
                </c:pt>
                <c:pt idx="1459">
                  <c:v>49758</c:v>
                </c:pt>
                <c:pt idx="1460">
                  <c:v>49765</c:v>
                </c:pt>
                <c:pt idx="1461">
                  <c:v>49772</c:v>
                </c:pt>
                <c:pt idx="1462">
                  <c:v>49781</c:v>
                </c:pt>
                <c:pt idx="1463">
                  <c:v>49786</c:v>
                </c:pt>
                <c:pt idx="1464">
                  <c:v>49793</c:v>
                </c:pt>
                <c:pt idx="1465">
                  <c:v>49801</c:v>
                </c:pt>
                <c:pt idx="1466">
                  <c:v>49808</c:v>
                </c:pt>
                <c:pt idx="1467">
                  <c:v>49815</c:v>
                </c:pt>
                <c:pt idx="1468">
                  <c:v>49822</c:v>
                </c:pt>
                <c:pt idx="1469">
                  <c:v>49829</c:v>
                </c:pt>
                <c:pt idx="1470">
                  <c:v>49836</c:v>
                </c:pt>
                <c:pt idx="1471">
                  <c:v>49843</c:v>
                </c:pt>
                <c:pt idx="1472">
                  <c:v>49850</c:v>
                </c:pt>
                <c:pt idx="1473">
                  <c:v>49857</c:v>
                </c:pt>
                <c:pt idx="1474">
                  <c:v>49864</c:v>
                </c:pt>
                <c:pt idx="1475">
                  <c:v>49871</c:v>
                </c:pt>
                <c:pt idx="1476">
                  <c:v>49878</c:v>
                </c:pt>
                <c:pt idx="1477">
                  <c:v>49885</c:v>
                </c:pt>
                <c:pt idx="1478">
                  <c:v>49892</c:v>
                </c:pt>
                <c:pt idx="1479">
                  <c:v>49899</c:v>
                </c:pt>
                <c:pt idx="1480">
                  <c:v>49906</c:v>
                </c:pt>
                <c:pt idx="1481">
                  <c:v>49913</c:v>
                </c:pt>
                <c:pt idx="1482">
                  <c:v>49920</c:v>
                </c:pt>
                <c:pt idx="1483">
                  <c:v>49927</c:v>
                </c:pt>
                <c:pt idx="1484">
                  <c:v>49934</c:v>
                </c:pt>
                <c:pt idx="1485">
                  <c:v>49941</c:v>
                </c:pt>
                <c:pt idx="1486">
                  <c:v>49948</c:v>
                </c:pt>
                <c:pt idx="1487">
                  <c:v>49955</c:v>
                </c:pt>
                <c:pt idx="1488">
                  <c:v>49962</c:v>
                </c:pt>
                <c:pt idx="1489">
                  <c:v>49969</c:v>
                </c:pt>
                <c:pt idx="1490">
                  <c:v>49976</c:v>
                </c:pt>
                <c:pt idx="1491">
                  <c:v>49983</c:v>
                </c:pt>
                <c:pt idx="1492">
                  <c:v>49990</c:v>
                </c:pt>
                <c:pt idx="1493">
                  <c:v>49997</c:v>
                </c:pt>
                <c:pt idx="1494">
                  <c:v>50004</c:v>
                </c:pt>
                <c:pt idx="1495">
                  <c:v>50011</c:v>
                </c:pt>
                <c:pt idx="1496">
                  <c:v>50018</c:v>
                </c:pt>
                <c:pt idx="1497">
                  <c:v>50025</c:v>
                </c:pt>
                <c:pt idx="1498">
                  <c:v>50032</c:v>
                </c:pt>
                <c:pt idx="1499">
                  <c:v>50040</c:v>
                </c:pt>
                <c:pt idx="1500">
                  <c:v>50047</c:v>
                </c:pt>
                <c:pt idx="1501">
                  <c:v>50054</c:v>
                </c:pt>
                <c:pt idx="1502">
                  <c:v>50061</c:v>
                </c:pt>
                <c:pt idx="1503">
                  <c:v>50068</c:v>
                </c:pt>
                <c:pt idx="1504">
                  <c:v>50075</c:v>
                </c:pt>
                <c:pt idx="1505">
                  <c:v>50082</c:v>
                </c:pt>
                <c:pt idx="1506">
                  <c:v>50089</c:v>
                </c:pt>
                <c:pt idx="1507">
                  <c:v>50096</c:v>
                </c:pt>
                <c:pt idx="1508">
                  <c:v>50103</c:v>
                </c:pt>
                <c:pt idx="1509">
                  <c:v>50110</c:v>
                </c:pt>
                <c:pt idx="1510">
                  <c:v>50117</c:v>
                </c:pt>
                <c:pt idx="1511">
                  <c:v>50124</c:v>
                </c:pt>
                <c:pt idx="1512">
                  <c:v>50131</c:v>
                </c:pt>
                <c:pt idx="1513">
                  <c:v>50139</c:v>
                </c:pt>
                <c:pt idx="1514">
                  <c:v>50146</c:v>
                </c:pt>
                <c:pt idx="1515">
                  <c:v>50153</c:v>
                </c:pt>
                <c:pt idx="1516">
                  <c:v>50160</c:v>
                </c:pt>
                <c:pt idx="1517">
                  <c:v>50167</c:v>
                </c:pt>
                <c:pt idx="1518">
                  <c:v>50174</c:v>
                </c:pt>
                <c:pt idx="1519">
                  <c:v>50181</c:v>
                </c:pt>
                <c:pt idx="1520">
                  <c:v>50188</c:v>
                </c:pt>
                <c:pt idx="1521">
                  <c:v>50195</c:v>
                </c:pt>
                <c:pt idx="1522">
                  <c:v>50202</c:v>
                </c:pt>
                <c:pt idx="1523">
                  <c:v>50209</c:v>
                </c:pt>
                <c:pt idx="1524">
                  <c:v>50216</c:v>
                </c:pt>
                <c:pt idx="1525">
                  <c:v>50223</c:v>
                </c:pt>
                <c:pt idx="1526">
                  <c:v>50230</c:v>
                </c:pt>
                <c:pt idx="1527">
                  <c:v>50237</c:v>
                </c:pt>
                <c:pt idx="1528">
                  <c:v>50244</c:v>
                </c:pt>
                <c:pt idx="1529">
                  <c:v>50251</c:v>
                </c:pt>
                <c:pt idx="1530">
                  <c:v>50258</c:v>
                </c:pt>
                <c:pt idx="1531">
                  <c:v>50265</c:v>
                </c:pt>
                <c:pt idx="1532">
                  <c:v>50272</c:v>
                </c:pt>
                <c:pt idx="1533">
                  <c:v>50279</c:v>
                </c:pt>
                <c:pt idx="1534">
                  <c:v>50286</c:v>
                </c:pt>
                <c:pt idx="1535">
                  <c:v>50293</c:v>
                </c:pt>
                <c:pt idx="1536">
                  <c:v>50300</c:v>
                </c:pt>
                <c:pt idx="1537">
                  <c:v>50307</c:v>
                </c:pt>
                <c:pt idx="1538">
                  <c:v>50314</c:v>
                </c:pt>
                <c:pt idx="1539">
                  <c:v>50321</c:v>
                </c:pt>
                <c:pt idx="1540">
                  <c:v>50328</c:v>
                </c:pt>
                <c:pt idx="1541">
                  <c:v>50335</c:v>
                </c:pt>
                <c:pt idx="1542">
                  <c:v>50342</c:v>
                </c:pt>
                <c:pt idx="1543">
                  <c:v>50349</c:v>
                </c:pt>
                <c:pt idx="1544">
                  <c:v>50356</c:v>
                </c:pt>
                <c:pt idx="1545">
                  <c:v>50363</c:v>
                </c:pt>
                <c:pt idx="1546">
                  <c:v>50370</c:v>
                </c:pt>
                <c:pt idx="1547">
                  <c:v>50377</c:v>
                </c:pt>
                <c:pt idx="1548">
                  <c:v>50384</c:v>
                </c:pt>
                <c:pt idx="1549">
                  <c:v>50391</c:v>
                </c:pt>
                <c:pt idx="1550">
                  <c:v>50398</c:v>
                </c:pt>
                <c:pt idx="1551">
                  <c:v>50405</c:v>
                </c:pt>
                <c:pt idx="1552">
                  <c:v>50412</c:v>
                </c:pt>
                <c:pt idx="1553">
                  <c:v>50419</c:v>
                </c:pt>
                <c:pt idx="1554">
                  <c:v>50426</c:v>
                </c:pt>
                <c:pt idx="1555">
                  <c:v>50433</c:v>
                </c:pt>
                <c:pt idx="1556">
                  <c:v>50440</c:v>
                </c:pt>
                <c:pt idx="1557">
                  <c:v>50447</c:v>
                </c:pt>
                <c:pt idx="1558">
                  <c:v>50454</c:v>
                </c:pt>
                <c:pt idx="1559">
                  <c:v>50461</c:v>
                </c:pt>
                <c:pt idx="1560">
                  <c:v>50468</c:v>
                </c:pt>
                <c:pt idx="1561">
                  <c:v>50475</c:v>
                </c:pt>
                <c:pt idx="1562">
                  <c:v>50482</c:v>
                </c:pt>
                <c:pt idx="1563">
                  <c:v>50489</c:v>
                </c:pt>
                <c:pt idx="1564">
                  <c:v>50496</c:v>
                </c:pt>
                <c:pt idx="1565">
                  <c:v>50503</c:v>
                </c:pt>
                <c:pt idx="1566">
                  <c:v>50510</c:v>
                </c:pt>
                <c:pt idx="1567">
                  <c:v>50517</c:v>
                </c:pt>
                <c:pt idx="1568">
                  <c:v>50524</c:v>
                </c:pt>
                <c:pt idx="1569">
                  <c:v>50531</c:v>
                </c:pt>
                <c:pt idx="1570">
                  <c:v>50538</c:v>
                </c:pt>
                <c:pt idx="1571">
                  <c:v>50545</c:v>
                </c:pt>
                <c:pt idx="1572">
                  <c:v>50552</c:v>
                </c:pt>
                <c:pt idx="1573">
                  <c:v>50559</c:v>
                </c:pt>
                <c:pt idx="1574">
                  <c:v>50566</c:v>
                </c:pt>
                <c:pt idx="1575">
                  <c:v>50573</c:v>
                </c:pt>
                <c:pt idx="1576">
                  <c:v>50580</c:v>
                </c:pt>
                <c:pt idx="1577">
                  <c:v>50587</c:v>
                </c:pt>
                <c:pt idx="1578">
                  <c:v>50594</c:v>
                </c:pt>
                <c:pt idx="1579">
                  <c:v>50601</c:v>
                </c:pt>
                <c:pt idx="1580">
                  <c:v>50608</c:v>
                </c:pt>
                <c:pt idx="1581">
                  <c:v>50615</c:v>
                </c:pt>
                <c:pt idx="1582">
                  <c:v>50622</c:v>
                </c:pt>
                <c:pt idx="1583">
                  <c:v>50629</c:v>
                </c:pt>
                <c:pt idx="1584">
                  <c:v>50636</c:v>
                </c:pt>
                <c:pt idx="1585">
                  <c:v>50643</c:v>
                </c:pt>
                <c:pt idx="1586">
                  <c:v>50650</c:v>
                </c:pt>
                <c:pt idx="1587">
                  <c:v>50657</c:v>
                </c:pt>
                <c:pt idx="1588">
                  <c:v>50664</c:v>
                </c:pt>
                <c:pt idx="1589">
                  <c:v>50671</c:v>
                </c:pt>
                <c:pt idx="1590">
                  <c:v>50678</c:v>
                </c:pt>
                <c:pt idx="1591">
                  <c:v>50685</c:v>
                </c:pt>
                <c:pt idx="1592">
                  <c:v>50692</c:v>
                </c:pt>
                <c:pt idx="1593">
                  <c:v>50699</c:v>
                </c:pt>
                <c:pt idx="1594">
                  <c:v>50706</c:v>
                </c:pt>
                <c:pt idx="1595">
                  <c:v>50713</c:v>
                </c:pt>
                <c:pt idx="1596">
                  <c:v>50720</c:v>
                </c:pt>
                <c:pt idx="1597">
                  <c:v>50727</c:v>
                </c:pt>
                <c:pt idx="1598">
                  <c:v>50734</c:v>
                </c:pt>
                <c:pt idx="1599">
                  <c:v>50741</c:v>
                </c:pt>
                <c:pt idx="1600">
                  <c:v>50748</c:v>
                </c:pt>
                <c:pt idx="1601">
                  <c:v>50755</c:v>
                </c:pt>
                <c:pt idx="1602">
                  <c:v>50762</c:v>
                </c:pt>
                <c:pt idx="1603">
                  <c:v>50769</c:v>
                </c:pt>
                <c:pt idx="1604">
                  <c:v>50776</c:v>
                </c:pt>
                <c:pt idx="1605">
                  <c:v>50783</c:v>
                </c:pt>
                <c:pt idx="1606">
                  <c:v>50790</c:v>
                </c:pt>
                <c:pt idx="1607">
                  <c:v>50797</c:v>
                </c:pt>
                <c:pt idx="1608">
                  <c:v>50804</c:v>
                </c:pt>
                <c:pt idx="1609">
                  <c:v>50811</c:v>
                </c:pt>
                <c:pt idx="1610">
                  <c:v>50818</c:v>
                </c:pt>
                <c:pt idx="1611">
                  <c:v>50825</c:v>
                </c:pt>
                <c:pt idx="1612">
                  <c:v>50832</c:v>
                </c:pt>
                <c:pt idx="1613">
                  <c:v>50839</c:v>
                </c:pt>
                <c:pt idx="1614">
                  <c:v>50846</c:v>
                </c:pt>
                <c:pt idx="1615">
                  <c:v>50853</c:v>
                </c:pt>
                <c:pt idx="1616">
                  <c:v>50860</c:v>
                </c:pt>
                <c:pt idx="1617">
                  <c:v>50867</c:v>
                </c:pt>
                <c:pt idx="1618">
                  <c:v>50874</c:v>
                </c:pt>
                <c:pt idx="1619">
                  <c:v>50881</c:v>
                </c:pt>
                <c:pt idx="1620">
                  <c:v>50888</c:v>
                </c:pt>
                <c:pt idx="1621">
                  <c:v>50895</c:v>
                </c:pt>
                <c:pt idx="1622">
                  <c:v>50902</c:v>
                </c:pt>
                <c:pt idx="1623">
                  <c:v>50909</c:v>
                </c:pt>
                <c:pt idx="1624">
                  <c:v>50916</c:v>
                </c:pt>
                <c:pt idx="1625">
                  <c:v>50923</c:v>
                </c:pt>
                <c:pt idx="1626">
                  <c:v>50930</c:v>
                </c:pt>
                <c:pt idx="1627">
                  <c:v>50937</c:v>
                </c:pt>
                <c:pt idx="1628">
                  <c:v>50944</c:v>
                </c:pt>
                <c:pt idx="1629">
                  <c:v>50951</c:v>
                </c:pt>
                <c:pt idx="1630">
                  <c:v>50958</c:v>
                </c:pt>
                <c:pt idx="1631">
                  <c:v>50965</c:v>
                </c:pt>
                <c:pt idx="1632">
                  <c:v>50972</c:v>
                </c:pt>
                <c:pt idx="1633">
                  <c:v>50979</c:v>
                </c:pt>
                <c:pt idx="1634">
                  <c:v>50986</c:v>
                </c:pt>
                <c:pt idx="1635">
                  <c:v>50993</c:v>
                </c:pt>
                <c:pt idx="1636">
                  <c:v>51000</c:v>
                </c:pt>
                <c:pt idx="1637">
                  <c:v>51007</c:v>
                </c:pt>
                <c:pt idx="1638">
                  <c:v>51014</c:v>
                </c:pt>
                <c:pt idx="1639">
                  <c:v>51021</c:v>
                </c:pt>
                <c:pt idx="1640">
                  <c:v>51028</c:v>
                </c:pt>
                <c:pt idx="1641">
                  <c:v>51035</c:v>
                </c:pt>
                <c:pt idx="1642">
                  <c:v>51042</c:v>
                </c:pt>
                <c:pt idx="1643">
                  <c:v>51049</c:v>
                </c:pt>
                <c:pt idx="1644">
                  <c:v>51056</c:v>
                </c:pt>
                <c:pt idx="1645">
                  <c:v>51063</c:v>
                </c:pt>
                <c:pt idx="1646">
                  <c:v>51070</c:v>
                </c:pt>
                <c:pt idx="1647">
                  <c:v>51077</c:v>
                </c:pt>
                <c:pt idx="1648">
                  <c:v>51084</c:v>
                </c:pt>
                <c:pt idx="1649">
                  <c:v>51091</c:v>
                </c:pt>
                <c:pt idx="1650">
                  <c:v>51098</c:v>
                </c:pt>
                <c:pt idx="1651">
                  <c:v>51105</c:v>
                </c:pt>
                <c:pt idx="1652">
                  <c:v>51112</c:v>
                </c:pt>
                <c:pt idx="1653">
                  <c:v>51119</c:v>
                </c:pt>
                <c:pt idx="1654">
                  <c:v>51126</c:v>
                </c:pt>
                <c:pt idx="1655">
                  <c:v>51133</c:v>
                </c:pt>
                <c:pt idx="1656">
                  <c:v>51140</c:v>
                </c:pt>
                <c:pt idx="1657">
                  <c:v>51147</c:v>
                </c:pt>
                <c:pt idx="1658">
                  <c:v>51154</c:v>
                </c:pt>
                <c:pt idx="1659">
                  <c:v>51161</c:v>
                </c:pt>
                <c:pt idx="1660">
                  <c:v>51168</c:v>
                </c:pt>
                <c:pt idx="1661">
                  <c:v>51175</c:v>
                </c:pt>
                <c:pt idx="1662">
                  <c:v>51182</c:v>
                </c:pt>
                <c:pt idx="1663">
                  <c:v>51189</c:v>
                </c:pt>
                <c:pt idx="1664">
                  <c:v>51196</c:v>
                </c:pt>
                <c:pt idx="1665">
                  <c:v>51203</c:v>
                </c:pt>
                <c:pt idx="1666">
                  <c:v>51210</c:v>
                </c:pt>
                <c:pt idx="1667">
                  <c:v>51217</c:v>
                </c:pt>
                <c:pt idx="1668">
                  <c:v>51224</c:v>
                </c:pt>
                <c:pt idx="1669">
                  <c:v>51231</c:v>
                </c:pt>
                <c:pt idx="1670">
                  <c:v>51238</c:v>
                </c:pt>
                <c:pt idx="1671">
                  <c:v>51245</c:v>
                </c:pt>
                <c:pt idx="1672">
                  <c:v>51252</c:v>
                </c:pt>
                <c:pt idx="1673">
                  <c:v>51260</c:v>
                </c:pt>
                <c:pt idx="1674">
                  <c:v>51267</c:v>
                </c:pt>
                <c:pt idx="1675">
                  <c:v>51274</c:v>
                </c:pt>
                <c:pt idx="1676">
                  <c:v>51281</c:v>
                </c:pt>
                <c:pt idx="1677">
                  <c:v>51288</c:v>
                </c:pt>
                <c:pt idx="1678">
                  <c:v>51295</c:v>
                </c:pt>
                <c:pt idx="1679">
                  <c:v>51302</c:v>
                </c:pt>
                <c:pt idx="1680">
                  <c:v>51309</c:v>
                </c:pt>
                <c:pt idx="1681">
                  <c:v>51316</c:v>
                </c:pt>
                <c:pt idx="1682">
                  <c:v>51323</c:v>
                </c:pt>
                <c:pt idx="1683">
                  <c:v>51330</c:v>
                </c:pt>
                <c:pt idx="1684">
                  <c:v>51337</c:v>
                </c:pt>
                <c:pt idx="1685">
                  <c:v>51344</c:v>
                </c:pt>
                <c:pt idx="1686">
                  <c:v>51351</c:v>
                </c:pt>
                <c:pt idx="1687">
                  <c:v>51358</c:v>
                </c:pt>
                <c:pt idx="1688">
                  <c:v>51365</c:v>
                </c:pt>
                <c:pt idx="1689">
                  <c:v>51372</c:v>
                </c:pt>
                <c:pt idx="1690">
                  <c:v>51379</c:v>
                </c:pt>
                <c:pt idx="1691">
                  <c:v>51386</c:v>
                </c:pt>
                <c:pt idx="1692">
                  <c:v>51393</c:v>
                </c:pt>
                <c:pt idx="1693">
                  <c:v>51400</c:v>
                </c:pt>
                <c:pt idx="1694">
                  <c:v>51407</c:v>
                </c:pt>
                <c:pt idx="1695">
                  <c:v>51414</c:v>
                </c:pt>
                <c:pt idx="1696">
                  <c:v>51421</c:v>
                </c:pt>
                <c:pt idx="1697">
                  <c:v>51428</c:v>
                </c:pt>
                <c:pt idx="1698">
                  <c:v>51435</c:v>
                </c:pt>
                <c:pt idx="1699">
                  <c:v>51442</c:v>
                </c:pt>
                <c:pt idx="1700">
                  <c:v>51449</c:v>
                </c:pt>
                <c:pt idx="1701">
                  <c:v>51456</c:v>
                </c:pt>
                <c:pt idx="1702">
                  <c:v>51463</c:v>
                </c:pt>
                <c:pt idx="1703">
                  <c:v>51470</c:v>
                </c:pt>
                <c:pt idx="1704">
                  <c:v>51477</c:v>
                </c:pt>
                <c:pt idx="1705">
                  <c:v>51484</c:v>
                </c:pt>
                <c:pt idx="1706">
                  <c:v>51491</c:v>
                </c:pt>
                <c:pt idx="1707">
                  <c:v>51501</c:v>
                </c:pt>
                <c:pt idx="1708">
                  <c:v>51508</c:v>
                </c:pt>
                <c:pt idx="1709">
                  <c:v>51515</c:v>
                </c:pt>
                <c:pt idx="1710">
                  <c:v>51522</c:v>
                </c:pt>
                <c:pt idx="1711">
                  <c:v>51529</c:v>
                </c:pt>
                <c:pt idx="1712">
                  <c:v>51536</c:v>
                </c:pt>
                <c:pt idx="1713">
                  <c:v>51543</c:v>
                </c:pt>
                <c:pt idx="1714">
                  <c:v>51550</c:v>
                </c:pt>
                <c:pt idx="1715">
                  <c:v>51557</c:v>
                </c:pt>
                <c:pt idx="1716">
                  <c:v>51564</c:v>
                </c:pt>
                <c:pt idx="1717">
                  <c:v>51571</c:v>
                </c:pt>
                <c:pt idx="1718">
                  <c:v>51578</c:v>
                </c:pt>
                <c:pt idx="1719">
                  <c:v>51585</c:v>
                </c:pt>
                <c:pt idx="1720">
                  <c:v>51592</c:v>
                </c:pt>
                <c:pt idx="1721">
                  <c:v>51599</c:v>
                </c:pt>
                <c:pt idx="1722">
                  <c:v>51606</c:v>
                </c:pt>
                <c:pt idx="1723">
                  <c:v>51615</c:v>
                </c:pt>
                <c:pt idx="1724">
                  <c:v>51620</c:v>
                </c:pt>
                <c:pt idx="1725">
                  <c:v>51627</c:v>
                </c:pt>
                <c:pt idx="1726">
                  <c:v>51634</c:v>
                </c:pt>
                <c:pt idx="1727">
                  <c:v>51641</c:v>
                </c:pt>
                <c:pt idx="1728">
                  <c:v>51648</c:v>
                </c:pt>
                <c:pt idx="1729">
                  <c:v>51655</c:v>
                </c:pt>
                <c:pt idx="1730">
                  <c:v>51662</c:v>
                </c:pt>
                <c:pt idx="1731">
                  <c:v>51669</c:v>
                </c:pt>
                <c:pt idx="1732">
                  <c:v>51676</c:v>
                </c:pt>
                <c:pt idx="1733">
                  <c:v>51683</c:v>
                </c:pt>
                <c:pt idx="1734">
                  <c:v>51690</c:v>
                </c:pt>
                <c:pt idx="1735">
                  <c:v>51697</c:v>
                </c:pt>
                <c:pt idx="1736">
                  <c:v>51704</c:v>
                </c:pt>
                <c:pt idx="1737">
                  <c:v>51711</c:v>
                </c:pt>
                <c:pt idx="1738">
                  <c:v>51718</c:v>
                </c:pt>
                <c:pt idx="1739">
                  <c:v>51725</c:v>
                </c:pt>
                <c:pt idx="1740">
                  <c:v>51732</c:v>
                </c:pt>
                <c:pt idx="1741">
                  <c:v>51739</c:v>
                </c:pt>
                <c:pt idx="1742">
                  <c:v>51746</c:v>
                </c:pt>
                <c:pt idx="1743">
                  <c:v>51753</c:v>
                </c:pt>
                <c:pt idx="1744">
                  <c:v>51760</c:v>
                </c:pt>
                <c:pt idx="1745">
                  <c:v>51767</c:v>
                </c:pt>
                <c:pt idx="1746">
                  <c:v>51774</c:v>
                </c:pt>
                <c:pt idx="1747">
                  <c:v>51781</c:v>
                </c:pt>
                <c:pt idx="1748">
                  <c:v>51788</c:v>
                </c:pt>
                <c:pt idx="1749">
                  <c:v>51795</c:v>
                </c:pt>
                <c:pt idx="1750">
                  <c:v>51802</c:v>
                </c:pt>
                <c:pt idx="1751">
                  <c:v>51809</c:v>
                </c:pt>
                <c:pt idx="1752">
                  <c:v>51816</c:v>
                </c:pt>
                <c:pt idx="1753">
                  <c:v>51823</c:v>
                </c:pt>
                <c:pt idx="1754">
                  <c:v>51830</c:v>
                </c:pt>
                <c:pt idx="1755">
                  <c:v>51837</c:v>
                </c:pt>
                <c:pt idx="1756">
                  <c:v>51844</c:v>
                </c:pt>
                <c:pt idx="1757">
                  <c:v>51851</c:v>
                </c:pt>
                <c:pt idx="1758">
                  <c:v>51858</c:v>
                </c:pt>
                <c:pt idx="1759">
                  <c:v>51866</c:v>
                </c:pt>
                <c:pt idx="1760">
                  <c:v>51873</c:v>
                </c:pt>
                <c:pt idx="1761">
                  <c:v>51880</c:v>
                </c:pt>
                <c:pt idx="1762">
                  <c:v>51887</c:v>
                </c:pt>
                <c:pt idx="1763">
                  <c:v>51894</c:v>
                </c:pt>
                <c:pt idx="1764">
                  <c:v>51901</c:v>
                </c:pt>
                <c:pt idx="1765">
                  <c:v>51908</c:v>
                </c:pt>
                <c:pt idx="1766">
                  <c:v>51915</c:v>
                </c:pt>
                <c:pt idx="1767">
                  <c:v>51922</c:v>
                </c:pt>
                <c:pt idx="1768">
                  <c:v>51929</c:v>
                </c:pt>
                <c:pt idx="1769">
                  <c:v>51936</c:v>
                </c:pt>
                <c:pt idx="1770">
                  <c:v>51943</c:v>
                </c:pt>
                <c:pt idx="1771">
                  <c:v>51950</c:v>
                </c:pt>
                <c:pt idx="1772">
                  <c:v>51957</c:v>
                </c:pt>
                <c:pt idx="1773">
                  <c:v>51966</c:v>
                </c:pt>
                <c:pt idx="1774">
                  <c:v>51973</c:v>
                </c:pt>
                <c:pt idx="1775">
                  <c:v>51980</c:v>
                </c:pt>
                <c:pt idx="1776">
                  <c:v>51988</c:v>
                </c:pt>
                <c:pt idx="1777">
                  <c:v>51994</c:v>
                </c:pt>
                <c:pt idx="1778">
                  <c:v>52001</c:v>
                </c:pt>
                <c:pt idx="1779">
                  <c:v>52008</c:v>
                </c:pt>
                <c:pt idx="1780">
                  <c:v>52015</c:v>
                </c:pt>
                <c:pt idx="1781">
                  <c:v>52022</c:v>
                </c:pt>
                <c:pt idx="1782">
                  <c:v>52029</c:v>
                </c:pt>
                <c:pt idx="1783">
                  <c:v>52036</c:v>
                </c:pt>
                <c:pt idx="1784">
                  <c:v>52043</c:v>
                </c:pt>
                <c:pt idx="1785">
                  <c:v>52050</c:v>
                </c:pt>
                <c:pt idx="1786">
                  <c:v>52057</c:v>
                </c:pt>
                <c:pt idx="1787">
                  <c:v>52064</c:v>
                </c:pt>
                <c:pt idx="1788">
                  <c:v>52071</c:v>
                </c:pt>
                <c:pt idx="1789">
                  <c:v>52078</c:v>
                </c:pt>
                <c:pt idx="1790">
                  <c:v>52085</c:v>
                </c:pt>
                <c:pt idx="1791">
                  <c:v>52092</c:v>
                </c:pt>
                <c:pt idx="1792">
                  <c:v>52099</c:v>
                </c:pt>
                <c:pt idx="1793">
                  <c:v>52106</c:v>
                </c:pt>
                <c:pt idx="1794">
                  <c:v>52113</c:v>
                </c:pt>
                <c:pt idx="1795">
                  <c:v>52120</c:v>
                </c:pt>
                <c:pt idx="1796">
                  <c:v>52127</c:v>
                </c:pt>
                <c:pt idx="1797">
                  <c:v>52134</c:v>
                </c:pt>
                <c:pt idx="1798">
                  <c:v>52141</c:v>
                </c:pt>
                <c:pt idx="1799">
                  <c:v>52148</c:v>
                </c:pt>
                <c:pt idx="1800">
                  <c:v>52155</c:v>
                </c:pt>
                <c:pt idx="1801">
                  <c:v>52162</c:v>
                </c:pt>
                <c:pt idx="1802">
                  <c:v>52169</c:v>
                </c:pt>
                <c:pt idx="1803">
                  <c:v>52176</c:v>
                </c:pt>
                <c:pt idx="1804">
                  <c:v>52183</c:v>
                </c:pt>
                <c:pt idx="1805">
                  <c:v>52190</c:v>
                </c:pt>
                <c:pt idx="1806">
                  <c:v>52197</c:v>
                </c:pt>
                <c:pt idx="1807">
                  <c:v>52204</c:v>
                </c:pt>
                <c:pt idx="1808">
                  <c:v>52211</c:v>
                </c:pt>
                <c:pt idx="1809">
                  <c:v>52218</c:v>
                </c:pt>
                <c:pt idx="1810">
                  <c:v>52229</c:v>
                </c:pt>
                <c:pt idx="1811">
                  <c:v>52233</c:v>
                </c:pt>
                <c:pt idx="1812">
                  <c:v>52239</c:v>
                </c:pt>
                <c:pt idx="1813">
                  <c:v>52246</c:v>
                </c:pt>
                <c:pt idx="1814">
                  <c:v>52253</c:v>
                </c:pt>
                <c:pt idx="1815">
                  <c:v>52260</c:v>
                </c:pt>
                <c:pt idx="1816">
                  <c:v>52267</c:v>
                </c:pt>
                <c:pt idx="1817">
                  <c:v>52274</c:v>
                </c:pt>
                <c:pt idx="1818">
                  <c:v>52281</c:v>
                </c:pt>
                <c:pt idx="1819">
                  <c:v>52288</c:v>
                </c:pt>
                <c:pt idx="1820">
                  <c:v>52295</c:v>
                </c:pt>
                <c:pt idx="1821">
                  <c:v>52302</c:v>
                </c:pt>
                <c:pt idx="1822">
                  <c:v>52309</c:v>
                </c:pt>
                <c:pt idx="1823">
                  <c:v>52316</c:v>
                </c:pt>
                <c:pt idx="1824">
                  <c:v>52323</c:v>
                </c:pt>
                <c:pt idx="1825">
                  <c:v>52330</c:v>
                </c:pt>
                <c:pt idx="1826">
                  <c:v>52337</c:v>
                </c:pt>
                <c:pt idx="1827">
                  <c:v>52344</c:v>
                </c:pt>
                <c:pt idx="1828">
                  <c:v>52351</c:v>
                </c:pt>
                <c:pt idx="1829">
                  <c:v>52358</c:v>
                </c:pt>
                <c:pt idx="1830">
                  <c:v>52365</c:v>
                </c:pt>
                <c:pt idx="1831">
                  <c:v>52372</c:v>
                </c:pt>
                <c:pt idx="1832">
                  <c:v>52379</c:v>
                </c:pt>
                <c:pt idx="1833">
                  <c:v>52386</c:v>
                </c:pt>
                <c:pt idx="1834">
                  <c:v>52393</c:v>
                </c:pt>
                <c:pt idx="1835">
                  <c:v>52400</c:v>
                </c:pt>
                <c:pt idx="1836">
                  <c:v>52407</c:v>
                </c:pt>
                <c:pt idx="1837">
                  <c:v>52414</c:v>
                </c:pt>
                <c:pt idx="1838">
                  <c:v>52421</c:v>
                </c:pt>
                <c:pt idx="1839">
                  <c:v>52428</c:v>
                </c:pt>
                <c:pt idx="1840">
                  <c:v>52435</c:v>
                </c:pt>
                <c:pt idx="1841">
                  <c:v>52442</c:v>
                </c:pt>
                <c:pt idx="1842">
                  <c:v>52449</c:v>
                </c:pt>
                <c:pt idx="1843">
                  <c:v>52456</c:v>
                </c:pt>
                <c:pt idx="1844">
                  <c:v>52463</c:v>
                </c:pt>
                <c:pt idx="1845">
                  <c:v>52470</c:v>
                </c:pt>
                <c:pt idx="1846">
                  <c:v>52477</c:v>
                </c:pt>
                <c:pt idx="1847">
                  <c:v>52484</c:v>
                </c:pt>
                <c:pt idx="1848">
                  <c:v>52491</c:v>
                </c:pt>
                <c:pt idx="1849">
                  <c:v>52498</c:v>
                </c:pt>
                <c:pt idx="1850">
                  <c:v>52505</c:v>
                </c:pt>
                <c:pt idx="1851">
                  <c:v>52512</c:v>
                </c:pt>
                <c:pt idx="1852">
                  <c:v>52519</c:v>
                </c:pt>
                <c:pt idx="1853">
                  <c:v>52526</c:v>
                </c:pt>
                <c:pt idx="1854">
                  <c:v>52533</c:v>
                </c:pt>
                <c:pt idx="1855">
                  <c:v>52540</c:v>
                </c:pt>
                <c:pt idx="1856">
                  <c:v>52547</c:v>
                </c:pt>
                <c:pt idx="1857">
                  <c:v>52554</c:v>
                </c:pt>
                <c:pt idx="1858">
                  <c:v>52561</c:v>
                </c:pt>
                <c:pt idx="1859">
                  <c:v>52568</c:v>
                </c:pt>
                <c:pt idx="1860">
                  <c:v>52575</c:v>
                </c:pt>
                <c:pt idx="1861">
                  <c:v>52582</c:v>
                </c:pt>
                <c:pt idx="1862">
                  <c:v>52589</c:v>
                </c:pt>
                <c:pt idx="1863">
                  <c:v>52596</c:v>
                </c:pt>
                <c:pt idx="1864">
                  <c:v>52603</c:v>
                </c:pt>
                <c:pt idx="1865">
                  <c:v>52610</c:v>
                </c:pt>
                <c:pt idx="1866">
                  <c:v>52617</c:v>
                </c:pt>
                <c:pt idx="1867">
                  <c:v>52624</c:v>
                </c:pt>
                <c:pt idx="1868">
                  <c:v>52631</c:v>
                </c:pt>
                <c:pt idx="1869">
                  <c:v>52638</c:v>
                </c:pt>
                <c:pt idx="1870">
                  <c:v>52645</c:v>
                </c:pt>
                <c:pt idx="1871">
                  <c:v>52652</c:v>
                </c:pt>
                <c:pt idx="1872">
                  <c:v>52659</c:v>
                </c:pt>
                <c:pt idx="1873">
                  <c:v>52666</c:v>
                </c:pt>
                <c:pt idx="1874">
                  <c:v>52673</c:v>
                </c:pt>
                <c:pt idx="1875">
                  <c:v>52680</c:v>
                </c:pt>
                <c:pt idx="1876">
                  <c:v>52687</c:v>
                </c:pt>
                <c:pt idx="1877">
                  <c:v>52694</c:v>
                </c:pt>
                <c:pt idx="1878">
                  <c:v>52701</c:v>
                </c:pt>
                <c:pt idx="1879">
                  <c:v>52708</c:v>
                </c:pt>
                <c:pt idx="1880">
                  <c:v>52715</c:v>
                </c:pt>
                <c:pt idx="1881">
                  <c:v>52722</c:v>
                </c:pt>
                <c:pt idx="1882">
                  <c:v>52729</c:v>
                </c:pt>
                <c:pt idx="1883">
                  <c:v>52736</c:v>
                </c:pt>
                <c:pt idx="1884">
                  <c:v>52743</c:v>
                </c:pt>
                <c:pt idx="1885">
                  <c:v>52750</c:v>
                </c:pt>
                <c:pt idx="1886">
                  <c:v>52757</c:v>
                </c:pt>
                <c:pt idx="1887">
                  <c:v>52764</c:v>
                </c:pt>
                <c:pt idx="1888">
                  <c:v>52771</c:v>
                </c:pt>
                <c:pt idx="1889">
                  <c:v>52778</c:v>
                </c:pt>
                <c:pt idx="1890">
                  <c:v>52785</c:v>
                </c:pt>
                <c:pt idx="1891">
                  <c:v>52792</c:v>
                </c:pt>
                <c:pt idx="1892">
                  <c:v>52799</c:v>
                </c:pt>
                <c:pt idx="1893">
                  <c:v>52806</c:v>
                </c:pt>
                <c:pt idx="1894">
                  <c:v>52813</c:v>
                </c:pt>
                <c:pt idx="1895">
                  <c:v>52820</c:v>
                </c:pt>
                <c:pt idx="1896">
                  <c:v>52827</c:v>
                </c:pt>
                <c:pt idx="1897">
                  <c:v>52834</c:v>
                </c:pt>
                <c:pt idx="1898">
                  <c:v>52841</c:v>
                </c:pt>
                <c:pt idx="1899">
                  <c:v>52848</c:v>
                </c:pt>
                <c:pt idx="1900">
                  <c:v>52855</c:v>
                </c:pt>
                <c:pt idx="1901">
                  <c:v>52862</c:v>
                </c:pt>
                <c:pt idx="1902">
                  <c:v>52869</c:v>
                </c:pt>
                <c:pt idx="1903">
                  <c:v>52876</c:v>
                </c:pt>
                <c:pt idx="1904">
                  <c:v>52883</c:v>
                </c:pt>
                <c:pt idx="1905">
                  <c:v>52890</c:v>
                </c:pt>
                <c:pt idx="1906">
                  <c:v>52897</c:v>
                </c:pt>
                <c:pt idx="1907">
                  <c:v>52904</c:v>
                </c:pt>
                <c:pt idx="1908">
                  <c:v>52911</c:v>
                </c:pt>
                <c:pt idx="1909">
                  <c:v>52918</c:v>
                </c:pt>
                <c:pt idx="1910">
                  <c:v>52925</c:v>
                </c:pt>
                <c:pt idx="1911">
                  <c:v>52932</c:v>
                </c:pt>
                <c:pt idx="1912">
                  <c:v>52939</c:v>
                </c:pt>
                <c:pt idx="1913">
                  <c:v>52946</c:v>
                </c:pt>
                <c:pt idx="1914">
                  <c:v>52953</c:v>
                </c:pt>
                <c:pt idx="1915">
                  <c:v>52960</c:v>
                </c:pt>
                <c:pt idx="1916">
                  <c:v>52967</c:v>
                </c:pt>
                <c:pt idx="1917">
                  <c:v>52974</c:v>
                </c:pt>
                <c:pt idx="1918">
                  <c:v>52981</c:v>
                </c:pt>
                <c:pt idx="1919">
                  <c:v>52988</c:v>
                </c:pt>
                <c:pt idx="1920">
                  <c:v>52995</c:v>
                </c:pt>
                <c:pt idx="1921">
                  <c:v>53002</c:v>
                </c:pt>
                <c:pt idx="1922">
                  <c:v>53009</c:v>
                </c:pt>
                <c:pt idx="1923">
                  <c:v>53016</c:v>
                </c:pt>
                <c:pt idx="1924">
                  <c:v>53023</c:v>
                </c:pt>
                <c:pt idx="1925">
                  <c:v>53030</c:v>
                </c:pt>
                <c:pt idx="1926">
                  <c:v>53037</c:v>
                </c:pt>
                <c:pt idx="1927">
                  <c:v>53044</c:v>
                </c:pt>
                <c:pt idx="1928">
                  <c:v>53051</c:v>
                </c:pt>
                <c:pt idx="1929">
                  <c:v>53058</c:v>
                </c:pt>
                <c:pt idx="1930">
                  <c:v>53065</c:v>
                </c:pt>
                <c:pt idx="1931">
                  <c:v>53072</c:v>
                </c:pt>
                <c:pt idx="1932">
                  <c:v>53079</c:v>
                </c:pt>
                <c:pt idx="1933">
                  <c:v>53086</c:v>
                </c:pt>
                <c:pt idx="1934">
                  <c:v>53093</c:v>
                </c:pt>
                <c:pt idx="1935">
                  <c:v>53100</c:v>
                </c:pt>
                <c:pt idx="1936">
                  <c:v>53107</c:v>
                </c:pt>
                <c:pt idx="1937">
                  <c:v>53114</c:v>
                </c:pt>
                <c:pt idx="1938">
                  <c:v>53121</c:v>
                </c:pt>
                <c:pt idx="1939">
                  <c:v>53128</c:v>
                </c:pt>
                <c:pt idx="1940">
                  <c:v>53135</c:v>
                </c:pt>
                <c:pt idx="1941">
                  <c:v>53142</c:v>
                </c:pt>
                <c:pt idx="1942">
                  <c:v>53149</c:v>
                </c:pt>
                <c:pt idx="1943">
                  <c:v>53156</c:v>
                </c:pt>
                <c:pt idx="1944">
                  <c:v>53163</c:v>
                </c:pt>
                <c:pt idx="1945">
                  <c:v>53170</c:v>
                </c:pt>
                <c:pt idx="1946">
                  <c:v>53177</c:v>
                </c:pt>
                <c:pt idx="1947">
                  <c:v>53184</c:v>
                </c:pt>
                <c:pt idx="1948">
                  <c:v>53191</c:v>
                </c:pt>
                <c:pt idx="1949">
                  <c:v>53198</c:v>
                </c:pt>
                <c:pt idx="1950">
                  <c:v>53205</c:v>
                </c:pt>
                <c:pt idx="1951">
                  <c:v>53212</c:v>
                </c:pt>
                <c:pt idx="1952">
                  <c:v>53219</c:v>
                </c:pt>
                <c:pt idx="1953">
                  <c:v>53226</c:v>
                </c:pt>
                <c:pt idx="1954">
                  <c:v>53233</c:v>
                </c:pt>
                <c:pt idx="1955">
                  <c:v>53240</c:v>
                </c:pt>
                <c:pt idx="1956">
                  <c:v>53247</c:v>
                </c:pt>
                <c:pt idx="1957">
                  <c:v>53254</c:v>
                </c:pt>
                <c:pt idx="1958">
                  <c:v>53261</c:v>
                </c:pt>
                <c:pt idx="1959">
                  <c:v>53268</c:v>
                </c:pt>
                <c:pt idx="1960">
                  <c:v>53275</c:v>
                </c:pt>
                <c:pt idx="1961">
                  <c:v>53282</c:v>
                </c:pt>
                <c:pt idx="1962">
                  <c:v>53289</c:v>
                </c:pt>
                <c:pt idx="1963">
                  <c:v>53296</c:v>
                </c:pt>
                <c:pt idx="1964">
                  <c:v>53303</c:v>
                </c:pt>
                <c:pt idx="1965">
                  <c:v>53310</c:v>
                </c:pt>
                <c:pt idx="1966">
                  <c:v>53317</c:v>
                </c:pt>
                <c:pt idx="1967">
                  <c:v>53325</c:v>
                </c:pt>
                <c:pt idx="1968">
                  <c:v>53332</c:v>
                </c:pt>
                <c:pt idx="1969">
                  <c:v>53339</c:v>
                </c:pt>
                <c:pt idx="1970">
                  <c:v>53346</c:v>
                </c:pt>
                <c:pt idx="1971">
                  <c:v>53353</c:v>
                </c:pt>
                <c:pt idx="1972">
                  <c:v>53360</c:v>
                </c:pt>
                <c:pt idx="1973">
                  <c:v>53367</c:v>
                </c:pt>
                <c:pt idx="1974">
                  <c:v>53374</c:v>
                </c:pt>
                <c:pt idx="1975">
                  <c:v>53381</c:v>
                </c:pt>
                <c:pt idx="1976">
                  <c:v>53388</c:v>
                </c:pt>
                <c:pt idx="1977">
                  <c:v>53395</c:v>
                </c:pt>
                <c:pt idx="1978">
                  <c:v>53402</c:v>
                </c:pt>
                <c:pt idx="1979">
                  <c:v>53413</c:v>
                </c:pt>
                <c:pt idx="1980">
                  <c:v>53416</c:v>
                </c:pt>
                <c:pt idx="1981">
                  <c:v>53423</c:v>
                </c:pt>
                <c:pt idx="1982">
                  <c:v>53430</c:v>
                </c:pt>
                <c:pt idx="1983">
                  <c:v>53437</c:v>
                </c:pt>
                <c:pt idx="1984">
                  <c:v>53444</c:v>
                </c:pt>
                <c:pt idx="1985">
                  <c:v>53451</c:v>
                </c:pt>
                <c:pt idx="1986">
                  <c:v>53458</c:v>
                </c:pt>
                <c:pt idx="1987">
                  <c:v>53465</c:v>
                </c:pt>
                <c:pt idx="1988">
                  <c:v>53472</c:v>
                </c:pt>
                <c:pt idx="1989">
                  <c:v>53479</c:v>
                </c:pt>
                <c:pt idx="1990">
                  <c:v>53486</c:v>
                </c:pt>
                <c:pt idx="1991">
                  <c:v>53493</c:v>
                </c:pt>
                <c:pt idx="1992">
                  <c:v>53500</c:v>
                </c:pt>
                <c:pt idx="1993">
                  <c:v>53507</c:v>
                </c:pt>
                <c:pt idx="1994">
                  <c:v>53514</c:v>
                </c:pt>
                <c:pt idx="1995">
                  <c:v>53521</c:v>
                </c:pt>
                <c:pt idx="1996">
                  <c:v>53528</c:v>
                </c:pt>
                <c:pt idx="1997">
                  <c:v>53535</c:v>
                </c:pt>
                <c:pt idx="1998">
                  <c:v>53542</c:v>
                </c:pt>
                <c:pt idx="1999">
                  <c:v>53549</c:v>
                </c:pt>
                <c:pt idx="2000">
                  <c:v>53556</c:v>
                </c:pt>
                <c:pt idx="2001">
                  <c:v>53563</c:v>
                </c:pt>
                <c:pt idx="2002">
                  <c:v>53570</c:v>
                </c:pt>
                <c:pt idx="2003">
                  <c:v>53577</c:v>
                </c:pt>
                <c:pt idx="2004">
                  <c:v>53584</c:v>
                </c:pt>
                <c:pt idx="2005">
                  <c:v>53591</c:v>
                </c:pt>
                <c:pt idx="2006">
                  <c:v>53598</c:v>
                </c:pt>
                <c:pt idx="2007">
                  <c:v>53605</c:v>
                </c:pt>
                <c:pt idx="2008">
                  <c:v>53612</c:v>
                </c:pt>
                <c:pt idx="2009">
                  <c:v>53619</c:v>
                </c:pt>
                <c:pt idx="2010">
                  <c:v>53626</c:v>
                </c:pt>
                <c:pt idx="2011">
                  <c:v>53633</c:v>
                </c:pt>
                <c:pt idx="2012">
                  <c:v>53640</c:v>
                </c:pt>
                <c:pt idx="2013">
                  <c:v>53647</c:v>
                </c:pt>
                <c:pt idx="2014">
                  <c:v>53654</c:v>
                </c:pt>
                <c:pt idx="2015">
                  <c:v>53661</c:v>
                </c:pt>
                <c:pt idx="2016">
                  <c:v>53668</c:v>
                </c:pt>
                <c:pt idx="2017">
                  <c:v>53675</c:v>
                </c:pt>
                <c:pt idx="2018">
                  <c:v>53682</c:v>
                </c:pt>
                <c:pt idx="2019">
                  <c:v>53692</c:v>
                </c:pt>
                <c:pt idx="2020">
                  <c:v>53699</c:v>
                </c:pt>
                <c:pt idx="2021">
                  <c:v>53706</c:v>
                </c:pt>
                <c:pt idx="2022">
                  <c:v>53713</c:v>
                </c:pt>
                <c:pt idx="2023">
                  <c:v>53720</c:v>
                </c:pt>
                <c:pt idx="2024">
                  <c:v>53727</c:v>
                </c:pt>
                <c:pt idx="2025">
                  <c:v>53734</c:v>
                </c:pt>
                <c:pt idx="2026">
                  <c:v>53741</c:v>
                </c:pt>
                <c:pt idx="2027">
                  <c:v>53748</c:v>
                </c:pt>
                <c:pt idx="2028">
                  <c:v>53755</c:v>
                </c:pt>
                <c:pt idx="2029">
                  <c:v>53762</c:v>
                </c:pt>
                <c:pt idx="2030">
                  <c:v>53769</c:v>
                </c:pt>
                <c:pt idx="2031">
                  <c:v>53776</c:v>
                </c:pt>
                <c:pt idx="2032">
                  <c:v>53783</c:v>
                </c:pt>
                <c:pt idx="2033">
                  <c:v>53790</c:v>
                </c:pt>
                <c:pt idx="2034">
                  <c:v>53799</c:v>
                </c:pt>
                <c:pt idx="2035">
                  <c:v>53804</c:v>
                </c:pt>
                <c:pt idx="2036">
                  <c:v>53811</c:v>
                </c:pt>
                <c:pt idx="2037">
                  <c:v>53818</c:v>
                </c:pt>
                <c:pt idx="2038">
                  <c:v>53825</c:v>
                </c:pt>
                <c:pt idx="2039">
                  <c:v>53832</c:v>
                </c:pt>
                <c:pt idx="2040">
                  <c:v>53839</c:v>
                </c:pt>
                <c:pt idx="2041">
                  <c:v>53846</c:v>
                </c:pt>
                <c:pt idx="2042">
                  <c:v>53853</c:v>
                </c:pt>
                <c:pt idx="2043">
                  <c:v>53860</c:v>
                </c:pt>
                <c:pt idx="2044">
                  <c:v>53867</c:v>
                </c:pt>
                <c:pt idx="2045">
                  <c:v>53874</c:v>
                </c:pt>
                <c:pt idx="2046">
                  <c:v>53881</c:v>
                </c:pt>
                <c:pt idx="2047">
                  <c:v>53888</c:v>
                </c:pt>
                <c:pt idx="2048">
                  <c:v>53895</c:v>
                </c:pt>
                <c:pt idx="2049">
                  <c:v>53902</c:v>
                </c:pt>
                <c:pt idx="2050">
                  <c:v>53909</c:v>
                </c:pt>
                <c:pt idx="2051">
                  <c:v>53916</c:v>
                </c:pt>
                <c:pt idx="2052">
                  <c:v>53923</c:v>
                </c:pt>
                <c:pt idx="2053">
                  <c:v>53930</c:v>
                </c:pt>
                <c:pt idx="2054">
                  <c:v>53937</c:v>
                </c:pt>
                <c:pt idx="2055">
                  <c:v>53944</c:v>
                </c:pt>
                <c:pt idx="2056">
                  <c:v>53951</c:v>
                </c:pt>
                <c:pt idx="2057">
                  <c:v>53958</c:v>
                </c:pt>
                <c:pt idx="2058">
                  <c:v>53965</c:v>
                </c:pt>
                <c:pt idx="2059">
                  <c:v>53972</c:v>
                </c:pt>
                <c:pt idx="2060">
                  <c:v>53979</c:v>
                </c:pt>
                <c:pt idx="2061">
                  <c:v>53986</c:v>
                </c:pt>
                <c:pt idx="2062">
                  <c:v>53993</c:v>
                </c:pt>
                <c:pt idx="2063">
                  <c:v>54000</c:v>
                </c:pt>
                <c:pt idx="2064">
                  <c:v>54007</c:v>
                </c:pt>
                <c:pt idx="2065">
                  <c:v>54014</c:v>
                </c:pt>
                <c:pt idx="2066">
                  <c:v>54021</c:v>
                </c:pt>
                <c:pt idx="2067">
                  <c:v>54028</c:v>
                </c:pt>
                <c:pt idx="2068">
                  <c:v>54035</c:v>
                </c:pt>
                <c:pt idx="2069">
                  <c:v>54042</c:v>
                </c:pt>
                <c:pt idx="2070">
                  <c:v>54049</c:v>
                </c:pt>
                <c:pt idx="2071">
                  <c:v>54057</c:v>
                </c:pt>
                <c:pt idx="2072">
                  <c:v>54064</c:v>
                </c:pt>
                <c:pt idx="2073">
                  <c:v>54071</c:v>
                </c:pt>
                <c:pt idx="2074">
                  <c:v>54078</c:v>
                </c:pt>
                <c:pt idx="2075">
                  <c:v>54085</c:v>
                </c:pt>
                <c:pt idx="2076">
                  <c:v>54092</c:v>
                </c:pt>
                <c:pt idx="2077">
                  <c:v>54099</c:v>
                </c:pt>
                <c:pt idx="2078">
                  <c:v>54106</c:v>
                </c:pt>
                <c:pt idx="2079">
                  <c:v>54113</c:v>
                </c:pt>
                <c:pt idx="2080">
                  <c:v>54120</c:v>
                </c:pt>
                <c:pt idx="2081">
                  <c:v>54127</c:v>
                </c:pt>
                <c:pt idx="2082">
                  <c:v>54134</c:v>
                </c:pt>
                <c:pt idx="2083">
                  <c:v>54141</c:v>
                </c:pt>
                <c:pt idx="2084">
                  <c:v>54148</c:v>
                </c:pt>
                <c:pt idx="2085">
                  <c:v>54157</c:v>
                </c:pt>
                <c:pt idx="2086">
                  <c:v>54164</c:v>
                </c:pt>
                <c:pt idx="2087">
                  <c:v>54171</c:v>
                </c:pt>
                <c:pt idx="2088">
                  <c:v>54178</c:v>
                </c:pt>
                <c:pt idx="2089">
                  <c:v>54185</c:v>
                </c:pt>
                <c:pt idx="2090">
                  <c:v>54192</c:v>
                </c:pt>
                <c:pt idx="2091">
                  <c:v>54199</c:v>
                </c:pt>
                <c:pt idx="2092">
                  <c:v>54206</c:v>
                </c:pt>
                <c:pt idx="2093">
                  <c:v>54213</c:v>
                </c:pt>
                <c:pt idx="2094">
                  <c:v>54220</c:v>
                </c:pt>
                <c:pt idx="2095">
                  <c:v>54227</c:v>
                </c:pt>
                <c:pt idx="2096">
                  <c:v>54234</c:v>
                </c:pt>
                <c:pt idx="2097">
                  <c:v>54241</c:v>
                </c:pt>
                <c:pt idx="2098">
                  <c:v>54248</c:v>
                </c:pt>
                <c:pt idx="2099">
                  <c:v>54255</c:v>
                </c:pt>
                <c:pt idx="2100">
                  <c:v>54262</c:v>
                </c:pt>
                <c:pt idx="2101">
                  <c:v>54269</c:v>
                </c:pt>
                <c:pt idx="2102">
                  <c:v>54276</c:v>
                </c:pt>
                <c:pt idx="2103">
                  <c:v>54283</c:v>
                </c:pt>
                <c:pt idx="2104">
                  <c:v>54290</c:v>
                </c:pt>
                <c:pt idx="2105">
                  <c:v>54297</c:v>
                </c:pt>
                <c:pt idx="2106">
                  <c:v>54304</c:v>
                </c:pt>
                <c:pt idx="2107">
                  <c:v>54311</c:v>
                </c:pt>
                <c:pt idx="2108">
                  <c:v>54318</c:v>
                </c:pt>
                <c:pt idx="2109">
                  <c:v>54325</c:v>
                </c:pt>
                <c:pt idx="2110">
                  <c:v>54332</c:v>
                </c:pt>
                <c:pt idx="2111">
                  <c:v>54339</c:v>
                </c:pt>
                <c:pt idx="2112">
                  <c:v>54346</c:v>
                </c:pt>
                <c:pt idx="2113">
                  <c:v>54353</c:v>
                </c:pt>
                <c:pt idx="2114">
                  <c:v>54360</c:v>
                </c:pt>
                <c:pt idx="2115">
                  <c:v>54367</c:v>
                </c:pt>
                <c:pt idx="2116">
                  <c:v>54374</c:v>
                </c:pt>
                <c:pt idx="2117">
                  <c:v>54381</c:v>
                </c:pt>
                <c:pt idx="2118">
                  <c:v>54388</c:v>
                </c:pt>
                <c:pt idx="2119">
                  <c:v>54395</c:v>
                </c:pt>
                <c:pt idx="2120">
                  <c:v>54402</c:v>
                </c:pt>
                <c:pt idx="2121">
                  <c:v>54409</c:v>
                </c:pt>
                <c:pt idx="2122">
                  <c:v>54416</c:v>
                </c:pt>
                <c:pt idx="2123">
                  <c:v>54423</c:v>
                </c:pt>
                <c:pt idx="2124">
                  <c:v>54430</c:v>
                </c:pt>
                <c:pt idx="2125">
                  <c:v>54437</c:v>
                </c:pt>
                <c:pt idx="2126">
                  <c:v>54444</c:v>
                </c:pt>
                <c:pt idx="2127">
                  <c:v>54451</c:v>
                </c:pt>
                <c:pt idx="2128">
                  <c:v>54458</c:v>
                </c:pt>
                <c:pt idx="2129">
                  <c:v>54465</c:v>
                </c:pt>
                <c:pt idx="2130">
                  <c:v>54472</c:v>
                </c:pt>
                <c:pt idx="2131">
                  <c:v>54479</c:v>
                </c:pt>
                <c:pt idx="2132">
                  <c:v>54486</c:v>
                </c:pt>
                <c:pt idx="2133">
                  <c:v>54493</c:v>
                </c:pt>
                <c:pt idx="2134">
                  <c:v>54500</c:v>
                </c:pt>
                <c:pt idx="2135">
                  <c:v>54507</c:v>
                </c:pt>
                <c:pt idx="2136">
                  <c:v>54514</c:v>
                </c:pt>
                <c:pt idx="2137">
                  <c:v>54521</c:v>
                </c:pt>
                <c:pt idx="2138">
                  <c:v>54528</c:v>
                </c:pt>
                <c:pt idx="2139">
                  <c:v>54535</c:v>
                </c:pt>
                <c:pt idx="2140">
                  <c:v>54542</c:v>
                </c:pt>
                <c:pt idx="2141">
                  <c:v>54549</c:v>
                </c:pt>
                <c:pt idx="2142">
                  <c:v>54556</c:v>
                </c:pt>
                <c:pt idx="2143">
                  <c:v>54563</c:v>
                </c:pt>
                <c:pt idx="2144">
                  <c:v>54570</c:v>
                </c:pt>
                <c:pt idx="2145">
                  <c:v>54577</c:v>
                </c:pt>
                <c:pt idx="2146">
                  <c:v>54584</c:v>
                </c:pt>
                <c:pt idx="2147">
                  <c:v>54591</c:v>
                </c:pt>
                <c:pt idx="2148">
                  <c:v>54598</c:v>
                </c:pt>
                <c:pt idx="2149">
                  <c:v>54605</c:v>
                </c:pt>
                <c:pt idx="2150">
                  <c:v>54612</c:v>
                </c:pt>
                <c:pt idx="2151">
                  <c:v>54619</c:v>
                </c:pt>
                <c:pt idx="2152">
                  <c:v>54626</c:v>
                </c:pt>
                <c:pt idx="2153">
                  <c:v>54633</c:v>
                </c:pt>
                <c:pt idx="2154">
                  <c:v>54640</c:v>
                </c:pt>
                <c:pt idx="2155">
                  <c:v>54647</c:v>
                </c:pt>
                <c:pt idx="2156">
                  <c:v>54654</c:v>
                </c:pt>
                <c:pt idx="2157">
                  <c:v>54661</c:v>
                </c:pt>
                <c:pt idx="2158">
                  <c:v>54668</c:v>
                </c:pt>
                <c:pt idx="2159">
                  <c:v>54675</c:v>
                </c:pt>
                <c:pt idx="2160">
                  <c:v>54682</c:v>
                </c:pt>
                <c:pt idx="2161">
                  <c:v>54689</c:v>
                </c:pt>
                <c:pt idx="2162">
                  <c:v>54696</c:v>
                </c:pt>
                <c:pt idx="2163">
                  <c:v>54703</c:v>
                </c:pt>
                <c:pt idx="2164">
                  <c:v>54710</c:v>
                </c:pt>
                <c:pt idx="2165">
                  <c:v>54717</c:v>
                </c:pt>
                <c:pt idx="2166">
                  <c:v>54724</c:v>
                </c:pt>
                <c:pt idx="2167">
                  <c:v>54731</c:v>
                </c:pt>
                <c:pt idx="2168">
                  <c:v>54738</c:v>
                </c:pt>
                <c:pt idx="2169">
                  <c:v>54745</c:v>
                </c:pt>
                <c:pt idx="2170">
                  <c:v>54752</c:v>
                </c:pt>
                <c:pt idx="2171">
                  <c:v>54759</c:v>
                </c:pt>
                <c:pt idx="2172">
                  <c:v>54766</c:v>
                </c:pt>
                <c:pt idx="2173">
                  <c:v>54773</c:v>
                </c:pt>
                <c:pt idx="2174">
                  <c:v>54780</c:v>
                </c:pt>
                <c:pt idx="2175">
                  <c:v>54787</c:v>
                </c:pt>
                <c:pt idx="2176">
                  <c:v>54794</c:v>
                </c:pt>
                <c:pt idx="2177">
                  <c:v>54801</c:v>
                </c:pt>
                <c:pt idx="2178">
                  <c:v>54808</c:v>
                </c:pt>
                <c:pt idx="2179">
                  <c:v>54815</c:v>
                </c:pt>
                <c:pt idx="2180">
                  <c:v>54822</c:v>
                </c:pt>
                <c:pt idx="2181">
                  <c:v>54829</c:v>
                </c:pt>
                <c:pt idx="2182">
                  <c:v>54836</c:v>
                </c:pt>
                <c:pt idx="2183">
                  <c:v>54843</c:v>
                </c:pt>
                <c:pt idx="2184">
                  <c:v>54850</c:v>
                </c:pt>
                <c:pt idx="2185">
                  <c:v>54857</c:v>
                </c:pt>
                <c:pt idx="2186">
                  <c:v>54864</c:v>
                </c:pt>
                <c:pt idx="2187">
                  <c:v>54871</c:v>
                </c:pt>
                <c:pt idx="2188">
                  <c:v>54878</c:v>
                </c:pt>
                <c:pt idx="2189">
                  <c:v>54885</c:v>
                </c:pt>
                <c:pt idx="2190">
                  <c:v>54892</c:v>
                </c:pt>
                <c:pt idx="2191">
                  <c:v>54899</c:v>
                </c:pt>
                <c:pt idx="2192">
                  <c:v>54906</c:v>
                </c:pt>
                <c:pt idx="2193">
                  <c:v>54913</c:v>
                </c:pt>
                <c:pt idx="2194">
                  <c:v>54920</c:v>
                </c:pt>
                <c:pt idx="2195">
                  <c:v>54927</c:v>
                </c:pt>
                <c:pt idx="2196">
                  <c:v>54934</c:v>
                </c:pt>
                <c:pt idx="2197">
                  <c:v>54941</c:v>
                </c:pt>
                <c:pt idx="2198">
                  <c:v>54948</c:v>
                </c:pt>
                <c:pt idx="2199">
                  <c:v>54955</c:v>
                </c:pt>
                <c:pt idx="2200">
                  <c:v>54962</c:v>
                </c:pt>
                <c:pt idx="2201">
                  <c:v>54969</c:v>
                </c:pt>
                <c:pt idx="2202">
                  <c:v>54976</c:v>
                </c:pt>
                <c:pt idx="2203">
                  <c:v>54983</c:v>
                </c:pt>
                <c:pt idx="2204">
                  <c:v>54990</c:v>
                </c:pt>
                <c:pt idx="2205">
                  <c:v>54997</c:v>
                </c:pt>
                <c:pt idx="2206">
                  <c:v>55004</c:v>
                </c:pt>
                <c:pt idx="2207">
                  <c:v>55011</c:v>
                </c:pt>
                <c:pt idx="2208">
                  <c:v>55018</c:v>
                </c:pt>
                <c:pt idx="2209">
                  <c:v>55025</c:v>
                </c:pt>
                <c:pt idx="2210">
                  <c:v>55032</c:v>
                </c:pt>
                <c:pt idx="2211">
                  <c:v>55039</c:v>
                </c:pt>
                <c:pt idx="2212">
                  <c:v>55046</c:v>
                </c:pt>
                <c:pt idx="2213">
                  <c:v>55053</c:v>
                </c:pt>
                <c:pt idx="2214">
                  <c:v>55060</c:v>
                </c:pt>
                <c:pt idx="2215">
                  <c:v>55067</c:v>
                </c:pt>
                <c:pt idx="2216">
                  <c:v>55074</c:v>
                </c:pt>
                <c:pt idx="2217">
                  <c:v>55081</c:v>
                </c:pt>
                <c:pt idx="2218">
                  <c:v>55088</c:v>
                </c:pt>
                <c:pt idx="2219">
                  <c:v>55095</c:v>
                </c:pt>
                <c:pt idx="2220">
                  <c:v>55102</c:v>
                </c:pt>
                <c:pt idx="2221">
                  <c:v>55109</c:v>
                </c:pt>
                <c:pt idx="2222">
                  <c:v>55116</c:v>
                </c:pt>
                <c:pt idx="2223">
                  <c:v>55123</c:v>
                </c:pt>
                <c:pt idx="2224">
                  <c:v>55130</c:v>
                </c:pt>
                <c:pt idx="2225">
                  <c:v>55137</c:v>
                </c:pt>
                <c:pt idx="2226">
                  <c:v>55144</c:v>
                </c:pt>
                <c:pt idx="2227">
                  <c:v>55151</c:v>
                </c:pt>
                <c:pt idx="2228">
                  <c:v>55158</c:v>
                </c:pt>
                <c:pt idx="2229">
                  <c:v>55165</c:v>
                </c:pt>
                <c:pt idx="2230">
                  <c:v>55172</c:v>
                </c:pt>
                <c:pt idx="2231">
                  <c:v>55179</c:v>
                </c:pt>
                <c:pt idx="2232">
                  <c:v>55186</c:v>
                </c:pt>
                <c:pt idx="2233">
                  <c:v>55193</c:v>
                </c:pt>
                <c:pt idx="2234">
                  <c:v>55200</c:v>
                </c:pt>
                <c:pt idx="2235">
                  <c:v>55207</c:v>
                </c:pt>
                <c:pt idx="2236">
                  <c:v>55214</c:v>
                </c:pt>
                <c:pt idx="2237">
                  <c:v>55221</c:v>
                </c:pt>
                <c:pt idx="2238">
                  <c:v>55228</c:v>
                </c:pt>
                <c:pt idx="2239">
                  <c:v>55235</c:v>
                </c:pt>
                <c:pt idx="2240">
                  <c:v>55242</c:v>
                </c:pt>
                <c:pt idx="2241">
                  <c:v>55249</c:v>
                </c:pt>
                <c:pt idx="2242">
                  <c:v>55256</c:v>
                </c:pt>
                <c:pt idx="2243">
                  <c:v>55263</c:v>
                </c:pt>
                <c:pt idx="2244">
                  <c:v>55270</c:v>
                </c:pt>
                <c:pt idx="2245">
                  <c:v>55277</c:v>
                </c:pt>
                <c:pt idx="2246">
                  <c:v>55284</c:v>
                </c:pt>
                <c:pt idx="2247">
                  <c:v>55291</c:v>
                </c:pt>
                <c:pt idx="2248">
                  <c:v>55298</c:v>
                </c:pt>
                <c:pt idx="2249">
                  <c:v>55305</c:v>
                </c:pt>
                <c:pt idx="2250">
                  <c:v>55312</c:v>
                </c:pt>
                <c:pt idx="2251">
                  <c:v>55319</c:v>
                </c:pt>
                <c:pt idx="2252">
                  <c:v>55326</c:v>
                </c:pt>
                <c:pt idx="2253">
                  <c:v>55333</c:v>
                </c:pt>
                <c:pt idx="2254">
                  <c:v>55340</c:v>
                </c:pt>
                <c:pt idx="2255">
                  <c:v>55347</c:v>
                </c:pt>
                <c:pt idx="2256">
                  <c:v>55354</c:v>
                </c:pt>
                <c:pt idx="2257">
                  <c:v>55361</c:v>
                </c:pt>
                <c:pt idx="2258">
                  <c:v>55368</c:v>
                </c:pt>
                <c:pt idx="2259">
                  <c:v>55375</c:v>
                </c:pt>
                <c:pt idx="2260">
                  <c:v>55382</c:v>
                </c:pt>
                <c:pt idx="2261">
                  <c:v>55389</c:v>
                </c:pt>
                <c:pt idx="2262">
                  <c:v>55396</c:v>
                </c:pt>
                <c:pt idx="2263">
                  <c:v>55403</c:v>
                </c:pt>
                <c:pt idx="2264">
                  <c:v>55410</c:v>
                </c:pt>
                <c:pt idx="2265">
                  <c:v>55417</c:v>
                </c:pt>
                <c:pt idx="2266">
                  <c:v>55424</c:v>
                </c:pt>
                <c:pt idx="2267">
                  <c:v>55431</c:v>
                </c:pt>
                <c:pt idx="2268">
                  <c:v>55438</c:v>
                </c:pt>
                <c:pt idx="2269">
                  <c:v>55445</c:v>
                </c:pt>
                <c:pt idx="2270">
                  <c:v>55452</c:v>
                </c:pt>
                <c:pt idx="2271">
                  <c:v>55459</c:v>
                </c:pt>
                <c:pt idx="2272">
                  <c:v>55466</c:v>
                </c:pt>
                <c:pt idx="2273">
                  <c:v>55473</c:v>
                </c:pt>
                <c:pt idx="2274">
                  <c:v>55480</c:v>
                </c:pt>
                <c:pt idx="2275">
                  <c:v>55487</c:v>
                </c:pt>
                <c:pt idx="2276">
                  <c:v>55494</c:v>
                </c:pt>
                <c:pt idx="2277">
                  <c:v>55501</c:v>
                </c:pt>
                <c:pt idx="2278">
                  <c:v>55508</c:v>
                </c:pt>
                <c:pt idx="2279">
                  <c:v>55516</c:v>
                </c:pt>
                <c:pt idx="2280">
                  <c:v>55523</c:v>
                </c:pt>
                <c:pt idx="2281">
                  <c:v>55530</c:v>
                </c:pt>
                <c:pt idx="2282">
                  <c:v>55537</c:v>
                </c:pt>
                <c:pt idx="2283">
                  <c:v>55544</c:v>
                </c:pt>
                <c:pt idx="2284">
                  <c:v>55551</c:v>
                </c:pt>
                <c:pt idx="2285">
                  <c:v>55558</c:v>
                </c:pt>
                <c:pt idx="2286">
                  <c:v>55565</c:v>
                </c:pt>
                <c:pt idx="2287">
                  <c:v>55572</c:v>
                </c:pt>
                <c:pt idx="2288">
                  <c:v>55579</c:v>
                </c:pt>
                <c:pt idx="2289">
                  <c:v>55586</c:v>
                </c:pt>
                <c:pt idx="2290">
                  <c:v>55593</c:v>
                </c:pt>
                <c:pt idx="2291">
                  <c:v>55600</c:v>
                </c:pt>
                <c:pt idx="2292">
                  <c:v>55607</c:v>
                </c:pt>
                <c:pt idx="2293">
                  <c:v>55614</c:v>
                </c:pt>
                <c:pt idx="2294">
                  <c:v>55621</c:v>
                </c:pt>
                <c:pt idx="2295">
                  <c:v>55632</c:v>
                </c:pt>
                <c:pt idx="2296">
                  <c:v>55635</c:v>
                </c:pt>
                <c:pt idx="2297">
                  <c:v>55645</c:v>
                </c:pt>
                <c:pt idx="2298">
                  <c:v>55652</c:v>
                </c:pt>
                <c:pt idx="2299">
                  <c:v>55659</c:v>
                </c:pt>
                <c:pt idx="2300">
                  <c:v>55666</c:v>
                </c:pt>
                <c:pt idx="2301">
                  <c:v>55673</c:v>
                </c:pt>
                <c:pt idx="2302">
                  <c:v>55680</c:v>
                </c:pt>
                <c:pt idx="2303">
                  <c:v>55687</c:v>
                </c:pt>
                <c:pt idx="2304">
                  <c:v>55694</c:v>
                </c:pt>
                <c:pt idx="2305">
                  <c:v>55701</c:v>
                </c:pt>
                <c:pt idx="2306">
                  <c:v>55708</c:v>
                </c:pt>
                <c:pt idx="2307">
                  <c:v>55715</c:v>
                </c:pt>
                <c:pt idx="2308">
                  <c:v>55722</c:v>
                </c:pt>
                <c:pt idx="2309">
                  <c:v>55729</c:v>
                </c:pt>
                <c:pt idx="2310">
                  <c:v>55736</c:v>
                </c:pt>
                <c:pt idx="2311">
                  <c:v>55743</c:v>
                </c:pt>
                <c:pt idx="2312">
                  <c:v>55750</c:v>
                </c:pt>
                <c:pt idx="2313">
                  <c:v>55757</c:v>
                </c:pt>
                <c:pt idx="2314">
                  <c:v>55764</c:v>
                </c:pt>
                <c:pt idx="2315">
                  <c:v>55771</c:v>
                </c:pt>
                <c:pt idx="2316">
                  <c:v>55778</c:v>
                </c:pt>
                <c:pt idx="2317">
                  <c:v>55785</c:v>
                </c:pt>
                <c:pt idx="2318">
                  <c:v>55792</c:v>
                </c:pt>
                <c:pt idx="2319">
                  <c:v>55799</c:v>
                </c:pt>
                <c:pt idx="2320">
                  <c:v>55806</c:v>
                </c:pt>
                <c:pt idx="2321">
                  <c:v>55813</c:v>
                </c:pt>
                <c:pt idx="2322">
                  <c:v>55820</c:v>
                </c:pt>
                <c:pt idx="2323">
                  <c:v>55827</c:v>
                </c:pt>
                <c:pt idx="2324">
                  <c:v>55834</c:v>
                </c:pt>
                <c:pt idx="2325">
                  <c:v>55841</c:v>
                </c:pt>
                <c:pt idx="2326">
                  <c:v>55848</c:v>
                </c:pt>
                <c:pt idx="2327">
                  <c:v>55855</c:v>
                </c:pt>
                <c:pt idx="2328">
                  <c:v>55862</c:v>
                </c:pt>
                <c:pt idx="2329">
                  <c:v>55869</c:v>
                </c:pt>
                <c:pt idx="2330">
                  <c:v>55876</c:v>
                </c:pt>
                <c:pt idx="2331">
                  <c:v>55884</c:v>
                </c:pt>
                <c:pt idx="2332">
                  <c:v>55891</c:v>
                </c:pt>
                <c:pt idx="2333">
                  <c:v>55898</c:v>
                </c:pt>
                <c:pt idx="2334">
                  <c:v>55905</c:v>
                </c:pt>
                <c:pt idx="2335">
                  <c:v>55912</c:v>
                </c:pt>
                <c:pt idx="2336">
                  <c:v>55919</c:v>
                </c:pt>
                <c:pt idx="2337">
                  <c:v>55926</c:v>
                </c:pt>
                <c:pt idx="2338">
                  <c:v>55933</c:v>
                </c:pt>
                <c:pt idx="2339">
                  <c:v>55940</c:v>
                </c:pt>
                <c:pt idx="2340">
                  <c:v>55947</c:v>
                </c:pt>
                <c:pt idx="2341">
                  <c:v>55954</c:v>
                </c:pt>
                <c:pt idx="2342">
                  <c:v>55961</c:v>
                </c:pt>
                <c:pt idx="2343">
                  <c:v>55968</c:v>
                </c:pt>
                <c:pt idx="2344">
                  <c:v>55975</c:v>
                </c:pt>
                <c:pt idx="2345">
                  <c:v>55984</c:v>
                </c:pt>
                <c:pt idx="2346">
                  <c:v>55991</c:v>
                </c:pt>
                <c:pt idx="2347">
                  <c:v>55998</c:v>
                </c:pt>
                <c:pt idx="2348">
                  <c:v>56006</c:v>
                </c:pt>
                <c:pt idx="2349">
                  <c:v>56012</c:v>
                </c:pt>
                <c:pt idx="2350">
                  <c:v>56019</c:v>
                </c:pt>
                <c:pt idx="2351">
                  <c:v>56026</c:v>
                </c:pt>
                <c:pt idx="2352">
                  <c:v>56033</c:v>
                </c:pt>
                <c:pt idx="2353">
                  <c:v>56040</c:v>
                </c:pt>
                <c:pt idx="2354">
                  <c:v>56047</c:v>
                </c:pt>
                <c:pt idx="2355">
                  <c:v>56054</c:v>
                </c:pt>
                <c:pt idx="2356">
                  <c:v>56061</c:v>
                </c:pt>
                <c:pt idx="2357">
                  <c:v>56068</c:v>
                </c:pt>
                <c:pt idx="2358">
                  <c:v>56075</c:v>
                </c:pt>
                <c:pt idx="2359">
                  <c:v>56082</c:v>
                </c:pt>
                <c:pt idx="2360">
                  <c:v>56089</c:v>
                </c:pt>
                <c:pt idx="2361">
                  <c:v>56096</c:v>
                </c:pt>
                <c:pt idx="2362">
                  <c:v>56103</c:v>
                </c:pt>
                <c:pt idx="2363">
                  <c:v>56110</c:v>
                </c:pt>
                <c:pt idx="2364">
                  <c:v>56117</c:v>
                </c:pt>
                <c:pt idx="2365">
                  <c:v>56124</c:v>
                </c:pt>
                <c:pt idx="2366">
                  <c:v>56131</c:v>
                </c:pt>
                <c:pt idx="2367">
                  <c:v>56138</c:v>
                </c:pt>
                <c:pt idx="2368">
                  <c:v>56145</c:v>
                </c:pt>
                <c:pt idx="2369">
                  <c:v>56152</c:v>
                </c:pt>
                <c:pt idx="2370">
                  <c:v>56159</c:v>
                </c:pt>
                <c:pt idx="2371">
                  <c:v>56166</c:v>
                </c:pt>
                <c:pt idx="2372">
                  <c:v>56173</c:v>
                </c:pt>
                <c:pt idx="2373">
                  <c:v>56180</c:v>
                </c:pt>
                <c:pt idx="2374">
                  <c:v>56187</c:v>
                </c:pt>
                <c:pt idx="2375">
                  <c:v>56194</c:v>
                </c:pt>
                <c:pt idx="2376">
                  <c:v>56201</c:v>
                </c:pt>
                <c:pt idx="2377">
                  <c:v>56208</c:v>
                </c:pt>
                <c:pt idx="2378">
                  <c:v>56215</c:v>
                </c:pt>
                <c:pt idx="2379">
                  <c:v>56222</c:v>
                </c:pt>
                <c:pt idx="2380">
                  <c:v>56229</c:v>
                </c:pt>
                <c:pt idx="2381">
                  <c:v>56236</c:v>
                </c:pt>
                <c:pt idx="2382">
                  <c:v>56247</c:v>
                </c:pt>
                <c:pt idx="2383">
                  <c:v>56251</c:v>
                </c:pt>
                <c:pt idx="2384">
                  <c:v>56257</c:v>
                </c:pt>
                <c:pt idx="2385">
                  <c:v>56264</c:v>
                </c:pt>
                <c:pt idx="2386">
                  <c:v>56271</c:v>
                </c:pt>
                <c:pt idx="2387">
                  <c:v>56278</c:v>
                </c:pt>
                <c:pt idx="2388">
                  <c:v>56285</c:v>
                </c:pt>
                <c:pt idx="2389">
                  <c:v>56292</c:v>
                </c:pt>
                <c:pt idx="2390">
                  <c:v>56299</c:v>
                </c:pt>
                <c:pt idx="2391">
                  <c:v>56306</c:v>
                </c:pt>
                <c:pt idx="2392">
                  <c:v>56313</c:v>
                </c:pt>
                <c:pt idx="2393">
                  <c:v>56320</c:v>
                </c:pt>
                <c:pt idx="2394">
                  <c:v>56327</c:v>
                </c:pt>
                <c:pt idx="2395">
                  <c:v>56334</c:v>
                </c:pt>
                <c:pt idx="2396">
                  <c:v>56341</c:v>
                </c:pt>
                <c:pt idx="2397">
                  <c:v>56348</c:v>
                </c:pt>
                <c:pt idx="2398">
                  <c:v>56355</c:v>
                </c:pt>
                <c:pt idx="2399">
                  <c:v>56362</c:v>
                </c:pt>
                <c:pt idx="2400">
                  <c:v>56369</c:v>
                </c:pt>
                <c:pt idx="2401">
                  <c:v>56376</c:v>
                </c:pt>
                <c:pt idx="2402">
                  <c:v>56383</c:v>
                </c:pt>
                <c:pt idx="2403">
                  <c:v>56390</c:v>
                </c:pt>
                <c:pt idx="2404">
                  <c:v>56397</c:v>
                </c:pt>
                <c:pt idx="2405">
                  <c:v>56404</c:v>
                </c:pt>
                <c:pt idx="2406">
                  <c:v>56411</c:v>
                </c:pt>
                <c:pt idx="2407">
                  <c:v>56418</c:v>
                </c:pt>
                <c:pt idx="2408">
                  <c:v>56425</c:v>
                </c:pt>
                <c:pt idx="2409">
                  <c:v>56432</c:v>
                </c:pt>
                <c:pt idx="2410">
                  <c:v>56439</c:v>
                </c:pt>
                <c:pt idx="2411">
                  <c:v>56446</c:v>
                </c:pt>
                <c:pt idx="2412">
                  <c:v>56453</c:v>
                </c:pt>
                <c:pt idx="2413">
                  <c:v>56460</c:v>
                </c:pt>
                <c:pt idx="2414">
                  <c:v>56467</c:v>
                </c:pt>
                <c:pt idx="2415">
                  <c:v>56474</c:v>
                </c:pt>
                <c:pt idx="2416">
                  <c:v>56481</c:v>
                </c:pt>
                <c:pt idx="2417">
                  <c:v>56488</c:v>
                </c:pt>
                <c:pt idx="2418">
                  <c:v>56495</c:v>
                </c:pt>
                <c:pt idx="2419">
                  <c:v>56502</c:v>
                </c:pt>
                <c:pt idx="2420">
                  <c:v>56509</c:v>
                </c:pt>
                <c:pt idx="2421">
                  <c:v>56516</c:v>
                </c:pt>
                <c:pt idx="2422">
                  <c:v>56523</c:v>
                </c:pt>
                <c:pt idx="2423">
                  <c:v>56530</c:v>
                </c:pt>
                <c:pt idx="2424">
                  <c:v>56537</c:v>
                </c:pt>
                <c:pt idx="2425">
                  <c:v>56544</c:v>
                </c:pt>
                <c:pt idx="2426">
                  <c:v>56551</c:v>
                </c:pt>
                <c:pt idx="2427">
                  <c:v>56558</c:v>
                </c:pt>
                <c:pt idx="2428">
                  <c:v>56565</c:v>
                </c:pt>
                <c:pt idx="2429">
                  <c:v>56572</c:v>
                </c:pt>
                <c:pt idx="2430">
                  <c:v>56579</c:v>
                </c:pt>
                <c:pt idx="2431">
                  <c:v>56586</c:v>
                </c:pt>
                <c:pt idx="2432">
                  <c:v>56593</c:v>
                </c:pt>
                <c:pt idx="2433">
                  <c:v>56600</c:v>
                </c:pt>
                <c:pt idx="2434">
                  <c:v>56607</c:v>
                </c:pt>
                <c:pt idx="2435">
                  <c:v>56614</c:v>
                </c:pt>
                <c:pt idx="2436">
                  <c:v>56621</c:v>
                </c:pt>
                <c:pt idx="2437">
                  <c:v>56628</c:v>
                </c:pt>
                <c:pt idx="2438">
                  <c:v>56635</c:v>
                </c:pt>
                <c:pt idx="2439">
                  <c:v>56642</c:v>
                </c:pt>
                <c:pt idx="2440">
                  <c:v>56649</c:v>
                </c:pt>
                <c:pt idx="2441">
                  <c:v>56656</c:v>
                </c:pt>
                <c:pt idx="2442">
                  <c:v>56663</c:v>
                </c:pt>
                <c:pt idx="2443">
                  <c:v>56670</c:v>
                </c:pt>
                <c:pt idx="2444">
                  <c:v>56677</c:v>
                </c:pt>
                <c:pt idx="2445">
                  <c:v>56684</c:v>
                </c:pt>
                <c:pt idx="2446">
                  <c:v>56691</c:v>
                </c:pt>
                <c:pt idx="2447">
                  <c:v>56698</c:v>
                </c:pt>
                <c:pt idx="2448">
                  <c:v>56705</c:v>
                </c:pt>
                <c:pt idx="2449">
                  <c:v>56712</c:v>
                </c:pt>
                <c:pt idx="2450">
                  <c:v>56719</c:v>
                </c:pt>
                <c:pt idx="2451">
                  <c:v>56726</c:v>
                </c:pt>
                <c:pt idx="2452">
                  <c:v>56733</c:v>
                </c:pt>
                <c:pt idx="2453">
                  <c:v>56740</c:v>
                </c:pt>
                <c:pt idx="2454">
                  <c:v>56747</c:v>
                </c:pt>
                <c:pt idx="2455">
                  <c:v>56754</c:v>
                </c:pt>
                <c:pt idx="2456">
                  <c:v>56761</c:v>
                </c:pt>
                <c:pt idx="2457">
                  <c:v>56768</c:v>
                </c:pt>
                <c:pt idx="2458">
                  <c:v>56775</c:v>
                </c:pt>
                <c:pt idx="2459">
                  <c:v>56782</c:v>
                </c:pt>
                <c:pt idx="2460">
                  <c:v>56789</c:v>
                </c:pt>
                <c:pt idx="2461">
                  <c:v>56796</c:v>
                </c:pt>
                <c:pt idx="2462">
                  <c:v>56803</c:v>
                </c:pt>
                <c:pt idx="2463">
                  <c:v>56810</c:v>
                </c:pt>
                <c:pt idx="2464">
                  <c:v>56817</c:v>
                </c:pt>
                <c:pt idx="2465">
                  <c:v>56824</c:v>
                </c:pt>
                <c:pt idx="2466">
                  <c:v>56831</c:v>
                </c:pt>
                <c:pt idx="2467">
                  <c:v>56838</c:v>
                </c:pt>
                <c:pt idx="2468">
                  <c:v>56845</c:v>
                </c:pt>
                <c:pt idx="2469">
                  <c:v>56852</c:v>
                </c:pt>
                <c:pt idx="2470">
                  <c:v>56859</c:v>
                </c:pt>
                <c:pt idx="2471">
                  <c:v>56866</c:v>
                </c:pt>
                <c:pt idx="2472">
                  <c:v>56873</c:v>
                </c:pt>
                <c:pt idx="2473">
                  <c:v>56880</c:v>
                </c:pt>
                <c:pt idx="2474">
                  <c:v>56887</c:v>
                </c:pt>
                <c:pt idx="2475">
                  <c:v>56894</c:v>
                </c:pt>
                <c:pt idx="2476">
                  <c:v>56901</c:v>
                </c:pt>
                <c:pt idx="2477">
                  <c:v>56908</c:v>
                </c:pt>
                <c:pt idx="2478">
                  <c:v>56915</c:v>
                </c:pt>
                <c:pt idx="2479">
                  <c:v>56922</c:v>
                </c:pt>
                <c:pt idx="2480">
                  <c:v>56929</c:v>
                </c:pt>
                <c:pt idx="2481">
                  <c:v>56936</c:v>
                </c:pt>
                <c:pt idx="2482">
                  <c:v>56943</c:v>
                </c:pt>
                <c:pt idx="2483">
                  <c:v>56950</c:v>
                </c:pt>
                <c:pt idx="2484">
                  <c:v>56957</c:v>
                </c:pt>
                <c:pt idx="2485">
                  <c:v>56964</c:v>
                </c:pt>
                <c:pt idx="2486">
                  <c:v>56971</c:v>
                </c:pt>
                <c:pt idx="2487">
                  <c:v>56978</c:v>
                </c:pt>
                <c:pt idx="2488">
                  <c:v>56985</c:v>
                </c:pt>
                <c:pt idx="2489">
                  <c:v>56992</c:v>
                </c:pt>
                <c:pt idx="2490">
                  <c:v>56999</c:v>
                </c:pt>
                <c:pt idx="2491">
                  <c:v>57006</c:v>
                </c:pt>
                <c:pt idx="2492">
                  <c:v>57013</c:v>
                </c:pt>
                <c:pt idx="2493">
                  <c:v>57020</c:v>
                </c:pt>
                <c:pt idx="2494">
                  <c:v>57027</c:v>
                </c:pt>
                <c:pt idx="2495">
                  <c:v>57034</c:v>
                </c:pt>
                <c:pt idx="2496">
                  <c:v>57041</c:v>
                </c:pt>
                <c:pt idx="2497">
                  <c:v>57048</c:v>
                </c:pt>
                <c:pt idx="2498">
                  <c:v>57055</c:v>
                </c:pt>
                <c:pt idx="2499">
                  <c:v>57062</c:v>
                </c:pt>
                <c:pt idx="2500">
                  <c:v>57069</c:v>
                </c:pt>
                <c:pt idx="2501">
                  <c:v>57076</c:v>
                </c:pt>
                <c:pt idx="2502">
                  <c:v>57083</c:v>
                </c:pt>
                <c:pt idx="2503">
                  <c:v>57090</c:v>
                </c:pt>
                <c:pt idx="2504">
                  <c:v>57097</c:v>
                </c:pt>
                <c:pt idx="2505">
                  <c:v>57104</c:v>
                </c:pt>
                <c:pt idx="2506">
                  <c:v>57111</c:v>
                </c:pt>
                <c:pt idx="2507">
                  <c:v>57118</c:v>
                </c:pt>
                <c:pt idx="2508">
                  <c:v>57125</c:v>
                </c:pt>
                <c:pt idx="2509">
                  <c:v>57132</c:v>
                </c:pt>
                <c:pt idx="2510">
                  <c:v>57139</c:v>
                </c:pt>
                <c:pt idx="2511">
                  <c:v>57146</c:v>
                </c:pt>
                <c:pt idx="2512">
                  <c:v>57153</c:v>
                </c:pt>
                <c:pt idx="2513">
                  <c:v>57160</c:v>
                </c:pt>
                <c:pt idx="2514">
                  <c:v>57167</c:v>
                </c:pt>
                <c:pt idx="2515">
                  <c:v>57174</c:v>
                </c:pt>
                <c:pt idx="2516">
                  <c:v>57181</c:v>
                </c:pt>
                <c:pt idx="2517">
                  <c:v>57188</c:v>
                </c:pt>
                <c:pt idx="2518">
                  <c:v>57195</c:v>
                </c:pt>
                <c:pt idx="2519">
                  <c:v>57202</c:v>
                </c:pt>
                <c:pt idx="2520">
                  <c:v>57209</c:v>
                </c:pt>
                <c:pt idx="2521">
                  <c:v>57216</c:v>
                </c:pt>
                <c:pt idx="2522">
                  <c:v>57223</c:v>
                </c:pt>
                <c:pt idx="2523">
                  <c:v>57230</c:v>
                </c:pt>
                <c:pt idx="2524">
                  <c:v>57237</c:v>
                </c:pt>
                <c:pt idx="2525">
                  <c:v>57244</c:v>
                </c:pt>
                <c:pt idx="2526">
                  <c:v>57251</c:v>
                </c:pt>
                <c:pt idx="2527">
                  <c:v>57258</c:v>
                </c:pt>
                <c:pt idx="2528">
                  <c:v>57265</c:v>
                </c:pt>
                <c:pt idx="2529">
                  <c:v>57272</c:v>
                </c:pt>
                <c:pt idx="2530">
                  <c:v>57279</c:v>
                </c:pt>
                <c:pt idx="2531">
                  <c:v>57286</c:v>
                </c:pt>
                <c:pt idx="2532">
                  <c:v>57293</c:v>
                </c:pt>
                <c:pt idx="2533">
                  <c:v>57300</c:v>
                </c:pt>
                <c:pt idx="2534">
                  <c:v>57307</c:v>
                </c:pt>
                <c:pt idx="2535">
                  <c:v>57314</c:v>
                </c:pt>
                <c:pt idx="2536">
                  <c:v>57321</c:v>
                </c:pt>
                <c:pt idx="2537">
                  <c:v>57328</c:v>
                </c:pt>
                <c:pt idx="2538">
                  <c:v>57335</c:v>
                </c:pt>
                <c:pt idx="2539">
                  <c:v>57343</c:v>
                </c:pt>
                <c:pt idx="2540">
                  <c:v>57350</c:v>
                </c:pt>
                <c:pt idx="2541">
                  <c:v>57357</c:v>
                </c:pt>
                <c:pt idx="2542">
                  <c:v>57364</c:v>
                </c:pt>
                <c:pt idx="2543">
                  <c:v>57371</c:v>
                </c:pt>
                <c:pt idx="2544">
                  <c:v>57378</c:v>
                </c:pt>
                <c:pt idx="2545">
                  <c:v>57385</c:v>
                </c:pt>
                <c:pt idx="2546">
                  <c:v>57392</c:v>
                </c:pt>
                <c:pt idx="2547">
                  <c:v>57399</c:v>
                </c:pt>
                <c:pt idx="2548">
                  <c:v>57406</c:v>
                </c:pt>
                <c:pt idx="2549">
                  <c:v>57413</c:v>
                </c:pt>
                <c:pt idx="2550">
                  <c:v>57420</c:v>
                </c:pt>
                <c:pt idx="2551">
                  <c:v>57427</c:v>
                </c:pt>
                <c:pt idx="2552">
                  <c:v>57434</c:v>
                </c:pt>
                <c:pt idx="2553">
                  <c:v>57441</c:v>
                </c:pt>
                <c:pt idx="2554">
                  <c:v>57448</c:v>
                </c:pt>
                <c:pt idx="2555">
                  <c:v>57459</c:v>
                </c:pt>
                <c:pt idx="2556">
                  <c:v>57462</c:v>
                </c:pt>
                <c:pt idx="2557">
                  <c:v>57469</c:v>
                </c:pt>
                <c:pt idx="2558">
                  <c:v>57476</c:v>
                </c:pt>
                <c:pt idx="2559">
                  <c:v>57483</c:v>
                </c:pt>
                <c:pt idx="2560">
                  <c:v>57490</c:v>
                </c:pt>
                <c:pt idx="2561">
                  <c:v>57497</c:v>
                </c:pt>
                <c:pt idx="2562">
                  <c:v>57504</c:v>
                </c:pt>
                <c:pt idx="2563">
                  <c:v>57511</c:v>
                </c:pt>
                <c:pt idx="2564">
                  <c:v>57518</c:v>
                </c:pt>
                <c:pt idx="2565">
                  <c:v>57525</c:v>
                </c:pt>
                <c:pt idx="2566">
                  <c:v>57532</c:v>
                </c:pt>
                <c:pt idx="2567">
                  <c:v>57539</c:v>
                </c:pt>
                <c:pt idx="2568">
                  <c:v>57546</c:v>
                </c:pt>
                <c:pt idx="2569">
                  <c:v>57553</c:v>
                </c:pt>
                <c:pt idx="2570">
                  <c:v>57560</c:v>
                </c:pt>
                <c:pt idx="2571">
                  <c:v>57567</c:v>
                </c:pt>
                <c:pt idx="2572">
                  <c:v>57574</c:v>
                </c:pt>
                <c:pt idx="2573">
                  <c:v>57581</c:v>
                </c:pt>
                <c:pt idx="2574">
                  <c:v>57588</c:v>
                </c:pt>
                <c:pt idx="2575">
                  <c:v>57595</c:v>
                </c:pt>
                <c:pt idx="2576">
                  <c:v>57602</c:v>
                </c:pt>
                <c:pt idx="2577">
                  <c:v>57609</c:v>
                </c:pt>
                <c:pt idx="2578">
                  <c:v>57616</c:v>
                </c:pt>
                <c:pt idx="2579">
                  <c:v>57623</c:v>
                </c:pt>
                <c:pt idx="2580">
                  <c:v>57630</c:v>
                </c:pt>
                <c:pt idx="2581">
                  <c:v>57637</c:v>
                </c:pt>
                <c:pt idx="2582">
                  <c:v>57644</c:v>
                </c:pt>
                <c:pt idx="2583">
                  <c:v>57651</c:v>
                </c:pt>
                <c:pt idx="2584">
                  <c:v>57658</c:v>
                </c:pt>
                <c:pt idx="2585">
                  <c:v>57665</c:v>
                </c:pt>
                <c:pt idx="2586">
                  <c:v>57672</c:v>
                </c:pt>
                <c:pt idx="2587">
                  <c:v>57679</c:v>
                </c:pt>
                <c:pt idx="2588">
                  <c:v>57686</c:v>
                </c:pt>
                <c:pt idx="2589">
                  <c:v>57693</c:v>
                </c:pt>
                <c:pt idx="2590">
                  <c:v>57700</c:v>
                </c:pt>
                <c:pt idx="2591">
                  <c:v>57710</c:v>
                </c:pt>
                <c:pt idx="2592">
                  <c:v>57717</c:v>
                </c:pt>
                <c:pt idx="2593">
                  <c:v>57724</c:v>
                </c:pt>
                <c:pt idx="2594">
                  <c:v>57731</c:v>
                </c:pt>
                <c:pt idx="2595">
                  <c:v>57738</c:v>
                </c:pt>
                <c:pt idx="2596">
                  <c:v>57745</c:v>
                </c:pt>
                <c:pt idx="2597">
                  <c:v>57752</c:v>
                </c:pt>
                <c:pt idx="2598">
                  <c:v>57759</c:v>
                </c:pt>
                <c:pt idx="2599">
                  <c:v>57766</c:v>
                </c:pt>
                <c:pt idx="2600">
                  <c:v>57773</c:v>
                </c:pt>
                <c:pt idx="2601">
                  <c:v>57780</c:v>
                </c:pt>
                <c:pt idx="2602">
                  <c:v>57787</c:v>
                </c:pt>
                <c:pt idx="2603">
                  <c:v>57794</c:v>
                </c:pt>
                <c:pt idx="2604">
                  <c:v>57801</c:v>
                </c:pt>
                <c:pt idx="2605">
                  <c:v>57808</c:v>
                </c:pt>
                <c:pt idx="2606">
                  <c:v>57817</c:v>
                </c:pt>
                <c:pt idx="2607">
                  <c:v>57822</c:v>
                </c:pt>
                <c:pt idx="2608">
                  <c:v>57829</c:v>
                </c:pt>
                <c:pt idx="2609">
                  <c:v>57836</c:v>
                </c:pt>
                <c:pt idx="2610">
                  <c:v>57843</c:v>
                </c:pt>
                <c:pt idx="2611">
                  <c:v>57850</c:v>
                </c:pt>
                <c:pt idx="2612">
                  <c:v>57857</c:v>
                </c:pt>
                <c:pt idx="2613">
                  <c:v>57864</c:v>
                </c:pt>
                <c:pt idx="2614">
                  <c:v>57871</c:v>
                </c:pt>
                <c:pt idx="2615">
                  <c:v>57878</c:v>
                </c:pt>
                <c:pt idx="2616">
                  <c:v>57885</c:v>
                </c:pt>
                <c:pt idx="2617">
                  <c:v>57892</c:v>
                </c:pt>
                <c:pt idx="2618">
                  <c:v>57899</c:v>
                </c:pt>
                <c:pt idx="2619">
                  <c:v>57906</c:v>
                </c:pt>
                <c:pt idx="2620">
                  <c:v>57913</c:v>
                </c:pt>
                <c:pt idx="2621">
                  <c:v>57920</c:v>
                </c:pt>
                <c:pt idx="2622">
                  <c:v>57927</c:v>
                </c:pt>
                <c:pt idx="2623">
                  <c:v>57934</c:v>
                </c:pt>
                <c:pt idx="2624">
                  <c:v>57941</c:v>
                </c:pt>
                <c:pt idx="2625">
                  <c:v>57948</c:v>
                </c:pt>
                <c:pt idx="2626">
                  <c:v>57955</c:v>
                </c:pt>
                <c:pt idx="2627">
                  <c:v>57962</c:v>
                </c:pt>
                <c:pt idx="2628">
                  <c:v>57969</c:v>
                </c:pt>
                <c:pt idx="2629">
                  <c:v>57976</c:v>
                </c:pt>
                <c:pt idx="2630">
                  <c:v>57983</c:v>
                </c:pt>
                <c:pt idx="2631">
                  <c:v>57990</c:v>
                </c:pt>
                <c:pt idx="2632">
                  <c:v>57997</c:v>
                </c:pt>
                <c:pt idx="2633">
                  <c:v>58004</c:v>
                </c:pt>
                <c:pt idx="2634">
                  <c:v>58011</c:v>
                </c:pt>
                <c:pt idx="2635">
                  <c:v>58018</c:v>
                </c:pt>
                <c:pt idx="2636">
                  <c:v>58025</c:v>
                </c:pt>
                <c:pt idx="2637">
                  <c:v>58032</c:v>
                </c:pt>
                <c:pt idx="2638">
                  <c:v>58039</c:v>
                </c:pt>
                <c:pt idx="2639">
                  <c:v>58046</c:v>
                </c:pt>
                <c:pt idx="2640">
                  <c:v>58053</c:v>
                </c:pt>
                <c:pt idx="2641">
                  <c:v>58060</c:v>
                </c:pt>
                <c:pt idx="2642">
                  <c:v>58067</c:v>
                </c:pt>
                <c:pt idx="2643">
                  <c:v>58075</c:v>
                </c:pt>
                <c:pt idx="2644">
                  <c:v>58082</c:v>
                </c:pt>
                <c:pt idx="2645">
                  <c:v>58089</c:v>
                </c:pt>
                <c:pt idx="2646">
                  <c:v>58096</c:v>
                </c:pt>
                <c:pt idx="2647">
                  <c:v>58103</c:v>
                </c:pt>
                <c:pt idx="2648">
                  <c:v>58110</c:v>
                </c:pt>
                <c:pt idx="2649">
                  <c:v>58117</c:v>
                </c:pt>
                <c:pt idx="2650">
                  <c:v>58124</c:v>
                </c:pt>
                <c:pt idx="2651">
                  <c:v>58131</c:v>
                </c:pt>
                <c:pt idx="2652">
                  <c:v>58138</c:v>
                </c:pt>
                <c:pt idx="2653">
                  <c:v>58145</c:v>
                </c:pt>
                <c:pt idx="2654">
                  <c:v>58152</c:v>
                </c:pt>
                <c:pt idx="2655">
                  <c:v>58159</c:v>
                </c:pt>
                <c:pt idx="2656">
                  <c:v>58168</c:v>
                </c:pt>
                <c:pt idx="2657">
                  <c:v>58175</c:v>
                </c:pt>
                <c:pt idx="2658">
                  <c:v>58182</c:v>
                </c:pt>
                <c:pt idx="2659">
                  <c:v>58189</c:v>
                </c:pt>
                <c:pt idx="2660">
                  <c:v>58197</c:v>
                </c:pt>
                <c:pt idx="2661">
                  <c:v>58203</c:v>
                </c:pt>
                <c:pt idx="2662">
                  <c:v>58210</c:v>
                </c:pt>
                <c:pt idx="2663">
                  <c:v>58217</c:v>
                </c:pt>
                <c:pt idx="2664">
                  <c:v>58224</c:v>
                </c:pt>
                <c:pt idx="2665">
                  <c:v>58231</c:v>
                </c:pt>
                <c:pt idx="2666">
                  <c:v>58238</c:v>
                </c:pt>
                <c:pt idx="2667">
                  <c:v>58245</c:v>
                </c:pt>
                <c:pt idx="2668">
                  <c:v>58252</c:v>
                </c:pt>
                <c:pt idx="2669">
                  <c:v>58259</c:v>
                </c:pt>
                <c:pt idx="2670">
                  <c:v>58266</c:v>
                </c:pt>
                <c:pt idx="2671">
                  <c:v>58273</c:v>
                </c:pt>
                <c:pt idx="2672">
                  <c:v>58280</c:v>
                </c:pt>
                <c:pt idx="2673">
                  <c:v>58287</c:v>
                </c:pt>
                <c:pt idx="2674">
                  <c:v>58294</c:v>
                </c:pt>
                <c:pt idx="2675">
                  <c:v>58301</c:v>
                </c:pt>
                <c:pt idx="2676">
                  <c:v>58308</c:v>
                </c:pt>
                <c:pt idx="2677">
                  <c:v>58315</c:v>
                </c:pt>
                <c:pt idx="2678">
                  <c:v>58322</c:v>
                </c:pt>
                <c:pt idx="2679">
                  <c:v>58329</c:v>
                </c:pt>
                <c:pt idx="2680">
                  <c:v>58336</c:v>
                </c:pt>
                <c:pt idx="2681">
                  <c:v>58343</c:v>
                </c:pt>
                <c:pt idx="2682">
                  <c:v>58350</c:v>
                </c:pt>
                <c:pt idx="2683">
                  <c:v>58357</c:v>
                </c:pt>
                <c:pt idx="2684">
                  <c:v>58364</c:v>
                </c:pt>
                <c:pt idx="2685">
                  <c:v>58371</c:v>
                </c:pt>
                <c:pt idx="2686">
                  <c:v>58378</c:v>
                </c:pt>
                <c:pt idx="2687">
                  <c:v>58385</c:v>
                </c:pt>
                <c:pt idx="2688">
                  <c:v>58392</c:v>
                </c:pt>
                <c:pt idx="2689">
                  <c:v>58399</c:v>
                </c:pt>
                <c:pt idx="2690">
                  <c:v>58406</c:v>
                </c:pt>
                <c:pt idx="2691">
                  <c:v>58413</c:v>
                </c:pt>
                <c:pt idx="2692">
                  <c:v>58420</c:v>
                </c:pt>
                <c:pt idx="2693">
                  <c:v>58427</c:v>
                </c:pt>
                <c:pt idx="2694">
                  <c:v>58438</c:v>
                </c:pt>
                <c:pt idx="2695">
                  <c:v>58442</c:v>
                </c:pt>
                <c:pt idx="2696">
                  <c:v>58448</c:v>
                </c:pt>
                <c:pt idx="2697">
                  <c:v>58455</c:v>
                </c:pt>
                <c:pt idx="2698">
                  <c:v>58462</c:v>
                </c:pt>
                <c:pt idx="2699">
                  <c:v>58469</c:v>
                </c:pt>
                <c:pt idx="2700">
                  <c:v>58476</c:v>
                </c:pt>
                <c:pt idx="2701">
                  <c:v>58483</c:v>
                </c:pt>
                <c:pt idx="2702">
                  <c:v>58490</c:v>
                </c:pt>
                <c:pt idx="2703">
                  <c:v>58497</c:v>
                </c:pt>
                <c:pt idx="2704">
                  <c:v>58504</c:v>
                </c:pt>
                <c:pt idx="2705">
                  <c:v>58511</c:v>
                </c:pt>
                <c:pt idx="2706">
                  <c:v>58518</c:v>
                </c:pt>
                <c:pt idx="2707">
                  <c:v>58525</c:v>
                </c:pt>
                <c:pt idx="2708">
                  <c:v>58532</c:v>
                </c:pt>
                <c:pt idx="2709">
                  <c:v>58539</c:v>
                </c:pt>
                <c:pt idx="2710">
                  <c:v>58546</c:v>
                </c:pt>
                <c:pt idx="2711">
                  <c:v>58553</c:v>
                </c:pt>
                <c:pt idx="2712">
                  <c:v>58560</c:v>
                </c:pt>
                <c:pt idx="2713">
                  <c:v>58567</c:v>
                </c:pt>
                <c:pt idx="2714">
                  <c:v>58574</c:v>
                </c:pt>
                <c:pt idx="2715">
                  <c:v>58581</c:v>
                </c:pt>
                <c:pt idx="2716">
                  <c:v>58588</c:v>
                </c:pt>
                <c:pt idx="2717">
                  <c:v>58595</c:v>
                </c:pt>
                <c:pt idx="2718">
                  <c:v>58602</c:v>
                </c:pt>
                <c:pt idx="2719">
                  <c:v>58609</c:v>
                </c:pt>
                <c:pt idx="2720">
                  <c:v>58616</c:v>
                </c:pt>
                <c:pt idx="2721">
                  <c:v>58623</c:v>
                </c:pt>
                <c:pt idx="2722">
                  <c:v>58630</c:v>
                </c:pt>
                <c:pt idx="2723">
                  <c:v>58637</c:v>
                </c:pt>
                <c:pt idx="2724">
                  <c:v>58644</c:v>
                </c:pt>
                <c:pt idx="2725">
                  <c:v>58651</c:v>
                </c:pt>
                <c:pt idx="2726">
                  <c:v>58658</c:v>
                </c:pt>
                <c:pt idx="2727">
                  <c:v>58665</c:v>
                </c:pt>
                <c:pt idx="2728">
                  <c:v>58672</c:v>
                </c:pt>
                <c:pt idx="2729">
                  <c:v>58679</c:v>
                </c:pt>
                <c:pt idx="2730">
                  <c:v>58686</c:v>
                </c:pt>
                <c:pt idx="2731">
                  <c:v>58693</c:v>
                </c:pt>
                <c:pt idx="2732">
                  <c:v>58700</c:v>
                </c:pt>
                <c:pt idx="2733">
                  <c:v>58707</c:v>
                </c:pt>
                <c:pt idx="2734">
                  <c:v>58714</c:v>
                </c:pt>
                <c:pt idx="2735">
                  <c:v>58721</c:v>
                </c:pt>
                <c:pt idx="2736">
                  <c:v>58728</c:v>
                </c:pt>
                <c:pt idx="2737">
                  <c:v>58735</c:v>
                </c:pt>
                <c:pt idx="2738">
                  <c:v>58742</c:v>
                </c:pt>
                <c:pt idx="2739">
                  <c:v>58749</c:v>
                </c:pt>
                <c:pt idx="2740">
                  <c:v>58756</c:v>
                </c:pt>
                <c:pt idx="2741">
                  <c:v>58763</c:v>
                </c:pt>
                <c:pt idx="2742">
                  <c:v>58770</c:v>
                </c:pt>
                <c:pt idx="2743">
                  <c:v>58777</c:v>
                </c:pt>
                <c:pt idx="2744">
                  <c:v>58784</c:v>
                </c:pt>
                <c:pt idx="2745">
                  <c:v>58791</c:v>
                </c:pt>
                <c:pt idx="2746">
                  <c:v>58798</c:v>
                </c:pt>
                <c:pt idx="2747">
                  <c:v>58805</c:v>
                </c:pt>
                <c:pt idx="2748">
                  <c:v>58812</c:v>
                </c:pt>
                <c:pt idx="2749">
                  <c:v>58819</c:v>
                </c:pt>
                <c:pt idx="2750">
                  <c:v>58826</c:v>
                </c:pt>
                <c:pt idx="2751">
                  <c:v>58833</c:v>
                </c:pt>
                <c:pt idx="2752">
                  <c:v>58840</c:v>
                </c:pt>
                <c:pt idx="2753">
                  <c:v>58847</c:v>
                </c:pt>
                <c:pt idx="2754">
                  <c:v>58854</c:v>
                </c:pt>
                <c:pt idx="2755">
                  <c:v>58861</c:v>
                </c:pt>
                <c:pt idx="2756">
                  <c:v>58868</c:v>
                </c:pt>
                <c:pt idx="2757">
                  <c:v>58875</c:v>
                </c:pt>
                <c:pt idx="2758">
                  <c:v>58882</c:v>
                </c:pt>
                <c:pt idx="2759">
                  <c:v>58889</c:v>
                </c:pt>
                <c:pt idx="2760">
                  <c:v>58896</c:v>
                </c:pt>
                <c:pt idx="2761">
                  <c:v>58903</c:v>
                </c:pt>
                <c:pt idx="2762">
                  <c:v>58910</c:v>
                </c:pt>
                <c:pt idx="2763">
                  <c:v>58917</c:v>
                </c:pt>
                <c:pt idx="2764">
                  <c:v>58924</c:v>
                </c:pt>
                <c:pt idx="2765">
                  <c:v>58931</c:v>
                </c:pt>
                <c:pt idx="2766">
                  <c:v>58938</c:v>
                </c:pt>
                <c:pt idx="2767">
                  <c:v>58945</c:v>
                </c:pt>
                <c:pt idx="2768">
                  <c:v>58952</c:v>
                </c:pt>
                <c:pt idx="2769">
                  <c:v>58959</c:v>
                </c:pt>
                <c:pt idx="2770">
                  <c:v>58966</c:v>
                </c:pt>
                <c:pt idx="2771">
                  <c:v>58973</c:v>
                </c:pt>
                <c:pt idx="2772">
                  <c:v>58980</c:v>
                </c:pt>
                <c:pt idx="2773">
                  <c:v>58987</c:v>
                </c:pt>
                <c:pt idx="2774">
                  <c:v>58994</c:v>
                </c:pt>
                <c:pt idx="2775">
                  <c:v>59001</c:v>
                </c:pt>
                <c:pt idx="2776">
                  <c:v>59008</c:v>
                </c:pt>
                <c:pt idx="2777">
                  <c:v>59015</c:v>
                </c:pt>
                <c:pt idx="2778">
                  <c:v>59022</c:v>
                </c:pt>
                <c:pt idx="2779">
                  <c:v>59029</c:v>
                </c:pt>
                <c:pt idx="2780">
                  <c:v>59036</c:v>
                </c:pt>
                <c:pt idx="2781">
                  <c:v>59043</c:v>
                </c:pt>
                <c:pt idx="2782">
                  <c:v>59050</c:v>
                </c:pt>
                <c:pt idx="2783">
                  <c:v>59057</c:v>
                </c:pt>
                <c:pt idx="2784">
                  <c:v>59064</c:v>
                </c:pt>
                <c:pt idx="2785">
                  <c:v>59071</c:v>
                </c:pt>
                <c:pt idx="2786">
                  <c:v>59078</c:v>
                </c:pt>
                <c:pt idx="2787">
                  <c:v>59085</c:v>
                </c:pt>
                <c:pt idx="2788">
                  <c:v>59092</c:v>
                </c:pt>
                <c:pt idx="2789">
                  <c:v>59099</c:v>
                </c:pt>
                <c:pt idx="2790">
                  <c:v>59106</c:v>
                </c:pt>
                <c:pt idx="2791">
                  <c:v>59113</c:v>
                </c:pt>
                <c:pt idx="2792">
                  <c:v>59120</c:v>
                </c:pt>
                <c:pt idx="2793">
                  <c:v>59127</c:v>
                </c:pt>
                <c:pt idx="2794">
                  <c:v>59134</c:v>
                </c:pt>
                <c:pt idx="2795">
                  <c:v>59141</c:v>
                </c:pt>
                <c:pt idx="2796">
                  <c:v>59148</c:v>
                </c:pt>
                <c:pt idx="2797">
                  <c:v>59155</c:v>
                </c:pt>
                <c:pt idx="2798">
                  <c:v>59162</c:v>
                </c:pt>
                <c:pt idx="2799">
                  <c:v>59169</c:v>
                </c:pt>
                <c:pt idx="2800">
                  <c:v>59176</c:v>
                </c:pt>
                <c:pt idx="2801">
                  <c:v>59183</c:v>
                </c:pt>
                <c:pt idx="2802">
                  <c:v>59190</c:v>
                </c:pt>
                <c:pt idx="2803">
                  <c:v>59197</c:v>
                </c:pt>
                <c:pt idx="2804">
                  <c:v>59204</c:v>
                </c:pt>
                <c:pt idx="2805">
                  <c:v>59211</c:v>
                </c:pt>
                <c:pt idx="2806">
                  <c:v>59218</c:v>
                </c:pt>
                <c:pt idx="2807">
                  <c:v>59225</c:v>
                </c:pt>
                <c:pt idx="2808">
                  <c:v>59232</c:v>
                </c:pt>
                <c:pt idx="2809">
                  <c:v>59239</c:v>
                </c:pt>
                <c:pt idx="2810">
                  <c:v>59246</c:v>
                </c:pt>
                <c:pt idx="2811">
                  <c:v>59253</c:v>
                </c:pt>
                <c:pt idx="2812">
                  <c:v>59260</c:v>
                </c:pt>
                <c:pt idx="2813">
                  <c:v>59267</c:v>
                </c:pt>
                <c:pt idx="2814">
                  <c:v>59274</c:v>
                </c:pt>
                <c:pt idx="2815">
                  <c:v>59281</c:v>
                </c:pt>
                <c:pt idx="2816">
                  <c:v>59288</c:v>
                </c:pt>
                <c:pt idx="2817">
                  <c:v>59295</c:v>
                </c:pt>
                <c:pt idx="2818">
                  <c:v>59302</c:v>
                </c:pt>
                <c:pt idx="2819">
                  <c:v>59309</c:v>
                </c:pt>
                <c:pt idx="2820">
                  <c:v>59316</c:v>
                </c:pt>
                <c:pt idx="2821">
                  <c:v>59323</c:v>
                </c:pt>
                <c:pt idx="2822">
                  <c:v>59330</c:v>
                </c:pt>
                <c:pt idx="2823">
                  <c:v>59337</c:v>
                </c:pt>
                <c:pt idx="2824">
                  <c:v>59344</c:v>
                </c:pt>
                <c:pt idx="2825">
                  <c:v>59351</c:v>
                </c:pt>
                <c:pt idx="2826">
                  <c:v>59358</c:v>
                </c:pt>
                <c:pt idx="2827">
                  <c:v>59365</c:v>
                </c:pt>
                <c:pt idx="2828">
                  <c:v>59372</c:v>
                </c:pt>
                <c:pt idx="2829">
                  <c:v>59379</c:v>
                </c:pt>
                <c:pt idx="2830">
                  <c:v>59386</c:v>
                </c:pt>
                <c:pt idx="2831">
                  <c:v>59393</c:v>
                </c:pt>
                <c:pt idx="2832">
                  <c:v>59400</c:v>
                </c:pt>
                <c:pt idx="2833">
                  <c:v>59407</c:v>
                </c:pt>
                <c:pt idx="2834">
                  <c:v>59414</c:v>
                </c:pt>
                <c:pt idx="2835">
                  <c:v>59421</c:v>
                </c:pt>
                <c:pt idx="2836">
                  <c:v>59428</c:v>
                </c:pt>
                <c:pt idx="2837">
                  <c:v>59435</c:v>
                </c:pt>
                <c:pt idx="2838">
                  <c:v>59442</c:v>
                </c:pt>
                <c:pt idx="2839">
                  <c:v>59449</c:v>
                </c:pt>
                <c:pt idx="2840">
                  <c:v>59456</c:v>
                </c:pt>
                <c:pt idx="2841">
                  <c:v>59463</c:v>
                </c:pt>
                <c:pt idx="2842">
                  <c:v>59470</c:v>
                </c:pt>
                <c:pt idx="2843">
                  <c:v>59477</c:v>
                </c:pt>
                <c:pt idx="2844">
                  <c:v>59484</c:v>
                </c:pt>
                <c:pt idx="2845">
                  <c:v>59491</c:v>
                </c:pt>
                <c:pt idx="2846">
                  <c:v>59498</c:v>
                </c:pt>
                <c:pt idx="2847">
                  <c:v>59505</c:v>
                </c:pt>
                <c:pt idx="2848">
                  <c:v>59512</c:v>
                </c:pt>
                <c:pt idx="2849">
                  <c:v>59519</c:v>
                </c:pt>
                <c:pt idx="2850">
                  <c:v>59526</c:v>
                </c:pt>
                <c:pt idx="2851">
                  <c:v>59534</c:v>
                </c:pt>
                <c:pt idx="2852">
                  <c:v>59541</c:v>
                </c:pt>
                <c:pt idx="2853">
                  <c:v>59548</c:v>
                </c:pt>
                <c:pt idx="2854">
                  <c:v>59555</c:v>
                </c:pt>
                <c:pt idx="2855">
                  <c:v>59562</c:v>
                </c:pt>
                <c:pt idx="2856">
                  <c:v>59569</c:v>
                </c:pt>
                <c:pt idx="2857">
                  <c:v>59576</c:v>
                </c:pt>
                <c:pt idx="2858">
                  <c:v>59583</c:v>
                </c:pt>
                <c:pt idx="2859">
                  <c:v>59590</c:v>
                </c:pt>
                <c:pt idx="2860">
                  <c:v>59597</c:v>
                </c:pt>
                <c:pt idx="2861">
                  <c:v>59604</c:v>
                </c:pt>
                <c:pt idx="2862">
                  <c:v>59611</c:v>
                </c:pt>
                <c:pt idx="2863">
                  <c:v>59618</c:v>
                </c:pt>
                <c:pt idx="2864">
                  <c:v>59625</c:v>
                </c:pt>
                <c:pt idx="2865">
                  <c:v>59632</c:v>
                </c:pt>
                <c:pt idx="2866">
                  <c:v>59643</c:v>
                </c:pt>
                <c:pt idx="2867">
                  <c:v>59646</c:v>
                </c:pt>
                <c:pt idx="2868">
                  <c:v>59653</c:v>
                </c:pt>
                <c:pt idx="2869">
                  <c:v>59660</c:v>
                </c:pt>
                <c:pt idx="2870">
                  <c:v>59667</c:v>
                </c:pt>
                <c:pt idx="2871">
                  <c:v>59674</c:v>
                </c:pt>
                <c:pt idx="2872">
                  <c:v>59681</c:v>
                </c:pt>
                <c:pt idx="2873">
                  <c:v>59688</c:v>
                </c:pt>
                <c:pt idx="2874">
                  <c:v>59695</c:v>
                </c:pt>
                <c:pt idx="2875">
                  <c:v>59702</c:v>
                </c:pt>
                <c:pt idx="2876">
                  <c:v>59709</c:v>
                </c:pt>
                <c:pt idx="2877">
                  <c:v>59716</c:v>
                </c:pt>
                <c:pt idx="2878">
                  <c:v>59723</c:v>
                </c:pt>
                <c:pt idx="2879">
                  <c:v>59730</c:v>
                </c:pt>
                <c:pt idx="2880">
                  <c:v>59737</c:v>
                </c:pt>
                <c:pt idx="2881">
                  <c:v>59744</c:v>
                </c:pt>
                <c:pt idx="2882">
                  <c:v>59751</c:v>
                </c:pt>
                <c:pt idx="2883">
                  <c:v>59758</c:v>
                </c:pt>
                <c:pt idx="2884">
                  <c:v>59765</c:v>
                </c:pt>
                <c:pt idx="2885">
                  <c:v>59772</c:v>
                </c:pt>
                <c:pt idx="2886">
                  <c:v>59779</c:v>
                </c:pt>
                <c:pt idx="2887">
                  <c:v>59786</c:v>
                </c:pt>
                <c:pt idx="2888">
                  <c:v>59793</c:v>
                </c:pt>
                <c:pt idx="2889">
                  <c:v>59800</c:v>
                </c:pt>
                <c:pt idx="2890">
                  <c:v>59807</c:v>
                </c:pt>
                <c:pt idx="2891">
                  <c:v>59814</c:v>
                </c:pt>
                <c:pt idx="2892">
                  <c:v>59821</c:v>
                </c:pt>
                <c:pt idx="2893">
                  <c:v>59828</c:v>
                </c:pt>
                <c:pt idx="2894">
                  <c:v>59835</c:v>
                </c:pt>
                <c:pt idx="2895">
                  <c:v>59842</c:v>
                </c:pt>
                <c:pt idx="2896">
                  <c:v>59849</c:v>
                </c:pt>
                <c:pt idx="2897">
                  <c:v>59856</c:v>
                </c:pt>
                <c:pt idx="2898">
                  <c:v>59863</c:v>
                </c:pt>
                <c:pt idx="2899">
                  <c:v>59870</c:v>
                </c:pt>
                <c:pt idx="2900">
                  <c:v>59877</c:v>
                </c:pt>
                <c:pt idx="2901">
                  <c:v>59884</c:v>
                </c:pt>
                <c:pt idx="2902">
                  <c:v>59891</c:v>
                </c:pt>
                <c:pt idx="2903">
                  <c:v>59901</c:v>
                </c:pt>
                <c:pt idx="2904">
                  <c:v>59908</c:v>
                </c:pt>
                <c:pt idx="2905">
                  <c:v>59915</c:v>
                </c:pt>
                <c:pt idx="2906">
                  <c:v>59922</c:v>
                </c:pt>
                <c:pt idx="2907">
                  <c:v>59929</c:v>
                </c:pt>
                <c:pt idx="2908">
                  <c:v>59936</c:v>
                </c:pt>
                <c:pt idx="2909">
                  <c:v>59943</c:v>
                </c:pt>
                <c:pt idx="2910">
                  <c:v>59950</c:v>
                </c:pt>
                <c:pt idx="2911">
                  <c:v>59957</c:v>
                </c:pt>
                <c:pt idx="2912">
                  <c:v>59964</c:v>
                </c:pt>
                <c:pt idx="2913">
                  <c:v>59971</c:v>
                </c:pt>
                <c:pt idx="2914">
                  <c:v>59978</c:v>
                </c:pt>
                <c:pt idx="2915">
                  <c:v>59985</c:v>
                </c:pt>
                <c:pt idx="2916">
                  <c:v>59992</c:v>
                </c:pt>
                <c:pt idx="2917">
                  <c:v>60001</c:v>
                </c:pt>
                <c:pt idx="2918">
                  <c:v>60006</c:v>
                </c:pt>
                <c:pt idx="2919">
                  <c:v>60013</c:v>
                </c:pt>
                <c:pt idx="2920">
                  <c:v>60020</c:v>
                </c:pt>
                <c:pt idx="2921">
                  <c:v>60028</c:v>
                </c:pt>
                <c:pt idx="2922">
                  <c:v>60035</c:v>
                </c:pt>
                <c:pt idx="2923">
                  <c:v>60042</c:v>
                </c:pt>
                <c:pt idx="2924">
                  <c:v>60049</c:v>
                </c:pt>
                <c:pt idx="2925">
                  <c:v>60056</c:v>
                </c:pt>
                <c:pt idx="2926">
                  <c:v>60063</c:v>
                </c:pt>
                <c:pt idx="2927">
                  <c:v>60070</c:v>
                </c:pt>
                <c:pt idx="2928">
                  <c:v>60077</c:v>
                </c:pt>
                <c:pt idx="2929">
                  <c:v>60084</c:v>
                </c:pt>
                <c:pt idx="2930">
                  <c:v>60091</c:v>
                </c:pt>
                <c:pt idx="2931">
                  <c:v>60098</c:v>
                </c:pt>
                <c:pt idx="2932">
                  <c:v>60105</c:v>
                </c:pt>
                <c:pt idx="2933">
                  <c:v>60112</c:v>
                </c:pt>
                <c:pt idx="2934">
                  <c:v>60119</c:v>
                </c:pt>
                <c:pt idx="2935">
                  <c:v>60126</c:v>
                </c:pt>
                <c:pt idx="2936">
                  <c:v>60133</c:v>
                </c:pt>
                <c:pt idx="2937">
                  <c:v>60140</c:v>
                </c:pt>
                <c:pt idx="2938">
                  <c:v>60147</c:v>
                </c:pt>
                <c:pt idx="2939">
                  <c:v>60154</c:v>
                </c:pt>
                <c:pt idx="2940">
                  <c:v>60161</c:v>
                </c:pt>
                <c:pt idx="2941">
                  <c:v>60168</c:v>
                </c:pt>
                <c:pt idx="2942">
                  <c:v>60175</c:v>
                </c:pt>
                <c:pt idx="2943">
                  <c:v>60182</c:v>
                </c:pt>
                <c:pt idx="2944">
                  <c:v>60189</c:v>
                </c:pt>
                <c:pt idx="2945">
                  <c:v>60196</c:v>
                </c:pt>
                <c:pt idx="2946">
                  <c:v>60203</c:v>
                </c:pt>
                <c:pt idx="2947">
                  <c:v>60210</c:v>
                </c:pt>
                <c:pt idx="2948">
                  <c:v>60217</c:v>
                </c:pt>
                <c:pt idx="2949">
                  <c:v>60224</c:v>
                </c:pt>
                <c:pt idx="2950">
                  <c:v>60231</c:v>
                </c:pt>
                <c:pt idx="2951">
                  <c:v>60238</c:v>
                </c:pt>
                <c:pt idx="2952">
                  <c:v>60245</c:v>
                </c:pt>
                <c:pt idx="2953">
                  <c:v>60252</c:v>
                </c:pt>
                <c:pt idx="2954">
                  <c:v>60259</c:v>
                </c:pt>
                <c:pt idx="2955">
                  <c:v>60267</c:v>
                </c:pt>
                <c:pt idx="2956">
                  <c:v>60274</c:v>
                </c:pt>
                <c:pt idx="2957">
                  <c:v>60281</c:v>
                </c:pt>
                <c:pt idx="2958">
                  <c:v>60288</c:v>
                </c:pt>
                <c:pt idx="2959">
                  <c:v>60295</c:v>
                </c:pt>
                <c:pt idx="2960">
                  <c:v>60302</c:v>
                </c:pt>
                <c:pt idx="2961">
                  <c:v>60309</c:v>
                </c:pt>
                <c:pt idx="2962">
                  <c:v>60316</c:v>
                </c:pt>
                <c:pt idx="2963">
                  <c:v>60323</c:v>
                </c:pt>
                <c:pt idx="2964">
                  <c:v>60330</c:v>
                </c:pt>
                <c:pt idx="2965">
                  <c:v>60337</c:v>
                </c:pt>
                <c:pt idx="2966">
                  <c:v>60344</c:v>
                </c:pt>
                <c:pt idx="2967">
                  <c:v>60351</c:v>
                </c:pt>
                <c:pt idx="2968">
                  <c:v>60359</c:v>
                </c:pt>
                <c:pt idx="2969">
                  <c:v>60366</c:v>
                </c:pt>
                <c:pt idx="2970">
                  <c:v>60373</c:v>
                </c:pt>
                <c:pt idx="2971">
                  <c:v>60380</c:v>
                </c:pt>
                <c:pt idx="2972">
                  <c:v>60387</c:v>
                </c:pt>
                <c:pt idx="2973">
                  <c:v>60394</c:v>
                </c:pt>
                <c:pt idx="2974">
                  <c:v>60401</c:v>
                </c:pt>
                <c:pt idx="2975">
                  <c:v>60408</c:v>
                </c:pt>
                <c:pt idx="2976">
                  <c:v>60415</c:v>
                </c:pt>
                <c:pt idx="2977">
                  <c:v>60422</c:v>
                </c:pt>
                <c:pt idx="2978">
                  <c:v>60429</c:v>
                </c:pt>
                <c:pt idx="2979">
                  <c:v>60436</c:v>
                </c:pt>
                <c:pt idx="2980">
                  <c:v>60443</c:v>
                </c:pt>
                <c:pt idx="2981">
                  <c:v>60450</c:v>
                </c:pt>
                <c:pt idx="2982">
                  <c:v>60457</c:v>
                </c:pt>
                <c:pt idx="2983">
                  <c:v>60464</c:v>
                </c:pt>
                <c:pt idx="2984">
                  <c:v>60471</c:v>
                </c:pt>
                <c:pt idx="2985">
                  <c:v>60478</c:v>
                </c:pt>
                <c:pt idx="2986">
                  <c:v>60485</c:v>
                </c:pt>
                <c:pt idx="2987">
                  <c:v>60492</c:v>
                </c:pt>
                <c:pt idx="2988">
                  <c:v>60499</c:v>
                </c:pt>
                <c:pt idx="2989">
                  <c:v>60506</c:v>
                </c:pt>
                <c:pt idx="2990">
                  <c:v>60513</c:v>
                </c:pt>
                <c:pt idx="2991">
                  <c:v>60520</c:v>
                </c:pt>
                <c:pt idx="2992">
                  <c:v>60527</c:v>
                </c:pt>
                <c:pt idx="2993">
                  <c:v>60534</c:v>
                </c:pt>
                <c:pt idx="2994">
                  <c:v>60541</c:v>
                </c:pt>
                <c:pt idx="2995">
                  <c:v>60548</c:v>
                </c:pt>
                <c:pt idx="2996">
                  <c:v>60555</c:v>
                </c:pt>
                <c:pt idx="2997">
                  <c:v>60562</c:v>
                </c:pt>
                <c:pt idx="2998">
                  <c:v>60569</c:v>
                </c:pt>
                <c:pt idx="2999">
                  <c:v>60576</c:v>
                </c:pt>
                <c:pt idx="3000">
                  <c:v>60583</c:v>
                </c:pt>
                <c:pt idx="3001">
                  <c:v>60590</c:v>
                </c:pt>
                <c:pt idx="3002">
                  <c:v>60597</c:v>
                </c:pt>
                <c:pt idx="3003">
                  <c:v>60604</c:v>
                </c:pt>
                <c:pt idx="3004">
                  <c:v>60611</c:v>
                </c:pt>
                <c:pt idx="3005">
                  <c:v>60618</c:v>
                </c:pt>
                <c:pt idx="3006">
                  <c:v>60625</c:v>
                </c:pt>
                <c:pt idx="3007">
                  <c:v>60632</c:v>
                </c:pt>
                <c:pt idx="3008">
                  <c:v>60639</c:v>
                </c:pt>
                <c:pt idx="3009">
                  <c:v>60646</c:v>
                </c:pt>
                <c:pt idx="3010">
                  <c:v>60653</c:v>
                </c:pt>
                <c:pt idx="3011">
                  <c:v>60660</c:v>
                </c:pt>
                <c:pt idx="3012">
                  <c:v>60667</c:v>
                </c:pt>
                <c:pt idx="3013">
                  <c:v>60674</c:v>
                </c:pt>
                <c:pt idx="3014">
                  <c:v>60681</c:v>
                </c:pt>
                <c:pt idx="3015">
                  <c:v>60688</c:v>
                </c:pt>
                <c:pt idx="3016">
                  <c:v>60695</c:v>
                </c:pt>
                <c:pt idx="3017">
                  <c:v>60702</c:v>
                </c:pt>
                <c:pt idx="3018">
                  <c:v>60709</c:v>
                </c:pt>
                <c:pt idx="3019">
                  <c:v>60716</c:v>
                </c:pt>
                <c:pt idx="3020">
                  <c:v>60723</c:v>
                </c:pt>
                <c:pt idx="3021">
                  <c:v>60730</c:v>
                </c:pt>
                <c:pt idx="3022">
                  <c:v>60737</c:v>
                </c:pt>
                <c:pt idx="3023">
                  <c:v>60744</c:v>
                </c:pt>
                <c:pt idx="3024">
                  <c:v>60751</c:v>
                </c:pt>
                <c:pt idx="3025">
                  <c:v>60758</c:v>
                </c:pt>
                <c:pt idx="3026">
                  <c:v>60765</c:v>
                </c:pt>
                <c:pt idx="3027">
                  <c:v>60772</c:v>
                </c:pt>
                <c:pt idx="3028">
                  <c:v>60779</c:v>
                </c:pt>
                <c:pt idx="3029">
                  <c:v>60786</c:v>
                </c:pt>
                <c:pt idx="3030">
                  <c:v>60793</c:v>
                </c:pt>
                <c:pt idx="3031">
                  <c:v>60800</c:v>
                </c:pt>
                <c:pt idx="3032">
                  <c:v>60807</c:v>
                </c:pt>
                <c:pt idx="3033">
                  <c:v>60814</c:v>
                </c:pt>
                <c:pt idx="3034">
                  <c:v>60821</c:v>
                </c:pt>
                <c:pt idx="3035">
                  <c:v>60828</c:v>
                </c:pt>
                <c:pt idx="3036">
                  <c:v>60835</c:v>
                </c:pt>
                <c:pt idx="3037">
                  <c:v>60842</c:v>
                </c:pt>
                <c:pt idx="3038">
                  <c:v>60849</c:v>
                </c:pt>
                <c:pt idx="3039">
                  <c:v>60856</c:v>
                </c:pt>
                <c:pt idx="3040">
                  <c:v>60863</c:v>
                </c:pt>
                <c:pt idx="3041">
                  <c:v>60870</c:v>
                </c:pt>
                <c:pt idx="3042">
                  <c:v>60877</c:v>
                </c:pt>
                <c:pt idx="3043">
                  <c:v>60884</c:v>
                </c:pt>
                <c:pt idx="3044">
                  <c:v>60891</c:v>
                </c:pt>
                <c:pt idx="3045">
                  <c:v>60898</c:v>
                </c:pt>
                <c:pt idx="3046">
                  <c:v>60905</c:v>
                </c:pt>
                <c:pt idx="3047">
                  <c:v>60912</c:v>
                </c:pt>
                <c:pt idx="3048">
                  <c:v>60919</c:v>
                </c:pt>
                <c:pt idx="3049">
                  <c:v>60926</c:v>
                </c:pt>
                <c:pt idx="3050">
                  <c:v>60933</c:v>
                </c:pt>
                <c:pt idx="3051">
                  <c:v>60940</c:v>
                </c:pt>
                <c:pt idx="3052">
                  <c:v>60947</c:v>
                </c:pt>
                <c:pt idx="3053">
                  <c:v>60954</c:v>
                </c:pt>
                <c:pt idx="3054">
                  <c:v>60961</c:v>
                </c:pt>
                <c:pt idx="3055">
                  <c:v>60968</c:v>
                </c:pt>
                <c:pt idx="3056">
                  <c:v>60975</c:v>
                </c:pt>
                <c:pt idx="3057">
                  <c:v>60982</c:v>
                </c:pt>
                <c:pt idx="3058">
                  <c:v>60989</c:v>
                </c:pt>
                <c:pt idx="3059">
                  <c:v>60996</c:v>
                </c:pt>
                <c:pt idx="3060">
                  <c:v>61003</c:v>
                </c:pt>
                <c:pt idx="3061">
                  <c:v>61010</c:v>
                </c:pt>
                <c:pt idx="3062">
                  <c:v>61017</c:v>
                </c:pt>
                <c:pt idx="3063">
                  <c:v>61024</c:v>
                </c:pt>
                <c:pt idx="3064">
                  <c:v>61031</c:v>
                </c:pt>
                <c:pt idx="3065">
                  <c:v>61038</c:v>
                </c:pt>
                <c:pt idx="3066">
                  <c:v>61045</c:v>
                </c:pt>
                <c:pt idx="3067">
                  <c:v>61052</c:v>
                </c:pt>
                <c:pt idx="3068">
                  <c:v>61059</c:v>
                </c:pt>
                <c:pt idx="3069">
                  <c:v>61066</c:v>
                </c:pt>
                <c:pt idx="3070">
                  <c:v>61073</c:v>
                </c:pt>
                <c:pt idx="3071">
                  <c:v>61080</c:v>
                </c:pt>
                <c:pt idx="3072">
                  <c:v>61087</c:v>
                </c:pt>
                <c:pt idx="3073">
                  <c:v>61094</c:v>
                </c:pt>
                <c:pt idx="3074">
                  <c:v>61101</c:v>
                </c:pt>
                <c:pt idx="3075">
                  <c:v>61108</c:v>
                </c:pt>
                <c:pt idx="3076">
                  <c:v>61115</c:v>
                </c:pt>
                <c:pt idx="3077">
                  <c:v>61122</c:v>
                </c:pt>
                <c:pt idx="3078">
                  <c:v>61129</c:v>
                </c:pt>
                <c:pt idx="3079">
                  <c:v>61136</c:v>
                </c:pt>
                <c:pt idx="3080">
                  <c:v>61143</c:v>
                </c:pt>
                <c:pt idx="3081">
                  <c:v>61150</c:v>
                </c:pt>
                <c:pt idx="3082">
                  <c:v>61157</c:v>
                </c:pt>
                <c:pt idx="3083">
                  <c:v>61164</c:v>
                </c:pt>
                <c:pt idx="3084">
                  <c:v>61171</c:v>
                </c:pt>
                <c:pt idx="3085">
                  <c:v>61178</c:v>
                </c:pt>
                <c:pt idx="3086">
                  <c:v>61185</c:v>
                </c:pt>
                <c:pt idx="3087">
                  <c:v>61192</c:v>
                </c:pt>
                <c:pt idx="3088">
                  <c:v>61199</c:v>
                </c:pt>
                <c:pt idx="3089">
                  <c:v>61206</c:v>
                </c:pt>
                <c:pt idx="3090">
                  <c:v>61213</c:v>
                </c:pt>
                <c:pt idx="3091">
                  <c:v>61220</c:v>
                </c:pt>
                <c:pt idx="3092">
                  <c:v>61227</c:v>
                </c:pt>
                <c:pt idx="3093">
                  <c:v>61234</c:v>
                </c:pt>
                <c:pt idx="3094">
                  <c:v>61241</c:v>
                </c:pt>
                <c:pt idx="3095">
                  <c:v>61248</c:v>
                </c:pt>
                <c:pt idx="3096">
                  <c:v>61255</c:v>
                </c:pt>
                <c:pt idx="3097">
                  <c:v>61262</c:v>
                </c:pt>
                <c:pt idx="3098">
                  <c:v>61269</c:v>
                </c:pt>
                <c:pt idx="3099">
                  <c:v>61276</c:v>
                </c:pt>
                <c:pt idx="3100">
                  <c:v>61283</c:v>
                </c:pt>
                <c:pt idx="3101">
                  <c:v>61290</c:v>
                </c:pt>
                <c:pt idx="3102">
                  <c:v>61297</c:v>
                </c:pt>
                <c:pt idx="3103">
                  <c:v>61304</c:v>
                </c:pt>
                <c:pt idx="3104">
                  <c:v>61311</c:v>
                </c:pt>
                <c:pt idx="3105">
                  <c:v>61318</c:v>
                </c:pt>
                <c:pt idx="3106">
                  <c:v>61325</c:v>
                </c:pt>
                <c:pt idx="3107">
                  <c:v>61332</c:v>
                </c:pt>
                <c:pt idx="3108">
                  <c:v>61339</c:v>
                </c:pt>
                <c:pt idx="3109">
                  <c:v>61346</c:v>
                </c:pt>
                <c:pt idx="3110">
                  <c:v>61353</c:v>
                </c:pt>
                <c:pt idx="3111">
                  <c:v>61360</c:v>
                </c:pt>
                <c:pt idx="3112">
                  <c:v>61367</c:v>
                </c:pt>
                <c:pt idx="3113">
                  <c:v>61374</c:v>
                </c:pt>
                <c:pt idx="3114">
                  <c:v>61381</c:v>
                </c:pt>
                <c:pt idx="3115">
                  <c:v>61388</c:v>
                </c:pt>
                <c:pt idx="3116">
                  <c:v>61395</c:v>
                </c:pt>
                <c:pt idx="3117">
                  <c:v>61402</c:v>
                </c:pt>
                <c:pt idx="3118">
                  <c:v>61409</c:v>
                </c:pt>
                <c:pt idx="3119">
                  <c:v>61416</c:v>
                </c:pt>
                <c:pt idx="3120">
                  <c:v>61423</c:v>
                </c:pt>
                <c:pt idx="3121">
                  <c:v>61430</c:v>
                </c:pt>
                <c:pt idx="3122">
                  <c:v>61437</c:v>
                </c:pt>
                <c:pt idx="3123">
                  <c:v>61444</c:v>
                </c:pt>
                <c:pt idx="3124">
                  <c:v>61451</c:v>
                </c:pt>
                <c:pt idx="3125">
                  <c:v>61458</c:v>
                </c:pt>
                <c:pt idx="3126">
                  <c:v>61465</c:v>
                </c:pt>
                <c:pt idx="3127">
                  <c:v>61472</c:v>
                </c:pt>
                <c:pt idx="3128">
                  <c:v>61479</c:v>
                </c:pt>
                <c:pt idx="3129">
                  <c:v>61487</c:v>
                </c:pt>
                <c:pt idx="3130">
                  <c:v>61494</c:v>
                </c:pt>
                <c:pt idx="3131">
                  <c:v>61501</c:v>
                </c:pt>
                <c:pt idx="3132">
                  <c:v>61508</c:v>
                </c:pt>
                <c:pt idx="3133">
                  <c:v>61515</c:v>
                </c:pt>
                <c:pt idx="3134">
                  <c:v>61522</c:v>
                </c:pt>
                <c:pt idx="3135">
                  <c:v>61529</c:v>
                </c:pt>
                <c:pt idx="3136">
                  <c:v>61536</c:v>
                </c:pt>
                <c:pt idx="3137">
                  <c:v>61543</c:v>
                </c:pt>
                <c:pt idx="3138">
                  <c:v>61550</c:v>
                </c:pt>
                <c:pt idx="3139">
                  <c:v>61557</c:v>
                </c:pt>
                <c:pt idx="3140">
                  <c:v>61564</c:v>
                </c:pt>
                <c:pt idx="3141">
                  <c:v>61571</c:v>
                </c:pt>
                <c:pt idx="3142">
                  <c:v>61578</c:v>
                </c:pt>
                <c:pt idx="3143">
                  <c:v>61585</c:v>
                </c:pt>
                <c:pt idx="3144">
                  <c:v>61592</c:v>
                </c:pt>
                <c:pt idx="3145">
                  <c:v>61599</c:v>
                </c:pt>
                <c:pt idx="3146">
                  <c:v>61606</c:v>
                </c:pt>
                <c:pt idx="3147">
                  <c:v>61613</c:v>
                </c:pt>
                <c:pt idx="3148">
                  <c:v>61620</c:v>
                </c:pt>
                <c:pt idx="3149">
                  <c:v>61627</c:v>
                </c:pt>
                <c:pt idx="3150">
                  <c:v>61634</c:v>
                </c:pt>
                <c:pt idx="3151">
                  <c:v>61641</c:v>
                </c:pt>
                <c:pt idx="3152">
                  <c:v>61648</c:v>
                </c:pt>
                <c:pt idx="3153">
                  <c:v>61655</c:v>
                </c:pt>
                <c:pt idx="3154">
                  <c:v>61662</c:v>
                </c:pt>
                <c:pt idx="3155">
                  <c:v>61669</c:v>
                </c:pt>
                <c:pt idx="3156">
                  <c:v>61676</c:v>
                </c:pt>
                <c:pt idx="3157">
                  <c:v>61683</c:v>
                </c:pt>
                <c:pt idx="3158">
                  <c:v>61690</c:v>
                </c:pt>
                <c:pt idx="3159">
                  <c:v>61697</c:v>
                </c:pt>
                <c:pt idx="3160">
                  <c:v>61704</c:v>
                </c:pt>
                <c:pt idx="3161">
                  <c:v>61711</c:v>
                </c:pt>
                <c:pt idx="3162">
                  <c:v>61718</c:v>
                </c:pt>
                <c:pt idx="3163">
                  <c:v>61728</c:v>
                </c:pt>
                <c:pt idx="3164">
                  <c:v>61735</c:v>
                </c:pt>
                <c:pt idx="3165">
                  <c:v>61742</c:v>
                </c:pt>
                <c:pt idx="3166">
                  <c:v>61749</c:v>
                </c:pt>
                <c:pt idx="3167">
                  <c:v>61756</c:v>
                </c:pt>
                <c:pt idx="3168">
                  <c:v>61763</c:v>
                </c:pt>
                <c:pt idx="3169">
                  <c:v>61770</c:v>
                </c:pt>
                <c:pt idx="3170">
                  <c:v>61777</c:v>
                </c:pt>
                <c:pt idx="3171">
                  <c:v>61784</c:v>
                </c:pt>
                <c:pt idx="3172">
                  <c:v>61791</c:v>
                </c:pt>
                <c:pt idx="3173">
                  <c:v>61798</c:v>
                </c:pt>
                <c:pt idx="3174">
                  <c:v>61805</c:v>
                </c:pt>
                <c:pt idx="3175">
                  <c:v>61812</c:v>
                </c:pt>
                <c:pt idx="3176">
                  <c:v>61819</c:v>
                </c:pt>
                <c:pt idx="3177">
                  <c:v>61826</c:v>
                </c:pt>
                <c:pt idx="3178">
                  <c:v>61835</c:v>
                </c:pt>
                <c:pt idx="3179">
                  <c:v>61840</c:v>
                </c:pt>
                <c:pt idx="3180">
                  <c:v>61847</c:v>
                </c:pt>
                <c:pt idx="3181">
                  <c:v>61854</c:v>
                </c:pt>
                <c:pt idx="3182">
                  <c:v>61861</c:v>
                </c:pt>
                <c:pt idx="3183">
                  <c:v>61868</c:v>
                </c:pt>
                <c:pt idx="3184">
                  <c:v>61875</c:v>
                </c:pt>
                <c:pt idx="3185">
                  <c:v>61882</c:v>
                </c:pt>
                <c:pt idx="3186">
                  <c:v>61889</c:v>
                </c:pt>
                <c:pt idx="3187">
                  <c:v>61896</c:v>
                </c:pt>
                <c:pt idx="3188">
                  <c:v>61903</c:v>
                </c:pt>
                <c:pt idx="3189">
                  <c:v>61910</c:v>
                </c:pt>
                <c:pt idx="3190">
                  <c:v>61917</c:v>
                </c:pt>
                <c:pt idx="3191">
                  <c:v>61924</c:v>
                </c:pt>
                <c:pt idx="3192">
                  <c:v>61931</c:v>
                </c:pt>
                <c:pt idx="3193">
                  <c:v>61938</c:v>
                </c:pt>
                <c:pt idx="3194">
                  <c:v>61945</c:v>
                </c:pt>
                <c:pt idx="3195">
                  <c:v>61952</c:v>
                </c:pt>
                <c:pt idx="3196">
                  <c:v>61959</c:v>
                </c:pt>
                <c:pt idx="3197">
                  <c:v>61966</c:v>
                </c:pt>
                <c:pt idx="3198">
                  <c:v>61973</c:v>
                </c:pt>
                <c:pt idx="3199">
                  <c:v>61980</c:v>
                </c:pt>
                <c:pt idx="3200">
                  <c:v>61987</c:v>
                </c:pt>
                <c:pt idx="3201">
                  <c:v>61994</c:v>
                </c:pt>
                <c:pt idx="3202">
                  <c:v>62001</c:v>
                </c:pt>
                <c:pt idx="3203">
                  <c:v>62008</c:v>
                </c:pt>
                <c:pt idx="3204">
                  <c:v>62015</c:v>
                </c:pt>
                <c:pt idx="3205">
                  <c:v>62022</c:v>
                </c:pt>
                <c:pt idx="3206">
                  <c:v>62029</c:v>
                </c:pt>
                <c:pt idx="3207">
                  <c:v>62036</c:v>
                </c:pt>
                <c:pt idx="3208">
                  <c:v>62043</c:v>
                </c:pt>
                <c:pt idx="3209">
                  <c:v>62050</c:v>
                </c:pt>
                <c:pt idx="3210">
                  <c:v>62057</c:v>
                </c:pt>
                <c:pt idx="3211">
                  <c:v>62064</c:v>
                </c:pt>
                <c:pt idx="3212">
                  <c:v>62071</c:v>
                </c:pt>
                <c:pt idx="3213">
                  <c:v>62078</c:v>
                </c:pt>
                <c:pt idx="3214">
                  <c:v>62085</c:v>
                </c:pt>
                <c:pt idx="3215">
                  <c:v>62093</c:v>
                </c:pt>
                <c:pt idx="3216">
                  <c:v>62100</c:v>
                </c:pt>
                <c:pt idx="3217">
                  <c:v>62107</c:v>
                </c:pt>
                <c:pt idx="3218">
                  <c:v>62114</c:v>
                </c:pt>
                <c:pt idx="3219">
                  <c:v>62121</c:v>
                </c:pt>
                <c:pt idx="3220">
                  <c:v>62128</c:v>
                </c:pt>
                <c:pt idx="3221">
                  <c:v>62135</c:v>
                </c:pt>
                <c:pt idx="3222">
                  <c:v>62142</c:v>
                </c:pt>
                <c:pt idx="3223">
                  <c:v>62149</c:v>
                </c:pt>
                <c:pt idx="3224">
                  <c:v>62156</c:v>
                </c:pt>
                <c:pt idx="3225">
                  <c:v>62163</c:v>
                </c:pt>
                <c:pt idx="3226">
                  <c:v>62170</c:v>
                </c:pt>
                <c:pt idx="3227">
                  <c:v>62177</c:v>
                </c:pt>
                <c:pt idx="3228">
                  <c:v>62186</c:v>
                </c:pt>
                <c:pt idx="3229">
                  <c:v>62193</c:v>
                </c:pt>
                <c:pt idx="3230">
                  <c:v>62200</c:v>
                </c:pt>
                <c:pt idx="3231">
                  <c:v>62207</c:v>
                </c:pt>
                <c:pt idx="3232">
                  <c:v>62215</c:v>
                </c:pt>
                <c:pt idx="3233">
                  <c:v>62221</c:v>
                </c:pt>
                <c:pt idx="3234">
                  <c:v>62228</c:v>
                </c:pt>
                <c:pt idx="3235">
                  <c:v>62235</c:v>
                </c:pt>
                <c:pt idx="3236">
                  <c:v>62242</c:v>
                </c:pt>
                <c:pt idx="3237">
                  <c:v>62249</c:v>
                </c:pt>
                <c:pt idx="3238">
                  <c:v>62256</c:v>
                </c:pt>
                <c:pt idx="3239">
                  <c:v>62263</c:v>
                </c:pt>
                <c:pt idx="3240">
                  <c:v>62270</c:v>
                </c:pt>
                <c:pt idx="3241">
                  <c:v>62277</c:v>
                </c:pt>
                <c:pt idx="3242">
                  <c:v>62284</c:v>
                </c:pt>
                <c:pt idx="3243">
                  <c:v>62291</c:v>
                </c:pt>
                <c:pt idx="3244">
                  <c:v>62298</c:v>
                </c:pt>
                <c:pt idx="3245">
                  <c:v>62305</c:v>
                </c:pt>
                <c:pt idx="3246">
                  <c:v>62312</c:v>
                </c:pt>
                <c:pt idx="3247">
                  <c:v>62319</c:v>
                </c:pt>
                <c:pt idx="3248">
                  <c:v>62326</c:v>
                </c:pt>
                <c:pt idx="3249">
                  <c:v>62333</c:v>
                </c:pt>
                <c:pt idx="3250">
                  <c:v>62340</c:v>
                </c:pt>
                <c:pt idx="3251">
                  <c:v>62347</c:v>
                </c:pt>
                <c:pt idx="3252">
                  <c:v>62354</c:v>
                </c:pt>
                <c:pt idx="3253">
                  <c:v>62361</c:v>
                </c:pt>
                <c:pt idx="3254">
                  <c:v>62368</c:v>
                </c:pt>
                <c:pt idx="3255">
                  <c:v>62375</c:v>
                </c:pt>
                <c:pt idx="3256">
                  <c:v>62382</c:v>
                </c:pt>
                <c:pt idx="3257">
                  <c:v>62389</c:v>
                </c:pt>
                <c:pt idx="3258">
                  <c:v>62396</c:v>
                </c:pt>
                <c:pt idx="3259">
                  <c:v>62403</c:v>
                </c:pt>
                <c:pt idx="3260">
                  <c:v>62410</c:v>
                </c:pt>
                <c:pt idx="3261">
                  <c:v>62417</c:v>
                </c:pt>
                <c:pt idx="3262">
                  <c:v>62424</c:v>
                </c:pt>
                <c:pt idx="3263">
                  <c:v>62431</c:v>
                </c:pt>
                <c:pt idx="3264">
                  <c:v>62438</c:v>
                </c:pt>
                <c:pt idx="3265">
                  <c:v>62445</c:v>
                </c:pt>
                <c:pt idx="3266">
                  <c:v>62456</c:v>
                </c:pt>
                <c:pt idx="3267">
                  <c:v>62460</c:v>
                </c:pt>
                <c:pt idx="3268">
                  <c:v>62466</c:v>
                </c:pt>
                <c:pt idx="3269">
                  <c:v>62473</c:v>
                </c:pt>
                <c:pt idx="3270">
                  <c:v>62480</c:v>
                </c:pt>
                <c:pt idx="3271">
                  <c:v>62487</c:v>
                </c:pt>
                <c:pt idx="3272">
                  <c:v>62494</c:v>
                </c:pt>
                <c:pt idx="3273">
                  <c:v>62501</c:v>
                </c:pt>
                <c:pt idx="3274">
                  <c:v>62508</c:v>
                </c:pt>
                <c:pt idx="3275">
                  <c:v>62515</c:v>
                </c:pt>
                <c:pt idx="3276">
                  <c:v>62522</c:v>
                </c:pt>
                <c:pt idx="3277">
                  <c:v>62529</c:v>
                </c:pt>
                <c:pt idx="3278">
                  <c:v>62536</c:v>
                </c:pt>
                <c:pt idx="3279">
                  <c:v>62543</c:v>
                </c:pt>
                <c:pt idx="3280">
                  <c:v>62550</c:v>
                </c:pt>
                <c:pt idx="3281">
                  <c:v>62557</c:v>
                </c:pt>
                <c:pt idx="3282">
                  <c:v>62564</c:v>
                </c:pt>
                <c:pt idx="3283">
                  <c:v>62571</c:v>
                </c:pt>
                <c:pt idx="3284">
                  <c:v>62578</c:v>
                </c:pt>
                <c:pt idx="3285">
                  <c:v>62585</c:v>
                </c:pt>
                <c:pt idx="3286">
                  <c:v>62592</c:v>
                </c:pt>
                <c:pt idx="3287">
                  <c:v>62599</c:v>
                </c:pt>
                <c:pt idx="3288">
                  <c:v>62606</c:v>
                </c:pt>
                <c:pt idx="3289">
                  <c:v>62613</c:v>
                </c:pt>
                <c:pt idx="3290">
                  <c:v>62620</c:v>
                </c:pt>
                <c:pt idx="3291">
                  <c:v>62627</c:v>
                </c:pt>
                <c:pt idx="3292">
                  <c:v>62634</c:v>
                </c:pt>
                <c:pt idx="3293">
                  <c:v>62641</c:v>
                </c:pt>
                <c:pt idx="3294">
                  <c:v>62648</c:v>
                </c:pt>
                <c:pt idx="3295">
                  <c:v>62655</c:v>
                </c:pt>
                <c:pt idx="3296">
                  <c:v>62662</c:v>
                </c:pt>
                <c:pt idx="3297">
                  <c:v>62669</c:v>
                </c:pt>
                <c:pt idx="3298">
                  <c:v>62676</c:v>
                </c:pt>
                <c:pt idx="3299">
                  <c:v>62683</c:v>
                </c:pt>
                <c:pt idx="3300">
                  <c:v>62690</c:v>
                </c:pt>
                <c:pt idx="3301">
                  <c:v>62697</c:v>
                </c:pt>
                <c:pt idx="3302">
                  <c:v>62704</c:v>
                </c:pt>
                <c:pt idx="3303">
                  <c:v>62711</c:v>
                </c:pt>
                <c:pt idx="3304">
                  <c:v>62718</c:v>
                </c:pt>
                <c:pt idx="3305">
                  <c:v>62725</c:v>
                </c:pt>
                <c:pt idx="3306">
                  <c:v>62732</c:v>
                </c:pt>
                <c:pt idx="3307">
                  <c:v>62739</c:v>
                </c:pt>
                <c:pt idx="3308">
                  <c:v>62746</c:v>
                </c:pt>
                <c:pt idx="3309">
                  <c:v>62753</c:v>
                </c:pt>
                <c:pt idx="3310">
                  <c:v>62760</c:v>
                </c:pt>
                <c:pt idx="3311">
                  <c:v>62767</c:v>
                </c:pt>
                <c:pt idx="3312">
                  <c:v>62774</c:v>
                </c:pt>
                <c:pt idx="3313">
                  <c:v>62781</c:v>
                </c:pt>
                <c:pt idx="3314">
                  <c:v>62788</c:v>
                </c:pt>
                <c:pt idx="3315">
                  <c:v>62795</c:v>
                </c:pt>
                <c:pt idx="3316">
                  <c:v>62802</c:v>
                </c:pt>
                <c:pt idx="3317">
                  <c:v>62809</c:v>
                </c:pt>
                <c:pt idx="3318">
                  <c:v>62816</c:v>
                </c:pt>
                <c:pt idx="3319">
                  <c:v>62823</c:v>
                </c:pt>
                <c:pt idx="3320">
                  <c:v>62830</c:v>
                </c:pt>
                <c:pt idx="3321">
                  <c:v>62837</c:v>
                </c:pt>
                <c:pt idx="3322">
                  <c:v>62844</c:v>
                </c:pt>
                <c:pt idx="3323">
                  <c:v>62851</c:v>
                </c:pt>
                <c:pt idx="3324">
                  <c:v>62858</c:v>
                </c:pt>
                <c:pt idx="3325">
                  <c:v>62865</c:v>
                </c:pt>
                <c:pt idx="3326">
                  <c:v>62872</c:v>
                </c:pt>
                <c:pt idx="3327">
                  <c:v>62879</c:v>
                </c:pt>
                <c:pt idx="3328">
                  <c:v>62886</c:v>
                </c:pt>
                <c:pt idx="3329">
                  <c:v>62893</c:v>
                </c:pt>
                <c:pt idx="3330">
                  <c:v>62900</c:v>
                </c:pt>
                <c:pt idx="3331">
                  <c:v>62907</c:v>
                </c:pt>
                <c:pt idx="3332">
                  <c:v>62914</c:v>
                </c:pt>
                <c:pt idx="3333">
                  <c:v>62921</c:v>
                </c:pt>
                <c:pt idx="3334">
                  <c:v>62928</c:v>
                </c:pt>
                <c:pt idx="3335">
                  <c:v>62935</c:v>
                </c:pt>
                <c:pt idx="3336">
                  <c:v>62942</c:v>
                </c:pt>
                <c:pt idx="3337">
                  <c:v>62949</c:v>
                </c:pt>
                <c:pt idx="3338">
                  <c:v>62956</c:v>
                </c:pt>
                <c:pt idx="3339">
                  <c:v>62963</c:v>
                </c:pt>
                <c:pt idx="3340">
                  <c:v>62970</c:v>
                </c:pt>
                <c:pt idx="3341">
                  <c:v>62977</c:v>
                </c:pt>
                <c:pt idx="3342">
                  <c:v>62984</c:v>
                </c:pt>
                <c:pt idx="3343">
                  <c:v>62991</c:v>
                </c:pt>
                <c:pt idx="3344">
                  <c:v>62998</c:v>
                </c:pt>
                <c:pt idx="3345">
                  <c:v>63005</c:v>
                </c:pt>
                <c:pt idx="3346">
                  <c:v>63012</c:v>
                </c:pt>
                <c:pt idx="3347">
                  <c:v>63019</c:v>
                </c:pt>
                <c:pt idx="3348">
                  <c:v>63026</c:v>
                </c:pt>
                <c:pt idx="3349">
                  <c:v>63033</c:v>
                </c:pt>
                <c:pt idx="3350">
                  <c:v>63040</c:v>
                </c:pt>
                <c:pt idx="3351">
                  <c:v>63047</c:v>
                </c:pt>
                <c:pt idx="3352">
                  <c:v>63054</c:v>
                </c:pt>
                <c:pt idx="3353">
                  <c:v>63061</c:v>
                </c:pt>
                <c:pt idx="3354">
                  <c:v>63068</c:v>
                </c:pt>
                <c:pt idx="3355">
                  <c:v>63075</c:v>
                </c:pt>
                <c:pt idx="3356">
                  <c:v>63082</c:v>
                </c:pt>
                <c:pt idx="3357">
                  <c:v>63089</c:v>
                </c:pt>
                <c:pt idx="3358">
                  <c:v>63096</c:v>
                </c:pt>
                <c:pt idx="3359">
                  <c:v>63103</c:v>
                </c:pt>
                <c:pt idx="3360">
                  <c:v>63110</c:v>
                </c:pt>
                <c:pt idx="3361">
                  <c:v>63117</c:v>
                </c:pt>
                <c:pt idx="3362">
                  <c:v>63124</c:v>
                </c:pt>
                <c:pt idx="3363">
                  <c:v>63131</c:v>
                </c:pt>
                <c:pt idx="3364">
                  <c:v>63138</c:v>
                </c:pt>
                <c:pt idx="3365">
                  <c:v>63145</c:v>
                </c:pt>
                <c:pt idx="3366">
                  <c:v>63152</c:v>
                </c:pt>
                <c:pt idx="3367">
                  <c:v>63159</c:v>
                </c:pt>
                <c:pt idx="3368">
                  <c:v>63166</c:v>
                </c:pt>
                <c:pt idx="3369">
                  <c:v>63173</c:v>
                </c:pt>
                <c:pt idx="3370">
                  <c:v>63180</c:v>
                </c:pt>
                <c:pt idx="3371">
                  <c:v>63187</c:v>
                </c:pt>
                <c:pt idx="3372">
                  <c:v>63194</c:v>
                </c:pt>
                <c:pt idx="3373">
                  <c:v>63201</c:v>
                </c:pt>
                <c:pt idx="3374">
                  <c:v>63208</c:v>
                </c:pt>
                <c:pt idx="3375">
                  <c:v>63215</c:v>
                </c:pt>
                <c:pt idx="3376">
                  <c:v>63222</c:v>
                </c:pt>
                <c:pt idx="3377">
                  <c:v>63229</c:v>
                </c:pt>
                <c:pt idx="3378">
                  <c:v>63236</c:v>
                </c:pt>
                <c:pt idx="3379">
                  <c:v>63243</c:v>
                </c:pt>
                <c:pt idx="3380">
                  <c:v>63250</c:v>
                </c:pt>
                <c:pt idx="3381">
                  <c:v>63257</c:v>
                </c:pt>
                <c:pt idx="3382">
                  <c:v>63264</c:v>
                </c:pt>
                <c:pt idx="3383">
                  <c:v>63271</c:v>
                </c:pt>
                <c:pt idx="3384">
                  <c:v>63278</c:v>
                </c:pt>
                <c:pt idx="3385">
                  <c:v>63285</c:v>
                </c:pt>
                <c:pt idx="3386">
                  <c:v>63292</c:v>
                </c:pt>
                <c:pt idx="3387">
                  <c:v>63299</c:v>
                </c:pt>
                <c:pt idx="3388">
                  <c:v>63306</c:v>
                </c:pt>
                <c:pt idx="3389">
                  <c:v>63313</c:v>
                </c:pt>
                <c:pt idx="3390">
                  <c:v>63320</c:v>
                </c:pt>
                <c:pt idx="3391">
                  <c:v>63327</c:v>
                </c:pt>
                <c:pt idx="3392">
                  <c:v>63334</c:v>
                </c:pt>
                <c:pt idx="3393">
                  <c:v>63341</c:v>
                </c:pt>
                <c:pt idx="3394">
                  <c:v>63348</c:v>
                </c:pt>
                <c:pt idx="3395">
                  <c:v>63355</c:v>
                </c:pt>
                <c:pt idx="3396">
                  <c:v>63362</c:v>
                </c:pt>
                <c:pt idx="3397">
                  <c:v>63369</c:v>
                </c:pt>
                <c:pt idx="3398">
                  <c:v>63376</c:v>
                </c:pt>
                <c:pt idx="3399">
                  <c:v>63383</c:v>
                </c:pt>
                <c:pt idx="3400">
                  <c:v>63390</c:v>
                </c:pt>
                <c:pt idx="3401">
                  <c:v>63397</c:v>
                </c:pt>
                <c:pt idx="3402">
                  <c:v>63404</c:v>
                </c:pt>
                <c:pt idx="3403">
                  <c:v>63411</c:v>
                </c:pt>
                <c:pt idx="3404">
                  <c:v>63418</c:v>
                </c:pt>
                <c:pt idx="3405">
                  <c:v>63425</c:v>
                </c:pt>
                <c:pt idx="3406">
                  <c:v>63432</c:v>
                </c:pt>
                <c:pt idx="3407">
                  <c:v>63439</c:v>
                </c:pt>
                <c:pt idx="3408">
                  <c:v>63446</c:v>
                </c:pt>
                <c:pt idx="3409">
                  <c:v>63453</c:v>
                </c:pt>
                <c:pt idx="3410">
                  <c:v>63460</c:v>
                </c:pt>
                <c:pt idx="3411">
                  <c:v>63467</c:v>
                </c:pt>
                <c:pt idx="3412">
                  <c:v>63474</c:v>
                </c:pt>
                <c:pt idx="3413">
                  <c:v>63481</c:v>
                </c:pt>
                <c:pt idx="3414">
                  <c:v>63488</c:v>
                </c:pt>
                <c:pt idx="3415">
                  <c:v>63495</c:v>
                </c:pt>
                <c:pt idx="3416">
                  <c:v>63502</c:v>
                </c:pt>
                <c:pt idx="3417">
                  <c:v>63509</c:v>
                </c:pt>
                <c:pt idx="3418">
                  <c:v>63516</c:v>
                </c:pt>
                <c:pt idx="3419">
                  <c:v>63523</c:v>
                </c:pt>
                <c:pt idx="3420">
                  <c:v>63530</c:v>
                </c:pt>
                <c:pt idx="3421">
                  <c:v>63537</c:v>
                </c:pt>
                <c:pt idx="3422">
                  <c:v>63544</c:v>
                </c:pt>
                <c:pt idx="3423">
                  <c:v>63552</c:v>
                </c:pt>
                <c:pt idx="3424">
                  <c:v>63559</c:v>
                </c:pt>
                <c:pt idx="3425">
                  <c:v>63566</c:v>
                </c:pt>
                <c:pt idx="3426">
                  <c:v>63573</c:v>
                </c:pt>
                <c:pt idx="3427">
                  <c:v>63580</c:v>
                </c:pt>
                <c:pt idx="3428">
                  <c:v>63587</c:v>
                </c:pt>
                <c:pt idx="3429">
                  <c:v>63594</c:v>
                </c:pt>
                <c:pt idx="3430">
                  <c:v>63601</c:v>
                </c:pt>
                <c:pt idx="3431">
                  <c:v>63608</c:v>
                </c:pt>
                <c:pt idx="3432">
                  <c:v>63615</c:v>
                </c:pt>
                <c:pt idx="3433">
                  <c:v>63622</c:v>
                </c:pt>
                <c:pt idx="3434">
                  <c:v>63629</c:v>
                </c:pt>
                <c:pt idx="3435">
                  <c:v>63636</c:v>
                </c:pt>
                <c:pt idx="3436">
                  <c:v>63643</c:v>
                </c:pt>
                <c:pt idx="3437">
                  <c:v>63650</c:v>
                </c:pt>
                <c:pt idx="3438">
                  <c:v>63661</c:v>
                </c:pt>
                <c:pt idx="3439">
                  <c:v>63664</c:v>
                </c:pt>
                <c:pt idx="3440">
                  <c:v>63671</c:v>
                </c:pt>
                <c:pt idx="3441">
                  <c:v>63678</c:v>
                </c:pt>
                <c:pt idx="3442">
                  <c:v>63685</c:v>
                </c:pt>
                <c:pt idx="3443">
                  <c:v>63692</c:v>
                </c:pt>
                <c:pt idx="3444">
                  <c:v>63699</c:v>
                </c:pt>
                <c:pt idx="3445">
                  <c:v>63706</c:v>
                </c:pt>
                <c:pt idx="3446">
                  <c:v>63713</c:v>
                </c:pt>
                <c:pt idx="3447">
                  <c:v>63720</c:v>
                </c:pt>
                <c:pt idx="3448">
                  <c:v>63727</c:v>
                </c:pt>
                <c:pt idx="3449">
                  <c:v>63734</c:v>
                </c:pt>
                <c:pt idx="3450">
                  <c:v>63741</c:v>
                </c:pt>
                <c:pt idx="3451">
                  <c:v>63748</c:v>
                </c:pt>
                <c:pt idx="3452">
                  <c:v>63755</c:v>
                </c:pt>
                <c:pt idx="3453">
                  <c:v>63762</c:v>
                </c:pt>
                <c:pt idx="3454">
                  <c:v>63769</c:v>
                </c:pt>
                <c:pt idx="3455">
                  <c:v>63776</c:v>
                </c:pt>
                <c:pt idx="3456">
                  <c:v>63783</c:v>
                </c:pt>
                <c:pt idx="3457">
                  <c:v>63790</c:v>
                </c:pt>
                <c:pt idx="3458">
                  <c:v>63797</c:v>
                </c:pt>
                <c:pt idx="3459">
                  <c:v>63804</c:v>
                </c:pt>
                <c:pt idx="3460">
                  <c:v>63811</c:v>
                </c:pt>
                <c:pt idx="3461">
                  <c:v>63818</c:v>
                </c:pt>
                <c:pt idx="3462">
                  <c:v>63825</c:v>
                </c:pt>
                <c:pt idx="3463">
                  <c:v>63832</c:v>
                </c:pt>
                <c:pt idx="3464">
                  <c:v>63839</c:v>
                </c:pt>
                <c:pt idx="3465">
                  <c:v>63846</c:v>
                </c:pt>
                <c:pt idx="3466">
                  <c:v>63853</c:v>
                </c:pt>
                <c:pt idx="3467">
                  <c:v>63860</c:v>
                </c:pt>
                <c:pt idx="3468">
                  <c:v>63867</c:v>
                </c:pt>
                <c:pt idx="3469">
                  <c:v>63874</c:v>
                </c:pt>
                <c:pt idx="3470">
                  <c:v>63881</c:v>
                </c:pt>
                <c:pt idx="3471">
                  <c:v>63888</c:v>
                </c:pt>
                <c:pt idx="3472">
                  <c:v>63895</c:v>
                </c:pt>
                <c:pt idx="3473">
                  <c:v>63902</c:v>
                </c:pt>
                <c:pt idx="3474">
                  <c:v>63909</c:v>
                </c:pt>
                <c:pt idx="3475">
                  <c:v>63919</c:v>
                </c:pt>
                <c:pt idx="3476">
                  <c:v>63926</c:v>
                </c:pt>
                <c:pt idx="3477">
                  <c:v>63933</c:v>
                </c:pt>
                <c:pt idx="3478">
                  <c:v>63940</c:v>
                </c:pt>
                <c:pt idx="3479">
                  <c:v>63947</c:v>
                </c:pt>
                <c:pt idx="3480">
                  <c:v>63954</c:v>
                </c:pt>
                <c:pt idx="3481">
                  <c:v>63961</c:v>
                </c:pt>
                <c:pt idx="3482">
                  <c:v>63968</c:v>
                </c:pt>
                <c:pt idx="3483">
                  <c:v>63975</c:v>
                </c:pt>
                <c:pt idx="3484">
                  <c:v>63982</c:v>
                </c:pt>
                <c:pt idx="3485">
                  <c:v>63989</c:v>
                </c:pt>
                <c:pt idx="3486">
                  <c:v>63996</c:v>
                </c:pt>
                <c:pt idx="3487">
                  <c:v>64003</c:v>
                </c:pt>
                <c:pt idx="3488">
                  <c:v>64010</c:v>
                </c:pt>
                <c:pt idx="3489">
                  <c:v>64019</c:v>
                </c:pt>
                <c:pt idx="3490">
                  <c:v>64024</c:v>
                </c:pt>
                <c:pt idx="3491">
                  <c:v>64031</c:v>
                </c:pt>
                <c:pt idx="3492">
                  <c:v>64038</c:v>
                </c:pt>
                <c:pt idx="3493">
                  <c:v>64045</c:v>
                </c:pt>
                <c:pt idx="3494">
                  <c:v>64052</c:v>
                </c:pt>
                <c:pt idx="3495">
                  <c:v>64059</c:v>
                </c:pt>
                <c:pt idx="3496">
                  <c:v>64066</c:v>
                </c:pt>
                <c:pt idx="3497">
                  <c:v>64073</c:v>
                </c:pt>
                <c:pt idx="3498">
                  <c:v>64080</c:v>
                </c:pt>
                <c:pt idx="3499">
                  <c:v>64087</c:v>
                </c:pt>
                <c:pt idx="3500">
                  <c:v>64094</c:v>
                </c:pt>
                <c:pt idx="3501">
                  <c:v>64101</c:v>
                </c:pt>
                <c:pt idx="3502">
                  <c:v>64108</c:v>
                </c:pt>
                <c:pt idx="3503">
                  <c:v>64115</c:v>
                </c:pt>
                <c:pt idx="3504">
                  <c:v>64122</c:v>
                </c:pt>
                <c:pt idx="3505">
                  <c:v>64129</c:v>
                </c:pt>
                <c:pt idx="3506">
                  <c:v>64136</c:v>
                </c:pt>
                <c:pt idx="3507">
                  <c:v>64143</c:v>
                </c:pt>
                <c:pt idx="3508">
                  <c:v>64150</c:v>
                </c:pt>
                <c:pt idx="3509">
                  <c:v>64157</c:v>
                </c:pt>
                <c:pt idx="3510">
                  <c:v>64164</c:v>
                </c:pt>
                <c:pt idx="3511">
                  <c:v>64171</c:v>
                </c:pt>
                <c:pt idx="3512">
                  <c:v>64178</c:v>
                </c:pt>
                <c:pt idx="3513">
                  <c:v>64185</c:v>
                </c:pt>
                <c:pt idx="3514">
                  <c:v>64192</c:v>
                </c:pt>
                <c:pt idx="3515">
                  <c:v>64199</c:v>
                </c:pt>
                <c:pt idx="3516">
                  <c:v>64206</c:v>
                </c:pt>
                <c:pt idx="3517">
                  <c:v>64213</c:v>
                </c:pt>
                <c:pt idx="3518">
                  <c:v>64220</c:v>
                </c:pt>
                <c:pt idx="3519">
                  <c:v>64227</c:v>
                </c:pt>
                <c:pt idx="3520">
                  <c:v>64234</c:v>
                </c:pt>
                <c:pt idx="3521">
                  <c:v>64241</c:v>
                </c:pt>
                <c:pt idx="3522">
                  <c:v>64248</c:v>
                </c:pt>
                <c:pt idx="3523">
                  <c:v>64255</c:v>
                </c:pt>
                <c:pt idx="3524">
                  <c:v>64262</c:v>
                </c:pt>
                <c:pt idx="3525">
                  <c:v>64269</c:v>
                </c:pt>
                <c:pt idx="3526">
                  <c:v>64276</c:v>
                </c:pt>
                <c:pt idx="3527">
                  <c:v>64284</c:v>
                </c:pt>
                <c:pt idx="3528">
                  <c:v>64291</c:v>
                </c:pt>
                <c:pt idx="3529">
                  <c:v>64298</c:v>
                </c:pt>
                <c:pt idx="3530">
                  <c:v>64305</c:v>
                </c:pt>
                <c:pt idx="3531">
                  <c:v>64312</c:v>
                </c:pt>
                <c:pt idx="3532">
                  <c:v>64319</c:v>
                </c:pt>
                <c:pt idx="3533">
                  <c:v>64326</c:v>
                </c:pt>
              </c:numCache>
            </c:numRef>
          </c:cat>
          <c:val>
            <c:numRef>
              <c:f>[0]!Fwd1M</c:f>
              <c:numCache>
                <c:formatCode>0.0000%</c:formatCode>
                <c:ptCount val="3534"/>
                <c:pt idx="0">
                  <c:v>-2.2899999999994283E-3</c:v>
                </c:pt>
                <c:pt idx="1">
                  <c:v>-2.2799212003287122E-3</c:v>
                </c:pt>
                <c:pt idx="2">
                  <c:v>-2.2706535994805933E-3</c:v>
                </c:pt>
                <c:pt idx="3">
                  <c:v>-2.2611104949304423E-3</c:v>
                </c:pt>
                <c:pt idx="4">
                  <c:v>-2.2430088955214945E-3</c:v>
                </c:pt>
                <c:pt idx="5">
                  <c:v>-2.2387393916207272E-3</c:v>
                </c:pt>
                <c:pt idx="6">
                  <c:v>-2.2361424721013008E-3</c:v>
                </c:pt>
                <c:pt idx="7">
                  <c:v>-2.2358623080190225E-3</c:v>
                </c:pt>
                <c:pt idx="8">
                  <c:v>-2.2536240857359388E-3</c:v>
                </c:pt>
                <c:pt idx="9">
                  <c:v>-2.2576063400132859E-3</c:v>
                </c:pt>
                <c:pt idx="10">
                  <c:v>-2.2676232170831621E-3</c:v>
                </c:pt>
                <c:pt idx="11">
                  <c:v>-2.2789813732077575E-3</c:v>
                </c:pt>
                <c:pt idx="12">
                  <c:v>-2.2918956860255137E-3</c:v>
                </c:pt>
                <c:pt idx="13">
                  <c:v>-2.3349521098730581E-3</c:v>
                </c:pt>
                <c:pt idx="14">
                  <c:v>-2.3604517030887508E-3</c:v>
                </c:pt>
                <c:pt idx="15">
                  <c:v>-2.3823229316080512E-3</c:v>
                </c:pt>
                <c:pt idx="16">
                  <c:v>-2.4063106384909529E-3</c:v>
                </c:pt>
                <c:pt idx="17">
                  <c:v>-2.5010147419965182E-3</c:v>
                </c:pt>
                <c:pt idx="18">
                  <c:v>-2.5122449226384902E-3</c:v>
                </c:pt>
                <c:pt idx="19">
                  <c:v>-2.5874282265173883E-3</c:v>
                </c:pt>
                <c:pt idx="20">
                  <c:v>-2.6199785541674231E-3</c:v>
                </c:pt>
                <c:pt idx="21">
                  <c:v>-2.6851059526319691E-3</c:v>
                </c:pt>
                <c:pt idx="22">
                  <c:v>-2.7017281541324989E-3</c:v>
                </c:pt>
                <c:pt idx="23">
                  <c:v>-2.7186635080277089E-3</c:v>
                </c:pt>
                <c:pt idx="24">
                  <c:v>-2.8151952090216619E-3</c:v>
                </c:pt>
                <c:pt idx="25">
                  <c:v>-2.8464815587016649E-3</c:v>
                </c:pt>
                <c:pt idx="26">
                  <c:v>-2.9025830982851923E-3</c:v>
                </c:pt>
                <c:pt idx="27">
                  <c:v>-2.919693240195087E-3</c:v>
                </c:pt>
                <c:pt idx="28">
                  <c:v>-2.9367905593315966E-3</c:v>
                </c:pt>
                <c:pt idx="29">
                  <c:v>-3.020680650068882E-3</c:v>
                </c:pt>
                <c:pt idx="30">
                  <c:v>-3.0470140249869429E-3</c:v>
                </c:pt>
                <c:pt idx="31">
                  <c:v>-3.0910930920128011E-3</c:v>
                </c:pt>
                <c:pt idx="32">
                  <c:v>-3.10601985977349E-3</c:v>
                </c:pt>
                <c:pt idx="33">
                  <c:v>-3.1206616500795686E-3</c:v>
                </c:pt>
                <c:pt idx="34">
                  <c:v>-3.1858089539317557E-3</c:v>
                </c:pt>
                <c:pt idx="35">
                  <c:v>-3.2055704739405192E-3</c:v>
                </c:pt>
                <c:pt idx="36">
                  <c:v>-3.2370160440618116E-3</c:v>
                </c:pt>
                <c:pt idx="37">
                  <c:v>-3.248196216067839E-3</c:v>
                </c:pt>
                <c:pt idx="38">
                  <c:v>-3.3166262460982941E-3</c:v>
                </c:pt>
                <c:pt idx="39">
                  <c:v>-3.3246515489371298E-3</c:v>
                </c:pt>
                <c:pt idx="40">
                  <c:v>-3.3322770307153307E-3</c:v>
                </c:pt>
                <c:pt idx="41">
                  <c:v>-3.3504701279192038E-3</c:v>
                </c:pt>
                <c:pt idx="42">
                  <c:v>-3.3749162394269838E-3</c:v>
                </c:pt>
                <c:pt idx="43">
                  <c:v>-3.3829365843991432E-3</c:v>
                </c:pt>
                <c:pt idx="44">
                  <c:v>-3.3904106893261066E-3</c:v>
                </c:pt>
                <c:pt idx="45">
                  <c:v>-3.4008804943222448E-3</c:v>
                </c:pt>
                <c:pt idx="46">
                  <c:v>-3.4054507635982562E-3</c:v>
                </c:pt>
                <c:pt idx="47">
                  <c:v>-3.4205554911888036E-3</c:v>
                </c:pt>
                <c:pt idx="48">
                  <c:v>-3.4253533789452284E-3</c:v>
                </c:pt>
                <c:pt idx="49">
                  <c:v>-3.4298190986565835E-3</c:v>
                </c:pt>
                <c:pt idx="50">
                  <c:v>-3.4364036271562759E-3</c:v>
                </c:pt>
                <c:pt idx="51">
                  <c:v>-3.4390957859290008E-3</c:v>
                </c:pt>
                <c:pt idx="52">
                  <c:v>-3.4484917448538432E-3</c:v>
                </c:pt>
                <c:pt idx="53">
                  <c:v>-3.4517808943252959E-3</c:v>
                </c:pt>
                <c:pt idx="54">
                  <c:v>-3.4550236864867578E-3</c:v>
                </c:pt>
                <c:pt idx="55">
                  <c:v>-3.4622218118302017E-3</c:v>
                </c:pt>
                <c:pt idx="56">
                  <c:v>-3.463649658502873E-3</c:v>
                </c:pt>
                <c:pt idx="57">
                  <c:v>-3.4722275557372839E-3</c:v>
                </c:pt>
                <c:pt idx="58">
                  <c:v>-3.4762238619872043E-3</c:v>
                </c:pt>
                <c:pt idx="59">
                  <c:v>-3.4805313615708933E-3</c:v>
                </c:pt>
                <c:pt idx="60">
                  <c:v>-3.4930927323188754E-3</c:v>
                </c:pt>
                <c:pt idx="61">
                  <c:v>-3.4989268168231225E-3</c:v>
                </c:pt>
                <c:pt idx="62">
                  <c:v>-3.5141406692004626E-3</c:v>
                </c:pt>
                <c:pt idx="63">
                  <c:v>-3.5219787159076225E-3</c:v>
                </c:pt>
                <c:pt idx="64">
                  <c:v>-3.5435100024929578E-3</c:v>
                </c:pt>
                <c:pt idx="65">
                  <c:v>-3.5463770521552973E-3</c:v>
                </c:pt>
                <c:pt idx="66">
                  <c:v>-3.5494252369467692E-3</c:v>
                </c:pt>
                <c:pt idx="67">
                  <c:v>-3.5822564742716799E-3</c:v>
                </c:pt>
                <c:pt idx="68">
                  <c:v>-3.5942667705504785E-3</c:v>
                </c:pt>
                <c:pt idx="69">
                  <c:v>-3.6226421984004117E-3</c:v>
                </c:pt>
                <c:pt idx="70">
                  <c:v>-3.6277282040814152E-3</c:v>
                </c:pt>
                <c:pt idx="71">
                  <c:v>-3.6330476666178403E-3</c:v>
                </c:pt>
                <c:pt idx="72">
                  <c:v>-3.6751898827152591E-3</c:v>
                </c:pt>
                <c:pt idx="73">
                  <c:v>-3.6897986773679506E-3</c:v>
                </c:pt>
                <c:pt idx="74">
                  <c:v>-3.7202322985977177E-3</c:v>
                </c:pt>
                <c:pt idx="75">
                  <c:v>-3.727351115321853E-3</c:v>
                </c:pt>
                <c:pt idx="76">
                  <c:v>-3.7346930374903033E-3</c:v>
                </c:pt>
                <c:pt idx="77">
                  <c:v>-3.7801758575966233E-3</c:v>
                </c:pt>
                <c:pt idx="78">
                  <c:v>-3.7952264829284547E-3</c:v>
                </c:pt>
                <c:pt idx="79">
                  <c:v>-3.8227649272021776E-3</c:v>
                </c:pt>
                <c:pt idx="80">
                  <c:v>-3.8309644777867469E-3</c:v>
                </c:pt>
                <c:pt idx="81">
                  <c:v>-3.8392646882972632E-3</c:v>
                </c:pt>
                <c:pt idx="82">
                  <c:v>-3.8803690850790352E-3</c:v>
                </c:pt>
                <c:pt idx="83">
                  <c:v>-3.8884891997419402E-3</c:v>
                </c:pt>
                <c:pt idx="84">
                  <c:v>-3.9010520399327397E-3</c:v>
                </c:pt>
                <c:pt idx="85">
                  <c:v>-3.9203343938967739E-3</c:v>
                </c:pt>
                <c:pt idx="86">
                  <c:v>-3.9275944676899696E-3</c:v>
                </c:pt>
                <c:pt idx="87">
                  <c:v>-3.9533779751361742E-3</c:v>
                </c:pt>
                <c:pt idx="88">
                  <c:v>-3.9616656198053768E-3</c:v>
                </c:pt>
                <c:pt idx="89">
                  <c:v>-3.9692750223307982E-3</c:v>
                </c:pt>
                <c:pt idx="90">
                  <c:v>-3.9788207131694064E-3</c:v>
                </c:pt>
                <c:pt idx="91">
                  <c:v>-3.9836929406949512E-3</c:v>
                </c:pt>
                <c:pt idx="92">
                  <c:v>-3.9981948885379204E-3</c:v>
                </c:pt>
                <c:pt idx="93">
                  <c:v>-4.0023792790799817E-3</c:v>
                </c:pt>
                <c:pt idx="94">
                  <c:v>-4.0061112741649474E-3</c:v>
                </c:pt>
                <c:pt idx="95">
                  <c:v>-4.0102201463329545E-3</c:v>
                </c:pt>
                <c:pt idx="96">
                  <c:v>-4.0127176647075657E-3</c:v>
                </c:pt>
                <c:pt idx="97">
                  <c:v>-4.0193214258614773E-3</c:v>
                </c:pt>
                <c:pt idx="98">
                  <c:v>-4.0211572636619231E-3</c:v>
                </c:pt>
                <c:pt idx="99">
                  <c:v>-4.0228244782962719E-3</c:v>
                </c:pt>
                <c:pt idx="100">
                  <c:v>-4.0259853333050877E-3</c:v>
                </c:pt>
                <c:pt idx="101">
                  <c:v>-4.0267192225226702E-3</c:v>
                </c:pt>
                <c:pt idx="102">
                  <c:v>-4.0302569521553089E-3</c:v>
                </c:pt>
                <c:pt idx="103">
                  <c:v>-4.031904427905797E-3</c:v>
                </c:pt>
                <c:pt idx="104">
                  <c:v>-4.0337249813204856E-3</c:v>
                </c:pt>
                <c:pt idx="105">
                  <c:v>-4.0338254959449253E-3</c:v>
                </c:pt>
                <c:pt idx="106">
                  <c:v>-4.0404950267980411E-3</c:v>
                </c:pt>
                <c:pt idx="107">
                  <c:v>-4.0505390915598818E-3</c:v>
                </c:pt>
                <c:pt idx="108">
                  <c:v>-4.0547568463672285E-3</c:v>
                </c:pt>
                <c:pt idx="109">
                  <c:v>-4.0670401104044148E-3</c:v>
                </c:pt>
                <c:pt idx="110">
                  <c:v>-4.0684323803211186E-3</c:v>
                </c:pt>
                <c:pt idx="111">
                  <c:v>-4.0699734173807725E-3</c:v>
                </c:pt>
                <c:pt idx="112">
                  <c:v>-4.0886336269505621E-3</c:v>
                </c:pt>
                <c:pt idx="113">
                  <c:v>-4.0955234956055195E-3</c:v>
                </c:pt>
                <c:pt idx="114">
                  <c:v>-4.1118077821813226E-3</c:v>
                </c:pt>
                <c:pt idx="115">
                  <c:v>-4.1147687857499837E-3</c:v>
                </c:pt>
                <c:pt idx="116">
                  <c:v>-4.1178926171051462E-3</c:v>
                </c:pt>
                <c:pt idx="117">
                  <c:v>-4.1423109143280722E-3</c:v>
                </c:pt>
                <c:pt idx="118">
                  <c:v>-4.1507883151416635E-3</c:v>
                </c:pt>
                <c:pt idx="119">
                  <c:v>-4.1682528179685305E-3</c:v>
                </c:pt>
                <c:pt idx="120">
                  <c:v>-4.1724885201233075E-3</c:v>
                </c:pt>
                <c:pt idx="121">
                  <c:v>-4.176858694440894E-3</c:v>
                </c:pt>
                <c:pt idx="122">
                  <c:v>-4.2032874725733155E-3</c:v>
                </c:pt>
                <c:pt idx="123">
                  <c:v>-4.212037357213377E-3</c:v>
                </c:pt>
                <c:pt idx="124">
                  <c:v>-4.2280361109343035E-3</c:v>
                </c:pt>
                <c:pt idx="125">
                  <c:v>-4.2328328991832198E-3</c:v>
                </c:pt>
                <c:pt idx="126">
                  <c:v>-4.2443890152946391E-3</c:v>
                </c:pt>
                <c:pt idx="127">
                  <c:v>-4.2616665964683737E-3</c:v>
                </c:pt>
                <c:pt idx="128">
                  <c:v>-4.2691434624579413E-3</c:v>
                </c:pt>
                <c:pt idx="129">
                  <c:v>-4.2813695196987989E-3</c:v>
                </c:pt>
                <c:pt idx="130">
                  <c:v>-4.2855838676165992E-3</c:v>
                </c:pt>
                <c:pt idx="131">
                  <c:v>-4.2897023167414389E-3</c:v>
                </c:pt>
                <c:pt idx="132">
                  <c:v>-4.3076066767669847E-3</c:v>
                </c:pt>
                <c:pt idx="133">
                  <c:v>-4.3130289005505014E-3</c:v>
                </c:pt>
                <c:pt idx="134">
                  <c:v>-4.3215955484080222E-3</c:v>
                </c:pt>
                <c:pt idx="135">
                  <c:v>-4.3247500785111026E-3</c:v>
                </c:pt>
                <c:pt idx="136">
                  <c:v>-4.3277992908858347E-3</c:v>
                </c:pt>
                <c:pt idx="137">
                  <c:v>-4.3405515217132705E-3</c:v>
                </c:pt>
                <c:pt idx="138">
                  <c:v>-4.3444065815588118E-3</c:v>
                </c:pt>
                <c:pt idx="139">
                  <c:v>-4.3507028246300454E-3</c:v>
                </c:pt>
                <c:pt idx="140">
                  <c:v>-4.35287770897963E-3</c:v>
                </c:pt>
                <c:pt idx="141">
                  <c:v>-4.3549525320665181E-3</c:v>
                </c:pt>
                <c:pt idx="142">
                  <c:v>-4.3642355235336498E-3</c:v>
                </c:pt>
                <c:pt idx="143">
                  <c:v>-4.3671107976711405E-3</c:v>
                </c:pt>
                <c:pt idx="144">
                  <c:v>-4.3724288715830577E-3</c:v>
                </c:pt>
                <c:pt idx="145">
                  <c:v>-4.3738854981441311E-3</c:v>
                </c:pt>
                <c:pt idx="146">
                  <c:v>-4.3752736888792764E-3</c:v>
                </c:pt>
                <c:pt idx="147">
                  <c:v>-4.3830476915015619E-3</c:v>
                </c:pt>
                <c:pt idx="148">
                  <c:v>-4.385623012563772E-3</c:v>
                </c:pt>
                <c:pt idx="149">
                  <c:v>-4.3868053791182859E-3</c:v>
                </c:pt>
                <c:pt idx="150">
                  <c:v>-4.3923191300025699E-3</c:v>
                </c:pt>
                <c:pt idx="151">
                  <c:v>-4.3935215902266636E-3</c:v>
                </c:pt>
                <c:pt idx="152">
                  <c:v>-4.4003408976376335E-3</c:v>
                </c:pt>
                <c:pt idx="153">
                  <c:v>-4.4032333487629138E-3</c:v>
                </c:pt>
                <c:pt idx="154">
                  <c:v>-4.4061803437389635E-3</c:v>
                </c:pt>
                <c:pt idx="155">
                  <c:v>-4.4124672836692858E-3</c:v>
                </c:pt>
                <c:pt idx="156">
                  <c:v>-4.4138735233551123E-3</c:v>
                </c:pt>
                <c:pt idx="157">
                  <c:v>-4.4215640061402439E-3</c:v>
                </c:pt>
                <c:pt idx="158">
                  <c:v>-4.42473504489449E-3</c:v>
                </c:pt>
                <c:pt idx="159">
                  <c:v>-4.4279251962735522E-3</c:v>
                </c:pt>
                <c:pt idx="160">
                  <c:v>-4.4343424660173159E-3</c:v>
                </c:pt>
                <c:pt idx="161">
                  <c:v>-4.4359382626372431E-3</c:v>
                </c:pt>
                <c:pt idx="162">
                  <c:v>-4.4439662718480655E-3</c:v>
                </c:pt>
                <c:pt idx="163">
                  <c:v>-4.447151739411126E-3</c:v>
                </c:pt>
                <c:pt idx="164">
                  <c:v>-4.4503155083059909E-3</c:v>
                </c:pt>
                <c:pt idx="165">
                  <c:v>-4.4562285562274595E-3</c:v>
                </c:pt>
                <c:pt idx="166">
                  <c:v>-4.4579159238417225E-3</c:v>
                </c:pt>
                <c:pt idx="167">
                  <c:v>-4.4655856020541229E-3</c:v>
                </c:pt>
                <c:pt idx="168">
                  <c:v>-4.4684836793522642E-3</c:v>
                </c:pt>
                <c:pt idx="169">
                  <c:v>-4.4713138666807595E-3</c:v>
                </c:pt>
                <c:pt idx="170">
                  <c:v>-4.4761599879425407E-3</c:v>
                </c:pt>
                <c:pt idx="171">
                  <c:v>-4.4777515084049755E-3</c:v>
                </c:pt>
                <c:pt idx="172">
                  <c:v>-4.4850327651057764E-3</c:v>
                </c:pt>
                <c:pt idx="173">
                  <c:v>-4.4872427445735901E-3</c:v>
                </c:pt>
                <c:pt idx="174">
                  <c:v>-4.4906016318609207E-3</c:v>
                </c:pt>
                <c:pt idx="175">
                  <c:v>-4.4918881534138089E-3</c:v>
                </c:pt>
                <c:pt idx="176">
                  <c:v>-4.493138587784655E-3</c:v>
                </c:pt>
                <c:pt idx="177">
                  <c:v>-4.4978436991187504E-3</c:v>
                </c:pt>
                <c:pt idx="178">
                  <c:v>-4.4991271260847437E-3</c:v>
                </c:pt>
                <c:pt idx="179">
                  <c:v>-4.5003725089816501E-3</c:v>
                </c:pt>
                <c:pt idx="180">
                  <c:v>-4.5012362167697051E-3</c:v>
                </c:pt>
                <c:pt idx="181">
                  <c:v>-4.5020599633945283E-3</c:v>
                </c:pt>
                <c:pt idx="182">
                  <c:v>-4.5035203096049376E-3</c:v>
                </c:pt>
                <c:pt idx="183">
                  <c:v>-4.5036580379704243E-3</c:v>
                </c:pt>
                <c:pt idx="184">
                  <c:v>-4.5022876671809509E-3</c:v>
                </c:pt>
                <c:pt idx="185">
                  <c:v>-4.5026461405874019E-3</c:v>
                </c:pt>
                <c:pt idx="186">
                  <c:v>-4.5029569574580701E-3</c:v>
                </c:pt>
                <c:pt idx="187">
                  <c:v>-4.5004814155614357E-3</c:v>
                </c:pt>
                <c:pt idx="188">
                  <c:v>-4.4992385794964049E-3</c:v>
                </c:pt>
                <c:pt idx="189">
                  <c:v>-4.4947831040330725E-3</c:v>
                </c:pt>
                <c:pt idx="190">
                  <c:v>-4.4945151437403297E-3</c:v>
                </c:pt>
                <c:pt idx="191">
                  <c:v>-4.4941855086598082E-3</c:v>
                </c:pt>
                <c:pt idx="192">
                  <c:v>-4.4890487536517476E-3</c:v>
                </c:pt>
                <c:pt idx="193">
                  <c:v>-4.4863084871087366E-3</c:v>
                </c:pt>
                <c:pt idx="194">
                  <c:v>-4.4833151089380685E-3</c:v>
                </c:pt>
                <c:pt idx="195">
                  <c:v>-4.4752525551848554E-3</c:v>
                </c:pt>
                <c:pt idx="196">
                  <c:v>-4.4741177479936953E-3</c:v>
                </c:pt>
                <c:pt idx="197">
                  <c:v>-4.4650108139743239E-3</c:v>
                </c:pt>
                <c:pt idx="198">
                  <c:v>-4.4608613956720333E-3</c:v>
                </c:pt>
                <c:pt idx="199">
                  <c:v>-4.4566121846969509E-3</c:v>
                </c:pt>
                <c:pt idx="200">
                  <c:v>-4.447431334838603E-3</c:v>
                </c:pt>
                <c:pt idx="201">
                  <c:v>-4.4455272726864623E-3</c:v>
                </c:pt>
                <c:pt idx="202">
                  <c:v>-4.4348534855518373E-3</c:v>
                </c:pt>
                <c:pt idx="203">
                  <c:v>-4.4306011780057553E-3</c:v>
                </c:pt>
                <c:pt idx="204">
                  <c:v>-4.4264510389333545E-3</c:v>
                </c:pt>
                <c:pt idx="205">
                  <c:v>-4.4195450225142929E-3</c:v>
                </c:pt>
                <c:pt idx="206">
                  <c:v>-4.4172542087306255E-3</c:v>
                </c:pt>
                <c:pt idx="207">
                  <c:v>-4.4083065760904816E-3</c:v>
                </c:pt>
                <c:pt idx="208">
                  <c:v>-4.4054187829578595E-3</c:v>
                </c:pt>
                <c:pt idx="209">
                  <c:v>-4.4028530111921427E-3</c:v>
                </c:pt>
                <c:pt idx="210">
                  <c:v>-4.4019440294983496E-3</c:v>
                </c:pt>
                <c:pt idx="211">
                  <c:v>-4.400071319886345E-3</c:v>
                </c:pt>
                <c:pt idx="212">
                  <c:v>-4.3960176321999889E-3</c:v>
                </c:pt>
                <c:pt idx="213">
                  <c:v>-4.3960869953472148E-3</c:v>
                </c:pt>
                <c:pt idx="214">
                  <c:v>-4.3967161227400631E-3</c:v>
                </c:pt>
                <c:pt idx="215">
                  <c:v>-4.4031842254758924E-3</c:v>
                </c:pt>
                <c:pt idx="216">
                  <c:v>-4.4026502297973705E-3</c:v>
                </c:pt>
                <c:pt idx="217">
                  <c:v>-4.4137284591841139E-3</c:v>
                </c:pt>
                <c:pt idx="218">
                  <c:v>-4.4188464412996432E-3</c:v>
                </c:pt>
                <c:pt idx="219">
                  <c:v>-4.4345543590211412E-3</c:v>
                </c:pt>
                <c:pt idx="220">
                  <c:v>-4.4361014401449184E-3</c:v>
                </c:pt>
                <c:pt idx="221">
                  <c:v>-4.437869014300308E-3</c:v>
                </c:pt>
                <c:pt idx="222">
                  <c:v>-4.4614518808863066E-3</c:v>
                </c:pt>
                <c:pt idx="223">
                  <c:v>-4.4701110676487726E-3</c:v>
                </c:pt>
                <c:pt idx="224">
                  <c:v>-4.4901632980468261E-3</c:v>
                </c:pt>
                <c:pt idx="225">
                  <c:v>-4.4938796452752283E-3</c:v>
                </c:pt>
                <c:pt idx="226">
                  <c:v>-4.4978164822667517E-3</c:v>
                </c:pt>
                <c:pt idx="227">
                  <c:v>-4.5270814155898738E-3</c:v>
                </c:pt>
                <c:pt idx="228">
                  <c:v>-4.5369478720352725E-3</c:v>
                </c:pt>
                <c:pt idx="229">
                  <c:v>-4.5555846233493536E-3</c:v>
                </c:pt>
                <c:pt idx="230">
                  <c:v>-4.5607884118999131E-3</c:v>
                </c:pt>
                <c:pt idx="231">
                  <c:v>-4.5661550999373073E-3</c:v>
                </c:pt>
                <c:pt idx="232">
                  <c:v>-4.6021829537150477E-3</c:v>
                </c:pt>
                <c:pt idx="233">
                  <c:v>-4.6142749511022471E-3</c:v>
                </c:pt>
                <c:pt idx="234">
                  <c:v>-4.6196751300228711E-3</c:v>
                </c:pt>
                <c:pt idx="235">
                  <c:v>-4.6263675498849077E-3</c:v>
                </c:pt>
                <c:pt idx="236">
                  <c:v>-4.6427359977888136E-3</c:v>
                </c:pt>
                <c:pt idx="237">
                  <c:v>-4.6472882283439048E-3</c:v>
                </c:pt>
                <c:pt idx="238">
                  <c:v>-4.6509367288940307E-3</c:v>
                </c:pt>
                <c:pt idx="239">
                  <c:v>-4.6544889836765135E-3</c:v>
                </c:pt>
                <c:pt idx="240">
                  <c:v>-4.657762596331055E-3</c:v>
                </c:pt>
                <c:pt idx="241">
                  <c:v>-4.6639687369660048E-3</c:v>
                </c:pt>
                <c:pt idx="242">
                  <c:v>-4.6652043618187634E-3</c:v>
                </c:pt>
                <c:pt idx="243">
                  <c:v>-4.6648715819339812E-3</c:v>
                </c:pt>
                <c:pt idx="244">
                  <c:v>-4.6659488506418934E-3</c:v>
                </c:pt>
                <c:pt idx="245">
                  <c:v>-4.6667699148672526E-3</c:v>
                </c:pt>
                <c:pt idx="246">
                  <c:v>-4.6656779923019837E-3</c:v>
                </c:pt>
                <c:pt idx="247">
                  <c:v>-4.6648498188972898E-3</c:v>
                </c:pt>
                <c:pt idx="248">
                  <c:v>-4.6627633815052054E-3</c:v>
                </c:pt>
                <c:pt idx="249">
                  <c:v>-4.6621469453687892E-3</c:v>
                </c:pt>
                <c:pt idx="250">
                  <c:v>-4.661363481335422E-3</c:v>
                </c:pt>
                <c:pt idx="251">
                  <c:v>-4.6569781802106094E-3</c:v>
                </c:pt>
                <c:pt idx="252">
                  <c:v>-4.655453940467155E-3</c:v>
                </c:pt>
                <c:pt idx="253">
                  <c:v>-4.6533914005757061E-3</c:v>
                </c:pt>
                <c:pt idx="254">
                  <c:v>-4.65224754577373E-3</c:v>
                </c:pt>
                <c:pt idx="255">
                  <c:v>-4.6511174224386151E-3</c:v>
                </c:pt>
                <c:pt idx="256">
                  <c:v>-4.6480543520794355E-3</c:v>
                </c:pt>
                <c:pt idx="257">
                  <c:v>-4.6474013654458036E-3</c:v>
                </c:pt>
                <c:pt idx="258">
                  <c:v>-4.6468905435895613E-3</c:v>
                </c:pt>
                <c:pt idx="259">
                  <c:v>-4.6466844998089519E-3</c:v>
                </c:pt>
                <c:pt idx="260">
                  <c:v>-4.6466310620847063E-3</c:v>
                </c:pt>
                <c:pt idx="261">
                  <c:v>-4.6463269897902204E-3</c:v>
                </c:pt>
                <c:pt idx="262">
                  <c:v>-4.6461779614291399E-3</c:v>
                </c:pt>
                <c:pt idx="263">
                  <c:v>-4.6460052219921E-3</c:v>
                </c:pt>
                <c:pt idx="264">
                  <c:v>-4.6458088461065472E-3</c:v>
                </c:pt>
                <c:pt idx="265">
                  <c:v>-4.645588908409921E-3</c:v>
                </c:pt>
                <c:pt idx="266">
                  <c:v>-4.6447884707737485E-3</c:v>
                </c:pt>
                <c:pt idx="267">
                  <c:v>-4.6444750321529759E-3</c:v>
                </c:pt>
                <c:pt idx="268">
                  <c:v>-4.6441384048740665E-3</c:v>
                </c:pt>
                <c:pt idx="269">
                  <c:v>-4.6437786635815971E-3</c:v>
                </c:pt>
                <c:pt idx="270">
                  <c:v>-4.6433958829001599E-3</c:v>
                </c:pt>
                <c:pt idx="271">
                  <c:v>-4.6421100508307689E-3</c:v>
                </c:pt>
                <c:pt idx="272">
                  <c:v>-4.641635858906471E-3</c:v>
                </c:pt>
                <c:pt idx="273">
                  <c:v>-4.6411390007518516E-3</c:v>
                </c:pt>
                <c:pt idx="274">
                  <c:v>-4.6406195509943581E-3</c:v>
                </c:pt>
                <c:pt idx="275">
                  <c:v>-4.6400775842642917E-3</c:v>
                </c:pt>
                <c:pt idx="276">
                  <c:v>-4.638317328563092E-3</c:v>
                </c:pt>
                <c:pt idx="277">
                  <c:v>-4.6364455443055489E-3</c:v>
                </c:pt>
                <c:pt idx="278">
                  <c:v>-4.6348753419826628E-3</c:v>
                </c:pt>
                <c:pt idx="279">
                  <c:v>-4.6346023933795111E-3</c:v>
                </c:pt>
                <c:pt idx="280">
                  <c:v>-4.634321956740399E-3</c:v>
                </c:pt>
                <c:pt idx="281">
                  <c:v>-4.6320021048633503E-3</c:v>
                </c:pt>
                <c:pt idx="282">
                  <c:v>-4.6311855548705674E-3</c:v>
                </c:pt>
                <c:pt idx="283">
                  <c:v>-4.6293145489517684E-3</c:v>
                </c:pt>
                <c:pt idx="284">
                  <c:v>-4.6289645081933062E-3</c:v>
                </c:pt>
                <c:pt idx="285">
                  <c:v>-4.6286071515551945E-3</c:v>
                </c:pt>
                <c:pt idx="286">
                  <c:v>-4.6258371853761856E-3</c:v>
                </c:pt>
                <c:pt idx="287">
                  <c:v>-4.6225297353965945E-3</c:v>
                </c:pt>
                <c:pt idx="288">
                  <c:v>-4.6221081050039116E-3</c:v>
                </c:pt>
                <c:pt idx="289">
                  <c:v>-4.6216793187812341E-3</c:v>
                </c:pt>
                <c:pt idx="290">
                  <c:v>-4.6212433951106635E-3</c:v>
                </c:pt>
                <c:pt idx="291">
                  <c:v>-4.6186402824947986E-3</c:v>
                </c:pt>
                <c:pt idx="292">
                  <c:v>-4.6175294024758578E-3</c:v>
                </c:pt>
                <c:pt idx="293">
                  <c:v>-4.6150788087118144E-3</c:v>
                </c:pt>
                <c:pt idx="294">
                  <c:v>-4.6145800288656391E-3</c:v>
                </c:pt>
                <c:pt idx="295">
                  <c:v>-4.6140742776186686E-3</c:v>
                </c:pt>
                <c:pt idx="296">
                  <c:v>-4.6104369926770437E-3</c:v>
                </c:pt>
                <c:pt idx="297">
                  <c:v>-4.6091844325942925E-3</c:v>
                </c:pt>
                <c:pt idx="298">
                  <c:v>-4.6086307622310585E-3</c:v>
                </c:pt>
                <c:pt idx="299">
                  <c:v>-4.608070255718682E-3</c:v>
                </c:pt>
                <c:pt idx="300">
                  <c:v>-4.6075029314548589E-3</c:v>
                </c:pt>
                <c:pt idx="301">
                  <c:v>-4.6020199578964416E-3</c:v>
                </c:pt>
                <c:pt idx="302">
                  <c:v>-4.6006389045634144E-3</c:v>
                </c:pt>
                <c:pt idx="303">
                  <c:v>-4.5992383945274717E-3</c:v>
                </c:pt>
                <c:pt idx="304">
                  <c:v>-4.5962212444454476E-3</c:v>
                </c:pt>
                <c:pt idx="305">
                  <c:v>-4.5955743616182638E-3</c:v>
                </c:pt>
                <c:pt idx="306">
                  <c:v>-4.5919466057666725E-3</c:v>
                </c:pt>
                <c:pt idx="307">
                  <c:v>-4.5904309226689755E-3</c:v>
                </c:pt>
                <c:pt idx="308">
                  <c:v>-4.5888963052491683E-3</c:v>
                </c:pt>
                <c:pt idx="309">
                  <c:v>-4.585615477178534E-3</c:v>
                </c:pt>
                <c:pt idx="310">
                  <c:v>-4.5792951589151976E-3</c:v>
                </c:pt>
                <c:pt idx="311">
                  <c:v>-4.5776300907198753E-3</c:v>
                </c:pt>
                <c:pt idx="312">
                  <c:v>-4.5740929205484449E-3</c:v>
                </c:pt>
                <c:pt idx="313">
                  <c:v>-4.5733121722901426E-3</c:v>
                </c:pt>
                <c:pt idx="314">
                  <c:v>-4.5690311823185503E-3</c:v>
                </c:pt>
                <c:pt idx="315">
                  <c:v>-4.5672572095205588E-3</c:v>
                </c:pt>
                <c:pt idx="316">
                  <c:v>-4.5654653471407514E-3</c:v>
                </c:pt>
                <c:pt idx="317">
                  <c:v>-4.5616791699047698E-3</c:v>
                </c:pt>
                <c:pt idx="318">
                  <c:v>-4.558829183374853E-3</c:v>
                </c:pt>
                <c:pt idx="319">
                  <c:v>-4.5533144915181761E-3</c:v>
                </c:pt>
                <c:pt idx="320">
                  <c:v>-4.5493012281912345E-3</c:v>
                </c:pt>
                <c:pt idx="321">
                  <c:v>-4.5483998204834397E-3</c:v>
                </c:pt>
                <c:pt idx="322">
                  <c:v>-4.5474924761490154E-3</c:v>
                </c:pt>
                <c:pt idx="323">
                  <c:v>-4.5415165083496955E-3</c:v>
                </c:pt>
                <c:pt idx="324">
                  <c:v>-4.5394906556718261E-3</c:v>
                </c:pt>
                <c:pt idx="325">
                  <c:v>-4.5352426188309414E-3</c:v>
                </c:pt>
                <c:pt idx="326">
                  <c:v>-4.5342804674554371E-3</c:v>
                </c:pt>
                <c:pt idx="327">
                  <c:v>-4.5333125521153416E-3</c:v>
                </c:pt>
                <c:pt idx="328">
                  <c:v>-4.5269851973448894E-3</c:v>
                </c:pt>
                <c:pt idx="329">
                  <c:v>-4.5248432603893452E-3</c:v>
                </c:pt>
                <c:pt idx="330">
                  <c:v>-4.5203677824404405E-3</c:v>
                </c:pt>
                <c:pt idx="331">
                  <c:v>-4.5193467059080616E-3</c:v>
                </c:pt>
                <c:pt idx="332">
                  <c:v>-4.5183200381405273E-3</c:v>
                </c:pt>
                <c:pt idx="333">
                  <c:v>-4.5116522658861955E-3</c:v>
                </c:pt>
                <c:pt idx="334">
                  <c:v>-4.5093979011500175E-3</c:v>
                </c:pt>
                <c:pt idx="335">
                  <c:v>-4.5047023136528131E-3</c:v>
                </c:pt>
                <c:pt idx="336">
                  <c:v>-4.5036241308998859E-3</c:v>
                </c:pt>
                <c:pt idx="337">
                  <c:v>-4.5025405296986983E-3</c:v>
                </c:pt>
                <c:pt idx="338">
                  <c:v>-4.4955433094412949E-3</c:v>
                </c:pt>
                <c:pt idx="339">
                  <c:v>-4.4931801734150777E-3</c:v>
                </c:pt>
                <c:pt idx="340">
                  <c:v>-4.4920595544577502E-3</c:v>
                </c:pt>
                <c:pt idx="341">
                  <c:v>-4.4871383374507634E-3</c:v>
                </c:pt>
                <c:pt idx="342">
                  <c:v>-4.4859996222317506E-3</c:v>
                </c:pt>
                <c:pt idx="343">
                  <c:v>-4.4799780761639596E-3</c:v>
                </c:pt>
                <c:pt idx="344">
                  <c:v>-4.4775169919741842E-3</c:v>
                </c:pt>
                <c:pt idx="345">
                  <c:v>-4.475041152395498E-3</c:v>
                </c:pt>
                <c:pt idx="346">
                  <c:v>-4.4699149205817967E-3</c:v>
                </c:pt>
                <c:pt idx="347">
                  <c:v>-4.4687229111815786E-3</c:v>
                </c:pt>
                <c:pt idx="348">
                  <c:v>-4.4624432355084842E-3</c:v>
                </c:pt>
                <c:pt idx="349">
                  <c:v>-4.4598804306961171E-3</c:v>
                </c:pt>
                <c:pt idx="350">
                  <c:v>-4.4573033928596573E-3</c:v>
                </c:pt>
                <c:pt idx="351">
                  <c:v>-4.4519794753153374E-3</c:v>
                </c:pt>
                <c:pt idx="352">
                  <c:v>-4.4507359919991026E-3</c:v>
                </c:pt>
                <c:pt idx="353">
                  <c:v>-4.4442073201493848E-3</c:v>
                </c:pt>
                <c:pt idx="354">
                  <c:v>-4.4415464512681524E-3</c:v>
                </c:pt>
                <c:pt idx="355">
                  <c:v>-4.4388718717289777E-3</c:v>
                </c:pt>
                <c:pt idx="356">
                  <c:v>-4.4333575967037131E-3</c:v>
                </c:pt>
                <c:pt idx="357">
                  <c:v>-4.4320644601545823E-3</c:v>
                </c:pt>
                <c:pt idx="358">
                  <c:v>-4.4252959259947211E-3</c:v>
                </c:pt>
                <c:pt idx="359">
                  <c:v>-4.4225406496076758E-3</c:v>
                </c:pt>
                <c:pt idx="360">
                  <c:v>-4.4197721849288385E-3</c:v>
                </c:pt>
                <c:pt idx="361">
                  <c:v>-4.4140748798329743E-3</c:v>
                </c:pt>
                <c:pt idx="362">
                  <c:v>-4.4127339111595335E-3</c:v>
                </c:pt>
                <c:pt idx="363">
                  <c:v>-4.4042539931414323E-3</c:v>
                </c:pt>
                <c:pt idx="364">
                  <c:v>-4.4014018480999992E-3</c:v>
                </c:pt>
                <c:pt idx="365">
                  <c:v>-4.3955395186603208E-3</c:v>
                </c:pt>
                <c:pt idx="366">
                  <c:v>-4.3941569198541197E-3</c:v>
                </c:pt>
                <c:pt idx="367">
                  <c:v>-4.392769940588649E-3</c:v>
                </c:pt>
                <c:pt idx="368">
                  <c:v>-4.3840263915773834E-3</c:v>
                </c:pt>
                <c:pt idx="369">
                  <c:v>-4.3810874142565185E-3</c:v>
                </c:pt>
                <c:pt idx="370">
                  <c:v>-4.3750562726337225E-3</c:v>
                </c:pt>
                <c:pt idx="371">
                  <c:v>-4.373629311980598E-3</c:v>
                </c:pt>
                <c:pt idx="372">
                  <c:v>-4.3721981440759282E-3</c:v>
                </c:pt>
                <c:pt idx="373">
                  <c:v>-4.3632019336528691E-3</c:v>
                </c:pt>
                <c:pt idx="374">
                  <c:v>-4.3601797805882924E-3</c:v>
                </c:pt>
                <c:pt idx="375">
                  <c:v>-4.3539871517058034E-3</c:v>
                </c:pt>
                <c:pt idx="376">
                  <c:v>-4.352517651518284E-3</c:v>
                </c:pt>
                <c:pt idx="377">
                  <c:v>-4.351044117348199E-3</c:v>
                </c:pt>
                <c:pt idx="378">
                  <c:v>-4.3418062151359769E-3</c:v>
                </c:pt>
                <c:pt idx="379">
                  <c:v>-4.3387045428711435E-3</c:v>
                </c:pt>
                <c:pt idx="380">
                  <c:v>-4.3323577508548221E-3</c:v>
                </c:pt>
                <c:pt idx="381">
                  <c:v>-4.3308475338654784E-3</c:v>
                </c:pt>
                <c:pt idx="382">
                  <c:v>-4.3293334562212503E-3</c:v>
                </c:pt>
                <c:pt idx="383">
                  <c:v>-4.3198648318901996E-3</c:v>
                </c:pt>
                <c:pt idx="384">
                  <c:v>-4.3166872969853257E-3</c:v>
                </c:pt>
                <c:pt idx="385">
                  <c:v>-4.3101936651813626E-3</c:v>
                </c:pt>
                <c:pt idx="386">
                  <c:v>-4.3086445545353902E-3</c:v>
                </c:pt>
                <c:pt idx="387">
                  <c:v>-4.3070917566230419E-3</c:v>
                </c:pt>
                <c:pt idx="388">
                  <c:v>-4.2974033798911983E-3</c:v>
                </c:pt>
                <c:pt idx="389">
                  <c:v>-4.2941536389271276E-3</c:v>
                </c:pt>
                <c:pt idx="390">
                  <c:v>-4.2875204898974355E-3</c:v>
                </c:pt>
                <c:pt idx="391">
                  <c:v>-4.2859343091573854E-3</c:v>
                </c:pt>
                <c:pt idx="392">
                  <c:v>-4.2843446145962765E-3</c:v>
                </c:pt>
                <c:pt idx="393">
                  <c:v>-4.2744474552448529E-3</c:v>
                </c:pt>
                <c:pt idx="394">
                  <c:v>-4.2711291648140342E-3</c:v>
                </c:pt>
                <c:pt idx="395">
                  <c:v>-4.2643638203797678E-3</c:v>
                </c:pt>
                <c:pt idx="396">
                  <c:v>-4.2627423935144571E-3</c:v>
                </c:pt>
                <c:pt idx="397">
                  <c:v>-4.2611176263319282E-3</c:v>
                </c:pt>
                <c:pt idx="398">
                  <c:v>-4.2510226541885516E-3</c:v>
                </c:pt>
                <c:pt idx="399">
                  <c:v>-4.2476394709092188E-3</c:v>
                </c:pt>
                <c:pt idx="400">
                  <c:v>-4.2407492521358914E-3</c:v>
                </c:pt>
                <c:pt idx="401">
                  <c:v>-4.2390944035194944E-3</c:v>
                </c:pt>
                <c:pt idx="402">
                  <c:v>-4.2374363881434521E-3</c:v>
                </c:pt>
                <c:pt idx="403">
                  <c:v>-4.2271545731118179E-3</c:v>
                </c:pt>
                <c:pt idx="404">
                  <c:v>-4.2237101536292797E-3</c:v>
                </c:pt>
                <c:pt idx="405">
                  <c:v>-4.2220309095908348E-3</c:v>
                </c:pt>
                <c:pt idx="406">
                  <c:v>-4.2203486351478671E-3</c:v>
                </c:pt>
                <c:pt idx="407">
                  <c:v>-4.2133264965157815E-3</c:v>
                </c:pt>
                <c:pt idx="408">
                  <c:v>-4.2046617992648194E-3</c:v>
                </c:pt>
                <c:pt idx="409">
                  <c:v>-4.2011635612588805E-3</c:v>
                </c:pt>
                <c:pt idx="410">
                  <c:v>-4.1976573587372279E-3</c:v>
                </c:pt>
                <c:pt idx="411">
                  <c:v>-4.1905325849493635E-3</c:v>
                </c:pt>
                <c:pt idx="412">
                  <c:v>-4.1888135480885611E-3</c:v>
                </c:pt>
                <c:pt idx="413">
                  <c:v>-4.1800094903345908E-3</c:v>
                </c:pt>
                <c:pt idx="414">
                  <c:v>-4.17645706788905E-3</c:v>
                </c:pt>
                <c:pt idx="415">
                  <c:v>-4.1728972033179268E-3</c:v>
                </c:pt>
                <c:pt idx="416">
                  <c:v>-4.1656699490380533E-3</c:v>
                </c:pt>
                <c:pt idx="417">
                  <c:v>-4.163923139670336E-3</c:v>
                </c:pt>
                <c:pt idx="418">
                  <c:v>-4.1549888606038365E-3</c:v>
                </c:pt>
                <c:pt idx="419">
                  <c:v>-4.1513859104829187E-3</c:v>
                </c:pt>
                <c:pt idx="420">
                  <c:v>-4.1477760406372077E-3</c:v>
                </c:pt>
                <c:pt idx="421">
                  <c:v>-4.1404536241286538E-3</c:v>
                </c:pt>
                <c:pt idx="422">
                  <c:v>-4.1386808682591742E-3</c:v>
                </c:pt>
                <c:pt idx="423">
                  <c:v>-4.1296255075113919E-3</c:v>
                </c:pt>
                <c:pt idx="424">
                  <c:v>-4.1259756865099639E-3</c:v>
                </c:pt>
                <c:pt idx="425">
                  <c:v>-4.1223194681778708E-3</c:v>
                </c:pt>
                <c:pt idx="426">
                  <c:v>-4.1149092070170978E-3</c:v>
                </c:pt>
                <c:pt idx="427">
                  <c:v>-4.1112347140696837E-3</c:v>
                </c:pt>
                <c:pt idx="428">
                  <c:v>-4.1020608525864323E-3</c:v>
                </c:pt>
                <c:pt idx="429">
                  <c:v>-4.0983651025204527E-3</c:v>
                </c:pt>
                <c:pt idx="430">
                  <c:v>-4.090879339811903E-3</c:v>
                </c:pt>
                <c:pt idx="431">
                  <c:v>-4.0890622947103994E-3</c:v>
                </c:pt>
                <c:pt idx="432">
                  <c:v>-4.0872431253747453E-3</c:v>
                </c:pt>
                <c:pt idx="433">
                  <c:v>-4.0760706250098809E-3</c:v>
                </c:pt>
                <c:pt idx="434">
                  <c:v>-4.0723355791076384E-3</c:v>
                </c:pt>
                <c:pt idx="435">
                  <c:v>-4.0647761696895176E-3</c:v>
                </c:pt>
                <c:pt idx="436">
                  <c:v>-4.0629384844266536E-3</c:v>
                </c:pt>
                <c:pt idx="437">
                  <c:v>-4.061098848869741E-3</c:v>
                </c:pt>
                <c:pt idx="438">
                  <c:v>-4.0498162970414508E-3</c:v>
                </c:pt>
                <c:pt idx="439">
                  <c:v>-4.0460456121313351E-3</c:v>
                </c:pt>
                <c:pt idx="440">
                  <c:v>-4.0384198715758372E-3</c:v>
                </c:pt>
                <c:pt idx="441">
                  <c:v>-4.0365633735937878E-3</c:v>
                </c:pt>
                <c:pt idx="442">
                  <c:v>-4.0347050993044626E-3</c:v>
                </c:pt>
                <c:pt idx="443">
                  <c:v>-4.0233234665662445E-3</c:v>
                </c:pt>
                <c:pt idx="444">
                  <c:v>-4.019520799503718E-3</c:v>
                </c:pt>
                <c:pt idx="445">
                  <c:v>-4.011836042766055E-3</c:v>
                </c:pt>
                <c:pt idx="446">
                  <c:v>-4.0099625598620514E-3</c:v>
                </c:pt>
                <c:pt idx="447">
                  <c:v>-4.0080874746942306E-3</c:v>
                </c:pt>
                <c:pt idx="448">
                  <c:v>-3.9966177316846747E-3</c:v>
                </c:pt>
                <c:pt idx="449">
                  <c:v>-3.9947344924642358E-3</c:v>
                </c:pt>
                <c:pt idx="450">
                  <c:v>-3.990901384626433E-3</c:v>
                </c:pt>
                <c:pt idx="451">
                  <c:v>-3.9831616411115101E-3</c:v>
                </c:pt>
                <c:pt idx="452">
                  <c:v>-3.9812715732606514E-3</c:v>
                </c:pt>
                <c:pt idx="453">
                  <c:v>-3.9716816786756759E-3</c:v>
                </c:pt>
                <c:pt idx="454">
                  <c:v>-3.9678274265582125E-3</c:v>
                </c:pt>
                <c:pt idx="455">
                  <c:v>-3.9639699116080784E-3</c:v>
                </c:pt>
                <c:pt idx="456">
                  <c:v>-3.9561862154570415E-3</c:v>
                </c:pt>
                <c:pt idx="457">
                  <c:v>-3.9542829934677195E-3</c:v>
                </c:pt>
                <c:pt idx="458">
                  <c:v>-3.9446360065085173E-3</c:v>
                </c:pt>
                <c:pt idx="459">
                  <c:v>-3.9407604818499919E-3</c:v>
                </c:pt>
                <c:pt idx="460">
                  <c:v>-3.9368822167902273E-3</c:v>
                </c:pt>
                <c:pt idx="461">
                  <c:v>-3.9290618812495848E-3</c:v>
                </c:pt>
                <c:pt idx="462">
                  <c:v>-3.9271473339895814E-3</c:v>
                </c:pt>
                <c:pt idx="463">
                  <c:v>-3.917452397632637E-3</c:v>
                </c:pt>
                <c:pt idx="464">
                  <c:v>-3.9135592574650602E-3</c:v>
                </c:pt>
                <c:pt idx="465">
                  <c:v>-3.9096638993290078E-3</c:v>
                </c:pt>
                <c:pt idx="466">
                  <c:v>-3.8978603842045618E-3</c:v>
                </c:pt>
                <c:pt idx="467">
                  <c:v>-3.8959356940743658E-3</c:v>
                </c:pt>
                <c:pt idx="468">
                  <c:v>-3.8901564513507125E-3</c:v>
                </c:pt>
                <c:pt idx="469">
                  <c:v>-3.886249352736737E-3</c:v>
                </c:pt>
                <c:pt idx="470">
                  <c:v>-3.8823405585950432E-3</c:v>
                </c:pt>
                <c:pt idx="471">
                  <c:v>-3.8804103542606997E-3</c:v>
                </c:pt>
                <c:pt idx="472">
                  <c:v>-3.8705559186674732E-3</c:v>
                </c:pt>
                <c:pt idx="473">
                  <c:v>-3.8607914406018468E-3</c:v>
                </c:pt>
                <c:pt idx="474">
                  <c:v>-3.856873676462935E-3</c:v>
                </c:pt>
                <c:pt idx="475">
                  <c:v>-3.8489884039292414E-3</c:v>
                </c:pt>
                <c:pt idx="476">
                  <c:v>-3.8470514143945644E-3</c:v>
                </c:pt>
                <c:pt idx="477">
                  <c:v>-3.8451138678302454E-3</c:v>
                </c:pt>
                <c:pt idx="478">
                  <c:v>-3.8333458521895795E-3</c:v>
                </c:pt>
                <c:pt idx="479">
                  <c:v>-3.8294217048263956E-3</c:v>
                </c:pt>
                <c:pt idx="480">
                  <c:v>-3.8215286047565463E-3</c:v>
                </c:pt>
                <c:pt idx="481">
                  <c:v>-3.8195874343006919E-3</c:v>
                </c:pt>
                <c:pt idx="482">
                  <c:v>-3.8176458811760069E-3</c:v>
                </c:pt>
                <c:pt idx="483">
                  <c:v>-3.805866552533193E-3</c:v>
                </c:pt>
                <c:pt idx="484">
                  <c:v>-3.8019396790667953E-3</c:v>
                </c:pt>
                <c:pt idx="485">
                  <c:v>-3.794046062033778E-3</c:v>
                </c:pt>
                <c:pt idx="486">
                  <c:v>-3.7921025410518616E-3</c:v>
                </c:pt>
                <c:pt idx="487">
                  <c:v>-3.7901588118057165E-3</c:v>
                </c:pt>
                <c:pt idx="488">
                  <c:v>-3.7665663752919154E-3</c:v>
                </c:pt>
                <c:pt idx="489">
                  <c:v>-3.7646223344753316E-3</c:v>
                </c:pt>
                <c:pt idx="490">
                  <c:v>-3.7587191432628879E-3</c:v>
                </c:pt>
                <c:pt idx="491">
                  <c:v>-3.7469878654847097E-3</c:v>
                </c:pt>
                <c:pt idx="492">
                  <c:v>-3.7392226746051967E-3</c:v>
                </c:pt>
                <c:pt idx="493">
                  <c:v>-3.7372833064176769E-3</c:v>
                </c:pt>
                <c:pt idx="494">
                  <c:v>-3.7353442957608414E-3</c:v>
                </c:pt>
                <c:pt idx="495">
                  <c:v>-3.7239333031171482E-3</c:v>
                </c:pt>
                <c:pt idx="496">
                  <c:v>-3.7201798436294108E-3</c:v>
                </c:pt>
                <c:pt idx="497">
                  <c:v>-3.7128700544670165E-3</c:v>
                </c:pt>
                <c:pt idx="498">
                  <c:v>-3.7109664822940203E-3</c:v>
                </c:pt>
                <c:pt idx="499">
                  <c:v>-3.7090655488442575E-3</c:v>
                </c:pt>
                <c:pt idx="500">
                  <c:v>-3.6981634439621717E-3</c:v>
                </c:pt>
                <c:pt idx="501">
                  <c:v>-3.6945749961845372E-3</c:v>
                </c:pt>
                <c:pt idx="502">
                  <c:v>-3.6876036319661251E-3</c:v>
                </c:pt>
                <c:pt idx="503">
                  <c:v>-3.6857691523889402E-3</c:v>
                </c:pt>
                <c:pt idx="504">
                  <c:v>-3.6839416227576042E-3</c:v>
                </c:pt>
                <c:pt idx="505">
                  <c:v>-3.6734988767993205E-3</c:v>
                </c:pt>
                <c:pt idx="506">
                  <c:v>-3.6700586699612097E-3</c:v>
                </c:pt>
                <c:pt idx="507">
                  <c:v>-3.6633146808514898E-3</c:v>
                </c:pt>
                <c:pt idx="508">
                  <c:v>-3.66157839132214E-3</c:v>
                </c:pt>
                <c:pt idx="509">
                  <c:v>-3.6598551220668623E-3</c:v>
                </c:pt>
                <c:pt idx="510">
                  <c:v>-3.6514746762090766E-3</c:v>
                </c:pt>
                <c:pt idx="511">
                  <c:v>-3.6498208425013012E-3</c:v>
                </c:pt>
                <c:pt idx="512">
                  <c:v>-3.6481870286537393E-3</c:v>
                </c:pt>
                <c:pt idx="513">
                  <c:v>-3.6449217711750515E-3</c:v>
                </c:pt>
                <c:pt idx="514">
                  <c:v>-3.6416757202598466E-3</c:v>
                </c:pt>
                <c:pt idx="515">
                  <c:v>-3.6319217699152884E-3</c:v>
                </c:pt>
                <c:pt idx="516">
                  <c:v>-3.6286507963589898E-3</c:v>
                </c:pt>
                <c:pt idx="517">
                  <c:v>-3.6253699811380647E-3</c:v>
                </c:pt>
                <c:pt idx="518">
                  <c:v>-3.6021280386902949E-3</c:v>
                </c:pt>
                <c:pt idx="519">
                  <c:v>-3.5784007314498822E-3</c:v>
                </c:pt>
                <c:pt idx="520">
                  <c:v>-3.5523955790983659E-3</c:v>
                </c:pt>
                <c:pt idx="521">
                  <c:v>-3.5203216451604939E-3</c:v>
                </c:pt>
                <c:pt idx="522">
                  <c:v>-3.4949454392965962E-3</c:v>
                </c:pt>
                <c:pt idx="523">
                  <c:v>-3.4690719757080051E-3</c:v>
                </c:pt>
                <c:pt idx="524">
                  <c:v>-3.4426985208116634E-3</c:v>
                </c:pt>
                <c:pt idx="525">
                  <c:v>-3.4139274384036022E-3</c:v>
                </c:pt>
                <c:pt idx="526">
                  <c:v>-3.3865094829038656E-3</c:v>
                </c:pt>
                <c:pt idx="527">
                  <c:v>-3.3585831368257435E-3</c:v>
                </c:pt>
                <c:pt idx="528">
                  <c:v>-3.3301456662873652E-3</c:v>
                </c:pt>
                <c:pt idx="529">
                  <c:v>-3.2991494496198964E-3</c:v>
                </c:pt>
                <c:pt idx="530">
                  <c:v>-3.2696444011277369E-3</c:v>
                </c:pt>
                <c:pt idx="531">
                  <c:v>-3.2396198283668105E-3</c:v>
                </c:pt>
                <c:pt idx="532">
                  <c:v>-3.2090729971513375E-3</c:v>
                </c:pt>
                <c:pt idx="533">
                  <c:v>-3.178001173203996E-3</c:v>
                </c:pt>
                <c:pt idx="534">
                  <c:v>-3.1464016221391658E-3</c:v>
                </c:pt>
                <c:pt idx="535">
                  <c:v>-3.1142716094719495E-3</c:v>
                </c:pt>
                <c:pt idx="536">
                  <c:v>-3.0816084006117291E-3</c:v>
                </c:pt>
                <c:pt idx="537">
                  <c:v>-3.0459755642953112E-3</c:v>
                </c:pt>
                <c:pt idx="538">
                  <c:v>-3.0146714554585823E-3</c:v>
                </c:pt>
                <c:pt idx="539">
                  <c:v>-2.980392249459677E-3</c:v>
                </c:pt>
                <c:pt idx="540">
                  <c:v>-2.9455689078699931E-3</c:v>
                </c:pt>
                <c:pt idx="541">
                  <c:v>-2.910198695570302E-3</c:v>
                </c:pt>
                <c:pt idx="542">
                  <c:v>-2.8742788773304974E-3</c:v>
                </c:pt>
                <c:pt idx="543">
                  <c:v>-2.8378067178070148E-3</c:v>
                </c:pt>
                <c:pt idx="544">
                  <c:v>-2.800779481546699E-3</c:v>
                </c:pt>
                <c:pt idx="545">
                  <c:v>-2.7631944329777822E-3</c:v>
                </c:pt>
                <c:pt idx="546">
                  <c:v>-2.7333860244013342E-3</c:v>
                </c:pt>
                <c:pt idx="547">
                  <c:v>-2.6863399560726709E-3</c:v>
                </c:pt>
                <c:pt idx="548">
                  <c:v>-2.6470650560140468E-3</c:v>
                </c:pt>
                <c:pt idx="549">
                  <c:v>-2.6072214002096968E-3</c:v>
                </c:pt>
                <c:pt idx="550">
                  <c:v>-2.5609051012018018E-3</c:v>
                </c:pt>
                <c:pt idx="551">
                  <c:v>-2.525816876592279E-3</c:v>
                </c:pt>
                <c:pt idx="552">
                  <c:v>-2.4842505360936798E-3</c:v>
                </c:pt>
                <c:pt idx="553">
                  <c:v>-2.4421044944744259E-3</c:v>
                </c:pt>
                <c:pt idx="554">
                  <c:v>-2.3993760150681398E-3</c:v>
                </c:pt>
                <c:pt idx="555">
                  <c:v>-2.3560623611065903E-3</c:v>
                </c:pt>
                <c:pt idx="556">
                  <c:v>-2.3121607956642517E-3</c:v>
                </c:pt>
                <c:pt idx="557">
                  <c:v>-2.2676685817008529E-3</c:v>
                </c:pt>
                <c:pt idx="558">
                  <c:v>-2.2225829820459032E-3</c:v>
                </c:pt>
                <c:pt idx="559">
                  <c:v>-2.1769012593909585E-3</c:v>
                </c:pt>
                <c:pt idx="560">
                  <c:v>-2.1306206762909093E-3</c:v>
                </c:pt>
                <c:pt idx="561">
                  <c:v>-2.0837384951678493E-3</c:v>
                </c:pt>
                <c:pt idx="562">
                  <c:v>-2.0362519783084965E-3</c:v>
                </c:pt>
                <c:pt idx="563">
                  <c:v>-1.9673603317339793E-3</c:v>
                </c:pt>
                <c:pt idx="564">
                  <c:v>-1.9183958169660495E-3</c:v>
                </c:pt>
                <c:pt idx="565">
                  <c:v>-1.8688554367473113E-3</c:v>
                </c:pt>
                <c:pt idx="566">
                  <c:v>-1.8188174435184205E-3</c:v>
                </c:pt>
                <c:pt idx="567">
                  <c:v>-1.7683646994906632E-3</c:v>
                </c:pt>
                <c:pt idx="568">
                  <c:v>-1.7285368851032473E-3</c:v>
                </c:pt>
                <c:pt idx="569">
                  <c:v>-1.6775476860388303E-3</c:v>
                </c:pt>
                <c:pt idx="570">
                  <c:v>-1.6263206429727767E-3</c:v>
                </c:pt>
                <c:pt idx="571">
                  <c:v>-1.5748622365596709E-3</c:v>
                </c:pt>
                <c:pt idx="572">
                  <c:v>-1.5120331640105351E-3</c:v>
                </c:pt>
                <c:pt idx="573">
                  <c:v>-1.4600871350741477E-3</c:v>
                </c:pt>
                <c:pt idx="574">
                  <c:v>-1.4079305540755237E-3</c:v>
                </c:pt>
                <c:pt idx="575">
                  <c:v>-1.3555699017132211E-3</c:v>
                </c:pt>
                <c:pt idx="576">
                  <c:v>-1.3030116587889418E-3</c:v>
                </c:pt>
                <c:pt idx="577">
                  <c:v>-1.2540480894278616E-3</c:v>
                </c:pt>
                <c:pt idx="578">
                  <c:v>-1.2011265643190328E-3</c:v>
                </c:pt>
                <c:pt idx="579">
                  <c:v>-1.1328230730653921E-3</c:v>
                </c:pt>
                <c:pt idx="580">
                  <c:v>-1.0947541857295739E-3</c:v>
                </c:pt>
                <c:pt idx="581">
                  <c:v>-1.0374834214893671E-3</c:v>
                </c:pt>
                <c:pt idx="582">
                  <c:v>-9.8387573817243675E-4</c:v>
                </c:pt>
                <c:pt idx="583">
                  <c:v>-9.3011583297911236E-4</c:v>
                </c:pt>
                <c:pt idx="584">
                  <c:v>-8.7621018760457433E-4</c:v>
                </c:pt>
                <c:pt idx="585">
                  <c:v>-8.2603796005997765E-4</c:v>
                </c:pt>
                <c:pt idx="586">
                  <c:v>-7.7186909240456458E-4</c:v>
                </c:pt>
                <c:pt idx="587">
                  <c:v>-7.1757347521028692E-4</c:v>
                </c:pt>
                <c:pt idx="588">
                  <c:v>-6.6315759069590641E-4</c:v>
                </c:pt>
                <c:pt idx="589">
                  <c:v>-6.0472272517615592E-4</c:v>
                </c:pt>
                <c:pt idx="590">
                  <c:v>-5.5007876065515222E-4</c:v>
                </c:pt>
                <c:pt idx="591">
                  <c:v>-4.9533443102824494E-4</c:v>
                </c:pt>
                <c:pt idx="592">
                  <c:v>-4.4049621892664018E-4</c:v>
                </c:pt>
                <c:pt idx="593">
                  <c:v>-3.8557060709500145E-4</c:v>
                </c:pt>
                <c:pt idx="594">
                  <c:v>-3.3056407840692168E-4</c:v>
                </c:pt>
                <c:pt idx="595">
                  <c:v>-2.7548311584300476E-4</c:v>
                </c:pt>
                <c:pt idx="596">
                  <c:v>-2.2033420251923024E-4</c:v>
                </c:pt>
                <c:pt idx="597">
                  <c:v>-1.6512382167148173E-4</c:v>
                </c:pt>
                <c:pt idx="598">
                  <c:v>-1.138102120785689E-4</c:v>
                </c:pt>
                <c:pt idx="599">
                  <c:v>-5.8499246115228942E-5</c:v>
                </c:pt>
                <c:pt idx="600">
                  <c:v>-3.1458084297497635E-6</c:v>
                </c:pt>
                <c:pt idx="601">
                  <c:v>5.2243617242986318E-5</c:v>
                </c:pt>
                <c:pt idx="602">
                  <c:v>1.1162317377507832E-4</c:v>
                </c:pt>
                <c:pt idx="603">
                  <c:v>1.6706620503788877E-4</c:v>
                </c:pt>
                <c:pt idx="604">
                  <c:v>2.2252531776202308E-4</c:v>
                </c:pt>
                <c:pt idx="605">
                  <c:v>2.7799402772271127E-4</c:v>
                </c:pt>
                <c:pt idx="606">
                  <c:v>3.3346585059203997E-4</c:v>
                </c:pt>
                <c:pt idx="607">
                  <c:v>3.8497281483707013E-4</c:v>
                </c:pt>
                <c:pt idx="608">
                  <c:v>4.4043260182924371E-4</c:v>
                </c:pt>
                <c:pt idx="609">
                  <c:v>4.9587650262772343E-4</c:v>
                </c:pt>
                <c:pt idx="610">
                  <c:v>5.5921089085864129E-4</c:v>
                </c:pt>
                <c:pt idx="611">
                  <c:v>6.1064469779037814E-4</c:v>
                </c:pt>
                <c:pt idx="612">
                  <c:v>6.6599901994861038E-4</c:v>
                </c:pt>
                <c:pt idx="613">
                  <c:v>7.2131106114875325E-4</c:v>
                </c:pt>
                <c:pt idx="614">
                  <c:v>7.7657433605982454E-4</c:v>
                </c:pt>
                <c:pt idx="615">
                  <c:v>8.396643311667139E-4</c:v>
                </c:pt>
                <c:pt idx="616">
                  <c:v>8.9480330898903467E-4</c:v>
                </c:pt>
                <c:pt idx="617">
                  <c:v>9.4991170512191648E-4</c:v>
                </c:pt>
                <c:pt idx="618">
                  <c:v>1.0050489738391217E-3</c:v>
                </c:pt>
                <c:pt idx="619">
                  <c:v>1.060276681046572E-3</c:v>
                </c:pt>
                <c:pt idx="620">
                  <c:v>1.1077096769137481E-3</c:v>
                </c:pt>
                <c:pt idx="621">
                  <c:v>1.1632617429423798E-3</c:v>
                </c:pt>
                <c:pt idx="622">
                  <c:v>1.2190208595380476E-3</c:v>
                </c:pt>
                <c:pt idx="623">
                  <c:v>1.2749860960713855E-3</c:v>
                </c:pt>
                <c:pt idx="624">
                  <c:v>1.3392233492493324E-3</c:v>
                </c:pt>
                <c:pt idx="625">
                  <c:v>1.4118368712980253E-3</c:v>
                </c:pt>
                <c:pt idx="626">
                  <c:v>1.4522348069664097E-3</c:v>
                </c:pt>
                <c:pt idx="627">
                  <c:v>1.509044426929487E-3</c:v>
                </c:pt>
                <c:pt idx="628">
                  <c:v>1.561962756895241E-3</c:v>
                </c:pt>
                <c:pt idx="629">
                  <c:v>1.6191596638472916E-3</c:v>
                </c:pt>
                <c:pt idx="630">
                  <c:v>1.7012443672378974E-3</c:v>
                </c:pt>
                <c:pt idx="631">
                  <c:v>1.7589247346902481E-3</c:v>
                </c:pt>
                <c:pt idx="632">
                  <c:v>1.8043393804198981E-3</c:v>
                </c:pt>
                <c:pt idx="633">
                  <c:v>1.8748764672033014E-3</c:v>
                </c:pt>
                <c:pt idx="634">
                  <c:v>1.933145971390049E-3</c:v>
                </c:pt>
                <c:pt idx="635">
                  <c:v>1.9916099936059806E-3</c:v>
                </c:pt>
                <c:pt idx="636">
                  <c:v>2.0502676033853917E-3</c:v>
                </c:pt>
                <c:pt idx="637">
                  <c:v>2.1091178702650759E-3</c:v>
                </c:pt>
                <c:pt idx="638">
                  <c:v>2.1681598637568467E-3</c:v>
                </c:pt>
                <c:pt idx="639">
                  <c:v>2.2273926533850075E-3</c:v>
                </c:pt>
                <c:pt idx="640">
                  <c:v>2.2868153086413878E-3</c:v>
                </c:pt>
                <c:pt idx="641">
                  <c:v>2.3464268990228132E-3</c:v>
                </c:pt>
                <c:pt idx="642">
                  <c:v>2.4062264940086231E-3</c:v>
                </c:pt>
                <c:pt idx="643">
                  <c:v>2.466213163073161E-3</c:v>
                </c:pt>
                <c:pt idx="644">
                  <c:v>2.5263859756732843E-3</c:v>
                </c:pt>
                <c:pt idx="645">
                  <c:v>2.5867440012583565E-3</c:v>
                </c:pt>
                <c:pt idx="646">
                  <c:v>2.647286309272745E-3</c:v>
                </c:pt>
                <c:pt idx="647">
                  <c:v>2.7080119691383353E-3</c:v>
                </c:pt>
                <c:pt idx="648">
                  <c:v>2.7689200502745148E-3</c:v>
                </c:pt>
                <c:pt idx="649">
                  <c:v>2.830009622090679E-3</c:v>
                </c:pt>
                <c:pt idx="650">
                  <c:v>2.8912797539762392E-3</c:v>
                </c:pt>
                <c:pt idx="651">
                  <c:v>2.9527295153131128E-3</c:v>
                </c:pt>
                <c:pt idx="652">
                  <c:v>3.0143579754757233E-3</c:v>
                </c:pt>
                <c:pt idx="653">
                  <c:v>3.07616420381851E-3</c:v>
                </c:pt>
                <c:pt idx="654">
                  <c:v>3.1381472696909163E-3</c:v>
                </c:pt>
                <c:pt idx="655">
                  <c:v>3.2003062424298956E-3</c:v>
                </c:pt>
                <c:pt idx="656">
                  <c:v>3.2626401913524172E-3</c:v>
                </c:pt>
                <c:pt idx="657">
                  <c:v>3.3251481857729526E-3</c:v>
                </c:pt>
                <c:pt idx="658">
                  <c:v>3.3878292949834909E-3</c:v>
                </c:pt>
                <c:pt idx="659">
                  <c:v>3.4506825882760217E-3</c:v>
                </c:pt>
                <c:pt idx="660">
                  <c:v>3.5137071349125581E-3</c:v>
                </c:pt>
                <c:pt idx="661">
                  <c:v>3.5769020041626076E-3</c:v>
                </c:pt>
                <c:pt idx="662">
                  <c:v>3.6402662652582074E-3</c:v>
                </c:pt>
                <c:pt idx="663">
                  <c:v>3.7037989874413868E-3</c:v>
                </c:pt>
                <c:pt idx="664">
                  <c:v>3.7674992399241991E-3</c:v>
                </c:pt>
                <c:pt idx="665">
                  <c:v>3.8313660919161996E-3</c:v>
                </c:pt>
                <c:pt idx="666">
                  <c:v>3.8953986126069595E-3</c:v>
                </c:pt>
                <c:pt idx="667">
                  <c:v>3.9457351658690118E-3</c:v>
                </c:pt>
                <c:pt idx="668">
                  <c:v>4.0239514366552376E-3</c:v>
                </c:pt>
                <c:pt idx="669">
                  <c:v>4.0884247212863434E-3</c:v>
                </c:pt>
                <c:pt idx="670">
                  <c:v>4.1529614994478825E-3</c:v>
                </c:pt>
                <c:pt idx="671">
                  <c:v>4.2036136490626926E-3</c:v>
                </c:pt>
                <c:pt idx="672">
                  <c:v>4.2635017099636385E-3</c:v>
                </c:pt>
                <c:pt idx="673">
                  <c:v>4.3279376088002841E-3</c:v>
                </c:pt>
                <c:pt idx="674">
                  <c:v>4.3922811374083204E-3</c:v>
                </c:pt>
                <c:pt idx="675">
                  <c:v>4.4565277013886018E-3</c:v>
                </c:pt>
                <c:pt idx="676">
                  <c:v>4.5436714542629831E-3</c:v>
                </c:pt>
                <c:pt idx="677">
                  <c:v>4.6030829920493121E-3</c:v>
                </c:pt>
                <c:pt idx="678">
                  <c:v>4.6669809610552782E-3</c:v>
                </c:pt>
                <c:pt idx="679">
                  <c:v>4.7307623133424626E-3</c:v>
                </c:pt>
                <c:pt idx="680">
                  <c:v>4.7944224535517721E-3</c:v>
                </c:pt>
                <c:pt idx="681">
                  <c:v>4.8579567862166995E-3</c:v>
                </c:pt>
                <c:pt idx="682">
                  <c:v>4.9213607157733152E-3</c:v>
                </c:pt>
                <c:pt idx="683">
                  <c:v>4.98462964657026E-3</c:v>
                </c:pt>
                <c:pt idx="684">
                  <c:v>5.0477589828387681E-3</c:v>
                </c:pt>
                <c:pt idx="685">
                  <c:v>5.1107441287226441E-3</c:v>
                </c:pt>
                <c:pt idx="686">
                  <c:v>5.1735804882707681E-3</c:v>
                </c:pt>
                <c:pt idx="687">
                  <c:v>5.2362634654246065E-3</c:v>
                </c:pt>
                <c:pt idx="688">
                  <c:v>5.2987884640431915E-3</c:v>
                </c:pt>
                <c:pt idx="689">
                  <c:v>5.3611508878781411E-3</c:v>
                </c:pt>
                <c:pt idx="690">
                  <c:v>5.4233461405911454E-3</c:v>
                </c:pt>
                <c:pt idx="691">
                  <c:v>5.4853696257539664E-3</c:v>
                </c:pt>
                <c:pt idx="692">
                  <c:v>5.5472167468309519E-3</c:v>
                </c:pt>
                <c:pt idx="693">
                  <c:v>5.6088829072140078E-3</c:v>
                </c:pt>
                <c:pt idx="694">
                  <c:v>5.670363510185128E-3</c:v>
                </c:pt>
                <c:pt idx="695">
                  <c:v>5.73165395894637E-3</c:v>
                </c:pt>
                <c:pt idx="696">
                  <c:v>5.7927496565973735E-3</c:v>
                </c:pt>
                <c:pt idx="697">
                  <c:v>5.8536460061628381E-3</c:v>
                </c:pt>
                <c:pt idx="698">
                  <c:v>5.9143384105650454E-3</c:v>
                </c:pt>
                <c:pt idx="699">
                  <c:v>5.9748222726488387E-3</c:v>
                </c:pt>
                <c:pt idx="700">
                  <c:v>6.0350929951616394E-3</c:v>
                </c:pt>
                <c:pt idx="701">
                  <c:v>6.095145980778427E-3</c:v>
                </c:pt>
                <c:pt idx="702">
                  <c:v>6.1549766320717625E-3</c:v>
                </c:pt>
                <c:pt idx="703">
                  <c:v>6.2145803515367692E-3</c:v>
                </c:pt>
                <c:pt idx="704">
                  <c:v>6.2739525415911324E-3</c:v>
                </c:pt>
                <c:pt idx="705">
                  <c:v>6.3330886045651069E-3</c:v>
                </c:pt>
                <c:pt idx="706">
                  <c:v>6.3792525424306804E-3</c:v>
                </c:pt>
                <c:pt idx="707">
                  <c:v>6.4506339581657524E-3</c:v>
                </c:pt>
                <c:pt idx="708">
                  <c:v>6.5090340530457591E-3</c:v>
                </c:pt>
                <c:pt idx="709">
                  <c:v>6.567179629352049E-3</c:v>
                </c:pt>
                <c:pt idx="710">
                  <c:v>6.6250660890176949E-3</c:v>
                </c:pt>
                <c:pt idx="711">
                  <c:v>6.6826888338833434E-3</c:v>
                </c:pt>
                <c:pt idx="712">
                  <c:v>6.7400432657421794E-3</c:v>
                </c:pt>
                <c:pt idx="713">
                  <c:v>6.7971247862824713E-3</c:v>
                </c:pt>
                <c:pt idx="714">
                  <c:v>6.8539287971475238E-3</c:v>
                </c:pt>
                <c:pt idx="715">
                  <c:v>6.9104506998782234E-3</c:v>
                </c:pt>
                <c:pt idx="716">
                  <c:v>6.9666858959779865E-3</c:v>
                </c:pt>
                <c:pt idx="717">
                  <c:v>7.0226297868428156E-3</c:v>
                </c:pt>
                <c:pt idx="718">
                  <c:v>7.078277773836239E-3</c:v>
                </c:pt>
                <c:pt idx="719">
                  <c:v>7.1336252582218651E-3</c:v>
                </c:pt>
                <c:pt idx="720">
                  <c:v>7.1886724013556225E-3</c:v>
                </c:pt>
                <c:pt idx="721">
                  <c:v>7.2434663380110953E-3</c:v>
                </c:pt>
                <c:pt idx="722">
                  <c:v>7.2980815724510428E-3</c:v>
                </c:pt>
                <c:pt idx="723">
                  <c:v>7.3525939129051587E-3</c:v>
                </c:pt>
                <c:pt idx="724">
                  <c:v>7.3911991940302435E-3</c:v>
                </c:pt>
                <c:pt idx="725">
                  <c:v>7.4457016432468871E-3</c:v>
                </c:pt>
                <c:pt idx="726">
                  <c:v>7.5002444955130088E-3</c:v>
                </c:pt>
                <c:pt idx="727">
                  <c:v>7.5548277229708916E-3</c:v>
                </c:pt>
                <c:pt idx="728">
                  <c:v>7.6253965747055674E-3</c:v>
                </c:pt>
                <c:pt idx="729">
                  <c:v>7.6800766256426845E-3</c:v>
                </c:pt>
                <c:pt idx="730">
                  <c:v>7.7387925079969678E-3</c:v>
                </c:pt>
                <c:pt idx="731">
                  <c:v>7.7895576606903938E-3</c:v>
                </c:pt>
                <c:pt idx="732">
                  <c:v>7.8323503651550799E-3</c:v>
                </c:pt>
                <c:pt idx="733">
                  <c:v>7.8991997547092629E-3</c:v>
                </c:pt>
                <c:pt idx="734">
                  <c:v>7.9540811293665747E-3</c:v>
                </c:pt>
                <c:pt idx="735">
                  <c:v>8.0090026853996132E-3</c:v>
                </c:pt>
                <c:pt idx="736">
                  <c:v>8.0639643950256024E-3</c:v>
                </c:pt>
                <c:pt idx="737">
                  <c:v>8.118966230451774E-3</c:v>
                </c:pt>
                <c:pt idx="738">
                  <c:v>8.1740081638978501E-3</c:v>
                </c:pt>
                <c:pt idx="739">
                  <c:v>8.2290901675635686E-3</c:v>
                </c:pt>
                <c:pt idx="740">
                  <c:v>8.2842122136661533E-3</c:v>
                </c:pt>
                <c:pt idx="741">
                  <c:v>8.3393742744178323E-3</c:v>
                </c:pt>
                <c:pt idx="742">
                  <c:v>8.3945763220283354E-3</c:v>
                </c:pt>
                <c:pt idx="743">
                  <c:v>8.4498183287048945E-3</c:v>
                </c:pt>
                <c:pt idx="744">
                  <c:v>8.5051002666672315E-3</c:v>
                </c:pt>
                <c:pt idx="745">
                  <c:v>8.5482534995318105E-3</c:v>
                </c:pt>
                <c:pt idx="746">
                  <c:v>8.6157838252681751E-3</c:v>
                </c:pt>
                <c:pt idx="747">
                  <c:v>8.6711853903312375E-3</c:v>
                </c:pt>
                <c:pt idx="748">
                  <c:v>8.7266267755164995E-3</c:v>
                </c:pt>
                <c:pt idx="749">
                  <c:v>8.782107953031193E-3</c:v>
                </c:pt>
                <c:pt idx="750">
                  <c:v>8.8376288950900439E-3</c:v>
                </c:pt>
                <c:pt idx="751">
                  <c:v>8.8931895738977862E-3</c:v>
                </c:pt>
                <c:pt idx="752">
                  <c:v>8.9487899616691458E-3</c:v>
                </c:pt>
                <c:pt idx="753">
                  <c:v>9.0044300306088565E-3</c:v>
                </c:pt>
                <c:pt idx="754">
                  <c:v>9.0601097529266483E-3</c:v>
                </c:pt>
                <c:pt idx="755">
                  <c:v>9.1158291008372472E-3</c:v>
                </c:pt>
                <c:pt idx="756">
                  <c:v>9.171588046545387E-3</c:v>
                </c:pt>
                <c:pt idx="757">
                  <c:v>9.2273865622582996E-3</c:v>
                </c:pt>
                <c:pt idx="758">
                  <c:v>9.2832246201857149E-3</c:v>
                </c:pt>
                <c:pt idx="759">
                  <c:v>9.339102192537363E-3</c:v>
                </c:pt>
                <c:pt idx="760">
                  <c:v>9.3950192515229736E-3</c:v>
                </c:pt>
                <c:pt idx="761">
                  <c:v>9.4509757693522767E-3</c:v>
                </c:pt>
                <c:pt idx="762">
                  <c:v>9.5069717182275082E-3</c:v>
                </c:pt>
                <c:pt idx="763">
                  <c:v>9.563007070360896E-3</c:v>
                </c:pt>
                <c:pt idx="764">
                  <c:v>9.6190817979596721E-3</c:v>
                </c:pt>
                <c:pt idx="765">
                  <c:v>9.6751958732285703E-3</c:v>
                </c:pt>
                <c:pt idx="766">
                  <c:v>9.7354954835699396E-3</c:v>
                </c:pt>
                <c:pt idx="767">
                  <c:v>9.7875419556206489E-3</c:v>
                </c:pt>
                <c:pt idx="768">
                  <c:v>9.843773907153297E-3</c:v>
                </c:pt>
                <c:pt idx="769">
                  <c:v>9.900045095189991E-3</c:v>
                </c:pt>
                <c:pt idx="770">
                  <c:v>9.9563554919354647E-3</c:v>
                </c:pt>
                <c:pt idx="771">
                  <c:v>1.001270506959695E-2</c:v>
                </c:pt>
                <c:pt idx="772">
                  <c:v>1.0069091710985523E-2</c:v>
                </c:pt>
                <c:pt idx="773">
                  <c:v>1.0125478084660744E-2</c:v>
                </c:pt>
                <c:pt idx="774">
                  <c:v>1.0181797171467388E-2</c:v>
                </c:pt>
                <c:pt idx="775">
                  <c:v>1.0237980337279573E-2</c:v>
                </c:pt>
                <c:pt idx="776">
                  <c:v>1.0277458667001645E-2</c:v>
                </c:pt>
                <c:pt idx="777">
                  <c:v>1.0333245674946248E-2</c:v>
                </c:pt>
                <c:pt idx="778">
                  <c:v>1.0388754922724555E-2</c:v>
                </c:pt>
                <c:pt idx="779">
                  <c:v>1.0443983020599503E-2</c:v>
                </c:pt>
                <c:pt idx="780">
                  <c:v>1.0515127046149542E-2</c:v>
                </c:pt>
                <c:pt idx="781">
                  <c:v>1.0573731848778937E-2</c:v>
                </c:pt>
                <c:pt idx="782">
                  <c:v>1.0623991634930718E-2</c:v>
                </c:pt>
                <c:pt idx="783">
                  <c:v>1.0677982104525807E-2</c:v>
                </c:pt>
                <c:pt idx="784">
                  <c:v>1.0719761861757849E-2</c:v>
                </c:pt>
                <c:pt idx="785">
                  <c:v>1.0785062439754578E-2</c:v>
                </c:pt>
                <c:pt idx="786">
                  <c:v>1.0838145523518194E-2</c:v>
                </c:pt>
                <c:pt idx="787">
                  <c:v>1.0890919363403806E-2</c:v>
                </c:pt>
                <c:pt idx="788">
                  <c:v>1.094338056837646E-2</c:v>
                </c:pt>
                <c:pt idx="789">
                  <c:v>1.0995525747371226E-2</c:v>
                </c:pt>
                <c:pt idx="790">
                  <c:v>1.1047351509278214E-2</c:v>
                </c:pt>
                <c:pt idx="791">
                  <c:v>1.1098854462957553E-2</c:v>
                </c:pt>
                <c:pt idx="792">
                  <c:v>1.1150031217234402E-2</c:v>
                </c:pt>
                <c:pt idx="793">
                  <c:v>1.1200878380898949E-2</c:v>
                </c:pt>
                <c:pt idx="794">
                  <c:v>1.1251392562711404E-2</c:v>
                </c:pt>
                <c:pt idx="795">
                  <c:v>1.1301570371394509E-2</c:v>
                </c:pt>
                <c:pt idx="796">
                  <c:v>1.1351408415651021E-2</c:v>
                </c:pt>
                <c:pt idx="797">
                  <c:v>1.1400903304146226E-2</c:v>
                </c:pt>
                <c:pt idx="798">
                  <c:v>1.1450051645515436E-2</c:v>
                </c:pt>
                <c:pt idx="799">
                  <c:v>1.1498850048376474E-2</c:v>
                </c:pt>
                <c:pt idx="800">
                  <c:v>1.1547295121309697E-2</c:v>
                </c:pt>
                <c:pt idx="801">
                  <c:v>1.1595383472877974E-2</c:v>
                </c:pt>
                <c:pt idx="802">
                  <c:v>1.1643111711616694E-2</c:v>
                </c:pt>
                <c:pt idx="803">
                  <c:v>1.1690476446038767E-2</c:v>
                </c:pt>
                <c:pt idx="804">
                  <c:v>1.1737474284634619E-2</c:v>
                </c:pt>
                <c:pt idx="805">
                  <c:v>1.1784101835874694E-2</c:v>
                </c:pt>
                <c:pt idx="806">
                  <c:v>1.1819952420121734E-2</c:v>
                </c:pt>
                <c:pt idx="807">
                  <c:v>1.1876232510066864E-2</c:v>
                </c:pt>
                <c:pt idx="808">
                  <c:v>1.1921728849867419E-2</c:v>
                </c:pt>
                <c:pt idx="809">
                  <c:v>1.1966841336004119E-2</c:v>
                </c:pt>
                <c:pt idx="810">
                  <c:v>1.2011566576859978E-2</c:v>
                </c:pt>
                <c:pt idx="811">
                  <c:v>1.2055901180808015E-2</c:v>
                </c:pt>
                <c:pt idx="812">
                  <c:v>1.2099841756196272E-2</c:v>
                </c:pt>
                <c:pt idx="813">
                  <c:v>1.2143384911370292E-2</c:v>
                </c:pt>
                <c:pt idx="814">
                  <c:v>1.2186527254665624E-2</c:v>
                </c:pt>
                <c:pt idx="815">
                  <c:v>1.2229265394405331E-2</c:v>
                </c:pt>
                <c:pt idx="816">
                  <c:v>1.2271595938904978E-2</c:v>
                </c:pt>
                <c:pt idx="817">
                  <c:v>1.2313515496472638E-2</c:v>
                </c:pt>
                <c:pt idx="818">
                  <c:v>1.2361293272194844E-2</c:v>
                </c:pt>
                <c:pt idx="819">
                  <c:v>1.2386765317509305E-2</c:v>
                </c:pt>
                <c:pt idx="820">
                  <c:v>1.2436774330589484E-2</c:v>
                </c:pt>
                <c:pt idx="821">
                  <c:v>1.2477016023419996E-2</c:v>
                </c:pt>
                <c:pt idx="822">
                  <c:v>1.251682977080143E-2</c:v>
                </c:pt>
                <c:pt idx="823">
                  <c:v>1.2564789932035905E-2</c:v>
                </c:pt>
                <c:pt idx="824">
                  <c:v>1.2597729478149498E-2</c:v>
                </c:pt>
                <c:pt idx="825">
                  <c:v>1.2636250367304085E-2</c:v>
                </c:pt>
                <c:pt idx="826">
                  <c:v>1.2674462735845745E-2</c:v>
                </c:pt>
                <c:pt idx="827">
                  <c:v>1.2712457474862679E-2</c:v>
                </c:pt>
                <c:pt idx="828">
                  <c:v>1.275032636370804E-2</c:v>
                </c:pt>
                <c:pt idx="829">
                  <c:v>1.2788146604515545E-2</c:v>
                </c:pt>
                <c:pt idx="830">
                  <c:v>1.2825934129717342E-2</c:v>
                </c:pt>
                <c:pt idx="831">
                  <c:v>1.2863689480279413E-2</c:v>
                </c:pt>
                <c:pt idx="832">
                  <c:v>1.290433607132907E-2</c:v>
                </c:pt>
                <c:pt idx="833">
                  <c:v>1.293910582145402E-2</c:v>
                </c:pt>
                <c:pt idx="834">
                  <c:v>1.2976767894050095E-2</c:v>
                </c:pt>
                <c:pt idx="835">
                  <c:v>1.3014399955994139E-2</c:v>
                </c:pt>
                <c:pt idx="836">
                  <c:v>1.307055726141737E-2</c:v>
                </c:pt>
                <c:pt idx="837">
                  <c:v>1.3089576211986045E-2</c:v>
                </c:pt>
                <c:pt idx="838">
                  <c:v>1.3127121488079327E-2</c:v>
                </c:pt>
                <c:pt idx="839">
                  <c:v>1.3164638917621738E-2</c:v>
                </c:pt>
                <c:pt idx="840">
                  <c:v>1.3202129041646301E-2</c:v>
                </c:pt>
                <c:pt idx="841">
                  <c:v>1.3255640067610142E-2</c:v>
                </c:pt>
                <c:pt idx="842">
                  <c:v>1.3293066130792912E-2</c:v>
                </c:pt>
                <c:pt idx="843">
                  <c:v>1.3330466743518458E-2</c:v>
                </c:pt>
                <c:pt idx="844">
                  <c:v>1.336784244686106E-2</c:v>
                </c:pt>
                <c:pt idx="845">
                  <c:v>1.3402278486180919E-2</c:v>
                </c:pt>
                <c:pt idx="846">
                  <c:v>1.3439606259088244E-2</c:v>
                </c:pt>
                <c:pt idx="847">
                  <c:v>1.3476910704234513E-2</c:v>
                </c:pt>
                <c:pt idx="848">
                  <c:v>1.3514192362709565E-2</c:v>
                </c:pt>
                <c:pt idx="849">
                  <c:v>1.3554366260911988E-2</c:v>
                </c:pt>
                <c:pt idx="850">
                  <c:v>1.3591603870906221E-2</c:v>
                </c:pt>
                <c:pt idx="851">
                  <c:v>1.3628820359236035E-2</c:v>
                </c:pt>
                <c:pt idx="852">
                  <c:v>1.3666016267027287E-2</c:v>
                </c:pt>
                <c:pt idx="853">
                  <c:v>1.3703192135423878E-2</c:v>
                </c:pt>
                <c:pt idx="854">
                  <c:v>1.3740348505564557E-2</c:v>
                </c:pt>
                <c:pt idx="855">
                  <c:v>1.3777485918603541E-2</c:v>
                </c:pt>
                <c:pt idx="856">
                  <c:v>1.3814604915700204E-2</c:v>
                </c:pt>
                <c:pt idx="857">
                  <c:v>1.3851706038019083E-2</c:v>
                </c:pt>
                <c:pt idx="858">
                  <c:v>1.3885874724850922E-2</c:v>
                </c:pt>
                <c:pt idx="859">
                  <c:v>1.3922941443734516E-2</c:v>
                </c:pt>
                <c:pt idx="860">
                  <c:v>1.3959991869541888E-2</c:v>
                </c:pt>
                <c:pt idx="861">
                  <c:v>1.3997026543453472E-2</c:v>
                </c:pt>
                <c:pt idx="862">
                  <c:v>1.4036962469251962E-2</c:v>
                </c:pt>
                <c:pt idx="863">
                  <c:v>1.4073967707779611E-2</c:v>
                </c:pt>
                <c:pt idx="864">
                  <c:v>1.4110958859884906E-2</c:v>
                </c:pt>
                <c:pt idx="865">
                  <c:v>1.4147936466794271E-2</c:v>
                </c:pt>
                <c:pt idx="866">
                  <c:v>1.4184901069728964E-2</c:v>
                </c:pt>
                <c:pt idx="867">
                  <c:v>1.4218934103831238E-2</c:v>
                </c:pt>
                <c:pt idx="868">
                  <c:v>1.4255873667982755E-2</c:v>
                </c:pt>
                <c:pt idx="869">
                  <c:v>1.4292801809895117E-2</c:v>
                </c:pt>
                <c:pt idx="870">
                  <c:v>1.4335561613487702E-2</c:v>
                </c:pt>
                <c:pt idx="871">
                  <c:v>1.4369547968312973E-2</c:v>
                </c:pt>
                <c:pt idx="872">
                  <c:v>1.4406445913603102E-2</c:v>
                </c:pt>
                <c:pt idx="873">
                  <c:v>1.4443334643714931E-2</c:v>
                </c:pt>
                <c:pt idx="874">
                  <c:v>1.4480214699931609E-2</c:v>
                </c:pt>
                <c:pt idx="875">
                  <c:v>1.452235340887704E-2</c:v>
                </c:pt>
                <c:pt idx="876">
                  <c:v>1.4559214215232659E-2</c:v>
                </c:pt>
                <c:pt idx="877">
                  <c:v>1.459602121611981E-2</c:v>
                </c:pt>
                <c:pt idx="878">
                  <c:v>1.463269543754212E-2</c:v>
                </c:pt>
                <c:pt idx="879">
                  <c:v>1.4669156178451161E-2</c:v>
                </c:pt>
                <c:pt idx="880">
                  <c:v>1.4696756415766605E-2</c:v>
                </c:pt>
                <c:pt idx="881">
                  <c:v>1.4732639734876976E-2</c:v>
                </c:pt>
                <c:pt idx="882">
                  <c:v>1.4768155690210807E-2</c:v>
                </c:pt>
                <c:pt idx="883">
                  <c:v>1.4803301810556287E-2</c:v>
                </c:pt>
                <c:pt idx="884">
                  <c:v>1.484633994167385E-2</c:v>
                </c:pt>
                <c:pt idx="885">
                  <c:v>1.4880662224081003E-2</c:v>
                </c:pt>
                <c:pt idx="886">
                  <c:v>1.4925386747744542E-2</c:v>
                </c:pt>
                <c:pt idx="887">
                  <c:v>1.4948170871264382E-2</c:v>
                </c:pt>
                <c:pt idx="888">
                  <c:v>1.4981352292408009E-2</c:v>
                </c:pt>
                <c:pt idx="889">
                  <c:v>1.5011525977681295E-2</c:v>
                </c:pt>
                <c:pt idx="890">
                  <c:v>1.5043961015600793E-2</c:v>
                </c:pt>
                <c:pt idx="891">
                  <c:v>1.5090210406123461E-2</c:v>
                </c:pt>
                <c:pt idx="892">
                  <c:v>1.5123633999381709E-2</c:v>
                </c:pt>
                <c:pt idx="893">
                  <c:v>1.5152786443372868E-2</c:v>
                </c:pt>
                <c:pt idx="894">
                  <c:v>1.5183477968354342E-2</c:v>
                </c:pt>
                <c:pt idx="895">
                  <c:v>1.5213768534996785E-2</c:v>
                </c:pt>
                <c:pt idx="896">
                  <c:v>1.5243655671390022E-2</c:v>
                </c:pt>
                <c:pt idx="897">
                  <c:v>1.527313690564136E-2</c:v>
                </c:pt>
                <c:pt idx="898">
                  <c:v>1.5302209765868102E-2</c:v>
                </c:pt>
                <c:pt idx="899">
                  <c:v>1.5330871780217525E-2</c:v>
                </c:pt>
                <c:pt idx="900">
                  <c:v>1.5359120476851895E-2</c:v>
                </c:pt>
                <c:pt idx="901">
                  <c:v>1.5386953383948465E-2</c:v>
                </c:pt>
                <c:pt idx="902">
                  <c:v>1.5414368029716963E-2</c:v>
                </c:pt>
                <c:pt idx="903">
                  <c:v>1.5441361942377108E-2</c:v>
                </c:pt>
                <c:pt idx="904">
                  <c:v>1.5467932650186089E-2</c:v>
                </c:pt>
                <c:pt idx="905">
                  <c:v>1.5487578620183802E-2</c:v>
                </c:pt>
                <c:pt idx="906">
                  <c:v>1.5519794564351763E-2</c:v>
                </c:pt>
                <c:pt idx="907">
                  <c:v>1.5545080827337743E-2</c:v>
                </c:pt>
                <c:pt idx="908">
                  <c:v>1.5569933998713648E-2</c:v>
                </c:pt>
                <c:pt idx="909">
                  <c:v>1.5594351606866563E-2</c:v>
                </c:pt>
                <c:pt idx="910">
                  <c:v>1.5618331180201062E-2</c:v>
                </c:pt>
                <c:pt idx="911">
                  <c:v>1.5641870247156686E-2</c:v>
                </c:pt>
                <c:pt idx="912">
                  <c:v>1.5664966336200459E-2</c:v>
                </c:pt>
                <c:pt idx="913">
                  <c:v>1.5687616975839369E-2</c:v>
                </c:pt>
                <c:pt idx="914">
                  <c:v>1.5709819694602889E-2</c:v>
                </c:pt>
                <c:pt idx="915">
                  <c:v>1.5731572021060458E-2</c:v>
                </c:pt>
                <c:pt idx="916">
                  <c:v>1.575287148381399E-2</c:v>
                </c:pt>
                <c:pt idx="917">
                  <c:v>1.5773715611505368E-2</c:v>
                </c:pt>
                <c:pt idx="918">
                  <c:v>1.5788805348489532E-2</c:v>
                </c:pt>
                <c:pt idx="919">
                  <c:v>1.5814027976426559E-2</c:v>
                </c:pt>
                <c:pt idx="920">
                  <c:v>1.5833491271124989E-2</c:v>
                </c:pt>
                <c:pt idx="921">
                  <c:v>1.5852489345688503E-2</c:v>
                </c:pt>
                <c:pt idx="922">
                  <c:v>1.587101972895133E-2</c:v>
                </c:pt>
                <c:pt idx="923">
                  <c:v>1.5889079949785168E-2</c:v>
                </c:pt>
                <c:pt idx="924">
                  <c:v>1.5906667537106678E-2</c:v>
                </c:pt>
                <c:pt idx="925">
                  <c:v>1.5923780019879985E-2</c:v>
                </c:pt>
                <c:pt idx="926">
                  <c:v>1.5948225200134922E-2</c:v>
                </c:pt>
                <c:pt idx="927">
                  <c:v>1.595737762476471E-2</c:v>
                </c:pt>
                <c:pt idx="928">
                  <c:v>1.597225696055915E-2</c:v>
                </c:pt>
                <c:pt idx="929">
                  <c:v>1.5987548348347647E-2</c:v>
                </c:pt>
                <c:pt idx="930">
                  <c:v>1.6002531308113022E-2</c:v>
                </c:pt>
                <c:pt idx="931">
                  <c:v>1.6013093354348397E-2</c:v>
                </c:pt>
                <c:pt idx="932">
                  <c:v>1.6026342771026578E-2</c:v>
                </c:pt>
                <c:pt idx="933">
                  <c:v>1.6040909491145276E-2</c:v>
                </c:pt>
                <c:pt idx="934">
                  <c:v>1.6055396232723038E-2</c:v>
                </c:pt>
                <c:pt idx="935">
                  <c:v>1.6069803638274482E-2</c:v>
                </c:pt>
                <c:pt idx="936">
                  <c:v>1.609100765334856E-2</c:v>
                </c:pt>
                <c:pt idx="937">
                  <c:v>1.6103864593713102E-2</c:v>
                </c:pt>
                <c:pt idx="938">
                  <c:v>1.611801851052419E-2</c:v>
                </c:pt>
                <c:pt idx="939">
                  <c:v>1.6132095833533977E-2</c:v>
                </c:pt>
                <c:pt idx="940">
                  <c:v>1.6146097205363419E-2</c:v>
                </c:pt>
                <c:pt idx="941">
                  <c:v>1.616002326864846E-2</c:v>
                </c:pt>
                <c:pt idx="942">
                  <c:v>1.6173874666020049E-2</c:v>
                </c:pt>
                <c:pt idx="943">
                  <c:v>1.6187652040114131E-2</c:v>
                </c:pt>
                <c:pt idx="944">
                  <c:v>1.6197344236226971E-2</c:v>
                </c:pt>
                <c:pt idx="945">
                  <c:v>1.6214987289058513E-2</c:v>
                </c:pt>
                <c:pt idx="946">
                  <c:v>1.6228546449205683E-2</c:v>
                </c:pt>
                <c:pt idx="947">
                  <c:v>1.6242034156674079E-2</c:v>
                </c:pt>
                <c:pt idx="948">
                  <c:v>1.625545105413212E-2</c:v>
                </c:pt>
                <c:pt idx="949">
                  <c:v>1.6268797784238231E-2</c:v>
                </c:pt>
                <c:pt idx="950">
                  <c:v>1.6282074989668327E-2</c:v>
                </c:pt>
                <c:pt idx="951">
                  <c:v>1.6295283313093323E-2</c:v>
                </c:pt>
                <c:pt idx="952">
                  <c:v>1.6308423397191629E-2</c:v>
                </c:pt>
                <c:pt idx="953">
                  <c:v>1.6321495884646653E-2</c:v>
                </c:pt>
                <c:pt idx="954">
                  <c:v>1.6334501418146796E-2</c:v>
                </c:pt>
                <c:pt idx="955">
                  <c:v>1.6347440640380462E-2</c:v>
                </c:pt>
                <c:pt idx="956">
                  <c:v>1.6360314194046044E-2</c:v>
                </c:pt>
                <c:pt idx="957">
                  <c:v>1.6373122721841937E-2</c:v>
                </c:pt>
                <c:pt idx="958">
                  <c:v>1.6385866866471532E-2</c:v>
                </c:pt>
                <c:pt idx="959">
                  <c:v>1.6398547270640718E-2</c:v>
                </c:pt>
                <c:pt idx="960">
                  <c:v>1.6411164577060378E-2</c:v>
                </c:pt>
                <c:pt idx="961">
                  <c:v>1.6423719428451389E-2</c:v>
                </c:pt>
                <c:pt idx="962">
                  <c:v>1.6436212467527134E-2</c:v>
                </c:pt>
                <c:pt idx="963">
                  <c:v>1.6448644337013485E-2</c:v>
                </c:pt>
                <c:pt idx="964">
                  <c:v>1.6461015679638813E-2</c:v>
                </c:pt>
                <c:pt idx="965">
                  <c:v>1.6473327138131488E-2</c:v>
                </c:pt>
                <c:pt idx="966">
                  <c:v>1.6485579355224877E-2</c:v>
                </c:pt>
                <c:pt idx="967">
                  <c:v>1.6497772973662339E-2</c:v>
                </c:pt>
                <c:pt idx="968">
                  <c:v>1.6509908636184734E-2</c:v>
                </c:pt>
                <c:pt idx="969">
                  <c:v>1.6521986985532922E-2</c:v>
                </c:pt>
                <c:pt idx="970">
                  <c:v>1.6534008664460254E-2</c:v>
                </c:pt>
                <c:pt idx="971">
                  <c:v>1.654597431572008E-2</c:v>
                </c:pt>
                <c:pt idx="972">
                  <c:v>1.655788458206825E-2</c:v>
                </c:pt>
                <c:pt idx="973">
                  <c:v>1.6569740106263109E-2</c:v>
                </c:pt>
                <c:pt idx="974">
                  <c:v>1.6581541531070498E-2</c:v>
                </c:pt>
                <c:pt idx="975">
                  <c:v>1.6593289499256259E-2</c:v>
                </c:pt>
                <c:pt idx="976">
                  <c:v>1.6604984653593724E-2</c:v>
                </c:pt>
                <c:pt idx="977">
                  <c:v>1.6616627636851233E-2</c:v>
                </c:pt>
                <c:pt idx="978">
                  <c:v>1.6628219091812113E-2</c:v>
                </c:pt>
                <c:pt idx="979">
                  <c:v>1.6636146064495889E-2</c:v>
                </c:pt>
                <c:pt idx="980">
                  <c:v>1.6651249987962302E-2</c:v>
                </c:pt>
                <c:pt idx="981">
                  <c:v>1.6662690714720763E-2</c:v>
                </c:pt>
                <c:pt idx="982">
                  <c:v>1.6674082484323394E-2</c:v>
                </c:pt>
                <c:pt idx="983">
                  <c:v>1.6681847624246269E-2</c:v>
                </c:pt>
                <c:pt idx="984">
                  <c:v>1.6691961497097601E-2</c:v>
                </c:pt>
                <c:pt idx="985">
                  <c:v>1.6703221404127229E-2</c:v>
                </c:pt>
                <c:pt idx="986">
                  <c:v>1.6714434748771483E-2</c:v>
                </c:pt>
                <c:pt idx="987">
                  <c:v>1.6725602173733391E-2</c:v>
                </c:pt>
                <c:pt idx="988">
                  <c:v>1.6741440998339907E-2</c:v>
                </c:pt>
                <c:pt idx="989">
                  <c:v>1.6752508066254501E-2</c:v>
                </c:pt>
                <c:pt idx="990">
                  <c:v>1.6763531319449743E-2</c:v>
                </c:pt>
                <c:pt idx="991">
                  <c:v>1.6774511400751424E-2</c:v>
                </c:pt>
                <c:pt idx="992">
                  <c:v>1.6785448952975346E-2</c:v>
                </c:pt>
                <c:pt idx="993">
                  <c:v>1.6796344618944803E-2</c:v>
                </c:pt>
                <c:pt idx="994">
                  <c:v>1.6807199041493082E-2</c:v>
                </c:pt>
                <c:pt idx="995">
                  <c:v>1.6818012863448473E-2</c:v>
                </c:pt>
                <c:pt idx="996">
                  <c:v>1.6828786727644263E-2</c:v>
                </c:pt>
                <c:pt idx="997">
                  <c:v>1.6839521276916236E-2</c:v>
                </c:pt>
                <c:pt idx="998">
                  <c:v>1.6850217154107672E-2</c:v>
                </c:pt>
                <c:pt idx="999">
                  <c:v>1.6860875002054354E-2</c:v>
                </c:pt>
                <c:pt idx="1000">
                  <c:v>1.6871495463607056E-2</c:v>
                </c:pt>
                <c:pt idx="1001">
                  <c:v>1.6882079181611553E-2</c:v>
                </c:pt>
                <c:pt idx="1002">
                  <c:v>1.689262679891862E-2</c:v>
                </c:pt>
                <c:pt idx="1003">
                  <c:v>1.6903138958381525E-2</c:v>
                </c:pt>
                <c:pt idx="1004">
                  <c:v>1.6913616302856038E-2</c:v>
                </c:pt>
                <c:pt idx="1005">
                  <c:v>1.6924059475200426E-2</c:v>
                </c:pt>
                <c:pt idx="1006">
                  <c:v>1.6934469118277951E-2</c:v>
                </c:pt>
                <c:pt idx="1007">
                  <c:v>1.6944845874951875E-2</c:v>
                </c:pt>
                <c:pt idx="1008">
                  <c:v>1.6955190388090458E-2</c:v>
                </c:pt>
                <c:pt idx="1009">
                  <c:v>1.6965503300561957E-2</c:v>
                </c:pt>
                <c:pt idx="1010">
                  <c:v>1.697578525523713E-2</c:v>
                </c:pt>
                <c:pt idx="1011">
                  <c:v>1.6986036894994228E-2</c:v>
                </c:pt>
                <c:pt idx="1012">
                  <c:v>1.6996258862706504E-2</c:v>
                </c:pt>
                <c:pt idx="1013">
                  <c:v>1.7006451801259703E-2</c:v>
                </c:pt>
                <c:pt idx="1014">
                  <c:v>1.7016616353529579E-2</c:v>
                </c:pt>
                <c:pt idx="1015">
                  <c:v>1.7026753162404373E-2</c:v>
                </c:pt>
                <c:pt idx="1016">
                  <c:v>1.7036862870772329E-2</c:v>
                </c:pt>
                <c:pt idx="1017">
                  <c:v>1.7046946121524187E-2</c:v>
                </c:pt>
                <c:pt idx="1018">
                  <c:v>1.7053643192592494E-2</c:v>
                </c:pt>
                <c:pt idx="1019">
                  <c:v>1.7067035821745069E-2</c:v>
                </c:pt>
                <c:pt idx="1020">
                  <c:v>1.7077043557008065E-2</c:v>
                </c:pt>
                <c:pt idx="1021">
                  <c:v>1.7087027406240407E-2</c:v>
                </c:pt>
                <c:pt idx="1022">
                  <c:v>1.7096988012340331E-2</c:v>
                </c:pt>
                <c:pt idx="1023">
                  <c:v>1.7106926018216062E-2</c:v>
                </c:pt>
                <c:pt idx="1024">
                  <c:v>1.7116842066770832E-2</c:v>
                </c:pt>
                <c:pt idx="1025">
                  <c:v>1.7126736800920361E-2</c:v>
                </c:pt>
                <c:pt idx="1026">
                  <c:v>1.7136610863570378E-2</c:v>
                </c:pt>
                <c:pt idx="1027">
                  <c:v>1.7146464897639102E-2</c:v>
                </c:pt>
                <c:pt idx="1028">
                  <c:v>1.7156299546042253E-2</c:v>
                </c:pt>
                <c:pt idx="1029">
                  <c:v>1.7166115451700548E-2</c:v>
                </c:pt>
                <c:pt idx="1030">
                  <c:v>1.7175913257529707E-2</c:v>
                </c:pt>
                <c:pt idx="1031">
                  <c:v>1.7185693606460439E-2</c:v>
                </c:pt>
                <c:pt idx="1032">
                  <c:v>1.7195456088473227E-2</c:v>
                </c:pt>
                <c:pt idx="1033">
                  <c:v>1.7205189926216558E-2</c:v>
                </c:pt>
                <c:pt idx="1034">
                  <c:v>1.7214878379628595E-2</c:v>
                </c:pt>
                <c:pt idx="1035">
                  <c:v>1.7224504530689855E-2</c:v>
                </c:pt>
                <c:pt idx="1036">
                  <c:v>1.7230791198101243E-2</c:v>
                </c:pt>
                <c:pt idx="1037">
                  <c:v>1.724026460233611E-2</c:v>
                </c:pt>
                <c:pt idx="1038">
                  <c:v>1.7249644140626991E-2</c:v>
                </c:pt>
                <c:pt idx="1039">
                  <c:v>1.725892995003115E-2</c:v>
                </c:pt>
                <c:pt idx="1040">
                  <c:v>1.7271307439460926E-2</c:v>
                </c:pt>
                <c:pt idx="1041">
                  <c:v>1.7280387521524665E-2</c:v>
                </c:pt>
                <c:pt idx="1042">
                  <c:v>1.7290422494215883E-2</c:v>
                </c:pt>
                <c:pt idx="1043">
                  <c:v>1.7298267919419463E-2</c:v>
                </c:pt>
                <c:pt idx="1044">
                  <c:v>1.7303957860656086E-2</c:v>
                </c:pt>
                <c:pt idx="1045">
                  <c:v>1.7315776209429756E-2</c:v>
                </c:pt>
                <c:pt idx="1046">
                  <c:v>1.732439115664286E-2</c:v>
                </c:pt>
                <c:pt idx="1047">
                  <c:v>1.7332913488093404E-2</c:v>
                </c:pt>
                <c:pt idx="1048">
                  <c:v>1.7341343340851745E-2</c:v>
                </c:pt>
                <c:pt idx="1049">
                  <c:v>1.734968085199573E-2</c:v>
                </c:pt>
                <c:pt idx="1050">
                  <c:v>1.7357926158605708E-2</c:v>
                </c:pt>
                <c:pt idx="1051">
                  <c:v>1.7366079397764522E-2</c:v>
                </c:pt>
                <c:pt idx="1052">
                  <c:v>1.7374140706555019E-2</c:v>
                </c:pt>
                <c:pt idx="1053">
                  <c:v>1.7382110222070035E-2</c:v>
                </c:pt>
                <c:pt idx="1054">
                  <c:v>1.7389988081392416E-2</c:v>
                </c:pt>
                <c:pt idx="1055">
                  <c:v>1.739777442162499E-2</c:v>
                </c:pt>
                <c:pt idx="1056">
                  <c:v>1.74054693798531E-2</c:v>
                </c:pt>
                <c:pt idx="1057">
                  <c:v>1.7413073093182074E-2</c:v>
                </c:pt>
                <c:pt idx="1058">
                  <c:v>1.7420585698709745E-2</c:v>
                </c:pt>
                <c:pt idx="1059">
                  <c:v>1.742800733354144E-2</c:v>
                </c:pt>
                <c:pt idx="1060">
                  <c:v>1.7435338134779987E-2</c:v>
                </c:pt>
                <c:pt idx="1061">
                  <c:v>1.7442578239533213E-2</c:v>
                </c:pt>
                <c:pt idx="1062">
                  <c:v>1.7449727784916436E-2</c:v>
                </c:pt>
                <c:pt idx="1063">
                  <c:v>1.7456786908042476E-2</c:v>
                </c:pt>
                <c:pt idx="1064">
                  <c:v>1.7463755746026655E-2</c:v>
                </c:pt>
                <c:pt idx="1065">
                  <c:v>1.7470634435986787E-2</c:v>
                </c:pt>
                <c:pt idx="1066">
                  <c:v>1.7474718136862088E-2</c:v>
                </c:pt>
                <c:pt idx="1067">
                  <c:v>1.748412192032367E-2</c:v>
                </c:pt>
                <c:pt idx="1068">
                  <c:v>1.7490730988948544E-2</c:v>
                </c:pt>
                <c:pt idx="1069">
                  <c:v>1.7497250458050617E-2</c:v>
                </c:pt>
                <c:pt idx="1070">
                  <c:v>1.7503680464760196E-2</c:v>
                </c:pt>
                <c:pt idx="1071">
                  <c:v>1.7510021146207588E-2</c:v>
                </c:pt>
                <c:pt idx="1072">
                  <c:v>1.7516272639533093E-2</c:v>
                </c:pt>
                <c:pt idx="1073">
                  <c:v>1.752243508187451E-2</c:v>
                </c:pt>
                <c:pt idx="1074">
                  <c:v>1.7528508610367144E-2</c:v>
                </c:pt>
                <c:pt idx="1075">
                  <c:v>1.7534493362161285E-2</c:v>
                </c:pt>
                <c:pt idx="1076">
                  <c:v>1.7540389474399731E-2</c:v>
                </c:pt>
                <c:pt idx="1077">
                  <c:v>1.7546197084230275E-2</c:v>
                </c:pt>
                <c:pt idx="1078">
                  <c:v>1.7553571667362815E-2</c:v>
                </c:pt>
                <c:pt idx="1079">
                  <c:v>1.755507828817883E-2</c:v>
                </c:pt>
                <c:pt idx="1080">
                  <c:v>1.7563090270784898E-2</c:v>
                </c:pt>
                <c:pt idx="1081">
                  <c:v>1.7568545242509226E-2</c:v>
                </c:pt>
                <c:pt idx="1082">
                  <c:v>1.7573912397599589E-2</c:v>
                </c:pt>
                <c:pt idx="1083">
                  <c:v>1.7580736001701878E-2</c:v>
                </c:pt>
                <c:pt idx="1084">
                  <c:v>1.7584326748017839E-2</c:v>
                </c:pt>
                <c:pt idx="1085">
                  <c:v>1.7589424781994746E-2</c:v>
                </c:pt>
                <c:pt idx="1086">
                  <c:v>1.7594435561984388E-2</c:v>
                </c:pt>
                <c:pt idx="1087">
                  <c:v>1.7599359225162203E-2</c:v>
                </c:pt>
                <c:pt idx="1088">
                  <c:v>1.7601889449155386E-2</c:v>
                </c:pt>
                <c:pt idx="1089">
                  <c:v>1.7606657168097888E-2</c:v>
                </c:pt>
                <c:pt idx="1090">
                  <c:v>1.7611338164879507E-2</c:v>
                </c:pt>
                <c:pt idx="1091">
                  <c:v>1.7615932576667666E-2</c:v>
                </c:pt>
                <c:pt idx="1092">
                  <c:v>1.7623419523588313E-2</c:v>
                </c:pt>
                <c:pt idx="1093">
                  <c:v>1.7627079432765085E-2</c:v>
                </c:pt>
                <c:pt idx="1094">
                  <c:v>1.763139711912063E-2</c:v>
                </c:pt>
                <c:pt idx="1095">
                  <c:v>1.7635628786083275E-2</c:v>
                </c:pt>
                <c:pt idx="1096">
                  <c:v>1.7641387701051059E-2</c:v>
                </c:pt>
                <c:pt idx="1097">
                  <c:v>1.7643834610585749E-2</c:v>
                </c:pt>
                <c:pt idx="1098">
                  <c:v>1.7647809042507387E-2</c:v>
                </c:pt>
                <c:pt idx="1099">
                  <c:v>1.7651698003797161E-2</c:v>
                </c:pt>
                <c:pt idx="1100">
                  <c:v>1.765550163165629E-2</c:v>
                </c:pt>
                <c:pt idx="1101">
                  <c:v>1.7659220063280835E-2</c:v>
                </c:pt>
                <c:pt idx="1102">
                  <c:v>1.7662853435866859E-2</c:v>
                </c:pt>
                <c:pt idx="1103">
                  <c:v>1.7666401886620737E-2</c:v>
                </c:pt>
                <c:pt idx="1104">
                  <c:v>1.7669865552746265E-2</c:v>
                </c:pt>
                <c:pt idx="1105">
                  <c:v>1.7673244571449816E-2</c:v>
                </c:pt>
                <c:pt idx="1106">
                  <c:v>1.767653907993777E-2</c:v>
                </c:pt>
                <c:pt idx="1107">
                  <c:v>1.7679749215419073E-2</c:v>
                </c:pt>
                <c:pt idx="1108">
                  <c:v>1.7682875115113003E-2</c:v>
                </c:pt>
                <c:pt idx="1109">
                  <c:v>1.7686560705733601E-2</c:v>
                </c:pt>
                <c:pt idx="1110">
                  <c:v>1.7688874755977121E-2</c:v>
                </c:pt>
                <c:pt idx="1111">
                  <c:v>1.769174877158327E-2</c:v>
                </c:pt>
                <c:pt idx="1112">
                  <c:v>1.769453910026364E-2</c:v>
                </c:pt>
                <c:pt idx="1113">
                  <c:v>1.7697245879245239E-2</c:v>
                </c:pt>
                <c:pt idx="1114">
                  <c:v>1.7699869245747332E-2</c:v>
                </c:pt>
                <c:pt idx="1115">
                  <c:v>1.7702409336996929E-2</c:v>
                </c:pt>
                <c:pt idx="1116">
                  <c:v>1.7704866290221027E-2</c:v>
                </c:pt>
                <c:pt idx="1117">
                  <c:v>1.770724024265179E-2</c:v>
                </c:pt>
                <c:pt idx="1118">
                  <c:v>1.7707753824689792E-2</c:v>
                </c:pt>
                <c:pt idx="1119">
                  <c:v>1.771173969405164E-2</c:v>
                </c:pt>
                <c:pt idx="1120">
                  <c:v>1.7713865467490209E-2</c:v>
                </c:pt>
                <c:pt idx="1121">
                  <c:v>1.7715908789074399E-2</c:v>
                </c:pt>
                <c:pt idx="1122">
                  <c:v>1.7719005905495164E-2</c:v>
                </c:pt>
                <c:pt idx="1123">
                  <c:v>1.7719748625621191E-2</c:v>
                </c:pt>
                <c:pt idx="1124">
                  <c:v>1.7721545415071319E-2</c:v>
                </c:pt>
                <c:pt idx="1125">
                  <c:v>1.772326030162924E-2</c:v>
                </c:pt>
                <c:pt idx="1126">
                  <c:v>1.7724893422542579E-2</c:v>
                </c:pt>
                <c:pt idx="1127">
                  <c:v>1.7726444915058974E-2</c:v>
                </c:pt>
                <c:pt idx="1128">
                  <c:v>1.7727914916428639E-2</c:v>
                </c:pt>
                <c:pt idx="1129">
                  <c:v>1.7729303563904356E-2</c:v>
                </c:pt>
                <c:pt idx="1130">
                  <c:v>1.7730610994736343E-2</c:v>
                </c:pt>
                <c:pt idx="1131">
                  <c:v>1.7731837346182541E-2</c:v>
                </c:pt>
                <c:pt idx="1132">
                  <c:v>1.7732982755498321E-2</c:v>
                </c:pt>
                <c:pt idx="1133">
                  <c:v>1.7734047359944213E-2</c:v>
                </c:pt>
                <c:pt idx="1134">
                  <c:v>1.7735031296778156E-2</c:v>
                </c:pt>
                <c:pt idx="1135">
                  <c:v>1.7736297259341324E-2</c:v>
                </c:pt>
                <c:pt idx="1136">
                  <c:v>1.7737085860584985E-2</c:v>
                </c:pt>
                <c:pt idx="1137">
                  <c:v>1.7737794264838951E-2</c:v>
                </c:pt>
                <c:pt idx="1138">
                  <c:v>1.7738422609366328E-2</c:v>
                </c:pt>
                <c:pt idx="1139">
                  <c:v>1.7738971031443111E-2</c:v>
                </c:pt>
                <c:pt idx="1140">
                  <c:v>1.7738047493040768E-2</c:v>
                </c:pt>
                <c:pt idx="1141">
                  <c:v>1.7738453457248733E-2</c:v>
                </c:pt>
                <c:pt idx="1142">
                  <c:v>1.7738779893152756E-2</c:v>
                </c:pt>
                <c:pt idx="1143">
                  <c:v>1.7739026938011611E-2</c:v>
                </c:pt>
                <c:pt idx="1144">
                  <c:v>1.77405191095991E-2</c:v>
                </c:pt>
                <c:pt idx="1145">
                  <c:v>1.7740590879716692E-2</c:v>
                </c:pt>
                <c:pt idx="1146">
                  <c:v>1.7740583688318247E-2</c:v>
                </c:pt>
                <c:pt idx="1147">
                  <c:v>1.7740497672679767E-2</c:v>
                </c:pt>
                <c:pt idx="1148">
                  <c:v>1.774033297009529E-2</c:v>
                </c:pt>
                <c:pt idx="1149">
                  <c:v>1.7739676892937872E-2</c:v>
                </c:pt>
                <c:pt idx="1150">
                  <c:v>1.7739360833082252E-2</c:v>
                </c:pt>
                <c:pt idx="1151">
                  <c:v>1.7738839464419343E-2</c:v>
                </c:pt>
                <c:pt idx="1152">
                  <c:v>1.7738494007532246E-2</c:v>
                </c:pt>
                <c:pt idx="1153">
                  <c:v>1.7738333957960113E-2</c:v>
                </c:pt>
                <c:pt idx="1154">
                  <c:v>1.7737700016727701E-2</c:v>
                </c:pt>
                <c:pt idx="1155">
                  <c:v>1.7736988349579264E-2</c:v>
                </c:pt>
                <c:pt idx="1156">
                  <c:v>1.7736199093811425E-2</c:v>
                </c:pt>
                <c:pt idx="1157">
                  <c:v>1.7734964232942296E-2</c:v>
                </c:pt>
                <c:pt idx="1158">
                  <c:v>1.7734025768787909E-2</c:v>
                </c:pt>
                <c:pt idx="1159">
                  <c:v>1.773301012190398E-2</c:v>
                </c:pt>
                <c:pt idx="1160">
                  <c:v>1.7731917429583355E-2</c:v>
                </c:pt>
                <c:pt idx="1161">
                  <c:v>1.7731093791184323E-2</c:v>
                </c:pt>
                <c:pt idx="1162">
                  <c:v>1.7729841887022053E-2</c:v>
                </c:pt>
                <c:pt idx="1163">
                  <c:v>1.7728513355363174E-2</c:v>
                </c:pt>
                <c:pt idx="1164">
                  <c:v>1.7727108333509472E-2</c:v>
                </c:pt>
                <c:pt idx="1165">
                  <c:v>1.7725626958778204E-2</c:v>
                </c:pt>
                <c:pt idx="1166">
                  <c:v>1.7724069368476304E-2</c:v>
                </c:pt>
                <c:pt idx="1167">
                  <c:v>1.7722435699921033E-2</c:v>
                </c:pt>
                <c:pt idx="1168">
                  <c:v>1.7720726090424483E-2</c:v>
                </c:pt>
                <c:pt idx="1169">
                  <c:v>1.7718940677306488E-2</c:v>
                </c:pt>
                <c:pt idx="1170">
                  <c:v>1.7716783213484355E-2</c:v>
                </c:pt>
                <c:pt idx="1171">
                  <c:v>1.7714852083284605E-2</c:v>
                </c:pt>
                <c:pt idx="1172">
                  <c:v>1.7712845555303502E-2</c:v>
                </c:pt>
                <c:pt idx="1173">
                  <c:v>1.7710763766855209E-2</c:v>
                </c:pt>
                <c:pt idx="1174">
                  <c:v>1.7708881363485855E-2</c:v>
                </c:pt>
                <c:pt idx="1175">
                  <c:v>1.7706644012329902E-2</c:v>
                </c:pt>
                <c:pt idx="1176">
                  <c:v>1.7704331818799067E-2</c:v>
                </c:pt>
                <c:pt idx="1177">
                  <c:v>1.7701944920220924E-2</c:v>
                </c:pt>
                <c:pt idx="1178">
                  <c:v>1.7699483453920462E-2</c:v>
                </c:pt>
                <c:pt idx="1179">
                  <c:v>1.7696700256075282E-2</c:v>
                </c:pt>
                <c:pt idx="1180">
                  <c:v>1.7694095489243722E-2</c:v>
                </c:pt>
                <c:pt idx="1181">
                  <c:v>1.7691416560495554E-2</c:v>
                </c:pt>
                <c:pt idx="1182">
                  <c:v>1.7689125201796607E-2</c:v>
                </c:pt>
                <c:pt idx="1183">
                  <c:v>1.768606241321587E-2</c:v>
                </c:pt>
                <c:pt idx="1184">
                  <c:v>1.7683156424566155E-2</c:v>
                </c:pt>
                <c:pt idx="1185">
                  <c:v>1.7680176829530936E-2</c:v>
                </c:pt>
                <c:pt idx="1186">
                  <c:v>1.7677123765445519E-2</c:v>
                </c:pt>
                <c:pt idx="1187">
                  <c:v>1.7673544763432057E-2</c:v>
                </c:pt>
                <c:pt idx="1188">
                  <c:v>1.7670334815527156E-2</c:v>
                </c:pt>
                <c:pt idx="1189">
                  <c:v>1.7667053474949835E-2</c:v>
                </c:pt>
                <c:pt idx="1190">
                  <c:v>1.7663703665266005E-2</c:v>
                </c:pt>
                <c:pt idx="1191">
                  <c:v>1.7660288361192905E-2</c:v>
                </c:pt>
                <c:pt idx="1192">
                  <c:v>1.7656271528866237E-2</c:v>
                </c:pt>
                <c:pt idx="1193">
                  <c:v>1.7652746827147174E-2</c:v>
                </c:pt>
                <c:pt idx="1194">
                  <c:v>1.7649162387582011E-2</c:v>
                </c:pt>
                <c:pt idx="1195">
                  <c:v>1.7645518410998675E-2</c:v>
                </c:pt>
                <c:pt idx="1196">
                  <c:v>1.764230109513951E-2</c:v>
                </c:pt>
                <c:pt idx="1197">
                  <c:v>1.7639150145289051E-2</c:v>
                </c:pt>
                <c:pt idx="1198">
                  <c:v>1.7634690958752645E-2</c:v>
                </c:pt>
                <c:pt idx="1199">
                  <c:v>1.763079774141961E-2</c:v>
                </c:pt>
                <c:pt idx="1200">
                  <c:v>1.7626846025819699E-2</c:v>
                </c:pt>
                <c:pt idx="1201">
                  <c:v>1.7622696257133086E-2</c:v>
                </c:pt>
                <c:pt idx="1202">
                  <c:v>1.761772872552303E-2</c:v>
                </c:pt>
                <c:pt idx="1203">
                  <c:v>1.7613581900035036E-2</c:v>
                </c:pt>
                <c:pt idx="1204">
                  <c:v>1.7608647572071878E-2</c:v>
                </c:pt>
                <c:pt idx="1205">
                  <c:v>1.7605115572530972E-2</c:v>
                </c:pt>
                <c:pt idx="1206">
                  <c:v>1.7600796472293512E-2</c:v>
                </c:pt>
                <c:pt idx="1207">
                  <c:v>1.7596420348912345E-2</c:v>
                </c:pt>
                <c:pt idx="1208">
                  <c:v>1.7591987403274278E-2</c:v>
                </c:pt>
                <c:pt idx="1209">
                  <c:v>1.7587497836273613E-2</c:v>
                </c:pt>
                <c:pt idx="1210">
                  <c:v>1.7582951848792161E-2</c:v>
                </c:pt>
                <c:pt idx="1211">
                  <c:v>1.7578349641724222E-2</c:v>
                </c:pt>
                <c:pt idx="1212">
                  <c:v>1.7573691415961601E-2</c:v>
                </c:pt>
                <c:pt idx="1213">
                  <c:v>1.7568977372388606E-2</c:v>
                </c:pt>
                <c:pt idx="1214">
                  <c:v>1.7564207711899538E-2</c:v>
                </c:pt>
                <c:pt idx="1215">
                  <c:v>1.7559382635388698E-2</c:v>
                </c:pt>
                <c:pt idx="1216">
                  <c:v>1.7554502343740397E-2</c:v>
                </c:pt>
                <c:pt idx="1217">
                  <c:v>1.754935505366631E-2</c:v>
                </c:pt>
                <c:pt idx="1218">
                  <c:v>1.75445769186236E-2</c:v>
                </c:pt>
                <c:pt idx="1219">
                  <c:v>1.7539532186936213E-2</c:v>
                </c:pt>
                <c:pt idx="1220">
                  <c:v>1.7534433043688569E-2</c:v>
                </c:pt>
                <c:pt idx="1221">
                  <c:v>1.752927968977247E-2</c:v>
                </c:pt>
                <c:pt idx="1222">
                  <c:v>1.7524072326089712E-2</c:v>
                </c:pt>
                <c:pt idx="1223">
                  <c:v>1.7518811153527103E-2</c:v>
                </c:pt>
                <c:pt idx="1224">
                  <c:v>1.7513496372983939E-2</c:v>
                </c:pt>
                <c:pt idx="1225">
                  <c:v>1.7508128185359517E-2</c:v>
                </c:pt>
                <c:pt idx="1226">
                  <c:v>1.7502706791540645E-2</c:v>
                </c:pt>
                <c:pt idx="1227">
                  <c:v>1.7497232392431616E-2</c:v>
                </c:pt>
                <c:pt idx="1228">
                  <c:v>1.749170518892923E-2</c:v>
                </c:pt>
                <c:pt idx="1229">
                  <c:v>1.7486125381925288E-2</c:v>
                </c:pt>
                <c:pt idx="1230">
                  <c:v>1.7480439950797847E-2</c:v>
                </c:pt>
                <c:pt idx="1231">
                  <c:v>1.7474808761017424E-2</c:v>
                </c:pt>
                <c:pt idx="1232">
                  <c:v>1.7469072348904602E-2</c:v>
                </c:pt>
                <c:pt idx="1233">
                  <c:v>1.7463284136887414E-2</c:v>
                </c:pt>
                <c:pt idx="1234">
                  <c:v>1.7457444325865157E-2</c:v>
                </c:pt>
                <c:pt idx="1235">
                  <c:v>1.745155311673463E-2</c:v>
                </c:pt>
                <c:pt idx="1236">
                  <c:v>1.7445610710395132E-2</c:v>
                </c:pt>
                <c:pt idx="1237">
                  <c:v>1.7439617307748456E-2</c:v>
                </c:pt>
                <c:pt idx="1238">
                  <c:v>1.7430112977809904E-2</c:v>
                </c:pt>
                <c:pt idx="1239">
                  <c:v>1.7426622159463258E-2</c:v>
                </c:pt>
                <c:pt idx="1240">
                  <c:v>1.7421333130953343E-2</c:v>
                </c:pt>
                <c:pt idx="1241">
                  <c:v>1.7415137752073429E-2</c:v>
                </c:pt>
                <c:pt idx="1242">
                  <c:v>1.7408892381387819E-2</c:v>
                </c:pt>
                <c:pt idx="1243">
                  <c:v>1.7402696725836719E-2</c:v>
                </c:pt>
                <c:pt idx="1244">
                  <c:v>1.7396363470225738E-2</c:v>
                </c:pt>
                <c:pt idx="1245">
                  <c:v>1.7389980789287478E-2</c:v>
                </c:pt>
                <c:pt idx="1246">
                  <c:v>1.7383548883887469E-2</c:v>
                </c:pt>
                <c:pt idx="1247">
                  <c:v>1.7376873534123278E-2</c:v>
                </c:pt>
                <c:pt idx="1248">
                  <c:v>1.7370381579827621E-2</c:v>
                </c:pt>
                <c:pt idx="1249">
                  <c:v>1.7363791891744917E-2</c:v>
                </c:pt>
                <c:pt idx="1250">
                  <c:v>1.7357153819070881E-2</c:v>
                </c:pt>
                <c:pt idx="1251">
                  <c:v>1.7350467562709804E-2</c:v>
                </c:pt>
                <c:pt idx="1252">
                  <c:v>1.7343733323560984E-2</c:v>
                </c:pt>
                <c:pt idx="1253">
                  <c:v>1.7336951302528714E-2</c:v>
                </c:pt>
                <c:pt idx="1254">
                  <c:v>1.7330121700519785E-2</c:v>
                </c:pt>
                <c:pt idx="1255">
                  <c:v>1.7323244718433495E-2</c:v>
                </c:pt>
                <c:pt idx="1256">
                  <c:v>1.7316320557174136E-2</c:v>
                </c:pt>
                <c:pt idx="1257">
                  <c:v>1.7309349417643505E-2</c:v>
                </c:pt>
                <c:pt idx="1258">
                  <c:v>1.7302331500748391E-2</c:v>
                </c:pt>
                <c:pt idx="1259">
                  <c:v>1.7295267007393089E-2</c:v>
                </c:pt>
                <c:pt idx="1260">
                  <c:v>1.7288156138474398E-2</c:v>
                </c:pt>
                <c:pt idx="1261">
                  <c:v>1.7280999094904104E-2</c:v>
                </c:pt>
                <c:pt idx="1262">
                  <c:v>1.7273796077579007E-2</c:v>
                </c:pt>
                <c:pt idx="1263">
                  <c:v>1.7266547287408396E-2</c:v>
                </c:pt>
                <c:pt idx="1264">
                  <c:v>1.7259252925294066E-2</c:v>
                </c:pt>
                <c:pt idx="1265">
                  <c:v>1.7251913192140311E-2</c:v>
                </c:pt>
                <c:pt idx="1266">
                  <c:v>1.7244528288848926E-2</c:v>
                </c:pt>
                <c:pt idx="1267">
                  <c:v>1.7237098416326702E-2</c:v>
                </c:pt>
                <c:pt idx="1268">
                  <c:v>1.7229623775475433E-2</c:v>
                </c:pt>
                <c:pt idx="1269">
                  <c:v>1.7222104567201912E-2</c:v>
                </c:pt>
                <c:pt idx="1270">
                  <c:v>1.7214540992405436E-2</c:v>
                </c:pt>
                <c:pt idx="1271">
                  <c:v>1.7206933251995293E-2</c:v>
                </c:pt>
                <c:pt idx="1272">
                  <c:v>1.719928154687328E-2</c:v>
                </c:pt>
                <c:pt idx="1273">
                  <c:v>1.7191586077938692E-2</c:v>
                </c:pt>
                <c:pt idx="1274">
                  <c:v>1.7183847046105816E-2</c:v>
                </c:pt>
                <c:pt idx="1275">
                  <c:v>1.7176064652266454E-2</c:v>
                </c:pt>
                <c:pt idx="1276">
                  <c:v>1.7168239097332394E-2</c:v>
                </c:pt>
                <c:pt idx="1277">
                  <c:v>1.7160370582205431E-2</c:v>
                </c:pt>
                <c:pt idx="1278">
                  <c:v>1.7152939375984021E-2</c:v>
                </c:pt>
                <c:pt idx="1279">
                  <c:v>1.714450547498747E-2</c:v>
                </c:pt>
                <c:pt idx="1280">
                  <c:v>1.7136509284702561E-2</c:v>
                </c:pt>
                <c:pt idx="1281">
                  <c:v>1.7128470937836926E-2</c:v>
                </c:pt>
                <c:pt idx="1282">
                  <c:v>1.7120390635297356E-2</c:v>
                </c:pt>
                <c:pt idx="1283">
                  <c:v>1.7112268577983147E-2</c:v>
                </c:pt>
                <c:pt idx="1284">
                  <c:v>1.7104104966798594E-2</c:v>
                </c:pt>
                <c:pt idx="1285">
                  <c:v>1.709590000264799E-2</c:v>
                </c:pt>
                <c:pt idx="1286">
                  <c:v>1.7087653886435628E-2</c:v>
                </c:pt>
                <c:pt idx="1287">
                  <c:v>1.7079366819058306E-2</c:v>
                </c:pt>
                <c:pt idx="1288">
                  <c:v>1.7071039001425314E-2</c:v>
                </c:pt>
                <c:pt idx="1289">
                  <c:v>1.706267063443595E-2</c:v>
                </c:pt>
                <c:pt idx="1290">
                  <c:v>1.7054261918989511E-2</c:v>
                </c:pt>
                <c:pt idx="1291">
                  <c:v>1.7045813055990289E-2</c:v>
                </c:pt>
                <c:pt idx="1292">
                  <c:v>1.7037324246345076E-2</c:v>
                </c:pt>
                <c:pt idx="1293">
                  <c:v>1.7028795690950671E-2</c:v>
                </c:pt>
                <c:pt idx="1294">
                  <c:v>1.7020227590706372E-2</c:v>
                </c:pt>
                <c:pt idx="1295">
                  <c:v>1.7011620146518969E-2</c:v>
                </c:pt>
                <c:pt idx="1296">
                  <c:v>1.7003850279372505E-2</c:v>
                </c:pt>
                <c:pt idx="1297">
                  <c:v>1.6995177452056191E-2</c:v>
                </c:pt>
                <c:pt idx="1298">
                  <c:v>1.6986465832587529E-2</c:v>
                </c:pt>
                <c:pt idx="1299">
                  <c:v>1.6977715621805865E-2</c:v>
                </c:pt>
                <c:pt idx="1300">
                  <c:v>1.6967999797918298E-2</c:v>
                </c:pt>
                <c:pt idx="1301">
                  <c:v>1.6959160508972504E-2</c:v>
                </c:pt>
                <c:pt idx="1302">
                  <c:v>1.695004448358068E-2</c:v>
                </c:pt>
                <c:pt idx="1303">
                  <c:v>1.6941368319051131E-2</c:v>
                </c:pt>
                <c:pt idx="1304">
                  <c:v>1.6933148951965904E-2</c:v>
                </c:pt>
                <c:pt idx="1305">
                  <c:v>1.6923425985757024E-2</c:v>
                </c:pt>
                <c:pt idx="1306">
                  <c:v>1.6914399017589066E-2</c:v>
                </c:pt>
                <c:pt idx="1307">
                  <c:v>1.6905335116277065E-2</c:v>
                </c:pt>
                <c:pt idx="1308">
                  <c:v>1.6896234482715322E-2</c:v>
                </c:pt>
                <c:pt idx="1309">
                  <c:v>1.6887097317800637E-2</c:v>
                </c:pt>
                <c:pt idx="1310">
                  <c:v>1.6877923822434804E-2</c:v>
                </c:pt>
                <c:pt idx="1311">
                  <c:v>1.6868714197507129E-2</c:v>
                </c:pt>
                <c:pt idx="1312">
                  <c:v>1.6859468643924402E-2</c:v>
                </c:pt>
                <c:pt idx="1313">
                  <c:v>1.6850187362580926E-2</c:v>
                </c:pt>
                <c:pt idx="1314">
                  <c:v>1.6840870554368503E-2</c:v>
                </c:pt>
                <c:pt idx="1315">
                  <c:v>1.6831518420186431E-2</c:v>
                </c:pt>
                <c:pt idx="1316">
                  <c:v>1.682213116092901E-2</c:v>
                </c:pt>
                <c:pt idx="1317">
                  <c:v>1.6813558935532765E-2</c:v>
                </c:pt>
                <c:pt idx="1318">
                  <c:v>1.6803252070772823E-2</c:v>
                </c:pt>
                <c:pt idx="1319">
                  <c:v>1.6793760641662658E-2</c:v>
                </c:pt>
                <c:pt idx="1320">
                  <c:v>1.6784234891056848E-2</c:v>
                </c:pt>
                <c:pt idx="1321">
                  <c:v>1.6774675019852192E-2</c:v>
                </c:pt>
                <c:pt idx="1322">
                  <c:v>1.6765081228937995E-2</c:v>
                </c:pt>
                <c:pt idx="1323">
                  <c:v>1.6755453719211055E-2</c:v>
                </c:pt>
                <c:pt idx="1324">
                  <c:v>1.6745792691560679E-2</c:v>
                </c:pt>
                <c:pt idx="1325">
                  <c:v>1.6736098346881167E-2</c:v>
                </c:pt>
                <c:pt idx="1326">
                  <c:v>1.6726370886064323E-2</c:v>
                </c:pt>
                <c:pt idx="1327">
                  <c:v>1.6716610510004448E-2</c:v>
                </c:pt>
                <c:pt idx="1328">
                  <c:v>1.6706817419585851E-2</c:v>
                </c:pt>
                <c:pt idx="1329">
                  <c:v>1.6696991815707829E-2</c:v>
                </c:pt>
                <c:pt idx="1330">
                  <c:v>1.6687133899254691E-2</c:v>
                </c:pt>
                <c:pt idx="1331">
                  <c:v>1.6677243871118241E-2</c:v>
                </c:pt>
                <c:pt idx="1332">
                  <c:v>1.6667321932190282E-2</c:v>
                </c:pt>
                <c:pt idx="1333">
                  <c:v>1.6657368283355123E-2</c:v>
                </c:pt>
                <c:pt idx="1334">
                  <c:v>1.6647383125504567E-2</c:v>
                </c:pt>
                <c:pt idx="1335">
                  <c:v>1.6637366659527919E-2</c:v>
                </c:pt>
                <c:pt idx="1336">
                  <c:v>1.6627319086314485E-2</c:v>
                </c:pt>
                <c:pt idx="1337">
                  <c:v>1.6617240606741079E-2</c:v>
                </c:pt>
                <c:pt idx="1338">
                  <c:v>1.6606789316902366E-2</c:v>
                </c:pt>
                <c:pt idx="1339">
                  <c:v>1.6596991732091559E-2</c:v>
                </c:pt>
                <c:pt idx="1340">
                  <c:v>1.6586821738784063E-2</c:v>
                </c:pt>
                <c:pt idx="1341">
                  <c:v>1.6576621642668821E-2</c:v>
                </c:pt>
                <c:pt idx="1342">
                  <c:v>1.6566391644627643E-2</c:v>
                </c:pt>
                <c:pt idx="1343">
                  <c:v>1.6556131945552333E-2</c:v>
                </c:pt>
                <c:pt idx="1344">
                  <c:v>1.6545842746319706E-2</c:v>
                </c:pt>
                <c:pt idx="1345">
                  <c:v>1.6535524247819067E-2</c:v>
                </c:pt>
                <c:pt idx="1346">
                  <c:v>1.6525176650924733E-2</c:v>
                </c:pt>
                <c:pt idx="1347">
                  <c:v>1.6514800156528509E-2</c:v>
                </c:pt>
                <c:pt idx="1348">
                  <c:v>1.6505863602537411E-2</c:v>
                </c:pt>
                <c:pt idx="1349">
                  <c:v>1.6495439905965803E-2</c:v>
                </c:pt>
                <c:pt idx="1350">
                  <c:v>1.6484987861124747E-2</c:v>
                </c:pt>
                <c:pt idx="1351">
                  <c:v>1.6474507668842175E-2</c:v>
                </c:pt>
                <c:pt idx="1352">
                  <c:v>1.6462491252807465E-2</c:v>
                </c:pt>
                <c:pt idx="1353">
                  <c:v>1.6451565470580416E-2</c:v>
                </c:pt>
                <c:pt idx="1354">
                  <c:v>1.6441372439604252E-2</c:v>
                </c:pt>
                <c:pt idx="1355">
                  <c:v>1.6430771996868154E-2</c:v>
                </c:pt>
                <c:pt idx="1356">
                  <c:v>1.6421305119450651E-2</c:v>
                </c:pt>
                <c:pt idx="1357">
                  <c:v>1.6409490043506059E-2</c:v>
                </c:pt>
                <c:pt idx="1358">
                  <c:v>1.6398808934633691E-2</c:v>
                </c:pt>
                <c:pt idx="1359">
                  <c:v>1.6388101338806194E-2</c:v>
                </c:pt>
                <c:pt idx="1360">
                  <c:v>1.6377367456892888E-2</c:v>
                </c:pt>
                <c:pt idx="1361">
                  <c:v>1.6366607489775586E-2</c:v>
                </c:pt>
                <c:pt idx="1362">
                  <c:v>1.6355821638321111E-2</c:v>
                </c:pt>
                <c:pt idx="1363">
                  <c:v>1.6345010103408775E-2</c:v>
                </c:pt>
                <c:pt idx="1364">
                  <c:v>1.6334173085905401E-2</c:v>
                </c:pt>
                <c:pt idx="1365">
                  <c:v>1.6323310786690304E-2</c:v>
                </c:pt>
                <c:pt idx="1366">
                  <c:v>1.6312423406632803E-2</c:v>
                </c:pt>
                <c:pt idx="1367">
                  <c:v>1.6301511146602221E-2</c:v>
                </c:pt>
                <c:pt idx="1368">
                  <c:v>1.6290574207467878E-2</c:v>
                </c:pt>
                <c:pt idx="1369">
                  <c:v>1.6279612790104092E-2</c:v>
                </c:pt>
                <c:pt idx="1370">
                  <c:v>1.6268627095377686E-2</c:v>
                </c:pt>
                <c:pt idx="1371">
                  <c:v>1.625761732415798E-2</c:v>
                </c:pt>
                <c:pt idx="1372">
                  <c:v>1.6246583677311799E-2</c:v>
                </c:pt>
                <c:pt idx="1373">
                  <c:v>1.6235526355710961E-2</c:v>
                </c:pt>
                <c:pt idx="1374">
                  <c:v>1.6224445560217293E-2</c:v>
                </c:pt>
                <c:pt idx="1375">
                  <c:v>1.6213341491697619E-2</c:v>
                </c:pt>
                <c:pt idx="1376">
                  <c:v>1.6202214351018762E-2</c:v>
                </c:pt>
                <c:pt idx="1377">
                  <c:v>1.6191064339047545E-2</c:v>
                </c:pt>
                <c:pt idx="1378">
                  <c:v>1.6181200667405925E-2</c:v>
                </c:pt>
                <c:pt idx="1379">
                  <c:v>1.6168696504672841E-2</c:v>
                </c:pt>
                <c:pt idx="1380">
                  <c:v>1.6157479083995507E-2</c:v>
                </c:pt>
                <c:pt idx="1381">
                  <c:v>1.6146239595480616E-2</c:v>
                </c:pt>
                <c:pt idx="1382">
                  <c:v>1.6134978239984998E-2</c:v>
                </c:pt>
                <c:pt idx="1383">
                  <c:v>1.6123695218370482E-2</c:v>
                </c:pt>
                <c:pt idx="1384">
                  <c:v>1.6112390731493897E-2</c:v>
                </c:pt>
                <c:pt idx="1385">
                  <c:v>1.610106498021957E-2</c:v>
                </c:pt>
                <c:pt idx="1386">
                  <c:v>1.6089718165404332E-2</c:v>
                </c:pt>
                <c:pt idx="1387">
                  <c:v>1.6078350487907511E-2</c:v>
                </c:pt>
                <c:pt idx="1388">
                  <c:v>1.6066962148583441E-2</c:v>
                </c:pt>
                <c:pt idx="1389">
                  <c:v>1.6055553348291451E-2</c:v>
                </c:pt>
                <c:pt idx="1390">
                  <c:v>1.6043202247618356E-2</c:v>
                </c:pt>
                <c:pt idx="1391">
                  <c:v>1.6034062528397956E-2</c:v>
                </c:pt>
                <c:pt idx="1392">
                  <c:v>1.6021206190163784E-2</c:v>
                </c:pt>
                <c:pt idx="1393">
                  <c:v>1.6009717554553438E-2</c:v>
                </c:pt>
                <c:pt idx="1394">
                  <c:v>1.5998209462244339E-2</c:v>
                </c:pt>
                <c:pt idx="1395">
                  <c:v>1.5984563122001756E-2</c:v>
                </c:pt>
                <c:pt idx="1396">
                  <c:v>1.5973957012060017E-2</c:v>
                </c:pt>
                <c:pt idx="1397">
                  <c:v>1.5962390917665523E-2</c:v>
                </c:pt>
                <c:pt idx="1398">
                  <c:v>1.5950806184784151E-2</c:v>
                </c:pt>
                <c:pt idx="1399">
                  <c:v>1.593920301425137E-2</c:v>
                </c:pt>
                <c:pt idx="1400">
                  <c:v>1.5929019322512086E-2</c:v>
                </c:pt>
                <c:pt idx="1401">
                  <c:v>1.5917385239829138E-2</c:v>
                </c:pt>
                <c:pt idx="1402">
                  <c:v>1.5905733280211973E-2</c:v>
                </c:pt>
                <c:pt idx="1403">
                  <c:v>1.5892125053821593E-2</c:v>
                </c:pt>
                <c:pt idx="1404">
                  <c:v>1.5880917626145765E-2</c:v>
                </c:pt>
                <c:pt idx="1405">
                  <c:v>1.5869208047285675E-2</c:v>
                </c:pt>
                <c:pt idx="1406">
                  <c:v>1.5857481436627678E-2</c:v>
                </c:pt>
                <c:pt idx="1407">
                  <c:v>1.58390199774637E-2</c:v>
                </c:pt>
                <c:pt idx="1408">
                  <c:v>1.5833977923249556E-2</c:v>
                </c:pt>
                <c:pt idx="1409">
                  <c:v>1.5822201422190069E-2</c:v>
                </c:pt>
                <c:pt idx="1410">
                  <c:v>1.5810408692661693E-2</c:v>
                </c:pt>
                <c:pt idx="1411">
                  <c:v>1.5798599935492166E-2</c:v>
                </c:pt>
                <c:pt idx="1412">
                  <c:v>1.5786775351511812E-2</c:v>
                </c:pt>
                <c:pt idx="1413">
                  <c:v>1.5774935141548367E-2</c:v>
                </c:pt>
                <c:pt idx="1414">
                  <c:v>1.5763079506429578E-2</c:v>
                </c:pt>
                <c:pt idx="1415">
                  <c:v>1.5751208646983181E-2</c:v>
                </c:pt>
                <c:pt idx="1416">
                  <c:v>1.5739322764034343E-2</c:v>
                </c:pt>
                <c:pt idx="1417">
                  <c:v>1.5727422058408227E-2</c:v>
                </c:pt>
                <c:pt idx="1418">
                  <c:v>1.571550673093515E-2</c:v>
                </c:pt>
                <c:pt idx="1419">
                  <c:v>1.5703576982429964E-2</c:v>
                </c:pt>
                <c:pt idx="1420">
                  <c:v>1.5691633013722988E-2</c:v>
                </c:pt>
                <c:pt idx="1421">
                  <c:v>1.5679160887852039E-2</c:v>
                </c:pt>
                <c:pt idx="1422">
                  <c:v>1.5667703218986265E-2</c:v>
                </c:pt>
                <c:pt idx="1423">
                  <c:v>1.5655717794599108E-2</c:v>
                </c:pt>
                <c:pt idx="1424">
                  <c:v>1.5643718953292765E-2</c:v>
                </c:pt>
                <c:pt idx="1425">
                  <c:v>1.5631706895887238E-2</c:v>
                </c:pt>
                <c:pt idx="1426">
                  <c:v>1.5619681823199956E-2</c:v>
                </c:pt>
                <c:pt idx="1427">
                  <c:v>1.5607643936048346E-2</c:v>
                </c:pt>
                <c:pt idx="1428">
                  <c:v>1.5595593435252412E-2</c:v>
                </c:pt>
                <c:pt idx="1429">
                  <c:v>1.5583530521629583E-2</c:v>
                </c:pt>
                <c:pt idx="1430">
                  <c:v>1.5573035623473532E-2</c:v>
                </c:pt>
                <c:pt idx="1431">
                  <c:v>1.5559368259147163E-2</c:v>
                </c:pt>
                <c:pt idx="1432">
                  <c:v>1.5547269311919847E-2</c:v>
                </c:pt>
                <c:pt idx="1433">
                  <c:v>1.5535158755119871E-2</c:v>
                </c:pt>
                <c:pt idx="1434">
                  <c:v>1.5521971860477506E-2</c:v>
                </c:pt>
                <c:pt idx="1435">
                  <c:v>1.5510903616051029E-2</c:v>
                </c:pt>
                <c:pt idx="1436">
                  <c:v>1.5498759435404123E-2</c:v>
                </c:pt>
                <c:pt idx="1437">
                  <c:v>1.5486604448425903E-2</c:v>
                </c:pt>
                <c:pt idx="1438">
                  <c:v>1.5474438855928639E-2</c:v>
                </c:pt>
                <c:pt idx="1439">
                  <c:v>1.5462262858722023E-2</c:v>
                </c:pt>
                <c:pt idx="1440">
                  <c:v>1.545007665760801E-2</c:v>
                </c:pt>
                <c:pt idx="1441">
                  <c:v>1.5437880453396292E-2</c:v>
                </c:pt>
                <c:pt idx="1442">
                  <c:v>1.5425674446893982E-2</c:v>
                </c:pt>
                <c:pt idx="1443">
                  <c:v>1.5413458838903037E-2</c:v>
                </c:pt>
                <c:pt idx="1444">
                  <c:v>1.5401233830227989E-2</c:v>
                </c:pt>
                <c:pt idx="1445">
                  <c:v>1.5388999621675951E-2</c:v>
                </c:pt>
                <c:pt idx="1446">
                  <c:v>1.5376756414043723E-2</c:v>
                </c:pt>
                <c:pt idx="1447">
                  <c:v>1.5359250904877613E-2</c:v>
                </c:pt>
                <c:pt idx="1448">
                  <c:v>1.5346986715608312E-2</c:v>
                </c:pt>
                <c:pt idx="1449">
                  <c:v>1.533471552297596E-2</c:v>
                </c:pt>
                <c:pt idx="1450">
                  <c:v>1.5322440289477901E-2</c:v>
                </c:pt>
                <c:pt idx="1451">
                  <c:v>1.5310164076742508E-2</c:v>
                </c:pt>
                <c:pt idx="1452">
                  <c:v>1.529899272034132E-2</c:v>
                </c:pt>
                <c:pt idx="1453">
                  <c:v>1.5286723565501639E-2</c:v>
                </c:pt>
                <c:pt idx="1454">
                  <c:v>1.5274459798479047E-2</c:v>
                </c:pt>
                <c:pt idx="1455">
                  <c:v>1.5262201668199941E-2</c:v>
                </c:pt>
                <c:pt idx="1456">
                  <c:v>1.5248845834702459E-2</c:v>
                </c:pt>
                <c:pt idx="1457">
                  <c:v>1.5236599610471645E-2</c:v>
                </c:pt>
                <c:pt idx="1458">
                  <c:v>1.5224359806697259E-2</c:v>
                </c:pt>
                <c:pt idx="1459">
                  <c:v>1.521212667231823E-2</c:v>
                </c:pt>
                <c:pt idx="1460">
                  <c:v>1.5200452375407458E-2</c:v>
                </c:pt>
                <c:pt idx="1461">
                  <c:v>1.5188233308934151E-2</c:v>
                </c:pt>
                <c:pt idx="1462">
                  <c:v>1.5172533985551517E-2</c:v>
                </c:pt>
                <c:pt idx="1463">
                  <c:v>1.5163817618046416E-2</c:v>
                </c:pt>
                <c:pt idx="1464">
                  <c:v>1.5151621491489742E-2</c:v>
                </c:pt>
                <c:pt idx="1465">
                  <c:v>1.5137141417708775E-2</c:v>
                </c:pt>
                <c:pt idx="1466">
                  <c:v>1.5124963161431809E-2</c:v>
                </c:pt>
                <c:pt idx="1467">
                  <c:v>1.5112793601617748E-2</c:v>
                </c:pt>
                <c:pt idx="1468">
                  <c:v>1.510063298719521E-2</c:v>
                </c:pt>
                <c:pt idx="1469">
                  <c:v>1.5089032634549859E-2</c:v>
                </c:pt>
                <c:pt idx="1470">
                  <c:v>1.5076890470430371E-2</c:v>
                </c:pt>
                <c:pt idx="1471">
                  <c:v>1.5064757979908805E-2</c:v>
                </c:pt>
                <c:pt idx="1472">
                  <c:v>1.5052635411895388E-2</c:v>
                </c:pt>
                <c:pt idx="1473">
                  <c:v>1.503997280855764E-2</c:v>
                </c:pt>
                <c:pt idx="1474">
                  <c:v>1.5027871094029097E-2</c:v>
                </c:pt>
                <c:pt idx="1475">
                  <c:v>1.5015780067394995E-2</c:v>
                </c:pt>
                <c:pt idx="1476">
                  <c:v>1.5003699977581374E-2</c:v>
                </c:pt>
                <c:pt idx="1477">
                  <c:v>1.4991631073509119E-2</c:v>
                </c:pt>
                <c:pt idx="1478">
                  <c:v>1.4979573604106847E-2</c:v>
                </c:pt>
                <c:pt idx="1479">
                  <c:v>1.4967527818292867E-2</c:v>
                </c:pt>
                <c:pt idx="1480">
                  <c:v>1.4955493964985482E-2</c:v>
                </c:pt>
                <c:pt idx="1481">
                  <c:v>1.4943472293108157E-2</c:v>
                </c:pt>
                <c:pt idx="1482">
                  <c:v>1.4932010231467174E-2</c:v>
                </c:pt>
                <c:pt idx="1483">
                  <c:v>1.4920013239485996E-2</c:v>
                </c:pt>
                <c:pt idx="1484">
                  <c:v>1.4908029156972979E-2</c:v>
                </c:pt>
                <c:pt idx="1485">
                  <c:v>1.489605823283835E-2</c:v>
                </c:pt>
                <c:pt idx="1486">
                  <c:v>1.4883555367292457E-2</c:v>
                </c:pt>
                <c:pt idx="1487">
                  <c:v>1.4871612011254105E-2</c:v>
                </c:pt>
                <c:pt idx="1488">
                  <c:v>1.48596825790559E-2</c:v>
                </c:pt>
                <c:pt idx="1489">
                  <c:v>1.4847767319608409E-2</c:v>
                </c:pt>
                <c:pt idx="1490">
                  <c:v>1.4835866481827361E-2</c:v>
                </c:pt>
                <c:pt idx="1491">
                  <c:v>1.4824522952602948E-2</c:v>
                </c:pt>
                <c:pt idx="1492">
                  <c:v>1.4812651106419494E-2</c:v>
                </c:pt>
                <c:pt idx="1493">
                  <c:v>1.4800794409832285E-2</c:v>
                </c:pt>
                <c:pt idx="1494">
                  <c:v>1.4786790252093273E-2</c:v>
                </c:pt>
                <c:pt idx="1495">
                  <c:v>1.4776587329688111E-2</c:v>
                </c:pt>
                <c:pt idx="1496">
                  <c:v>1.4764778248965786E-2</c:v>
                </c:pt>
                <c:pt idx="1497">
                  <c:v>1.4752985332258106E-2</c:v>
                </c:pt>
                <c:pt idx="1498">
                  <c:v>1.4741208828465323E-2</c:v>
                </c:pt>
                <c:pt idx="1499">
                  <c:v>1.4728307601524548E-2</c:v>
                </c:pt>
                <c:pt idx="1500">
                  <c:v>1.4714957132570691E-2</c:v>
                </c:pt>
                <c:pt idx="1501">
                  <c:v>1.470323537932023E-2</c:v>
                </c:pt>
                <c:pt idx="1502">
                  <c:v>1.4691531107889396E-2</c:v>
                </c:pt>
                <c:pt idx="1503">
                  <c:v>1.4681446667593967E-2</c:v>
                </c:pt>
                <c:pt idx="1504">
                  <c:v>1.4670842357253275E-2</c:v>
                </c:pt>
                <c:pt idx="1505">
                  <c:v>1.4659187794138693E-2</c:v>
                </c:pt>
                <c:pt idx="1506">
                  <c:v>1.4647551613982124E-2</c:v>
                </c:pt>
                <c:pt idx="1507">
                  <c:v>1.4635934065658773E-2</c:v>
                </c:pt>
                <c:pt idx="1508">
                  <c:v>1.4621156984857423E-2</c:v>
                </c:pt>
                <c:pt idx="1509">
                  <c:v>1.4610111607712317E-2</c:v>
                </c:pt>
                <c:pt idx="1510">
                  <c:v>1.4598556151743255E-2</c:v>
                </c:pt>
                <c:pt idx="1511">
                  <c:v>1.4587020417799419E-2</c:v>
                </c:pt>
                <c:pt idx="1512">
                  <c:v>1.457550465478958E-2</c:v>
                </c:pt>
                <c:pt idx="1513">
                  <c:v>1.456289322048665E-2</c:v>
                </c:pt>
                <c:pt idx="1514">
                  <c:v>1.4551420067518972E-2</c:v>
                </c:pt>
                <c:pt idx="1515">
                  <c:v>1.4539967648780627E-2</c:v>
                </c:pt>
                <c:pt idx="1516">
                  <c:v>1.4530101358591818E-2</c:v>
                </c:pt>
                <c:pt idx="1517">
                  <c:v>1.4517126009553072E-2</c:v>
                </c:pt>
                <c:pt idx="1518">
                  <c:v>1.4505737286848175E-2</c:v>
                </c:pt>
                <c:pt idx="1519">
                  <c:v>1.4494370293948733E-2</c:v>
                </c:pt>
                <c:pt idx="1520">
                  <c:v>1.4483025279733164E-2</c:v>
                </c:pt>
                <c:pt idx="1521">
                  <c:v>1.4471702493102367E-2</c:v>
                </c:pt>
                <c:pt idx="1522">
                  <c:v>1.446040218293726E-2</c:v>
                </c:pt>
                <c:pt idx="1523">
                  <c:v>1.4449124598131247E-2</c:v>
                </c:pt>
                <c:pt idx="1524">
                  <c:v>1.4437869987572738E-2</c:v>
                </c:pt>
                <c:pt idx="1525">
                  <c:v>1.4426638600145147E-2</c:v>
                </c:pt>
                <c:pt idx="1526">
                  <c:v>1.4415430684736885E-2</c:v>
                </c:pt>
                <c:pt idx="1527">
                  <c:v>1.4404246490233863E-2</c:v>
                </c:pt>
                <c:pt idx="1528">
                  <c:v>1.4393086265519495E-2</c:v>
                </c:pt>
                <c:pt idx="1529">
                  <c:v>1.4381950259474696E-2</c:v>
                </c:pt>
                <c:pt idx="1530">
                  <c:v>1.4370838720987877E-2</c:v>
                </c:pt>
                <c:pt idx="1531">
                  <c:v>1.4359751898937456E-2</c:v>
                </c:pt>
                <c:pt idx="1532">
                  <c:v>1.4348690042206846E-2</c:v>
                </c:pt>
                <c:pt idx="1533">
                  <c:v>1.433765339966947E-2</c:v>
                </c:pt>
                <c:pt idx="1534">
                  <c:v>1.4326642220213737E-2</c:v>
                </c:pt>
                <c:pt idx="1535">
                  <c:v>1.4315656752713068E-2</c:v>
                </c:pt>
                <c:pt idx="1536">
                  <c:v>1.4304697246045883E-2</c:v>
                </c:pt>
                <c:pt idx="1537">
                  <c:v>1.4293763949088101E-2</c:v>
                </c:pt>
                <c:pt idx="1538">
                  <c:v>1.4282857110723135E-2</c:v>
                </c:pt>
                <c:pt idx="1539">
                  <c:v>1.4271976979819412E-2</c:v>
                </c:pt>
                <c:pt idx="1540">
                  <c:v>1.4261123805252851E-2</c:v>
                </c:pt>
                <c:pt idx="1541">
                  <c:v>1.4250297835899373E-2</c:v>
                </c:pt>
                <c:pt idx="1542">
                  <c:v>1.4239499320627402E-2</c:v>
                </c:pt>
                <c:pt idx="1543">
                  <c:v>1.4228728508315358E-2</c:v>
                </c:pt>
                <c:pt idx="1544">
                  <c:v>1.4217985647834164E-2</c:v>
                </c:pt>
                <c:pt idx="1545">
                  <c:v>1.4207270988052245E-2</c:v>
                </c:pt>
                <c:pt idx="1546">
                  <c:v>1.4196584777838028E-2</c:v>
                </c:pt>
                <c:pt idx="1547">
                  <c:v>1.4185927266067433E-2</c:v>
                </c:pt>
                <c:pt idx="1548">
                  <c:v>1.4175298701603889E-2</c:v>
                </c:pt>
                <c:pt idx="1549">
                  <c:v>1.4164699333315822E-2</c:v>
                </c:pt>
                <c:pt idx="1550">
                  <c:v>1.4154129410074157E-2</c:v>
                </c:pt>
                <c:pt idx="1551">
                  <c:v>1.4145007251412694E-2</c:v>
                </c:pt>
                <c:pt idx="1552">
                  <c:v>1.4133078894186246E-2</c:v>
                </c:pt>
                <c:pt idx="1553">
                  <c:v>1.4122598799274355E-2</c:v>
                </c:pt>
                <c:pt idx="1554">
                  <c:v>1.4112149144867581E-2</c:v>
                </c:pt>
                <c:pt idx="1555">
                  <c:v>1.4103126953374885E-2</c:v>
                </c:pt>
                <c:pt idx="1556">
                  <c:v>1.4093197551821986E-2</c:v>
                </c:pt>
                <c:pt idx="1557">
                  <c:v>1.4082833346907693E-2</c:v>
                </c:pt>
                <c:pt idx="1558">
                  <c:v>1.4072500500754703E-2</c:v>
                </c:pt>
                <c:pt idx="1559">
                  <c:v>1.4062199262195398E-2</c:v>
                </c:pt>
                <c:pt idx="1560">
                  <c:v>1.4050104405396446E-2</c:v>
                </c:pt>
                <c:pt idx="1561">
                  <c:v>1.4039874802686536E-2</c:v>
                </c:pt>
                <c:pt idx="1562">
                  <c:v>1.4029677631376691E-2</c:v>
                </c:pt>
                <c:pt idx="1563">
                  <c:v>1.4019063026563024E-2</c:v>
                </c:pt>
                <c:pt idx="1564">
                  <c:v>1.4009381578388436E-2</c:v>
                </c:pt>
                <c:pt idx="1565">
                  <c:v>1.3999283194426893E-2</c:v>
                </c:pt>
                <c:pt idx="1566">
                  <c:v>1.3989218237294154E-2</c:v>
                </c:pt>
                <c:pt idx="1567">
                  <c:v>1.3979186955851153E-2</c:v>
                </c:pt>
                <c:pt idx="1568">
                  <c:v>1.3969189598948828E-2</c:v>
                </c:pt>
                <c:pt idx="1569">
                  <c:v>1.3959226415443116E-2</c:v>
                </c:pt>
                <c:pt idx="1570">
                  <c:v>1.3949297654189952E-2</c:v>
                </c:pt>
                <c:pt idx="1571">
                  <c:v>1.3939403564045272E-2</c:v>
                </c:pt>
                <c:pt idx="1572">
                  <c:v>1.392954439385502E-2</c:v>
                </c:pt>
                <c:pt idx="1573">
                  <c:v>1.3919720392480128E-2</c:v>
                </c:pt>
                <c:pt idx="1574">
                  <c:v>1.3909931808771536E-2</c:v>
                </c:pt>
                <c:pt idx="1575">
                  <c:v>1.3900178891577686E-2</c:v>
                </c:pt>
                <c:pt idx="1576">
                  <c:v>1.3890461889752015E-2</c:v>
                </c:pt>
                <c:pt idx="1577">
                  <c:v>1.3880781052142965E-2</c:v>
                </c:pt>
                <c:pt idx="1578">
                  <c:v>1.3871136627606473E-2</c:v>
                </c:pt>
                <c:pt idx="1579">
                  <c:v>1.3861528864988482E-2</c:v>
                </c:pt>
                <c:pt idx="1580">
                  <c:v>1.3851958013134935E-2</c:v>
                </c:pt>
                <c:pt idx="1581">
                  <c:v>1.3842424320901769E-2</c:v>
                </c:pt>
                <c:pt idx="1582">
                  <c:v>1.3832928037129932E-2</c:v>
                </c:pt>
                <c:pt idx="1583">
                  <c:v>1.382346941067536E-2</c:v>
                </c:pt>
                <c:pt idx="1584">
                  <c:v>1.3814048690378999E-2</c:v>
                </c:pt>
                <c:pt idx="1585">
                  <c:v>1.3804666125089293E-2</c:v>
                </c:pt>
                <c:pt idx="1586">
                  <c:v>1.3795321963654683E-2</c:v>
                </c:pt>
                <c:pt idx="1587">
                  <c:v>1.3786016454918615E-2</c:v>
                </c:pt>
                <c:pt idx="1588">
                  <c:v>1.3776749847727032E-2</c:v>
                </c:pt>
                <c:pt idx="1589">
                  <c:v>1.3767522390928377E-2</c:v>
                </c:pt>
                <c:pt idx="1590">
                  <c:v>1.3759505124579642E-2</c:v>
                </c:pt>
                <c:pt idx="1591">
                  <c:v>1.3749185923878637E-2</c:v>
                </c:pt>
                <c:pt idx="1592">
                  <c:v>1.374007741131944E-2</c:v>
                </c:pt>
                <c:pt idx="1593">
                  <c:v>1.3731009044524456E-2</c:v>
                </c:pt>
                <c:pt idx="1594">
                  <c:v>1.3721981072342126E-2</c:v>
                </c:pt>
                <c:pt idx="1595">
                  <c:v>1.3712993743610902E-2</c:v>
                </c:pt>
                <c:pt idx="1596">
                  <c:v>1.3704047307176725E-2</c:v>
                </c:pt>
                <c:pt idx="1597">
                  <c:v>1.3695142011883044E-2</c:v>
                </c:pt>
                <c:pt idx="1598">
                  <c:v>1.3686278106568306E-2</c:v>
                </c:pt>
                <c:pt idx="1599">
                  <c:v>1.3677455840075958E-2</c:v>
                </c:pt>
                <c:pt idx="1600">
                  <c:v>1.3668675461244451E-2</c:v>
                </c:pt>
                <c:pt idx="1601">
                  <c:v>1.3659937218917229E-2</c:v>
                </c:pt>
                <c:pt idx="1602">
                  <c:v>1.3651241361932742E-2</c:v>
                </c:pt>
                <c:pt idx="1603">
                  <c:v>1.3642588139134437E-2</c:v>
                </c:pt>
                <c:pt idx="1604">
                  <c:v>1.3633977799360764E-2</c:v>
                </c:pt>
                <c:pt idx="1605">
                  <c:v>1.3625410591452669E-2</c:v>
                </c:pt>
                <c:pt idx="1606">
                  <c:v>1.3616886764246106E-2</c:v>
                </c:pt>
                <c:pt idx="1607">
                  <c:v>1.3608406566582021E-2</c:v>
                </c:pt>
                <c:pt idx="1608">
                  <c:v>1.3601339695064052E-2</c:v>
                </c:pt>
                <c:pt idx="1609">
                  <c:v>1.359293608807377E-2</c:v>
                </c:pt>
                <c:pt idx="1610">
                  <c:v>1.3584576778577733E-2</c:v>
                </c:pt>
                <c:pt idx="1611">
                  <c:v>1.3576262015394049E-2</c:v>
                </c:pt>
                <c:pt idx="1612">
                  <c:v>1.3566668730764508E-2</c:v>
                </c:pt>
                <c:pt idx="1613">
                  <c:v>1.3558128321431441E-2</c:v>
                </c:pt>
                <c:pt idx="1614">
                  <c:v>1.3550287712587594E-2</c:v>
                </c:pt>
                <c:pt idx="1615">
                  <c:v>1.3542165509452531E-2</c:v>
                </c:pt>
                <c:pt idx="1616">
                  <c:v>1.3535045703033615E-2</c:v>
                </c:pt>
                <c:pt idx="1617">
                  <c:v>1.3526058959276444E-2</c:v>
                </c:pt>
                <c:pt idx="1618">
                  <c:v>1.3518075109909822E-2</c:v>
                </c:pt>
                <c:pt idx="1619">
                  <c:v>1.3510137876139583E-2</c:v>
                </c:pt>
                <c:pt idx="1620">
                  <c:v>1.3502247506804177E-2</c:v>
                </c:pt>
                <c:pt idx="1621">
                  <c:v>1.3494404250742054E-2</c:v>
                </c:pt>
                <c:pt idx="1622">
                  <c:v>1.3486608356781671E-2</c:v>
                </c:pt>
                <c:pt idx="1623">
                  <c:v>1.3478860073768972E-2</c:v>
                </c:pt>
                <c:pt idx="1624">
                  <c:v>1.3471159650537412E-2</c:v>
                </c:pt>
                <c:pt idx="1625">
                  <c:v>1.3463507335920444E-2</c:v>
                </c:pt>
                <c:pt idx="1626">
                  <c:v>1.3455903378756517E-2</c:v>
                </c:pt>
                <c:pt idx="1627">
                  <c:v>1.3448348027881585E-2</c:v>
                </c:pt>
                <c:pt idx="1628">
                  <c:v>1.3440841532131598E-2</c:v>
                </c:pt>
                <c:pt idx="1629">
                  <c:v>1.343421858627305E-2</c:v>
                </c:pt>
                <c:pt idx="1630">
                  <c:v>1.3425976101352766E-2</c:v>
                </c:pt>
                <c:pt idx="1631">
                  <c:v>1.3418617663995824E-2</c:v>
                </c:pt>
                <c:pt idx="1632">
                  <c:v>1.3411309077105138E-2</c:v>
                </c:pt>
                <c:pt idx="1633">
                  <c:v>1.340405058952665E-2</c:v>
                </c:pt>
                <c:pt idx="1634">
                  <c:v>1.3396842450086321E-2</c:v>
                </c:pt>
                <c:pt idx="1635">
                  <c:v>1.3389684907622601E-2</c:v>
                </c:pt>
                <c:pt idx="1636">
                  <c:v>1.3382578210976437E-2</c:v>
                </c:pt>
                <c:pt idx="1637">
                  <c:v>1.3375522608978785E-2</c:v>
                </c:pt>
                <c:pt idx="1638">
                  <c:v>1.3368518350470593E-2</c:v>
                </c:pt>
                <c:pt idx="1639">
                  <c:v>1.3361565684282817E-2</c:v>
                </c:pt>
                <c:pt idx="1640">
                  <c:v>1.3354664859256404E-2</c:v>
                </c:pt>
                <c:pt idx="1641">
                  <c:v>1.3347816124227307E-2</c:v>
                </c:pt>
                <c:pt idx="1642">
                  <c:v>1.3341019728031478E-2</c:v>
                </c:pt>
                <c:pt idx="1643">
                  <c:v>1.3334275919507366E-2</c:v>
                </c:pt>
                <c:pt idx="1644">
                  <c:v>1.3327584947488424E-2</c:v>
                </c:pt>
                <c:pt idx="1645">
                  <c:v>1.3320947060815602E-2</c:v>
                </c:pt>
                <c:pt idx="1646">
                  <c:v>1.3314362508324851E-2</c:v>
                </c:pt>
                <c:pt idx="1647">
                  <c:v>1.3307831538852122E-2</c:v>
                </c:pt>
                <c:pt idx="1648">
                  <c:v>1.3301354401235865E-2</c:v>
                </c:pt>
                <c:pt idx="1649">
                  <c:v>1.3294931344317029E-2</c:v>
                </c:pt>
                <c:pt idx="1650">
                  <c:v>1.3288357958890598E-2</c:v>
                </c:pt>
                <c:pt idx="1651">
                  <c:v>1.3282248467915425E-2</c:v>
                </c:pt>
                <c:pt idx="1652">
                  <c:v>1.3275989146109557E-2</c:v>
                </c:pt>
                <c:pt idx="1653">
                  <c:v>1.3269784900354908E-2</c:v>
                </c:pt>
                <c:pt idx="1654">
                  <c:v>1.3263635979484933E-2</c:v>
                </c:pt>
                <c:pt idx="1655">
                  <c:v>1.3257542632343078E-2</c:v>
                </c:pt>
                <c:pt idx="1656">
                  <c:v>1.3251505107767791E-2</c:v>
                </c:pt>
                <c:pt idx="1657">
                  <c:v>1.324552365460252E-2</c:v>
                </c:pt>
                <c:pt idx="1658">
                  <c:v>1.3239598521680718E-2</c:v>
                </c:pt>
                <c:pt idx="1659">
                  <c:v>1.323372995784583E-2</c:v>
                </c:pt>
                <c:pt idx="1660">
                  <c:v>1.3228421021333269E-2</c:v>
                </c:pt>
                <c:pt idx="1661">
                  <c:v>1.32226546891436E-2</c:v>
                </c:pt>
                <c:pt idx="1662">
                  <c:v>1.321694561266307E-2</c:v>
                </c:pt>
                <c:pt idx="1663">
                  <c:v>1.3211294040710576E-2</c:v>
                </c:pt>
                <c:pt idx="1664">
                  <c:v>1.3205093186196913E-2</c:v>
                </c:pt>
                <c:pt idx="1665">
                  <c:v>1.3199720460794762E-2</c:v>
                </c:pt>
                <c:pt idx="1666">
                  <c:v>1.3194254848139797E-2</c:v>
                </c:pt>
                <c:pt idx="1667">
                  <c:v>1.3188847795304326E-2</c:v>
                </c:pt>
                <c:pt idx="1668">
                  <c:v>1.3183499551141786E-2</c:v>
                </c:pt>
                <c:pt idx="1669">
                  <c:v>1.3178210364490628E-2</c:v>
                </c:pt>
                <c:pt idx="1670">
                  <c:v>1.3172980484199293E-2</c:v>
                </c:pt>
                <c:pt idx="1671">
                  <c:v>1.3167810159108728E-2</c:v>
                </c:pt>
                <c:pt idx="1672">
                  <c:v>1.3162699638067377E-2</c:v>
                </c:pt>
                <c:pt idx="1673">
                  <c:v>1.315704715563107E-2</c:v>
                </c:pt>
                <c:pt idx="1674">
                  <c:v>1.3152061474761627E-2</c:v>
                </c:pt>
                <c:pt idx="1675">
                  <c:v>1.3147136359975947E-2</c:v>
                </c:pt>
                <c:pt idx="1676">
                  <c:v>1.3142272060120133E-2</c:v>
                </c:pt>
                <c:pt idx="1677">
                  <c:v>1.3137468824029976E-2</c:v>
                </c:pt>
                <c:pt idx="1678">
                  <c:v>1.3132726900549001E-2</c:v>
                </c:pt>
                <c:pt idx="1679">
                  <c:v>1.3128046538523315E-2</c:v>
                </c:pt>
                <c:pt idx="1680">
                  <c:v>1.3123427986796443E-2</c:v>
                </c:pt>
                <c:pt idx="1681">
                  <c:v>1.3118790686250381E-2</c:v>
                </c:pt>
                <c:pt idx="1682">
                  <c:v>1.3114377309605515E-2</c:v>
                </c:pt>
                <c:pt idx="1683">
                  <c:v>1.3109945681833667E-2</c:v>
                </c:pt>
                <c:pt idx="1684">
                  <c:v>1.3105576859739898E-2</c:v>
                </c:pt>
                <c:pt idx="1685">
                  <c:v>1.310127109217289E-2</c:v>
                </c:pt>
                <c:pt idx="1686">
                  <c:v>1.309702862797359E-2</c:v>
                </c:pt>
                <c:pt idx="1687">
                  <c:v>1.3092849715993263E-2</c:v>
                </c:pt>
                <c:pt idx="1688">
                  <c:v>1.3088734605083169E-2</c:v>
                </c:pt>
                <c:pt idx="1689">
                  <c:v>1.3084683544084255E-2</c:v>
                </c:pt>
                <c:pt idx="1690">
                  <c:v>1.3080823221871858E-2</c:v>
                </c:pt>
                <c:pt idx="1691">
                  <c:v>1.3076774567248227E-2</c:v>
                </c:pt>
                <c:pt idx="1692">
                  <c:v>1.3072917149105903E-2</c:v>
                </c:pt>
                <c:pt idx="1693">
                  <c:v>1.3069124776287543E-2</c:v>
                </c:pt>
                <c:pt idx="1694">
                  <c:v>1.3065351715666071E-2</c:v>
                </c:pt>
                <c:pt idx="1695">
                  <c:v>1.3061736162027771E-2</c:v>
                </c:pt>
                <c:pt idx="1696">
                  <c:v>1.3058140418294039E-2</c:v>
                </c:pt>
                <c:pt idx="1697">
                  <c:v>1.3054610715299635E-2</c:v>
                </c:pt>
                <c:pt idx="1698">
                  <c:v>1.3051147301898401E-2</c:v>
                </c:pt>
                <c:pt idx="1699">
                  <c:v>1.3047750426951915E-2</c:v>
                </c:pt>
                <c:pt idx="1700">
                  <c:v>1.3044420339308856E-2</c:v>
                </c:pt>
                <c:pt idx="1701">
                  <c:v>1.3041157287841118E-2</c:v>
                </c:pt>
                <c:pt idx="1702">
                  <c:v>1.3037961521394806E-2</c:v>
                </c:pt>
                <c:pt idx="1703">
                  <c:v>1.3034833288841811E-2</c:v>
                </c:pt>
                <c:pt idx="1704">
                  <c:v>1.3031772839035971E-2</c:v>
                </c:pt>
                <c:pt idx="1705">
                  <c:v>1.3028780420841445E-2</c:v>
                </c:pt>
                <c:pt idx="1706">
                  <c:v>1.3025856283124965E-2</c:v>
                </c:pt>
                <c:pt idx="1707">
                  <c:v>1.3021797882626722E-2</c:v>
                </c:pt>
                <c:pt idx="1708">
                  <c:v>1.3019040420427499E-2</c:v>
                </c:pt>
                <c:pt idx="1709">
                  <c:v>1.3016345619384541E-2</c:v>
                </c:pt>
                <c:pt idx="1710">
                  <c:v>1.3013700060642142E-2</c:v>
                </c:pt>
                <c:pt idx="1711">
                  <c:v>1.3011089845034615E-2</c:v>
                </c:pt>
                <c:pt idx="1712">
                  <c:v>1.3008348677908517E-2</c:v>
                </c:pt>
                <c:pt idx="1713">
                  <c:v>1.3005768300767986E-2</c:v>
                </c:pt>
                <c:pt idx="1714">
                  <c:v>1.3003195387405622E-2</c:v>
                </c:pt>
                <c:pt idx="1715">
                  <c:v>1.3000629995780777E-2</c:v>
                </c:pt>
                <c:pt idx="1716">
                  <c:v>1.2998229911366985E-2</c:v>
                </c:pt>
                <c:pt idx="1717">
                  <c:v>1.2995681114139516E-2</c:v>
                </c:pt>
                <c:pt idx="1718">
                  <c:v>1.2993140025855209E-2</c:v>
                </c:pt>
                <c:pt idx="1719">
                  <c:v>1.2990606704483175E-2</c:v>
                </c:pt>
                <c:pt idx="1720">
                  <c:v>1.2988081207997689E-2</c:v>
                </c:pt>
                <c:pt idx="1721">
                  <c:v>1.2985508631998322E-2</c:v>
                </c:pt>
                <c:pt idx="1722">
                  <c:v>1.2982998477540697E-2</c:v>
                </c:pt>
                <c:pt idx="1723">
                  <c:v>1.2979782891004987E-2</c:v>
                </c:pt>
                <c:pt idx="1724">
                  <c:v>1.2978002209639961E-2</c:v>
                </c:pt>
                <c:pt idx="1725">
                  <c:v>1.2975573127753874E-2</c:v>
                </c:pt>
                <c:pt idx="1726">
                  <c:v>1.297309579793646E-2</c:v>
                </c:pt>
                <c:pt idx="1727">
                  <c:v>1.2970626698791963E-2</c:v>
                </c:pt>
                <c:pt idx="1728">
                  <c:v>1.2968165888289496E-2</c:v>
                </c:pt>
                <c:pt idx="1729">
                  <c:v>1.2965654484285771E-2</c:v>
                </c:pt>
                <c:pt idx="1730">
                  <c:v>1.2963209907712603E-2</c:v>
                </c:pt>
                <c:pt idx="1731">
                  <c:v>1.2960773789232327E-2</c:v>
                </c:pt>
                <c:pt idx="1732">
                  <c:v>1.2958346186811909E-2</c:v>
                </c:pt>
                <c:pt idx="1733">
                  <c:v>1.2955988194383325E-2</c:v>
                </c:pt>
                <c:pt idx="1734">
                  <c:v>1.2953578333110212E-2</c:v>
                </c:pt>
                <c:pt idx="1735">
                  <c:v>1.2951177166268079E-2</c:v>
                </c:pt>
                <c:pt idx="1736">
                  <c:v>1.294878475182862E-2</c:v>
                </c:pt>
                <c:pt idx="1737">
                  <c:v>1.2946401147763525E-2</c:v>
                </c:pt>
                <c:pt idx="1738">
                  <c:v>1.2944026412034175E-2</c:v>
                </c:pt>
                <c:pt idx="1739">
                  <c:v>1.2941660602617417E-2</c:v>
                </c:pt>
                <c:pt idx="1740">
                  <c:v>1.2939303777482364E-2</c:v>
                </c:pt>
                <c:pt idx="1741">
                  <c:v>1.2936955994598131E-2</c:v>
                </c:pt>
                <c:pt idx="1742">
                  <c:v>1.2934551298778629E-2</c:v>
                </c:pt>
                <c:pt idx="1743">
                  <c:v>1.2932221198884264E-2</c:v>
                </c:pt>
                <c:pt idx="1744">
                  <c:v>1.2929900310661324E-2</c:v>
                </c:pt>
                <c:pt idx="1745">
                  <c:v>1.2927588692076775E-2</c:v>
                </c:pt>
                <c:pt idx="1746">
                  <c:v>1.292535474285306E-2</c:v>
                </c:pt>
                <c:pt idx="1747">
                  <c:v>1.2923062430827701E-2</c:v>
                </c:pt>
                <c:pt idx="1748">
                  <c:v>1.2920779566836954E-2</c:v>
                </c:pt>
                <c:pt idx="1749">
                  <c:v>1.2918506208852513E-2</c:v>
                </c:pt>
                <c:pt idx="1750">
                  <c:v>1.2916242414843489E-2</c:v>
                </c:pt>
                <c:pt idx="1751">
                  <c:v>1.2913916889186972E-2</c:v>
                </c:pt>
                <c:pt idx="1752">
                  <c:v>1.2911671781172807E-2</c:v>
                </c:pt>
                <c:pt idx="1753">
                  <c:v>1.2909436406532748E-2</c:v>
                </c:pt>
                <c:pt idx="1754">
                  <c:v>1.2907357314299872E-2</c:v>
                </c:pt>
                <c:pt idx="1755">
                  <c:v>1.2905068933340872E-2</c:v>
                </c:pt>
                <c:pt idx="1756">
                  <c:v>1.2902863740538317E-2</c:v>
                </c:pt>
                <c:pt idx="1757">
                  <c:v>1.2900668517489815E-2</c:v>
                </c:pt>
                <c:pt idx="1758">
                  <c:v>1.2898483322174796E-2</c:v>
                </c:pt>
                <c:pt idx="1759">
                  <c:v>1.2895998309310925E-2</c:v>
                </c:pt>
                <c:pt idx="1760">
                  <c:v>1.2893834797187921E-2</c:v>
                </c:pt>
                <c:pt idx="1761">
                  <c:v>1.2891681494982991E-2</c:v>
                </c:pt>
                <c:pt idx="1762">
                  <c:v>1.2889538460660089E-2</c:v>
                </c:pt>
                <c:pt idx="1763">
                  <c:v>1.2887405752196063E-2</c:v>
                </c:pt>
                <c:pt idx="1764">
                  <c:v>1.2885044202735381E-2</c:v>
                </c:pt>
                <c:pt idx="1765">
                  <c:v>1.2882930295617458E-2</c:v>
                </c:pt>
                <c:pt idx="1766">
                  <c:v>1.2880826874680031E-2</c:v>
                </c:pt>
                <c:pt idx="1767">
                  <c:v>1.2878733997888161E-2</c:v>
                </c:pt>
                <c:pt idx="1768">
                  <c:v>1.287722994978781E-2</c:v>
                </c:pt>
                <c:pt idx="1769">
                  <c:v>1.2874829590654231E-2</c:v>
                </c:pt>
                <c:pt idx="1770">
                  <c:v>1.2872770786314318E-2</c:v>
                </c:pt>
                <c:pt idx="1771">
                  <c:v>1.2870722771581031E-2</c:v>
                </c:pt>
                <c:pt idx="1772">
                  <c:v>1.2868685604428644E-2</c:v>
                </c:pt>
                <c:pt idx="1773">
                  <c:v>1.2866168744315176E-2</c:v>
                </c:pt>
                <c:pt idx="1774">
                  <c:v>1.2864157307078405E-2</c:v>
                </c:pt>
                <c:pt idx="1775">
                  <c:v>1.2862156912433476E-2</c:v>
                </c:pt>
                <c:pt idx="1776">
                  <c:v>1.2859795749646009E-2</c:v>
                </c:pt>
                <c:pt idx="1777">
                  <c:v>1.2858189482806148E-2</c:v>
                </c:pt>
                <c:pt idx="1778">
                  <c:v>1.2856222563763509E-2</c:v>
                </c:pt>
                <c:pt idx="1779">
                  <c:v>1.2854266919199719E-2</c:v>
                </c:pt>
                <c:pt idx="1780">
                  <c:v>1.2852322607080913E-2</c:v>
                </c:pt>
                <c:pt idx="1781">
                  <c:v>1.2850389685380714E-2</c:v>
                </c:pt>
                <c:pt idx="1782">
                  <c:v>1.2848468212067754E-2</c:v>
                </c:pt>
                <c:pt idx="1783">
                  <c:v>1.284655824511316E-2</c:v>
                </c:pt>
                <c:pt idx="1784">
                  <c:v>1.2844659842490558E-2</c:v>
                </c:pt>
                <c:pt idx="1785">
                  <c:v>1.2842773062168578E-2</c:v>
                </c:pt>
                <c:pt idx="1786">
                  <c:v>1.2840897962118347E-2</c:v>
                </c:pt>
                <c:pt idx="1787">
                  <c:v>1.2839034600308497E-2</c:v>
                </c:pt>
                <c:pt idx="1788">
                  <c:v>1.2837183034712651E-2</c:v>
                </c:pt>
                <c:pt idx="1789">
                  <c:v>1.2835048496343576E-2</c:v>
                </c:pt>
                <c:pt idx="1790">
                  <c:v>1.2833515524042494E-2</c:v>
                </c:pt>
                <c:pt idx="1791">
                  <c:v>1.2831699694907939E-2</c:v>
                </c:pt>
                <c:pt idx="1792">
                  <c:v>1.2829895893871901E-2</c:v>
                </c:pt>
                <c:pt idx="1793">
                  <c:v>1.282810417890301E-2</c:v>
                </c:pt>
                <c:pt idx="1794">
                  <c:v>1.2826324607972395E-2</c:v>
                </c:pt>
                <c:pt idx="1795">
                  <c:v>1.2824557239048684E-2</c:v>
                </c:pt>
                <c:pt idx="1796">
                  <c:v>1.2822802130103006E-2</c:v>
                </c:pt>
                <c:pt idx="1797">
                  <c:v>1.2821059339108987E-2</c:v>
                </c:pt>
                <c:pt idx="1798">
                  <c:v>1.2819328924035256E-2</c:v>
                </c:pt>
                <c:pt idx="1799">
                  <c:v>1.2817610942852942E-2</c:v>
                </c:pt>
                <c:pt idx="1800">
                  <c:v>1.2815905453533172E-2</c:v>
                </c:pt>
                <c:pt idx="1801">
                  <c:v>1.2814212514044576E-2</c:v>
                </c:pt>
                <c:pt idx="1802">
                  <c:v>1.2812205461842382E-2</c:v>
                </c:pt>
                <c:pt idx="1803">
                  <c:v>1.2810864516455411E-2</c:v>
                </c:pt>
                <c:pt idx="1804">
                  <c:v>1.2809209574292102E-2</c:v>
                </c:pt>
                <c:pt idx="1805">
                  <c:v>1.2807567413844478E-2</c:v>
                </c:pt>
                <c:pt idx="1806">
                  <c:v>1.2805938093083669E-2</c:v>
                </c:pt>
                <c:pt idx="1807">
                  <c:v>1.2804321669983298E-2</c:v>
                </c:pt>
                <c:pt idx="1808">
                  <c:v>1.28027182025095E-2</c:v>
                </c:pt>
                <c:pt idx="1809">
                  <c:v>1.2801127748638397E-2</c:v>
                </c:pt>
                <c:pt idx="1810">
                  <c:v>1.2798538467472791E-2</c:v>
                </c:pt>
                <c:pt idx="1811">
                  <c:v>1.2797646787413968E-2</c:v>
                </c:pt>
                <c:pt idx="1812">
                  <c:v>1.2796435048325061E-2</c:v>
                </c:pt>
                <c:pt idx="1813">
                  <c:v>1.2794897228561031E-2</c:v>
                </c:pt>
                <c:pt idx="1814">
                  <c:v>1.2793372712250339E-2</c:v>
                </c:pt>
                <c:pt idx="1815">
                  <c:v>1.2791500611770701E-2</c:v>
                </c:pt>
                <c:pt idx="1816">
                  <c:v>1.278987910133335E-2</c:v>
                </c:pt>
                <c:pt idx="1817">
                  <c:v>1.278839118613373E-2</c:v>
                </c:pt>
                <c:pt idx="1818">
                  <c:v>1.278691678776462E-2</c:v>
                </c:pt>
                <c:pt idx="1819">
                  <c:v>1.2785455964191086E-2</c:v>
                </c:pt>
                <c:pt idx="1820">
                  <c:v>1.2784508233304459E-2</c:v>
                </c:pt>
                <c:pt idx="1821">
                  <c:v>1.2783078464361219E-2</c:v>
                </c:pt>
                <c:pt idx="1822">
                  <c:v>1.278166246264284E-2</c:v>
                </c:pt>
                <c:pt idx="1823">
                  <c:v>1.2780260286115452E-2</c:v>
                </c:pt>
                <c:pt idx="1824">
                  <c:v>1.2778871992755181E-2</c:v>
                </c:pt>
                <c:pt idx="1825">
                  <c:v>1.2777497640528157E-2</c:v>
                </c:pt>
                <c:pt idx="1826">
                  <c:v>1.2776137287408007E-2</c:v>
                </c:pt>
                <c:pt idx="1827">
                  <c:v>1.2774790991368357E-2</c:v>
                </c:pt>
                <c:pt idx="1828">
                  <c:v>1.2773061295740766E-2</c:v>
                </c:pt>
                <c:pt idx="1829">
                  <c:v>1.2772140802407572E-2</c:v>
                </c:pt>
                <c:pt idx="1830">
                  <c:v>1.2770837025428694E-2</c:v>
                </c:pt>
                <c:pt idx="1831">
                  <c:v>1.2769547537414827E-2</c:v>
                </c:pt>
                <c:pt idx="1832">
                  <c:v>1.2768272396332103E-2</c:v>
                </c:pt>
                <c:pt idx="1833">
                  <c:v>1.2767011660159144E-2</c:v>
                </c:pt>
                <c:pt idx="1834">
                  <c:v>1.2765765386859584E-2</c:v>
                </c:pt>
                <c:pt idx="1835">
                  <c:v>1.2764533634412045E-2</c:v>
                </c:pt>
                <c:pt idx="1836">
                  <c:v>1.2763316460785157E-2</c:v>
                </c:pt>
                <c:pt idx="1837">
                  <c:v>1.2762113923947549E-2</c:v>
                </c:pt>
                <c:pt idx="1838">
                  <c:v>1.2760926081875346E-2</c:v>
                </c:pt>
                <c:pt idx="1839">
                  <c:v>1.2759752992534679E-2</c:v>
                </c:pt>
                <c:pt idx="1840">
                  <c:v>1.275859471390417E-2</c:v>
                </c:pt>
                <c:pt idx="1841">
                  <c:v>1.2757451303949952E-2</c:v>
                </c:pt>
                <c:pt idx="1842">
                  <c:v>1.2756322820645649E-2</c:v>
                </c:pt>
                <c:pt idx="1843">
                  <c:v>1.2755209321959893E-2</c:v>
                </c:pt>
                <c:pt idx="1844">
                  <c:v>1.2754110865871304E-2</c:v>
                </c:pt>
                <c:pt idx="1845">
                  <c:v>1.2753027510343518E-2</c:v>
                </c:pt>
                <c:pt idx="1846">
                  <c:v>1.2751959313355155E-2</c:v>
                </c:pt>
                <c:pt idx="1847">
                  <c:v>1.2750906332872347E-2</c:v>
                </c:pt>
                <c:pt idx="1848">
                  <c:v>1.2749868626871219E-2</c:v>
                </c:pt>
                <c:pt idx="1849">
                  <c:v>1.2748846253325397E-2</c:v>
                </c:pt>
                <c:pt idx="1850">
                  <c:v>1.2747839270201011E-2</c:v>
                </c:pt>
                <c:pt idx="1851">
                  <c:v>1.2746847735471689E-2</c:v>
                </c:pt>
                <c:pt idx="1852">
                  <c:v>1.2745871707111056E-2</c:v>
                </c:pt>
                <c:pt idx="1853">
                  <c:v>1.2744911243092738E-2</c:v>
                </c:pt>
                <c:pt idx="1854">
                  <c:v>1.2743966401385365E-2</c:v>
                </c:pt>
                <c:pt idx="1855">
                  <c:v>1.2743037239962562E-2</c:v>
                </c:pt>
                <c:pt idx="1856">
                  <c:v>1.2742123816795459E-2</c:v>
                </c:pt>
                <c:pt idx="1857">
                  <c:v>1.274122618985768E-2</c:v>
                </c:pt>
                <c:pt idx="1858">
                  <c:v>1.2740344417122851E-2</c:v>
                </c:pt>
                <c:pt idx="1859">
                  <c:v>1.2739478556559602E-2</c:v>
                </c:pt>
                <c:pt idx="1860">
                  <c:v>1.2738628666144058E-2</c:v>
                </c:pt>
                <c:pt idx="1861">
                  <c:v>1.2737794803847347E-2</c:v>
                </c:pt>
                <c:pt idx="1862">
                  <c:v>1.2736977027640595E-2</c:v>
                </c:pt>
                <c:pt idx="1863">
                  <c:v>1.2735667677858635E-2</c:v>
                </c:pt>
                <c:pt idx="1864">
                  <c:v>1.2735389965391475E-2</c:v>
                </c:pt>
                <c:pt idx="1865">
                  <c:v>1.2734620795293861E-2</c:v>
                </c:pt>
                <c:pt idx="1866">
                  <c:v>1.273386794318071E-2</c:v>
                </c:pt>
                <c:pt idx="1867">
                  <c:v>1.2733131467018155E-2</c:v>
                </c:pt>
                <c:pt idx="1868">
                  <c:v>1.2731886555133368E-2</c:v>
                </c:pt>
                <c:pt idx="1869">
                  <c:v>1.2731179531893413E-2</c:v>
                </c:pt>
                <c:pt idx="1870">
                  <c:v>1.273048904435041E-2</c:v>
                </c:pt>
                <c:pt idx="1871">
                  <c:v>1.2729815150469023E-2</c:v>
                </c:pt>
                <c:pt idx="1872">
                  <c:v>1.2729696754583686E-2</c:v>
                </c:pt>
                <c:pt idx="1873">
                  <c:v>1.2729059751578342E-2</c:v>
                </c:pt>
                <c:pt idx="1874">
                  <c:v>1.272862173813071E-2</c:v>
                </c:pt>
                <c:pt idx="1875">
                  <c:v>1.2727836148844207E-2</c:v>
                </c:pt>
                <c:pt idx="1876">
                  <c:v>1.2726696614804835E-2</c:v>
                </c:pt>
                <c:pt idx="1877">
                  <c:v>1.2726680136957991E-2</c:v>
                </c:pt>
                <c:pt idx="1878">
                  <c:v>1.2726127622516292E-2</c:v>
                </c:pt>
                <c:pt idx="1879">
                  <c:v>1.27255921797087E-2</c:v>
                </c:pt>
                <c:pt idx="1880">
                  <c:v>1.2725073866503844E-2</c:v>
                </c:pt>
                <c:pt idx="1881">
                  <c:v>1.2724572740882845E-2</c:v>
                </c:pt>
                <c:pt idx="1882">
                  <c:v>1.2724088860811833E-2</c:v>
                </c:pt>
                <c:pt idx="1883">
                  <c:v>1.2723622284269431E-2</c:v>
                </c:pt>
                <c:pt idx="1884">
                  <c:v>1.2723173069229265E-2</c:v>
                </c:pt>
                <c:pt idx="1885">
                  <c:v>1.2722741273662463E-2</c:v>
                </c:pt>
                <c:pt idx="1886">
                  <c:v>1.2722326955545149E-2</c:v>
                </c:pt>
                <c:pt idx="1887">
                  <c:v>1.2721930172850948E-2</c:v>
                </c:pt>
                <c:pt idx="1888">
                  <c:v>1.2721550983553487E-2</c:v>
                </c:pt>
                <c:pt idx="1889">
                  <c:v>1.2720588659297946E-2</c:v>
                </c:pt>
                <c:pt idx="1890">
                  <c:v>1.272084561705078E-2</c:v>
                </c:pt>
                <c:pt idx="1891">
                  <c:v>1.2720519555790288E-2</c:v>
                </c:pt>
                <c:pt idx="1892">
                  <c:v>1.2720211319826036E-2</c:v>
                </c:pt>
                <c:pt idx="1893">
                  <c:v>1.271992096712915E-2</c:v>
                </c:pt>
                <c:pt idx="1894">
                  <c:v>1.2719648555675755E-2</c:v>
                </c:pt>
                <c:pt idx="1895">
                  <c:v>1.2719394143444473E-2</c:v>
                </c:pt>
                <c:pt idx="1896">
                  <c:v>1.2719157788403934E-2</c:v>
                </c:pt>
                <c:pt idx="1897">
                  <c:v>1.2718939548530261E-2</c:v>
                </c:pt>
                <c:pt idx="1898">
                  <c:v>1.2718739481799579E-2</c:v>
                </c:pt>
                <c:pt idx="1899">
                  <c:v>1.2718557646188011E-2</c:v>
                </c:pt>
                <c:pt idx="1900">
                  <c:v>1.2718394099669184E-2</c:v>
                </c:pt>
                <c:pt idx="1901">
                  <c:v>1.271824890021922E-2</c:v>
                </c:pt>
                <c:pt idx="1902">
                  <c:v>1.2718122105811747E-2</c:v>
                </c:pt>
                <c:pt idx="1903">
                  <c:v>1.2718013774422887E-2</c:v>
                </c:pt>
                <c:pt idx="1904">
                  <c:v>1.2717923964028766E-2</c:v>
                </c:pt>
                <c:pt idx="1905">
                  <c:v>1.2717852732605506E-2</c:v>
                </c:pt>
                <c:pt idx="1906">
                  <c:v>1.2717800138124236E-2</c:v>
                </c:pt>
                <c:pt idx="1907">
                  <c:v>1.2717766238568573E-2</c:v>
                </c:pt>
                <c:pt idx="1908">
                  <c:v>1.2717751091907148E-2</c:v>
                </c:pt>
                <c:pt idx="1909">
                  <c:v>1.2717754756118582E-2</c:v>
                </c:pt>
                <c:pt idx="1910">
                  <c:v>1.2718005228224366E-2</c:v>
                </c:pt>
                <c:pt idx="1911">
                  <c:v>1.2717818749067022E-2</c:v>
                </c:pt>
                <c:pt idx="1912">
                  <c:v>1.271787919375128E-2</c:v>
                </c:pt>
                <c:pt idx="1913">
                  <c:v>1.2717958681217889E-2</c:v>
                </c:pt>
                <c:pt idx="1914">
                  <c:v>1.2718057269435479E-2</c:v>
                </c:pt>
                <c:pt idx="1915">
                  <c:v>1.2718175016385169E-2</c:v>
                </c:pt>
                <c:pt idx="1916">
                  <c:v>1.2718311980040586E-2</c:v>
                </c:pt>
                <c:pt idx="1917">
                  <c:v>1.2718468218377854E-2</c:v>
                </c:pt>
                <c:pt idx="1918">
                  <c:v>1.2718643789378092E-2</c:v>
                </c:pt>
                <c:pt idx="1919">
                  <c:v>1.2718838751014927E-2</c:v>
                </c:pt>
                <c:pt idx="1920">
                  <c:v>1.2718087579822892E-2</c:v>
                </c:pt>
                <c:pt idx="1921">
                  <c:v>1.2718315873361252E-2</c:v>
                </c:pt>
                <c:pt idx="1922">
                  <c:v>1.2718563712136468E-2</c:v>
                </c:pt>
                <c:pt idx="1923">
                  <c:v>1.2718831154125023E-2</c:v>
                </c:pt>
                <c:pt idx="1924">
                  <c:v>1.2720106447952351E-2</c:v>
                </c:pt>
                <c:pt idx="1925">
                  <c:v>1.2720667798902243E-2</c:v>
                </c:pt>
                <c:pt idx="1926">
                  <c:v>1.2720751290391796E-2</c:v>
                </c:pt>
                <c:pt idx="1927">
                  <c:v>1.2721103464304329E-2</c:v>
                </c:pt>
                <c:pt idx="1928">
                  <c:v>1.2720717003325764E-2</c:v>
                </c:pt>
                <c:pt idx="1929">
                  <c:v>1.2721867607415616E-2</c:v>
                </c:pt>
                <c:pt idx="1930">
                  <c:v>1.272227969256412E-2</c:v>
                </c:pt>
                <c:pt idx="1931">
                  <c:v>1.272271186408519E-2</c:v>
                </c:pt>
                <c:pt idx="1932">
                  <c:v>1.2723164179949953E-2</c:v>
                </c:pt>
                <c:pt idx="1933">
                  <c:v>1.2723636698139529E-2</c:v>
                </c:pt>
                <c:pt idx="1934">
                  <c:v>1.272412947663254E-2</c:v>
                </c:pt>
                <c:pt idx="1935">
                  <c:v>1.2724642573410105E-2</c:v>
                </c:pt>
                <c:pt idx="1936">
                  <c:v>1.272517604644835E-2</c:v>
                </c:pt>
                <c:pt idx="1937">
                  <c:v>1.2725729953723397E-2</c:v>
                </c:pt>
                <c:pt idx="1938">
                  <c:v>1.2726304353218865E-2</c:v>
                </c:pt>
                <c:pt idx="1939">
                  <c:v>1.2726899302915873E-2</c:v>
                </c:pt>
                <c:pt idx="1940">
                  <c:v>1.2727514860785549E-2</c:v>
                </c:pt>
                <c:pt idx="1941">
                  <c:v>1.2728151084811512E-2</c:v>
                </c:pt>
                <c:pt idx="1942">
                  <c:v>1.2728808032979877E-2</c:v>
                </c:pt>
                <c:pt idx="1943">
                  <c:v>1.2729485763259274E-2</c:v>
                </c:pt>
                <c:pt idx="1944">
                  <c:v>1.2730184333635819E-2</c:v>
                </c:pt>
                <c:pt idx="1945">
                  <c:v>1.2730903802088134E-2</c:v>
                </c:pt>
                <c:pt idx="1946">
                  <c:v>1.2731644226597338E-2</c:v>
                </c:pt>
                <c:pt idx="1947">
                  <c:v>1.2732405665142055E-2</c:v>
                </c:pt>
                <c:pt idx="1948">
                  <c:v>1.2733188175700905E-2</c:v>
                </c:pt>
                <c:pt idx="1949">
                  <c:v>1.2733991816257506E-2</c:v>
                </c:pt>
                <c:pt idx="1950">
                  <c:v>1.2733959371562213E-2</c:v>
                </c:pt>
                <c:pt idx="1951">
                  <c:v>1.2735662719283447E-2</c:v>
                </c:pt>
                <c:pt idx="1952">
                  <c:v>1.2736530097715026E-2</c:v>
                </c:pt>
                <c:pt idx="1953">
                  <c:v>1.2737418838066339E-2</c:v>
                </c:pt>
                <c:pt idx="1954">
                  <c:v>1.2738328998318504E-2</c:v>
                </c:pt>
                <c:pt idx="1955">
                  <c:v>1.2739260636455141E-2</c:v>
                </c:pt>
                <c:pt idx="1956">
                  <c:v>1.2740213810452372E-2</c:v>
                </c:pt>
                <c:pt idx="1957">
                  <c:v>1.2741188578296314E-2</c:v>
                </c:pt>
                <c:pt idx="1958">
                  <c:v>1.2742184997965589E-2</c:v>
                </c:pt>
                <c:pt idx="1959">
                  <c:v>1.2743203127446312E-2</c:v>
                </c:pt>
                <c:pt idx="1960">
                  <c:v>1.2744243024714608E-2</c:v>
                </c:pt>
                <c:pt idx="1961">
                  <c:v>1.274530474775909E-2</c:v>
                </c:pt>
                <c:pt idx="1962">
                  <c:v>1.2746998567370571E-2</c:v>
                </c:pt>
                <c:pt idx="1963">
                  <c:v>1.2746574956070294E-2</c:v>
                </c:pt>
                <c:pt idx="1964">
                  <c:v>1.2748621451353359E-2</c:v>
                </c:pt>
                <c:pt idx="1965">
                  <c:v>1.2749771057313786E-2</c:v>
                </c:pt>
                <c:pt idx="1966">
                  <c:v>1.2750942778958496E-2</c:v>
                </c:pt>
                <c:pt idx="1967">
                  <c:v>1.2752622412369035E-2</c:v>
                </c:pt>
                <c:pt idx="1968">
                  <c:v>1.2753213405959756E-2</c:v>
                </c:pt>
                <c:pt idx="1969">
                  <c:v>1.2754449607722648E-2</c:v>
                </c:pt>
                <c:pt idx="1970">
                  <c:v>1.2755696780902862E-2</c:v>
                </c:pt>
                <c:pt idx="1971">
                  <c:v>1.2756946994306632E-2</c:v>
                </c:pt>
                <c:pt idx="1972">
                  <c:v>1.2757250269162919E-2</c:v>
                </c:pt>
                <c:pt idx="1973">
                  <c:v>1.2758486650451697E-2</c:v>
                </c:pt>
                <c:pt idx="1974">
                  <c:v>1.2759710126552129E-2</c:v>
                </c:pt>
                <c:pt idx="1975">
                  <c:v>1.2762165969030792E-2</c:v>
                </c:pt>
                <c:pt idx="1976">
                  <c:v>1.2763049667519854E-2</c:v>
                </c:pt>
                <c:pt idx="1977">
                  <c:v>1.2764231566828599E-2</c:v>
                </c:pt>
                <c:pt idx="1978">
                  <c:v>1.2765400424770647E-2</c:v>
                </c:pt>
                <c:pt idx="1979">
                  <c:v>1.2767210775700458E-2</c:v>
                </c:pt>
                <c:pt idx="1980">
                  <c:v>1.2767698888582184E-2</c:v>
                </c:pt>
                <c:pt idx="1981">
                  <c:v>1.2768828430471883E-2</c:v>
                </c:pt>
                <c:pt idx="1982">
                  <c:v>1.2769944803030151E-2</c:v>
                </c:pt>
                <c:pt idx="1983">
                  <c:v>1.2771047974259356E-2</c:v>
                </c:pt>
                <c:pt idx="1984">
                  <c:v>1.2772137912172183E-2</c:v>
                </c:pt>
                <c:pt idx="1985">
                  <c:v>1.2773214584783895E-2</c:v>
                </c:pt>
                <c:pt idx="1986">
                  <c:v>1.2774277960091703E-2</c:v>
                </c:pt>
                <c:pt idx="1987">
                  <c:v>1.2775328006113449E-2</c:v>
                </c:pt>
                <c:pt idx="1988">
                  <c:v>1.2776364690854081E-2</c:v>
                </c:pt>
                <c:pt idx="1989">
                  <c:v>1.2777387982323704E-2</c:v>
                </c:pt>
                <c:pt idx="1990">
                  <c:v>1.2778397848529847E-2</c:v>
                </c:pt>
                <c:pt idx="1991">
                  <c:v>1.2779394257480035E-2</c:v>
                </c:pt>
                <c:pt idx="1992">
                  <c:v>1.2780377177192109E-2</c:v>
                </c:pt>
                <c:pt idx="1993">
                  <c:v>1.2781641388687759E-2</c:v>
                </c:pt>
                <c:pt idx="1994">
                  <c:v>1.2782302420911395E-2</c:v>
                </c:pt>
                <c:pt idx="1995">
                  <c:v>1.2783244680941396E-2</c:v>
                </c:pt>
                <c:pt idx="1996">
                  <c:v>1.2784173323763392E-2</c:v>
                </c:pt>
                <c:pt idx="1997">
                  <c:v>1.2785088317384907E-2</c:v>
                </c:pt>
                <c:pt idx="1998">
                  <c:v>1.2785989629818627E-2</c:v>
                </c:pt>
                <c:pt idx="1999">
                  <c:v>1.27868772290695E-2</c:v>
                </c:pt>
                <c:pt idx="2000">
                  <c:v>1.2787751083155366E-2</c:v>
                </c:pt>
                <c:pt idx="2001">
                  <c:v>1.2788611160078596E-2</c:v>
                </c:pt>
                <c:pt idx="2002">
                  <c:v>1.2788598081705833E-2</c:v>
                </c:pt>
                <c:pt idx="2003">
                  <c:v>1.2790289854474989E-2</c:v>
                </c:pt>
                <c:pt idx="2004">
                  <c:v>1.2791108407965783E-2</c:v>
                </c:pt>
                <c:pt idx="2005">
                  <c:v>1.2791913056339522E-2</c:v>
                </c:pt>
                <c:pt idx="2006">
                  <c:v>1.2793268509983979E-2</c:v>
                </c:pt>
                <c:pt idx="2007">
                  <c:v>1.279348050974788E-2</c:v>
                </c:pt>
                <c:pt idx="2008">
                  <c:v>1.2794243250805292E-2</c:v>
                </c:pt>
                <c:pt idx="2009">
                  <c:v>1.2794991958775752E-2</c:v>
                </c:pt>
                <c:pt idx="2010">
                  <c:v>1.2795726601674525E-2</c:v>
                </c:pt>
                <c:pt idx="2011">
                  <c:v>1.2796447147506556E-2</c:v>
                </c:pt>
                <c:pt idx="2012">
                  <c:v>1.2797153564284533E-2</c:v>
                </c:pt>
                <c:pt idx="2013">
                  <c:v>1.2797845820015981E-2</c:v>
                </c:pt>
                <c:pt idx="2014">
                  <c:v>1.2798523882708426E-2</c:v>
                </c:pt>
                <c:pt idx="2015">
                  <c:v>1.2799187720379711E-2</c:v>
                </c:pt>
                <c:pt idx="2016">
                  <c:v>1.2799837301034784E-2</c:v>
                </c:pt>
                <c:pt idx="2017">
                  <c:v>1.280047259268117E-2</c:v>
                </c:pt>
                <c:pt idx="2018">
                  <c:v>1.280109356333671E-2</c:v>
                </c:pt>
                <c:pt idx="2019">
                  <c:v>1.2801955758305035E-2</c:v>
                </c:pt>
                <c:pt idx="2020">
                  <c:v>1.2802541816214333E-2</c:v>
                </c:pt>
                <c:pt idx="2021">
                  <c:v>1.2803113443450202E-2</c:v>
                </c:pt>
                <c:pt idx="2022">
                  <c:v>1.2803670608020167E-2</c:v>
                </c:pt>
                <c:pt idx="2023">
                  <c:v>1.2804213277934334E-2</c:v>
                </c:pt>
                <c:pt idx="2024">
                  <c:v>1.2803948776783765E-2</c:v>
                </c:pt>
                <c:pt idx="2025">
                  <c:v>1.2804465433532577E-2</c:v>
                </c:pt>
                <c:pt idx="2026">
                  <c:v>1.280496750806881E-2</c:v>
                </c:pt>
                <c:pt idx="2027">
                  <c:v>1.2805454968406618E-2</c:v>
                </c:pt>
                <c:pt idx="2028">
                  <c:v>1.2806708088068296E-2</c:v>
                </c:pt>
                <c:pt idx="2029">
                  <c:v>1.2807163118285673E-2</c:v>
                </c:pt>
                <c:pt idx="2030">
                  <c:v>1.2807603429915411E-2</c:v>
                </c:pt>
                <c:pt idx="2031">
                  <c:v>1.2808028990977929E-2</c:v>
                </c:pt>
                <c:pt idx="2032">
                  <c:v>1.2808439769480755E-2</c:v>
                </c:pt>
                <c:pt idx="2033">
                  <c:v>1.2808580929829283E-2</c:v>
                </c:pt>
                <c:pt idx="2034">
                  <c:v>1.2809069556544372E-2</c:v>
                </c:pt>
                <c:pt idx="2035">
                  <c:v>1.2809330388146023E-2</c:v>
                </c:pt>
                <c:pt idx="2036">
                  <c:v>1.2809682771748321E-2</c:v>
                </c:pt>
                <c:pt idx="2037">
                  <c:v>1.2810270803994443E-2</c:v>
                </c:pt>
                <c:pt idx="2038">
                  <c:v>1.2810592215377113E-2</c:v>
                </c:pt>
                <c:pt idx="2039">
                  <c:v>1.2810898620273407E-2</c:v>
                </c:pt>
                <c:pt idx="2040">
                  <c:v>1.2811189986701166E-2</c:v>
                </c:pt>
                <c:pt idx="2041">
                  <c:v>1.2811219954683928E-2</c:v>
                </c:pt>
                <c:pt idx="2042">
                  <c:v>1.2811482220343784E-2</c:v>
                </c:pt>
                <c:pt idx="2043">
                  <c:v>1.281172935438768E-2</c:v>
                </c:pt>
                <c:pt idx="2044">
                  <c:v>1.2811961324833199E-2</c:v>
                </c:pt>
                <c:pt idx="2045">
                  <c:v>1.2812420122183676E-2</c:v>
                </c:pt>
                <c:pt idx="2046">
                  <c:v>1.2812620586030488E-2</c:v>
                </c:pt>
                <c:pt idx="2047">
                  <c:v>1.2812805787484661E-2</c:v>
                </c:pt>
                <c:pt idx="2048">
                  <c:v>1.2812975694561456E-2</c:v>
                </c:pt>
                <c:pt idx="2049">
                  <c:v>1.2813130275270979E-2</c:v>
                </c:pt>
                <c:pt idx="2050">
                  <c:v>1.2813269497625913E-2</c:v>
                </c:pt>
                <c:pt idx="2051">
                  <c:v>1.2813393329636366E-2</c:v>
                </c:pt>
                <c:pt idx="2052">
                  <c:v>1.2813501739315019E-2</c:v>
                </c:pt>
                <c:pt idx="2053">
                  <c:v>1.2813594694677136E-2</c:v>
                </c:pt>
                <c:pt idx="2054">
                  <c:v>1.2813439994057596E-2</c:v>
                </c:pt>
                <c:pt idx="2055">
                  <c:v>1.2813503053743069E-2</c:v>
                </c:pt>
                <c:pt idx="2056">
                  <c:v>1.2813550565982545E-2</c:v>
                </c:pt>
                <c:pt idx="2057">
                  <c:v>1.2813582498793608E-2</c:v>
                </c:pt>
                <c:pt idx="2058">
                  <c:v>1.2813826537119155E-2</c:v>
                </c:pt>
                <c:pt idx="2059">
                  <c:v>1.2813826094817475E-2</c:v>
                </c:pt>
                <c:pt idx="2060">
                  <c:v>1.2813809974285471E-2</c:v>
                </c:pt>
                <c:pt idx="2061">
                  <c:v>1.2813778143533242E-2</c:v>
                </c:pt>
                <c:pt idx="2062">
                  <c:v>1.2813730570570898E-2</c:v>
                </c:pt>
                <c:pt idx="2063">
                  <c:v>1.2813445136336199E-2</c:v>
                </c:pt>
                <c:pt idx="2064">
                  <c:v>1.2813367117502139E-2</c:v>
                </c:pt>
                <c:pt idx="2065">
                  <c:v>1.2813273263345692E-2</c:v>
                </c:pt>
                <c:pt idx="2066">
                  <c:v>1.2813600788214585E-2</c:v>
                </c:pt>
                <c:pt idx="2067">
                  <c:v>1.2813255453072006E-2</c:v>
                </c:pt>
                <c:pt idx="2068">
                  <c:v>1.2813112755123066E-2</c:v>
                </c:pt>
                <c:pt idx="2069">
                  <c:v>1.2812954091057954E-2</c:v>
                </c:pt>
                <c:pt idx="2070">
                  <c:v>1.2812779428884197E-2</c:v>
                </c:pt>
                <c:pt idx="2071">
                  <c:v>1.281256018442677E-2</c:v>
                </c:pt>
                <c:pt idx="2072">
                  <c:v>1.2812351132884241E-2</c:v>
                </c:pt>
                <c:pt idx="2073">
                  <c:v>1.2812125982712187E-2</c:v>
                </c:pt>
                <c:pt idx="2074">
                  <c:v>1.2811884701912975E-2</c:v>
                </c:pt>
                <c:pt idx="2075">
                  <c:v>1.2811627258509605E-2</c:v>
                </c:pt>
                <c:pt idx="2076">
                  <c:v>1.281093961624025E-2</c:v>
                </c:pt>
                <c:pt idx="2077">
                  <c:v>1.2810652095419305E-2</c:v>
                </c:pt>
                <c:pt idx="2078">
                  <c:v>1.2810348321748259E-2</c:v>
                </c:pt>
                <c:pt idx="2079">
                  <c:v>1.2810028263255448E-2</c:v>
                </c:pt>
                <c:pt idx="2080">
                  <c:v>1.2810904377265635E-2</c:v>
                </c:pt>
                <c:pt idx="2081">
                  <c:v>1.2809741392045325E-2</c:v>
                </c:pt>
                <c:pt idx="2082">
                  <c:v>1.2809369914757684E-2</c:v>
                </c:pt>
                <c:pt idx="2083">
                  <c:v>1.2808982018972515E-2</c:v>
                </c:pt>
                <c:pt idx="2084">
                  <c:v>1.2808380180358903E-2</c:v>
                </c:pt>
                <c:pt idx="2085">
                  <c:v>1.2808229421225892E-2</c:v>
                </c:pt>
                <c:pt idx="2086">
                  <c:v>1.2807786154779843E-2</c:v>
                </c:pt>
                <c:pt idx="2087">
                  <c:v>1.2807326329881685E-2</c:v>
                </c:pt>
                <c:pt idx="2088">
                  <c:v>1.2806272862013055E-2</c:v>
                </c:pt>
                <c:pt idx="2089">
                  <c:v>1.2806356876771396E-2</c:v>
                </c:pt>
                <c:pt idx="2090">
                  <c:v>1.2805847184590435E-2</c:v>
                </c:pt>
                <c:pt idx="2091">
                  <c:v>1.2805320806007214E-2</c:v>
                </c:pt>
                <c:pt idx="2092">
                  <c:v>1.2804777709037318E-2</c:v>
                </c:pt>
                <c:pt idx="2093">
                  <c:v>1.2804217861696332E-2</c:v>
                </c:pt>
                <c:pt idx="2094">
                  <c:v>1.280364123199984E-2</c:v>
                </c:pt>
                <c:pt idx="2095">
                  <c:v>1.2803047787950939E-2</c:v>
                </c:pt>
                <c:pt idx="2096">
                  <c:v>1.2802437497575203E-2</c:v>
                </c:pt>
                <c:pt idx="2097">
                  <c:v>1.2801810328880725E-2</c:v>
                </c:pt>
                <c:pt idx="2098">
                  <c:v>1.2801166249883089E-2</c:v>
                </c:pt>
                <c:pt idx="2099">
                  <c:v>1.2800505228595382E-2</c:v>
                </c:pt>
                <c:pt idx="2100">
                  <c:v>1.2799827233035688E-2</c:v>
                </c:pt>
                <c:pt idx="2101">
                  <c:v>1.2799132231214594E-2</c:v>
                </c:pt>
                <c:pt idx="2102">
                  <c:v>1.2798420191145188E-2</c:v>
                </c:pt>
                <c:pt idx="2103">
                  <c:v>1.279769108084805E-2</c:v>
                </c:pt>
                <c:pt idx="2104">
                  <c:v>1.2796944868336269E-2</c:v>
                </c:pt>
                <c:pt idx="2105">
                  <c:v>1.2796181521617933E-2</c:v>
                </c:pt>
                <c:pt idx="2106">
                  <c:v>1.2795401008716123E-2</c:v>
                </c:pt>
                <c:pt idx="2107">
                  <c:v>1.2794603297638929E-2</c:v>
                </c:pt>
                <c:pt idx="2108">
                  <c:v>1.279378835640943E-2</c:v>
                </c:pt>
                <c:pt idx="2109">
                  <c:v>1.2792956153033219E-2</c:v>
                </c:pt>
                <c:pt idx="2110">
                  <c:v>1.2792106655530877E-2</c:v>
                </c:pt>
                <c:pt idx="2111">
                  <c:v>1.2791239831917989E-2</c:v>
                </c:pt>
                <c:pt idx="2112">
                  <c:v>1.2790355650210139E-2</c:v>
                </c:pt>
                <c:pt idx="2113">
                  <c:v>1.2789454078417917E-2</c:v>
                </c:pt>
                <c:pt idx="2114">
                  <c:v>1.2788535084561903E-2</c:v>
                </c:pt>
                <c:pt idx="2115">
                  <c:v>1.2787598636657682E-2</c:v>
                </c:pt>
                <c:pt idx="2116">
                  <c:v>1.2786644702718342E-2</c:v>
                </c:pt>
                <c:pt idx="2117">
                  <c:v>1.2785673250759466E-2</c:v>
                </c:pt>
                <c:pt idx="2118">
                  <c:v>1.2784684248801637E-2</c:v>
                </c:pt>
                <c:pt idx="2119">
                  <c:v>1.2783677664855442E-2</c:v>
                </c:pt>
                <c:pt idx="2120">
                  <c:v>1.2782653466938965E-2</c:v>
                </c:pt>
                <c:pt idx="2121">
                  <c:v>1.2781611623065292E-2</c:v>
                </c:pt>
                <c:pt idx="2122">
                  <c:v>1.2780552101257503E-2</c:v>
                </c:pt>
                <c:pt idx="2123">
                  <c:v>1.2779029734752747E-2</c:v>
                </c:pt>
                <c:pt idx="2124">
                  <c:v>1.2778379895891923E-2</c:v>
                </c:pt>
                <c:pt idx="2125">
                  <c:v>1.2777267148367799E-2</c:v>
                </c:pt>
                <c:pt idx="2126">
                  <c:v>1.2776136594974397E-2</c:v>
                </c:pt>
                <c:pt idx="2127">
                  <c:v>1.27745588239112E-2</c:v>
                </c:pt>
                <c:pt idx="2128">
                  <c:v>1.277325447178322E-2</c:v>
                </c:pt>
                <c:pt idx="2129">
                  <c:v>1.2772075600702466E-2</c:v>
                </c:pt>
                <c:pt idx="2130">
                  <c:v>1.2770878807483652E-2</c:v>
                </c:pt>
                <c:pt idx="2131">
                  <c:v>1.2769664060143793E-2</c:v>
                </c:pt>
                <c:pt idx="2132">
                  <c:v>1.276897756023937E-2</c:v>
                </c:pt>
                <c:pt idx="2133">
                  <c:v>1.2767721470217375E-2</c:v>
                </c:pt>
                <c:pt idx="2134">
                  <c:v>1.2766580893367968E-2</c:v>
                </c:pt>
                <c:pt idx="2135">
                  <c:v>1.2765155072982648E-2</c:v>
                </c:pt>
                <c:pt idx="2136">
                  <c:v>1.2763844701806082E-2</c:v>
                </c:pt>
                <c:pt idx="2137">
                  <c:v>1.2762516172946659E-2</c:v>
                </c:pt>
                <c:pt idx="2138">
                  <c:v>1.2761169454427457E-2</c:v>
                </c:pt>
                <c:pt idx="2139">
                  <c:v>1.2759804514256567E-2</c:v>
                </c:pt>
                <c:pt idx="2140">
                  <c:v>1.2758421320462066E-2</c:v>
                </c:pt>
                <c:pt idx="2141">
                  <c:v>1.2757019841052042E-2</c:v>
                </c:pt>
                <c:pt idx="2142">
                  <c:v>1.2755600044054571E-2</c:v>
                </c:pt>
                <c:pt idx="2143">
                  <c:v>1.2754161897480243E-2</c:v>
                </c:pt>
                <c:pt idx="2144">
                  <c:v>1.2752705369354633E-2</c:v>
                </c:pt>
                <c:pt idx="2145">
                  <c:v>1.2751230427690829E-2</c:v>
                </c:pt>
                <c:pt idx="2146">
                  <c:v>1.2749737040506914E-2</c:v>
                </c:pt>
                <c:pt idx="2147">
                  <c:v>1.2748225175828465E-2</c:v>
                </c:pt>
                <c:pt idx="2148">
                  <c:v>1.2746694801668568E-2</c:v>
                </c:pt>
                <c:pt idx="2149">
                  <c:v>1.2745145886045306E-2</c:v>
                </c:pt>
                <c:pt idx="2150">
                  <c:v>1.274357839697926E-2</c:v>
                </c:pt>
                <c:pt idx="2151">
                  <c:v>1.274199230249351E-2</c:v>
                </c:pt>
                <c:pt idx="2152">
                  <c:v>1.2740387570606138E-2</c:v>
                </c:pt>
                <c:pt idx="2153">
                  <c:v>1.273876416933023E-2</c:v>
                </c:pt>
                <c:pt idx="2154">
                  <c:v>1.2737122066693862E-2</c:v>
                </c:pt>
                <c:pt idx="2155">
                  <c:v>1.2735461230712619E-2</c:v>
                </c:pt>
                <c:pt idx="2156">
                  <c:v>1.2733781629407082E-2</c:v>
                </c:pt>
                <c:pt idx="2157">
                  <c:v>1.2732083230792834E-2</c:v>
                </c:pt>
                <c:pt idx="2158">
                  <c:v>1.2730366002897953E-2</c:v>
                </c:pt>
                <c:pt idx="2159">
                  <c:v>1.2728629913735523E-2</c:v>
                </c:pt>
                <c:pt idx="2160">
                  <c:v>1.2726874931326126E-2</c:v>
                </c:pt>
                <c:pt idx="2161">
                  <c:v>1.2725101023697838E-2</c:v>
                </c:pt>
                <c:pt idx="2162">
                  <c:v>1.2723022621656503E-2</c:v>
                </c:pt>
                <c:pt idx="2163">
                  <c:v>1.2721496304846924E-2</c:v>
                </c:pt>
                <c:pt idx="2164">
                  <c:v>1.2719665429667959E-2</c:v>
                </c:pt>
                <c:pt idx="2165">
                  <c:v>1.2717815501347429E-2</c:v>
                </c:pt>
                <c:pt idx="2166">
                  <c:v>1.2715946487905916E-2</c:v>
                </c:pt>
                <c:pt idx="2167">
                  <c:v>1.2714058357364E-2</c:v>
                </c:pt>
                <c:pt idx="2168">
                  <c:v>1.2712151077742262E-2</c:v>
                </c:pt>
                <c:pt idx="2169">
                  <c:v>1.2710224617066279E-2</c:v>
                </c:pt>
                <c:pt idx="2170">
                  <c:v>1.2708278943354134E-2</c:v>
                </c:pt>
                <c:pt idx="2171">
                  <c:v>1.2706314024626408E-2</c:v>
                </c:pt>
                <c:pt idx="2172">
                  <c:v>1.270432982890618E-2</c:v>
                </c:pt>
                <c:pt idx="2173">
                  <c:v>1.2702326324216529E-2</c:v>
                </c:pt>
                <c:pt idx="2174">
                  <c:v>1.2700303478578034E-2</c:v>
                </c:pt>
                <c:pt idx="2175">
                  <c:v>1.2698261260011279E-2</c:v>
                </c:pt>
                <c:pt idx="2176">
                  <c:v>1.2696199636541838E-2</c:v>
                </c:pt>
                <c:pt idx="2177">
                  <c:v>1.2694118576190294E-2</c:v>
                </c:pt>
                <c:pt idx="2178">
                  <c:v>1.2692018046974729E-2</c:v>
                </c:pt>
                <c:pt idx="2179">
                  <c:v>1.2689898016925716E-2</c:v>
                </c:pt>
                <c:pt idx="2180">
                  <c:v>1.2687481705847705E-2</c:v>
                </c:pt>
                <c:pt idx="2181">
                  <c:v>1.2685328481311891E-2</c:v>
                </c:pt>
                <c:pt idx="2182">
                  <c:v>1.2683155671850965E-2</c:v>
                </c:pt>
                <c:pt idx="2183">
                  <c:v>1.2680963245493362E-2</c:v>
                </c:pt>
                <c:pt idx="2184">
                  <c:v>1.267900423491175E-2</c:v>
                </c:pt>
                <c:pt idx="2185">
                  <c:v>1.2676827955520055E-2</c:v>
                </c:pt>
                <c:pt idx="2186">
                  <c:v>1.2674509097044817E-2</c:v>
                </c:pt>
                <c:pt idx="2187">
                  <c:v>1.267223190912159E-2</c:v>
                </c:pt>
                <c:pt idx="2188">
                  <c:v>1.2669763251134419E-2</c:v>
                </c:pt>
                <c:pt idx="2189">
                  <c:v>1.2667618135408509E-2</c:v>
                </c:pt>
                <c:pt idx="2190">
                  <c:v>1.2665281485667312E-2</c:v>
                </c:pt>
                <c:pt idx="2191">
                  <c:v>1.2662924951372112E-2</c:v>
                </c:pt>
                <c:pt idx="2192">
                  <c:v>1.2660548500543489E-2</c:v>
                </c:pt>
                <c:pt idx="2193">
                  <c:v>1.2658152101204523E-2</c:v>
                </c:pt>
                <c:pt idx="2194">
                  <c:v>1.265573572138079E-2</c:v>
                </c:pt>
                <c:pt idx="2195">
                  <c:v>1.2653299329097867E-2</c:v>
                </c:pt>
                <c:pt idx="2196">
                  <c:v>1.2650842892378833E-2</c:v>
                </c:pt>
                <c:pt idx="2197">
                  <c:v>1.2648366379251763E-2</c:v>
                </c:pt>
                <c:pt idx="2198">
                  <c:v>1.2645869757737238E-2</c:v>
                </c:pt>
                <c:pt idx="2199">
                  <c:v>1.2643352995865831E-2</c:v>
                </c:pt>
                <c:pt idx="2200">
                  <c:v>1.2640816061658122E-2</c:v>
                </c:pt>
                <c:pt idx="2201">
                  <c:v>1.2638146422856203E-2</c:v>
                </c:pt>
                <c:pt idx="2202">
                  <c:v>1.2635681548338606E-2</c:v>
                </c:pt>
                <c:pt idx="2203">
                  <c:v>1.2633083905280451E-2</c:v>
                </c:pt>
                <c:pt idx="2204">
                  <c:v>1.2630465961988302E-2</c:v>
                </c:pt>
                <c:pt idx="2205">
                  <c:v>1.2627827686490234E-2</c:v>
                </c:pt>
                <c:pt idx="2206">
                  <c:v>1.2625169046811824E-2</c:v>
                </c:pt>
                <c:pt idx="2207">
                  <c:v>1.2622490010978649E-2</c:v>
                </c:pt>
                <c:pt idx="2208">
                  <c:v>1.2619790547018783E-2</c:v>
                </c:pt>
                <c:pt idx="2209">
                  <c:v>1.2617070622957804E-2</c:v>
                </c:pt>
                <c:pt idx="2210">
                  <c:v>1.2614330206823787E-2</c:v>
                </c:pt>
                <c:pt idx="2211">
                  <c:v>1.261156926663981E-2</c:v>
                </c:pt>
                <c:pt idx="2212">
                  <c:v>1.2608787770436447E-2</c:v>
                </c:pt>
                <c:pt idx="2213">
                  <c:v>1.2605985686239274E-2</c:v>
                </c:pt>
                <c:pt idx="2214">
                  <c:v>1.2603162982073868E-2</c:v>
                </c:pt>
                <c:pt idx="2215">
                  <c:v>1.26003196259733E-2</c:v>
                </c:pt>
                <c:pt idx="2216">
                  <c:v>1.2597455585960649E-2</c:v>
                </c:pt>
                <c:pt idx="2217">
                  <c:v>1.2594570830061491E-2</c:v>
                </c:pt>
                <c:pt idx="2218">
                  <c:v>1.2591665326308898E-2</c:v>
                </c:pt>
                <c:pt idx="2219">
                  <c:v>1.2588739042723451E-2</c:v>
                </c:pt>
                <c:pt idx="2220">
                  <c:v>1.2585791947343217E-2</c:v>
                </c:pt>
                <c:pt idx="2221">
                  <c:v>1.2582824008188775E-2</c:v>
                </c:pt>
                <c:pt idx="2222">
                  <c:v>1.2579839459020517E-2</c:v>
                </c:pt>
                <c:pt idx="2223">
                  <c:v>1.2576825470682063E-2</c:v>
                </c:pt>
                <c:pt idx="2224">
                  <c:v>1.2573794808385941E-2</c:v>
                </c:pt>
                <c:pt idx="2225">
                  <c:v>1.257074317443041E-2</c:v>
                </c:pt>
                <c:pt idx="2226">
                  <c:v>1.2567670536851039E-2</c:v>
                </c:pt>
                <c:pt idx="2227">
                  <c:v>1.2564576863670907E-2</c:v>
                </c:pt>
                <c:pt idx="2228">
                  <c:v>1.2561462122920586E-2</c:v>
                </c:pt>
                <c:pt idx="2229">
                  <c:v>1.255832628263065E-2</c:v>
                </c:pt>
                <c:pt idx="2230">
                  <c:v>1.2555169310831671E-2</c:v>
                </c:pt>
                <c:pt idx="2231">
                  <c:v>1.2551991175549226E-2</c:v>
                </c:pt>
                <c:pt idx="2232">
                  <c:v>1.2548837826442037E-2</c:v>
                </c:pt>
                <c:pt idx="2233">
                  <c:v>1.2545623790947147E-2</c:v>
                </c:pt>
                <c:pt idx="2234">
                  <c:v>1.2542388508045565E-2</c:v>
                </c:pt>
                <c:pt idx="2235">
                  <c:v>1.2539131945762869E-2</c:v>
                </c:pt>
                <c:pt idx="2236">
                  <c:v>1.2535763499735741E-2</c:v>
                </c:pt>
                <c:pt idx="2237">
                  <c:v>1.2532476140458826E-2</c:v>
                </c:pt>
                <c:pt idx="2238">
                  <c:v>1.2529148965660653E-2</c:v>
                </c:pt>
                <c:pt idx="2239">
                  <c:v>1.2525800371626095E-2</c:v>
                </c:pt>
                <c:pt idx="2240">
                  <c:v>1.2522504437409335E-2</c:v>
                </c:pt>
                <c:pt idx="2241">
                  <c:v>1.2519038797972615E-2</c:v>
                </c:pt>
                <c:pt idx="2242">
                  <c:v>1.2515625754414839E-2</c:v>
                </c:pt>
                <c:pt idx="2243">
                  <c:v>1.2512191163747965E-2</c:v>
                </c:pt>
                <c:pt idx="2244">
                  <c:v>1.2508734994002568E-2</c:v>
                </c:pt>
                <c:pt idx="2245">
                  <c:v>1.250525721320922E-2</c:v>
                </c:pt>
                <c:pt idx="2246">
                  <c:v>1.2501757789400991E-2</c:v>
                </c:pt>
                <c:pt idx="2247">
                  <c:v>1.2498236690610953E-2</c:v>
                </c:pt>
                <c:pt idx="2248">
                  <c:v>1.2494693884872177E-2</c:v>
                </c:pt>
                <c:pt idx="2249">
                  <c:v>1.2491129340215235E-2</c:v>
                </c:pt>
                <c:pt idx="2250">
                  <c:v>1.2487543024673198E-2</c:v>
                </c:pt>
                <c:pt idx="2251">
                  <c:v>1.2483934906276639E-2</c:v>
                </c:pt>
                <c:pt idx="2252">
                  <c:v>1.2480304953066124E-2</c:v>
                </c:pt>
                <c:pt idx="2253">
                  <c:v>1.2476653133072224E-2</c:v>
                </c:pt>
                <c:pt idx="2254">
                  <c:v>1.2472979414323015E-2</c:v>
                </c:pt>
                <c:pt idx="2255">
                  <c:v>1.2469283764856565E-2</c:v>
                </c:pt>
                <c:pt idx="2256">
                  <c:v>1.246556615270844E-2</c:v>
                </c:pt>
                <c:pt idx="2257">
                  <c:v>1.2461826545909216E-2</c:v>
                </c:pt>
                <c:pt idx="2258">
                  <c:v>1.2458064912491962E-2</c:v>
                </c:pt>
                <c:pt idx="2259">
                  <c:v>1.2454281220499741E-2</c:v>
                </c:pt>
                <c:pt idx="2260">
                  <c:v>1.2450475437953135E-2</c:v>
                </c:pt>
                <c:pt idx="2261">
                  <c:v>1.2446647532900201E-2</c:v>
                </c:pt>
                <c:pt idx="2262">
                  <c:v>1.2442982881619406E-2</c:v>
                </c:pt>
                <c:pt idx="2263">
                  <c:v>1.2438925227395148E-2</c:v>
                </c:pt>
                <c:pt idx="2264">
                  <c:v>1.2435030763016663E-2</c:v>
                </c:pt>
                <c:pt idx="2265">
                  <c:v>1.2431114048261638E-2</c:v>
                </c:pt>
                <c:pt idx="2266">
                  <c:v>1.2427175051175632E-2</c:v>
                </c:pt>
                <c:pt idx="2267">
                  <c:v>1.242321373978672E-2</c:v>
                </c:pt>
                <c:pt idx="2268">
                  <c:v>1.2419230082135468E-2</c:v>
                </c:pt>
                <c:pt idx="2269">
                  <c:v>1.2415224046252449E-2</c:v>
                </c:pt>
                <c:pt idx="2270">
                  <c:v>1.2411195600183222E-2</c:v>
                </c:pt>
                <c:pt idx="2271">
                  <c:v>1.2407144711958362E-2</c:v>
                </c:pt>
                <c:pt idx="2272">
                  <c:v>1.2403071349613437E-2</c:v>
                </c:pt>
                <c:pt idx="2273">
                  <c:v>1.2398975481181518E-2</c:v>
                </c:pt>
                <c:pt idx="2274">
                  <c:v>1.2394690924422136E-2</c:v>
                </c:pt>
                <c:pt idx="2275">
                  <c:v>1.2390969325189211E-2</c:v>
                </c:pt>
                <c:pt idx="2276">
                  <c:v>1.2386552519786931E-2</c:v>
                </c:pt>
                <c:pt idx="2277">
                  <c:v>1.2382366307402692E-2</c:v>
                </c:pt>
                <c:pt idx="2278">
                  <c:v>1.237815742912679E-2</c:v>
                </c:pt>
                <c:pt idx="2279">
                  <c:v>1.2373227425385866E-2</c:v>
                </c:pt>
                <c:pt idx="2280">
                  <c:v>1.2369155595541071E-2</c:v>
                </c:pt>
                <c:pt idx="2281">
                  <c:v>1.2364877049360498E-2</c:v>
                </c:pt>
                <c:pt idx="2282">
                  <c:v>1.2360575707889109E-2</c:v>
                </c:pt>
                <c:pt idx="2283">
                  <c:v>1.2356251539160215E-2</c:v>
                </c:pt>
                <c:pt idx="2284">
                  <c:v>1.2351904511220025E-2</c:v>
                </c:pt>
                <c:pt idx="2285">
                  <c:v>1.2347534592101849E-2</c:v>
                </c:pt>
                <c:pt idx="2286">
                  <c:v>1.2343141749844156E-2</c:v>
                </c:pt>
                <c:pt idx="2287">
                  <c:v>1.2338725952495733E-2</c:v>
                </c:pt>
                <c:pt idx="2288">
                  <c:v>1.2334287168087313E-2</c:v>
                </c:pt>
                <c:pt idx="2289">
                  <c:v>1.2329825364659942E-2</c:v>
                </c:pt>
                <c:pt idx="2290">
                  <c:v>1.232534051025983E-2</c:v>
                </c:pt>
                <c:pt idx="2291">
                  <c:v>1.2320719208939179E-2</c:v>
                </c:pt>
                <c:pt idx="2292">
                  <c:v>1.231618634768783E-2</c:v>
                </c:pt>
                <c:pt idx="2293">
                  <c:v>1.2311747321599991E-2</c:v>
                </c:pt>
                <c:pt idx="2294">
                  <c:v>1.2307169943698758E-2</c:v>
                </c:pt>
                <c:pt idx="2295">
                  <c:v>1.2300051495810926E-2</c:v>
                </c:pt>
                <c:pt idx="2296">
                  <c:v>1.2297945523621946E-2</c:v>
                </c:pt>
                <c:pt idx="2297">
                  <c:v>1.2291299667807889E-2</c:v>
                </c:pt>
                <c:pt idx="2298">
                  <c:v>1.2286619256716935E-2</c:v>
                </c:pt>
                <c:pt idx="2299">
                  <c:v>1.22819154933304E-2</c:v>
                </c:pt>
                <c:pt idx="2300">
                  <c:v>1.2277188345679018E-2</c:v>
                </c:pt>
                <c:pt idx="2301">
                  <c:v>1.2272569981349513E-2</c:v>
                </c:pt>
                <c:pt idx="2302">
                  <c:v>1.2267797809470515E-2</c:v>
                </c:pt>
                <c:pt idx="2303">
                  <c:v>1.2263002160475267E-2</c:v>
                </c:pt>
                <c:pt idx="2304">
                  <c:v>1.225818300241599E-2</c:v>
                </c:pt>
                <c:pt idx="2305">
                  <c:v>1.2253200725027917E-2</c:v>
                </c:pt>
                <c:pt idx="2306">
                  <c:v>1.2248332600721668E-2</c:v>
                </c:pt>
                <c:pt idx="2307">
                  <c:v>1.2243440868453382E-2</c:v>
                </c:pt>
                <c:pt idx="2308">
                  <c:v>1.2238525496269265E-2</c:v>
                </c:pt>
                <c:pt idx="2309">
                  <c:v>1.2233586452215523E-2</c:v>
                </c:pt>
                <c:pt idx="2310">
                  <c:v>1.2228623704335783E-2</c:v>
                </c:pt>
                <c:pt idx="2311">
                  <c:v>1.2223637220673669E-2</c:v>
                </c:pt>
                <c:pt idx="2312">
                  <c:v>1.2218626969270233E-2</c:v>
                </c:pt>
                <c:pt idx="2313">
                  <c:v>1.2213592918181993E-2</c:v>
                </c:pt>
                <c:pt idx="2314">
                  <c:v>1.2208691392576299E-2</c:v>
                </c:pt>
                <c:pt idx="2315">
                  <c:v>1.2203611525646529E-2</c:v>
                </c:pt>
                <c:pt idx="2316">
                  <c:v>1.2198507766180811E-2</c:v>
                </c:pt>
                <c:pt idx="2317">
                  <c:v>1.2193380082226035E-2</c:v>
                </c:pt>
                <c:pt idx="2318">
                  <c:v>1.2188064548905433E-2</c:v>
                </c:pt>
                <c:pt idx="2319">
                  <c:v>1.2182887028609068E-2</c:v>
                </c:pt>
                <c:pt idx="2320">
                  <c:v>1.2177685484938444E-2</c:v>
                </c:pt>
                <c:pt idx="2321">
                  <c:v>1.2172459885937188E-2</c:v>
                </c:pt>
                <c:pt idx="2322">
                  <c:v>1.2167210199659245E-2</c:v>
                </c:pt>
                <c:pt idx="2323">
                  <c:v>1.2162109774741303E-2</c:v>
                </c:pt>
                <c:pt idx="2324">
                  <c:v>1.2156813724638837E-2</c:v>
                </c:pt>
                <c:pt idx="2325">
                  <c:v>1.2151493494414467E-2</c:v>
                </c:pt>
                <c:pt idx="2326">
                  <c:v>1.2145790646751198E-2</c:v>
                </c:pt>
                <c:pt idx="2327">
                  <c:v>1.2140599340702857E-2</c:v>
                </c:pt>
                <c:pt idx="2328">
                  <c:v>1.2135204459735092E-2</c:v>
                </c:pt>
                <c:pt idx="2329">
                  <c:v>1.2129785267814079E-2</c:v>
                </c:pt>
                <c:pt idx="2330">
                  <c:v>1.2124341732996332E-2</c:v>
                </c:pt>
                <c:pt idx="2331">
                  <c:v>1.2118090701726947E-2</c:v>
                </c:pt>
                <c:pt idx="2332">
                  <c:v>1.2112594895957765E-2</c:v>
                </c:pt>
                <c:pt idx="2333">
                  <c:v>1.2107074646871534E-2</c:v>
                </c:pt>
                <c:pt idx="2334">
                  <c:v>1.210152992251704E-2</c:v>
                </c:pt>
                <c:pt idx="2335">
                  <c:v>1.2095960690945644E-2</c:v>
                </c:pt>
                <c:pt idx="2336">
                  <c:v>1.2090962390033218E-2</c:v>
                </c:pt>
                <c:pt idx="2337">
                  <c:v>1.2085349886045942E-2</c:v>
                </c:pt>
                <c:pt idx="2338">
                  <c:v>1.2079712788051835E-2</c:v>
                </c:pt>
                <c:pt idx="2339">
                  <c:v>1.2074051064093601E-2</c:v>
                </c:pt>
                <c:pt idx="2340">
                  <c:v>1.2066917962781127E-2</c:v>
                </c:pt>
                <c:pt idx="2341">
                  <c:v>1.2062028860686524E-2</c:v>
                </c:pt>
                <c:pt idx="2342">
                  <c:v>1.205628718397567E-2</c:v>
                </c:pt>
                <c:pt idx="2343">
                  <c:v>1.2050520744448503E-2</c:v>
                </c:pt>
                <c:pt idx="2344">
                  <c:v>1.2044729510161542E-2</c:v>
                </c:pt>
                <c:pt idx="2345">
                  <c:v>1.2037030091536782E-2</c:v>
                </c:pt>
                <c:pt idx="2346">
                  <c:v>1.2031180088874494E-2</c:v>
                </c:pt>
                <c:pt idx="2347">
                  <c:v>1.2025305183457347E-2</c:v>
                </c:pt>
                <c:pt idx="2348">
                  <c:v>1.2018783749326247E-2</c:v>
                </c:pt>
                <c:pt idx="2349">
                  <c:v>1.20134805365682E-2</c:v>
                </c:pt>
                <c:pt idx="2350">
                  <c:v>1.2007530731199811E-2</c:v>
                </c:pt>
                <c:pt idx="2351">
                  <c:v>1.2001555895286287E-2</c:v>
                </c:pt>
                <c:pt idx="2352">
                  <c:v>1.1995555996885676E-2</c:v>
                </c:pt>
                <c:pt idx="2353">
                  <c:v>1.1989531004041043E-2</c:v>
                </c:pt>
                <c:pt idx="2354">
                  <c:v>1.1983480884815434E-2</c:v>
                </c:pt>
                <c:pt idx="2355">
                  <c:v>1.1977405607264402E-2</c:v>
                </c:pt>
                <c:pt idx="2356">
                  <c:v>1.1971305139433508E-2</c:v>
                </c:pt>
                <c:pt idx="2357">
                  <c:v>1.1965179449385799E-2</c:v>
                </c:pt>
                <c:pt idx="2358">
                  <c:v>1.1959028505169333E-2</c:v>
                </c:pt>
                <c:pt idx="2359">
                  <c:v>1.1952852274847159E-2</c:v>
                </c:pt>
                <c:pt idx="2360">
                  <c:v>1.1946650726467334E-2</c:v>
                </c:pt>
                <c:pt idx="2361">
                  <c:v>1.1941170287595046E-2</c:v>
                </c:pt>
                <c:pt idx="2362">
                  <c:v>1.1934171547766936E-2</c:v>
                </c:pt>
                <c:pt idx="2363">
                  <c:v>1.192789385355747E-2</c:v>
                </c:pt>
                <c:pt idx="2364">
                  <c:v>1.1921590713515062E-2</c:v>
                </c:pt>
                <c:pt idx="2365">
                  <c:v>1.1915262095697765E-2</c:v>
                </c:pt>
                <c:pt idx="2366">
                  <c:v>1.1908907968166127E-2</c:v>
                </c:pt>
                <c:pt idx="2367">
                  <c:v>1.1902528298970705E-2</c:v>
                </c:pt>
                <c:pt idx="2368">
                  <c:v>1.1896123056174546E-2</c:v>
                </c:pt>
                <c:pt idx="2369">
                  <c:v>1.1889692207828206E-2</c:v>
                </c:pt>
                <c:pt idx="2370">
                  <c:v>1.1883235721997232E-2</c:v>
                </c:pt>
                <c:pt idx="2371">
                  <c:v>1.1876753566734677E-2</c:v>
                </c:pt>
                <c:pt idx="2372">
                  <c:v>1.1870245710101091E-2</c:v>
                </c:pt>
                <c:pt idx="2373">
                  <c:v>1.1863712120152026E-2</c:v>
                </c:pt>
                <c:pt idx="2374">
                  <c:v>1.1857978810822836E-2</c:v>
                </c:pt>
                <c:pt idx="2375">
                  <c:v>1.1850567612552154E-2</c:v>
                </c:pt>
                <c:pt idx="2376">
                  <c:v>1.1843956631019947E-2</c:v>
                </c:pt>
                <c:pt idx="2377">
                  <c:v>1.183731978841196E-2</c:v>
                </c:pt>
                <c:pt idx="2378">
                  <c:v>1.1830657052783744E-2</c:v>
                </c:pt>
                <c:pt idx="2379">
                  <c:v>1.1823968392198347E-2</c:v>
                </c:pt>
                <c:pt idx="2380">
                  <c:v>1.1817253774718817E-2</c:v>
                </c:pt>
                <c:pt idx="2381">
                  <c:v>1.1810513168400705E-2</c:v>
                </c:pt>
                <c:pt idx="2382">
                  <c:v>1.1800161525925485E-2</c:v>
                </c:pt>
                <c:pt idx="2383">
                  <c:v>1.1796275866523506E-2</c:v>
                </c:pt>
                <c:pt idx="2384">
                  <c:v>1.1790135097045351E-2</c:v>
                </c:pt>
                <c:pt idx="2385">
                  <c:v>1.1783290215998388E-2</c:v>
                </c:pt>
                <c:pt idx="2386">
                  <c:v>1.1776419186418086E-2</c:v>
                </c:pt>
                <c:pt idx="2387">
                  <c:v>1.1770429135079261E-2</c:v>
                </c:pt>
                <c:pt idx="2388">
                  <c:v>1.1763816088396098E-2</c:v>
                </c:pt>
                <c:pt idx="2389">
                  <c:v>1.1756874836431459E-2</c:v>
                </c:pt>
                <c:pt idx="2390">
                  <c:v>1.1749907320207482E-2</c:v>
                </c:pt>
                <c:pt idx="2391">
                  <c:v>1.1742913507778292E-2</c:v>
                </c:pt>
                <c:pt idx="2392">
                  <c:v>1.1734642101324244E-2</c:v>
                </c:pt>
                <c:pt idx="2393">
                  <c:v>1.172758713779587E-2</c:v>
                </c:pt>
                <c:pt idx="2394">
                  <c:v>1.1720505770236034E-2</c:v>
                </c:pt>
                <c:pt idx="2395">
                  <c:v>1.1713397966720274E-2</c:v>
                </c:pt>
                <c:pt idx="2396">
                  <c:v>1.1706263695311636E-2</c:v>
                </c:pt>
                <c:pt idx="2397">
                  <c:v>1.1699102924065674E-2</c:v>
                </c:pt>
                <c:pt idx="2398">
                  <c:v>1.1691915621052928E-2</c:v>
                </c:pt>
                <c:pt idx="2399">
                  <c:v>1.1684701754338944E-2</c:v>
                </c:pt>
                <c:pt idx="2400">
                  <c:v>1.1678451087175681E-2</c:v>
                </c:pt>
                <c:pt idx="2401">
                  <c:v>1.1670194202071937E-2</c:v>
                </c:pt>
                <c:pt idx="2402">
                  <c:v>1.1662900452650005E-2</c:v>
                </c:pt>
                <c:pt idx="2403">
                  <c:v>1.1655580011791511E-2</c:v>
                </c:pt>
                <c:pt idx="2404">
                  <c:v>1.1648232847557005E-2</c:v>
                </c:pt>
                <c:pt idx="2405">
                  <c:v>1.1640858928022024E-2</c:v>
                </c:pt>
                <c:pt idx="2406">
                  <c:v>1.1633458221252113E-2</c:v>
                </c:pt>
                <c:pt idx="2407">
                  <c:v>1.1626030695310319E-2</c:v>
                </c:pt>
                <c:pt idx="2408">
                  <c:v>1.161857631826968E-2</c:v>
                </c:pt>
                <c:pt idx="2409">
                  <c:v>1.1611095058190746E-2</c:v>
                </c:pt>
                <c:pt idx="2410">
                  <c:v>1.1603586883151551E-2</c:v>
                </c:pt>
                <c:pt idx="2411">
                  <c:v>1.1596051761210147E-2</c:v>
                </c:pt>
                <c:pt idx="2412">
                  <c:v>1.1588489660444568E-2</c:v>
                </c:pt>
                <c:pt idx="2413">
                  <c:v>1.1580900548922857E-2</c:v>
                </c:pt>
                <c:pt idx="2414">
                  <c:v>1.1573284394705563E-2</c:v>
                </c:pt>
                <c:pt idx="2415">
                  <c:v>1.1565641165875717E-2</c:v>
                </c:pt>
                <c:pt idx="2416">
                  <c:v>1.1557970830488873E-2</c:v>
                </c:pt>
                <c:pt idx="2417">
                  <c:v>1.155027335662806E-2</c:v>
                </c:pt>
                <c:pt idx="2418">
                  <c:v>1.1542548712356326E-2</c:v>
                </c:pt>
                <c:pt idx="2419">
                  <c:v>1.1534796865744212E-2</c:v>
                </c:pt>
                <c:pt idx="2420">
                  <c:v>1.1527017784867255E-2</c:v>
                </c:pt>
                <c:pt idx="2421">
                  <c:v>1.1519211437798493E-2</c:v>
                </c:pt>
                <c:pt idx="2422">
                  <c:v>1.1511377792600974E-2</c:v>
                </c:pt>
                <c:pt idx="2423">
                  <c:v>1.1503516817352732E-2</c:v>
                </c:pt>
                <c:pt idx="2424">
                  <c:v>1.1495628480126807E-2</c:v>
                </c:pt>
                <c:pt idx="2425">
                  <c:v>1.1487712748993739E-2</c:v>
                </c:pt>
                <c:pt idx="2426">
                  <c:v>1.1479769592024069E-2</c:v>
                </c:pt>
                <c:pt idx="2427">
                  <c:v>1.1471798977293335E-2</c:v>
                </c:pt>
                <c:pt idx="2428">
                  <c:v>1.1463800872877072E-2</c:v>
                </c:pt>
                <c:pt idx="2429">
                  <c:v>1.1455775246848321E-2</c:v>
                </c:pt>
                <c:pt idx="2430">
                  <c:v>1.1447722067277621E-2</c:v>
                </c:pt>
                <c:pt idx="2431">
                  <c:v>1.1439641302238013E-2</c:v>
                </c:pt>
                <c:pt idx="2432">
                  <c:v>1.1431532919812526E-2</c:v>
                </c:pt>
                <c:pt idx="2433">
                  <c:v>1.1423396888069204E-2</c:v>
                </c:pt>
                <c:pt idx="2434">
                  <c:v>1.1415233175081085E-2</c:v>
                </c:pt>
                <c:pt idx="2435">
                  <c:v>1.1408261570208895E-2</c:v>
                </c:pt>
                <c:pt idx="2436">
                  <c:v>1.1398822577692591E-2</c:v>
                </c:pt>
                <c:pt idx="2437">
                  <c:v>1.1390575629435795E-2</c:v>
                </c:pt>
                <c:pt idx="2438">
                  <c:v>1.1382300872246343E-2</c:v>
                </c:pt>
                <c:pt idx="2439">
                  <c:v>1.1375245081675395E-2</c:v>
                </c:pt>
                <c:pt idx="2440">
                  <c:v>1.1367338790569155E-2</c:v>
                </c:pt>
                <c:pt idx="2441">
                  <c:v>1.1358989451346295E-2</c:v>
                </c:pt>
                <c:pt idx="2442">
                  <c:v>1.1350612187360934E-2</c:v>
                </c:pt>
                <c:pt idx="2443">
                  <c:v>1.1342206966692889E-2</c:v>
                </c:pt>
                <c:pt idx="2444">
                  <c:v>1.1332066553728926E-2</c:v>
                </c:pt>
                <c:pt idx="2445">
                  <c:v>1.1323596240140898E-2</c:v>
                </c:pt>
                <c:pt idx="2446">
                  <c:v>1.1314665951655686E-2</c:v>
                </c:pt>
                <c:pt idx="2447">
                  <c:v>1.1306571388097764E-2</c:v>
                </c:pt>
                <c:pt idx="2448">
                  <c:v>1.1298016785801224E-2</c:v>
                </c:pt>
                <c:pt idx="2449">
                  <c:v>1.1289434023427913E-2</c:v>
                </c:pt>
                <c:pt idx="2450">
                  <c:v>1.1280823069055868E-2</c:v>
                </c:pt>
                <c:pt idx="2451">
                  <c:v>1.1272183890765619E-2</c:v>
                </c:pt>
                <c:pt idx="2452">
                  <c:v>1.1263516456642697E-2</c:v>
                </c:pt>
                <c:pt idx="2453">
                  <c:v>1.1254820734762638E-2</c:v>
                </c:pt>
                <c:pt idx="2454">
                  <c:v>1.1246096693210972E-2</c:v>
                </c:pt>
                <c:pt idx="2455">
                  <c:v>1.1237344300063234E-2</c:v>
                </c:pt>
                <c:pt idx="2456">
                  <c:v>1.1228563523404955E-2</c:v>
                </c:pt>
                <c:pt idx="2457">
                  <c:v>1.1219754331321663E-2</c:v>
                </c:pt>
                <c:pt idx="2458">
                  <c:v>1.1210916691888895E-2</c:v>
                </c:pt>
                <c:pt idx="2459">
                  <c:v>1.1202050573197175E-2</c:v>
                </c:pt>
                <c:pt idx="2460">
                  <c:v>1.1193155943322042E-2</c:v>
                </c:pt>
                <c:pt idx="2461">
                  <c:v>1.1184232770351521E-2</c:v>
                </c:pt>
                <c:pt idx="2462">
                  <c:v>1.1175281022371142E-2</c:v>
                </c:pt>
                <c:pt idx="2463">
                  <c:v>1.1166300667458939E-2</c:v>
                </c:pt>
                <c:pt idx="2464">
                  <c:v>1.115729167370294E-2</c:v>
                </c:pt>
                <c:pt idx="2465">
                  <c:v>1.1148254009188674E-2</c:v>
                </c:pt>
                <c:pt idx="2466">
                  <c:v>1.1139187642001669E-2</c:v>
                </c:pt>
                <c:pt idx="2467">
                  <c:v>1.1130092540224956E-2</c:v>
                </c:pt>
                <c:pt idx="2468">
                  <c:v>1.1120968671944065E-2</c:v>
                </c:pt>
                <c:pt idx="2469">
                  <c:v>1.1111816005247022E-2</c:v>
                </c:pt>
                <c:pt idx="2470">
                  <c:v>1.1102634508219356E-2</c:v>
                </c:pt>
                <c:pt idx="2471">
                  <c:v>1.1093424148946596E-2</c:v>
                </c:pt>
                <c:pt idx="2472">
                  <c:v>1.1084184895521765E-2</c:v>
                </c:pt>
                <c:pt idx="2473">
                  <c:v>1.1074916716022898E-2</c:v>
                </c:pt>
                <c:pt idx="2474">
                  <c:v>1.1067108571853047E-2</c:v>
                </c:pt>
                <c:pt idx="2475">
                  <c:v>1.1056293451167654E-2</c:v>
                </c:pt>
                <c:pt idx="2476">
                  <c:v>1.1046938301989828E-2</c:v>
                </c:pt>
                <c:pt idx="2477">
                  <c:v>1.1037554099090074E-2</c:v>
                </c:pt>
                <c:pt idx="2478">
                  <c:v>1.1028140810566411E-2</c:v>
                </c:pt>
                <c:pt idx="2479">
                  <c:v>1.1018698404504368E-2</c:v>
                </c:pt>
                <c:pt idx="2480">
                  <c:v>1.1009226848991971E-2</c:v>
                </c:pt>
                <c:pt idx="2481">
                  <c:v>1.0999726112122243E-2</c:v>
                </c:pt>
                <c:pt idx="2482">
                  <c:v>1.0990196161980714E-2</c:v>
                </c:pt>
                <c:pt idx="2483">
                  <c:v>1.0980636966665402E-2</c:v>
                </c:pt>
                <c:pt idx="2484">
                  <c:v>1.0971048494259339E-2</c:v>
                </c:pt>
                <c:pt idx="2485">
                  <c:v>1.0961430712858045E-2</c:v>
                </c:pt>
                <c:pt idx="2486">
                  <c:v>1.0951783590554542E-2</c:v>
                </c:pt>
                <c:pt idx="2487">
                  <c:v>1.0942107095439357E-2</c:v>
                </c:pt>
                <c:pt idx="2488">
                  <c:v>1.0932354684780321E-2</c:v>
                </c:pt>
                <c:pt idx="2489">
                  <c:v>1.0922403281089232E-2</c:v>
                </c:pt>
                <c:pt idx="2490">
                  <c:v>1.0912256146284327E-2</c:v>
                </c:pt>
                <c:pt idx="2491">
                  <c:v>1.0901924153065845E-2</c:v>
                </c:pt>
                <c:pt idx="2492">
                  <c:v>1.0893186593323645E-2</c:v>
                </c:pt>
                <c:pt idx="2493">
                  <c:v>1.0882630348879558E-2</c:v>
                </c:pt>
                <c:pt idx="2494">
                  <c:v>1.0872094458501487E-2</c:v>
                </c:pt>
                <c:pt idx="2495">
                  <c:v>1.086157898760194E-2</c:v>
                </c:pt>
                <c:pt idx="2496">
                  <c:v>1.0848747161619312E-2</c:v>
                </c:pt>
                <c:pt idx="2497">
                  <c:v>1.0838860264567041E-2</c:v>
                </c:pt>
                <c:pt idx="2498">
                  <c:v>1.0828409937920502E-2</c:v>
                </c:pt>
                <c:pt idx="2499">
                  <c:v>1.0817980309162367E-2</c:v>
                </c:pt>
                <c:pt idx="2500">
                  <c:v>1.0809310214496366E-2</c:v>
                </c:pt>
                <c:pt idx="2501">
                  <c:v>1.0797183406952016E-2</c:v>
                </c:pt>
                <c:pt idx="2502">
                  <c:v>1.0786816264307664E-2</c:v>
                </c:pt>
                <c:pt idx="2503">
                  <c:v>1.0776470081182432E-2</c:v>
                </c:pt>
                <c:pt idx="2504">
                  <c:v>1.0766144922979004E-2</c:v>
                </c:pt>
                <c:pt idx="2505">
                  <c:v>1.0755840855102561E-2</c:v>
                </c:pt>
                <c:pt idx="2506">
                  <c:v>1.0745557942955786E-2</c:v>
                </c:pt>
                <c:pt idx="2507">
                  <c:v>1.0735296251951354E-2</c:v>
                </c:pt>
                <c:pt idx="2508">
                  <c:v>1.0725055847489451E-2</c:v>
                </c:pt>
                <c:pt idx="2509">
                  <c:v>1.0714836794977756E-2</c:v>
                </c:pt>
                <c:pt idx="2510">
                  <c:v>1.070463915982145E-2</c:v>
                </c:pt>
                <c:pt idx="2511">
                  <c:v>1.0694463007420718E-2</c:v>
                </c:pt>
                <c:pt idx="2512">
                  <c:v>1.0684308403185738E-2</c:v>
                </c:pt>
                <c:pt idx="2513">
                  <c:v>1.0674175412516695E-2</c:v>
                </c:pt>
                <c:pt idx="2514">
                  <c:v>1.0664064100826265E-2</c:v>
                </c:pt>
                <c:pt idx="2515">
                  <c:v>1.0653974533512134E-2</c:v>
                </c:pt>
                <c:pt idx="2516">
                  <c:v>1.0643906775976986E-2</c:v>
                </c:pt>
                <c:pt idx="2517">
                  <c:v>1.06338608936285E-2</c:v>
                </c:pt>
                <c:pt idx="2518">
                  <c:v>1.0623836951871857E-2</c:v>
                </c:pt>
                <c:pt idx="2519">
                  <c:v>1.0613835016112239E-2</c:v>
                </c:pt>
                <c:pt idx="2520">
                  <c:v>1.0603855151747332E-2</c:v>
                </c:pt>
                <c:pt idx="2521">
                  <c:v>1.0593897424187315E-2</c:v>
                </c:pt>
                <c:pt idx="2522">
                  <c:v>1.0585618827813633E-2</c:v>
                </c:pt>
                <c:pt idx="2523">
                  <c:v>1.0574048641087685E-2</c:v>
                </c:pt>
                <c:pt idx="2524">
                  <c:v>1.0564157716355937E-2</c:v>
                </c:pt>
                <c:pt idx="2525">
                  <c:v>1.055428919004231E-2</c:v>
                </c:pt>
                <c:pt idx="2526">
                  <c:v>1.0544443127549485E-2</c:v>
                </c:pt>
                <c:pt idx="2527">
                  <c:v>1.053461959427765E-2</c:v>
                </c:pt>
                <c:pt idx="2528">
                  <c:v>1.0524818655634482E-2</c:v>
                </c:pt>
                <c:pt idx="2529">
                  <c:v>1.0515040377022666E-2</c:v>
                </c:pt>
                <c:pt idx="2530">
                  <c:v>1.0505284823839889E-2</c:v>
                </c:pt>
                <c:pt idx="2531">
                  <c:v>1.0495552061491331E-2</c:v>
                </c:pt>
                <c:pt idx="2532">
                  <c:v>1.0485842155389669E-2</c:v>
                </c:pt>
                <c:pt idx="2533">
                  <c:v>1.0476155170922596E-2</c:v>
                </c:pt>
                <c:pt idx="2534">
                  <c:v>1.0465419200419109E-2</c:v>
                </c:pt>
                <c:pt idx="2535">
                  <c:v>1.0458454975132673E-2</c:v>
                </c:pt>
                <c:pt idx="2536">
                  <c:v>1.0447232401400719E-2</c:v>
                </c:pt>
                <c:pt idx="2537">
                  <c:v>1.0437637757528817E-2</c:v>
                </c:pt>
                <c:pt idx="2538">
                  <c:v>1.042806636230742E-2</c:v>
                </c:pt>
                <c:pt idx="2539">
                  <c:v>1.0416627249349796E-2</c:v>
                </c:pt>
                <c:pt idx="2540">
                  <c:v>1.0408162469516867E-2</c:v>
                </c:pt>
                <c:pt idx="2541">
                  <c:v>1.0398663160698606E-2</c:v>
                </c:pt>
                <c:pt idx="2542">
                  <c:v>1.0389187365881415E-2</c:v>
                </c:pt>
                <c:pt idx="2543">
                  <c:v>1.0379735150471038E-2</c:v>
                </c:pt>
                <c:pt idx="2544">
                  <c:v>1.0371873303961656E-2</c:v>
                </c:pt>
                <c:pt idx="2545">
                  <c:v>1.0362464160051932E-2</c:v>
                </c:pt>
                <c:pt idx="2546">
                  <c:v>1.0353078774951412E-2</c:v>
                </c:pt>
                <c:pt idx="2547">
                  <c:v>1.0343717214064923E-2</c:v>
                </c:pt>
                <c:pt idx="2548">
                  <c:v>1.0332830053596101E-2</c:v>
                </c:pt>
                <c:pt idx="2549">
                  <c:v>1.0323520688064747E-2</c:v>
                </c:pt>
                <c:pt idx="2550">
                  <c:v>1.0314235359754637E-2</c:v>
                </c:pt>
                <c:pt idx="2551">
                  <c:v>1.0304462265040004E-2</c:v>
                </c:pt>
                <c:pt idx="2552">
                  <c:v>1.0295737076390196E-2</c:v>
                </c:pt>
                <c:pt idx="2553">
                  <c:v>1.0286524252142196E-2</c:v>
                </c:pt>
                <c:pt idx="2554">
                  <c:v>1.0277335726715216E-2</c:v>
                </c:pt>
                <c:pt idx="2555">
                  <c:v>1.026345111036342E-2</c:v>
                </c:pt>
                <c:pt idx="2556">
                  <c:v>1.0259031833942139E-2</c:v>
                </c:pt>
                <c:pt idx="2557">
                  <c:v>1.024991659739464E-2</c:v>
                </c:pt>
                <c:pt idx="2558">
                  <c:v>1.0240825921275671E-2</c:v>
                </c:pt>
                <c:pt idx="2559">
                  <c:v>1.023175987098582E-2</c:v>
                </c:pt>
                <c:pt idx="2560">
                  <c:v>1.0222718511925674E-2</c:v>
                </c:pt>
                <c:pt idx="2561">
                  <c:v>1.0213701909495823E-2</c:v>
                </c:pt>
                <c:pt idx="2562">
                  <c:v>1.0204710129096854E-2</c:v>
                </c:pt>
                <c:pt idx="2563">
                  <c:v>1.0195743236129356E-2</c:v>
                </c:pt>
                <c:pt idx="2564">
                  <c:v>1.0186801295996493E-2</c:v>
                </c:pt>
                <c:pt idx="2565">
                  <c:v>1.0177393569291981E-2</c:v>
                </c:pt>
                <c:pt idx="2566">
                  <c:v>1.0168992535831879E-2</c:v>
                </c:pt>
                <c:pt idx="2567">
                  <c:v>1.0160125846601302E-2</c:v>
                </c:pt>
                <c:pt idx="2568">
                  <c:v>1.0151284371807715E-2</c:v>
                </c:pt>
                <c:pt idx="2569">
                  <c:v>1.0142468176849126E-2</c:v>
                </c:pt>
                <c:pt idx="2570">
                  <c:v>1.0133677327126125E-2</c:v>
                </c:pt>
                <c:pt idx="2571">
                  <c:v>1.012491188804188E-2</c:v>
                </c:pt>
                <c:pt idx="2572">
                  <c:v>1.0116171924994399E-2</c:v>
                </c:pt>
                <c:pt idx="2573">
                  <c:v>1.0107457503384269E-2</c:v>
                </c:pt>
                <c:pt idx="2574">
                  <c:v>1.0100199598563897E-2</c:v>
                </c:pt>
                <c:pt idx="2575">
                  <c:v>1.0090105546078419E-2</c:v>
                </c:pt>
                <c:pt idx="2576">
                  <c:v>1.0081468141183875E-2</c:v>
                </c:pt>
                <c:pt idx="2577">
                  <c:v>1.0072856539326457E-2</c:v>
                </c:pt>
                <c:pt idx="2578">
                  <c:v>1.0063330426725935E-2</c:v>
                </c:pt>
                <c:pt idx="2579">
                  <c:v>1.0055711006338246E-2</c:v>
                </c:pt>
                <c:pt idx="2580">
                  <c:v>1.0047177206000894E-2</c:v>
                </c:pt>
                <c:pt idx="2581">
                  <c:v>1.0038669470303021E-2</c:v>
                </c:pt>
                <c:pt idx="2582">
                  <c:v>1.0030187864647794E-2</c:v>
                </c:pt>
                <c:pt idx="2583">
                  <c:v>1.002173245443322E-2</c:v>
                </c:pt>
                <c:pt idx="2584">
                  <c:v>1.0013303305059892E-2</c:v>
                </c:pt>
                <c:pt idx="2585">
                  <c:v>1.0004900481925816E-2</c:v>
                </c:pt>
                <c:pt idx="2586">
                  <c:v>9.9965240504367378E-3</c:v>
                </c:pt>
                <c:pt idx="2587">
                  <c:v>9.9881740759829342E-3</c:v>
                </c:pt>
                <c:pt idx="2588">
                  <c:v>9.9798506239753039E-3</c:v>
                </c:pt>
                <c:pt idx="2589">
                  <c:v>9.9715537598066995E-3</c:v>
                </c:pt>
                <c:pt idx="2590">
                  <c:v>9.9632835488802918E-3</c:v>
                </c:pt>
                <c:pt idx="2591">
                  <c:v>9.9515153267157944E-3</c:v>
                </c:pt>
                <c:pt idx="2592">
                  <c:v>9.9433101173651197E-3</c:v>
                </c:pt>
                <c:pt idx="2593">
                  <c:v>9.9351317854901745E-3</c:v>
                </c:pt>
                <c:pt idx="2594">
                  <c:v>9.9269803964838112E-3</c:v>
                </c:pt>
                <c:pt idx="2595">
                  <c:v>9.9188560157491956E-3</c:v>
                </c:pt>
                <c:pt idx="2596">
                  <c:v>9.9120782035593581E-3</c:v>
                </c:pt>
                <c:pt idx="2597">
                  <c:v>9.9040028712251062E-3</c:v>
                </c:pt>
                <c:pt idx="2598">
                  <c:v>9.895954726557259E-3</c:v>
                </c:pt>
                <c:pt idx="2599">
                  <c:v>9.8879338349692047E-3</c:v>
                </c:pt>
                <c:pt idx="2600">
                  <c:v>9.8786415251394012E-3</c:v>
                </c:pt>
                <c:pt idx="2601">
                  <c:v>9.8706805674347326E-3</c:v>
                </c:pt>
                <c:pt idx="2602">
                  <c:v>9.8627470758007717E-3</c:v>
                </c:pt>
                <c:pt idx="2603">
                  <c:v>9.8548411156381081E-3</c:v>
                </c:pt>
                <c:pt idx="2604">
                  <c:v>9.8469627523473276E-3</c:v>
                </c:pt>
                <c:pt idx="2605">
                  <c:v>9.8395360273828558E-3</c:v>
                </c:pt>
                <c:pt idx="2606">
                  <c:v>9.8294807409340379E-3</c:v>
                </c:pt>
                <c:pt idx="2607">
                  <c:v>9.8239143233351811E-3</c:v>
                </c:pt>
                <c:pt idx="2608">
                  <c:v>9.8161452179255093E-3</c:v>
                </c:pt>
                <c:pt idx="2609">
                  <c:v>9.8079871779897035E-3</c:v>
                </c:pt>
                <c:pt idx="2610">
                  <c:v>9.8002757693425816E-3</c:v>
                </c:pt>
                <c:pt idx="2611">
                  <c:v>9.7925924153688844E-3</c:v>
                </c:pt>
                <c:pt idx="2612">
                  <c:v>9.7849371814666183E-3</c:v>
                </c:pt>
                <c:pt idx="2613">
                  <c:v>9.77771977299291E-3</c:v>
                </c:pt>
                <c:pt idx="2614">
                  <c:v>9.770119158234003E-3</c:v>
                </c:pt>
                <c:pt idx="2615">
                  <c:v>9.7625468541542304E-3</c:v>
                </c:pt>
                <c:pt idx="2616">
                  <c:v>9.7550029261519455E-3</c:v>
                </c:pt>
                <c:pt idx="2617">
                  <c:v>9.7470851021092524E-3</c:v>
                </c:pt>
                <c:pt idx="2618">
                  <c:v>9.7395999620685635E-3</c:v>
                </c:pt>
                <c:pt idx="2619">
                  <c:v>9.7321433999085806E-3</c:v>
                </c:pt>
                <c:pt idx="2620">
                  <c:v>9.7247154810247358E-3</c:v>
                </c:pt>
                <c:pt idx="2621">
                  <c:v>9.7173162708253536E-3</c:v>
                </c:pt>
                <c:pt idx="2622">
                  <c:v>9.7099458347058645E-3</c:v>
                </c:pt>
                <c:pt idx="2623">
                  <c:v>9.7026042380694358E-3</c:v>
                </c:pt>
                <c:pt idx="2624">
                  <c:v>9.6952915463166534E-3</c:v>
                </c:pt>
                <c:pt idx="2625">
                  <c:v>9.6880078248455289E-3</c:v>
                </c:pt>
                <c:pt idx="2626">
                  <c:v>9.6811387185535835E-3</c:v>
                </c:pt>
                <c:pt idx="2627">
                  <c:v>9.6739112438548602E-3</c:v>
                </c:pt>
                <c:pt idx="2628">
                  <c:v>9.6667129300458399E-3</c:v>
                </c:pt>
                <c:pt idx="2629">
                  <c:v>9.6595438425248759E-3</c:v>
                </c:pt>
                <c:pt idx="2630">
                  <c:v>9.6520260607895064E-3</c:v>
                </c:pt>
                <c:pt idx="2631">
                  <c:v>9.6449175344464639E-3</c:v>
                </c:pt>
                <c:pt idx="2632">
                  <c:v>9.6378384361943542E-3</c:v>
                </c:pt>
                <c:pt idx="2633">
                  <c:v>9.6307888314363429E-3</c:v>
                </c:pt>
                <c:pt idx="2634">
                  <c:v>9.6237687855755955E-3</c:v>
                </c:pt>
                <c:pt idx="2635">
                  <c:v>9.6171467319372539E-3</c:v>
                </c:pt>
                <c:pt idx="2636">
                  <c:v>9.6101840596771737E-3</c:v>
                </c:pt>
                <c:pt idx="2637">
                  <c:v>9.6032511369186224E-3</c:v>
                </c:pt>
                <c:pt idx="2638">
                  <c:v>9.5956231490812449E-3</c:v>
                </c:pt>
                <c:pt idx="2639">
                  <c:v>9.5891142287411156E-3</c:v>
                </c:pt>
                <c:pt idx="2640">
                  <c:v>9.5822729096814718E-3</c:v>
                </c:pt>
                <c:pt idx="2641">
                  <c:v>9.5754616073335224E-3</c:v>
                </c:pt>
                <c:pt idx="2642">
                  <c:v>9.5686803870901234E-3</c:v>
                </c:pt>
                <c:pt idx="2643">
                  <c:v>9.5609673402334335E-3</c:v>
                </c:pt>
                <c:pt idx="2644">
                  <c:v>9.5542508018911596E-3</c:v>
                </c:pt>
                <c:pt idx="2645">
                  <c:v>9.5475645512025607E-3</c:v>
                </c:pt>
                <c:pt idx="2646">
                  <c:v>9.5409086535759632E-3</c:v>
                </c:pt>
                <c:pt idx="2647">
                  <c:v>9.5342831744171085E-3</c:v>
                </c:pt>
                <c:pt idx="2648">
                  <c:v>9.5287159925375575E-3</c:v>
                </c:pt>
                <c:pt idx="2649">
                  <c:v>9.5221455062710625E-3</c:v>
                </c:pt>
                <c:pt idx="2650">
                  <c:v>9.5156056178745188E-3</c:v>
                </c:pt>
                <c:pt idx="2651">
                  <c:v>9.5090963927556074E-3</c:v>
                </c:pt>
                <c:pt idx="2652">
                  <c:v>9.5016143446699057E-3</c:v>
                </c:pt>
                <c:pt idx="2653">
                  <c:v>9.4951727497504992E-3</c:v>
                </c:pt>
                <c:pt idx="2654">
                  <c:v>9.4887620311184268E-3</c:v>
                </c:pt>
                <c:pt idx="2655">
                  <c:v>9.4823822541742764E-3</c:v>
                </c:pt>
                <c:pt idx="2656">
                  <c:v>9.4738998824500653E-3</c:v>
                </c:pt>
                <c:pt idx="2657">
                  <c:v>9.4675931359200494E-3</c:v>
                </c:pt>
                <c:pt idx="2658">
                  <c:v>9.4613175515728676E-3</c:v>
                </c:pt>
                <c:pt idx="2659">
                  <c:v>9.4550731948211952E-3</c:v>
                </c:pt>
                <c:pt idx="2660">
                  <c:v>9.4482919060840369E-3</c:v>
                </c:pt>
                <c:pt idx="2661">
                  <c:v>9.4426784256976259E-3</c:v>
                </c:pt>
                <c:pt idx="2662">
                  <c:v>9.4365281441335935E-3</c:v>
                </c:pt>
                <c:pt idx="2663">
                  <c:v>9.4304093517783016E-3</c:v>
                </c:pt>
                <c:pt idx="2664">
                  <c:v>9.4243221140294375E-3</c:v>
                </c:pt>
                <c:pt idx="2665">
                  <c:v>9.4182664962971785E-3</c:v>
                </c:pt>
                <c:pt idx="2666">
                  <c:v>9.4122425639867058E-3</c:v>
                </c:pt>
                <c:pt idx="2667">
                  <c:v>9.4062503824957067E-3</c:v>
                </c:pt>
                <c:pt idx="2668">
                  <c:v>9.4002900172343584E-3</c:v>
                </c:pt>
                <c:pt idx="2669">
                  <c:v>9.3943615336078423E-3</c:v>
                </c:pt>
                <c:pt idx="2670">
                  <c:v>9.3884649970213396E-3</c:v>
                </c:pt>
                <c:pt idx="2671">
                  <c:v>9.3826004728800316E-3</c:v>
                </c:pt>
                <c:pt idx="2672">
                  <c:v>9.3767680265866016E-3</c:v>
                </c:pt>
                <c:pt idx="2673">
                  <c:v>9.3718370456626777E-3</c:v>
                </c:pt>
                <c:pt idx="2674">
                  <c:v>9.3651996291715944E-3</c:v>
                </c:pt>
                <c:pt idx="2675">
                  <c:v>9.3594638088603799E-3</c:v>
                </c:pt>
                <c:pt idx="2676">
                  <c:v>9.3537603280227644E-3</c:v>
                </c:pt>
                <c:pt idx="2677">
                  <c:v>9.3480892520664272E-3</c:v>
                </c:pt>
                <c:pt idx="2678">
                  <c:v>9.3424506463965495E-3</c:v>
                </c:pt>
                <c:pt idx="2679">
                  <c:v>9.3368445764133168E-3</c:v>
                </c:pt>
                <c:pt idx="2680">
                  <c:v>9.3312711075344001E-3</c:v>
                </c:pt>
                <c:pt idx="2681">
                  <c:v>9.3257303051574869E-3</c:v>
                </c:pt>
                <c:pt idx="2682">
                  <c:v>9.3202222346927543E-3</c:v>
                </c:pt>
                <c:pt idx="2683">
                  <c:v>9.3147469615478817E-3</c:v>
                </c:pt>
                <c:pt idx="2684">
                  <c:v>9.3093045511280503E-3</c:v>
                </c:pt>
                <c:pt idx="2685">
                  <c:v>9.3038950688434374E-3</c:v>
                </c:pt>
                <c:pt idx="2686">
                  <c:v>9.2993025219263673E-3</c:v>
                </c:pt>
                <c:pt idx="2687">
                  <c:v>9.2931751503055882E-3</c:v>
                </c:pt>
                <c:pt idx="2688">
                  <c:v>9.2878648448677104E-3</c:v>
                </c:pt>
                <c:pt idx="2689">
                  <c:v>9.2825877291932701E-3</c:v>
                </c:pt>
                <c:pt idx="2690">
                  <c:v>9.2773438686949428E-3</c:v>
                </c:pt>
                <c:pt idx="2691">
                  <c:v>9.2721333287754115E-3</c:v>
                </c:pt>
                <c:pt idx="2692">
                  <c:v>9.2669561748498497E-3</c:v>
                </c:pt>
                <c:pt idx="2693">
                  <c:v>9.2618124723184425E-3</c:v>
                </c:pt>
                <c:pt idx="2694">
                  <c:v>9.2540390722553687E-3</c:v>
                </c:pt>
                <c:pt idx="2695">
                  <c:v>9.251143716975968E-3</c:v>
                </c:pt>
                <c:pt idx="2696">
                  <c:v>9.2465827272109058E-3</c:v>
                </c:pt>
                <c:pt idx="2697">
                  <c:v>9.2415734843703801E-3</c:v>
                </c:pt>
                <c:pt idx="2698">
                  <c:v>9.2365980199723974E-3</c:v>
                </c:pt>
                <c:pt idx="2699">
                  <c:v>9.2323521191102053E-3</c:v>
                </c:pt>
                <c:pt idx="2700">
                  <c:v>9.2274375037582831E-3</c:v>
                </c:pt>
                <c:pt idx="2701">
                  <c:v>9.222556846255307E-3</c:v>
                </c:pt>
                <c:pt idx="2702">
                  <c:v>9.2177102120082691E-3</c:v>
                </c:pt>
                <c:pt idx="2703">
                  <c:v>9.2128976664296695E-3</c:v>
                </c:pt>
                <c:pt idx="2704">
                  <c:v>9.2074582438977925E-3</c:v>
                </c:pt>
                <c:pt idx="2705">
                  <c:v>9.2027210601025589E-3</c:v>
                </c:pt>
                <c:pt idx="2706">
                  <c:v>9.1978029372861356E-3</c:v>
                </c:pt>
                <c:pt idx="2707">
                  <c:v>9.1933496631141365E-3</c:v>
                </c:pt>
                <c:pt idx="2708">
                  <c:v>9.1887155807388043E-3</c:v>
                </c:pt>
                <c:pt idx="2709">
                  <c:v>9.1841159963329533E-3</c:v>
                </c:pt>
                <c:pt idx="2710">
                  <c:v>9.1795509752992666E-3</c:v>
                </c:pt>
                <c:pt idx="2711">
                  <c:v>9.1750205830554155E-3</c:v>
                </c:pt>
                <c:pt idx="2712">
                  <c:v>9.1705248850115773E-3</c:v>
                </c:pt>
                <c:pt idx="2713">
                  <c:v>9.1660639465804272E-3</c:v>
                </c:pt>
                <c:pt idx="2714">
                  <c:v>9.1616378331796366E-3</c:v>
                </c:pt>
                <c:pt idx="2715">
                  <c:v>9.1572466102143868E-3</c:v>
                </c:pt>
                <c:pt idx="2716">
                  <c:v>9.152890343107345E-3</c:v>
                </c:pt>
                <c:pt idx="2717">
                  <c:v>9.1485690972611944E-3</c:v>
                </c:pt>
                <c:pt idx="2718">
                  <c:v>9.1442829380961044E-3</c:v>
                </c:pt>
                <c:pt idx="2719">
                  <c:v>9.1400319310272482E-3</c:v>
                </c:pt>
                <c:pt idx="2720">
                  <c:v>9.1358161414697991E-3</c:v>
                </c:pt>
                <c:pt idx="2721">
                  <c:v>9.1316356348314365E-3</c:v>
                </c:pt>
                <c:pt idx="2722">
                  <c:v>9.1274904765298315E-3</c:v>
                </c:pt>
                <c:pt idx="2723">
                  <c:v>9.1233807319801574E-3</c:v>
                </c:pt>
                <c:pt idx="2724">
                  <c:v>9.1193064666025836E-3</c:v>
                </c:pt>
                <c:pt idx="2725">
                  <c:v>9.1152677458047893E-3</c:v>
                </c:pt>
                <c:pt idx="2726">
                  <c:v>9.1112646350044457E-3</c:v>
                </c:pt>
                <c:pt idx="2727">
                  <c:v>9.1072971996242202E-3</c:v>
                </c:pt>
                <c:pt idx="2728">
                  <c:v>9.1033655050717921E-3</c:v>
                </c:pt>
                <c:pt idx="2729">
                  <c:v>9.0994696167673306E-3</c:v>
                </c:pt>
                <c:pt idx="2730">
                  <c:v>9.0956096001260089E-3</c:v>
                </c:pt>
                <c:pt idx="2731">
                  <c:v>9.0917855205704945E-3</c:v>
                </c:pt>
                <c:pt idx="2732">
                  <c:v>9.0879974435034705E-3</c:v>
                </c:pt>
                <c:pt idx="2733">
                  <c:v>9.0842454343575962E-3</c:v>
                </c:pt>
                <c:pt idx="2734">
                  <c:v>9.0809736166901113E-3</c:v>
                </c:pt>
                <c:pt idx="2735">
                  <c:v>9.0768498814849941E-3</c:v>
                </c:pt>
                <c:pt idx="2736">
                  <c:v>9.0732064685911107E-3</c:v>
                </c:pt>
                <c:pt idx="2737">
                  <c:v>9.0695993852840662E-3</c:v>
                </c:pt>
                <c:pt idx="2738">
                  <c:v>9.0660286969915238E-3</c:v>
                </c:pt>
                <c:pt idx="2739">
                  <c:v>9.0624944691161669E-3</c:v>
                </c:pt>
                <c:pt idx="2740">
                  <c:v>9.0589967670881566E-3</c:v>
                </c:pt>
                <c:pt idx="2741">
                  <c:v>9.0555356563226663E-3</c:v>
                </c:pt>
                <c:pt idx="2742">
                  <c:v>9.0521112022448613E-3</c:v>
                </c:pt>
                <c:pt idx="2743">
                  <c:v>9.0487234702699149E-3</c:v>
                </c:pt>
                <c:pt idx="2744">
                  <c:v>9.0453725258179962E-3</c:v>
                </c:pt>
                <c:pt idx="2745">
                  <c:v>9.0420584343117727E-3</c:v>
                </c:pt>
                <c:pt idx="2746">
                  <c:v>9.0387812611714136E-3</c:v>
                </c:pt>
                <c:pt idx="2747">
                  <c:v>9.0355410718245821E-3</c:v>
                </c:pt>
                <c:pt idx="2748">
                  <c:v>9.0323379316814556E-3</c:v>
                </c:pt>
                <c:pt idx="2749">
                  <c:v>9.0291719061696973E-3</c:v>
                </c:pt>
                <c:pt idx="2750">
                  <c:v>9.0260430607094766E-3</c:v>
                </c:pt>
                <c:pt idx="2751">
                  <c:v>9.0229514607259587E-3</c:v>
                </c:pt>
                <c:pt idx="2752">
                  <c:v>9.020306448424633E-3</c:v>
                </c:pt>
                <c:pt idx="2753">
                  <c:v>9.0172791399521571E-3</c:v>
                </c:pt>
                <c:pt idx="2754">
                  <c:v>9.0142892506788509E-3</c:v>
                </c:pt>
                <c:pt idx="2755">
                  <c:v>9.0113368460352297E-3</c:v>
                </c:pt>
                <c:pt idx="2756">
                  <c:v>9.008054432742274E-3</c:v>
                </c:pt>
                <c:pt idx="2757">
                  <c:v>9.0050990331311011E-3</c:v>
                </c:pt>
                <c:pt idx="2758">
                  <c:v>9.0023586296980596E-3</c:v>
                </c:pt>
                <c:pt idx="2759">
                  <c:v>8.9995673487591743E-3</c:v>
                </c:pt>
                <c:pt idx="2760">
                  <c:v>8.9970576363793599E-3</c:v>
                </c:pt>
                <c:pt idx="2761">
                  <c:v>8.9940983551811682E-3</c:v>
                </c:pt>
                <c:pt idx="2762">
                  <c:v>8.9914207733923779E-3</c:v>
                </c:pt>
                <c:pt idx="2763">
                  <c:v>8.9887812221697838E-3</c:v>
                </c:pt>
                <c:pt idx="2764">
                  <c:v>8.9861797669435473E-3</c:v>
                </c:pt>
                <c:pt idx="2765">
                  <c:v>8.9836164731363355E-3</c:v>
                </c:pt>
                <c:pt idx="2766">
                  <c:v>8.9810914061808078E-3</c:v>
                </c:pt>
                <c:pt idx="2767">
                  <c:v>8.9786046314971335E-3</c:v>
                </c:pt>
                <c:pt idx="2768">
                  <c:v>8.9761562145204699E-3</c:v>
                </c:pt>
                <c:pt idx="2769">
                  <c:v>8.9737462206709862E-3</c:v>
                </c:pt>
                <c:pt idx="2770">
                  <c:v>8.9713747153838397E-3</c:v>
                </c:pt>
                <c:pt idx="2771">
                  <c:v>8.9690417640866937E-3</c:v>
                </c:pt>
                <c:pt idx="2772">
                  <c:v>8.9667474322072116E-3</c:v>
                </c:pt>
                <c:pt idx="2773">
                  <c:v>8.9646310701306745E-3</c:v>
                </c:pt>
                <c:pt idx="2774">
                  <c:v>8.9622748884143899E-3</c:v>
                </c:pt>
                <c:pt idx="2775">
                  <c:v>8.9600968073663689E-3</c:v>
                </c:pt>
                <c:pt idx="2776">
                  <c:v>8.9579576074566569E-3</c:v>
                </c:pt>
                <c:pt idx="2777">
                  <c:v>8.9558573541154152E-3</c:v>
                </c:pt>
                <c:pt idx="2778">
                  <c:v>8.953796112775303E-3</c:v>
                </c:pt>
                <c:pt idx="2779">
                  <c:v>8.9517739488614856E-3</c:v>
                </c:pt>
                <c:pt idx="2780">
                  <c:v>8.9497909278141163E-3</c:v>
                </c:pt>
                <c:pt idx="2781">
                  <c:v>8.9478471150608585E-3</c:v>
                </c:pt>
                <c:pt idx="2782">
                  <c:v>8.9459425760368694E-3</c:v>
                </c:pt>
                <c:pt idx="2783">
                  <c:v>8.9440773761723102E-3</c:v>
                </c:pt>
                <c:pt idx="2784">
                  <c:v>8.9422515809048364E-3</c:v>
                </c:pt>
                <c:pt idx="2785">
                  <c:v>8.9404652556671071E-3</c:v>
                </c:pt>
                <c:pt idx="2786">
                  <c:v>8.9387184658867858E-3</c:v>
                </c:pt>
                <c:pt idx="2787">
                  <c:v>8.9370112770065235E-3</c:v>
                </c:pt>
                <c:pt idx="2788">
                  <c:v>8.9353437544589798E-3</c:v>
                </c:pt>
                <c:pt idx="2789">
                  <c:v>8.9337159636743158E-3</c:v>
                </c:pt>
                <c:pt idx="2790">
                  <c:v>8.9321279700976808E-3</c:v>
                </c:pt>
                <c:pt idx="2791">
                  <c:v>8.9305798391567381E-3</c:v>
                </c:pt>
                <c:pt idx="2792">
                  <c:v>8.9290716362916411E-3</c:v>
                </c:pt>
                <c:pt idx="2793">
                  <c:v>8.927603426937547E-3</c:v>
                </c:pt>
                <c:pt idx="2794">
                  <c:v>8.9261876495702365E-3</c:v>
                </c:pt>
                <c:pt idx="2795">
                  <c:v>8.9247872505154868E-3</c:v>
                </c:pt>
                <c:pt idx="2796">
                  <c:v>8.9234394143253293E-3</c:v>
                </c:pt>
                <c:pt idx="2797">
                  <c:v>8.9221318333942978E-3</c:v>
                </c:pt>
                <c:pt idx="2798">
                  <c:v>8.9208645731675418E-3</c:v>
                </c:pt>
                <c:pt idx="2799">
                  <c:v>8.9196376990802184E-3</c:v>
                </c:pt>
                <c:pt idx="2800">
                  <c:v>8.918451276572481E-3</c:v>
                </c:pt>
                <c:pt idx="2801">
                  <c:v>8.917305371086981E-3</c:v>
                </c:pt>
                <c:pt idx="2802">
                  <c:v>8.9162000480638715E-3</c:v>
                </c:pt>
                <c:pt idx="2803">
                  <c:v>8.9151353729433058E-3</c:v>
                </c:pt>
                <c:pt idx="2804">
                  <c:v>8.9139501463278824E-3</c:v>
                </c:pt>
                <c:pt idx="2805">
                  <c:v>8.9129553907071491E-3</c:v>
                </c:pt>
                <c:pt idx="2806">
                  <c:v>8.9120014565640428E-3</c:v>
                </c:pt>
                <c:pt idx="2807">
                  <c:v>8.9110884093347911E-3</c:v>
                </c:pt>
                <c:pt idx="2808">
                  <c:v>8.9104240063164752E-3</c:v>
                </c:pt>
                <c:pt idx="2809">
                  <c:v>8.9096045928843681E-3</c:v>
                </c:pt>
                <c:pt idx="2810">
                  <c:v>8.908826285453364E-3</c:v>
                </c:pt>
                <c:pt idx="2811">
                  <c:v>8.9080891494636161E-3</c:v>
                </c:pt>
                <c:pt idx="2812">
                  <c:v>8.9072019667213453E-3</c:v>
                </c:pt>
                <c:pt idx="2813">
                  <c:v>8.9067386535984783E-3</c:v>
                </c:pt>
                <c:pt idx="2814">
                  <c:v>8.906125424610889E-3</c:v>
                </c:pt>
                <c:pt idx="2815">
                  <c:v>8.9055536288476511E-3</c:v>
                </c:pt>
                <c:pt idx="2816">
                  <c:v>8.90502333175891E-3</c:v>
                </c:pt>
                <c:pt idx="2817">
                  <c:v>8.904534598784819E-3</c:v>
                </c:pt>
                <c:pt idx="2818">
                  <c:v>8.9040874953780214E-3</c:v>
                </c:pt>
                <c:pt idx="2819">
                  <c:v>8.9036820869811684E-3</c:v>
                </c:pt>
                <c:pt idx="2820">
                  <c:v>8.9033184390444053E-3</c:v>
                </c:pt>
                <c:pt idx="2821">
                  <c:v>8.9029966170203756E-3</c:v>
                </c:pt>
                <c:pt idx="2822">
                  <c:v>8.9027166863592244E-3</c:v>
                </c:pt>
                <c:pt idx="2823">
                  <c:v>8.9024787125011051E-3</c:v>
                </c:pt>
                <c:pt idx="2824">
                  <c:v>8.902282760901159E-3</c:v>
                </c:pt>
                <c:pt idx="2825">
                  <c:v>8.9021288970170254E-3</c:v>
                </c:pt>
                <c:pt idx="2826">
                  <c:v>8.9020171862863595E-3</c:v>
                </c:pt>
                <c:pt idx="2827">
                  <c:v>8.9019476941692988E-3</c:v>
                </c:pt>
                <c:pt idx="2828">
                  <c:v>8.9019204861159884E-3</c:v>
                </c:pt>
                <c:pt idx="2829">
                  <c:v>8.9019356275790718E-3</c:v>
                </c:pt>
                <c:pt idx="2830">
                  <c:v>8.9019931840086941E-3</c:v>
                </c:pt>
                <c:pt idx="2831">
                  <c:v>8.9020932208574988E-3</c:v>
                </c:pt>
                <c:pt idx="2832">
                  <c:v>8.9022358035906191E-3</c:v>
                </c:pt>
                <c:pt idx="2833">
                  <c:v>8.9024209976482083E-3</c:v>
                </c:pt>
                <c:pt idx="2834">
                  <c:v>8.9022596554879721E-3</c:v>
                </c:pt>
                <c:pt idx="2835">
                  <c:v>8.9029194815748447E-3</c:v>
                </c:pt>
                <c:pt idx="2836">
                  <c:v>8.9032329023566725E-3</c:v>
                </c:pt>
                <c:pt idx="2837">
                  <c:v>8.9035891962885305E-3</c:v>
                </c:pt>
                <c:pt idx="2838">
                  <c:v>8.903988428830556E-3</c:v>
                </c:pt>
                <c:pt idx="2839">
                  <c:v>8.9044306654403882E-3</c:v>
                </c:pt>
                <c:pt idx="2840">
                  <c:v>8.9049159715731685E-3</c:v>
                </c:pt>
                <c:pt idx="2841">
                  <c:v>8.9054444126865362E-3</c:v>
                </c:pt>
                <c:pt idx="2842">
                  <c:v>8.9060160542431266E-3</c:v>
                </c:pt>
                <c:pt idx="2843">
                  <c:v>8.906630961700579E-3</c:v>
                </c:pt>
                <c:pt idx="2844">
                  <c:v>8.9072892005190307E-3</c:v>
                </c:pt>
                <c:pt idx="2845">
                  <c:v>8.9079908361561211E-3</c:v>
                </c:pt>
                <c:pt idx="2846">
                  <c:v>8.9090712262873024E-3</c:v>
                </c:pt>
                <c:pt idx="2847">
                  <c:v>8.9090144797989018E-3</c:v>
                </c:pt>
                <c:pt idx="2848">
                  <c:v>8.9103567786030791E-3</c:v>
                </c:pt>
                <c:pt idx="2849">
                  <c:v>8.9112326561385791E-3</c:v>
                </c:pt>
                <c:pt idx="2850">
                  <c:v>8.9121522578058943E-3</c:v>
                </c:pt>
                <c:pt idx="2851">
                  <c:v>8.9134405336498516E-3</c:v>
                </c:pt>
                <c:pt idx="2852">
                  <c:v>8.9140838332405735E-3</c:v>
                </c:pt>
                <c:pt idx="2853">
                  <c:v>8.9151381101592441E-3</c:v>
                </c:pt>
                <c:pt idx="2854">
                  <c:v>8.9162363766486091E-3</c:v>
                </c:pt>
                <c:pt idx="2855">
                  <c:v>8.9173786981763016E-3</c:v>
                </c:pt>
                <c:pt idx="2856">
                  <c:v>8.9179692294656075E-3</c:v>
                </c:pt>
                <c:pt idx="2857">
                  <c:v>8.9191902829439361E-3</c:v>
                </c:pt>
                <c:pt idx="2858">
                  <c:v>8.9204555705300684E-3</c:v>
                </c:pt>
                <c:pt idx="2859">
                  <c:v>8.9217651576773659E-3</c:v>
                </c:pt>
                <c:pt idx="2860">
                  <c:v>8.9237534225917337E-3</c:v>
                </c:pt>
                <c:pt idx="2861">
                  <c:v>8.9251614490974459E-3</c:v>
                </c:pt>
                <c:pt idx="2862">
                  <c:v>8.926832483236169E-3</c:v>
                </c:pt>
                <c:pt idx="2863">
                  <c:v>8.9281111074472758E-3</c:v>
                </c:pt>
                <c:pt idx="2864">
                  <c:v>8.9296528702395486E-3</c:v>
                </c:pt>
                <c:pt idx="2865">
                  <c:v>8.93123934273099E-3</c:v>
                </c:pt>
                <c:pt idx="2866">
                  <c:v>8.9335898784757006E-3</c:v>
                </c:pt>
                <c:pt idx="2867">
                  <c:v>8.9345466786947981E-3</c:v>
                </c:pt>
                <c:pt idx="2868">
                  <c:v>8.9362676731050052E-3</c:v>
                </c:pt>
                <c:pt idx="2869">
                  <c:v>8.9380336391003783E-3</c:v>
                </c:pt>
                <c:pt idx="2870">
                  <c:v>8.9398446421485468E-3</c:v>
                </c:pt>
                <c:pt idx="2871">
                  <c:v>8.9417007477248806E-3</c:v>
                </c:pt>
                <c:pt idx="2872">
                  <c:v>8.9436020212995872E-3</c:v>
                </c:pt>
                <c:pt idx="2873">
                  <c:v>8.945548528345457E-3</c:v>
                </c:pt>
                <c:pt idx="2874">
                  <c:v>8.9475403343378564E-3</c:v>
                </c:pt>
                <c:pt idx="2875">
                  <c:v>8.9495775047547296E-3</c:v>
                </c:pt>
                <c:pt idx="2876">
                  <c:v>8.9516601050662892E-3</c:v>
                </c:pt>
                <c:pt idx="2877">
                  <c:v>8.954055715069964E-3</c:v>
                </c:pt>
                <c:pt idx="2878">
                  <c:v>8.9559618572826634E-3</c:v>
                </c:pt>
                <c:pt idx="2879">
                  <c:v>8.9581811401433717E-3</c:v>
                </c:pt>
                <c:pt idx="2880">
                  <c:v>8.9604461148028117E-3</c:v>
                </c:pt>
                <c:pt idx="2881">
                  <c:v>8.9627568467466664E-3</c:v>
                </c:pt>
                <c:pt idx="2882">
                  <c:v>8.9651134014502986E-3</c:v>
                </c:pt>
                <c:pt idx="2883">
                  <c:v>8.9675158443942374E-3</c:v>
                </c:pt>
                <c:pt idx="2884">
                  <c:v>8.9699642410564252E-3</c:v>
                </c:pt>
                <c:pt idx="2885">
                  <c:v>8.9724586569173859E-3</c:v>
                </c:pt>
                <c:pt idx="2886">
                  <c:v>8.974108446514948E-3</c:v>
                </c:pt>
                <c:pt idx="2887">
                  <c:v>8.9775858081680444E-3</c:v>
                </c:pt>
                <c:pt idx="2888">
                  <c:v>8.9802186745187897E-3</c:v>
                </c:pt>
                <c:pt idx="2889">
                  <c:v>8.9828978220007193E-3</c:v>
                </c:pt>
                <c:pt idx="2890">
                  <c:v>8.9862457597231979E-3</c:v>
                </c:pt>
                <c:pt idx="2891">
                  <c:v>8.9883952222776543E-3</c:v>
                </c:pt>
                <c:pt idx="2892">
                  <c:v>8.9912136060465997E-3</c:v>
                </c:pt>
                <c:pt idx="2893">
                  <c:v>8.9940785328791427E-3</c:v>
                </c:pt>
                <c:pt idx="2894">
                  <c:v>8.9969900682609644E-3</c:v>
                </c:pt>
                <c:pt idx="2895">
                  <c:v>8.9999482776854794E-3</c:v>
                </c:pt>
                <c:pt idx="2896">
                  <c:v>9.0029532266357945E-3</c:v>
                </c:pt>
                <c:pt idx="2897">
                  <c:v>9.0060049806001668E-3</c:v>
                </c:pt>
                <c:pt idx="2898">
                  <c:v>9.0091036050642791E-3</c:v>
                </c:pt>
                <c:pt idx="2899">
                  <c:v>9.0122491655241256E-3</c:v>
                </c:pt>
                <c:pt idx="2900">
                  <c:v>9.0154417274628112E-3</c:v>
                </c:pt>
                <c:pt idx="2901">
                  <c:v>9.0186813563763301E-3</c:v>
                </c:pt>
                <c:pt idx="2902">
                  <c:v>9.0219681177477855E-3</c:v>
                </c:pt>
                <c:pt idx="2903">
                  <c:v>9.0267453813724745E-3</c:v>
                </c:pt>
                <c:pt idx="2904">
                  <c:v>9.0301468799623644E-3</c:v>
                </c:pt>
                <c:pt idx="2905">
                  <c:v>9.0335957355583158E-3</c:v>
                </c:pt>
                <c:pt idx="2906">
                  <c:v>9.037092013658897E-3</c:v>
                </c:pt>
                <c:pt idx="2907">
                  <c:v>9.0406357797549516E-3</c:v>
                </c:pt>
                <c:pt idx="2908">
                  <c:v>9.0434791538921144E-3</c:v>
                </c:pt>
                <c:pt idx="2909">
                  <c:v>9.047111096622127E-3</c:v>
                </c:pt>
                <c:pt idx="2910">
                  <c:v>9.0507907120041739E-3</c:v>
                </c:pt>
                <c:pt idx="2911">
                  <c:v>9.0545180655444736E-3</c:v>
                </c:pt>
                <c:pt idx="2912">
                  <c:v>9.0590692225658229E-3</c:v>
                </c:pt>
                <c:pt idx="2913">
                  <c:v>9.0628992920738227E-3</c:v>
                </c:pt>
                <c:pt idx="2914">
                  <c:v>9.0667773080621572E-3</c:v>
                </c:pt>
                <c:pt idx="2915">
                  <c:v>9.0707033360242426E-3</c:v>
                </c:pt>
                <c:pt idx="2916">
                  <c:v>9.0742751474088834E-3</c:v>
                </c:pt>
                <c:pt idx="2917">
                  <c:v>9.0794509016633995E-3</c:v>
                </c:pt>
                <c:pt idx="2918">
                  <c:v>9.0823607555385877E-3</c:v>
                </c:pt>
                <c:pt idx="2919">
                  <c:v>9.0864759289166486E-3</c:v>
                </c:pt>
                <c:pt idx="2920">
                  <c:v>9.0906394358372111E-3</c:v>
                </c:pt>
                <c:pt idx="2921">
                  <c:v>9.0958775894802654E-3</c:v>
                </c:pt>
                <c:pt idx="2922">
                  <c:v>9.1001484650611985E-3</c:v>
                </c:pt>
                <c:pt idx="2923">
                  <c:v>9.104467886003411E-3</c:v>
                </c:pt>
                <c:pt idx="2924">
                  <c:v>9.1088359178132135E-3</c:v>
                </c:pt>
                <c:pt idx="2925">
                  <c:v>9.112817693323727E-3</c:v>
                </c:pt>
                <c:pt idx="2926">
                  <c:v>9.1172795433305254E-3</c:v>
                </c:pt>
                <c:pt idx="2927">
                  <c:v>9.1217901947562297E-3</c:v>
                </c:pt>
                <c:pt idx="2928">
                  <c:v>9.1263497131111038E-3</c:v>
                </c:pt>
                <c:pt idx="2929">
                  <c:v>9.1314075326639592E-3</c:v>
                </c:pt>
                <c:pt idx="2930">
                  <c:v>9.1360686053556447E-3</c:v>
                </c:pt>
                <c:pt idx="2931">
                  <c:v>9.140778747482297E-3</c:v>
                </c:pt>
                <c:pt idx="2932">
                  <c:v>9.145538024555382E-3</c:v>
                </c:pt>
                <c:pt idx="2933">
                  <c:v>9.1503465020837914E-3</c:v>
                </c:pt>
                <c:pt idx="2934">
                  <c:v>9.1552042455815691E-3</c:v>
                </c:pt>
                <c:pt idx="2935">
                  <c:v>9.1601113205730753E-3</c:v>
                </c:pt>
                <c:pt idx="2936">
                  <c:v>9.1650677925568837E-3</c:v>
                </c:pt>
                <c:pt idx="2937">
                  <c:v>9.1700737270573561E-3</c:v>
                </c:pt>
                <c:pt idx="2938">
                  <c:v>9.1746469893747573E-3</c:v>
                </c:pt>
                <c:pt idx="2939">
                  <c:v>9.1797483675026825E-3</c:v>
                </c:pt>
                <c:pt idx="2940">
                  <c:v>9.184899398672286E-3</c:v>
                </c:pt>
                <c:pt idx="2941">
                  <c:v>9.1901001484124833E-3</c:v>
                </c:pt>
                <c:pt idx="2942">
                  <c:v>9.1958476304301959E-3</c:v>
                </c:pt>
                <c:pt idx="2943">
                  <c:v>9.2011517159055443E-3</c:v>
                </c:pt>
                <c:pt idx="2944">
                  <c:v>9.2065057225293994E-3</c:v>
                </c:pt>
                <c:pt idx="2945">
                  <c:v>9.2119097158183828E-3</c:v>
                </c:pt>
                <c:pt idx="2946">
                  <c:v>9.2173637613071711E-3</c:v>
                </c:pt>
                <c:pt idx="2947">
                  <c:v>9.2223524056294082E-3</c:v>
                </c:pt>
                <c:pt idx="2948">
                  <c:v>9.2279030198030298E-3</c:v>
                </c:pt>
                <c:pt idx="2949">
                  <c:v>9.2335038766826472E-3</c:v>
                </c:pt>
                <c:pt idx="2950">
                  <c:v>9.2412641746575375E-3</c:v>
                </c:pt>
                <c:pt idx="2951">
                  <c:v>9.2453870649641147E-3</c:v>
                </c:pt>
                <c:pt idx="2952">
                  <c:v>9.2511427996220322E-3</c:v>
                </c:pt>
                <c:pt idx="2953">
                  <c:v>9.2569490451502763E-3</c:v>
                </c:pt>
                <c:pt idx="2954">
                  <c:v>9.2628058670783612E-3</c:v>
                </c:pt>
                <c:pt idx="2955">
                  <c:v>9.2690153056773639E-3</c:v>
                </c:pt>
                <c:pt idx="2956">
                  <c:v>9.2766276598340892E-3</c:v>
                </c:pt>
                <c:pt idx="2957">
                  <c:v>9.2826514402903505E-3</c:v>
                </c:pt>
                <c:pt idx="2958">
                  <c:v>9.2887260808167064E-3</c:v>
                </c:pt>
                <c:pt idx="2959">
                  <c:v>9.2931667810089991E-3</c:v>
                </c:pt>
                <c:pt idx="2960">
                  <c:v>9.2982029244154905E-3</c:v>
                </c:pt>
                <c:pt idx="2961">
                  <c:v>9.3044114775613675E-3</c:v>
                </c:pt>
                <c:pt idx="2962">
                  <c:v>9.3106711223924134E-3</c:v>
                </c:pt>
                <c:pt idx="2963">
                  <c:v>9.3169819244447762E-3</c:v>
                </c:pt>
                <c:pt idx="2964">
                  <c:v>9.3262456558829143E-3</c:v>
                </c:pt>
                <c:pt idx="2965">
                  <c:v>9.33267815212524E-3</c:v>
                </c:pt>
                <c:pt idx="2966">
                  <c:v>9.3391620328012442E-3</c:v>
                </c:pt>
                <c:pt idx="2967">
                  <c:v>9.3456973634512257E-3</c:v>
                </c:pt>
                <c:pt idx="2968">
                  <c:v>9.3526323646850318E-3</c:v>
                </c:pt>
                <c:pt idx="2969">
                  <c:v>9.3592743026496561E-3</c:v>
                </c:pt>
                <c:pt idx="2970">
                  <c:v>9.3659678904511878E-3</c:v>
                </c:pt>
                <c:pt idx="2971">
                  <c:v>9.3727131936521824E-3</c:v>
                </c:pt>
                <c:pt idx="2972">
                  <c:v>9.3776749949893955E-3</c:v>
                </c:pt>
                <c:pt idx="2973">
                  <c:v>9.3863592084278413E-3</c:v>
                </c:pt>
                <c:pt idx="2974">
                  <c:v>9.3932600510951425E-3</c:v>
                </c:pt>
                <c:pt idx="2975">
                  <c:v>9.40021287135967E-3</c:v>
                </c:pt>
                <c:pt idx="2976">
                  <c:v>9.4072177347664931E-3</c:v>
                </c:pt>
                <c:pt idx="2977">
                  <c:v>9.4142747068706734E-3</c:v>
                </c:pt>
                <c:pt idx="2978">
                  <c:v>9.421383853222276E-3</c:v>
                </c:pt>
                <c:pt idx="2979">
                  <c:v>9.4285452393788605E-3</c:v>
                </c:pt>
                <c:pt idx="2980">
                  <c:v>9.4357589308954881E-3</c:v>
                </c:pt>
                <c:pt idx="2981">
                  <c:v>9.4430249933272203E-3</c:v>
                </c:pt>
                <c:pt idx="2982">
                  <c:v>9.4503434922366125E-3</c:v>
                </c:pt>
                <c:pt idx="2983">
                  <c:v>9.45771449317373E-3</c:v>
                </c:pt>
                <c:pt idx="2984">
                  <c:v>9.4651380617061243E-3</c:v>
                </c:pt>
                <c:pt idx="2985">
                  <c:v>9.4726142633863586E-3</c:v>
                </c:pt>
                <c:pt idx="2986">
                  <c:v>9.4801431637819844E-3</c:v>
                </c:pt>
                <c:pt idx="2987">
                  <c:v>9.4877248284480631E-3</c:v>
                </c:pt>
                <c:pt idx="2988">
                  <c:v>9.495359322949648E-3</c:v>
                </c:pt>
                <c:pt idx="2989">
                  <c:v>9.5030467128517926E-3</c:v>
                </c:pt>
                <c:pt idx="2990">
                  <c:v>9.5107870637195502E-3</c:v>
                </c:pt>
                <c:pt idx="2991">
                  <c:v>9.5185804411154762E-3</c:v>
                </c:pt>
                <c:pt idx="2992">
                  <c:v>9.52642691060962E-3</c:v>
                </c:pt>
                <c:pt idx="2993">
                  <c:v>9.534326537767035E-3</c:v>
                </c:pt>
                <c:pt idx="2994">
                  <c:v>9.5422793881527745E-3</c:v>
                </c:pt>
                <c:pt idx="2995">
                  <c:v>9.5502855273493781E-3</c:v>
                </c:pt>
                <c:pt idx="2996">
                  <c:v>9.558345020906911E-3</c:v>
                </c:pt>
                <c:pt idx="2997">
                  <c:v>9.5664579344129086E-3</c:v>
                </c:pt>
                <c:pt idx="2998">
                  <c:v>9.5746243334349224E-3</c:v>
                </c:pt>
                <c:pt idx="2999">
                  <c:v>9.5828442835380057E-3</c:v>
                </c:pt>
                <c:pt idx="3000">
                  <c:v>9.5911178503096939E-3</c:v>
                </c:pt>
                <c:pt idx="3001">
                  <c:v>9.5994450993150404E-3</c:v>
                </c:pt>
                <c:pt idx="3002">
                  <c:v>9.6078260961315887E-3</c:v>
                </c:pt>
                <c:pt idx="3003">
                  <c:v>9.61626090633938E-3</c:v>
                </c:pt>
                <c:pt idx="3004">
                  <c:v>9.6247495955184559E-3</c:v>
                </c:pt>
                <c:pt idx="3005">
                  <c:v>9.6332922292388656E-3</c:v>
                </c:pt>
                <c:pt idx="3006">
                  <c:v>9.6418888730856467E-3</c:v>
                </c:pt>
                <c:pt idx="3007">
                  <c:v>9.6482851071562296E-3</c:v>
                </c:pt>
                <c:pt idx="3008">
                  <c:v>9.6589459454851645E-3</c:v>
                </c:pt>
                <c:pt idx="3009">
                  <c:v>9.6665947409546593E-3</c:v>
                </c:pt>
                <c:pt idx="3010">
                  <c:v>9.673464822178568E-3</c:v>
                </c:pt>
                <c:pt idx="3011">
                  <c:v>9.6780387965278436E-3</c:v>
                </c:pt>
                <c:pt idx="3012">
                  <c:v>9.6828733978071568E-3</c:v>
                </c:pt>
                <c:pt idx="3013">
                  <c:v>9.6879706767232544E-3</c:v>
                </c:pt>
                <c:pt idx="3014">
                  <c:v>9.6930629997179652E-3</c:v>
                </c:pt>
                <c:pt idx="3015">
                  <c:v>9.6981503480148799E-3</c:v>
                </c:pt>
                <c:pt idx="3016">
                  <c:v>9.7052059742527841E-3</c:v>
                </c:pt>
                <c:pt idx="3017">
                  <c:v>9.7107754883191625E-3</c:v>
                </c:pt>
                <c:pt idx="3018">
                  <c:v>9.7153538386315907E-3</c:v>
                </c:pt>
                <c:pt idx="3019">
                  <c:v>9.7204201970693682E-3</c:v>
                </c:pt>
                <c:pt idx="3020">
                  <c:v>9.7254814812985924E-3</c:v>
                </c:pt>
                <c:pt idx="3021">
                  <c:v>9.7305376725392856E-3</c:v>
                </c:pt>
                <c:pt idx="3022">
                  <c:v>9.7355887520164663E-3</c:v>
                </c:pt>
                <c:pt idx="3023">
                  <c:v>9.740634700950157E-3</c:v>
                </c:pt>
                <c:pt idx="3024">
                  <c:v>9.7456755005628781E-3</c:v>
                </c:pt>
                <c:pt idx="3025">
                  <c:v>9.750711132072154E-3</c:v>
                </c:pt>
                <c:pt idx="3026">
                  <c:v>9.7557415767005051E-3</c:v>
                </c:pt>
                <c:pt idx="3027">
                  <c:v>9.7607668156679539E-3</c:v>
                </c:pt>
                <c:pt idx="3028">
                  <c:v>9.7657868301970208E-3</c:v>
                </c:pt>
                <c:pt idx="3029">
                  <c:v>9.7708016015077281E-3</c:v>
                </c:pt>
                <c:pt idx="3030">
                  <c:v>9.7758111108225965E-3</c:v>
                </c:pt>
                <c:pt idx="3031">
                  <c:v>9.7808153393616482E-3</c:v>
                </c:pt>
                <c:pt idx="3032">
                  <c:v>9.7858142683424076E-3</c:v>
                </c:pt>
                <c:pt idx="3033">
                  <c:v>9.7908078789898934E-3</c:v>
                </c:pt>
                <c:pt idx="3034">
                  <c:v>9.7957961525241277E-3</c:v>
                </c:pt>
                <c:pt idx="3035">
                  <c:v>9.8007790701626352E-3</c:v>
                </c:pt>
                <c:pt idx="3036">
                  <c:v>9.8057566131329321E-3</c:v>
                </c:pt>
                <c:pt idx="3037">
                  <c:v>9.810728762650045E-3</c:v>
                </c:pt>
                <c:pt idx="3038">
                  <c:v>9.8156954999364943E-3</c:v>
                </c:pt>
                <c:pt idx="3039">
                  <c:v>9.8206568062098043E-3</c:v>
                </c:pt>
                <c:pt idx="3040">
                  <c:v>9.8256126626949936E-3</c:v>
                </c:pt>
                <c:pt idx="3041">
                  <c:v>9.8305630506120845E-3</c:v>
                </c:pt>
                <c:pt idx="3042">
                  <c:v>9.8355079511810994E-3</c:v>
                </c:pt>
                <c:pt idx="3043">
                  <c:v>9.8404473456220609E-3</c:v>
                </c:pt>
                <c:pt idx="3044">
                  <c:v>9.8453812151599873E-3</c:v>
                </c:pt>
                <c:pt idx="3045">
                  <c:v>9.8503095410074071E-3</c:v>
                </c:pt>
                <c:pt idx="3046">
                  <c:v>9.853774289601297E-3</c:v>
                </c:pt>
                <c:pt idx="3047">
                  <c:v>9.8601494865208084E-3</c:v>
                </c:pt>
                <c:pt idx="3048">
                  <c:v>9.8650610686343287E-3</c:v>
                </c:pt>
                <c:pt idx="3049">
                  <c:v>9.8699670319374322E-3</c:v>
                </c:pt>
                <c:pt idx="3050">
                  <c:v>9.8748673576576351E-3</c:v>
                </c:pt>
                <c:pt idx="3051">
                  <c:v>9.87976202701496E-3</c:v>
                </c:pt>
                <c:pt idx="3052">
                  <c:v>9.8846510212269312E-3</c:v>
                </c:pt>
                <c:pt idx="3053">
                  <c:v>9.8895343215160691E-3</c:v>
                </c:pt>
                <c:pt idx="3054">
                  <c:v>9.8944119091023963E-3</c:v>
                </c:pt>
                <c:pt idx="3055">
                  <c:v>9.8992837652059351E-3</c:v>
                </c:pt>
                <c:pt idx="3056">
                  <c:v>9.904149871046708E-3</c:v>
                </c:pt>
                <c:pt idx="3057">
                  <c:v>9.9090102078447373E-3</c:v>
                </c:pt>
                <c:pt idx="3058">
                  <c:v>9.9138647568200455E-3</c:v>
                </c:pt>
                <c:pt idx="3059">
                  <c:v>9.9187134991976511E-3</c:v>
                </c:pt>
                <c:pt idx="3060">
                  <c:v>9.9235564161875844E-3</c:v>
                </c:pt>
                <c:pt idx="3061">
                  <c:v>9.928393489017362E-3</c:v>
                </c:pt>
                <c:pt idx="3062">
                  <c:v>9.9332246989070061E-3</c:v>
                </c:pt>
                <c:pt idx="3063">
                  <c:v>9.9380500270790373E-3</c:v>
                </c:pt>
                <c:pt idx="3064">
                  <c:v>9.9409453938689319E-3</c:v>
                </c:pt>
                <c:pt idx="3065">
                  <c:v>9.9457600674687386E-3</c:v>
                </c:pt>
                <c:pt idx="3066">
                  <c:v>9.9505688087710344E-3</c:v>
                </c:pt>
                <c:pt idx="3067">
                  <c:v>9.9553715989965565E-3</c:v>
                </c:pt>
                <c:pt idx="3068">
                  <c:v>9.9625675775220791E-3</c:v>
                </c:pt>
                <c:pt idx="3069">
                  <c:v>9.9668774282526962E-3</c:v>
                </c:pt>
                <c:pt idx="3070">
                  <c:v>9.9716610585320886E-3</c:v>
                </c:pt>
                <c:pt idx="3071">
                  <c:v>9.9764386568490515E-3</c:v>
                </c:pt>
                <c:pt idx="3072">
                  <c:v>9.9797743012008163E-3</c:v>
                </c:pt>
                <c:pt idx="3073">
                  <c:v>9.9859756824782764E-3</c:v>
                </c:pt>
                <c:pt idx="3074">
                  <c:v>9.9907350722280852E-3</c:v>
                </c:pt>
                <c:pt idx="3075">
                  <c:v>9.9954883548955542E-3</c:v>
                </c:pt>
                <c:pt idx="3076">
                  <c:v>1.0000235511703204E-2</c:v>
                </c:pt>
                <c:pt idx="3077">
                  <c:v>1.000497652386606E-2</c:v>
                </c:pt>
                <c:pt idx="3078">
                  <c:v>1.0009711372606644E-2</c:v>
                </c:pt>
                <c:pt idx="3079">
                  <c:v>1.0014440039144978E-2</c:v>
                </c:pt>
                <c:pt idx="3080">
                  <c:v>1.0019162504703583E-2</c:v>
                </c:pt>
                <c:pt idx="3081">
                  <c:v>1.0023878750492488E-2</c:v>
                </c:pt>
                <c:pt idx="3082">
                  <c:v>1.0028588757736712E-2</c:v>
                </c:pt>
                <c:pt idx="3083">
                  <c:v>1.0033292507663771E-2</c:v>
                </c:pt>
                <c:pt idx="3084">
                  <c:v>1.0037989981481199E-2</c:v>
                </c:pt>
                <c:pt idx="3085">
                  <c:v>1.0041257410455652E-2</c:v>
                </c:pt>
                <c:pt idx="3086">
                  <c:v>1.0047366025679738E-2</c:v>
                </c:pt>
                <c:pt idx="3087">
                  <c:v>1.0052044558500894E-2</c:v>
                </c:pt>
                <c:pt idx="3088">
                  <c:v>1.0056716740097504E-2</c:v>
                </c:pt>
                <c:pt idx="3089">
                  <c:v>1.0061382551684594E-2</c:v>
                </c:pt>
                <c:pt idx="3090">
                  <c:v>1.0066041974484685E-2</c:v>
                </c:pt>
                <c:pt idx="3091">
                  <c:v>1.0070694989720297E-2</c:v>
                </c:pt>
                <c:pt idx="3092">
                  <c:v>1.0075341578603958E-2</c:v>
                </c:pt>
                <c:pt idx="3093">
                  <c:v>1.0079981722355691E-2</c:v>
                </c:pt>
                <c:pt idx="3094">
                  <c:v>1.0084615402203012E-2</c:v>
                </c:pt>
                <c:pt idx="3095">
                  <c:v>1.0089242599355952E-2</c:v>
                </c:pt>
                <c:pt idx="3096">
                  <c:v>1.0093863295044525E-2</c:v>
                </c:pt>
                <c:pt idx="3097">
                  <c:v>1.0098477470476264E-2</c:v>
                </c:pt>
                <c:pt idx="3098">
                  <c:v>1.0103085106878684E-2</c:v>
                </c:pt>
                <c:pt idx="3099">
                  <c:v>1.0107686185469311E-2</c:v>
                </c:pt>
                <c:pt idx="3100">
                  <c:v>1.0112280687460673E-2</c:v>
                </c:pt>
                <c:pt idx="3101">
                  <c:v>1.0116868594082784E-2</c:v>
                </c:pt>
                <c:pt idx="3102">
                  <c:v>1.0121449886548173E-2</c:v>
                </c:pt>
                <c:pt idx="3103">
                  <c:v>1.012602454607936E-2</c:v>
                </c:pt>
                <c:pt idx="3104">
                  <c:v>1.0130592553893869E-2</c:v>
                </c:pt>
                <c:pt idx="3105">
                  <c:v>1.0135153891209225E-2</c:v>
                </c:pt>
                <c:pt idx="3106">
                  <c:v>1.0140176008236166E-2</c:v>
                </c:pt>
                <c:pt idx="3107">
                  <c:v>1.0144256479230063E-2</c:v>
                </c:pt>
                <c:pt idx="3108">
                  <c:v>1.0148797692370592E-2</c:v>
                </c:pt>
                <c:pt idx="3109">
                  <c:v>1.0153332159892059E-2</c:v>
                </c:pt>
                <c:pt idx="3110">
                  <c:v>1.0157859863009489E-2</c:v>
                </c:pt>
                <c:pt idx="3111">
                  <c:v>1.0162380782942904E-2</c:v>
                </c:pt>
                <c:pt idx="3112">
                  <c:v>1.0166894900919821E-2</c:v>
                </c:pt>
                <c:pt idx="3113">
                  <c:v>1.0171402198147772E-2</c:v>
                </c:pt>
                <c:pt idx="3114">
                  <c:v>1.0175902655849278E-2</c:v>
                </c:pt>
                <c:pt idx="3115">
                  <c:v>1.0180396255249358E-2</c:v>
                </c:pt>
                <c:pt idx="3116">
                  <c:v>1.0183491197683759E-2</c:v>
                </c:pt>
                <c:pt idx="3117">
                  <c:v>1.0187972126106554E-2</c:v>
                </c:pt>
                <c:pt idx="3118">
                  <c:v>1.0192446144324527E-2</c:v>
                </c:pt>
                <c:pt idx="3119">
                  <c:v>1.0196913233563729E-2</c:v>
                </c:pt>
                <c:pt idx="3120">
                  <c:v>1.0202760720311732E-2</c:v>
                </c:pt>
                <c:pt idx="3121">
                  <c:v>1.0207212775473762E-2</c:v>
                </c:pt>
                <c:pt idx="3122">
                  <c:v>1.0211657840859534E-2</c:v>
                </c:pt>
                <c:pt idx="3123">
                  <c:v>1.0216557167379167E-2</c:v>
                </c:pt>
                <c:pt idx="3124">
                  <c:v>1.0220526927189888E-2</c:v>
                </c:pt>
                <c:pt idx="3125">
                  <c:v>1.0224950910569519E-2</c:v>
                </c:pt>
                <c:pt idx="3126">
                  <c:v>1.0229367829050484E-2</c:v>
                </c:pt>
                <c:pt idx="3127">
                  <c:v>1.0233777663855304E-2</c:v>
                </c:pt>
                <c:pt idx="3128">
                  <c:v>1.0238180396199004E-2</c:v>
                </c:pt>
                <c:pt idx="3129">
                  <c:v>1.0242744417004403E-2</c:v>
                </c:pt>
                <c:pt idx="3130">
                  <c:v>1.02471322535527E-2</c:v>
                </c:pt>
                <c:pt idx="3131">
                  <c:v>1.0251512930104529E-2</c:v>
                </c:pt>
                <c:pt idx="3132">
                  <c:v>1.0255886427887813E-2</c:v>
                </c:pt>
                <c:pt idx="3133">
                  <c:v>1.0260252728109837E-2</c:v>
                </c:pt>
                <c:pt idx="3134">
                  <c:v>1.026461181199079E-2</c:v>
                </c:pt>
                <c:pt idx="3135">
                  <c:v>1.0268963660758589E-2</c:v>
                </c:pt>
                <c:pt idx="3136">
                  <c:v>1.0273308255633419E-2</c:v>
                </c:pt>
                <c:pt idx="3137">
                  <c:v>1.0278101392282857E-2</c:v>
                </c:pt>
                <c:pt idx="3138">
                  <c:v>1.0281975608561693E-2</c:v>
                </c:pt>
                <c:pt idx="3139">
                  <c:v>1.0286298329058084E-2</c:v>
                </c:pt>
                <c:pt idx="3140">
                  <c:v>1.0290613720534504E-2</c:v>
                </c:pt>
                <c:pt idx="3141">
                  <c:v>1.0294921764208556E-2</c:v>
                </c:pt>
                <c:pt idx="3142">
                  <c:v>1.0299222441308162E-2</c:v>
                </c:pt>
                <c:pt idx="3143">
                  <c:v>1.0303515733040612E-2</c:v>
                </c:pt>
                <c:pt idx="3144">
                  <c:v>1.0307801620633824E-2</c:v>
                </c:pt>
                <c:pt idx="3145">
                  <c:v>1.0312080085300247E-2</c:v>
                </c:pt>
                <c:pt idx="3146">
                  <c:v>1.031499441517417E-2</c:v>
                </c:pt>
                <c:pt idx="3147">
                  <c:v>1.0320614670748929E-2</c:v>
                </c:pt>
                <c:pt idx="3148">
                  <c:v>1.0324870753968979E-2</c:v>
                </c:pt>
                <c:pt idx="3149">
                  <c:v>1.0329119339140394E-2</c:v>
                </c:pt>
                <c:pt idx="3150">
                  <c:v>1.033426139793292E-2</c:v>
                </c:pt>
                <c:pt idx="3151">
                  <c:v>1.0337593940225796E-2</c:v>
                </c:pt>
                <c:pt idx="3152">
                  <c:v>1.0341819918577569E-2</c:v>
                </c:pt>
                <c:pt idx="3153">
                  <c:v>1.0346038323761443E-2</c:v>
                </c:pt>
                <c:pt idx="3154">
                  <c:v>1.0350249136997601E-2</c:v>
                </c:pt>
                <c:pt idx="3155">
                  <c:v>1.035445233950107E-2</c:v>
                </c:pt>
                <c:pt idx="3156">
                  <c:v>1.0358647912497191E-2</c:v>
                </c:pt>
                <c:pt idx="3157">
                  <c:v>1.0362835837198412E-2</c:v>
                </c:pt>
                <c:pt idx="3158">
                  <c:v>1.036701609483265E-2</c:v>
                </c:pt>
                <c:pt idx="3159">
                  <c:v>1.0371188666609778E-2</c:v>
                </c:pt>
                <c:pt idx="3160">
                  <c:v>1.0375353533752555E-2</c:v>
                </c:pt>
                <c:pt idx="3161">
                  <c:v>1.0379510677481165E-2</c:v>
                </c:pt>
                <c:pt idx="3162">
                  <c:v>1.0383660079015793E-2</c:v>
                </c:pt>
                <c:pt idx="3163">
                  <c:v>1.038957432792318E-2</c:v>
                </c:pt>
                <c:pt idx="3164">
                  <c:v>1.0393704848793034E-2</c:v>
                </c:pt>
                <c:pt idx="3165">
                  <c:v>1.0397827563076544E-2</c:v>
                </c:pt>
                <c:pt idx="3166">
                  <c:v>1.0401942451988734E-2</c:v>
                </c:pt>
                <c:pt idx="3167">
                  <c:v>1.0406049496752369E-2</c:v>
                </c:pt>
                <c:pt idx="3168">
                  <c:v>1.0408820808508943E-2</c:v>
                </c:pt>
                <c:pt idx="3169">
                  <c:v>1.0412913447042729E-2</c:v>
                </c:pt>
                <c:pt idx="3170">
                  <c:v>1.0416998189655453E-2</c:v>
                </c:pt>
                <c:pt idx="3171">
                  <c:v>1.0421075017567854E-2</c:v>
                </c:pt>
                <c:pt idx="3172">
                  <c:v>1.0426466401020252E-2</c:v>
                </c:pt>
                <c:pt idx="3173">
                  <c:v>1.0430525986493196E-2</c:v>
                </c:pt>
                <c:pt idx="3174">
                  <c:v>1.0434577596348554E-2</c:v>
                </c:pt>
                <c:pt idx="3175">
                  <c:v>1.0438621211811666E-2</c:v>
                </c:pt>
                <c:pt idx="3176">
                  <c:v>1.0442656814094982E-2</c:v>
                </c:pt>
                <c:pt idx="3177">
                  <c:v>1.0446245866503112E-2</c:v>
                </c:pt>
                <c:pt idx="3178">
                  <c:v>1.0451412930660986E-2</c:v>
                </c:pt>
                <c:pt idx="3179">
                  <c:v>1.045427775773522E-2</c:v>
                </c:pt>
                <c:pt idx="3180">
                  <c:v>1.0458281582588214E-2</c:v>
                </c:pt>
                <c:pt idx="3181">
                  <c:v>1.0462713970510714E-2</c:v>
                </c:pt>
                <c:pt idx="3182">
                  <c:v>1.0466701099331364E-2</c:v>
                </c:pt>
                <c:pt idx="3183">
                  <c:v>1.0470680083500612E-2</c:v>
                </c:pt>
                <c:pt idx="3184">
                  <c:v>1.0474650904246374E-2</c:v>
                </c:pt>
                <c:pt idx="3185">
                  <c:v>1.0478178747994171E-2</c:v>
                </c:pt>
                <c:pt idx="3186">
                  <c:v>1.0482133657841786E-2</c:v>
                </c:pt>
                <c:pt idx="3187">
                  <c:v>1.0486080349457971E-2</c:v>
                </c:pt>
                <c:pt idx="3188">
                  <c:v>1.0490018804063084E-2</c:v>
                </c:pt>
                <c:pt idx="3189">
                  <c:v>1.0494381899251967E-2</c:v>
                </c:pt>
                <c:pt idx="3190">
                  <c:v>1.0498303345039414E-2</c:v>
                </c:pt>
                <c:pt idx="3191">
                  <c:v>1.0502216495931766E-2</c:v>
                </c:pt>
                <c:pt idx="3192">
                  <c:v>1.0506121333154367E-2</c:v>
                </c:pt>
                <c:pt idx="3193">
                  <c:v>1.0510017837917085E-2</c:v>
                </c:pt>
                <c:pt idx="3194">
                  <c:v>1.051390599144268E-2</c:v>
                </c:pt>
                <c:pt idx="3195">
                  <c:v>1.051778577494876E-2</c:v>
                </c:pt>
                <c:pt idx="3196">
                  <c:v>1.0521657169658085E-2</c:v>
                </c:pt>
                <c:pt idx="3197">
                  <c:v>1.0525520156785683E-2</c:v>
                </c:pt>
                <c:pt idx="3198">
                  <c:v>1.0528946182767562E-2</c:v>
                </c:pt>
                <c:pt idx="3199">
                  <c:v>1.0532792790738377E-2</c:v>
                </c:pt>
                <c:pt idx="3200">
                  <c:v>1.0536630936329061E-2</c:v>
                </c:pt>
                <c:pt idx="3201">
                  <c:v>1.05404606007653E-2</c:v>
                </c:pt>
                <c:pt idx="3202">
                  <c:v>1.054470832137324E-2</c:v>
                </c:pt>
                <c:pt idx="3203">
                  <c:v>1.05485204686137E-2</c:v>
                </c:pt>
                <c:pt idx="3204">
                  <c:v>1.0552324076805982E-2</c:v>
                </c:pt>
                <c:pt idx="3205">
                  <c:v>1.0556119127167689E-2</c:v>
                </c:pt>
                <c:pt idx="3206">
                  <c:v>1.0559905600916427E-2</c:v>
                </c:pt>
                <c:pt idx="3207">
                  <c:v>1.0563259431402017E-2</c:v>
                </c:pt>
                <c:pt idx="3208">
                  <c:v>1.0567029201892453E-2</c:v>
                </c:pt>
                <c:pt idx="3209">
                  <c:v>1.0570790340983294E-2</c:v>
                </c:pt>
                <c:pt idx="3210">
                  <c:v>1.0575387838056005E-2</c:v>
                </c:pt>
                <c:pt idx="3211">
                  <c:v>1.0578708663146242E-2</c:v>
                </c:pt>
                <c:pt idx="3212">
                  <c:v>1.058244328281782E-2</c:v>
                </c:pt>
                <c:pt idx="3213">
                  <c:v>1.0586169194412558E-2</c:v>
                </c:pt>
                <c:pt idx="3214">
                  <c:v>1.0589886379142904E-2</c:v>
                </c:pt>
                <c:pt idx="3215">
                  <c:v>1.0594123880220676E-2</c:v>
                </c:pt>
                <c:pt idx="3216">
                  <c:v>1.0597822301292009E-2</c:v>
                </c:pt>
                <c:pt idx="3217">
                  <c:v>1.0601511936475193E-2</c:v>
                </c:pt>
                <c:pt idx="3218">
                  <c:v>1.0605192766990417E-2</c:v>
                </c:pt>
                <c:pt idx="3219">
                  <c:v>1.0608864774052705E-2</c:v>
                </c:pt>
                <c:pt idx="3220">
                  <c:v>1.0611276005495971E-2</c:v>
                </c:pt>
                <c:pt idx="3221">
                  <c:v>1.0614931889294521E-2</c:v>
                </c:pt>
                <c:pt idx="3222">
                  <c:v>1.0618578897992417E-2</c:v>
                </c:pt>
                <c:pt idx="3223">
                  <c:v>1.0622217012816102E-2</c:v>
                </c:pt>
                <c:pt idx="3224">
                  <c:v>1.0627091800258478E-2</c:v>
                </c:pt>
                <c:pt idx="3225">
                  <c:v>1.0630710472208954E-2</c:v>
                </c:pt>
                <c:pt idx="3226">
                  <c:v>1.0634320189240043E-2</c:v>
                </c:pt>
                <c:pt idx="3227">
                  <c:v>1.0637920932566772E-2</c:v>
                </c:pt>
                <c:pt idx="3228">
                  <c:v>1.0642950057152822E-2</c:v>
                </c:pt>
                <c:pt idx="3229">
                  <c:v>1.0646529678659533E-2</c:v>
                </c:pt>
                <c:pt idx="3230">
                  <c:v>1.0650100263182583E-2</c:v>
                </c:pt>
                <c:pt idx="3231">
                  <c:v>1.0653661791939495E-2</c:v>
                </c:pt>
                <c:pt idx="3232">
                  <c:v>1.0657310431502235E-2</c:v>
                </c:pt>
                <c:pt idx="3233">
                  <c:v>1.0660757607027505E-2</c:v>
                </c:pt>
                <c:pt idx="3234">
                  <c:v>1.0664291855788655E-2</c:v>
                </c:pt>
                <c:pt idx="3235">
                  <c:v>1.0667816973658761E-2</c:v>
                </c:pt>
                <c:pt idx="3236">
                  <c:v>1.0671332941850353E-2</c:v>
                </c:pt>
                <c:pt idx="3237">
                  <c:v>1.0674839741580955E-2</c:v>
                </c:pt>
                <c:pt idx="3238">
                  <c:v>1.0678337354070588E-2</c:v>
                </c:pt>
                <c:pt idx="3239">
                  <c:v>1.0681825760536778E-2</c:v>
                </c:pt>
                <c:pt idx="3240">
                  <c:v>1.0685304942194551E-2</c:v>
                </c:pt>
                <c:pt idx="3241">
                  <c:v>1.0688774880266427E-2</c:v>
                </c:pt>
                <c:pt idx="3242">
                  <c:v>1.0692235555967433E-2</c:v>
                </c:pt>
                <c:pt idx="3243">
                  <c:v>1.0695686950512595E-2</c:v>
                </c:pt>
                <c:pt idx="3244">
                  <c:v>1.0699129045124434E-2</c:v>
                </c:pt>
                <c:pt idx="3245">
                  <c:v>1.0701351424880776E-2</c:v>
                </c:pt>
                <c:pt idx="3246">
                  <c:v>1.070598525941574E-2</c:v>
                </c:pt>
                <c:pt idx="3247">
                  <c:v>1.0709399341532755E-2</c:v>
                </c:pt>
                <c:pt idx="3248">
                  <c:v>1.0712804048584046E-2</c:v>
                </c:pt>
                <c:pt idx="3249">
                  <c:v>1.0716199361792134E-2</c:v>
                </c:pt>
                <c:pt idx="3250">
                  <c:v>1.0719585262369546E-2</c:v>
                </c:pt>
                <c:pt idx="3251">
                  <c:v>1.0722961731533809E-2</c:v>
                </c:pt>
                <c:pt idx="3252">
                  <c:v>1.0726328750509939E-2</c:v>
                </c:pt>
                <c:pt idx="3253">
                  <c:v>1.0729686300512964E-2</c:v>
                </c:pt>
                <c:pt idx="3254">
                  <c:v>1.0733034362757909E-2</c:v>
                </c:pt>
                <c:pt idx="3255">
                  <c:v>1.0736372918464798E-2</c:v>
                </c:pt>
                <c:pt idx="3256">
                  <c:v>1.0739701948851155E-2</c:v>
                </c:pt>
                <c:pt idx="3257">
                  <c:v>1.0743021435132005E-2</c:v>
                </c:pt>
                <c:pt idx="3258">
                  <c:v>1.0745143434703322E-2</c:v>
                </c:pt>
                <c:pt idx="3259">
                  <c:v>1.0749631700257278E-2</c:v>
                </c:pt>
                <c:pt idx="3260">
                  <c:v>1.0752922441539248E-2</c:v>
                </c:pt>
                <c:pt idx="3261">
                  <c:v>1.0756203563588307E-2</c:v>
                </c:pt>
                <c:pt idx="3262">
                  <c:v>1.0759475047624478E-2</c:v>
                </c:pt>
                <c:pt idx="3263">
                  <c:v>1.0762736874862788E-2</c:v>
                </c:pt>
                <c:pt idx="3264">
                  <c:v>1.0765989026525757E-2</c:v>
                </c:pt>
                <c:pt idx="3265">
                  <c:v>1.0769231483828412E-2</c:v>
                </c:pt>
                <c:pt idx="3266">
                  <c:v>1.0773916303466845E-2</c:v>
                </c:pt>
                <c:pt idx="3267">
                  <c:v>1.0775756379715635E-2</c:v>
                </c:pt>
                <c:pt idx="3268">
                  <c:v>1.0778900501749733E-2</c:v>
                </c:pt>
                <c:pt idx="3269">
                  <c:v>1.0782103993788872E-2</c:v>
                </c:pt>
                <c:pt idx="3270">
                  <c:v>1.0785297697560314E-2</c:v>
                </c:pt>
                <c:pt idx="3271">
                  <c:v>1.0787316952432416E-2</c:v>
                </c:pt>
                <c:pt idx="3272">
                  <c:v>1.0790105141558204E-2</c:v>
                </c:pt>
                <c:pt idx="3273">
                  <c:v>1.0793271806748272E-2</c:v>
                </c:pt>
                <c:pt idx="3274">
                  <c:v>1.0796428614974525E-2</c:v>
                </c:pt>
                <c:pt idx="3275">
                  <c:v>1.0799575547460551E-2</c:v>
                </c:pt>
                <c:pt idx="3276">
                  <c:v>1.0804253314693757E-2</c:v>
                </c:pt>
                <c:pt idx="3277">
                  <c:v>1.0807377974667021E-2</c:v>
                </c:pt>
                <c:pt idx="3278">
                  <c:v>1.0810876516182753E-2</c:v>
                </c:pt>
                <c:pt idx="3279">
                  <c:v>1.0813597460258562E-2</c:v>
                </c:pt>
                <c:pt idx="3280">
                  <c:v>1.0816692248301896E-2</c:v>
                </c:pt>
                <c:pt idx="3281">
                  <c:v>1.0819777041477796E-2</c:v>
                </c:pt>
                <c:pt idx="3282">
                  <c:v>1.0822851820993795E-2</c:v>
                </c:pt>
                <c:pt idx="3283">
                  <c:v>1.0825916568074911E-2</c:v>
                </c:pt>
                <c:pt idx="3284">
                  <c:v>1.0827830719154535E-2</c:v>
                </c:pt>
                <c:pt idx="3285">
                  <c:v>1.0832015889792601E-2</c:v>
                </c:pt>
                <c:pt idx="3286">
                  <c:v>1.0835050426871717E-2</c:v>
                </c:pt>
                <c:pt idx="3287">
                  <c:v>1.0838074856381053E-2</c:v>
                </c:pt>
                <c:pt idx="3288">
                  <c:v>1.0841089159538131E-2</c:v>
                </c:pt>
                <c:pt idx="3289">
                  <c:v>1.0844093317570469E-2</c:v>
                </c:pt>
                <c:pt idx="3290">
                  <c:v>1.0847087311693093E-2</c:v>
                </c:pt>
                <c:pt idx="3291">
                  <c:v>1.0850071123118532E-2</c:v>
                </c:pt>
                <c:pt idx="3292">
                  <c:v>1.0853044733066808E-2</c:v>
                </c:pt>
                <c:pt idx="3293">
                  <c:v>1.0856008122757943E-2</c:v>
                </c:pt>
                <c:pt idx="3294">
                  <c:v>1.085896127341196E-2</c:v>
                </c:pt>
                <c:pt idx="3295">
                  <c:v>1.0861904166241387E-2</c:v>
                </c:pt>
                <c:pt idx="3296">
                  <c:v>1.0864836782468745E-2</c:v>
                </c:pt>
                <c:pt idx="3297">
                  <c:v>1.0867759103311558E-2</c:v>
                </c:pt>
                <c:pt idx="3298">
                  <c:v>1.0870671109984853E-2</c:v>
                </c:pt>
                <c:pt idx="3299">
                  <c:v>1.087357278371115E-2</c:v>
                </c:pt>
                <c:pt idx="3300">
                  <c:v>1.0876464105702977E-2</c:v>
                </c:pt>
                <c:pt idx="3301">
                  <c:v>1.0879345057185352E-2</c:v>
                </c:pt>
                <c:pt idx="3302">
                  <c:v>1.0882215619368307E-2</c:v>
                </c:pt>
                <c:pt idx="3303">
                  <c:v>1.0885075773479358E-2</c:v>
                </c:pt>
                <c:pt idx="3304">
                  <c:v>1.0887925500726037E-2</c:v>
                </c:pt>
                <c:pt idx="3305">
                  <c:v>1.0890764782333362E-2</c:v>
                </c:pt>
                <c:pt idx="3306">
                  <c:v>1.0893593599518858E-2</c:v>
                </c:pt>
                <c:pt idx="3307">
                  <c:v>1.0896411933502548E-2</c:v>
                </c:pt>
                <c:pt idx="3308">
                  <c:v>1.0899219765494461E-2</c:v>
                </c:pt>
                <c:pt idx="3309">
                  <c:v>1.0902017076722115E-2</c:v>
                </c:pt>
                <c:pt idx="3310">
                  <c:v>1.0904803848398037E-2</c:v>
                </c:pt>
                <c:pt idx="3311">
                  <c:v>1.0907580061744748E-2</c:v>
                </c:pt>
                <c:pt idx="3312">
                  <c:v>1.0910345697974777E-2</c:v>
                </c:pt>
                <c:pt idx="3313">
                  <c:v>1.0913100738308146E-2</c:v>
                </c:pt>
                <c:pt idx="3314">
                  <c:v>1.0915845163972371E-2</c:v>
                </c:pt>
                <c:pt idx="3315">
                  <c:v>1.0918578956172487E-2</c:v>
                </c:pt>
                <c:pt idx="3316">
                  <c:v>1.0921302096128516E-2</c:v>
                </c:pt>
                <c:pt idx="3317">
                  <c:v>1.0924014565065476E-2</c:v>
                </c:pt>
                <c:pt idx="3318">
                  <c:v>1.0926716344200893E-2</c:v>
                </c:pt>
                <c:pt idx="3319">
                  <c:v>1.092833584000103E-2</c:v>
                </c:pt>
                <c:pt idx="3320">
                  <c:v>1.09320877579272E-2</c:v>
                </c:pt>
                <c:pt idx="3321">
                  <c:v>1.0934757354958136E-2</c:v>
                </c:pt>
                <c:pt idx="3322">
                  <c:v>1.0937416187057625E-2</c:v>
                </c:pt>
                <c:pt idx="3323">
                  <c:v>1.094006423544569E-2</c:v>
                </c:pt>
                <c:pt idx="3324">
                  <c:v>1.0941640251074553E-2</c:v>
                </c:pt>
                <c:pt idx="3325">
                  <c:v>1.0944268759437244E-2</c:v>
                </c:pt>
                <c:pt idx="3326">
                  <c:v>1.09468864327016E-2</c:v>
                </c:pt>
                <c:pt idx="3327">
                  <c:v>1.0949493252079891E-2</c:v>
                </c:pt>
                <c:pt idx="3328">
                  <c:v>1.0953142064340504E-2</c:v>
                </c:pt>
                <c:pt idx="3329">
                  <c:v>1.0956075150338827E-2</c:v>
                </c:pt>
                <c:pt idx="3330">
                  <c:v>1.09582970525543E-2</c:v>
                </c:pt>
                <c:pt idx="3331">
                  <c:v>1.0960858155104336E-2</c:v>
                </c:pt>
                <c:pt idx="3332">
                  <c:v>1.0962363883484677E-2</c:v>
                </c:pt>
                <c:pt idx="3333">
                  <c:v>1.0965947483183303E-2</c:v>
                </c:pt>
                <c:pt idx="3334">
                  <c:v>1.0968475671144784E-2</c:v>
                </c:pt>
                <c:pt idx="3335">
                  <c:v>1.0970992850020123E-2</c:v>
                </c:pt>
                <c:pt idx="3336">
                  <c:v>1.0973499001019349E-2</c:v>
                </c:pt>
                <c:pt idx="3337">
                  <c:v>1.0975994105367481E-2</c:v>
                </c:pt>
                <c:pt idx="3338">
                  <c:v>1.0978478144277048E-2</c:v>
                </c:pt>
                <c:pt idx="3339">
                  <c:v>1.0980951098970571E-2</c:v>
                </c:pt>
                <c:pt idx="3340">
                  <c:v>1.0983412950670568E-2</c:v>
                </c:pt>
                <c:pt idx="3341">
                  <c:v>1.0985863680584573E-2</c:v>
                </c:pt>
                <c:pt idx="3342">
                  <c:v>1.0988303269937605E-2</c:v>
                </c:pt>
                <c:pt idx="3343">
                  <c:v>1.0990731699952183E-2</c:v>
                </c:pt>
                <c:pt idx="3344">
                  <c:v>1.0993148951838339E-2</c:v>
                </c:pt>
                <c:pt idx="3345">
                  <c:v>1.0994538578993926E-2</c:v>
                </c:pt>
                <c:pt idx="3346">
                  <c:v>1.0997949846115462E-2</c:v>
                </c:pt>
                <c:pt idx="3347">
                  <c:v>1.1000333450943978E-2</c:v>
                </c:pt>
                <c:pt idx="3348">
                  <c:v>1.1002705802526658E-2</c:v>
                </c:pt>
                <c:pt idx="3349">
                  <c:v>1.1005066882076031E-2</c:v>
                </c:pt>
                <c:pt idx="3350">
                  <c:v>1.100741667081212E-2</c:v>
                </c:pt>
                <c:pt idx="3351">
                  <c:v>1.1009755149957445E-2</c:v>
                </c:pt>
                <c:pt idx="3352">
                  <c:v>1.1012082300729531E-2</c:v>
                </c:pt>
                <c:pt idx="3353">
                  <c:v>1.1014398104340906E-2</c:v>
                </c:pt>
                <c:pt idx="3354">
                  <c:v>1.1016702542021584E-2</c:v>
                </c:pt>
                <c:pt idx="3355">
                  <c:v>1.1018995594981595E-2</c:v>
                </c:pt>
                <c:pt idx="3356">
                  <c:v>1.1021277244445959E-2</c:v>
                </c:pt>
                <c:pt idx="3357">
                  <c:v>1.1023547471627204E-2</c:v>
                </c:pt>
                <c:pt idx="3358">
                  <c:v>1.1025806257752846E-2</c:v>
                </c:pt>
                <c:pt idx="3359">
                  <c:v>1.1028053584032915E-2</c:v>
                </c:pt>
                <c:pt idx="3360">
                  <c:v>1.1030289431689932E-2</c:v>
                </c:pt>
                <c:pt idx="3361">
                  <c:v>1.103251378194392E-2</c:v>
                </c:pt>
                <c:pt idx="3362">
                  <c:v>1.1034726616012402E-2</c:v>
                </c:pt>
                <c:pt idx="3363">
                  <c:v>1.1036927915112904E-2</c:v>
                </c:pt>
                <c:pt idx="3364">
                  <c:v>1.1039117660470443E-2</c:v>
                </c:pt>
                <c:pt idx="3365">
                  <c:v>1.1041295833300047E-2</c:v>
                </c:pt>
                <c:pt idx="3366">
                  <c:v>1.1043785422031731E-2</c:v>
                </c:pt>
                <c:pt idx="3367">
                  <c:v>1.1045617386248041E-2</c:v>
                </c:pt>
                <c:pt idx="3368">
                  <c:v>1.1047760728806477E-2</c:v>
                </c:pt>
                <c:pt idx="3369">
                  <c:v>1.1049892423714569E-2</c:v>
                </c:pt>
                <c:pt idx="3370">
                  <c:v>1.1052012452189841E-2</c:v>
                </c:pt>
                <c:pt idx="3371">
                  <c:v>1.1054120795454814E-2</c:v>
                </c:pt>
                <c:pt idx="3372">
                  <c:v>1.1056217434724513E-2</c:v>
                </c:pt>
                <c:pt idx="3373">
                  <c:v>1.1058302351218963E-2</c:v>
                </c:pt>
                <c:pt idx="3374">
                  <c:v>1.1060375526155686E-2</c:v>
                </c:pt>
                <c:pt idx="3375">
                  <c:v>1.1062436940759701E-2</c:v>
                </c:pt>
                <c:pt idx="3376">
                  <c:v>1.1063224771067835E-2</c:v>
                </c:pt>
                <c:pt idx="3377">
                  <c:v>1.1065265734420444E-2</c:v>
                </c:pt>
                <c:pt idx="3378">
                  <c:v>1.106729488786286E-2</c:v>
                </c:pt>
                <c:pt idx="3379">
                  <c:v>1.1069312212618674E-2</c:v>
                </c:pt>
                <c:pt idx="3380">
                  <c:v>1.1072566951410012E-2</c:v>
                </c:pt>
                <c:pt idx="3381">
                  <c:v>1.1074557409605779E-2</c:v>
                </c:pt>
                <c:pt idx="3382">
                  <c:v>1.1076535975994006E-2</c:v>
                </c:pt>
                <c:pt idx="3383">
                  <c:v>1.1078502631809706E-2</c:v>
                </c:pt>
                <c:pt idx="3384">
                  <c:v>1.1079530005307273E-2</c:v>
                </c:pt>
                <c:pt idx="3385">
                  <c:v>1.108240013656614E-2</c:v>
                </c:pt>
                <c:pt idx="3386">
                  <c:v>1.1084330947951915E-2</c:v>
                </c:pt>
                <c:pt idx="3387">
                  <c:v>1.1086249773635259E-2</c:v>
                </c:pt>
                <c:pt idx="3388">
                  <c:v>1.1088156594836196E-2</c:v>
                </c:pt>
                <c:pt idx="3389">
                  <c:v>1.1090051392772249E-2</c:v>
                </c:pt>
                <c:pt idx="3390">
                  <c:v>1.1091934148665938E-2</c:v>
                </c:pt>
                <c:pt idx="3391">
                  <c:v>1.1093804843732291E-2</c:v>
                </c:pt>
                <c:pt idx="3392">
                  <c:v>1.1095663459196325E-2</c:v>
                </c:pt>
                <c:pt idx="3393">
                  <c:v>1.1097509976273068E-2</c:v>
                </c:pt>
                <c:pt idx="3394">
                  <c:v>1.1099344376187537E-2</c:v>
                </c:pt>
                <c:pt idx="3395">
                  <c:v>1.1101166640157256E-2</c:v>
                </c:pt>
                <c:pt idx="3396">
                  <c:v>1.1102976749399751E-2</c:v>
                </c:pt>
                <c:pt idx="3397">
                  <c:v>1.1104774685135044E-2</c:v>
                </c:pt>
                <c:pt idx="3398">
                  <c:v>1.1106560428588153E-2</c:v>
                </c:pt>
                <c:pt idx="3399">
                  <c:v>1.1108333960971606E-2</c:v>
                </c:pt>
                <c:pt idx="3400">
                  <c:v>1.1110095263510422E-2</c:v>
                </c:pt>
                <c:pt idx="3401">
                  <c:v>1.1111844317422126E-2</c:v>
                </c:pt>
                <c:pt idx="3402">
                  <c:v>1.1113581103929238E-2</c:v>
                </c:pt>
                <c:pt idx="3403">
                  <c:v>1.1115305604249281E-2</c:v>
                </c:pt>
                <c:pt idx="3404">
                  <c:v>1.1117017799604778E-2</c:v>
                </c:pt>
                <c:pt idx="3405">
                  <c:v>1.1118717671213252E-2</c:v>
                </c:pt>
                <c:pt idx="3406">
                  <c:v>1.1119531504482388E-2</c:v>
                </c:pt>
                <c:pt idx="3407">
                  <c:v>1.1122080368071718E-2</c:v>
                </c:pt>
                <c:pt idx="3408">
                  <c:v>1.1123743155764254E-2</c:v>
                </c:pt>
                <c:pt idx="3409">
                  <c:v>1.1125393544589857E-2</c:v>
                </c:pt>
                <c:pt idx="3410">
                  <c:v>1.1127031515771046E-2</c:v>
                </c:pt>
                <c:pt idx="3411">
                  <c:v>1.1128657050520352E-2</c:v>
                </c:pt>
                <c:pt idx="3412">
                  <c:v>1.1130270130072784E-2</c:v>
                </c:pt>
                <c:pt idx="3413">
                  <c:v>1.113187073564087E-2</c:v>
                </c:pt>
                <c:pt idx="3414">
                  <c:v>1.1133458848439637E-2</c:v>
                </c:pt>
                <c:pt idx="3415">
                  <c:v>1.1135034449701597E-2</c:v>
                </c:pt>
                <c:pt idx="3416">
                  <c:v>1.1136597520634284E-2</c:v>
                </c:pt>
                <c:pt idx="3417">
                  <c:v>1.1138148042465212E-2</c:v>
                </c:pt>
                <c:pt idx="3418">
                  <c:v>1.1140247872472293E-2</c:v>
                </c:pt>
                <c:pt idx="3419">
                  <c:v>1.1140370543346562E-2</c:v>
                </c:pt>
                <c:pt idx="3420">
                  <c:v>1.1142724125545178E-2</c:v>
                </c:pt>
                <c:pt idx="3421">
                  <c:v>1.11442242631693E-2</c:v>
                </c:pt>
                <c:pt idx="3422">
                  <c:v>1.1145711757794274E-2</c:v>
                </c:pt>
                <c:pt idx="3423">
                  <c:v>1.1147672813530787E-2</c:v>
                </c:pt>
                <c:pt idx="3424">
                  <c:v>1.1148580804302467E-2</c:v>
                </c:pt>
                <c:pt idx="3425">
                  <c:v>1.1150029305600728E-2</c:v>
                </c:pt>
                <c:pt idx="3426">
                  <c:v>1.1151465087829321E-2</c:v>
                </c:pt>
                <c:pt idx="3427">
                  <c:v>1.115288813220585E-2</c:v>
                </c:pt>
                <c:pt idx="3428">
                  <c:v>1.1153481012380022E-2</c:v>
                </c:pt>
                <c:pt idx="3429">
                  <c:v>1.1154881136627992E-2</c:v>
                </c:pt>
                <c:pt idx="3430">
                  <c:v>1.1156268471880384E-2</c:v>
                </c:pt>
                <c:pt idx="3431">
                  <c:v>1.1157642999372211E-2</c:v>
                </c:pt>
                <c:pt idx="3432">
                  <c:v>1.1159811629101644E-2</c:v>
                </c:pt>
                <c:pt idx="3433">
                  <c:v>1.1161157852030907E-2</c:v>
                </c:pt>
                <c:pt idx="3434">
                  <c:v>1.1162758268269957E-2</c:v>
                </c:pt>
                <c:pt idx="3435">
                  <c:v>1.1163811671221114E-2</c:v>
                </c:pt>
                <c:pt idx="3436">
                  <c:v>1.1165119229925007E-2</c:v>
                </c:pt>
                <c:pt idx="3437">
                  <c:v>1.1166413862991564E-2</c:v>
                </c:pt>
                <c:pt idx="3438">
                  <c:v>1.1168159027763913E-2</c:v>
                </c:pt>
                <c:pt idx="3439">
                  <c:v>1.1168964277116616E-2</c:v>
                </c:pt>
                <c:pt idx="3440">
                  <c:v>1.1170220020620635E-2</c:v>
                </c:pt>
                <c:pt idx="3441">
                  <c:v>1.117146276337579E-2</c:v>
                </c:pt>
                <c:pt idx="3442">
                  <c:v>1.1172692486607421E-2</c:v>
                </c:pt>
                <c:pt idx="3443">
                  <c:v>1.117390917153829E-2</c:v>
                </c:pt>
                <c:pt idx="3444">
                  <c:v>1.1175112799388582E-2</c:v>
                </c:pt>
                <c:pt idx="3445">
                  <c:v>1.1176303351386214E-2</c:v>
                </c:pt>
                <c:pt idx="3446">
                  <c:v>1.1177480808743636E-2</c:v>
                </c:pt>
                <c:pt idx="3447">
                  <c:v>1.1178645152688767E-2</c:v>
                </c:pt>
                <c:pt idx="3448">
                  <c:v>1.1179796364446945E-2</c:v>
                </c:pt>
                <c:pt idx="3449">
                  <c:v>1.118118808412838E-2</c:v>
                </c:pt>
                <c:pt idx="3450">
                  <c:v>1.1182059316272872E-2</c:v>
                </c:pt>
                <c:pt idx="3451">
                  <c:v>1.1183171018786143E-2</c:v>
                </c:pt>
                <c:pt idx="3452">
                  <c:v>1.1184269514003514E-2</c:v>
                </c:pt>
                <c:pt idx="3453">
                  <c:v>1.1185354783140007E-2</c:v>
                </c:pt>
                <c:pt idx="3454">
                  <c:v>1.1186426807420966E-2</c:v>
                </c:pt>
                <c:pt idx="3455">
                  <c:v>1.1187485568063994E-2</c:v>
                </c:pt>
                <c:pt idx="3456">
                  <c:v>1.1188531046299591E-2</c:v>
                </c:pt>
                <c:pt idx="3457">
                  <c:v>1.1189563223342783E-2</c:v>
                </c:pt>
                <c:pt idx="3458">
                  <c:v>1.1189845298953394E-2</c:v>
                </c:pt>
                <c:pt idx="3459">
                  <c:v>1.119158759875589E-2</c:v>
                </c:pt>
                <c:pt idx="3460">
                  <c:v>1.1192579759568753E-2</c:v>
                </c:pt>
                <c:pt idx="3461">
                  <c:v>1.1193558544077678E-2</c:v>
                </c:pt>
                <c:pt idx="3462">
                  <c:v>1.1195007299032899E-2</c:v>
                </c:pt>
                <c:pt idx="3463">
                  <c:v>1.1195475909103138E-2</c:v>
                </c:pt>
                <c:pt idx="3464">
                  <c:v>1.1196414452060039E-2</c:v>
                </c:pt>
                <c:pt idx="3465">
                  <c:v>1.1197339543606631E-2</c:v>
                </c:pt>
                <c:pt idx="3466">
                  <c:v>1.1198251164970835E-2</c:v>
                </c:pt>
                <c:pt idx="3467">
                  <c:v>1.1199149297375411E-2</c:v>
                </c:pt>
                <c:pt idx="3468">
                  <c:v>1.1200033922035387E-2</c:v>
                </c:pt>
                <c:pt idx="3469">
                  <c:v>1.120090502018384E-2</c:v>
                </c:pt>
                <c:pt idx="3470">
                  <c:v>1.120176257304353E-2</c:v>
                </c:pt>
                <c:pt idx="3471">
                  <c:v>1.1202606561824329E-2</c:v>
                </c:pt>
                <c:pt idx="3472">
                  <c:v>1.1203436967767048E-2</c:v>
                </c:pt>
                <c:pt idx="3473">
                  <c:v>1.1204253772084134E-2</c:v>
                </c:pt>
                <c:pt idx="3474">
                  <c:v>1.1205056956000929E-2</c:v>
                </c:pt>
                <c:pt idx="3475">
                  <c:v>1.1206180697150094E-2</c:v>
                </c:pt>
                <c:pt idx="3476">
                  <c:v>1.1206950724778852E-2</c:v>
                </c:pt>
                <c:pt idx="3477">
                  <c:v>1.1207707067635584E-2</c:v>
                </c:pt>
                <c:pt idx="3478">
                  <c:v>1.1208449706937896E-2</c:v>
                </c:pt>
                <c:pt idx="3479">
                  <c:v>1.120917862390855E-2</c:v>
                </c:pt>
                <c:pt idx="3480">
                  <c:v>1.1209220384121072E-2</c:v>
                </c:pt>
                <c:pt idx="3481">
                  <c:v>1.1209924687291142E-2</c:v>
                </c:pt>
                <c:pt idx="3482">
                  <c:v>1.1210615217107327E-2</c:v>
                </c:pt>
                <c:pt idx="3483">
                  <c:v>1.1211291954798926E-2</c:v>
                </c:pt>
                <c:pt idx="3484">
                  <c:v>1.1212616716648086E-2</c:v>
                </c:pt>
                <c:pt idx="3485">
                  <c:v>1.1213262905335161E-2</c:v>
                </c:pt>
                <c:pt idx="3486">
                  <c:v>1.1213895240260228E-2</c:v>
                </c:pt>
                <c:pt idx="3487">
                  <c:v>1.121451370264347E-2</c:v>
                </c:pt>
                <c:pt idx="3488">
                  <c:v>1.1215118273712806E-2</c:v>
                </c:pt>
                <c:pt idx="3489">
                  <c:v>1.1215659758907037E-2</c:v>
                </c:pt>
                <c:pt idx="3490">
                  <c:v>1.1216070987408955E-2</c:v>
                </c:pt>
                <c:pt idx="3491">
                  <c:v>1.1216634752166499E-2</c:v>
                </c:pt>
                <c:pt idx="3492">
                  <c:v>1.1217184552281267E-2</c:v>
                </c:pt>
                <c:pt idx="3493">
                  <c:v>1.1217932102134684E-2</c:v>
                </c:pt>
                <c:pt idx="3494">
                  <c:v>1.1218452931011485E-2</c:v>
                </c:pt>
                <c:pt idx="3495">
                  <c:v>1.1218959737133716E-2</c:v>
                </c:pt>
                <c:pt idx="3496">
                  <c:v>1.1219452501731874E-2</c:v>
                </c:pt>
                <c:pt idx="3497">
                  <c:v>1.1219723426045825E-2</c:v>
                </c:pt>
                <c:pt idx="3498">
                  <c:v>1.1220189044011342E-2</c:v>
                </c:pt>
                <c:pt idx="3499">
                  <c:v>1.1220640565905882E-2</c:v>
                </c:pt>
                <c:pt idx="3500">
                  <c:v>1.12210779729498E-2</c:v>
                </c:pt>
                <c:pt idx="3501">
                  <c:v>1.1221705044725295E-2</c:v>
                </c:pt>
                <c:pt idx="3502">
                  <c:v>1.1222113165893123E-2</c:v>
                </c:pt>
                <c:pt idx="3503">
                  <c:v>1.1222507114109107E-2</c:v>
                </c:pt>
                <c:pt idx="3504">
                  <c:v>1.1222886870598588E-2</c:v>
                </c:pt>
                <c:pt idx="3505">
                  <c:v>1.1223252416584327E-2</c:v>
                </c:pt>
                <c:pt idx="3506">
                  <c:v>1.1223603733289086E-2</c:v>
                </c:pt>
                <c:pt idx="3507">
                  <c:v>1.1223940801938209E-2</c:v>
                </c:pt>
                <c:pt idx="3508">
                  <c:v>1.1224263603762188E-2</c:v>
                </c:pt>
                <c:pt idx="3509">
                  <c:v>1.1224572119981213E-2</c:v>
                </c:pt>
                <c:pt idx="3510">
                  <c:v>1.1224671596441915E-2</c:v>
                </c:pt>
                <c:pt idx="3511">
                  <c:v>1.1224952501050822E-2</c:v>
                </c:pt>
                <c:pt idx="3512">
                  <c:v>1.1225219065519987E-2</c:v>
                </c:pt>
                <c:pt idx="3513">
                  <c:v>1.1225471271069765E-2</c:v>
                </c:pt>
                <c:pt idx="3514">
                  <c:v>1.1225899759886322E-2</c:v>
                </c:pt>
                <c:pt idx="3515">
                  <c:v>1.1226122168205181E-2</c:v>
                </c:pt>
                <c:pt idx="3516">
                  <c:v>1.1226330159496468E-2</c:v>
                </c:pt>
                <c:pt idx="3517">
                  <c:v>1.1226523714982945E-2</c:v>
                </c:pt>
                <c:pt idx="3518">
                  <c:v>1.1226702815892532E-2</c:v>
                </c:pt>
                <c:pt idx="3519">
                  <c:v>1.122668191580356E-2</c:v>
                </c:pt>
                <c:pt idx="3520">
                  <c:v>1.1226833083271437E-2</c:v>
                </c:pt>
                <c:pt idx="3521">
                  <c:v>1.1226969741628068E-2</c:v>
                </c:pt>
                <c:pt idx="3522">
                  <c:v>1.1227456629408494E-2</c:v>
                </c:pt>
                <c:pt idx="3523">
                  <c:v>1.1227380844666303E-2</c:v>
                </c:pt>
                <c:pt idx="3524">
                  <c:v>1.1227472823841548E-2</c:v>
                </c:pt>
                <c:pt idx="3525">
                  <c:v>1.1227550217025022E-2</c:v>
                </c:pt>
                <c:pt idx="3526">
                  <c:v>1.1227613005429175E-2</c:v>
                </c:pt>
                <c:pt idx="3527">
                  <c:v>1.1227666856128559E-2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040064"/>
        <c:axId val="140041600"/>
      </c:lineChart>
      <c:dateAx>
        <c:axId val="140040064"/>
        <c:scaling>
          <c:orientation val="minMax"/>
          <c:max val="43090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04160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140041600"/>
        <c:scaling>
          <c:orientation val="minMax"/>
          <c:max val="0"/>
          <c:min val="-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40040064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42402</c:v>
                </c:pt>
                <c:pt idx="1">
                  <c:v>42403</c:v>
                </c:pt>
                <c:pt idx="2">
                  <c:v>42404</c:v>
                </c:pt>
                <c:pt idx="3">
                  <c:v>42405</c:v>
                </c:pt>
                <c:pt idx="4">
                  <c:v>42408</c:v>
                </c:pt>
                <c:pt idx="5">
                  <c:v>42409</c:v>
                </c:pt>
                <c:pt idx="6">
                  <c:v>42410</c:v>
                </c:pt>
                <c:pt idx="7">
                  <c:v>42411</c:v>
                </c:pt>
                <c:pt idx="8">
                  <c:v>42412</c:v>
                </c:pt>
                <c:pt idx="9">
                  <c:v>42415</c:v>
                </c:pt>
                <c:pt idx="10">
                  <c:v>42416</c:v>
                </c:pt>
                <c:pt idx="11">
                  <c:v>42417</c:v>
                </c:pt>
                <c:pt idx="12">
                  <c:v>42418</c:v>
                </c:pt>
                <c:pt idx="13">
                  <c:v>42419</c:v>
                </c:pt>
                <c:pt idx="14">
                  <c:v>42422</c:v>
                </c:pt>
                <c:pt idx="15">
                  <c:v>42423</c:v>
                </c:pt>
                <c:pt idx="16">
                  <c:v>42424</c:v>
                </c:pt>
                <c:pt idx="17">
                  <c:v>42425</c:v>
                </c:pt>
                <c:pt idx="18">
                  <c:v>42426</c:v>
                </c:pt>
                <c:pt idx="19">
                  <c:v>42429</c:v>
                </c:pt>
                <c:pt idx="20">
                  <c:v>42430</c:v>
                </c:pt>
                <c:pt idx="21">
                  <c:v>42431</c:v>
                </c:pt>
                <c:pt idx="22">
                  <c:v>42432</c:v>
                </c:pt>
                <c:pt idx="23">
                  <c:v>42433</c:v>
                </c:pt>
                <c:pt idx="24">
                  <c:v>42436</c:v>
                </c:pt>
                <c:pt idx="25">
                  <c:v>42437</c:v>
                </c:pt>
                <c:pt idx="26">
                  <c:v>42438</c:v>
                </c:pt>
                <c:pt idx="27">
                  <c:v>42439</c:v>
                </c:pt>
                <c:pt idx="28">
                  <c:v>42440</c:v>
                </c:pt>
                <c:pt idx="29">
                  <c:v>42443</c:v>
                </c:pt>
                <c:pt idx="30">
                  <c:v>42444</c:v>
                </c:pt>
                <c:pt idx="31">
                  <c:v>42445</c:v>
                </c:pt>
                <c:pt idx="32">
                  <c:v>42446</c:v>
                </c:pt>
                <c:pt idx="33">
                  <c:v>42447</c:v>
                </c:pt>
                <c:pt idx="34">
                  <c:v>42450</c:v>
                </c:pt>
                <c:pt idx="35">
                  <c:v>42451</c:v>
                </c:pt>
                <c:pt idx="36">
                  <c:v>42452</c:v>
                </c:pt>
                <c:pt idx="37">
                  <c:v>42453</c:v>
                </c:pt>
                <c:pt idx="38">
                  <c:v>42458</c:v>
                </c:pt>
                <c:pt idx="39">
                  <c:v>42459</c:v>
                </c:pt>
                <c:pt idx="40">
                  <c:v>42460</c:v>
                </c:pt>
                <c:pt idx="41">
                  <c:v>42461</c:v>
                </c:pt>
                <c:pt idx="42">
                  <c:v>42464</c:v>
                </c:pt>
                <c:pt idx="43">
                  <c:v>42465</c:v>
                </c:pt>
                <c:pt idx="44">
                  <c:v>42466</c:v>
                </c:pt>
                <c:pt idx="45">
                  <c:v>42467</c:v>
                </c:pt>
                <c:pt idx="46">
                  <c:v>42468</c:v>
                </c:pt>
                <c:pt idx="47">
                  <c:v>42471</c:v>
                </c:pt>
                <c:pt idx="48">
                  <c:v>42472</c:v>
                </c:pt>
                <c:pt idx="49">
                  <c:v>42473</c:v>
                </c:pt>
                <c:pt idx="50">
                  <c:v>42474</c:v>
                </c:pt>
                <c:pt idx="51">
                  <c:v>42475</c:v>
                </c:pt>
                <c:pt idx="52">
                  <c:v>42478</c:v>
                </c:pt>
                <c:pt idx="53">
                  <c:v>42479</c:v>
                </c:pt>
                <c:pt idx="54">
                  <c:v>42480</c:v>
                </c:pt>
                <c:pt idx="55">
                  <c:v>42481</c:v>
                </c:pt>
                <c:pt idx="56">
                  <c:v>42482</c:v>
                </c:pt>
                <c:pt idx="57">
                  <c:v>42485</c:v>
                </c:pt>
                <c:pt idx="58">
                  <c:v>42486</c:v>
                </c:pt>
                <c:pt idx="59">
                  <c:v>42487</c:v>
                </c:pt>
                <c:pt idx="60">
                  <c:v>42488</c:v>
                </c:pt>
                <c:pt idx="61">
                  <c:v>42489</c:v>
                </c:pt>
                <c:pt idx="62">
                  <c:v>42492</c:v>
                </c:pt>
                <c:pt idx="63">
                  <c:v>42493</c:v>
                </c:pt>
                <c:pt idx="64">
                  <c:v>42494</c:v>
                </c:pt>
                <c:pt idx="65">
                  <c:v>42495</c:v>
                </c:pt>
                <c:pt idx="66">
                  <c:v>42496</c:v>
                </c:pt>
                <c:pt idx="67">
                  <c:v>42499</c:v>
                </c:pt>
                <c:pt idx="68">
                  <c:v>42500</c:v>
                </c:pt>
                <c:pt idx="69">
                  <c:v>42501</c:v>
                </c:pt>
                <c:pt idx="70">
                  <c:v>42502</c:v>
                </c:pt>
                <c:pt idx="71">
                  <c:v>42503</c:v>
                </c:pt>
                <c:pt idx="72">
                  <c:v>42506</c:v>
                </c:pt>
                <c:pt idx="73">
                  <c:v>42507</c:v>
                </c:pt>
                <c:pt idx="74">
                  <c:v>42508</c:v>
                </c:pt>
                <c:pt idx="75">
                  <c:v>42509</c:v>
                </c:pt>
                <c:pt idx="76">
                  <c:v>42510</c:v>
                </c:pt>
                <c:pt idx="77">
                  <c:v>42513</c:v>
                </c:pt>
                <c:pt idx="78">
                  <c:v>42514</c:v>
                </c:pt>
                <c:pt idx="79">
                  <c:v>42515</c:v>
                </c:pt>
                <c:pt idx="80">
                  <c:v>42516</c:v>
                </c:pt>
                <c:pt idx="81">
                  <c:v>42517</c:v>
                </c:pt>
                <c:pt idx="82">
                  <c:v>42520</c:v>
                </c:pt>
                <c:pt idx="83">
                  <c:v>42521</c:v>
                </c:pt>
                <c:pt idx="84">
                  <c:v>42522</c:v>
                </c:pt>
                <c:pt idx="85">
                  <c:v>42523</c:v>
                </c:pt>
                <c:pt idx="86">
                  <c:v>42524</c:v>
                </c:pt>
                <c:pt idx="87">
                  <c:v>42527</c:v>
                </c:pt>
                <c:pt idx="88">
                  <c:v>42528</c:v>
                </c:pt>
                <c:pt idx="89">
                  <c:v>42529</c:v>
                </c:pt>
                <c:pt idx="90">
                  <c:v>42530</c:v>
                </c:pt>
                <c:pt idx="91">
                  <c:v>42531</c:v>
                </c:pt>
                <c:pt idx="92">
                  <c:v>42534</c:v>
                </c:pt>
                <c:pt idx="93">
                  <c:v>42535</c:v>
                </c:pt>
                <c:pt idx="94">
                  <c:v>42536</c:v>
                </c:pt>
                <c:pt idx="95">
                  <c:v>42537</c:v>
                </c:pt>
                <c:pt idx="96">
                  <c:v>42538</c:v>
                </c:pt>
                <c:pt idx="97">
                  <c:v>42541</c:v>
                </c:pt>
                <c:pt idx="98">
                  <c:v>42542</c:v>
                </c:pt>
                <c:pt idx="99">
                  <c:v>42543</c:v>
                </c:pt>
                <c:pt idx="100">
                  <c:v>42544</c:v>
                </c:pt>
                <c:pt idx="101">
                  <c:v>42545</c:v>
                </c:pt>
                <c:pt idx="102">
                  <c:v>42548</c:v>
                </c:pt>
                <c:pt idx="103">
                  <c:v>42549</c:v>
                </c:pt>
                <c:pt idx="104">
                  <c:v>42550</c:v>
                </c:pt>
                <c:pt idx="105">
                  <c:v>42551</c:v>
                </c:pt>
                <c:pt idx="106">
                  <c:v>42552</c:v>
                </c:pt>
                <c:pt idx="107">
                  <c:v>42555</c:v>
                </c:pt>
                <c:pt idx="108">
                  <c:v>42556</c:v>
                </c:pt>
                <c:pt idx="109">
                  <c:v>42557</c:v>
                </c:pt>
                <c:pt idx="110">
                  <c:v>42558</c:v>
                </c:pt>
                <c:pt idx="111">
                  <c:v>42559</c:v>
                </c:pt>
                <c:pt idx="112">
                  <c:v>42562</c:v>
                </c:pt>
                <c:pt idx="113">
                  <c:v>42563</c:v>
                </c:pt>
                <c:pt idx="114">
                  <c:v>42564</c:v>
                </c:pt>
                <c:pt idx="115">
                  <c:v>42565</c:v>
                </c:pt>
                <c:pt idx="116">
                  <c:v>42566</c:v>
                </c:pt>
                <c:pt idx="117">
                  <c:v>42569</c:v>
                </c:pt>
                <c:pt idx="118">
                  <c:v>42570</c:v>
                </c:pt>
                <c:pt idx="119">
                  <c:v>42571</c:v>
                </c:pt>
                <c:pt idx="120">
                  <c:v>42572</c:v>
                </c:pt>
                <c:pt idx="121">
                  <c:v>42573</c:v>
                </c:pt>
                <c:pt idx="122">
                  <c:v>42576</c:v>
                </c:pt>
                <c:pt idx="123">
                  <c:v>42577</c:v>
                </c:pt>
                <c:pt idx="124">
                  <c:v>42578</c:v>
                </c:pt>
                <c:pt idx="125">
                  <c:v>42579</c:v>
                </c:pt>
                <c:pt idx="126">
                  <c:v>42580</c:v>
                </c:pt>
                <c:pt idx="127">
                  <c:v>42583</c:v>
                </c:pt>
                <c:pt idx="128">
                  <c:v>42584</c:v>
                </c:pt>
                <c:pt idx="129">
                  <c:v>42585</c:v>
                </c:pt>
                <c:pt idx="130">
                  <c:v>42586</c:v>
                </c:pt>
                <c:pt idx="131">
                  <c:v>42587</c:v>
                </c:pt>
                <c:pt idx="132">
                  <c:v>42590</c:v>
                </c:pt>
                <c:pt idx="133">
                  <c:v>42591</c:v>
                </c:pt>
                <c:pt idx="134">
                  <c:v>42592</c:v>
                </c:pt>
                <c:pt idx="135">
                  <c:v>42593</c:v>
                </c:pt>
                <c:pt idx="136">
                  <c:v>42594</c:v>
                </c:pt>
                <c:pt idx="137">
                  <c:v>42597</c:v>
                </c:pt>
                <c:pt idx="138">
                  <c:v>42598</c:v>
                </c:pt>
                <c:pt idx="139">
                  <c:v>42599</c:v>
                </c:pt>
                <c:pt idx="140">
                  <c:v>42600</c:v>
                </c:pt>
                <c:pt idx="141">
                  <c:v>42601</c:v>
                </c:pt>
                <c:pt idx="142">
                  <c:v>42604</c:v>
                </c:pt>
                <c:pt idx="143">
                  <c:v>42605</c:v>
                </c:pt>
                <c:pt idx="144">
                  <c:v>42606</c:v>
                </c:pt>
                <c:pt idx="145">
                  <c:v>42607</c:v>
                </c:pt>
                <c:pt idx="146">
                  <c:v>42608</c:v>
                </c:pt>
                <c:pt idx="147">
                  <c:v>42611</c:v>
                </c:pt>
                <c:pt idx="148">
                  <c:v>42612</c:v>
                </c:pt>
                <c:pt idx="149">
                  <c:v>42613</c:v>
                </c:pt>
                <c:pt idx="150">
                  <c:v>42614</c:v>
                </c:pt>
                <c:pt idx="151">
                  <c:v>42615</c:v>
                </c:pt>
                <c:pt idx="152">
                  <c:v>42618</c:v>
                </c:pt>
                <c:pt idx="153">
                  <c:v>42619</c:v>
                </c:pt>
                <c:pt idx="154">
                  <c:v>42620</c:v>
                </c:pt>
                <c:pt idx="155">
                  <c:v>42621</c:v>
                </c:pt>
                <c:pt idx="156">
                  <c:v>42622</c:v>
                </c:pt>
                <c:pt idx="157">
                  <c:v>42625</c:v>
                </c:pt>
                <c:pt idx="158">
                  <c:v>42626</c:v>
                </c:pt>
                <c:pt idx="159">
                  <c:v>42627</c:v>
                </c:pt>
                <c:pt idx="160">
                  <c:v>42628</c:v>
                </c:pt>
                <c:pt idx="161">
                  <c:v>42629</c:v>
                </c:pt>
                <c:pt idx="162">
                  <c:v>42632</c:v>
                </c:pt>
                <c:pt idx="163">
                  <c:v>42633</c:v>
                </c:pt>
                <c:pt idx="164">
                  <c:v>42634</c:v>
                </c:pt>
                <c:pt idx="165">
                  <c:v>42635</c:v>
                </c:pt>
                <c:pt idx="166">
                  <c:v>42636</c:v>
                </c:pt>
                <c:pt idx="167">
                  <c:v>42639</c:v>
                </c:pt>
                <c:pt idx="168">
                  <c:v>42640</c:v>
                </c:pt>
                <c:pt idx="169">
                  <c:v>42641</c:v>
                </c:pt>
                <c:pt idx="170">
                  <c:v>42642</c:v>
                </c:pt>
                <c:pt idx="171">
                  <c:v>42643</c:v>
                </c:pt>
                <c:pt idx="172">
                  <c:v>42646</c:v>
                </c:pt>
                <c:pt idx="173">
                  <c:v>42647</c:v>
                </c:pt>
                <c:pt idx="174">
                  <c:v>42648</c:v>
                </c:pt>
                <c:pt idx="175">
                  <c:v>42649</c:v>
                </c:pt>
                <c:pt idx="176">
                  <c:v>42650</c:v>
                </c:pt>
                <c:pt idx="177">
                  <c:v>42653</c:v>
                </c:pt>
                <c:pt idx="178">
                  <c:v>42654</c:v>
                </c:pt>
                <c:pt idx="179">
                  <c:v>42655</c:v>
                </c:pt>
                <c:pt idx="180">
                  <c:v>42656</c:v>
                </c:pt>
                <c:pt idx="181">
                  <c:v>42657</c:v>
                </c:pt>
                <c:pt idx="182">
                  <c:v>42660</c:v>
                </c:pt>
                <c:pt idx="183">
                  <c:v>42661</c:v>
                </c:pt>
                <c:pt idx="184">
                  <c:v>42662</c:v>
                </c:pt>
                <c:pt idx="185">
                  <c:v>42663</c:v>
                </c:pt>
                <c:pt idx="186">
                  <c:v>42664</c:v>
                </c:pt>
                <c:pt idx="187">
                  <c:v>42667</c:v>
                </c:pt>
                <c:pt idx="188">
                  <c:v>42668</c:v>
                </c:pt>
                <c:pt idx="189">
                  <c:v>42669</c:v>
                </c:pt>
                <c:pt idx="190">
                  <c:v>42670</c:v>
                </c:pt>
                <c:pt idx="191">
                  <c:v>42671</c:v>
                </c:pt>
                <c:pt idx="192">
                  <c:v>42674</c:v>
                </c:pt>
                <c:pt idx="193">
                  <c:v>42675</c:v>
                </c:pt>
                <c:pt idx="194">
                  <c:v>42676</c:v>
                </c:pt>
                <c:pt idx="195">
                  <c:v>42677</c:v>
                </c:pt>
                <c:pt idx="196">
                  <c:v>42678</c:v>
                </c:pt>
                <c:pt idx="197">
                  <c:v>42681</c:v>
                </c:pt>
                <c:pt idx="198">
                  <c:v>42682</c:v>
                </c:pt>
                <c:pt idx="199">
                  <c:v>42683</c:v>
                </c:pt>
                <c:pt idx="200">
                  <c:v>42684</c:v>
                </c:pt>
                <c:pt idx="201">
                  <c:v>42685</c:v>
                </c:pt>
                <c:pt idx="202">
                  <c:v>42688</c:v>
                </c:pt>
                <c:pt idx="203">
                  <c:v>42689</c:v>
                </c:pt>
                <c:pt idx="204">
                  <c:v>42690</c:v>
                </c:pt>
                <c:pt idx="205">
                  <c:v>42691</c:v>
                </c:pt>
                <c:pt idx="206">
                  <c:v>42692</c:v>
                </c:pt>
                <c:pt idx="207">
                  <c:v>42695</c:v>
                </c:pt>
                <c:pt idx="208">
                  <c:v>42696</c:v>
                </c:pt>
                <c:pt idx="209">
                  <c:v>42697</c:v>
                </c:pt>
                <c:pt idx="210">
                  <c:v>42698</c:v>
                </c:pt>
                <c:pt idx="211">
                  <c:v>42699</c:v>
                </c:pt>
                <c:pt idx="212">
                  <c:v>42702</c:v>
                </c:pt>
                <c:pt idx="213">
                  <c:v>42703</c:v>
                </c:pt>
                <c:pt idx="214">
                  <c:v>42704</c:v>
                </c:pt>
                <c:pt idx="215">
                  <c:v>42705</c:v>
                </c:pt>
                <c:pt idx="216">
                  <c:v>42706</c:v>
                </c:pt>
                <c:pt idx="217">
                  <c:v>42709</c:v>
                </c:pt>
                <c:pt idx="218">
                  <c:v>42710</c:v>
                </c:pt>
                <c:pt idx="219">
                  <c:v>42711</c:v>
                </c:pt>
                <c:pt idx="220">
                  <c:v>42712</c:v>
                </c:pt>
                <c:pt idx="221">
                  <c:v>42713</c:v>
                </c:pt>
                <c:pt idx="222">
                  <c:v>42716</c:v>
                </c:pt>
                <c:pt idx="223">
                  <c:v>42717</c:v>
                </c:pt>
                <c:pt idx="224">
                  <c:v>42718</c:v>
                </c:pt>
                <c:pt idx="225">
                  <c:v>42719</c:v>
                </c:pt>
                <c:pt idx="226">
                  <c:v>42720</c:v>
                </c:pt>
                <c:pt idx="227">
                  <c:v>42723</c:v>
                </c:pt>
                <c:pt idx="228">
                  <c:v>42724</c:v>
                </c:pt>
                <c:pt idx="229">
                  <c:v>42725</c:v>
                </c:pt>
                <c:pt idx="230">
                  <c:v>42726</c:v>
                </c:pt>
                <c:pt idx="231">
                  <c:v>42727</c:v>
                </c:pt>
                <c:pt idx="232">
                  <c:v>42731</c:v>
                </c:pt>
                <c:pt idx="233">
                  <c:v>42732</c:v>
                </c:pt>
                <c:pt idx="234">
                  <c:v>42733</c:v>
                </c:pt>
                <c:pt idx="235">
                  <c:v>42734</c:v>
                </c:pt>
                <c:pt idx="236">
                  <c:v>42737</c:v>
                </c:pt>
                <c:pt idx="237">
                  <c:v>42738</c:v>
                </c:pt>
                <c:pt idx="238">
                  <c:v>42739</c:v>
                </c:pt>
                <c:pt idx="239">
                  <c:v>42740</c:v>
                </c:pt>
                <c:pt idx="240">
                  <c:v>42741</c:v>
                </c:pt>
                <c:pt idx="241">
                  <c:v>42744</c:v>
                </c:pt>
                <c:pt idx="242">
                  <c:v>42745</c:v>
                </c:pt>
                <c:pt idx="243">
                  <c:v>42746</c:v>
                </c:pt>
                <c:pt idx="244">
                  <c:v>42747</c:v>
                </c:pt>
                <c:pt idx="245">
                  <c:v>42748</c:v>
                </c:pt>
                <c:pt idx="246">
                  <c:v>42751</c:v>
                </c:pt>
                <c:pt idx="247">
                  <c:v>42752</c:v>
                </c:pt>
                <c:pt idx="248">
                  <c:v>42753</c:v>
                </c:pt>
                <c:pt idx="249">
                  <c:v>42754</c:v>
                </c:pt>
                <c:pt idx="250">
                  <c:v>42755</c:v>
                </c:pt>
                <c:pt idx="251">
                  <c:v>42758</c:v>
                </c:pt>
                <c:pt idx="252">
                  <c:v>42759</c:v>
                </c:pt>
                <c:pt idx="253">
                  <c:v>42760</c:v>
                </c:pt>
                <c:pt idx="254">
                  <c:v>42761</c:v>
                </c:pt>
                <c:pt idx="255">
                  <c:v>42762</c:v>
                </c:pt>
                <c:pt idx="256">
                  <c:v>42765</c:v>
                </c:pt>
                <c:pt idx="257">
                  <c:v>42766</c:v>
                </c:pt>
                <c:pt idx="258">
                  <c:v>42767</c:v>
                </c:pt>
                <c:pt idx="259">
                  <c:v>42768</c:v>
                </c:pt>
                <c:pt idx="260">
                  <c:v>42769</c:v>
                </c:pt>
                <c:pt idx="261">
                  <c:v>42772</c:v>
                </c:pt>
                <c:pt idx="262">
                  <c:v>42773</c:v>
                </c:pt>
                <c:pt idx="263">
                  <c:v>42774</c:v>
                </c:pt>
                <c:pt idx="264">
                  <c:v>42775</c:v>
                </c:pt>
                <c:pt idx="265">
                  <c:v>42776</c:v>
                </c:pt>
                <c:pt idx="266">
                  <c:v>42779</c:v>
                </c:pt>
                <c:pt idx="267">
                  <c:v>42780</c:v>
                </c:pt>
                <c:pt idx="268">
                  <c:v>42781</c:v>
                </c:pt>
                <c:pt idx="269">
                  <c:v>42782</c:v>
                </c:pt>
                <c:pt idx="270">
                  <c:v>42783</c:v>
                </c:pt>
                <c:pt idx="271">
                  <c:v>42786</c:v>
                </c:pt>
                <c:pt idx="272">
                  <c:v>42787</c:v>
                </c:pt>
                <c:pt idx="273">
                  <c:v>42788</c:v>
                </c:pt>
                <c:pt idx="274">
                  <c:v>42789</c:v>
                </c:pt>
                <c:pt idx="275">
                  <c:v>42790</c:v>
                </c:pt>
                <c:pt idx="276">
                  <c:v>42793</c:v>
                </c:pt>
                <c:pt idx="277">
                  <c:v>42794</c:v>
                </c:pt>
                <c:pt idx="278">
                  <c:v>42795</c:v>
                </c:pt>
                <c:pt idx="279">
                  <c:v>42796</c:v>
                </c:pt>
                <c:pt idx="280">
                  <c:v>42797</c:v>
                </c:pt>
                <c:pt idx="281">
                  <c:v>42800</c:v>
                </c:pt>
                <c:pt idx="282">
                  <c:v>42801</c:v>
                </c:pt>
                <c:pt idx="283">
                  <c:v>42802</c:v>
                </c:pt>
                <c:pt idx="284">
                  <c:v>42803</c:v>
                </c:pt>
                <c:pt idx="285">
                  <c:v>42804</c:v>
                </c:pt>
                <c:pt idx="286">
                  <c:v>42807</c:v>
                </c:pt>
                <c:pt idx="287">
                  <c:v>42808</c:v>
                </c:pt>
                <c:pt idx="288">
                  <c:v>42809</c:v>
                </c:pt>
                <c:pt idx="289">
                  <c:v>42810</c:v>
                </c:pt>
                <c:pt idx="290">
                  <c:v>42811</c:v>
                </c:pt>
                <c:pt idx="291">
                  <c:v>42814</c:v>
                </c:pt>
                <c:pt idx="292">
                  <c:v>42815</c:v>
                </c:pt>
                <c:pt idx="293">
                  <c:v>42816</c:v>
                </c:pt>
                <c:pt idx="294">
                  <c:v>42817</c:v>
                </c:pt>
                <c:pt idx="295">
                  <c:v>42818</c:v>
                </c:pt>
                <c:pt idx="296">
                  <c:v>42821</c:v>
                </c:pt>
                <c:pt idx="297">
                  <c:v>42822</c:v>
                </c:pt>
                <c:pt idx="298">
                  <c:v>42823</c:v>
                </c:pt>
                <c:pt idx="299">
                  <c:v>42824</c:v>
                </c:pt>
                <c:pt idx="300">
                  <c:v>42825</c:v>
                </c:pt>
                <c:pt idx="301">
                  <c:v>42828</c:v>
                </c:pt>
                <c:pt idx="302">
                  <c:v>42829</c:v>
                </c:pt>
                <c:pt idx="303">
                  <c:v>42830</c:v>
                </c:pt>
                <c:pt idx="304">
                  <c:v>42831</c:v>
                </c:pt>
                <c:pt idx="305">
                  <c:v>42832</c:v>
                </c:pt>
                <c:pt idx="306">
                  <c:v>42835</c:v>
                </c:pt>
                <c:pt idx="307">
                  <c:v>42836</c:v>
                </c:pt>
                <c:pt idx="308">
                  <c:v>42837</c:v>
                </c:pt>
                <c:pt idx="309">
                  <c:v>42838</c:v>
                </c:pt>
                <c:pt idx="310">
                  <c:v>42843</c:v>
                </c:pt>
                <c:pt idx="311">
                  <c:v>42844</c:v>
                </c:pt>
                <c:pt idx="312">
                  <c:v>42845</c:v>
                </c:pt>
                <c:pt idx="313">
                  <c:v>42846</c:v>
                </c:pt>
                <c:pt idx="314">
                  <c:v>42849</c:v>
                </c:pt>
                <c:pt idx="315">
                  <c:v>42850</c:v>
                </c:pt>
                <c:pt idx="316">
                  <c:v>42851</c:v>
                </c:pt>
                <c:pt idx="317">
                  <c:v>42852</c:v>
                </c:pt>
                <c:pt idx="318">
                  <c:v>42853</c:v>
                </c:pt>
                <c:pt idx="319">
                  <c:v>42857</c:v>
                </c:pt>
                <c:pt idx="320">
                  <c:v>42858</c:v>
                </c:pt>
                <c:pt idx="321">
                  <c:v>42859</c:v>
                </c:pt>
                <c:pt idx="322">
                  <c:v>42860</c:v>
                </c:pt>
                <c:pt idx="323">
                  <c:v>42863</c:v>
                </c:pt>
                <c:pt idx="324">
                  <c:v>42864</c:v>
                </c:pt>
                <c:pt idx="325">
                  <c:v>42865</c:v>
                </c:pt>
                <c:pt idx="326">
                  <c:v>42866</c:v>
                </c:pt>
                <c:pt idx="327">
                  <c:v>42867</c:v>
                </c:pt>
                <c:pt idx="328">
                  <c:v>42870</c:v>
                </c:pt>
                <c:pt idx="329">
                  <c:v>42871</c:v>
                </c:pt>
                <c:pt idx="330">
                  <c:v>42872</c:v>
                </c:pt>
                <c:pt idx="331">
                  <c:v>42873</c:v>
                </c:pt>
                <c:pt idx="332">
                  <c:v>42874</c:v>
                </c:pt>
                <c:pt idx="333">
                  <c:v>42877</c:v>
                </c:pt>
                <c:pt idx="334">
                  <c:v>42878</c:v>
                </c:pt>
                <c:pt idx="335">
                  <c:v>42879</c:v>
                </c:pt>
                <c:pt idx="336">
                  <c:v>42880</c:v>
                </c:pt>
                <c:pt idx="337">
                  <c:v>42881</c:v>
                </c:pt>
                <c:pt idx="338">
                  <c:v>42884</c:v>
                </c:pt>
                <c:pt idx="339">
                  <c:v>42885</c:v>
                </c:pt>
                <c:pt idx="340">
                  <c:v>42886</c:v>
                </c:pt>
                <c:pt idx="341">
                  <c:v>42887</c:v>
                </c:pt>
                <c:pt idx="342">
                  <c:v>42888</c:v>
                </c:pt>
                <c:pt idx="343">
                  <c:v>42891</c:v>
                </c:pt>
                <c:pt idx="344">
                  <c:v>42892</c:v>
                </c:pt>
                <c:pt idx="345">
                  <c:v>42893</c:v>
                </c:pt>
                <c:pt idx="346">
                  <c:v>42894</c:v>
                </c:pt>
                <c:pt idx="347">
                  <c:v>42895</c:v>
                </c:pt>
                <c:pt idx="348">
                  <c:v>42898</c:v>
                </c:pt>
                <c:pt idx="349">
                  <c:v>42899</c:v>
                </c:pt>
                <c:pt idx="350">
                  <c:v>42900</c:v>
                </c:pt>
                <c:pt idx="351">
                  <c:v>42901</c:v>
                </c:pt>
                <c:pt idx="352">
                  <c:v>42902</c:v>
                </c:pt>
                <c:pt idx="353">
                  <c:v>42905</c:v>
                </c:pt>
                <c:pt idx="354">
                  <c:v>42906</c:v>
                </c:pt>
                <c:pt idx="355">
                  <c:v>42907</c:v>
                </c:pt>
                <c:pt idx="356">
                  <c:v>42908</c:v>
                </c:pt>
                <c:pt idx="357">
                  <c:v>42909</c:v>
                </c:pt>
                <c:pt idx="358">
                  <c:v>42912</c:v>
                </c:pt>
                <c:pt idx="359">
                  <c:v>42913</c:v>
                </c:pt>
                <c:pt idx="360">
                  <c:v>42914</c:v>
                </c:pt>
                <c:pt idx="361">
                  <c:v>42915</c:v>
                </c:pt>
                <c:pt idx="362">
                  <c:v>42916</c:v>
                </c:pt>
                <c:pt idx="363">
                  <c:v>42919</c:v>
                </c:pt>
                <c:pt idx="364">
                  <c:v>42920</c:v>
                </c:pt>
                <c:pt idx="365">
                  <c:v>42921</c:v>
                </c:pt>
                <c:pt idx="366">
                  <c:v>42922</c:v>
                </c:pt>
                <c:pt idx="367">
                  <c:v>42923</c:v>
                </c:pt>
                <c:pt idx="368">
                  <c:v>42926</c:v>
                </c:pt>
                <c:pt idx="369">
                  <c:v>42927</c:v>
                </c:pt>
                <c:pt idx="370">
                  <c:v>42928</c:v>
                </c:pt>
                <c:pt idx="371">
                  <c:v>42929</c:v>
                </c:pt>
                <c:pt idx="372">
                  <c:v>42930</c:v>
                </c:pt>
                <c:pt idx="373">
                  <c:v>42933</c:v>
                </c:pt>
                <c:pt idx="374">
                  <c:v>42934</c:v>
                </c:pt>
                <c:pt idx="375">
                  <c:v>42935</c:v>
                </c:pt>
                <c:pt idx="376">
                  <c:v>42936</c:v>
                </c:pt>
                <c:pt idx="377">
                  <c:v>42937</c:v>
                </c:pt>
                <c:pt idx="378">
                  <c:v>42940</c:v>
                </c:pt>
                <c:pt idx="379">
                  <c:v>42941</c:v>
                </c:pt>
                <c:pt idx="380">
                  <c:v>42942</c:v>
                </c:pt>
                <c:pt idx="381">
                  <c:v>42943</c:v>
                </c:pt>
                <c:pt idx="382">
                  <c:v>42944</c:v>
                </c:pt>
                <c:pt idx="383">
                  <c:v>42947</c:v>
                </c:pt>
                <c:pt idx="384">
                  <c:v>42948</c:v>
                </c:pt>
                <c:pt idx="385">
                  <c:v>42949</c:v>
                </c:pt>
                <c:pt idx="386">
                  <c:v>42950</c:v>
                </c:pt>
                <c:pt idx="387">
                  <c:v>42951</c:v>
                </c:pt>
                <c:pt idx="388">
                  <c:v>42954</c:v>
                </c:pt>
                <c:pt idx="389">
                  <c:v>42955</c:v>
                </c:pt>
                <c:pt idx="390">
                  <c:v>42956</c:v>
                </c:pt>
                <c:pt idx="391">
                  <c:v>42957</c:v>
                </c:pt>
                <c:pt idx="392">
                  <c:v>42958</c:v>
                </c:pt>
                <c:pt idx="393">
                  <c:v>42961</c:v>
                </c:pt>
                <c:pt idx="394">
                  <c:v>42962</c:v>
                </c:pt>
                <c:pt idx="395">
                  <c:v>42963</c:v>
                </c:pt>
                <c:pt idx="396">
                  <c:v>42964</c:v>
                </c:pt>
                <c:pt idx="397">
                  <c:v>42965</c:v>
                </c:pt>
                <c:pt idx="398">
                  <c:v>42968</c:v>
                </c:pt>
                <c:pt idx="399">
                  <c:v>42969</c:v>
                </c:pt>
                <c:pt idx="400">
                  <c:v>42970</c:v>
                </c:pt>
                <c:pt idx="401">
                  <c:v>42971</c:v>
                </c:pt>
                <c:pt idx="402">
                  <c:v>42972</c:v>
                </c:pt>
                <c:pt idx="403">
                  <c:v>42975</c:v>
                </c:pt>
                <c:pt idx="404">
                  <c:v>42976</c:v>
                </c:pt>
                <c:pt idx="405">
                  <c:v>42977</c:v>
                </c:pt>
                <c:pt idx="406">
                  <c:v>42978</c:v>
                </c:pt>
                <c:pt idx="407">
                  <c:v>42979</c:v>
                </c:pt>
                <c:pt idx="408">
                  <c:v>42982</c:v>
                </c:pt>
                <c:pt idx="409">
                  <c:v>42983</c:v>
                </c:pt>
                <c:pt idx="410">
                  <c:v>42984</c:v>
                </c:pt>
                <c:pt idx="411">
                  <c:v>42985</c:v>
                </c:pt>
                <c:pt idx="412">
                  <c:v>42986</c:v>
                </c:pt>
                <c:pt idx="413">
                  <c:v>42989</c:v>
                </c:pt>
                <c:pt idx="414">
                  <c:v>42990</c:v>
                </c:pt>
                <c:pt idx="415">
                  <c:v>42991</c:v>
                </c:pt>
                <c:pt idx="416">
                  <c:v>42992</c:v>
                </c:pt>
                <c:pt idx="417">
                  <c:v>42993</c:v>
                </c:pt>
                <c:pt idx="418">
                  <c:v>42996</c:v>
                </c:pt>
                <c:pt idx="419">
                  <c:v>42997</c:v>
                </c:pt>
                <c:pt idx="420">
                  <c:v>42998</c:v>
                </c:pt>
                <c:pt idx="421">
                  <c:v>42999</c:v>
                </c:pt>
                <c:pt idx="422">
                  <c:v>43000</c:v>
                </c:pt>
                <c:pt idx="423">
                  <c:v>43003</c:v>
                </c:pt>
                <c:pt idx="424">
                  <c:v>43004</c:v>
                </c:pt>
                <c:pt idx="425">
                  <c:v>43005</c:v>
                </c:pt>
                <c:pt idx="426">
                  <c:v>43006</c:v>
                </c:pt>
                <c:pt idx="427">
                  <c:v>43007</c:v>
                </c:pt>
                <c:pt idx="428">
                  <c:v>43010</c:v>
                </c:pt>
                <c:pt idx="429">
                  <c:v>43011</c:v>
                </c:pt>
                <c:pt idx="430">
                  <c:v>43012</c:v>
                </c:pt>
                <c:pt idx="431">
                  <c:v>43013</c:v>
                </c:pt>
                <c:pt idx="432">
                  <c:v>43014</c:v>
                </c:pt>
                <c:pt idx="433">
                  <c:v>43017</c:v>
                </c:pt>
                <c:pt idx="434">
                  <c:v>43018</c:v>
                </c:pt>
                <c:pt idx="435">
                  <c:v>43019</c:v>
                </c:pt>
                <c:pt idx="436">
                  <c:v>43020</c:v>
                </c:pt>
                <c:pt idx="437">
                  <c:v>43021</c:v>
                </c:pt>
                <c:pt idx="438">
                  <c:v>43024</c:v>
                </c:pt>
                <c:pt idx="439">
                  <c:v>43025</c:v>
                </c:pt>
                <c:pt idx="440">
                  <c:v>43026</c:v>
                </c:pt>
                <c:pt idx="441">
                  <c:v>43027</c:v>
                </c:pt>
                <c:pt idx="442">
                  <c:v>43028</c:v>
                </c:pt>
                <c:pt idx="443">
                  <c:v>43031</c:v>
                </c:pt>
                <c:pt idx="444">
                  <c:v>43032</c:v>
                </c:pt>
                <c:pt idx="445">
                  <c:v>43033</c:v>
                </c:pt>
                <c:pt idx="446">
                  <c:v>43034</c:v>
                </c:pt>
                <c:pt idx="447">
                  <c:v>43035</c:v>
                </c:pt>
                <c:pt idx="448">
                  <c:v>43038</c:v>
                </c:pt>
                <c:pt idx="449">
                  <c:v>43039</c:v>
                </c:pt>
                <c:pt idx="450">
                  <c:v>43040</c:v>
                </c:pt>
                <c:pt idx="451">
                  <c:v>43041</c:v>
                </c:pt>
                <c:pt idx="452">
                  <c:v>43042</c:v>
                </c:pt>
                <c:pt idx="453">
                  <c:v>43045</c:v>
                </c:pt>
                <c:pt idx="454">
                  <c:v>43046</c:v>
                </c:pt>
                <c:pt idx="455">
                  <c:v>43047</c:v>
                </c:pt>
                <c:pt idx="456">
                  <c:v>43048</c:v>
                </c:pt>
                <c:pt idx="457">
                  <c:v>43049</c:v>
                </c:pt>
                <c:pt idx="458">
                  <c:v>43052</c:v>
                </c:pt>
                <c:pt idx="459">
                  <c:v>43053</c:v>
                </c:pt>
                <c:pt idx="460">
                  <c:v>43054</c:v>
                </c:pt>
                <c:pt idx="461">
                  <c:v>43055</c:v>
                </c:pt>
                <c:pt idx="462">
                  <c:v>43056</c:v>
                </c:pt>
                <c:pt idx="463">
                  <c:v>43059</c:v>
                </c:pt>
                <c:pt idx="464">
                  <c:v>43060</c:v>
                </c:pt>
                <c:pt idx="465">
                  <c:v>43061</c:v>
                </c:pt>
                <c:pt idx="466">
                  <c:v>43062</c:v>
                </c:pt>
                <c:pt idx="467">
                  <c:v>43063</c:v>
                </c:pt>
                <c:pt idx="468">
                  <c:v>43066</c:v>
                </c:pt>
                <c:pt idx="469">
                  <c:v>43067</c:v>
                </c:pt>
                <c:pt idx="470">
                  <c:v>43068</c:v>
                </c:pt>
                <c:pt idx="471">
                  <c:v>43069</c:v>
                </c:pt>
                <c:pt idx="472">
                  <c:v>43070</c:v>
                </c:pt>
                <c:pt idx="473">
                  <c:v>43073</c:v>
                </c:pt>
                <c:pt idx="474">
                  <c:v>43074</c:v>
                </c:pt>
                <c:pt idx="475">
                  <c:v>43075</c:v>
                </c:pt>
                <c:pt idx="476">
                  <c:v>43076</c:v>
                </c:pt>
                <c:pt idx="477">
                  <c:v>43077</c:v>
                </c:pt>
                <c:pt idx="478">
                  <c:v>43080</c:v>
                </c:pt>
                <c:pt idx="479">
                  <c:v>43081</c:v>
                </c:pt>
                <c:pt idx="480">
                  <c:v>43082</c:v>
                </c:pt>
                <c:pt idx="481">
                  <c:v>43083</c:v>
                </c:pt>
                <c:pt idx="482">
                  <c:v>43084</c:v>
                </c:pt>
                <c:pt idx="483">
                  <c:v>43087</c:v>
                </c:pt>
                <c:pt idx="484">
                  <c:v>43088</c:v>
                </c:pt>
                <c:pt idx="485">
                  <c:v>43089</c:v>
                </c:pt>
                <c:pt idx="486">
                  <c:v>43090</c:v>
                </c:pt>
                <c:pt idx="487">
                  <c:v>43091</c:v>
                </c:pt>
                <c:pt idx="488">
                  <c:v>43096</c:v>
                </c:pt>
                <c:pt idx="489">
                  <c:v>43097</c:v>
                </c:pt>
                <c:pt idx="490">
                  <c:v>43098</c:v>
                </c:pt>
                <c:pt idx="491">
                  <c:v>43102</c:v>
                </c:pt>
                <c:pt idx="492">
                  <c:v>43103</c:v>
                </c:pt>
                <c:pt idx="493">
                  <c:v>43104</c:v>
                </c:pt>
                <c:pt idx="494">
                  <c:v>43105</c:v>
                </c:pt>
                <c:pt idx="495">
                  <c:v>43108</c:v>
                </c:pt>
                <c:pt idx="496">
                  <c:v>43109</c:v>
                </c:pt>
                <c:pt idx="497">
                  <c:v>43110</c:v>
                </c:pt>
                <c:pt idx="498">
                  <c:v>43111</c:v>
                </c:pt>
                <c:pt idx="499">
                  <c:v>43112</c:v>
                </c:pt>
                <c:pt idx="500">
                  <c:v>43115</c:v>
                </c:pt>
                <c:pt idx="501">
                  <c:v>43116</c:v>
                </c:pt>
                <c:pt idx="502">
                  <c:v>43117</c:v>
                </c:pt>
                <c:pt idx="503">
                  <c:v>43118</c:v>
                </c:pt>
                <c:pt idx="504">
                  <c:v>43119</c:v>
                </c:pt>
                <c:pt idx="505">
                  <c:v>43122</c:v>
                </c:pt>
                <c:pt idx="506">
                  <c:v>43123</c:v>
                </c:pt>
                <c:pt idx="507">
                  <c:v>43124</c:v>
                </c:pt>
                <c:pt idx="508">
                  <c:v>43125</c:v>
                </c:pt>
                <c:pt idx="509">
                  <c:v>43126</c:v>
                </c:pt>
                <c:pt idx="510">
                  <c:v>43129</c:v>
                </c:pt>
                <c:pt idx="511">
                  <c:v>43130</c:v>
                </c:pt>
                <c:pt idx="512">
                  <c:v>43131</c:v>
                </c:pt>
                <c:pt idx="513">
                  <c:v>43132</c:v>
                </c:pt>
                <c:pt idx="514">
                  <c:v>43133</c:v>
                </c:pt>
                <c:pt idx="515">
                  <c:v>43136</c:v>
                </c:pt>
                <c:pt idx="516">
                  <c:v>43137</c:v>
                </c:pt>
                <c:pt idx="517">
                  <c:v>43138</c:v>
                </c:pt>
                <c:pt idx="518">
                  <c:v>43145</c:v>
                </c:pt>
                <c:pt idx="519">
                  <c:v>43152</c:v>
                </c:pt>
                <c:pt idx="520">
                  <c:v>43159</c:v>
                </c:pt>
                <c:pt idx="521">
                  <c:v>43166</c:v>
                </c:pt>
                <c:pt idx="522">
                  <c:v>43173</c:v>
                </c:pt>
                <c:pt idx="523">
                  <c:v>43180</c:v>
                </c:pt>
                <c:pt idx="524">
                  <c:v>43187</c:v>
                </c:pt>
                <c:pt idx="525">
                  <c:v>43195</c:v>
                </c:pt>
                <c:pt idx="526">
                  <c:v>43202</c:v>
                </c:pt>
                <c:pt idx="527">
                  <c:v>43209</c:v>
                </c:pt>
                <c:pt idx="528">
                  <c:v>43216</c:v>
                </c:pt>
                <c:pt idx="529">
                  <c:v>43224</c:v>
                </c:pt>
                <c:pt idx="530">
                  <c:v>43231</c:v>
                </c:pt>
                <c:pt idx="531">
                  <c:v>43238</c:v>
                </c:pt>
                <c:pt idx="532">
                  <c:v>43245</c:v>
                </c:pt>
                <c:pt idx="533">
                  <c:v>43252</c:v>
                </c:pt>
                <c:pt idx="534">
                  <c:v>43259</c:v>
                </c:pt>
                <c:pt idx="535">
                  <c:v>43266</c:v>
                </c:pt>
                <c:pt idx="536">
                  <c:v>43273</c:v>
                </c:pt>
                <c:pt idx="537">
                  <c:v>43280</c:v>
                </c:pt>
                <c:pt idx="538">
                  <c:v>43287</c:v>
                </c:pt>
                <c:pt idx="539">
                  <c:v>43294</c:v>
                </c:pt>
                <c:pt idx="540">
                  <c:v>43301</c:v>
                </c:pt>
                <c:pt idx="541">
                  <c:v>43308</c:v>
                </c:pt>
                <c:pt idx="542">
                  <c:v>43315</c:v>
                </c:pt>
                <c:pt idx="543">
                  <c:v>43322</c:v>
                </c:pt>
                <c:pt idx="544">
                  <c:v>43329</c:v>
                </c:pt>
                <c:pt idx="545">
                  <c:v>43336</c:v>
                </c:pt>
                <c:pt idx="546">
                  <c:v>43343</c:v>
                </c:pt>
                <c:pt idx="547">
                  <c:v>43350</c:v>
                </c:pt>
                <c:pt idx="548">
                  <c:v>43357</c:v>
                </c:pt>
                <c:pt idx="549">
                  <c:v>43364</c:v>
                </c:pt>
                <c:pt idx="550">
                  <c:v>43371</c:v>
                </c:pt>
                <c:pt idx="551">
                  <c:v>43378</c:v>
                </c:pt>
                <c:pt idx="552">
                  <c:v>43385</c:v>
                </c:pt>
                <c:pt idx="553">
                  <c:v>43392</c:v>
                </c:pt>
                <c:pt idx="554">
                  <c:v>43399</c:v>
                </c:pt>
                <c:pt idx="555">
                  <c:v>43406</c:v>
                </c:pt>
                <c:pt idx="556">
                  <c:v>43413</c:v>
                </c:pt>
                <c:pt idx="557">
                  <c:v>43420</c:v>
                </c:pt>
                <c:pt idx="558">
                  <c:v>43427</c:v>
                </c:pt>
                <c:pt idx="559">
                  <c:v>43434</c:v>
                </c:pt>
                <c:pt idx="560">
                  <c:v>43441</c:v>
                </c:pt>
                <c:pt idx="561">
                  <c:v>43448</c:v>
                </c:pt>
                <c:pt idx="562">
                  <c:v>43455</c:v>
                </c:pt>
                <c:pt idx="563">
                  <c:v>43465</c:v>
                </c:pt>
                <c:pt idx="564">
                  <c:v>43472</c:v>
                </c:pt>
                <c:pt idx="565">
                  <c:v>43479</c:v>
                </c:pt>
                <c:pt idx="566">
                  <c:v>43486</c:v>
                </c:pt>
                <c:pt idx="567">
                  <c:v>43493</c:v>
                </c:pt>
                <c:pt idx="568">
                  <c:v>43500</c:v>
                </c:pt>
                <c:pt idx="569">
                  <c:v>43507</c:v>
                </c:pt>
                <c:pt idx="570">
                  <c:v>43514</c:v>
                </c:pt>
                <c:pt idx="571">
                  <c:v>43521</c:v>
                </c:pt>
                <c:pt idx="572">
                  <c:v>43528</c:v>
                </c:pt>
                <c:pt idx="573">
                  <c:v>43535</c:v>
                </c:pt>
                <c:pt idx="574">
                  <c:v>43542</c:v>
                </c:pt>
                <c:pt idx="575">
                  <c:v>43549</c:v>
                </c:pt>
                <c:pt idx="576">
                  <c:v>43556</c:v>
                </c:pt>
                <c:pt idx="577">
                  <c:v>43563</c:v>
                </c:pt>
                <c:pt idx="578">
                  <c:v>43570</c:v>
                </c:pt>
                <c:pt idx="579">
                  <c:v>43579</c:v>
                </c:pt>
                <c:pt idx="580">
                  <c:v>43584</c:v>
                </c:pt>
                <c:pt idx="581">
                  <c:v>43591</c:v>
                </c:pt>
                <c:pt idx="582">
                  <c:v>43598</c:v>
                </c:pt>
                <c:pt idx="583">
                  <c:v>43605</c:v>
                </c:pt>
                <c:pt idx="584">
                  <c:v>43612</c:v>
                </c:pt>
                <c:pt idx="585">
                  <c:v>43619</c:v>
                </c:pt>
                <c:pt idx="586">
                  <c:v>43626</c:v>
                </c:pt>
                <c:pt idx="587">
                  <c:v>43633</c:v>
                </c:pt>
                <c:pt idx="588">
                  <c:v>43640</c:v>
                </c:pt>
                <c:pt idx="589">
                  <c:v>43647</c:v>
                </c:pt>
                <c:pt idx="590">
                  <c:v>43654</c:v>
                </c:pt>
                <c:pt idx="591">
                  <c:v>43661</c:v>
                </c:pt>
                <c:pt idx="592">
                  <c:v>43668</c:v>
                </c:pt>
                <c:pt idx="593">
                  <c:v>43675</c:v>
                </c:pt>
                <c:pt idx="594">
                  <c:v>43682</c:v>
                </c:pt>
                <c:pt idx="595">
                  <c:v>43689</c:v>
                </c:pt>
                <c:pt idx="596">
                  <c:v>43696</c:v>
                </c:pt>
                <c:pt idx="597">
                  <c:v>43703</c:v>
                </c:pt>
                <c:pt idx="598">
                  <c:v>43710</c:v>
                </c:pt>
                <c:pt idx="599">
                  <c:v>43717</c:v>
                </c:pt>
                <c:pt idx="600">
                  <c:v>43724</c:v>
                </c:pt>
                <c:pt idx="601">
                  <c:v>43731</c:v>
                </c:pt>
                <c:pt idx="602">
                  <c:v>43738</c:v>
                </c:pt>
                <c:pt idx="603">
                  <c:v>43745</c:v>
                </c:pt>
                <c:pt idx="604">
                  <c:v>43752</c:v>
                </c:pt>
                <c:pt idx="605">
                  <c:v>43759</c:v>
                </c:pt>
                <c:pt idx="606">
                  <c:v>43766</c:v>
                </c:pt>
                <c:pt idx="607">
                  <c:v>43773</c:v>
                </c:pt>
                <c:pt idx="608">
                  <c:v>43780</c:v>
                </c:pt>
                <c:pt idx="609">
                  <c:v>43787</c:v>
                </c:pt>
                <c:pt idx="610">
                  <c:v>43794</c:v>
                </c:pt>
                <c:pt idx="611">
                  <c:v>43801</c:v>
                </c:pt>
                <c:pt idx="612">
                  <c:v>43808</c:v>
                </c:pt>
                <c:pt idx="613">
                  <c:v>43815</c:v>
                </c:pt>
                <c:pt idx="614">
                  <c:v>43822</c:v>
                </c:pt>
                <c:pt idx="615">
                  <c:v>43830</c:v>
                </c:pt>
                <c:pt idx="616">
                  <c:v>43837</c:v>
                </c:pt>
                <c:pt idx="617">
                  <c:v>43844</c:v>
                </c:pt>
                <c:pt idx="618">
                  <c:v>43851</c:v>
                </c:pt>
                <c:pt idx="619">
                  <c:v>43858</c:v>
                </c:pt>
                <c:pt idx="620">
                  <c:v>43865</c:v>
                </c:pt>
                <c:pt idx="621">
                  <c:v>43872</c:v>
                </c:pt>
                <c:pt idx="622">
                  <c:v>43879</c:v>
                </c:pt>
                <c:pt idx="623">
                  <c:v>43886</c:v>
                </c:pt>
                <c:pt idx="624">
                  <c:v>43893</c:v>
                </c:pt>
                <c:pt idx="625">
                  <c:v>43900</c:v>
                </c:pt>
                <c:pt idx="626">
                  <c:v>43907</c:v>
                </c:pt>
                <c:pt idx="627">
                  <c:v>43914</c:v>
                </c:pt>
                <c:pt idx="628">
                  <c:v>43921</c:v>
                </c:pt>
                <c:pt idx="629">
                  <c:v>43928</c:v>
                </c:pt>
                <c:pt idx="630">
                  <c:v>43937</c:v>
                </c:pt>
                <c:pt idx="631">
                  <c:v>43944</c:v>
                </c:pt>
                <c:pt idx="632">
                  <c:v>43951</c:v>
                </c:pt>
                <c:pt idx="633">
                  <c:v>43958</c:v>
                </c:pt>
                <c:pt idx="634">
                  <c:v>43965</c:v>
                </c:pt>
                <c:pt idx="635">
                  <c:v>43972</c:v>
                </c:pt>
                <c:pt idx="636">
                  <c:v>43979</c:v>
                </c:pt>
                <c:pt idx="637">
                  <c:v>43986</c:v>
                </c:pt>
                <c:pt idx="638">
                  <c:v>43993</c:v>
                </c:pt>
                <c:pt idx="639">
                  <c:v>44000</c:v>
                </c:pt>
                <c:pt idx="640">
                  <c:v>44007</c:v>
                </c:pt>
                <c:pt idx="641">
                  <c:v>44014</c:v>
                </c:pt>
                <c:pt idx="642">
                  <c:v>44021</c:v>
                </c:pt>
                <c:pt idx="643">
                  <c:v>44028</c:v>
                </c:pt>
                <c:pt idx="644">
                  <c:v>44035</c:v>
                </c:pt>
                <c:pt idx="645">
                  <c:v>44042</c:v>
                </c:pt>
                <c:pt idx="646">
                  <c:v>44049</c:v>
                </c:pt>
                <c:pt idx="647">
                  <c:v>44056</c:v>
                </c:pt>
                <c:pt idx="648">
                  <c:v>44063</c:v>
                </c:pt>
                <c:pt idx="649">
                  <c:v>44070</c:v>
                </c:pt>
                <c:pt idx="650">
                  <c:v>44077</c:v>
                </c:pt>
                <c:pt idx="651">
                  <c:v>44084</c:v>
                </c:pt>
                <c:pt idx="652">
                  <c:v>44091</c:v>
                </c:pt>
                <c:pt idx="653">
                  <c:v>44098</c:v>
                </c:pt>
                <c:pt idx="654">
                  <c:v>44105</c:v>
                </c:pt>
                <c:pt idx="655">
                  <c:v>44112</c:v>
                </c:pt>
                <c:pt idx="656">
                  <c:v>44119</c:v>
                </c:pt>
                <c:pt idx="657">
                  <c:v>44126</c:v>
                </c:pt>
                <c:pt idx="658">
                  <c:v>44133</c:v>
                </c:pt>
                <c:pt idx="659">
                  <c:v>44140</c:v>
                </c:pt>
                <c:pt idx="660">
                  <c:v>44147</c:v>
                </c:pt>
                <c:pt idx="661">
                  <c:v>44154</c:v>
                </c:pt>
                <c:pt idx="662">
                  <c:v>44161</c:v>
                </c:pt>
                <c:pt idx="663">
                  <c:v>44168</c:v>
                </c:pt>
                <c:pt idx="664">
                  <c:v>44175</c:v>
                </c:pt>
                <c:pt idx="665">
                  <c:v>44182</c:v>
                </c:pt>
                <c:pt idx="666">
                  <c:v>44189</c:v>
                </c:pt>
                <c:pt idx="667">
                  <c:v>44196</c:v>
                </c:pt>
                <c:pt idx="668">
                  <c:v>44203</c:v>
                </c:pt>
                <c:pt idx="669">
                  <c:v>44210</c:v>
                </c:pt>
                <c:pt idx="670">
                  <c:v>44217</c:v>
                </c:pt>
                <c:pt idx="671">
                  <c:v>44224</c:v>
                </c:pt>
                <c:pt idx="672">
                  <c:v>44231</c:v>
                </c:pt>
                <c:pt idx="673">
                  <c:v>44238</c:v>
                </c:pt>
                <c:pt idx="674">
                  <c:v>44245</c:v>
                </c:pt>
                <c:pt idx="675">
                  <c:v>44252</c:v>
                </c:pt>
                <c:pt idx="676">
                  <c:v>44259</c:v>
                </c:pt>
                <c:pt idx="677">
                  <c:v>44266</c:v>
                </c:pt>
                <c:pt idx="678">
                  <c:v>44273</c:v>
                </c:pt>
                <c:pt idx="679">
                  <c:v>44280</c:v>
                </c:pt>
                <c:pt idx="680">
                  <c:v>44287</c:v>
                </c:pt>
                <c:pt idx="681">
                  <c:v>44294</c:v>
                </c:pt>
                <c:pt idx="682">
                  <c:v>44301</c:v>
                </c:pt>
                <c:pt idx="683">
                  <c:v>44308</c:v>
                </c:pt>
                <c:pt idx="684">
                  <c:v>44315</c:v>
                </c:pt>
                <c:pt idx="685">
                  <c:v>44322</c:v>
                </c:pt>
                <c:pt idx="686">
                  <c:v>44329</c:v>
                </c:pt>
                <c:pt idx="687">
                  <c:v>44336</c:v>
                </c:pt>
                <c:pt idx="688">
                  <c:v>44343</c:v>
                </c:pt>
                <c:pt idx="689">
                  <c:v>44350</c:v>
                </c:pt>
                <c:pt idx="690">
                  <c:v>44357</c:v>
                </c:pt>
                <c:pt idx="691">
                  <c:v>44364</c:v>
                </c:pt>
                <c:pt idx="692">
                  <c:v>44371</c:v>
                </c:pt>
                <c:pt idx="693">
                  <c:v>44378</c:v>
                </c:pt>
                <c:pt idx="694">
                  <c:v>44385</c:v>
                </c:pt>
                <c:pt idx="695">
                  <c:v>44392</c:v>
                </c:pt>
                <c:pt idx="696">
                  <c:v>44399</c:v>
                </c:pt>
                <c:pt idx="697">
                  <c:v>44406</c:v>
                </c:pt>
                <c:pt idx="698">
                  <c:v>44413</c:v>
                </c:pt>
                <c:pt idx="699">
                  <c:v>44420</c:v>
                </c:pt>
                <c:pt idx="700">
                  <c:v>44427</c:v>
                </c:pt>
                <c:pt idx="701">
                  <c:v>44434</c:v>
                </c:pt>
                <c:pt idx="702">
                  <c:v>44441</c:v>
                </c:pt>
                <c:pt idx="703">
                  <c:v>44448</c:v>
                </c:pt>
                <c:pt idx="704">
                  <c:v>44455</c:v>
                </c:pt>
                <c:pt idx="705">
                  <c:v>44462</c:v>
                </c:pt>
                <c:pt idx="706">
                  <c:v>44469</c:v>
                </c:pt>
                <c:pt idx="707">
                  <c:v>44476</c:v>
                </c:pt>
                <c:pt idx="708">
                  <c:v>44483</c:v>
                </c:pt>
                <c:pt idx="709">
                  <c:v>44490</c:v>
                </c:pt>
                <c:pt idx="710">
                  <c:v>44497</c:v>
                </c:pt>
                <c:pt idx="711">
                  <c:v>44504</c:v>
                </c:pt>
                <c:pt idx="712">
                  <c:v>44511</c:v>
                </c:pt>
                <c:pt idx="713">
                  <c:v>44518</c:v>
                </c:pt>
                <c:pt idx="714">
                  <c:v>44525</c:v>
                </c:pt>
                <c:pt idx="715">
                  <c:v>44532</c:v>
                </c:pt>
                <c:pt idx="716">
                  <c:v>44539</c:v>
                </c:pt>
                <c:pt idx="717">
                  <c:v>44546</c:v>
                </c:pt>
                <c:pt idx="718">
                  <c:v>44553</c:v>
                </c:pt>
                <c:pt idx="719">
                  <c:v>44560</c:v>
                </c:pt>
                <c:pt idx="720">
                  <c:v>44567</c:v>
                </c:pt>
                <c:pt idx="721">
                  <c:v>44574</c:v>
                </c:pt>
                <c:pt idx="722">
                  <c:v>44581</c:v>
                </c:pt>
                <c:pt idx="723">
                  <c:v>44588</c:v>
                </c:pt>
                <c:pt idx="724">
                  <c:v>44595</c:v>
                </c:pt>
                <c:pt idx="725">
                  <c:v>44602</c:v>
                </c:pt>
                <c:pt idx="726">
                  <c:v>44609</c:v>
                </c:pt>
                <c:pt idx="727">
                  <c:v>44616</c:v>
                </c:pt>
                <c:pt idx="728">
                  <c:v>44623</c:v>
                </c:pt>
                <c:pt idx="729">
                  <c:v>44630</c:v>
                </c:pt>
                <c:pt idx="730">
                  <c:v>44637</c:v>
                </c:pt>
                <c:pt idx="731">
                  <c:v>44644</c:v>
                </c:pt>
                <c:pt idx="732">
                  <c:v>44651</c:v>
                </c:pt>
                <c:pt idx="733">
                  <c:v>44658</c:v>
                </c:pt>
                <c:pt idx="734">
                  <c:v>44665</c:v>
                </c:pt>
                <c:pt idx="735">
                  <c:v>44672</c:v>
                </c:pt>
                <c:pt idx="736">
                  <c:v>44679</c:v>
                </c:pt>
                <c:pt idx="737">
                  <c:v>44686</c:v>
                </c:pt>
                <c:pt idx="738">
                  <c:v>44693</c:v>
                </c:pt>
                <c:pt idx="739">
                  <c:v>44700</c:v>
                </c:pt>
                <c:pt idx="740">
                  <c:v>44707</c:v>
                </c:pt>
                <c:pt idx="741">
                  <c:v>44714</c:v>
                </c:pt>
                <c:pt idx="742">
                  <c:v>44721</c:v>
                </c:pt>
                <c:pt idx="743">
                  <c:v>44728</c:v>
                </c:pt>
                <c:pt idx="744">
                  <c:v>44735</c:v>
                </c:pt>
                <c:pt idx="745">
                  <c:v>44742</c:v>
                </c:pt>
                <c:pt idx="746">
                  <c:v>44749</c:v>
                </c:pt>
                <c:pt idx="747">
                  <c:v>44756</c:v>
                </c:pt>
                <c:pt idx="748">
                  <c:v>44763</c:v>
                </c:pt>
                <c:pt idx="749">
                  <c:v>44770</c:v>
                </c:pt>
                <c:pt idx="750">
                  <c:v>44777</c:v>
                </c:pt>
                <c:pt idx="751">
                  <c:v>44784</c:v>
                </c:pt>
                <c:pt idx="752">
                  <c:v>44791</c:v>
                </c:pt>
                <c:pt idx="753">
                  <c:v>44798</c:v>
                </c:pt>
                <c:pt idx="754">
                  <c:v>44805</c:v>
                </c:pt>
                <c:pt idx="755">
                  <c:v>44812</c:v>
                </c:pt>
                <c:pt idx="756">
                  <c:v>44819</c:v>
                </c:pt>
                <c:pt idx="757">
                  <c:v>44826</c:v>
                </c:pt>
                <c:pt idx="758">
                  <c:v>44833</c:v>
                </c:pt>
                <c:pt idx="759">
                  <c:v>44840</c:v>
                </c:pt>
                <c:pt idx="760">
                  <c:v>44847</c:v>
                </c:pt>
                <c:pt idx="761">
                  <c:v>44854</c:v>
                </c:pt>
                <c:pt idx="762">
                  <c:v>44861</c:v>
                </c:pt>
                <c:pt idx="763">
                  <c:v>44868</c:v>
                </c:pt>
                <c:pt idx="764">
                  <c:v>44875</c:v>
                </c:pt>
                <c:pt idx="765">
                  <c:v>44882</c:v>
                </c:pt>
                <c:pt idx="766">
                  <c:v>44889</c:v>
                </c:pt>
                <c:pt idx="767">
                  <c:v>44896</c:v>
                </c:pt>
                <c:pt idx="768">
                  <c:v>44903</c:v>
                </c:pt>
                <c:pt idx="769">
                  <c:v>44910</c:v>
                </c:pt>
                <c:pt idx="770">
                  <c:v>44917</c:v>
                </c:pt>
                <c:pt idx="771">
                  <c:v>44924</c:v>
                </c:pt>
                <c:pt idx="772">
                  <c:v>44931</c:v>
                </c:pt>
                <c:pt idx="773">
                  <c:v>44938</c:v>
                </c:pt>
                <c:pt idx="774">
                  <c:v>44945</c:v>
                </c:pt>
                <c:pt idx="775">
                  <c:v>44952</c:v>
                </c:pt>
                <c:pt idx="776">
                  <c:v>44959</c:v>
                </c:pt>
                <c:pt idx="777">
                  <c:v>44966</c:v>
                </c:pt>
                <c:pt idx="778">
                  <c:v>44973</c:v>
                </c:pt>
                <c:pt idx="779">
                  <c:v>44980</c:v>
                </c:pt>
                <c:pt idx="780">
                  <c:v>44987</c:v>
                </c:pt>
                <c:pt idx="781">
                  <c:v>44994</c:v>
                </c:pt>
                <c:pt idx="782">
                  <c:v>45001</c:v>
                </c:pt>
                <c:pt idx="783">
                  <c:v>45008</c:v>
                </c:pt>
                <c:pt idx="784">
                  <c:v>45015</c:v>
                </c:pt>
                <c:pt idx="785">
                  <c:v>45022</c:v>
                </c:pt>
                <c:pt idx="786">
                  <c:v>45029</c:v>
                </c:pt>
                <c:pt idx="787">
                  <c:v>45036</c:v>
                </c:pt>
                <c:pt idx="788">
                  <c:v>45043</c:v>
                </c:pt>
                <c:pt idx="789">
                  <c:v>45050</c:v>
                </c:pt>
                <c:pt idx="790">
                  <c:v>45057</c:v>
                </c:pt>
                <c:pt idx="791">
                  <c:v>45064</c:v>
                </c:pt>
                <c:pt idx="792">
                  <c:v>45071</c:v>
                </c:pt>
                <c:pt idx="793">
                  <c:v>45078</c:v>
                </c:pt>
                <c:pt idx="794">
                  <c:v>45085</c:v>
                </c:pt>
                <c:pt idx="795">
                  <c:v>45092</c:v>
                </c:pt>
                <c:pt idx="796">
                  <c:v>45099</c:v>
                </c:pt>
                <c:pt idx="797">
                  <c:v>45106</c:v>
                </c:pt>
                <c:pt idx="798">
                  <c:v>45113</c:v>
                </c:pt>
                <c:pt idx="799">
                  <c:v>45120</c:v>
                </c:pt>
                <c:pt idx="800">
                  <c:v>45127</c:v>
                </c:pt>
                <c:pt idx="801">
                  <c:v>45134</c:v>
                </c:pt>
                <c:pt idx="802">
                  <c:v>45141</c:v>
                </c:pt>
                <c:pt idx="803">
                  <c:v>45148</c:v>
                </c:pt>
                <c:pt idx="804">
                  <c:v>45155</c:v>
                </c:pt>
                <c:pt idx="805">
                  <c:v>45162</c:v>
                </c:pt>
                <c:pt idx="806">
                  <c:v>45169</c:v>
                </c:pt>
                <c:pt idx="807">
                  <c:v>45176</c:v>
                </c:pt>
                <c:pt idx="808">
                  <c:v>45183</c:v>
                </c:pt>
                <c:pt idx="809">
                  <c:v>45190</c:v>
                </c:pt>
                <c:pt idx="810">
                  <c:v>45197</c:v>
                </c:pt>
                <c:pt idx="811">
                  <c:v>45204</c:v>
                </c:pt>
                <c:pt idx="812">
                  <c:v>45211</c:v>
                </c:pt>
                <c:pt idx="813">
                  <c:v>45218</c:v>
                </c:pt>
                <c:pt idx="814">
                  <c:v>45225</c:v>
                </c:pt>
                <c:pt idx="815">
                  <c:v>45232</c:v>
                </c:pt>
                <c:pt idx="816">
                  <c:v>45239</c:v>
                </c:pt>
                <c:pt idx="817">
                  <c:v>45246</c:v>
                </c:pt>
                <c:pt idx="818">
                  <c:v>45253</c:v>
                </c:pt>
                <c:pt idx="819">
                  <c:v>45260</c:v>
                </c:pt>
                <c:pt idx="820">
                  <c:v>45267</c:v>
                </c:pt>
                <c:pt idx="821">
                  <c:v>45274</c:v>
                </c:pt>
                <c:pt idx="822">
                  <c:v>45281</c:v>
                </c:pt>
                <c:pt idx="823">
                  <c:v>45289</c:v>
                </c:pt>
                <c:pt idx="824">
                  <c:v>45296</c:v>
                </c:pt>
                <c:pt idx="825">
                  <c:v>45303</c:v>
                </c:pt>
                <c:pt idx="826">
                  <c:v>45310</c:v>
                </c:pt>
                <c:pt idx="827">
                  <c:v>45317</c:v>
                </c:pt>
                <c:pt idx="828">
                  <c:v>45324</c:v>
                </c:pt>
                <c:pt idx="829">
                  <c:v>45331</c:v>
                </c:pt>
                <c:pt idx="830">
                  <c:v>45338</c:v>
                </c:pt>
                <c:pt idx="831">
                  <c:v>45345</c:v>
                </c:pt>
                <c:pt idx="832">
                  <c:v>45352</c:v>
                </c:pt>
                <c:pt idx="833">
                  <c:v>45359</c:v>
                </c:pt>
                <c:pt idx="834">
                  <c:v>45366</c:v>
                </c:pt>
                <c:pt idx="835">
                  <c:v>45373</c:v>
                </c:pt>
                <c:pt idx="836">
                  <c:v>45384</c:v>
                </c:pt>
                <c:pt idx="837">
                  <c:v>45387</c:v>
                </c:pt>
                <c:pt idx="838">
                  <c:v>45394</c:v>
                </c:pt>
                <c:pt idx="839">
                  <c:v>45401</c:v>
                </c:pt>
                <c:pt idx="840">
                  <c:v>45408</c:v>
                </c:pt>
                <c:pt idx="841">
                  <c:v>45418</c:v>
                </c:pt>
                <c:pt idx="842">
                  <c:v>45425</c:v>
                </c:pt>
                <c:pt idx="843">
                  <c:v>45432</c:v>
                </c:pt>
                <c:pt idx="844">
                  <c:v>45439</c:v>
                </c:pt>
                <c:pt idx="845">
                  <c:v>45446</c:v>
                </c:pt>
                <c:pt idx="846">
                  <c:v>45453</c:v>
                </c:pt>
                <c:pt idx="847">
                  <c:v>45460</c:v>
                </c:pt>
                <c:pt idx="848">
                  <c:v>45467</c:v>
                </c:pt>
                <c:pt idx="849">
                  <c:v>45474</c:v>
                </c:pt>
                <c:pt idx="850">
                  <c:v>45481</c:v>
                </c:pt>
                <c:pt idx="851">
                  <c:v>45488</c:v>
                </c:pt>
                <c:pt idx="852">
                  <c:v>45495</c:v>
                </c:pt>
                <c:pt idx="853">
                  <c:v>45502</c:v>
                </c:pt>
                <c:pt idx="854">
                  <c:v>45509</c:v>
                </c:pt>
                <c:pt idx="855">
                  <c:v>45516</c:v>
                </c:pt>
                <c:pt idx="856">
                  <c:v>45523</c:v>
                </c:pt>
                <c:pt idx="857">
                  <c:v>45530</c:v>
                </c:pt>
                <c:pt idx="858">
                  <c:v>45537</c:v>
                </c:pt>
                <c:pt idx="859">
                  <c:v>45544</c:v>
                </c:pt>
                <c:pt idx="860">
                  <c:v>45551</c:v>
                </c:pt>
                <c:pt idx="861">
                  <c:v>45558</c:v>
                </c:pt>
                <c:pt idx="862">
                  <c:v>45565</c:v>
                </c:pt>
                <c:pt idx="863">
                  <c:v>45572</c:v>
                </c:pt>
                <c:pt idx="864">
                  <c:v>45579</c:v>
                </c:pt>
                <c:pt idx="865">
                  <c:v>45586</c:v>
                </c:pt>
                <c:pt idx="866">
                  <c:v>45593</c:v>
                </c:pt>
                <c:pt idx="867">
                  <c:v>45600</c:v>
                </c:pt>
                <c:pt idx="868">
                  <c:v>45607</c:v>
                </c:pt>
                <c:pt idx="869">
                  <c:v>45614</c:v>
                </c:pt>
                <c:pt idx="870">
                  <c:v>45621</c:v>
                </c:pt>
                <c:pt idx="871">
                  <c:v>45628</c:v>
                </c:pt>
                <c:pt idx="872">
                  <c:v>45635</c:v>
                </c:pt>
                <c:pt idx="873">
                  <c:v>45642</c:v>
                </c:pt>
                <c:pt idx="874">
                  <c:v>45649</c:v>
                </c:pt>
                <c:pt idx="875">
                  <c:v>45657</c:v>
                </c:pt>
                <c:pt idx="876">
                  <c:v>45664</c:v>
                </c:pt>
                <c:pt idx="877">
                  <c:v>45671</c:v>
                </c:pt>
                <c:pt idx="878">
                  <c:v>45678</c:v>
                </c:pt>
                <c:pt idx="879">
                  <c:v>45685</c:v>
                </c:pt>
                <c:pt idx="880">
                  <c:v>45692</c:v>
                </c:pt>
                <c:pt idx="881">
                  <c:v>45699</c:v>
                </c:pt>
                <c:pt idx="882">
                  <c:v>45706</c:v>
                </c:pt>
                <c:pt idx="883">
                  <c:v>45713</c:v>
                </c:pt>
                <c:pt idx="884">
                  <c:v>45720</c:v>
                </c:pt>
                <c:pt idx="885">
                  <c:v>45727</c:v>
                </c:pt>
                <c:pt idx="886">
                  <c:v>45734</c:v>
                </c:pt>
                <c:pt idx="887">
                  <c:v>45741</c:v>
                </c:pt>
                <c:pt idx="888">
                  <c:v>45748</c:v>
                </c:pt>
                <c:pt idx="889">
                  <c:v>45755</c:v>
                </c:pt>
                <c:pt idx="890">
                  <c:v>45762</c:v>
                </c:pt>
                <c:pt idx="891">
                  <c:v>45771</c:v>
                </c:pt>
                <c:pt idx="892">
                  <c:v>45779</c:v>
                </c:pt>
                <c:pt idx="893">
                  <c:v>45785</c:v>
                </c:pt>
                <c:pt idx="894">
                  <c:v>45792</c:v>
                </c:pt>
                <c:pt idx="895">
                  <c:v>45799</c:v>
                </c:pt>
                <c:pt idx="896">
                  <c:v>45806</c:v>
                </c:pt>
                <c:pt idx="897">
                  <c:v>45813</c:v>
                </c:pt>
                <c:pt idx="898">
                  <c:v>45820</c:v>
                </c:pt>
                <c:pt idx="899">
                  <c:v>45827</c:v>
                </c:pt>
                <c:pt idx="900">
                  <c:v>45834</c:v>
                </c:pt>
                <c:pt idx="901">
                  <c:v>45841</c:v>
                </c:pt>
                <c:pt idx="902">
                  <c:v>45848</c:v>
                </c:pt>
                <c:pt idx="903">
                  <c:v>45855</c:v>
                </c:pt>
                <c:pt idx="904">
                  <c:v>45862</c:v>
                </c:pt>
                <c:pt idx="905">
                  <c:v>45869</c:v>
                </c:pt>
                <c:pt idx="906">
                  <c:v>45876</c:v>
                </c:pt>
                <c:pt idx="907">
                  <c:v>45883</c:v>
                </c:pt>
                <c:pt idx="908">
                  <c:v>45890</c:v>
                </c:pt>
                <c:pt idx="909">
                  <c:v>45897</c:v>
                </c:pt>
                <c:pt idx="910">
                  <c:v>45904</c:v>
                </c:pt>
                <c:pt idx="911">
                  <c:v>45911</c:v>
                </c:pt>
                <c:pt idx="912">
                  <c:v>45918</c:v>
                </c:pt>
                <c:pt idx="913">
                  <c:v>45925</c:v>
                </c:pt>
                <c:pt idx="914">
                  <c:v>45932</c:v>
                </c:pt>
                <c:pt idx="915">
                  <c:v>45939</c:v>
                </c:pt>
                <c:pt idx="916">
                  <c:v>45946</c:v>
                </c:pt>
                <c:pt idx="917">
                  <c:v>45953</c:v>
                </c:pt>
                <c:pt idx="918">
                  <c:v>45960</c:v>
                </c:pt>
                <c:pt idx="919">
                  <c:v>45967</c:v>
                </c:pt>
                <c:pt idx="920">
                  <c:v>45974</c:v>
                </c:pt>
                <c:pt idx="921">
                  <c:v>45981</c:v>
                </c:pt>
                <c:pt idx="922">
                  <c:v>45988</c:v>
                </c:pt>
                <c:pt idx="923">
                  <c:v>45995</c:v>
                </c:pt>
                <c:pt idx="924">
                  <c:v>46002</c:v>
                </c:pt>
                <c:pt idx="925">
                  <c:v>46009</c:v>
                </c:pt>
                <c:pt idx="926">
                  <c:v>46020</c:v>
                </c:pt>
                <c:pt idx="927">
                  <c:v>46024</c:v>
                </c:pt>
                <c:pt idx="928">
                  <c:v>46030</c:v>
                </c:pt>
                <c:pt idx="929">
                  <c:v>46037</c:v>
                </c:pt>
                <c:pt idx="930">
                  <c:v>46044</c:v>
                </c:pt>
                <c:pt idx="931">
                  <c:v>46051</c:v>
                </c:pt>
                <c:pt idx="932">
                  <c:v>46058</c:v>
                </c:pt>
                <c:pt idx="933">
                  <c:v>46065</c:v>
                </c:pt>
                <c:pt idx="934">
                  <c:v>46072</c:v>
                </c:pt>
                <c:pt idx="935">
                  <c:v>46079</c:v>
                </c:pt>
                <c:pt idx="936">
                  <c:v>46086</c:v>
                </c:pt>
                <c:pt idx="937">
                  <c:v>46093</c:v>
                </c:pt>
                <c:pt idx="938">
                  <c:v>46100</c:v>
                </c:pt>
                <c:pt idx="939">
                  <c:v>46107</c:v>
                </c:pt>
                <c:pt idx="940">
                  <c:v>46114</c:v>
                </c:pt>
                <c:pt idx="941">
                  <c:v>46121</c:v>
                </c:pt>
                <c:pt idx="942">
                  <c:v>46128</c:v>
                </c:pt>
                <c:pt idx="943">
                  <c:v>46135</c:v>
                </c:pt>
                <c:pt idx="944">
                  <c:v>46142</c:v>
                </c:pt>
                <c:pt idx="945">
                  <c:v>46149</c:v>
                </c:pt>
                <c:pt idx="946">
                  <c:v>46156</c:v>
                </c:pt>
                <c:pt idx="947">
                  <c:v>46163</c:v>
                </c:pt>
                <c:pt idx="948">
                  <c:v>46170</c:v>
                </c:pt>
                <c:pt idx="949">
                  <c:v>46177</c:v>
                </c:pt>
                <c:pt idx="950">
                  <c:v>46184</c:v>
                </c:pt>
                <c:pt idx="951">
                  <c:v>46191</c:v>
                </c:pt>
                <c:pt idx="952">
                  <c:v>46198</c:v>
                </c:pt>
                <c:pt idx="953">
                  <c:v>46205</c:v>
                </c:pt>
                <c:pt idx="954">
                  <c:v>46212</c:v>
                </c:pt>
                <c:pt idx="955">
                  <c:v>46219</c:v>
                </c:pt>
                <c:pt idx="956">
                  <c:v>46226</c:v>
                </c:pt>
                <c:pt idx="957">
                  <c:v>46233</c:v>
                </c:pt>
                <c:pt idx="958">
                  <c:v>46240</c:v>
                </c:pt>
                <c:pt idx="959">
                  <c:v>46247</c:v>
                </c:pt>
                <c:pt idx="960">
                  <c:v>46254</c:v>
                </c:pt>
                <c:pt idx="961">
                  <c:v>46261</c:v>
                </c:pt>
                <c:pt idx="962">
                  <c:v>46268</c:v>
                </c:pt>
                <c:pt idx="963">
                  <c:v>46275</c:v>
                </c:pt>
                <c:pt idx="964">
                  <c:v>46282</c:v>
                </c:pt>
                <c:pt idx="965">
                  <c:v>46289</c:v>
                </c:pt>
                <c:pt idx="966">
                  <c:v>46296</c:v>
                </c:pt>
                <c:pt idx="967">
                  <c:v>46303</c:v>
                </c:pt>
                <c:pt idx="968">
                  <c:v>46310</c:v>
                </c:pt>
                <c:pt idx="969">
                  <c:v>46317</c:v>
                </c:pt>
                <c:pt idx="970">
                  <c:v>46324</c:v>
                </c:pt>
                <c:pt idx="971">
                  <c:v>46331</c:v>
                </c:pt>
                <c:pt idx="972">
                  <c:v>46338</c:v>
                </c:pt>
                <c:pt idx="973">
                  <c:v>46345</c:v>
                </c:pt>
                <c:pt idx="974">
                  <c:v>46352</c:v>
                </c:pt>
                <c:pt idx="975">
                  <c:v>46359</c:v>
                </c:pt>
                <c:pt idx="976">
                  <c:v>46366</c:v>
                </c:pt>
                <c:pt idx="977">
                  <c:v>46373</c:v>
                </c:pt>
                <c:pt idx="978">
                  <c:v>46380</c:v>
                </c:pt>
                <c:pt idx="979">
                  <c:v>46387</c:v>
                </c:pt>
                <c:pt idx="980">
                  <c:v>46394</c:v>
                </c:pt>
                <c:pt idx="981">
                  <c:v>46401</c:v>
                </c:pt>
                <c:pt idx="982">
                  <c:v>46408</c:v>
                </c:pt>
                <c:pt idx="983">
                  <c:v>46415</c:v>
                </c:pt>
                <c:pt idx="984">
                  <c:v>46422</c:v>
                </c:pt>
                <c:pt idx="985">
                  <c:v>46429</c:v>
                </c:pt>
                <c:pt idx="986">
                  <c:v>46436</c:v>
                </c:pt>
                <c:pt idx="987">
                  <c:v>46443</c:v>
                </c:pt>
                <c:pt idx="988">
                  <c:v>46450</c:v>
                </c:pt>
                <c:pt idx="989">
                  <c:v>46457</c:v>
                </c:pt>
                <c:pt idx="990">
                  <c:v>46464</c:v>
                </c:pt>
                <c:pt idx="991">
                  <c:v>46471</c:v>
                </c:pt>
                <c:pt idx="992">
                  <c:v>46478</c:v>
                </c:pt>
                <c:pt idx="993">
                  <c:v>46485</c:v>
                </c:pt>
                <c:pt idx="994">
                  <c:v>46492</c:v>
                </c:pt>
                <c:pt idx="995">
                  <c:v>46499</c:v>
                </c:pt>
                <c:pt idx="996">
                  <c:v>46506</c:v>
                </c:pt>
                <c:pt idx="997">
                  <c:v>46513</c:v>
                </c:pt>
                <c:pt idx="998">
                  <c:v>46520</c:v>
                </c:pt>
                <c:pt idx="999">
                  <c:v>46527</c:v>
                </c:pt>
                <c:pt idx="1000">
                  <c:v>46534</c:v>
                </c:pt>
                <c:pt idx="1001">
                  <c:v>46541</c:v>
                </c:pt>
                <c:pt idx="1002">
                  <c:v>46548</c:v>
                </c:pt>
                <c:pt idx="1003">
                  <c:v>46555</c:v>
                </c:pt>
                <c:pt idx="1004">
                  <c:v>46562</c:v>
                </c:pt>
                <c:pt idx="1005">
                  <c:v>46569</c:v>
                </c:pt>
                <c:pt idx="1006">
                  <c:v>46576</c:v>
                </c:pt>
                <c:pt idx="1007">
                  <c:v>46583</c:v>
                </c:pt>
                <c:pt idx="1008">
                  <c:v>46590</c:v>
                </c:pt>
                <c:pt idx="1009">
                  <c:v>46597</c:v>
                </c:pt>
                <c:pt idx="1010">
                  <c:v>46604</c:v>
                </c:pt>
                <c:pt idx="1011">
                  <c:v>46611</c:v>
                </c:pt>
                <c:pt idx="1012">
                  <c:v>46618</c:v>
                </c:pt>
                <c:pt idx="1013">
                  <c:v>46625</c:v>
                </c:pt>
                <c:pt idx="1014">
                  <c:v>46632</c:v>
                </c:pt>
                <c:pt idx="1015">
                  <c:v>46639</c:v>
                </c:pt>
                <c:pt idx="1016">
                  <c:v>46646</c:v>
                </c:pt>
                <c:pt idx="1017">
                  <c:v>46653</c:v>
                </c:pt>
                <c:pt idx="1018">
                  <c:v>46660</c:v>
                </c:pt>
                <c:pt idx="1019">
                  <c:v>46667</c:v>
                </c:pt>
                <c:pt idx="1020">
                  <c:v>46674</c:v>
                </c:pt>
                <c:pt idx="1021">
                  <c:v>46681</c:v>
                </c:pt>
                <c:pt idx="1022">
                  <c:v>46688</c:v>
                </c:pt>
                <c:pt idx="1023">
                  <c:v>46695</c:v>
                </c:pt>
                <c:pt idx="1024">
                  <c:v>46702</c:v>
                </c:pt>
                <c:pt idx="1025">
                  <c:v>46709</c:v>
                </c:pt>
                <c:pt idx="1026">
                  <c:v>46716</c:v>
                </c:pt>
                <c:pt idx="1027">
                  <c:v>46723</c:v>
                </c:pt>
                <c:pt idx="1028">
                  <c:v>46730</c:v>
                </c:pt>
                <c:pt idx="1029">
                  <c:v>46737</c:v>
                </c:pt>
                <c:pt idx="1030">
                  <c:v>46744</c:v>
                </c:pt>
                <c:pt idx="1031">
                  <c:v>46751</c:v>
                </c:pt>
                <c:pt idx="1032">
                  <c:v>46758</c:v>
                </c:pt>
                <c:pt idx="1033">
                  <c:v>46765</c:v>
                </c:pt>
                <c:pt idx="1034">
                  <c:v>46772</c:v>
                </c:pt>
                <c:pt idx="1035">
                  <c:v>46779</c:v>
                </c:pt>
                <c:pt idx="1036">
                  <c:v>46786</c:v>
                </c:pt>
                <c:pt idx="1037">
                  <c:v>46793</c:v>
                </c:pt>
                <c:pt idx="1038">
                  <c:v>46800</c:v>
                </c:pt>
                <c:pt idx="1039">
                  <c:v>46807</c:v>
                </c:pt>
                <c:pt idx="1040">
                  <c:v>46814</c:v>
                </c:pt>
                <c:pt idx="1041">
                  <c:v>46821</c:v>
                </c:pt>
                <c:pt idx="1042">
                  <c:v>46828</c:v>
                </c:pt>
                <c:pt idx="1043">
                  <c:v>46835</c:v>
                </c:pt>
                <c:pt idx="1044">
                  <c:v>46842</c:v>
                </c:pt>
                <c:pt idx="1045">
                  <c:v>46849</c:v>
                </c:pt>
                <c:pt idx="1046">
                  <c:v>46856</c:v>
                </c:pt>
                <c:pt idx="1047">
                  <c:v>46863</c:v>
                </c:pt>
                <c:pt idx="1048">
                  <c:v>46870</c:v>
                </c:pt>
                <c:pt idx="1049">
                  <c:v>46877</c:v>
                </c:pt>
                <c:pt idx="1050">
                  <c:v>46884</c:v>
                </c:pt>
                <c:pt idx="1051">
                  <c:v>46891</c:v>
                </c:pt>
                <c:pt idx="1052">
                  <c:v>46898</c:v>
                </c:pt>
                <c:pt idx="1053">
                  <c:v>46905</c:v>
                </c:pt>
                <c:pt idx="1054">
                  <c:v>46912</c:v>
                </c:pt>
                <c:pt idx="1055">
                  <c:v>46919</c:v>
                </c:pt>
                <c:pt idx="1056">
                  <c:v>46926</c:v>
                </c:pt>
                <c:pt idx="1057">
                  <c:v>46933</c:v>
                </c:pt>
                <c:pt idx="1058">
                  <c:v>46940</c:v>
                </c:pt>
                <c:pt idx="1059">
                  <c:v>46947</c:v>
                </c:pt>
                <c:pt idx="1060">
                  <c:v>46954</c:v>
                </c:pt>
                <c:pt idx="1061">
                  <c:v>46961</c:v>
                </c:pt>
                <c:pt idx="1062">
                  <c:v>46968</c:v>
                </c:pt>
                <c:pt idx="1063">
                  <c:v>46975</c:v>
                </c:pt>
                <c:pt idx="1064">
                  <c:v>46982</c:v>
                </c:pt>
                <c:pt idx="1065">
                  <c:v>46989</c:v>
                </c:pt>
                <c:pt idx="1066">
                  <c:v>46996</c:v>
                </c:pt>
                <c:pt idx="1067">
                  <c:v>47003</c:v>
                </c:pt>
                <c:pt idx="1068">
                  <c:v>47010</c:v>
                </c:pt>
                <c:pt idx="1069">
                  <c:v>47017</c:v>
                </c:pt>
                <c:pt idx="1070">
                  <c:v>47024</c:v>
                </c:pt>
                <c:pt idx="1071">
                  <c:v>47031</c:v>
                </c:pt>
                <c:pt idx="1072">
                  <c:v>47038</c:v>
                </c:pt>
                <c:pt idx="1073">
                  <c:v>47045</c:v>
                </c:pt>
                <c:pt idx="1074">
                  <c:v>47052</c:v>
                </c:pt>
                <c:pt idx="1075">
                  <c:v>47059</c:v>
                </c:pt>
                <c:pt idx="1076">
                  <c:v>47066</c:v>
                </c:pt>
                <c:pt idx="1077">
                  <c:v>47073</c:v>
                </c:pt>
                <c:pt idx="1078">
                  <c:v>47080</c:v>
                </c:pt>
                <c:pt idx="1079">
                  <c:v>47087</c:v>
                </c:pt>
                <c:pt idx="1080">
                  <c:v>47094</c:v>
                </c:pt>
                <c:pt idx="1081">
                  <c:v>47101</c:v>
                </c:pt>
                <c:pt idx="1082">
                  <c:v>47108</c:v>
                </c:pt>
                <c:pt idx="1083">
                  <c:v>47116</c:v>
                </c:pt>
                <c:pt idx="1084">
                  <c:v>47123</c:v>
                </c:pt>
                <c:pt idx="1085">
                  <c:v>47130</c:v>
                </c:pt>
                <c:pt idx="1086">
                  <c:v>47137</c:v>
                </c:pt>
                <c:pt idx="1087">
                  <c:v>47144</c:v>
                </c:pt>
                <c:pt idx="1088">
                  <c:v>47151</c:v>
                </c:pt>
                <c:pt idx="1089">
                  <c:v>47158</c:v>
                </c:pt>
                <c:pt idx="1090">
                  <c:v>47165</c:v>
                </c:pt>
                <c:pt idx="1091">
                  <c:v>47172</c:v>
                </c:pt>
                <c:pt idx="1092">
                  <c:v>47179</c:v>
                </c:pt>
                <c:pt idx="1093">
                  <c:v>47186</c:v>
                </c:pt>
                <c:pt idx="1094">
                  <c:v>47193</c:v>
                </c:pt>
                <c:pt idx="1095">
                  <c:v>47200</c:v>
                </c:pt>
                <c:pt idx="1096">
                  <c:v>47211</c:v>
                </c:pt>
                <c:pt idx="1097">
                  <c:v>47214</c:v>
                </c:pt>
                <c:pt idx="1098">
                  <c:v>47221</c:v>
                </c:pt>
                <c:pt idx="1099">
                  <c:v>47228</c:v>
                </c:pt>
                <c:pt idx="1100">
                  <c:v>47235</c:v>
                </c:pt>
                <c:pt idx="1101">
                  <c:v>47242</c:v>
                </c:pt>
                <c:pt idx="1102">
                  <c:v>47249</c:v>
                </c:pt>
                <c:pt idx="1103">
                  <c:v>47256</c:v>
                </c:pt>
                <c:pt idx="1104">
                  <c:v>47263</c:v>
                </c:pt>
                <c:pt idx="1105">
                  <c:v>47270</c:v>
                </c:pt>
                <c:pt idx="1106">
                  <c:v>47277</c:v>
                </c:pt>
                <c:pt idx="1107">
                  <c:v>47284</c:v>
                </c:pt>
                <c:pt idx="1108">
                  <c:v>47291</c:v>
                </c:pt>
                <c:pt idx="1109">
                  <c:v>47298</c:v>
                </c:pt>
                <c:pt idx="1110">
                  <c:v>47305</c:v>
                </c:pt>
                <c:pt idx="1111">
                  <c:v>47312</c:v>
                </c:pt>
                <c:pt idx="1112">
                  <c:v>47319</c:v>
                </c:pt>
                <c:pt idx="1113">
                  <c:v>47326</c:v>
                </c:pt>
                <c:pt idx="1114">
                  <c:v>47333</c:v>
                </c:pt>
                <c:pt idx="1115">
                  <c:v>47340</c:v>
                </c:pt>
                <c:pt idx="1116">
                  <c:v>47347</c:v>
                </c:pt>
                <c:pt idx="1117">
                  <c:v>47354</c:v>
                </c:pt>
                <c:pt idx="1118">
                  <c:v>47361</c:v>
                </c:pt>
                <c:pt idx="1119">
                  <c:v>47368</c:v>
                </c:pt>
                <c:pt idx="1120">
                  <c:v>47375</c:v>
                </c:pt>
                <c:pt idx="1121">
                  <c:v>47382</c:v>
                </c:pt>
                <c:pt idx="1122">
                  <c:v>47389</c:v>
                </c:pt>
                <c:pt idx="1123">
                  <c:v>47396</c:v>
                </c:pt>
                <c:pt idx="1124">
                  <c:v>47403</c:v>
                </c:pt>
                <c:pt idx="1125">
                  <c:v>47410</c:v>
                </c:pt>
                <c:pt idx="1126">
                  <c:v>47417</c:v>
                </c:pt>
                <c:pt idx="1127">
                  <c:v>47424</c:v>
                </c:pt>
                <c:pt idx="1128">
                  <c:v>47431</c:v>
                </c:pt>
                <c:pt idx="1129">
                  <c:v>47438</c:v>
                </c:pt>
                <c:pt idx="1130">
                  <c:v>47445</c:v>
                </c:pt>
                <c:pt idx="1131">
                  <c:v>47452</c:v>
                </c:pt>
                <c:pt idx="1132">
                  <c:v>47459</c:v>
                </c:pt>
                <c:pt idx="1133">
                  <c:v>47466</c:v>
                </c:pt>
                <c:pt idx="1134">
                  <c:v>47473</c:v>
                </c:pt>
                <c:pt idx="1135">
                  <c:v>47483</c:v>
                </c:pt>
                <c:pt idx="1136">
                  <c:v>47490</c:v>
                </c:pt>
                <c:pt idx="1137">
                  <c:v>47497</c:v>
                </c:pt>
                <c:pt idx="1138">
                  <c:v>47504</c:v>
                </c:pt>
                <c:pt idx="1139">
                  <c:v>47511</c:v>
                </c:pt>
                <c:pt idx="1140">
                  <c:v>47518</c:v>
                </c:pt>
                <c:pt idx="1141">
                  <c:v>47525</c:v>
                </c:pt>
                <c:pt idx="1142">
                  <c:v>47532</c:v>
                </c:pt>
                <c:pt idx="1143">
                  <c:v>47539</c:v>
                </c:pt>
                <c:pt idx="1144">
                  <c:v>47546</c:v>
                </c:pt>
                <c:pt idx="1145">
                  <c:v>47553</c:v>
                </c:pt>
                <c:pt idx="1146">
                  <c:v>47560</c:v>
                </c:pt>
                <c:pt idx="1147">
                  <c:v>47567</c:v>
                </c:pt>
                <c:pt idx="1148">
                  <c:v>47574</c:v>
                </c:pt>
                <c:pt idx="1149">
                  <c:v>47581</c:v>
                </c:pt>
                <c:pt idx="1150">
                  <c:v>47588</c:v>
                </c:pt>
                <c:pt idx="1151">
                  <c:v>47597</c:v>
                </c:pt>
                <c:pt idx="1152">
                  <c:v>47602</c:v>
                </c:pt>
                <c:pt idx="1153">
                  <c:v>47609</c:v>
                </c:pt>
                <c:pt idx="1154">
                  <c:v>47616</c:v>
                </c:pt>
                <c:pt idx="1155">
                  <c:v>47623</c:v>
                </c:pt>
                <c:pt idx="1156">
                  <c:v>47630</c:v>
                </c:pt>
                <c:pt idx="1157">
                  <c:v>47637</c:v>
                </c:pt>
                <c:pt idx="1158">
                  <c:v>47644</c:v>
                </c:pt>
                <c:pt idx="1159">
                  <c:v>47651</c:v>
                </c:pt>
                <c:pt idx="1160">
                  <c:v>47658</c:v>
                </c:pt>
                <c:pt idx="1161">
                  <c:v>47665</c:v>
                </c:pt>
                <c:pt idx="1162">
                  <c:v>47672</c:v>
                </c:pt>
                <c:pt idx="1163">
                  <c:v>47679</c:v>
                </c:pt>
                <c:pt idx="1164">
                  <c:v>47686</c:v>
                </c:pt>
                <c:pt idx="1165">
                  <c:v>47693</c:v>
                </c:pt>
                <c:pt idx="1166">
                  <c:v>47700</c:v>
                </c:pt>
                <c:pt idx="1167">
                  <c:v>47707</c:v>
                </c:pt>
                <c:pt idx="1168">
                  <c:v>47714</c:v>
                </c:pt>
                <c:pt idx="1169">
                  <c:v>47721</c:v>
                </c:pt>
                <c:pt idx="1170">
                  <c:v>47728</c:v>
                </c:pt>
                <c:pt idx="1171">
                  <c:v>47735</c:v>
                </c:pt>
                <c:pt idx="1172">
                  <c:v>47742</c:v>
                </c:pt>
                <c:pt idx="1173">
                  <c:v>47749</c:v>
                </c:pt>
                <c:pt idx="1174">
                  <c:v>47756</c:v>
                </c:pt>
                <c:pt idx="1175">
                  <c:v>47763</c:v>
                </c:pt>
                <c:pt idx="1176">
                  <c:v>47770</c:v>
                </c:pt>
                <c:pt idx="1177">
                  <c:v>47777</c:v>
                </c:pt>
                <c:pt idx="1178">
                  <c:v>47784</c:v>
                </c:pt>
                <c:pt idx="1179">
                  <c:v>47791</c:v>
                </c:pt>
                <c:pt idx="1180">
                  <c:v>47798</c:v>
                </c:pt>
                <c:pt idx="1181">
                  <c:v>47805</c:v>
                </c:pt>
                <c:pt idx="1182">
                  <c:v>47812</c:v>
                </c:pt>
                <c:pt idx="1183">
                  <c:v>47819</c:v>
                </c:pt>
                <c:pt idx="1184">
                  <c:v>47826</c:v>
                </c:pt>
                <c:pt idx="1185">
                  <c:v>47833</c:v>
                </c:pt>
                <c:pt idx="1186">
                  <c:v>47840</c:v>
                </c:pt>
                <c:pt idx="1187">
                  <c:v>47848</c:v>
                </c:pt>
                <c:pt idx="1188">
                  <c:v>47855</c:v>
                </c:pt>
                <c:pt idx="1189">
                  <c:v>47862</c:v>
                </c:pt>
                <c:pt idx="1190">
                  <c:v>47869</c:v>
                </c:pt>
                <c:pt idx="1191">
                  <c:v>47876</c:v>
                </c:pt>
                <c:pt idx="1192">
                  <c:v>47883</c:v>
                </c:pt>
                <c:pt idx="1193">
                  <c:v>47890</c:v>
                </c:pt>
                <c:pt idx="1194">
                  <c:v>47897</c:v>
                </c:pt>
                <c:pt idx="1195">
                  <c:v>47904</c:v>
                </c:pt>
                <c:pt idx="1196">
                  <c:v>47911</c:v>
                </c:pt>
                <c:pt idx="1197">
                  <c:v>47918</c:v>
                </c:pt>
                <c:pt idx="1198">
                  <c:v>47925</c:v>
                </c:pt>
                <c:pt idx="1199">
                  <c:v>47932</c:v>
                </c:pt>
                <c:pt idx="1200">
                  <c:v>47939</c:v>
                </c:pt>
                <c:pt idx="1201">
                  <c:v>47946</c:v>
                </c:pt>
                <c:pt idx="1202">
                  <c:v>47955</c:v>
                </c:pt>
                <c:pt idx="1203">
                  <c:v>47962</c:v>
                </c:pt>
                <c:pt idx="1204">
                  <c:v>47970</c:v>
                </c:pt>
                <c:pt idx="1205">
                  <c:v>47976</c:v>
                </c:pt>
                <c:pt idx="1206">
                  <c:v>47983</c:v>
                </c:pt>
                <c:pt idx="1207">
                  <c:v>47990</c:v>
                </c:pt>
                <c:pt idx="1208">
                  <c:v>47997</c:v>
                </c:pt>
                <c:pt idx="1209">
                  <c:v>48004</c:v>
                </c:pt>
                <c:pt idx="1210">
                  <c:v>48011</c:v>
                </c:pt>
                <c:pt idx="1211">
                  <c:v>48018</c:v>
                </c:pt>
                <c:pt idx="1212">
                  <c:v>48025</c:v>
                </c:pt>
                <c:pt idx="1213">
                  <c:v>48032</c:v>
                </c:pt>
                <c:pt idx="1214">
                  <c:v>48039</c:v>
                </c:pt>
                <c:pt idx="1215">
                  <c:v>48046</c:v>
                </c:pt>
                <c:pt idx="1216">
                  <c:v>48053</c:v>
                </c:pt>
                <c:pt idx="1217">
                  <c:v>48060</c:v>
                </c:pt>
                <c:pt idx="1218">
                  <c:v>48067</c:v>
                </c:pt>
                <c:pt idx="1219">
                  <c:v>48074</c:v>
                </c:pt>
                <c:pt idx="1220">
                  <c:v>48081</c:v>
                </c:pt>
                <c:pt idx="1221">
                  <c:v>48088</c:v>
                </c:pt>
                <c:pt idx="1222">
                  <c:v>48095</c:v>
                </c:pt>
                <c:pt idx="1223">
                  <c:v>48102</c:v>
                </c:pt>
                <c:pt idx="1224">
                  <c:v>48109</c:v>
                </c:pt>
                <c:pt idx="1225">
                  <c:v>48116</c:v>
                </c:pt>
                <c:pt idx="1226">
                  <c:v>48123</c:v>
                </c:pt>
                <c:pt idx="1227">
                  <c:v>48130</c:v>
                </c:pt>
                <c:pt idx="1228">
                  <c:v>48137</c:v>
                </c:pt>
                <c:pt idx="1229">
                  <c:v>48144</c:v>
                </c:pt>
                <c:pt idx="1230">
                  <c:v>48151</c:v>
                </c:pt>
                <c:pt idx="1231">
                  <c:v>48158</c:v>
                </c:pt>
                <c:pt idx="1232">
                  <c:v>48165</c:v>
                </c:pt>
                <c:pt idx="1233">
                  <c:v>48172</c:v>
                </c:pt>
                <c:pt idx="1234">
                  <c:v>48179</c:v>
                </c:pt>
                <c:pt idx="1235">
                  <c:v>48186</c:v>
                </c:pt>
                <c:pt idx="1236">
                  <c:v>48193</c:v>
                </c:pt>
                <c:pt idx="1237">
                  <c:v>48200</c:v>
                </c:pt>
                <c:pt idx="1238">
                  <c:v>48211</c:v>
                </c:pt>
                <c:pt idx="1239">
                  <c:v>48215</c:v>
                </c:pt>
                <c:pt idx="1240">
                  <c:v>48221</c:v>
                </c:pt>
                <c:pt idx="1241">
                  <c:v>48228</c:v>
                </c:pt>
                <c:pt idx="1242">
                  <c:v>48235</c:v>
                </c:pt>
                <c:pt idx="1243">
                  <c:v>48242</c:v>
                </c:pt>
                <c:pt idx="1244">
                  <c:v>48249</c:v>
                </c:pt>
                <c:pt idx="1245">
                  <c:v>48256</c:v>
                </c:pt>
                <c:pt idx="1246">
                  <c:v>48263</c:v>
                </c:pt>
                <c:pt idx="1247">
                  <c:v>48270</c:v>
                </c:pt>
                <c:pt idx="1248">
                  <c:v>48277</c:v>
                </c:pt>
                <c:pt idx="1249">
                  <c:v>48284</c:v>
                </c:pt>
                <c:pt idx="1250">
                  <c:v>48291</c:v>
                </c:pt>
                <c:pt idx="1251">
                  <c:v>48298</c:v>
                </c:pt>
                <c:pt idx="1252">
                  <c:v>48305</c:v>
                </c:pt>
                <c:pt idx="1253">
                  <c:v>48312</c:v>
                </c:pt>
                <c:pt idx="1254">
                  <c:v>48319</c:v>
                </c:pt>
                <c:pt idx="1255">
                  <c:v>48326</c:v>
                </c:pt>
                <c:pt idx="1256">
                  <c:v>48333</c:v>
                </c:pt>
                <c:pt idx="1257">
                  <c:v>48340</c:v>
                </c:pt>
                <c:pt idx="1258">
                  <c:v>48347</c:v>
                </c:pt>
                <c:pt idx="1259">
                  <c:v>48354</c:v>
                </c:pt>
                <c:pt idx="1260">
                  <c:v>48361</c:v>
                </c:pt>
                <c:pt idx="1261">
                  <c:v>48368</c:v>
                </c:pt>
                <c:pt idx="1262">
                  <c:v>48375</c:v>
                </c:pt>
                <c:pt idx="1263">
                  <c:v>48382</c:v>
                </c:pt>
                <c:pt idx="1264">
                  <c:v>48389</c:v>
                </c:pt>
                <c:pt idx="1265">
                  <c:v>48396</c:v>
                </c:pt>
                <c:pt idx="1266">
                  <c:v>48403</c:v>
                </c:pt>
                <c:pt idx="1267">
                  <c:v>48410</c:v>
                </c:pt>
                <c:pt idx="1268">
                  <c:v>48417</c:v>
                </c:pt>
                <c:pt idx="1269">
                  <c:v>48424</c:v>
                </c:pt>
                <c:pt idx="1270">
                  <c:v>48431</c:v>
                </c:pt>
                <c:pt idx="1271">
                  <c:v>48438</c:v>
                </c:pt>
                <c:pt idx="1272">
                  <c:v>48445</c:v>
                </c:pt>
                <c:pt idx="1273">
                  <c:v>48452</c:v>
                </c:pt>
                <c:pt idx="1274">
                  <c:v>48459</c:v>
                </c:pt>
                <c:pt idx="1275">
                  <c:v>48466</c:v>
                </c:pt>
                <c:pt idx="1276">
                  <c:v>48473</c:v>
                </c:pt>
                <c:pt idx="1277">
                  <c:v>48480</c:v>
                </c:pt>
                <c:pt idx="1278">
                  <c:v>48487</c:v>
                </c:pt>
                <c:pt idx="1279">
                  <c:v>48494</c:v>
                </c:pt>
                <c:pt idx="1280">
                  <c:v>48501</c:v>
                </c:pt>
                <c:pt idx="1281">
                  <c:v>48508</c:v>
                </c:pt>
                <c:pt idx="1282">
                  <c:v>48515</c:v>
                </c:pt>
                <c:pt idx="1283">
                  <c:v>48522</c:v>
                </c:pt>
                <c:pt idx="1284">
                  <c:v>48529</c:v>
                </c:pt>
                <c:pt idx="1285">
                  <c:v>48536</c:v>
                </c:pt>
                <c:pt idx="1286">
                  <c:v>48543</c:v>
                </c:pt>
                <c:pt idx="1287">
                  <c:v>48550</c:v>
                </c:pt>
                <c:pt idx="1288">
                  <c:v>48557</c:v>
                </c:pt>
                <c:pt idx="1289">
                  <c:v>48564</c:v>
                </c:pt>
                <c:pt idx="1290">
                  <c:v>48571</c:v>
                </c:pt>
                <c:pt idx="1291">
                  <c:v>48578</c:v>
                </c:pt>
                <c:pt idx="1292">
                  <c:v>48585</c:v>
                </c:pt>
                <c:pt idx="1293">
                  <c:v>48592</c:v>
                </c:pt>
                <c:pt idx="1294">
                  <c:v>48599</c:v>
                </c:pt>
                <c:pt idx="1295">
                  <c:v>48606</c:v>
                </c:pt>
                <c:pt idx="1296">
                  <c:v>48613</c:v>
                </c:pt>
                <c:pt idx="1297">
                  <c:v>48620</c:v>
                </c:pt>
                <c:pt idx="1298">
                  <c:v>48627</c:v>
                </c:pt>
                <c:pt idx="1299">
                  <c:v>48634</c:v>
                </c:pt>
                <c:pt idx="1300">
                  <c:v>48641</c:v>
                </c:pt>
                <c:pt idx="1301">
                  <c:v>48648</c:v>
                </c:pt>
                <c:pt idx="1302">
                  <c:v>48655</c:v>
                </c:pt>
                <c:pt idx="1303">
                  <c:v>48662</c:v>
                </c:pt>
                <c:pt idx="1304">
                  <c:v>48669</c:v>
                </c:pt>
                <c:pt idx="1305">
                  <c:v>48676</c:v>
                </c:pt>
                <c:pt idx="1306">
                  <c:v>48683</c:v>
                </c:pt>
                <c:pt idx="1307">
                  <c:v>48690</c:v>
                </c:pt>
                <c:pt idx="1308">
                  <c:v>48697</c:v>
                </c:pt>
                <c:pt idx="1309">
                  <c:v>48704</c:v>
                </c:pt>
                <c:pt idx="1310">
                  <c:v>48711</c:v>
                </c:pt>
                <c:pt idx="1311">
                  <c:v>48718</c:v>
                </c:pt>
                <c:pt idx="1312">
                  <c:v>48725</c:v>
                </c:pt>
                <c:pt idx="1313">
                  <c:v>48732</c:v>
                </c:pt>
                <c:pt idx="1314">
                  <c:v>48739</c:v>
                </c:pt>
                <c:pt idx="1315">
                  <c:v>48746</c:v>
                </c:pt>
                <c:pt idx="1316">
                  <c:v>48753</c:v>
                </c:pt>
                <c:pt idx="1317">
                  <c:v>48760</c:v>
                </c:pt>
                <c:pt idx="1318">
                  <c:v>48767</c:v>
                </c:pt>
                <c:pt idx="1319">
                  <c:v>48774</c:v>
                </c:pt>
                <c:pt idx="1320">
                  <c:v>48781</c:v>
                </c:pt>
                <c:pt idx="1321">
                  <c:v>48788</c:v>
                </c:pt>
                <c:pt idx="1322">
                  <c:v>48795</c:v>
                </c:pt>
                <c:pt idx="1323">
                  <c:v>48802</c:v>
                </c:pt>
                <c:pt idx="1324">
                  <c:v>48809</c:v>
                </c:pt>
                <c:pt idx="1325">
                  <c:v>48816</c:v>
                </c:pt>
                <c:pt idx="1326">
                  <c:v>48823</c:v>
                </c:pt>
                <c:pt idx="1327">
                  <c:v>48830</c:v>
                </c:pt>
                <c:pt idx="1328">
                  <c:v>48837</c:v>
                </c:pt>
                <c:pt idx="1329">
                  <c:v>48844</c:v>
                </c:pt>
                <c:pt idx="1330">
                  <c:v>48851</c:v>
                </c:pt>
                <c:pt idx="1331">
                  <c:v>48858</c:v>
                </c:pt>
                <c:pt idx="1332">
                  <c:v>48865</c:v>
                </c:pt>
                <c:pt idx="1333">
                  <c:v>48872</c:v>
                </c:pt>
                <c:pt idx="1334">
                  <c:v>48879</c:v>
                </c:pt>
                <c:pt idx="1335">
                  <c:v>48886</c:v>
                </c:pt>
                <c:pt idx="1336">
                  <c:v>48893</c:v>
                </c:pt>
                <c:pt idx="1337">
                  <c:v>48900</c:v>
                </c:pt>
                <c:pt idx="1338">
                  <c:v>48907</c:v>
                </c:pt>
                <c:pt idx="1339">
                  <c:v>48914</c:v>
                </c:pt>
                <c:pt idx="1340">
                  <c:v>48921</c:v>
                </c:pt>
                <c:pt idx="1341">
                  <c:v>48928</c:v>
                </c:pt>
                <c:pt idx="1342">
                  <c:v>48935</c:v>
                </c:pt>
                <c:pt idx="1343">
                  <c:v>48942</c:v>
                </c:pt>
                <c:pt idx="1344">
                  <c:v>48949</c:v>
                </c:pt>
                <c:pt idx="1345">
                  <c:v>48956</c:v>
                </c:pt>
                <c:pt idx="1346">
                  <c:v>48963</c:v>
                </c:pt>
                <c:pt idx="1347">
                  <c:v>48970</c:v>
                </c:pt>
                <c:pt idx="1348">
                  <c:v>48977</c:v>
                </c:pt>
                <c:pt idx="1349">
                  <c:v>48984</c:v>
                </c:pt>
                <c:pt idx="1350">
                  <c:v>48991</c:v>
                </c:pt>
                <c:pt idx="1351">
                  <c:v>48998</c:v>
                </c:pt>
                <c:pt idx="1352">
                  <c:v>49005</c:v>
                </c:pt>
                <c:pt idx="1353">
                  <c:v>49012</c:v>
                </c:pt>
                <c:pt idx="1354">
                  <c:v>49019</c:v>
                </c:pt>
                <c:pt idx="1355">
                  <c:v>49026</c:v>
                </c:pt>
                <c:pt idx="1356">
                  <c:v>49033</c:v>
                </c:pt>
                <c:pt idx="1357">
                  <c:v>49040</c:v>
                </c:pt>
                <c:pt idx="1358">
                  <c:v>49047</c:v>
                </c:pt>
                <c:pt idx="1359">
                  <c:v>49054</c:v>
                </c:pt>
                <c:pt idx="1360">
                  <c:v>49061</c:v>
                </c:pt>
                <c:pt idx="1361">
                  <c:v>49068</c:v>
                </c:pt>
                <c:pt idx="1362">
                  <c:v>49075</c:v>
                </c:pt>
                <c:pt idx="1363">
                  <c:v>49082</c:v>
                </c:pt>
                <c:pt idx="1364">
                  <c:v>49089</c:v>
                </c:pt>
                <c:pt idx="1365">
                  <c:v>49096</c:v>
                </c:pt>
                <c:pt idx="1366">
                  <c:v>49103</c:v>
                </c:pt>
                <c:pt idx="1367">
                  <c:v>49110</c:v>
                </c:pt>
                <c:pt idx="1368">
                  <c:v>49117</c:v>
                </c:pt>
                <c:pt idx="1369">
                  <c:v>49124</c:v>
                </c:pt>
                <c:pt idx="1370">
                  <c:v>49131</c:v>
                </c:pt>
                <c:pt idx="1371">
                  <c:v>49138</c:v>
                </c:pt>
                <c:pt idx="1372">
                  <c:v>49145</c:v>
                </c:pt>
                <c:pt idx="1373">
                  <c:v>49152</c:v>
                </c:pt>
                <c:pt idx="1374">
                  <c:v>49159</c:v>
                </c:pt>
                <c:pt idx="1375">
                  <c:v>49166</c:v>
                </c:pt>
                <c:pt idx="1376">
                  <c:v>49173</c:v>
                </c:pt>
                <c:pt idx="1377">
                  <c:v>49180</c:v>
                </c:pt>
                <c:pt idx="1378">
                  <c:v>49187</c:v>
                </c:pt>
                <c:pt idx="1379">
                  <c:v>49194</c:v>
                </c:pt>
                <c:pt idx="1380">
                  <c:v>49201</c:v>
                </c:pt>
                <c:pt idx="1381">
                  <c:v>49208</c:v>
                </c:pt>
                <c:pt idx="1382">
                  <c:v>49215</c:v>
                </c:pt>
                <c:pt idx="1383">
                  <c:v>49222</c:v>
                </c:pt>
                <c:pt idx="1384">
                  <c:v>49229</c:v>
                </c:pt>
                <c:pt idx="1385">
                  <c:v>49236</c:v>
                </c:pt>
                <c:pt idx="1386">
                  <c:v>49243</c:v>
                </c:pt>
                <c:pt idx="1387">
                  <c:v>49250</c:v>
                </c:pt>
                <c:pt idx="1388">
                  <c:v>49257</c:v>
                </c:pt>
                <c:pt idx="1389">
                  <c:v>49264</c:v>
                </c:pt>
                <c:pt idx="1390">
                  <c:v>49271</c:v>
                </c:pt>
                <c:pt idx="1391">
                  <c:v>49278</c:v>
                </c:pt>
                <c:pt idx="1392">
                  <c:v>49285</c:v>
                </c:pt>
                <c:pt idx="1393">
                  <c:v>49292</c:v>
                </c:pt>
                <c:pt idx="1394">
                  <c:v>49299</c:v>
                </c:pt>
                <c:pt idx="1395">
                  <c:v>49307</c:v>
                </c:pt>
                <c:pt idx="1396">
                  <c:v>49314</c:v>
                </c:pt>
                <c:pt idx="1397">
                  <c:v>49321</c:v>
                </c:pt>
                <c:pt idx="1398">
                  <c:v>49328</c:v>
                </c:pt>
                <c:pt idx="1399">
                  <c:v>49335</c:v>
                </c:pt>
                <c:pt idx="1400">
                  <c:v>49342</c:v>
                </c:pt>
                <c:pt idx="1401">
                  <c:v>49349</c:v>
                </c:pt>
                <c:pt idx="1402">
                  <c:v>49356</c:v>
                </c:pt>
                <c:pt idx="1403">
                  <c:v>49363</c:v>
                </c:pt>
                <c:pt idx="1404">
                  <c:v>49370</c:v>
                </c:pt>
                <c:pt idx="1405">
                  <c:v>49377</c:v>
                </c:pt>
                <c:pt idx="1406">
                  <c:v>49384</c:v>
                </c:pt>
                <c:pt idx="1407">
                  <c:v>49395</c:v>
                </c:pt>
                <c:pt idx="1408">
                  <c:v>49398</c:v>
                </c:pt>
                <c:pt idx="1409">
                  <c:v>49405</c:v>
                </c:pt>
                <c:pt idx="1410">
                  <c:v>49412</c:v>
                </c:pt>
                <c:pt idx="1411">
                  <c:v>49419</c:v>
                </c:pt>
                <c:pt idx="1412">
                  <c:v>49426</c:v>
                </c:pt>
                <c:pt idx="1413">
                  <c:v>49433</c:v>
                </c:pt>
                <c:pt idx="1414">
                  <c:v>49440</c:v>
                </c:pt>
                <c:pt idx="1415">
                  <c:v>49447</c:v>
                </c:pt>
                <c:pt idx="1416">
                  <c:v>49454</c:v>
                </c:pt>
                <c:pt idx="1417">
                  <c:v>49461</c:v>
                </c:pt>
                <c:pt idx="1418">
                  <c:v>49468</c:v>
                </c:pt>
                <c:pt idx="1419">
                  <c:v>49475</c:v>
                </c:pt>
                <c:pt idx="1420">
                  <c:v>49482</c:v>
                </c:pt>
                <c:pt idx="1421">
                  <c:v>49489</c:v>
                </c:pt>
                <c:pt idx="1422">
                  <c:v>49496</c:v>
                </c:pt>
                <c:pt idx="1423">
                  <c:v>49503</c:v>
                </c:pt>
                <c:pt idx="1424">
                  <c:v>49510</c:v>
                </c:pt>
                <c:pt idx="1425">
                  <c:v>49517</c:v>
                </c:pt>
                <c:pt idx="1426">
                  <c:v>49524</c:v>
                </c:pt>
                <c:pt idx="1427">
                  <c:v>49531</c:v>
                </c:pt>
                <c:pt idx="1428">
                  <c:v>49538</c:v>
                </c:pt>
                <c:pt idx="1429">
                  <c:v>49545</c:v>
                </c:pt>
                <c:pt idx="1430">
                  <c:v>49552</c:v>
                </c:pt>
                <c:pt idx="1431">
                  <c:v>49559</c:v>
                </c:pt>
                <c:pt idx="1432">
                  <c:v>49566</c:v>
                </c:pt>
                <c:pt idx="1433">
                  <c:v>49573</c:v>
                </c:pt>
                <c:pt idx="1434">
                  <c:v>49580</c:v>
                </c:pt>
                <c:pt idx="1435">
                  <c:v>49587</c:v>
                </c:pt>
                <c:pt idx="1436">
                  <c:v>49594</c:v>
                </c:pt>
                <c:pt idx="1437">
                  <c:v>49601</c:v>
                </c:pt>
                <c:pt idx="1438">
                  <c:v>49608</c:v>
                </c:pt>
                <c:pt idx="1439">
                  <c:v>49615</c:v>
                </c:pt>
                <c:pt idx="1440">
                  <c:v>49622</c:v>
                </c:pt>
                <c:pt idx="1441">
                  <c:v>49629</c:v>
                </c:pt>
                <c:pt idx="1442">
                  <c:v>49636</c:v>
                </c:pt>
                <c:pt idx="1443">
                  <c:v>49643</c:v>
                </c:pt>
                <c:pt idx="1444">
                  <c:v>49650</c:v>
                </c:pt>
                <c:pt idx="1445">
                  <c:v>49657</c:v>
                </c:pt>
                <c:pt idx="1446">
                  <c:v>49664</c:v>
                </c:pt>
                <c:pt idx="1447">
                  <c:v>49674</c:v>
                </c:pt>
                <c:pt idx="1448">
                  <c:v>49681</c:v>
                </c:pt>
                <c:pt idx="1449">
                  <c:v>49688</c:v>
                </c:pt>
                <c:pt idx="1450">
                  <c:v>49695</c:v>
                </c:pt>
                <c:pt idx="1451">
                  <c:v>49702</c:v>
                </c:pt>
                <c:pt idx="1452">
                  <c:v>49709</c:v>
                </c:pt>
                <c:pt idx="1453">
                  <c:v>49716</c:v>
                </c:pt>
                <c:pt idx="1454">
                  <c:v>49723</c:v>
                </c:pt>
                <c:pt idx="1455">
                  <c:v>49730</c:v>
                </c:pt>
                <c:pt idx="1456">
                  <c:v>49737</c:v>
                </c:pt>
                <c:pt idx="1457">
                  <c:v>49744</c:v>
                </c:pt>
                <c:pt idx="1458">
                  <c:v>49751</c:v>
                </c:pt>
                <c:pt idx="1459">
                  <c:v>49758</c:v>
                </c:pt>
                <c:pt idx="1460">
                  <c:v>49765</c:v>
                </c:pt>
                <c:pt idx="1461">
                  <c:v>49772</c:v>
                </c:pt>
                <c:pt idx="1462">
                  <c:v>49781</c:v>
                </c:pt>
                <c:pt idx="1463">
                  <c:v>49786</c:v>
                </c:pt>
                <c:pt idx="1464">
                  <c:v>49793</c:v>
                </c:pt>
                <c:pt idx="1465">
                  <c:v>49801</c:v>
                </c:pt>
                <c:pt idx="1466">
                  <c:v>49808</c:v>
                </c:pt>
                <c:pt idx="1467">
                  <c:v>49815</c:v>
                </c:pt>
                <c:pt idx="1468">
                  <c:v>49822</c:v>
                </c:pt>
                <c:pt idx="1469">
                  <c:v>49829</c:v>
                </c:pt>
                <c:pt idx="1470">
                  <c:v>49836</c:v>
                </c:pt>
                <c:pt idx="1471">
                  <c:v>49843</c:v>
                </c:pt>
                <c:pt idx="1472">
                  <c:v>49850</c:v>
                </c:pt>
                <c:pt idx="1473">
                  <c:v>49857</c:v>
                </c:pt>
                <c:pt idx="1474">
                  <c:v>49864</c:v>
                </c:pt>
                <c:pt idx="1475">
                  <c:v>49871</c:v>
                </c:pt>
                <c:pt idx="1476">
                  <c:v>49878</c:v>
                </c:pt>
                <c:pt idx="1477">
                  <c:v>49885</c:v>
                </c:pt>
                <c:pt idx="1478">
                  <c:v>49892</c:v>
                </c:pt>
                <c:pt idx="1479">
                  <c:v>49899</c:v>
                </c:pt>
                <c:pt idx="1480">
                  <c:v>49906</c:v>
                </c:pt>
                <c:pt idx="1481">
                  <c:v>49913</c:v>
                </c:pt>
                <c:pt idx="1482">
                  <c:v>49920</c:v>
                </c:pt>
                <c:pt idx="1483">
                  <c:v>49927</c:v>
                </c:pt>
                <c:pt idx="1484">
                  <c:v>49934</c:v>
                </c:pt>
                <c:pt idx="1485">
                  <c:v>49941</c:v>
                </c:pt>
                <c:pt idx="1486">
                  <c:v>49948</c:v>
                </c:pt>
                <c:pt idx="1487">
                  <c:v>49955</c:v>
                </c:pt>
                <c:pt idx="1488">
                  <c:v>49962</c:v>
                </c:pt>
                <c:pt idx="1489">
                  <c:v>49969</c:v>
                </c:pt>
                <c:pt idx="1490">
                  <c:v>49976</c:v>
                </c:pt>
                <c:pt idx="1491">
                  <c:v>49983</c:v>
                </c:pt>
                <c:pt idx="1492">
                  <c:v>49990</c:v>
                </c:pt>
                <c:pt idx="1493">
                  <c:v>49997</c:v>
                </c:pt>
                <c:pt idx="1494">
                  <c:v>50004</c:v>
                </c:pt>
                <c:pt idx="1495">
                  <c:v>50011</c:v>
                </c:pt>
                <c:pt idx="1496">
                  <c:v>50018</c:v>
                </c:pt>
                <c:pt idx="1497">
                  <c:v>50025</c:v>
                </c:pt>
                <c:pt idx="1498">
                  <c:v>50032</c:v>
                </c:pt>
                <c:pt idx="1499">
                  <c:v>50040</c:v>
                </c:pt>
                <c:pt idx="1500">
                  <c:v>50047</c:v>
                </c:pt>
                <c:pt idx="1501">
                  <c:v>50054</c:v>
                </c:pt>
                <c:pt idx="1502">
                  <c:v>50061</c:v>
                </c:pt>
                <c:pt idx="1503">
                  <c:v>50068</c:v>
                </c:pt>
                <c:pt idx="1504">
                  <c:v>50075</c:v>
                </c:pt>
                <c:pt idx="1505">
                  <c:v>50082</c:v>
                </c:pt>
                <c:pt idx="1506">
                  <c:v>50089</c:v>
                </c:pt>
                <c:pt idx="1507">
                  <c:v>50096</c:v>
                </c:pt>
                <c:pt idx="1508">
                  <c:v>50103</c:v>
                </c:pt>
                <c:pt idx="1509">
                  <c:v>50110</c:v>
                </c:pt>
                <c:pt idx="1510">
                  <c:v>50117</c:v>
                </c:pt>
                <c:pt idx="1511">
                  <c:v>50124</c:v>
                </c:pt>
                <c:pt idx="1512">
                  <c:v>50131</c:v>
                </c:pt>
                <c:pt idx="1513">
                  <c:v>50139</c:v>
                </c:pt>
                <c:pt idx="1514">
                  <c:v>50146</c:v>
                </c:pt>
                <c:pt idx="1515">
                  <c:v>50153</c:v>
                </c:pt>
                <c:pt idx="1516">
                  <c:v>50160</c:v>
                </c:pt>
                <c:pt idx="1517">
                  <c:v>50167</c:v>
                </c:pt>
                <c:pt idx="1518">
                  <c:v>50174</c:v>
                </c:pt>
                <c:pt idx="1519">
                  <c:v>50181</c:v>
                </c:pt>
                <c:pt idx="1520">
                  <c:v>50188</c:v>
                </c:pt>
                <c:pt idx="1521">
                  <c:v>50195</c:v>
                </c:pt>
                <c:pt idx="1522">
                  <c:v>50202</c:v>
                </c:pt>
                <c:pt idx="1523">
                  <c:v>50209</c:v>
                </c:pt>
                <c:pt idx="1524">
                  <c:v>50216</c:v>
                </c:pt>
                <c:pt idx="1525">
                  <c:v>50223</c:v>
                </c:pt>
                <c:pt idx="1526">
                  <c:v>50230</c:v>
                </c:pt>
                <c:pt idx="1527">
                  <c:v>50237</c:v>
                </c:pt>
                <c:pt idx="1528">
                  <c:v>50244</c:v>
                </c:pt>
                <c:pt idx="1529">
                  <c:v>50251</c:v>
                </c:pt>
                <c:pt idx="1530">
                  <c:v>50258</c:v>
                </c:pt>
                <c:pt idx="1531">
                  <c:v>50265</c:v>
                </c:pt>
                <c:pt idx="1532">
                  <c:v>50272</c:v>
                </c:pt>
                <c:pt idx="1533">
                  <c:v>50279</c:v>
                </c:pt>
                <c:pt idx="1534">
                  <c:v>50286</c:v>
                </c:pt>
                <c:pt idx="1535">
                  <c:v>50293</c:v>
                </c:pt>
                <c:pt idx="1536">
                  <c:v>50300</c:v>
                </c:pt>
                <c:pt idx="1537">
                  <c:v>50307</c:v>
                </c:pt>
                <c:pt idx="1538">
                  <c:v>50314</c:v>
                </c:pt>
                <c:pt idx="1539">
                  <c:v>50321</c:v>
                </c:pt>
                <c:pt idx="1540">
                  <c:v>50328</c:v>
                </c:pt>
                <c:pt idx="1541">
                  <c:v>50335</c:v>
                </c:pt>
                <c:pt idx="1542">
                  <c:v>50342</c:v>
                </c:pt>
                <c:pt idx="1543">
                  <c:v>50349</c:v>
                </c:pt>
                <c:pt idx="1544">
                  <c:v>50356</c:v>
                </c:pt>
                <c:pt idx="1545">
                  <c:v>50363</c:v>
                </c:pt>
                <c:pt idx="1546">
                  <c:v>50370</c:v>
                </c:pt>
                <c:pt idx="1547">
                  <c:v>50377</c:v>
                </c:pt>
                <c:pt idx="1548">
                  <c:v>50384</c:v>
                </c:pt>
                <c:pt idx="1549">
                  <c:v>50391</c:v>
                </c:pt>
                <c:pt idx="1550">
                  <c:v>50398</c:v>
                </c:pt>
                <c:pt idx="1551">
                  <c:v>50405</c:v>
                </c:pt>
                <c:pt idx="1552">
                  <c:v>50412</c:v>
                </c:pt>
                <c:pt idx="1553">
                  <c:v>50419</c:v>
                </c:pt>
                <c:pt idx="1554">
                  <c:v>50426</c:v>
                </c:pt>
                <c:pt idx="1555">
                  <c:v>50433</c:v>
                </c:pt>
                <c:pt idx="1556">
                  <c:v>50440</c:v>
                </c:pt>
                <c:pt idx="1557">
                  <c:v>50447</c:v>
                </c:pt>
                <c:pt idx="1558">
                  <c:v>50454</c:v>
                </c:pt>
                <c:pt idx="1559">
                  <c:v>50461</c:v>
                </c:pt>
                <c:pt idx="1560">
                  <c:v>50468</c:v>
                </c:pt>
                <c:pt idx="1561">
                  <c:v>50475</c:v>
                </c:pt>
                <c:pt idx="1562">
                  <c:v>50482</c:v>
                </c:pt>
                <c:pt idx="1563">
                  <c:v>50489</c:v>
                </c:pt>
                <c:pt idx="1564">
                  <c:v>50496</c:v>
                </c:pt>
                <c:pt idx="1565">
                  <c:v>50503</c:v>
                </c:pt>
                <c:pt idx="1566">
                  <c:v>50510</c:v>
                </c:pt>
                <c:pt idx="1567">
                  <c:v>50517</c:v>
                </c:pt>
                <c:pt idx="1568">
                  <c:v>50524</c:v>
                </c:pt>
                <c:pt idx="1569">
                  <c:v>50531</c:v>
                </c:pt>
                <c:pt idx="1570">
                  <c:v>50538</c:v>
                </c:pt>
                <c:pt idx="1571">
                  <c:v>50545</c:v>
                </c:pt>
                <c:pt idx="1572">
                  <c:v>50552</c:v>
                </c:pt>
                <c:pt idx="1573">
                  <c:v>50559</c:v>
                </c:pt>
                <c:pt idx="1574">
                  <c:v>50566</c:v>
                </c:pt>
                <c:pt idx="1575">
                  <c:v>50573</c:v>
                </c:pt>
                <c:pt idx="1576">
                  <c:v>50580</c:v>
                </c:pt>
                <c:pt idx="1577">
                  <c:v>50587</c:v>
                </c:pt>
                <c:pt idx="1578">
                  <c:v>50594</c:v>
                </c:pt>
                <c:pt idx="1579">
                  <c:v>50601</c:v>
                </c:pt>
                <c:pt idx="1580">
                  <c:v>50608</c:v>
                </c:pt>
                <c:pt idx="1581">
                  <c:v>50615</c:v>
                </c:pt>
                <c:pt idx="1582">
                  <c:v>50622</c:v>
                </c:pt>
                <c:pt idx="1583">
                  <c:v>50629</c:v>
                </c:pt>
                <c:pt idx="1584">
                  <c:v>50636</c:v>
                </c:pt>
                <c:pt idx="1585">
                  <c:v>50643</c:v>
                </c:pt>
                <c:pt idx="1586">
                  <c:v>50650</c:v>
                </c:pt>
                <c:pt idx="1587">
                  <c:v>50657</c:v>
                </c:pt>
                <c:pt idx="1588">
                  <c:v>50664</c:v>
                </c:pt>
                <c:pt idx="1589">
                  <c:v>50671</c:v>
                </c:pt>
                <c:pt idx="1590">
                  <c:v>50678</c:v>
                </c:pt>
                <c:pt idx="1591">
                  <c:v>50685</c:v>
                </c:pt>
                <c:pt idx="1592">
                  <c:v>50692</c:v>
                </c:pt>
                <c:pt idx="1593">
                  <c:v>50699</c:v>
                </c:pt>
                <c:pt idx="1594">
                  <c:v>50706</c:v>
                </c:pt>
                <c:pt idx="1595">
                  <c:v>50713</c:v>
                </c:pt>
                <c:pt idx="1596">
                  <c:v>50720</c:v>
                </c:pt>
                <c:pt idx="1597">
                  <c:v>50727</c:v>
                </c:pt>
                <c:pt idx="1598">
                  <c:v>50734</c:v>
                </c:pt>
                <c:pt idx="1599">
                  <c:v>50741</c:v>
                </c:pt>
                <c:pt idx="1600">
                  <c:v>50748</c:v>
                </c:pt>
                <c:pt idx="1601">
                  <c:v>50755</c:v>
                </c:pt>
                <c:pt idx="1602">
                  <c:v>50762</c:v>
                </c:pt>
                <c:pt idx="1603">
                  <c:v>50769</c:v>
                </c:pt>
                <c:pt idx="1604">
                  <c:v>50776</c:v>
                </c:pt>
                <c:pt idx="1605">
                  <c:v>50783</c:v>
                </c:pt>
                <c:pt idx="1606">
                  <c:v>50790</c:v>
                </c:pt>
                <c:pt idx="1607">
                  <c:v>50797</c:v>
                </c:pt>
                <c:pt idx="1608">
                  <c:v>50804</c:v>
                </c:pt>
                <c:pt idx="1609">
                  <c:v>50811</c:v>
                </c:pt>
                <c:pt idx="1610">
                  <c:v>50818</c:v>
                </c:pt>
                <c:pt idx="1611">
                  <c:v>50825</c:v>
                </c:pt>
                <c:pt idx="1612">
                  <c:v>50832</c:v>
                </c:pt>
                <c:pt idx="1613">
                  <c:v>50839</c:v>
                </c:pt>
                <c:pt idx="1614">
                  <c:v>50846</c:v>
                </c:pt>
                <c:pt idx="1615">
                  <c:v>50853</c:v>
                </c:pt>
                <c:pt idx="1616">
                  <c:v>50860</c:v>
                </c:pt>
                <c:pt idx="1617">
                  <c:v>50867</c:v>
                </c:pt>
                <c:pt idx="1618">
                  <c:v>50874</c:v>
                </c:pt>
                <c:pt idx="1619">
                  <c:v>50881</c:v>
                </c:pt>
                <c:pt idx="1620">
                  <c:v>50888</c:v>
                </c:pt>
                <c:pt idx="1621">
                  <c:v>50895</c:v>
                </c:pt>
                <c:pt idx="1622">
                  <c:v>50902</c:v>
                </c:pt>
                <c:pt idx="1623">
                  <c:v>50909</c:v>
                </c:pt>
                <c:pt idx="1624">
                  <c:v>50916</c:v>
                </c:pt>
                <c:pt idx="1625">
                  <c:v>50923</c:v>
                </c:pt>
                <c:pt idx="1626">
                  <c:v>50930</c:v>
                </c:pt>
                <c:pt idx="1627">
                  <c:v>50937</c:v>
                </c:pt>
                <c:pt idx="1628">
                  <c:v>50944</c:v>
                </c:pt>
                <c:pt idx="1629">
                  <c:v>50951</c:v>
                </c:pt>
                <c:pt idx="1630">
                  <c:v>50958</c:v>
                </c:pt>
                <c:pt idx="1631">
                  <c:v>50965</c:v>
                </c:pt>
                <c:pt idx="1632">
                  <c:v>50972</c:v>
                </c:pt>
                <c:pt idx="1633">
                  <c:v>50979</c:v>
                </c:pt>
                <c:pt idx="1634">
                  <c:v>50986</c:v>
                </c:pt>
                <c:pt idx="1635">
                  <c:v>50993</c:v>
                </c:pt>
                <c:pt idx="1636">
                  <c:v>51000</c:v>
                </c:pt>
                <c:pt idx="1637">
                  <c:v>51007</c:v>
                </c:pt>
                <c:pt idx="1638">
                  <c:v>51014</c:v>
                </c:pt>
                <c:pt idx="1639">
                  <c:v>51021</c:v>
                </c:pt>
                <c:pt idx="1640">
                  <c:v>51028</c:v>
                </c:pt>
                <c:pt idx="1641">
                  <c:v>51035</c:v>
                </c:pt>
                <c:pt idx="1642">
                  <c:v>51042</c:v>
                </c:pt>
                <c:pt idx="1643">
                  <c:v>51049</c:v>
                </c:pt>
                <c:pt idx="1644">
                  <c:v>51056</c:v>
                </c:pt>
                <c:pt idx="1645">
                  <c:v>51063</c:v>
                </c:pt>
                <c:pt idx="1646">
                  <c:v>51070</c:v>
                </c:pt>
                <c:pt idx="1647">
                  <c:v>51077</c:v>
                </c:pt>
                <c:pt idx="1648">
                  <c:v>51084</c:v>
                </c:pt>
                <c:pt idx="1649">
                  <c:v>51091</c:v>
                </c:pt>
                <c:pt idx="1650">
                  <c:v>51098</c:v>
                </c:pt>
                <c:pt idx="1651">
                  <c:v>51105</c:v>
                </c:pt>
                <c:pt idx="1652">
                  <c:v>51112</c:v>
                </c:pt>
                <c:pt idx="1653">
                  <c:v>51119</c:v>
                </c:pt>
                <c:pt idx="1654">
                  <c:v>51126</c:v>
                </c:pt>
                <c:pt idx="1655">
                  <c:v>51133</c:v>
                </c:pt>
                <c:pt idx="1656">
                  <c:v>51140</c:v>
                </c:pt>
                <c:pt idx="1657">
                  <c:v>51147</c:v>
                </c:pt>
                <c:pt idx="1658">
                  <c:v>51154</c:v>
                </c:pt>
                <c:pt idx="1659">
                  <c:v>51161</c:v>
                </c:pt>
                <c:pt idx="1660">
                  <c:v>51168</c:v>
                </c:pt>
                <c:pt idx="1661">
                  <c:v>51175</c:v>
                </c:pt>
                <c:pt idx="1662">
                  <c:v>51182</c:v>
                </c:pt>
                <c:pt idx="1663">
                  <c:v>51189</c:v>
                </c:pt>
                <c:pt idx="1664">
                  <c:v>51196</c:v>
                </c:pt>
                <c:pt idx="1665">
                  <c:v>51203</c:v>
                </c:pt>
                <c:pt idx="1666">
                  <c:v>51210</c:v>
                </c:pt>
                <c:pt idx="1667">
                  <c:v>51217</c:v>
                </c:pt>
                <c:pt idx="1668">
                  <c:v>51224</c:v>
                </c:pt>
                <c:pt idx="1669">
                  <c:v>51231</c:v>
                </c:pt>
                <c:pt idx="1670">
                  <c:v>51238</c:v>
                </c:pt>
                <c:pt idx="1671">
                  <c:v>51245</c:v>
                </c:pt>
                <c:pt idx="1672">
                  <c:v>51252</c:v>
                </c:pt>
                <c:pt idx="1673">
                  <c:v>51260</c:v>
                </c:pt>
                <c:pt idx="1674">
                  <c:v>51267</c:v>
                </c:pt>
                <c:pt idx="1675">
                  <c:v>51274</c:v>
                </c:pt>
                <c:pt idx="1676">
                  <c:v>51281</c:v>
                </c:pt>
                <c:pt idx="1677">
                  <c:v>51288</c:v>
                </c:pt>
                <c:pt idx="1678">
                  <c:v>51295</c:v>
                </c:pt>
                <c:pt idx="1679">
                  <c:v>51302</c:v>
                </c:pt>
                <c:pt idx="1680">
                  <c:v>51309</c:v>
                </c:pt>
                <c:pt idx="1681">
                  <c:v>51316</c:v>
                </c:pt>
                <c:pt idx="1682">
                  <c:v>51323</c:v>
                </c:pt>
                <c:pt idx="1683">
                  <c:v>51330</c:v>
                </c:pt>
                <c:pt idx="1684">
                  <c:v>51337</c:v>
                </c:pt>
                <c:pt idx="1685">
                  <c:v>51344</c:v>
                </c:pt>
                <c:pt idx="1686">
                  <c:v>51351</c:v>
                </c:pt>
                <c:pt idx="1687">
                  <c:v>51358</c:v>
                </c:pt>
                <c:pt idx="1688">
                  <c:v>51365</c:v>
                </c:pt>
                <c:pt idx="1689">
                  <c:v>51372</c:v>
                </c:pt>
                <c:pt idx="1690">
                  <c:v>51379</c:v>
                </c:pt>
                <c:pt idx="1691">
                  <c:v>51386</c:v>
                </c:pt>
                <c:pt idx="1692">
                  <c:v>51393</c:v>
                </c:pt>
                <c:pt idx="1693">
                  <c:v>51400</c:v>
                </c:pt>
                <c:pt idx="1694">
                  <c:v>51407</c:v>
                </c:pt>
                <c:pt idx="1695">
                  <c:v>51414</c:v>
                </c:pt>
                <c:pt idx="1696">
                  <c:v>51421</c:v>
                </c:pt>
                <c:pt idx="1697">
                  <c:v>51428</c:v>
                </c:pt>
                <c:pt idx="1698">
                  <c:v>51435</c:v>
                </c:pt>
                <c:pt idx="1699">
                  <c:v>51442</c:v>
                </c:pt>
                <c:pt idx="1700">
                  <c:v>51449</c:v>
                </c:pt>
                <c:pt idx="1701">
                  <c:v>51456</c:v>
                </c:pt>
                <c:pt idx="1702">
                  <c:v>51463</c:v>
                </c:pt>
                <c:pt idx="1703">
                  <c:v>51470</c:v>
                </c:pt>
                <c:pt idx="1704">
                  <c:v>51477</c:v>
                </c:pt>
                <c:pt idx="1705">
                  <c:v>51484</c:v>
                </c:pt>
                <c:pt idx="1706">
                  <c:v>51491</c:v>
                </c:pt>
                <c:pt idx="1707">
                  <c:v>51501</c:v>
                </c:pt>
                <c:pt idx="1708">
                  <c:v>51508</c:v>
                </c:pt>
                <c:pt idx="1709">
                  <c:v>51515</c:v>
                </c:pt>
                <c:pt idx="1710">
                  <c:v>51522</c:v>
                </c:pt>
                <c:pt idx="1711">
                  <c:v>51529</c:v>
                </c:pt>
                <c:pt idx="1712">
                  <c:v>51536</c:v>
                </c:pt>
                <c:pt idx="1713">
                  <c:v>51543</c:v>
                </c:pt>
                <c:pt idx="1714">
                  <c:v>51550</c:v>
                </c:pt>
                <c:pt idx="1715">
                  <c:v>51557</c:v>
                </c:pt>
                <c:pt idx="1716">
                  <c:v>51564</c:v>
                </c:pt>
                <c:pt idx="1717">
                  <c:v>51571</c:v>
                </c:pt>
                <c:pt idx="1718">
                  <c:v>51578</c:v>
                </c:pt>
                <c:pt idx="1719">
                  <c:v>51585</c:v>
                </c:pt>
                <c:pt idx="1720">
                  <c:v>51592</c:v>
                </c:pt>
                <c:pt idx="1721">
                  <c:v>51599</c:v>
                </c:pt>
                <c:pt idx="1722">
                  <c:v>51606</c:v>
                </c:pt>
                <c:pt idx="1723">
                  <c:v>51615</c:v>
                </c:pt>
                <c:pt idx="1724">
                  <c:v>51620</c:v>
                </c:pt>
                <c:pt idx="1725">
                  <c:v>51627</c:v>
                </c:pt>
                <c:pt idx="1726">
                  <c:v>51634</c:v>
                </c:pt>
                <c:pt idx="1727">
                  <c:v>51641</c:v>
                </c:pt>
                <c:pt idx="1728">
                  <c:v>51648</c:v>
                </c:pt>
                <c:pt idx="1729">
                  <c:v>51655</c:v>
                </c:pt>
                <c:pt idx="1730">
                  <c:v>51662</c:v>
                </c:pt>
                <c:pt idx="1731">
                  <c:v>51669</c:v>
                </c:pt>
                <c:pt idx="1732">
                  <c:v>51676</c:v>
                </c:pt>
                <c:pt idx="1733">
                  <c:v>51683</c:v>
                </c:pt>
                <c:pt idx="1734">
                  <c:v>51690</c:v>
                </c:pt>
                <c:pt idx="1735">
                  <c:v>51697</c:v>
                </c:pt>
                <c:pt idx="1736">
                  <c:v>51704</c:v>
                </c:pt>
                <c:pt idx="1737">
                  <c:v>51711</c:v>
                </c:pt>
                <c:pt idx="1738">
                  <c:v>51718</c:v>
                </c:pt>
                <c:pt idx="1739">
                  <c:v>51725</c:v>
                </c:pt>
                <c:pt idx="1740">
                  <c:v>51732</c:v>
                </c:pt>
                <c:pt idx="1741">
                  <c:v>51739</c:v>
                </c:pt>
                <c:pt idx="1742">
                  <c:v>51746</c:v>
                </c:pt>
                <c:pt idx="1743">
                  <c:v>51753</c:v>
                </c:pt>
                <c:pt idx="1744">
                  <c:v>51760</c:v>
                </c:pt>
                <c:pt idx="1745">
                  <c:v>51767</c:v>
                </c:pt>
                <c:pt idx="1746">
                  <c:v>51774</c:v>
                </c:pt>
                <c:pt idx="1747">
                  <c:v>51781</c:v>
                </c:pt>
                <c:pt idx="1748">
                  <c:v>51788</c:v>
                </c:pt>
                <c:pt idx="1749">
                  <c:v>51795</c:v>
                </c:pt>
                <c:pt idx="1750">
                  <c:v>51802</c:v>
                </c:pt>
                <c:pt idx="1751">
                  <c:v>51809</c:v>
                </c:pt>
                <c:pt idx="1752">
                  <c:v>51816</c:v>
                </c:pt>
                <c:pt idx="1753">
                  <c:v>51823</c:v>
                </c:pt>
                <c:pt idx="1754">
                  <c:v>51830</c:v>
                </c:pt>
                <c:pt idx="1755">
                  <c:v>51837</c:v>
                </c:pt>
                <c:pt idx="1756">
                  <c:v>51844</c:v>
                </c:pt>
                <c:pt idx="1757">
                  <c:v>51851</c:v>
                </c:pt>
                <c:pt idx="1758">
                  <c:v>51858</c:v>
                </c:pt>
                <c:pt idx="1759">
                  <c:v>51866</c:v>
                </c:pt>
                <c:pt idx="1760">
                  <c:v>51873</c:v>
                </c:pt>
                <c:pt idx="1761">
                  <c:v>51880</c:v>
                </c:pt>
                <c:pt idx="1762">
                  <c:v>51887</c:v>
                </c:pt>
                <c:pt idx="1763">
                  <c:v>51894</c:v>
                </c:pt>
                <c:pt idx="1764">
                  <c:v>51901</c:v>
                </c:pt>
                <c:pt idx="1765">
                  <c:v>51908</c:v>
                </c:pt>
                <c:pt idx="1766">
                  <c:v>51915</c:v>
                </c:pt>
                <c:pt idx="1767">
                  <c:v>51922</c:v>
                </c:pt>
                <c:pt idx="1768">
                  <c:v>51929</c:v>
                </c:pt>
                <c:pt idx="1769">
                  <c:v>51936</c:v>
                </c:pt>
                <c:pt idx="1770">
                  <c:v>51943</c:v>
                </c:pt>
                <c:pt idx="1771">
                  <c:v>51950</c:v>
                </c:pt>
                <c:pt idx="1772">
                  <c:v>51957</c:v>
                </c:pt>
                <c:pt idx="1773">
                  <c:v>51966</c:v>
                </c:pt>
                <c:pt idx="1774">
                  <c:v>51973</c:v>
                </c:pt>
                <c:pt idx="1775">
                  <c:v>51980</c:v>
                </c:pt>
                <c:pt idx="1776">
                  <c:v>51988</c:v>
                </c:pt>
                <c:pt idx="1777">
                  <c:v>51994</c:v>
                </c:pt>
                <c:pt idx="1778">
                  <c:v>52001</c:v>
                </c:pt>
                <c:pt idx="1779">
                  <c:v>52008</c:v>
                </c:pt>
                <c:pt idx="1780">
                  <c:v>52015</c:v>
                </c:pt>
                <c:pt idx="1781">
                  <c:v>52022</c:v>
                </c:pt>
                <c:pt idx="1782">
                  <c:v>52029</c:v>
                </c:pt>
                <c:pt idx="1783">
                  <c:v>52036</c:v>
                </c:pt>
                <c:pt idx="1784">
                  <c:v>52043</c:v>
                </c:pt>
                <c:pt idx="1785">
                  <c:v>52050</c:v>
                </c:pt>
                <c:pt idx="1786">
                  <c:v>52057</c:v>
                </c:pt>
                <c:pt idx="1787">
                  <c:v>52064</c:v>
                </c:pt>
                <c:pt idx="1788">
                  <c:v>52071</c:v>
                </c:pt>
                <c:pt idx="1789">
                  <c:v>52078</c:v>
                </c:pt>
                <c:pt idx="1790">
                  <c:v>52085</c:v>
                </c:pt>
                <c:pt idx="1791">
                  <c:v>52092</c:v>
                </c:pt>
                <c:pt idx="1792">
                  <c:v>52099</c:v>
                </c:pt>
                <c:pt idx="1793">
                  <c:v>52106</c:v>
                </c:pt>
                <c:pt idx="1794">
                  <c:v>52113</c:v>
                </c:pt>
                <c:pt idx="1795">
                  <c:v>52120</c:v>
                </c:pt>
                <c:pt idx="1796">
                  <c:v>52127</c:v>
                </c:pt>
                <c:pt idx="1797">
                  <c:v>52134</c:v>
                </c:pt>
                <c:pt idx="1798">
                  <c:v>52141</c:v>
                </c:pt>
                <c:pt idx="1799">
                  <c:v>52148</c:v>
                </c:pt>
                <c:pt idx="1800">
                  <c:v>52155</c:v>
                </c:pt>
                <c:pt idx="1801">
                  <c:v>52162</c:v>
                </c:pt>
                <c:pt idx="1802">
                  <c:v>52169</c:v>
                </c:pt>
                <c:pt idx="1803">
                  <c:v>52176</c:v>
                </c:pt>
                <c:pt idx="1804">
                  <c:v>52183</c:v>
                </c:pt>
                <c:pt idx="1805">
                  <c:v>52190</c:v>
                </c:pt>
                <c:pt idx="1806">
                  <c:v>52197</c:v>
                </c:pt>
                <c:pt idx="1807">
                  <c:v>52204</c:v>
                </c:pt>
                <c:pt idx="1808">
                  <c:v>52211</c:v>
                </c:pt>
                <c:pt idx="1809">
                  <c:v>52218</c:v>
                </c:pt>
                <c:pt idx="1810">
                  <c:v>52229</c:v>
                </c:pt>
                <c:pt idx="1811">
                  <c:v>52233</c:v>
                </c:pt>
                <c:pt idx="1812">
                  <c:v>52239</c:v>
                </c:pt>
                <c:pt idx="1813">
                  <c:v>52246</c:v>
                </c:pt>
                <c:pt idx="1814">
                  <c:v>52253</c:v>
                </c:pt>
                <c:pt idx="1815">
                  <c:v>52260</c:v>
                </c:pt>
                <c:pt idx="1816">
                  <c:v>52267</c:v>
                </c:pt>
                <c:pt idx="1817">
                  <c:v>52274</c:v>
                </c:pt>
                <c:pt idx="1818">
                  <c:v>52281</c:v>
                </c:pt>
                <c:pt idx="1819">
                  <c:v>52288</c:v>
                </c:pt>
                <c:pt idx="1820">
                  <c:v>52295</c:v>
                </c:pt>
                <c:pt idx="1821">
                  <c:v>52302</c:v>
                </c:pt>
                <c:pt idx="1822">
                  <c:v>52309</c:v>
                </c:pt>
                <c:pt idx="1823">
                  <c:v>52316</c:v>
                </c:pt>
                <c:pt idx="1824">
                  <c:v>52323</c:v>
                </c:pt>
                <c:pt idx="1825">
                  <c:v>52330</c:v>
                </c:pt>
                <c:pt idx="1826">
                  <c:v>52337</c:v>
                </c:pt>
                <c:pt idx="1827">
                  <c:v>52344</c:v>
                </c:pt>
                <c:pt idx="1828">
                  <c:v>52351</c:v>
                </c:pt>
                <c:pt idx="1829">
                  <c:v>52358</c:v>
                </c:pt>
                <c:pt idx="1830">
                  <c:v>52365</c:v>
                </c:pt>
                <c:pt idx="1831">
                  <c:v>52372</c:v>
                </c:pt>
                <c:pt idx="1832">
                  <c:v>52379</c:v>
                </c:pt>
                <c:pt idx="1833">
                  <c:v>52386</c:v>
                </c:pt>
                <c:pt idx="1834">
                  <c:v>52393</c:v>
                </c:pt>
                <c:pt idx="1835">
                  <c:v>52400</c:v>
                </c:pt>
                <c:pt idx="1836">
                  <c:v>52407</c:v>
                </c:pt>
                <c:pt idx="1837">
                  <c:v>52414</c:v>
                </c:pt>
                <c:pt idx="1838">
                  <c:v>52421</c:v>
                </c:pt>
                <c:pt idx="1839">
                  <c:v>52428</c:v>
                </c:pt>
                <c:pt idx="1840">
                  <c:v>52435</c:v>
                </c:pt>
                <c:pt idx="1841">
                  <c:v>52442</c:v>
                </c:pt>
                <c:pt idx="1842">
                  <c:v>52449</c:v>
                </c:pt>
                <c:pt idx="1843">
                  <c:v>52456</c:v>
                </c:pt>
                <c:pt idx="1844">
                  <c:v>52463</c:v>
                </c:pt>
                <c:pt idx="1845">
                  <c:v>52470</c:v>
                </c:pt>
                <c:pt idx="1846">
                  <c:v>52477</c:v>
                </c:pt>
                <c:pt idx="1847">
                  <c:v>52484</c:v>
                </c:pt>
                <c:pt idx="1848">
                  <c:v>52491</c:v>
                </c:pt>
                <c:pt idx="1849">
                  <c:v>52498</c:v>
                </c:pt>
                <c:pt idx="1850">
                  <c:v>52505</c:v>
                </c:pt>
                <c:pt idx="1851">
                  <c:v>52512</c:v>
                </c:pt>
                <c:pt idx="1852">
                  <c:v>52519</c:v>
                </c:pt>
                <c:pt idx="1853">
                  <c:v>52526</c:v>
                </c:pt>
                <c:pt idx="1854">
                  <c:v>52533</c:v>
                </c:pt>
                <c:pt idx="1855">
                  <c:v>52540</c:v>
                </c:pt>
                <c:pt idx="1856">
                  <c:v>52547</c:v>
                </c:pt>
                <c:pt idx="1857">
                  <c:v>52554</c:v>
                </c:pt>
                <c:pt idx="1858">
                  <c:v>52561</c:v>
                </c:pt>
                <c:pt idx="1859">
                  <c:v>52568</c:v>
                </c:pt>
                <c:pt idx="1860">
                  <c:v>52575</c:v>
                </c:pt>
                <c:pt idx="1861">
                  <c:v>52582</c:v>
                </c:pt>
                <c:pt idx="1862">
                  <c:v>52589</c:v>
                </c:pt>
                <c:pt idx="1863">
                  <c:v>52596</c:v>
                </c:pt>
                <c:pt idx="1864">
                  <c:v>52603</c:v>
                </c:pt>
                <c:pt idx="1865">
                  <c:v>52610</c:v>
                </c:pt>
                <c:pt idx="1866">
                  <c:v>52617</c:v>
                </c:pt>
                <c:pt idx="1867">
                  <c:v>52624</c:v>
                </c:pt>
                <c:pt idx="1868">
                  <c:v>52631</c:v>
                </c:pt>
                <c:pt idx="1869">
                  <c:v>52638</c:v>
                </c:pt>
                <c:pt idx="1870">
                  <c:v>52645</c:v>
                </c:pt>
                <c:pt idx="1871">
                  <c:v>52652</c:v>
                </c:pt>
                <c:pt idx="1872">
                  <c:v>52659</c:v>
                </c:pt>
                <c:pt idx="1873">
                  <c:v>52666</c:v>
                </c:pt>
                <c:pt idx="1874">
                  <c:v>52673</c:v>
                </c:pt>
                <c:pt idx="1875">
                  <c:v>52680</c:v>
                </c:pt>
                <c:pt idx="1876">
                  <c:v>52687</c:v>
                </c:pt>
                <c:pt idx="1877">
                  <c:v>52694</c:v>
                </c:pt>
                <c:pt idx="1878">
                  <c:v>52701</c:v>
                </c:pt>
                <c:pt idx="1879">
                  <c:v>52708</c:v>
                </c:pt>
                <c:pt idx="1880">
                  <c:v>52715</c:v>
                </c:pt>
                <c:pt idx="1881">
                  <c:v>52722</c:v>
                </c:pt>
                <c:pt idx="1882">
                  <c:v>52729</c:v>
                </c:pt>
                <c:pt idx="1883">
                  <c:v>52736</c:v>
                </c:pt>
                <c:pt idx="1884">
                  <c:v>52743</c:v>
                </c:pt>
                <c:pt idx="1885">
                  <c:v>52750</c:v>
                </c:pt>
                <c:pt idx="1886">
                  <c:v>52757</c:v>
                </c:pt>
                <c:pt idx="1887">
                  <c:v>52764</c:v>
                </c:pt>
                <c:pt idx="1888">
                  <c:v>52771</c:v>
                </c:pt>
                <c:pt idx="1889">
                  <c:v>52778</c:v>
                </c:pt>
                <c:pt idx="1890">
                  <c:v>52785</c:v>
                </c:pt>
                <c:pt idx="1891">
                  <c:v>52792</c:v>
                </c:pt>
                <c:pt idx="1892">
                  <c:v>52799</c:v>
                </c:pt>
                <c:pt idx="1893">
                  <c:v>52806</c:v>
                </c:pt>
                <c:pt idx="1894">
                  <c:v>52813</c:v>
                </c:pt>
                <c:pt idx="1895">
                  <c:v>52820</c:v>
                </c:pt>
                <c:pt idx="1896">
                  <c:v>52827</c:v>
                </c:pt>
                <c:pt idx="1897">
                  <c:v>52834</c:v>
                </c:pt>
                <c:pt idx="1898">
                  <c:v>52841</c:v>
                </c:pt>
                <c:pt idx="1899">
                  <c:v>52848</c:v>
                </c:pt>
                <c:pt idx="1900">
                  <c:v>52855</c:v>
                </c:pt>
                <c:pt idx="1901">
                  <c:v>52862</c:v>
                </c:pt>
                <c:pt idx="1902">
                  <c:v>52869</c:v>
                </c:pt>
                <c:pt idx="1903">
                  <c:v>52876</c:v>
                </c:pt>
                <c:pt idx="1904">
                  <c:v>52883</c:v>
                </c:pt>
                <c:pt idx="1905">
                  <c:v>52890</c:v>
                </c:pt>
                <c:pt idx="1906">
                  <c:v>52897</c:v>
                </c:pt>
                <c:pt idx="1907">
                  <c:v>52904</c:v>
                </c:pt>
                <c:pt idx="1908">
                  <c:v>52911</c:v>
                </c:pt>
                <c:pt idx="1909">
                  <c:v>52918</c:v>
                </c:pt>
                <c:pt idx="1910">
                  <c:v>52925</c:v>
                </c:pt>
                <c:pt idx="1911">
                  <c:v>52932</c:v>
                </c:pt>
                <c:pt idx="1912">
                  <c:v>52939</c:v>
                </c:pt>
                <c:pt idx="1913">
                  <c:v>52946</c:v>
                </c:pt>
                <c:pt idx="1914">
                  <c:v>52953</c:v>
                </c:pt>
                <c:pt idx="1915">
                  <c:v>52960</c:v>
                </c:pt>
                <c:pt idx="1916">
                  <c:v>52967</c:v>
                </c:pt>
                <c:pt idx="1917">
                  <c:v>52974</c:v>
                </c:pt>
                <c:pt idx="1918">
                  <c:v>52981</c:v>
                </c:pt>
                <c:pt idx="1919">
                  <c:v>52988</c:v>
                </c:pt>
                <c:pt idx="1920">
                  <c:v>52995</c:v>
                </c:pt>
                <c:pt idx="1921">
                  <c:v>53002</c:v>
                </c:pt>
                <c:pt idx="1922">
                  <c:v>53009</c:v>
                </c:pt>
                <c:pt idx="1923">
                  <c:v>53016</c:v>
                </c:pt>
                <c:pt idx="1924">
                  <c:v>53023</c:v>
                </c:pt>
                <c:pt idx="1925">
                  <c:v>53030</c:v>
                </c:pt>
                <c:pt idx="1926">
                  <c:v>53037</c:v>
                </c:pt>
                <c:pt idx="1927">
                  <c:v>53044</c:v>
                </c:pt>
                <c:pt idx="1928">
                  <c:v>53051</c:v>
                </c:pt>
                <c:pt idx="1929">
                  <c:v>53058</c:v>
                </c:pt>
                <c:pt idx="1930">
                  <c:v>53065</c:v>
                </c:pt>
                <c:pt idx="1931">
                  <c:v>53072</c:v>
                </c:pt>
                <c:pt idx="1932">
                  <c:v>53079</c:v>
                </c:pt>
                <c:pt idx="1933">
                  <c:v>53086</c:v>
                </c:pt>
                <c:pt idx="1934">
                  <c:v>53093</c:v>
                </c:pt>
                <c:pt idx="1935">
                  <c:v>53100</c:v>
                </c:pt>
                <c:pt idx="1936">
                  <c:v>53107</c:v>
                </c:pt>
                <c:pt idx="1937">
                  <c:v>53114</c:v>
                </c:pt>
                <c:pt idx="1938">
                  <c:v>53121</c:v>
                </c:pt>
                <c:pt idx="1939">
                  <c:v>53128</c:v>
                </c:pt>
                <c:pt idx="1940">
                  <c:v>53135</c:v>
                </c:pt>
                <c:pt idx="1941">
                  <c:v>53142</c:v>
                </c:pt>
                <c:pt idx="1942">
                  <c:v>53149</c:v>
                </c:pt>
                <c:pt idx="1943">
                  <c:v>53156</c:v>
                </c:pt>
                <c:pt idx="1944">
                  <c:v>53163</c:v>
                </c:pt>
                <c:pt idx="1945">
                  <c:v>53170</c:v>
                </c:pt>
                <c:pt idx="1946">
                  <c:v>53177</c:v>
                </c:pt>
                <c:pt idx="1947">
                  <c:v>53184</c:v>
                </c:pt>
                <c:pt idx="1948">
                  <c:v>53191</c:v>
                </c:pt>
                <c:pt idx="1949">
                  <c:v>53198</c:v>
                </c:pt>
                <c:pt idx="1950">
                  <c:v>53205</c:v>
                </c:pt>
                <c:pt idx="1951">
                  <c:v>53212</c:v>
                </c:pt>
                <c:pt idx="1952">
                  <c:v>53219</c:v>
                </c:pt>
                <c:pt idx="1953">
                  <c:v>53226</c:v>
                </c:pt>
                <c:pt idx="1954">
                  <c:v>53233</c:v>
                </c:pt>
                <c:pt idx="1955">
                  <c:v>53240</c:v>
                </c:pt>
                <c:pt idx="1956">
                  <c:v>53247</c:v>
                </c:pt>
                <c:pt idx="1957">
                  <c:v>53254</c:v>
                </c:pt>
                <c:pt idx="1958">
                  <c:v>53261</c:v>
                </c:pt>
                <c:pt idx="1959">
                  <c:v>53268</c:v>
                </c:pt>
                <c:pt idx="1960">
                  <c:v>53275</c:v>
                </c:pt>
                <c:pt idx="1961">
                  <c:v>53282</c:v>
                </c:pt>
                <c:pt idx="1962">
                  <c:v>53289</c:v>
                </c:pt>
                <c:pt idx="1963">
                  <c:v>53296</c:v>
                </c:pt>
                <c:pt idx="1964">
                  <c:v>53303</c:v>
                </c:pt>
                <c:pt idx="1965">
                  <c:v>53310</c:v>
                </c:pt>
                <c:pt idx="1966">
                  <c:v>53317</c:v>
                </c:pt>
                <c:pt idx="1967">
                  <c:v>53325</c:v>
                </c:pt>
                <c:pt idx="1968">
                  <c:v>53332</c:v>
                </c:pt>
                <c:pt idx="1969">
                  <c:v>53339</c:v>
                </c:pt>
                <c:pt idx="1970">
                  <c:v>53346</c:v>
                </c:pt>
                <c:pt idx="1971">
                  <c:v>53353</c:v>
                </c:pt>
                <c:pt idx="1972">
                  <c:v>53360</c:v>
                </c:pt>
                <c:pt idx="1973">
                  <c:v>53367</c:v>
                </c:pt>
                <c:pt idx="1974">
                  <c:v>53374</c:v>
                </c:pt>
                <c:pt idx="1975">
                  <c:v>53381</c:v>
                </c:pt>
                <c:pt idx="1976">
                  <c:v>53388</c:v>
                </c:pt>
                <c:pt idx="1977">
                  <c:v>53395</c:v>
                </c:pt>
                <c:pt idx="1978">
                  <c:v>53402</c:v>
                </c:pt>
                <c:pt idx="1979">
                  <c:v>53413</c:v>
                </c:pt>
                <c:pt idx="1980">
                  <c:v>53416</c:v>
                </c:pt>
                <c:pt idx="1981">
                  <c:v>53423</c:v>
                </c:pt>
                <c:pt idx="1982">
                  <c:v>53430</c:v>
                </c:pt>
                <c:pt idx="1983">
                  <c:v>53437</c:v>
                </c:pt>
                <c:pt idx="1984">
                  <c:v>53444</c:v>
                </c:pt>
                <c:pt idx="1985">
                  <c:v>53451</c:v>
                </c:pt>
                <c:pt idx="1986">
                  <c:v>53458</c:v>
                </c:pt>
                <c:pt idx="1987">
                  <c:v>53465</c:v>
                </c:pt>
                <c:pt idx="1988">
                  <c:v>53472</c:v>
                </c:pt>
                <c:pt idx="1989">
                  <c:v>53479</c:v>
                </c:pt>
                <c:pt idx="1990">
                  <c:v>53486</c:v>
                </c:pt>
                <c:pt idx="1991">
                  <c:v>53493</c:v>
                </c:pt>
                <c:pt idx="1992">
                  <c:v>53500</c:v>
                </c:pt>
                <c:pt idx="1993">
                  <c:v>53507</c:v>
                </c:pt>
                <c:pt idx="1994">
                  <c:v>53514</c:v>
                </c:pt>
                <c:pt idx="1995">
                  <c:v>53521</c:v>
                </c:pt>
                <c:pt idx="1996">
                  <c:v>53528</c:v>
                </c:pt>
                <c:pt idx="1997">
                  <c:v>53535</c:v>
                </c:pt>
                <c:pt idx="1998">
                  <c:v>53542</c:v>
                </c:pt>
                <c:pt idx="1999">
                  <c:v>53549</c:v>
                </c:pt>
                <c:pt idx="2000">
                  <c:v>53556</c:v>
                </c:pt>
                <c:pt idx="2001">
                  <c:v>53563</c:v>
                </c:pt>
                <c:pt idx="2002">
                  <c:v>53570</c:v>
                </c:pt>
                <c:pt idx="2003">
                  <c:v>53577</c:v>
                </c:pt>
                <c:pt idx="2004">
                  <c:v>53584</c:v>
                </c:pt>
                <c:pt idx="2005">
                  <c:v>53591</c:v>
                </c:pt>
                <c:pt idx="2006">
                  <c:v>53598</c:v>
                </c:pt>
                <c:pt idx="2007">
                  <c:v>53605</c:v>
                </c:pt>
                <c:pt idx="2008">
                  <c:v>53612</c:v>
                </c:pt>
                <c:pt idx="2009">
                  <c:v>53619</c:v>
                </c:pt>
                <c:pt idx="2010">
                  <c:v>53626</c:v>
                </c:pt>
                <c:pt idx="2011">
                  <c:v>53633</c:v>
                </c:pt>
                <c:pt idx="2012">
                  <c:v>53640</c:v>
                </c:pt>
                <c:pt idx="2013">
                  <c:v>53647</c:v>
                </c:pt>
                <c:pt idx="2014">
                  <c:v>53654</c:v>
                </c:pt>
                <c:pt idx="2015">
                  <c:v>53661</c:v>
                </c:pt>
                <c:pt idx="2016">
                  <c:v>53668</c:v>
                </c:pt>
                <c:pt idx="2017">
                  <c:v>53675</c:v>
                </c:pt>
                <c:pt idx="2018">
                  <c:v>53682</c:v>
                </c:pt>
                <c:pt idx="2019">
                  <c:v>53692</c:v>
                </c:pt>
                <c:pt idx="2020">
                  <c:v>53699</c:v>
                </c:pt>
                <c:pt idx="2021">
                  <c:v>53706</c:v>
                </c:pt>
                <c:pt idx="2022">
                  <c:v>53713</c:v>
                </c:pt>
                <c:pt idx="2023">
                  <c:v>53720</c:v>
                </c:pt>
                <c:pt idx="2024">
                  <c:v>53727</c:v>
                </c:pt>
                <c:pt idx="2025">
                  <c:v>53734</c:v>
                </c:pt>
                <c:pt idx="2026">
                  <c:v>53741</c:v>
                </c:pt>
                <c:pt idx="2027">
                  <c:v>53748</c:v>
                </c:pt>
                <c:pt idx="2028">
                  <c:v>53755</c:v>
                </c:pt>
                <c:pt idx="2029">
                  <c:v>53762</c:v>
                </c:pt>
                <c:pt idx="2030">
                  <c:v>53769</c:v>
                </c:pt>
                <c:pt idx="2031">
                  <c:v>53776</c:v>
                </c:pt>
                <c:pt idx="2032">
                  <c:v>53783</c:v>
                </c:pt>
                <c:pt idx="2033">
                  <c:v>53790</c:v>
                </c:pt>
                <c:pt idx="2034">
                  <c:v>53799</c:v>
                </c:pt>
                <c:pt idx="2035">
                  <c:v>53804</c:v>
                </c:pt>
                <c:pt idx="2036">
                  <c:v>53811</c:v>
                </c:pt>
                <c:pt idx="2037">
                  <c:v>53818</c:v>
                </c:pt>
                <c:pt idx="2038">
                  <c:v>53825</c:v>
                </c:pt>
                <c:pt idx="2039">
                  <c:v>53832</c:v>
                </c:pt>
                <c:pt idx="2040">
                  <c:v>53839</c:v>
                </c:pt>
                <c:pt idx="2041">
                  <c:v>53846</c:v>
                </c:pt>
                <c:pt idx="2042">
                  <c:v>53853</c:v>
                </c:pt>
                <c:pt idx="2043">
                  <c:v>53860</c:v>
                </c:pt>
                <c:pt idx="2044">
                  <c:v>53867</c:v>
                </c:pt>
                <c:pt idx="2045">
                  <c:v>53874</c:v>
                </c:pt>
                <c:pt idx="2046">
                  <c:v>53881</c:v>
                </c:pt>
                <c:pt idx="2047">
                  <c:v>53888</c:v>
                </c:pt>
                <c:pt idx="2048">
                  <c:v>53895</c:v>
                </c:pt>
                <c:pt idx="2049">
                  <c:v>53902</c:v>
                </c:pt>
                <c:pt idx="2050">
                  <c:v>53909</c:v>
                </c:pt>
                <c:pt idx="2051">
                  <c:v>53916</c:v>
                </c:pt>
                <c:pt idx="2052">
                  <c:v>53923</c:v>
                </c:pt>
                <c:pt idx="2053">
                  <c:v>53930</c:v>
                </c:pt>
                <c:pt idx="2054">
                  <c:v>53937</c:v>
                </c:pt>
                <c:pt idx="2055">
                  <c:v>53944</c:v>
                </c:pt>
                <c:pt idx="2056">
                  <c:v>53951</c:v>
                </c:pt>
                <c:pt idx="2057">
                  <c:v>53958</c:v>
                </c:pt>
                <c:pt idx="2058">
                  <c:v>53965</c:v>
                </c:pt>
                <c:pt idx="2059">
                  <c:v>53972</c:v>
                </c:pt>
                <c:pt idx="2060">
                  <c:v>53979</c:v>
                </c:pt>
                <c:pt idx="2061">
                  <c:v>53986</c:v>
                </c:pt>
                <c:pt idx="2062">
                  <c:v>53993</c:v>
                </c:pt>
                <c:pt idx="2063">
                  <c:v>54000</c:v>
                </c:pt>
                <c:pt idx="2064">
                  <c:v>54007</c:v>
                </c:pt>
                <c:pt idx="2065">
                  <c:v>54014</c:v>
                </c:pt>
                <c:pt idx="2066">
                  <c:v>54021</c:v>
                </c:pt>
                <c:pt idx="2067">
                  <c:v>54028</c:v>
                </c:pt>
                <c:pt idx="2068">
                  <c:v>54035</c:v>
                </c:pt>
                <c:pt idx="2069">
                  <c:v>54042</c:v>
                </c:pt>
                <c:pt idx="2070">
                  <c:v>54049</c:v>
                </c:pt>
                <c:pt idx="2071">
                  <c:v>54057</c:v>
                </c:pt>
                <c:pt idx="2072">
                  <c:v>54064</c:v>
                </c:pt>
                <c:pt idx="2073">
                  <c:v>54071</c:v>
                </c:pt>
                <c:pt idx="2074">
                  <c:v>54078</c:v>
                </c:pt>
                <c:pt idx="2075">
                  <c:v>54085</c:v>
                </c:pt>
                <c:pt idx="2076">
                  <c:v>54092</c:v>
                </c:pt>
                <c:pt idx="2077">
                  <c:v>54099</c:v>
                </c:pt>
                <c:pt idx="2078">
                  <c:v>54106</c:v>
                </c:pt>
                <c:pt idx="2079">
                  <c:v>54113</c:v>
                </c:pt>
                <c:pt idx="2080">
                  <c:v>54120</c:v>
                </c:pt>
                <c:pt idx="2081">
                  <c:v>54127</c:v>
                </c:pt>
                <c:pt idx="2082">
                  <c:v>54134</c:v>
                </c:pt>
                <c:pt idx="2083">
                  <c:v>54141</c:v>
                </c:pt>
                <c:pt idx="2084">
                  <c:v>54148</c:v>
                </c:pt>
                <c:pt idx="2085">
                  <c:v>54157</c:v>
                </c:pt>
                <c:pt idx="2086">
                  <c:v>54164</c:v>
                </c:pt>
                <c:pt idx="2087">
                  <c:v>54171</c:v>
                </c:pt>
                <c:pt idx="2088">
                  <c:v>54178</c:v>
                </c:pt>
                <c:pt idx="2089">
                  <c:v>54185</c:v>
                </c:pt>
                <c:pt idx="2090">
                  <c:v>54192</c:v>
                </c:pt>
                <c:pt idx="2091">
                  <c:v>54199</c:v>
                </c:pt>
                <c:pt idx="2092">
                  <c:v>54206</c:v>
                </c:pt>
                <c:pt idx="2093">
                  <c:v>54213</c:v>
                </c:pt>
                <c:pt idx="2094">
                  <c:v>54220</c:v>
                </c:pt>
                <c:pt idx="2095">
                  <c:v>54227</c:v>
                </c:pt>
                <c:pt idx="2096">
                  <c:v>54234</c:v>
                </c:pt>
                <c:pt idx="2097">
                  <c:v>54241</c:v>
                </c:pt>
                <c:pt idx="2098">
                  <c:v>54248</c:v>
                </c:pt>
                <c:pt idx="2099">
                  <c:v>54255</c:v>
                </c:pt>
                <c:pt idx="2100">
                  <c:v>54262</c:v>
                </c:pt>
                <c:pt idx="2101">
                  <c:v>54269</c:v>
                </c:pt>
                <c:pt idx="2102">
                  <c:v>54276</c:v>
                </c:pt>
                <c:pt idx="2103">
                  <c:v>54283</c:v>
                </c:pt>
                <c:pt idx="2104">
                  <c:v>54290</c:v>
                </c:pt>
                <c:pt idx="2105">
                  <c:v>54297</c:v>
                </c:pt>
                <c:pt idx="2106">
                  <c:v>54304</c:v>
                </c:pt>
                <c:pt idx="2107">
                  <c:v>54311</c:v>
                </c:pt>
                <c:pt idx="2108">
                  <c:v>54318</c:v>
                </c:pt>
                <c:pt idx="2109">
                  <c:v>54325</c:v>
                </c:pt>
                <c:pt idx="2110">
                  <c:v>54332</c:v>
                </c:pt>
                <c:pt idx="2111">
                  <c:v>54339</c:v>
                </c:pt>
                <c:pt idx="2112">
                  <c:v>54346</c:v>
                </c:pt>
                <c:pt idx="2113">
                  <c:v>54353</c:v>
                </c:pt>
                <c:pt idx="2114">
                  <c:v>54360</c:v>
                </c:pt>
                <c:pt idx="2115">
                  <c:v>54367</c:v>
                </c:pt>
                <c:pt idx="2116">
                  <c:v>54374</c:v>
                </c:pt>
                <c:pt idx="2117">
                  <c:v>54381</c:v>
                </c:pt>
                <c:pt idx="2118">
                  <c:v>54388</c:v>
                </c:pt>
                <c:pt idx="2119">
                  <c:v>54395</c:v>
                </c:pt>
                <c:pt idx="2120">
                  <c:v>54402</c:v>
                </c:pt>
                <c:pt idx="2121">
                  <c:v>54409</c:v>
                </c:pt>
                <c:pt idx="2122">
                  <c:v>54416</c:v>
                </c:pt>
                <c:pt idx="2123">
                  <c:v>54423</c:v>
                </c:pt>
                <c:pt idx="2124">
                  <c:v>54430</c:v>
                </c:pt>
                <c:pt idx="2125">
                  <c:v>54437</c:v>
                </c:pt>
                <c:pt idx="2126">
                  <c:v>54444</c:v>
                </c:pt>
                <c:pt idx="2127">
                  <c:v>54451</c:v>
                </c:pt>
                <c:pt idx="2128">
                  <c:v>54458</c:v>
                </c:pt>
                <c:pt idx="2129">
                  <c:v>54465</c:v>
                </c:pt>
                <c:pt idx="2130">
                  <c:v>54472</c:v>
                </c:pt>
                <c:pt idx="2131">
                  <c:v>54479</c:v>
                </c:pt>
                <c:pt idx="2132">
                  <c:v>54486</c:v>
                </c:pt>
                <c:pt idx="2133">
                  <c:v>54493</c:v>
                </c:pt>
                <c:pt idx="2134">
                  <c:v>54500</c:v>
                </c:pt>
                <c:pt idx="2135">
                  <c:v>54507</c:v>
                </c:pt>
                <c:pt idx="2136">
                  <c:v>54514</c:v>
                </c:pt>
                <c:pt idx="2137">
                  <c:v>54521</c:v>
                </c:pt>
                <c:pt idx="2138">
                  <c:v>54528</c:v>
                </c:pt>
                <c:pt idx="2139">
                  <c:v>54535</c:v>
                </c:pt>
                <c:pt idx="2140">
                  <c:v>54542</c:v>
                </c:pt>
                <c:pt idx="2141">
                  <c:v>54549</c:v>
                </c:pt>
                <c:pt idx="2142">
                  <c:v>54556</c:v>
                </c:pt>
                <c:pt idx="2143">
                  <c:v>54563</c:v>
                </c:pt>
                <c:pt idx="2144">
                  <c:v>54570</c:v>
                </c:pt>
                <c:pt idx="2145">
                  <c:v>54577</c:v>
                </c:pt>
                <c:pt idx="2146">
                  <c:v>54584</c:v>
                </c:pt>
                <c:pt idx="2147">
                  <c:v>54591</c:v>
                </c:pt>
                <c:pt idx="2148">
                  <c:v>54598</c:v>
                </c:pt>
                <c:pt idx="2149">
                  <c:v>54605</c:v>
                </c:pt>
                <c:pt idx="2150">
                  <c:v>54612</c:v>
                </c:pt>
                <c:pt idx="2151">
                  <c:v>54619</c:v>
                </c:pt>
                <c:pt idx="2152">
                  <c:v>54626</c:v>
                </c:pt>
                <c:pt idx="2153">
                  <c:v>54633</c:v>
                </c:pt>
                <c:pt idx="2154">
                  <c:v>54640</c:v>
                </c:pt>
                <c:pt idx="2155">
                  <c:v>54647</c:v>
                </c:pt>
                <c:pt idx="2156">
                  <c:v>54654</c:v>
                </c:pt>
                <c:pt idx="2157">
                  <c:v>54661</c:v>
                </c:pt>
                <c:pt idx="2158">
                  <c:v>54668</c:v>
                </c:pt>
                <c:pt idx="2159">
                  <c:v>54675</c:v>
                </c:pt>
                <c:pt idx="2160">
                  <c:v>54682</c:v>
                </c:pt>
                <c:pt idx="2161">
                  <c:v>54689</c:v>
                </c:pt>
                <c:pt idx="2162">
                  <c:v>54696</c:v>
                </c:pt>
                <c:pt idx="2163">
                  <c:v>54703</c:v>
                </c:pt>
                <c:pt idx="2164">
                  <c:v>54710</c:v>
                </c:pt>
                <c:pt idx="2165">
                  <c:v>54717</c:v>
                </c:pt>
                <c:pt idx="2166">
                  <c:v>54724</c:v>
                </c:pt>
                <c:pt idx="2167">
                  <c:v>54731</c:v>
                </c:pt>
                <c:pt idx="2168">
                  <c:v>54738</c:v>
                </c:pt>
                <c:pt idx="2169">
                  <c:v>54745</c:v>
                </c:pt>
                <c:pt idx="2170">
                  <c:v>54752</c:v>
                </c:pt>
                <c:pt idx="2171">
                  <c:v>54759</c:v>
                </c:pt>
                <c:pt idx="2172">
                  <c:v>54766</c:v>
                </c:pt>
                <c:pt idx="2173">
                  <c:v>54773</c:v>
                </c:pt>
                <c:pt idx="2174">
                  <c:v>54780</c:v>
                </c:pt>
                <c:pt idx="2175">
                  <c:v>54787</c:v>
                </c:pt>
                <c:pt idx="2176">
                  <c:v>54794</c:v>
                </c:pt>
                <c:pt idx="2177">
                  <c:v>54801</c:v>
                </c:pt>
                <c:pt idx="2178">
                  <c:v>54808</c:v>
                </c:pt>
                <c:pt idx="2179">
                  <c:v>54815</c:v>
                </c:pt>
                <c:pt idx="2180">
                  <c:v>54822</c:v>
                </c:pt>
                <c:pt idx="2181">
                  <c:v>54829</c:v>
                </c:pt>
                <c:pt idx="2182">
                  <c:v>54836</c:v>
                </c:pt>
                <c:pt idx="2183">
                  <c:v>54843</c:v>
                </c:pt>
                <c:pt idx="2184">
                  <c:v>54850</c:v>
                </c:pt>
                <c:pt idx="2185">
                  <c:v>54857</c:v>
                </c:pt>
                <c:pt idx="2186">
                  <c:v>54864</c:v>
                </c:pt>
                <c:pt idx="2187">
                  <c:v>54871</c:v>
                </c:pt>
                <c:pt idx="2188">
                  <c:v>54878</c:v>
                </c:pt>
                <c:pt idx="2189">
                  <c:v>54885</c:v>
                </c:pt>
                <c:pt idx="2190">
                  <c:v>54892</c:v>
                </c:pt>
                <c:pt idx="2191">
                  <c:v>54899</c:v>
                </c:pt>
                <c:pt idx="2192">
                  <c:v>54906</c:v>
                </c:pt>
                <c:pt idx="2193">
                  <c:v>54913</c:v>
                </c:pt>
                <c:pt idx="2194">
                  <c:v>54920</c:v>
                </c:pt>
                <c:pt idx="2195">
                  <c:v>54927</c:v>
                </c:pt>
                <c:pt idx="2196">
                  <c:v>54934</c:v>
                </c:pt>
                <c:pt idx="2197">
                  <c:v>54941</c:v>
                </c:pt>
                <c:pt idx="2198">
                  <c:v>54948</c:v>
                </c:pt>
                <c:pt idx="2199">
                  <c:v>54955</c:v>
                </c:pt>
                <c:pt idx="2200">
                  <c:v>54962</c:v>
                </c:pt>
                <c:pt idx="2201">
                  <c:v>54969</c:v>
                </c:pt>
                <c:pt idx="2202">
                  <c:v>54976</c:v>
                </c:pt>
                <c:pt idx="2203">
                  <c:v>54983</c:v>
                </c:pt>
                <c:pt idx="2204">
                  <c:v>54990</c:v>
                </c:pt>
                <c:pt idx="2205">
                  <c:v>54997</c:v>
                </c:pt>
                <c:pt idx="2206">
                  <c:v>55004</c:v>
                </c:pt>
                <c:pt idx="2207">
                  <c:v>55011</c:v>
                </c:pt>
                <c:pt idx="2208">
                  <c:v>55018</c:v>
                </c:pt>
                <c:pt idx="2209">
                  <c:v>55025</c:v>
                </c:pt>
                <c:pt idx="2210">
                  <c:v>55032</c:v>
                </c:pt>
                <c:pt idx="2211">
                  <c:v>55039</c:v>
                </c:pt>
                <c:pt idx="2212">
                  <c:v>55046</c:v>
                </c:pt>
                <c:pt idx="2213">
                  <c:v>55053</c:v>
                </c:pt>
                <c:pt idx="2214">
                  <c:v>55060</c:v>
                </c:pt>
                <c:pt idx="2215">
                  <c:v>55067</c:v>
                </c:pt>
                <c:pt idx="2216">
                  <c:v>55074</c:v>
                </c:pt>
                <c:pt idx="2217">
                  <c:v>55081</c:v>
                </c:pt>
                <c:pt idx="2218">
                  <c:v>55088</c:v>
                </c:pt>
                <c:pt idx="2219">
                  <c:v>55095</c:v>
                </c:pt>
                <c:pt idx="2220">
                  <c:v>55102</c:v>
                </c:pt>
                <c:pt idx="2221">
                  <c:v>55109</c:v>
                </c:pt>
                <c:pt idx="2222">
                  <c:v>55116</c:v>
                </c:pt>
                <c:pt idx="2223">
                  <c:v>55123</c:v>
                </c:pt>
                <c:pt idx="2224">
                  <c:v>55130</c:v>
                </c:pt>
                <c:pt idx="2225">
                  <c:v>55137</c:v>
                </c:pt>
                <c:pt idx="2226">
                  <c:v>55144</c:v>
                </c:pt>
                <c:pt idx="2227">
                  <c:v>55151</c:v>
                </c:pt>
                <c:pt idx="2228">
                  <c:v>55158</c:v>
                </c:pt>
                <c:pt idx="2229">
                  <c:v>55165</c:v>
                </c:pt>
                <c:pt idx="2230">
                  <c:v>55172</c:v>
                </c:pt>
                <c:pt idx="2231">
                  <c:v>55179</c:v>
                </c:pt>
                <c:pt idx="2232">
                  <c:v>55186</c:v>
                </c:pt>
                <c:pt idx="2233">
                  <c:v>55193</c:v>
                </c:pt>
                <c:pt idx="2234">
                  <c:v>55200</c:v>
                </c:pt>
                <c:pt idx="2235">
                  <c:v>55207</c:v>
                </c:pt>
                <c:pt idx="2236">
                  <c:v>55214</c:v>
                </c:pt>
                <c:pt idx="2237">
                  <c:v>55221</c:v>
                </c:pt>
                <c:pt idx="2238">
                  <c:v>55228</c:v>
                </c:pt>
                <c:pt idx="2239">
                  <c:v>55235</c:v>
                </c:pt>
                <c:pt idx="2240">
                  <c:v>55242</c:v>
                </c:pt>
                <c:pt idx="2241">
                  <c:v>55249</c:v>
                </c:pt>
                <c:pt idx="2242">
                  <c:v>55256</c:v>
                </c:pt>
                <c:pt idx="2243">
                  <c:v>55263</c:v>
                </c:pt>
                <c:pt idx="2244">
                  <c:v>55270</c:v>
                </c:pt>
                <c:pt idx="2245">
                  <c:v>55277</c:v>
                </c:pt>
                <c:pt idx="2246">
                  <c:v>55284</c:v>
                </c:pt>
                <c:pt idx="2247">
                  <c:v>55291</c:v>
                </c:pt>
                <c:pt idx="2248">
                  <c:v>55298</c:v>
                </c:pt>
                <c:pt idx="2249">
                  <c:v>55305</c:v>
                </c:pt>
                <c:pt idx="2250">
                  <c:v>55312</c:v>
                </c:pt>
                <c:pt idx="2251">
                  <c:v>55319</c:v>
                </c:pt>
                <c:pt idx="2252">
                  <c:v>55326</c:v>
                </c:pt>
                <c:pt idx="2253">
                  <c:v>55333</c:v>
                </c:pt>
                <c:pt idx="2254">
                  <c:v>55340</c:v>
                </c:pt>
                <c:pt idx="2255">
                  <c:v>55347</c:v>
                </c:pt>
                <c:pt idx="2256">
                  <c:v>55354</c:v>
                </c:pt>
                <c:pt idx="2257">
                  <c:v>55361</c:v>
                </c:pt>
                <c:pt idx="2258">
                  <c:v>55368</c:v>
                </c:pt>
                <c:pt idx="2259">
                  <c:v>55375</c:v>
                </c:pt>
                <c:pt idx="2260">
                  <c:v>55382</c:v>
                </c:pt>
                <c:pt idx="2261">
                  <c:v>55389</c:v>
                </c:pt>
                <c:pt idx="2262">
                  <c:v>55396</c:v>
                </c:pt>
                <c:pt idx="2263">
                  <c:v>55403</c:v>
                </c:pt>
                <c:pt idx="2264">
                  <c:v>55410</c:v>
                </c:pt>
                <c:pt idx="2265">
                  <c:v>55417</c:v>
                </c:pt>
                <c:pt idx="2266">
                  <c:v>55424</c:v>
                </c:pt>
                <c:pt idx="2267">
                  <c:v>55431</c:v>
                </c:pt>
                <c:pt idx="2268">
                  <c:v>55438</c:v>
                </c:pt>
                <c:pt idx="2269">
                  <c:v>55445</c:v>
                </c:pt>
                <c:pt idx="2270">
                  <c:v>55452</c:v>
                </c:pt>
                <c:pt idx="2271">
                  <c:v>55459</c:v>
                </c:pt>
                <c:pt idx="2272">
                  <c:v>55466</c:v>
                </c:pt>
                <c:pt idx="2273">
                  <c:v>55473</c:v>
                </c:pt>
                <c:pt idx="2274">
                  <c:v>55480</c:v>
                </c:pt>
                <c:pt idx="2275">
                  <c:v>55487</c:v>
                </c:pt>
                <c:pt idx="2276">
                  <c:v>55494</c:v>
                </c:pt>
                <c:pt idx="2277">
                  <c:v>55501</c:v>
                </c:pt>
                <c:pt idx="2278">
                  <c:v>55508</c:v>
                </c:pt>
                <c:pt idx="2279">
                  <c:v>55516</c:v>
                </c:pt>
                <c:pt idx="2280">
                  <c:v>55523</c:v>
                </c:pt>
                <c:pt idx="2281">
                  <c:v>55530</c:v>
                </c:pt>
                <c:pt idx="2282">
                  <c:v>55537</c:v>
                </c:pt>
                <c:pt idx="2283">
                  <c:v>55544</c:v>
                </c:pt>
                <c:pt idx="2284">
                  <c:v>55551</c:v>
                </c:pt>
                <c:pt idx="2285">
                  <c:v>55558</c:v>
                </c:pt>
                <c:pt idx="2286">
                  <c:v>55565</c:v>
                </c:pt>
                <c:pt idx="2287">
                  <c:v>55572</c:v>
                </c:pt>
                <c:pt idx="2288">
                  <c:v>55579</c:v>
                </c:pt>
                <c:pt idx="2289">
                  <c:v>55586</c:v>
                </c:pt>
                <c:pt idx="2290">
                  <c:v>55593</c:v>
                </c:pt>
                <c:pt idx="2291">
                  <c:v>55600</c:v>
                </c:pt>
                <c:pt idx="2292">
                  <c:v>55607</c:v>
                </c:pt>
                <c:pt idx="2293">
                  <c:v>55614</c:v>
                </c:pt>
                <c:pt idx="2294">
                  <c:v>55621</c:v>
                </c:pt>
                <c:pt idx="2295">
                  <c:v>55632</c:v>
                </c:pt>
                <c:pt idx="2296">
                  <c:v>55635</c:v>
                </c:pt>
                <c:pt idx="2297">
                  <c:v>55645</c:v>
                </c:pt>
                <c:pt idx="2298">
                  <c:v>55652</c:v>
                </c:pt>
                <c:pt idx="2299">
                  <c:v>55659</c:v>
                </c:pt>
                <c:pt idx="2300">
                  <c:v>55666</c:v>
                </c:pt>
                <c:pt idx="2301">
                  <c:v>55673</c:v>
                </c:pt>
                <c:pt idx="2302">
                  <c:v>55680</c:v>
                </c:pt>
                <c:pt idx="2303">
                  <c:v>55687</c:v>
                </c:pt>
                <c:pt idx="2304">
                  <c:v>55694</c:v>
                </c:pt>
                <c:pt idx="2305">
                  <c:v>55701</c:v>
                </c:pt>
                <c:pt idx="2306">
                  <c:v>55708</c:v>
                </c:pt>
                <c:pt idx="2307">
                  <c:v>55715</c:v>
                </c:pt>
                <c:pt idx="2308">
                  <c:v>55722</c:v>
                </c:pt>
                <c:pt idx="2309">
                  <c:v>55729</c:v>
                </c:pt>
                <c:pt idx="2310">
                  <c:v>55736</c:v>
                </c:pt>
                <c:pt idx="2311">
                  <c:v>55743</c:v>
                </c:pt>
                <c:pt idx="2312">
                  <c:v>55750</c:v>
                </c:pt>
                <c:pt idx="2313">
                  <c:v>55757</c:v>
                </c:pt>
                <c:pt idx="2314">
                  <c:v>55764</c:v>
                </c:pt>
                <c:pt idx="2315">
                  <c:v>55771</c:v>
                </c:pt>
                <c:pt idx="2316">
                  <c:v>55778</c:v>
                </c:pt>
                <c:pt idx="2317">
                  <c:v>55785</c:v>
                </c:pt>
                <c:pt idx="2318">
                  <c:v>55792</c:v>
                </c:pt>
                <c:pt idx="2319">
                  <c:v>55799</c:v>
                </c:pt>
                <c:pt idx="2320">
                  <c:v>55806</c:v>
                </c:pt>
                <c:pt idx="2321">
                  <c:v>55813</c:v>
                </c:pt>
                <c:pt idx="2322">
                  <c:v>55820</c:v>
                </c:pt>
                <c:pt idx="2323">
                  <c:v>55827</c:v>
                </c:pt>
                <c:pt idx="2324">
                  <c:v>55834</c:v>
                </c:pt>
                <c:pt idx="2325">
                  <c:v>55841</c:v>
                </c:pt>
                <c:pt idx="2326">
                  <c:v>55848</c:v>
                </c:pt>
                <c:pt idx="2327">
                  <c:v>55855</c:v>
                </c:pt>
                <c:pt idx="2328">
                  <c:v>55862</c:v>
                </c:pt>
                <c:pt idx="2329">
                  <c:v>55869</c:v>
                </c:pt>
                <c:pt idx="2330">
                  <c:v>55876</c:v>
                </c:pt>
                <c:pt idx="2331">
                  <c:v>55884</c:v>
                </c:pt>
                <c:pt idx="2332">
                  <c:v>55891</c:v>
                </c:pt>
                <c:pt idx="2333">
                  <c:v>55898</c:v>
                </c:pt>
                <c:pt idx="2334">
                  <c:v>55905</c:v>
                </c:pt>
                <c:pt idx="2335">
                  <c:v>55912</c:v>
                </c:pt>
                <c:pt idx="2336">
                  <c:v>55919</c:v>
                </c:pt>
                <c:pt idx="2337">
                  <c:v>55926</c:v>
                </c:pt>
                <c:pt idx="2338">
                  <c:v>55933</c:v>
                </c:pt>
                <c:pt idx="2339">
                  <c:v>55940</c:v>
                </c:pt>
                <c:pt idx="2340">
                  <c:v>55947</c:v>
                </c:pt>
                <c:pt idx="2341">
                  <c:v>55954</c:v>
                </c:pt>
                <c:pt idx="2342">
                  <c:v>55961</c:v>
                </c:pt>
                <c:pt idx="2343">
                  <c:v>55968</c:v>
                </c:pt>
                <c:pt idx="2344">
                  <c:v>55975</c:v>
                </c:pt>
                <c:pt idx="2345">
                  <c:v>55984</c:v>
                </c:pt>
                <c:pt idx="2346">
                  <c:v>55991</c:v>
                </c:pt>
                <c:pt idx="2347">
                  <c:v>55998</c:v>
                </c:pt>
                <c:pt idx="2348">
                  <c:v>56006</c:v>
                </c:pt>
                <c:pt idx="2349">
                  <c:v>56012</c:v>
                </c:pt>
                <c:pt idx="2350">
                  <c:v>56019</c:v>
                </c:pt>
                <c:pt idx="2351">
                  <c:v>56026</c:v>
                </c:pt>
                <c:pt idx="2352">
                  <c:v>56033</c:v>
                </c:pt>
                <c:pt idx="2353">
                  <c:v>56040</c:v>
                </c:pt>
                <c:pt idx="2354">
                  <c:v>56047</c:v>
                </c:pt>
                <c:pt idx="2355">
                  <c:v>56054</c:v>
                </c:pt>
                <c:pt idx="2356">
                  <c:v>56061</c:v>
                </c:pt>
                <c:pt idx="2357">
                  <c:v>56068</c:v>
                </c:pt>
                <c:pt idx="2358">
                  <c:v>56075</c:v>
                </c:pt>
                <c:pt idx="2359">
                  <c:v>56082</c:v>
                </c:pt>
                <c:pt idx="2360">
                  <c:v>56089</c:v>
                </c:pt>
                <c:pt idx="2361">
                  <c:v>56096</c:v>
                </c:pt>
                <c:pt idx="2362">
                  <c:v>56103</c:v>
                </c:pt>
                <c:pt idx="2363">
                  <c:v>56110</c:v>
                </c:pt>
                <c:pt idx="2364">
                  <c:v>56117</c:v>
                </c:pt>
                <c:pt idx="2365">
                  <c:v>56124</c:v>
                </c:pt>
                <c:pt idx="2366">
                  <c:v>56131</c:v>
                </c:pt>
                <c:pt idx="2367">
                  <c:v>56138</c:v>
                </c:pt>
                <c:pt idx="2368">
                  <c:v>56145</c:v>
                </c:pt>
                <c:pt idx="2369">
                  <c:v>56152</c:v>
                </c:pt>
                <c:pt idx="2370">
                  <c:v>56159</c:v>
                </c:pt>
                <c:pt idx="2371">
                  <c:v>56166</c:v>
                </c:pt>
                <c:pt idx="2372">
                  <c:v>56173</c:v>
                </c:pt>
                <c:pt idx="2373">
                  <c:v>56180</c:v>
                </c:pt>
                <c:pt idx="2374">
                  <c:v>56187</c:v>
                </c:pt>
                <c:pt idx="2375">
                  <c:v>56194</c:v>
                </c:pt>
                <c:pt idx="2376">
                  <c:v>56201</c:v>
                </c:pt>
                <c:pt idx="2377">
                  <c:v>56208</c:v>
                </c:pt>
                <c:pt idx="2378">
                  <c:v>56215</c:v>
                </c:pt>
                <c:pt idx="2379">
                  <c:v>56222</c:v>
                </c:pt>
                <c:pt idx="2380">
                  <c:v>56229</c:v>
                </c:pt>
                <c:pt idx="2381">
                  <c:v>56236</c:v>
                </c:pt>
                <c:pt idx="2382">
                  <c:v>56247</c:v>
                </c:pt>
                <c:pt idx="2383">
                  <c:v>56251</c:v>
                </c:pt>
                <c:pt idx="2384">
                  <c:v>56257</c:v>
                </c:pt>
                <c:pt idx="2385">
                  <c:v>56264</c:v>
                </c:pt>
                <c:pt idx="2386">
                  <c:v>56271</c:v>
                </c:pt>
                <c:pt idx="2387">
                  <c:v>56278</c:v>
                </c:pt>
                <c:pt idx="2388">
                  <c:v>56285</c:v>
                </c:pt>
                <c:pt idx="2389">
                  <c:v>56292</c:v>
                </c:pt>
                <c:pt idx="2390">
                  <c:v>56299</c:v>
                </c:pt>
                <c:pt idx="2391">
                  <c:v>56306</c:v>
                </c:pt>
                <c:pt idx="2392">
                  <c:v>56313</c:v>
                </c:pt>
                <c:pt idx="2393">
                  <c:v>56320</c:v>
                </c:pt>
                <c:pt idx="2394">
                  <c:v>56327</c:v>
                </c:pt>
                <c:pt idx="2395">
                  <c:v>56334</c:v>
                </c:pt>
                <c:pt idx="2396">
                  <c:v>56341</c:v>
                </c:pt>
                <c:pt idx="2397">
                  <c:v>56348</c:v>
                </c:pt>
                <c:pt idx="2398">
                  <c:v>56355</c:v>
                </c:pt>
                <c:pt idx="2399">
                  <c:v>56362</c:v>
                </c:pt>
                <c:pt idx="2400">
                  <c:v>56369</c:v>
                </c:pt>
                <c:pt idx="2401">
                  <c:v>56376</c:v>
                </c:pt>
                <c:pt idx="2402">
                  <c:v>56383</c:v>
                </c:pt>
                <c:pt idx="2403">
                  <c:v>56390</c:v>
                </c:pt>
                <c:pt idx="2404">
                  <c:v>56397</c:v>
                </c:pt>
                <c:pt idx="2405">
                  <c:v>56404</c:v>
                </c:pt>
                <c:pt idx="2406">
                  <c:v>56411</c:v>
                </c:pt>
                <c:pt idx="2407">
                  <c:v>56418</c:v>
                </c:pt>
                <c:pt idx="2408">
                  <c:v>56425</c:v>
                </c:pt>
                <c:pt idx="2409">
                  <c:v>56432</c:v>
                </c:pt>
                <c:pt idx="2410">
                  <c:v>56439</c:v>
                </c:pt>
                <c:pt idx="2411">
                  <c:v>56446</c:v>
                </c:pt>
                <c:pt idx="2412">
                  <c:v>56453</c:v>
                </c:pt>
                <c:pt idx="2413">
                  <c:v>56460</c:v>
                </c:pt>
                <c:pt idx="2414">
                  <c:v>56467</c:v>
                </c:pt>
                <c:pt idx="2415">
                  <c:v>56474</c:v>
                </c:pt>
                <c:pt idx="2416">
                  <c:v>56481</c:v>
                </c:pt>
                <c:pt idx="2417">
                  <c:v>56488</c:v>
                </c:pt>
                <c:pt idx="2418">
                  <c:v>56495</c:v>
                </c:pt>
                <c:pt idx="2419">
                  <c:v>56502</c:v>
                </c:pt>
                <c:pt idx="2420">
                  <c:v>56509</c:v>
                </c:pt>
                <c:pt idx="2421">
                  <c:v>56516</c:v>
                </c:pt>
                <c:pt idx="2422">
                  <c:v>56523</c:v>
                </c:pt>
                <c:pt idx="2423">
                  <c:v>56530</c:v>
                </c:pt>
                <c:pt idx="2424">
                  <c:v>56537</c:v>
                </c:pt>
                <c:pt idx="2425">
                  <c:v>56544</c:v>
                </c:pt>
                <c:pt idx="2426">
                  <c:v>56551</c:v>
                </c:pt>
                <c:pt idx="2427">
                  <c:v>56558</c:v>
                </c:pt>
                <c:pt idx="2428">
                  <c:v>56565</c:v>
                </c:pt>
                <c:pt idx="2429">
                  <c:v>56572</c:v>
                </c:pt>
                <c:pt idx="2430">
                  <c:v>56579</c:v>
                </c:pt>
                <c:pt idx="2431">
                  <c:v>56586</c:v>
                </c:pt>
                <c:pt idx="2432">
                  <c:v>56593</c:v>
                </c:pt>
                <c:pt idx="2433">
                  <c:v>56600</c:v>
                </c:pt>
                <c:pt idx="2434">
                  <c:v>56607</c:v>
                </c:pt>
                <c:pt idx="2435">
                  <c:v>56614</c:v>
                </c:pt>
                <c:pt idx="2436">
                  <c:v>56621</c:v>
                </c:pt>
                <c:pt idx="2437">
                  <c:v>56628</c:v>
                </c:pt>
                <c:pt idx="2438">
                  <c:v>56635</c:v>
                </c:pt>
                <c:pt idx="2439">
                  <c:v>56642</c:v>
                </c:pt>
                <c:pt idx="2440">
                  <c:v>56649</c:v>
                </c:pt>
                <c:pt idx="2441">
                  <c:v>56656</c:v>
                </c:pt>
                <c:pt idx="2442">
                  <c:v>56663</c:v>
                </c:pt>
                <c:pt idx="2443">
                  <c:v>56670</c:v>
                </c:pt>
                <c:pt idx="2444">
                  <c:v>56677</c:v>
                </c:pt>
                <c:pt idx="2445">
                  <c:v>56684</c:v>
                </c:pt>
                <c:pt idx="2446">
                  <c:v>56691</c:v>
                </c:pt>
                <c:pt idx="2447">
                  <c:v>56698</c:v>
                </c:pt>
                <c:pt idx="2448">
                  <c:v>56705</c:v>
                </c:pt>
                <c:pt idx="2449">
                  <c:v>56712</c:v>
                </c:pt>
                <c:pt idx="2450">
                  <c:v>56719</c:v>
                </c:pt>
                <c:pt idx="2451">
                  <c:v>56726</c:v>
                </c:pt>
                <c:pt idx="2452">
                  <c:v>56733</c:v>
                </c:pt>
                <c:pt idx="2453">
                  <c:v>56740</c:v>
                </c:pt>
                <c:pt idx="2454">
                  <c:v>56747</c:v>
                </c:pt>
                <c:pt idx="2455">
                  <c:v>56754</c:v>
                </c:pt>
                <c:pt idx="2456">
                  <c:v>56761</c:v>
                </c:pt>
                <c:pt idx="2457">
                  <c:v>56768</c:v>
                </c:pt>
                <c:pt idx="2458">
                  <c:v>56775</c:v>
                </c:pt>
                <c:pt idx="2459">
                  <c:v>56782</c:v>
                </c:pt>
                <c:pt idx="2460">
                  <c:v>56789</c:v>
                </c:pt>
                <c:pt idx="2461">
                  <c:v>56796</c:v>
                </c:pt>
                <c:pt idx="2462">
                  <c:v>56803</c:v>
                </c:pt>
                <c:pt idx="2463">
                  <c:v>56810</c:v>
                </c:pt>
                <c:pt idx="2464">
                  <c:v>56817</c:v>
                </c:pt>
                <c:pt idx="2465">
                  <c:v>56824</c:v>
                </c:pt>
                <c:pt idx="2466">
                  <c:v>56831</c:v>
                </c:pt>
                <c:pt idx="2467">
                  <c:v>56838</c:v>
                </c:pt>
                <c:pt idx="2468">
                  <c:v>56845</c:v>
                </c:pt>
                <c:pt idx="2469">
                  <c:v>56852</c:v>
                </c:pt>
                <c:pt idx="2470">
                  <c:v>56859</c:v>
                </c:pt>
                <c:pt idx="2471">
                  <c:v>56866</c:v>
                </c:pt>
                <c:pt idx="2472">
                  <c:v>56873</c:v>
                </c:pt>
                <c:pt idx="2473">
                  <c:v>56880</c:v>
                </c:pt>
                <c:pt idx="2474">
                  <c:v>56887</c:v>
                </c:pt>
                <c:pt idx="2475">
                  <c:v>56894</c:v>
                </c:pt>
                <c:pt idx="2476">
                  <c:v>56901</c:v>
                </c:pt>
                <c:pt idx="2477">
                  <c:v>56908</c:v>
                </c:pt>
                <c:pt idx="2478">
                  <c:v>56915</c:v>
                </c:pt>
                <c:pt idx="2479">
                  <c:v>56922</c:v>
                </c:pt>
                <c:pt idx="2480">
                  <c:v>56929</c:v>
                </c:pt>
                <c:pt idx="2481">
                  <c:v>56936</c:v>
                </c:pt>
                <c:pt idx="2482">
                  <c:v>56943</c:v>
                </c:pt>
                <c:pt idx="2483">
                  <c:v>56950</c:v>
                </c:pt>
                <c:pt idx="2484">
                  <c:v>56957</c:v>
                </c:pt>
                <c:pt idx="2485">
                  <c:v>56964</c:v>
                </c:pt>
                <c:pt idx="2486">
                  <c:v>56971</c:v>
                </c:pt>
                <c:pt idx="2487">
                  <c:v>56978</c:v>
                </c:pt>
                <c:pt idx="2488">
                  <c:v>56985</c:v>
                </c:pt>
                <c:pt idx="2489">
                  <c:v>56992</c:v>
                </c:pt>
                <c:pt idx="2490">
                  <c:v>56999</c:v>
                </c:pt>
                <c:pt idx="2491">
                  <c:v>57006</c:v>
                </c:pt>
                <c:pt idx="2492">
                  <c:v>57013</c:v>
                </c:pt>
                <c:pt idx="2493">
                  <c:v>57020</c:v>
                </c:pt>
                <c:pt idx="2494">
                  <c:v>57027</c:v>
                </c:pt>
                <c:pt idx="2495">
                  <c:v>57034</c:v>
                </c:pt>
                <c:pt idx="2496">
                  <c:v>57041</c:v>
                </c:pt>
                <c:pt idx="2497">
                  <c:v>57048</c:v>
                </c:pt>
                <c:pt idx="2498">
                  <c:v>57055</c:v>
                </c:pt>
                <c:pt idx="2499">
                  <c:v>57062</c:v>
                </c:pt>
                <c:pt idx="2500">
                  <c:v>57069</c:v>
                </c:pt>
                <c:pt idx="2501">
                  <c:v>57076</c:v>
                </c:pt>
                <c:pt idx="2502">
                  <c:v>57083</c:v>
                </c:pt>
                <c:pt idx="2503">
                  <c:v>57090</c:v>
                </c:pt>
                <c:pt idx="2504">
                  <c:v>57097</c:v>
                </c:pt>
                <c:pt idx="2505">
                  <c:v>57104</c:v>
                </c:pt>
                <c:pt idx="2506">
                  <c:v>57111</c:v>
                </c:pt>
                <c:pt idx="2507">
                  <c:v>57118</c:v>
                </c:pt>
                <c:pt idx="2508">
                  <c:v>57125</c:v>
                </c:pt>
                <c:pt idx="2509">
                  <c:v>57132</c:v>
                </c:pt>
                <c:pt idx="2510">
                  <c:v>57139</c:v>
                </c:pt>
                <c:pt idx="2511">
                  <c:v>57146</c:v>
                </c:pt>
                <c:pt idx="2512">
                  <c:v>57153</c:v>
                </c:pt>
                <c:pt idx="2513">
                  <c:v>57160</c:v>
                </c:pt>
                <c:pt idx="2514">
                  <c:v>57167</c:v>
                </c:pt>
                <c:pt idx="2515">
                  <c:v>57174</c:v>
                </c:pt>
                <c:pt idx="2516">
                  <c:v>57181</c:v>
                </c:pt>
                <c:pt idx="2517">
                  <c:v>57188</c:v>
                </c:pt>
                <c:pt idx="2518">
                  <c:v>57195</c:v>
                </c:pt>
                <c:pt idx="2519">
                  <c:v>57202</c:v>
                </c:pt>
                <c:pt idx="2520">
                  <c:v>57209</c:v>
                </c:pt>
                <c:pt idx="2521">
                  <c:v>57216</c:v>
                </c:pt>
                <c:pt idx="2522">
                  <c:v>57223</c:v>
                </c:pt>
                <c:pt idx="2523">
                  <c:v>57230</c:v>
                </c:pt>
                <c:pt idx="2524">
                  <c:v>57237</c:v>
                </c:pt>
                <c:pt idx="2525">
                  <c:v>57244</c:v>
                </c:pt>
                <c:pt idx="2526">
                  <c:v>57251</c:v>
                </c:pt>
                <c:pt idx="2527">
                  <c:v>57258</c:v>
                </c:pt>
                <c:pt idx="2528">
                  <c:v>57265</c:v>
                </c:pt>
                <c:pt idx="2529">
                  <c:v>57272</c:v>
                </c:pt>
                <c:pt idx="2530">
                  <c:v>57279</c:v>
                </c:pt>
                <c:pt idx="2531">
                  <c:v>57286</c:v>
                </c:pt>
                <c:pt idx="2532">
                  <c:v>57293</c:v>
                </c:pt>
                <c:pt idx="2533">
                  <c:v>57300</c:v>
                </c:pt>
                <c:pt idx="2534">
                  <c:v>57307</c:v>
                </c:pt>
                <c:pt idx="2535">
                  <c:v>57314</c:v>
                </c:pt>
                <c:pt idx="2536">
                  <c:v>57321</c:v>
                </c:pt>
                <c:pt idx="2537">
                  <c:v>57328</c:v>
                </c:pt>
                <c:pt idx="2538">
                  <c:v>57335</c:v>
                </c:pt>
                <c:pt idx="2539">
                  <c:v>57343</c:v>
                </c:pt>
                <c:pt idx="2540">
                  <c:v>57350</c:v>
                </c:pt>
                <c:pt idx="2541">
                  <c:v>57357</c:v>
                </c:pt>
                <c:pt idx="2542">
                  <c:v>57364</c:v>
                </c:pt>
                <c:pt idx="2543">
                  <c:v>57371</c:v>
                </c:pt>
                <c:pt idx="2544">
                  <c:v>57378</c:v>
                </c:pt>
                <c:pt idx="2545">
                  <c:v>57385</c:v>
                </c:pt>
                <c:pt idx="2546">
                  <c:v>57392</c:v>
                </c:pt>
                <c:pt idx="2547">
                  <c:v>57399</c:v>
                </c:pt>
                <c:pt idx="2548">
                  <c:v>57406</c:v>
                </c:pt>
                <c:pt idx="2549">
                  <c:v>57413</c:v>
                </c:pt>
                <c:pt idx="2550">
                  <c:v>57420</c:v>
                </c:pt>
                <c:pt idx="2551">
                  <c:v>57427</c:v>
                </c:pt>
                <c:pt idx="2552">
                  <c:v>57434</c:v>
                </c:pt>
                <c:pt idx="2553">
                  <c:v>57441</c:v>
                </c:pt>
                <c:pt idx="2554">
                  <c:v>57448</c:v>
                </c:pt>
                <c:pt idx="2555">
                  <c:v>57459</c:v>
                </c:pt>
                <c:pt idx="2556">
                  <c:v>57462</c:v>
                </c:pt>
                <c:pt idx="2557">
                  <c:v>57469</c:v>
                </c:pt>
                <c:pt idx="2558">
                  <c:v>57476</c:v>
                </c:pt>
                <c:pt idx="2559">
                  <c:v>57483</c:v>
                </c:pt>
                <c:pt idx="2560">
                  <c:v>57490</c:v>
                </c:pt>
                <c:pt idx="2561">
                  <c:v>57497</c:v>
                </c:pt>
                <c:pt idx="2562">
                  <c:v>57504</c:v>
                </c:pt>
                <c:pt idx="2563">
                  <c:v>57511</c:v>
                </c:pt>
                <c:pt idx="2564">
                  <c:v>57518</c:v>
                </c:pt>
                <c:pt idx="2565">
                  <c:v>57525</c:v>
                </c:pt>
                <c:pt idx="2566">
                  <c:v>57532</c:v>
                </c:pt>
                <c:pt idx="2567">
                  <c:v>57539</c:v>
                </c:pt>
                <c:pt idx="2568">
                  <c:v>57546</c:v>
                </c:pt>
                <c:pt idx="2569">
                  <c:v>57553</c:v>
                </c:pt>
                <c:pt idx="2570">
                  <c:v>57560</c:v>
                </c:pt>
                <c:pt idx="2571">
                  <c:v>57567</c:v>
                </c:pt>
                <c:pt idx="2572">
                  <c:v>57574</c:v>
                </c:pt>
                <c:pt idx="2573">
                  <c:v>57581</c:v>
                </c:pt>
                <c:pt idx="2574">
                  <c:v>57588</c:v>
                </c:pt>
                <c:pt idx="2575">
                  <c:v>57595</c:v>
                </c:pt>
                <c:pt idx="2576">
                  <c:v>57602</c:v>
                </c:pt>
                <c:pt idx="2577">
                  <c:v>57609</c:v>
                </c:pt>
                <c:pt idx="2578">
                  <c:v>57616</c:v>
                </c:pt>
                <c:pt idx="2579">
                  <c:v>57623</c:v>
                </c:pt>
                <c:pt idx="2580">
                  <c:v>57630</c:v>
                </c:pt>
                <c:pt idx="2581">
                  <c:v>57637</c:v>
                </c:pt>
                <c:pt idx="2582">
                  <c:v>57644</c:v>
                </c:pt>
                <c:pt idx="2583">
                  <c:v>57651</c:v>
                </c:pt>
                <c:pt idx="2584">
                  <c:v>57658</c:v>
                </c:pt>
                <c:pt idx="2585">
                  <c:v>57665</c:v>
                </c:pt>
                <c:pt idx="2586">
                  <c:v>57672</c:v>
                </c:pt>
                <c:pt idx="2587">
                  <c:v>57679</c:v>
                </c:pt>
                <c:pt idx="2588">
                  <c:v>57686</c:v>
                </c:pt>
                <c:pt idx="2589">
                  <c:v>57693</c:v>
                </c:pt>
                <c:pt idx="2590">
                  <c:v>57700</c:v>
                </c:pt>
                <c:pt idx="2591">
                  <c:v>57710</c:v>
                </c:pt>
                <c:pt idx="2592">
                  <c:v>57717</c:v>
                </c:pt>
                <c:pt idx="2593">
                  <c:v>57724</c:v>
                </c:pt>
                <c:pt idx="2594">
                  <c:v>57731</c:v>
                </c:pt>
                <c:pt idx="2595">
                  <c:v>57738</c:v>
                </c:pt>
                <c:pt idx="2596">
                  <c:v>57745</c:v>
                </c:pt>
                <c:pt idx="2597">
                  <c:v>57752</c:v>
                </c:pt>
                <c:pt idx="2598">
                  <c:v>57759</c:v>
                </c:pt>
                <c:pt idx="2599">
                  <c:v>57766</c:v>
                </c:pt>
                <c:pt idx="2600">
                  <c:v>57773</c:v>
                </c:pt>
                <c:pt idx="2601">
                  <c:v>57780</c:v>
                </c:pt>
                <c:pt idx="2602">
                  <c:v>57787</c:v>
                </c:pt>
                <c:pt idx="2603">
                  <c:v>57794</c:v>
                </c:pt>
                <c:pt idx="2604">
                  <c:v>57801</c:v>
                </c:pt>
                <c:pt idx="2605">
                  <c:v>57808</c:v>
                </c:pt>
                <c:pt idx="2606">
                  <c:v>57817</c:v>
                </c:pt>
                <c:pt idx="2607">
                  <c:v>57822</c:v>
                </c:pt>
                <c:pt idx="2608">
                  <c:v>57829</c:v>
                </c:pt>
                <c:pt idx="2609">
                  <c:v>57836</c:v>
                </c:pt>
                <c:pt idx="2610">
                  <c:v>57843</c:v>
                </c:pt>
                <c:pt idx="2611">
                  <c:v>57850</c:v>
                </c:pt>
                <c:pt idx="2612">
                  <c:v>57857</c:v>
                </c:pt>
                <c:pt idx="2613">
                  <c:v>57864</c:v>
                </c:pt>
                <c:pt idx="2614">
                  <c:v>57871</c:v>
                </c:pt>
                <c:pt idx="2615">
                  <c:v>57878</c:v>
                </c:pt>
                <c:pt idx="2616">
                  <c:v>57885</c:v>
                </c:pt>
                <c:pt idx="2617">
                  <c:v>57892</c:v>
                </c:pt>
                <c:pt idx="2618">
                  <c:v>57899</c:v>
                </c:pt>
                <c:pt idx="2619">
                  <c:v>57906</c:v>
                </c:pt>
                <c:pt idx="2620">
                  <c:v>57913</c:v>
                </c:pt>
                <c:pt idx="2621">
                  <c:v>57920</c:v>
                </c:pt>
                <c:pt idx="2622">
                  <c:v>57927</c:v>
                </c:pt>
                <c:pt idx="2623">
                  <c:v>57934</c:v>
                </c:pt>
                <c:pt idx="2624">
                  <c:v>57941</c:v>
                </c:pt>
                <c:pt idx="2625">
                  <c:v>57948</c:v>
                </c:pt>
                <c:pt idx="2626">
                  <c:v>57955</c:v>
                </c:pt>
                <c:pt idx="2627">
                  <c:v>57962</c:v>
                </c:pt>
                <c:pt idx="2628">
                  <c:v>57969</c:v>
                </c:pt>
                <c:pt idx="2629">
                  <c:v>57976</c:v>
                </c:pt>
                <c:pt idx="2630">
                  <c:v>57983</c:v>
                </c:pt>
                <c:pt idx="2631">
                  <c:v>57990</c:v>
                </c:pt>
                <c:pt idx="2632">
                  <c:v>57997</c:v>
                </c:pt>
                <c:pt idx="2633">
                  <c:v>58004</c:v>
                </c:pt>
                <c:pt idx="2634">
                  <c:v>58011</c:v>
                </c:pt>
                <c:pt idx="2635">
                  <c:v>58018</c:v>
                </c:pt>
                <c:pt idx="2636">
                  <c:v>58025</c:v>
                </c:pt>
                <c:pt idx="2637">
                  <c:v>58032</c:v>
                </c:pt>
                <c:pt idx="2638">
                  <c:v>58039</c:v>
                </c:pt>
                <c:pt idx="2639">
                  <c:v>58046</c:v>
                </c:pt>
                <c:pt idx="2640">
                  <c:v>58053</c:v>
                </c:pt>
                <c:pt idx="2641">
                  <c:v>58060</c:v>
                </c:pt>
                <c:pt idx="2642">
                  <c:v>58067</c:v>
                </c:pt>
                <c:pt idx="2643">
                  <c:v>58075</c:v>
                </c:pt>
                <c:pt idx="2644">
                  <c:v>58082</c:v>
                </c:pt>
                <c:pt idx="2645">
                  <c:v>58089</c:v>
                </c:pt>
                <c:pt idx="2646">
                  <c:v>58096</c:v>
                </c:pt>
                <c:pt idx="2647">
                  <c:v>58103</c:v>
                </c:pt>
                <c:pt idx="2648">
                  <c:v>58110</c:v>
                </c:pt>
                <c:pt idx="2649">
                  <c:v>58117</c:v>
                </c:pt>
                <c:pt idx="2650">
                  <c:v>58124</c:v>
                </c:pt>
                <c:pt idx="2651">
                  <c:v>58131</c:v>
                </c:pt>
                <c:pt idx="2652">
                  <c:v>58138</c:v>
                </c:pt>
                <c:pt idx="2653">
                  <c:v>58145</c:v>
                </c:pt>
                <c:pt idx="2654">
                  <c:v>58152</c:v>
                </c:pt>
                <c:pt idx="2655">
                  <c:v>58159</c:v>
                </c:pt>
                <c:pt idx="2656">
                  <c:v>58168</c:v>
                </c:pt>
                <c:pt idx="2657">
                  <c:v>58175</c:v>
                </c:pt>
                <c:pt idx="2658">
                  <c:v>58182</c:v>
                </c:pt>
                <c:pt idx="2659">
                  <c:v>58189</c:v>
                </c:pt>
                <c:pt idx="2660">
                  <c:v>58197</c:v>
                </c:pt>
                <c:pt idx="2661">
                  <c:v>58203</c:v>
                </c:pt>
                <c:pt idx="2662">
                  <c:v>58210</c:v>
                </c:pt>
                <c:pt idx="2663">
                  <c:v>58217</c:v>
                </c:pt>
                <c:pt idx="2664">
                  <c:v>58224</c:v>
                </c:pt>
                <c:pt idx="2665">
                  <c:v>58231</c:v>
                </c:pt>
                <c:pt idx="2666">
                  <c:v>58238</c:v>
                </c:pt>
                <c:pt idx="2667">
                  <c:v>58245</c:v>
                </c:pt>
                <c:pt idx="2668">
                  <c:v>58252</c:v>
                </c:pt>
                <c:pt idx="2669">
                  <c:v>58259</c:v>
                </c:pt>
                <c:pt idx="2670">
                  <c:v>58266</c:v>
                </c:pt>
                <c:pt idx="2671">
                  <c:v>58273</c:v>
                </c:pt>
                <c:pt idx="2672">
                  <c:v>58280</c:v>
                </c:pt>
                <c:pt idx="2673">
                  <c:v>58287</c:v>
                </c:pt>
                <c:pt idx="2674">
                  <c:v>58294</c:v>
                </c:pt>
                <c:pt idx="2675">
                  <c:v>58301</c:v>
                </c:pt>
                <c:pt idx="2676">
                  <c:v>58308</c:v>
                </c:pt>
                <c:pt idx="2677">
                  <c:v>58315</c:v>
                </c:pt>
                <c:pt idx="2678">
                  <c:v>58322</c:v>
                </c:pt>
                <c:pt idx="2679">
                  <c:v>58329</c:v>
                </c:pt>
                <c:pt idx="2680">
                  <c:v>58336</c:v>
                </c:pt>
                <c:pt idx="2681">
                  <c:v>58343</c:v>
                </c:pt>
                <c:pt idx="2682">
                  <c:v>58350</c:v>
                </c:pt>
                <c:pt idx="2683">
                  <c:v>58357</c:v>
                </c:pt>
                <c:pt idx="2684">
                  <c:v>58364</c:v>
                </c:pt>
                <c:pt idx="2685">
                  <c:v>58371</c:v>
                </c:pt>
                <c:pt idx="2686">
                  <c:v>58378</c:v>
                </c:pt>
                <c:pt idx="2687">
                  <c:v>58385</c:v>
                </c:pt>
                <c:pt idx="2688">
                  <c:v>58392</c:v>
                </c:pt>
                <c:pt idx="2689">
                  <c:v>58399</c:v>
                </c:pt>
                <c:pt idx="2690">
                  <c:v>58406</c:v>
                </c:pt>
                <c:pt idx="2691">
                  <c:v>58413</c:v>
                </c:pt>
                <c:pt idx="2692">
                  <c:v>58420</c:v>
                </c:pt>
                <c:pt idx="2693">
                  <c:v>58427</c:v>
                </c:pt>
                <c:pt idx="2694">
                  <c:v>58438</c:v>
                </c:pt>
                <c:pt idx="2695">
                  <c:v>58442</c:v>
                </c:pt>
                <c:pt idx="2696">
                  <c:v>58448</c:v>
                </c:pt>
                <c:pt idx="2697">
                  <c:v>58455</c:v>
                </c:pt>
                <c:pt idx="2698">
                  <c:v>58462</c:v>
                </c:pt>
                <c:pt idx="2699">
                  <c:v>58469</c:v>
                </c:pt>
                <c:pt idx="2700">
                  <c:v>58476</c:v>
                </c:pt>
                <c:pt idx="2701">
                  <c:v>58483</c:v>
                </c:pt>
                <c:pt idx="2702">
                  <c:v>58490</c:v>
                </c:pt>
                <c:pt idx="2703">
                  <c:v>58497</c:v>
                </c:pt>
                <c:pt idx="2704">
                  <c:v>58504</c:v>
                </c:pt>
                <c:pt idx="2705">
                  <c:v>58511</c:v>
                </c:pt>
                <c:pt idx="2706">
                  <c:v>58518</c:v>
                </c:pt>
                <c:pt idx="2707">
                  <c:v>58525</c:v>
                </c:pt>
                <c:pt idx="2708">
                  <c:v>58532</c:v>
                </c:pt>
                <c:pt idx="2709">
                  <c:v>58539</c:v>
                </c:pt>
                <c:pt idx="2710">
                  <c:v>58546</c:v>
                </c:pt>
                <c:pt idx="2711">
                  <c:v>58553</c:v>
                </c:pt>
                <c:pt idx="2712">
                  <c:v>58560</c:v>
                </c:pt>
                <c:pt idx="2713">
                  <c:v>58567</c:v>
                </c:pt>
                <c:pt idx="2714">
                  <c:v>58574</c:v>
                </c:pt>
                <c:pt idx="2715">
                  <c:v>58581</c:v>
                </c:pt>
                <c:pt idx="2716">
                  <c:v>58588</c:v>
                </c:pt>
                <c:pt idx="2717">
                  <c:v>58595</c:v>
                </c:pt>
                <c:pt idx="2718">
                  <c:v>58602</c:v>
                </c:pt>
                <c:pt idx="2719">
                  <c:v>58609</c:v>
                </c:pt>
                <c:pt idx="2720">
                  <c:v>58616</c:v>
                </c:pt>
                <c:pt idx="2721">
                  <c:v>58623</c:v>
                </c:pt>
                <c:pt idx="2722">
                  <c:v>58630</c:v>
                </c:pt>
                <c:pt idx="2723">
                  <c:v>58637</c:v>
                </c:pt>
                <c:pt idx="2724">
                  <c:v>58644</c:v>
                </c:pt>
                <c:pt idx="2725">
                  <c:v>58651</c:v>
                </c:pt>
                <c:pt idx="2726">
                  <c:v>58658</c:v>
                </c:pt>
                <c:pt idx="2727">
                  <c:v>58665</c:v>
                </c:pt>
                <c:pt idx="2728">
                  <c:v>58672</c:v>
                </c:pt>
                <c:pt idx="2729">
                  <c:v>58679</c:v>
                </c:pt>
                <c:pt idx="2730">
                  <c:v>58686</c:v>
                </c:pt>
                <c:pt idx="2731">
                  <c:v>58693</c:v>
                </c:pt>
                <c:pt idx="2732">
                  <c:v>58700</c:v>
                </c:pt>
                <c:pt idx="2733">
                  <c:v>58707</c:v>
                </c:pt>
                <c:pt idx="2734">
                  <c:v>58714</c:v>
                </c:pt>
                <c:pt idx="2735">
                  <c:v>58721</c:v>
                </c:pt>
                <c:pt idx="2736">
                  <c:v>58728</c:v>
                </c:pt>
                <c:pt idx="2737">
                  <c:v>58735</c:v>
                </c:pt>
                <c:pt idx="2738">
                  <c:v>58742</c:v>
                </c:pt>
                <c:pt idx="2739">
                  <c:v>58749</c:v>
                </c:pt>
                <c:pt idx="2740">
                  <c:v>58756</c:v>
                </c:pt>
                <c:pt idx="2741">
                  <c:v>58763</c:v>
                </c:pt>
                <c:pt idx="2742">
                  <c:v>58770</c:v>
                </c:pt>
                <c:pt idx="2743">
                  <c:v>58777</c:v>
                </c:pt>
                <c:pt idx="2744">
                  <c:v>58784</c:v>
                </c:pt>
                <c:pt idx="2745">
                  <c:v>58791</c:v>
                </c:pt>
                <c:pt idx="2746">
                  <c:v>58798</c:v>
                </c:pt>
                <c:pt idx="2747">
                  <c:v>58805</c:v>
                </c:pt>
                <c:pt idx="2748">
                  <c:v>58812</c:v>
                </c:pt>
                <c:pt idx="2749">
                  <c:v>58819</c:v>
                </c:pt>
                <c:pt idx="2750">
                  <c:v>58826</c:v>
                </c:pt>
                <c:pt idx="2751">
                  <c:v>58833</c:v>
                </c:pt>
                <c:pt idx="2752">
                  <c:v>58840</c:v>
                </c:pt>
                <c:pt idx="2753">
                  <c:v>58847</c:v>
                </c:pt>
                <c:pt idx="2754">
                  <c:v>58854</c:v>
                </c:pt>
                <c:pt idx="2755">
                  <c:v>58861</c:v>
                </c:pt>
                <c:pt idx="2756">
                  <c:v>58868</c:v>
                </c:pt>
                <c:pt idx="2757">
                  <c:v>58875</c:v>
                </c:pt>
                <c:pt idx="2758">
                  <c:v>58882</c:v>
                </c:pt>
                <c:pt idx="2759">
                  <c:v>58889</c:v>
                </c:pt>
                <c:pt idx="2760">
                  <c:v>58896</c:v>
                </c:pt>
                <c:pt idx="2761">
                  <c:v>58903</c:v>
                </c:pt>
                <c:pt idx="2762">
                  <c:v>58910</c:v>
                </c:pt>
                <c:pt idx="2763">
                  <c:v>58917</c:v>
                </c:pt>
                <c:pt idx="2764">
                  <c:v>58924</c:v>
                </c:pt>
                <c:pt idx="2765">
                  <c:v>58931</c:v>
                </c:pt>
                <c:pt idx="2766">
                  <c:v>58938</c:v>
                </c:pt>
                <c:pt idx="2767">
                  <c:v>58945</c:v>
                </c:pt>
                <c:pt idx="2768">
                  <c:v>58952</c:v>
                </c:pt>
                <c:pt idx="2769">
                  <c:v>58959</c:v>
                </c:pt>
                <c:pt idx="2770">
                  <c:v>58966</c:v>
                </c:pt>
                <c:pt idx="2771">
                  <c:v>58973</c:v>
                </c:pt>
                <c:pt idx="2772">
                  <c:v>58980</c:v>
                </c:pt>
                <c:pt idx="2773">
                  <c:v>58987</c:v>
                </c:pt>
                <c:pt idx="2774">
                  <c:v>58994</c:v>
                </c:pt>
                <c:pt idx="2775">
                  <c:v>59001</c:v>
                </c:pt>
                <c:pt idx="2776">
                  <c:v>59008</c:v>
                </c:pt>
                <c:pt idx="2777">
                  <c:v>59015</c:v>
                </c:pt>
                <c:pt idx="2778">
                  <c:v>59022</c:v>
                </c:pt>
                <c:pt idx="2779">
                  <c:v>59029</c:v>
                </c:pt>
                <c:pt idx="2780">
                  <c:v>59036</c:v>
                </c:pt>
                <c:pt idx="2781">
                  <c:v>59043</c:v>
                </c:pt>
                <c:pt idx="2782">
                  <c:v>59050</c:v>
                </c:pt>
                <c:pt idx="2783">
                  <c:v>59057</c:v>
                </c:pt>
                <c:pt idx="2784">
                  <c:v>59064</c:v>
                </c:pt>
                <c:pt idx="2785">
                  <c:v>59071</c:v>
                </c:pt>
                <c:pt idx="2786">
                  <c:v>59078</c:v>
                </c:pt>
                <c:pt idx="2787">
                  <c:v>59085</c:v>
                </c:pt>
                <c:pt idx="2788">
                  <c:v>59092</c:v>
                </c:pt>
                <c:pt idx="2789">
                  <c:v>59099</c:v>
                </c:pt>
                <c:pt idx="2790">
                  <c:v>59106</c:v>
                </c:pt>
                <c:pt idx="2791">
                  <c:v>59113</c:v>
                </c:pt>
                <c:pt idx="2792">
                  <c:v>59120</c:v>
                </c:pt>
                <c:pt idx="2793">
                  <c:v>59127</c:v>
                </c:pt>
                <c:pt idx="2794">
                  <c:v>59134</c:v>
                </c:pt>
                <c:pt idx="2795">
                  <c:v>59141</c:v>
                </c:pt>
                <c:pt idx="2796">
                  <c:v>59148</c:v>
                </c:pt>
                <c:pt idx="2797">
                  <c:v>59155</c:v>
                </c:pt>
                <c:pt idx="2798">
                  <c:v>59162</c:v>
                </c:pt>
                <c:pt idx="2799">
                  <c:v>59169</c:v>
                </c:pt>
                <c:pt idx="2800">
                  <c:v>59176</c:v>
                </c:pt>
                <c:pt idx="2801">
                  <c:v>59183</c:v>
                </c:pt>
                <c:pt idx="2802">
                  <c:v>59190</c:v>
                </c:pt>
                <c:pt idx="2803">
                  <c:v>59197</c:v>
                </c:pt>
                <c:pt idx="2804">
                  <c:v>59204</c:v>
                </c:pt>
                <c:pt idx="2805">
                  <c:v>59211</c:v>
                </c:pt>
                <c:pt idx="2806">
                  <c:v>59218</c:v>
                </c:pt>
                <c:pt idx="2807">
                  <c:v>59225</c:v>
                </c:pt>
                <c:pt idx="2808">
                  <c:v>59232</c:v>
                </c:pt>
                <c:pt idx="2809">
                  <c:v>59239</c:v>
                </c:pt>
                <c:pt idx="2810">
                  <c:v>59246</c:v>
                </c:pt>
                <c:pt idx="2811">
                  <c:v>59253</c:v>
                </c:pt>
                <c:pt idx="2812">
                  <c:v>59260</c:v>
                </c:pt>
                <c:pt idx="2813">
                  <c:v>59267</c:v>
                </c:pt>
                <c:pt idx="2814">
                  <c:v>59274</c:v>
                </c:pt>
                <c:pt idx="2815">
                  <c:v>59281</c:v>
                </c:pt>
                <c:pt idx="2816">
                  <c:v>59288</c:v>
                </c:pt>
                <c:pt idx="2817">
                  <c:v>59295</c:v>
                </c:pt>
                <c:pt idx="2818">
                  <c:v>59302</c:v>
                </c:pt>
                <c:pt idx="2819">
                  <c:v>59309</c:v>
                </c:pt>
                <c:pt idx="2820">
                  <c:v>59316</c:v>
                </c:pt>
                <c:pt idx="2821">
                  <c:v>59323</c:v>
                </c:pt>
                <c:pt idx="2822">
                  <c:v>59330</c:v>
                </c:pt>
                <c:pt idx="2823">
                  <c:v>59337</c:v>
                </c:pt>
                <c:pt idx="2824">
                  <c:v>59344</c:v>
                </c:pt>
                <c:pt idx="2825">
                  <c:v>59351</c:v>
                </c:pt>
                <c:pt idx="2826">
                  <c:v>59358</c:v>
                </c:pt>
                <c:pt idx="2827">
                  <c:v>59365</c:v>
                </c:pt>
                <c:pt idx="2828">
                  <c:v>59372</c:v>
                </c:pt>
                <c:pt idx="2829">
                  <c:v>59379</c:v>
                </c:pt>
                <c:pt idx="2830">
                  <c:v>59386</c:v>
                </c:pt>
                <c:pt idx="2831">
                  <c:v>59393</c:v>
                </c:pt>
                <c:pt idx="2832">
                  <c:v>59400</c:v>
                </c:pt>
                <c:pt idx="2833">
                  <c:v>59407</c:v>
                </c:pt>
                <c:pt idx="2834">
                  <c:v>59414</c:v>
                </c:pt>
                <c:pt idx="2835">
                  <c:v>59421</c:v>
                </c:pt>
                <c:pt idx="2836">
                  <c:v>59428</c:v>
                </c:pt>
                <c:pt idx="2837">
                  <c:v>59435</c:v>
                </c:pt>
                <c:pt idx="2838">
                  <c:v>59442</c:v>
                </c:pt>
                <c:pt idx="2839">
                  <c:v>59449</c:v>
                </c:pt>
                <c:pt idx="2840">
                  <c:v>59456</c:v>
                </c:pt>
                <c:pt idx="2841">
                  <c:v>59463</c:v>
                </c:pt>
                <c:pt idx="2842">
                  <c:v>59470</c:v>
                </c:pt>
                <c:pt idx="2843">
                  <c:v>59477</c:v>
                </c:pt>
                <c:pt idx="2844">
                  <c:v>59484</c:v>
                </c:pt>
                <c:pt idx="2845">
                  <c:v>59491</c:v>
                </c:pt>
                <c:pt idx="2846">
                  <c:v>59498</c:v>
                </c:pt>
                <c:pt idx="2847">
                  <c:v>59505</c:v>
                </c:pt>
                <c:pt idx="2848">
                  <c:v>59512</c:v>
                </c:pt>
                <c:pt idx="2849">
                  <c:v>59519</c:v>
                </c:pt>
                <c:pt idx="2850">
                  <c:v>59526</c:v>
                </c:pt>
                <c:pt idx="2851">
                  <c:v>59534</c:v>
                </c:pt>
                <c:pt idx="2852">
                  <c:v>59541</c:v>
                </c:pt>
                <c:pt idx="2853">
                  <c:v>59548</c:v>
                </c:pt>
                <c:pt idx="2854">
                  <c:v>59555</c:v>
                </c:pt>
                <c:pt idx="2855">
                  <c:v>59562</c:v>
                </c:pt>
                <c:pt idx="2856">
                  <c:v>59569</c:v>
                </c:pt>
                <c:pt idx="2857">
                  <c:v>59576</c:v>
                </c:pt>
                <c:pt idx="2858">
                  <c:v>59583</c:v>
                </c:pt>
                <c:pt idx="2859">
                  <c:v>59590</c:v>
                </c:pt>
                <c:pt idx="2860">
                  <c:v>59597</c:v>
                </c:pt>
                <c:pt idx="2861">
                  <c:v>59604</c:v>
                </c:pt>
                <c:pt idx="2862">
                  <c:v>59611</c:v>
                </c:pt>
                <c:pt idx="2863">
                  <c:v>59618</c:v>
                </c:pt>
                <c:pt idx="2864">
                  <c:v>59625</c:v>
                </c:pt>
                <c:pt idx="2865">
                  <c:v>59632</c:v>
                </c:pt>
                <c:pt idx="2866">
                  <c:v>59643</c:v>
                </c:pt>
                <c:pt idx="2867">
                  <c:v>59646</c:v>
                </c:pt>
                <c:pt idx="2868">
                  <c:v>59653</c:v>
                </c:pt>
                <c:pt idx="2869">
                  <c:v>59660</c:v>
                </c:pt>
                <c:pt idx="2870">
                  <c:v>59667</c:v>
                </c:pt>
                <c:pt idx="2871">
                  <c:v>59674</c:v>
                </c:pt>
                <c:pt idx="2872">
                  <c:v>59681</c:v>
                </c:pt>
                <c:pt idx="2873">
                  <c:v>59688</c:v>
                </c:pt>
                <c:pt idx="2874">
                  <c:v>59695</c:v>
                </c:pt>
                <c:pt idx="2875">
                  <c:v>59702</c:v>
                </c:pt>
                <c:pt idx="2876">
                  <c:v>59709</c:v>
                </c:pt>
                <c:pt idx="2877">
                  <c:v>59716</c:v>
                </c:pt>
                <c:pt idx="2878">
                  <c:v>59723</c:v>
                </c:pt>
                <c:pt idx="2879">
                  <c:v>59730</c:v>
                </c:pt>
                <c:pt idx="2880">
                  <c:v>59737</c:v>
                </c:pt>
                <c:pt idx="2881">
                  <c:v>59744</c:v>
                </c:pt>
                <c:pt idx="2882">
                  <c:v>59751</c:v>
                </c:pt>
                <c:pt idx="2883">
                  <c:v>59758</c:v>
                </c:pt>
                <c:pt idx="2884">
                  <c:v>59765</c:v>
                </c:pt>
                <c:pt idx="2885">
                  <c:v>59772</c:v>
                </c:pt>
                <c:pt idx="2886">
                  <c:v>59779</c:v>
                </c:pt>
                <c:pt idx="2887">
                  <c:v>59786</c:v>
                </c:pt>
                <c:pt idx="2888">
                  <c:v>59793</c:v>
                </c:pt>
                <c:pt idx="2889">
                  <c:v>59800</c:v>
                </c:pt>
                <c:pt idx="2890">
                  <c:v>59807</c:v>
                </c:pt>
                <c:pt idx="2891">
                  <c:v>59814</c:v>
                </c:pt>
                <c:pt idx="2892">
                  <c:v>59821</c:v>
                </c:pt>
                <c:pt idx="2893">
                  <c:v>59828</c:v>
                </c:pt>
                <c:pt idx="2894">
                  <c:v>59835</c:v>
                </c:pt>
                <c:pt idx="2895">
                  <c:v>59842</c:v>
                </c:pt>
                <c:pt idx="2896">
                  <c:v>59849</c:v>
                </c:pt>
                <c:pt idx="2897">
                  <c:v>59856</c:v>
                </c:pt>
                <c:pt idx="2898">
                  <c:v>59863</c:v>
                </c:pt>
                <c:pt idx="2899">
                  <c:v>59870</c:v>
                </c:pt>
                <c:pt idx="2900">
                  <c:v>59877</c:v>
                </c:pt>
                <c:pt idx="2901">
                  <c:v>59884</c:v>
                </c:pt>
                <c:pt idx="2902">
                  <c:v>59891</c:v>
                </c:pt>
                <c:pt idx="2903">
                  <c:v>59901</c:v>
                </c:pt>
                <c:pt idx="2904">
                  <c:v>59908</c:v>
                </c:pt>
                <c:pt idx="2905">
                  <c:v>59915</c:v>
                </c:pt>
                <c:pt idx="2906">
                  <c:v>59922</c:v>
                </c:pt>
                <c:pt idx="2907">
                  <c:v>59929</c:v>
                </c:pt>
                <c:pt idx="2908">
                  <c:v>59936</c:v>
                </c:pt>
                <c:pt idx="2909">
                  <c:v>59943</c:v>
                </c:pt>
                <c:pt idx="2910">
                  <c:v>59950</c:v>
                </c:pt>
                <c:pt idx="2911">
                  <c:v>59957</c:v>
                </c:pt>
                <c:pt idx="2912">
                  <c:v>59964</c:v>
                </c:pt>
                <c:pt idx="2913">
                  <c:v>59971</c:v>
                </c:pt>
                <c:pt idx="2914">
                  <c:v>59978</c:v>
                </c:pt>
                <c:pt idx="2915">
                  <c:v>59985</c:v>
                </c:pt>
                <c:pt idx="2916">
                  <c:v>59992</c:v>
                </c:pt>
                <c:pt idx="2917">
                  <c:v>60001</c:v>
                </c:pt>
                <c:pt idx="2918">
                  <c:v>60006</c:v>
                </c:pt>
                <c:pt idx="2919">
                  <c:v>60013</c:v>
                </c:pt>
                <c:pt idx="2920">
                  <c:v>60020</c:v>
                </c:pt>
                <c:pt idx="2921">
                  <c:v>60028</c:v>
                </c:pt>
                <c:pt idx="2922">
                  <c:v>60035</c:v>
                </c:pt>
                <c:pt idx="2923">
                  <c:v>60042</c:v>
                </c:pt>
                <c:pt idx="2924">
                  <c:v>60049</c:v>
                </c:pt>
                <c:pt idx="2925">
                  <c:v>60056</c:v>
                </c:pt>
                <c:pt idx="2926">
                  <c:v>60063</c:v>
                </c:pt>
                <c:pt idx="2927">
                  <c:v>60070</c:v>
                </c:pt>
                <c:pt idx="2928">
                  <c:v>60077</c:v>
                </c:pt>
                <c:pt idx="2929">
                  <c:v>60084</c:v>
                </c:pt>
                <c:pt idx="2930">
                  <c:v>60091</c:v>
                </c:pt>
                <c:pt idx="2931">
                  <c:v>60098</c:v>
                </c:pt>
                <c:pt idx="2932">
                  <c:v>60105</c:v>
                </c:pt>
                <c:pt idx="2933">
                  <c:v>60112</c:v>
                </c:pt>
                <c:pt idx="2934">
                  <c:v>60119</c:v>
                </c:pt>
                <c:pt idx="2935">
                  <c:v>60126</c:v>
                </c:pt>
                <c:pt idx="2936">
                  <c:v>60133</c:v>
                </c:pt>
                <c:pt idx="2937">
                  <c:v>60140</c:v>
                </c:pt>
                <c:pt idx="2938">
                  <c:v>60147</c:v>
                </c:pt>
                <c:pt idx="2939">
                  <c:v>60154</c:v>
                </c:pt>
                <c:pt idx="2940">
                  <c:v>60161</c:v>
                </c:pt>
                <c:pt idx="2941">
                  <c:v>60168</c:v>
                </c:pt>
                <c:pt idx="2942">
                  <c:v>60175</c:v>
                </c:pt>
                <c:pt idx="2943">
                  <c:v>60182</c:v>
                </c:pt>
                <c:pt idx="2944">
                  <c:v>60189</c:v>
                </c:pt>
                <c:pt idx="2945">
                  <c:v>60196</c:v>
                </c:pt>
                <c:pt idx="2946">
                  <c:v>60203</c:v>
                </c:pt>
                <c:pt idx="2947">
                  <c:v>60210</c:v>
                </c:pt>
                <c:pt idx="2948">
                  <c:v>60217</c:v>
                </c:pt>
                <c:pt idx="2949">
                  <c:v>60224</c:v>
                </c:pt>
                <c:pt idx="2950">
                  <c:v>60231</c:v>
                </c:pt>
                <c:pt idx="2951">
                  <c:v>60238</c:v>
                </c:pt>
                <c:pt idx="2952">
                  <c:v>60245</c:v>
                </c:pt>
                <c:pt idx="2953">
                  <c:v>60252</c:v>
                </c:pt>
                <c:pt idx="2954">
                  <c:v>60259</c:v>
                </c:pt>
                <c:pt idx="2955">
                  <c:v>60267</c:v>
                </c:pt>
                <c:pt idx="2956">
                  <c:v>60274</c:v>
                </c:pt>
                <c:pt idx="2957">
                  <c:v>60281</c:v>
                </c:pt>
                <c:pt idx="2958">
                  <c:v>60288</c:v>
                </c:pt>
                <c:pt idx="2959">
                  <c:v>60295</c:v>
                </c:pt>
                <c:pt idx="2960">
                  <c:v>60302</c:v>
                </c:pt>
                <c:pt idx="2961">
                  <c:v>60309</c:v>
                </c:pt>
                <c:pt idx="2962">
                  <c:v>60316</c:v>
                </c:pt>
                <c:pt idx="2963">
                  <c:v>60323</c:v>
                </c:pt>
                <c:pt idx="2964">
                  <c:v>60330</c:v>
                </c:pt>
                <c:pt idx="2965">
                  <c:v>60337</c:v>
                </c:pt>
                <c:pt idx="2966">
                  <c:v>60344</c:v>
                </c:pt>
                <c:pt idx="2967">
                  <c:v>60351</c:v>
                </c:pt>
                <c:pt idx="2968">
                  <c:v>60359</c:v>
                </c:pt>
                <c:pt idx="2969">
                  <c:v>60366</c:v>
                </c:pt>
                <c:pt idx="2970">
                  <c:v>60373</c:v>
                </c:pt>
                <c:pt idx="2971">
                  <c:v>60380</c:v>
                </c:pt>
                <c:pt idx="2972">
                  <c:v>60387</c:v>
                </c:pt>
                <c:pt idx="2973">
                  <c:v>60394</c:v>
                </c:pt>
                <c:pt idx="2974">
                  <c:v>60401</c:v>
                </c:pt>
                <c:pt idx="2975">
                  <c:v>60408</c:v>
                </c:pt>
                <c:pt idx="2976">
                  <c:v>60415</c:v>
                </c:pt>
                <c:pt idx="2977">
                  <c:v>60422</c:v>
                </c:pt>
                <c:pt idx="2978">
                  <c:v>60429</c:v>
                </c:pt>
                <c:pt idx="2979">
                  <c:v>60436</c:v>
                </c:pt>
                <c:pt idx="2980">
                  <c:v>60443</c:v>
                </c:pt>
                <c:pt idx="2981">
                  <c:v>60450</c:v>
                </c:pt>
                <c:pt idx="2982">
                  <c:v>60457</c:v>
                </c:pt>
                <c:pt idx="2983">
                  <c:v>60464</c:v>
                </c:pt>
                <c:pt idx="2984">
                  <c:v>60471</c:v>
                </c:pt>
                <c:pt idx="2985">
                  <c:v>60478</c:v>
                </c:pt>
                <c:pt idx="2986">
                  <c:v>60485</c:v>
                </c:pt>
                <c:pt idx="2987">
                  <c:v>60492</c:v>
                </c:pt>
                <c:pt idx="2988">
                  <c:v>60499</c:v>
                </c:pt>
                <c:pt idx="2989">
                  <c:v>60506</c:v>
                </c:pt>
                <c:pt idx="2990">
                  <c:v>60513</c:v>
                </c:pt>
                <c:pt idx="2991">
                  <c:v>60520</c:v>
                </c:pt>
                <c:pt idx="2992">
                  <c:v>60527</c:v>
                </c:pt>
                <c:pt idx="2993">
                  <c:v>60534</c:v>
                </c:pt>
                <c:pt idx="2994">
                  <c:v>60541</c:v>
                </c:pt>
                <c:pt idx="2995">
                  <c:v>60548</c:v>
                </c:pt>
                <c:pt idx="2996">
                  <c:v>60555</c:v>
                </c:pt>
                <c:pt idx="2997">
                  <c:v>60562</c:v>
                </c:pt>
                <c:pt idx="2998">
                  <c:v>60569</c:v>
                </c:pt>
                <c:pt idx="2999">
                  <c:v>60576</c:v>
                </c:pt>
                <c:pt idx="3000">
                  <c:v>60583</c:v>
                </c:pt>
                <c:pt idx="3001">
                  <c:v>60590</c:v>
                </c:pt>
                <c:pt idx="3002">
                  <c:v>60597</c:v>
                </c:pt>
                <c:pt idx="3003">
                  <c:v>60604</c:v>
                </c:pt>
                <c:pt idx="3004">
                  <c:v>60611</c:v>
                </c:pt>
                <c:pt idx="3005">
                  <c:v>60618</c:v>
                </c:pt>
                <c:pt idx="3006">
                  <c:v>60625</c:v>
                </c:pt>
                <c:pt idx="3007">
                  <c:v>60632</c:v>
                </c:pt>
                <c:pt idx="3008">
                  <c:v>60639</c:v>
                </c:pt>
                <c:pt idx="3009">
                  <c:v>60646</c:v>
                </c:pt>
                <c:pt idx="3010">
                  <c:v>60653</c:v>
                </c:pt>
                <c:pt idx="3011">
                  <c:v>60660</c:v>
                </c:pt>
                <c:pt idx="3012">
                  <c:v>60667</c:v>
                </c:pt>
                <c:pt idx="3013">
                  <c:v>60674</c:v>
                </c:pt>
                <c:pt idx="3014">
                  <c:v>60681</c:v>
                </c:pt>
                <c:pt idx="3015">
                  <c:v>60688</c:v>
                </c:pt>
                <c:pt idx="3016">
                  <c:v>60695</c:v>
                </c:pt>
                <c:pt idx="3017">
                  <c:v>60702</c:v>
                </c:pt>
                <c:pt idx="3018">
                  <c:v>60709</c:v>
                </c:pt>
                <c:pt idx="3019">
                  <c:v>60716</c:v>
                </c:pt>
                <c:pt idx="3020">
                  <c:v>60723</c:v>
                </c:pt>
                <c:pt idx="3021">
                  <c:v>60730</c:v>
                </c:pt>
                <c:pt idx="3022">
                  <c:v>60737</c:v>
                </c:pt>
                <c:pt idx="3023">
                  <c:v>60744</c:v>
                </c:pt>
                <c:pt idx="3024">
                  <c:v>60751</c:v>
                </c:pt>
                <c:pt idx="3025">
                  <c:v>60758</c:v>
                </c:pt>
                <c:pt idx="3026">
                  <c:v>60765</c:v>
                </c:pt>
                <c:pt idx="3027">
                  <c:v>60772</c:v>
                </c:pt>
                <c:pt idx="3028">
                  <c:v>60779</c:v>
                </c:pt>
                <c:pt idx="3029">
                  <c:v>60786</c:v>
                </c:pt>
                <c:pt idx="3030">
                  <c:v>60793</c:v>
                </c:pt>
                <c:pt idx="3031">
                  <c:v>60800</c:v>
                </c:pt>
                <c:pt idx="3032">
                  <c:v>60807</c:v>
                </c:pt>
                <c:pt idx="3033">
                  <c:v>60814</c:v>
                </c:pt>
                <c:pt idx="3034">
                  <c:v>60821</c:v>
                </c:pt>
                <c:pt idx="3035">
                  <c:v>60828</c:v>
                </c:pt>
                <c:pt idx="3036">
                  <c:v>60835</c:v>
                </c:pt>
                <c:pt idx="3037">
                  <c:v>60842</c:v>
                </c:pt>
                <c:pt idx="3038">
                  <c:v>60849</c:v>
                </c:pt>
                <c:pt idx="3039">
                  <c:v>60856</c:v>
                </c:pt>
                <c:pt idx="3040">
                  <c:v>60863</c:v>
                </c:pt>
                <c:pt idx="3041">
                  <c:v>60870</c:v>
                </c:pt>
                <c:pt idx="3042">
                  <c:v>60877</c:v>
                </c:pt>
                <c:pt idx="3043">
                  <c:v>60884</c:v>
                </c:pt>
                <c:pt idx="3044">
                  <c:v>60891</c:v>
                </c:pt>
                <c:pt idx="3045">
                  <c:v>60898</c:v>
                </c:pt>
                <c:pt idx="3046">
                  <c:v>60905</c:v>
                </c:pt>
                <c:pt idx="3047">
                  <c:v>60912</c:v>
                </c:pt>
                <c:pt idx="3048">
                  <c:v>60919</c:v>
                </c:pt>
                <c:pt idx="3049">
                  <c:v>60926</c:v>
                </c:pt>
                <c:pt idx="3050">
                  <c:v>60933</c:v>
                </c:pt>
                <c:pt idx="3051">
                  <c:v>60940</c:v>
                </c:pt>
                <c:pt idx="3052">
                  <c:v>60947</c:v>
                </c:pt>
                <c:pt idx="3053">
                  <c:v>60954</c:v>
                </c:pt>
                <c:pt idx="3054">
                  <c:v>60961</c:v>
                </c:pt>
                <c:pt idx="3055">
                  <c:v>60968</c:v>
                </c:pt>
                <c:pt idx="3056">
                  <c:v>60975</c:v>
                </c:pt>
                <c:pt idx="3057">
                  <c:v>60982</c:v>
                </c:pt>
                <c:pt idx="3058">
                  <c:v>60989</c:v>
                </c:pt>
                <c:pt idx="3059">
                  <c:v>60996</c:v>
                </c:pt>
                <c:pt idx="3060">
                  <c:v>61003</c:v>
                </c:pt>
                <c:pt idx="3061">
                  <c:v>61010</c:v>
                </c:pt>
                <c:pt idx="3062">
                  <c:v>61017</c:v>
                </c:pt>
                <c:pt idx="3063">
                  <c:v>61024</c:v>
                </c:pt>
                <c:pt idx="3064">
                  <c:v>61031</c:v>
                </c:pt>
                <c:pt idx="3065">
                  <c:v>61038</c:v>
                </c:pt>
                <c:pt idx="3066">
                  <c:v>61045</c:v>
                </c:pt>
                <c:pt idx="3067">
                  <c:v>61052</c:v>
                </c:pt>
                <c:pt idx="3068">
                  <c:v>61059</c:v>
                </c:pt>
                <c:pt idx="3069">
                  <c:v>61066</c:v>
                </c:pt>
                <c:pt idx="3070">
                  <c:v>61073</c:v>
                </c:pt>
                <c:pt idx="3071">
                  <c:v>61080</c:v>
                </c:pt>
                <c:pt idx="3072">
                  <c:v>61087</c:v>
                </c:pt>
                <c:pt idx="3073">
                  <c:v>61094</c:v>
                </c:pt>
                <c:pt idx="3074">
                  <c:v>61101</c:v>
                </c:pt>
                <c:pt idx="3075">
                  <c:v>61108</c:v>
                </c:pt>
                <c:pt idx="3076">
                  <c:v>61115</c:v>
                </c:pt>
                <c:pt idx="3077">
                  <c:v>61122</c:v>
                </c:pt>
                <c:pt idx="3078">
                  <c:v>61129</c:v>
                </c:pt>
                <c:pt idx="3079">
                  <c:v>61136</c:v>
                </c:pt>
                <c:pt idx="3080">
                  <c:v>61143</c:v>
                </c:pt>
                <c:pt idx="3081">
                  <c:v>61150</c:v>
                </c:pt>
                <c:pt idx="3082">
                  <c:v>61157</c:v>
                </c:pt>
                <c:pt idx="3083">
                  <c:v>61164</c:v>
                </c:pt>
                <c:pt idx="3084">
                  <c:v>61171</c:v>
                </c:pt>
                <c:pt idx="3085">
                  <c:v>61178</c:v>
                </c:pt>
                <c:pt idx="3086">
                  <c:v>61185</c:v>
                </c:pt>
                <c:pt idx="3087">
                  <c:v>61192</c:v>
                </c:pt>
                <c:pt idx="3088">
                  <c:v>61199</c:v>
                </c:pt>
                <c:pt idx="3089">
                  <c:v>61206</c:v>
                </c:pt>
                <c:pt idx="3090">
                  <c:v>61213</c:v>
                </c:pt>
                <c:pt idx="3091">
                  <c:v>61220</c:v>
                </c:pt>
                <c:pt idx="3092">
                  <c:v>61227</c:v>
                </c:pt>
                <c:pt idx="3093">
                  <c:v>61234</c:v>
                </c:pt>
                <c:pt idx="3094">
                  <c:v>61241</c:v>
                </c:pt>
                <c:pt idx="3095">
                  <c:v>61248</c:v>
                </c:pt>
                <c:pt idx="3096">
                  <c:v>61255</c:v>
                </c:pt>
                <c:pt idx="3097">
                  <c:v>61262</c:v>
                </c:pt>
                <c:pt idx="3098">
                  <c:v>61269</c:v>
                </c:pt>
                <c:pt idx="3099">
                  <c:v>61276</c:v>
                </c:pt>
                <c:pt idx="3100">
                  <c:v>61283</c:v>
                </c:pt>
                <c:pt idx="3101">
                  <c:v>61290</c:v>
                </c:pt>
                <c:pt idx="3102">
                  <c:v>61297</c:v>
                </c:pt>
                <c:pt idx="3103">
                  <c:v>61304</c:v>
                </c:pt>
                <c:pt idx="3104">
                  <c:v>61311</c:v>
                </c:pt>
                <c:pt idx="3105">
                  <c:v>61318</c:v>
                </c:pt>
                <c:pt idx="3106">
                  <c:v>61325</c:v>
                </c:pt>
                <c:pt idx="3107">
                  <c:v>61332</c:v>
                </c:pt>
                <c:pt idx="3108">
                  <c:v>61339</c:v>
                </c:pt>
                <c:pt idx="3109">
                  <c:v>61346</c:v>
                </c:pt>
                <c:pt idx="3110">
                  <c:v>61353</c:v>
                </c:pt>
                <c:pt idx="3111">
                  <c:v>61360</c:v>
                </c:pt>
                <c:pt idx="3112">
                  <c:v>61367</c:v>
                </c:pt>
                <c:pt idx="3113">
                  <c:v>61374</c:v>
                </c:pt>
                <c:pt idx="3114">
                  <c:v>61381</c:v>
                </c:pt>
                <c:pt idx="3115">
                  <c:v>61388</c:v>
                </c:pt>
                <c:pt idx="3116">
                  <c:v>61395</c:v>
                </c:pt>
                <c:pt idx="3117">
                  <c:v>61402</c:v>
                </c:pt>
                <c:pt idx="3118">
                  <c:v>61409</c:v>
                </c:pt>
                <c:pt idx="3119">
                  <c:v>61416</c:v>
                </c:pt>
                <c:pt idx="3120">
                  <c:v>61423</c:v>
                </c:pt>
                <c:pt idx="3121">
                  <c:v>61430</c:v>
                </c:pt>
                <c:pt idx="3122">
                  <c:v>61437</c:v>
                </c:pt>
                <c:pt idx="3123">
                  <c:v>61444</c:v>
                </c:pt>
                <c:pt idx="3124">
                  <c:v>61451</c:v>
                </c:pt>
                <c:pt idx="3125">
                  <c:v>61458</c:v>
                </c:pt>
                <c:pt idx="3126">
                  <c:v>61465</c:v>
                </c:pt>
                <c:pt idx="3127">
                  <c:v>61472</c:v>
                </c:pt>
                <c:pt idx="3128">
                  <c:v>61479</c:v>
                </c:pt>
                <c:pt idx="3129">
                  <c:v>61487</c:v>
                </c:pt>
                <c:pt idx="3130">
                  <c:v>61494</c:v>
                </c:pt>
                <c:pt idx="3131">
                  <c:v>61501</c:v>
                </c:pt>
                <c:pt idx="3132">
                  <c:v>61508</c:v>
                </c:pt>
                <c:pt idx="3133">
                  <c:v>61515</c:v>
                </c:pt>
                <c:pt idx="3134">
                  <c:v>61522</c:v>
                </c:pt>
                <c:pt idx="3135">
                  <c:v>61529</c:v>
                </c:pt>
                <c:pt idx="3136">
                  <c:v>61536</c:v>
                </c:pt>
                <c:pt idx="3137">
                  <c:v>61543</c:v>
                </c:pt>
                <c:pt idx="3138">
                  <c:v>61550</c:v>
                </c:pt>
                <c:pt idx="3139">
                  <c:v>61557</c:v>
                </c:pt>
                <c:pt idx="3140">
                  <c:v>61564</c:v>
                </c:pt>
                <c:pt idx="3141">
                  <c:v>61571</c:v>
                </c:pt>
                <c:pt idx="3142">
                  <c:v>61578</c:v>
                </c:pt>
                <c:pt idx="3143">
                  <c:v>61585</c:v>
                </c:pt>
                <c:pt idx="3144">
                  <c:v>61592</c:v>
                </c:pt>
                <c:pt idx="3145">
                  <c:v>61599</c:v>
                </c:pt>
                <c:pt idx="3146">
                  <c:v>61606</c:v>
                </c:pt>
                <c:pt idx="3147">
                  <c:v>61613</c:v>
                </c:pt>
                <c:pt idx="3148">
                  <c:v>61620</c:v>
                </c:pt>
                <c:pt idx="3149">
                  <c:v>61627</c:v>
                </c:pt>
                <c:pt idx="3150">
                  <c:v>61634</c:v>
                </c:pt>
                <c:pt idx="3151">
                  <c:v>61641</c:v>
                </c:pt>
                <c:pt idx="3152">
                  <c:v>61648</c:v>
                </c:pt>
                <c:pt idx="3153">
                  <c:v>61655</c:v>
                </c:pt>
                <c:pt idx="3154">
                  <c:v>61662</c:v>
                </c:pt>
                <c:pt idx="3155">
                  <c:v>61669</c:v>
                </c:pt>
                <c:pt idx="3156">
                  <c:v>61676</c:v>
                </c:pt>
                <c:pt idx="3157">
                  <c:v>61683</c:v>
                </c:pt>
                <c:pt idx="3158">
                  <c:v>61690</c:v>
                </c:pt>
                <c:pt idx="3159">
                  <c:v>61697</c:v>
                </c:pt>
                <c:pt idx="3160">
                  <c:v>61704</c:v>
                </c:pt>
                <c:pt idx="3161">
                  <c:v>61711</c:v>
                </c:pt>
                <c:pt idx="3162">
                  <c:v>61718</c:v>
                </c:pt>
                <c:pt idx="3163">
                  <c:v>61728</c:v>
                </c:pt>
                <c:pt idx="3164">
                  <c:v>61735</c:v>
                </c:pt>
                <c:pt idx="3165">
                  <c:v>61742</c:v>
                </c:pt>
                <c:pt idx="3166">
                  <c:v>61749</c:v>
                </c:pt>
                <c:pt idx="3167">
                  <c:v>61756</c:v>
                </c:pt>
                <c:pt idx="3168">
                  <c:v>61763</c:v>
                </c:pt>
                <c:pt idx="3169">
                  <c:v>61770</c:v>
                </c:pt>
                <c:pt idx="3170">
                  <c:v>61777</c:v>
                </c:pt>
                <c:pt idx="3171">
                  <c:v>61784</c:v>
                </c:pt>
                <c:pt idx="3172">
                  <c:v>61791</c:v>
                </c:pt>
                <c:pt idx="3173">
                  <c:v>61798</c:v>
                </c:pt>
                <c:pt idx="3174">
                  <c:v>61805</c:v>
                </c:pt>
                <c:pt idx="3175">
                  <c:v>61812</c:v>
                </c:pt>
                <c:pt idx="3176">
                  <c:v>61819</c:v>
                </c:pt>
                <c:pt idx="3177">
                  <c:v>61826</c:v>
                </c:pt>
                <c:pt idx="3178">
                  <c:v>61835</c:v>
                </c:pt>
                <c:pt idx="3179">
                  <c:v>61840</c:v>
                </c:pt>
                <c:pt idx="3180">
                  <c:v>61847</c:v>
                </c:pt>
                <c:pt idx="3181">
                  <c:v>61854</c:v>
                </c:pt>
                <c:pt idx="3182">
                  <c:v>61861</c:v>
                </c:pt>
                <c:pt idx="3183">
                  <c:v>61868</c:v>
                </c:pt>
                <c:pt idx="3184">
                  <c:v>61875</c:v>
                </c:pt>
                <c:pt idx="3185">
                  <c:v>61882</c:v>
                </c:pt>
                <c:pt idx="3186">
                  <c:v>61889</c:v>
                </c:pt>
                <c:pt idx="3187">
                  <c:v>61896</c:v>
                </c:pt>
                <c:pt idx="3188">
                  <c:v>61903</c:v>
                </c:pt>
                <c:pt idx="3189">
                  <c:v>61910</c:v>
                </c:pt>
                <c:pt idx="3190">
                  <c:v>61917</c:v>
                </c:pt>
                <c:pt idx="3191">
                  <c:v>61924</c:v>
                </c:pt>
                <c:pt idx="3192">
                  <c:v>61931</c:v>
                </c:pt>
                <c:pt idx="3193">
                  <c:v>61938</c:v>
                </c:pt>
                <c:pt idx="3194">
                  <c:v>61945</c:v>
                </c:pt>
                <c:pt idx="3195">
                  <c:v>61952</c:v>
                </c:pt>
                <c:pt idx="3196">
                  <c:v>61959</c:v>
                </c:pt>
                <c:pt idx="3197">
                  <c:v>61966</c:v>
                </c:pt>
                <c:pt idx="3198">
                  <c:v>61973</c:v>
                </c:pt>
                <c:pt idx="3199">
                  <c:v>61980</c:v>
                </c:pt>
                <c:pt idx="3200">
                  <c:v>61987</c:v>
                </c:pt>
                <c:pt idx="3201">
                  <c:v>61994</c:v>
                </c:pt>
                <c:pt idx="3202">
                  <c:v>62001</c:v>
                </c:pt>
                <c:pt idx="3203">
                  <c:v>62008</c:v>
                </c:pt>
                <c:pt idx="3204">
                  <c:v>62015</c:v>
                </c:pt>
                <c:pt idx="3205">
                  <c:v>62022</c:v>
                </c:pt>
                <c:pt idx="3206">
                  <c:v>62029</c:v>
                </c:pt>
                <c:pt idx="3207">
                  <c:v>62036</c:v>
                </c:pt>
                <c:pt idx="3208">
                  <c:v>62043</c:v>
                </c:pt>
                <c:pt idx="3209">
                  <c:v>62050</c:v>
                </c:pt>
                <c:pt idx="3210">
                  <c:v>62057</c:v>
                </c:pt>
                <c:pt idx="3211">
                  <c:v>62064</c:v>
                </c:pt>
                <c:pt idx="3212">
                  <c:v>62071</c:v>
                </c:pt>
                <c:pt idx="3213">
                  <c:v>62078</c:v>
                </c:pt>
                <c:pt idx="3214">
                  <c:v>62085</c:v>
                </c:pt>
                <c:pt idx="3215">
                  <c:v>62093</c:v>
                </c:pt>
                <c:pt idx="3216">
                  <c:v>62100</c:v>
                </c:pt>
                <c:pt idx="3217">
                  <c:v>62107</c:v>
                </c:pt>
                <c:pt idx="3218">
                  <c:v>62114</c:v>
                </c:pt>
                <c:pt idx="3219">
                  <c:v>62121</c:v>
                </c:pt>
                <c:pt idx="3220">
                  <c:v>62128</c:v>
                </c:pt>
                <c:pt idx="3221">
                  <c:v>62135</c:v>
                </c:pt>
                <c:pt idx="3222">
                  <c:v>62142</c:v>
                </c:pt>
                <c:pt idx="3223">
                  <c:v>62149</c:v>
                </c:pt>
                <c:pt idx="3224">
                  <c:v>62156</c:v>
                </c:pt>
                <c:pt idx="3225">
                  <c:v>62163</c:v>
                </c:pt>
                <c:pt idx="3226">
                  <c:v>62170</c:v>
                </c:pt>
                <c:pt idx="3227">
                  <c:v>62177</c:v>
                </c:pt>
                <c:pt idx="3228">
                  <c:v>62186</c:v>
                </c:pt>
                <c:pt idx="3229">
                  <c:v>62193</c:v>
                </c:pt>
                <c:pt idx="3230">
                  <c:v>62200</c:v>
                </c:pt>
                <c:pt idx="3231">
                  <c:v>62207</c:v>
                </c:pt>
                <c:pt idx="3232">
                  <c:v>62215</c:v>
                </c:pt>
                <c:pt idx="3233">
                  <c:v>62221</c:v>
                </c:pt>
                <c:pt idx="3234">
                  <c:v>62228</c:v>
                </c:pt>
                <c:pt idx="3235">
                  <c:v>62235</c:v>
                </c:pt>
                <c:pt idx="3236">
                  <c:v>62242</c:v>
                </c:pt>
                <c:pt idx="3237">
                  <c:v>62249</c:v>
                </c:pt>
                <c:pt idx="3238">
                  <c:v>62256</c:v>
                </c:pt>
                <c:pt idx="3239">
                  <c:v>62263</c:v>
                </c:pt>
                <c:pt idx="3240">
                  <c:v>62270</c:v>
                </c:pt>
                <c:pt idx="3241">
                  <c:v>62277</c:v>
                </c:pt>
                <c:pt idx="3242">
                  <c:v>62284</c:v>
                </c:pt>
                <c:pt idx="3243">
                  <c:v>62291</c:v>
                </c:pt>
                <c:pt idx="3244">
                  <c:v>62298</c:v>
                </c:pt>
                <c:pt idx="3245">
                  <c:v>62305</c:v>
                </c:pt>
                <c:pt idx="3246">
                  <c:v>62312</c:v>
                </c:pt>
                <c:pt idx="3247">
                  <c:v>62319</c:v>
                </c:pt>
                <c:pt idx="3248">
                  <c:v>62326</c:v>
                </c:pt>
                <c:pt idx="3249">
                  <c:v>62333</c:v>
                </c:pt>
                <c:pt idx="3250">
                  <c:v>62340</c:v>
                </c:pt>
                <c:pt idx="3251">
                  <c:v>62347</c:v>
                </c:pt>
                <c:pt idx="3252">
                  <c:v>62354</c:v>
                </c:pt>
                <c:pt idx="3253">
                  <c:v>62361</c:v>
                </c:pt>
                <c:pt idx="3254">
                  <c:v>62368</c:v>
                </c:pt>
                <c:pt idx="3255">
                  <c:v>62375</c:v>
                </c:pt>
                <c:pt idx="3256">
                  <c:v>62382</c:v>
                </c:pt>
                <c:pt idx="3257">
                  <c:v>62389</c:v>
                </c:pt>
                <c:pt idx="3258">
                  <c:v>62396</c:v>
                </c:pt>
                <c:pt idx="3259">
                  <c:v>62403</c:v>
                </c:pt>
                <c:pt idx="3260">
                  <c:v>62410</c:v>
                </c:pt>
                <c:pt idx="3261">
                  <c:v>62417</c:v>
                </c:pt>
                <c:pt idx="3262">
                  <c:v>62424</c:v>
                </c:pt>
                <c:pt idx="3263">
                  <c:v>62431</c:v>
                </c:pt>
                <c:pt idx="3264">
                  <c:v>62438</c:v>
                </c:pt>
                <c:pt idx="3265">
                  <c:v>62445</c:v>
                </c:pt>
                <c:pt idx="3266">
                  <c:v>62456</c:v>
                </c:pt>
                <c:pt idx="3267">
                  <c:v>62460</c:v>
                </c:pt>
                <c:pt idx="3268">
                  <c:v>62466</c:v>
                </c:pt>
                <c:pt idx="3269">
                  <c:v>62473</c:v>
                </c:pt>
                <c:pt idx="3270">
                  <c:v>62480</c:v>
                </c:pt>
                <c:pt idx="3271">
                  <c:v>62487</c:v>
                </c:pt>
                <c:pt idx="3272">
                  <c:v>62494</c:v>
                </c:pt>
                <c:pt idx="3273">
                  <c:v>62501</c:v>
                </c:pt>
                <c:pt idx="3274">
                  <c:v>62508</c:v>
                </c:pt>
                <c:pt idx="3275">
                  <c:v>62515</c:v>
                </c:pt>
                <c:pt idx="3276">
                  <c:v>62522</c:v>
                </c:pt>
                <c:pt idx="3277">
                  <c:v>62529</c:v>
                </c:pt>
                <c:pt idx="3278">
                  <c:v>62536</c:v>
                </c:pt>
                <c:pt idx="3279">
                  <c:v>62543</c:v>
                </c:pt>
                <c:pt idx="3280">
                  <c:v>62550</c:v>
                </c:pt>
                <c:pt idx="3281">
                  <c:v>62557</c:v>
                </c:pt>
                <c:pt idx="3282">
                  <c:v>62564</c:v>
                </c:pt>
                <c:pt idx="3283">
                  <c:v>62571</c:v>
                </c:pt>
                <c:pt idx="3284">
                  <c:v>62578</c:v>
                </c:pt>
                <c:pt idx="3285">
                  <c:v>62585</c:v>
                </c:pt>
                <c:pt idx="3286">
                  <c:v>62592</c:v>
                </c:pt>
                <c:pt idx="3287">
                  <c:v>62599</c:v>
                </c:pt>
                <c:pt idx="3288">
                  <c:v>62606</c:v>
                </c:pt>
                <c:pt idx="3289">
                  <c:v>62613</c:v>
                </c:pt>
                <c:pt idx="3290">
                  <c:v>62620</c:v>
                </c:pt>
                <c:pt idx="3291">
                  <c:v>62627</c:v>
                </c:pt>
                <c:pt idx="3292">
                  <c:v>62634</c:v>
                </c:pt>
                <c:pt idx="3293">
                  <c:v>62641</c:v>
                </c:pt>
                <c:pt idx="3294">
                  <c:v>62648</c:v>
                </c:pt>
                <c:pt idx="3295">
                  <c:v>62655</c:v>
                </c:pt>
                <c:pt idx="3296">
                  <c:v>62662</c:v>
                </c:pt>
                <c:pt idx="3297">
                  <c:v>62669</c:v>
                </c:pt>
                <c:pt idx="3298">
                  <c:v>62676</c:v>
                </c:pt>
                <c:pt idx="3299">
                  <c:v>62683</c:v>
                </c:pt>
                <c:pt idx="3300">
                  <c:v>62690</c:v>
                </c:pt>
                <c:pt idx="3301">
                  <c:v>62697</c:v>
                </c:pt>
                <c:pt idx="3302">
                  <c:v>62704</c:v>
                </c:pt>
                <c:pt idx="3303">
                  <c:v>62711</c:v>
                </c:pt>
                <c:pt idx="3304">
                  <c:v>62718</c:v>
                </c:pt>
                <c:pt idx="3305">
                  <c:v>62725</c:v>
                </c:pt>
                <c:pt idx="3306">
                  <c:v>62732</c:v>
                </c:pt>
                <c:pt idx="3307">
                  <c:v>62739</c:v>
                </c:pt>
                <c:pt idx="3308">
                  <c:v>62746</c:v>
                </c:pt>
                <c:pt idx="3309">
                  <c:v>62753</c:v>
                </c:pt>
                <c:pt idx="3310">
                  <c:v>62760</c:v>
                </c:pt>
                <c:pt idx="3311">
                  <c:v>62767</c:v>
                </c:pt>
                <c:pt idx="3312">
                  <c:v>62774</c:v>
                </c:pt>
                <c:pt idx="3313">
                  <c:v>62781</c:v>
                </c:pt>
                <c:pt idx="3314">
                  <c:v>62788</c:v>
                </c:pt>
                <c:pt idx="3315">
                  <c:v>62795</c:v>
                </c:pt>
                <c:pt idx="3316">
                  <c:v>62802</c:v>
                </c:pt>
                <c:pt idx="3317">
                  <c:v>62809</c:v>
                </c:pt>
                <c:pt idx="3318">
                  <c:v>62816</c:v>
                </c:pt>
                <c:pt idx="3319">
                  <c:v>62823</c:v>
                </c:pt>
                <c:pt idx="3320">
                  <c:v>62830</c:v>
                </c:pt>
                <c:pt idx="3321">
                  <c:v>62837</c:v>
                </c:pt>
                <c:pt idx="3322">
                  <c:v>62844</c:v>
                </c:pt>
                <c:pt idx="3323">
                  <c:v>62851</c:v>
                </c:pt>
                <c:pt idx="3324">
                  <c:v>62858</c:v>
                </c:pt>
                <c:pt idx="3325">
                  <c:v>62865</c:v>
                </c:pt>
                <c:pt idx="3326">
                  <c:v>62872</c:v>
                </c:pt>
                <c:pt idx="3327">
                  <c:v>62879</c:v>
                </c:pt>
                <c:pt idx="3328">
                  <c:v>62886</c:v>
                </c:pt>
                <c:pt idx="3329">
                  <c:v>62893</c:v>
                </c:pt>
                <c:pt idx="3330">
                  <c:v>62900</c:v>
                </c:pt>
                <c:pt idx="3331">
                  <c:v>62907</c:v>
                </c:pt>
                <c:pt idx="3332">
                  <c:v>62914</c:v>
                </c:pt>
                <c:pt idx="3333">
                  <c:v>62921</c:v>
                </c:pt>
                <c:pt idx="3334">
                  <c:v>62928</c:v>
                </c:pt>
                <c:pt idx="3335">
                  <c:v>62935</c:v>
                </c:pt>
                <c:pt idx="3336">
                  <c:v>62942</c:v>
                </c:pt>
                <c:pt idx="3337">
                  <c:v>62949</c:v>
                </c:pt>
                <c:pt idx="3338">
                  <c:v>62956</c:v>
                </c:pt>
                <c:pt idx="3339">
                  <c:v>62963</c:v>
                </c:pt>
                <c:pt idx="3340">
                  <c:v>62970</c:v>
                </c:pt>
                <c:pt idx="3341">
                  <c:v>62977</c:v>
                </c:pt>
                <c:pt idx="3342">
                  <c:v>62984</c:v>
                </c:pt>
                <c:pt idx="3343">
                  <c:v>62991</c:v>
                </c:pt>
                <c:pt idx="3344">
                  <c:v>62998</c:v>
                </c:pt>
                <c:pt idx="3345">
                  <c:v>63005</c:v>
                </c:pt>
                <c:pt idx="3346">
                  <c:v>63012</c:v>
                </c:pt>
                <c:pt idx="3347">
                  <c:v>63019</c:v>
                </c:pt>
                <c:pt idx="3348">
                  <c:v>63026</c:v>
                </c:pt>
                <c:pt idx="3349">
                  <c:v>63033</c:v>
                </c:pt>
                <c:pt idx="3350">
                  <c:v>63040</c:v>
                </c:pt>
                <c:pt idx="3351">
                  <c:v>63047</c:v>
                </c:pt>
                <c:pt idx="3352">
                  <c:v>63054</c:v>
                </c:pt>
                <c:pt idx="3353">
                  <c:v>63061</c:v>
                </c:pt>
                <c:pt idx="3354">
                  <c:v>63068</c:v>
                </c:pt>
                <c:pt idx="3355">
                  <c:v>63075</c:v>
                </c:pt>
                <c:pt idx="3356">
                  <c:v>63082</c:v>
                </c:pt>
                <c:pt idx="3357">
                  <c:v>63089</c:v>
                </c:pt>
                <c:pt idx="3358">
                  <c:v>63096</c:v>
                </c:pt>
                <c:pt idx="3359">
                  <c:v>63103</c:v>
                </c:pt>
                <c:pt idx="3360">
                  <c:v>63110</c:v>
                </c:pt>
                <c:pt idx="3361">
                  <c:v>63117</c:v>
                </c:pt>
                <c:pt idx="3362">
                  <c:v>63124</c:v>
                </c:pt>
                <c:pt idx="3363">
                  <c:v>63131</c:v>
                </c:pt>
                <c:pt idx="3364">
                  <c:v>63138</c:v>
                </c:pt>
                <c:pt idx="3365">
                  <c:v>63145</c:v>
                </c:pt>
                <c:pt idx="3366">
                  <c:v>63152</c:v>
                </c:pt>
                <c:pt idx="3367">
                  <c:v>63159</c:v>
                </c:pt>
                <c:pt idx="3368">
                  <c:v>63166</c:v>
                </c:pt>
                <c:pt idx="3369">
                  <c:v>63173</c:v>
                </c:pt>
                <c:pt idx="3370">
                  <c:v>63180</c:v>
                </c:pt>
                <c:pt idx="3371">
                  <c:v>63187</c:v>
                </c:pt>
                <c:pt idx="3372">
                  <c:v>63194</c:v>
                </c:pt>
                <c:pt idx="3373">
                  <c:v>63201</c:v>
                </c:pt>
                <c:pt idx="3374">
                  <c:v>63208</c:v>
                </c:pt>
                <c:pt idx="3375">
                  <c:v>63215</c:v>
                </c:pt>
                <c:pt idx="3376">
                  <c:v>63222</c:v>
                </c:pt>
                <c:pt idx="3377">
                  <c:v>63229</c:v>
                </c:pt>
                <c:pt idx="3378">
                  <c:v>63236</c:v>
                </c:pt>
                <c:pt idx="3379">
                  <c:v>63243</c:v>
                </c:pt>
                <c:pt idx="3380">
                  <c:v>63250</c:v>
                </c:pt>
                <c:pt idx="3381">
                  <c:v>63257</c:v>
                </c:pt>
                <c:pt idx="3382">
                  <c:v>63264</c:v>
                </c:pt>
                <c:pt idx="3383">
                  <c:v>63271</c:v>
                </c:pt>
                <c:pt idx="3384">
                  <c:v>63278</c:v>
                </c:pt>
                <c:pt idx="3385">
                  <c:v>63285</c:v>
                </c:pt>
                <c:pt idx="3386">
                  <c:v>63292</c:v>
                </c:pt>
                <c:pt idx="3387">
                  <c:v>63299</c:v>
                </c:pt>
                <c:pt idx="3388">
                  <c:v>63306</c:v>
                </c:pt>
                <c:pt idx="3389">
                  <c:v>63313</c:v>
                </c:pt>
                <c:pt idx="3390">
                  <c:v>63320</c:v>
                </c:pt>
                <c:pt idx="3391">
                  <c:v>63327</c:v>
                </c:pt>
                <c:pt idx="3392">
                  <c:v>63334</c:v>
                </c:pt>
                <c:pt idx="3393">
                  <c:v>63341</c:v>
                </c:pt>
                <c:pt idx="3394">
                  <c:v>63348</c:v>
                </c:pt>
                <c:pt idx="3395">
                  <c:v>63355</c:v>
                </c:pt>
                <c:pt idx="3396">
                  <c:v>63362</c:v>
                </c:pt>
                <c:pt idx="3397">
                  <c:v>63369</c:v>
                </c:pt>
                <c:pt idx="3398">
                  <c:v>63376</c:v>
                </c:pt>
                <c:pt idx="3399">
                  <c:v>63383</c:v>
                </c:pt>
                <c:pt idx="3400">
                  <c:v>63390</c:v>
                </c:pt>
                <c:pt idx="3401">
                  <c:v>63397</c:v>
                </c:pt>
                <c:pt idx="3402">
                  <c:v>63404</c:v>
                </c:pt>
                <c:pt idx="3403">
                  <c:v>63411</c:v>
                </c:pt>
                <c:pt idx="3404">
                  <c:v>63418</c:v>
                </c:pt>
                <c:pt idx="3405">
                  <c:v>63425</c:v>
                </c:pt>
                <c:pt idx="3406">
                  <c:v>63432</c:v>
                </c:pt>
                <c:pt idx="3407">
                  <c:v>63439</c:v>
                </c:pt>
                <c:pt idx="3408">
                  <c:v>63446</c:v>
                </c:pt>
                <c:pt idx="3409">
                  <c:v>63453</c:v>
                </c:pt>
                <c:pt idx="3410">
                  <c:v>63460</c:v>
                </c:pt>
                <c:pt idx="3411">
                  <c:v>63467</c:v>
                </c:pt>
                <c:pt idx="3412">
                  <c:v>63474</c:v>
                </c:pt>
                <c:pt idx="3413">
                  <c:v>63481</c:v>
                </c:pt>
                <c:pt idx="3414">
                  <c:v>63488</c:v>
                </c:pt>
                <c:pt idx="3415">
                  <c:v>63495</c:v>
                </c:pt>
                <c:pt idx="3416">
                  <c:v>63502</c:v>
                </c:pt>
                <c:pt idx="3417">
                  <c:v>63509</c:v>
                </c:pt>
                <c:pt idx="3418">
                  <c:v>63516</c:v>
                </c:pt>
                <c:pt idx="3419">
                  <c:v>63523</c:v>
                </c:pt>
                <c:pt idx="3420">
                  <c:v>63530</c:v>
                </c:pt>
                <c:pt idx="3421">
                  <c:v>63537</c:v>
                </c:pt>
                <c:pt idx="3422">
                  <c:v>63544</c:v>
                </c:pt>
                <c:pt idx="3423">
                  <c:v>63552</c:v>
                </c:pt>
                <c:pt idx="3424">
                  <c:v>63559</c:v>
                </c:pt>
                <c:pt idx="3425">
                  <c:v>63566</c:v>
                </c:pt>
                <c:pt idx="3426">
                  <c:v>63573</c:v>
                </c:pt>
                <c:pt idx="3427">
                  <c:v>63580</c:v>
                </c:pt>
                <c:pt idx="3428">
                  <c:v>63587</c:v>
                </c:pt>
                <c:pt idx="3429">
                  <c:v>63594</c:v>
                </c:pt>
                <c:pt idx="3430">
                  <c:v>63601</c:v>
                </c:pt>
                <c:pt idx="3431">
                  <c:v>63608</c:v>
                </c:pt>
                <c:pt idx="3432">
                  <c:v>63615</c:v>
                </c:pt>
                <c:pt idx="3433">
                  <c:v>63622</c:v>
                </c:pt>
                <c:pt idx="3434">
                  <c:v>63629</c:v>
                </c:pt>
                <c:pt idx="3435">
                  <c:v>63636</c:v>
                </c:pt>
                <c:pt idx="3436">
                  <c:v>63643</c:v>
                </c:pt>
                <c:pt idx="3437">
                  <c:v>63650</c:v>
                </c:pt>
                <c:pt idx="3438">
                  <c:v>63661</c:v>
                </c:pt>
                <c:pt idx="3439">
                  <c:v>63664</c:v>
                </c:pt>
                <c:pt idx="3440">
                  <c:v>63671</c:v>
                </c:pt>
                <c:pt idx="3441">
                  <c:v>63678</c:v>
                </c:pt>
                <c:pt idx="3442">
                  <c:v>63685</c:v>
                </c:pt>
                <c:pt idx="3443">
                  <c:v>63692</c:v>
                </c:pt>
                <c:pt idx="3444">
                  <c:v>63699</c:v>
                </c:pt>
                <c:pt idx="3445">
                  <c:v>63706</c:v>
                </c:pt>
                <c:pt idx="3446">
                  <c:v>63713</c:v>
                </c:pt>
                <c:pt idx="3447">
                  <c:v>63720</c:v>
                </c:pt>
                <c:pt idx="3448">
                  <c:v>63727</c:v>
                </c:pt>
                <c:pt idx="3449">
                  <c:v>63734</c:v>
                </c:pt>
                <c:pt idx="3450">
                  <c:v>63741</c:v>
                </c:pt>
                <c:pt idx="3451">
                  <c:v>63748</c:v>
                </c:pt>
                <c:pt idx="3452">
                  <c:v>63755</c:v>
                </c:pt>
                <c:pt idx="3453">
                  <c:v>63762</c:v>
                </c:pt>
                <c:pt idx="3454">
                  <c:v>63769</c:v>
                </c:pt>
                <c:pt idx="3455">
                  <c:v>63776</c:v>
                </c:pt>
                <c:pt idx="3456">
                  <c:v>63783</c:v>
                </c:pt>
                <c:pt idx="3457">
                  <c:v>63790</c:v>
                </c:pt>
                <c:pt idx="3458">
                  <c:v>63797</c:v>
                </c:pt>
                <c:pt idx="3459">
                  <c:v>63804</c:v>
                </c:pt>
                <c:pt idx="3460">
                  <c:v>63811</c:v>
                </c:pt>
                <c:pt idx="3461">
                  <c:v>63818</c:v>
                </c:pt>
                <c:pt idx="3462">
                  <c:v>63825</c:v>
                </c:pt>
                <c:pt idx="3463">
                  <c:v>63832</c:v>
                </c:pt>
                <c:pt idx="3464">
                  <c:v>63839</c:v>
                </c:pt>
                <c:pt idx="3465">
                  <c:v>63846</c:v>
                </c:pt>
                <c:pt idx="3466">
                  <c:v>63853</c:v>
                </c:pt>
                <c:pt idx="3467">
                  <c:v>63860</c:v>
                </c:pt>
                <c:pt idx="3468">
                  <c:v>63867</c:v>
                </c:pt>
                <c:pt idx="3469">
                  <c:v>63874</c:v>
                </c:pt>
                <c:pt idx="3470">
                  <c:v>63881</c:v>
                </c:pt>
                <c:pt idx="3471">
                  <c:v>63888</c:v>
                </c:pt>
                <c:pt idx="3472">
                  <c:v>63895</c:v>
                </c:pt>
                <c:pt idx="3473">
                  <c:v>63902</c:v>
                </c:pt>
                <c:pt idx="3474">
                  <c:v>63909</c:v>
                </c:pt>
                <c:pt idx="3475">
                  <c:v>63919</c:v>
                </c:pt>
                <c:pt idx="3476">
                  <c:v>63926</c:v>
                </c:pt>
                <c:pt idx="3477">
                  <c:v>63933</c:v>
                </c:pt>
                <c:pt idx="3478">
                  <c:v>63940</c:v>
                </c:pt>
                <c:pt idx="3479">
                  <c:v>63947</c:v>
                </c:pt>
                <c:pt idx="3480">
                  <c:v>63954</c:v>
                </c:pt>
                <c:pt idx="3481">
                  <c:v>63961</c:v>
                </c:pt>
                <c:pt idx="3482">
                  <c:v>63968</c:v>
                </c:pt>
                <c:pt idx="3483">
                  <c:v>63975</c:v>
                </c:pt>
                <c:pt idx="3484">
                  <c:v>63982</c:v>
                </c:pt>
                <c:pt idx="3485">
                  <c:v>63989</c:v>
                </c:pt>
                <c:pt idx="3486">
                  <c:v>63996</c:v>
                </c:pt>
                <c:pt idx="3487">
                  <c:v>64003</c:v>
                </c:pt>
                <c:pt idx="3488">
                  <c:v>64010</c:v>
                </c:pt>
                <c:pt idx="3489">
                  <c:v>64019</c:v>
                </c:pt>
                <c:pt idx="3490">
                  <c:v>64024</c:v>
                </c:pt>
                <c:pt idx="3491">
                  <c:v>64031</c:v>
                </c:pt>
                <c:pt idx="3492">
                  <c:v>64038</c:v>
                </c:pt>
                <c:pt idx="3493">
                  <c:v>64045</c:v>
                </c:pt>
                <c:pt idx="3494">
                  <c:v>64052</c:v>
                </c:pt>
                <c:pt idx="3495">
                  <c:v>64059</c:v>
                </c:pt>
                <c:pt idx="3496">
                  <c:v>64066</c:v>
                </c:pt>
                <c:pt idx="3497">
                  <c:v>64073</c:v>
                </c:pt>
                <c:pt idx="3498">
                  <c:v>64080</c:v>
                </c:pt>
                <c:pt idx="3499">
                  <c:v>64087</c:v>
                </c:pt>
                <c:pt idx="3500">
                  <c:v>64094</c:v>
                </c:pt>
                <c:pt idx="3501">
                  <c:v>64101</c:v>
                </c:pt>
                <c:pt idx="3502">
                  <c:v>64108</c:v>
                </c:pt>
                <c:pt idx="3503">
                  <c:v>64115</c:v>
                </c:pt>
                <c:pt idx="3504">
                  <c:v>64122</c:v>
                </c:pt>
                <c:pt idx="3505">
                  <c:v>64129</c:v>
                </c:pt>
                <c:pt idx="3506">
                  <c:v>64136</c:v>
                </c:pt>
                <c:pt idx="3507">
                  <c:v>64143</c:v>
                </c:pt>
                <c:pt idx="3508">
                  <c:v>64150</c:v>
                </c:pt>
                <c:pt idx="3509">
                  <c:v>64157</c:v>
                </c:pt>
                <c:pt idx="3510">
                  <c:v>64164</c:v>
                </c:pt>
                <c:pt idx="3511">
                  <c:v>64171</c:v>
                </c:pt>
                <c:pt idx="3512">
                  <c:v>64178</c:v>
                </c:pt>
                <c:pt idx="3513">
                  <c:v>64185</c:v>
                </c:pt>
                <c:pt idx="3514">
                  <c:v>64192</c:v>
                </c:pt>
                <c:pt idx="3515">
                  <c:v>64199</c:v>
                </c:pt>
                <c:pt idx="3516">
                  <c:v>64206</c:v>
                </c:pt>
                <c:pt idx="3517">
                  <c:v>64213</c:v>
                </c:pt>
                <c:pt idx="3518">
                  <c:v>64220</c:v>
                </c:pt>
                <c:pt idx="3519">
                  <c:v>64227</c:v>
                </c:pt>
                <c:pt idx="3520">
                  <c:v>64234</c:v>
                </c:pt>
                <c:pt idx="3521">
                  <c:v>64241</c:v>
                </c:pt>
                <c:pt idx="3522">
                  <c:v>64248</c:v>
                </c:pt>
                <c:pt idx="3523">
                  <c:v>64255</c:v>
                </c:pt>
                <c:pt idx="3524">
                  <c:v>64262</c:v>
                </c:pt>
                <c:pt idx="3525">
                  <c:v>64269</c:v>
                </c:pt>
                <c:pt idx="3526">
                  <c:v>64276</c:v>
                </c:pt>
                <c:pt idx="3527">
                  <c:v>64284</c:v>
                </c:pt>
                <c:pt idx="3528">
                  <c:v>64291</c:v>
                </c:pt>
                <c:pt idx="3529">
                  <c:v>64298</c:v>
                </c:pt>
                <c:pt idx="3530">
                  <c:v>64305</c:v>
                </c:pt>
                <c:pt idx="3531">
                  <c:v>64312</c:v>
                </c:pt>
                <c:pt idx="3532">
                  <c:v>64319</c:v>
                </c:pt>
                <c:pt idx="3533">
                  <c:v>64326</c:v>
                </c:pt>
              </c:numCache>
            </c:numRef>
          </c:cat>
          <c:val>
            <c:numRef>
              <c:f>[0]!ONFwd1M</c:f>
              <c:numCache>
                <c:formatCode>0.0000%</c:formatCode>
                <c:ptCount val="3534"/>
                <c:pt idx="0">
                  <c:v>-2.4460498590617163E-3</c:v>
                </c:pt>
                <c:pt idx="1">
                  <c:v>-2.4460332392628459E-3</c:v>
                </c:pt>
                <c:pt idx="2">
                  <c:v>-2.4460498590617163E-3</c:v>
                </c:pt>
                <c:pt idx="3">
                  <c:v>-2.4309936617727956E-3</c:v>
                </c:pt>
                <c:pt idx="4">
                  <c:v>-2.3984069938487451E-3</c:v>
                </c:pt>
                <c:pt idx="5">
                  <c:v>-2.3646358299433956E-3</c:v>
                </c:pt>
                <c:pt idx="6">
                  <c:v>-2.309976457834928E-3</c:v>
                </c:pt>
                <c:pt idx="7">
                  <c:v>-2.2850906109717073E-3</c:v>
                </c:pt>
                <c:pt idx="8">
                  <c:v>-2.2847136516279676E-3</c:v>
                </c:pt>
                <c:pt idx="9">
                  <c:v>-2.2782557713973972E-3</c:v>
                </c:pt>
                <c:pt idx="10">
                  <c:v>-2.2702977659827539E-3</c:v>
                </c:pt>
                <c:pt idx="11">
                  <c:v>-2.2457802434905361E-3</c:v>
                </c:pt>
                <c:pt idx="12">
                  <c:v>-2.2091161529669279E-3</c:v>
                </c:pt>
                <c:pt idx="13">
                  <c:v>-2.1843092977569256E-3</c:v>
                </c:pt>
                <c:pt idx="14">
                  <c:v>-2.1612768044443342E-3</c:v>
                </c:pt>
                <c:pt idx="15">
                  <c:v>-2.1421273213251268E-3</c:v>
                </c:pt>
                <c:pt idx="16">
                  <c:v>-2.1208795941340952E-3</c:v>
                </c:pt>
                <c:pt idx="17">
                  <c:v>-2.1208409570938613E-3</c:v>
                </c:pt>
                <c:pt idx="18">
                  <c:v>-2.1334676234863181E-3</c:v>
                </c:pt>
                <c:pt idx="19">
                  <c:v>-2.1537127265203182E-3</c:v>
                </c:pt>
                <c:pt idx="20">
                  <c:v>-2.177241891256898E-3</c:v>
                </c:pt>
                <c:pt idx="21">
                  <c:v>-2.230756220877872E-3</c:v>
                </c:pt>
                <c:pt idx="22">
                  <c:v>-2.2900523357627378E-3</c:v>
                </c:pt>
                <c:pt idx="23">
                  <c:v>-2.3222127114452817E-3</c:v>
                </c:pt>
                <c:pt idx="24">
                  <c:v>-2.3556699201687792E-3</c:v>
                </c:pt>
                <c:pt idx="25">
                  <c:v>-2.3902808258302599E-3</c:v>
                </c:pt>
                <c:pt idx="26">
                  <c:v>-2.4626157675333715E-3</c:v>
                </c:pt>
                <c:pt idx="27">
                  <c:v>-2.537398693038817E-3</c:v>
                </c:pt>
                <c:pt idx="28">
                  <c:v>-2.5756310406066518E-3</c:v>
                </c:pt>
                <c:pt idx="29">
                  <c:v>-2.6141582683347764E-3</c:v>
                </c:pt>
                <c:pt idx="30">
                  <c:v>-2.6528372403999967E-3</c:v>
                </c:pt>
                <c:pt idx="31">
                  <c:v>-2.7299646192568972E-3</c:v>
                </c:pt>
                <c:pt idx="32">
                  <c:v>-2.8062078566071236E-3</c:v>
                </c:pt>
                <c:pt idx="33">
                  <c:v>-2.843498514129017E-3</c:v>
                </c:pt>
                <c:pt idx="34">
                  <c:v>-2.8800821018082345E-3</c:v>
                </c:pt>
                <c:pt idx="35">
                  <c:v>-2.9828300529155527E-3</c:v>
                </c:pt>
                <c:pt idx="36">
                  <c:v>-3.0767195793091062E-3</c:v>
                </c:pt>
                <c:pt idx="37">
                  <c:v>-3.1043458875501528E-3</c:v>
                </c:pt>
                <c:pt idx="38">
                  <c:v>-3.1301200433997423E-3</c:v>
                </c:pt>
                <c:pt idx="39">
                  <c:v>-3.1747508400981062E-3</c:v>
                </c:pt>
                <c:pt idx="40">
                  <c:v>-3.2121769775672604E-3</c:v>
                </c:pt>
                <c:pt idx="41">
                  <c:v>-3.2286543317283645E-3</c:v>
                </c:pt>
                <c:pt idx="42">
                  <c:v>-3.2446520263773593E-3</c:v>
                </c:pt>
                <c:pt idx="43">
                  <c:v>-3.2601581788593847E-3</c:v>
                </c:pt>
                <c:pt idx="44">
                  <c:v>-3.2894425419671691E-3</c:v>
                </c:pt>
                <c:pt idx="45">
                  <c:v>-3.317029722613718E-3</c:v>
                </c:pt>
                <c:pt idx="46">
                  <c:v>-3.3298999302333598E-3</c:v>
                </c:pt>
                <c:pt idx="47">
                  <c:v>-3.3422073021549537E-3</c:v>
                </c:pt>
                <c:pt idx="48">
                  <c:v>-3.3539399556437033E-3</c:v>
                </c:pt>
                <c:pt idx="49">
                  <c:v>-3.3753984752848964E-3</c:v>
                </c:pt>
                <c:pt idx="50">
                  <c:v>-3.3948857412058331E-3</c:v>
                </c:pt>
                <c:pt idx="51">
                  <c:v>-3.4035665688625372E-3</c:v>
                </c:pt>
                <c:pt idx="52">
                  <c:v>-3.4116013841956061E-3</c:v>
                </c:pt>
                <c:pt idx="53">
                  <c:v>-3.4189783050697642E-3</c:v>
                </c:pt>
                <c:pt idx="54">
                  <c:v>-3.431447045203484E-3</c:v>
                </c:pt>
                <c:pt idx="55">
                  <c:v>-3.4416693968752909E-3</c:v>
                </c:pt>
                <c:pt idx="56">
                  <c:v>-3.445578610228317E-3</c:v>
                </c:pt>
                <c:pt idx="57">
                  <c:v>-3.4487586349518651E-3</c:v>
                </c:pt>
                <c:pt idx="58">
                  <c:v>-3.4511975887507873E-3</c:v>
                </c:pt>
                <c:pt idx="59">
                  <c:v>-3.4535127178392244E-3</c:v>
                </c:pt>
                <c:pt idx="60">
                  <c:v>-3.4534716396583676E-3</c:v>
                </c:pt>
                <c:pt idx="61">
                  <c:v>-3.4530412004940558E-3</c:v>
                </c:pt>
                <c:pt idx="62">
                  <c:v>-3.4528528682642445E-3</c:v>
                </c:pt>
                <c:pt idx="63">
                  <c:v>-3.4529386968884523E-3</c:v>
                </c:pt>
                <c:pt idx="64">
                  <c:v>-3.4541513509855903E-3</c:v>
                </c:pt>
                <c:pt idx="65">
                  <c:v>-3.4566646995148886E-3</c:v>
                </c:pt>
                <c:pt idx="66">
                  <c:v>-3.4586021418814283E-3</c:v>
                </c:pt>
                <c:pt idx="67">
                  <c:v>-3.4610060690187794E-3</c:v>
                </c:pt>
                <c:pt idx="68">
                  <c:v>-3.4639085346066523E-3</c:v>
                </c:pt>
                <c:pt idx="69">
                  <c:v>-3.4715020543929498E-3</c:v>
                </c:pt>
                <c:pt idx="70">
                  <c:v>-3.4811448617722007E-3</c:v>
                </c:pt>
                <c:pt idx="71">
                  <c:v>-3.4870208294446314E-3</c:v>
                </c:pt>
                <c:pt idx="72">
                  <c:v>-3.493587659244568E-3</c:v>
                </c:pt>
                <c:pt idx="73">
                  <c:v>-3.5008774052514013E-3</c:v>
                </c:pt>
                <c:pt idx="74">
                  <c:v>-3.5179925080930374E-3</c:v>
                </c:pt>
                <c:pt idx="75">
                  <c:v>-3.5379066283791616E-3</c:v>
                </c:pt>
                <c:pt idx="76">
                  <c:v>-3.5492917635737697E-3</c:v>
                </c:pt>
                <c:pt idx="77">
                  <c:v>-3.5615921380927063E-3</c:v>
                </c:pt>
                <c:pt idx="78">
                  <c:v>-3.5748398059753939E-3</c:v>
                </c:pt>
                <c:pt idx="79">
                  <c:v>-3.604616962649132E-3</c:v>
                </c:pt>
                <c:pt idx="80">
                  <c:v>-3.637944487495659E-3</c:v>
                </c:pt>
                <c:pt idx="81">
                  <c:v>-3.656409429511065E-3</c:v>
                </c:pt>
                <c:pt idx="82">
                  <c:v>-3.6760139875680053E-3</c:v>
                </c:pt>
                <c:pt idx="83">
                  <c:v>-3.6965223053719853E-3</c:v>
                </c:pt>
                <c:pt idx="84">
                  <c:v>-3.7366030648433579E-3</c:v>
                </c:pt>
                <c:pt idx="85">
                  <c:v>-3.7752340160412956E-3</c:v>
                </c:pt>
                <c:pt idx="86">
                  <c:v>-3.7937147870348298E-3</c:v>
                </c:pt>
                <c:pt idx="87">
                  <c:v>-3.811675396114822E-3</c:v>
                </c:pt>
                <c:pt idx="88">
                  <c:v>-3.8290951935993078E-3</c:v>
                </c:pt>
                <c:pt idx="89">
                  <c:v>-3.8619874043943625E-3</c:v>
                </c:pt>
                <c:pt idx="90">
                  <c:v>-3.8929532754616858E-3</c:v>
                </c:pt>
                <c:pt idx="91">
                  <c:v>-3.9073592706984073E-3</c:v>
                </c:pt>
                <c:pt idx="92">
                  <c:v>-3.9211005566075485E-3</c:v>
                </c:pt>
                <c:pt idx="93">
                  <c:v>-3.9341564834671772E-3</c:v>
                </c:pt>
                <c:pt idx="94">
                  <c:v>-3.9578370462312051E-3</c:v>
                </c:pt>
                <c:pt idx="95">
                  <c:v>-3.97911360896952E-3</c:v>
                </c:pt>
                <c:pt idx="96">
                  <c:v>-3.9884329965111931E-3</c:v>
                </c:pt>
                <c:pt idx="97">
                  <c:v>-3.9969431273911837E-3</c:v>
                </c:pt>
                <c:pt idx="98">
                  <c:v>-4.0046233517676555E-3</c:v>
                </c:pt>
                <c:pt idx="99">
                  <c:v>-4.0170693722219042E-3</c:v>
                </c:pt>
                <c:pt idx="100">
                  <c:v>-4.0266321921977877E-3</c:v>
                </c:pt>
                <c:pt idx="101">
                  <c:v>-4.0298531396265602E-3</c:v>
                </c:pt>
                <c:pt idx="102">
                  <c:v>-4.032120282779772E-3</c:v>
                </c:pt>
                <c:pt idx="103">
                  <c:v>-4.0334129718155864E-3</c:v>
                </c:pt>
                <c:pt idx="104">
                  <c:v>-4.0326017485670107E-3</c:v>
                </c:pt>
                <c:pt idx="105">
                  <c:v>-4.0286538511580261E-3</c:v>
                </c:pt>
                <c:pt idx="106">
                  <c:v>-4.0261422969134486E-3</c:v>
                </c:pt>
                <c:pt idx="107">
                  <c:v>-4.0239426854205007E-3</c:v>
                </c:pt>
                <c:pt idx="108">
                  <c:v>-4.0220698460169402E-3</c:v>
                </c:pt>
                <c:pt idx="109">
                  <c:v>-4.0194426764950109E-3</c:v>
                </c:pt>
                <c:pt idx="110">
                  <c:v>-4.0181427985297447E-3</c:v>
                </c:pt>
                <c:pt idx="111">
                  <c:v>-4.0181262612382085E-3</c:v>
                </c:pt>
                <c:pt idx="112">
                  <c:v>-4.0185254727420627E-3</c:v>
                </c:pt>
                <c:pt idx="113">
                  <c:v>-4.0193552622991291E-3</c:v>
                </c:pt>
                <c:pt idx="114">
                  <c:v>-4.0224793026588657E-3</c:v>
                </c:pt>
                <c:pt idx="115">
                  <c:v>-4.0272767899329764E-3</c:v>
                </c:pt>
                <c:pt idx="116">
                  <c:v>-4.0304819113012869E-3</c:v>
                </c:pt>
                <c:pt idx="117">
                  <c:v>-4.0342065873089084E-3</c:v>
                </c:pt>
                <c:pt idx="118">
                  <c:v>-4.0384656471736946E-3</c:v>
                </c:pt>
                <c:pt idx="119">
                  <c:v>-4.0487936577804362E-3</c:v>
                </c:pt>
                <c:pt idx="120">
                  <c:v>-4.0611423146774683E-3</c:v>
                </c:pt>
                <c:pt idx="121">
                  <c:v>-4.0682957355331339E-3</c:v>
                </c:pt>
                <c:pt idx="122">
                  <c:v>-4.0760725166322231E-3</c:v>
                </c:pt>
                <c:pt idx="123">
                  <c:v>-4.0844874873924297E-3</c:v>
                </c:pt>
                <c:pt idx="124">
                  <c:v>-4.1034721007271457E-3</c:v>
                </c:pt>
                <c:pt idx="125">
                  <c:v>-4.1248258553583383E-3</c:v>
                </c:pt>
                <c:pt idx="126">
                  <c:v>-4.1364953250289105E-3</c:v>
                </c:pt>
                <c:pt idx="127">
                  <c:v>-4.1480905632385046E-3</c:v>
                </c:pt>
                <c:pt idx="128">
                  <c:v>-4.1594484076634686E-3</c:v>
                </c:pt>
                <c:pt idx="129">
                  <c:v>-4.1812941753116561E-3</c:v>
                </c:pt>
                <c:pt idx="130">
                  <c:v>-4.2023856746453703E-3</c:v>
                </c:pt>
                <c:pt idx="131">
                  <c:v>-4.2124664206832918E-3</c:v>
                </c:pt>
                <c:pt idx="132">
                  <c:v>-4.2222737209751671E-3</c:v>
                </c:pt>
                <c:pt idx="133">
                  <c:v>-4.2318015672071496E-3</c:v>
                </c:pt>
                <c:pt idx="134">
                  <c:v>-4.24984553152985E-3</c:v>
                </c:pt>
                <c:pt idx="135">
                  <c:v>-4.2669982372656179E-3</c:v>
                </c:pt>
                <c:pt idx="136">
                  <c:v>-4.2750386830947562E-3</c:v>
                </c:pt>
                <c:pt idx="137">
                  <c:v>-4.2827636228626176E-3</c:v>
                </c:pt>
                <c:pt idx="138">
                  <c:v>-4.2901670479755794E-3</c:v>
                </c:pt>
                <c:pt idx="139">
                  <c:v>-4.3038206865153583E-3</c:v>
                </c:pt>
                <c:pt idx="140">
                  <c:v>-4.3164454301258814E-3</c:v>
                </c:pt>
                <c:pt idx="141">
                  <c:v>-4.3221511529001333E-3</c:v>
                </c:pt>
                <c:pt idx="142">
                  <c:v>-4.3274993092978775E-3</c:v>
                </c:pt>
                <c:pt idx="143">
                  <c:v>-4.3324838906055874E-3</c:v>
                </c:pt>
                <c:pt idx="144">
                  <c:v>-4.3411587433883625E-3</c:v>
                </c:pt>
                <c:pt idx="145">
                  <c:v>-4.3486662932235021E-3</c:v>
                </c:pt>
                <c:pt idx="146">
                  <c:v>-4.3517428699768601E-3</c:v>
                </c:pt>
                <c:pt idx="147">
                  <c:v>-4.3544198199985118E-3</c:v>
                </c:pt>
                <c:pt idx="148">
                  <c:v>-4.3566911344949943E-3</c:v>
                </c:pt>
                <c:pt idx="149">
                  <c:v>-4.3604759126925074E-3</c:v>
                </c:pt>
                <c:pt idx="150">
                  <c:v>-4.3644059042380334E-3</c:v>
                </c:pt>
                <c:pt idx="151">
                  <c:v>-4.366407080262924E-3</c:v>
                </c:pt>
                <c:pt idx="152">
                  <c:v>-4.3684493357476484E-3</c:v>
                </c:pt>
                <c:pt idx="153">
                  <c:v>-4.3705350218914418E-3</c:v>
                </c:pt>
                <c:pt idx="154">
                  <c:v>-4.37480975250093E-3</c:v>
                </c:pt>
                <c:pt idx="155">
                  <c:v>-4.3793590908469682E-3</c:v>
                </c:pt>
                <c:pt idx="156">
                  <c:v>-4.3816971940380256E-3</c:v>
                </c:pt>
                <c:pt idx="157">
                  <c:v>-4.3840928335647789E-3</c:v>
                </c:pt>
                <c:pt idx="158">
                  <c:v>-4.3865483601868149E-3</c:v>
                </c:pt>
                <c:pt idx="159">
                  <c:v>-4.3916172181868163E-3</c:v>
                </c:pt>
                <c:pt idx="160">
                  <c:v>-4.397016358135275E-3</c:v>
                </c:pt>
                <c:pt idx="161">
                  <c:v>-4.3998065852646207E-3</c:v>
                </c:pt>
                <c:pt idx="162">
                  <c:v>-4.4026708051259078E-3</c:v>
                </c:pt>
                <c:pt idx="163">
                  <c:v>-4.4056113690382759E-3</c:v>
                </c:pt>
                <c:pt idx="164">
                  <c:v>-4.4117046657987657E-3</c:v>
                </c:pt>
                <c:pt idx="165">
                  <c:v>-4.4181840824286667E-3</c:v>
                </c:pt>
                <c:pt idx="166">
                  <c:v>-4.4215416299886456E-3</c:v>
                </c:pt>
                <c:pt idx="167">
                  <c:v>-4.4249896270365241E-3</c:v>
                </c:pt>
                <c:pt idx="168">
                  <c:v>-4.4285304247715374E-3</c:v>
                </c:pt>
                <c:pt idx="169">
                  <c:v>-4.4358784504527904E-3</c:v>
                </c:pt>
                <c:pt idx="170">
                  <c:v>-4.4436350006415992E-3</c:v>
                </c:pt>
                <c:pt idx="171">
                  <c:v>-4.447472132373953E-3</c:v>
                </c:pt>
                <c:pt idx="172">
                  <c:v>-4.4512102166960332E-3</c:v>
                </c:pt>
                <c:pt idx="173">
                  <c:v>-4.4548483095230296E-3</c:v>
                </c:pt>
                <c:pt idx="174">
                  <c:v>-4.46173116960491E-3</c:v>
                </c:pt>
                <c:pt idx="175">
                  <c:v>-4.4683818782287332E-3</c:v>
                </c:pt>
                <c:pt idx="176">
                  <c:v>-4.4715058484312564E-3</c:v>
                </c:pt>
                <c:pt idx="177">
                  <c:v>-4.4745241610710806E-3</c:v>
                </c:pt>
                <c:pt idx="178">
                  <c:v>-4.4774358720633955E-3</c:v>
                </c:pt>
                <c:pt idx="179">
                  <c:v>-4.4828434103871828E-3</c:v>
                </c:pt>
                <c:pt idx="180">
                  <c:v>-4.4879978126655118E-3</c:v>
                </c:pt>
                <c:pt idx="181">
                  <c:v>-4.4903623504310985E-3</c:v>
                </c:pt>
                <c:pt idx="182">
                  <c:v>-4.4926146207613371E-3</c:v>
                </c:pt>
                <c:pt idx="183">
                  <c:v>-4.4947536791317688E-3</c:v>
                </c:pt>
                <c:pt idx="184">
                  <c:v>-4.4985934856178744E-3</c:v>
                </c:pt>
                <c:pt idx="185">
                  <c:v>-4.5021589083615865E-3</c:v>
                </c:pt>
                <c:pt idx="186">
                  <c:v>-4.5037177429829711E-3</c:v>
                </c:pt>
                <c:pt idx="187">
                  <c:v>-4.5051577000165821E-3</c:v>
                </c:pt>
                <c:pt idx="188">
                  <c:v>-4.5064778350578649E-3</c:v>
                </c:pt>
                <c:pt idx="189">
                  <c:v>-4.50865750923235E-3</c:v>
                </c:pt>
                <c:pt idx="190">
                  <c:v>-4.5105412695267688E-3</c:v>
                </c:pt>
                <c:pt idx="191">
                  <c:v>-4.5112481302567176E-3</c:v>
                </c:pt>
                <c:pt idx="192">
                  <c:v>-4.5118132198318506E-3</c:v>
                </c:pt>
                <c:pt idx="193">
                  <c:v>-4.5121699874872689E-3</c:v>
                </c:pt>
                <c:pt idx="194">
                  <c:v>-4.5120668529863295E-3</c:v>
                </c:pt>
                <c:pt idx="195">
                  <c:v>-4.51130488154039E-3</c:v>
                </c:pt>
                <c:pt idx="196">
                  <c:v>-4.5105037339920884E-3</c:v>
                </c:pt>
                <c:pt idx="197">
                  <c:v>-4.5094639071674436E-3</c:v>
                </c:pt>
                <c:pt idx="198">
                  <c:v>-4.5081830359183783E-3</c:v>
                </c:pt>
                <c:pt idx="199">
                  <c:v>-4.5047496143180155E-3</c:v>
                </c:pt>
                <c:pt idx="200">
                  <c:v>-4.5006017968018952E-3</c:v>
                </c:pt>
                <c:pt idx="201">
                  <c:v>-4.4980802216532112E-3</c:v>
                </c:pt>
                <c:pt idx="202">
                  <c:v>-4.4953034095529532E-3</c:v>
                </c:pt>
                <c:pt idx="203">
                  <c:v>-4.4922689951532035E-3</c:v>
                </c:pt>
                <c:pt idx="204">
                  <c:v>-4.4852737811851284E-3</c:v>
                </c:pt>
                <c:pt idx="205">
                  <c:v>-4.4775080060821537E-3</c:v>
                </c:pt>
                <c:pt idx="206">
                  <c:v>-4.4731500990469186E-3</c:v>
                </c:pt>
                <c:pt idx="207">
                  <c:v>-4.4685203971850385E-3</c:v>
                </c:pt>
                <c:pt idx="208">
                  <c:v>-4.4636165353884039E-3</c:v>
                </c:pt>
                <c:pt idx="209">
                  <c:v>-4.452828039531731E-3</c:v>
                </c:pt>
                <c:pt idx="210">
                  <c:v>-4.4412121786985281E-3</c:v>
                </c:pt>
                <c:pt idx="211">
                  <c:v>-4.4349020352107971E-3</c:v>
                </c:pt>
                <c:pt idx="212">
                  <c:v>-4.428303539141254E-3</c:v>
                </c:pt>
                <c:pt idx="213">
                  <c:v>-4.4214143252618854E-3</c:v>
                </c:pt>
                <c:pt idx="214">
                  <c:v>-4.4078624587928772E-3</c:v>
                </c:pt>
                <c:pt idx="215">
                  <c:v>-4.3961180360385654E-3</c:v>
                </c:pt>
                <c:pt idx="216">
                  <c:v>-4.3911592345891037E-3</c:v>
                </c:pt>
                <c:pt idx="217">
                  <c:v>-4.3867775577277612E-3</c:v>
                </c:pt>
                <c:pt idx="218">
                  <c:v>-4.3829815970219954E-3</c:v>
                </c:pt>
                <c:pt idx="219">
                  <c:v>-4.3773317949291624E-3</c:v>
                </c:pt>
                <c:pt idx="220">
                  <c:v>-4.3738267483828253E-3</c:v>
                </c:pt>
                <c:pt idx="221">
                  <c:v>-4.3730882426462614E-3</c:v>
                </c:pt>
                <c:pt idx="222">
                  <c:v>-4.3729870025099871E-3</c:v>
                </c:pt>
                <c:pt idx="223">
                  <c:v>-4.3735316197013319E-3</c:v>
                </c:pt>
                <c:pt idx="224">
                  <c:v>-4.3767634571123537E-3</c:v>
                </c:pt>
                <c:pt idx="225">
                  <c:v>-4.3823404922926912E-3</c:v>
                </c:pt>
                <c:pt idx="226">
                  <c:v>-4.3862432691543773E-3</c:v>
                </c:pt>
                <c:pt idx="227">
                  <c:v>-4.3908434526684914E-3</c:v>
                </c:pt>
                <c:pt idx="228">
                  <c:v>-4.3961496342026507E-3</c:v>
                </c:pt>
                <c:pt idx="229">
                  <c:v>-4.4129391107017302E-3</c:v>
                </c:pt>
                <c:pt idx="230">
                  <c:v>-4.4335712176346576E-3</c:v>
                </c:pt>
                <c:pt idx="231">
                  <c:v>-4.443293810005855E-3</c:v>
                </c:pt>
                <c:pt idx="232">
                  <c:v>-4.4537825411694598E-3</c:v>
                </c:pt>
                <c:pt idx="233">
                  <c:v>-4.4773010718390793E-3</c:v>
                </c:pt>
                <c:pt idx="234">
                  <c:v>-4.5054726101145803E-3</c:v>
                </c:pt>
                <c:pt idx="235">
                  <c:v>-4.5226853746482831E-3</c:v>
                </c:pt>
                <c:pt idx="236">
                  <c:v>-4.5391425659779827E-3</c:v>
                </c:pt>
                <c:pt idx="237">
                  <c:v>-4.5548338674361588E-3</c:v>
                </c:pt>
                <c:pt idx="238">
                  <c:v>-4.5835535601668198E-3</c:v>
                </c:pt>
                <c:pt idx="239">
                  <c:v>-4.6097338363670914E-3</c:v>
                </c:pt>
                <c:pt idx="240">
                  <c:v>-4.6214409350975316E-3</c:v>
                </c:pt>
                <c:pt idx="241">
                  <c:v>-4.6323202427922539E-3</c:v>
                </c:pt>
                <c:pt idx="242">
                  <c:v>-4.6423614425039617E-3</c:v>
                </c:pt>
                <c:pt idx="243">
                  <c:v>-4.6595382536240848E-3</c:v>
                </c:pt>
                <c:pt idx="244">
                  <c:v>-4.6739388234540158E-3</c:v>
                </c:pt>
                <c:pt idx="245">
                  <c:v>-4.679634729960469E-3</c:v>
                </c:pt>
                <c:pt idx="246">
                  <c:v>-4.6844306271198732E-3</c:v>
                </c:pt>
                <c:pt idx="247">
                  <c:v>-4.6883161979449639E-3</c:v>
                </c:pt>
                <c:pt idx="248">
                  <c:v>-4.6929401562012529E-3</c:v>
                </c:pt>
                <c:pt idx="249">
                  <c:v>-4.694548880754823E-3</c:v>
                </c:pt>
                <c:pt idx="250">
                  <c:v>-4.6937280666980996E-3</c:v>
                </c:pt>
                <c:pt idx="251">
                  <c:v>-4.6919350247431879E-3</c:v>
                </c:pt>
                <c:pt idx="252">
                  <c:v>-4.6891594379427914E-3</c:v>
                </c:pt>
                <c:pt idx="253">
                  <c:v>-4.6802206832330384E-3</c:v>
                </c:pt>
                <c:pt idx="254">
                  <c:v>-4.6680253034603325E-3</c:v>
                </c:pt>
                <c:pt idx="255">
                  <c:v>-4.660182238103161E-3</c:v>
                </c:pt>
                <c:pt idx="256">
                  <c:v>-4.6512947259769177E-3</c:v>
                </c:pt>
                <c:pt idx="257">
                  <c:v>-4.6466464312278077E-3</c:v>
                </c:pt>
                <c:pt idx="258">
                  <c:v>-4.6471044150653285E-3</c:v>
                </c:pt>
                <c:pt idx="259">
                  <c:v>-4.6475992062067206E-3</c:v>
                </c:pt>
                <c:pt idx="260">
                  <c:v>-4.6477752084594925E-3</c:v>
                </c:pt>
                <c:pt idx="261">
                  <c:v>-4.6479264835319611E-3</c:v>
                </c:pt>
                <c:pt idx="262">
                  <c:v>-4.6480531060844044E-3</c:v>
                </c:pt>
                <c:pt idx="263">
                  <c:v>-4.6481645326590382E-3</c:v>
                </c:pt>
                <c:pt idx="264">
                  <c:v>-4.6483145633402501E-3</c:v>
                </c:pt>
                <c:pt idx="265">
                  <c:v>-4.6483190428769916E-3</c:v>
                </c:pt>
                <c:pt idx="266">
                  <c:v>-4.6482993176155674E-3</c:v>
                </c:pt>
                <c:pt idx="267">
                  <c:v>-4.6482554624960315E-3</c:v>
                </c:pt>
                <c:pt idx="268">
                  <c:v>-4.6480276794902409E-3</c:v>
                </c:pt>
                <c:pt idx="269">
                  <c:v>-4.6478402354832582E-3</c:v>
                </c:pt>
                <c:pt idx="270">
                  <c:v>-4.6476768503378452E-3</c:v>
                </c:pt>
                <c:pt idx="271">
                  <c:v>-4.6474897833359563E-3</c:v>
                </c:pt>
                <c:pt idx="272">
                  <c:v>-4.6472791088980614E-3</c:v>
                </c:pt>
                <c:pt idx="273">
                  <c:v>-4.6467194630350761E-3</c:v>
                </c:pt>
                <c:pt idx="274">
                  <c:v>-4.6462018307513731E-3</c:v>
                </c:pt>
                <c:pt idx="275">
                  <c:v>-4.6458742394372976E-3</c:v>
                </c:pt>
                <c:pt idx="276">
                  <c:v>-4.645523488768788E-3</c:v>
                </c:pt>
                <c:pt idx="277">
                  <c:v>-4.645149653326186E-3</c:v>
                </c:pt>
                <c:pt idx="278">
                  <c:v>-4.6442654908895875E-3</c:v>
                </c:pt>
                <c:pt idx="279">
                  <c:v>-4.6434249574600628E-3</c:v>
                </c:pt>
                <c:pt idx="280">
                  <c:v>-4.6429368182510089E-3</c:v>
                </c:pt>
                <c:pt idx="281">
                  <c:v>-4.6424260421495944E-3</c:v>
                </c:pt>
                <c:pt idx="282">
                  <c:v>-4.6418927040559055E-3</c:v>
                </c:pt>
                <c:pt idx="283">
                  <c:v>-4.6406913705432373E-3</c:v>
                </c:pt>
                <c:pt idx="284">
                  <c:v>-4.6395352236450194E-3</c:v>
                </c:pt>
                <c:pt idx="285">
                  <c:v>-4.638890194734735E-3</c:v>
                </c:pt>
                <c:pt idx="286">
                  <c:v>-4.6382230517938439E-3</c:v>
                </c:pt>
                <c:pt idx="287">
                  <c:v>-4.6375338693627199E-3</c:v>
                </c:pt>
                <c:pt idx="288">
                  <c:v>-4.6360227093789064E-3</c:v>
                </c:pt>
                <c:pt idx="289">
                  <c:v>-4.6345582375018068E-3</c:v>
                </c:pt>
                <c:pt idx="290">
                  <c:v>-4.6337599774437521E-3</c:v>
                </c:pt>
                <c:pt idx="291">
                  <c:v>-4.6329401258171643E-3</c:v>
                </c:pt>
                <c:pt idx="292">
                  <c:v>-4.6320987571624173E-3</c:v>
                </c:pt>
                <c:pt idx="293">
                  <c:v>-4.6302851149260249E-3</c:v>
                </c:pt>
                <c:pt idx="294">
                  <c:v>-4.6285196073458934E-3</c:v>
                </c:pt>
                <c:pt idx="295">
                  <c:v>-4.6275717742938483E-3</c:v>
                </c:pt>
                <c:pt idx="296">
                  <c:v>-4.6266028722552477E-3</c:v>
                </c:pt>
                <c:pt idx="297">
                  <c:v>-4.6256129759703057E-3</c:v>
                </c:pt>
                <c:pt idx="298">
                  <c:v>-4.6235041945275057E-3</c:v>
                </c:pt>
                <c:pt idx="299">
                  <c:v>-4.621444941212971E-3</c:v>
                </c:pt>
                <c:pt idx="300">
                  <c:v>-4.6203511935605235E-3</c:v>
                </c:pt>
                <c:pt idx="301">
                  <c:v>-4.6192368993835942E-3</c:v>
                </c:pt>
                <c:pt idx="302">
                  <c:v>-4.6181021337021733E-3</c:v>
                </c:pt>
                <c:pt idx="303">
                  <c:v>-4.615705555592875E-3</c:v>
                </c:pt>
                <c:pt idx="304">
                  <c:v>-4.6133598473785398E-3</c:v>
                </c:pt>
                <c:pt idx="305">
                  <c:v>-4.6121238432395018E-3</c:v>
                </c:pt>
                <c:pt idx="306">
                  <c:v>-4.6108678154777039E-3</c:v>
                </c:pt>
                <c:pt idx="307">
                  <c:v>-4.6068427012357915E-3</c:v>
                </c:pt>
                <c:pt idx="308">
                  <c:v>-4.6029153316862192E-3</c:v>
                </c:pt>
                <c:pt idx="309">
                  <c:v>-4.6015212284933327E-3</c:v>
                </c:pt>
                <c:pt idx="310">
                  <c:v>-4.6001076987201017E-3</c:v>
                </c:pt>
                <c:pt idx="311">
                  <c:v>-4.5971575515268981E-3</c:v>
                </c:pt>
                <c:pt idx="312">
                  <c:v>-4.5942608089877268E-3</c:v>
                </c:pt>
                <c:pt idx="313">
                  <c:v>-4.592751267016304E-3</c:v>
                </c:pt>
                <c:pt idx="314">
                  <c:v>-4.5912227465860767E-3</c:v>
                </c:pt>
                <c:pt idx="315">
                  <c:v>-4.5896753224372588E-3</c:v>
                </c:pt>
                <c:pt idx="316">
                  <c:v>-4.5856252770282158E-3</c:v>
                </c:pt>
                <c:pt idx="317">
                  <c:v>-4.5816572572254799E-3</c:v>
                </c:pt>
                <c:pt idx="318">
                  <c:v>-4.579997978111372E-3</c:v>
                </c:pt>
                <c:pt idx="319">
                  <c:v>-4.5783203176208431E-3</c:v>
                </c:pt>
                <c:pt idx="320">
                  <c:v>-4.5748459615113646E-3</c:v>
                </c:pt>
                <c:pt idx="321">
                  <c:v>-4.5714273571784148E-3</c:v>
                </c:pt>
                <c:pt idx="322">
                  <c:v>-4.5696589106691832E-3</c:v>
                </c:pt>
                <c:pt idx="323">
                  <c:v>-4.5678725308651025E-3</c:v>
                </c:pt>
                <c:pt idx="324">
                  <c:v>-4.5660682925863227E-3</c:v>
                </c:pt>
                <c:pt idx="325">
                  <c:v>-4.5623428400531907E-3</c:v>
                </c:pt>
                <c:pt idx="326">
                  <c:v>-4.5586742466507957E-3</c:v>
                </c:pt>
                <c:pt idx="327">
                  <c:v>-4.5567818353031697E-3</c:v>
                </c:pt>
                <c:pt idx="328">
                  <c:v>-4.5548720133226084E-3</c:v>
                </c:pt>
                <c:pt idx="329">
                  <c:v>-4.5529448553693896E-3</c:v>
                </c:pt>
                <c:pt idx="330">
                  <c:v>-4.5489756440364459E-3</c:v>
                </c:pt>
                <c:pt idx="331">
                  <c:v>-4.5450643571953719E-3</c:v>
                </c:pt>
                <c:pt idx="332">
                  <c:v>-4.5430516393230036E-3</c:v>
                </c:pt>
                <c:pt idx="333">
                  <c:v>-4.5410220334396456E-3</c:v>
                </c:pt>
                <c:pt idx="334">
                  <c:v>-4.5389756141656079E-3</c:v>
                </c:pt>
                <c:pt idx="335">
                  <c:v>-4.5347699807374298E-3</c:v>
                </c:pt>
                <c:pt idx="336">
                  <c:v>-4.5306232969277715E-3</c:v>
                </c:pt>
                <c:pt idx="337">
                  <c:v>-4.5284939308043448E-3</c:v>
                </c:pt>
                <c:pt idx="338">
                  <c:v>-4.5263481993718102E-3</c:v>
                </c:pt>
                <c:pt idx="339">
                  <c:v>-4.5241861770906056E-3</c:v>
                </c:pt>
                <c:pt idx="340">
                  <c:v>-4.5197514574191189E-3</c:v>
                </c:pt>
                <c:pt idx="341">
                  <c:v>-4.5153766740035906E-3</c:v>
                </c:pt>
                <c:pt idx="342">
                  <c:v>-4.5131343180226935E-3</c:v>
                </c:pt>
                <c:pt idx="343">
                  <c:v>-4.5108761191547941E-3</c:v>
                </c:pt>
                <c:pt idx="344">
                  <c:v>-4.5086021522600106E-3</c:v>
                </c:pt>
                <c:pt idx="345">
                  <c:v>-4.5039456814510714E-3</c:v>
                </c:pt>
                <c:pt idx="346">
                  <c:v>-4.499350096538457E-3</c:v>
                </c:pt>
                <c:pt idx="347">
                  <c:v>-4.4969984088938375E-3</c:v>
                </c:pt>
                <c:pt idx="348">
                  <c:v>-4.4946314011440336E-3</c:v>
                </c:pt>
                <c:pt idx="349">
                  <c:v>-4.4922491477894511E-3</c:v>
                </c:pt>
                <c:pt idx="350">
                  <c:v>-4.4873782600296508E-3</c:v>
                </c:pt>
                <c:pt idx="351">
                  <c:v>-4.4825691726479988E-3</c:v>
                </c:pt>
                <c:pt idx="352">
                  <c:v>-4.480111811693277E-3</c:v>
                </c:pt>
                <c:pt idx="353">
                  <c:v>-4.4776396531753804E-3</c:v>
                </c:pt>
                <c:pt idx="354">
                  <c:v>-4.475152771794555E-3</c:v>
                </c:pt>
                <c:pt idx="355">
                  <c:v>-4.4700748004977697E-3</c:v>
                </c:pt>
                <c:pt idx="356">
                  <c:v>-4.4650595104478441E-3</c:v>
                </c:pt>
                <c:pt idx="357">
                  <c:v>-4.4625001344966719E-3</c:v>
                </c:pt>
                <c:pt idx="358">
                  <c:v>-4.4599264835643027E-3</c:v>
                </c:pt>
                <c:pt idx="359">
                  <c:v>-4.4573386323909503E-3</c:v>
                </c:pt>
                <c:pt idx="360">
                  <c:v>-4.452060910078437E-3</c:v>
                </c:pt>
                <c:pt idx="361">
                  <c:v>-4.4468467180935889E-3</c:v>
                </c:pt>
                <c:pt idx="362">
                  <c:v>-4.4441889854196504E-3</c:v>
                </c:pt>
                <c:pt idx="363">
                  <c:v>-4.4415175004264285E-3</c:v>
                </c:pt>
                <c:pt idx="364">
                  <c:v>-4.4388323377742012E-3</c:v>
                </c:pt>
                <c:pt idx="365">
                  <c:v>-4.4333621960479519E-3</c:v>
                </c:pt>
                <c:pt idx="366">
                  <c:v>-4.4279564037408292E-3</c:v>
                </c:pt>
                <c:pt idx="367">
                  <c:v>-4.4252039726577763E-3</c:v>
                </c:pt>
                <c:pt idx="368">
                  <c:v>-4.4224383118374178E-3</c:v>
                </c:pt>
                <c:pt idx="369">
                  <c:v>-4.4196594960199675E-3</c:v>
                </c:pt>
                <c:pt idx="370">
                  <c:v>-4.4140042657492273E-3</c:v>
                </c:pt>
                <c:pt idx="371">
                  <c:v>-4.408414175345321E-3</c:v>
                </c:pt>
                <c:pt idx="372">
                  <c:v>-4.4055707042067738E-3</c:v>
                </c:pt>
                <c:pt idx="373">
                  <c:v>-4.4027145259528666E-3</c:v>
                </c:pt>
                <c:pt idx="374">
                  <c:v>-4.3998457152438775E-3</c:v>
                </c:pt>
                <c:pt idx="375">
                  <c:v>-4.3940127264585627E-3</c:v>
                </c:pt>
                <c:pt idx="376">
                  <c:v>-4.3882456413024684E-3</c:v>
                </c:pt>
                <c:pt idx="377">
                  <c:v>-4.3853147883421428E-3</c:v>
                </c:pt>
                <c:pt idx="378">
                  <c:v>-4.382371750888403E-3</c:v>
                </c:pt>
                <c:pt idx="379">
                  <c:v>-4.379416603601527E-3</c:v>
                </c:pt>
                <c:pt idx="380">
                  <c:v>-4.3734131854122893E-3</c:v>
                </c:pt>
                <c:pt idx="381">
                  <c:v>-4.3674764095680274E-3</c:v>
                </c:pt>
                <c:pt idx="382">
                  <c:v>-4.3644618330596074E-3</c:v>
                </c:pt>
                <c:pt idx="383">
                  <c:v>-4.3614355947996231E-3</c:v>
                </c:pt>
                <c:pt idx="384">
                  <c:v>-4.3583977692485121E-3</c:v>
                </c:pt>
                <c:pt idx="385">
                  <c:v>-4.3522312500066107E-3</c:v>
                </c:pt>
                <c:pt idx="386">
                  <c:v>-4.346132088257626E-3</c:v>
                </c:pt>
                <c:pt idx="387">
                  <c:v>-4.3430374467146038E-3</c:v>
                </c:pt>
                <c:pt idx="388">
                  <c:v>-4.3399316657621867E-3</c:v>
                </c:pt>
                <c:pt idx="389">
                  <c:v>-4.3368148202205248E-3</c:v>
                </c:pt>
                <c:pt idx="390">
                  <c:v>-4.3304925274778583E-3</c:v>
                </c:pt>
                <c:pt idx="391">
                  <c:v>-4.3242382856467643E-3</c:v>
                </c:pt>
                <c:pt idx="392">
                  <c:v>-4.3210672371829517E-3</c:v>
                </c:pt>
                <c:pt idx="393">
                  <c:v>-4.317885571971658E-3</c:v>
                </c:pt>
                <c:pt idx="394">
                  <c:v>-4.3146933647930652E-3</c:v>
                </c:pt>
                <c:pt idx="395">
                  <c:v>-4.3082226252089129E-3</c:v>
                </c:pt>
                <c:pt idx="396">
                  <c:v>-4.3018206098510703E-3</c:v>
                </c:pt>
                <c:pt idx="397">
                  <c:v>-4.2985768126202473E-3</c:v>
                </c:pt>
                <c:pt idx="398">
                  <c:v>-4.295322921583633E-3</c:v>
                </c:pt>
                <c:pt idx="399">
                  <c:v>-4.2920590111217294E-3</c:v>
                </c:pt>
                <c:pt idx="400">
                  <c:v>-4.2854471505160419E-3</c:v>
                </c:pt>
                <c:pt idx="401">
                  <c:v>-4.2789046687863319E-3</c:v>
                </c:pt>
                <c:pt idx="402">
                  <c:v>-4.2755917815018307E-3</c:v>
                </c:pt>
                <c:pt idx="403">
                  <c:v>-4.2722693226338038E-3</c:v>
                </c:pt>
                <c:pt idx="404">
                  <c:v>-4.2689373671622732E-3</c:v>
                </c:pt>
                <c:pt idx="405">
                  <c:v>-4.2621917107688034E-3</c:v>
                </c:pt>
                <c:pt idx="406">
                  <c:v>-4.2555160708879214E-3</c:v>
                </c:pt>
                <c:pt idx="407">
                  <c:v>-4.2521377515436498E-3</c:v>
                </c:pt>
                <c:pt idx="408">
                  <c:v>-4.2487503834776064E-3</c:v>
                </c:pt>
                <c:pt idx="409">
                  <c:v>-4.2453540412301649E-3</c:v>
                </c:pt>
                <c:pt idx="410">
                  <c:v>-4.2384819132701423E-3</c:v>
                </c:pt>
                <c:pt idx="411">
                  <c:v>-4.2316804241915307E-3</c:v>
                </c:pt>
                <c:pt idx="412">
                  <c:v>-4.2282403312610128E-3</c:v>
                </c:pt>
                <c:pt idx="413">
                  <c:v>-4.2247917120707967E-3</c:v>
                </c:pt>
                <c:pt idx="414">
                  <c:v>-4.2213346414010644E-3</c:v>
                </c:pt>
                <c:pt idx="415">
                  <c:v>-4.2143433654961981E-3</c:v>
                </c:pt>
                <c:pt idx="416">
                  <c:v>-4.2074233368927239E-3</c:v>
                </c:pt>
                <c:pt idx="417">
                  <c:v>-4.2039251285697077E-3</c:v>
                </c:pt>
                <c:pt idx="418">
                  <c:v>-4.200418916608939E-3</c:v>
                </c:pt>
                <c:pt idx="419">
                  <c:v>-4.1969047759105038E-3</c:v>
                </c:pt>
                <c:pt idx="420">
                  <c:v>-4.189801674776561E-3</c:v>
                </c:pt>
                <c:pt idx="421">
                  <c:v>-4.1827704170671609E-3</c:v>
                </c:pt>
                <c:pt idx="422">
                  <c:v>-4.1792177517852025E-3</c:v>
                </c:pt>
                <c:pt idx="423">
                  <c:v>-4.1756576054075012E-3</c:v>
                </c:pt>
                <c:pt idx="424">
                  <c:v>-4.1720900528741112E-3</c:v>
                </c:pt>
                <c:pt idx="425">
                  <c:v>-4.1648824485074343E-3</c:v>
                </c:pt>
                <c:pt idx="426">
                  <c:v>-4.157747273070278E-3</c:v>
                </c:pt>
                <c:pt idx="427">
                  <c:v>-4.1541438089032212E-3</c:v>
                </c:pt>
                <c:pt idx="428">
                  <c:v>-4.1505333865421434E-3</c:v>
                </c:pt>
                <c:pt idx="429">
                  <c:v>-4.1469160804874505E-3</c:v>
                </c:pt>
                <c:pt idx="430">
                  <c:v>-4.139611294191603E-3</c:v>
                </c:pt>
                <c:pt idx="431">
                  <c:v>-4.1323795127778951E-3</c:v>
                </c:pt>
                <c:pt idx="432">
                  <c:v>-4.1287289083591361E-3</c:v>
                </c:pt>
                <c:pt idx="433">
                  <c:v>-4.1250718681684617E-3</c:v>
                </c:pt>
                <c:pt idx="434">
                  <c:v>-4.121408466906118E-3</c:v>
                </c:pt>
                <c:pt idx="435">
                  <c:v>-4.1140138191986253E-3</c:v>
                </c:pt>
                <c:pt idx="436">
                  <c:v>-4.1066927447452883E-3</c:v>
                </c:pt>
                <c:pt idx="437">
                  <c:v>-4.102998658108703E-3</c:v>
                </c:pt>
                <c:pt idx="438">
                  <c:v>-4.0992986584420521E-3</c:v>
                </c:pt>
                <c:pt idx="439">
                  <c:v>-4.0955928204056136E-3</c:v>
                </c:pt>
                <c:pt idx="440">
                  <c:v>-4.0881156310312861E-3</c:v>
                </c:pt>
                <c:pt idx="441">
                  <c:v>-4.0807125768482777E-3</c:v>
                </c:pt>
                <c:pt idx="442">
                  <c:v>-4.0769786664673902E-3</c:v>
                </c:pt>
                <c:pt idx="443">
                  <c:v>-4.0732393656783827E-3</c:v>
                </c:pt>
                <c:pt idx="444">
                  <c:v>-4.0694947489816613E-3</c:v>
                </c:pt>
                <c:pt idx="445">
                  <c:v>-4.0619423371923702E-3</c:v>
                </c:pt>
                <c:pt idx="446">
                  <c:v>-4.0544646174422994E-3</c:v>
                </c:pt>
                <c:pt idx="447">
                  <c:v>-4.0506945416307616E-3</c:v>
                </c:pt>
                <c:pt idx="448">
                  <c:v>-4.0469195979531136E-3</c:v>
                </c:pt>
                <c:pt idx="449">
                  <c:v>-4.0431398610696334E-3</c:v>
                </c:pt>
                <c:pt idx="450">
                  <c:v>-4.0355195451180492E-3</c:v>
                </c:pt>
                <c:pt idx="451">
                  <c:v>-4.0279744747229174E-3</c:v>
                </c:pt>
                <c:pt idx="452">
                  <c:v>-4.0241718917144453E-3</c:v>
                </c:pt>
                <c:pt idx="453">
                  <c:v>-4.0203649635817129E-3</c:v>
                </c:pt>
                <c:pt idx="454">
                  <c:v>-4.0165537646652538E-3</c:v>
                </c:pt>
                <c:pt idx="455">
                  <c:v>-4.0088728624709802E-3</c:v>
                </c:pt>
                <c:pt idx="456">
                  <c:v>-4.0012677568457278E-3</c:v>
                </c:pt>
                <c:pt idx="457">
                  <c:v>-3.9974363250339096E-3</c:v>
                </c:pt>
                <c:pt idx="458">
                  <c:v>-3.9936010705199365E-3</c:v>
                </c:pt>
                <c:pt idx="459">
                  <c:v>-3.9897620682038948E-3</c:v>
                </c:pt>
                <c:pt idx="460">
                  <c:v>-3.9820278966606892E-3</c:v>
                </c:pt>
                <c:pt idx="461">
                  <c:v>-3.9743700720462627E-3</c:v>
                </c:pt>
                <c:pt idx="462">
                  <c:v>-3.9705134497847183E-3</c:v>
                </c:pt>
                <c:pt idx="463">
                  <c:v>-3.9666535273230608E-3</c:v>
                </c:pt>
                <c:pt idx="464">
                  <c:v>-3.9627903796812802E-3</c:v>
                </c:pt>
                <c:pt idx="465">
                  <c:v>-3.9550102553631561E-3</c:v>
                </c:pt>
                <c:pt idx="466">
                  <c:v>-3.9473070286000222E-3</c:v>
                </c:pt>
                <c:pt idx="467">
                  <c:v>-3.9434288740025636E-3</c:v>
                </c:pt>
                <c:pt idx="468">
                  <c:v>-3.9395479421067137E-3</c:v>
                </c:pt>
                <c:pt idx="469">
                  <c:v>-3.9356643074528463E-3</c:v>
                </c:pt>
                <c:pt idx="470">
                  <c:v>-3.9278455460811657E-3</c:v>
                </c:pt>
                <c:pt idx="471">
                  <c:v>-3.9201042347025705E-3</c:v>
                </c:pt>
                <c:pt idx="472">
                  <c:v>-3.9162082062027537E-3</c:v>
                </c:pt>
                <c:pt idx="473">
                  <c:v>-3.9123099230264913E-3</c:v>
                </c:pt>
                <c:pt idx="474">
                  <c:v>-3.9084094596741892E-3</c:v>
                </c:pt>
                <c:pt idx="475">
                  <c:v>-3.9005593764773749E-3</c:v>
                </c:pt>
                <c:pt idx="476">
                  <c:v>-3.8927872985095036E-3</c:v>
                </c:pt>
                <c:pt idx="477">
                  <c:v>-3.8888770545408846E-3</c:v>
                </c:pt>
                <c:pt idx="478">
                  <c:v>-3.8849650783578937E-3</c:v>
                </c:pt>
                <c:pt idx="479">
                  <c:v>-3.881051444740713E-3</c:v>
                </c:pt>
                <c:pt idx="480">
                  <c:v>-3.873177354214441E-3</c:v>
                </c:pt>
                <c:pt idx="481">
                  <c:v>-3.8653818283762575E-3</c:v>
                </c:pt>
                <c:pt idx="482">
                  <c:v>-3.8614610272125205E-3</c:v>
                </c:pt>
                <c:pt idx="483">
                  <c:v>-3.8575390164163892E-3</c:v>
                </c:pt>
                <c:pt idx="484">
                  <c:v>-3.8536158707680457E-3</c:v>
                </c:pt>
                <c:pt idx="485">
                  <c:v>-3.8417575373168589E-3</c:v>
                </c:pt>
                <c:pt idx="486">
                  <c:v>-3.8300573453975417E-3</c:v>
                </c:pt>
                <c:pt idx="487">
                  <c:v>-3.8261283459917195E-3</c:v>
                </c:pt>
                <c:pt idx="488">
                  <c:v>-3.8162427560850531E-3</c:v>
                </c:pt>
                <c:pt idx="489">
                  <c:v>-3.8064767785384035E-3</c:v>
                </c:pt>
                <c:pt idx="490">
                  <c:v>-3.8025456735368834E-3</c:v>
                </c:pt>
                <c:pt idx="491">
                  <c:v>-3.7986144787671705E-3</c:v>
                </c:pt>
                <c:pt idx="492">
                  <c:v>-3.7907122479774458E-3</c:v>
                </c:pt>
                <c:pt idx="493">
                  <c:v>-3.7828902968106703E-3</c:v>
                </c:pt>
                <c:pt idx="494">
                  <c:v>-3.7789597738235869E-3</c:v>
                </c:pt>
                <c:pt idx="495">
                  <c:v>-3.7750296091898505E-3</c:v>
                </c:pt>
                <c:pt idx="496">
                  <c:v>-3.771099877409867E-3</c:v>
                </c:pt>
                <c:pt idx="497">
                  <c:v>-3.7632028917844451E-3</c:v>
                </c:pt>
                <c:pt idx="498">
                  <c:v>-3.7553867735118374E-3</c:v>
                </c:pt>
                <c:pt idx="499">
                  <c:v>-3.7514603265043078E-3</c:v>
                </c:pt>
                <c:pt idx="500">
                  <c:v>-3.747534760472071E-3</c:v>
                </c:pt>
                <c:pt idx="501">
                  <c:v>-3.7436101500754049E-3</c:v>
                </c:pt>
                <c:pt idx="502">
                  <c:v>-3.7357257214853945E-3</c:v>
                </c:pt>
                <c:pt idx="503">
                  <c:v>-3.7279227574105178E-3</c:v>
                </c:pt>
                <c:pt idx="504">
                  <c:v>-3.7240040448960343E-3</c:v>
                </c:pt>
                <c:pt idx="505">
                  <c:v>-3.7200867359388212E-3</c:v>
                </c:pt>
                <c:pt idx="506">
                  <c:v>-3.7161709050792524E-3</c:v>
                </c:pt>
                <c:pt idx="507">
                  <c:v>-3.7083063448095643E-3</c:v>
                </c:pt>
                <c:pt idx="508">
                  <c:v>-3.7005238571419241E-3</c:v>
                </c:pt>
                <c:pt idx="509">
                  <c:v>-3.6966165373542026E-3</c:v>
                </c:pt>
                <c:pt idx="510">
                  <c:v>-3.6927111435858251E-3</c:v>
                </c:pt>
                <c:pt idx="511">
                  <c:v>-3.6888077508168138E-3</c:v>
                </c:pt>
                <c:pt idx="512">
                  <c:v>-3.6821535718756238E-3</c:v>
                </c:pt>
                <c:pt idx="513">
                  <c:v>-3.6759446558276565E-3</c:v>
                </c:pt>
                <c:pt idx="514">
                  <c:v>-3.672805159604664E-3</c:v>
                </c:pt>
                <c:pt idx="515">
                  <c:v>-3.669655927449611E-3</c:v>
                </c:pt>
                <c:pt idx="516">
                  <c:v>-3.6664969512889556E-3</c:v>
                </c:pt>
                <c:pt idx="517">
                  <c:v>-3.660109266108158E-3</c:v>
                </c:pt>
                <c:pt idx="518">
                  <c:v>-3.6375863402104969E-3</c:v>
                </c:pt>
                <c:pt idx="519">
                  <c:v>-3.6145820630473224E-3</c:v>
                </c:pt>
                <c:pt idx="520">
                  <c:v>-3.5910937035099622E-3</c:v>
                </c:pt>
                <c:pt idx="521">
                  <c:v>-3.5671185305030662E-3</c:v>
                </c:pt>
                <c:pt idx="522">
                  <c:v>-3.5426538129312846E-3</c:v>
                </c:pt>
                <c:pt idx="523">
                  <c:v>-3.5176968196193314E-3</c:v>
                </c:pt>
                <c:pt idx="524">
                  <c:v>-3.4812216672941432E-3</c:v>
                </c:pt>
                <c:pt idx="525">
                  <c:v>-3.4588257084866569E-3</c:v>
                </c:pt>
                <c:pt idx="526">
                  <c:v>-3.4322315179968754E-3</c:v>
                </c:pt>
                <c:pt idx="527">
                  <c:v>-3.4051333411344586E-3</c:v>
                </c:pt>
                <c:pt idx="528">
                  <c:v>-3.3755200815299702E-3</c:v>
                </c:pt>
                <c:pt idx="529">
                  <c:v>-3.3453560231189172E-3</c:v>
                </c:pt>
                <c:pt idx="530">
                  <c:v>-3.3166561101527492E-3</c:v>
                </c:pt>
                <c:pt idx="531">
                  <c:v>-3.2874408966643287E-3</c:v>
                </c:pt>
                <c:pt idx="532">
                  <c:v>-3.2577076519979542E-3</c:v>
                </c:pt>
                <c:pt idx="533">
                  <c:v>-3.2274536446985636E-3</c:v>
                </c:pt>
                <c:pt idx="534">
                  <c:v>-3.1966761440305191E-3</c:v>
                </c:pt>
                <c:pt idx="535">
                  <c:v>-3.1653724189384391E-3</c:v>
                </c:pt>
                <c:pt idx="536">
                  <c:v>-3.1335397383269736E-3</c:v>
                </c:pt>
                <c:pt idx="537">
                  <c:v>-3.1011753712206769E-3</c:v>
                </c:pt>
                <c:pt idx="538">
                  <c:v>-3.0682765866840711E-3</c:v>
                </c:pt>
                <c:pt idx="539">
                  <c:v>-3.0348406534619343E-3</c:v>
                </c:pt>
                <c:pt idx="540">
                  <c:v>-3.0008648406587568E-3</c:v>
                </c:pt>
                <c:pt idx="541">
                  <c:v>-2.9663464171791887E-3</c:v>
                </c:pt>
                <c:pt idx="542">
                  <c:v>-2.9312826520877522E-3</c:v>
                </c:pt>
                <c:pt idx="543">
                  <c:v>-2.8956708143290655E-3</c:v>
                </c:pt>
                <c:pt idx="544">
                  <c:v>-2.8595081727678107E-3</c:v>
                </c:pt>
                <c:pt idx="545">
                  <c:v>-2.8227919963086379E-3</c:v>
                </c:pt>
                <c:pt idx="546">
                  <c:v>-2.7855195540160693E-3</c:v>
                </c:pt>
                <c:pt idx="547">
                  <c:v>-2.7476881147947552E-3</c:v>
                </c:pt>
                <c:pt idx="548">
                  <c:v>-2.7092949475893136E-3</c:v>
                </c:pt>
                <c:pt idx="549">
                  <c:v>-2.6703373211844905E-3</c:v>
                </c:pt>
                <c:pt idx="550">
                  <c:v>-2.6308125047647124E-3</c:v>
                </c:pt>
                <c:pt idx="551">
                  <c:v>-2.5907177670747572E-3</c:v>
                </c:pt>
                <c:pt idx="552">
                  <c:v>-2.5500503770592431E-3</c:v>
                </c:pt>
                <c:pt idx="553">
                  <c:v>-2.5088076037027562E-3</c:v>
                </c:pt>
                <c:pt idx="554">
                  <c:v>-2.4669867158699788E-3</c:v>
                </c:pt>
                <c:pt idx="555">
                  <c:v>-2.4245849825055288E-3</c:v>
                </c:pt>
                <c:pt idx="556">
                  <c:v>-2.3815996724341204E-3</c:v>
                </c:pt>
                <c:pt idx="557">
                  <c:v>-2.3380280546003718E-3</c:v>
                </c:pt>
                <c:pt idx="558">
                  <c:v>-2.293867397948901E-3</c:v>
                </c:pt>
                <c:pt idx="559">
                  <c:v>-2.2491149713044223E-3</c:v>
                </c:pt>
                <c:pt idx="560">
                  <c:v>-2.2037680435316176E-3</c:v>
                </c:pt>
                <c:pt idx="561">
                  <c:v>-2.1578238835751051E-3</c:v>
                </c:pt>
                <c:pt idx="562">
                  <c:v>-2.0978708598295981E-3</c:v>
                </c:pt>
                <c:pt idx="563">
                  <c:v>-2.0505513421253951E-3</c:v>
                </c:pt>
                <c:pt idx="564">
                  <c:v>-2.0095093685457144E-3</c:v>
                </c:pt>
                <c:pt idx="565">
                  <c:v>-1.9610618660959034E-3</c:v>
                </c:pt>
                <c:pt idx="566">
                  <c:v>-1.9120030856178971E-3</c:v>
                </c:pt>
                <c:pt idx="567">
                  <c:v>-1.8623302959763777E-3</c:v>
                </c:pt>
                <c:pt idx="568">
                  <c:v>-1.8120641923369263E-3</c:v>
                </c:pt>
                <c:pt idx="569">
                  <c:v>-1.7614687099731796E-3</c:v>
                </c:pt>
                <c:pt idx="570">
                  <c:v>-1.7106248969334104E-3</c:v>
                </c:pt>
                <c:pt idx="571">
                  <c:v>-1.6595392376306251E-3</c:v>
                </c:pt>
                <c:pt idx="572">
                  <c:v>-1.608218216158086E-3</c:v>
                </c:pt>
                <c:pt idx="573">
                  <c:v>-1.5566683165291195E-3</c:v>
                </c:pt>
                <c:pt idx="574">
                  <c:v>-1.5048960231567321E-3</c:v>
                </c:pt>
                <c:pt idx="575">
                  <c:v>-1.4529078199343459E-3</c:v>
                </c:pt>
                <c:pt idx="576">
                  <c:v>-1.4007101912749675E-3</c:v>
                </c:pt>
                <c:pt idx="577">
                  <c:v>-1.3483096211519552E-3</c:v>
                </c:pt>
                <c:pt idx="578">
                  <c:v>-1.2957125939383474E-3</c:v>
                </c:pt>
                <c:pt idx="579">
                  <c:v>-1.2202406800332355E-3</c:v>
                </c:pt>
                <c:pt idx="580">
                  <c:v>-1.1823732912752405E-3</c:v>
                </c:pt>
                <c:pt idx="581">
                  <c:v>-1.1368076108864145E-3</c:v>
                </c:pt>
                <c:pt idx="582">
                  <c:v>-1.0834895966826963E-3</c:v>
                </c:pt>
                <c:pt idx="583">
                  <c:v>-1.0300075464142466E-3</c:v>
                </c:pt>
                <c:pt idx="584">
                  <c:v>-9.7636794385458359E-4</c:v>
                </c:pt>
                <c:pt idx="585">
                  <c:v>-9.2257727361655384E-4</c:v>
                </c:pt>
                <c:pt idx="586">
                  <c:v>-8.6864201971348365E-4</c:v>
                </c:pt>
                <c:pt idx="587">
                  <c:v>-8.1456866639850745E-4</c:v>
                </c:pt>
                <c:pt idx="588">
                  <c:v>-7.6036369788479163E-4</c:v>
                </c:pt>
                <c:pt idx="589">
                  <c:v>-7.0603359842547064E-4</c:v>
                </c:pt>
                <c:pt idx="590">
                  <c:v>-6.5158485211380679E-4</c:v>
                </c:pt>
                <c:pt idx="591">
                  <c:v>-5.9702394328287056E-4</c:v>
                </c:pt>
                <c:pt idx="592">
                  <c:v>-5.4235735618579639E-4</c:v>
                </c:pt>
                <c:pt idx="593">
                  <c:v>-4.8759157499578265E-4</c:v>
                </c:pt>
                <c:pt idx="594">
                  <c:v>-4.3273308396596377E-4</c:v>
                </c:pt>
                <c:pt idx="595">
                  <c:v>-3.7778836730950616E-4</c:v>
                </c:pt>
                <c:pt idx="596">
                  <c:v>-3.2276390935948029E-4</c:v>
                </c:pt>
                <c:pt idx="597">
                  <c:v>-2.6766619416918047E-4</c:v>
                </c:pt>
                <c:pt idx="598">
                  <c:v>-2.1250170635145338E-4</c:v>
                </c:pt>
                <c:pt idx="599">
                  <c:v>-1.5727692975975316E-4</c:v>
                </c:pt>
                <c:pt idx="600">
                  <c:v>-1.0199834892699045E-4</c:v>
                </c:pt>
                <c:pt idx="601">
                  <c:v>-4.6672447986395582E-5</c:v>
                </c:pt>
                <c:pt idx="602">
                  <c:v>8.6942887289609416E-6</c:v>
                </c:pt>
                <c:pt idx="603">
                  <c:v>6.4095377085848781E-5</c:v>
                </c:pt>
                <c:pt idx="604">
                  <c:v>1.1952433259132533E-4</c:v>
                </c:pt>
                <c:pt idx="605">
                  <c:v>1.7497467107219222E-4</c:v>
                </c:pt>
                <c:pt idx="606">
                  <c:v>2.3043990819537896E-4</c:v>
                </c:pt>
                <c:pt idx="607">
                  <c:v>2.8591355970775112E-4</c:v>
                </c:pt>
                <c:pt idx="608">
                  <c:v>3.4138914135617426E-4</c:v>
                </c:pt>
                <c:pt idx="609">
                  <c:v>3.9686016880757791E-4</c:v>
                </c:pt>
                <c:pt idx="610">
                  <c:v>4.5232015780882762E-4</c:v>
                </c:pt>
                <c:pt idx="611">
                  <c:v>5.0776262394691685E-4</c:v>
                </c:pt>
                <c:pt idx="612">
                  <c:v>5.6318108296871117E-4</c:v>
                </c:pt>
                <c:pt idx="613">
                  <c:v>6.185690507010122E-4</c:v>
                </c:pt>
                <c:pt idx="614">
                  <c:v>6.9763000749567539E-4</c:v>
                </c:pt>
                <c:pt idx="615">
                  <c:v>7.5291710724734173E-4</c:v>
                </c:pt>
                <c:pt idx="616">
                  <c:v>7.9237464765569143E-4</c:v>
                </c:pt>
                <c:pt idx="617">
                  <c:v>8.4756721585144135E-4</c:v>
                </c:pt>
                <c:pt idx="618">
                  <c:v>9.0269594455349988E-4</c:v>
                </c:pt>
                <c:pt idx="619">
                  <c:v>9.5775434966860473E-4</c:v>
                </c:pt>
                <c:pt idx="620">
                  <c:v>1.0127725412711897E-3</c:v>
                </c:pt>
                <c:pt idx="621">
                  <c:v>1.0679636982757756E-3</c:v>
                </c:pt>
                <c:pt idx="622">
                  <c:v>1.1233632461049581E-3</c:v>
                </c:pt>
                <c:pt idx="623">
                  <c:v>1.1789702513453904E-3</c:v>
                </c:pt>
                <c:pt idx="624">
                  <c:v>1.2347837811432782E-3</c:v>
                </c:pt>
                <c:pt idx="625">
                  <c:v>1.290802901925403E-3</c:v>
                </c:pt>
                <c:pt idx="626">
                  <c:v>1.3470266805182263E-3</c:v>
                </c:pt>
                <c:pt idx="627">
                  <c:v>1.4034541838281456E-3</c:v>
                </c:pt>
                <c:pt idx="628">
                  <c:v>1.4600844785217504E-3</c:v>
                </c:pt>
                <c:pt idx="629">
                  <c:v>1.533208489160387E-3</c:v>
                </c:pt>
                <c:pt idx="630">
                  <c:v>1.6066298916861399E-3</c:v>
                </c:pt>
                <c:pt idx="631">
                  <c:v>1.663976823209623E-3</c:v>
                </c:pt>
                <c:pt idx="632">
                  <c:v>1.7297592113862947E-3</c:v>
                </c:pt>
                <c:pt idx="633">
                  <c:v>1.7792653289916416E-3</c:v>
                </c:pt>
                <c:pt idx="634">
                  <c:v>1.8372050366632919E-3</c:v>
                </c:pt>
                <c:pt idx="635">
                  <c:v>1.895340469850737E-3</c:v>
                </c:pt>
                <c:pt idx="636">
                  <c:v>1.9536706953804384E-3</c:v>
                </c:pt>
                <c:pt idx="637">
                  <c:v>2.0121947799989215E-3</c:v>
                </c:pt>
                <c:pt idx="638">
                  <c:v>2.070911790532648E-3</c:v>
                </c:pt>
                <c:pt idx="639">
                  <c:v>2.1298207936482072E-3</c:v>
                </c:pt>
                <c:pt idx="640">
                  <c:v>2.1889208563319329E-3</c:v>
                </c:pt>
                <c:pt idx="641">
                  <c:v>2.2482110450106063E-3</c:v>
                </c:pt>
                <c:pt idx="642">
                  <c:v>2.3076904267504972E-3</c:v>
                </c:pt>
                <c:pt idx="643">
                  <c:v>2.3673580681382589E-3</c:v>
                </c:pt>
                <c:pt idx="644">
                  <c:v>2.427213036000353E-3</c:v>
                </c:pt>
                <c:pt idx="645">
                  <c:v>2.487254397163241E-3</c:v>
                </c:pt>
                <c:pt idx="646">
                  <c:v>2.5474812183734485E-3</c:v>
                </c:pt>
                <c:pt idx="647">
                  <c:v>2.6078925662975649E-3</c:v>
                </c:pt>
                <c:pt idx="648">
                  <c:v>2.6684875079219239E-3</c:v>
                </c:pt>
                <c:pt idx="649">
                  <c:v>2.7292651097532428E-3</c:v>
                </c:pt>
                <c:pt idx="650">
                  <c:v>2.7902244387778552E-3</c:v>
                </c:pt>
                <c:pt idx="651">
                  <c:v>2.8513645615824146E-3</c:v>
                </c:pt>
                <c:pt idx="652">
                  <c:v>2.9126845451532546E-3</c:v>
                </c:pt>
                <c:pt idx="653">
                  <c:v>2.9741834559171565E-3</c:v>
                </c:pt>
                <c:pt idx="654">
                  <c:v>3.03586036094039E-3</c:v>
                </c:pt>
                <c:pt idx="655">
                  <c:v>3.0977143269694807E-3</c:v>
                </c:pt>
                <c:pt idx="656">
                  <c:v>3.1597444205111458E-3</c:v>
                </c:pt>
                <c:pt idx="657">
                  <c:v>3.2219497086316551E-3</c:v>
                </c:pt>
                <c:pt idx="658">
                  <c:v>3.284329257997598E-3</c:v>
                </c:pt>
                <c:pt idx="659">
                  <c:v>3.3468821351956279E-3</c:v>
                </c:pt>
                <c:pt idx="660">
                  <c:v>3.4096074072920146E-3</c:v>
                </c:pt>
                <c:pt idx="661">
                  <c:v>3.4725041407934754E-3</c:v>
                </c:pt>
                <c:pt idx="662">
                  <c:v>3.5355714026863438E-3</c:v>
                </c:pt>
                <c:pt idx="663">
                  <c:v>3.5988082595572735E-3</c:v>
                </c:pt>
                <c:pt idx="664">
                  <c:v>3.6622137782327258E-3</c:v>
                </c:pt>
                <c:pt idx="665">
                  <c:v>3.7257870253792902E-3</c:v>
                </c:pt>
                <c:pt idx="666">
                  <c:v>3.798646349792989E-3</c:v>
                </c:pt>
                <c:pt idx="667">
                  <c:v>3.8625758728283444E-3</c:v>
                </c:pt>
                <c:pt idx="668">
                  <c:v>3.9175038059902079E-3</c:v>
                </c:pt>
                <c:pt idx="669">
                  <c:v>3.9817386350460282E-3</c:v>
                </c:pt>
                <c:pt idx="670">
                  <c:v>4.0461365263855242E-3</c:v>
                </c:pt>
                <c:pt idx="671">
                  <c:v>4.1106965468351575E-3</c:v>
                </c:pt>
                <c:pt idx="672">
                  <c:v>4.1753141628930734E-3</c:v>
                </c:pt>
                <c:pt idx="673">
                  <c:v>4.2398507623975235E-3</c:v>
                </c:pt>
                <c:pt idx="674">
                  <c:v>4.3043009421506184E-3</c:v>
                </c:pt>
                <c:pt idx="675">
                  <c:v>4.3686601107051359E-3</c:v>
                </c:pt>
                <c:pt idx="676">
                  <c:v>4.4329236766138536E-3</c:v>
                </c:pt>
                <c:pt idx="677">
                  <c:v>4.4970870482696768E-3</c:v>
                </c:pt>
                <c:pt idx="678">
                  <c:v>4.561145634145447E-3</c:v>
                </c:pt>
                <c:pt idx="679">
                  <c:v>4.625094842793942E-3</c:v>
                </c:pt>
                <c:pt idx="680">
                  <c:v>4.7071471468651538E-3</c:v>
                </c:pt>
                <c:pt idx="681">
                  <c:v>4.7526467619807278E-3</c:v>
                </c:pt>
                <c:pt idx="682">
                  <c:v>4.8162402894647016E-3</c:v>
                </c:pt>
                <c:pt idx="683">
                  <c:v>4.8797060735328301E-3</c:v>
                </c:pt>
                <c:pt idx="684">
                  <c:v>4.9430395225780188E-3</c:v>
                </c:pt>
                <c:pt idx="685">
                  <c:v>5.0062360450731092E-3</c:v>
                </c:pt>
                <c:pt idx="686">
                  <c:v>5.0692910494909427E-3</c:v>
                </c:pt>
                <c:pt idx="687">
                  <c:v>5.1321999441444888E-3</c:v>
                </c:pt>
                <c:pt idx="688">
                  <c:v>5.1949581376664611E-3</c:v>
                </c:pt>
                <c:pt idx="689">
                  <c:v>5.257561038369829E-3</c:v>
                </c:pt>
                <c:pt idx="690">
                  <c:v>5.320004054567562E-3</c:v>
                </c:pt>
                <c:pt idx="691">
                  <c:v>5.3822825950522457E-3</c:v>
                </c:pt>
                <c:pt idx="692">
                  <c:v>5.4443920678970414E-3</c:v>
                </c:pt>
                <c:pt idx="693">
                  <c:v>5.5063278816547268E-3</c:v>
                </c:pt>
                <c:pt idx="694">
                  <c:v>5.5680854447981432E-3</c:v>
                </c:pt>
                <c:pt idx="695">
                  <c:v>5.629660165560324E-3</c:v>
                </c:pt>
                <c:pt idx="696">
                  <c:v>5.6910474525739829E-3</c:v>
                </c:pt>
                <c:pt idx="697">
                  <c:v>5.7522427141520893E-3</c:v>
                </c:pt>
                <c:pt idx="698">
                  <c:v>5.8132413587674847E-3</c:v>
                </c:pt>
                <c:pt idx="699">
                  <c:v>5.8740387947331385E-3</c:v>
                </c:pt>
                <c:pt idx="700">
                  <c:v>5.9346304305218922E-3</c:v>
                </c:pt>
                <c:pt idx="701">
                  <c:v>5.9950116744467152E-3</c:v>
                </c:pt>
                <c:pt idx="702">
                  <c:v>6.0551779350603852E-3</c:v>
                </c:pt>
                <c:pt idx="703">
                  <c:v>6.1151246205959353E-3</c:v>
                </c:pt>
                <c:pt idx="704">
                  <c:v>6.1748471395262072E-3</c:v>
                </c:pt>
                <c:pt idx="705">
                  <c:v>6.2343409001641703E-3</c:v>
                </c:pt>
                <c:pt idx="706">
                  <c:v>6.2936013110626021E-3</c:v>
                </c:pt>
                <c:pt idx="707">
                  <c:v>6.352623780454536E-3</c:v>
                </c:pt>
                <c:pt idx="708">
                  <c:v>6.4114037168128135E-3</c:v>
                </c:pt>
                <c:pt idx="709">
                  <c:v>6.469936528370468E-3</c:v>
                </c:pt>
                <c:pt idx="710">
                  <c:v>6.528217623760213E-3</c:v>
                </c:pt>
                <c:pt idx="711">
                  <c:v>6.5862424111351459E-3</c:v>
                </c:pt>
                <c:pt idx="712">
                  <c:v>6.6440062988881721E-3</c:v>
                </c:pt>
                <c:pt idx="713">
                  <c:v>6.7015046955720692E-3</c:v>
                </c:pt>
                <c:pt idx="714">
                  <c:v>6.7587330093399345E-3</c:v>
                </c:pt>
                <c:pt idx="715">
                  <c:v>6.8156866486646095E-3</c:v>
                </c:pt>
                <c:pt idx="716">
                  <c:v>6.8723610217791276E-3</c:v>
                </c:pt>
                <c:pt idx="717">
                  <c:v>6.9287515373162023E-3</c:v>
                </c:pt>
                <c:pt idx="718">
                  <c:v>6.984853603348995E-3</c:v>
                </c:pt>
                <c:pt idx="719">
                  <c:v>7.0406626284302831E-3</c:v>
                </c:pt>
                <c:pt idx="720">
                  <c:v>7.0961740207931001E-3</c:v>
                </c:pt>
                <c:pt idx="721">
                  <c:v>7.1513831888303514E-3</c:v>
                </c:pt>
                <c:pt idx="722">
                  <c:v>7.2062855409349424E-3</c:v>
                </c:pt>
                <c:pt idx="723">
                  <c:v>7.2608764854997787E-3</c:v>
                </c:pt>
                <c:pt idx="724">
                  <c:v>7.3152623736927325E-3</c:v>
                </c:pt>
                <c:pt idx="725">
                  <c:v>7.3696799895461851E-3</c:v>
                </c:pt>
                <c:pt idx="726">
                  <c:v>7.4241378015660331E-3</c:v>
                </c:pt>
                <c:pt idx="727">
                  <c:v>7.4786357816147842E-3</c:v>
                </c:pt>
                <c:pt idx="728">
                  <c:v>7.5331739011552656E-3</c:v>
                </c:pt>
                <c:pt idx="729">
                  <c:v>7.5877521319700492E-3</c:v>
                </c:pt>
                <c:pt idx="730">
                  <c:v>7.6423704456018982E-3</c:v>
                </c:pt>
                <c:pt idx="731">
                  <c:v>7.6970288139932563E-3</c:v>
                </c:pt>
                <c:pt idx="732">
                  <c:v>7.751727208447079E-3</c:v>
                </c:pt>
                <c:pt idx="733">
                  <c:v>7.8064656009058098E-3</c:v>
                </c:pt>
                <c:pt idx="734">
                  <c:v>7.8769022609304074E-3</c:v>
                </c:pt>
                <c:pt idx="735">
                  <c:v>7.9160622661689217E-3</c:v>
                </c:pt>
                <c:pt idx="736">
                  <c:v>7.9709204822986379E-3</c:v>
                </c:pt>
                <c:pt idx="737">
                  <c:v>8.0258185830839324E-3</c:v>
                </c:pt>
                <c:pt idx="738">
                  <c:v>8.0807565400675685E-3</c:v>
                </c:pt>
                <c:pt idx="739">
                  <c:v>8.1357343248722458E-3</c:v>
                </c:pt>
                <c:pt idx="740">
                  <c:v>8.1907519092005998E-3</c:v>
                </c:pt>
                <c:pt idx="741">
                  <c:v>8.2458092648352022E-3</c:v>
                </c:pt>
                <c:pt idx="742">
                  <c:v>8.3009063633987523E-3</c:v>
                </c:pt>
                <c:pt idx="743">
                  <c:v>8.3560431764340137E-3</c:v>
                </c:pt>
                <c:pt idx="744">
                  <c:v>8.4112196756436219E-3</c:v>
                </c:pt>
                <c:pt idx="745">
                  <c:v>8.4664358328101486E-3</c:v>
                </c:pt>
                <c:pt idx="746">
                  <c:v>8.521691619476357E-3</c:v>
                </c:pt>
                <c:pt idx="747">
                  <c:v>8.5769870074248189E-3</c:v>
                </c:pt>
                <c:pt idx="748">
                  <c:v>8.6323219681183616E-3</c:v>
                </c:pt>
                <c:pt idx="749">
                  <c:v>8.6876964734194928E-3</c:v>
                </c:pt>
                <c:pt idx="750">
                  <c:v>8.743110494950912E-3</c:v>
                </c:pt>
                <c:pt idx="751">
                  <c:v>8.7985640042553825E-3</c:v>
                </c:pt>
                <c:pt idx="752">
                  <c:v>8.8540569731954122E-3</c:v>
                </c:pt>
                <c:pt idx="753">
                  <c:v>8.9095893732338283E-3</c:v>
                </c:pt>
                <c:pt idx="754">
                  <c:v>8.9651611761532024E-3</c:v>
                </c:pt>
                <c:pt idx="755">
                  <c:v>9.0207723535762341E-3</c:v>
                </c:pt>
                <c:pt idx="756">
                  <c:v>9.0764228772854949E-3</c:v>
                </c:pt>
                <c:pt idx="757">
                  <c:v>9.1321127186638762E-3</c:v>
                </c:pt>
                <c:pt idx="758">
                  <c:v>9.1878418497337577E-3</c:v>
                </c:pt>
                <c:pt idx="759">
                  <c:v>9.2436102418780308E-3</c:v>
                </c:pt>
                <c:pt idx="760">
                  <c:v>9.299417866799331E-3</c:v>
                </c:pt>
                <c:pt idx="761">
                  <c:v>9.355264696360166E-3</c:v>
                </c:pt>
                <c:pt idx="762">
                  <c:v>9.4111507020233631E-3</c:v>
                </c:pt>
                <c:pt idx="763">
                  <c:v>9.467075855571494E-3</c:v>
                </c:pt>
                <c:pt idx="764">
                  <c:v>9.5230401285473221E-3</c:v>
                </c:pt>
                <c:pt idx="765">
                  <c:v>9.5790434926534829E-3</c:v>
                </c:pt>
                <c:pt idx="766">
                  <c:v>9.635085919672548E-3</c:v>
                </c:pt>
                <c:pt idx="767">
                  <c:v>9.6911673811472809E-3</c:v>
                </c:pt>
                <c:pt idx="768">
                  <c:v>9.7472878487803172E-3</c:v>
                </c:pt>
                <c:pt idx="769">
                  <c:v>9.8034472941943562E-3</c:v>
                </c:pt>
                <c:pt idx="770">
                  <c:v>9.867677209181025E-3</c:v>
                </c:pt>
                <c:pt idx="771">
                  <c:v>9.915883005175985E-3</c:v>
                </c:pt>
                <c:pt idx="772">
                  <c:v>9.9721592139889736E-3</c:v>
                </c:pt>
                <c:pt idx="773">
                  <c:v>1.0028474287393507E-2</c:v>
                </c:pt>
                <c:pt idx="774">
                  <c:v>1.0084828196852413E-2</c:v>
                </c:pt>
                <c:pt idx="775">
                  <c:v>1.0141220914148263E-2</c:v>
                </c:pt>
                <c:pt idx="776">
                  <c:v>1.0197588688596326E-2</c:v>
                </c:pt>
                <c:pt idx="777">
                  <c:v>1.0253706436404997E-2</c:v>
                </c:pt>
                <c:pt idx="778">
                  <c:v>1.0309550999298978E-2</c:v>
                </c:pt>
                <c:pt idx="779">
                  <c:v>1.0365118993584943E-2</c:v>
                </c:pt>
                <c:pt idx="780">
                  <c:v>1.0420407035809376E-2</c:v>
                </c:pt>
                <c:pt idx="781">
                  <c:v>1.0475411742278951E-2</c:v>
                </c:pt>
                <c:pt idx="782">
                  <c:v>1.0530129729300342E-2</c:v>
                </c:pt>
                <c:pt idx="783">
                  <c:v>1.0584557613260159E-2</c:v>
                </c:pt>
                <c:pt idx="784">
                  <c:v>1.0638692010704887E-2</c:v>
                </c:pt>
                <c:pt idx="785">
                  <c:v>1.0707856687810491E-2</c:v>
                </c:pt>
                <c:pt idx="786">
                  <c:v>1.0746066811195831E-2</c:v>
                </c:pt>
                <c:pt idx="787">
                  <c:v>1.079930044701527E-2</c:v>
                </c:pt>
                <c:pt idx="788">
                  <c:v>1.0859762746342483E-2</c:v>
                </c:pt>
                <c:pt idx="789">
                  <c:v>1.090484327157526E-2</c:v>
                </c:pt>
                <c:pt idx="790">
                  <c:v>1.0957145693089032E-2</c:v>
                </c:pt>
                <c:pt idx="791">
                  <c:v>1.1009130942554179E-2</c:v>
                </c:pt>
                <c:pt idx="792">
                  <c:v>1.1060795636437248E-2</c:v>
                </c:pt>
                <c:pt idx="793">
                  <c:v>1.1112136391044913E-2</c:v>
                </c:pt>
                <c:pt idx="794">
                  <c:v>1.1163149822683849E-2</c:v>
                </c:pt>
                <c:pt idx="795">
                  <c:v>1.1213832547740665E-2</c:v>
                </c:pt>
                <c:pt idx="796">
                  <c:v>1.1264181182681909E-2</c:v>
                </c:pt>
                <c:pt idx="797">
                  <c:v>1.1314192343734319E-2</c:v>
                </c:pt>
                <c:pt idx="798">
                  <c:v>1.1363862647364442E-2</c:v>
                </c:pt>
                <c:pt idx="799">
                  <c:v>1.1413188709878952E-2</c:v>
                </c:pt>
                <c:pt idx="800">
                  <c:v>1.1462167147664459E-2</c:v>
                </c:pt>
                <c:pt idx="801">
                  <c:v>1.1510794577027639E-2</c:v>
                </c:pt>
                <c:pt idx="802">
                  <c:v>1.1559067614355101E-2</c:v>
                </c:pt>
                <c:pt idx="803">
                  <c:v>1.1606982876033456E-2</c:v>
                </c:pt>
                <c:pt idx="804">
                  <c:v>1.1654536978449315E-2</c:v>
                </c:pt>
                <c:pt idx="805">
                  <c:v>1.1701726537829416E-2</c:v>
                </c:pt>
                <c:pt idx="806">
                  <c:v>1.1748548170640305E-2</c:v>
                </c:pt>
                <c:pt idx="807">
                  <c:v>1.1794998493188658E-2</c:v>
                </c:pt>
                <c:pt idx="808">
                  <c:v>1.1841074121861084E-2</c:v>
                </c:pt>
                <c:pt idx="809">
                  <c:v>1.1886771673044194E-2</c:v>
                </c:pt>
                <c:pt idx="810">
                  <c:v>1.1932087762964727E-2</c:v>
                </c:pt>
                <c:pt idx="811">
                  <c:v>1.1977019008089229E-2</c:v>
                </c:pt>
                <c:pt idx="812">
                  <c:v>1.2021562024644439E-2</c:v>
                </c:pt>
                <c:pt idx="813">
                  <c:v>1.2065713429176839E-2</c:v>
                </c:pt>
                <c:pt idx="814">
                  <c:v>1.2109469837913167E-2</c:v>
                </c:pt>
                <c:pt idx="815">
                  <c:v>1.2152827867160099E-2</c:v>
                </c:pt>
                <c:pt idx="816">
                  <c:v>1.2195784133464116E-2</c:v>
                </c:pt>
                <c:pt idx="817">
                  <c:v>1.2238335252892085E-2</c:v>
                </c:pt>
                <c:pt idx="818">
                  <c:v>1.2280477842070425E-2</c:v>
                </c:pt>
                <c:pt idx="819">
                  <c:v>1.2322208517066002E-2</c:v>
                </c:pt>
                <c:pt idx="820">
                  <c:v>1.2363523894505235E-2</c:v>
                </c:pt>
                <c:pt idx="821">
                  <c:v>1.2404420590614862E-2</c:v>
                </c:pt>
                <c:pt idx="822">
                  <c:v>1.2456381406344974E-2</c:v>
                </c:pt>
                <c:pt idx="823">
                  <c:v>1.2496308410607782E-2</c:v>
                </c:pt>
                <c:pt idx="824">
                  <c:v>1.2530189600381547E-2</c:v>
                </c:pt>
                <c:pt idx="825">
                  <c:v>1.2569315713291118E-2</c:v>
                </c:pt>
                <c:pt idx="826">
                  <c:v>1.2608005743190986E-2</c:v>
                </c:pt>
                <c:pt idx="827">
                  <c:v>1.2646256306547699E-2</c:v>
                </c:pt>
                <c:pt idx="828">
                  <c:v>1.2684149164199354E-2</c:v>
                </c:pt>
                <c:pt idx="829">
                  <c:v>1.2721981397145754E-2</c:v>
                </c:pt>
                <c:pt idx="830">
                  <c:v>1.2759779980848762E-2</c:v>
                </c:pt>
                <c:pt idx="831">
                  <c:v>1.2797545455915937E-2</c:v>
                </c:pt>
                <c:pt idx="832">
                  <c:v>1.283527836311471E-2</c:v>
                </c:pt>
                <c:pt idx="833">
                  <c:v>1.2872979243132576E-2</c:v>
                </c:pt>
                <c:pt idx="834">
                  <c:v>1.2910648636657029E-2</c:v>
                </c:pt>
                <c:pt idx="835">
                  <c:v>1.2948287084455501E-2</c:v>
                </c:pt>
                <c:pt idx="836">
                  <c:v>1.2996634773267957E-2</c:v>
                </c:pt>
                <c:pt idx="837">
                  <c:v>1.3023473305464606E-2</c:v>
                </c:pt>
                <c:pt idx="838">
                  <c:v>1.3061022160130165E-2</c:v>
                </c:pt>
                <c:pt idx="839">
                  <c:v>1.3098542231979593E-2</c:v>
                </c:pt>
                <c:pt idx="840">
                  <c:v>1.3138950670295024E-2</c:v>
                </c:pt>
                <c:pt idx="841">
                  <c:v>1.3178847977952657E-2</c:v>
                </c:pt>
                <c:pt idx="842">
                  <c:v>1.3216281109187378E-2</c:v>
                </c:pt>
                <c:pt idx="843">
                  <c:v>1.3253687697574179E-2</c:v>
                </c:pt>
                <c:pt idx="844">
                  <c:v>1.3291068283880492E-2</c:v>
                </c:pt>
                <c:pt idx="845">
                  <c:v>1.3328423408633938E-2</c:v>
                </c:pt>
                <c:pt idx="846">
                  <c:v>1.3365753612681885E-2</c:v>
                </c:pt>
                <c:pt idx="847">
                  <c:v>1.3403059436791764E-2</c:v>
                </c:pt>
                <c:pt idx="848">
                  <c:v>1.3440341421571134E-2</c:v>
                </c:pt>
                <c:pt idx="849">
                  <c:v>1.3477600107707488E-2</c:v>
                </c:pt>
                <c:pt idx="850">
                  <c:v>1.3514836035968258E-2</c:v>
                </c:pt>
                <c:pt idx="851">
                  <c:v>1.3552049747120876E-2</c:v>
                </c:pt>
                <c:pt idx="852">
                  <c:v>1.3589241781692962E-2</c:v>
                </c:pt>
                <c:pt idx="853">
                  <c:v>1.3626412680611821E-2</c:v>
                </c:pt>
                <c:pt idx="854">
                  <c:v>1.3663562984485011E-2</c:v>
                </c:pt>
                <c:pt idx="855">
                  <c:v>1.3700693234000028E-2</c:v>
                </c:pt>
                <c:pt idx="856">
                  <c:v>1.37378039699243E-2</c:v>
                </c:pt>
                <c:pt idx="857">
                  <c:v>1.3774895733025261E-2</c:v>
                </c:pt>
                <c:pt idx="858">
                  <c:v>1.3811969063830531E-2</c:v>
                </c:pt>
                <c:pt idx="859">
                  <c:v>1.3849024503187479E-2</c:v>
                </c:pt>
                <c:pt idx="860">
                  <c:v>1.3886062591783599E-2</c:v>
                </c:pt>
                <c:pt idx="861">
                  <c:v>1.3923083870306385E-2</c:v>
                </c:pt>
                <c:pt idx="862">
                  <c:v>1.3960088879523269E-2</c:v>
                </c:pt>
                <c:pt idx="863">
                  <c:v>1.3997078160121745E-2</c:v>
                </c:pt>
                <c:pt idx="864">
                  <c:v>1.4034052252869245E-2</c:v>
                </c:pt>
                <c:pt idx="865">
                  <c:v>1.4071011698373326E-2</c:v>
                </c:pt>
                <c:pt idx="866">
                  <c:v>1.410795703740142E-2</c:v>
                </c:pt>
                <c:pt idx="867">
                  <c:v>1.4144888810641021E-2</c:v>
                </c:pt>
                <c:pt idx="868">
                  <c:v>1.418180755885956E-2</c:v>
                </c:pt>
                <c:pt idx="869">
                  <c:v>1.4218713822824469E-2</c:v>
                </c:pt>
                <c:pt idx="870">
                  <c:v>1.425560814306337E-2</c:v>
                </c:pt>
                <c:pt idx="871">
                  <c:v>1.4292491060423629E-2</c:v>
                </c:pt>
                <c:pt idx="872">
                  <c:v>1.4329363115672678E-2</c:v>
                </c:pt>
                <c:pt idx="873">
                  <c:v>1.4366224849338138E-2</c:v>
                </c:pt>
                <c:pt idx="874">
                  <c:v>1.4419445093176719E-2</c:v>
                </c:pt>
                <c:pt idx="875">
                  <c:v>1.4456286970112586E-2</c:v>
                </c:pt>
                <c:pt idx="876">
                  <c:v>1.4482014852204017E-2</c:v>
                </c:pt>
                <c:pt idx="877">
                  <c:v>1.4518839585866417E-2</c:v>
                </c:pt>
                <c:pt idx="878">
                  <c:v>1.4555656778920678E-2</c:v>
                </c:pt>
                <c:pt idx="879">
                  <c:v>1.459246697197436E-2</c:v>
                </c:pt>
                <c:pt idx="880">
                  <c:v>1.462922620219409E-2</c:v>
                </c:pt>
                <c:pt idx="881">
                  <c:v>1.4665669270677029E-2</c:v>
                </c:pt>
                <c:pt idx="882">
                  <c:v>1.4701749336012426E-2</c:v>
                </c:pt>
                <c:pt idx="883">
                  <c:v>1.4737463932652517E-2</c:v>
                </c:pt>
                <c:pt idx="884">
                  <c:v>1.4772810595049535E-2</c:v>
                </c:pt>
                <c:pt idx="885">
                  <c:v>1.4807786857655714E-2</c:v>
                </c:pt>
                <c:pt idx="886">
                  <c:v>1.4842390255003224E-2</c:v>
                </c:pt>
                <c:pt idx="887">
                  <c:v>1.4876618321384427E-2</c:v>
                </c:pt>
                <c:pt idx="888">
                  <c:v>1.491046859141143E-2</c:v>
                </c:pt>
                <c:pt idx="889">
                  <c:v>1.494393859945653E-2</c:v>
                </c:pt>
                <c:pt idx="890">
                  <c:v>1.4987648657685426E-2</c:v>
                </c:pt>
                <c:pt idx="891">
                  <c:v>1.5028240981891372E-2</c:v>
                </c:pt>
                <c:pt idx="892">
                  <c:v>1.5064885423452523E-2</c:v>
                </c:pt>
                <c:pt idx="893">
                  <c:v>1.5092033054235898E-2</c:v>
                </c:pt>
                <c:pt idx="894">
                  <c:v>1.5123339325411322E-2</c:v>
                </c:pt>
                <c:pt idx="895">
                  <c:v>1.5154249132365294E-2</c:v>
                </c:pt>
                <c:pt idx="896">
                  <c:v>1.5184760009709919E-2</c:v>
                </c:pt>
                <c:pt idx="897">
                  <c:v>1.5214869491897431E-2</c:v>
                </c:pt>
                <c:pt idx="898">
                  <c:v>1.5244575113300129E-2</c:v>
                </c:pt>
                <c:pt idx="899">
                  <c:v>1.5273874408370247E-2</c:v>
                </c:pt>
                <c:pt idx="900">
                  <c:v>1.5302764911719891E-2</c:v>
                </c:pt>
                <c:pt idx="901">
                  <c:v>1.5331244157721358E-2</c:v>
                </c:pt>
                <c:pt idx="902">
                  <c:v>1.5359309680746946E-2</c:v>
                </c:pt>
                <c:pt idx="903">
                  <c:v>1.5386959015488699E-2</c:v>
                </c:pt>
                <c:pt idx="904">
                  <c:v>1.5414189696079106E-2</c:v>
                </c:pt>
                <c:pt idx="905">
                  <c:v>1.5440999257210208E-2</c:v>
                </c:pt>
                <c:pt idx="906">
                  <c:v>1.5467385233334241E-2</c:v>
                </c:pt>
                <c:pt idx="907">
                  <c:v>1.5493345158903438E-2</c:v>
                </c:pt>
                <c:pt idx="908">
                  <c:v>1.5518876568290096E-2</c:v>
                </c:pt>
                <c:pt idx="909">
                  <c:v>1.5543976996106323E-2</c:v>
                </c:pt>
                <c:pt idx="910">
                  <c:v>1.5568643976724417E-2</c:v>
                </c:pt>
                <c:pt idx="911">
                  <c:v>1.559287504459661E-2</c:v>
                </c:pt>
                <c:pt idx="912">
                  <c:v>1.5616667734255074E-2</c:v>
                </c:pt>
                <c:pt idx="913">
                  <c:v>1.5640019580152043E-2</c:v>
                </c:pt>
                <c:pt idx="914">
                  <c:v>1.5662928116659813E-2</c:v>
                </c:pt>
                <c:pt idx="915">
                  <c:v>1.5685390878390493E-2</c:v>
                </c:pt>
                <c:pt idx="916">
                  <c:v>1.5707405399796315E-2</c:v>
                </c:pt>
                <c:pt idx="917">
                  <c:v>1.5728969215249577E-2</c:v>
                </c:pt>
                <c:pt idx="918">
                  <c:v>1.5750079859362387E-2</c:v>
                </c:pt>
                <c:pt idx="919">
                  <c:v>1.5770734866507041E-2</c:v>
                </c:pt>
                <c:pt idx="920">
                  <c:v>1.579093177121571E-2</c:v>
                </c:pt>
                <c:pt idx="921">
                  <c:v>1.5810668107940629E-2</c:v>
                </c:pt>
                <c:pt idx="922">
                  <c:v>1.582994141113403E-2</c:v>
                </c:pt>
                <c:pt idx="923">
                  <c:v>1.584874921540802E-2</c:v>
                </c:pt>
                <c:pt idx="924">
                  <c:v>1.5867089054975025E-2</c:v>
                </c:pt>
                <c:pt idx="925">
                  <c:v>1.5884958464607024E-2</c:v>
                </c:pt>
                <c:pt idx="926">
                  <c:v>1.5908803228650292E-2</c:v>
                </c:pt>
                <c:pt idx="927">
                  <c:v>1.5921654490504977E-2</c:v>
                </c:pt>
                <c:pt idx="928">
                  <c:v>1.593571945801564E-2</c:v>
                </c:pt>
                <c:pt idx="929">
                  <c:v>1.5951682492350017E-2</c:v>
                </c:pt>
                <c:pt idx="930">
                  <c:v>1.5967162769010557E-2</c:v>
                </c:pt>
                <c:pt idx="931">
                  <c:v>1.5982159201906043E-2</c:v>
                </c:pt>
                <c:pt idx="932">
                  <c:v>1.599689887091138E-2</c:v>
                </c:pt>
                <c:pt idx="933">
                  <c:v>1.601155712839919E-2</c:v>
                </c:pt>
                <c:pt idx="934">
                  <c:v>1.6026134616335952E-2</c:v>
                </c:pt>
                <c:pt idx="935">
                  <c:v>1.6040631976768083E-2</c:v>
                </c:pt>
                <c:pt idx="936">
                  <c:v>1.6055049851662062E-2</c:v>
                </c:pt>
                <c:pt idx="937">
                  <c:v>1.6069388883064306E-2</c:v>
                </c:pt>
                <c:pt idx="938">
                  <c:v>1.6083649713021231E-2</c:v>
                </c:pt>
                <c:pt idx="939">
                  <c:v>1.6097832983499316E-2</c:v>
                </c:pt>
                <c:pt idx="940">
                  <c:v>1.6115955685158667E-2</c:v>
                </c:pt>
                <c:pt idx="941">
                  <c:v>1.6125969413964825E-2</c:v>
                </c:pt>
                <c:pt idx="942">
                  <c:v>1.6139923857965144E-2</c:v>
                </c:pt>
                <c:pt idx="943">
                  <c:v>1.6153803310592352E-2</c:v>
                </c:pt>
                <c:pt idx="944">
                  <c:v>1.6169574539475207E-2</c:v>
                </c:pt>
                <c:pt idx="945">
                  <c:v>1.6181339809513418E-2</c:v>
                </c:pt>
                <c:pt idx="946">
                  <c:v>1.6194998139900108E-2</c:v>
                </c:pt>
                <c:pt idx="947">
                  <c:v>1.6208584046859542E-2</c:v>
                </c:pt>
                <c:pt idx="948">
                  <c:v>1.6222098172358201E-2</c:v>
                </c:pt>
                <c:pt idx="949">
                  <c:v>1.6235541158522437E-2</c:v>
                </c:pt>
                <c:pt idx="950">
                  <c:v>1.624891364731873E-2</c:v>
                </c:pt>
                <c:pt idx="951">
                  <c:v>1.6262216280793496E-2</c:v>
                </c:pt>
                <c:pt idx="952">
                  <c:v>1.6275449700913214E-2</c:v>
                </c:pt>
                <c:pt idx="953">
                  <c:v>1.6288614549644365E-2</c:v>
                </c:pt>
                <c:pt idx="954">
                  <c:v>1.63017114691133E-2</c:v>
                </c:pt>
                <c:pt idx="955">
                  <c:v>1.6314741101286501E-2</c:v>
                </c:pt>
                <c:pt idx="956">
                  <c:v>1.6327704088130446E-2</c:v>
                </c:pt>
                <c:pt idx="957">
                  <c:v>1.6340601071611616E-2</c:v>
                </c:pt>
                <c:pt idx="958">
                  <c:v>1.6353432693856362E-2</c:v>
                </c:pt>
                <c:pt idx="959">
                  <c:v>1.6366199596991038E-2</c:v>
                </c:pt>
                <c:pt idx="960">
                  <c:v>1.6378902422742314E-2</c:v>
                </c:pt>
                <c:pt idx="961">
                  <c:v>1.6391541813236543E-2</c:v>
                </c:pt>
                <c:pt idx="962">
                  <c:v>1.6404118410520141E-2</c:v>
                </c:pt>
                <c:pt idx="963">
                  <c:v>1.6416632856639524E-2</c:v>
                </c:pt>
                <c:pt idx="964">
                  <c:v>1.6429085793561171E-2</c:v>
                </c:pt>
                <c:pt idx="965">
                  <c:v>1.6441477863251563E-2</c:v>
                </c:pt>
                <c:pt idx="966">
                  <c:v>1.6453809707837053E-2</c:v>
                </c:pt>
                <c:pt idx="967">
                  <c:v>1.6466081969204183E-2</c:v>
                </c:pt>
                <c:pt idx="968">
                  <c:v>1.6478295289479306E-2</c:v>
                </c:pt>
                <c:pt idx="969">
                  <c:v>1.6490450310628901E-2</c:v>
                </c:pt>
                <c:pt idx="970">
                  <c:v>1.650254767461945E-2</c:v>
                </c:pt>
                <c:pt idx="971">
                  <c:v>1.6514588023497367E-2</c:v>
                </c:pt>
                <c:pt idx="972">
                  <c:v>1.652657199930907E-2</c:v>
                </c:pt>
                <c:pt idx="973">
                  <c:v>1.6538500244100973E-2</c:v>
                </c:pt>
                <c:pt idx="974">
                  <c:v>1.6550373399759621E-2</c:v>
                </c:pt>
                <c:pt idx="975">
                  <c:v>1.6562192108411367E-2</c:v>
                </c:pt>
                <c:pt idx="976">
                  <c:v>1.6573957012022689E-2</c:v>
                </c:pt>
                <c:pt idx="977">
                  <c:v>1.6585668752560068E-2</c:v>
                </c:pt>
                <c:pt idx="978">
                  <c:v>1.659898932504511E-2</c:v>
                </c:pt>
                <c:pt idx="979">
                  <c:v>1.6610589306660373E-2</c:v>
                </c:pt>
                <c:pt idx="980">
                  <c:v>1.6620491416352579E-2</c:v>
                </c:pt>
                <c:pt idx="981">
                  <c:v>1.6631996925058345E-2</c:v>
                </c:pt>
                <c:pt idx="982">
                  <c:v>1.6643452480762377E-2</c:v>
                </c:pt>
                <c:pt idx="983">
                  <c:v>1.6654858725591026E-2</c:v>
                </c:pt>
                <c:pt idx="984">
                  <c:v>1.6666216301510772E-2</c:v>
                </c:pt>
                <c:pt idx="985">
                  <c:v>1.6677525850488095E-2</c:v>
                </c:pt>
                <c:pt idx="986">
                  <c:v>1.6688788014569411E-2</c:v>
                </c:pt>
                <c:pt idx="987">
                  <c:v>1.6700003435801136E-2</c:v>
                </c:pt>
                <c:pt idx="988">
                  <c:v>1.6711172756229686E-2</c:v>
                </c:pt>
                <c:pt idx="989">
                  <c:v>1.6722296617821542E-2</c:v>
                </c:pt>
                <c:pt idx="990">
                  <c:v>1.6733375662543182E-2</c:v>
                </c:pt>
                <c:pt idx="991">
                  <c:v>1.6747555328464614E-2</c:v>
                </c:pt>
                <c:pt idx="992">
                  <c:v>1.6755401869561481E-2</c:v>
                </c:pt>
                <c:pt idx="993">
                  <c:v>1.6766350315950973E-2</c:v>
                </c:pt>
                <c:pt idx="994">
                  <c:v>1.6777256513655914E-2</c:v>
                </c:pt>
                <c:pt idx="995">
                  <c:v>1.6788121104482912E-2</c:v>
                </c:pt>
                <c:pt idx="996">
                  <c:v>1.6798944730638254E-2</c:v>
                </c:pt>
                <c:pt idx="997">
                  <c:v>1.6809728034168359E-2</c:v>
                </c:pt>
                <c:pt idx="998">
                  <c:v>1.6820471656959768E-2</c:v>
                </c:pt>
                <c:pt idx="999">
                  <c:v>1.6831176240978962E-2</c:v>
                </c:pt>
                <c:pt idx="1000">
                  <c:v>1.684184242843223E-2</c:v>
                </c:pt>
                <c:pt idx="1001">
                  <c:v>1.6852470861206115E-2</c:v>
                </c:pt>
                <c:pt idx="1002">
                  <c:v>1.6863062181426969E-2</c:v>
                </c:pt>
                <c:pt idx="1003">
                  <c:v>1.6873617031061272E-2</c:v>
                </c:pt>
                <c:pt idx="1004">
                  <c:v>1.6884136051995569E-2</c:v>
                </c:pt>
                <c:pt idx="1005">
                  <c:v>1.6894619886436146E-2</c:v>
                </c:pt>
                <c:pt idx="1006">
                  <c:v>1.6905069176349485E-2</c:v>
                </c:pt>
                <c:pt idx="1007">
                  <c:v>1.6915484563702066E-2</c:v>
                </c:pt>
                <c:pt idx="1008">
                  <c:v>1.6925866690460367E-2</c:v>
                </c:pt>
                <c:pt idx="1009">
                  <c:v>1.6936216198830678E-2</c:v>
                </c:pt>
                <c:pt idx="1010">
                  <c:v>1.6946533730619606E-2</c:v>
                </c:pt>
                <c:pt idx="1011">
                  <c:v>1.695681992803344E-2</c:v>
                </c:pt>
                <c:pt idx="1012">
                  <c:v>1.6967075432958723E-2</c:v>
                </c:pt>
                <c:pt idx="1013">
                  <c:v>1.6977300887441871E-2</c:v>
                </c:pt>
                <c:pt idx="1014">
                  <c:v>1.69874969335293E-2</c:v>
                </c:pt>
                <c:pt idx="1015">
                  <c:v>1.6997664213187491E-2</c:v>
                </c:pt>
                <c:pt idx="1016">
                  <c:v>1.7007803368542795E-2</c:v>
                </c:pt>
                <c:pt idx="1017">
                  <c:v>1.7017915041561693E-2</c:v>
                </c:pt>
                <c:pt idx="1018">
                  <c:v>1.7027999874130728E-2</c:v>
                </c:pt>
                <c:pt idx="1019">
                  <c:v>1.7038058508456189E-2</c:v>
                </c:pt>
                <c:pt idx="1020">
                  <c:v>1.7048091586504555E-2</c:v>
                </c:pt>
                <c:pt idx="1021">
                  <c:v>1.705809975016237E-2</c:v>
                </c:pt>
                <c:pt idx="1022">
                  <c:v>1.7068083641635923E-2</c:v>
                </c:pt>
                <c:pt idx="1023">
                  <c:v>1.7078043902891693E-2</c:v>
                </c:pt>
                <c:pt idx="1024">
                  <c:v>1.7087981175816225E-2</c:v>
                </c:pt>
                <c:pt idx="1025">
                  <c:v>1.7097896102615806E-2</c:v>
                </c:pt>
                <c:pt idx="1026">
                  <c:v>1.7107789325176981E-2</c:v>
                </c:pt>
                <c:pt idx="1027">
                  <c:v>1.7117661485546165E-2</c:v>
                </c:pt>
                <c:pt idx="1028">
                  <c:v>1.7127513225849711E-2</c:v>
                </c:pt>
                <c:pt idx="1029">
                  <c:v>1.7137345187974162E-2</c:v>
                </c:pt>
                <c:pt idx="1030">
                  <c:v>1.7147158014045871E-2</c:v>
                </c:pt>
                <c:pt idx="1031">
                  <c:v>1.7156952345951382E-2</c:v>
                </c:pt>
                <c:pt idx="1032">
                  <c:v>1.716672882573711E-2</c:v>
                </c:pt>
                <c:pt idx="1033">
                  <c:v>1.7176488095609344E-2</c:v>
                </c:pt>
                <c:pt idx="1034">
                  <c:v>1.7186230797294755E-2</c:v>
                </c:pt>
                <c:pt idx="1035">
                  <c:v>1.7195957573079568E-2</c:v>
                </c:pt>
                <c:pt idx="1036">
                  <c:v>1.7205644558453415E-2</c:v>
                </c:pt>
                <c:pt idx="1037">
                  <c:v>1.7215239344858801E-2</c:v>
                </c:pt>
                <c:pt idx="1038">
                  <c:v>1.7224740188330756E-2</c:v>
                </c:pt>
                <c:pt idx="1039">
                  <c:v>1.7234147225879681E-2</c:v>
                </c:pt>
                <c:pt idx="1040">
                  <c:v>1.7243460594595916E-2</c:v>
                </c:pt>
                <c:pt idx="1041">
                  <c:v>1.7252680431649736E-2</c:v>
                </c:pt>
                <c:pt idx="1042">
                  <c:v>1.7261806873971608E-2</c:v>
                </c:pt>
                <c:pt idx="1043">
                  <c:v>1.7270840058731807E-2</c:v>
                </c:pt>
                <c:pt idx="1044">
                  <c:v>1.7279780122940736E-2</c:v>
                </c:pt>
                <c:pt idx="1045">
                  <c:v>1.7288627203688733E-2</c:v>
                </c:pt>
                <c:pt idx="1046">
                  <c:v>1.7299865613731313E-2</c:v>
                </c:pt>
                <c:pt idx="1047">
                  <c:v>1.7306042963243229E-2</c:v>
                </c:pt>
                <c:pt idx="1048">
                  <c:v>1.7315828503301489E-2</c:v>
                </c:pt>
                <c:pt idx="1049">
                  <c:v>1.7323088433798262E-2</c:v>
                </c:pt>
                <c:pt idx="1050">
                  <c:v>1.7331472653436819E-2</c:v>
                </c:pt>
                <c:pt idx="1051">
                  <c:v>1.7339764711996608E-2</c:v>
                </c:pt>
                <c:pt idx="1052">
                  <c:v>1.7347964746647904E-2</c:v>
                </c:pt>
                <c:pt idx="1053">
                  <c:v>1.7356072894481045E-2</c:v>
                </c:pt>
                <c:pt idx="1054">
                  <c:v>1.7364089292586371E-2</c:v>
                </c:pt>
                <c:pt idx="1055">
                  <c:v>1.7372014077814413E-2</c:v>
                </c:pt>
                <c:pt idx="1056">
                  <c:v>1.7379847387495317E-2</c:v>
                </c:pt>
                <c:pt idx="1057">
                  <c:v>1.7387589358559552E-2</c:v>
                </c:pt>
                <c:pt idx="1058">
                  <c:v>1.7395240128177392E-2</c:v>
                </c:pt>
                <c:pt idx="1059">
                  <c:v>1.7402799833359239E-2</c:v>
                </c:pt>
                <c:pt idx="1060">
                  <c:v>1.7410268611195434E-2</c:v>
                </c:pt>
                <c:pt idx="1061">
                  <c:v>1.7417646598776315E-2</c:v>
                </c:pt>
                <c:pt idx="1062">
                  <c:v>1.7424933933192222E-2</c:v>
                </c:pt>
                <c:pt idx="1063">
                  <c:v>1.743213075137362E-2</c:v>
                </c:pt>
                <c:pt idx="1064">
                  <c:v>1.7439237190570722E-2</c:v>
                </c:pt>
                <c:pt idx="1065">
                  <c:v>1.7446253387793931E-2</c:v>
                </c:pt>
                <c:pt idx="1066">
                  <c:v>1.7453179480133585E-2</c:v>
                </c:pt>
                <c:pt idx="1067">
                  <c:v>1.7460015604600088E-2</c:v>
                </c:pt>
                <c:pt idx="1068">
                  <c:v>1.7466761898363714E-2</c:v>
                </c:pt>
                <c:pt idx="1069">
                  <c:v>1.7473418498434867E-2</c:v>
                </c:pt>
                <c:pt idx="1070">
                  <c:v>1.7479985541983822E-2</c:v>
                </c:pt>
                <c:pt idx="1071">
                  <c:v>1.7486463165941046E-2</c:v>
                </c:pt>
                <c:pt idx="1072">
                  <c:v>1.7492851507396878E-2</c:v>
                </c:pt>
                <c:pt idx="1073">
                  <c:v>1.7499150703521593E-2</c:v>
                </c:pt>
                <c:pt idx="1074">
                  <c:v>1.750536089140553E-2</c:v>
                </c:pt>
                <c:pt idx="1075">
                  <c:v>1.7511482208059093E-2</c:v>
                </c:pt>
                <c:pt idx="1076">
                  <c:v>1.7517514790412747E-2</c:v>
                </c:pt>
                <c:pt idx="1077">
                  <c:v>1.7523458775796641E-2</c:v>
                </c:pt>
                <c:pt idx="1078">
                  <c:v>1.7529314301301113E-2</c:v>
                </c:pt>
                <c:pt idx="1079">
                  <c:v>1.7535081503696759E-2</c:v>
                </c:pt>
                <c:pt idx="1080">
                  <c:v>1.7540760520313725E-2</c:v>
                </c:pt>
                <c:pt idx="1081">
                  <c:v>1.7546351488162415E-2</c:v>
                </c:pt>
                <c:pt idx="1082">
                  <c:v>1.7553410718242901E-2</c:v>
                </c:pt>
                <c:pt idx="1083">
                  <c:v>1.7558800946506636E-2</c:v>
                </c:pt>
                <c:pt idx="1084">
                  <c:v>1.756335141578802E-2</c:v>
                </c:pt>
                <c:pt idx="1085">
                  <c:v>1.7568579070497137E-2</c:v>
                </c:pt>
                <c:pt idx="1086">
                  <c:v>1.7573719381314135E-2</c:v>
                </c:pt>
                <c:pt idx="1087">
                  <c:v>1.7578772485409289E-2</c:v>
                </c:pt>
                <c:pt idx="1088">
                  <c:v>1.7583738519872938E-2</c:v>
                </c:pt>
                <c:pt idx="1089">
                  <c:v>1.7588617621795422E-2</c:v>
                </c:pt>
                <c:pt idx="1090">
                  <c:v>1.7593409928187143E-2</c:v>
                </c:pt>
                <c:pt idx="1091">
                  <c:v>1.759811557613844E-2</c:v>
                </c:pt>
                <c:pt idx="1092">
                  <c:v>1.7602734702739653E-2</c:v>
                </c:pt>
                <c:pt idx="1093">
                  <c:v>1.7607267445081121E-2</c:v>
                </c:pt>
                <c:pt idx="1094">
                  <c:v>1.7611713940253182E-2</c:v>
                </c:pt>
                <c:pt idx="1095">
                  <c:v>1.761607432526624E-2</c:v>
                </c:pt>
                <c:pt idx="1096">
                  <c:v>1.7621554226039393E-2</c:v>
                </c:pt>
                <c:pt idx="1097">
                  <c:v>1.7624537313256639E-2</c:v>
                </c:pt>
                <c:pt idx="1098">
                  <c:v>1.7628640190334721E-2</c:v>
                </c:pt>
                <c:pt idx="1099">
                  <c:v>1.7632657505695093E-2</c:v>
                </c:pt>
                <c:pt idx="1100">
                  <c:v>1.7637144129487581E-2</c:v>
                </c:pt>
                <c:pt idx="1101">
                  <c:v>1.764043599922438E-2</c:v>
                </c:pt>
                <c:pt idx="1102">
                  <c:v>1.7644197451573973E-2</c:v>
                </c:pt>
                <c:pt idx="1103">
                  <c:v>1.764787389040734E-2</c:v>
                </c:pt>
                <c:pt idx="1104">
                  <c:v>1.7651465452814818E-2</c:v>
                </c:pt>
                <c:pt idx="1105">
                  <c:v>1.7654972275886749E-2</c:v>
                </c:pt>
                <c:pt idx="1106">
                  <c:v>1.765839449671347E-2</c:v>
                </c:pt>
                <c:pt idx="1107">
                  <c:v>1.7661732252305384E-2</c:v>
                </c:pt>
                <c:pt idx="1108">
                  <c:v>1.7664985679832768E-2</c:v>
                </c:pt>
                <c:pt idx="1109">
                  <c:v>1.7668154916306023E-2</c:v>
                </c:pt>
                <c:pt idx="1110">
                  <c:v>1.7671240098815488E-2</c:v>
                </c:pt>
                <c:pt idx="1111">
                  <c:v>1.7674241364451504E-2</c:v>
                </c:pt>
                <c:pt idx="1112">
                  <c:v>1.7677158850224473E-2</c:v>
                </c:pt>
                <c:pt idx="1113">
                  <c:v>1.7679992693304669E-2</c:v>
                </c:pt>
                <c:pt idx="1114">
                  <c:v>1.7682743030782433E-2</c:v>
                </c:pt>
                <c:pt idx="1115">
                  <c:v>1.7685409999668167E-2</c:v>
                </c:pt>
                <c:pt idx="1116">
                  <c:v>1.768799373705221E-2</c:v>
                </c:pt>
                <c:pt idx="1117">
                  <c:v>1.7690494380024901E-2</c:v>
                </c:pt>
                <c:pt idx="1118">
                  <c:v>1.769291206567658E-2</c:v>
                </c:pt>
                <c:pt idx="1119">
                  <c:v>1.7695246931097586E-2</c:v>
                </c:pt>
                <c:pt idx="1120">
                  <c:v>1.7697499113218385E-2</c:v>
                </c:pt>
                <c:pt idx="1121">
                  <c:v>1.7699668749369124E-2</c:v>
                </c:pt>
                <c:pt idx="1122">
                  <c:v>1.7701755976480271E-2</c:v>
                </c:pt>
                <c:pt idx="1123">
                  <c:v>1.7703760931642165E-2</c:v>
                </c:pt>
                <c:pt idx="1124">
                  <c:v>1.7705683751945145E-2</c:v>
                </c:pt>
                <c:pt idx="1125">
                  <c:v>1.7707524574399613E-2</c:v>
                </c:pt>
                <c:pt idx="1126">
                  <c:v>1.7709283536175846E-2</c:v>
                </c:pt>
                <c:pt idx="1127">
                  <c:v>1.7710960774364182E-2</c:v>
                </c:pt>
                <c:pt idx="1128">
                  <c:v>1.7712556425975023E-2</c:v>
                </c:pt>
                <c:pt idx="1129">
                  <c:v>1.771407062809871E-2</c:v>
                </c:pt>
                <c:pt idx="1130">
                  <c:v>1.7715503517905518E-2</c:v>
                </c:pt>
                <c:pt idx="1131">
                  <c:v>1.7716855232325912E-2</c:v>
                </c:pt>
                <c:pt idx="1132">
                  <c:v>1.7718125908610105E-2</c:v>
                </c:pt>
                <c:pt idx="1133">
                  <c:v>1.7719315683608627E-2</c:v>
                </c:pt>
                <c:pt idx="1134">
                  <c:v>1.7720726739840487E-2</c:v>
                </c:pt>
                <c:pt idx="1135">
                  <c:v>1.772173211282535E-2</c:v>
                </c:pt>
                <c:pt idx="1136">
                  <c:v>1.7722529823522848E-2</c:v>
                </c:pt>
                <c:pt idx="1137">
                  <c:v>1.7723385896974975E-2</c:v>
                </c:pt>
                <c:pt idx="1138">
                  <c:v>1.7724161774257396E-2</c:v>
                </c:pt>
                <c:pt idx="1139">
                  <c:v>1.7724857592540388E-2</c:v>
                </c:pt>
                <c:pt idx="1140">
                  <c:v>1.7725473488674481E-2</c:v>
                </c:pt>
                <c:pt idx="1141">
                  <c:v>1.7726009599909887E-2</c:v>
                </c:pt>
                <c:pt idx="1142">
                  <c:v>1.7726466063257007E-2</c:v>
                </c:pt>
                <c:pt idx="1143">
                  <c:v>1.7726843015886118E-2</c:v>
                </c:pt>
                <c:pt idx="1144">
                  <c:v>1.7727140594807622E-2</c:v>
                </c:pt>
                <c:pt idx="1145">
                  <c:v>1.7727358937191795E-2</c:v>
                </c:pt>
                <c:pt idx="1146">
                  <c:v>1.7727498179889167E-2</c:v>
                </c:pt>
                <c:pt idx="1147">
                  <c:v>1.7727558460229886E-2</c:v>
                </c:pt>
                <c:pt idx="1148">
                  <c:v>1.7727539915144419E-2</c:v>
                </c:pt>
                <c:pt idx="1149">
                  <c:v>1.7727442681803041E-2</c:v>
                </c:pt>
                <c:pt idx="1150">
                  <c:v>1.7727266897216154E-2</c:v>
                </c:pt>
                <c:pt idx="1151">
                  <c:v>1.7727752163203547E-2</c:v>
                </c:pt>
                <c:pt idx="1152">
                  <c:v>1.7726626344245489E-2</c:v>
                </c:pt>
                <c:pt idx="1153">
                  <c:v>1.7726269607045708E-2</c:v>
                </c:pt>
                <c:pt idx="1154">
                  <c:v>1.772578098838018E-2</c:v>
                </c:pt>
                <c:pt idx="1155">
                  <c:v>1.7725214503920839E-2</c:v>
                </c:pt>
                <c:pt idx="1156">
                  <c:v>1.7724570290758024E-2</c:v>
                </c:pt>
                <c:pt idx="1157">
                  <c:v>1.7723848485902138E-2</c:v>
                </c:pt>
                <c:pt idx="1158">
                  <c:v>1.7723049226523457E-2</c:v>
                </c:pt>
                <c:pt idx="1159">
                  <c:v>1.7722172649632384E-2</c:v>
                </c:pt>
                <c:pt idx="1160">
                  <c:v>1.7721218892319257E-2</c:v>
                </c:pt>
                <c:pt idx="1161">
                  <c:v>1.7720188091674416E-2</c:v>
                </c:pt>
                <c:pt idx="1162">
                  <c:v>1.7719080384788199E-2</c:v>
                </c:pt>
                <c:pt idx="1163">
                  <c:v>1.7717895908671011E-2</c:v>
                </c:pt>
                <c:pt idx="1164">
                  <c:v>1.7716634800573061E-2</c:v>
                </c:pt>
                <c:pt idx="1165">
                  <c:v>1.7715297197344881E-2</c:v>
                </c:pt>
                <c:pt idx="1166">
                  <c:v>1.7713883236316619E-2</c:v>
                </c:pt>
                <c:pt idx="1167">
                  <c:v>1.771239305441874E-2</c:v>
                </c:pt>
                <c:pt idx="1168">
                  <c:v>1.7710826788661649E-2</c:v>
                </c:pt>
                <c:pt idx="1169">
                  <c:v>1.7709184576295556E-2</c:v>
                </c:pt>
                <c:pt idx="1170">
                  <c:v>1.7707466554330864E-2</c:v>
                </c:pt>
                <c:pt idx="1171">
                  <c:v>1.7705672859777977E-2</c:v>
                </c:pt>
                <c:pt idx="1172">
                  <c:v>1.7703803629887105E-2</c:v>
                </c:pt>
                <c:pt idx="1173">
                  <c:v>1.7701859001588716E-2</c:v>
                </c:pt>
                <c:pt idx="1174">
                  <c:v>1.7699839111973148E-2</c:v>
                </c:pt>
                <c:pt idx="1175">
                  <c:v>1.7697744098210677E-2</c:v>
                </c:pt>
                <c:pt idx="1176">
                  <c:v>1.7695574097311706E-2</c:v>
                </c:pt>
                <c:pt idx="1177">
                  <c:v>1.7693329246366574E-2</c:v>
                </c:pt>
                <c:pt idx="1178">
                  <c:v>1.7691009682465619E-2</c:v>
                </c:pt>
                <c:pt idx="1179">
                  <c:v>1.7688615542699182E-2</c:v>
                </c:pt>
                <c:pt idx="1180">
                  <c:v>1.7686146964157601E-2</c:v>
                </c:pt>
                <c:pt idx="1181">
                  <c:v>1.7683604083931215E-2</c:v>
                </c:pt>
                <c:pt idx="1182">
                  <c:v>1.7680987039030427E-2</c:v>
                </c:pt>
                <c:pt idx="1183">
                  <c:v>1.7678295966545576E-2</c:v>
                </c:pt>
                <c:pt idx="1184">
                  <c:v>1.7675531003646938E-2</c:v>
                </c:pt>
                <c:pt idx="1185">
                  <c:v>1.7672692287424852E-2</c:v>
                </c:pt>
                <c:pt idx="1186">
                  <c:v>1.766937598152829E-2</c:v>
                </c:pt>
                <c:pt idx="1187">
                  <c:v>1.7666358425376671E-2</c:v>
                </c:pt>
                <c:pt idx="1188">
                  <c:v>1.766329198800598E-2</c:v>
                </c:pt>
                <c:pt idx="1189">
                  <c:v>1.7660149182310292E-2</c:v>
                </c:pt>
                <c:pt idx="1190">
                  <c:v>1.7656933328327185E-2</c:v>
                </c:pt>
                <c:pt idx="1191">
                  <c:v>1.7653644562987125E-2</c:v>
                </c:pt>
                <c:pt idx="1192">
                  <c:v>1.7650284587249487E-2</c:v>
                </c:pt>
                <c:pt idx="1193">
                  <c:v>1.7646862860587476E-2</c:v>
                </c:pt>
                <c:pt idx="1194">
                  <c:v>1.7643381144711867E-2</c:v>
                </c:pt>
                <c:pt idx="1195">
                  <c:v>1.7639839640102295E-2</c:v>
                </c:pt>
                <c:pt idx="1196">
                  <c:v>1.7636238547318328E-2</c:v>
                </c:pt>
                <c:pt idx="1197">
                  <c:v>1.7632578066839599E-2</c:v>
                </c:pt>
                <c:pt idx="1198">
                  <c:v>1.7628858399225678E-2</c:v>
                </c:pt>
                <c:pt idx="1199">
                  <c:v>1.7625079744956196E-2</c:v>
                </c:pt>
                <c:pt idx="1200">
                  <c:v>1.7621242304670659E-2</c:v>
                </c:pt>
                <c:pt idx="1201">
                  <c:v>1.7617945352311537E-2</c:v>
                </c:pt>
                <c:pt idx="1202">
                  <c:v>1.7611106067620952E-2</c:v>
                </c:pt>
                <c:pt idx="1203">
                  <c:v>1.7607060313649114E-2</c:v>
                </c:pt>
                <c:pt idx="1204">
                  <c:v>1.7602365746114401E-2</c:v>
                </c:pt>
                <c:pt idx="1205">
                  <c:v>1.7598795398017231E-2</c:v>
                </c:pt>
                <c:pt idx="1206">
                  <c:v>1.759457663731645E-2</c:v>
                </c:pt>
                <c:pt idx="1207">
                  <c:v>1.7590300608665288E-2</c:v>
                </c:pt>
                <c:pt idx="1208">
                  <c:v>1.7585967512703249E-2</c:v>
                </c:pt>
                <c:pt idx="1209">
                  <c:v>1.7581577549909966E-2</c:v>
                </c:pt>
                <c:pt idx="1210">
                  <c:v>1.7577130920685136E-2</c:v>
                </c:pt>
                <c:pt idx="1211">
                  <c:v>1.7572627825668263E-2</c:v>
                </c:pt>
                <c:pt idx="1212">
                  <c:v>1.7568068465418918E-2</c:v>
                </c:pt>
                <c:pt idx="1213">
                  <c:v>1.756345304025686E-2</c:v>
                </c:pt>
                <c:pt idx="1214">
                  <c:v>1.7558781750981467E-2</c:v>
                </c:pt>
                <c:pt idx="1215">
                  <c:v>1.7554054797832563E-2</c:v>
                </c:pt>
                <c:pt idx="1216">
                  <c:v>1.7549272381609526E-2</c:v>
                </c:pt>
                <c:pt idx="1217">
                  <c:v>1.7544434702552181E-2</c:v>
                </c:pt>
                <c:pt idx="1218">
                  <c:v>1.7539541961379967E-2</c:v>
                </c:pt>
                <c:pt idx="1219">
                  <c:v>1.7534594358572519E-2</c:v>
                </c:pt>
                <c:pt idx="1220">
                  <c:v>1.752959209460947E-2</c:v>
                </c:pt>
                <c:pt idx="1221">
                  <c:v>1.7524535370050387E-2</c:v>
                </c:pt>
                <c:pt idx="1222">
                  <c:v>1.7519424385215032E-2</c:v>
                </c:pt>
                <c:pt idx="1223">
                  <c:v>1.7514259340982719E-2</c:v>
                </c:pt>
                <c:pt idx="1224">
                  <c:v>1.7509040437673207E-2</c:v>
                </c:pt>
                <c:pt idx="1225">
                  <c:v>1.750376787576613E-2</c:v>
                </c:pt>
                <c:pt idx="1226">
                  <c:v>1.7498441855900992E-2</c:v>
                </c:pt>
                <c:pt idx="1227">
                  <c:v>1.7493062578477492E-2</c:v>
                </c:pt>
                <c:pt idx="1228">
                  <c:v>1.7487630244135133E-2</c:v>
                </c:pt>
                <c:pt idx="1229">
                  <c:v>1.7482145053193676E-2</c:v>
                </c:pt>
                <c:pt idx="1230">
                  <c:v>1.7476607206452499E-2</c:v>
                </c:pt>
                <c:pt idx="1231">
                  <c:v>1.7471016904311298E-2</c:v>
                </c:pt>
                <c:pt idx="1232">
                  <c:v>1.7465374347169771E-2</c:v>
                </c:pt>
                <c:pt idx="1233">
                  <c:v>1.7459679735747358E-2</c:v>
                </c:pt>
                <c:pt idx="1234">
                  <c:v>1.7453933270363819E-2</c:v>
                </c:pt>
                <c:pt idx="1235">
                  <c:v>1.7448135151658661E-2</c:v>
                </c:pt>
                <c:pt idx="1236">
                  <c:v>1.7442285580191452E-2</c:v>
                </c:pt>
                <c:pt idx="1237">
                  <c:v>1.7436384756361889E-2</c:v>
                </c:pt>
                <c:pt idx="1238">
                  <c:v>1.7428716616039175E-2</c:v>
                </c:pt>
                <c:pt idx="1239">
                  <c:v>1.7423568482159979E-2</c:v>
                </c:pt>
                <c:pt idx="1240">
                  <c:v>1.7418376776454636E-2</c:v>
                </c:pt>
                <c:pt idx="1241">
                  <c:v>1.7412272948611474E-2</c:v>
                </c:pt>
                <c:pt idx="1242">
                  <c:v>1.7406118871123866E-2</c:v>
                </c:pt>
                <c:pt idx="1243">
                  <c:v>1.7399914744471445E-2</c:v>
                </c:pt>
                <c:pt idx="1244">
                  <c:v>1.7393660769133845E-2</c:v>
                </c:pt>
                <c:pt idx="1245">
                  <c:v>1.7387357145670634E-2</c:v>
                </c:pt>
                <c:pt idx="1246">
                  <c:v>1.7381004074561446E-2</c:v>
                </c:pt>
                <c:pt idx="1247">
                  <c:v>1.7374601756445784E-2</c:v>
                </c:pt>
                <c:pt idx="1248">
                  <c:v>1.7368150391643411E-2</c:v>
                </c:pt>
                <c:pt idx="1249">
                  <c:v>1.7361650180793831E-2</c:v>
                </c:pt>
                <c:pt idx="1250">
                  <c:v>1.7355101324456612E-2</c:v>
                </c:pt>
                <c:pt idx="1251">
                  <c:v>1.7346610209845181E-2</c:v>
                </c:pt>
                <c:pt idx="1252">
                  <c:v>1.7341858477237793E-2</c:v>
                </c:pt>
                <c:pt idx="1253">
                  <c:v>1.7335164887395393E-2</c:v>
                </c:pt>
                <c:pt idx="1254">
                  <c:v>1.732842345414376E-2</c:v>
                </c:pt>
                <c:pt idx="1255">
                  <c:v>1.7321634377882589E-2</c:v>
                </c:pt>
                <c:pt idx="1256">
                  <c:v>1.7314797859251385E-2</c:v>
                </c:pt>
                <c:pt idx="1257">
                  <c:v>1.7307914098729782E-2</c:v>
                </c:pt>
                <c:pt idx="1258">
                  <c:v>1.7300983296797412E-2</c:v>
                </c:pt>
                <c:pt idx="1259">
                  <c:v>1.7294005654013844E-2</c:v>
                </c:pt>
                <c:pt idx="1260">
                  <c:v>1.7286981370938648E-2</c:v>
                </c:pt>
                <c:pt idx="1261">
                  <c:v>1.7279910647971519E-2</c:v>
                </c:pt>
                <c:pt idx="1262">
                  <c:v>1.72727936858319E-2</c:v>
                </c:pt>
                <c:pt idx="1263">
                  <c:v>1.7265630684759614E-2</c:v>
                </c:pt>
                <c:pt idx="1264">
                  <c:v>1.7258421845554039E-2</c:v>
                </c:pt>
                <c:pt idx="1265">
                  <c:v>1.7251167368534936E-2</c:v>
                </c:pt>
                <c:pt idx="1266">
                  <c:v>1.724386745434181E-2</c:v>
                </c:pt>
                <c:pt idx="1267">
                  <c:v>1.7236522303454294E-2</c:v>
                </c:pt>
                <c:pt idx="1268">
                  <c:v>1.7229132116431956E-2</c:v>
                </c:pt>
                <c:pt idx="1269">
                  <c:v>1.7221697093754429E-2</c:v>
                </c:pt>
                <c:pt idx="1270">
                  <c:v>1.7214217435901347E-2</c:v>
                </c:pt>
                <c:pt idx="1271">
                  <c:v>1.7206693343512214E-2</c:v>
                </c:pt>
                <c:pt idx="1272">
                  <c:v>1.7199125016906791E-2</c:v>
                </c:pt>
                <c:pt idx="1273">
                  <c:v>1.719151265680452E-2</c:v>
                </c:pt>
                <c:pt idx="1274">
                  <c:v>1.7183856463685032E-2</c:v>
                </c:pt>
                <c:pt idx="1275">
                  <c:v>1.7176156637948026E-2</c:v>
                </c:pt>
                <c:pt idx="1276">
                  <c:v>1.7168413380312941E-2</c:v>
                </c:pt>
                <c:pt idx="1277">
                  <c:v>1.716062689109954E-2</c:v>
                </c:pt>
                <c:pt idx="1278">
                  <c:v>1.7152797370947326E-2</c:v>
                </c:pt>
                <c:pt idx="1279">
                  <c:v>1.7144925020335933E-2</c:v>
                </c:pt>
                <c:pt idx="1280">
                  <c:v>1.7137010039824929E-2</c:v>
                </c:pt>
                <c:pt idx="1281">
                  <c:v>1.7129052629814012E-2</c:v>
                </c:pt>
                <c:pt idx="1282">
                  <c:v>1.7121052991022623E-2</c:v>
                </c:pt>
                <c:pt idx="1283">
                  <c:v>1.7113011323770522E-2</c:v>
                </c:pt>
                <c:pt idx="1284">
                  <c:v>1.710492782877715E-2</c:v>
                </c:pt>
                <c:pt idx="1285">
                  <c:v>1.7096802706362269E-2</c:v>
                </c:pt>
                <c:pt idx="1286">
                  <c:v>1.7088636157165382E-2</c:v>
                </c:pt>
                <c:pt idx="1287">
                  <c:v>1.708042838174606E-2</c:v>
                </c:pt>
                <c:pt idx="1288">
                  <c:v>1.7072179580503999E-2</c:v>
                </c:pt>
                <c:pt idx="1289">
                  <c:v>1.7063889953998768E-2</c:v>
                </c:pt>
                <c:pt idx="1290">
                  <c:v>1.7055559702789935E-2</c:v>
                </c:pt>
                <c:pt idx="1291">
                  <c:v>1.7047189027357135E-2</c:v>
                </c:pt>
                <c:pt idx="1292">
                  <c:v>1.7038778128179999E-2</c:v>
                </c:pt>
                <c:pt idx="1293">
                  <c:v>1.7030327205898033E-2</c:v>
                </c:pt>
                <c:pt idx="1294">
                  <c:v>1.7021836460990869E-2</c:v>
                </c:pt>
                <c:pt idx="1295">
                  <c:v>1.7013306094018077E-2</c:v>
                </c:pt>
                <c:pt idx="1296">
                  <c:v>1.7004736305379353E-2</c:v>
                </c:pt>
                <c:pt idx="1297">
                  <c:v>1.6996127295554331E-2</c:v>
                </c:pt>
                <c:pt idx="1298">
                  <c:v>1.6987479265342387E-2</c:v>
                </c:pt>
                <c:pt idx="1299">
                  <c:v>1.697879241490341E-2</c:v>
                </c:pt>
                <c:pt idx="1300">
                  <c:v>1.6970066945116713E-2</c:v>
                </c:pt>
                <c:pt idx="1301">
                  <c:v>1.6961303056222121E-2</c:v>
                </c:pt>
                <c:pt idx="1302">
                  <c:v>1.6952500948859139E-2</c:v>
                </c:pt>
                <c:pt idx="1303">
                  <c:v>1.69436608235074E-2</c:v>
                </c:pt>
                <c:pt idx="1304">
                  <c:v>1.6934782880806409E-2</c:v>
                </c:pt>
                <c:pt idx="1305">
                  <c:v>1.6925867321075927E-2</c:v>
                </c:pt>
                <c:pt idx="1306">
                  <c:v>1.6914349507413107E-2</c:v>
                </c:pt>
                <c:pt idx="1307">
                  <c:v>1.6907924153004572E-2</c:v>
                </c:pt>
                <c:pt idx="1308">
                  <c:v>1.6898896945702901E-2</c:v>
                </c:pt>
                <c:pt idx="1309">
                  <c:v>1.6889832923450143E-2</c:v>
                </c:pt>
                <c:pt idx="1310">
                  <c:v>1.6880732286965738E-2</c:v>
                </c:pt>
                <c:pt idx="1311">
                  <c:v>1.6871595236649384E-2</c:v>
                </c:pt>
                <c:pt idx="1312">
                  <c:v>1.6862421973060648E-2</c:v>
                </c:pt>
                <c:pt idx="1313">
                  <c:v>1.6853212696679165E-2</c:v>
                </c:pt>
                <c:pt idx="1314">
                  <c:v>1.6843967608064503E-2</c:v>
                </c:pt>
                <c:pt idx="1315">
                  <c:v>1.6834686907776231E-2</c:v>
                </c:pt>
                <c:pt idx="1316">
                  <c:v>1.6825370796214045E-2</c:v>
                </c:pt>
                <c:pt idx="1317">
                  <c:v>1.6816019474017452E-2</c:v>
                </c:pt>
                <c:pt idx="1318">
                  <c:v>1.6806633141666083E-2</c:v>
                </c:pt>
                <c:pt idx="1319">
                  <c:v>1.6797211999559636E-2</c:v>
                </c:pt>
                <c:pt idx="1320">
                  <c:v>1.6787756248497487E-2</c:v>
                </c:pt>
                <c:pt idx="1321">
                  <c:v>1.6778266088719462E-2</c:v>
                </c:pt>
                <c:pt idx="1322">
                  <c:v>1.6768741720865066E-2</c:v>
                </c:pt>
                <c:pt idx="1323">
                  <c:v>1.6759183345493867E-2</c:v>
                </c:pt>
                <c:pt idx="1324">
                  <c:v>1.6749591163085498E-2</c:v>
                </c:pt>
                <c:pt idx="1325">
                  <c:v>1.6739965374119592E-2</c:v>
                </c:pt>
                <c:pt idx="1326">
                  <c:v>1.6730306179155718E-2</c:v>
                </c:pt>
                <c:pt idx="1327">
                  <c:v>1.672061377867351E-2</c:v>
                </c:pt>
                <c:pt idx="1328">
                  <c:v>1.6710888373312471E-2</c:v>
                </c:pt>
                <c:pt idx="1329">
                  <c:v>1.67011301634723E-2</c:v>
                </c:pt>
                <c:pt idx="1330">
                  <c:v>1.6691339349632628E-2</c:v>
                </c:pt>
                <c:pt idx="1331">
                  <c:v>1.6681516132512897E-2</c:v>
                </c:pt>
                <c:pt idx="1332">
                  <c:v>1.6671660712432868E-2</c:v>
                </c:pt>
                <c:pt idx="1333">
                  <c:v>1.6661773289952109E-2</c:v>
                </c:pt>
                <c:pt idx="1334">
                  <c:v>1.6651854065710125E-2</c:v>
                </c:pt>
                <c:pt idx="1335">
                  <c:v>1.6641903240106615E-2</c:v>
                </c:pt>
                <c:pt idx="1336">
                  <c:v>1.6631921013701145E-2</c:v>
                </c:pt>
                <c:pt idx="1337">
                  <c:v>1.6621907587053286E-2</c:v>
                </c:pt>
                <c:pt idx="1338">
                  <c:v>1.6611863160562734E-2</c:v>
                </c:pt>
                <c:pt idx="1339">
                  <c:v>1.6601787934868995E-2</c:v>
                </c:pt>
                <c:pt idx="1340">
                  <c:v>1.65916821104517E-2</c:v>
                </c:pt>
                <c:pt idx="1341">
                  <c:v>1.6581545887790483E-2</c:v>
                </c:pt>
                <c:pt idx="1342">
                  <c:v>1.6569924668283775E-2</c:v>
                </c:pt>
                <c:pt idx="1343">
                  <c:v>1.6561183049974559E-2</c:v>
                </c:pt>
                <c:pt idx="1344">
                  <c:v>1.6550956835859054E-2</c:v>
                </c:pt>
                <c:pt idx="1345">
                  <c:v>1.6540701025578031E-2</c:v>
                </c:pt>
                <c:pt idx="1346">
                  <c:v>1.6530415819770994E-2</c:v>
                </c:pt>
                <c:pt idx="1347">
                  <c:v>1.652010141883764E-2</c:v>
                </c:pt>
                <c:pt idx="1348">
                  <c:v>1.6509758023257604E-2</c:v>
                </c:pt>
                <c:pt idx="1349">
                  <c:v>1.6499385833670388E-2</c:v>
                </c:pt>
                <c:pt idx="1350">
                  <c:v>1.6488985050555627E-2</c:v>
                </c:pt>
                <c:pt idx="1351">
                  <c:v>1.6478555874472889E-2</c:v>
                </c:pt>
                <c:pt idx="1352">
                  <c:v>1.6468098505901807E-2</c:v>
                </c:pt>
                <c:pt idx="1353">
                  <c:v>1.6457613145242078E-2</c:v>
                </c:pt>
                <c:pt idx="1354">
                  <c:v>1.6447099993293079E-2</c:v>
                </c:pt>
                <c:pt idx="1355">
                  <c:v>1.6436559250294636E-2</c:v>
                </c:pt>
                <c:pt idx="1356">
                  <c:v>1.6425991116966188E-2</c:v>
                </c:pt>
                <c:pt idx="1357">
                  <c:v>1.6412363592497314E-2</c:v>
                </c:pt>
                <c:pt idx="1358">
                  <c:v>1.6404773480998003E-2</c:v>
                </c:pt>
                <c:pt idx="1359">
                  <c:v>1.639412437955734E-2</c:v>
                </c:pt>
                <c:pt idx="1360">
                  <c:v>1.6381921432424562E-2</c:v>
                </c:pt>
                <c:pt idx="1361">
                  <c:v>1.6372746612081102E-2</c:v>
                </c:pt>
                <c:pt idx="1362">
                  <c:v>1.6362018347164664E-2</c:v>
                </c:pt>
                <c:pt idx="1363">
                  <c:v>1.6351264095435525E-2</c:v>
                </c:pt>
                <c:pt idx="1364">
                  <c:v>1.6340484057453253E-2</c:v>
                </c:pt>
                <c:pt idx="1365">
                  <c:v>1.6329678433777417E-2</c:v>
                </c:pt>
                <c:pt idx="1366">
                  <c:v>1.6318847424807714E-2</c:v>
                </c:pt>
                <c:pt idx="1367">
                  <c:v>1.6307991231183649E-2</c:v>
                </c:pt>
                <c:pt idx="1368">
                  <c:v>1.6297110053384856E-2</c:v>
                </c:pt>
                <c:pt idx="1369">
                  <c:v>1.6286204091890966E-2</c:v>
                </c:pt>
                <c:pt idx="1370">
                  <c:v>1.6275273547261548E-2</c:v>
                </c:pt>
                <c:pt idx="1371">
                  <c:v>1.6264318620056173E-2</c:v>
                </c:pt>
                <c:pt idx="1372">
                  <c:v>1.6253339510754472E-2</c:v>
                </c:pt>
                <c:pt idx="1373">
                  <c:v>1.6242336419836079E-2</c:v>
                </c:pt>
                <c:pt idx="1374">
                  <c:v>1.6231309547860562E-2</c:v>
                </c:pt>
                <c:pt idx="1375">
                  <c:v>1.6220259095307554E-2</c:v>
                </c:pt>
                <c:pt idx="1376">
                  <c:v>1.6209185262816561E-2</c:v>
                </c:pt>
                <c:pt idx="1377">
                  <c:v>1.6198088250707343E-2</c:v>
                </c:pt>
                <c:pt idx="1378">
                  <c:v>1.6186968259619405E-2</c:v>
                </c:pt>
                <c:pt idx="1379">
                  <c:v>1.6175825490192253E-2</c:v>
                </c:pt>
                <c:pt idx="1380">
                  <c:v>1.616466014266571E-2</c:v>
                </c:pt>
                <c:pt idx="1381">
                  <c:v>1.6153472417759218E-2</c:v>
                </c:pt>
                <c:pt idx="1382">
                  <c:v>1.614226251595241E-2</c:v>
                </c:pt>
                <c:pt idx="1383">
                  <c:v>1.6131030637724919E-2</c:v>
                </c:pt>
                <c:pt idx="1384">
                  <c:v>1.6119776983636314E-2</c:v>
                </c:pt>
                <c:pt idx="1385">
                  <c:v>1.6108501754246163E-2</c:v>
                </c:pt>
                <c:pt idx="1386">
                  <c:v>1.6097205149954164E-2</c:v>
                </c:pt>
                <c:pt idx="1387">
                  <c:v>1.6085887371399821E-2</c:v>
                </c:pt>
                <c:pt idx="1388">
                  <c:v>1.6074548618982831E-2</c:v>
                </c:pt>
                <c:pt idx="1389">
                  <c:v>1.6063189093262764E-2</c:v>
                </c:pt>
                <c:pt idx="1390">
                  <c:v>1.6051808994879124E-2</c:v>
                </c:pt>
                <c:pt idx="1391">
                  <c:v>1.6040408524231609E-2</c:v>
                </c:pt>
                <c:pt idx="1392">
                  <c:v>1.6028987881879786E-2</c:v>
                </c:pt>
                <c:pt idx="1393">
                  <c:v>1.6017547268143417E-2</c:v>
                </c:pt>
                <c:pt idx="1394">
                  <c:v>1.6002808885069442E-2</c:v>
                </c:pt>
                <c:pt idx="1395">
                  <c:v>1.5991323376045585E-2</c:v>
                </c:pt>
                <c:pt idx="1396">
                  <c:v>1.5981463275229757E-2</c:v>
                </c:pt>
                <c:pt idx="1397">
                  <c:v>1.5969942059967934E-2</c:v>
                </c:pt>
                <c:pt idx="1398">
                  <c:v>1.5958401904656583E-2</c:v>
                </c:pt>
                <c:pt idx="1399">
                  <c:v>1.5946843009935208E-2</c:v>
                </c:pt>
                <c:pt idx="1400">
                  <c:v>1.5935265576283442E-2</c:v>
                </c:pt>
                <c:pt idx="1401">
                  <c:v>1.5923669804180918E-2</c:v>
                </c:pt>
                <c:pt idx="1402">
                  <c:v>1.5912055894267141E-2</c:v>
                </c:pt>
                <c:pt idx="1403">
                  <c:v>1.5900424046861872E-2</c:v>
                </c:pt>
                <c:pt idx="1404">
                  <c:v>1.5888774462764488E-2</c:v>
                </c:pt>
                <c:pt idx="1405">
                  <c:v>1.5877107342214813E-2</c:v>
                </c:pt>
                <c:pt idx="1406">
                  <c:v>1.5865422885852354E-2</c:v>
                </c:pt>
                <c:pt idx="1407">
                  <c:v>1.5850374863104477E-2</c:v>
                </c:pt>
                <c:pt idx="1408">
                  <c:v>1.5842002767847418E-2</c:v>
                </c:pt>
                <c:pt idx="1409">
                  <c:v>1.5830267507084272E-2</c:v>
                </c:pt>
                <c:pt idx="1410">
                  <c:v>1.5818515712666681E-2</c:v>
                </c:pt>
                <c:pt idx="1411">
                  <c:v>1.5806747584994341E-2</c:v>
                </c:pt>
                <c:pt idx="1412">
                  <c:v>1.5793278553584145E-2</c:v>
                </c:pt>
                <c:pt idx="1413">
                  <c:v>1.578316313212369E-2</c:v>
                </c:pt>
                <c:pt idx="1414">
                  <c:v>1.5771347207884645E-2</c:v>
                </c:pt>
                <c:pt idx="1415">
                  <c:v>1.5759515752469255E-2</c:v>
                </c:pt>
                <c:pt idx="1416">
                  <c:v>1.5747668966517026E-2</c:v>
                </c:pt>
                <c:pt idx="1417">
                  <c:v>1.5735807050427653E-2</c:v>
                </c:pt>
                <c:pt idx="1418">
                  <c:v>1.5723930204680769E-2</c:v>
                </c:pt>
                <c:pt idx="1419">
                  <c:v>1.5712038629915881E-2</c:v>
                </c:pt>
                <c:pt idx="1420">
                  <c:v>1.5700132526452748E-2</c:v>
                </c:pt>
                <c:pt idx="1421">
                  <c:v>1.5688212095090748E-2</c:v>
                </c:pt>
                <c:pt idx="1422">
                  <c:v>1.5676277536149641E-2</c:v>
                </c:pt>
                <c:pt idx="1423">
                  <c:v>1.5664329050188996E-2</c:v>
                </c:pt>
                <c:pt idx="1424">
                  <c:v>1.5652366837768383E-2</c:v>
                </c:pt>
                <c:pt idx="1425">
                  <c:v>1.5640391099367434E-2</c:v>
                </c:pt>
                <c:pt idx="1426">
                  <c:v>1.5628402035465783E-2</c:v>
                </c:pt>
                <c:pt idx="1427">
                  <c:v>1.5616399846702933E-2</c:v>
                </c:pt>
                <c:pt idx="1428">
                  <c:v>1.5604384733478582E-2</c:v>
                </c:pt>
                <c:pt idx="1429">
                  <c:v>1.55923568963523E-2</c:v>
                </c:pt>
                <c:pt idx="1430">
                  <c:v>1.5580316535803718E-2</c:v>
                </c:pt>
                <c:pt idx="1431">
                  <c:v>1.5568263852472342E-2</c:v>
                </c:pt>
                <c:pt idx="1432">
                  <c:v>1.5556199046757868E-2</c:v>
                </c:pt>
                <c:pt idx="1433">
                  <c:v>1.5544122319219866E-2</c:v>
                </c:pt>
                <c:pt idx="1434">
                  <c:v>1.5532033870417905E-2</c:v>
                </c:pt>
                <c:pt idx="1435">
                  <c:v>1.5519933900751681E-2</c:v>
                </c:pt>
                <c:pt idx="1436">
                  <c:v>1.5507822610780764E-2</c:v>
                </c:pt>
                <c:pt idx="1437">
                  <c:v>1.5495700201144658E-2</c:v>
                </c:pt>
                <c:pt idx="1438">
                  <c:v>1.5483566872163124E-2</c:v>
                </c:pt>
                <c:pt idx="1439">
                  <c:v>1.5471422824555603E-2</c:v>
                </c:pt>
                <c:pt idx="1440">
                  <c:v>1.5459268258721792E-2</c:v>
                </c:pt>
                <c:pt idx="1441">
                  <c:v>1.5447103375141324E-2</c:v>
                </c:pt>
                <c:pt idx="1442">
                  <c:v>1.5434928374453705E-2</c:v>
                </c:pt>
                <c:pt idx="1443">
                  <c:v>1.5422743457138566E-2</c:v>
                </c:pt>
                <c:pt idx="1444">
                  <c:v>1.5410548823675541E-2</c:v>
                </c:pt>
                <c:pt idx="1445">
                  <c:v>1.5398344674544262E-2</c:v>
                </c:pt>
                <c:pt idx="1446">
                  <c:v>1.5382639966290412E-2</c:v>
                </c:pt>
                <c:pt idx="1447">
                  <c:v>1.537041482011503E-2</c:v>
                </c:pt>
                <c:pt idx="1448">
                  <c:v>1.5359929066569578E-2</c:v>
                </c:pt>
                <c:pt idx="1449">
                  <c:v>1.5347687631743767E-2</c:v>
                </c:pt>
                <c:pt idx="1450">
                  <c:v>1.5335437712504785E-2</c:v>
                </c:pt>
                <c:pt idx="1451">
                  <c:v>1.5323179509412199E-2</c:v>
                </c:pt>
                <c:pt idx="1452">
                  <c:v>1.531091403509599E-2</c:v>
                </c:pt>
                <c:pt idx="1453">
                  <c:v>1.5298650651747181E-2</c:v>
                </c:pt>
                <c:pt idx="1454">
                  <c:v>1.5286392211804056E-2</c:v>
                </c:pt>
                <c:pt idx="1455">
                  <c:v>1.5274138964027628E-2</c:v>
                </c:pt>
                <c:pt idx="1456">
                  <c:v>1.5261891157019036E-2</c:v>
                </c:pt>
                <c:pt idx="1457">
                  <c:v>1.5249649039459356E-2</c:v>
                </c:pt>
                <c:pt idx="1458">
                  <c:v>1.5237412860029664E-2</c:v>
                </c:pt>
                <c:pt idx="1459">
                  <c:v>1.5225182867251164E-2</c:v>
                </c:pt>
                <c:pt idx="1460">
                  <c:v>1.5212959309884866E-2</c:v>
                </c:pt>
                <c:pt idx="1461">
                  <c:v>1.5200742436531911E-2</c:v>
                </c:pt>
                <c:pt idx="1462">
                  <c:v>1.5183942275056594E-2</c:v>
                </c:pt>
                <c:pt idx="1463">
                  <c:v>1.5176329736510397E-2</c:v>
                </c:pt>
                <c:pt idx="1464">
                  <c:v>1.5163582962314237E-2</c:v>
                </c:pt>
                <c:pt idx="1465">
                  <c:v>1.5150206304692659E-2</c:v>
                </c:pt>
                <c:pt idx="1466">
                  <c:v>1.5138027733820891E-2</c:v>
                </c:pt>
                <c:pt idx="1467">
                  <c:v>1.5125857374460594E-2</c:v>
                </c:pt>
                <c:pt idx="1468">
                  <c:v>1.5113695475212907E-2</c:v>
                </c:pt>
                <c:pt idx="1469">
                  <c:v>1.5101542284599034E-2</c:v>
                </c:pt>
                <c:pt idx="1470">
                  <c:v>1.5089398051379987E-2</c:v>
                </c:pt>
                <c:pt idx="1471">
                  <c:v>1.5077263024236842E-2</c:v>
                </c:pt>
                <c:pt idx="1472">
                  <c:v>1.5065137451690802E-2</c:v>
                </c:pt>
                <c:pt idx="1473">
                  <c:v>1.5053021582422943E-2</c:v>
                </c:pt>
                <c:pt idx="1474">
                  <c:v>1.5040915665194277E-2</c:v>
                </c:pt>
                <c:pt idx="1475">
                  <c:v>1.502881994844607E-2</c:v>
                </c:pt>
                <c:pt idx="1476">
                  <c:v>1.50167346808594E-2</c:v>
                </c:pt>
                <c:pt idx="1477">
                  <c:v>1.500466011135515E-2</c:v>
                </c:pt>
                <c:pt idx="1478">
                  <c:v>1.4992596488294652E-2</c:v>
                </c:pt>
                <c:pt idx="1479">
                  <c:v>1.4980544060438916E-2</c:v>
                </c:pt>
                <c:pt idx="1480">
                  <c:v>1.4968503076389084E-2</c:v>
                </c:pt>
                <c:pt idx="1481">
                  <c:v>1.495647378482623E-2</c:v>
                </c:pt>
                <c:pt idx="1482">
                  <c:v>1.4944456434351494E-2</c:v>
                </c:pt>
                <c:pt idx="1483">
                  <c:v>1.4932451273645952E-2</c:v>
                </c:pt>
                <c:pt idx="1484">
                  <c:v>1.4920458551390681E-2</c:v>
                </c:pt>
                <c:pt idx="1485">
                  <c:v>1.4908478516106882E-2</c:v>
                </c:pt>
                <c:pt idx="1486">
                  <c:v>1.4896511416635505E-2</c:v>
                </c:pt>
                <c:pt idx="1487">
                  <c:v>1.4884557501337881E-2</c:v>
                </c:pt>
                <c:pt idx="1488">
                  <c:v>1.4872617019214829E-2</c:v>
                </c:pt>
                <c:pt idx="1489">
                  <c:v>1.4860690218627681E-2</c:v>
                </c:pt>
                <c:pt idx="1490">
                  <c:v>1.4848777348417386E-2</c:v>
                </c:pt>
                <c:pt idx="1491">
                  <c:v>1.483687865702521E-2</c:v>
                </c:pt>
                <c:pt idx="1492">
                  <c:v>1.4824994393292101E-2</c:v>
                </c:pt>
                <c:pt idx="1493">
                  <c:v>1.4813124805739264E-2</c:v>
                </c:pt>
                <c:pt idx="1494">
                  <c:v>1.4801270143047773E-2</c:v>
                </c:pt>
                <c:pt idx="1495">
                  <c:v>1.4789430653898705E-2</c:v>
                </c:pt>
                <c:pt idx="1496">
                  <c:v>1.4777606586893199E-2</c:v>
                </c:pt>
                <c:pt idx="1497">
                  <c:v>1.4765798190712331E-2</c:v>
                </c:pt>
                <c:pt idx="1498">
                  <c:v>1.47472743990118E-2</c:v>
                </c:pt>
                <c:pt idx="1499">
                  <c:v>1.4735507440883922E-2</c:v>
                </c:pt>
                <c:pt idx="1500">
                  <c:v>1.472771518263194E-2</c:v>
                </c:pt>
                <c:pt idx="1501">
                  <c:v>1.4715975804975301E-2</c:v>
                </c:pt>
                <c:pt idx="1502">
                  <c:v>1.4704253414530299E-2</c:v>
                </c:pt>
                <c:pt idx="1503">
                  <c:v>1.4692548259951366E-2</c:v>
                </c:pt>
                <c:pt idx="1504">
                  <c:v>1.4680860589972866E-2</c:v>
                </c:pt>
                <c:pt idx="1505">
                  <c:v>1.4669190653169295E-2</c:v>
                </c:pt>
                <c:pt idx="1506">
                  <c:v>1.4657538698248374E-2</c:v>
                </c:pt>
                <c:pt idx="1507">
                  <c:v>1.4645904973864532E-2</c:v>
                </c:pt>
                <c:pt idx="1508">
                  <c:v>1.4634289728672201E-2</c:v>
                </c:pt>
                <c:pt idx="1509">
                  <c:v>1.4622693211352455E-2</c:v>
                </c:pt>
                <c:pt idx="1510">
                  <c:v>1.4611115670533081E-2</c:v>
                </c:pt>
                <c:pt idx="1511">
                  <c:v>1.4599557354948445E-2</c:v>
                </c:pt>
                <c:pt idx="1512">
                  <c:v>1.4582488483858569E-2</c:v>
                </c:pt>
                <c:pt idx="1513">
                  <c:v>1.457262183747865E-2</c:v>
                </c:pt>
                <c:pt idx="1514">
                  <c:v>1.4561129369461412E-2</c:v>
                </c:pt>
                <c:pt idx="1515">
                  <c:v>1.4549657189935061E-2</c:v>
                </c:pt>
                <c:pt idx="1516">
                  <c:v>1.4536571289731626E-2</c:v>
                </c:pt>
                <c:pt idx="1517">
                  <c:v>1.4526774691079325E-2</c:v>
                </c:pt>
                <c:pt idx="1518">
                  <c:v>1.4515364869032155E-2</c:v>
                </c:pt>
                <c:pt idx="1519">
                  <c:v>1.4503976329960366E-2</c:v>
                </c:pt>
                <c:pt idx="1520">
                  <c:v>1.4492609322624972E-2</c:v>
                </c:pt>
                <c:pt idx="1521">
                  <c:v>1.4481264095627111E-2</c:v>
                </c:pt>
                <c:pt idx="1522">
                  <c:v>1.4469940897727795E-2</c:v>
                </c:pt>
                <c:pt idx="1523">
                  <c:v>1.4458639977528165E-2</c:v>
                </c:pt>
                <c:pt idx="1524">
                  <c:v>1.4447361583629359E-2</c:v>
                </c:pt>
                <c:pt idx="1525">
                  <c:v>1.4436105964632517E-2</c:v>
                </c:pt>
                <c:pt idx="1526">
                  <c:v>1.4424873369218716E-2</c:v>
                </c:pt>
                <c:pt idx="1527">
                  <c:v>1.441366404606903E-2</c:v>
                </c:pt>
                <c:pt idx="1528">
                  <c:v>1.44024782437846E-2</c:v>
                </c:pt>
                <c:pt idx="1529">
                  <c:v>1.4391316211046501E-2</c:v>
                </c:pt>
                <c:pt idx="1530">
                  <c:v>1.4380178196455873E-2</c:v>
                </c:pt>
                <c:pt idx="1531">
                  <c:v>1.4369064448773727E-2</c:v>
                </c:pt>
                <c:pt idx="1532">
                  <c:v>1.4357975216441332E-2</c:v>
                </c:pt>
                <c:pt idx="1533">
                  <c:v>1.4346910748299635E-2</c:v>
                </c:pt>
                <c:pt idx="1534">
                  <c:v>1.433587129286984E-2</c:v>
                </c:pt>
                <c:pt idx="1535">
                  <c:v>1.4324857098833021E-2</c:v>
                </c:pt>
                <c:pt idx="1536">
                  <c:v>1.4313868414870257E-2</c:v>
                </c:pt>
                <c:pt idx="1537">
                  <c:v>1.4302905489582685E-2</c:v>
                </c:pt>
                <c:pt idx="1538">
                  <c:v>1.4291968571651381E-2</c:v>
                </c:pt>
                <c:pt idx="1539">
                  <c:v>1.428105790959755E-2</c:v>
                </c:pt>
                <c:pt idx="1540">
                  <c:v>1.4270173752262139E-2</c:v>
                </c:pt>
                <c:pt idx="1541">
                  <c:v>1.4259316348246287E-2</c:v>
                </c:pt>
                <c:pt idx="1542">
                  <c:v>1.4248485945991263E-2</c:v>
                </c:pt>
                <c:pt idx="1543">
                  <c:v>1.423768279441795E-2</c:v>
                </c:pt>
                <c:pt idx="1544">
                  <c:v>1.4226907141887679E-2</c:v>
                </c:pt>
                <c:pt idx="1545">
                  <c:v>1.4216159237321335E-2</c:v>
                </c:pt>
                <c:pt idx="1546">
                  <c:v>1.4205439329240122E-2</c:v>
                </c:pt>
                <c:pt idx="1547">
                  <c:v>1.4194747666245178E-2</c:v>
                </c:pt>
                <c:pt idx="1548">
                  <c:v>1.4184084497017579E-2</c:v>
                </c:pt>
                <c:pt idx="1549">
                  <c:v>1.4173450070238403E-2</c:v>
                </c:pt>
                <c:pt idx="1550">
                  <c:v>1.4161331953408407E-2</c:v>
                </c:pt>
                <c:pt idx="1551">
                  <c:v>1.4150759954771885E-2</c:v>
                </c:pt>
                <c:pt idx="1552">
                  <c:v>1.4141721730922541E-2</c:v>
                </c:pt>
                <c:pt idx="1553">
                  <c:v>1.4131204760188254E-2</c:v>
                </c:pt>
                <c:pt idx="1554">
                  <c:v>1.4120717775147895E-2</c:v>
                </c:pt>
                <c:pt idx="1555">
                  <c:v>1.4110261024402604E-2</c:v>
                </c:pt>
                <c:pt idx="1556">
                  <c:v>1.4099834756633456E-2</c:v>
                </c:pt>
                <c:pt idx="1557">
                  <c:v>1.4089439220361655E-2</c:v>
                </c:pt>
                <c:pt idx="1558">
                  <c:v>1.4079074664348212E-2</c:v>
                </c:pt>
                <c:pt idx="1559">
                  <c:v>1.4068741337114332E-2</c:v>
                </c:pt>
                <c:pt idx="1560">
                  <c:v>1.4058439487500962E-2</c:v>
                </c:pt>
                <c:pt idx="1561">
                  <c:v>1.4048169364029306E-2</c:v>
                </c:pt>
                <c:pt idx="1562">
                  <c:v>1.4037931215300503E-2</c:v>
                </c:pt>
                <c:pt idx="1563">
                  <c:v>1.4027725289915693E-2</c:v>
                </c:pt>
                <c:pt idx="1564">
                  <c:v>1.4017551836715825E-2</c:v>
                </c:pt>
                <c:pt idx="1565">
                  <c:v>1.4007411104222101E-2</c:v>
                </c:pt>
                <c:pt idx="1566">
                  <c:v>1.3997303341115597E-2</c:v>
                </c:pt>
                <c:pt idx="1567">
                  <c:v>1.398435649064389E-2</c:v>
                </c:pt>
                <c:pt idx="1568">
                  <c:v>1.3977187717628681E-2</c:v>
                </c:pt>
                <c:pt idx="1569">
                  <c:v>1.3967180354370612E-2</c:v>
                </c:pt>
                <c:pt idx="1570">
                  <c:v>1.3957206955224066E-2</c:v>
                </c:pt>
                <c:pt idx="1571">
                  <c:v>1.3947267768550375E-2</c:v>
                </c:pt>
                <c:pt idx="1572">
                  <c:v>1.3937363043110551E-2</c:v>
                </c:pt>
                <c:pt idx="1573">
                  <c:v>1.3927493027585669E-2</c:v>
                </c:pt>
                <c:pt idx="1574">
                  <c:v>1.3917657970576869E-2</c:v>
                </c:pt>
                <c:pt idx="1575">
                  <c:v>1.390785812068529E-2</c:v>
                </c:pt>
                <c:pt idx="1576">
                  <c:v>1.3898093726671945E-2</c:v>
                </c:pt>
                <c:pt idx="1577">
                  <c:v>1.3888365037137973E-2</c:v>
                </c:pt>
                <c:pt idx="1578">
                  <c:v>1.3878672300524642E-2</c:v>
                </c:pt>
                <c:pt idx="1579">
                  <c:v>1.3869015765832771E-2</c:v>
                </c:pt>
                <c:pt idx="1580">
                  <c:v>1.3859395681423692E-2</c:v>
                </c:pt>
                <c:pt idx="1581">
                  <c:v>1.3849812296058417E-2</c:v>
                </c:pt>
                <c:pt idx="1582">
                  <c:v>1.3840265858258149E-2</c:v>
                </c:pt>
                <c:pt idx="1583">
                  <c:v>1.3830756616863837E-2</c:v>
                </c:pt>
                <c:pt idx="1584">
                  <c:v>1.382128482047662E-2</c:v>
                </c:pt>
                <c:pt idx="1585">
                  <c:v>1.3811850717617702E-2</c:v>
                </c:pt>
                <c:pt idx="1586">
                  <c:v>1.3802454556968158E-2</c:v>
                </c:pt>
                <c:pt idx="1587">
                  <c:v>1.3793096587209064E-2</c:v>
                </c:pt>
                <c:pt idx="1588">
                  <c:v>1.3783777057021496E-2</c:v>
                </c:pt>
                <c:pt idx="1589">
                  <c:v>1.3774496215086529E-2</c:v>
                </c:pt>
                <c:pt idx="1590">
                  <c:v>1.3765254309765496E-2</c:v>
                </c:pt>
                <c:pt idx="1591">
                  <c:v>1.3756051589979279E-2</c:v>
                </c:pt>
                <c:pt idx="1592">
                  <c:v>1.3746888304408955E-2</c:v>
                </c:pt>
                <c:pt idx="1593">
                  <c:v>1.3737764701415855E-2</c:v>
                </c:pt>
                <c:pt idx="1594">
                  <c:v>1.3728681029920864E-2</c:v>
                </c:pt>
                <c:pt idx="1595">
                  <c:v>1.3719637538365248E-2</c:v>
                </c:pt>
                <c:pt idx="1596">
                  <c:v>1.371063447551002E-2</c:v>
                </c:pt>
                <c:pt idx="1597">
                  <c:v>1.3701672090036254E-2</c:v>
                </c:pt>
                <c:pt idx="1598">
                  <c:v>1.3692750630545092E-2</c:v>
                </c:pt>
                <c:pt idx="1599">
                  <c:v>1.3683870345637672E-2</c:v>
                </c:pt>
                <c:pt idx="1600">
                  <c:v>1.3675031483915134E-2</c:v>
                </c:pt>
                <c:pt idx="1601">
                  <c:v>1.3666234294058555E-2</c:v>
                </c:pt>
                <c:pt idx="1602">
                  <c:v>1.3657479024749009E-2</c:v>
                </c:pt>
                <c:pt idx="1603">
                  <c:v>1.3648765924667572E-2</c:v>
                </c:pt>
                <c:pt idx="1604">
                  <c:v>1.3640095242415384E-2</c:v>
                </c:pt>
                <c:pt idx="1605">
                  <c:v>1.3631467226593585E-2</c:v>
                </c:pt>
                <c:pt idx="1606">
                  <c:v>1.3622882125963187E-2</c:v>
                </c:pt>
                <c:pt idx="1607">
                  <c:v>1.3614340188965457E-2</c:v>
                </c:pt>
                <c:pt idx="1608">
                  <c:v>1.3605841664361407E-2</c:v>
                </c:pt>
                <c:pt idx="1609">
                  <c:v>1.3597386800832112E-2</c:v>
                </c:pt>
                <c:pt idx="1610">
                  <c:v>1.3588975846978713E-2</c:v>
                </c:pt>
                <c:pt idx="1611">
                  <c:v>1.3580609051482284E-2</c:v>
                </c:pt>
                <c:pt idx="1612">
                  <c:v>1.3572286662943966E-2</c:v>
                </c:pt>
                <c:pt idx="1613">
                  <c:v>1.3564008929964899E-2</c:v>
                </c:pt>
                <c:pt idx="1614">
                  <c:v>1.3555776101306094E-2</c:v>
                </c:pt>
                <c:pt idx="1615">
                  <c:v>1.3547588425568691E-2</c:v>
                </c:pt>
                <c:pt idx="1616">
                  <c:v>1.3539446151273893E-2</c:v>
                </c:pt>
                <c:pt idx="1617">
                  <c:v>1.3529044625473219E-2</c:v>
                </c:pt>
                <c:pt idx="1618">
                  <c:v>1.3523298801896289E-2</c:v>
                </c:pt>
                <c:pt idx="1619">
                  <c:v>1.3515294224095697E-2</c:v>
                </c:pt>
                <c:pt idx="1620">
                  <c:v>1.3507336042462015E-2</c:v>
                </c:pt>
                <c:pt idx="1621">
                  <c:v>1.349942450559638E-2</c:v>
                </c:pt>
                <c:pt idx="1622">
                  <c:v>1.3491559862019997E-2</c:v>
                </c:pt>
                <c:pt idx="1623">
                  <c:v>1.3483742360493878E-2</c:v>
                </c:pt>
                <c:pt idx="1624">
                  <c:v>1.347597224985897E-2</c:v>
                </c:pt>
                <c:pt idx="1625">
                  <c:v>1.3468249778316732E-2</c:v>
                </c:pt>
                <c:pt idx="1626">
                  <c:v>1.3460575194867985E-2</c:v>
                </c:pt>
                <c:pt idx="1627">
                  <c:v>1.3452948747953997E-2</c:v>
                </c:pt>
                <c:pt idx="1628">
                  <c:v>1.3445370686335778E-2</c:v>
                </c:pt>
                <c:pt idx="1629">
                  <c:v>1.3437841258614469E-2</c:v>
                </c:pt>
                <c:pt idx="1630">
                  <c:v>1.343036071339121E-2</c:v>
                </c:pt>
                <c:pt idx="1631">
                  <c:v>1.3422929299506947E-2</c:v>
                </c:pt>
                <c:pt idx="1632">
                  <c:v>1.3415547265323013E-2</c:v>
                </c:pt>
                <c:pt idx="1633">
                  <c:v>1.340821485960042E-2</c:v>
                </c:pt>
                <c:pt idx="1634">
                  <c:v>1.3400932331020243E-2</c:v>
                </c:pt>
                <c:pt idx="1635">
                  <c:v>1.3393699928183622E-2</c:v>
                </c:pt>
                <c:pt idx="1636">
                  <c:v>1.3386517899851569E-2</c:v>
                </c:pt>
                <c:pt idx="1637">
                  <c:v>1.3379386494465351E-2</c:v>
                </c:pt>
                <c:pt idx="1638">
                  <c:v>1.337230596078598E-2</c:v>
                </c:pt>
                <c:pt idx="1639">
                  <c:v>1.3365276547414595E-2</c:v>
                </c:pt>
                <c:pt idx="1640">
                  <c:v>1.3358298503032273E-2</c:v>
                </c:pt>
                <c:pt idx="1641">
                  <c:v>1.3351372076320089E-2</c:v>
                </c:pt>
                <c:pt idx="1642">
                  <c:v>1.3344497515879183E-2</c:v>
                </c:pt>
                <c:pt idx="1643">
                  <c:v>1.3337675070310695E-2</c:v>
                </c:pt>
                <c:pt idx="1644">
                  <c:v>1.3330904988215764E-2</c:v>
                </c:pt>
                <c:pt idx="1645">
                  <c:v>1.3324187518355401E-2</c:v>
                </c:pt>
                <c:pt idx="1646">
                  <c:v>1.3317522909410684E-2</c:v>
                </c:pt>
                <c:pt idx="1647">
                  <c:v>1.3310911409822879E-2</c:v>
                </c:pt>
                <c:pt idx="1648">
                  <c:v>1.3304353268432934E-2</c:v>
                </c:pt>
                <c:pt idx="1649">
                  <c:v>1.3297848733762052E-2</c:v>
                </c:pt>
                <c:pt idx="1650">
                  <c:v>1.3291398054571246E-2</c:v>
                </c:pt>
                <c:pt idx="1651">
                  <c:v>1.3285001479381719E-2</c:v>
                </c:pt>
                <c:pt idx="1652">
                  <c:v>1.3278659256874548E-2</c:v>
                </c:pt>
                <c:pt idx="1653">
                  <c:v>1.3272371635730806E-2</c:v>
                </c:pt>
                <c:pt idx="1654">
                  <c:v>1.3265252960721341E-2</c:v>
                </c:pt>
                <c:pt idx="1655">
                  <c:v>1.3259961191938174E-2</c:v>
                </c:pt>
                <c:pt idx="1656">
                  <c:v>1.3253838866651435E-2</c:v>
                </c:pt>
                <c:pt idx="1657">
                  <c:v>1.3247772137292557E-2</c:v>
                </c:pt>
                <c:pt idx="1658">
                  <c:v>1.324176125246268E-2</c:v>
                </c:pt>
                <c:pt idx="1659">
                  <c:v>1.323580646084288E-2</c:v>
                </c:pt>
                <c:pt idx="1660">
                  <c:v>1.3229908011034297E-2</c:v>
                </c:pt>
                <c:pt idx="1661">
                  <c:v>1.3224066151718006E-2</c:v>
                </c:pt>
                <c:pt idx="1662">
                  <c:v>1.3218281131575083E-2</c:v>
                </c:pt>
                <c:pt idx="1663">
                  <c:v>1.3212553199126731E-2</c:v>
                </c:pt>
                <c:pt idx="1664">
                  <c:v>1.3206882603133963E-2</c:v>
                </c:pt>
                <c:pt idx="1665">
                  <c:v>1.3201269592197917E-2</c:v>
                </c:pt>
                <c:pt idx="1666">
                  <c:v>1.3195714414919735E-2</c:v>
                </c:pt>
                <c:pt idx="1667">
                  <c:v>1.3190217319980491E-2</c:v>
                </c:pt>
                <c:pt idx="1668">
                  <c:v>1.3183235372240532E-2</c:v>
                </c:pt>
                <c:pt idx="1669">
                  <c:v>1.3179398371843121E-2</c:v>
                </c:pt>
                <c:pt idx="1670">
                  <c:v>1.3174077015767338E-2</c:v>
                </c:pt>
                <c:pt idx="1671">
                  <c:v>1.3168814736834733E-2</c:v>
                </c:pt>
                <c:pt idx="1672">
                  <c:v>1.3163483226441564E-2</c:v>
                </c:pt>
                <c:pt idx="1673">
                  <c:v>1.3157738513136508E-2</c:v>
                </c:pt>
                <c:pt idx="1674">
                  <c:v>1.3152663523028352E-2</c:v>
                </c:pt>
                <c:pt idx="1675">
                  <c:v>1.3147648639959542E-2</c:v>
                </c:pt>
                <c:pt idx="1676">
                  <c:v>1.3142694112611153E-2</c:v>
                </c:pt>
                <c:pt idx="1677">
                  <c:v>1.3137800189424453E-2</c:v>
                </c:pt>
                <c:pt idx="1678">
                  <c:v>1.3132967119320327E-2</c:v>
                </c:pt>
                <c:pt idx="1679">
                  <c:v>1.3128195150660105E-2</c:v>
                </c:pt>
                <c:pt idx="1680">
                  <c:v>1.3123484532364671E-2</c:v>
                </c:pt>
                <c:pt idx="1681">
                  <c:v>1.3118835512875293E-2</c:v>
                </c:pt>
                <c:pt idx="1682">
                  <c:v>1.3114248340873047E-2</c:v>
                </c:pt>
                <c:pt idx="1683">
                  <c:v>1.3109723265039008E-2</c:v>
                </c:pt>
                <c:pt idx="1684">
                  <c:v>1.3105260534054253E-2</c:v>
                </c:pt>
                <c:pt idx="1685">
                  <c:v>1.310086039651992E-2</c:v>
                </c:pt>
                <c:pt idx="1686">
                  <c:v>1.309652310103715E-2</c:v>
                </c:pt>
                <c:pt idx="1687">
                  <c:v>1.3092248896287018E-2</c:v>
                </c:pt>
                <c:pt idx="1688">
                  <c:v>1.3088038030950599E-2</c:v>
                </c:pt>
                <c:pt idx="1689">
                  <c:v>1.3083890753629035E-2</c:v>
                </c:pt>
                <c:pt idx="1690">
                  <c:v>1.3079807312923464E-2</c:v>
                </c:pt>
                <c:pt idx="1691">
                  <c:v>1.3075787957594898E-2</c:v>
                </c:pt>
                <c:pt idx="1692">
                  <c:v>1.307183293616454E-2</c:v>
                </c:pt>
                <c:pt idx="1693">
                  <c:v>1.3067942497393403E-2</c:v>
                </c:pt>
                <c:pt idx="1694">
                  <c:v>1.306411688980269E-2</c:v>
                </c:pt>
                <c:pt idx="1695">
                  <c:v>1.3060356362153414E-2</c:v>
                </c:pt>
                <c:pt idx="1696">
                  <c:v>1.3056661162966776E-2</c:v>
                </c:pt>
                <c:pt idx="1697">
                  <c:v>1.3053031540923854E-2</c:v>
                </c:pt>
                <c:pt idx="1698">
                  <c:v>1.3049467744785659E-2</c:v>
                </c:pt>
                <c:pt idx="1699">
                  <c:v>1.3045970022993458E-2</c:v>
                </c:pt>
                <c:pt idx="1700">
                  <c:v>1.3042538624468136E-2</c:v>
                </c:pt>
                <c:pt idx="1701">
                  <c:v>1.3039173797571024E-2</c:v>
                </c:pt>
                <c:pt idx="1702">
                  <c:v>1.303587579114307E-2</c:v>
                </c:pt>
                <c:pt idx="1703">
                  <c:v>1.3032644853625541E-2</c:v>
                </c:pt>
                <c:pt idx="1704">
                  <c:v>1.3029481233939322E-2</c:v>
                </c:pt>
                <c:pt idx="1705">
                  <c:v>1.3026385180525679E-2</c:v>
                </c:pt>
                <c:pt idx="1706">
                  <c:v>1.3022504221611442E-2</c:v>
                </c:pt>
                <c:pt idx="1707">
                  <c:v>1.3019563539193868E-2</c:v>
                </c:pt>
                <c:pt idx="1708">
                  <c:v>1.301709737232315E-2</c:v>
                </c:pt>
                <c:pt idx="1709">
                  <c:v>1.3014283885359745E-2</c:v>
                </c:pt>
                <c:pt idx="1710">
                  <c:v>1.301153924348597E-2</c:v>
                </c:pt>
                <c:pt idx="1711">
                  <c:v>1.3008863695302963E-2</c:v>
                </c:pt>
                <c:pt idx="1712">
                  <c:v>1.3006253466869566E-2</c:v>
                </c:pt>
                <c:pt idx="1713">
                  <c:v>1.3003663442514579E-2</c:v>
                </c:pt>
                <c:pt idx="1714">
                  <c:v>1.30010807789116E-2</c:v>
                </c:pt>
                <c:pt idx="1715">
                  <c:v>1.2998505534254079E-2</c:v>
                </c:pt>
                <c:pt idx="1716">
                  <c:v>1.2995937766175913E-2</c:v>
                </c:pt>
                <c:pt idx="1717">
                  <c:v>1.2993377532630745E-2</c:v>
                </c:pt>
                <c:pt idx="1718">
                  <c:v>1.2990824891732089E-2</c:v>
                </c:pt>
                <c:pt idx="1719">
                  <c:v>1.2988279901193778E-2</c:v>
                </c:pt>
                <c:pt idx="1720">
                  <c:v>1.2985742618969454E-2</c:v>
                </c:pt>
                <c:pt idx="1721">
                  <c:v>1.2983213103172631E-2</c:v>
                </c:pt>
                <c:pt idx="1722">
                  <c:v>1.2980691411277334E-2</c:v>
                </c:pt>
                <c:pt idx="1723">
                  <c:v>1.2977570533854177E-2</c:v>
                </c:pt>
                <c:pt idx="1724">
                  <c:v>1.2975314402039473E-2</c:v>
                </c:pt>
                <c:pt idx="1725">
                  <c:v>1.2973173860135745E-2</c:v>
                </c:pt>
                <c:pt idx="1726">
                  <c:v>1.2970684044102399E-2</c:v>
                </c:pt>
                <c:pt idx="1727">
                  <c:v>1.2968202341818724E-2</c:v>
                </c:pt>
                <c:pt idx="1728">
                  <c:v>1.2965728811158428E-2</c:v>
                </c:pt>
                <c:pt idx="1729">
                  <c:v>1.2963263510155087E-2</c:v>
                </c:pt>
                <c:pt idx="1730">
                  <c:v>1.2960806496522537E-2</c:v>
                </c:pt>
                <c:pt idx="1731">
                  <c:v>1.2958357828214417E-2</c:v>
                </c:pt>
                <c:pt idx="1732">
                  <c:v>1.2955917563264308E-2</c:v>
                </c:pt>
                <c:pt idx="1733">
                  <c:v>1.2953485759465977E-2</c:v>
                </c:pt>
                <c:pt idx="1734">
                  <c:v>1.2951062474853003E-2</c:v>
                </c:pt>
                <c:pt idx="1735">
                  <c:v>1.2948647767219157E-2</c:v>
                </c:pt>
                <c:pt idx="1736">
                  <c:v>1.2946241694518079E-2</c:v>
                </c:pt>
                <c:pt idx="1737">
                  <c:v>1.2943844314703412E-2</c:v>
                </c:pt>
                <c:pt idx="1738">
                  <c:v>1.2941455685568926E-2</c:v>
                </c:pt>
                <c:pt idx="1739">
                  <c:v>1.2939075865228133E-2</c:v>
                </c:pt>
                <c:pt idx="1740">
                  <c:v>1.293670491139487E-2</c:v>
                </c:pt>
                <c:pt idx="1741">
                  <c:v>1.2934342882102712E-2</c:v>
                </c:pt>
                <c:pt idx="1742">
                  <c:v>1.293198983514543E-2</c:v>
                </c:pt>
                <c:pt idx="1743">
                  <c:v>1.2929645828556602E-2</c:v>
                </c:pt>
                <c:pt idx="1744">
                  <c:v>1.2927310920209933E-2</c:v>
                </c:pt>
                <c:pt idx="1745">
                  <c:v>1.2924985168059067E-2</c:v>
                </c:pt>
                <c:pt idx="1746">
                  <c:v>1.2922668629897771E-2</c:v>
                </c:pt>
                <c:pt idx="1747">
                  <c:v>1.2920361363679689E-2</c:v>
                </c:pt>
                <c:pt idx="1748">
                  <c:v>1.2918063427438398E-2</c:v>
                </c:pt>
                <c:pt idx="1749">
                  <c:v>1.2915774878967667E-2</c:v>
                </c:pt>
                <c:pt idx="1750">
                  <c:v>1.2913495776141204E-2</c:v>
                </c:pt>
                <c:pt idx="1751">
                  <c:v>1.2911226177072521E-2</c:v>
                </c:pt>
                <c:pt idx="1752">
                  <c:v>1.2908966139395517E-2</c:v>
                </c:pt>
                <c:pt idx="1753">
                  <c:v>1.2906715721223705E-2</c:v>
                </c:pt>
                <c:pt idx="1754">
                  <c:v>1.2904474980430791E-2</c:v>
                </c:pt>
                <c:pt idx="1755">
                  <c:v>1.2902243974890482E-2</c:v>
                </c:pt>
                <c:pt idx="1756">
                  <c:v>1.2900022762556418E-2</c:v>
                </c:pt>
                <c:pt idx="1757">
                  <c:v>1.2897811401382242E-2</c:v>
                </c:pt>
                <c:pt idx="1758">
                  <c:v>1.2895131458821041E-2</c:v>
                </c:pt>
                <c:pt idx="1759">
                  <c:v>1.2892944106468462E-2</c:v>
                </c:pt>
                <c:pt idx="1760">
                  <c:v>1.2890926187782981E-2</c:v>
                </c:pt>
                <c:pt idx="1761">
                  <c:v>1.2888756255229339E-2</c:v>
                </c:pt>
                <c:pt idx="1762">
                  <c:v>1.2886596471517464E-2</c:v>
                </c:pt>
                <c:pt idx="1763">
                  <c:v>1.2884446894600998E-2</c:v>
                </c:pt>
                <c:pt idx="1764">
                  <c:v>1.2882307582593455E-2</c:v>
                </c:pt>
                <c:pt idx="1765">
                  <c:v>1.2880178593128733E-2</c:v>
                </c:pt>
                <c:pt idx="1766">
                  <c:v>1.2878059984240409E-2</c:v>
                </c:pt>
                <c:pt idx="1767">
                  <c:v>1.2875951813962061E-2</c:v>
                </c:pt>
                <c:pt idx="1768">
                  <c:v>1.287385414008746E-2</c:v>
                </c:pt>
                <c:pt idx="1769">
                  <c:v>1.287176702049031E-2</c:v>
                </c:pt>
                <c:pt idx="1770">
                  <c:v>1.2869690513044318E-2</c:v>
                </c:pt>
                <c:pt idx="1771">
                  <c:v>1.2867624675862999E-2</c:v>
                </c:pt>
                <c:pt idx="1772">
                  <c:v>1.286590411244326E-2</c:v>
                </c:pt>
                <c:pt idx="1773">
                  <c:v>1.2862361923788868E-2</c:v>
                </c:pt>
                <c:pt idx="1774">
                  <c:v>1.2860334666866535E-2</c:v>
                </c:pt>
                <c:pt idx="1775">
                  <c:v>1.2858318345037034E-2</c:v>
                </c:pt>
                <c:pt idx="1776">
                  <c:v>1.2856027441010554E-2</c:v>
                </c:pt>
                <c:pt idx="1777">
                  <c:v>1.2854318737431925E-2</c:v>
                </c:pt>
                <c:pt idx="1778">
                  <c:v>1.2852335567643536E-2</c:v>
                </c:pt>
                <c:pt idx="1779">
                  <c:v>1.2850363564282929E-2</c:v>
                </c:pt>
                <c:pt idx="1780">
                  <c:v>1.2848402785543556E-2</c:v>
                </c:pt>
                <c:pt idx="1781">
                  <c:v>1.2846453289139248E-2</c:v>
                </c:pt>
                <c:pt idx="1782">
                  <c:v>1.2844515132943712E-2</c:v>
                </c:pt>
                <c:pt idx="1783">
                  <c:v>1.2842588374830655E-2</c:v>
                </c:pt>
                <c:pt idx="1784">
                  <c:v>1.2840673072993525E-2</c:v>
                </c:pt>
                <c:pt idx="1785">
                  <c:v>1.2838769285146157E-2</c:v>
                </c:pt>
                <c:pt idx="1786">
                  <c:v>1.2836877069162256E-2</c:v>
                </c:pt>
                <c:pt idx="1787">
                  <c:v>1.28349964830754E-2</c:v>
                </c:pt>
                <c:pt idx="1788">
                  <c:v>1.2833127584599424E-2</c:v>
                </c:pt>
                <c:pt idx="1789">
                  <c:v>1.2831270431927777E-2</c:v>
                </c:pt>
                <c:pt idx="1790">
                  <c:v>1.2829425082774293E-2</c:v>
                </c:pt>
                <c:pt idx="1791">
                  <c:v>1.2827591595092613E-2</c:v>
                </c:pt>
                <c:pt idx="1792">
                  <c:v>1.2825770026836381E-2</c:v>
                </c:pt>
                <c:pt idx="1793">
                  <c:v>1.2823960435959236E-2</c:v>
                </c:pt>
                <c:pt idx="1794">
                  <c:v>1.2822162880095078E-2</c:v>
                </c:pt>
                <c:pt idx="1795">
                  <c:v>1.2820377417597228E-2</c:v>
                </c:pt>
                <c:pt idx="1796">
                  <c:v>1.2818604106019649E-2</c:v>
                </c:pt>
                <c:pt idx="1797">
                  <c:v>1.2816843003395917E-2</c:v>
                </c:pt>
                <c:pt idx="1798">
                  <c:v>1.2815094167679675E-2</c:v>
                </c:pt>
                <c:pt idx="1799">
                  <c:v>1.2813357656744628E-2</c:v>
                </c:pt>
                <c:pt idx="1800">
                  <c:v>1.2811633528464483E-2</c:v>
                </c:pt>
                <c:pt idx="1801">
                  <c:v>1.2809921840872818E-2</c:v>
                </c:pt>
                <c:pt idx="1802">
                  <c:v>1.2808222651763401E-2</c:v>
                </c:pt>
                <c:pt idx="1803">
                  <c:v>1.2806536019089876E-2</c:v>
                </c:pt>
                <c:pt idx="1804">
                  <c:v>1.2804862000725947E-2</c:v>
                </c:pt>
                <c:pt idx="1805">
                  <c:v>1.2803200654705194E-2</c:v>
                </c:pt>
                <c:pt idx="1806">
                  <c:v>1.2801552038821384E-2</c:v>
                </c:pt>
                <c:pt idx="1807">
                  <c:v>1.2799916210948226E-2</c:v>
                </c:pt>
                <c:pt idx="1808">
                  <c:v>1.2798293229119295E-2</c:v>
                </c:pt>
                <c:pt idx="1809">
                  <c:v>1.2796683151208299E-2</c:v>
                </c:pt>
                <c:pt idx="1810">
                  <c:v>1.2794746182782646E-2</c:v>
                </c:pt>
                <c:pt idx="1811">
                  <c:v>1.2793276705442835E-2</c:v>
                </c:pt>
                <c:pt idx="1812">
                  <c:v>1.2791930920119654E-2</c:v>
                </c:pt>
                <c:pt idx="1813">
                  <c:v>1.2790373036937197E-2</c:v>
                </c:pt>
                <c:pt idx="1814">
                  <c:v>1.2788828347201076E-2</c:v>
                </c:pt>
                <c:pt idx="1815">
                  <c:v>1.2787296908944867E-2</c:v>
                </c:pt>
                <c:pt idx="1816">
                  <c:v>1.2785778779882406E-2</c:v>
                </c:pt>
                <c:pt idx="1817">
                  <c:v>1.278427401804727E-2</c:v>
                </c:pt>
                <c:pt idx="1818">
                  <c:v>1.2782782681393101E-2</c:v>
                </c:pt>
                <c:pt idx="1819">
                  <c:v>1.2781304827713669E-2</c:v>
                </c:pt>
                <c:pt idx="1820">
                  <c:v>1.2779840515042551E-2</c:v>
                </c:pt>
                <c:pt idx="1821">
                  <c:v>1.2778389801173518E-2</c:v>
                </c:pt>
                <c:pt idx="1822">
                  <c:v>1.2776952744140146E-2</c:v>
                </c:pt>
                <c:pt idx="1823">
                  <c:v>1.277512525957647E-2</c:v>
                </c:pt>
                <c:pt idx="1824">
                  <c:v>1.2774119831835407E-2</c:v>
                </c:pt>
                <c:pt idx="1825">
                  <c:v>1.2772724092551258E-2</c:v>
                </c:pt>
                <c:pt idx="1826">
                  <c:v>1.277134224167753E-2</c:v>
                </c:pt>
                <c:pt idx="1827">
                  <c:v>1.2769974337167866E-2</c:v>
                </c:pt>
                <c:pt idx="1828">
                  <c:v>1.2768428169014356E-2</c:v>
                </c:pt>
                <c:pt idx="1829">
                  <c:v>1.2767280598655617E-2</c:v>
                </c:pt>
                <c:pt idx="1830">
                  <c:v>1.2765954880560315E-2</c:v>
                </c:pt>
                <c:pt idx="1831">
                  <c:v>1.2764643340483772E-2</c:v>
                </c:pt>
                <c:pt idx="1832">
                  <c:v>1.2763346036299694E-2</c:v>
                </c:pt>
                <c:pt idx="1833">
                  <c:v>1.2762063025881787E-2</c:v>
                </c:pt>
                <c:pt idx="1834">
                  <c:v>1.2760794367183692E-2</c:v>
                </c:pt>
                <c:pt idx="1835">
                  <c:v>1.2759540118159052E-2</c:v>
                </c:pt>
                <c:pt idx="1836">
                  <c:v>1.2758300336601636E-2</c:v>
                </c:pt>
                <c:pt idx="1837">
                  <c:v>1.2757075080545022E-2</c:v>
                </c:pt>
                <c:pt idx="1838">
                  <c:v>1.2755864407862916E-2</c:v>
                </c:pt>
                <c:pt idx="1839">
                  <c:v>1.275466837650896E-2</c:v>
                </c:pt>
                <c:pt idx="1840">
                  <c:v>1.2753487044196987E-2</c:v>
                </c:pt>
                <c:pt idx="1841">
                  <c:v>1.2752320469120448E-2</c:v>
                </c:pt>
                <c:pt idx="1842">
                  <c:v>1.2751168708993177E-2</c:v>
                </c:pt>
                <c:pt idx="1843">
                  <c:v>1.2750031821848751E-2</c:v>
                </c:pt>
                <c:pt idx="1844">
                  <c:v>1.274890986548094E-2</c:v>
                </c:pt>
                <c:pt idx="1845">
                  <c:v>1.2747802897923322E-2</c:v>
                </c:pt>
                <c:pt idx="1846">
                  <c:v>1.2746710977049602E-2</c:v>
                </c:pt>
                <c:pt idx="1847">
                  <c:v>1.2745634160733488E-2</c:v>
                </c:pt>
                <c:pt idx="1848">
                  <c:v>1.2744572506848684E-2</c:v>
                </c:pt>
                <c:pt idx="1849">
                  <c:v>1.2743526073508704E-2</c:v>
                </c:pt>
                <c:pt idx="1850">
                  <c:v>1.2742494918347447E-2</c:v>
                </c:pt>
                <c:pt idx="1851">
                  <c:v>1.2741479099478425E-2</c:v>
                </c:pt>
                <c:pt idx="1852">
                  <c:v>1.2740478674775346E-2</c:v>
                </c:pt>
                <c:pt idx="1853">
                  <c:v>1.2739493702031979E-2</c:v>
                </c:pt>
                <c:pt idx="1854">
                  <c:v>1.2738524239361837E-2</c:v>
                </c:pt>
                <c:pt idx="1855">
                  <c:v>1.2737570344478755E-2</c:v>
                </c:pt>
                <c:pt idx="1856">
                  <c:v>1.273663207541631E-2</c:v>
                </c:pt>
                <c:pt idx="1857">
                  <c:v>1.2735709490128144E-2</c:v>
                </c:pt>
                <c:pt idx="1858">
                  <c:v>1.2734802646408028E-2</c:v>
                </c:pt>
                <c:pt idx="1859">
                  <c:v>1.2733911602209602E-2</c:v>
                </c:pt>
                <c:pt idx="1860">
                  <c:v>1.2733036415406573E-2</c:v>
                </c:pt>
                <c:pt idx="1861">
                  <c:v>1.2732177144032519E-2</c:v>
                </c:pt>
                <c:pt idx="1862">
                  <c:v>1.2731214682002445E-2</c:v>
                </c:pt>
                <c:pt idx="1863">
                  <c:v>1.2730389709991741E-2</c:v>
                </c:pt>
                <c:pt idx="1864">
                  <c:v>1.2729695401061392E-2</c:v>
                </c:pt>
                <c:pt idx="1865">
                  <c:v>1.2728900370220231E-2</c:v>
                </c:pt>
                <c:pt idx="1866">
                  <c:v>1.272812154425651E-2</c:v>
                </c:pt>
                <c:pt idx="1867">
                  <c:v>1.2727358981123871E-2</c:v>
                </c:pt>
                <c:pt idx="1868">
                  <c:v>1.2726612738696019E-2</c:v>
                </c:pt>
                <c:pt idx="1869">
                  <c:v>1.2725882875086469E-2</c:v>
                </c:pt>
                <c:pt idx="1870">
                  <c:v>1.2725169447849183E-2</c:v>
                </c:pt>
                <c:pt idx="1871">
                  <c:v>1.2724472515177609E-2</c:v>
                </c:pt>
                <c:pt idx="1872">
                  <c:v>1.2723792134865519E-2</c:v>
                </c:pt>
                <c:pt idx="1873">
                  <c:v>1.2723128364866554E-2</c:v>
                </c:pt>
                <c:pt idx="1874">
                  <c:v>1.2722481263134355E-2</c:v>
                </c:pt>
                <c:pt idx="1875">
                  <c:v>1.2721850887462693E-2</c:v>
                </c:pt>
                <c:pt idx="1876">
                  <c:v>1.2721237295885146E-2</c:v>
                </c:pt>
                <c:pt idx="1877">
                  <c:v>1.2720640546195483E-2</c:v>
                </c:pt>
                <c:pt idx="1878">
                  <c:v>1.2719898137181218E-2</c:v>
                </c:pt>
                <c:pt idx="1879">
                  <c:v>1.2719497804454249E-2</c:v>
                </c:pt>
                <c:pt idx="1880">
                  <c:v>1.2718951928070155E-2</c:v>
                </c:pt>
                <c:pt idx="1881">
                  <c:v>1.2718423125388512E-2</c:v>
                </c:pt>
                <c:pt idx="1882">
                  <c:v>1.271791145420309E-2</c:v>
                </c:pt>
                <c:pt idx="1883">
                  <c:v>1.2717416972387596E-2</c:v>
                </c:pt>
                <c:pt idx="1884">
                  <c:v>1.2716939737975608E-2</c:v>
                </c:pt>
                <c:pt idx="1885">
                  <c:v>1.2716479808760894E-2</c:v>
                </c:pt>
                <c:pt idx="1886">
                  <c:v>1.2716037242777034E-2</c:v>
                </c:pt>
                <c:pt idx="1887">
                  <c:v>1.2715612097817797E-2</c:v>
                </c:pt>
                <c:pt idx="1888">
                  <c:v>1.271520443191676E-2</c:v>
                </c:pt>
                <c:pt idx="1889">
                  <c:v>1.2714814302867694E-2</c:v>
                </c:pt>
                <c:pt idx="1890">
                  <c:v>1.2714441768624241E-2</c:v>
                </c:pt>
                <c:pt idx="1891">
                  <c:v>1.2714086887140041E-2</c:v>
                </c:pt>
                <c:pt idx="1892">
                  <c:v>1.2713749716288802E-2</c:v>
                </c:pt>
                <c:pt idx="1893">
                  <c:v>1.2713430313864293E-2</c:v>
                </c:pt>
                <c:pt idx="1894">
                  <c:v>1.2713128738059964E-2</c:v>
                </c:pt>
                <c:pt idx="1895">
                  <c:v>1.2712845046589649E-2</c:v>
                </c:pt>
                <c:pt idx="1896">
                  <c:v>1.271257929740699E-2</c:v>
                </c:pt>
                <c:pt idx="1897">
                  <c:v>1.2712331548465627E-2</c:v>
                </c:pt>
                <c:pt idx="1898">
                  <c:v>1.2712101857639269E-2</c:v>
                </c:pt>
                <c:pt idx="1899">
                  <c:v>1.2711890282801619E-2</c:v>
                </c:pt>
                <c:pt idx="1900">
                  <c:v>1.2711696881826384E-2</c:v>
                </c:pt>
                <c:pt idx="1901">
                  <c:v>1.2711521712827079E-2</c:v>
                </c:pt>
                <c:pt idx="1902">
                  <c:v>1.2711364833597472E-2</c:v>
                </c:pt>
                <c:pt idx="1903">
                  <c:v>1.2711226302011269E-2</c:v>
                </c:pt>
                <c:pt idx="1904">
                  <c:v>1.2711106176022113E-2</c:v>
                </c:pt>
                <c:pt idx="1905">
                  <c:v>1.271100451350371E-2</c:v>
                </c:pt>
                <c:pt idx="1906">
                  <c:v>1.2710921372329764E-2</c:v>
                </c:pt>
                <c:pt idx="1907">
                  <c:v>1.2710856810693727E-2</c:v>
                </c:pt>
                <c:pt idx="1908">
                  <c:v>1.2710810886069623E-2</c:v>
                </c:pt>
                <c:pt idx="1909">
                  <c:v>1.2710783656810776E-2</c:v>
                </c:pt>
                <c:pt idx="1910">
                  <c:v>1.2710775180471146E-2</c:v>
                </c:pt>
                <c:pt idx="1911">
                  <c:v>1.2710785515164247E-2</c:v>
                </c:pt>
                <c:pt idx="1912">
                  <c:v>1.2710814718683849E-2</c:v>
                </c:pt>
                <c:pt idx="1913">
                  <c:v>1.2710862849143467E-2</c:v>
                </c:pt>
                <c:pt idx="1914">
                  <c:v>1.271094110526505E-2</c:v>
                </c:pt>
                <c:pt idx="1915">
                  <c:v>1.2711016121897956E-2</c:v>
                </c:pt>
                <c:pt idx="1916">
                  <c:v>1.2711121380180046E-2</c:v>
                </c:pt>
                <c:pt idx="1917">
                  <c:v>1.2711245796896975E-2</c:v>
                </c:pt>
                <c:pt idx="1918">
                  <c:v>1.2711389429922448E-2</c:v>
                </c:pt>
                <c:pt idx="1919">
                  <c:v>1.2711552337210108E-2</c:v>
                </c:pt>
                <c:pt idx="1920">
                  <c:v>1.2711734576793532E-2</c:v>
                </c:pt>
                <c:pt idx="1921">
                  <c:v>1.2711936206546426E-2</c:v>
                </c:pt>
                <c:pt idx="1922">
                  <c:v>1.2712157284102688E-2</c:v>
                </c:pt>
                <c:pt idx="1923">
                  <c:v>1.2712397867815639E-2</c:v>
                </c:pt>
                <c:pt idx="1924">
                  <c:v>1.2712658015239242E-2</c:v>
                </c:pt>
                <c:pt idx="1925">
                  <c:v>1.2712937784407075E-2</c:v>
                </c:pt>
                <c:pt idx="1926">
                  <c:v>1.2713237233272778E-2</c:v>
                </c:pt>
                <c:pt idx="1927">
                  <c:v>1.2713556419710059E-2</c:v>
                </c:pt>
                <c:pt idx="1928">
                  <c:v>1.2713895401672559E-2</c:v>
                </c:pt>
                <c:pt idx="1929">
                  <c:v>1.2714360416019588E-2</c:v>
                </c:pt>
                <c:pt idx="1930">
                  <c:v>1.2714632983668039E-2</c:v>
                </c:pt>
                <c:pt idx="1931">
                  <c:v>1.2715031699528367E-2</c:v>
                </c:pt>
                <c:pt idx="1932">
                  <c:v>1.2715511901246757E-2</c:v>
                </c:pt>
                <c:pt idx="1933">
                  <c:v>1.2715889270662473E-2</c:v>
                </c:pt>
                <c:pt idx="1934">
                  <c:v>1.2716348241763598E-2</c:v>
                </c:pt>
                <c:pt idx="1935">
                  <c:v>1.2716827413665754E-2</c:v>
                </c:pt>
                <c:pt idx="1936">
                  <c:v>1.2717326844322585E-2</c:v>
                </c:pt>
                <c:pt idx="1937">
                  <c:v>1.2717846591767668E-2</c:v>
                </c:pt>
                <c:pt idx="1938">
                  <c:v>1.2718386713874708E-2</c:v>
                </c:pt>
                <c:pt idx="1939">
                  <c:v>1.2718947268437475E-2</c:v>
                </c:pt>
                <c:pt idx="1940">
                  <c:v>1.2719528313409612E-2</c:v>
                </c:pt>
                <c:pt idx="1941">
                  <c:v>1.2720129906824695E-2</c:v>
                </c:pt>
                <c:pt idx="1942">
                  <c:v>1.2720752106556432E-2</c:v>
                </c:pt>
                <c:pt idx="1943">
                  <c:v>1.2721394970318656E-2</c:v>
                </c:pt>
                <c:pt idx="1944">
                  <c:v>1.2722058556304816E-2</c:v>
                </c:pt>
                <c:pt idx="1945">
                  <c:v>1.2722742922228747E-2</c:v>
                </c:pt>
                <c:pt idx="1946">
                  <c:v>1.272344812604409E-2</c:v>
                </c:pt>
                <c:pt idx="1947">
                  <c:v>1.2724174225704488E-2</c:v>
                </c:pt>
                <c:pt idx="1948">
                  <c:v>1.2724921279163581E-2</c:v>
                </c:pt>
                <c:pt idx="1949">
                  <c:v>1.2725689344215141E-2</c:v>
                </c:pt>
                <c:pt idx="1950">
                  <c:v>1.2726478478892744E-2</c:v>
                </c:pt>
                <c:pt idx="1951">
                  <c:v>1.2727288741070097E-2</c:v>
                </c:pt>
                <c:pt idx="1952">
                  <c:v>1.272812018854097E-2</c:v>
                </c:pt>
                <c:pt idx="1953">
                  <c:v>1.2728972879418876E-2</c:v>
                </c:pt>
                <c:pt idx="1954">
                  <c:v>1.2729846871497585E-2</c:v>
                </c:pt>
                <c:pt idx="1955">
                  <c:v>1.273074222273074E-2</c:v>
                </c:pt>
                <c:pt idx="1956">
                  <c:v>1.2731658990992045E-2</c:v>
                </c:pt>
                <c:pt idx="1957">
                  <c:v>1.2732597234155207E-2</c:v>
                </c:pt>
                <c:pt idx="1958">
                  <c:v>1.2733557010253804E-2</c:v>
                </c:pt>
                <c:pt idx="1959">
                  <c:v>1.2734538377081606E-2</c:v>
                </c:pt>
                <c:pt idx="1960">
                  <c:v>1.2735541392672189E-2</c:v>
                </c:pt>
                <c:pt idx="1961">
                  <c:v>1.2736566114819325E-2</c:v>
                </c:pt>
                <c:pt idx="1962">
                  <c:v>1.2737612601476656E-2</c:v>
                </c:pt>
                <c:pt idx="1963">
                  <c:v>1.2738680910677758E-2</c:v>
                </c:pt>
                <c:pt idx="1964">
                  <c:v>1.2739771100136466E-2</c:v>
                </c:pt>
                <c:pt idx="1965">
                  <c:v>1.2740883227886357E-2</c:v>
                </c:pt>
                <c:pt idx="1966">
                  <c:v>1.2742345435441393E-2</c:v>
                </c:pt>
                <c:pt idx="1967">
                  <c:v>1.2743507925225828E-2</c:v>
                </c:pt>
                <c:pt idx="1968">
                  <c:v>1.274452195544562E-2</c:v>
                </c:pt>
                <c:pt idx="1969">
                  <c:v>1.2745725587119949E-2</c:v>
                </c:pt>
                <c:pt idx="1970">
                  <c:v>1.2746951455087085E-2</c:v>
                </c:pt>
                <c:pt idx="1971">
                  <c:v>1.274819961690099E-2</c:v>
                </c:pt>
                <c:pt idx="1972">
                  <c:v>1.2749462829635405E-2</c:v>
                </c:pt>
                <c:pt idx="1973">
                  <c:v>1.2750715496805398E-2</c:v>
                </c:pt>
                <c:pt idx="1974">
                  <c:v>1.275195531433404E-2</c:v>
                </c:pt>
                <c:pt idx="1975">
                  <c:v>1.275318225040678E-2</c:v>
                </c:pt>
                <c:pt idx="1976">
                  <c:v>1.2754396272889323E-2</c:v>
                </c:pt>
                <c:pt idx="1977">
                  <c:v>1.2755597350047054E-2</c:v>
                </c:pt>
                <c:pt idx="1978">
                  <c:v>1.2756785449585806E-2</c:v>
                </c:pt>
                <c:pt idx="1979">
                  <c:v>1.2758293886081518E-2</c:v>
                </c:pt>
                <c:pt idx="1980">
                  <c:v>1.2759122588947847E-2</c:v>
                </c:pt>
                <c:pt idx="1981">
                  <c:v>1.2760271564582482E-2</c:v>
                </c:pt>
                <c:pt idx="1982">
                  <c:v>1.2761407435020189E-2</c:v>
                </c:pt>
                <c:pt idx="1983">
                  <c:v>1.2762530168286546E-2</c:v>
                </c:pt>
                <c:pt idx="1984">
                  <c:v>1.2763797164714319E-2</c:v>
                </c:pt>
                <c:pt idx="1985">
                  <c:v>1.276473609548745E-2</c:v>
                </c:pt>
                <c:pt idx="1986">
                  <c:v>1.2765819225553088E-2</c:v>
                </c:pt>
                <c:pt idx="1987">
                  <c:v>1.2766889090549682E-2</c:v>
                </c:pt>
                <c:pt idx="1988">
                  <c:v>1.2767945658582747E-2</c:v>
                </c:pt>
                <c:pt idx="1989">
                  <c:v>1.2768988897757794E-2</c:v>
                </c:pt>
                <c:pt idx="1990">
                  <c:v>1.27700187761004E-2</c:v>
                </c:pt>
                <c:pt idx="1991">
                  <c:v>1.2771035261636143E-2</c:v>
                </c:pt>
                <c:pt idx="1992">
                  <c:v>1.27720383223906E-2</c:v>
                </c:pt>
                <c:pt idx="1993">
                  <c:v>1.2773027926389346E-2</c:v>
                </c:pt>
                <c:pt idx="1994">
                  <c:v>1.2774004041737896E-2</c:v>
                </c:pt>
                <c:pt idx="1995">
                  <c:v>1.2774966636461826E-2</c:v>
                </c:pt>
                <c:pt idx="1996">
                  <c:v>1.2775915678666649E-2</c:v>
                </c:pt>
                <c:pt idx="1997">
                  <c:v>1.2776851136298006E-2</c:v>
                </c:pt>
                <c:pt idx="1998">
                  <c:v>1.2777772977381474E-2</c:v>
                </c:pt>
                <c:pt idx="1999">
                  <c:v>1.2778681170022566E-2</c:v>
                </c:pt>
                <c:pt idx="2000">
                  <c:v>1.277957568240673E-2</c:v>
                </c:pt>
                <c:pt idx="2001">
                  <c:v>1.2780456482319735E-2</c:v>
                </c:pt>
                <c:pt idx="2002">
                  <c:v>1.2781323538026967E-2</c:v>
                </c:pt>
                <c:pt idx="2003">
                  <c:v>1.2782176817394131E-2</c:v>
                </c:pt>
                <c:pt idx="2004">
                  <c:v>1.2783016288686611E-2</c:v>
                </c:pt>
                <c:pt idx="2005">
                  <c:v>1.2783841919690175E-2</c:v>
                </c:pt>
                <c:pt idx="2006">
                  <c:v>1.278465367867021E-2</c:v>
                </c:pt>
                <c:pt idx="2007">
                  <c:v>1.2785451533412484E-2</c:v>
                </c:pt>
                <c:pt idx="2008">
                  <c:v>1.2786235452342254E-2</c:v>
                </c:pt>
                <c:pt idx="2009">
                  <c:v>1.2787005403085416E-2</c:v>
                </c:pt>
                <c:pt idx="2010">
                  <c:v>1.2787761354067229E-2</c:v>
                </c:pt>
                <c:pt idx="2011">
                  <c:v>1.2788503273153395E-2</c:v>
                </c:pt>
                <c:pt idx="2012">
                  <c:v>1.2789231128369494E-2</c:v>
                </c:pt>
                <c:pt idx="2013">
                  <c:v>1.2789944887821036E-2</c:v>
                </c:pt>
                <c:pt idx="2014">
                  <c:v>1.27906445195336E-2</c:v>
                </c:pt>
                <c:pt idx="2015">
                  <c:v>1.2791329991532763E-2</c:v>
                </c:pt>
                <c:pt idx="2016">
                  <c:v>1.27920012718441E-2</c:v>
                </c:pt>
                <c:pt idx="2017">
                  <c:v>1.2792658328653062E-2</c:v>
                </c:pt>
                <c:pt idx="2018">
                  <c:v>1.2793482164452641E-2</c:v>
                </c:pt>
                <c:pt idx="2019">
                  <c:v>1.2794106590163778E-2</c:v>
                </c:pt>
                <c:pt idx="2020">
                  <c:v>1.2794630408992091E-2</c:v>
                </c:pt>
                <c:pt idx="2021">
                  <c:v>1.279522819896961E-2</c:v>
                </c:pt>
                <c:pt idx="2022">
                  <c:v>1.2795811601016283E-2</c:v>
                </c:pt>
                <c:pt idx="2023">
                  <c:v>1.2796380583157685E-2</c:v>
                </c:pt>
                <c:pt idx="2024">
                  <c:v>1.279693511349933E-2</c:v>
                </c:pt>
                <c:pt idx="2025">
                  <c:v>1.2797475160066796E-2</c:v>
                </c:pt>
                <c:pt idx="2026">
                  <c:v>1.2798000690805722E-2</c:v>
                </c:pt>
                <c:pt idx="2027">
                  <c:v>1.2798511673901558E-2</c:v>
                </c:pt>
                <c:pt idx="2028">
                  <c:v>1.2799008077299945E-2</c:v>
                </c:pt>
                <c:pt idx="2029">
                  <c:v>1.2799489869106395E-2</c:v>
                </c:pt>
                <c:pt idx="2030">
                  <c:v>1.2799957017346486E-2</c:v>
                </c:pt>
                <c:pt idx="2031">
                  <c:v>1.2800409490045794E-2</c:v>
                </c:pt>
                <c:pt idx="2032">
                  <c:v>1.2800847255389769E-2</c:v>
                </c:pt>
                <c:pt idx="2033">
                  <c:v>1.2801270281244115E-2</c:v>
                </c:pt>
                <c:pt idx="2034">
                  <c:v>1.2802304119299279E-2</c:v>
                </c:pt>
                <c:pt idx="2035">
                  <c:v>1.2802071986826036E-2</c:v>
                </c:pt>
                <c:pt idx="2036">
                  <c:v>1.2802503477749028E-2</c:v>
                </c:pt>
                <c:pt idx="2037">
                  <c:v>1.280281435123598E-2</c:v>
                </c:pt>
                <c:pt idx="2038">
                  <c:v>1.280316320074526E-2</c:v>
                </c:pt>
                <c:pt idx="2039">
                  <c:v>1.2803497118998308E-2</c:v>
                </c:pt>
                <c:pt idx="2040">
                  <c:v>1.2803816074180574E-2</c:v>
                </c:pt>
                <c:pt idx="2041">
                  <c:v>1.2804120034237698E-2</c:v>
                </c:pt>
                <c:pt idx="2042">
                  <c:v>1.2804408967435066E-2</c:v>
                </c:pt>
                <c:pt idx="2043">
                  <c:v>1.2804682841558446E-2</c:v>
                </c:pt>
                <c:pt idx="2044">
                  <c:v>1.2804941624793287E-2</c:v>
                </c:pt>
                <c:pt idx="2045">
                  <c:v>1.2805185285245102E-2</c:v>
                </c:pt>
                <c:pt idx="2046">
                  <c:v>1.280541379069966E-2</c:v>
                </c:pt>
                <c:pt idx="2047">
                  <c:v>1.2805627109502282E-2</c:v>
                </c:pt>
                <c:pt idx="2048">
                  <c:v>1.2805825209598609E-2</c:v>
                </c:pt>
                <c:pt idx="2049">
                  <c:v>1.2806008059014218E-2</c:v>
                </c:pt>
                <c:pt idx="2050">
                  <c:v>1.2806175625694749E-2</c:v>
                </c:pt>
                <c:pt idx="2051">
                  <c:v>1.2806327877905588E-2</c:v>
                </c:pt>
                <c:pt idx="2052">
                  <c:v>1.2806464783512439E-2</c:v>
                </c:pt>
                <c:pt idx="2053">
                  <c:v>1.2806586310700752E-2</c:v>
                </c:pt>
                <c:pt idx="2054">
                  <c:v>1.280669242733623E-2</c:v>
                </c:pt>
                <c:pt idx="2055">
                  <c:v>1.2806783101604324E-2</c:v>
                </c:pt>
                <c:pt idx="2056">
                  <c:v>1.280685830153061E-2</c:v>
                </c:pt>
                <c:pt idx="2057">
                  <c:v>1.2806917995220601E-2</c:v>
                </c:pt>
                <c:pt idx="2058">
                  <c:v>1.2806962150540002E-2</c:v>
                </c:pt>
                <c:pt idx="2059">
                  <c:v>1.2806990735674262E-2</c:v>
                </c:pt>
                <c:pt idx="2060">
                  <c:v>1.2807003718648957E-2</c:v>
                </c:pt>
                <c:pt idx="2061">
                  <c:v>1.2807001067489665E-2</c:v>
                </c:pt>
                <c:pt idx="2062">
                  <c:v>1.2806982750301898E-2</c:v>
                </c:pt>
                <c:pt idx="2063">
                  <c:v>1.2806948735031298E-2</c:v>
                </c:pt>
                <c:pt idx="2064">
                  <c:v>1.2806898989783377E-2</c:v>
                </c:pt>
                <c:pt idx="2065">
                  <c:v>1.2806833482663649E-2</c:v>
                </c:pt>
                <c:pt idx="2066">
                  <c:v>1.2806752181617753E-2</c:v>
                </c:pt>
                <c:pt idx="2067">
                  <c:v>1.2806655054671268E-2</c:v>
                </c:pt>
                <c:pt idx="2068">
                  <c:v>1.2806542070009641E-2</c:v>
                </c:pt>
                <c:pt idx="2069">
                  <c:v>1.2806413195578514E-2</c:v>
                </c:pt>
                <c:pt idx="2070">
                  <c:v>1.2806656910973047E-2</c:v>
                </c:pt>
                <c:pt idx="2071">
                  <c:v>1.2806489302006341E-2</c:v>
                </c:pt>
                <c:pt idx="2072">
                  <c:v>1.2805904359485254E-2</c:v>
                </c:pt>
                <c:pt idx="2073">
                  <c:v>1.280570931566416E-2</c:v>
                </c:pt>
                <c:pt idx="2074">
                  <c:v>1.2805498217804967E-2</c:v>
                </c:pt>
                <c:pt idx="2075">
                  <c:v>1.2805271033853316E-2</c:v>
                </c:pt>
                <c:pt idx="2076">
                  <c:v>1.280502773191472E-2</c:v>
                </c:pt>
                <c:pt idx="2077">
                  <c:v>1.2804768280094692E-2</c:v>
                </c:pt>
                <c:pt idx="2078">
                  <c:v>1.2804492646338872E-2</c:v>
                </c:pt>
                <c:pt idx="2079">
                  <c:v>1.2804200798752774E-2</c:v>
                </c:pt>
                <c:pt idx="2080">
                  <c:v>1.2803892705361974E-2</c:v>
                </c:pt>
                <c:pt idx="2081">
                  <c:v>1.280356833419205E-2</c:v>
                </c:pt>
                <c:pt idx="2082">
                  <c:v>1.2803227653348515E-2</c:v>
                </c:pt>
                <c:pt idx="2083">
                  <c:v>1.2802870630777008E-2</c:v>
                </c:pt>
                <c:pt idx="2084">
                  <c:v>1.2803297797351121E-2</c:v>
                </c:pt>
                <c:pt idx="2085">
                  <c:v>1.2801877311110488E-2</c:v>
                </c:pt>
                <c:pt idx="2086">
                  <c:v>1.2801461664633251E-2</c:v>
                </c:pt>
                <c:pt idx="2087">
                  <c:v>1.2801029530464803E-2</c:v>
                </c:pt>
                <c:pt idx="2088">
                  <c:v>1.2800515432740411E-2</c:v>
                </c:pt>
                <c:pt idx="2089">
                  <c:v>1.280011567107664E-2</c:v>
                </c:pt>
                <c:pt idx="2090">
                  <c:v>1.2799633881908079E-2</c:v>
                </c:pt>
                <c:pt idx="2091">
                  <c:v>1.2799135477310486E-2</c:v>
                </c:pt>
                <c:pt idx="2092">
                  <c:v>1.2798620425149565E-2</c:v>
                </c:pt>
                <c:pt idx="2093">
                  <c:v>1.2798088693530829E-2</c:v>
                </c:pt>
                <c:pt idx="2094">
                  <c:v>1.2797540250479855E-2</c:v>
                </c:pt>
                <c:pt idx="2095">
                  <c:v>1.2796975064102156E-2</c:v>
                </c:pt>
                <c:pt idx="2096">
                  <c:v>1.2796393102423309E-2</c:v>
                </c:pt>
                <c:pt idx="2097">
                  <c:v>1.2795794333468891E-2</c:v>
                </c:pt>
                <c:pt idx="2098">
                  <c:v>1.2795178725184542E-2</c:v>
                </c:pt>
                <c:pt idx="2099">
                  <c:v>1.2794546245915583E-2</c:v>
                </c:pt>
                <c:pt idx="2100">
                  <c:v>1.2793896863447785E-2</c:v>
                </c:pt>
                <c:pt idx="2101">
                  <c:v>1.2793230545806722E-2</c:v>
                </c:pt>
                <c:pt idx="2102">
                  <c:v>1.2792547261177845E-2</c:v>
                </c:pt>
                <c:pt idx="2103">
                  <c:v>1.2791846977666665E-2</c:v>
                </c:pt>
                <c:pt idx="2104">
                  <c:v>1.2791129663058953E-2</c:v>
                </c:pt>
                <c:pt idx="2105">
                  <c:v>1.2790395285620093E-2</c:v>
                </c:pt>
                <c:pt idx="2106">
                  <c:v>1.2789643813375662E-2</c:v>
                </c:pt>
                <c:pt idx="2107">
                  <c:v>1.27888752142713E-2</c:v>
                </c:pt>
                <c:pt idx="2108">
                  <c:v>1.2788089456412521E-2</c:v>
                </c:pt>
                <c:pt idx="2109">
                  <c:v>1.2787286507824902E-2</c:v>
                </c:pt>
                <c:pt idx="2110">
                  <c:v>1.2786466336613955E-2</c:v>
                </c:pt>
                <c:pt idx="2111">
                  <c:v>1.2785628910805258E-2</c:v>
                </c:pt>
                <c:pt idx="2112">
                  <c:v>1.2784774198344451E-2</c:v>
                </c:pt>
                <c:pt idx="2113">
                  <c:v>1.2783902167496919E-2</c:v>
                </c:pt>
                <c:pt idx="2114">
                  <c:v>1.2783012786128367E-2</c:v>
                </c:pt>
                <c:pt idx="2115">
                  <c:v>1.2782106022184436E-2</c:v>
                </c:pt>
                <c:pt idx="2116">
                  <c:v>1.2781181844010447E-2</c:v>
                </c:pt>
                <c:pt idx="2117">
                  <c:v>1.2780240219472105E-2</c:v>
                </c:pt>
                <c:pt idx="2118">
                  <c:v>1.2779281116594987E-2</c:v>
                </c:pt>
                <c:pt idx="2119">
                  <c:v>1.2778304503484605E-2</c:v>
                </c:pt>
                <c:pt idx="2120">
                  <c:v>1.2777310348326409E-2</c:v>
                </c:pt>
                <c:pt idx="2121">
                  <c:v>1.2776298618826232E-2</c:v>
                </c:pt>
                <c:pt idx="2122">
                  <c:v>1.2775120796266748E-2</c:v>
                </c:pt>
                <c:pt idx="2123">
                  <c:v>1.2774071300336587E-2</c:v>
                </c:pt>
                <c:pt idx="2124">
                  <c:v>1.2773157666128299E-2</c:v>
                </c:pt>
                <c:pt idx="2125">
                  <c:v>1.2772075320555132E-2</c:v>
                </c:pt>
                <c:pt idx="2126">
                  <c:v>1.2770975241007676E-2</c:v>
                </c:pt>
                <c:pt idx="2127">
                  <c:v>1.276985739567138E-2</c:v>
                </c:pt>
                <c:pt idx="2128">
                  <c:v>1.2768721752571821E-2</c:v>
                </c:pt>
                <c:pt idx="2129">
                  <c:v>1.276756827965464E-2</c:v>
                </c:pt>
                <c:pt idx="2130">
                  <c:v>1.2766396944945413E-2</c:v>
                </c:pt>
                <c:pt idx="2131">
                  <c:v>1.276520771662959E-2</c:v>
                </c:pt>
                <c:pt idx="2132">
                  <c:v>1.2764000562572875E-2</c:v>
                </c:pt>
                <c:pt idx="2133">
                  <c:v>1.2762775450960717E-2</c:v>
                </c:pt>
                <c:pt idx="2134">
                  <c:v>1.2761532349818694E-2</c:v>
                </c:pt>
                <c:pt idx="2135">
                  <c:v>1.2760271227252318E-2</c:v>
                </c:pt>
                <c:pt idx="2136">
                  <c:v>1.275899205120723E-2</c:v>
                </c:pt>
                <c:pt idx="2137">
                  <c:v>1.2757694789709006E-2</c:v>
                </c:pt>
                <c:pt idx="2138">
                  <c:v>1.2756000256235467E-2</c:v>
                </c:pt>
                <c:pt idx="2139">
                  <c:v>1.2755045882855143E-2</c:v>
                </c:pt>
                <c:pt idx="2140">
                  <c:v>1.2753694173310848E-2</c:v>
                </c:pt>
                <c:pt idx="2141">
                  <c:v>1.2752324250735469E-2</c:v>
                </c:pt>
                <c:pt idx="2142">
                  <c:v>1.2750936082994713E-2</c:v>
                </c:pt>
                <c:pt idx="2143">
                  <c:v>1.2749529638114154E-2</c:v>
                </c:pt>
                <c:pt idx="2144">
                  <c:v>1.2748104884039435E-2</c:v>
                </c:pt>
                <c:pt idx="2145">
                  <c:v>1.2746661789115876E-2</c:v>
                </c:pt>
                <c:pt idx="2146">
                  <c:v>1.2745200321129246E-2</c:v>
                </c:pt>
                <c:pt idx="2147">
                  <c:v>1.2743720448185059E-2</c:v>
                </c:pt>
                <c:pt idx="2148">
                  <c:v>1.2742222138388826E-2</c:v>
                </c:pt>
                <c:pt idx="2149">
                  <c:v>1.2740705359766125E-2</c:v>
                </c:pt>
                <c:pt idx="2150">
                  <c:v>1.2739170080342532E-2</c:v>
                </c:pt>
                <c:pt idx="2151">
                  <c:v>1.273761626806369E-2</c:v>
                </c:pt>
                <c:pt idx="2152">
                  <c:v>1.2736043891274917E-2</c:v>
                </c:pt>
                <c:pt idx="2153">
                  <c:v>1.2734452917682049E-2</c:v>
                </c:pt>
                <c:pt idx="2154">
                  <c:v>1.2732843315550468E-2</c:v>
                </c:pt>
                <c:pt idx="2155">
                  <c:v>1.2731215052825817E-2</c:v>
                </c:pt>
                <c:pt idx="2156">
                  <c:v>1.2729568097533672E-2</c:v>
                </c:pt>
                <c:pt idx="2157">
                  <c:v>1.2727902417939418E-2</c:v>
                </c:pt>
                <c:pt idx="2158">
                  <c:v>1.2726217981828825E-2</c:v>
                </c:pt>
                <c:pt idx="2159">
                  <c:v>1.2724514757307404E-2</c:v>
                </c:pt>
                <c:pt idx="2160">
                  <c:v>1.2722792712480668E-2</c:v>
                </c:pt>
                <c:pt idx="2161">
                  <c:v>1.2721051815374196E-2</c:v>
                </c:pt>
                <c:pt idx="2162">
                  <c:v>1.2719292034013563E-2</c:v>
                </c:pt>
                <c:pt idx="2163">
                  <c:v>1.2717513336504283E-2</c:v>
                </c:pt>
                <c:pt idx="2164">
                  <c:v>1.2715715690951868E-2</c:v>
                </c:pt>
                <c:pt idx="2165">
                  <c:v>1.2713899065142087E-2</c:v>
                </c:pt>
                <c:pt idx="2166">
                  <c:v>1.2712063427340325E-2</c:v>
                </c:pt>
                <c:pt idx="2167">
                  <c:v>1.271020874557216E-2</c:v>
                </c:pt>
                <c:pt idx="2168">
                  <c:v>1.2708334987863168E-2</c:v>
                </c:pt>
                <c:pt idx="2169">
                  <c:v>1.270644212215899E-2</c:v>
                </c:pt>
                <c:pt idx="2170">
                  <c:v>1.2704530116645074E-2</c:v>
                </c:pt>
                <c:pt idx="2171">
                  <c:v>1.2702598939346998E-2</c:v>
                </c:pt>
                <c:pt idx="2172">
                  <c:v>1.2700648558370276E-2</c:v>
                </c:pt>
                <c:pt idx="2173">
                  <c:v>1.2698678941500674E-2</c:v>
                </c:pt>
                <c:pt idx="2174">
                  <c:v>1.2696690057083515E-2</c:v>
                </c:pt>
                <c:pt idx="2175">
                  <c:v>1.269468187306444E-2</c:v>
                </c:pt>
                <c:pt idx="2176">
                  <c:v>1.2692654357309152E-2</c:v>
                </c:pt>
                <c:pt idx="2177">
                  <c:v>1.2690607478083038E-2</c:v>
                </c:pt>
                <c:pt idx="2178">
                  <c:v>1.2688541203411674E-2</c:v>
                </c:pt>
                <c:pt idx="2179">
                  <c:v>1.2686455501400573E-2</c:v>
                </c:pt>
                <c:pt idx="2180">
                  <c:v>1.2684350339835504E-2</c:v>
                </c:pt>
                <c:pt idx="2181">
                  <c:v>1.2682225686981852E-2</c:v>
                </c:pt>
                <c:pt idx="2182">
                  <c:v>1.2680081510865193E-2</c:v>
                </c:pt>
                <c:pt idx="2183">
                  <c:v>1.2677917779431169E-2</c:v>
                </c:pt>
                <c:pt idx="2184">
                  <c:v>1.2675734460785293E-2</c:v>
                </c:pt>
                <c:pt idx="2185">
                  <c:v>1.2673531523033077E-2</c:v>
                </c:pt>
                <c:pt idx="2186">
                  <c:v>1.2671308934280034E-2</c:v>
                </c:pt>
                <c:pt idx="2187">
                  <c:v>1.2669066662311934E-2</c:v>
                </c:pt>
                <c:pt idx="2188">
                  <c:v>1.2666804675394161E-2</c:v>
                </c:pt>
                <c:pt idx="2189">
                  <c:v>1.2663867386102368E-2</c:v>
                </c:pt>
                <c:pt idx="2190">
                  <c:v>1.2662221428652032E-2</c:v>
                </c:pt>
                <c:pt idx="2191">
                  <c:v>1.265990010487883E-2</c:v>
                </c:pt>
                <c:pt idx="2192">
                  <c:v>1.2657558938418134E-2</c:v>
                </c:pt>
                <c:pt idx="2193">
                  <c:v>1.265519789713565E-2</c:v>
                </c:pt>
                <c:pt idx="2194">
                  <c:v>1.2652816949136891E-2</c:v>
                </c:pt>
                <c:pt idx="2195">
                  <c:v>1.2650416062367498E-2</c:v>
                </c:pt>
                <c:pt idx="2196">
                  <c:v>1.2647995205092855E-2</c:v>
                </c:pt>
                <c:pt idx="2197">
                  <c:v>1.2645554345018795E-2</c:v>
                </c:pt>
                <c:pt idx="2198">
                  <c:v>1.2643093450570575E-2</c:v>
                </c:pt>
                <c:pt idx="2199">
                  <c:v>1.2640612489533964E-2</c:v>
                </c:pt>
                <c:pt idx="2200">
                  <c:v>1.2638111430174348E-2</c:v>
                </c:pt>
                <c:pt idx="2201">
                  <c:v>1.2635590240277494E-2</c:v>
                </c:pt>
                <c:pt idx="2202">
                  <c:v>1.2633048888028853E-2</c:v>
                </c:pt>
                <c:pt idx="2203">
                  <c:v>1.2630487341533936E-2</c:v>
                </c:pt>
                <c:pt idx="2204">
                  <c:v>1.2627905568738385E-2</c:v>
                </c:pt>
                <c:pt idx="2205">
                  <c:v>1.2625303537827648E-2</c:v>
                </c:pt>
                <c:pt idx="2206">
                  <c:v>1.2622681216587495E-2</c:v>
                </c:pt>
                <c:pt idx="2207">
                  <c:v>1.2620038573363246E-2</c:v>
                </c:pt>
                <c:pt idx="2208">
                  <c:v>1.261737557594067E-2</c:v>
                </c:pt>
                <c:pt idx="2209">
                  <c:v>1.2614692192585153E-2</c:v>
                </c:pt>
                <c:pt idx="2210">
                  <c:v>1.2611988391162399E-2</c:v>
                </c:pt>
                <c:pt idx="2211">
                  <c:v>1.2609264139937792E-2</c:v>
                </c:pt>
                <c:pt idx="2212">
                  <c:v>1.2606519406697103E-2</c:v>
                </c:pt>
                <c:pt idx="2213">
                  <c:v>1.2603754159705716E-2</c:v>
                </c:pt>
                <c:pt idx="2214">
                  <c:v>1.2600968366829335E-2</c:v>
                </c:pt>
                <c:pt idx="2215">
                  <c:v>1.259816199625341E-2</c:v>
                </c:pt>
                <c:pt idx="2216">
                  <c:v>1.2595335016003517E-2</c:v>
                </c:pt>
                <c:pt idx="2217">
                  <c:v>1.2592487394025298E-2</c:v>
                </c:pt>
                <c:pt idx="2218">
                  <c:v>1.2589619098584137E-2</c:v>
                </c:pt>
                <c:pt idx="2219">
                  <c:v>1.2586730097465804E-2</c:v>
                </c:pt>
                <c:pt idx="2220">
                  <c:v>1.258382035877581E-2</c:v>
                </c:pt>
                <c:pt idx="2221">
                  <c:v>1.2580889850779542E-2</c:v>
                </c:pt>
                <c:pt idx="2222">
                  <c:v>1.2577938541262768E-2</c:v>
                </c:pt>
                <c:pt idx="2223">
                  <c:v>1.2574966398490872E-2</c:v>
                </c:pt>
                <c:pt idx="2224">
                  <c:v>1.2571973390329561E-2</c:v>
                </c:pt>
                <c:pt idx="2225">
                  <c:v>1.2568959484964282E-2</c:v>
                </c:pt>
                <c:pt idx="2226">
                  <c:v>1.2565489392031282E-2</c:v>
                </c:pt>
                <c:pt idx="2227">
                  <c:v>1.2562868854324449E-2</c:v>
                </c:pt>
                <c:pt idx="2228">
                  <c:v>1.2559792065340858E-2</c:v>
                </c:pt>
                <c:pt idx="2229">
                  <c:v>1.2556694251335543E-2</c:v>
                </c:pt>
                <c:pt idx="2230">
                  <c:v>1.2553575380174209E-2</c:v>
                </c:pt>
                <c:pt idx="2231">
                  <c:v>1.2550435420042305E-2</c:v>
                </c:pt>
                <c:pt idx="2232">
                  <c:v>1.2547274338965408E-2</c:v>
                </c:pt>
                <c:pt idx="2233">
                  <c:v>1.2544092104969096E-2</c:v>
                </c:pt>
                <c:pt idx="2234">
                  <c:v>1.254088868615888E-2</c:v>
                </c:pt>
                <c:pt idx="2235">
                  <c:v>1.2537664050560338E-2</c:v>
                </c:pt>
                <c:pt idx="2236">
                  <c:v>1.2534418166199046E-2</c:v>
                </c:pt>
                <c:pt idx="2237">
                  <c:v>1.2531151001180518E-2</c:v>
                </c:pt>
                <c:pt idx="2238">
                  <c:v>1.2527862523370459E-2</c:v>
                </c:pt>
                <c:pt idx="2239">
                  <c:v>1.2524552700954317E-2</c:v>
                </c:pt>
                <c:pt idx="2240">
                  <c:v>1.2520265800199937E-2</c:v>
                </c:pt>
                <c:pt idx="2241">
                  <c:v>1.25178688946459E-2</c:v>
                </c:pt>
                <c:pt idx="2242">
                  <c:v>1.2514494846724844E-2</c:v>
                </c:pt>
                <c:pt idx="2243">
                  <c:v>1.2511099326379949E-2</c:v>
                </c:pt>
                <c:pt idx="2244">
                  <c:v>1.2507192397919198E-2</c:v>
                </c:pt>
                <c:pt idx="2245">
                  <c:v>1.2504243740600884E-2</c:v>
                </c:pt>
                <c:pt idx="2246">
                  <c:v>1.2500783611217869E-2</c:v>
                </c:pt>
                <c:pt idx="2247">
                  <c:v>1.2497301881673195E-2</c:v>
                </c:pt>
                <c:pt idx="2248">
                  <c:v>1.2493798519912502E-2</c:v>
                </c:pt>
                <c:pt idx="2249">
                  <c:v>1.2490273493881432E-2</c:v>
                </c:pt>
                <c:pt idx="2250">
                  <c:v>1.2486726771925305E-2</c:v>
                </c:pt>
                <c:pt idx="2251">
                  <c:v>1.248315832182989E-2</c:v>
                </c:pt>
                <c:pt idx="2252">
                  <c:v>1.2479568111780637E-2</c:v>
                </c:pt>
                <c:pt idx="2253">
                  <c:v>1.2475956109723185E-2</c:v>
                </c:pt>
                <c:pt idx="2254">
                  <c:v>1.2472322283763049E-2</c:v>
                </c:pt>
                <c:pt idx="2255">
                  <c:v>1.246866660200574E-2</c:v>
                </c:pt>
                <c:pt idx="2256">
                  <c:v>1.2464989032316964E-2</c:v>
                </c:pt>
                <c:pt idx="2257">
                  <c:v>1.2461289542962106E-2</c:v>
                </c:pt>
                <c:pt idx="2258">
                  <c:v>1.2457568101886807E-2</c:v>
                </c:pt>
                <c:pt idx="2259">
                  <c:v>1.2453824677116643E-2</c:v>
                </c:pt>
                <c:pt idx="2260">
                  <c:v>1.2450059236677191E-2</c:v>
                </c:pt>
                <c:pt idx="2261">
                  <c:v>1.2446271748753901E-2</c:v>
                </c:pt>
                <c:pt idx="2262">
                  <c:v>1.2442462181212477E-2</c:v>
                </c:pt>
                <c:pt idx="2263">
                  <c:v>1.2438630502158432E-2</c:v>
                </c:pt>
                <c:pt idx="2264">
                  <c:v>1.2434776679777215E-2</c:v>
                </c:pt>
                <c:pt idx="2265">
                  <c:v>1.2430900681934531E-2</c:v>
                </c:pt>
                <c:pt idx="2266">
                  <c:v>1.2427002476815829E-2</c:v>
                </c:pt>
                <c:pt idx="2267">
                  <c:v>1.242308203236675E-2</c:v>
                </c:pt>
                <c:pt idx="2268">
                  <c:v>1.2419139316612871E-2</c:v>
                </c:pt>
                <c:pt idx="2269">
                  <c:v>1.2415174297819576E-2</c:v>
                </c:pt>
                <c:pt idx="2270">
                  <c:v>1.2411186943772634E-2</c:v>
                </c:pt>
                <c:pt idx="2271">
                  <c:v>1.2407177222577559E-2</c:v>
                </c:pt>
                <c:pt idx="2272">
                  <c:v>1.2403145102339863E-2</c:v>
                </c:pt>
                <c:pt idx="2273">
                  <c:v>1.239909055116506E-2</c:v>
                </c:pt>
                <c:pt idx="2274">
                  <c:v>1.2395013536918853E-2</c:v>
                </c:pt>
                <c:pt idx="2275">
                  <c:v>1.2390914027866629E-2</c:v>
                </c:pt>
                <c:pt idx="2276">
                  <c:v>1.2386791991954027E-2</c:v>
                </c:pt>
                <c:pt idx="2277">
                  <c:v>1.2382647397206625E-2</c:v>
                </c:pt>
                <c:pt idx="2278">
                  <c:v>1.237728543329375E-2</c:v>
                </c:pt>
                <c:pt idx="2279">
                  <c:v>1.2373089155488515E-2</c:v>
                </c:pt>
                <c:pt idx="2280">
                  <c:v>1.2369474308586703E-2</c:v>
                </c:pt>
                <c:pt idx="2281">
                  <c:v>1.2365235915510198E-2</c:v>
                </c:pt>
                <c:pt idx="2282">
                  <c:v>1.2360974799170421E-2</c:v>
                </c:pt>
                <c:pt idx="2283">
                  <c:v>1.2356690927752823E-2</c:v>
                </c:pt>
                <c:pt idx="2284">
                  <c:v>1.2352384269362915E-2</c:v>
                </c:pt>
                <c:pt idx="2285">
                  <c:v>1.2348054791866403E-2</c:v>
                </c:pt>
                <c:pt idx="2286">
                  <c:v>1.2343702463448736E-2</c:v>
                </c:pt>
                <c:pt idx="2287">
                  <c:v>1.2339327252055554E-2</c:v>
                </c:pt>
                <c:pt idx="2288">
                  <c:v>1.2334929125952243E-2</c:v>
                </c:pt>
                <c:pt idx="2289">
                  <c:v>1.2330508052844635E-2</c:v>
                </c:pt>
                <c:pt idx="2290">
                  <c:v>1.2326064001078052E-2</c:v>
                </c:pt>
                <c:pt idx="2291">
                  <c:v>1.2321596938598134E-2</c:v>
                </c:pt>
                <c:pt idx="2292">
                  <c:v>1.2317106833350522E-2</c:v>
                </c:pt>
                <c:pt idx="2293">
                  <c:v>1.2312593653600601E-2</c:v>
                </c:pt>
                <c:pt idx="2294">
                  <c:v>1.230805736713414E-2</c:v>
                </c:pt>
                <c:pt idx="2295">
                  <c:v>1.2302190995026052E-2</c:v>
                </c:pt>
                <c:pt idx="2296">
                  <c:v>1.2298797148662111E-2</c:v>
                </c:pt>
                <c:pt idx="2297">
                  <c:v>1.2293649681929253E-2</c:v>
                </c:pt>
                <c:pt idx="2298">
                  <c:v>1.228901732790888E-2</c:v>
                </c:pt>
                <c:pt idx="2299">
                  <c:v>1.2284361702983304E-2</c:v>
                </c:pt>
                <c:pt idx="2300">
                  <c:v>1.2279682775258038E-2</c:v>
                </c:pt>
                <c:pt idx="2301">
                  <c:v>1.2274980512518852E-2</c:v>
                </c:pt>
                <c:pt idx="2302">
                  <c:v>1.2270254883031129E-2</c:v>
                </c:pt>
                <c:pt idx="2303">
                  <c:v>1.2265505855060255E-2</c:v>
                </c:pt>
                <c:pt idx="2304">
                  <c:v>1.2260733396312062E-2</c:v>
                </c:pt>
                <c:pt idx="2305">
                  <c:v>1.2255937474892065E-2</c:v>
                </c:pt>
                <c:pt idx="2306">
                  <c:v>1.2251118058905774E-2</c:v>
                </c:pt>
                <c:pt idx="2307">
                  <c:v>1.2246275116378769E-2</c:v>
                </c:pt>
                <c:pt idx="2308">
                  <c:v>1.224140861541656E-2</c:v>
                </c:pt>
                <c:pt idx="2309">
                  <c:v>1.223651852396479E-2</c:v>
                </c:pt>
                <c:pt idx="2310">
                  <c:v>1.2231604810128971E-2</c:v>
                </c:pt>
                <c:pt idx="2311">
                  <c:v>1.2226667442094552E-2</c:v>
                </c:pt>
                <c:pt idx="2312">
                  <c:v>1.2221706387647302E-2</c:v>
                </c:pt>
                <c:pt idx="2313">
                  <c:v>1.221672161497267E-2</c:v>
                </c:pt>
                <c:pt idx="2314">
                  <c:v>1.2211713092096232E-2</c:v>
                </c:pt>
                <c:pt idx="2315">
                  <c:v>1.2206680787123503E-2</c:v>
                </c:pt>
                <c:pt idx="2316">
                  <c:v>1.2201624668080058E-2</c:v>
                </c:pt>
                <c:pt idx="2317">
                  <c:v>1.2196544702911538E-2</c:v>
                </c:pt>
                <c:pt idx="2318">
                  <c:v>1.2191440859723457E-2</c:v>
                </c:pt>
                <c:pt idx="2319">
                  <c:v>1.2186313106621327E-2</c:v>
                </c:pt>
                <c:pt idx="2320">
                  <c:v>1.2181161411550789E-2</c:v>
                </c:pt>
                <c:pt idx="2321">
                  <c:v>1.2175985742777229E-2</c:v>
                </c:pt>
                <c:pt idx="2322">
                  <c:v>1.2170786068006478E-2</c:v>
                </c:pt>
                <c:pt idx="2323">
                  <c:v>1.2165562355583859E-2</c:v>
                </c:pt>
                <c:pt idx="2324">
                  <c:v>1.2160314573375075E-2</c:v>
                </c:pt>
                <c:pt idx="2325">
                  <c:v>1.2155042689565576E-2</c:v>
                </c:pt>
                <c:pt idx="2326">
                  <c:v>1.2149746672021067E-2</c:v>
                </c:pt>
                <c:pt idx="2327">
                  <c:v>1.2144426489006932E-2</c:v>
                </c:pt>
                <c:pt idx="2328">
                  <c:v>1.2139082108388877E-2</c:v>
                </c:pt>
                <c:pt idx="2329">
                  <c:v>1.213371349835235E-2</c:v>
                </c:pt>
                <c:pt idx="2330">
                  <c:v>1.2126410244803765E-2</c:v>
                </c:pt>
                <c:pt idx="2331">
                  <c:v>1.2120982292902482E-2</c:v>
                </c:pt>
                <c:pt idx="2332">
                  <c:v>1.2116682628358078E-2</c:v>
                </c:pt>
                <c:pt idx="2333">
                  <c:v>1.2111213298728885E-2</c:v>
                </c:pt>
                <c:pt idx="2334">
                  <c:v>1.2105719575172813E-2</c:v>
                </c:pt>
                <c:pt idx="2335">
                  <c:v>1.2100201425875312E-2</c:v>
                </c:pt>
                <c:pt idx="2336">
                  <c:v>1.2094658818861959E-2</c:v>
                </c:pt>
                <c:pt idx="2337">
                  <c:v>1.2089091722238265E-2</c:v>
                </c:pt>
                <c:pt idx="2338">
                  <c:v>1.2083500103949874E-2</c:v>
                </c:pt>
                <c:pt idx="2339">
                  <c:v>1.2077883932182232E-2</c:v>
                </c:pt>
                <c:pt idx="2340">
                  <c:v>1.2072243174801045E-2</c:v>
                </c:pt>
                <c:pt idx="2341">
                  <c:v>1.2066577799991762E-2</c:v>
                </c:pt>
                <c:pt idx="2342">
                  <c:v>1.2060887775700024E-2</c:v>
                </c:pt>
                <c:pt idx="2343">
                  <c:v>1.205517307011128E-2</c:v>
                </c:pt>
                <c:pt idx="2344">
                  <c:v>1.2048595179750876E-2</c:v>
                </c:pt>
                <c:pt idx="2345">
                  <c:v>1.2040364556256122E-2</c:v>
                </c:pt>
                <c:pt idx="2346">
                  <c:v>1.203456144202697E-2</c:v>
                </c:pt>
                <c:pt idx="2347">
                  <c:v>1.2028733500377697E-2</c:v>
                </c:pt>
                <c:pt idx="2348">
                  <c:v>1.2022042553621048E-2</c:v>
                </c:pt>
                <c:pt idx="2349">
                  <c:v>1.2017003006761229E-2</c:v>
                </c:pt>
                <c:pt idx="2350">
                  <c:v>1.2011100391084994E-2</c:v>
                </c:pt>
                <c:pt idx="2351">
                  <c:v>1.2005172820170884E-2</c:v>
                </c:pt>
                <c:pt idx="2352">
                  <c:v>1.1999220261964538E-2</c:v>
                </c:pt>
                <c:pt idx="2353">
                  <c:v>1.199324268457147E-2</c:v>
                </c:pt>
                <c:pt idx="2354">
                  <c:v>1.1987240056177129E-2</c:v>
                </c:pt>
                <c:pt idx="2355">
                  <c:v>1.1981212344647219E-2</c:v>
                </c:pt>
                <c:pt idx="2356">
                  <c:v>1.1975159518007317E-2</c:v>
                </c:pt>
                <c:pt idx="2357">
                  <c:v>1.1969081544602744E-2</c:v>
                </c:pt>
                <c:pt idx="2358">
                  <c:v>1.196297839221927E-2</c:v>
                </c:pt>
                <c:pt idx="2359">
                  <c:v>1.1956850028882471E-2</c:v>
                </c:pt>
                <c:pt idx="2360">
                  <c:v>1.1950696422777796E-2</c:v>
                </c:pt>
                <c:pt idx="2361">
                  <c:v>1.1944517541930821E-2</c:v>
                </c:pt>
                <c:pt idx="2362">
                  <c:v>1.1938313354367125E-2</c:v>
                </c:pt>
                <c:pt idx="2363">
                  <c:v>1.1932083828112283E-2</c:v>
                </c:pt>
                <c:pt idx="2364">
                  <c:v>1.1925828931111937E-2</c:v>
                </c:pt>
                <c:pt idx="2365">
                  <c:v>1.1919548631711407E-2</c:v>
                </c:pt>
                <c:pt idx="2366">
                  <c:v>1.1913242897616527E-2</c:v>
                </c:pt>
                <c:pt idx="2367">
                  <c:v>1.1906911697172617E-2</c:v>
                </c:pt>
                <c:pt idx="2368">
                  <c:v>1.1900554998165447E-2</c:v>
                </c:pt>
                <c:pt idx="2369">
                  <c:v>1.18941727688604E-2</c:v>
                </c:pt>
                <c:pt idx="2370">
                  <c:v>1.1887764977123183E-2</c:v>
                </c:pt>
                <c:pt idx="2371">
                  <c:v>1.1881331591139244E-2</c:v>
                </c:pt>
                <c:pt idx="2372">
                  <c:v>1.1874872578934159E-2</c:v>
                </c:pt>
                <c:pt idx="2373">
                  <c:v>1.1868387908613443E-2</c:v>
                </c:pt>
                <c:pt idx="2374">
                  <c:v>1.1861877547962862E-2</c:v>
                </c:pt>
                <c:pt idx="2375">
                  <c:v>1.1855341465247804E-2</c:v>
                </c:pt>
                <c:pt idx="2376">
                  <c:v>1.1848779628493844E-2</c:v>
                </c:pt>
                <c:pt idx="2377">
                  <c:v>1.1842192005806496E-2</c:v>
                </c:pt>
                <c:pt idx="2378">
                  <c:v>1.1835578565131399E-2</c:v>
                </c:pt>
                <c:pt idx="2379">
                  <c:v>1.1828939274574068E-2</c:v>
                </c:pt>
                <c:pt idx="2380">
                  <c:v>1.1822274102080144E-2</c:v>
                </c:pt>
                <c:pt idx="2381">
                  <c:v>1.1815583015835074E-2</c:v>
                </c:pt>
                <c:pt idx="2382">
                  <c:v>1.1806654284161056E-2</c:v>
                </c:pt>
                <c:pt idx="2383">
                  <c:v>1.1801157564361731E-2</c:v>
                </c:pt>
                <c:pt idx="2384">
                  <c:v>1.1795353954608956E-2</c:v>
                </c:pt>
                <c:pt idx="2385">
                  <c:v>1.1788558893455203E-2</c:v>
                </c:pt>
                <c:pt idx="2386">
                  <c:v>1.1781737758838062E-2</c:v>
                </c:pt>
                <c:pt idx="2387">
                  <c:v>1.1774890518703174E-2</c:v>
                </c:pt>
                <c:pt idx="2388">
                  <c:v>1.1768017141156051E-2</c:v>
                </c:pt>
                <c:pt idx="2389">
                  <c:v>1.1761117593982462E-2</c:v>
                </c:pt>
                <c:pt idx="2390">
                  <c:v>1.1754191845607664E-2</c:v>
                </c:pt>
                <c:pt idx="2391">
                  <c:v>1.1747239863817427E-2</c:v>
                </c:pt>
                <c:pt idx="2392">
                  <c:v>1.1740261616717262E-2</c:v>
                </c:pt>
                <c:pt idx="2393">
                  <c:v>1.1733257072412684E-2</c:v>
                </c:pt>
                <c:pt idx="2394">
                  <c:v>1.1726226199009204E-2</c:v>
                </c:pt>
                <c:pt idx="2395">
                  <c:v>1.1717147765244462E-2</c:v>
                </c:pt>
                <c:pt idx="2396">
                  <c:v>1.1712085336608169E-2</c:v>
                </c:pt>
                <c:pt idx="2397">
                  <c:v>1.1704975283821639E-2</c:v>
                </c:pt>
                <c:pt idx="2398">
                  <c:v>1.1697838774118452E-2</c:v>
                </c:pt>
                <c:pt idx="2399">
                  <c:v>1.1690675775364312E-2</c:v>
                </c:pt>
                <c:pt idx="2400">
                  <c:v>1.168245701473225E-2</c:v>
                </c:pt>
                <c:pt idx="2401">
                  <c:v>1.1676270183365034E-2</c:v>
                </c:pt>
                <c:pt idx="2402">
                  <c:v>1.1669027526091114E-2</c:v>
                </c:pt>
                <c:pt idx="2403">
                  <c:v>1.1661758252108356E-2</c:v>
                </c:pt>
                <c:pt idx="2404">
                  <c:v>1.1654462329362403E-2</c:v>
                </c:pt>
                <c:pt idx="2405">
                  <c:v>1.1647139725958766E-2</c:v>
                </c:pt>
                <c:pt idx="2406">
                  <c:v>1.1639790409923023E-2</c:v>
                </c:pt>
                <c:pt idx="2407">
                  <c:v>1.1632414349360687E-2</c:v>
                </c:pt>
                <c:pt idx="2408">
                  <c:v>1.162501151237727E-2</c:v>
                </c:pt>
                <c:pt idx="2409">
                  <c:v>1.1617581866838478E-2</c:v>
                </c:pt>
                <c:pt idx="2410">
                  <c:v>1.1610125380849823E-2</c:v>
                </c:pt>
                <c:pt idx="2411">
                  <c:v>1.1602642022596754E-2</c:v>
                </c:pt>
                <c:pt idx="2412">
                  <c:v>1.1595131759944977E-2</c:v>
                </c:pt>
                <c:pt idx="2413">
                  <c:v>1.1587594561000003E-2</c:v>
                </c:pt>
                <c:pt idx="2414">
                  <c:v>1.1580030393867347E-2</c:v>
                </c:pt>
                <c:pt idx="2415">
                  <c:v>1.1572439226572584E-2</c:v>
                </c:pt>
                <c:pt idx="2416">
                  <c:v>1.1564821027221228E-2</c:v>
                </c:pt>
                <c:pt idx="2417">
                  <c:v>1.1557175763678984E-2</c:v>
                </c:pt>
                <c:pt idx="2418">
                  <c:v>1.15495034041313E-2</c:v>
                </c:pt>
                <c:pt idx="2419">
                  <c:v>1.1541803916603754E-2</c:v>
                </c:pt>
                <c:pt idx="2420">
                  <c:v>1.1534077269121923E-2</c:v>
                </c:pt>
                <c:pt idx="2421">
                  <c:v>1.1526323429711383E-2</c:v>
                </c:pt>
                <c:pt idx="2422">
                  <c:v>1.1518542366557583E-2</c:v>
                </c:pt>
                <c:pt idx="2423">
                  <c:v>1.15107340476861E-2</c:v>
                </c:pt>
                <c:pt idx="2424">
                  <c:v>1.1502898441042575E-2</c:v>
                </c:pt>
                <c:pt idx="2425">
                  <c:v>1.1495035514492713E-2</c:v>
                </c:pt>
                <c:pt idx="2426">
                  <c:v>1.1487145236461771E-2</c:v>
                </c:pt>
                <c:pt idx="2427">
                  <c:v>1.1479227574815454E-2</c:v>
                </c:pt>
                <c:pt idx="2428">
                  <c:v>1.1471282497659274E-2</c:v>
                </c:pt>
                <c:pt idx="2429">
                  <c:v>1.1463309973018809E-2</c:v>
                </c:pt>
                <c:pt idx="2430">
                  <c:v>1.1455309968919636E-2</c:v>
                </c:pt>
                <c:pt idx="2431">
                  <c:v>1.1447282453307395E-2</c:v>
                </c:pt>
                <c:pt idx="2432">
                  <c:v>1.1439227394447471E-2</c:v>
                </c:pt>
                <c:pt idx="2433">
                  <c:v>1.1431144760205569E-2</c:v>
                </c:pt>
                <c:pt idx="2434">
                  <c:v>1.1421873657440074E-2</c:v>
                </c:pt>
                <c:pt idx="2435">
                  <c:v>1.1413731825751228E-2</c:v>
                </c:pt>
                <c:pt idx="2436">
                  <c:v>1.1406731086402999E-2</c:v>
                </c:pt>
                <c:pt idx="2437">
                  <c:v>1.1398537831448508E-2</c:v>
                </c:pt>
                <c:pt idx="2438">
                  <c:v>1.1390316841479731E-2</c:v>
                </c:pt>
                <c:pt idx="2439">
                  <c:v>1.1382068084522245E-2</c:v>
                </c:pt>
                <c:pt idx="2440">
                  <c:v>1.1373791528521693E-2</c:v>
                </c:pt>
                <c:pt idx="2441">
                  <c:v>1.1365487141663522E-2</c:v>
                </c:pt>
                <c:pt idx="2442">
                  <c:v>1.1357154891973309E-2</c:v>
                </c:pt>
                <c:pt idx="2443">
                  <c:v>1.1348794747396695E-2</c:v>
                </c:pt>
                <c:pt idx="2444">
                  <c:v>1.1340406676039194E-2</c:v>
                </c:pt>
                <c:pt idx="2445">
                  <c:v>1.1331990646086254E-2</c:v>
                </c:pt>
                <c:pt idx="2446">
                  <c:v>1.1323546625323644E-2</c:v>
                </c:pt>
                <c:pt idx="2447">
                  <c:v>1.1315074582016749E-2</c:v>
                </c:pt>
                <c:pt idx="2448">
                  <c:v>1.1306574484031273E-2</c:v>
                </c:pt>
                <c:pt idx="2449">
                  <c:v>1.1298046299712539E-2</c:v>
                </c:pt>
                <c:pt idx="2450">
                  <c:v>1.1287040169625229E-2</c:v>
                </c:pt>
                <c:pt idx="2451">
                  <c:v>1.1280905543458175E-2</c:v>
                </c:pt>
                <c:pt idx="2452">
                  <c:v>1.1272292907653636E-2</c:v>
                </c:pt>
                <c:pt idx="2453">
                  <c:v>1.1263652057618145E-2</c:v>
                </c:pt>
                <c:pt idx="2454">
                  <c:v>1.1254982961297344E-2</c:v>
                </c:pt>
                <c:pt idx="2455">
                  <c:v>1.1246285586716809E-2</c:v>
                </c:pt>
                <c:pt idx="2456">
                  <c:v>1.1237559901982053E-2</c:v>
                </c:pt>
                <c:pt idx="2457">
                  <c:v>1.1228805875118653E-2</c:v>
                </c:pt>
                <c:pt idx="2458">
                  <c:v>1.1220023474072249E-2</c:v>
                </c:pt>
                <c:pt idx="2459">
                  <c:v>1.1211212667028292E-2</c:v>
                </c:pt>
                <c:pt idx="2460">
                  <c:v>1.1202373422012357E-2</c:v>
                </c:pt>
                <c:pt idx="2461">
                  <c:v>1.1193505707050022E-2</c:v>
                </c:pt>
                <c:pt idx="2462">
                  <c:v>1.11846094902468E-2</c:v>
                </c:pt>
                <c:pt idx="2463">
                  <c:v>1.1175684739548331E-2</c:v>
                </c:pt>
                <c:pt idx="2464">
                  <c:v>1.1166731423060128E-2</c:v>
                </c:pt>
                <c:pt idx="2465">
                  <c:v>1.1157749508807768E-2</c:v>
                </c:pt>
                <c:pt idx="2466">
                  <c:v>1.1148738964896765E-2</c:v>
                </c:pt>
                <c:pt idx="2467">
                  <c:v>1.1139699759352695E-2</c:v>
                </c:pt>
                <c:pt idx="2468">
                  <c:v>1.1130631860121198E-2</c:v>
                </c:pt>
                <c:pt idx="2469">
                  <c:v>1.1121535235387725E-2</c:v>
                </c:pt>
                <c:pt idx="2470">
                  <c:v>1.1112409853097915E-2</c:v>
                </c:pt>
                <c:pt idx="2471">
                  <c:v>1.1103255681437219E-2</c:v>
                </c:pt>
                <c:pt idx="2472">
                  <c:v>1.1094072688351275E-2</c:v>
                </c:pt>
                <c:pt idx="2473">
                  <c:v>1.1084860841945599E-2</c:v>
                </c:pt>
                <c:pt idx="2474">
                  <c:v>1.1075620110245765E-2</c:v>
                </c:pt>
                <c:pt idx="2475">
                  <c:v>1.1066350461197416E-2</c:v>
                </c:pt>
                <c:pt idx="2476">
                  <c:v>1.1057051862906064E-2</c:v>
                </c:pt>
                <c:pt idx="2477">
                  <c:v>1.1047724283557159E-2</c:v>
                </c:pt>
                <c:pt idx="2478">
                  <c:v>1.103836769109634E-2</c:v>
                </c:pt>
                <c:pt idx="2479">
                  <c:v>1.1028982053549186E-2</c:v>
                </c:pt>
                <c:pt idx="2480">
                  <c:v>1.1019567338941272E-2</c:v>
                </c:pt>
                <c:pt idx="2481">
                  <c:v>1.1010123515378112E-2</c:v>
                </c:pt>
                <c:pt idx="2482">
                  <c:v>1.1000650550965219E-2</c:v>
                </c:pt>
                <c:pt idx="2483">
                  <c:v>1.0991148413648233E-2</c:v>
                </c:pt>
                <c:pt idx="2484">
                  <c:v>1.0981617071532668E-2</c:v>
                </c:pt>
                <c:pt idx="2485">
                  <c:v>1.09720564926441E-2</c:v>
                </c:pt>
                <c:pt idx="2486">
                  <c:v>1.096246664492817E-2</c:v>
                </c:pt>
                <c:pt idx="2487">
                  <c:v>1.0952847496650264E-2</c:v>
                </c:pt>
                <c:pt idx="2488">
                  <c:v>1.0943199015835958E-2</c:v>
                </c:pt>
                <c:pt idx="2489">
                  <c:v>1.0933521170350957E-2</c:v>
                </c:pt>
                <c:pt idx="2490">
                  <c:v>1.0923813928300774E-2</c:v>
                </c:pt>
                <c:pt idx="2491">
                  <c:v>1.0914077257790922E-2</c:v>
                </c:pt>
                <c:pt idx="2492">
                  <c:v>1.0903662946937231E-2</c:v>
                </c:pt>
                <c:pt idx="2493">
                  <c:v>1.0893086660530571E-2</c:v>
                </c:pt>
                <c:pt idx="2494">
                  <c:v>1.0882530609057639E-2</c:v>
                </c:pt>
                <c:pt idx="2495">
                  <c:v>1.0871994857746259E-2</c:v>
                </c:pt>
                <c:pt idx="2496">
                  <c:v>1.0861479472064062E-2</c:v>
                </c:pt>
                <c:pt idx="2497">
                  <c:v>1.0850984517238871E-2</c:v>
                </c:pt>
                <c:pt idx="2498">
                  <c:v>1.084051005889819E-2</c:v>
                </c:pt>
                <c:pt idx="2499">
                  <c:v>1.0830056162429713E-2</c:v>
                </c:pt>
                <c:pt idx="2500">
                  <c:v>1.0816645756843712E-2</c:v>
                </c:pt>
                <c:pt idx="2501">
                  <c:v>1.0809210316340412E-2</c:v>
                </c:pt>
                <c:pt idx="2502">
                  <c:v>1.0798818497574914E-2</c:v>
                </c:pt>
                <c:pt idx="2503">
                  <c:v>1.0788447502312337E-2</c:v>
                </c:pt>
                <c:pt idx="2504">
                  <c:v>1.0776620518120339E-2</c:v>
                </c:pt>
                <c:pt idx="2505">
                  <c:v>1.0767768243367115E-2</c:v>
                </c:pt>
                <c:pt idx="2506">
                  <c:v>1.0757460110699668E-2</c:v>
                </c:pt>
                <c:pt idx="2507">
                  <c:v>1.0747173063005988E-2</c:v>
                </c:pt>
                <c:pt idx="2508">
                  <c:v>1.0736907165593834E-2</c:v>
                </c:pt>
                <c:pt idx="2509">
                  <c:v>1.0726662484170646E-2</c:v>
                </c:pt>
                <c:pt idx="2510">
                  <c:v>1.0716439083964246E-2</c:v>
                </c:pt>
                <c:pt idx="2511">
                  <c:v>1.0706237030282395E-2</c:v>
                </c:pt>
                <c:pt idx="2512">
                  <c:v>1.0696056388592723E-2</c:v>
                </c:pt>
                <c:pt idx="2513">
                  <c:v>1.0685897224362861E-2</c:v>
                </c:pt>
                <c:pt idx="2514">
                  <c:v>1.0675759602820634E-2</c:v>
                </c:pt>
                <c:pt idx="2515">
                  <c:v>1.0665643589593543E-2</c:v>
                </c:pt>
                <c:pt idx="2516">
                  <c:v>1.0655549249989349E-2</c:v>
                </c:pt>
                <c:pt idx="2517">
                  <c:v>1.0645476649475683E-2</c:v>
                </c:pt>
                <c:pt idx="2518">
                  <c:v>1.0635425853280367E-2</c:v>
                </c:pt>
                <c:pt idx="2519">
                  <c:v>1.0625396926871034E-2</c:v>
                </c:pt>
                <c:pt idx="2520">
                  <c:v>1.0615389935875186E-2</c:v>
                </c:pt>
                <c:pt idx="2521">
                  <c:v>1.0605404945360775E-2</c:v>
                </c:pt>
                <c:pt idx="2522">
                  <c:v>1.0595442020875367E-2</c:v>
                </c:pt>
                <c:pt idx="2523">
                  <c:v>1.0585501227726724E-2</c:v>
                </c:pt>
                <c:pt idx="2524">
                  <c:v>1.0575582631542346E-2</c:v>
                </c:pt>
                <c:pt idx="2525">
                  <c:v>1.0565686297550059E-2</c:v>
                </c:pt>
                <c:pt idx="2526">
                  <c:v>1.0555812291137556E-2</c:v>
                </c:pt>
                <c:pt idx="2527">
                  <c:v>1.054596067777247E-2</c:v>
                </c:pt>
                <c:pt idx="2528">
                  <c:v>1.0536131522922432E-2</c:v>
                </c:pt>
                <c:pt idx="2529">
                  <c:v>1.0526324891815264E-2</c:v>
                </c:pt>
                <c:pt idx="2530">
                  <c:v>1.0516540849918599E-2</c:v>
                </c:pt>
                <c:pt idx="2531">
                  <c:v>1.0506779462780003E-2</c:v>
                </c:pt>
                <c:pt idx="2532">
                  <c:v>1.0497040795467427E-2</c:v>
                </c:pt>
                <c:pt idx="2533">
                  <c:v>1.0487324913688312E-2</c:v>
                </c:pt>
                <c:pt idx="2534">
                  <c:v>1.0477631882830352E-2</c:v>
                </c:pt>
                <c:pt idx="2535">
                  <c:v>1.046796176812137E-2</c:v>
                </c:pt>
                <c:pt idx="2536">
                  <c:v>1.0458314635028998E-2</c:v>
                </c:pt>
                <c:pt idx="2537">
                  <c:v>1.0448690549100803E-2</c:v>
                </c:pt>
                <c:pt idx="2538">
                  <c:v>1.0436350694442709E-2</c:v>
                </c:pt>
                <c:pt idx="2539">
                  <c:v>1.0426779532979324E-2</c:v>
                </c:pt>
                <c:pt idx="2540">
                  <c:v>1.0418594192413977E-2</c:v>
                </c:pt>
                <c:pt idx="2541">
                  <c:v>1.0409066283711965E-2</c:v>
                </c:pt>
                <c:pt idx="2542">
                  <c:v>1.0399561758305254E-2</c:v>
                </c:pt>
                <c:pt idx="2543">
                  <c:v>1.0390080681741409E-2</c:v>
                </c:pt>
                <c:pt idx="2544">
                  <c:v>1.0380623119488064E-2</c:v>
                </c:pt>
                <c:pt idx="2545">
                  <c:v>1.0371189136693104E-2</c:v>
                </c:pt>
                <c:pt idx="2546">
                  <c:v>1.0361778798904098E-2</c:v>
                </c:pt>
                <c:pt idx="2547">
                  <c:v>1.0352392171588676E-2</c:v>
                </c:pt>
                <c:pt idx="2548">
                  <c:v>1.0343029319974661E-2</c:v>
                </c:pt>
                <c:pt idx="2549">
                  <c:v>1.0333690309609622E-2</c:v>
                </c:pt>
                <c:pt idx="2550">
                  <c:v>1.0324375205721381E-2</c:v>
                </c:pt>
                <c:pt idx="2551">
                  <c:v>1.0315084074017378E-2</c:v>
                </c:pt>
                <c:pt idx="2552">
                  <c:v>1.0305816979565563E-2</c:v>
                </c:pt>
                <c:pt idx="2553">
                  <c:v>1.0296573987913504E-2</c:v>
                </c:pt>
                <c:pt idx="2554">
                  <c:v>1.0287355164448897E-2</c:v>
                </c:pt>
                <c:pt idx="2555">
                  <c:v>1.0275538009274499E-2</c:v>
                </c:pt>
                <c:pt idx="2556">
                  <c:v>1.0267682229727626E-2</c:v>
                </c:pt>
                <c:pt idx="2557">
                  <c:v>1.0259844357456416E-2</c:v>
                </c:pt>
                <c:pt idx="2558">
                  <c:v>1.0250722860858374E-2</c:v>
                </c:pt>
                <c:pt idx="2559">
                  <c:v>1.0241625859466197E-2</c:v>
                </c:pt>
                <c:pt idx="2560">
                  <c:v>1.0232553418587642E-2</c:v>
                </c:pt>
                <c:pt idx="2561">
                  <c:v>1.0223505603770278E-2</c:v>
                </c:pt>
                <c:pt idx="2562">
                  <c:v>1.0214482480321863E-2</c:v>
                </c:pt>
                <c:pt idx="2563">
                  <c:v>1.02054841138699E-2</c:v>
                </c:pt>
                <c:pt idx="2564">
                  <c:v>1.019651056932247E-2</c:v>
                </c:pt>
                <c:pt idx="2565">
                  <c:v>1.0187561912626819E-2</c:v>
                </c:pt>
                <c:pt idx="2566">
                  <c:v>1.0178638208850899E-2</c:v>
                </c:pt>
                <c:pt idx="2567">
                  <c:v>1.016973952346234E-2</c:v>
                </c:pt>
                <c:pt idx="2568">
                  <c:v>1.0160865921928774E-2</c:v>
                </c:pt>
                <c:pt idx="2569">
                  <c:v>1.0152017469637897E-2</c:v>
                </c:pt>
                <c:pt idx="2570">
                  <c:v>1.0143194231897468E-2</c:v>
                </c:pt>
                <c:pt idx="2571">
                  <c:v>1.0134396274095181E-2</c:v>
                </c:pt>
                <c:pt idx="2572">
                  <c:v>1.0125623661938477E-2</c:v>
                </c:pt>
                <c:pt idx="2573">
                  <c:v>1.0116876460335433E-2</c:v>
                </c:pt>
                <c:pt idx="2574">
                  <c:v>1.0108154735153363E-2</c:v>
                </c:pt>
                <c:pt idx="2575">
                  <c:v>1.0099458551460216E-2</c:v>
                </c:pt>
                <c:pt idx="2576">
                  <c:v>1.0090787974803561E-2</c:v>
                </c:pt>
                <c:pt idx="2577">
                  <c:v>1.0082143070571092E-2</c:v>
                </c:pt>
                <c:pt idx="2578">
                  <c:v>1.0073523904230441E-2</c:v>
                </c:pt>
                <c:pt idx="2579">
                  <c:v>1.0064930541009431E-2</c:v>
                </c:pt>
                <c:pt idx="2580">
                  <c:v>1.0056363046535566E-2</c:v>
                </c:pt>
                <c:pt idx="2581">
                  <c:v>1.0047821485956732E-2</c:v>
                </c:pt>
                <c:pt idx="2582">
                  <c:v>1.0039305924820496E-2</c:v>
                </c:pt>
                <c:pt idx="2583">
                  <c:v>1.0030816428514555E-2</c:v>
                </c:pt>
                <c:pt idx="2584">
                  <c:v>1.0022353062506539E-2</c:v>
                </c:pt>
                <c:pt idx="2585">
                  <c:v>1.0013915892104208E-2</c:v>
                </c:pt>
                <c:pt idx="2586">
                  <c:v>1.0005504982615321E-2</c:v>
                </c:pt>
                <c:pt idx="2587">
                  <c:v>9.9971203997473168E-3</c:v>
                </c:pt>
                <c:pt idx="2588">
                  <c:v>9.9887622085681471E-3</c:v>
                </c:pt>
                <c:pt idx="2589">
                  <c:v>9.9804304746253791E-3</c:v>
                </c:pt>
                <c:pt idx="2590">
                  <c:v>9.9697572265000645E-3</c:v>
                </c:pt>
                <c:pt idx="2591">
                  <c:v>9.9614862119068448E-3</c:v>
                </c:pt>
                <c:pt idx="2592">
                  <c:v>9.954417997013465E-3</c:v>
                </c:pt>
                <c:pt idx="2593">
                  <c:v>9.9461965683556031E-3</c:v>
                </c:pt>
                <c:pt idx="2594">
                  <c:v>9.938001933305074E-3</c:v>
                </c:pt>
                <c:pt idx="2595">
                  <c:v>9.929834157249573E-3</c:v>
                </c:pt>
                <c:pt idx="2596">
                  <c:v>9.9216933054968592E-3</c:v>
                </c:pt>
                <c:pt idx="2597">
                  <c:v>9.9135794435145641E-3</c:v>
                </c:pt>
                <c:pt idx="2598">
                  <c:v>9.9054926366903828E-3</c:v>
                </c:pt>
                <c:pt idx="2599">
                  <c:v>9.8974329504919467E-3</c:v>
                </c:pt>
                <c:pt idx="2600">
                  <c:v>9.8894004503868871E-3</c:v>
                </c:pt>
                <c:pt idx="2601">
                  <c:v>9.881395201523091E-3</c:v>
                </c:pt>
                <c:pt idx="2602">
                  <c:v>9.873417269528062E-3</c:v>
                </c:pt>
                <c:pt idx="2603">
                  <c:v>9.8654667196296231E-3</c:v>
                </c:pt>
                <c:pt idx="2604">
                  <c:v>9.8575436173753417E-3</c:v>
                </c:pt>
                <c:pt idx="2605">
                  <c:v>9.849648028072977E-3</c:v>
                </c:pt>
                <c:pt idx="2606">
                  <c:v>9.8386855352927682E-3</c:v>
                </c:pt>
                <c:pt idx="2607">
                  <c:v>9.8339396501945231E-3</c:v>
                </c:pt>
                <c:pt idx="2608">
                  <c:v>9.8250131640842397E-3</c:v>
                </c:pt>
                <c:pt idx="2609">
                  <c:v>9.8183421088560152E-3</c:v>
                </c:pt>
                <c:pt idx="2610">
                  <c:v>9.8105850656882154E-3</c:v>
                </c:pt>
                <c:pt idx="2611">
                  <c:v>9.8028559276386318E-3</c:v>
                </c:pt>
                <c:pt idx="2612">
                  <c:v>9.7951547604946398E-3</c:v>
                </c:pt>
                <c:pt idx="2613">
                  <c:v>9.7874816296439349E-3</c:v>
                </c:pt>
                <c:pt idx="2614">
                  <c:v>9.77983660031434E-3</c:v>
                </c:pt>
                <c:pt idx="2615">
                  <c:v>9.7722197379734865E-3</c:v>
                </c:pt>
                <c:pt idx="2616">
                  <c:v>9.7646311080090697E-3</c:v>
                </c:pt>
                <c:pt idx="2617">
                  <c:v>9.7570707758087849E-3</c:v>
                </c:pt>
                <c:pt idx="2618">
                  <c:v>9.7495388069201994E-3</c:v>
                </c:pt>
                <c:pt idx="2619">
                  <c:v>9.7420352665711363E-3</c:v>
                </c:pt>
                <c:pt idx="2620">
                  <c:v>9.734560220229227E-3</c:v>
                </c:pt>
                <c:pt idx="2621">
                  <c:v>9.7271137332821667E-3</c:v>
                </c:pt>
                <c:pt idx="2622">
                  <c:v>9.7196958711975867E-3</c:v>
                </c:pt>
                <c:pt idx="2623">
                  <c:v>9.7123066992832463E-3</c:v>
                </c:pt>
                <c:pt idx="2624">
                  <c:v>9.7049462829268407E-3</c:v>
                </c:pt>
                <c:pt idx="2625">
                  <c:v>9.6976146876759373E-3</c:v>
                </c:pt>
                <c:pt idx="2626">
                  <c:v>9.6903119786784231E-3</c:v>
                </c:pt>
                <c:pt idx="2627">
                  <c:v>9.6830382215618016E-3</c:v>
                </c:pt>
                <c:pt idx="2628">
                  <c:v>9.6757934817137681E-3</c:v>
                </c:pt>
                <c:pt idx="2629">
                  <c:v>9.6685778244420817E-3</c:v>
                </c:pt>
                <c:pt idx="2630">
                  <c:v>9.6613913151344377E-3</c:v>
                </c:pt>
                <c:pt idx="2631">
                  <c:v>9.6542340192584675E-3</c:v>
                </c:pt>
                <c:pt idx="2632">
                  <c:v>9.6471060022018662E-3</c:v>
                </c:pt>
                <c:pt idx="2633">
                  <c:v>9.6400073293523292E-3</c:v>
                </c:pt>
                <c:pt idx="2634">
                  <c:v>9.6329380660975517E-3</c:v>
                </c:pt>
                <c:pt idx="2635">
                  <c:v>9.6258982779051649E-3</c:v>
                </c:pt>
                <c:pt idx="2636">
                  <c:v>9.6188880301628643E-3</c:v>
                </c:pt>
                <c:pt idx="2637">
                  <c:v>9.611907388258345E-3</c:v>
                </c:pt>
                <c:pt idx="2638">
                  <c:v>9.6049564174993662E-3</c:v>
                </c:pt>
                <c:pt idx="2639">
                  <c:v>9.5980351834334954E-3</c:v>
                </c:pt>
                <c:pt idx="2640">
                  <c:v>9.5911437511286834E-3</c:v>
                </c:pt>
                <c:pt idx="2641">
                  <c:v>9.5842821865321781E-3</c:v>
                </c:pt>
                <c:pt idx="2642">
                  <c:v>9.5747867418083388E-3</c:v>
                </c:pt>
                <c:pt idx="2643">
                  <c:v>9.5679976240603537E-3</c:v>
                </c:pt>
                <c:pt idx="2644">
                  <c:v>9.5629124419183142E-3</c:v>
                </c:pt>
                <c:pt idx="2645">
                  <c:v>9.5561753104256297E-3</c:v>
                </c:pt>
                <c:pt idx="2646">
                  <c:v>9.5494683826924387E-3</c:v>
                </c:pt>
                <c:pt idx="2647">
                  <c:v>9.5427917240265003E-3</c:v>
                </c:pt>
                <c:pt idx="2648">
                  <c:v>9.5361454000553181E-3</c:v>
                </c:pt>
                <c:pt idx="2649">
                  <c:v>9.5295294760067151E-3</c:v>
                </c:pt>
                <c:pt idx="2650">
                  <c:v>9.5229440174282587E-3</c:v>
                </c:pt>
                <c:pt idx="2651">
                  <c:v>9.5163890896277081E-3</c:v>
                </c:pt>
                <c:pt idx="2652">
                  <c:v>9.5098647578328865E-3</c:v>
                </c:pt>
                <c:pt idx="2653">
                  <c:v>9.5033710877512334E-3</c:v>
                </c:pt>
                <c:pt idx="2654">
                  <c:v>9.4969081446905079E-3</c:v>
                </c:pt>
                <c:pt idx="2655">
                  <c:v>9.4891447357028369E-3</c:v>
                </c:pt>
                <c:pt idx="2656">
                  <c:v>9.4804306988827136E-3</c:v>
                </c:pt>
                <c:pt idx="2657">
                  <c:v>9.4740780288127269E-3</c:v>
                </c:pt>
                <c:pt idx="2658">
                  <c:v>9.4677563847245239E-3</c:v>
                </c:pt>
                <c:pt idx="2659">
                  <c:v>9.4614658320057998E-3</c:v>
                </c:pt>
                <c:pt idx="2660">
                  <c:v>9.454314783772233E-3</c:v>
                </c:pt>
                <c:pt idx="2661">
                  <c:v>9.4489782622275698E-3</c:v>
                </c:pt>
                <c:pt idx="2662">
                  <c:v>9.4427813759434542E-3</c:v>
                </c:pt>
                <c:pt idx="2663">
                  <c:v>9.4366158426595348E-3</c:v>
                </c:pt>
                <c:pt idx="2664">
                  <c:v>9.4304817276835706E-3</c:v>
                </c:pt>
                <c:pt idx="2665">
                  <c:v>9.4243790965631291E-3</c:v>
                </c:pt>
                <c:pt idx="2666">
                  <c:v>9.4183080144460973E-3</c:v>
                </c:pt>
                <c:pt idx="2667">
                  <c:v>9.4122685470399148E-3</c:v>
                </c:pt>
                <c:pt idx="2668">
                  <c:v>9.4062607595724046E-3</c:v>
                </c:pt>
                <c:pt idx="2669">
                  <c:v>9.400284717351326E-3</c:v>
                </c:pt>
                <c:pt idx="2670">
                  <c:v>9.3943404860041824E-3</c:v>
                </c:pt>
                <c:pt idx="2671">
                  <c:v>9.388428130838733E-3</c:v>
                </c:pt>
                <c:pt idx="2672">
                  <c:v>9.382547717242673E-3</c:v>
                </c:pt>
                <c:pt idx="2673">
                  <c:v>9.3766993105237617E-3</c:v>
                </c:pt>
                <c:pt idx="2674">
                  <c:v>9.3708829762295665E-3</c:v>
                </c:pt>
                <c:pt idx="2675">
                  <c:v>9.3650987797477825E-3</c:v>
                </c:pt>
                <c:pt idx="2676">
                  <c:v>9.3593467864661051E-3</c:v>
                </c:pt>
                <c:pt idx="2677">
                  <c:v>9.3536270616922934E-3</c:v>
                </c:pt>
                <c:pt idx="2678">
                  <c:v>9.3479396708939788E-3</c:v>
                </c:pt>
                <c:pt idx="2679">
                  <c:v>9.3422846794588565E-3</c:v>
                </c:pt>
                <c:pt idx="2680">
                  <c:v>9.3366621528545579E-3</c:v>
                </c:pt>
                <c:pt idx="2681">
                  <c:v>9.3310721563089061E-3</c:v>
                </c:pt>
                <c:pt idx="2682">
                  <c:v>9.3255147554494044E-3</c:v>
                </c:pt>
                <c:pt idx="2683">
                  <c:v>9.3199900155838122E-3</c:v>
                </c:pt>
                <c:pt idx="2684">
                  <c:v>9.3144980019399526E-3</c:v>
                </c:pt>
                <c:pt idx="2685">
                  <c:v>9.309038780305201E-3</c:v>
                </c:pt>
                <c:pt idx="2686">
                  <c:v>9.3036124158274447E-3</c:v>
                </c:pt>
                <c:pt idx="2687">
                  <c:v>9.2982189738943788E-3</c:v>
                </c:pt>
                <c:pt idx="2688">
                  <c:v>9.2928585198137625E-3</c:v>
                </c:pt>
                <c:pt idx="2689">
                  <c:v>9.2875311192930354E-3</c:v>
                </c:pt>
                <c:pt idx="2690">
                  <c:v>9.2822368374800845E-3</c:v>
                </c:pt>
                <c:pt idx="2691">
                  <c:v>9.2769757398425412E-3</c:v>
                </c:pt>
                <c:pt idx="2692">
                  <c:v>9.2717478917681007E-3</c:v>
                </c:pt>
                <c:pt idx="2693">
                  <c:v>9.2665533588043303E-3</c:v>
                </c:pt>
                <c:pt idx="2694">
                  <c:v>9.2596762073160477E-3</c:v>
                </c:pt>
                <c:pt idx="2695">
                  <c:v>9.2555347038558722E-3</c:v>
                </c:pt>
                <c:pt idx="2696">
                  <c:v>9.2511703035746962E-3</c:v>
                </c:pt>
                <c:pt idx="2697">
                  <c:v>9.2461096845308788E-3</c:v>
                </c:pt>
                <c:pt idx="2698">
                  <c:v>9.2410827076161439E-3</c:v>
                </c:pt>
                <c:pt idx="2699">
                  <c:v>9.2360894378984426E-3</c:v>
                </c:pt>
                <c:pt idx="2700">
                  <c:v>9.2311299411651504E-3</c:v>
                </c:pt>
                <c:pt idx="2701">
                  <c:v>9.2262042824042823E-3</c:v>
                </c:pt>
                <c:pt idx="2702">
                  <c:v>9.2213125274032137E-3</c:v>
                </c:pt>
                <c:pt idx="2703">
                  <c:v>9.2164547413098319E-3</c:v>
                </c:pt>
                <c:pt idx="2704">
                  <c:v>9.2116309897516402E-3</c:v>
                </c:pt>
                <c:pt idx="2705">
                  <c:v>9.2068413378765257E-3</c:v>
                </c:pt>
                <c:pt idx="2706">
                  <c:v>9.2020858512320558E-3</c:v>
                </c:pt>
                <c:pt idx="2707">
                  <c:v>9.1973645952858618E-3</c:v>
                </c:pt>
                <c:pt idx="2708">
                  <c:v>9.1926776352657669E-3</c:v>
                </c:pt>
                <c:pt idx="2709">
                  <c:v>9.1880250367992744E-3</c:v>
                </c:pt>
                <c:pt idx="2710">
                  <c:v>9.1820937197617525E-3</c:v>
                </c:pt>
                <c:pt idx="2711">
                  <c:v>9.1788231853584534E-3</c:v>
                </c:pt>
                <c:pt idx="2712">
                  <c:v>9.1742740633993236E-3</c:v>
                </c:pt>
                <c:pt idx="2713">
                  <c:v>9.1697595644646412E-3</c:v>
                </c:pt>
                <c:pt idx="2714">
                  <c:v>9.1652797540220377E-3</c:v>
                </c:pt>
                <c:pt idx="2715">
                  <c:v>9.160834697379272E-3</c:v>
                </c:pt>
                <c:pt idx="2716">
                  <c:v>9.1564244598441036E-3</c:v>
                </c:pt>
                <c:pt idx="2717">
                  <c:v>9.1520491070440357E-3</c:v>
                </c:pt>
                <c:pt idx="2718">
                  <c:v>9.1477087042868277E-3</c:v>
                </c:pt>
                <c:pt idx="2719">
                  <c:v>9.1434033168802387E-3</c:v>
                </c:pt>
                <c:pt idx="2720">
                  <c:v>9.1391330102119639E-3</c:v>
                </c:pt>
                <c:pt idx="2721">
                  <c:v>9.1348978499894429E-3</c:v>
                </c:pt>
                <c:pt idx="2722">
                  <c:v>9.1306979012006906E-3</c:v>
                </c:pt>
                <c:pt idx="2723">
                  <c:v>9.1265332295531465E-3</c:v>
                </c:pt>
                <c:pt idx="2724">
                  <c:v>9.1224039003545698E-3</c:v>
                </c:pt>
                <c:pt idx="2725">
                  <c:v>9.1183099788327837E-3</c:v>
                </c:pt>
                <c:pt idx="2726">
                  <c:v>9.1142515306952276E-3</c:v>
                </c:pt>
                <c:pt idx="2727">
                  <c:v>9.1102286211697248E-3</c:v>
                </c:pt>
                <c:pt idx="2728">
                  <c:v>9.1062413156439703E-3</c:v>
                </c:pt>
                <c:pt idx="2729">
                  <c:v>9.1022896795855956E-3</c:v>
                </c:pt>
                <c:pt idx="2730">
                  <c:v>9.098373778382296E-3</c:v>
                </c:pt>
                <c:pt idx="2731">
                  <c:v>9.0944936773418306E-3</c:v>
                </c:pt>
                <c:pt idx="2732">
                  <c:v>9.0906494420117667E-3</c:v>
                </c:pt>
                <c:pt idx="2733">
                  <c:v>9.0868411376998637E-3</c:v>
                </c:pt>
                <c:pt idx="2734">
                  <c:v>9.0830688298737527E-3</c:v>
                </c:pt>
                <c:pt idx="2735">
                  <c:v>9.0793325838411931E-3</c:v>
                </c:pt>
                <c:pt idx="2736">
                  <c:v>9.0756324651497522E-3</c:v>
                </c:pt>
                <c:pt idx="2737">
                  <c:v>9.0719685390272531E-3</c:v>
                </c:pt>
                <c:pt idx="2738">
                  <c:v>9.0683408710212632E-3</c:v>
                </c:pt>
                <c:pt idx="2739">
                  <c:v>9.0647495264395417E-3</c:v>
                </c:pt>
                <c:pt idx="2740">
                  <c:v>9.0611945706697838E-3</c:v>
                </c:pt>
                <c:pt idx="2741">
                  <c:v>9.057676069179621E-3</c:v>
                </c:pt>
                <c:pt idx="2742">
                  <c:v>9.0541940872768123E-3</c:v>
                </c:pt>
                <c:pt idx="2743">
                  <c:v>9.0507486905888612E-3</c:v>
                </c:pt>
                <c:pt idx="2744">
                  <c:v>9.0473399443435909E-3</c:v>
                </c:pt>
                <c:pt idx="2745">
                  <c:v>9.0439679138487605E-3</c:v>
                </c:pt>
                <c:pt idx="2746">
                  <c:v>9.0406326647318735E-3</c:v>
                </c:pt>
                <c:pt idx="2747">
                  <c:v>9.0373342622207531E-3</c:v>
                </c:pt>
                <c:pt idx="2748">
                  <c:v>9.0340727717830305E-3</c:v>
                </c:pt>
                <c:pt idx="2749">
                  <c:v>9.0308482587264649E-3</c:v>
                </c:pt>
                <c:pt idx="2750">
                  <c:v>9.0276607886785598E-3</c:v>
                </c:pt>
                <c:pt idx="2751">
                  <c:v>9.0245104268671383E-3</c:v>
                </c:pt>
                <c:pt idx="2752">
                  <c:v>9.0213972385999597E-3</c:v>
                </c:pt>
                <c:pt idx="2753">
                  <c:v>9.0183212895844633E-3</c:v>
                </c:pt>
                <c:pt idx="2754">
                  <c:v>9.0152826448886003E-3</c:v>
                </c:pt>
                <c:pt idx="2755">
                  <c:v>9.0122813702997462E-3</c:v>
                </c:pt>
                <c:pt idx="2756">
                  <c:v>9.0093175308059159E-3</c:v>
                </c:pt>
                <c:pt idx="2757">
                  <c:v>9.0063911920346129E-3</c:v>
                </c:pt>
                <c:pt idx="2758">
                  <c:v>9.0035024192935964E-3</c:v>
                </c:pt>
                <c:pt idx="2759">
                  <c:v>9.0006512782103698E-3</c:v>
                </c:pt>
                <c:pt idx="2760">
                  <c:v>8.9978378338528842E-3</c:v>
                </c:pt>
                <c:pt idx="2761">
                  <c:v>8.9942760449090997E-3</c:v>
                </c:pt>
                <c:pt idx="2762">
                  <c:v>8.9923242975054052E-3</c:v>
                </c:pt>
                <c:pt idx="2763">
                  <c:v>8.9896243362108663E-3</c:v>
                </c:pt>
                <c:pt idx="2764">
                  <c:v>8.9869623334326576E-3</c:v>
                </c:pt>
                <c:pt idx="2765">
                  <c:v>8.9843383546384104E-3</c:v>
                </c:pt>
                <c:pt idx="2766">
                  <c:v>8.9817524650559477E-3</c:v>
                </c:pt>
                <c:pt idx="2767">
                  <c:v>8.9792047302328371E-3</c:v>
                </c:pt>
                <c:pt idx="2768">
                  <c:v>8.9766952154768376E-3</c:v>
                </c:pt>
                <c:pt idx="2769">
                  <c:v>8.9742239862555806E-3</c:v>
                </c:pt>
                <c:pt idx="2770">
                  <c:v>8.9717911078768253E-3</c:v>
                </c:pt>
                <c:pt idx="2771">
                  <c:v>8.9693966458881391E-3</c:v>
                </c:pt>
                <c:pt idx="2772">
                  <c:v>8.9670406655173451E-3</c:v>
                </c:pt>
                <c:pt idx="2773">
                  <c:v>8.9647232323919468E-3</c:v>
                </c:pt>
                <c:pt idx="2774">
                  <c:v>8.9624444116598312E-3</c:v>
                </c:pt>
                <c:pt idx="2775">
                  <c:v>8.9602042687886296E-3</c:v>
                </c:pt>
                <c:pt idx="2776">
                  <c:v>8.9580028693259095E-3</c:v>
                </c:pt>
                <c:pt idx="2777">
                  <c:v>8.95584027857943E-3</c:v>
                </c:pt>
                <c:pt idx="2778">
                  <c:v>8.9537165619368864E-3</c:v>
                </c:pt>
                <c:pt idx="2779">
                  <c:v>8.9516317848659099E-3</c:v>
                </c:pt>
                <c:pt idx="2780">
                  <c:v>8.9495860126742599E-3</c:v>
                </c:pt>
                <c:pt idx="2781">
                  <c:v>8.9475793107496315E-3</c:v>
                </c:pt>
                <c:pt idx="2782">
                  <c:v>8.9456117445596561E-3</c:v>
                </c:pt>
                <c:pt idx="2783">
                  <c:v>8.9436833796519011E-3</c:v>
                </c:pt>
                <c:pt idx="2784">
                  <c:v>8.9417942810943174E-3</c:v>
                </c:pt>
                <c:pt idx="2785">
                  <c:v>8.9399445145144085E-3</c:v>
                </c:pt>
                <c:pt idx="2786">
                  <c:v>8.9381341452998697E-3</c:v>
                </c:pt>
                <c:pt idx="2787">
                  <c:v>8.9363632388383962E-3</c:v>
                </c:pt>
                <c:pt idx="2788">
                  <c:v>8.9346318605176833E-3</c:v>
                </c:pt>
                <c:pt idx="2789">
                  <c:v>8.9329400756454902E-3</c:v>
                </c:pt>
                <c:pt idx="2790">
                  <c:v>8.9312879498493203E-3</c:v>
                </c:pt>
                <c:pt idx="2791">
                  <c:v>8.9296755483569967E-3</c:v>
                </c:pt>
                <c:pt idx="2792">
                  <c:v>8.9281029365562148E-3</c:v>
                </c:pt>
                <c:pt idx="2793">
                  <c:v>8.9265701799146058E-3</c:v>
                </c:pt>
                <c:pt idx="2794">
                  <c:v>8.925077343819865E-3</c:v>
                </c:pt>
                <c:pt idx="2795">
                  <c:v>8.9236244937396236E-3</c:v>
                </c:pt>
                <c:pt idx="2796">
                  <c:v>8.922211694901705E-3</c:v>
                </c:pt>
                <c:pt idx="2797">
                  <c:v>8.9208390129336124E-3</c:v>
                </c:pt>
                <c:pt idx="2798">
                  <c:v>8.9193194399861397E-3</c:v>
                </c:pt>
                <c:pt idx="2799">
                  <c:v>8.9182142607580062E-3</c:v>
                </c:pt>
                <c:pt idx="2800">
                  <c:v>8.9169623214058191E-3</c:v>
                </c:pt>
                <c:pt idx="2801">
                  <c:v>8.9157507605541753E-3</c:v>
                </c:pt>
                <c:pt idx="2802">
                  <c:v>8.9145796431910895E-3</c:v>
                </c:pt>
                <c:pt idx="2803">
                  <c:v>8.9134490352638096E-3</c:v>
                </c:pt>
                <c:pt idx="2804">
                  <c:v>8.9123590018402865E-3</c:v>
                </c:pt>
                <c:pt idx="2805">
                  <c:v>8.9113096083881516E-3</c:v>
                </c:pt>
                <c:pt idx="2806">
                  <c:v>8.9103009202951E-3</c:v>
                </c:pt>
                <c:pt idx="2807">
                  <c:v>8.9093330028688911E-3</c:v>
                </c:pt>
                <c:pt idx="2808">
                  <c:v>8.9084059218169642E-3</c:v>
                </c:pt>
                <c:pt idx="2809">
                  <c:v>8.9075197422072705E-3</c:v>
                </c:pt>
                <c:pt idx="2810">
                  <c:v>8.9066745296673133E-3</c:v>
                </c:pt>
                <c:pt idx="2811">
                  <c:v>8.9056481294225165E-3</c:v>
                </c:pt>
                <c:pt idx="2812">
                  <c:v>8.9051072670276454E-3</c:v>
                </c:pt>
                <c:pt idx="2813">
                  <c:v>8.9043853478631974E-3</c:v>
                </c:pt>
                <c:pt idx="2814">
                  <c:v>8.9037046572393308E-3</c:v>
                </c:pt>
                <c:pt idx="2815">
                  <c:v>8.9030652606236771E-3</c:v>
                </c:pt>
                <c:pt idx="2816">
                  <c:v>8.9023851696001799E-3</c:v>
                </c:pt>
                <c:pt idx="2817">
                  <c:v>8.9019106109677892E-3</c:v>
                </c:pt>
                <c:pt idx="2818">
                  <c:v>8.9013954888628177E-3</c:v>
                </c:pt>
                <c:pt idx="2819">
                  <c:v>8.900921922236904E-3</c:v>
                </c:pt>
                <c:pt idx="2820">
                  <c:v>8.9004899766376155E-3</c:v>
                </c:pt>
                <c:pt idx="2821">
                  <c:v>8.9000997174526475E-3</c:v>
                </c:pt>
                <c:pt idx="2822">
                  <c:v>8.8997512099897591E-3</c:v>
                </c:pt>
                <c:pt idx="2823">
                  <c:v>8.8994445198764538E-3</c:v>
                </c:pt>
                <c:pt idx="2824">
                  <c:v>8.8991797124204908E-3</c:v>
                </c:pt>
                <c:pt idx="2825">
                  <c:v>8.8989568528496932E-3</c:v>
                </c:pt>
                <c:pt idx="2826">
                  <c:v>8.8987760067116284E-3</c:v>
                </c:pt>
                <c:pt idx="2827">
                  <c:v>8.8986372395538638E-3</c:v>
                </c:pt>
                <c:pt idx="2828">
                  <c:v>8.8985406164443503E-3</c:v>
                </c:pt>
                <c:pt idx="2829">
                  <c:v>8.8984862030105916E-3</c:v>
                </c:pt>
                <c:pt idx="2830">
                  <c:v>8.8984740647202187E-3</c:v>
                </c:pt>
                <c:pt idx="2831">
                  <c:v>8.8985042667211189E-3</c:v>
                </c:pt>
                <c:pt idx="2832">
                  <c:v>8.8985768745608596E-3</c:v>
                </c:pt>
                <c:pt idx="2833">
                  <c:v>8.8986919537070719E-3</c:v>
                </c:pt>
                <c:pt idx="2834">
                  <c:v>8.8988495696273873E-3</c:v>
                </c:pt>
                <c:pt idx="2835">
                  <c:v>8.8990497874696928E-3</c:v>
                </c:pt>
                <c:pt idx="2836">
                  <c:v>8.8992926727016197E-3</c:v>
                </c:pt>
                <c:pt idx="2837">
                  <c:v>8.8995782907907994E-3</c:v>
                </c:pt>
                <c:pt idx="2838">
                  <c:v>8.8999067072048632E-3</c:v>
                </c:pt>
                <c:pt idx="2839">
                  <c:v>8.9002779873315063E-3</c:v>
                </c:pt>
                <c:pt idx="2840">
                  <c:v>8.9006921963186159E-3</c:v>
                </c:pt>
                <c:pt idx="2841">
                  <c:v>8.9011493999535674E-3</c:v>
                </c:pt>
                <c:pt idx="2842">
                  <c:v>8.9016496633842479E-3</c:v>
                </c:pt>
                <c:pt idx="2843">
                  <c:v>8.9021930519983528E-3</c:v>
                </c:pt>
                <c:pt idx="2844">
                  <c:v>8.9027796314233854E-3</c:v>
                </c:pt>
                <c:pt idx="2845">
                  <c:v>8.9034094668871688E-3</c:v>
                </c:pt>
                <c:pt idx="2846">
                  <c:v>8.9040826236974624E-3</c:v>
                </c:pt>
                <c:pt idx="2847">
                  <c:v>8.9047991675617055E-3</c:v>
                </c:pt>
                <c:pt idx="2848">
                  <c:v>8.9055591636277853E-3</c:v>
                </c:pt>
                <c:pt idx="2849">
                  <c:v>8.9063626774432691E-3</c:v>
                </c:pt>
                <c:pt idx="2850">
                  <c:v>8.9074598161431595E-3</c:v>
                </c:pt>
                <c:pt idx="2851">
                  <c:v>8.9083630445152551E-3</c:v>
                </c:pt>
                <c:pt idx="2852">
                  <c:v>8.9091720453815526E-3</c:v>
                </c:pt>
                <c:pt idx="2853">
                  <c:v>8.9101565433047369E-3</c:v>
                </c:pt>
                <c:pt idx="2854">
                  <c:v>8.9111848955081285E-3</c:v>
                </c:pt>
                <c:pt idx="2855">
                  <c:v>8.9122571670596784E-3</c:v>
                </c:pt>
                <c:pt idx="2856">
                  <c:v>8.9133734234270179E-3</c:v>
                </c:pt>
                <c:pt idx="2857">
                  <c:v>8.9145337300777783E-3</c:v>
                </c:pt>
                <c:pt idx="2858">
                  <c:v>8.9157381523996548E-3</c:v>
                </c:pt>
                <c:pt idx="2859">
                  <c:v>8.9169867557004068E-3</c:v>
                </c:pt>
                <c:pt idx="2860">
                  <c:v>8.9182796055276015E-3</c:v>
                </c:pt>
                <c:pt idx="2861">
                  <c:v>8.9196167671889981E-3</c:v>
                </c:pt>
                <c:pt idx="2862">
                  <c:v>8.920998306152228E-3</c:v>
                </c:pt>
                <c:pt idx="2863">
                  <c:v>8.9224242877250504E-3</c:v>
                </c:pt>
                <c:pt idx="2864">
                  <c:v>8.9238947774550326E-3</c:v>
                </c:pt>
                <c:pt idx="2865">
                  <c:v>8.9254098406499338E-3</c:v>
                </c:pt>
                <c:pt idx="2866">
                  <c:v>8.9274233799052638E-3</c:v>
                </c:pt>
                <c:pt idx="2867">
                  <c:v>8.9285739489053384E-3</c:v>
                </c:pt>
                <c:pt idx="2868">
                  <c:v>8.9304623799968397E-3</c:v>
                </c:pt>
                <c:pt idx="2869">
                  <c:v>8.9319171360724425E-3</c:v>
                </c:pt>
                <c:pt idx="2870">
                  <c:v>8.933656047647176E-3</c:v>
                </c:pt>
                <c:pt idx="2871">
                  <c:v>8.9354399251728722E-3</c:v>
                </c:pt>
                <c:pt idx="2872">
                  <c:v>8.9372688339572903E-3</c:v>
                </c:pt>
                <c:pt idx="2873">
                  <c:v>8.9391428393881256E-3</c:v>
                </c:pt>
                <c:pt idx="2874">
                  <c:v>8.9410620069330093E-3</c:v>
                </c:pt>
                <c:pt idx="2875">
                  <c:v>8.9430264020595729E-3</c:v>
                </c:pt>
                <c:pt idx="2876">
                  <c:v>8.9450360900755754E-3</c:v>
                </c:pt>
                <c:pt idx="2877">
                  <c:v>8.9470911362887762E-3</c:v>
                </c:pt>
                <c:pt idx="2878">
                  <c:v>8.9491916064066146E-3</c:v>
                </c:pt>
                <c:pt idx="2879">
                  <c:v>8.9513375655769778E-3</c:v>
                </c:pt>
                <c:pt idx="2880">
                  <c:v>8.9535290792674971E-3</c:v>
                </c:pt>
                <c:pt idx="2881">
                  <c:v>8.9557662128658677E-3</c:v>
                </c:pt>
                <c:pt idx="2882">
                  <c:v>8.958049031839721E-3</c:v>
                </c:pt>
                <c:pt idx="2883">
                  <c:v>8.9603776014968162E-3</c:v>
                </c:pt>
                <c:pt idx="2884">
                  <c:v>8.9627519873047845E-3</c:v>
                </c:pt>
                <c:pt idx="2885">
                  <c:v>8.9651722545713852E-3</c:v>
                </c:pt>
                <c:pt idx="2886">
                  <c:v>8.9676384689241218E-3</c:v>
                </c:pt>
                <c:pt idx="2887">
                  <c:v>8.9701506956707533E-3</c:v>
                </c:pt>
                <c:pt idx="2888">
                  <c:v>8.972709000039103E-3</c:v>
                </c:pt>
                <c:pt idx="2889">
                  <c:v>8.9753134474968022E-3</c:v>
                </c:pt>
                <c:pt idx="2890">
                  <c:v>8.9779641036713542E-3</c:v>
                </c:pt>
                <c:pt idx="2891">
                  <c:v>8.9806610337905823E-3</c:v>
                </c:pt>
                <c:pt idx="2892">
                  <c:v>8.9834043031622457E-3</c:v>
                </c:pt>
                <c:pt idx="2893">
                  <c:v>8.9861939774138477E-3</c:v>
                </c:pt>
                <c:pt idx="2894">
                  <c:v>8.9890301218531476E-3</c:v>
                </c:pt>
                <c:pt idx="2895">
                  <c:v>8.9919128017879046E-3</c:v>
                </c:pt>
                <c:pt idx="2896">
                  <c:v>8.9948420827656861E-3</c:v>
                </c:pt>
                <c:pt idx="2897">
                  <c:v>8.9978180300143151E-3</c:v>
                </c:pt>
                <c:pt idx="2898">
                  <c:v>9.0008407091612952E-3</c:v>
                </c:pt>
                <c:pt idx="2899">
                  <c:v>9.0039101854344494E-3</c:v>
                </c:pt>
                <c:pt idx="2900">
                  <c:v>9.0070265243813452E-3</c:v>
                </c:pt>
                <c:pt idx="2901">
                  <c:v>9.0101897913097417E-3</c:v>
                </c:pt>
                <c:pt idx="2902">
                  <c:v>9.0143259094777051E-3</c:v>
                </c:pt>
                <c:pt idx="2903">
                  <c:v>9.0175966860073231E-3</c:v>
                </c:pt>
                <c:pt idx="2904">
                  <c:v>9.0204377280489467E-3</c:v>
                </c:pt>
                <c:pt idx="2905">
                  <c:v>9.023796107623383E-3</c:v>
                </c:pt>
                <c:pt idx="2906">
                  <c:v>9.0272017517900593E-3</c:v>
                </c:pt>
                <c:pt idx="2907">
                  <c:v>9.0306547255369907E-3</c:v>
                </c:pt>
                <c:pt idx="2908">
                  <c:v>9.0341550944916804E-3</c:v>
                </c:pt>
                <c:pt idx="2909">
                  <c:v>9.0377029241217599E-3</c:v>
                </c:pt>
                <c:pt idx="2910">
                  <c:v>9.0412982795751162E-3</c:v>
                </c:pt>
                <c:pt idx="2911">
                  <c:v>9.0449412263993167E-3</c:v>
                </c:pt>
                <c:pt idx="2912">
                  <c:v>9.0486318300619928E-3</c:v>
                </c:pt>
                <c:pt idx="2913">
                  <c:v>9.0523701560307757E-3</c:v>
                </c:pt>
                <c:pt idx="2914">
                  <c:v>9.0561562694535525E-3</c:v>
                </c:pt>
                <c:pt idx="2915">
                  <c:v>9.0599902359578266E-3</c:v>
                </c:pt>
                <c:pt idx="2916">
                  <c:v>9.0638721207714212E-3</c:v>
                </c:pt>
                <c:pt idx="2917">
                  <c:v>9.0697297415065492E-3</c:v>
                </c:pt>
                <c:pt idx="2918">
                  <c:v>9.0717799073569694E-3</c:v>
                </c:pt>
                <c:pt idx="2919">
                  <c:v>9.0758059398243773E-3</c:v>
                </c:pt>
                <c:pt idx="2920">
                  <c:v>9.0802876493079054E-3</c:v>
                </c:pt>
                <c:pt idx="2921">
                  <c:v>9.0845954751639368E-3</c:v>
                </c:pt>
                <c:pt idx="2922">
                  <c:v>9.0887731508093594E-3</c:v>
                </c:pt>
                <c:pt idx="2923">
                  <c:v>9.0929992120702963E-3</c:v>
                </c:pt>
                <c:pt idx="2924">
                  <c:v>9.0972737241745705E-3</c:v>
                </c:pt>
                <c:pt idx="2925">
                  <c:v>9.1015967529095576E-3</c:v>
                </c:pt>
                <c:pt idx="2926">
                  <c:v>9.1059683631833366E-3</c:v>
                </c:pt>
                <c:pt idx="2927">
                  <c:v>9.1103886207832829E-3</c:v>
                </c:pt>
                <c:pt idx="2928">
                  <c:v>9.1148575909372198E-3</c:v>
                </c:pt>
                <c:pt idx="2929">
                  <c:v>9.1193753391927146E-3</c:v>
                </c:pt>
                <c:pt idx="2930">
                  <c:v>9.1239419307775904E-3</c:v>
                </c:pt>
                <c:pt idx="2931">
                  <c:v>9.1285574311594786E-3</c:v>
                </c:pt>
                <c:pt idx="2932">
                  <c:v>9.1332219058060105E-3</c:v>
                </c:pt>
                <c:pt idx="2933">
                  <c:v>9.1379354200249452E-3</c:v>
                </c:pt>
                <c:pt idx="2934">
                  <c:v>9.1426980392839141E-3</c:v>
                </c:pt>
                <c:pt idx="2935">
                  <c:v>9.1475098289706125E-3</c:v>
                </c:pt>
                <c:pt idx="2936">
                  <c:v>9.1523708544727356E-3</c:v>
                </c:pt>
                <c:pt idx="2937">
                  <c:v>9.1572811811779786E-3</c:v>
                </c:pt>
                <c:pt idx="2938">
                  <c:v>9.162240874633909E-3</c:v>
                </c:pt>
                <c:pt idx="2939">
                  <c:v>9.1672500000683499E-3</c:v>
                </c:pt>
                <c:pt idx="2940">
                  <c:v>9.1723086230288686E-3</c:v>
                </c:pt>
                <c:pt idx="2941">
                  <c:v>9.1774168086633523E-3</c:v>
                </c:pt>
                <c:pt idx="2942">
                  <c:v>9.1825746227591765E-3</c:v>
                </c:pt>
                <c:pt idx="2943">
                  <c:v>9.1877821304642282E-3</c:v>
                </c:pt>
                <c:pt idx="2944">
                  <c:v>9.1930393972461388E-3</c:v>
                </c:pt>
                <c:pt idx="2945">
                  <c:v>9.1983464884926036E-3</c:v>
                </c:pt>
                <c:pt idx="2946">
                  <c:v>9.2037034695113817E-3</c:v>
                </c:pt>
                <c:pt idx="2947">
                  <c:v>9.2091104060099127E-3</c:v>
                </c:pt>
                <c:pt idx="2948">
                  <c:v>9.2145673631360836E-3</c:v>
                </c:pt>
                <c:pt idx="2949">
                  <c:v>9.2200744061976536E-3</c:v>
                </c:pt>
                <c:pt idx="2950">
                  <c:v>9.2256316009819983E-3</c:v>
                </c:pt>
                <c:pt idx="2951">
                  <c:v>9.2312390126370047E-3</c:v>
                </c:pt>
                <c:pt idx="2952">
                  <c:v>9.2368967063904961E-3</c:v>
                </c:pt>
                <c:pt idx="2953">
                  <c:v>9.2426047481097839E-3</c:v>
                </c:pt>
                <c:pt idx="2954">
                  <c:v>9.2516764080130542E-3</c:v>
                </c:pt>
                <c:pt idx="2955">
                  <c:v>9.2575142155304491E-3</c:v>
                </c:pt>
                <c:pt idx="2956">
                  <c:v>9.261953664818634E-3</c:v>
                </c:pt>
                <c:pt idx="2957">
                  <c:v>9.2678785285649212E-3</c:v>
                </c:pt>
                <c:pt idx="2958">
                  <c:v>9.2738540885584086E-3</c:v>
                </c:pt>
                <c:pt idx="2959">
                  <c:v>9.2798804101601462E-3</c:v>
                </c:pt>
                <c:pt idx="2960">
                  <c:v>9.2859575588644105E-3</c:v>
                </c:pt>
                <c:pt idx="2961">
                  <c:v>9.2920856000056062E-3</c:v>
                </c:pt>
                <c:pt idx="2962">
                  <c:v>9.2982645990513646E-3</c:v>
                </c:pt>
                <c:pt idx="2963">
                  <c:v>9.3044946214160262E-3</c:v>
                </c:pt>
                <c:pt idx="2964">
                  <c:v>9.3107757324872864E-3</c:v>
                </c:pt>
                <c:pt idx="2965">
                  <c:v>9.3171079977061311E-3</c:v>
                </c:pt>
                <c:pt idx="2966">
                  <c:v>9.3234914824336101E-3</c:v>
                </c:pt>
                <c:pt idx="2967">
                  <c:v>9.3324574447528619E-3</c:v>
                </c:pt>
                <c:pt idx="2968">
                  <c:v>9.3380324191549846E-3</c:v>
                </c:pt>
                <c:pt idx="2969">
                  <c:v>9.3445843168193932E-3</c:v>
                </c:pt>
                <c:pt idx="2970">
                  <c:v>9.3511877114504927E-3</c:v>
                </c:pt>
                <c:pt idx="2971">
                  <c:v>9.3578426685159144E-3</c:v>
                </c:pt>
                <c:pt idx="2972">
                  <c:v>9.3655115551616319E-3</c:v>
                </c:pt>
                <c:pt idx="2973">
                  <c:v>9.3713075311807614E-3</c:v>
                </c:pt>
                <c:pt idx="2974">
                  <c:v>9.3781175679552575E-3</c:v>
                </c:pt>
                <c:pt idx="2975">
                  <c:v>9.3849794284750487E-3</c:v>
                </c:pt>
                <c:pt idx="2976">
                  <c:v>9.3918931784475745E-3</c:v>
                </c:pt>
                <c:pt idx="2977">
                  <c:v>9.3988588832605302E-3</c:v>
                </c:pt>
                <c:pt idx="2978">
                  <c:v>9.4058766084614831E-3</c:v>
                </c:pt>
                <c:pt idx="2979">
                  <c:v>9.4129464190384482E-3</c:v>
                </c:pt>
                <c:pt idx="2980">
                  <c:v>9.4200683806189289E-3</c:v>
                </c:pt>
                <c:pt idx="2981">
                  <c:v>9.4272425588304287E-3</c:v>
                </c:pt>
                <c:pt idx="2982">
                  <c:v>9.4344690189007707E-3</c:v>
                </c:pt>
                <c:pt idx="2983">
                  <c:v>9.4417478260577781E-3</c:v>
                </c:pt>
                <c:pt idx="2984">
                  <c:v>9.4490790460088903E-3</c:v>
                </c:pt>
                <c:pt idx="2985">
                  <c:v>9.4564627440618665E-3</c:v>
                </c:pt>
                <c:pt idx="2986">
                  <c:v>9.4638989853645938E-3</c:v>
                </c:pt>
                <c:pt idx="2987">
                  <c:v>9.4713878357044479E-3</c:v>
                </c:pt>
                <c:pt idx="2988">
                  <c:v>9.4789293603092517E-3</c:v>
                </c:pt>
                <c:pt idx="2989">
                  <c:v>9.4865236246466367E-3</c:v>
                </c:pt>
                <c:pt idx="2990">
                  <c:v>9.4941706939444259E-3</c:v>
                </c:pt>
                <c:pt idx="2991">
                  <c:v>9.5018706338301229E-3</c:v>
                </c:pt>
                <c:pt idx="2992">
                  <c:v>9.5096235096114867E-3</c:v>
                </c:pt>
                <c:pt idx="2993">
                  <c:v>9.5174293866762127E-3</c:v>
                </c:pt>
                <c:pt idx="2994">
                  <c:v>9.5252883304919322E-3</c:v>
                </c:pt>
                <c:pt idx="2995">
                  <c:v>9.5332004064463405E-3</c:v>
                </c:pt>
                <c:pt idx="2996">
                  <c:v>9.5411656799271327E-3</c:v>
                </c:pt>
                <c:pt idx="2997">
                  <c:v>9.5491842163220042E-3</c:v>
                </c:pt>
                <c:pt idx="2998">
                  <c:v>9.5572560810186502E-3</c:v>
                </c:pt>
                <c:pt idx="2999">
                  <c:v>9.565381339484702E-3</c:v>
                </c:pt>
                <c:pt idx="3000">
                  <c:v>9.573560057187791E-3</c:v>
                </c:pt>
                <c:pt idx="3001">
                  <c:v>9.5817922993557403E-3</c:v>
                </c:pt>
                <c:pt idx="3002">
                  <c:v>9.5900781315361172E-3</c:v>
                </c:pt>
                <c:pt idx="3003">
                  <c:v>9.5984176191965531E-3</c:v>
                </c:pt>
                <c:pt idx="3004">
                  <c:v>9.6068108274849351E-3</c:v>
                </c:pt>
                <c:pt idx="3005">
                  <c:v>9.6152578219488305E-3</c:v>
                </c:pt>
                <c:pt idx="3006">
                  <c:v>9.6249774744716632E-3</c:v>
                </c:pt>
                <c:pt idx="3007">
                  <c:v>9.6335399453639781E-3</c:v>
                </c:pt>
                <c:pt idx="3008">
                  <c:v>9.6409221766702302E-3</c:v>
                </c:pt>
                <c:pt idx="3009">
                  <c:v>9.6495849699529401E-3</c:v>
                </c:pt>
                <c:pt idx="3010">
                  <c:v>9.6583018765894479E-3</c:v>
                </c:pt>
                <c:pt idx="3011">
                  <c:v>9.6670729618075768E-3</c:v>
                </c:pt>
                <c:pt idx="3012">
                  <c:v>9.672441868406878E-3</c:v>
                </c:pt>
                <c:pt idx="3013">
                  <c:v>9.6775421534811557E-3</c:v>
                </c:pt>
                <c:pt idx="3014">
                  <c:v>9.682637509698111E-3</c:v>
                </c:pt>
                <c:pt idx="3015">
                  <c:v>9.6877279185125786E-3</c:v>
                </c:pt>
                <c:pt idx="3016">
                  <c:v>9.6928133608198408E-3</c:v>
                </c:pt>
                <c:pt idx="3017">
                  <c:v>9.6978938181546681E-3</c:v>
                </c:pt>
                <c:pt idx="3018">
                  <c:v>9.702969271652151E-3</c:v>
                </c:pt>
                <c:pt idx="3019">
                  <c:v>9.7080397024473797E-3</c:v>
                </c:pt>
                <c:pt idx="3020">
                  <c:v>9.7131050919951889E-3</c:v>
                </c:pt>
                <c:pt idx="3021">
                  <c:v>9.7196102977292753E-3</c:v>
                </c:pt>
                <c:pt idx="3022">
                  <c:v>9.7232206719688463E-3</c:v>
                </c:pt>
                <c:pt idx="3023">
                  <c:v>9.7282708249046834E-3</c:v>
                </c:pt>
                <c:pt idx="3024">
                  <c:v>9.7333158613732706E-3</c:v>
                </c:pt>
                <c:pt idx="3025">
                  <c:v>9.7383557628294426E-3</c:v>
                </c:pt>
                <c:pt idx="3026">
                  <c:v>9.7433905103283536E-3</c:v>
                </c:pt>
                <c:pt idx="3027">
                  <c:v>9.7484200851649661E-3</c:v>
                </c:pt>
                <c:pt idx="3028">
                  <c:v>9.7534444685543065E-3</c:v>
                </c:pt>
                <c:pt idx="3029">
                  <c:v>9.7584636418712734E-3</c:v>
                </c:pt>
                <c:pt idx="3030">
                  <c:v>9.7634775862509571E-3</c:v>
                </c:pt>
                <c:pt idx="3031">
                  <c:v>9.7684862829083841E-3</c:v>
                </c:pt>
                <c:pt idx="3032">
                  <c:v>9.7734897130585807E-3</c:v>
                </c:pt>
                <c:pt idx="3033">
                  <c:v>9.7784878583162538E-3</c:v>
                </c:pt>
                <c:pt idx="3034">
                  <c:v>9.7834806993368773E-3</c:v>
                </c:pt>
                <c:pt idx="3035">
                  <c:v>9.7884682177351579E-3</c:v>
                </c:pt>
                <c:pt idx="3036">
                  <c:v>9.7934503946461859E-3</c:v>
                </c:pt>
                <c:pt idx="3037">
                  <c:v>9.7984272114448601E-3</c:v>
                </c:pt>
                <c:pt idx="3038">
                  <c:v>9.8033986492662706E-3</c:v>
                </c:pt>
                <c:pt idx="3039">
                  <c:v>9.8083646893254439E-3</c:v>
                </c:pt>
                <c:pt idx="3040">
                  <c:v>9.8133253129173426E-3</c:v>
                </c:pt>
                <c:pt idx="3041">
                  <c:v>9.8182805011770569E-3</c:v>
                </c:pt>
                <c:pt idx="3042">
                  <c:v>9.8232302354794854E-3</c:v>
                </c:pt>
                <c:pt idx="3043">
                  <c:v>9.8281744971195906E-3</c:v>
                </c:pt>
                <c:pt idx="3044">
                  <c:v>9.8331132671525268E-3</c:v>
                </c:pt>
                <c:pt idx="3045">
                  <c:v>9.8380465269531925E-3</c:v>
                </c:pt>
                <c:pt idx="3046">
                  <c:v>9.8429742578165502E-3</c:v>
                </c:pt>
                <c:pt idx="3047">
                  <c:v>9.8478964407977543E-3</c:v>
                </c:pt>
                <c:pt idx="3048">
                  <c:v>9.8528130571118311E-3</c:v>
                </c:pt>
                <c:pt idx="3049">
                  <c:v>9.8577240882935513E-3</c:v>
                </c:pt>
                <c:pt idx="3050">
                  <c:v>9.8626295153980692E-3</c:v>
                </c:pt>
                <c:pt idx="3051">
                  <c:v>9.8675293197203473E-3</c:v>
                </c:pt>
                <c:pt idx="3052">
                  <c:v>9.872423482475412E-3</c:v>
                </c:pt>
                <c:pt idx="3053">
                  <c:v>9.8773119850381619E-3</c:v>
                </c:pt>
                <c:pt idx="3054">
                  <c:v>9.882194808223943E-3</c:v>
                </c:pt>
                <c:pt idx="3055">
                  <c:v>9.8870719337273982E-3</c:v>
                </c:pt>
                <c:pt idx="3056">
                  <c:v>9.8919433426836179E-3</c:v>
                </c:pt>
                <c:pt idx="3057">
                  <c:v>9.8968090163875644E-3</c:v>
                </c:pt>
                <c:pt idx="3058">
                  <c:v>9.9016689358144561E-3</c:v>
                </c:pt>
                <c:pt idx="3059">
                  <c:v>9.9065230824990635E-3</c:v>
                </c:pt>
                <c:pt idx="3060">
                  <c:v>9.9113714374166051E-3</c:v>
                </c:pt>
                <c:pt idx="3061">
                  <c:v>9.9162139821018513E-3</c:v>
                </c:pt>
                <c:pt idx="3062">
                  <c:v>9.9210506976099566E-3</c:v>
                </c:pt>
                <c:pt idx="3063">
                  <c:v>9.9258815651559473E-3</c:v>
                </c:pt>
                <c:pt idx="3064">
                  <c:v>9.9307065662745941E-3</c:v>
                </c:pt>
                <c:pt idx="3065">
                  <c:v>9.9355256817812432E-3</c:v>
                </c:pt>
                <c:pt idx="3066">
                  <c:v>9.9403388932106651E-3</c:v>
                </c:pt>
                <c:pt idx="3067">
                  <c:v>9.9451461816979503E-3</c:v>
                </c:pt>
                <c:pt idx="3068">
                  <c:v>9.9499475286179972E-3</c:v>
                </c:pt>
                <c:pt idx="3069">
                  <c:v>9.9547429150259603E-3</c:v>
                </c:pt>
                <c:pt idx="3070">
                  <c:v>9.959532322296738E-3</c:v>
                </c:pt>
                <c:pt idx="3071">
                  <c:v>9.9643157316453568E-3</c:v>
                </c:pt>
                <c:pt idx="3072">
                  <c:v>9.9704569859504488E-3</c:v>
                </c:pt>
                <c:pt idx="3073">
                  <c:v>9.9738644814362232E-3</c:v>
                </c:pt>
                <c:pt idx="3074">
                  <c:v>9.9786297843884597E-3</c:v>
                </c:pt>
                <c:pt idx="3075">
                  <c:v>9.9833890144385151E-3</c:v>
                </c:pt>
                <c:pt idx="3076">
                  <c:v>9.9881421527214798E-3</c:v>
                </c:pt>
                <c:pt idx="3077">
                  <c:v>9.9928891804523801E-3</c:v>
                </c:pt>
                <c:pt idx="3078">
                  <c:v>9.9976300790061146E-3</c:v>
                </c:pt>
                <c:pt idx="3079">
                  <c:v>1.0002364829677646E-2</c:v>
                </c:pt>
                <c:pt idx="3080">
                  <c:v>1.0007093413522128E-2</c:v>
                </c:pt>
                <c:pt idx="3081">
                  <c:v>1.001181581191446E-2</c:v>
                </c:pt>
                <c:pt idx="3082">
                  <c:v>1.0016532005989731E-2</c:v>
                </c:pt>
                <c:pt idx="3083">
                  <c:v>1.0021241976962969E-2</c:v>
                </c:pt>
                <c:pt idx="3084">
                  <c:v>1.0025945706209072E-2</c:v>
                </c:pt>
                <c:pt idx="3085">
                  <c:v>1.0030643175023002E-2</c:v>
                </c:pt>
                <c:pt idx="3086">
                  <c:v>1.003533436453985E-2</c:v>
                </c:pt>
                <c:pt idx="3087">
                  <c:v>1.0040019255974642E-2</c:v>
                </c:pt>
                <c:pt idx="3088">
                  <c:v>1.0044697830542404E-2</c:v>
                </c:pt>
                <c:pt idx="3089">
                  <c:v>1.0049370069618035E-2</c:v>
                </c:pt>
                <c:pt idx="3090">
                  <c:v>1.0054035954416563E-2</c:v>
                </c:pt>
                <c:pt idx="3091">
                  <c:v>1.0058695466073075E-2</c:v>
                </c:pt>
                <c:pt idx="3092">
                  <c:v>1.0063348585962473E-2</c:v>
                </c:pt>
                <c:pt idx="3093">
                  <c:v>1.0067995295299781E-2</c:v>
                </c:pt>
                <c:pt idx="3094">
                  <c:v>1.0072635575300026E-2</c:v>
                </c:pt>
                <c:pt idx="3095">
                  <c:v>1.0077269407098299E-2</c:v>
                </c:pt>
                <c:pt idx="3096">
                  <c:v>1.0081896772149435E-2</c:v>
                </c:pt>
                <c:pt idx="3097">
                  <c:v>1.0086517651588522E-2</c:v>
                </c:pt>
                <c:pt idx="3098">
                  <c:v>1.0091132026550653E-2</c:v>
                </c:pt>
                <c:pt idx="3099">
                  <c:v>1.0095739878490662E-2</c:v>
                </c:pt>
                <c:pt idx="3100">
                  <c:v>1.0100341188623574E-2</c:v>
                </c:pt>
                <c:pt idx="3101">
                  <c:v>1.0104935938004544E-2</c:v>
                </c:pt>
                <c:pt idx="3102">
                  <c:v>1.0109524107928536E-2</c:v>
                </c:pt>
                <c:pt idx="3103">
                  <c:v>1.0114105679770446E-2</c:v>
                </c:pt>
                <c:pt idx="3104">
                  <c:v>1.0118680634905175E-2</c:v>
                </c:pt>
                <c:pt idx="3105">
                  <c:v>1.0123248954148067E-2</c:v>
                </c:pt>
                <c:pt idx="3106">
                  <c:v>1.0127810618953959E-2</c:v>
                </c:pt>
                <c:pt idx="3107">
                  <c:v>1.0132365610777683E-2</c:v>
                </c:pt>
                <c:pt idx="3108">
                  <c:v>1.0136913910434586E-2</c:v>
                </c:pt>
                <c:pt idx="3109">
                  <c:v>1.0141455499699248E-2</c:v>
                </c:pt>
                <c:pt idx="3110">
                  <c:v>1.0146637645931378E-2</c:v>
                </c:pt>
                <c:pt idx="3111">
                  <c:v>1.0150518470792846E-2</c:v>
                </c:pt>
                <c:pt idx="3112">
                  <c:v>1.0155039815291644E-2</c:v>
                </c:pt>
                <c:pt idx="3113">
                  <c:v>1.0159554374098434E-2</c:v>
                </c:pt>
                <c:pt idx="3114">
                  <c:v>1.0164062128348306E-2</c:v>
                </c:pt>
                <c:pt idx="3115">
                  <c:v>1.0168563059496094E-2</c:v>
                </c:pt>
                <c:pt idx="3116">
                  <c:v>1.0173057148676889E-2</c:v>
                </c:pt>
                <c:pt idx="3117">
                  <c:v>1.0177544377025782E-2</c:v>
                </c:pt>
                <c:pt idx="3118">
                  <c:v>1.0182024725917671E-2</c:v>
                </c:pt>
                <c:pt idx="3119">
                  <c:v>1.0186498176487646E-2</c:v>
                </c:pt>
                <c:pt idx="3120">
                  <c:v>1.0190964710110606E-2</c:v>
                </c:pt>
                <c:pt idx="3121">
                  <c:v>1.0195424307921641E-2</c:v>
                </c:pt>
                <c:pt idx="3122">
                  <c:v>1.019987695129565E-2</c:v>
                </c:pt>
                <c:pt idx="3123">
                  <c:v>1.0204322621367723E-2</c:v>
                </c:pt>
                <c:pt idx="3124">
                  <c:v>1.0208761299352886E-2</c:v>
                </c:pt>
                <c:pt idx="3125">
                  <c:v>1.0213192966626039E-2</c:v>
                </c:pt>
                <c:pt idx="3126">
                  <c:v>1.0217617604322271E-2</c:v>
                </c:pt>
                <c:pt idx="3127">
                  <c:v>1.0223296064904019E-2</c:v>
                </c:pt>
                <c:pt idx="3128">
                  <c:v>1.0226905723516033E-2</c:v>
                </c:pt>
                <c:pt idx="3129">
                  <c:v>1.0231477635285202E-2</c:v>
                </c:pt>
                <c:pt idx="3130">
                  <c:v>1.0235872950756786E-2</c:v>
                </c:pt>
                <c:pt idx="3131">
                  <c:v>1.0240261140248563E-2</c:v>
                </c:pt>
                <c:pt idx="3132">
                  <c:v>1.0244642184895625E-2</c:v>
                </c:pt>
                <c:pt idx="3133">
                  <c:v>1.0249016065992933E-2</c:v>
                </c:pt>
                <c:pt idx="3134">
                  <c:v>1.0253382764995322E-2</c:v>
                </c:pt>
                <c:pt idx="3135">
                  <c:v>1.0257742262718139E-2</c:v>
                </c:pt>
                <c:pt idx="3136">
                  <c:v>1.026209454077609E-2</c:v>
                </c:pt>
                <c:pt idx="3137">
                  <c:v>1.0266439580304265E-2</c:v>
                </c:pt>
                <c:pt idx="3138">
                  <c:v>1.0270777362437755E-2</c:v>
                </c:pt>
                <c:pt idx="3139">
                  <c:v>1.0275107868631395E-2</c:v>
                </c:pt>
                <c:pt idx="3140">
                  <c:v>1.0279431079940338E-2</c:v>
                </c:pt>
                <c:pt idx="3141">
                  <c:v>1.0283746977659547E-2</c:v>
                </c:pt>
                <c:pt idx="3142">
                  <c:v>1.0288055543004049E-2</c:v>
                </c:pt>
                <c:pt idx="3143">
                  <c:v>1.0292356757348742E-2</c:v>
                </c:pt>
                <c:pt idx="3144">
                  <c:v>1.0296650601828716E-2</c:v>
                </c:pt>
                <c:pt idx="3145">
                  <c:v>1.0300937057658999E-2</c:v>
                </c:pt>
                <c:pt idx="3146">
                  <c:v>1.0305216106134552E-2</c:v>
                </c:pt>
                <c:pt idx="3147">
                  <c:v>1.0309487728470401E-2</c:v>
                </c:pt>
                <c:pt idx="3148">
                  <c:v>1.0313751906041446E-2</c:v>
                </c:pt>
                <c:pt idx="3149">
                  <c:v>1.0318008619902841E-2</c:v>
                </c:pt>
                <c:pt idx="3150">
                  <c:v>1.0322257851429484E-2</c:v>
                </c:pt>
                <c:pt idx="3151">
                  <c:v>1.0326499581676529E-2</c:v>
                </c:pt>
                <c:pt idx="3152">
                  <c:v>1.0330733792178748E-2</c:v>
                </c:pt>
                <c:pt idx="3153">
                  <c:v>1.033496046407123E-2</c:v>
                </c:pt>
                <c:pt idx="3154">
                  <c:v>1.0339179578329194E-2</c:v>
                </c:pt>
                <c:pt idx="3155">
                  <c:v>1.0343391116647283E-2</c:v>
                </c:pt>
                <c:pt idx="3156">
                  <c:v>1.0347595059840842E-2</c:v>
                </c:pt>
                <c:pt idx="3157">
                  <c:v>1.0351791389364706E-2</c:v>
                </c:pt>
                <c:pt idx="3158">
                  <c:v>1.0355980086593775E-2</c:v>
                </c:pt>
                <c:pt idx="3159">
                  <c:v>1.0360161132583201E-2</c:v>
                </c:pt>
                <c:pt idx="3160">
                  <c:v>1.0364334508627948E-2</c:v>
                </c:pt>
                <c:pt idx="3161">
                  <c:v>1.0368500195943042E-2</c:v>
                </c:pt>
                <c:pt idx="3162">
                  <c:v>1.0373844751780936E-2</c:v>
                </c:pt>
                <c:pt idx="3163">
                  <c:v>1.0377992794410318E-2</c:v>
                </c:pt>
                <c:pt idx="3164">
                  <c:v>1.0381542091666418E-2</c:v>
                </c:pt>
                <c:pt idx="3165">
                  <c:v>1.0385675725901322E-2</c:v>
                </c:pt>
                <c:pt idx="3166">
                  <c:v>1.0389801575003688E-2</c:v>
                </c:pt>
                <c:pt idx="3167">
                  <c:v>1.0393919620268477E-2</c:v>
                </c:pt>
                <c:pt idx="3168">
                  <c:v>1.0398029842750844E-2</c:v>
                </c:pt>
                <c:pt idx="3169">
                  <c:v>1.0402132223825689E-2</c:v>
                </c:pt>
                <c:pt idx="3170">
                  <c:v>1.0406226744548164E-2</c:v>
                </c:pt>
                <c:pt idx="3171">
                  <c:v>1.0410313386453041E-2</c:v>
                </c:pt>
                <c:pt idx="3172">
                  <c:v>1.0414392130675409E-2</c:v>
                </c:pt>
                <c:pt idx="3173">
                  <c:v>1.0418462958430297E-2</c:v>
                </c:pt>
                <c:pt idx="3174">
                  <c:v>1.0422525850932729E-2</c:v>
                </c:pt>
                <c:pt idx="3175">
                  <c:v>1.0426580789477669E-2</c:v>
                </c:pt>
                <c:pt idx="3176">
                  <c:v>1.0430627755280142E-2</c:v>
                </c:pt>
                <c:pt idx="3177">
                  <c:v>1.0434666729555175E-2</c:v>
                </c:pt>
                <c:pt idx="3178">
                  <c:v>1.0440725525606709E-2</c:v>
                </c:pt>
                <c:pt idx="3179">
                  <c:v>1.0442720628622837E-2</c:v>
                </c:pt>
                <c:pt idx="3180">
                  <c:v>1.0447308413175094E-2</c:v>
                </c:pt>
                <c:pt idx="3181">
                  <c:v>1.0450742336560737E-2</c:v>
                </c:pt>
                <c:pt idx="3182">
                  <c:v>1.0454741072143392E-2</c:v>
                </c:pt>
                <c:pt idx="3183">
                  <c:v>1.0458731703568702E-2</c:v>
                </c:pt>
                <c:pt idx="3184">
                  <c:v>1.0462714212211566E-2</c:v>
                </c:pt>
                <c:pt idx="3185">
                  <c:v>1.0466688579287009E-2</c:v>
                </c:pt>
                <c:pt idx="3186">
                  <c:v>1.0470654786169931E-2</c:v>
                </c:pt>
                <c:pt idx="3187">
                  <c:v>1.0474612813755613E-2</c:v>
                </c:pt>
                <c:pt idx="3188">
                  <c:v>1.0478562643658762E-2</c:v>
                </c:pt>
                <c:pt idx="3189">
                  <c:v>1.0482504257014469E-2</c:v>
                </c:pt>
                <c:pt idx="3190">
                  <c:v>1.0486437635117696E-2</c:v>
                </c:pt>
                <c:pt idx="3191">
                  <c:v>1.0490362759023597E-2</c:v>
                </c:pt>
                <c:pt idx="3192">
                  <c:v>1.0494279610187007E-2</c:v>
                </c:pt>
                <c:pt idx="3193">
                  <c:v>1.0498188169663081E-2</c:v>
                </c:pt>
                <c:pt idx="3194">
                  <c:v>1.050208841874678E-2</c:v>
                </c:pt>
                <c:pt idx="3195">
                  <c:v>1.0505980338813004E-2</c:v>
                </c:pt>
                <c:pt idx="3196">
                  <c:v>1.0509863910996842E-2</c:v>
                </c:pt>
                <c:pt idx="3197">
                  <c:v>1.0513739116513321E-2</c:v>
                </c:pt>
                <c:pt idx="3198">
                  <c:v>1.0517605936657404E-2</c:v>
                </c:pt>
                <c:pt idx="3199">
                  <c:v>1.0521464352644117E-2</c:v>
                </c:pt>
                <c:pt idx="3200">
                  <c:v>1.0525314345768422E-2</c:v>
                </c:pt>
                <c:pt idx="3201">
                  <c:v>1.0529155897245346E-2</c:v>
                </c:pt>
                <c:pt idx="3202">
                  <c:v>1.0532988988289915E-2</c:v>
                </c:pt>
                <c:pt idx="3203">
                  <c:v>1.0536813600197092E-2</c:v>
                </c:pt>
                <c:pt idx="3204">
                  <c:v>1.0540629714181904E-2</c:v>
                </c:pt>
                <c:pt idx="3205">
                  <c:v>1.0544437311459376E-2</c:v>
                </c:pt>
                <c:pt idx="3206">
                  <c:v>1.0548236373244535E-2</c:v>
                </c:pt>
                <c:pt idx="3207">
                  <c:v>1.055202688091228E-2</c:v>
                </c:pt>
                <c:pt idx="3208">
                  <c:v>1.0555808815677636E-2</c:v>
                </c:pt>
                <c:pt idx="3209">
                  <c:v>1.0559582158675695E-2</c:v>
                </c:pt>
                <c:pt idx="3210">
                  <c:v>1.0563346891201419E-2</c:v>
                </c:pt>
                <c:pt idx="3211">
                  <c:v>1.0567102994469835E-2</c:v>
                </c:pt>
                <c:pt idx="3212">
                  <c:v>1.057085044985584E-2</c:v>
                </c:pt>
                <c:pt idx="3213">
                  <c:v>1.0574589238494525E-2</c:v>
                </c:pt>
                <c:pt idx="3214">
                  <c:v>1.0580226167045126E-2</c:v>
                </c:pt>
                <c:pt idx="3215">
                  <c:v>1.0583944048194738E-2</c:v>
                </c:pt>
                <c:pt idx="3216">
                  <c:v>1.0586283085505244E-2</c:v>
                </c:pt>
                <c:pt idx="3217">
                  <c:v>1.0589985769344779E-2</c:v>
                </c:pt>
                <c:pt idx="3218">
                  <c:v>1.0593679689954172E-2</c:v>
                </c:pt>
                <c:pt idx="3219">
                  <c:v>1.0597364828468514E-2</c:v>
                </c:pt>
                <c:pt idx="3220">
                  <c:v>1.060104116634264E-2</c:v>
                </c:pt>
                <c:pt idx="3221">
                  <c:v>1.0604708684871511E-2</c:v>
                </c:pt>
                <c:pt idx="3222">
                  <c:v>1.0608367365110283E-2</c:v>
                </c:pt>
                <c:pt idx="3223">
                  <c:v>1.0612017188353917E-2</c:v>
                </c:pt>
                <c:pt idx="3224">
                  <c:v>1.0615658135897377E-2</c:v>
                </c:pt>
                <c:pt idx="3225">
                  <c:v>1.0619290189035624E-2</c:v>
                </c:pt>
                <c:pt idx="3226">
                  <c:v>1.0622913328743877E-2</c:v>
                </c:pt>
                <c:pt idx="3227">
                  <c:v>1.0628185832057824E-2</c:v>
                </c:pt>
                <c:pt idx="3228">
                  <c:v>1.0632188914483365E-2</c:v>
                </c:pt>
                <c:pt idx="3229">
                  <c:v>1.063578006817778E-2</c:v>
                </c:pt>
                <c:pt idx="3230">
                  <c:v>1.063936222291062E-2</c:v>
                </c:pt>
                <c:pt idx="3231">
                  <c:v>1.0642935359737038E-2</c:v>
                </c:pt>
                <c:pt idx="3232">
                  <c:v>1.0647007878539227E-2</c:v>
                </c:pt>
                <c:pt idx="3233">
                  <c:v>1.0650054505250139E-2</c:v>
                </c:pt>
                <c:pt idx="3234">
                  <c:v>1.0653600476446812E-2</c:v>
                </c:pt>
                <c:pt idx="3235">
                  <c:v>1.065713735475704E-2</c:v>
                </c:pt>
                <c:pt idx="3236">
                  <c:v>1.0660665121555724E-2</c:v>
                </c:pt>
                <c:pt idx="3237">
                  <c:v>1.0664183758057888E-2</c:v>
                </c:pt>
                <c:pt idx="3238">
                  <c:v>1.0667693245638432E-2</c:v>
                </c:pt>
                <c:pt idx="3239">
                  <c:v>1.0671193565272574E-2</c:v>
                </c:pt>
                <c:pt idx="3240">
                  <c:v>1.0674684698415149E-2</c:v>
                </c:pt>
                <c:pt idx="3241">
                  <c:v>1.0678166626201246E-2</c:v>
                </c:pt>
                <c:pt idx="3242">
                  <c:v>1.0681639330005765E-2</c:v>
                </c:pt>
                <c:pt idx="3243">
                  <c:v>1.0685102790803924E-2</c:v>
                </c:pt>
                <c:pt idx="3244">
                  <c:v>1.0688556990290365E-2</c:v>
                </c:pt>
                <c:pt idx="3245">
                  <c:v>1.0692001909200499E-2</c:v>
                </c:pt>
                <c:pt idx="3246">
                  <c:v>1.0695437529149032E-2</c:v>
                </c:pt>
                <c:pt idx="3247">
                  <c:v>1.0698863831191119E-2</c:v>
                </c:pt>
                <c:pt idx="3248">
                  <c:v>1.0702280796621721E-2</c:v>
                </c:pt>
                <c:pt idx="3249">
                  <c:v>1.0705688406655867E-2</c:v>
                </c:pt>
                <c:pt idx="3250">
                  <c:v>1.0709086642508581E-2</c:v>
                </c:pt>
                <c:pt idx="3251">
                  <c:v>1.0712475485634698E-2</c:v>
                </c:pt>
                <c:pt idx="3252">
                  <c:v>1.0715854917089374E-2</c:v>
                </c:pt>
                <c:pt idx="3253">
                  <c:v>1.0719224918087633E-2</c:v>
                </c:pt>
                <c:pt idx="3254">
                  <c:v>1.0722585469924439E-2</c:v>
                </c:pt>
                <c:pt idx="3255">
                  <c:v>1.0725936553974691E-2</c:v>
                </c:pt>
                <c:pt idx="3256">
                  <c:v>1.0729278151213606E-2</c:v>
                </c:pt>
                <c:pt idx="3257">
                  <c:v>1.0732610243096019E-2</c:v>
                </c:pt>
                <c:pt idx="3258">
                  <c:v>1.0735932810836957E-2</c:v>
                </c:pt>
                <c:pt idx="3259">
                  <c:v>1.0739245835651445E-2</c:v>
                </c:pt>
                <c:pt idx="3260">
                  <c:v>1.0742549298754511E-2</c:v>
                </c:pt>
                <c:pt idx="3261">
                  <c:v>1.0745843181281245E-2</c:v>
                </c:pt>
                <c:pt idx="3262">
                  <c:v>1.0749127464766417E-2</c:v>
                </c:pt>
                <c:pt idx="3263">
                  <c:v>1.0752402130265182E-2</c:v>
                </c:pt>
                <c:pt idx="3264">
                  <c:v>1.0755667158992566E-2</c:v>
                </c:pt>
                <c:pt idx="3265">
                  <c:v>1.0758922532323467E-2</c:v>
                </c:pt>
                <c:pt idx="3266">
                  <c:v>1.0763485938416473E-2</c:v>
                </c:pt>
                <c:pt idx="3267">
                  <c:v>1.0765865731618973E-2</c:v>
                </c:pt>
                <c:pt idx="3268">
                  <c:v>1.0768630531767798E-2</c:v>
                </c:pt>
                <c:pt idx="3269">
                  <c:v>1.0771847095663034E-2</c:v>
                </c:pt>
                <c:pt idx="3270">
                  <c:v>1.0775053910077048E-2</c:v>
                </c:pt>
                <c:pt idx="3271">
                  <c:v>1.0778250956704483E-2</c:v>
                </c:pt>
                <c:pt idx="3272">
                  <c:v>1.078143821644062E-2</c:v>
                </c:pt>
                <c:pt idx="3273">
                  <c:v>1.078461567082023E-2</c:v>
                </c:pt>
                <c:pt idx="3274">
                  <c:v>1.0787783300738596E-2</c:v>
                </c:pt>
                <c:pt idx="3275">
                  <c:v>1.0790941087730488E-2</c:v>
                </c:pt>
                <c:pt idx="3276">
                  <c:v>1.079408901285106E-2</c:v>
                </c:pt>
                <c:pt idx="3277">
                  <c:v>1.0797227057555148E-2</c:v>
                </c:pt>
                <c:pt idx="3278">
                  <c:v>1.0800355202738032E-2</c:v>
                </c:pt>
                <c:pt idx="3279">
                  <c:v>1.0803473429934485E-2</c:v>
                </c:pt>
                <c:pt idx="3280">
                  <c:v>1.0806581720359532E-2</c:v>
                </c:pt>
                <c:pt idx="3281">
                  <c:v>1.0809680055148263E-2</c:v>
                </c:pt>
                <c:pt idx="3282">
                  <c:v>1.081364896970527E-2</c:v>
                </c:pt>
                <c:pt idx="3283">
                  <c:v>1.081584678299663E-2</c:v>
                </c:pt>
                <c:pt idx="3284">
                  <c:v>1.0819352656668002E-2</c:v>
                </c:pt>
                <c:pt idx="3285">
                  <c:v>1.0821973463519541E-2</c:v>
                </c:pt>
                <c:pt idx="3286">
                  <c:v>1.0825021739071516E-2</c:v>
                </c:pt>
                <c:pt idx="3287">
                  <c:v>1.0828059946597079E-2</c:v>
                </c:pt>
                <c:pt idx="3288">
                  <c:v>1.083108806723132E-2</c:v>
                </c:pt>
                <c:pt idx="3289">
                  <c:v>1.0834106082189265E-2</c:v>
                </c:pt>
                <c:pt idx="3290">
                  <c:v>1.0837113972685941E-2</c:v>
                </c:pt>
                <c:pt idx="3291">
                  <c:v>1.084011172001631E-2</c:v>
                </c:pt>
                <c:pt idx="3292">
                  <c:v>1.084309930555527E-2</c:v>
                </c:pt>
                <c:pt idx="3293">
                  <c:v>1.0846076710437913E-2</c:v>
                </c:pt>
                <c:pt idx="3294">
                  <c:v>1.0849043915799328E-2</c:v>
                </c:pt>
                <c:pt idx="3295">
                  <c:v>1.085200090309435E-2</c:v>
                </c:pt>
                <c:pt idx="3296">
                  <c:v>1.0854947653538005E-2</c:v>
                </c:pt>
                <c:pt idx="3297">
                  <c:v>1.0857884148185448E-2</c:v>
                </c:pt>
                <c:pt idx="3298">
                  <c:v>1.0860810368411578E-2</c:v>
                </c:pt>
                <c:pt idx="3299">
                  <c:v>1.0863726295351483E-2</c:v>
                </c:pt>
                <c:pt idx="3300">
                  <c:v>1.0866631910380065E-2</c:v>
                </c:pt>
                <c:pt idx="3301">
                  <c:v>1.0869527194792283E-2</c:v>
                </c:pt>
                <c:pt idx="3302">
                  <c:v>1.087241212972323E-2</c:v>
                </c:pt>
                <c:pt idx="3303">
                  <c:v>1.0875286696387931E-2</c:v>
                </c:pt>
                <c:pt idx="3304">
                  <c:v>1.0878150876081349E-2</c:v>
                </c:pt>
                <c:pt idx="3305">
                  <c:v>1.0881004649938575E-2</c:v>
                </c:pt>
                <c:pt idx="3306">
                  <c:v>1.0883847999414442E-2</c:v>
                </c:pt>
                <c:pt idx="3307">
                  <c:v>1.0886680905644042E-2</c:v>
                </c:pt>
                <c:pt idx="3308">
                  <c:v>1.0889503349762464E-2</c:v>
                </c:pt>
                <c:pt idx="3309">
                  <c:v>1.0892315313224543E-2</c:v>
                </c:pt>
                <c:pt idx="3310">
                  <c:v>1.089511677716537E-2</c:v>
                </c:pt>
                <c:pt idx="3311">
                  <c:v>1.0897907722720035E-2</c:v>
                </c:pt>
                <c:pt idx="3312">
                  <c:v>1.0900688131423308E-2</c:v>
                </c:pt>
                <c:pt idx="3313">
                  <c:v>1.0903457984170473E-2</c:v>
                </c:pt>
                <c:pt idx="3314">
                  <c:v>1.0906217262416362E-2</c:v>
                </c:pt>
                <c:pt idx="3315">
                  <c:v>1.0908965947296068E-2</c:v>
                </c:pt>
                <c:pt idx="3316">
                  <c:v>1.0911704020264423E-2</c:v>
                </c:pt>
                <c:pt idx="3317">
                  <c:v>1.0914431462376584E-2</c:v>
                </c:pt>
                <c:pt idx="3318">
                  <c:v>1.0917535497565467E-2</c:v>
                </c:pt>
                <c:pt idx="3319">
                  <c:v>1.0920240096270462E-2</c:v>
                </c:pt>
                <c:pt idx="3320">
                  <c:v>1.0922549816125837E-2</c:v>
                </c:pt>
                <c:pt idx="3321">
                  <c:v>1.0925234547443097E-2</c:v>
                </c:pt>
                <c:pt idx="3322">
                  <c:v>1.0927908553979293E-2</c:v>
                </c:pt>
                <c:pt idx="3323">
                  <c:v>1.0930571817269197E-2</c:v>
                </c:pt>
                <c:pt idx="3324">
                  <c:v>1.0933224318367962E-2</c:v>
                </c:pt>
                <c:pt idx="3325">
                  <c:v>1.093586603881036E-2</c:v>
                </c:pt>
                <c:pt idx="3326">
                  <c:v>1.0938496959411736E-2</c:v>
                </c:pt>
                <c:pt idx="3327">
                  <c:v>1.0941117061706862E-2</c:v>
                </c:pt>
                <c:pt idx="3328">
                  <c:v>1.0943726326910763E-2</c:v>
                </c:pt>
                <c:pt idx="3329">
                  <c:v>1.0946324736078594E-2</c:v>
                </c:pt>
                <c:pt idx="3330">
                  <c:v>1.0948912270745126E-2</c:v>
                </c:pt>
                <c:pt idx="3331">
                  <c:v>1.0951488911965512E-2</c:v>
                </c:pt>
                <c:pt idx="3332">
                  <c:v>1.0954054641034716E-2</c:v>
                </c:pt>
                <c:pt idx="3333">
                  <c:v>1.0957337371122478E-2</c:v>
                </c:pt>
                <c:pt idx="3334">
                  <c:v>1.0959153287499745E-2</c:v>
                </c:pt>
                <c:pt idx="3335">
                  <c:v>1.0961686167565432E-2</c:v>
                </c:pt>
                <c:pt idx="3336">
                  <c:v>1.0964208060260106E-2</c:v>
                </c:pt>
                <c:pt idx="3337">
                  <c:v>1.0966718947118537E-2</c:v>
                </c:pt>
                <c:pt idx="3338">
                  <c:v>1.0969218809355752E-2</c:v>
                </c:pt>
                <c:pt idx="3339">
                  <c:v>1.0971707627946969E-2</c:v>
                </c:pt>
                <c:pt idx="3340">
                  <c:v>1.097418538442696E-2</c:v>
                </c:pt>
                <c:pt idx="3341">
                  <c:v>1.097665206001075E-2</c:v>
                </c:pt>
                <c:pt idx="3342">
                  <c:v>1.0979107635833429E-2</c:v>
                </c:pt>
                <c:pt idx="3343">
                  <c:v>1.0981552093030089E-2</c:v>
                </c:pt>
                <c:pt idx="3344">
                  <c:v>1.0983985413055564E-2</c:v>
                </c:pt>
                <c:pt idx="3345">
                  <c:v>1.0986407577044943E-2</c:v>
                </c:pt>
                <c:pt idx="3346">
                  <c:v>1.098881856629319E-2</c:v>
                </c:pt>
                <c:pt idx="3347">
                  <c:v>1.0991218362095267E-2</c:v>
                </c:pt>
                <c:pt idx="3348">
                  <c:v>1.0993606945426393E-2</c:v>
                </c:pt>
                <c:pt idx="3349">
                  <c:v>1.0995984297981209E-2</c:v>
                </c:pt>
                <c:pt idx="3350">
                  <c:v>1.0998350400654999E-2</c:v>
                </c:pt>
                <c:pt idx="3351">
                  <c:v>1.1000705234742725E-2</c:v>
                </c:pt>
                <c:pt idx="3352">
                  <c:v>1.1003048781619285E-2</c:v>
                </c:pt>
                <c:pt idx="3353">
                  <c:v>1.1005381022339833E-2</c:v>
                </c:pt>
                <c:pt idx="3354">
                  <c:v>1.1007701938359205E-2</c:v>
                </c:pt>
                <c:pt idx="3355">
                  <c:v>1.1010011510732554E-2</c:v>
                </c:pt>
                <c:pt idx="3356">
                  <c:v>1.1012309720754843E-2</c:v>
                </c:pt>
                <c:pt idx="3357">
                  <c:v>1.101459654980097E-2</c:v>
                </c:pt>
                <c:pt idx="3358">
                  <c:v>1.1016871979006027E-2</c:v>
                </c:pt>
                <c:pt idx="3359">
                  <c:v>1.1019135989505102E-2</c:v>
                </c:pt>
                <c:pt idx="3360">
                  <c:v>1.1021388562832968E-2</c:v>
                </c:pt>
                <c:pt idx="3361">
                  <c:v>1.1023629679884905E-2</c:v>
                </c:pt>
                <c:pt idx="3362">
                  <c:v>1.102585932211575E-2</c:v>
                </c:pt>
                <c:pt idx="3363">
                  <c:v>1.1028077470740527E-2</c:v>
                </c:pt>
                <c:pt idx="3364">
                  <c:v>1.10302841070542E-2</c:v>
                </c:pt>
                <c:pt idx="3365">
                  <c:v>1.1032479212031987E-2</c:v>
                </c:pt>
                <c:pt idx="3366">
                  <c:v>1.1034662767288594E-2</c:v>
                </c:pt>
                <c:pt idx="3367">
                  <c:v>1.1036834753879177E-2</c:v>
                </c:pt>
                <c:pt idx="3368">
                  <c:v>1.1038995153098696E-2</c:v>
                </c:pt>
                <c:pt idx="3369">
                  <c:v>1.1041143946002308E-2</c:v>
                </c:pt>
                <c:pt idx="3370">
                  <c:v>1.1043585473862194E-2</c:v>
                </c:pt>
                <c:pt idx="3371">
                  <c:v>1.1045406638601207E-2</c:v>
                </c:pt>
                <c:pt idx="3372">
                  <c:v>1.1047520500646613E-2</c:v>
                </c:pt>
                <c:pt idx="3373">
                  <c:v>1.1049622681396087E-2</c:v>
                </c:pt>
                <c:pt idx="3374">
                  <c:v>1.1051713162304466E-2</c:v>
                </c:pt>
                <c:pt idx="3375">
                  <c:v>1.1053791924426903E-2</c:v>
                </c:pt>
                <c:pt idx="3376">
                  <c:v>1.1055858949058361E-2</c:v>
                </c:pt>
                <c:pt idx="3377">
                  <c:v>1.1057914217573739E-2</c:v>
                </c:pt>
                <c:pt idx="3378">
                  <c:v>1.1059957711188062E-2</c:v>
                </c:pt>
                <c:pt idx="3379">
                  <c:v>1.1061989410956485E-2</c:v>
                </c:pt>
                <c:pt idx="3380">
                  <c:v>1.1064009298253907E-2</c:v>
                </c:pt>
                <c:pt idx="3381">
                  <c:v>1.1066017354455226E-2</c:v>
                </c:pt>
                <c:pt idx="3382">
                  <c:v>1.1068013560535661E-2</c:v>
                </c:pt>
                <c:pt idx="3383">
                  <c:v>1.1070562668660244E-2</c:v>
                </c:pt>
                <c:pt idx="3384">
                  <c:v>1.1071970347673599E-2</c:v>
                </c:pt>
                <c:pt idx="3385">
                  <c:v>1.1073930891161154E-2</c:v>
                </c:pt>
                <c:pt idx="3386">
                  <c:v>1.1075879509787612E-2</c:v>
                </c:pt>
                <c:pt idx="3387">
                  <c:v>1.1077816184528189E-2</c:v>
                </c:pt>
                <c:pt idx="3388">
                  <c:v>1.1080014877915545E-2</c:v>
                </c:pt>
                <c:pt idx="3389">
                  <c:v>1.1081653627691423E-2</c:v>
                </c:pt>
                <c:pt idx="3390">
                  <c:v>1.1083554358704006E-2</c:v>
                </c:pt>
                <c:pt idx="3391">
                  <c:v>1.1085443070690815E-2</c:v>
                </c:pt>
                <c:pt idx="3392">
                  <c:v>1.1087319745186619E-2</c:v>
                </c:pt>
                <c:pt idx="3393">
                  <c:v>1.1089184363486382E-2</c:v>
                </c:pt>
                <c:pt idx="3394">
                  <c:v>1.1091036906485385E-2</c:v>
                </c:pt>
                <c:pt idx="3395">
                  <c:v>1.1092877355878272E-2</c:v>
                </c:pt>
                <c:pt idx="3396">
                  <c:v>1.1094705692640261E-2</c:v>
                </c:pt>
                <c:pt idx="3397">
                  <c:v>1.1096521897986378E-2</c:v>
                </c:pt>
                <c:pt idx="3398">
                  <c:v>1.1098325953211585E-2</c:v>
                </c:pt>
                <c:pt idx="3399">
                  <c:v>1.1100117839610846E-2</c:v>
                </c:pt>
                <c:pt idx="3400">
                  <c:v>1.1101897538399186E-2</c:v>
                </c:pt>
                <c:pt idx="3401">
                  <c:v>1.1103665030951504E-2</c:v>
                </c:pt>
                <c:pt idx="3402">
                  <c:v>1.1105420298163082E-2</c:v>
                </c:pt>
                <c:pt idx="3403">
                  <c:v>1.1107163321648628E-2</c:v>
                </c:pt>
                <c:pt idx="3404">
                  <c:v>1.1108894082383358E-2</c:v>
                </c:pt>
                <c:pt idx="3405">
                  <c:v>1.1110612561822109E-2</c:v>
                </c:pt>
                <c:pt idx="3406">
                  <c:v>1.1112318741099969E-2</c:v>
                </c:pt>
                <c:pt idx="3407">
                  <c:v>1.111401260135203E-2</c:v>
                </c:pt>
                <c:pt idx="3408">
                  <c:v>1.1115694124113062E-2</c:v>
                </c:pt>
                <c:pt idx="3409">
                  <c:v>1.1117363290278348E-2</c:v>
                </c:pt>
                <c:pt idx="3410">
                  <c:v>1.1119020081382658E-2</c:v>
                </c:pt>
                <c:pt idx="3411">
                  <c:v>1.1120664478561082E-2</c:v>
                </c:pt>
                <c:pt idx="3412">
                  <c:v>1.1122296462948711E-2</c:v>
                </c:pt>
                <c:pt idx="3413">
                  <c:v>1.1123916015840507E-2</c:v>
                </c:pt>
                <c:pt idx="3414">
                  <c:v>1.1125523118691305E-2</c:v>
                </c:pt>
                <c:pt idx="3415">
                  <c:v>1.1127117752636195E-2</c:v>
                </c:pt>
                <c:pt idx="3416">
                  <c:v>1.1128699898650396E-2</c:v>
                </c:pt>
                <c:pt idx="3417">
                  <c:v>1.1130269538348614E-2</c:v>
                </c:pt>
                <c:pt idx="3418">
                  <c:v>1.1131826652706067E-2</c:v>
                </c:pt>
                <c:pt idx="3419">
                  <c:v>1.1133371223097654E-2</c:v>
                </c:pt>
                <c:pt idx="3420">
                  <c:v>1.1134903230818338E-2</c:v>
                </c:pt>
                <c:pt idx="3421">
                  <c:v>1.1136422657003209E-2</c:v>
                </c:pt>
                <c:pt idx="3422">
                  <c:v>1.1138357687539013E-2</c:v>
                </c:pt>
                <c:pt idx="3423">
                  <c:v>1.1139848285663945E-2</c:v>
                </c:pt>
                <c:pt idx="3424">
                  <c:v>1.1141115878894325E-2</c:v>
                </c:pt>
                <c:pt idx="3425">
                  <c:v>1.1142582981893412E-2</c:v>
                </c:pt>
                <c:pt idx="3426">
                  <c:v>1.1144037406873863E-2</c:v>
                </c:pt>
                <c:pt idx="3427">
                  <c:v>1.1145479135210579E-2</c:v>
                </c:pt>
                <c:pt idx="3428">
                  <c:v>1.1146908148118584E-2</c:v>
                </c:pt>
                <c:pt idx="3429">
                  <c:v>1.1148324426653033E-2</c:v>
                </c:pt>
                <c:pt idx="3430">
                  <c:v>1.1149727952268762E-2</c:v>
                </c:pt>
                <c:pt idx="3431">
                  <c:v>1.1151118706260732E-2</c:v>
                </c:pt>
                <c:pt idx="3432">
                  <c:v>1.1152496669604162E-2</c:v>
                </c:pt>
                <c:pt idx="3433">
                  <c:v>1.115386182367395E-2</c:v>
                </c:pt>
                <c:pt idx="3434">
                  <c:v>1.1155214149844994E-2</c:v>
                </c:pt>
                <c:pt idx="3435">
                  <c:v>1.1156553629092514E-2</c:v>
                </c:pt>
                <c:pt idx="3436">
                  <c:v>1.1157880242871343E-2</c:v>
                </c:pt>
                <c:pt idx="3437">
                  <c:v>1.1159193972476444E-2</c:v>
                </c:pt>
                <c:pt idx="3438">
                  <c:v>1.1160864091079858E-2</c:v>
                </c:pt>
                <c:pt idx="3439">
                  <c:v>1.1161782703545953E-2</c:v>
                </c:pt>
                <c:pt idx="3440">
                  <c:v>1.1163238748030935E-2</c:v>
                </c:pt>
                <c:pt idx="3441">
                  <c:v>1.1164319672580802E-2</c:v>
                </c:pt>
                <c:pt idx="3442">
                  <c:v>1.1165568699222916E-2</c:v>
                </c:pt>
                <c:pt idx="3443">
                  <c:v>1.1166804729221269E-2</c:v>
                </c:pt>
                <c:pt idx="3444">
                  <c:v>1.1168027743551079E-2</c:v>
                </c:pt>
                <c:pt idx="3445">
                  <c:v>1.1169237723587244E-2</c:v>
                </c:pt>
                <c:pt idx="3446">
                  <c:v>1.1170434650544792E-2</c:v>
                </c:pt>
                <c:pt idx="3447">
                  <c:v>1.1171618505558811E-2</c:v>
                </c:pt>
                <c:pt idx="3448">
                  <c:v>1.1172789270004202E-2</c:v>
                </c:pt>
                <c:pt idx="3449">
                  <c:v>1.117394692509599E-2</c:v>
                </c:pt>
                <c:pt idx="3450">
                  <c:v>1.1175091452049202E-2</c:v>
                </c:pt>
                <c:pt idx="3451">
                  <c:v>1.11762228321588E-2</c:v>
                </c:pt>
                <c:pt idx="3452">
                  <c:v>1.117734104663981E-2</c:v>
                </c:pt>
                <c:pt idx="3453">
                  <c:v>1.1178446076627324E-2</c:v>
                </c:pt>
                <c:pt idx="3454">
                  <c:v>1.1179537903576175E-2</c:v>
                </c:pt>
                <c:pt idx="3455">
                  <c:v>1.1180616508621455E-2</c:v>
                </c:pt>
                <c:pt idx="3456">
                  <c:v>1.1181681873058125E-2</c:v>
                </c:pt>
                <c:pt idx="3457">
                  <c:v>1.1182733977941339E-2</c:v>
                </c:pt>
                <c:pt idx="3458">
                  <c:v>1.1183772804885805E-2</c:v>
                </c:pt>
                <c:pt idx="3459">
                  <c:v>1.1184798334626933E-2</c:v>
                </c:pt>
                <c:pt idx="3460">
                  <c:v>1.1185810548859365E-2</c:v>
                </c:pt>
                <c:pt idx="3461">
                  <c:v>1.1186809428638256E-2</c:v>
                </c:pt>
                <c:pt idx="3462">
                  <c:v>1.1187794955178632E-2</c:v>
                </c:pt>
                <c:pt idx="3463">
                  <c:v>1.1188767109695519E-2</c:v>
                </c:pt>
                <c:pt idx="3464">
                  <c:v>1.1189725873563816E-2</c:v>
                </c:pt>
                <c:pt idx="3465">
                  <c:v>1.1190671227918614E-2</c:v>
                </c:pt>
                <c:pt idx="3466">
                  <c:v>1.119160315413481E-2</c:v>
                </c:pt>
                <c:pt idx="3467">
                  <c:v>1.1192521633427432E-2</c:v>
                </c:pt>
                <c:pt idx="3468">
                  <c:v>1.1193426646851634E-2</c:v>
                </c:pt>
                <c:pt idx="3469">
                  <c:v>1.1194318175942186E-2</c:v>
                </c:pt>
                <c:pt idx="3470">
                  <c:v>1.1195196201594371E-2</c:v>
                </c:pt>
                <c:pt idx="3471">
                  <c:v>1.1196060705342958E-2</c:v>
                </c:pt>
                <c:pt idx="3472">
                  <c:v>1.1196911668243104E-2</c:v>
                </c:pt>
                <c:pt idx="3473">
                  <c:v>1.1197749071749641E-2</c:v>
                </c:pt>
                <c:pt idx="3474">
                  <c:v>1.1198805778951382E-2</c:v>
                </c:pt>
                <c:pt idx="3475">
                  <c:v>1.1199612118826252E-2</c:v>
                </c:pt>
                <c:pt idx="3476">
                  <c:v>1.1200292426636338E-2</c:v>
                </c:pt>
                <c:pt idx="3477">
                  <c:v>1.1201073455078259E-2</c:v>
                </c:pt>
                <c:pt idx="3478">
                  <c:v>1.120184082764375E-2</c:v>
                </c:pt>
                <c:pt idx="3479">
                  <c:v>1.1202594525387966E-2</c:v>
                </c:pt>
                <c:pt idx="3480">
                  <c:v>1.1203334529685804E-2</c:v>
                </c:pt>
                <c:pt idx="3481">
                  <c:v>1.1204060821672357E-2</c:v>
                </c:pt>
                <c:pt idx="3482">
                  <c:v>1.1204773382722522E-2</c:v>
                </c:pt>
                <c:pt idx="3483">
                  <c:v>1.1205472193971389E-2</c:v>
                </c:pt>
                <c:pt idx="3484">
                  <c:v>1.1206157236713921E-2</c:v>
                </c:pt>
                <c:pt idx="3485">
                  <c:v>1.120682849224508E-2</c:v>
                </c:pt>
                <c:pt idx="3486">
                  <c:v>1.1207485941699957E-2</c:v>
                </c:pt>
                <c:pt idx="3487">
                  <c:v>1.1208129566213643E-2</c:v>
                </c:pt>
                <c:pt idx="3488">
                  <c:v>1.1208759347400843E-2</c:v>
                </c:pt>
                <c:pt idx="3489">
                  <c:v>1.1209983936497636E-2</c:v>
                </c:pt>
                <c:pt idx="3490">
                  <c:v>1.1209977304016405E-2</c:v>
                </c:pt>
                <c:pt idx="3491">
                  <c:v>1.121056544187482E-2</c:v>
                </c:pt>
                <c:pt idx="3492">
                  <c:v>1.1211220555198409E-2</c:v>
                </c:pt>
                <c:pt idx="3493">
                  <c:v>1.1211699943247666E-2</c:v>
                </c:pt>
                <c:pt idx="3494">
                  <c:v>1.121224626919215E-2</c:v>
                </c:pt>
                <c:pt idx="3495">
                  <c:v>1.1212778620235397E-2</c:v>
                </c:pt>
                <c:pt idx="3496">
                  <c:v>1.1213296977752307E-2</c:v>
                </c:pt>
                <c:pt idx="3497">
                  <c:v>1.1213801323037842E-2</c:v>
                </c:pt>
                <c:pt idx="3498">
                  <c:v>1.121429163706722E-2</c:v>
                </c:pt>
                <c:pt idx="3499">
                  <c:v>1.1214767901215339E-2</c:v>
                </c:pt>
                <c:pt idx="3500">
                  <c:v>1.1215230096777162E-2</c:v>
                </c:pt>
                <c:pt idx="3501">
                  <c:v>1.1215678204967716E-2</c:v>
                </c:pt>
                <c:pt idx="3502">
                  <c:v>1.1216112207081963E-2</c:v>
                </c:pt>
                <c:pt idx="3503">
                  <c:v>1.1216532084175057E-2</c:v>
                </c:pt>
                <c:pt idx="3504">
                  <c:v>1.1216937817781769E-2</c:v>
                </c:pt>
                <c:pt idx="3505">
                  <c:v>1.1217329388797381E-2</c:v>
                </c:pt>
                <c:pt idx="3506">
                  <c:v>1.1217706778676728E-2</c:v>
                </c:pt>
                <c:pt idx="3507">
                  <c:v>1.1218069968794708E-2</c:v>
                </c:pt>
                <c:pt idx="3508">
                  <c:v>1.1218418940206476E-2</c:v>
                </c:pt>
                <c:pt idx="3509">
                  <c:v>1.1218753674127058E-2</c:v>
                </c:pt>
                <c:pt idx="3510">
                  <c:v>1.1219074151851416E-2</c:v>
                </c:pt>
                <c:pt idx="3511">
                  <c:v>1.1219380354674513E-2</c:v>
                </c:pt>
                <c:pt idx="3512">
                  <c:v>1.1219672263731439E-2</c:v>
                </c:pt>
                <c:pt idx="3513">
                  <c:v>1.1219949860397094E-2</c:v>
                </c:pt>
                <c:pt idx="3514">
                  <c:v>1.1220213125886502E-2</c:v>
                </c:pt>
                <c:pt idx="3515">
                  <c:v>1.1220462041414692E-2</c:v>
                </c:pt>
                <c:pt idx="3516">
                  <c:v>1.1220696588036816E-2</c:v>
                </c:pt>
                <c:pt idx="3517">
                  <c:v>1.1220916747367582E-2</c:v>
                </c:pt>
                <c:pt idx="3518">
                  <c:v>1.1221122500382208E-2</c:v>
                </c:pt>
                <c:pt idx="3519">
                  <c:v>1.1221313828375656E-2</c:v>
                </c:pt>
                <c:pt idx="3520">
                  <c:v>1.122149071264289E-2</c:v>
                </c:pt>
                <c:pt idx="3521">
                  <c:v>1.1221653134478871E-2</c:v>
                </c:pt>
                <c:pt idx="3522">
                  <c:v>1.1221801074938753E-2</c:v>
                </c:pt>
                <c:pt idx="3523">
                  <c:v>1.1221934515397436E-2</c:v>
                </c:pt>
                <c:pt idx="3524">
                  <c:v>1.1222053437149881E-2</c:v>
                </c:pt>
                <c:pt idx="3525">
                  <c:v>1.122215782133118E-2</c:v>
                </c:pt>
                <c:pt idx="3526">
                  <c:v>1.1222631422915796E-2</c:v>
                </c:pt>
                <c:pt idx="3527">
                  <c:v>1.1222700427744314E-2</c:v>
                </c:pt>
                <c:pt idx="3528">
                  <c:v>1.1222391034300117E-2</c:v>
                </c:pt>
                <c:pt idx="3529">
                  <c:v>1.1222434991777774E-2</c:v>
                </c:pt>
                <c:pt idx="3530">
                  <c:v>1.1222464315201464E-2</c:v>
                </c:pt>
                <c:pt idx="3531">
                  <c:v>1.1222478985946083E-2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8130432"/>
        <c:axId val="298140416"/>
      </c:lineChart>
      <c:dateAx>
        <c:axId val="298130432"/>
        <c:scaling>
          <c:orientation val="minMax"/>
          <c:max val="43090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14041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298140416"/>
        <c:scaling>
          <c:orientation val="minMax"/>
          <c:max val="0"/>
          <c:min val="-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298130432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42402</c:v>
                </c:pt>
                <c:pt idx="1">
                  <c:v>42403</c:v>
                </c:pt>
                <c:pt idx="2">
                  <c:v>42404</c:v>
                </c:pt>
                <c:pt idx="3">
                  <c:v>42405</c:v>
                </c:pt>
                <c:pt idx="4">
                  <c:v>42408</c:v>
                </c:pt>
                <c:pt idx="5">
                  <c:v>42409</c:v>
                </c:pt>
                <c:pt idx="6">
                  <c:v>42410</c:v>
                </c:pt>
                <c:pt idx="7">
                  <c:v>42411</c:v>
                </c:pt>
                <c:pt idx="8">
                  <c:v>42412</c:v>
                </c:pt>
                <c:pt idx="9">
                  <c:v>42415</c:v>
                </c:pt>
                <c:pt idx="10">
                  <c:v>42416</c:v>
                </c:pt>
                <c:pt idx="11">
                  <c:v>42417</c:v>
                </c:pt>
                <c:pt idx="12">
                  <c:v>42418</c:v>
                </c:pt>
                <c:pt idx="13">
                  <c:v>42419</c:v>
                </c:pt>
                <c:pt idx="14">
                  <c:v>42422</c:v>
                </c:pt>
                <c:pt idx="15">
                  <c:v>42423</c:v>
                </c:pt>
                <c:pt idx="16">
                  <c:v>42424</c:v>
                </c:pt>
                <c:pt idx="17">
                  <c:v>42425</c:v>
                </c:pt>
                <c:pt idx="18">
                  <c:v>42426</c:v>
                </c:pt>
                <c:pt idx="19">
                  <c:v>42429</c:v>
                </c:pt>
                <c:pt idx="20">
                  <c:v>42430</c:v>
                </c:pt>
                <c:pt idx="21">
                  <c:v>42431</c:v>
                </c:pt>
                <c:pt idx="22">
                  <c:v>42432</c:v>
                </c:pt>
                <c:pt idx="23">
                  <c:v>42433</c:v>
                </c:pt>
                <c:pt idx="24">
                  <c:v>42436</c:v>
                </c:pt>
                <c:pt idx="25">
                  <c:v>42437</c:v>
                </c:pt>
                <c:pt idx="26">
                  <c:v>42438</c:v>
                </c:pt>
                <c:pt idx="27">
                  <c:v>42439</c:v>
                </c:pt>
                <c:pt idx="28">
                  <c:v>42440</c:v>
                </c:pt>
                <c:pt idx="29">
                  <c:v>42443</c:v>
                </c:pt>
                <c:pt idx="30">
                  <c:v>42444</c:v>
                </c:pt>
                <c:pt idx="31">
                  <c:v>42445</c:v>
                </c:pt>
                <c:pt idx="32">
                  <c:v>42446</c:v>
                </c:pt>
                <c:pt idx="33">
                  <c:v>42447</c:v>
                </c:pt>
                <c:pt idx="34">
                  <c:v>42450</c:v>
                </c:pt>
                <c:pt idx="35">
                  <c:v>42451</c:v>
                </c:pt>
                <c:pt idx="36">
                  <c:v>42452</c:v>
                </c:pt>
                <c:pt idx="37">
                  <c:v>42453</c:v>
                </c:pt>
                <c:pt idx="38">
                  <c:v>42458</c:v>
                </c:pt>
                <c:pt idx="39">
                  <c:v>42459</c:v>
                </c:pt>
                <c:pt idx="40">
                  <c:v>42460</c:v>
                </c:pt>
                <c:pt idx="41">
                  <c:v>42461</c:v>
                </c:pt>
                <c:pt idx="42">
                  <c:v>42464</c:v>
                </c:pt>
                <c:pt idx="43">
                  <c:v>42465</c:v>
                </c:pt>
                <c:pt idx="44">
                  <c:v>42466</c:v>
                </c:pt>
                <c:pt idx="45">
                  <c:v>42467</c:v>
                </c:pt>
                <c:pt idx="46">
                  <c:v>42468</c:v>
                </c:pt>
                <c:pt idx="47">
                  <c:v>42471</c:v>
                </c:pt>
                <c:pt idx="48">
                  <c:v>42472</c:v>
                </c:pt>
                <c:pt idx="49">
                  <c:v>42473</c:v>
                </c:pt>
                <c:pt idx="50">
                  <c:v>42474</c:v>
                </c:pt>
                <c:pt idx="51">
                  <c:v>42475</c:v>
                </c:pt>
                <c:pt idx="52">
                  <c:v>42478</c:v>
                </c:pt>
                <c:pt idx="53">
                  <c:v>42479</c:v>
                </c:pt>
                <c:pt idx="54">
                  <c:v>42480</c:v>
                </c:pt>
                <c:pt idx="55">
                  <c:v>42481</c:v>
                </c:pt>
                <c:pt idx="56">
                  <c:v>42482</c:v>
                </c:pt>
                <c:pt idx="57">
                  <c:v>42485</c:v>
                </c:pt>
                <c:pt idx="58">
                  <c:v>42486</c:v>
                </c:pt>
                <c:pt idx="59">
                  <c:v>42487</c:v>
                </c:pt>
                <c:pt idx="60">
                  <c:v>42488</c:v>
                </c:pt>
                <c:pt idx="61">
                  <c:v>42489</c:v>
                </c:pt>
                <c:pt idx="62">
                  <c:v>42492</c:v>
                </c:pt>
                <c:pt idx="63">
                  <c:v>42493</c:v>
                </c:pt>
                <c:pt idx="64">
                  <c:v>42494</c:v>
                </c:pt>
                <c:pt idx="65">
                  <c:v>42495</c:v>
                </c:pt>
                <c:pt idx="66">
                  <c:v>42496</c:v>
                </c:pt>
                <c:pt idx="67">
                  <c:v>42499</c:v>
                </c:pt>
                <c:pt idx="68">
                  <c:v>42500</c:v>
                </c:pt>
                <c:pt idx="69">
                  <c:v>42501</c:v>
                </c:pt>
                <c:pt idx="70">
                  <c:v>42502</c:v>
                </c:pt>
                <c:pt idx="71">
                  <c:v>42503</c:v>
                </c:pt>
                <c:pt idx="72">
                  <c:v>42506</c:v>
                </c:pt>
                <c:pt idx="73">
                  <c:v>42507</c:v>
                </c:pt>
                <c:pt idx="74">
                  <c:v>42508</c:v>
                </c:pt>
                <c:pt idx="75">
                  <c:v>42509</c:v>
                </c:pt>
                <c:pt idx="76">
                  <c:v>42510</c:v>
                </c:pt>
                <c:pt idx="77">
                  <c:v>42513</c:v>
                </c:pt>
                <c:pt idx="78">
                  <c:v>42514</c:v>
                </c:pt>
                <c:pt idx="79">
                  <c:v>42515</c:v>
                </c:pt>
                <c:pt idx="80">
                  <c:v>42516</c:v>
                </c:pt>
                <c:pt idx="81">
                  <c:v>42517</c:v>
                </c:pt>
                <c:pt idx="82">
                  <c:v>42520</c:v>
                </c:pt>
                <c:pt idx="83">
                  <c:v>42521</c:v>
                </c:pt>
                <c:pt idx="84">
                  <c:v>42522</c:v>
                </c:pt>
                <c:pt idx="85">
                  <c:v>42523</c:v>
                </c:pt>
                <c:pt idx="86">
                  <c:v>42524</c:v>
                </c:pt>
                <c:pt idx="87">
                  <c:v>42527</c:v>
                </c:pt>
                <c:pt idx="88">
                  <c:v>42528</c:v>
                </c:pt>
                <c:pt idx="89">
                  <c:v>42529</c:v>
                </c:pt>
                <c:pt idx="90">
                  <c:v>42530</c:v>
                </c:pt>
                <c:pt idx="91">
                  <c:v>42531</c:v>
                </c:pt>
                <c:pt idx="92">
                  <c:v>42534</c:v>
                </c:pt>
                <c:pt idx="93">
                  <c:v>42535</c:v>
                </c:pt>
                <c:pt idx="94">
                  <c:v>42536</c:v>
                </c:pt>
                <c:pt idx="95">
                  <c:v>42537</c:v>
                </c:pt>
                <c:pt idx="96">
                  <c:v>42538</c:v>
                </c:pt>
                <c:pt idx="97">
                  <c:v>42541</c:v>
                </c:pt>
                <c:pt idx="98">
                  <c:v>42542</c:v>
                </c:pt>
                <c:pt idx="99">
                  <c:v>42543</c:v>
                </c:pt>
                <c:pt idx="100">
                  <c:v>42544</c:v>
                </c:pt>
                <c:pt idx="101">
                  <c:v>42545</c:v>
                </c:pt>
                <c:pt idx="102">
                  <c:v>42548</c:v>
                </c:pt>
                <c:pt idx="103">
                  <c:v>42549</c:v>
                </c:pt>
                <c:pt idx="104">
                  <c:v>42550</c:v>
                </c:pt>
                <c:pt idx="105">
                  <c:v>42551</c:v>
                </c:pt>
                <c:pt idx="106">
                  <c:v>42552</c:v>
                </c:pt>
                <c:pt idx="107">
                  <c:v>42555</c:v>
                </c:pt>
                <c:pt idx="108">
                  <c:v>42556</c:v>
                </c:pt>
                <c:pt idx="109">
                  <c:v>42557</c:v>
                </c:pt>
                <c:pt idx="110">
                  <c:v>42558</c:v>
                </c:pt>
                <c:pt idx="111">
                  <c:v>42559</c:v>
                </c:pt>
                <c:pt idx="112">
                  <c:v>42562</c:v>
                </c:pt>
                <c:pt idx="113">
                  <c:v>42563</c:v>
                </c:pt>
                <c:pt idx="114">
                  <c:v>42564</c:v>
                </c:pt>
                <c:pt idx="115">
                  <c:v>42565</c:v>
                </c:pt>
                <c:pt idx="116">
                  <c:v>42566</c:v>
                </c:pt>
                <c:pt idx="117">
                  <c:v>42569</c:v>
                </c:pt>
                <c:pt idx="118">
                  <c:v>42570</c:v>
                </c:pt>
                <c:pt idx="119">
                  <c:v>42571</c:v>
                </c:pt>
                <c:pt idx="120">
                  <c:v>42572</c:v>
                </c:pt>
                <c:pt idx="121">
                  <c:v>42573</c:v>
                </c:pt>
                <c:pt idx="122">
                  <c:v>42576</c:v>
                </c:pt>
                <c:pt idx="123">
                  <c:v>42577</c:v>
                </c:pt>
                <c:pt idx="124">
                  <c:v>42578</c:v>
                </c:pt>
                <c:pt idx="125">
                  <c:v>42579</c:v>
                </c:pt>
                <c:pt idx="126">
                  <c:v>42580</c:v>
                </c:pt>
                <c:pt idx="127">
                  <c:v>42583</c:v>
                </c:pt>
                <c:pt idx="128">
                  <c:v>42584</c:v>
                </c:pt>
                <c:pt idx="129">
                  <c:v>42585</c:v>
                </c:pt>
                <c:pt idx="130">
                  <c:v>42586</c:v>
                </c:pt>
                <c:pt idx="131">
                  <c:v>42587</c:v>
                </c:pt>
                <c:pt idx="132">
                  <c:v>42590</c:v>
                </c:pt>
                <c:pt idx="133">
                  <c:v>42591</c:v>
                </c:pt>
                <c:pt idx="134">
                  <c:v>42592</c:v>
                </c:pt>
                <c:pt idx="135">
                  <c:v>42593</c:v>
                </c:pt>
                <c:pt idx="136">
                  <c:v>42594</c:v>
                </c:pt>
                <c:pt idx="137">
                  <c:v>42597</c:v>
                </c:pt>
                <c:pt idx="138">
                  <c:v>42598</c:v>
                </c:pt>
                <c:pt idx="139">
                  <c:v>42599</c:v>
                </c:pt>
                <c:pt idx="140">
                  <c:v>42600</c:v>
                </c:pt>
                <c:pt idx="141">
                  <c:v>42601</c:v>
                </c:pt>
                <c:pt idx="142">
                  <c:v>42604</c:v>
                </c:pt>
                <c:pt idx="143">
                  <c:v>42605</c:v>
                </c:pt>
                <c:pt idx="144">
                  <c:v>42606</c:v>
                </c:pt>
                <c:pt idx="145">
                  <c:v>42607</c:v>
                </c:pt>
                <c:pt idx="146">
                  <c:v>42608</c:v>
                </c:pt>
                <c:pt idx="147">
                  <c:v>42611</c:v>
                </c:pt>
                <c:pt idx="148">
                  <c:v>42612</c:v>
                </c:pt>
                <c:pt idx="149">
                  <c:v>42613</c:v>
                </c:pt>
                <c:pt idx="150">
                  <c:v>42614</c:v>
                </c:pt>
                <c:pt idx="151">
                  <c:v>42615</c:v>
                </c:pt>
                <c:pt idx="152">
                  <c:v>42618</c:v>
                </c:pt>
                <c:pt idx="153">
                  <c:v>42619</c:v>
                </c:pt>
                <c:pt idx="154">
                  <c:v>42620</c:v>
                </c:pt>
                <c:pt idx="155">
                  <c:v>42621</c:v>
                </c:pt>
                <c:pt idx="156">
                  <c:v>42622</c:v>
                </c:pt>
                <c:pt idx="157">
                  <c:v>42625</c:v>
                </c:pt>
                <c:pt idx="158">
                  <c:v>42626</c:v>
                </c:pt>
                <c:pt idx="159">
                  <c:v>42627</c:v>
                </c:pt>
                <c:pt idx="160">
                  <c:v>42628</c:v>
                </c:pt>
                <c:pt idx="161">
                  <c:v>42629</c:v>
                </c:pt>
                <c:pt idx="162">
                  <c:v>42632</c:v>
                </c:pt>
                <c:pt idx="163">
                  <c:v>42633</c:v>
                </c:pt>
                <c:pt idx="164">
                  <c:v>42634</c:v>
                </c:pt>
                <c:pt idx="165">
                  <c:v>42635</c:v>
                </c:pt>
                <c:pt idx="166">
                  <c:v>42636</c:v>
                </c:pt>
                <c:pt idx="167">
                  <c:v>42639</c:v>
                </c:pt>
                <c:pt idx="168">
                  <c:v>42640</c:v>
                </c:pt>
                <c:pt idx="169">
                  <c:v>42641</c:v>
                </c:pt>
                <c:pt idx="170">
                  <c:v>42642</c:v>
                </c:pt>
                <c:pt idx="171">
                  <c:v>42643</c:v>
                </c:pt>
                <c:pt idx="172">
                  <c:v>42646</c:v>
                </c:pt>
                <c:pt idx="173">
                  <c:v>42647</c:v>
                </c:pt>
                <c:pt idx="174">
                  <c:v>42648</c:v>
                </c:pt>
                <c:pt idx="175">
                  <c:v>42649</c:v>
                </c:pt>
                <c:pt idx="176">
                  <c:v>42650</c:v>
                </c:pt>
                <c:pt idx="177">
                  <c:v>42653</c:v>
                </c:pt>
                <c:pt idx="178">
                  <c:v>42654</c:v>
                </c:pt>
                <c:pt idx="179">
                  <c:v>42655</c:v>
                </c:pt>
                <c:pt idx="180">
                  <c:v>42656</c:v>
                </c:pt>
                <c:pt idx="181">
                  <c:v>42657</c:v>
                </c:pt>
                <c:pt idx="182">
                  <c:v>42660</c:v>
                </c:pt>
                <c:pt idx="183">
                  <c:v>42661</c:v>
                </c:pt>
                <c:pt idx="184">
                  <c:v>42662</c:v>
                </c:pt>
                <c:pt idx="185">
                  <c:v>42663</c:v>
                </c:pt>
                <c:pt idx="186">
                  <c:v>42664</c:v>
                </c:pt>
                <c:pt idx="187">
                  <c:v>42667</c:v>
                </c:pt>
                <c:pt idx="188">
                  <c:v>42668</c:v>
                </c:pt>
                <c:pt idx="189">
                  <c:v>42669</c:v>
                </c:pt>
                <c:pt idx="190">
                  <c:v>42670</c:v>
                </c:pt>
                <c:pt idx="191">
                  <c:v>42671</c:v>
                </c:pt>
                <c:pt idx="192">
                  <c:v>42674</c:v>
                </c:pt>
                <c:pt idx="193">
                  <c:v>42675</c:v>
                </c:pt>
                <c:pt idx="194">
                  <c:v>42676</c:v>
                </c:pt>
                <c:pt idx="195">
                  <c:v>42677</c:v>
                </c:pt>
                <c:pt idx="196">
                  <c:v>42678</c:v>
                </c:pt>
                <c:pt idx="197">
                  <c:v>42681</c:v>
                </c:pt>
                <c:pt idx="198">
                  <c:v>42682</c:v>
                </c:pt>
                <c:pt idx="199">
                  <c:v>42683</c:v>
                </c:pt>
                <c:pt idx="200">
                  <c:v>42684</c:v>
                </c:pt>
                <c:pt idx="201">
                  <c:v>42685</c:v>
                </c:pt>
                <c:pt idx="202">
                  <c:v>42688</c:v>
                </c:pt>
                <c:pt idx="203">
                  <c:v>42689</c:v>
                </c:pt>
                <c:pt idx="204">
                  <c:v>42690</c:v>
                </c:pt>
                <c:pt idx="205">
                  <c:v>42691</c:v>
                </c:pt>
                <c:pt idx="206">
                  <c:v>42692</c:v>
                </c:pt>
                <c:pt idx="207">
                  <c:v>42695</c:v>
                </c:pt>
                <c:pt idx="208">
                  <c:v>42696</c:v>
                </c:pt>
                <c:pt idx="209">
                  <c:v>42697</c:v>
                </c:pt>
                <c:pt idx="210">
                  <c:v>42698</c:v>
                </c:pt>
                <c:pt idx="211">
                  <c:v>42699</c:v>
                </c:pt>
                <c:pt idx="212">
                  <c:v>42702</c:v>
                </c:pt>
                <c:pt idx="213">
                  <c:v>42703</c:v>
                </c:pt>
                <c:pt idx="214">
                  <c:v>42704</c:v>
                </c:pt>
                <c:pt idx="215">
                  <c:v>42705</c:v>
                </c:pt>
                <c:pt idx="216">
                  <c:v>42706</c:v>
                </c:pt>
                <c:pt idx="217">
                  <c:v>42709</c:v>
                </c:pt>
                <c:pt idx="218">
                  <c:v>42710</c:v>
                </c:pt>
                <c:pt idx="219">
                  <c:v>42711</c:v>
                </c:pt>
                <c:pt idx="220">
                  <c:v>42712</c:v>
                </c:pt>
                <c:pt idx="221">
                  <c:v>42713</c:v>
                </c:pt>
                <c:pt idx="222">
                  <c:v>42716</c:v>
                </c:pt>
                <c:pt idx="223">
                  <c:v>42717</c:v>
                </c:pt>
                <c:pt idx="224">
                  <c:v>42718</c:v>
                </c:pt>
                <c:pt idx="225">
                  <c:v>42719</c:v>
                </c:pt>
                <c:pt idx="226">
                  <c:v>42720</c:v>
                </c:pt>
                <c:pt idx="227">
                  <c:v>42723</c:v>
                </c:pt>
                <c:pt idx="228">
                  <c:v>42724</c:v>
                </c:pt>
                <c:pt idx="229">
                  <c:v>42725</c:v>
                </c:pt>
                <c:pt idx="230">
                  <c:v>42726</c:v>
                </c:pt>
                <c:pt idx="231">
                  <c:v>42727</c:v>
                </c:pt>
                <c:pt idx="232">
                  <c:v>42731</c:v>
                </c:pt>
                <c:pt idx="233">
                  <c:v>42732</c:v>
                </c:pt>
                <c:pt idx="234">
                  <c:v>42733</c:v>
                </c:pt>
                <c:pt idx="235">
                  <c:v>42734</c:v>
                </c:pt>
                <c:pt idx="236">
                  <c:v>42737</c:v>
                </c:pt>
                <c:pt idx="237">
                  <c:v>42738</c:v>
                </c:pt>
                <c:pt idx="238">
                  <c:v>42739</c:v>
                </c:pt>
                <c:pt idx="239">
                  <c:v>42740</c:v>
                </c:pt>
                <c:pt idx="240">
                  <c:v>42741</c:v>
                </c:pt>
                <c:pt idx="241">
                  <c:v>42744</c:v>
                </c:pt>
                <c:pt idx="242">
                  <c:v>42745</c:v>
                </c:pt>
                <c:pt idx="243">
                  <c:v>42746</c:v>
                </c:pt>
                <c:pt idx="244">
                  <c:v>42747</c:v>
                </c:pt>
                <c:pt idx="245">
                  <c:v>42748</c:v>
                </c:pt>
                <c:pt idx="246">
                  <c:v>42751</c:v>
                </c:pt>
                <c:pt idx="247">
                  <c:v>42752</c:v>
                </c:pt>
                <c:pt idx="248">
                  <c:v>42753</c:v>
                </c:pt>
                <c:pt idx="249">
                  <c:v>42754</c:v>
                </c:pt>
                <c:pt idx="250">
                  <c:v>42755</c:v>
                </c:pt>
                <c:pt idx="251">
                  <c:v>42758</c:v>
                </c:pt>
                <c:pt idx="252">
                  <c:v>42759</c:v>
                </c:pt>
                <c:pt idx="253">
                  <c:v>42760</c:v>
                </c:pt>
                <c:pt idx="254">
                  <c:v>42761</c:v>
                </c:pt>
                <c:pt idx="255">
                  <c:v>42762</c:v>
                </c:pt>
                <c:pt idx="256">
                  <c:v>42765</c:v>
                </c:pt>
                <c:pt idx="257">
                  <c:v>42766</c:v>
                </c:pt>
                <c:pt idx="258">
                  <c:v>42767</c:v>
                </c:pt>
                <c:pt idx="259">
                  <c:v>42768</c:v>
                </c:pt>
                <c:pt idx="260">
                  <c:v>42769</c:v>
                </c:pt>
                <c:pt idx="261">
                  <c:v>42772</c:v>
                </c:pt>
                <c:pt idx="262">
                  <c:v>42773</c:v>
                </c:pt>
                <c:pt idx="263">
                  <c:v>42774</c:v>
                </c:pt>
                <c:pt idx="264">
                  <c:v>42775</c:v>
                </c:pt>
                <c:pt idx="265">
                  <c:v>42776</c:v>
                </c:pt>
                <c:pt idx="266">
                  <c:v>42779</c:v>
                </c:pt>
                <c:pt idx="267">
                  <c:v>42780</c:v>
                </c:pt>
                <c:pt idx="268">
                  <c:v>42781</c:v>
                </c:pt>
                <c:pt idx="269">
                  <c:v>42782</c:v>
                </c:pt>
                <c:pt idx="270">
                  <c:v>42783</c:v>
                </c:pt>
                <c:pt idx="271">
                  <c:v>42786</c:v>
                </c:pt>
                <c:pt idx="272">
                  <c:v>42787</c:v>
                </c:pt>
                <c:pt idx="273">
                  <c:v>42788</c:v>
                </c:pt>
                <c:pt idx="274">
                  <c:v>42789</c:v>
                </c:pt>
                <c:pt idx="275">
                  <c:v>42790</c:v>
                </c:pt>
                <c:pt idx="276">
                  <c:v>42793</c:v>
                </c:pt>
                <c:pt idx="277">
                  <c:v>42794</c:v>
                </c:pt>
                <c:pt idx="278">
                  <c:v>42795</c:v>
                </c:pt>
                <c:pt idx="279">
                  <c:v>42796</c:v>
                </c:pt>
                <c:pt idx="280">
                  <c:v>42797</c:v>
                </c:pt>
                <c:pt idx="281">
                  <c:v>42800</c:v>
                </c:pt>
                <c:pt idx="282">
                  <c:v>42801</c:v>
                </c:pt>
                <c:pt idx="283">
                  <c:v>42802</c:v>
                </c:pt>
                <c:pt idx="284">
                  <c:v>42803</c:v>
                </c:pt>
                <c:pt idx="285">
                  <c:v>42804</c:v>
                </c:pt>
                <c:pt idx="286">
                  <c:v>42807</c:v>
                </c:pt>
                <c:pt idx="287">
                  <c:v>42808</c:v>
                </c:pt>
                <c:pt idx="288">
                  <c:v>42809</c:v>
                </c:pt>
                <c:pt idx="289">
                  <c:v>42810</c:v>
                </c:pt>
                <c:pt idx="290">
                  <c:v>42811</c:v>
                </c:pt>
                <c:pt idx="291">
                  <c:v>42814</c:v>
                </c:pt>
                <c:pt idx="292">
                  <c:v>42815</c:v>
                </c:pt>
                <c:pt idx="293">
                  <c:v>42816</c:v>
                </c:pt>
                <c:pt idx="294">
                  <c:v>42817</c:v>
                </c:pt>
                <c:pt idx="295">
                  <c:v>42818</c:v>
                </c:pt>
                <c:pt idx="296">
                  <c:v>42821</c:v>
                </c:pt>
                <c:pt idx="297">
                  <c:v>42822</c:v>
                </c:pt>
                <c:pt idx="298">
                  <c:v>42823</c:v>
                </c:pt>
                <c:pt idx="299">
                  <c:v>42824</c:v>
                </c:pt>
                <c:pt idx="300">
                  <c:v>42825</c:v>
                </c:pt>
                <c:pt idx="301">
                  <c:v>42828</c:v>
                </c:pt>
                <c:pt idx="302">
                  <c:v>42829</c:v>
                </c:pt>
                <c:pt idx="303">
                  <c:v>42830</c:v>
                </c:pt>
                <c:pt idx="304">
                  <c:v>42831</c:v>
                </c:pt>
                <c:pt idx="305">
                  <c:v>42832</c:v>
                </c:pt>
                <c:pt idx="306">
                  <c:v>42835</c:v>
                </c:pt>
                <c:pt idx="307">
                  <c:v>42836</c:v>
                </c:pt>
                <c:pt idx="308">
                  <c:v>42837</c:v>
                </c:pt>
                <c:pt idx="309">
                  <c:v>42838</c:v>
                </c:pt>
                <c:pt idx="310">
                  <c:v>42843</c:v>
                </c:pt>
                <c:pt idx="311">
                  <c:v>42844</c:v>
                </c:pt>
                <c:pt idx="312">
                  <c:v>42845</c:v>
                </c:pt>
                <c:pt idx="313">
                  <c:v>42846</c:v>
                </c:pt>
                <c:pt idx="314">
                  <c:v>42849</c:v>
                </c:pt>
                <c:pt idx="315">
                  <c:v>42850</c:v>
                </c:pt>
                <c:pt idx="316">
                  <c:v>42851</c:v>
                </c:pt>
                <c:pt idx="317">
                  <c:v>42852</c:v>
                </c:pt>
                <c:pt idx="318">
                  <c:v>42853</c:v>
                </c:pt>
                <c:pt idx="319">
                  <c:v>42857</c:v>
                </c:pt>
                <c:pt idx="320">
                  <c:v>42858</c:v>
                </c:pt>
                <c:pt idx="321">
                  <c:v>42859</c:v>
                </c:pt>
                <c:pt idx="322">
                  <c:v>42860</c:v>
                </c:pt>
                <c:pt idx="323">
                  <c:v>42863</c:v>
                </c:pt>
                <c:pt idx="324">
                  <c:v>42864</c:v>
                </c:pt>
                <c:pt idx="325">
                  <c:v>42865</c:v>
                </c:pt>
                <c:pt idx="326">
                  <c:v>42866</c:v>
                </c:pt>
                <c:pt idx="327">
                  <c:v>42867</c:v>
                </c:pt>
                <c:pt idx="328">
                  <c:v>42870</c:v>
                </c:pt>
                <c:pt idx="329">
                  <c:v>42871</c:v>
                </c:pt>
                <c:pt idx="330">
                  <c:v>42872</c:v>
                </c:pt>
                <c:pt idx="331">
                  <c:v>42873</c:v>
                </c:pt>
                <c:pt idx="332">
                  <c:v>42874</c:v>
                </c:pt>
                <c:pt idx="333">
                  <c:v>42877</c:v>
                </c:pt>
                <c:pt idx="334">
                  <c:v>42878</c:v>
                </c:pt>
                <c:pt idx="335">
                  <c:v>42879</c:v>
                </c:pt>
                <c:pt idx="336">
                  <c:v>42880</c:v>
                </c:pt>
                <c:pt idx="337">
                  <c:v>42881</c:v>
                </c:pt>
                <c:pt idx="338">
                  <c:v>42884</c:v>
                </c:pt>
                <c:pt idx="339">
                  <c:v>42885</c:v>
                </c:pt>
                <c:pt idx="340">
                  <c:v>42886</c:v>
                </c:pt>
                <c:pt idx="341">
                  <c:v>42887</c:v>
                </c:pt>
                <c:pt idx="342">
                  <c:v>42888</c:v>
                </c:pt>
                <c:pt idx="343">
                  <c:v>42891</c:v>
                </c:pt>
                <c:pt idx="344">
                  <c:v>42892</c:v>
                </c:pt>
                <c:pt idx="345">
                  <c:v>42893</c:v>
                </c:pt>
                <c:pt idx="346">
                  <c:v>42894</c:v>
                </c:pt>
                <c:pt idx="347">
                  <c:v>42895</c:v>
                </c:pt>
                <c:pt idx="348">
                  <c:v>42898</c:v>
                </c:pt>
                <c:pt idx="349">
                  <c:v>42899</c:v>
                </c:pt>
                <c:pt idx="350">
                  <c:v>42900</c:v>
                </c:pt>
                <c:pt idx="351">
                  <c:v>42901</c:v>
                </c:pt>
                <c:pt idx="352">
                  <c:v>42902</c:v>
                </c:pt>
                <c:pt idx="353">
                  <c:v>42905</c:v>
                </c:pt>
                <c:pt idx="354">
                  <c:v>42906</c:v>
                </c:pt>
                <c:pt idx="355">
                  <c:v>42907</c:v>
                </c:pt>
                <c:pt idx="356">
                  <c:v>42908</c:v>
                </c:pt>
                <c:pt idx="357">
                  <c:v>42909</c:v>
                </c:pt>
                <c:pt idx="358">
                  <c:v>42912</c:v>
                </c:pt>
                <c:pt idx="359">
                  <c:v>42913</c:v>
                </c:pt>
                <c:pt idx="360">
                  <c:v>42914</c:v>
                </c:pt>
                <c:pt idx="361">
                  <c:v>42915</c:v>
                </c:pt>
                <c:pt idx="362">
                  <c:v>42916</c:v>
                </c:pt>
                <c:pt idx="363">
                  <c:v>42919</c:v>
                </c:pt>
                <c:pt idx="364">
                  <c:v>42920</c:v>
                </c:pt>
                <c:pt idx="365">
                  <c:v>42921</c:v>
                </c:pt>
                <c:pt idx="366">
                  <c:v>42922</c:v>
                </c:pt>
                <c:pt idx="367">
                  <c:v>42923</c:v>
                </c:pt>
                <c:pt idx="368">
                  <c:v>42926</c:v>
                </c:pt>
                <c:pt idx="369">
                  <c:v>42927</c:v>
                </c:pt>
                <c:pt idx="370">
                  <c:v>42928</c:v>
                </c:pt>
                <c:pt idx="371">
                  <c:v>42929</c:v>
                </c:pt>
                <c:pt idx="372">
                  <c:v>42930</c:v>
                </c:pt>
                <c:pt idx="373">
                  <c:v>42933</c:v>
                </c:pt>
                <c:pt idx="374">
                  <c:v>42934</c:v>
                </c:pt>
                <c:pt idx="375">
                  <c:v>42935</c:v>
                </c:pt>
                <c:pt idx="376">
                  <c:v>42936</c:v>
                </c:pt>
                <c:pt idx="377">
                  <c:v>42937</c:v>
                </c:pt>
                <c:pt idx="378">
                  <c:v>42940</c:v>
                </c:pt>
                <c:pt idx="379">
                  <c:v>42941</c:v>
                </c:pt>
                <c:pt idx="380">
                  <c:v>42942</c:v>
                </c:pt>
                <c:pt idx="381">
                  <c:v>42943</c:v>
                </c:pt>
                <c:pt idx="382">
                  <c:v>42944</c:v>
                </c:pt>
                <c:pt idx="383">
                  <c:v>42947</c:v>
                </c:pt>
                <c:pt idx="384">
                  <c:v>42948</c:v>
                </c:pt>
                <c:pt idx="385">
                  <c:v>42949</c:v>
                </c:pt>
                <c:pt idx="386">
                  <c:v>42950</c:v>
                </c:pt>
                <c:pt idx="387">
                  <c:v>42951</c:v>
                </c:pt>
                <c:pt idx="388">
                  <c:v>42954</c:v>
                </c:pt>
                <c:pt idx="389">
                  <c:v>42955</c:v>
                </c:pt>
                <c:pt idx="390">
                  <c:v>42956</c:v>
                </c:pt>
                <c:pt idx="391">
                  <c:v>42957</c:v>
                </c:pt>
                <c:pt idx="392">
                  <c:v>42958</c:v>
                </c:pt>
                <c:pt idx="393">
                  <c:v>42961</c:v>
                </c:pt>
                <c:pt idx="394">
                  <c:v>42962</c:v>
                </c:pt>
                <c:pt idx="395">
                  <c:v>42963</c:v>
                </c:pt>
                <c:pt idx="396">
                  <c:v>42964</c:v>
                </c:pt>
                <c:pt idx="397">
                  <c:v>42965</c:v>
                </c:pt>
                <c:pt idx="398">
                  <c:v>42968</c:v>
                </c:pt>
                <c:pt idx="399">
                  <c:v>42969</c:v>
                </c:pt>
                <c:pt idx="400">
                  <c:v>42970</c:v>
                </c:pt>
                <c:pt idx="401">
                  <c:v>42971</c:v>
                </c:pt>
                <c:pt idx="402">
                  <c:v>42972</c:v>
                </c:pt>
                <c:pt idx="403">
                  <c:v>42975</c:v>
                </c:pt>
                <c:pt idx="404">
                  <c:v>42976</c:v>
                </c:pt>
                <c:pt idx="405">
                  <c:v>42977</c:v>
                </c:pt>
                <c:pt idx="406">
                  <c:v>42978</c:v>
                </c:pt>
                <c:pt idx="407">
                  <c:v>42979</c:v>
                </c:pt>
                <c:pt idx="408">
                  <c:v>42982</c:v>
                </c:pt>
                <c:pt idx="409">
                  <c:v>42983</c:v>
                </c:pt>
                <c:pt idx="410">
                  <c:v>42984</c:v>
                </c:pt>
                <c:pt idx="411">
                  <c:v>42985</c:v>
                </c:pt>
                <c:pt idx="412">
                  <c:v>42986</c:v>
                </c:pt>
                <c:pt idx="413">
                  <c:v>42989</c:v>
                </c:pt>
                <c:pt idx="414">
                  <c:v>42990</c:v>
                </c:pt>
                <c:pt idx="415">
                  <c:v>42991</c:v>
                </c:pt>
                <c:pt idx="416">
                  <c:v>42992</c:v>
                </c:pt>
                <c:pt idx="417">
                  <c:v>42993</c:v>
                </c:pt>
                <c:pt idx="418">
                  <c:v>42996</c:v>
                </c:pt>
                <c:pt idx="419">
                  <c:v>42997</c:v>
                </c:pt>
                <c:pt idx="420">
                  <c:v>42998</c:v>
                </c:pt>
                <c:pt idx="421">
                  <c:v>42999</c:v>
                </c:pt>
                <c:pt idx="422">
                  <c:v>43000</c:v>
                </c:pt>
                <c:pt idx="423">
                  <c:v>43003</c:v>
                </c:pt>
                <c:pt idx="424">
                  <c:v>43004</c:v>
                </c:pt>
                <c:pt idx="425">
                  <c:v>43005</c:v>
                </c:pt>
                <c:pt idx="426">
                  <c:v>43006</c:v>
                </c:pt>
                <c:pt idx="427">
                  <c:v>43007</c:v>
                </c:pt>
                <c:pt idx="428">
                  <c:v>43010</c:v>
                </c:pt>
                <c:pt idx="429">
                  <c:v>43011</c:v>
                </c:pt>
                <c:pt idx="430">
                  <c:v>43012</c:v>
                </c:pt>
                <c:pt idx="431">
                  <c:v>43013</c:v>
                </c:pt>
                <c:pt idx="432">
                  <c:v>43014</c:v>
                </c:pt>
                <c:pt idx="433">
                  <c:v>43017</c:v>
                </c:pt>
                <c:pt idx="434">
                  <c:v>43018</c:v>
                </c:pt>
                <c:pt idx="435">
                  <c:v>43019</c:v>
                </c:pt>
                <c:pt idx="436">
                  <c:v>43020</c:v>
                </c:pt>
                <c:pt idx="437">
                  <c:v>43021</c:v>
                </c:pt>
                <c:pt idx="438">
                  <c:v>43024</c:v>
                </c:pt>
                <c:pt idx="439">
                  <c:v>43025</c:v>
                </c:pt>
                <c:pt idx="440">
                  <c:v>43026</c:v>
                </c:pt>
                <c:pt idx="441">
                  <c:v>43027</c:v>
                </c:pt>
                <c:pt idx="442">
                  <c:v>43028</c:v>
                </c:pt>
                <c:pt idx="443">
                  <c:v>43031</c:v>
                </c:pt>
                <c:pt idx="444">
                  <c:v>43032</c:v>
                </c:pt>
                <c:pt idx="445">
                  <c:v>43033</c:v>
                </c:pt>
                <c:pt idx="446">
                  <c:v>43034</c:v>
                </c:pt>
                <c:pt idx="447">
                  <c:v>43035</c:v>
                </c:pt>
                <c:pt idx="448">
                  <c:v>43038</c:v>
                </c:pt>
                <c:pt idx="449">
                  <c:v>43039</c:v>
                </c:pt>
                <c:pt idx="450">
                  <c:v>43040</c:v>
                </c:pt>
                <c:pt idx="451">
                  <c:v>43041</c:v>
                </c:pt>
                <c:pt idx="452">
                  <c:v>43042</c:v>
                </c:pt>
                <c:pt idx="453">
                  <c:v>43045</c:v>
                </c:pt>
                <c:pt idx="454">
                  <c:v>43046</c:v>
                </c:pt>
                <c:pt idx="455">
                  <c:v>43047</c:v>
                </c:pt>
                <c:pt idx="456">
                  <c:v>43048</c:v>
                </c:pt>
                <c:pt idx="457">
                  <c:v>43049</c:v>
                </c:pt>
                <c:pt idx="458">
                  <c:v>43052</c:v>
                </c:pt>
                <c:pt idx="459">
                  <c:v>43053</c:v>
                </c:pt>
                <c:pt idx="460">
                  <c:v>43054</c:v>
                </c:pt>
                <c:pt idx="461">
                  <c:v>43055</c:v>
                </c:pt>
                <c:pt idx="462">
                  <c:v>43056</c:v>
                </c:pt>
                <c:pt idx="463">
                  <c:v>43059</c:v>
                </c:pt>
                <c:pt idx="464">
                  <c:v>43060</c:v>
                </c:pt>
                <c:pt idx="465">
                  <c:v>43061</c:v>
                </c:pt>
                <c:pt idx="466">
                  <c:v>43062</c:v>
                </c:pt>
                <c:pt idx="467">
                  <c:v>43063</c:v>
                </c:pt>
                <c:pt idx="468">
                  <c:v>43066</c:v>
                </c:pt>
                <c:pt idx="469">
                  <c:v>43067</c:v>
                </c:pt>
                <c:pt idx="470">
                  <c:v>43068</c:v>
                </c:pt>
                <c:pt idx="471">
                  <c:v>43069</c:v>
                </c:pt>
                <c:pt idx="472">
                  <c:v>43070</c:v>
                </c:pt>
                <c:pt idx="473">
                  <c:v>43073</c:v>
                </c:pt>
                <c:pt idx="474">
                  <c:v>43074</c:v>
                </c:pt>
                <c:pt idx="475">
                  <c:v>43075</c:v>
                </c:pt>
                <c:pt idx="476">
                  <c:v>43076</c:v>
                </c:pt>
                <c:pt idx="477">
                  <c:v>43077</c:v>
                </c:pt>
                <c:pt idx="478">
                  <c:v>43080</c:v>
                </c:pt>
                <c:pt idx="479">
                  <c:v>43081</c:v>
                </c:pt>
                <c:pt idx="480">
                  <c:v>43082</c:v>
                </c:pt>
                <c:pt idx="481">
                  <c:v>43083</c:v>
                </c:pt>
                <c:pt idx="482">
                  <c:v>43084</c:v>
                </c:pt>
                <c:pt idx="483">
                  <c:v>43087</c:v>
                </c:pt>
                <c:pt idx="484">
                  <c:v>43088</c:v>
                </c:pt>
                <c:pt idx="485">
                  <c:v>43089</c:v>
                </c:pt>
                <c:pt idx="486">
                  <c:v>43090</c:v>
                </c:pt>
                <c:pt idx="487">
                  <c:v>43091</c:v>
                </c:pt>
                <c:pt idx="488">
                  <c:v>43096</c:v>
                </c:pt>
                <c:pt idx="489">
                  <c:v>43097</c:v>
                </c:pt>
                <c:pt idx="490">
                  <c:v>43098</c:v>
                </c:pt>
                <c:pt idx="491">
                  <c:v>43102</c:v>
                </c:pt>
                <c:pt idx="492">
                  <c:v>43103</c:v>
                </c:pt>
                <c:pt idx="493">
                  <c:v>43104</c:v>
                </c:pt>
                <c:pt idx="494">
                  <c:v>43105</c:v>
                </c:pt>
                <c:pt idx="495">
                  <c:v>43108</c:v>
                </c:pt>
                <c:pt idx="496">
                  <c:v>43109</c:v>
                </c:pt>
                <c:pt idx="497">
                  <c:v>43110</c:v>
                </c:pt>
                <c:pt idx="498">
                  <c:v>43111</c:v>
                </c:pt>
                <c:pt idx="499">
                  <c:v>43112</c:v>
                </c:pt>
                <c:pt idx="500">
                  <c:v>43115</c:v>
                </c:pt>
                <c:pt idx="501">
                  <c:v>43116</c:v>
                </c:pt>
                <c:pt idx="502">
                  <c:v>43117</c:v>
                </c:pt>
                <c:pt idx="503">
                  <c:v>43118</c:v>
                </c:pt>
                <c:pt idx="504">
                  <c:v>43119</c:v>
                </c:pt>
                <c:pt idx="505">
                  <c:v>43122</c:v>
                </c:pt>
                <c:pt idx="506">
                  <c:v>43123</c:v>
                </c:pt>
                <c:pt idx="507">
                  <c:v>43124</c:v>
                </c:pt>
                <c:pt idx="508">
                  <c:v>43125</c:v>
                </c:pt>
                <c:pt idx="509">
                  <c:v>43126</c:v>
                </c:pt>
                <c:pt idx="510">
                  <c:v>43129</c:v>
                </c:pt>
                <c:pt idx="511">
                  <c:v>43130</c:v>
                </c:pt>
                <c:pt idx="512">
                  <c:v>43131</c:v>
                </c:pt>
                <c:pt idx="513">
                  <c:v>43132</c:v>
                </c:pt>
                <c:pt idx="514">
                  <c:v>43133</c:v>
                </c:pt>
                <c:pt idx="515">
                  <c:v>43136</c:v>
                </c:pt>
                <c:pt idx="516">
                  <c:v>43137</c:v>
                </c:pt>
                <c:pt idx="517">
                  <c:v>43138</c:v>
                </c:pt>
                <c:pt idx="518">
                  <c:v>43145</c:v>
                </c:pt>
                <c:pt idx="519">
                  <c:v>43152</c:v>
                </c:pt>
                <c:pt idx="520">
                  <c:v>43159</c:v>
                </c:pt>
                <c:pt idx="521">
                  <c:v>43166</c:v>
                </c:pt>
                <c:pt idx="522">
                  <c:v>43173</c:v>
                </c:pt>
                <c:pt idx="523">
                  <c:v>43180</c:v>
                </c:pt>
                <c:pt idx="524">
                  <c:v>43187</c:v>
                </c:pt>
                <c:pt idx="525">
                  <c:v>43195</c:v>
                </c:pt>
                <c:pt idx="526">
                  <c:v>43202</c:v>
                </c:pt>
                <c:pt idx="527">
                  <c:v>43209</c:v>
                </c:pt>
                <c:pt idx="528">
                  <c:v>43216</c:v>
                </c:pt>
                <c:pt idx="529">
                  <c:v>43224</c:v>
                </c:pt>
                <c:pt idx="530">
                  <c:v>43231</c:v>
                </c:pt>
                <c:pt idx="531">
                  <c:v>43238</c:v>
                </c:pt>
                <c:pt idx="532">
                  <c:v>43245</c:v>
                </c:pt>
                <c:pt idx="533">
                  <c:v>43252</c:v>
                </c:pt>
                <c:pt idx="534">
                  <c:v>43259</c:v>
                </c:pt>
                <c:pt idx="535">
                  <c:v>43266</c:v>
                </c:pt>
                <c:pt idx="536">
                  <c:v>43273</c:v>
                </c:pt>
                <c:pt idx="537">
                  <c:v>43280</c:v>
                </c:pt>
                <c:pt idx="538">
                  <c:v>43287</c:v>
                </c:pt>
                <c:pt idx="539">
                  <c:v>43294</c:v>
                </c:pt>
                <c:pt idx="540">
                  <c:v>43301</c:v>
                </c:pt>
                <c:pt idx="541">
                  <c:v>43308</c:v>
                </c:pt>
                <c:pt idx="542">
                  <c:v>43315</c:v>
                </c:pt>
                <c:pt idx="543">
                  <c:v>43322</c:v>
                </c:pt>
                <c:pt idx="544">
                  <c:v>43329</c:v>
                </c:pt>
                <c:pt idx="545">
                  <c:v>43336</c:v>
                </c:pt>
                <c:pt idx="546">
                  <c:v>43343</c:v>
                </c:pt>
                <c:pt idx="547">
                  <c:v>43350</c:v>
                </c:pt>
                <c:pt idx="548">
                  <c:v>43357</c:v>
                </c:pt>
                <c:pt idx="549">
                  <c:v>43364</c:v>
                </c:pt>
                <c:pt idx="550">
                  <c:v>43371</c:v>
                </c:pt>
                <c:pt idx="551">
                  <c:v>43378</c:v>
                </c:pt>
                <c:pt idx="552">
                  <c:v>43385</c:v>
                </c:pt>
                <c:pt idx="553">
                  <c:v>43392</c:v>
                </c:pt>
                <c:pt idx="554">
                  <c:v>43399</c:v>
                </c:pt>
                <c:pt idx="555">
                  <c:v>43406</c:v>
                </c:pt>
                <c:pt idx="556">
                  <c:v>43413</c:v>
                </c:pt>
                <c:pt idx="557">
                  <c:v>43420</c:v>
                </c:pt>
                <c:pt idx="558">
                  <c:v>43427</c:v>
                </c:pt>
                <c:pt idx="559">
                  <c:v>43434</c:v>
                </c:pt>
                <c:pt idx="560">
                  <c:v>43441</c:v>
                </c:pt>
                <c:pt idx="561">
                  <c:v>43448</c:v>
                </c:pt>
                <c:pt idx="562">
                  <c:v>43455</c:v>
                </c:pt>
                <c:pt idx="563">
                  <c:v>43465</c:v>
                </c:pt>
                <c:pt idx="564">
                  <c:v>43472</c:v>
                </c:pt>
                <c:pt idx="565">
                  <c:v>43479</c:v>
                </c:pt>
                <c:pt idx="566">
                  <c:v>43486</c:v>
                </c:pt>
                <c:pt idx="567">
                  <c:v>43493</c:v>
                </c:pt>
                <c:pt idx="568">
                  <c:v>43500</c:v>
                </c:pt>
                <c:pt idx="569">
                  <c:v>43507</c:v>
                </c:pt>
                <c:pt idx="570">
                  <c:v>43514</c:v>
                </c:pt>
                <c:pt idx="571">
                  <c:v>43521</c:v>
                </c:pt>
                <c:pt idx="572">
                  <c:v>43528</c:v>
                </c:pt>
                <c:pt idx="573">
                  <c:v>43535</c:v>
                </c:pt>
                <c:pt idx="574">
                  <c:v>43542</c:v>
                </c:pt>
                <c:pt idx="575">
                  <c:v>43549</c:v>
                </c:pt>
                <c:pt idx="576">
                  <c:v>43556</c:v>
                </c:pt>
                <c:pt idx="577">
                  <c:v>43563</c:v>
                </c:pt>
                <c:pt idx="578">
                  <c:v>43570</c:v>
                </c:pt>
                <c:pt idx="579">
                  <c:v>43579</c:v>
                </c:pt>
                <c:pt idx="580">
                  <c:v>43584</c:v>
                </c:pt>
                <c:pt idx="581">
                  <c:v>43591</c:v>
                </c:pt>
                <c:pt idx="582">
                  <c:v>43598</c:v>
                </c:pt>
                <c:pt idx="583">
                  <c:v>43605</c:v>
                </c:pt>
                <c:pt idx="584">
                  <c:v>43612</c:v>
                </c:pt>
                <c:pt idx="585">
                  <c:v>43619</c:v>
                </c:pt>
                <c:pt idx="586">
                  <c:v>43626</c:v>
                </c:pt>
                <c:pt idx="587">
                  <c:v>43633</c:v>
                </c:pt>
                <c:pt idx="588">
                  <c:v>43640</c:v>
                </c:pt>
                <c:pt idx="589">
                  <c:v>43647</c:v>
                </c:pt>
                <c:pt idx="590">
                  <c:v>43654</c:v>
                </c:pt>
                <c:pt idx="591">
                  <c:v>43661</c:v>
                </c:pt>
                <c:pt idx="592">
                  <c:v>43668</c:v>
                </c:pt>
                <c:pt idx="593">
                  <c:v>43675</c:v>
                </c:pt>
                <c:pt idx="594">
                  <c:v>43682</c:v>
                </c:pt>
                <c:pt idx="595">
                  <c:v>43689</c:v>
                </c:pt>
                <c:pt idx="596">
                  <c:v>43696</c:v>
                </c:pt>
                <c:pt idx="597">
                  <c:v>43703</c:v>
                </c:pt>
                <c:pt idx="598">
                  <c:v>43710</c:v>
                </c:pt>
                <c:pt idx="599">
                  <c:v>43717</c:v>
                </c:pt>
                <c:pt idx="600">
                  <c:v>43724</c:v>
                </c:pt>
                <c:pt idx="601">
                  <c:v>43731</c:v>
                </c:pt>
                <c:pt idx="602">
                  <c:v>43738</c:v>
                </c:pt>
                <c:pt idx="603">
                  <c:v>43745</c:v>
                </c:pt>
                <c:pt idx="604">
                  <c:v>43752</c:v>
                </c:pt>
                <c:pt idx="605">
                  <c:v>43759</c:v>
                </c:pt>
                <c:pt idx="606">
                  <c:v>43766</c:v>
                </c:pt>
                <c:pt idx="607">
                  <c:v>43773</c:v>
                </c:pt>
                <c:pt idx="608">
                  <c:v>43780</c:v>
                </c:pt>
                <c:pt idx="609">
                  <c:v>43787</c:v>
                </c:pt>
                <c:pt idx="610">
                  <c:v>43794</c:v>
                </c:pt>
                <c:pt idx="611">
                  <c:v>43801</c:v>
                </c:pt>
                <c:pt idx="612">
                  <c:v>43808</c:v>
                </c:pt>
                <c:pt idx="613">
                  <c:v>43815</c:v>
                </c:pt>
                <c:pt idx="614">
                  <c:v>43822</c:v>
                </c:pt>
                <c:pt idx="615">
                  <c:v>43830</c:v>
                </c:pt>
                <c:pt idx="616">
                  <c:v>43837</c:v>
                </c:pt>
                <c:pt idx="617">
                  <c:v>43844</c:v>
                </c:pt>
                <c:pt idx="618">
                  <c:v>43851</c:v>
                </c:pt>
                <c:pt idx="619">
                  <c:v>43858</c:v>
                </c:pt>
                <c:pt idx="620">
                  <c:v>43865</c:v>
                </c:pt>
                <c:pt idx="621">
                  <c:v>43872</c:v>
                </c:pt>
                <c:pt idx="622">
                  <c:v>43879</c:v>
                </c:pt>
                <c:pt idx="623">
                  <c:v>43886</c:v>
                </c:pt>
                <c:pt idx="624">
                  <c:v>43893</c:v>
                </c:pt>
                <c:pt idx="625">
                  <c:v>43900</c:v>
                </c:pt>
                <c:pt idx="626">
                  <c:v>43907</c:v>
                </c:pt>
                <c:pt idx="627">
                  <c:v>43914</c:v>
                </c:pt>
                <c:pt idx="628">
                  <c:v>43921</c:v>
                </c:pt>
                <c:pt idx="629">
                  <c:v>43928</c:v>
                </c:pt>
                <c:pt idx="630">
                  <c:v>43937</c:v>
                </c:pt>
                <c:pt idx="631">
                  <c:v>43944</c:v>
                </c:pt>
                <c:pt idx="632">
                  <c:v>43951</c:v>
                </c:pt>
                <c:pt idx="633">
                  <c:v>43958</c:v>
                </c:pt>
                <c:pt idx="634">
                  <c:v>43965</c:v>
                </c:pt>
                <c:pt idx="635">
                  <c:v>43972</c:v>
                </c:pt>
                <c:pt idx="636">
                  <c:v>43979</c:v>
                </c:pt>
                <c:pt idx="637">
                  <c:v>43986</c:v>
                </c:pt>
                <c:pt idx="638">
                  <c:v>43993</c:v>
                </c:pt>
                <c:pt idx="639">
                  <c:v>44000</c:v>
                </c:pt>
                <c:pt idx="640">
                  <c:v>44007</c:v>
                </c:pt>
                <c:pt idx="641">
                  <c:v>44014</c:v>
                </c:pt>
                <c:pt idx="642">
                  <c:v>44021</c:v>
                </c:pt>
                <c:pt idx="643">
                  <c:v>44028</c:v>
                </c:pt>
                <c:pt idx="644">
                  <c:v>44035</c:v>
                </c:pt>
                <c:pt idx="645">
                  <c:v>44042</c:v>
                </c:pt>
                <c:pt idx="646">
                  <c:v>44049</c:v>
                </c:pt>
                <c:pt idx="647">
                  <c:v>44056</c:v>
                </c:pt>
                <c:pt idx="648">
                  <c:v>44063</c:v>
                </c:pt>
                <c:pt idx="649">
                  <c:v>44070</c:v>
                </c:pt>
                <c:pt idx="650">
                  <c:v>44077</c:v>
                </c:pt>
                <c:pt idx="651">
                  <c:v>44084</c:v>
                </c:pt>
                <c:pt idx="652">
                  <c:v>44091</c:v>
                </c:pt>
                <c:pt idx="653">
                  <c:v>44098</c:v>
                </c:pt>
                <c:pt idx="654">
                  <c:v>44105</c:v>
                </c:pt>
                <c:pt idx="655">
                  <c:v>44112</c:v>
                </c:pt>
                <c:pt idx="656">
                  <c:v>44119</c:v>
                </c:pt>
                <c:pt idx="657">
                  <c:v>44126</c:v>
                </c:pt>
                <c:pt idx="658">
                  <c:v>44133</c:v>
                </c:pt>
                <c:pt idx="659">
                  <c:v>44140</c:v>
                </c:pt>
                <c:pt idx="660">
                  <c:v>44147</c:v>
                </c:pt>
                <c:pt idx="661">
                  <c:v>44154</c:v>
                </c:pt>
                <c:pt idx="662">
                  <c:v>44161</c:v>
                </c:pt>
                <c:pt idx="663">
                  <c:v>44168</c:v>
                </c:pt>
                <c:pt idx="664">
                  <c:v>44175</c:v>
                </c:pt>
                <c:pt idx="665">
                  <c:v>44182</c:v>
                </c:pt>
                <c:pt idx="666">
                  <c:v>44189</c:v>
                </c:pt>
                <c:pt idx="667">
                  <c:v>44196</c:v>
                </c:pt>
                <c:pt idx="668">
                  <c:v>44203</c:v>
                </c:pt>
                <c:pt idx="669">
                  <c:v>44210</c:v>
                </c:pt>
                <c:pt idx="670">
                  <c:v>44217</c:v>
                </c:pt>
                <c:pt idx="671">
                  <c:v>44224</c:v>
                </c:pt>
                <c:pt idx="672">
                  <c:v>44231</c:v>
                </c:pt>
                <c:pt idx="673">
                  <c:v>44238</c:v>
                </c:pt>
                <c:pt idx="674">
                  <c:v>44245</c:v>
                </c:pt>
                <c:pt idx="675">
                  <c:v>44252</c:v>
                </c:pt>
                <c:pt idx="676">
                  <c:v>44259</c:v>
                </c:pt>
                <c:pt idx="677">
                  <c:v>44266</c:v>
                </c:pt>
                <c:pt idx="678">
                  <c:v>44273</c:v>
                </c:pt>
                <c:pt idx="679">
                  <c:v>44280</c:v>
                </c:pt>
                <c:pt idx="680">
                  <c:v>44287</c:v>
                </c:pt>
                <c:pt idx="681">
                  <c:v>44294</c:v>
                </c:pt>
                <c:pt idx="682">
                  <c:v>44301</c:v>
                </c:pt>
                <c:pt idx="683">
                  <c:v>44308</c:v>
                </c:pt>
                <c:pt idx="684">
                  <c:v>44315</c:v>
                </c:pt>
                <c:pt idx="685">
                  <c:v>44322</c:v>
                </c:pt>
                <c:pt idx="686">
                  <c:v>44329</c:v>
                </c:pt>
                <c:pt idx="687">
                  <c:v>44336</c:v>
                </c:pt>
                <c:pt idx="688">
                  <c:v>44343</c:v>
                </c:pt>
                <c:pt idx="689">
                  <c:v>44350</c:v>
                </c:pt>
                <c:pt idx="690">
                  <c:v>44357</c:v>
                </c:pt>
                <c:pt idx="691">
                  <c:v>44364</c:v>
                </c:pt>
                <c:pt idx="692">
                  <c:v>44371</c:v>
                </c:pt>
                <c:pt idx="693">
                  <c:v>44378</c:v>
                </c:pt>
                <c:pt idx="694">
                  <c:v>44385</c:v>
                </c:pt>
                <c:pt idx="695">
                  <c:v>44392</c:v>
                </c:pt>
                <c:pt idx="696">
                  <c:v>44399</c:v>
                </c:pt>
                <c:pt idx="697">
                  <c:v>44406</c:v>
                </c:pt>
                <c:pt idx="698">
                  <c:v>44413</c:v>
                </c:pt>
                <c:pt idx="699">
                  <c:v>44420</c:v>
                </c:pt>
                <c:pt idx="700">
                  <c:v>44427</c:v>
                </c:pt>
                <c:pt idx="701">
                  <c:v>44434</c:v>
                </c:pt>
                <c:pt idx="702">
                  <c:v>44441</c:v>
                </c:pt>
                <c:pt idx="703">
                  <c:v>44448</c:v>
                </c:pt>
                <c:pt idx="704">
                  <c:v>44455</c:v>
                </c:pt>
                <c:pt idx="705">
                  <c:v>44462</c:v>
                </c:pt>
                <c:pt idx="706">
                  <c:v>44469</c:v>
                </c:pt>
                <c:pt idx="707">
                  <c:v>44476</c:v>
                </c:pt>
                <c:pt idx="708">
                  <c:v>44483</c:v>
                </c:pt>
                <c:pt idx="709">
                  <c:v>44490</c:v>
                </c:pt>
                <c:pt idx="710">
                  <c:v>44497</c:v>
                </c:pt>
                <c:pt idx="711">
                  <c:v>44504</c:v>
                </c:pt>
                <c:pt idx="712">
                  <c:v>44511</c:v>
                </c:pt>
                <c:pt idx="713">
                  <c:v>44518</c:v>
                </c:pt>
                <c:pt idx="714">
                  <c:v>44525</c:v>
                </c:pt>
                <c:pt idx="715">
                  <c:v>44532</c:v>
                </c:pt>
                <c:pt idx="716">
                  <c:v>44539</c:v>
                </c:pt>
                <c:pt idx="717">
                  <c:v>44546</c:v>
                </c:pt>
                <c:pt idx="718">
                  <c:v>44553</c:v>
                </c:pt>
                <c:pt idx="719">
                  <c:v>44560</c:v>
                </c:pt>
                <c:pt idx="720">
                  <c:v>44567</c:v>
                </c:pt>
                <c:pt idx="721">
                  <c:v>44574</c:v>
                </c:pt>
                <c:pt idx="722">
                  <c:v>44581</c:v>
                </c:pt>
                <c:pt idx="723">
                  <c:v>44588</c:v>
                </c:pt>
                <c:pt idx="724">
                  <c:v>44595</c:v>
                </c:pt>
                <c:pt idx="725">
                  <c:v>44602</c:v>
                </c:pt>
                <c:pt idx="726">
                  <c:v>44609</c:v>
                </c:pt>
                <c:pt idx="727">
                  <c:v>44616</c:v>
                </c:pt>
                <c:pt idx="728">
                  <c:v>44623</c:v>
                </c:pt>
                <c:pt idx="729">
                  <c:v>44630</c:v>
                </c:pt>
                <c:pt idx="730">
                  <c:v>44637</c:v>
                </c:pt>
                <c:pt idx="731">
                  <c:v>44644</c:v>
                </c:pt>
                <c:pt idx="732">
                  <c:v>44651</c:v>
                </c:pt>
                <c:pt idx="733">
                  <c:v>44658</c:v>
                </c:pt>
                <c:pt idx="734">
                  <c:v>44665</c:v>
                </c:pt>
                <c:pt idx="735">
                  <c:v>44672</c:v>
                </c:pt>
                <c:pt idx="736">
                  <c:v>44679</c:v>
                </c:pt>
                <c:pt idx="737">
                  <c:v>44686</c:v>
                </c:pt>
                <c:pt idx="738">
                  <c:v>44693</c:v>
                </c:pt>
                <c:pt idx="739">
                  <c:v>44700</c:v>
                </c:pt>
                <c:pt idx="740">
                  <c:v>44707</c:v>
                </c:pt>
                <c:pt idx="741">
                  <c:v>44714</c:v>
                </c:pt>
                <c:pt idx="742">
                  <c:v>44721</c:v>
                </c:pt>
                <c:pt idx="743">
                  <c:v>44728</c:v>
                </c:pt>
                <c:pt idx="744">
                  <c:v>44735</c:v>
                </c:pt>
                <c:pt idx="745">
                  <c:v>44742</c:v>
                </c:pt>
                <c:pt idx="746">
                  <c:v>44749</c:v>
                </c:pt>
                <c:pt idx="747">
                  <c:v>44756</c:v>
                </c:pt>
                <c:pt idx="748">
                  <c:v>44763</c:v>
                </c:pt>
                <c:pt idx="749">
                  <c:v>44770</c:v>
                </c:pt>
                <c:pt idx="750">
                  <c:v>44777</c:v>
                </c:pt>
                <c:pt idx="751">
                  <c:v>44784</c:v>
                </c:pt>
                <c:pt idx="752">
                  <c:v>44791</c:v>
                </c:pt>
                <c:pt idx="753">
                  <c:v>44798</c:v>
                </c:pt>
                <c:pt idx="754">
                  <c:v>44805</c:v>
                </c:pt>
                <c:pt idx="755">
                  <c:v>44812</c:v>
                </c:pt>
                <c:pt idx="756">
                  <c:v>44819</c:v>
                </c:pt>
                <c:pt idx="757">
                  <c:v>44826</c:v>
                </c:pt>
                <c:pt idx="758">
                  <c:v>44833</c:v>
                </c:pt>
                <c:pt idx="759">
                  <c:v>44840</c:v>
                </c:pt>
                <c:pt idx="760">
                  <c:v>44847</c:v>
                </c:pt>
                <c:pt idx="761">
                  <c:v>44854</c:v>
                </c:pt>
                <c:pt idx="762">
                  <c:v>44861</c:v>
                </c:pt>
                <c:pt idx="763">
                  <c:v>44868</c:v>
                </c:pt>
                <c:pt idx="764">
                  <c:v>44875</c:v>
                </c:pt>
                <c:pt idx="765">
                  <c:v>44882</c:v>
                </c:pt>
                <c:pt idx="766">
                  <c:v>44889</c:v>
                </c:pt>
                <c:pt idx="767">
                  <c:v>44896</c:v>
                </c:pt>
                <c:pt idx="768">
                  <c:v>44903</c:v>
                </c:pt>
                <c:pt idx="769">
                  <c:v>44910</c:v>
                </c:pt>
                <c:pt idx="770">
                  <c:v>44917</c:v>
                </c:pt>
                <c:pt idx="771">
                  <c:v>44924</c:v>
                </c:pt>
                <c:pt idx="772">
                  <c:v>44931</c:v>
                </c:pt>
                <c:pt idx="773">
                  <c:v>44938</c:v>
                </c:pt>
                <c:pt idx="774">
                  <c:v>44945</c:v>
                </c:pt>
                <c:pt idx="775">
                  <c:v>44952</c:v>
                </c:pt>
                <c:pt idx="776">
                  <c:v>44959</c:v>
                </c:pt>
                <c:pt idx="777">
                  <c:v>44966</c:v>
                </c:pt>
                <c:pt idx="778">
                  <c:v>44973</c:v>
                </c:pt>
                <c:pt idx="779">
                  <c:v>44980</c:v>
                </c:pt>
                <c:pt idx="780">
                  <c:v>44987</c:v>
                </c:pt>
                <c:pt idx="781">
                  <c:v>44994</c:v>
                </c:pt>
                <c:pt idx="782">
                  <c:v>45001</c:v>
                </c:pt>
                <c:pt idx="783">
                  <c:v>45008</c:v>
                </c:pt>
                <c:pt idx="784">
                  <c:v>45015</c:v>
                </c:pt>
                <c:pt idx="785">
                  <c:v>45022</c:v>
                </c:pt>
                <c:pt idx="786">
                  <c:v>45029</c:v>
                </c:pt>
                <c:pt idx="787">
                  <c:v>45036</c:v>
                </c:pt>
                <c:pt idx="788">
                  <c:v>45043</c:v>
                </c:pt>
                <c:pt idx="789">
                  <c:v>45050</c:v>
                </c:pt>
                <c:pt idx="790">
                  <c:v>45057</c:v>
                </c:pt>
                <c:pt idx="791">
                  <c:v>45064</c:v>
                </c:pt>
                <c:pt idx="792">
                  <c:v>45071</c:v>
                </c:pt>
                <c:pt idx="793">
                  <c:v>45078</c:v>
                </c:pt>
                <c:pt idx="794">
                  <c:v>45085</c:v>
                </c:pt>
                <c:pt idx="795">
                  <c:v>45092</c:v>
                </c:pt>
                <c:pt idx="796">
                  <c:v>45099</c:v>
                </c:pt>
                <c:pt idx="797">
                  <c:v>45106</c:v>
                </c:pt>
                <c:pt idx="798">
                  <c:v>45113</c:v>
                </c:pt>
                <c:pt idx="799">
                  <c:v>45120</c:v>
                </c:pt>
                <c:pt idx="800">
                  <c:v>45127</c:v>
                </c:pt>
                <c:pt idx="801">
                  <c:v>45134</c:v>
                </c:pt>
                <c:pt idx="802">
                  <c:v>45141</c:v>
                </c:pt>
                <c:pt idx="803">
                  <c:v>45148</c:v>
                </c:pt>
                <c:pt idx="804">
                  <c:v>45155</c:v>
                </c:pt>
                <c:pt idx="805">
                  <c:v>45162</c:v>
                </c:pt>
                <c:pt idx="806">
                  <c:v>45169</c:v>
                </c:pt>
                <c:pt idx="807">
                  <c:v>45176</c:v>
                </c:pt>
                <c:pt idx="808">
                  <c:v>45183</c:v>
                </c:pt>
                <c:pt idx="809">
                  <c:v>45190</c:v>
                </c:pt>
                <c:pt idx="810">
                  <c:v>45197</c:v>
                </c:pt>
                <c:pt idx="811">
                  <c:v>45204</c:v>
                </c:pt>
                <c:pt idx="812">
                  <c:v>45211</c:v>
                </c:pt>
                <c:pt idx="813">
                  <c:v>45218</c:v>
                </c:pt>
                <c:pt idx="814">
                  <c:v>45225</c:v>
                </c:pt>
                <c:pt idx="815">
                  <c:v>45232</c:v>
                </c:pt>
                <c:pt idx="816">
                  <c:v>45239</c:v>
                </c:pt>
                <c:pt idx="817">
                  <c:v>45246</c:v>
                </c:pt>
                <c:pt idx="818">
                  <c:v>45253</c:v>
                </c:pt>
                <c:pt idx="819">
                  <c:v>45260</c:v>
                </c:pt>
                <c:pt idx="820">
                  <c:v>45267</c:v>
                </c:pt>
                <c:pt idx="821">
                  <c:v>45274</c:v>
                </c:pt>
                <c:pt idx="822">
                  <c:v>45281</c:v>
                </c:pt>
                <c:pt idx="823">
                  <c:v>45289</c:v>
                </c:pt>
                <c:pt idx="824">
                  <c:v>45296</c:v>
                </c:pt>
                <c:pt idx="825">
                  <c:v>45303</c:v>
                </c:pt>
                <c:pt idx="826">
                  <c:v>45310</c:v>
                </c:pt>
                <c:pt idx="827">
                  <c:v>45317</c:v>
                </c:pt>
                <c:pt idx="828">
                  <c:v>45324</c:v>
                </c:pt>
                <c:pt idx="829">
                  <c:v>45331</c:v>
                </c:pt>
                <c:pt idx="830">
                  <c:v>45338</c:v>
                </c:pt>
                <c:pt idx="831">
                  <c:v>45345</c:v>
                </c:pt>
                <c:pt idx="832">
                  <c:v>45352</c:v>
                </c:pt>
                <c:pt idx="833">
                  <c:v>45359</c:v>
                </c:pt>
                <c:pt idx="834">
                  <c:v>45366</c:v>
                </c:pt>
                <c:pt idx="835">
                  <c:v>45373</c:v>
                </c:pt>
                <c:pt idx="836">
                  <c:v>45384</c:v>
                </c:pt>
                <c:pt idx="837">
                  <c:v>45387</c:v>
                </c:pt>
                <c:pt idx="838">
                  <c:v>45394</c:v>
                </c:pt>
                <c:pt idx="839">
                  <c:v>45401</c:v>
                </c:pt>
                <c:pt idx="840">
                  <c:v>45408</c:v>
                </c:pt>
                <c:pt idx="841">
                  <c:v>45418</c:v>
                </c:pt>
                <c:pt idx="842">
                  <c:v>45425</c:v>
                </c:pt>
                <c:pt idx="843">
                  <c:v>45432</c:v>
                </c:pt>
                <c:pt idx="844">
                  <c:v>45439</c:v>
                </c:pt>
                <c:pt idx="845">
                  <c:v>45446</c:v>
                </c:pt>
                <c:pt idx="846">
                  <c:v>45453</c:v>
                </c:pt>
                <c:pt idx="847">
                  <c:v>45460</c:v>
                </c:pt>
                <c:pt idx="848">
                  <c:v>45467</c:v>
                </c:pt>
                <c:pt idx="849">
                  <c:v>45474</c:v>
                </c:pt>
                <c:pt idx="850">
                  <c:v>45481</c:v>
                </c:pt>
                <c:pt idx="851">
                  <c:v>45488</c:v>
                </c:pt>
                <c:pt idx="852">
                  <c:v>45495</c:v>
                </c:pt>
                <c:pt idx="853">
                  <c:v>45502</c:v>
                </c:pt>
                <c:pt idx="854">
                  <c:v>45509</c:v>
                </c:pt>
                <c:pt idx="855">
                  <c:v>45516</c:v>
                </c:pt>
                <c:pt idx="856">
                  <c:v>45523</c:v>
                </c:pt>
                <c:pt idx="857">
                  <c:v>45530</c:v>
                </c:pt>
                <c:pt idx="858">
                  <c:v>45537</c:v>
                </c:pt>
                <c:pt idx="859">
                  <c:v>45544</c:v>
                </c:pt>
                <c:pt idx="860">
                  <c:v>45551</c:v>
                </c:pt>
                <c:pt idx="861">
                  <c:v>45558</c:v>
                </c:pt>
                <c:pt idx="862">
                  <c:v>45565</c:v>
                </c:pt>
                <c:pt idx="863">
                  <c:v>45572</c:v>
                </c:pt>
                <c:pt idx="864">
                  <c:v>45579</c:v>
                </c:pt>
                <c:pt idx="865">
                  <c:v>45586</c:v>
                </c:pt>
                <c:pt idx="866">
                  <c:v>45593</c:v>
                </c:pt>
                <c:pt idx="867">
                  <c:v>45600</c:v>
                </c:pt>
                <c:pt idx="868">
                  <c:v>45607</c:v>
                </c:pt>
                <c:pt idx="869">
                  <c:v>45614</c:v>
                </c:pt>
                <c:pt idx="870">
                  <c:v>45621</c:v>
                </c:pt>
                <c:pt idx="871">
                  <c:v>45628</c:v>
                </c:pt>
                <c:pt idx="872">
                  <c:v>45635</c:v>
                </c:pt>
                <c:pt idx="873">
                  <c:v>45642</c:v>
                </c:pt>
                <c:pt idx="874">
                  <c:v>45649</c:v>
                </c:pt>
                <c:pt idx="875">
                  <c:v>45657</c:v>
                </c:pt>
                <c:pt idx="876">
                  <c:v>45664</c:v>
                </c:pt>
                <c:pt idx="877">
                  <c:v>45671</c:v>
                </c:pt>
                <c:pt idx="878">
                  <c:v>45678</c:v>
                </c:pt>
                <c:pt idx="879">
                  <c:v>45685</c:v>
                </c:pt>
                <c:pt idx="880">
                  <c:v>45692</c:v>
                </c:pt>
                <c:pt idx="881">
                  <c:v>45699</c:v>
                </c:pt>
                <c:pt idx="882">
                  <c:v>45706</c:v>
                </c:pt>
                <c:pt idx="883">
                  <c:v>45713</c:v>
                </c:pt>
                <c:pt idx="884">
                  <c:v>45720</c:v>
                </c:pt>
                <c:pt idx="885">
                  <c:v>45727</c:v>
                </c:pt>
                <c:pt idx="886">
                  <c:v>45734</c:v>
                </c:pt>
                <c:pt idx="887">
                  <c:v>45741</c:v>
                </c:pt>
                <c:pt idx="888">
                  <c:v>45748</c:v>
                </c:pt>
                <c:pt idx="889">
                  <c:v>45755</c:v>
                </c:pt>
                <c:pt idx="890">
                  <c:v>45762</c:v>
                </c:pt>
                <c:pt idx="891">
                  <c:v>45771</c:v>
                </c:pt>
                <c:pt idx="892">
                  <c:v>45779</c:v>
                </c:pt>
                <c:pt idx="893">
                  <c:v>45785</c:v>
                </c:pt>
                <c:pt idx="894">
                  <c:v>45792</c:v>
                </c:pt>
                <c:pt idx="895">
                  <c:v>45799</c:v>
                </c:pt>
                <c:pt idx="896">
                  <c:v>45806</c:v>
                </c:pt>
                <c:pt idx="897">
                  <c:v>45813</c:v>
                </c:pt>
                <c:pt idx="898">
                  <c:v>45820</c:v>
                </c:pt>
                <c:pt idx="899">
                  <c:v>45827</c:v>
                </c:pt>
                <c:pt idx="900">
                  <c:v>45834</c:v>
                </c:pt>
                <c:pt idx="901">
                  <c:v>45841</c:v>
                </c:pt>
                <c:pt idx="902">
                  <c:v>45848</c:v>
                </c:pt>
                <c:pt idx="903">
                  <c:v>45855</c:v>
                </c:pt>
                <c:pt idx="904">
                  <c:v>45862</c:v>
                </c:pt>
                <c:pt idx="905">
                  <c:v>45869</c:v>
                </c:pt>
                <c:pt idx="906">
                  <c:v>45876</c:v>
                </c:pt>
                <c:pt idx="907">
                  <c:v>45883</c:v>
                </c:pt>
                <c:pt idx="908">
                  <c:v>45890</c:v>
                </c:pt>
                <c:pt idx="909">
                  <c:v>45897</c:v>
                </c:pt>
                <c:pt idx="910">
                  <c:v>45904</c:v>
                </c:pt>
                <c:pt idx="911">
                  <c:v>45911</c:v>
                </c:pt>
                <c:pt idx="912">
                  <c:v>45918</c:v>
                </c:pt>
                <c:pt idx="913">
                  <c:v>45925</c:v>
                </c:pt>
                <c:pt idx="914">
                  <c:v>45932</c:v>
                </c:pt>
                <c:pt idx="915">
                  <c:v>45939</c:v>
                </c:pt>
                <c:pt idx="916">
                  <c:v>45946</c:v>
                </c:pt>
                <c:pt idx="917">
                  <c:v>45953</c:v>
                </c:pt>
                <c:pt idx="918">
                  <c:v>45960</c:v>
                </c:pt>
                <c:pt idx="919">
                  <c:v>45967</c:v>
                </c:pt>
                <c:pt idx="920">
                  <c:v>45974</c:v>
                </c:pt>
                <c:pt idx="921">
                  <c:v>45981</c:v>
                </c:pt>
                <c:pt idx="922">
                  <c:v>45988</c:v>
                </c:pt>
                <c:pt idx="923">
                  <c:v>45995</c:v>
                </c:pt>
                <c:pt idx="924">
                  <c:v>46002</c:v>
                </c:pt>
                <c:pt idx="925">
                  <c:v>46009</c:v>
                </c:pt>
                <c:pt idx="926">
                  <c:v>46020</c:v>
                </c:pt>
                <c:pt idx="927">
                  <c:v>46024</c:v>
                </c:pt>
                <c:pt idx="928">
                  <c:v>46030</c:v>
                </c:pt>
                <c:pt idx="929">
                  <c:v>46037</c:v>
                </c:pt>
                <c:pt idx="930">
                  <c:v>46044</c:v>
                </c:pt>
                <c:pt idx="931">
                  <c:v>46051</c:v>
                </c:pt>
                <c:pt idx="932">
                  <c:v>46058</c:v>
                </c:pt>
                <c:pt idx="933">
                  <c:v>46065</c:v>
                </c:pt>
                <c:pt idx="934">
                  <c:v>46072</c:v>
                </c:pt>
                <c:pt idx="935">
                  <c:v>46079</c:v>
                </c:pt>
                <c:pt idx="936">
                  <c:v>46086</c:v>
                </c:pt>
                <c:pt idx="937">
                  <c:v>46093</c:v>
                </c:pt>
                <c:pt idx="938">
                  <c:v>46100</c:v>
                </c:pt>
                <c:pt idx="939">
                  <c:v>46107</c:v>
                </c:pt>
                <c:pt idx="940">
                  <c:v>46114</c:v>
                </c:pt>
                <c:pt idx="941">
                  <c:v>46121</c:v>
                </c:pt>
                <c:pt idx="942">
                  <c:v>46128</c:v>
                </c:pt>
                <c:pt idx="943">
                  <c:v>46135</c:v>
                </c:pt>
                <c:pt idx="944">
                  <c:v>46142</c:v>
                </c:pt>
                <c:pt idx="945">
                  <c:v>46149</c:v>
                </c:pt>
                <c:pt idx="946">
                  <c:v>46156</c:v>
                </c:pt>
                <c:pt idx="947">
                  <c:v>46163</c:v>
                </c:pt>
                <c:pt idx="948">
                  <c:v>46170</c:v>
                </c:pt>
                <c:pt idx="949">
                  <c:v>46177</c:v>
                </c:pt>
                <c:pt idx="950">
                  <c:v>46184</c:v>
                </c:pt>
                <c:pt idx="951">
                  <c:v>46191</c:v>
                </c:pt>
                <c:pt idx="952">
                  <c:v>46198</c:v>
                </c:pt>
                <c:pt idx="953">
                  <c:v>46205</c:v>
                </c:pt>
                <c:pt idx="954">
                  <c:v>46212</c:v>
                </c:pt>
                <c:pt idx="955">
                  <c:v>46219</c:v>
                </c:pt>
                <c:pt idx="956">
                  <c:v>46226</c:v>
                </c:pt>
                <c:pt idx="957">
                  <c:v>46233</c:v>
                </c:pt>
                <c:pt idx="958">
                  <c:v>46240</c:v>
                </c:pt>
                <c:pt idx="959">
                  <c:v>46247</c:v>
                </c:pt>
                <c:pt idx="960">
                  <c:v>46254</c:v>
                </c:pt>
                <c:pt idx="961">
                  <c:v>46261</c:v>
                </c:pt>
                <c:pt idx="962">
                  <c:v>46268</c:v>
                </c:pt>
                <c:pt idx="963">
                  <c:v>46275</c:v>
                </c:pt>
                <c:pt idx="964">
                  <c:v>46282</c:v>
                </c:pt>
                <c:pt idx="965">
                  <c:v>46289</c:v>
                </c:pt>
                <c:pt idx="966">
                  <c:v>46296</c:v>
                </c:pt>
                <c:pt idx="967">
                  <c:v>46303</c:v>
                </c:pt>
                <c:pt idx="968">
                  <c:v>46310</c:v>
                </c:pt>
                <c:pt idx="969">
                  <c:v>46317</c:v>
                </c:pt>
                <c:pt idx="970">
                  <c:v>46324</c:v>
                </c:pt>
                <c:pt idx="971">
                  <c:v>46331</c:v>
                </c:pt>
                <c:pt idx="972">
                  <c:v>46338</c:v>
                </c:pt>
                <c:pt idx="973">
                  <c:v>46345</c:v>
                </c:pt>
                <c:pt idx="974">
                  <c:v>46352</c:v>
                </c:pt>
                <c:pt idx="975">
                  <c:v>46359</c:v>
                </c:pt>
                <c:pt idx="976">
                  <c:v>46366</c:v>
                </c:pt>
                <c:pt idx="977">
                  <c:v>46373</c:v>
                </c:pt>
                <c:pt idx="978">
                  <c:v>46380</c:v>
                </c:pt>
                <c:pt idx="979">
                  <c:v>46387</c:v>
                </c:pt>
                <c:pt idx="980">
                  <c:v>46394</c:v>
                </c:pt>
                <c:pt idx="981">
                  <c:v>46401</c:v>
                </c:pt>
                <c:pt idx="982">
                  <c:v>46408</c:v>
                </c:pt>
                <c:pt idx="983">
                  <c:v>46415</c:v>
                </c:pt>
                <c:pt idx="984">
                  <c:v>46422</c:v>
                </c:pt>
                <c:pt idx="985">
                  <c:v>46429</c:v>
                </c:pt>
                <c:pt idx="986">
                  <c:v>46436</c:v>
                </c:pt>
                <c:pt idx="987">
                  <c:v>46443</c:v>
                </c:pt>
                <c:pt idx="988">
                  <c:v>46450</c:v>
                </c:pt>
                <c:pt idx="989">
                  <c:v>46457</c:v>
                </c:pt>
                <c:pt idx="990">
                  <c:v>46464</c:v>
                </c:pt>
                <c:pt idx="991">
                  <c:v>46471</c:v>
                </c:pt>
                <c:pt idx="992">
                  <c:v>46478</c:v>
                </c:pt>
                <c:pt idx="993">
                  <c:v>46485</c:v>
                </c:pt>
                <c:pt idx="994">
                  <c:v>46492</c:v>
                </c:pt>
                <c:pt idx="995">
                  <c:v>46499</c:v>
                </c:pt>
                <c:pt idx="996">
                  <c:v>46506</c:v>
                </c:pt>
                <c:pt idx="997">
                  <c:v>46513</c:v>
                </c:pt>
                <c:pt idx="998">
                  <c:v>46520</c:v>
                </c:pt>
                <c:pt idx="999">
                  <c:v>46527</c:v>
                </c:pt>
                <c:pt idx="1000">
                  <c:v>46534</c:v>
                </c:pt>
                <c:pt idx="1001">
                  <c:v>46541</c:v>
                </c:pt>
                <c:pt idx="1002">
                  <c:v>46548</c:v>
                </c:pt>
                <c:pt idx="1003">
                  <c:v>46555</c:v>
                </c:pt>
                <c:pt idx="1004">
                  <c:v>46562</c:v>
                </c:pt>
                <c:pt idx="1005">
                  <c:v>46569</c:v>
                </c:pt>
                <c:pt idx="1006">
                  <c:v>46576</c:v>
                </c:pt>
                <c:pt idx="1007">
                  <c:v>46583</c:v>
                </c:pt>
                <c:pt idx="1008">
                  <c:v>46590</c:v>
                </c:pt>
                <c:pt idx="1009">
                  <c:v>46597</c:v>
                </c:pt>
                <c:pt idx="1010">
                  <c:v>46604</c:v>
                </c:pt>
                <c:pt idx="1011">
                  <c:v>46611</c:v>
                </c:pt>
                <c:pt idx="1012">
                  <c:v>46618</c:v>
                </c:pt>
                <c:pt idx="1013">
                  <c:v>46625</c:v>
                </c:pt>
                <c:pt idx="1014">
                  <c:v>46632</c:v>
                </c:pt>
                <c:pt idx="1015">
                  <c:v>46639</c:v>
                </c:pt>
                <c:pt idx="1016">
                  <c:v>46646</c:v>
                </c:pt>
                <c:pt idx="1017">
                  <c:v>46653</c:v>
                </c:pt>
                <c:pt idx="1018">
                  <c:v>46660</c:v>
                </c:pt>
                <c:pt idx="1019">
                  <c:v>46667</c:v>
                </c:pt>
                <c:pt idx="1020">
                  <c:v>46674</c:v>
                </c:pt>
                <c:pt idx="1021">
                  <c:v>46681</c:v>
                </c:pt>
                <c:pt idx="1022">
                  <c:v>46688</c:v>
                </c:pt>
                <c:pt idx="1023">
                  <c:v>46695</c:v>
                </c:pt>
                <c:pt idx="1024">
                  <c:v>46702</c:v>
                </c:pt>
                <c:pt idx="1025">
                  <c:v>46709</c:v>
                </c:pt>
                <c:pt idx="1026">
                  <c:v>46716</c:v>
                </c:pt>
                <c:pt idx="1027">
                  <c:v>46723</c:v>
                </c:pt>
                <c:pt idx="1028">
                  <c:v>46730</c:v>
                </c:pt>
                <c:pt idx="1029">
                  <c:v>46737</c:v>
                </c:pt>
                <c:pt idx="1030">
                  <c:v>46744</c:v>
                </c:pt>
                <c:pt idx="1031">
                  <c:v>46751</c:v>
                </c:pt>
                <c:pt idx="1032">
                  <c:v>46758</c:v>
                </c:pt>
                <c:pt idx="1033">
                  <c:v>46765</c:v>
                </c:pt>
                <c:pt idx="1034">
                  <c:v>46772</c:v>
                </c:pt>
                <c:pt idx="1035">
                  <c:v>46779</c:v>
                </c:pt>
                <c:pt idx="1036">
                  <c:v>46786</c:v>
                </c:pt>
                <c:pt idx="1037">
                  <c:v>46793</c:v>
                </c:pt>
                <c:pt idx="1038">
                  <c:v>46800</c:v>
                </c:pt>
                <c:pt idx="1039">
                  <c:v>46807</c:v>
                </c:pt>
                <c:pt idx="1040">
                  <c:v>46814</c:v>
                </c:pt>
                <c:pt idx="1041">
                  <c:v>46821</c:v>
                </c:pt>
                <c:pt idx="1042">
                  <c:v>46828</c:v>
                </c:pt>
                <c:pt idx="1043">
                  <c:v>46835</c:v>
                </c:pt>
                <c:pt idx="1044">
                  <c:v>46842</c:v>
                </c:pt>
                <c:pt idx="1045">
                  <c:v>46849</c:v>
                </c:pt>
                <c:pt idx="1046">
                  <c:v>46856</c:v>
                </c:pt>
                <c:pt idx="1047">
                  <c:v>46863</c:v>
                </c:pt>
                <c:pt idx="1048">
                  <c:v>46870</c:v>
                </c:pt>
                <c:pt idx="1049">
                  <c:v>46877</c:v>
                </c:pt>
                <c:pt idx="1050">
                  <c:v>46884</c:v>
                </c:pt>
                <c:pt idx="1051">
                  <c:v>46891</c:v>
                </c:pt>
                <c:pt idx="1052">
                  <c:v>46898</c:v>
                </c:pt>
                <c:pt idx="1053">
                  <c:v>46905</c:v>
                </c:pt>
                <c:pt idx="1054">
                  <c:v>46912</c:v>
                </c:pt>
                <c:pt idx="1055">
                  <c:v>46919</c:v>
                </c:pt>
                <c:pt idx="1056">
                  <c:v>46926</c:v>
                </c:pt>
                <c:pt idx="1057">
                  <c:v>46933</c:v>
                </c:pt>
                <c:pt idx="1058">
                  <c:v>46940</c:v>
                </c:pt>
                <c:pt idx="1059">
                  <c:v>46947</c:v>
                </c:pt>
                <c:pt idx="1060">
                  <c:v>46954</c:v>
                </c:pt>
                <c:pt idx="1061">
                  <c:v>46961</c:v>
                </c:pt>
                <c:pt idx="1062">
                  <c:v>46968</c:v>
                </c:pt>
                <c:pt idx="1063">
                  <c:v>46975</c:v>
                </c:pt>
                <c:pt idx="1064">
                  <c:v>46982</c:v>
                </c:pt>
                <c:pt idx="1065">
                  <c:v>46989</c:v>
                </c:pt>
                <c:pt idx="1066">
                  <c:v>46996</c:v>
                </c:pt>
                <c:pt idx="1067">
                  <c:v>47003</c:v>
                </c:pt>
                <c:pt idx="1068">
                  <c:v>47010</c:v>
                </c:pt>
                <c:pt idx="1069">
                  <c:v>47017</c:v>
                </c:pt>
                <c:pt idx="1070">
                  <c:v>47024</c:v>
                </c:pt>
                <c:pt idx="1071">
                  <c:v>47031</c:v>
                </c:pt>
                <c:pt idx="1072">
                  <c:v>47038</c:v>
                </c:pt>
                <c:pt idx="1073">
                  <c:v>47045</c:v>
                </c:pt>
                <c:pt idx="1074">
                  <c:v>47052</c:v>
                </c:pt>
                <c:pt idx="1075">
                  <c:v>47059</c:v>
                </c:pt>
                <c:pt idx="1076">
                  <c:v>47066</c:v>
                </c:pt>
                <c:pt idx="1077">
                  <c:v>47073</c:v>
                </c:pt>
                <c:pt idx="1078">
                  <c:v>47080</c:v>
                </c:pt>
                <c:pt idx="1079">
                  <c:v>47087</c:v>
                </c:pt>
                <c:pt idx="1080">
                  <c:v>47094</c:v>
                </c:pt>
                <c:pt idx="1081">
                  <c:v>47101</c:v>
                </c:pt>
                <c:pt idx="1082">
                  <c:v>47108</c:v>
                </c:pt>
                <c:pt idx="1083">
                  <c:v>47116</c:v>
                </c:pt>
                <c:pt idx="1084">
                  <c:v>47123</c:v>
                </c:pt>
                <c:pt idx="1085">
                  <c:v>47130</c:v>
                </c:pt>
                <c:pt idx="1086">
                  <c:v>47137</c:v>
                </c:pt>
                <c:pt idx="1087">
                  <c:v>47144</c:v>
                </c:pt>
                <c:pt idx="1088">
                  <c:v>47151</c:v>
                </c:pt>
                <c:pt idx="1089">
                  <c:v>47158</c:v>
                </c:pt>
                <c:pt idx="1090">
                  <c:v>47165</c:v>
                </c:pt>
                <c:pt idx="1091">
                  <c:v>47172</c:v>
                </c:pt>
                <c:pt idx="1092">
                  <c:v>47179</c:v>
                </c:pt>
                <c:pt idx="1093">
                  <c:v>47186</c:v>
                </c:pt>
                <c:pt idx="1094">
                  <c:v>47193</c:v>
                </c:pt>
                <c:pt idx="1095">
                  <c:v>47200</c:v>
                </c:pt>
                <c:pt idx="1096">
                  <c:v>47211</c:v>
                </c:pt>
                <c:pt idx="1097">
                  <c:v>47214</c:v>
                </c:pt>
                <c:pt idx="1098">
                  <c:v>47221</c:v>
                </c:pt>
                <c:pt idx="1099">
                  <c:v>47228</c:v>
                </c:pt>
                <c:pt idx="1100">
                  <c:v>47235</c:v>
                </c:pt>
                <c:pt idx="1101">
                  <c:v>47242</c:v>
                </c:pt>
                <c:pt idx="1102">
                  <c:v>47249</c:v>
                </c:pt>
                <c:pt idx="1103">
                  <c:v>47256</c:v>
                </c:pt>
                <c:pt idx="1104">
                  <c:v>47263</c:v>
                </c:pt>
                <c:pt idx="1105">
                  <c:v>47270</c:v>
                </c:pt>
                <c:pt idx="1106">
                  <c:v>47277</c:v>
                </c:pt>
                <c:pt idx="1107">
                  <c:v>47284</c:v>
                </c:pt>
                <c:pt idx="1108">
                  <c:v>47291</c:v>
                </c:pt>
                <c:pt idx="1109">
                  <c:v>47298</c:v>
                </c:pt>
                <c:pt idx="1110">
                  <c:v>47305</c:v>
                </c:pt>
                <c:pt idx="1111">
                  <c:v>47312</c:v>
                </c:pt>
                <c:pt idx="1112">
                  <c:v>47319</c:v>
                </c:pt>
                <c:pt idx="1113">
                  <c:v>47326</c:v>
                </c:pt>
                <c:pt idx="1114">
                  <c:v>47333</c:v>
                </c:pt>
                <c:pt idx="1115">
                  <c:v>47340</c:v>
                </c:pt>
                <c:pt idx="1116">
                  <c:v>47347</c:v>
                </c:pt>
                <c:pt idx="1117">
                  <c:v>47354</c:v>
                </c:pt>
                <c:pt idx="1118">
                  <c:v>47361</c:v>
                </c:pt>
                <c:pt idx="1119">
                  <c:v>47368</c:v>
                </c:pt>
                <c:pt idx="1120">
                  <c:v>47375</c:v>
                </c:pt>
                <c:pt idx="1121">
                  <c:v>47382</c:v>
                </c:pt>
                <c:pt idx="1122">
                  <c:v>47389</c:v>
                </c:pt>
                <c:pt idx="1123">
                  <c:v>47396</c:v>
                </c:pt>
                <c:pt idx="1124">
                  <c:v>47403</c:v>
                </c:pt>
                <c:pt idx="1125">
                  <c:v>47410</c:v>
                </c:pt>
                <c:pt idx="1126">
                  <c:v>47417</c:v>
                </c:pt>
                <c:pt idx="1127">
                  <c:v>47424</c:v>
                </c:pt>
                <c:pt idx="1128">
                  <c:v>47431</c:v>
                </c:pt>
                <c:pt idx="1129">
                  <c:v>47438</c:v>
                </c:pt>
                <c:pt idx="1130">
                  <c:v>47445</c:v>
                </c:pt>
                <c:pt idx="1131">
                  <c:v>47452</c:v>
                </c:pt>
                <c:pt idx="1132">
                  <c:v>47459</c:v>
                </c:pt>
                <c:pt idx="1133">
                  <c:v>47466</c:v>
                </c:pt>
                <c:pt idx="1134">
                  <c:v>47473</c:v>
                </c:pt>
                <c:pt idx="1135">
                  <c:v>47483</c:v>
                </c:pt>
                <c:pt idx="1136">
                  <c:v>47490</c:v>
                </c:pt>
                <c:pt idx="1137">
                  <c:v>47497</c:v>
                </c:pt>
                <c:pt idx="1138">
                  <c:v>47504</c:v>
                </c:pt>
                <c:pt idx="1139">
                  <c:v>47511</c:v>
                </c:pt>
                <c:pt idx="1140">
                  <c:v>47518</c:v>
                </c:pt>
                <c:pt idx="1141">
                  <c:v>47525</c:v>
                </c:pt>
                <c:pt idx="1142">
                  <c:v>47532</c:v>
                </c:pt>
                <c:pt idx="1143">
                  <c:v>47539</c:v>
                </c:pt>
                <c:pt idx="1144">
                  <c:v>47546</c:v>
                </c:pt>
                <c:pt idx="1145">
                  <c:v>47553</c:v>
                </c:pt>
                <c:pt idx="1146">
                  <c:v>47560</c:v>
                </c:pt>
                <c:pt idx="1147">
                  <c:v>47567</c:v>
                </c:pt>
                <c:pt idx="1148">
                  <c:v>47574</c:v>
                </c:pt>
                <c:pt idx="1149">
                  <c:v>47581</c:v>
                </c:pt>
                <c:pt idx="1150">
                  <c:v>47588</c:v>
                </c:pt>
                <c:pt idx="1151">
                  <c:v>47597</c:v>
                </c:pt>
                <c:pt idx="1152">
                  <c:v>47602</c:v>
                </c:pt>
                <c:pt idx="1153">
                  <c:v>47609</c:v>
                </c:pt>
                <c:pt idx="1154">
                  <c:v>47616</c:v>
                </c:pt>
                <c:pt idx="1155">
                  <c:v>47623</c:v>
                </c:pt>
                <c:pt idx="1156">
                  <c:v>47630</c:v>
                </c:pt>
                <c:pt idx="1157">
                  <c:v>47637</c:v>
                </c:pt>
                <c:pt idx="1158">
                  <c:v>47644</c:v>
                </c:pt>
                <c:pt idx="1159">
                  <c:v>47651</c:v>
                </c:pt>
                <c:pt idx="1160">
                  <c:v>47658</c:v>
                </c:pt>
                <c:pt idx="1161">
                  <c:v>47665</c:v>
                </c:pt>
                <c:pt idx="1162">
                  <c:v>47672</c:v>
                </c:pt>
                <c:pt idx="1163">
                  <c:v>47679</c:v>
                </c:pt>
                <c:pt idx="1164">
                  <c:v>47686</c:v>
                </c:pt>
                <c:pt idx="1165">
                  <c:v>47693</c:v>
                </c:pt>
                <c:pt idx="1166">
                  <c:v>47700</c:v>
                </c:pt>
                <c:pt idx="1167">
                  <c:v>47707</c:v>
                </c:pt>
                <c:pt idx="1168">
                  <c:v>47714</c:v>
                </c:pt>
                <c:pt idx="1169">
                  <c:v>47721</c:v>
                </c:pt>
                <c:pt idx="1170">
                  <c:v>47728</c:v>
                </c:pt>
                <c:pt idx="1171">
                  <c:v>47735</c:v>
                </c:pt>
                <c:pt idx="1172">
                  <c:v>47742</c:v>
                </c:pt>
                <c:pt idx="1173">
                  <c:v>47749</c:v>
                </c:pt>
                <c:pt idx="1174">
                  <c:v>47756</c:v>
                </c:pt>
                <c:pt idx="1175">
                  <c:v>47763</c:v>
                </c:pt>
                <c:pt idx="1176">
                  <c:v>47770</c:v>
                </c:pt>
                <c:pt idx="1177">
                  <c:v>47777</c:v>
                </c:pt>
                <c:pt idx="1178">
                  <c:v>47784</c:v>
                </c:pt>
                <c:pt idx="1179">
                  <c:v>47791</c:v>
                </c:pt>
                <c:pt idx="1180">
                  <c:v>47798</c:v>
                </c:pt>
                <c:pt idx="1181">
                  <c:v>47805</c:v>
                </c:pt>
                <c:pt idx="1182">
                  <c:v>47812</c:v>
                </c:pt>
                <c:pt idx="1183">
                  <c:v>47819</c:v>
                </c:pt>
                <c:pt idx="1184">
                  <c:v>47826</c:v>
                </c:pt>
                <c:pt idx="1185">
                  <c:v>47833</c:v>
                </c:pt>
                <c:pt idx="1186">
                  <c:v>47840</c:v>
                </c:pt>
                <c:pt idx="1187">
                  <c:v>47848</c:v>
                </c:pt>
                <c:pt idx="1188">
                  <c:v>47855</c:v>
                </c:pt>
                <c:pt idx="1189">
                  <c:v>47862</c:v>
                </c:pt>
                <c:pt idx="1190">
                  <c:v>47869</c:v>
                </c:pt>
                <c:pt idx="1191">
                  <c:v>47876</c:v>
                </c:pt>
                <c:pt idx="1192">
                  <c:v>47883</c:v>
                </c:pt>
                <c:pt idx="1193">
                  <c:v>47890</c:v>
                </c:pt>
                <c:pt idx="1194">
                  <c:v>47897</c:v>
                </c:pt>
                <c:pt idx="1195">
                  <c:v>47904</c:v>
                </c:pt>
                <c:pt idx="1196">
                  <c:v>47911</c:v>
                </c:pt>
                <c:pt idx="1197">
                  <c:v>47918</c:v>
                </c:pt>
                <c:pt idx="1198">
                  <c:v>47925</c:v>
                </c:pt>
                <c:pt idx="1199">
                  <c:v>47932</c:v>
                </c:pt>
                <c:pt idx="1200">
                  <c:v>47939</c:v>
                </c:pt>
                <c:pt idx="1201">
                  <c:v>47946</c:v>
                </c:pt>
                <c:pt idx="1202">
                  <c:v>47955</c:v>
                </c:pt>
                <c:pt idx="1203">
                  <c:v>47962</c:v>
                </c:pt>
                <c:pt idx="1204">
                  <c:v>47970</c:v>
                </c:pt>
                <c:pt idx="1205">
                  <c:v>47976</c:v>
                </c:pt>
                <c:pt idx="1206">
                  <c:v>47983</c:v>
                </c:pt>
                <c:pt idx="1207">
                  <c:v>47990</c:v>
                </c:pt>
                <c:pt idx="1208">
                  <c:v>47997</c:v>
                </c:pt>
                <c:pt idx="1209">
                  <c:v>48004</c:v>
                </c:pt>
                <c:pt idx="1210">
                  <c:v>48011</c:v>
                </c:pt>
                <c:pt idx="1211">
                  <c:v>48018</c:v>
                </c:pt>
                <c:pt idx="1212">
                  <c:v>48025</c:v>
                </c:pt>
                <c:pt idx="1213">
                  <c:v>48032</c:v>
                </c:pt>
                <c:pt idx="1214">
                  <c:v>48039</c:v>
                </c:pt>
                <c:pt idx="1215">
                  <c:v>48046</c:v>
                </c:pt>
                <c:pt idx="1216">
                  <c:v>48053</c:v>
                </c:pt>
                <c:pt idx="1217">
                  <c:v>48060</c:v>
                </c:pt>
                <c:pt idx="1218">
                  <c:v>48067</c:v>
                </c:pt>
                <c:pt idx="1219">
                  <c:v>48074</c:v>
                </c:pt>
                <c:pt idx="1220">
                  <c:v>48081</c:v>
                </c:pt>
                <c:pt idx="1221">
                  <c:v>48088</c:v>
                </c:pt>
                <c:pt idx="1222">
                  <c:v>48095</c:v>
                </c:pt>
                <c:pt idx="1223">
                  <c:v>48102</c:v>
                </c:pt>
                <c:pt idx="1224">
                  <c:v>48109</c:v>
                </c:pt>
                <c:pt idx="1225">
                  <c:v>48116</c:v>
                </c:pt>
                <c:pt idx="1226">
                  <c:v>48123</c:v>
                </c:pt>
                <c:pt idx="1227">
                  <c:v>48130</c:v>
                </c:pt>
                <c:pt idx="1228">
                  <c:v>48137</c:v>
                </c:pt>
                <c:pt idx="1229">
                  <c:v>48144</c:v>
                </c:pt>
                <c:pt idx="1230">
                  <c:v>48151</c:v>
                </c:pt>
                <c:pt idx="1231">
                  <c:v>48158</c:v>
                </c:pt>
                <c:pt idx="1232">
                  <c:v>48165</c:v>
                </c:pt>
                <c:pt idx="1233">
                  <c:v>48172</c:v>
                </c:pt>
                <c:pt idx="1234">
                  <c:v>48179</c:v>
                </c:pt>
                <c:pt idx="1235">
                  <c:v>48186</c:v>
                </c:pt>
                <c:pt idx="1236">
                  <c:v>48193</c:v>
                </c:pt>
                <c:pt idx="1237">
                  <c:v>48200</c:v>
                </c:pt>
                <c:pt idx="1238">
                  <c:v>48211</c:v>
                </c:pt>
                <c:pt idx="1239">
                  <c:v>48215</c:v>
                </c:pt>
                <c:pt idx="1240">
                  <c:v>48221</c:v>
                </c:pt>
                <c:pt idx="1241">
                  <c:v>48228</c:v>
                </c:pt>
                <c:pt idx="1242">
                  <c:v>48235</c:v>
                </c:pt>
                <c:pt idx="1243">
                  <c:v>48242</c:v>
                </c:pt>
                <c:pt idx="1244">
                  <c:v>48249</c:v>
                </c:pt>
                <c:pt idx="1245">
                  <c:v>48256</c:v>
                </c:pt>
                <c:pt idx="1246">
                  <c:v>48263</c:v>
                </c:pt>
                <c:pt idx="1247">
                  <c:v>48270</c:v>
                </c:pt>
                <c:pt idx="1248">
                  <c:v>48277</c:v>
                </c:pt>
                <c:pt idx="1249">
                  <c:v>48284</c:v>
                </c:pt>
                <c:pt idx="1250">
                  <c:v>48291</c:v>
                </c:pt>
                <c:pt idx="1251">
                  <c:v>48298</c:v>
                </c:pt>
                <c:pt idx="1252">
                  <c:v>48305</c:v>
                </c:pt>
                <c:pt idx="1253">
                  <c:v>48312</c:v>
                </c:pt>
                <c:pt idx="1254">
                  <c:v>48319</c:v>
                </c:pt>
                <c:pt idx="1255">
                  <c:v>48326</c:v>
                </c:pt>
                <c:pt idx="1256">
                  <c:v>48333</c:v>
                </c:pt>
                <c:pt idx="1257">
                  <c:v>48340</c:v>
                </c:pt>
                <c:pt idx="1258">
                  <c:v>48347</c:v>
                </c:pt>
                <c:pt idx="1259">
                  <c:v>48354</c:v>
                </c:pt>
                <c:pt idx="1260">
                  <c:v>48361</c:v>
                </c:pt>
                <c:pt idx="1261">
                  <c:v>48368</c:v>
                </c:pt>
                <c:pt idx="1262">
                  <c:v>48375</c:v>
                </c:pt>
                <c:pt idx="1263">
                  <c:v>48382</c:v>
                </c:pt>
                <c:pt idx="1264">
                  <c:v>48389</c:v>
                </c:pt>
                <c:pt idx="1265">
                  <c:v>48396</c:v>
                </c:pt>
                <c:pt idx="1266">
                  <c:v>48403</c:v>
                </c:pt>
                <c:pt idx="1267">
                  <c:v>48410</c:v>
                </c:pt>
                <c:pt idx="1268">
                  <c:v>48417</c:v>
                </c:pt>
                <c:pt idx="1269">
                  <c:v>48424</c:v>
                </c:pt>
                <c:pt idx="1270">
                  <c:v>48431</c:v>
                </c:pt>
                <c:pt idx="1271">
                  <c:v>48438</c:v>
                </c:pt>
                <c:pt idx="1272">
                  <c:v>48445</c:v>
                </c:pt>
                <c:pt idx="1273">
                  <c:v>48452</c:v>
                </c:pt>
                <c:pt idx="1274">
                  <c:v>48459</c:v>
                </c:pt>
                <c:pt idx="1275">
                  <c:v>48466</c:v>
                </c:pt>
                <c:pt idx="1276">
                  <c:v>48473</c:v>
                </c:pt>
                <c:pt idx="1277">
                  <c:v>48480</c:v>
                </c:pt>
                <c:pt idx="1278">
                  <c:v>48487</c:v>
                </c:pt>
                <c:pt idx="1279">
                  <c:v>48494</c:v>
                </c:pt>
                <c:pt idx="1280">
                  <c:v>48501</c:v>
                </c:pt>
                <c:pt idx="1281">
                  <c:v>48508</c:v>
                </c:pt>
                <c:pt idx="1282">
                  <c:v>48515</c:v>
                </c:pt>
                <c:pt idx="1283">
                  <c:v>48522</c:v>
                </c:pt>
                <c:pt idx="1284">
                  <c:v>48529</c:v>
                </c:pt>
                <c:pt idx="1285">
                  <c:v>48536</c:v>
                </c:pt>
                <c:pt idx="1286">
                  <c:v>48543</c:v>
                </c:pt>
                <c:pt idx="1287">
                  <c:v>48550</c:v>
                </c:pt>
                <c:pt idx="1288">
                  <c:v>48557</c:v>
                </c:pt>
                <c:pt idx="1289">
                  <c:v>48564</c:v>
                </c:pt>
                <c:pt idx="1290">
                  <c:v>48571</c:v>
                </c:pt>
                <c:pt idx="1291">
                  <c:v>48578</c:v>
                </c:pt>
                <c:pt idx="1292">
                  <c:v>48585</c:v>
                </c:pt>
                <c:pt idx="1293">
                  <c:v>48592</c:v>
                </c:pt>
                <c:pt idx="1294">
                  <c:v>48599</c:v>
                </c:pt>
                <c:pt idx="1295">
                  <c:v>48606</c:v>
                </c:pt>
                <c:pt idx="1296">
                  <c:v>48613</c:v>
                </c:pt>
                <c:pt idx="1297">
                  <c:v>48620</c:v>
                </c:pt>
                <c:pt idx="1298">
                  <c:v>48627</c:v>
                </c:pt>
                <c:pt idx="1299">
                  <c:v>48634</c:v>
                </c:pt>
                <c:pt idx="1300">
                  <c:v>48641</c:v>
                </c:pt>
                <c:pt idx="1301">
                  <c:v>48648</c:v>
                </c:pt>
                <c:pt idx="1302">
                  <c:v>48655</c:v>
                </c:pt>
                <c:pt idx="1303">
                  <c:v>48662</c:v>
                </c:pt>
                <c:pt idx="1304">
                  <c:v>48669</c:v>
                </c:pt>
                <c:pt idx="1305">
                  <c:v>48676</c:v>
                </c:pt>
                <c:pt idx="1306">
                  <c:v>48683</c:v>
                </c:pt>
                <c:pt idx="1307">
                  <c:v>48690</c:v>
                </c:pt>
                <c:pt idx="1308">
                  <c:v>48697</c:v>
                </c:pt>
                <c:pt idx="1309">
                  <c:v>48704</c:v>
                </c:pt>
                <c:pt idx="1310">
                  <c:v>48711</c:v>
                </c:pt>
                <c:pt idx="1311">
                  <c:v>48718</c:v>
                </c:pt>
                <c:pt idx="1312">
                  <c:v>48725</c:v>
                </c:pt>
                <c:pt idx="1313">
                  <c:v>48732</c:v>
                </c:pt>
                <c:pt idx="1314">
                  <c:v>48739</c:v>
                </c:pt>
                <c:pt idx="1315">
                  <c:v>48746</c:v>
                </c:pt>
                <c:pt idx="1316">
                  <c:v>48753</c:v>
                </c:pt>
                <c:pt idx="1317">
                  <c:v>48760</c:v>
                </c:pt>
                <c:pt idx="1318">
                  <c:v>48767</c:v>
                </c:pt>
                <c:pt idx="1319">
                  <c:v>48774</c:v>
                </c:pt>
                <c:pt idx="1320">
                  <c:v>48781</c:v>
                </c:pt>
                <c:pt idx="1321">
                  <c:v>48788</c:v>
                </c:pt>
                <c:pt idx="1322">
                  <c:v>48795</c:v>
                </c:pt>
                <c:pt idx="1323">
                  <c:v>48802</c:v>
                </c:pt>
                <c:pt idx="1324">
                  <c:v>48809</c:v>
                </c:pt>
                <c:pt idx="1325">
                  <c:v>48816</c:v>
                </c:pt>
                <c:pt idx="1326">
                  <c:v>48823</c:v>
                </c:pt>
                <c:pt idx="1327">
                  <c:v>48830</c:v>
                </c:pt>
                <c:pt idx="1328">
                  <c:v>48837</c:v>
                </c:pt>
                <c:pt idx="1329">
                  <c:v>48844</c:v>
                </c:pt>
                <c:pt idx="1330">
                  <c:v>48851</c:v>
                </c:pt>
                <c:pt idx="1331">
                  <c:v>48858</c:v>
                </c:pt>
                <c:pt idx="1332">
                  <c:v>48865</c:v>
                </c:pt>
                <c:pt idx="1333">
                  <c:v>48872</c:v>
                </c:pt>
                <c:pt idx="1334">
                  <c:v>48879</c:v>
                </c:pt>
                <c:pt idx="1335">
                  <c:v>48886</c:v>
                </c:pt>
                <c:pt idx="1336">
                  <c:v>48893</c:v>
                </c:pt>
                <c:pt idx="1337">
                  <c:v>48900</c:v>
                </c:pt>
                <c:pt idx="1338">
                  <c:v>48907</c:v>
                </c:pt>
                <c:pt idx="1339">
                  <c:v>48914</c:v>
                </c:pt>
                <c:pt idx="1340">
                  <c:v>48921</c:v>
                </c:pt>
                <c:pt idx="1341">
                  <c:v>48928</c:v>
                </c:pt>
                <c:pt idx="1342">
                  <c:v>48935</c:v>
                </c:pt>
                <c:pt idx="1343">
                  <c:v>48942</c:v>
                </c:pt>
                <c:pt idx="1344">
                  <c:v>48949</c:v>
                </c:pt>
                <c:pt idx="1345">
                  <c:v>48956</c:v>
                </c:pt>
                <c:pt idx="1346">
                  <c:v>48963</c:v>
                </c:pt>
                <c:pt idx="1347">
                  <c:v>48970</c:v>
                </c:pt>
                <c:pt idx="1348">
                  <c:v>48977</c:v>
                </c:pt>
                <c:pt idx="1349">
                  <c:v>48984</c:v>
                </c:pt>
                <c:pt idx="1350">
                  <c:v>48991</c:v>
                </c:pt>
                <c:pt idx="1351">
                  <c:v>48998</c:v>
                </c:pt>
                <c:pt idx="1352">
                  <c:v>49005</c:v>
                </c:pt>
                <c:pt idx="1353">
                  <c:v>49012</c:v>
                </c:pt>
                <c:pt idx="1354">
                  <c:v>49019</c:v>
                </c:pt>
                <c:pt idx="1355">
                  <c:v>49026</c:v>
                </c:pt>
                <c:pt idx="1356">
                  <c:v>49033</c:v>
                </c:pt>
                <c:pt idx="1357">
                  <c:v>49040</c:v>
                </c:pt>
                <c:pt idx="1358">
                  <c:v>49047</c:v>
                </c:pt>
                <c:pt idx="1359">
                  <c:v>49054</c:v>
                </c:pt>
                <c:pt idx="1360">
                  <c:v>49061</c:v>
                </c:pt>
                <c:pt idx="1361">
                  <c:v>49068</c:v>
                </c:pt>
                <c:pt idx="1362">
                  <c:v>49075</c:v>
                </c:pt>
                <c:pt idx="1363">
                  <c:v>49082</c:v>
                </c:pt>
                <c:pt idx="1364">
                  <c:v>49089</c:v>
                </c:pt>
                <c:pt idx="1365">
                  <c:v>49096</c:v>
                </c:pt>
                <c:pt idx="1366">
                  <c:v>49103</c:v>
                </c:pt>
                <c:pt idx="1367">
                  <c:v>49110</c:v>
                </c:pt>
                <c:pt idx="1368">
                  <c:v>49117</c:v>
                </c:pt>
                <c:pt idx="1369">
                  <c:v>49124</c:v>
                </c:pt>
                <c:pt idx="1370">
                  <c:v>49131</c:v>
                </c:pt>
                <c:pt idx="1371">
                  <c:v>49138</c:v>
                </c:pt>
                <c:pt idx="1372">
                  <c:v>49145</c:v>
                </c:pt>
                <c:pt idx="1373">
                  <c:v>49152</c:v>
                </c:pt>
                <c:pt idx="1374">
                  <c:v>49159</c:v>
                </c:pt>
                <c:pt idx="1375">
                  <c:v>49166</c:v>
                </c:pt>
                <c:pt idx="1376">
                  <c:v>49173</c:v>
                </c:pt>
                <c:pt idx="1377">
                  <c:v>49180</c:v>
                </c:pt>
                <c:pt idx="1378">
                  <c:v>49187</c:v>
                </c:pt>
                <c:pt idx="1379">
                  <c:v>49194</c:v>
                </c:pt>
                <c:pt idx="1380">
                  <c:v>49201</c:v>
                </c:pt>
                <c:pt idx="1381">
                  <c:v>49208</c:v>
                </c:pt>
                <c:pt idx="1382">
                  <c:v>49215</c:v>
                </c:pt>
                <c:pt idx="1383">
                  <c:v>49222</c:v>
                </c:pt>
                <c:pt idx="1384">
                  <c:v>49229</c:v>
                </c:pt>
                <c:pt idx="1385">
                  <c:v>49236</c:v>
                </c:pt>
                <c:pt idx="1386">
                  <c:v>49243</c:v>
                </c:pt>
                <c:pt idx="1387">
                  <c:v>49250</c:v>
                </c:pt>
                <c:pt idx="1388">
                  <c:v>49257</c:v>
                </c:pt>
                <c:pt idx="1389">
                  <c:v>49264</c:v>
                </c:pt>
                <c:pt idx="1390">
                  <c:v>49271</c:v>
                </c:pt>
                <c:pt idx="1391">
                  <c:v>49278</c:v>
                </c:pt>
                <c:pt idx="1392">
                  <c:v>49285</c:v>
                </c:pt>
                <c:pt idx="1393">
                  <c:v>49292</c:v>
                </c:pt>
                <c:pt idx="1394">
                  <c:v>49299</c:v>
                </c:pt>
                <c:pt idx="1395">
                  <c:v>49307</c:v>
                </c:pt>
                <c:pt idx="1396">
                  <c:v>49314</c:v>
                </c:pt>
                <c:pt idx="1397">
                  <c:v>49321</c:v>
                </c:pt>
                <c:pt idx="1398">
                  <c:v>49328</c:v>
                </c:pt>
                <c:pt idx="1399">
                  <c:v>49335</c:v>
                </c:pt>
                <c:pt idx="1400">
                  <c:v>49342</c:v>
                </c:pt>
                <c:pt idx="1401">
                  <c:v>49349</c:v>
                </c:pt>
                <c:pt idx="1402">
                  <c:v>49356</c:v>
                </c:pt>
                <c:pt idx="1403">
                  <c:v>49363</c:v>
                </c:pt>
                <c:pt idx="1404">
                  <c:v>49370</c:v>
                </c:pt>
                <c:pt idx="1405">
                  <c:v>49377</c:v>
                </c:pt>
                <c:pt idx="1406">
                  <c:v>49384</c:v>
                </c:pt>
                <c:pt idx="1407">
                  <c:v>49395</c:v>
                </c:pt>
                <c:pt idx="1408">
                  <c:v>49398</c:v>
                </c:pt>
                <c:pt idx="1409">
                  <c:v>49405</c:v>
                </c:pt>
                <c:pt idx="1410">
                  <c:v>49412</c:v>
                </c:pt>
                <c:pt idx="1411">
                  <c:v>49419</c:v>
                </c:pt>
                <c:pt idx="1412">
                  <c:v>49426</c:v>
                </c:pt>
                <c:pt idx="1413">
                  <c:v>49433</c:v>
                </c:pt>
                <c:pt idx="1414">
                  <c:v>49440</c:v>
                </c:pt>
                <c:pt idx="1415">
                  <c:v>49447</c:v>
                </c:pt>
                <c:pt idx="1416">
                  <c:v>49454</c:v>
                </c:pt>
                <c:pt idx="1417">
                  <c:v>49461</c:v>
                </c:pt>
                <c:pt idx="1418">
                  <c:v>49468</c:v>
                </c:pt>
                <c:pt idx="1419">
                  <c:v>49475</c:v>
                </c:pt>
                <c:pt idx="1420">
                  <c:v>49482</c:v>
                </c:pt>
                <c:pt idx="1421">
                  <c:v>49489</c:v>
                </c:pt>
                <c:pt idx="1422">
                  <c:v>49496</c:v>
                </c:pt>
                <c:pt idx="1423">
                  <c:v>49503</c:v>
                </c:pt>
                <c:pt idx="1424">
                  <c:v>49510</c:v>
                </c:pt>
                <c:pt idx="1425">
                  <c:v>49517</c:v>
                </c:pt>
                <c:pt idx="1426">
                  <c:v>49524</c:v>
                </c:pt>
                <c:pt idx="1427">
                  <c:v>49531</c:v>
                </c:pt>
                <c:pt idx="1428">
                  <c:v>49538</c:v>
                </c:pt>
                <c:pt idx="1429">
                  <c:v>49545</c:v>
                </c:pt>
                <c:pt idx="1430">
                  <c:v>49552</c:v>
                </c:pt>
                <c:pt idx="1431">
                  <c:v>49559</c:v>
                </c:pt>
                <c:pt idx="1432">
                  <c:v>49566</c:v>
                </c:pt>
                <c:pt idx="1433">
                  <c:v>49573</c:v>
                </c:pt>
                <c:pt idx="1434">
                  <c:v>49580</c:v>
                </c:pt>
                <c:pt idx="1435">
                  <c:v>49587</c:v>
                </c:pt>
                <c:pt idx="1436">
                  <c:v>49594</c:v>
                </c:pt>
                <c:pt idx="1437">
                  <c:v>49601</c:v>
                </c:pt>
                <c:pt idx="1438">
                  <c:v>49608</c:v>
                </c:pt>
                <c:pt idx="1439">
                  <c:v>49615</c:v>
                </c:pt>
                <c:pt idx="1440">
                  <c:v>49622</c:v>
                </c:pt>
                <c:pt idx="1441">
                  <c:v>49629</c:v>
                </c:pt>
                <c:pt idx="1442">
                  <c:v>49636</c:v>
                </c:pt>
                <c:pt idx="1443">
                  <c:v>49643</c:v>
                </c:pt>
                <c:pt idx="1444">
                  <c:v>49650</c:v>
                </c:pt>
                <c:pt idx="1445">
                  <c:v>49657</c:v>
                </c:pt>
                <c:pt idx="1446">
                  <c:v>49664</c:v>
                </c:pt>
                <c:pt idx="1447">
                  <c:v>49674</c:v>
                </c:pt>
                <c:pt idx="1448">
                  <c:v>49681</c:v>
                </c:pt>
                <c:pt idx="1449">
                  <c:v>49688</c:v>
                </c:pt>
                <c:pt idx="1450">
                  <c:v>49695</c:v>
                </c:pt>
                <c:pt idx="1451">
                  <c:v>49702</c:v>
                </c:pt>
                <c:pt idx="1452">
                  <c:v>49709</c:v>
                </c:pt>
                <c:pt idx="1453">
                  <c:v>49716</c:v>
                </c:pt>
                <c:pt idx="1454">
                  <c:v>49723</c:v>
                </c:pt>
                <c:pt idx="1455">
                  <c:v>49730</c:v>
                </c:pt>
                <c:pt idx="1456">
                  <c:v>49737</c:v>
                </c:pt>
                <c:pt idx="1457">
                  <c:v>49744</c:v>
                </c:pt>
                <c:pt idx="1458">
                  <c:v>49751</c:v>
                </c:pt>
                <c:pt idx="1459">
                  <c:v>49758</c:v>
                </c:pt>
                <c:pt idx="1460">
                  <c:v>49765</c:v>
                </c:pt>
                <c:pt idx="1461">
                  <c:v>49772</c:v>
                </c:pt>
                <c:pt idx="1462">
                  <c:v>49781</c:v>
                </c:pt>
                <c:pt idx="1463">
                  <c:v>49786</c:v>
                </c:pt>
                <c:pt idx="1464">
                  <c:v>49793</c:v>
                </c:pt>
                <c:pt idx="1465">
                  <c:v>49801</c:v>
                </c:pt>
                <c:pt idx="1466">
                  <c:v>49808</c:v>
                </c:pt>
                <c:pt idx="1467">
                  <c:v>49815</c:v>
                </c:pt>
                <c:pt idx="1468">
                  <c:v>49822</c:v>
                </c:pt>
                <c:pt idx="1469">
                  <c:v>49829</c:v>
                </c:pt>
                <c:pt idx="1470">
                  <c:v>49836</c:v>
                </c:pt>
                <c:pt idx="1471">
                  <c:v>49843</c:v>
                </c:pt>
                <c:pt idx="1472">
                  <c:v>49850</c:v>
                </c:pt>
                <c:pt idx="1473">
                  <c:v>49857</c:v>
                </c:pt>
                <c:pt idx="1474">
                  <c:v>49864</c:v>
                </c:pt>
                <c:pt idx="1475">
                  <c:v>49871</c:v>
                </c:pt>
                <c:pt idx="1476">
                  <c:v>49878</c:v>
                </c:pt>
                <c:pt idx="1477">
                  <c:v>49885</c:v>
                </c:pt>
                <c:pt idx="1478">
                  <c:v>49892</c:v>
                </c:pt>
                <c:pt idx="1479">
                  <c:v>49899</c:v>
                </c:pt>
                <c:pt idx="1480">
                  <c:v>49906</c:v>
                </c:pt>
                <c:pt idx="1481">
                  <c:v>49913</c:v>
                </c:pt>
                <c:pt idx="1482">
                  <c:v>49920</c:v>
                </c:pt>
                <c:pt idx="1483">
                  <c:v>49927</c:v>
                </c:pt>
                <c:pt idx="1484">
                  <c:v>49934</c:v>
                </c:pt>
                <c:pt idx="1485">
                  <c:v>49941</c:v>
                </c:pt>
                <c:pt idx="1486">
                  <c:v>49948</c:v>
                </c:pt>
                <c:pt idx="1487">
                  <c:v>49955</c:v>
                </c:pt>
                <c:pt idx="1488">
                  <c:v>49962</c:v>
                </c:pt>
                <c:pt idx="1489">
                  <c:v>49969</c:v>
                </c:pt>
                <c:pt idx="1490">
                  <c:v>49976</c:v>
                </c:pt>
                <c:pt idx="1491">
                  <c:v>49983</c:v>
                </c:pt>
                <c:pt idx="1492">
                  <c:v>49990</c:v>
                </c:pt>
                <c:pt idx="1493">
                  <c:v>49997</c:v>
                </c:pt>
                <c:pt idx="1494">
                  <c:v>50004</c:v>
                </c:pt>
                <c:pt idx="1495">
                  <c:v>50011</c:v>
                </c:pt>
                <c:pt idx="1496">
                  <c:v>50018</c:v>
                </c:pt>
                <c:pt idx="1497">
                  <c:v>50025</c:v>
                </c:pt>
                <c:pt idx="1498">
                  <c:v>50032</c:v>
                </c:pt>
                <c:pt idx="1499">
                  <c:v>50040</c:v>
                </c:pt>
                <c:pt idx="1500">
                  <c:v>50047</c:v>
                </c:pt>
                <c:pt idx="1501">
                  <c:v>50054</c:v>
                </c:pt>
                <c:pt idx="1502">
                  <c:v>50061</c:v>
                </c:pt>
                <c:pt idx="1503">
                  <c:v>50068</c:v>
                </c:pt>
                <c:pt idx="1504">
                  <c:v>50075</c:v>
                </c:pt>
                <c:pt idx="1505">
                  <c:v>50082</c:v>
                </c:pt>
                <c:pt idx="1506">
                  <c:v>50089</c:v>
                </c:pt>
                <c:pt idx="1507">
                  <c:v>50096</c:v>
                </c:pt>
                <c:pt idx="1508">
                  <c:v>50103</c:v>
                </c:pt>
                <c:pt idx="1509">
                  <c:v>50110</c:v>
                </c:pt>
                <c:pt idx="1510">
                  <c:v>50117</c:v>
                </c:pt>
                <c:pt idx="1511">
                  <c:v>50124</c:v>
                </c:pt>
                <c:pt idx="1512">
                  <c:v>50131</c:v>
                </c:pt>
                <c:pt idx="1513">
                  <c:v>50139</c:v>
                </c:pt>
                <c:pt idx="1514">
                  <c:v>50146</c:v>
                </c:pt>
                <c:pt idx="1515">
                  <c:v>50153</c:v>
                </c:pt>
                <c:pt idx="1516">
                  <c:v>50160</c:v>
                </c:pt>
                <c:pt idx="1517">
                  <c:v>50167</c:v>
                </c:pt>
                <c:pt idx="1518">
                  <c:v>50174</c:v>
                </c:pt>
                <c:pt idx="1519">
                  <c:v>50181</c:v>
                </c:pt>
                <c:pt idx="1520">
                  <c:v>50188</c:v>
                </c:pt>
                <c:pt idx="1521">
                  <c:v>50195</c:v>
                </c:pt>
                <c:pt idx="1522">
                  <c:v>50202</c:v>
                </c:pt>
                <c:pt idx="1523">
                  <c:v>50209</c:v>
                </c:pt>
                <c:pt idx="1524">
                  <c:v>50216</c:v>
                </c:pt>
                <c:pt idx="1525">
                  <c:v>50223</c:v>
                </c:pt>
                <c:pt idx="1526">
                  <c:v>50230</c:v>
                </c:pt>
                <c:pt idx="1527">
                  <c:v>50237</c:v>
                </c:pt>
                <c:pt idx="1528">
                  <c:v>50244</c:v>
                </c:pt>
                <c:pt idx="1529">
                  <c:v>50251</c:v>
                </c:pt>
                <c:pt idx="1530">
                  <c:v>50258</c:v>
                </c:pt>
                <c:pt idx="1531">
                  <c:v>50265</c:v>
                </c:pt>
                <c:pt idx="1532">
                  <c:v>50272</c:v>
                </c:pt>
                <c:pt idx="1533">
                  <c:v>50279</c:v>
                </c:pt>
                <c:pt idx="1534">
                  <c:v>50286</c:v>
                </c:pt>
                <c:pt idx="1535">
                  <c:v>50293</c:v>
                </c:pt>
                <c:pt idx="1536">
                  <c:v>50300</c:v>
                </c:pt>
                <c:pt idx="1537">
                  <c:v>50307</c:v>
                </c:pt>
                <c:pt idx="1538">
                  <c:v>50314</c:v>
                </c:pt>
                <c:pt idx="1539">
                  <c:v>50321</c:v>
                </c:pt>
                <c:pt idx="1540">
                  <c:v>50328</c:v>
                </c:pt>
                <c:pt idx="1541">
                  <c:v>50335</c:v>
                </c:pt>
                <c:pt idx="1542">
                  <c:v>50342</c:v>
                </c:pt>
                <c:pt idx="1543">
                  <c:v>50349</c:v>
                </c:pt>
                <c:pt idx="1544">
                  <c:v>50356</c:v>
                </c:pt>
                <c:pt idx="1545">
                  <c:v>50363</c:v>
                </c:pt>
                <c:pt idx="1546">
                  <c:v>50370</c:v>
                </c:pt>
                <c:pt idx="1547">
                  <c:v>50377</c:v>
                </c:pt>
                <c:pt idx="1548">
                  <c:v>50384</c:v>
                </c:pt>
                <c:pt idx="1549">
                  <c:v>50391</c:v>
                </c:pt>
                <c:pt idx="1550">
                  <c:v>50398</c:v>
                </c:pt>
                <c:pt idx="1551">
                  <c:v>50405</c:v>
                </c:pt>
                <c:pt idx="1552">
                  <c:v>50412</c:v>
                </c:pt>
                <c:pt idx="1553">
                  <c:v>50419</c:v>
                </c:pt>
                <c:pt idx="1554">
                  <c:v>50426</c:v>
                </c:pt>
                <c:pt idx="1555">
                  <c:v>50433</c:v>
                </c:pt>
                <c:pt idx="1556">
                  <c:v>50440</c:v>
                </c:pt>
                <c:pt idx="1557">
                  <c:v>50447</c:v>
                </c:pt>
                <c:pt idx="1558">
                  <c:v>50454</c:v>
                </c:pt>
                <c:pt idx="1559">
                  <c:v>50461</c:v>
                </c:pt>
                <c:pt idx="1560">
                  <c:v>50468</c:v>
                </c:pt>
                <c:pt idx="1561">
                  <c:v>50475</c:v>
                </c:pt>
                <c:pt idx="1562">
                  <c:v>50482</c:v>
                </c:pt>
                <c:pt idx="1563">
                  <c:v>50489</c:v>
                </c:pt>
                <c:pt idx="1564">
                  <c:v>50496</c:v>
                </c:pt>
                <c:pt idx="1565">
                  <c:v>50503</c:v>
                </c:pt>
                <c:pt idx="1566">
                  <c:v>50510</c:v>
                </c:pt>
                <c:pt idx="1567">
                  <c:v>50517</c:v>
                </c:pt>
                <c:pt idx="1568">
                  <c:v>50524</c:v>
                </c:pt>
                <c:pt idx="1569">
                  <c:v>50531</c:v>
                </c:pt>
                <c:pt idx="1570">
                  <c:v>50538</c:v>
                </c:pt>
                <c:pt idx="1571">
                  <c:v>50545</c:v>
                </c:pt>
                <c:pt idx="1572">
                  <c:v>50552</c:v>
                </c:pt>
                <c:pt idx="1573">
                  <c:v>50559</c:v>
                </c:pt>
                <c:pt idx="1574">
                  <c:v>50566</c:v>
                </c:pt>
                <c:pt idx="1575">
                  <c:v>50573</c:v>
                </c:pt>
                <c:pt idx="1576">
                  <c:v>50580</c:v>
                </c:pt>
                <c:pt idx="1577">
                  <c:v>50587</c:v>
                </c:pt>
                <c:pt idx="1578">
                  <c:v>50594</c:v>
                </c:pt>
                <c:pt idx="1579">
                  <c:v>50601</c:v>
                </c:pt>
                <c:pt idx="1580">
                  <c:v>50608</c:v>
                </c:pt>
                <c:pt idx="1581">
                  <c:v>50615</c:v>
                </c:pt>
                <c:pt idx="1582">
                  <c:v>50622</c:v>
                </c:pt>
                <c:pt idx="1583">
                  <c:v>50629</c:v>
                </c:pt>
                <c:pt idx="1584">
                  <c:v>50636</c:v>
                </c:pt>
                <c:pt idx="1585">
                  <c:v>50643</c:v>
                </c:pt>
                <c:pt idx="1586">
                  <c:v>50650</c:v>
                </c:pt>
                <c:pt idx="1587">
                  <c:v>50657</c:v>
                </c:pt>
                <c:pt idx="1588">
                  <c:v>50664</c:v>
                </c:pt>
                <c:pt idx="1589">
                  <c:v>50671</c:v>
                </c:pt>
                <c:pt idx="1590">
                  <c:v>50678</c:v>
                </c:pt>
                <c:pt idx="1591">
                  <c:v>50685</c:v>
                </c:pt>
                <c:pt idx="1592">
                  <c:v>50692</c:v>
                </c:pt>
                <c:pt idx="1593">
                  <c:v>50699</c:v>
                </c:pt>
                <c:pt idx="1594">
                  <c:v>50706</c:v>
                </c:pt>
                <c:pt idx="1595">
                  <c:v>50713</c:v>
                </c:pt>
                <c:pt idx="1596">
                  <c:v>50720</c:v>
                </c:pt>
                <c:pt idx="1597">
                  <c:v>50727</c:v>
                </c:pt>
                <c:pt idx="1598">
                  <c:v>50734</c:v>
                </c:pt>
                <c:pt idx="1599">
                  <c:v>50741</c:v>
                </c:pt>
                <c:pt idx="1600">
                  <c:v>50748</c:v>
                </c:pt>
                <c:pt idx="1601">
                  <c:v>50755</c:v>
                </c:pt>
                <c:pt idx="1602">
                  <c:v>50762</c:v>
                </c:pt>
                <c:pt idx="1603">
                  <c:v>50769</c:v>
                </c:pt>
                <c:pt idx="1604">
                  <c:v>50776</c:v>
                </c:pt>
                <c:pt idx="1605">
                  <c:v>50783</c:v>
                </c:pt>
                <c:pt idx="1606">
                  <c:v>50790</c:v>
                </c:pt>
                <c:pt idx="1607">
                  <c:v>50797</c:v>
                </c:pt>
                <c:pt idx="1608">
                  <c:v>50804</c:v>
                </c:pt>
                <c:pt idx="1609">
                  <c:v>50811</c:v>
                </c:pt>
                <c:pt idx="1610">
                  <c:v>50818</c:v>
                </c:pt>
                <c:pt idx="1611">
                  <c:v>50825</c:v>
                </c:pt>
                <c:pt idx="1612">
                  <c:v>50832</c:v>
                </c:pt>
                <c:pt idx="1613">
                  <c:v>50839</c:v>
                </c:pt>
                <c:pt idx="1614">
                  <c:v>50846</c:v>
                </c:pt>
                <c:pt idx="1615">
                  <c:v>50853</c:v>
                </c:pt>
                <c:pt idx="1616">
                  <c:v>50860</c:v>
                </c:pt>
                <c:pt idx="1617">
                  <c:v>50867</c:v>
                </c:pt>
                <c:pt idx="1618">
                  <c:v>50874</c:v>
                </c:pt>
                <c:pt idx="1619">
                  <c:v>50881</c:v>
                </c:pt>
                <c:pt idx="1620">
                  <c:v>50888</c:v>
                </c:pt>
                <c:pt idx="1621">
                  <c:v>50895</c:v>
                </c:pt>
                <c:pt idx="1622">
                  <c:v>50902</c:v>
                </c:pt>
                <c:pt idx="1623">
                  <c:v>50909</c:v>
                </c:pt>
                <c:pt idx="1624">
                  <c:v>50916</c:v>
                </c:pt>
                <c:pt idx="1625">
                  <c:v>50923</c:v>
                </c:pt>
                <c:pt idx="1626">
                  <c:v>50930</c:v>
                </c:pt>
                <c:pt idx="1627">
                  <c:v>50937</c:v>
                </c:pt>
                <c:pt idx="1628">
                  <c:v>50944</c:v>
                </c:pt>
                <c:pt idx="1629">
                  <c:v>50951</c:v>
                </c:pt>
                <c:pt idx="1630">
                  <c:v>50958</c:v>
                </c:pt>
                <c:pt idx="1631">
                  <c:v>50965</c:v>
                </c:pt>
                <c:pt idx="1632">
                  <c:v>50972</c:v>
                </c:pt>
                <c:pt idx="1633">
                  <c:v>50979</c:v>
                </c:pt>
                <c:pt idx="1634">
                  <c:v>50986</c:v>
                </c:pt>
                <c:pt idx="1635">
                  <c:v>50993</c:v>
                </c:pt>
                <c:pt idx="1636">
                  <c:v>51000</c:v>
                </c:pt>
                <c:pt idx="1637">
                  <c:v>51007</c:v>
                </c:pt>
                <c:pt idx="1638">
                  <c:v>51014</c:v>
                </c:pt>
                <c:pt idx="1639">
                  <c:v>51021</c:v>
                </c:pt>
                <c:pt idx="1640">
                  <c:v>51028</c:v>
                </c:pt>
                <c:pt idx="1641">
                  <c:v>51035</c:v>
                </c:pt>
                <c:pt idx="1642">
                  <c:v>51042</c:v>
                </c:pt>
                <c:pt idx="1643">
                  <c:v>51049</c:v>
                </c:pt>
                <c:pt idx="1644">
                  <c:v>51056</c:v>
                </c:pt>
                <c:pt idx="1645">
                  <c:v>51063</c:v>
                </c:pt>
                <c:pt idx="1646">
                  <c:v>51070</c:v>
                </c:pt>
                <c:pt idx="1647">
                  <c:v>51077</c:v>
                </c:pt>
                <c:pt idx="1648">
                  <c:v>51084</c:v>
                </c:pt>
                <c:pt idx="1649">
                  <c:v>51091</c:v>
                </c:pt>
                <c:pt idx="1650">
                  <c:v>51098</c:v>
                </c:pt>
                <c:pt idx="1651">
                  <c:v>51105</c:v>
                </c:pt>
                <c:pt idx="1652">
                  <c:v>51112</c:v>
                </c:pt>
                <c:pt idx="1653">
                  <c:v>51119</c:v>
                </c:pt>
                <c:pt idx="1654">
                  <c:v>51126</c:v>
                </c:pt>
                <c:pt idx="1655">
                  <c:v>51133</c:v>
                </c:pt>
                <c:pt idx="1656">
                  <c:v>51140</c:v>
                </c:pt>
                <c:pt idx="1657">
                  <c:v>51147</c:v>
                </c:pt>
                <c:pt idx="1658">
                  <c:v>51154</c:v>
                </c:pt>
                <c:pt idx="1659">
                  <c:v>51161</c:v>
                </c:pt>
                <c:pt idx="1660">
                  <c:v>51168</c:v>
                </c:pt>
                <c:pt idx="1661">
                  <c:v>51175</c:v>
                </c:pt>
                <c:pt idx="1662">
                  <c:v>51182</c:v>
                </c:pt>
                <c:pt idx="1663">
                  <c:v>51189</c:v>
                </c:pt>
                <c:pt idx="1664">
                  <c:v>51196</c:v>
                </c:pt>
                <c:pt idx="1665">
                  <c:v>51203</c:v>
                </c:pt>
                <c:pt idx="1666">
                  <c:v>51210</c:v>
                </c:pt>
                <c:pt idx="1667">
                  <c:v>51217</c:v>
                </c:pt>
                <c:pt idx="1668">
                  <c:v>51224</c:v>
                </c:pt>
                <c:pt idx="1669">
                  <c:v>51231</c:v>
                </c:pt>
                <c:pt idx="1670">
                  <c:v>51238</c:v>
                </c:pt>
                <c:pt idx="1671">
                  <c:v>51245</c:v>
                </c:pt>
                <c:pt idx="1672">
                  <c:v>51252</c:v>
                </c:pt>
                <c:pt idx="1673">
                  <c:v>51260</c:v>
                </c:pt>
                <c:pt idx="1674">
                  <c:v>51267</c:v>
                </c:pt>
                <c:pt idx="1675">
                  <c:v>51274</c:v>
                </c:pt>
                <c:pt idx="1676">
                  <c:v>51281</c:v>
                </c:pt>
                <c:pt idx="1677">
                  <c:v>51288</c:v>
                </c:pt>
                <c:pt idx="1678">
                  <c:v>51295</c:v>
                </c:pt>
                <c:pt idx="1679">
                  <c:v>51302</c:v>
                </c:pt>
                <c:pt idx="1680">
                  <c:v>51309</c:v>
                </c:pt>
                <c:pt idx="1681">
                  <c:v>51316</c:v>
                </c:pt>
                <c:pt idx="1682">
                  <c:v>51323</c:v>
                </c:pt>
                <c:pt idx="1683">
                  <c:v>51330</c:v>
                </c:pt>
                <c:pt idx="1684">
                  <c:v>51337</c:v>
                </c:pt>
                <c:pt idx="1685">
                  <c:v>51344</c:v>
                </c:pt>
                <c:pt idx="1686">
                  <c:v>51351</c:v>
                </c:pt>
                <c:pt idx="1687">
                  <c:v>51358</c:v>
                </c:pt>
                <c:pt idx="1688">
                  <c:v>51365</c:v>
                </c:pt>
                <c:pt idx="1689">
                  <c:v>51372</c:v>
                </c:pt>
                <c:pt idx="1690">
                  <c:v>51379</c:v>
                </c:pt>
                <c:pt idx="1691">
                  <c:v>51386</c:v>
                </c:pt>
                <c:pt idx="1692">
                  <c:v>51393</c:v>
                </c:pt>
                <c:pt idx="1693">
                  <c:v>51400</c:v>
                </c:pt>
                <c:pt idx="1694">
                  <c:v>51407</c:v>
                </c:pt>
                <c:pt idx="1695">
                  <c:v>51414</c:v>
                </c:pt>
                <c:pt idx="1696">
                  <c:v>51421</c:v>
                </c:pt>
                <c:pt idx="1697">
                  <c:v>51428</c:v>
                </c:pt>
                <c:pt idx="1698">
                  <c:v>51435</c:v>
                </c:pt>
                <c:pt idx="1699">
                  <c:v>51442</c:v>
                </c:pt>
                <c:pt idx="1700">
                  <c:v>51449</c:v>
                </c:pt>
                <c:pt idx="1701">
                  <c:v>51456</c:v>
                </c:pt>
                <c:pt idx="1702">
                  <c:v>51463</c:v>
                </c:pt>
                <c:pt idx="1703">
                  <c:v>51470</c:v>
                </c:pt>
                <c:pt idx="1704">
                  <c:v>51477</c:v>
                </c:pt>
                <c:pt idx="1705">
                  <c:v>51484</c:v>
                </c:pt>
                <c:pt idx="1706">
                  <c:v>51491</c:v>
                </c:pt>
                <c:pt idx="1707">
                  <c:v>51501</c:v>
                </c:pt>
                <c:pt idx="1708">
                  <c:v>51508</c:v>
                </c:pt>
                <c:pt idx="1709">
                  <c:v>51515</c:v>
                </c:pt>
                <c:pt idx="1710">
                  <c:v>51522</c:v>
                </c:pt>
                <c:pt idx="1711">
                  <c:v>51529</c:v>
                </c:pt>
                <c:pt idx="1712">
                  <c:v>51536</c:v>
                </c:pt>
                <c:pt idx="1713">
                  <c:v>51543</c:v>
                </c:pt>
                <c:pt idx="1714">
                  <c:v>51550</c:v>
                </c:pt>
                <c:pt idx="1715">
                  <c:v>51557</c:v>
                </c:pt>
                <c:pt idx="1716">
                  <c:v>51564</c:v>
                </c:pt>
                <c:pt idx="1717">
                  <c:v>51571</c:v>
                </c:pt>
                <c:pt idx="1718">
                  <c:v>51578</c:v>
                </c:pt>
                <c:pt idx="1719">
                  <c:v>51585</c:v>
                </c:pt>
                <c:pt idx="1720">
                  <c:v>51592</c:v>
                </c:pt>
                <c:pt idx="1721">
                  <c:v>51599</c:v>
                </c:pt>
                <c:pt idx="1722">
                  <c:v>51606</c:v>
                </c:pt>
                <c:pt idx="1723">
                  <c:v>51615</c:v>
                </c:pt>
                <c:pt idx="1724">
                  <c:v>51620</c:v>
                </c:pt>
                <c:pt idx="1725">
                  <c:v>51627</c:v>
                </c:pt>
                <c:pt idx="1726">
                  <c:v>51634</c:v>
                </c:pt>
                <c:pt idx="1727">
                  <c:v>51641</c:v>
                </c:pt>
                <c:pt idx="1728">
                  <c:v>51648</c:v>
                </c:pt>
                <c:pt idx="1729">
                  <c:v>51655</c:v>
                </c:pt>
                <c:pt idx="1730">
                  <c:v>51662</c:v>
                </c:pt>
                <c:pt idx="1731">
                  <c:v>51669</c:v>
                </c:pt>
                <c:pt idx="1732">
                  <c:v>51676</c:v>
                </c:pt>
                <c:pt idx="1733">
                  <c:v>51683</c:v>
                </c:pt>
                <c:pt idx="1734">
                  <c:v>51690</c:v>
                </c:pt>
                <c:pt idx="1735">
                  <c:v>51697</c:v>
                </c:pt>
                <c:pt idx="1736">
                  <c:v>51704</c:v>
                </c:pt>
                <c:pt idx="1737">
                  <c:v>51711</c:v>
                </c:pt>
                <c:pt idx="1738">
                  <c:v>51718</c:v>
                </c:pt>
                <c:pt idx="1739">
                  <c:v>51725</c:v>
                </c:pt>
                <c:pt idx="1740">
                  <c:v>51732</c:v>
                </c:pt>
                <c:pt idx="1741">
                  <c:v>51739</c:v>
                </c:pt>
                <c:pt idx="1742">
                  <c:v>51746</c:v>
                </c:pt>
                <c:pt idx="1743">
                  <c:v>51753</c:v>
                </c:pt>
                <c:pt idx="1744">
                  <c:v>51760</c:v>
                </c:pt>
                <c:pt idx="1745">
                  <c:v>51767</c:v>
                </c:pt>
                <c:pt idx="1746">
                  <c:v>51774</c:v>
                </c:pt>
                <c:pt idx="1747">
                  <c:v>51781</c:v>
                </c:pt>
                <c:pt idx="1748">
                  <c:v>51788</c:v>
                </c:pt>
                <c:pt idx="1749">
                  <c:v>51795</c:v>
                </c:pt>
                <c:pt idx="1750">
                  <c:v>51802</c:v>
                </c:pt>
                <c:pt idx="1751">
                  <c:v>51809</c:v>
                </c:pt>
                <c:pt idx="1752">
                  <c:v>51816</c:v>
                </c:pt>
                <c:pt idx="1753">
                  <c:v>51823</c:v>
                </c:pt>
                <c:pt idx="1754">
                  <c:v>51830</c:v>
                </c:pt>
                <c:pt idx="1755">
                  <c:v>51837</c:v>
                </c:pt>
                <c:pt idx="1756">
                  <c:v>51844</c:v>
                </c:pt>
                <c:pt idx="1757">
                  <c:v>51851</c:v>
                </c:pt>
                <c:pt idx="1758">
                  <c:v>51858</c:v>
                </c:pt>
                <c:pt idx="1759">
                  <c:v>51866</c:v>
                </c:pt>
                <c:pt idx="1760">
                  <c:v>51873</c:v>
                </c:pt>
                <c:pt idx="1761">
                  <c:v>51880</c:v>
                </c:pt>
                <c:pt idx="1762">
                  <c:v>51887</c:v>
                </c:pt>
                <c:pt idx="1763">
                  <c:v>51894</c:v>
                </c:pt>
                <c:pt idx="1764">
                  <c:v>51901</c:v>
                </c:pt>
                <c:pt idx="1765">
                  <c:v>51908</c:v>
                </c:pt>
                <c:pt idx="1766">
                  <c:v>51915</c:v>
                </c:pt>
                <c:pt idx="1767">
                  <c:v>51922</c:v>
                </c:pt>
                <c:pt idx="1768">
                  <c:v>51929</c:v>
                </c:pt>
                <c:pt idx="1769">
                  <c:v>51936</c:v>
                </c:pt>
                <c:pt idx="1770">
                  <c:v>51943</c:v>
                </c:pt>
                <c:pt idx="1771">
                  <c:v>51950</c:v>
                </c:pt>
                <c:pt idx="1772">
                  <c:v>51957</c:v>
                </c:pt>
                <c:pt idx="1773">
                  <c:v>51966</c:v>
                </c:pt>
                <c:pt idx="1774">
                  <c:v>51973</c:v>
                </c:pt>
                <c:pt idx="1775">
                  <c:v>51980</c:v>
                </c:pt>
                <c:pt idx="1776">
                  <c:v>51988</c:v>
                </c:pt>
                <c:pt idx="1777">
                  <c:v>51994</c:v>
                </c:pt>
                <c:pt idx="1778">
                  <c:v>52001</c:v>
                </c:pt>
                <c:pt idx="1779">
                  <c:v>52008</c:v>
                </c:pt>
                <c:pt idx="1780">
                  <c:v>52015</c:v>
                </c:pt>
                <c:pt idx="1781">
                  <c:v>52022</c:v>
                </c:pt>
                <c:pt idx="1782">
                  <c:v>52029</c:v>
                </c:pt>
                <c:pt idx="1783">
                  <c:v>52036</c:v>
                </c:pt>
                <c:pt idx="1784">
                  <c:v>52043</c:v>
                </c:pt>
                <c:pt idx="1785">
                  <c:v>52050</c:v>
                </c:pt>
                <c:pt idx="1786">
                  <c:v>52057</c:v>
                </c:pt>
                <c:pt idx="1787">
                  <c:v>52064</c:v>
                </c:pt>
                <c:pt idx="1788">
                  <c:v>52071</c:v>
                </c:pt>
                <c:pt idx="1789">
                  <c:v>52078</c:v>
                </c:pt>
                <c:pt idx="1790">
                  <c:v>52085</c:v>
                </c:pt>
                <c:pt idx="1791">
                  <c:v>52092</c:v>
                </c:pt>
                <c:pt idx="1792">
                  <c:v>52099</c:v>
                </c:pt>
                <c:pt idx="1793">
                  <c:v>52106</c:v>
                </c:pt>
                <c:pt idx="1794">
                  <c:v>52113</c:v>
                </c:pt>
                <c:pt idx="1795">
                  <c:v>52120</c:v>
                </c:pt>
                <c:pt idx="1796">
                  <c:v>52127</c:v>
                </c:pt>
                <c:pt idx="1797">
                  <c:v>52134</c:v>
                </c:pt>
                <c:pt idx="1798">
                  <c:v>52141</c:v>
                </c:pt>
                <c:pt idx="1799">
                  <c:v>52148</c:v>
                </c:pt>
                <c:pt idx="1800">
                  <c:v>52155</c:v>
                </c:pt>
                <c:pt idx="1801">
                  <c:v>52162</c:v>
                </c:pt>
                <c:pt idx="1802">
                  <c:v>52169</c:v>
                </c:pt>
                <c:pt idx="1803">
                  <c:v>52176</c:v>
                </c:pt>
                <c:pt idx="1804">
                  <c:v>52183</c:v>
                </c:pt>
                <c:pt idx="1805">
                  <c:v>52190</c:v>
                </c:pt>
                <c:pt idx="1806">
                  <c:v>52197</c:v>
                </c:pt>
                <c:pt idx="1807">
                  <c:v>52204</c:v>
                </c:pt>
                <c:pt idx="1808">
                  <c:v>52211</c:v>
                </c:pt>
                <c:pt idx="1809">
                  <c:v>52218</c:v>
                </c:pt>
                <c:pt idx="1810">
                  <c:v>52229</c:v>
                </c:pt>
                <c:pt idx="1811">
                  <c:v>52233</c:v>
                </c:pt>
                <c:pt idx="1812">
                  <c:v>52239</c:v>
                </c:pt>
                <c:pt idx="1813">
                  <c:v>52246</c:v>
                </c:pt>
                <c:pt idx="1814">
                  <c:v>52253</c:v>
                </c:pt>
                <c:pt idx="1815">
                  <c:v>52260</c:v>
                </c:pt>
                <c:pt idx="1816">
                  <c:v>52267</c:v>
                </c:pt>
                <c:pt idx="1817">
                  <c:v>52274</c:v>
                </c:pt>
                <c:pt idx="1818">
                  <c:v>52281</c:v>
                </c:pt>
                <c:pt idx="1819">
                  <c:v>52288</c:v>
                </c:pt>
                <c:pt idx="1820">
                  <c:v>52295</c:v>
                </c:pt>
                <c:pt idx="1821">
                  <c:v>52302</c:v>
                </c:pt>
                <c:pt idx="1822">
                  <c:v>52309</c:v>
                </c:pt>
                <c:pt idx="1823">
                  <c:v>52316</c:v>
                </c:pt>
                <c:pt idx="1824">
                  <c:v>52323</c:v>
                </c:pt>
                <c:pt idx="1825">
                  <c:v>52330</c:v>
                </c:pt>
                <c:pt idx="1826">
                  <c:v>52337</c:v>
                </c:pt>
                <c:pt idx="1827">
                  <c:v>52344</c:v>
                </c:pt>
                <c:pt idx="1828">
                  <c:v>52351</c:v>
                </c:pt>
                <c:pt idx="1829">
                  <c:v>52358</c:v>
                </c:pt>
                <c:pt idx="1830">
                  <c:v>52365</c:v>
                </c:pt>
                <c:pt idx="1831">
                  <c:v>52372</c:v>
                </c:pt>
                <c:pt idx="1832">
                  <c:v>52379</c:v>
                </c:pt>
                <c:pt idx="1833">
                  <c:v>52386</c:v>
                </c:pt>
                <c:pt idx="1834">
                  <c:v>52393</c:v>
                </c:pt>
                <c:pt idx="1835">
                  <c:v>52400</c:v>
                </c:pt>
                <c:pt idx="1836">
                  <c:v>52407</c:v>
                </c:pt>
                <c:pt idx="1837">
                  <c:v>52414</c:v>
                </c:pt>
                <c:pt idx="1838">
                  <c:v>52421</c:v>
                </c:pt>
                <c:pt idx="1839">
                  <c:v>52428</c:v>
                </c:pt>
                <c:pt idx="1840">
                  <c:v>52435</c:v>
                </c:pt>
                <c:pt idx="1841">
                  <c:v>52442</c:v>
                </c:pt>
                <c:pt idx="1842">
                  <c:v>52449</c:v>
                </c:pt>
                <c:pt idx="1843">
                  <c:v>52456</c:v>
                </c:pt>
                <c:pt idx="1844">
                  <c:v>52463</c:v>
                </c:pt>
                <c:pt idx="1845">
                  <c:v>52470</c:v>
                </c:pt>
                <c:pt idx="1846">
                  <c:v>52477</c:v>
                </c:pt>
                <c:pt idx="1847">
                  <c:v>52484</c:v>
                </c:pt>
                <c:pt idx="1848">
                  <c:v>52491</c:v>
                </c:pt>
                <c:pt idx="1849">
                  <c:v>52498</c:v>
                </c:pt>
                <c:pt idx="1850">
                  <c:v>52505</c:v>
                </c:pt>
                <c:pt idx="1851">
                  <c:v>52512</c:v>
                </c:pt>
                <c:pt idx="1852">
                  <c:v>52519</c:v>
                </c:pt>
                <c:pt idx="1853">
                  <c:v>52526</c:v>
                </c:pt>
                <c:pt idx="1854">
                  <c:v>52533</c:v>
                </c:pt>
                <c:pt idx="1855">
                  <c:v>52540</c:v>
                </c:pt>
                <c:pt idx="1856">
                  <c:v>52547</c:v>
                </c:pt>
                <c:pt idx="1857">
                  <c:v>52554</c:v>
                </c:pt>
                <c:pt idx="1858">
                  <c:v>52561</c:v>
                </c:pt>
                <c:pt idx="1859">
                  <c:v>52568</c:v>
                </c:pt>
                <c:pt idx="1860">
                  <c:v>52575</c:v>
                </c:pt>
                <c:pt idx="1861">
                  <c:v>52582</c:v>
                </c:pt>
                <c:pt idx="1862">
                  <c:v>52589</c:v>
                </c:pt>
                <c:pt idx="1863">
                  <c:v>52596</c:v>
                </c:pt>
                <c:pt idx="1864">
                  <c:v>52603</c:v>
                </c:pt>
                <c:pt idx="1865">
                  <c:v>52610</c:v>
                </c:pt>
                <c:pt idx="1866">
                  <c:v>52617</c:v>
                </c:pt>
                <c:pt idx="1867">
                  <c:v>52624</c:v>
                </c:pt>
                <c:pt idx="1868">
                  <c:v>52631</c:v>
                </c:pt>
                <c:pt idx="1869">
                  <c:v>52638</c:v>
                </c:pt>
                <c:pt idx="1870">
                  <c:v>52645</c:v>
                </c:pt>
                <c:pt idx="1871">
                  <c:v>52652</c:v>
                </c:pt>
                <c:pt idx="1872">
                  <c:v>52659</c:v>
                </c:pt>
                <c:pt idx="1873">
                  <c:v>52666</c:v>
                </c:pt>
                <c:pt idx="1874">
                  <c:v>52673</c:v>
                </c:pt>
                <c:pt idx="1875">
                  <c:v>52680</c:v>
                </c:pt>
                <c:pt idx="1876">
                  <c:v>52687</c:v>
                </c:pt>
                <c:pt idx="1877">
                  <c:v>52694</c:v>
                </c:pt>
                <c:pt idx="1878">
                  <c:v>52701</c:v>
                </c:pt>
                <c:pt idx="1879">
                  <c:v>52708</c:v>
                </c:pt>
                <c:pt idx="1880">
                  <c:v>52715</c:v>
                </c:pt>
                <c:pt idx="1881">
                  <c:v>52722</c:v>
                </c:pt>
                <c:pt idx="1882">
                  <c:v>52729</c:v>
                </c:pt>
                <c:pt idx="1883">
                  <c:v>52736</c:v>
                </c:pt>
                <c:pt idx="1884">
                  <c:v>52743</c:v>
                </c:pt>
                <c:pt idx="1885">
                  <c:v>52750</c:v>
                </c:pt>
                <c:pt idx="1886">
                  <c:v>52757</c:v>
                </c:pt>
                <c:pt idx="1887">
                  <c:v>52764</c:v>
                </c:pt>
                <c:pt idx="1888">
                  <c:v>52771</c:v>
                </c:pt>
                <c:pt idx="1889">
                  <c:v>52778</c:v>
                </c:pt>
                <c:pt idx="1890">
                  <c:v>52785</c:v>
                </c:pt>
                <c:pt idx="1891">
                  <c:v>52792</c:v>
                </c:pt>
                <c:pt idx="1892">
                  <c:v>52799</c:v>
                </c:pt>
                <c:pt idx="1893">
                  <c:v>52806</c:v>
                </c:pt>
                <c:pt idx="1894">
                  <c:v>52813</c:v>
                </c:pt>
                <c:pt idx="1895">
                  <c:v>52820</c:v>
                </c:pt>
                <c:pt idx="1896">
                  <c:v>52827</c:v>
                </c:pt>
                <c:pt idx="1897">
                  <c:v>52834</c:v>
                </c:pt>
                <c:pt idx="1898">
                  <c:v>52841</c:v>
                </c:pt>
                <c:pt idx="1899">
                  <c:v>52848</c:v>
                </c:pt>
                <c:pt idx="1900">
                  <c:v>52855</c:v>
                </c:pt>
                <c:pt idx="1901">
                  <c:v>52862</c:v>
                </c:pt>
                <c:pt idx="1902">
                  <c:v>52869</c:v>
                </c:pt>
                <c:pt idx="1903">
                  <c:v>52876</c:v>
                </c:pt>
                <c:pt idx="1904">
                  <c:v>52883</c:v>
                </c:pt>
                <c:pt idx="1905">
                  <c:v>52890</c:v>
                </c:pt>
                <c:pt idx="1906">
                  <c:v>52897</c:v>
                </c:pt>
                <c:pt idx="1907">
                  <c:v>52904</c:v>
                </c:pt>
                <c:pt idx="1908">
                  <c:v>52911</c:v>
                </c:pt>
                <c:pt idx="1909">
                  <c:v>52918</c:v>
                </c:pt>
                <c:pt idx="1910">
                  <c:v>52925</c:v>
                </c:pt>
                <c:pt idx="1911">
                  <c:v>52932</c:v>
                </c:pt>
                <c:pt idx="1912">
                  <c:v>52939</c:v>
                </c:pt>
                <c:pt idx="1913">
                  <c:v>52946</c:v>
                </c:pt>
                <c:pt idx="1914">
                  <c:v>52953</c:v>
                </c:pt>
                <c:pt idx="1915">
                  <c:v>52960</c:v>
                </c:pt>
                <c:pt idx="1916">
                  <c:v>52967</c:v>
                </c:pt>
                <c:pt idx="1917">
                  <c:v>52974</c:v>
                </c:pt>
                <c:pt idx="1918">
                  <c:v>52981</c:v>
                </c:pt>
                <c:pt idx="1919">
                  <c:v>52988</c:v>
                </c:pt>
                <c:pt idx="1920">
                  <c:v>52995</c:v>
                </c:pt>
                <c:pt idx="1921">
                  <c:v>53002</c:v>
                </c:pt>
                <c:pt idx="1922">
                  <c:v>53009</c:v>
                </c:pt>
                <c:pt idx="1923">
                  <c:v>53016</c:v>
                </c:pt>
                <c:pt idx="1924">
                  <c:v>53023</c:v>
                </c:pt>
                <c:pt idx="1925">
                  <c:v>53030</c:v>
                </c:pt>
                <c:pt idx="1926">
                  <c:v>53037</c:v>
                </c:pt>
                <c:pt idx="1927">
                  <c:v>53044</c:v>
                </c:pt>
                <c:pt idx="1928">
                  <c:v>53051</c:v>
                </c:pt>
                <c:pt idx="1929">
                  <c:v>53058</c:v>
                </c:pt>
                <c:pt idx="1930">
                  <c:v>53065</c:v>
                </c:pt>
                <c:pt idx="1931">
                  <c:v>53072</c:v>
                </c:pt>
                <c:pt idx="1932">
                  <c:v>53079</c:v>
                </c:pt>
                <c:pt idx="1933">
                  <c:v>53086</c:v>
                </c:pt>
                <c:pt idx="1934">
                  <c:v>53093</c:v>
                </c:pt>
                <c:pt idx="1935">
                  <c:v>53100</c:v>
                </c:pt>
                <c:pt idx="1936">
                  <c:v>53107</c:v>
                </c:pt>
                <c:pt idx="1937">
                  <c:v>53114</c:v>
                </c:pt>
                <c:pt idx="1938">
                  <c:v>53121</c:v>
                </c:pt>
                <c:pt idx="1939">
                  <c:v>53128</c:v>
                </c:pt>
                <c:pt idx="1940">
                  <c:v>53135</c:v>
                </c:pt>
                <c:pt idx="1941">
                  <c:v>53142</c:v>
                </c:pt>
                <c:pt idx="1942">
                  <c:v>53149</c:v>
                </c:pt>
                <c:pt idx="1943">
                  <c:v>53156</c:v>
                </c:pt>
                <c:pt idx="1944">
                  <c:v>53163</c:v>
                </c:pt>
                <c:pt idx="1945">
                  <c:v>53170</c:v>
                </c:pt>
                <c:pt idx="1946">
                  <c:v>53177</c:v>
                </c:pt>
                <c:pt idx="1947">
                  <c:v>53184</c:v>
                </c:pt>
                <c:pt idx="1948">
                  <c:v>53191</c:v>
                </c:pt>
                <c:pt idx="1949">
                  <c:v>53198</c:v>
                </c:pt>
                <c:pt idx="1950">
                  <c:v>53205</c:v>
                </c:pt>
                <c:pt idx="1951">
                  <c:v>53212</c:v>
                </c:pt>
                <c:pt idx="1952">
                  <c:v>53219</c:v>
                </c:pt>
                <c:pt idx="1953">
                  <c:v>53226</c:v>
                </c:pt>
                <c:pt idx="1954">
                  <c:v>53233</c:v>
                </c:pt>
                <c:pt idx="1955">
                  <c:v>53240</c:v>
                </c:pt>
                <c:pt idx="1956">
                  <c:v>53247</c:v>
                </c:pt>
                <c:pt idx="1957">
                  <c:v>53254</c:v>
                </c:pt>
                <c:pt idx="1958">
                  <c:v>53261</c:v>
                </c:pt>
                <c:pt idx="1959">
                  <c:v>53268</c:v>
                </c:pt>
                <c:pt idx="1960">
                  <c:v>53275</c:v>
                </c:pt>
                <c:pt idx="1961">
                  <c:v>53282</c:v>
                </c:pt>
                <c:pt idx="1962">
                  <c:v>53289</c:v>
                </c:pt>
                <c:pt idx="1963">
                  <c:v>53296</c:v>
                </c:pt>
                <c:pt idx="1964">
                  <c:v>53303</c:v>
                </c:pt>
                <c:pt idx="1965">
                  <c:v>53310</c:v>
                </c:pt>
                <c:pt idx="1966">
                  <c:v>53317</c:v>
                </c:pt>
                <c:pt idx="1967">
                  <c:v>53325</c:v>
                </c:pt>
                <c:pt idx="1968">
                  <c:v>53332</c:v>
                </c:pt>
                <c:pt idx="1969">
                  <c:v>53339</c:v>
                </c:pt>
                <c:pt idx="1970">
                  <c:v>53346</c:v>
                </c:pt>
                <c:pt idx="1971">
                  <c:v>53353</c:v>
                </c:pt>
                <c:pt idx="1972">
                  <c:v>53360</c:v>
                </c:pt>
                <c:pt idx="1973">
                  <c:v>53367</c:v>
                </c:pt>
                <c:pt idx="1974">
                  <c:v>53374</c:v>
                </c:pt>
                <c:pt idx="1975">
                  <c:v>53381</c:v>
                </c:pt>
                <c:pt idx="1976">
                  <c:v>53388</c:v>
                </c:pt>
                <c:pt idx="1977">
                  <c:v>53395</c:v>
                </c:pt>
                <c:pt idx="1978">
                  <c:v>53402</c:v>
                </c:pt>
                <c:pt idx="1979">
                  <c:v>53413</c:v>
                </c:pt>
                <c:pt idx="1980">
                  <c:v>53416</c:v>
                </c:pt>
                <c:pt idx="1981">
                  <c:v>53423</c:v>
                </c:pt>
                <c:pt idx="1982">
                  <c:v>53430</c:v>
                </c:pt>
                <c:pt idx="1983">
                  <c:v>53437</c:v>
                </c:pt>
                <c:pt idx="1984">
                  <c:v>53444</c:v>
                </c:pt>
                <c:pt idx="1985">
                  <c:v>53451</c:v>
                </c:pt>
                <c:pt idx="1986">
                  <c:v>53458</c:v>
                </c:pt>
                <c:pt idx="1987">
                  <c:v>53465</c:v>
                </c:pt>
                <c:pt idx="1988">
                  <c:v>53472</c:v>
                </c:pt>
                <c:pt idx="1989">
                  <c:v>53479</c:v>
                </c:pt>
                <c:pt idx="1990">
                  <c:v>53486</c:v>
                </c:pt>
                <c:pt idx="1991">
                  <c:v>53493</c:v>
                </c:pt>
                <c:pt idx="1992">
                  <c:v>53500</c:v>
                </c:pt>
                <c:pt idx="1993">
                  <c:v>53507</c:v>
                </c:pt>
                <c:pt idx="1994">
                  <c:v>53514</c:v>
                </c:pt>
                <c:pt idx="1995">
                  <c:v>53521</c:v>
                </c:pt>
                <c:pt idx="1996">
                  <c:v>53528</c:v>
                </c:pt>
                <c:pt idx="1997">
                  <c:v>53535</c:v>
                </c:pt>
                <c:pt idx="1998">
                  <c:v>53542</c:v>
                </c:pt>
                <c:pt idx="1999">
                  <c:v>53549</c:v>
                </c:pt>
                <c:pt idx="2000">
                  <c:v>53556</c:v>
                </c:pt>
                <c:pt idx="2001">
                  <c:v>53563</c:v>
                </c:pt>
                <c:pt idx="2002">
                  <c:v>53570</c:v>
                </c:pt>
                <c:pt idx="2003">
                  <c:v>53577</c:v>
                </c:pt>
                <c:pt idx="2004">
                  <c:v>53584</c:v>
                </c:pt>
                <c:pt idx="2005">
                  <c:v>53591</c:v>
                </c:pt>
                <c:pt idx="2006">
                  <c:v>53598</c:v>
                </c:pt>
                <c:pt idx="2007">
                  <c:v>53605</c:v>
                </c:pt>
                <c:pt idx="2008">
                  <c:v>53612</c:v>
                </c:pt>
                <c:pt idx="2009">
                  <c:v>53619</c:v>
                </c:pt>
                <c:pt idx="2010">
                  <c:v>53626</c:v>
                </c:pt>
                <c:pt idx="2011">
                  <c:v>53633</c:v>
                </c:pt>
                <c:pt idx="2012">
                  <c:v>53640</c:v>
                </c:pt>
                <c:pt idx="2013">
                  <c:v>53647</c:v>
                </c:pt>
                <c:pt idx="2014">
                  <c:v>53654</c:v>
                </c:pt>
                <c:pt idx="2015">
                  <c:v>53661</c:v>
                </c:pt>
                <c:pt idx="2016">
                  <c:v>53668</c:v>
                </c:pt>
                <c:pt idx="2017">
                  <c:v>53675</c:v>
                </c:pt>
                <c:pt idx="2018">
                  <c:v>53682</c:v>
                </c:pt>
                <c:pt idx="2019">
                  <c:v>53692</c:v>
                </c:pt>
                <c:pt idx="2020">
                  <c:v>53699</c:v>
                </c:pt>
                <c:pt idx="2021">
                  <c:v>53706</c:v>
                </c:pt>
                <c:pt idx="2022">
                  <c:v>53713</c:v>
                </c:pt>
                <c:pt idx="2023">
                  <c:v>53720</c:v>
                </c:pt>
                <c:pt idx="2024">
                  <c:v>53727</c:v>
                </c:pt>
                <c:pt idx="2025">
                  <c:v>53734</c:v>
                </c:pt>
                <c:pt idx="2026">
                  <c:v>53741</c:v>
                </c:pt>
                <c:pt idx="2027">
                  <c:v>53748</c:v>
                </c:pt>
                <c:pt idx="2028">
                  <c:v>53755</c:v>
                </c:pt>
                <c:pt idx="2029">
                  <c:v>53762</c:v>
                </c:pt>
                <c:pt idx="2030">
                  <c:v>53769</c:v>
                </c:pt>
                <c:pt idx="2031">
                  <c:v>53776</c:v>
                </c:pt>
                <c:pt idx="2032">
                  <c:v>53783</c:v>
                </c:pt>
                <c:pt idx="2033">
                  <c:v>53790</c:v>
                </c:pt>
                <c:pt idx="2034">
                  <c:v>53799</c:v>
                </c:pt>
                <c:pt idx="2035">
                  <c:v>53804</c:v>
                </c:pt>
                <c:pt idx="2036">
                  <c:v>53811</c:v>
                </c:pt>
                <c:pt idx="2037">
                  <c:v>53818</c:v>
                </c:pt>
                <c:pt idx="2038">
                  <c:v>53825</c:v>
                </c:pt>
                <c:pt idx="2039">
                  <c:v>53832</c:v>
                </c:pt>
                <c:pt idx="2040">
                  <c:v>53839</c:v>
                </c:pt>
                <c:pt idx="2041">
                  <c:v>53846</c:v>
                </c:pt>
                <c:pt idx="2042">
                  <c:v>53853</c:v>
                </c:pt>
                <c:pt idx="2043">
                  <c:v>53860</c:v>
                </c:pt>
                <c:pt idx="2044">
                  <c:v>53867</c:v>
                </c:pt>
                <c:pt idx="2045">
                  <c:v>53874</c:v>
                </c:pt>
                <c:pt idx="2046">
                  <c:v>53881</c:v>
                </c:pt>
                <c:pt idx="2047">
                  <c:v>53888</c:v>
                </c:pt>
                <c:pt idx="2048">
                  <c:v>53895</c:v>
                </c:pt>
                <c:pt idx="2049">
                  <c:v>53902</c:v>
                </c:pt>
                <c:pt idx="2050">
                  <c:v>53909</c:v>
                </c:pt>
                <c:pt idx="2051">
                  <c:v>53916</c:v>
                </c:pt>
                <c:pt idx="2052">
                  <c:v>53923</c:v>
                </c:pt>
                <c:pt idx="2053">
                  <c:v>53930</c:v>
                </c:pt>
                <c:pt idx="2054">
                  <c:v>53937</c:v>
                </c:pt>
                <c:pt idx="2055">
                  <c:v>53944</c:v>
                </c:pt>
                <c:pt idx="2056">
                  <c:v>53951</c:v>
                </c:pt>
                <c:pt idx="2057">
                  <c:v>53958</c:v>
                </c:pt>
                <c:pt idx="2058">
                  <c:v>53965</c:v>
                </c:pt>
                <c:pt idx="2059">
                  <c:v>53972</c:v>
                </c:pt>
                <c:pt idx="2060">
                  <c:v>53979</c:v>
                </c:pt>
                <c:pt idx="2061">
                  <c:v>53986</c:v>
                </c:pt>
                <c:pt idx="2062">
                  <c:v>53993</c:v>
                </c:pt>
                <c:pt idx="2063">
                  <c:v>54000</c:v>
                </c:pt>
                <c:pt idx="2064">
                  <c:v>54007</c:v>
                </c:pt>
                <c:pt idx="2065">
                  <c:v>54014</c:v>
                </c:pt>
                <c:pt idx="2066">
                  <c:v>54021</c:v>
                </c:pt>
                <c:pt idx="2067">
                  <c:v>54028</c:v>
                </c:pt>
                <c:pt idx="2068">
                  <c:v>54035</c:v>
                </c:pt>
                <c:pt idx="2069">
                  <c:v>54042</c:v>
                </c:pt>
                <c:pt idx="2070">
                  <c:v>54049</c:v>
                </c:pt>
                <c:pt idx="2071">
                  <c:v>54057</c:v>
                </c:pt>
                <c:pt idx="2072">
                  <c:v>54064</c:v>
                </c:pt>
                <c:pt idx="2073">
                  <c:v>54071</c:v>
                </c:pt>
                <c:pt idx="2074">
                  <c:v>54078</c:v>
                </c:pt>
                <c:pt idx="2075">
                  <c:v>54085</c:v>
                </c:pt>
                <c:pt idx="2076">
                  <c:v>54092</c:v>
                </c:pt>
                <c:pt idx="2077">
                  <c:v>54099</c:v>
                </c:pt>
                <c:pt idx="2078">
                  <c:v>54106</c:v>
                </c:pt>
                <c:pt idx="2079">
                  <c:v>54113</c:v>
                </c:pt>
                <c:pt idx="2080">
                  <c:v>54120</c:v>
                </c:pt>
                <c:pt idx="2081">
                  <c:v>54127</c:v>
                </c:pt>
                <c:pt idx="2082">
                  <c:v>54134</c:v>
                </c:pt>
                <c:pt idx="2083">
                  <c:v>54141</c:v>
                </c:pt>
                <c:pt idx="2084">
                  <c:v>54148</c:v>
                </c:pt>
                <c:pt idx="2085">
                  <c:v>54157</c:v>
                </c:pt>
                <c:pt idx="2086">
                  <c:v>54164</c:v>
                </c:pt>
                <c:pt idx="2087">
                  <c:v>54171</c:v>
                </c:pt>
                <c:pt idx="2088">
                  <c:v>54178</c:v>
                </c:pt>
                <c:pt idx="2089">
                  <c:v>54185</c:v>
                </c:pt>
                <c:pt idx="2090">
                  <c:v>54192</c:v>
                </c:pt>
                <c:pt idx="2091">
                  <c:v>54199</c:v>
                </c:pt>
                <c:pt idx="2092">
                  <c:v>54206</c:v>
                </c:pt>
                <c:pt idx="2093">
                  <c:v>54213</c:v>
                </c:pt>
                <c:pt idx="2094">
                  <c:v>54220</c:v>
                </c:pt>
                <c:pt idx="2095">
                  <c:v>54227</c:v>
                </c:pt>
                <c:pt idx="2096">
                  <c:v>54234</c:v>
                </c:pt>
                <c:pt idx="2097">
                  <c:v>54241</c:v>
                </c:pt>
                <c:pt idx="2098">
                  <c:v>54248</c:v>
                </c:pt>
                <c:pt idx="2099">
                  <c:v>54255</c:v>
                </c:pt>
                <c:pt idx="2100">
                  <c:v>54262</c:v>
                </c:pt>
                <c:pt idx="2101">
                  <c:v>54269</c:v>
                </c:pt>
                <c:pt idx="2102">
                  <c:v>54276</c:v>
                </c:pt>
                <c:pt idx="2103">
                  <c:v>54283</c:v>
                </c:pt>
                <c:pt idx="2104">
                  <c:v>54290</c:v>
                </c:pt>
                <c:pt idx="2105">
                  <c:v>54297</c:v>
                </c:pt>
                <c:pt idx="2106">
                  <c:v>54304</c:v>
                </c:pt>
                <c:pt idx="2107">
                  <c:v>54311</c:v>
                </c:pt>
                <c:pt idx="2108">
                  <c:v>54318</c:v>
                </c:pt>
                <c:pt idx="2109">
                  <c:v>54325</c:v>
                </c:pt>
                <c:pt idx="2110">
                  <c:v>54332</c:v>
                </c:pt>
                <c:pt idx="2111">
                  <c:v>54339</c:v>
                </c:pt>
                <c:pt idx="2112">
                  <c:v>54346</c:v>
                </c:pt>
                <c:pt idx="2113">
                  <c:v>54353</c:v>
                </c:pt>
                <c:pt idx="2114">
                  <c:v>54360</c:v>
                </c:pt>
                <c:pt idx="2115">
                  <c:v>54367</c:v>
                </c:pt>
                <c:pt idx="2116">
                  <c:v>54374</c:v>
                </c:pt>
                <c:pt idx="2117">
                  <c:v>54381</c:v>
                </c:pt>
                <c:pt idx="2118">
                  <c:v>54388</c:v>
                </c:pt>
                <c:pt idx="2119">
                  <c:v>54395</c:v>
                </c:pt>
                <c:pt idx="2120">
                  <c:v>54402</c:v>
                </c:pt>
                <c:pt idx="2121">
                  <c:v>54409</c:v>
                </c:pt>
                <c:pt idx="2122">
                  <c:v>54416</c:v>
                </c:pt>
                <c:pt idx="2123">
                  <c:v>54423</c:v>
                </c:pt>
                <c:pt idx="2124">
                  <c:v>54430</c:v>
                </c:pt>
                <c:pt idx="2125">
                  <c:v>54437</c:v>
                </c:pt>
                <c:pt idx="2126">
                  <c:v>54444</c:v>
                </c:pt>
                <c:pt idx="2127">
                  <c:v>54451</c:v>
                </c:pt>
                <c:pt idx="2128">
                  <c:v>54458</c:v>
                </c:pt>
                <c:pt idx="2129">
                  <c:v>54465</c:v>
                </c:pt>
                <c:pt idx="2130">
                  <c:v>54472</c:v>
                </c:pt>
                <c:pt idx="2131">
                  <c:v>54479</c:v>
                </c:pt>
                <c:pt idx="2132">
                  <c:v>54486</c:v>
                </c:pt>
                <c:pt idx="2133">
                  <c:v>54493</c:v>
                </c:pt>
                <c:pt idx="2134">
                  <c:v>54500</c:v>
                </c:pt>
                <c:pt idx="2135">
                  <c:v>54507</c:v>
                </c:pt>
                <c:pt idx="2136">
                  <c:v>54514</c:v>
                </c:pt>
                <c:pt idx="2137">
                  <c:v>54521</c:v>
                </c:pt>
                <c:pt idx="2138">
                  <c:v>54528</c:v>
                </c:pt>
                <c:pt idx="2139">
                  <c:v>54535</c:v>
                </c:pt>
                <c:pt idx="2140">
                  <c:v>54542</c:v>
                </c:pt>
                <c:pt idx="2141">
                  <c:v>54549</c:v>
                </c:pt>
                <c:pt idx="2142">
                  <c:v>54556</c:v>
                </c:pt>
                <c:pt idx="2143">
                  <c:v>54563</c:v>
                </c:pt>
                <c:pt idx="2144">
                  <c:v>54570</c:v>
                </c:pt>
                <c:pt idx="2145">
                  <c:v>54577</c:v>
                </c:pt>
                <c:pt idx="2146">
                  <c:v>54584</c:v>
                </c:pt>
                <c:pt idx="2147">
                  <c:v>54591</c:v>
                </c:pt>
                <c:pt idx="2148">
                  <c:v>54598</c:v>
                </c:pt>
                <c:pt idx="2149">
                  <c:v>54605</c:v>
                </c:pt>
                <c:pt idx="2150">
                  <c:v>54612</c:v>
                </c:pt>
                <c:pt idx="2151">
                  <c:v>54619</c:v>
                </c:pt>
                <c:pt idx="2152">
                  <c:v>54626</c:v>
                </c:pt>
                <c:pt idx="2153">
                  <c:v>54633</c:v>
                </c:pt>
                <c:pt idx="2154">
                  <c:v>54640</c:v>
                </c:pt>
                <c:pt idx="2155">
                  <c:v>54647</c:v>
                </c:pt>
                <c:pt idx="2156">
                  <c:v>54654</c:v>
                </c:pt>
                <c:pt idx="2157">
                  <c:v>54661</c:v>
                </c:pt>
                <c:pt idx="2158">
                  <c:v>54668</c:v>
                </c:pt>
                <c:pt idx="2159">
                  <c:v>54675</c:v>
                </c:pt>
                <c:pt idx="2160">
                  <c:v>54682</c:v>
                </c:pt>
                <c:pt idx="2161">
                  <c:v>54689</c:v>
                </c:pt>
                <c:pt idx="2162">
                  <c:v>54696</c:v>
                </c:pt>
                <c:pt idx="2163">
                  <c:v>54703</c:v>
                </c:pt>
                <c:pt idx="2164">
                  <c:v>54710</c:v>
                </c:pt>
                <c:pt idx="2165">
                  <c:v>54717</c:v>
                </c:pt>
                <c:pt idx="2166">
                  <c:v>54724</c:v>
                </c:pt>
                <c:pt idx="2167">
                  <c:v>54731</c:v>
                </c:pt>
                <c:pt idx="2168">
                  <c:v>54738</c:v>
                </c:pt>
                <c:pt idx="2169">
                  <c:v>54745</c:v>
                </c:pt>
                <c:pt idx="2170">
                  <c:v>54752</c:v>
                </c:pt>
                <c:pt idx="2171">
                  <c:v>54759</c:v>
                </c:pt>
                <c:pt idx="2172">
                  <c:v>54766</c:v>
                </c:pt>
                <c:pt idx="2173">
                  <c:v>54773</c:v>
                </c:pt>
                <c:pt idx="2174">
                  <c:v>54780</c:v>
                </c:pt>
                <c:pt idx="2175">
                  <c:v>54787</c:v>
                </c:pt>
                <c:pt idx="2176">
                  <c:v>54794</c:v>
                </c:pt>
                <c:pt idx="2177">
                  <c:v>54801</c:v>
                </c:pt>
                <c:pt idx="2178">
                  <c:v>54808</c:v>
                </c:pt>
                <c:pt idx="2179">
                  <c:v>54815</c:v>
                </c:pt>
                <c:pt idx="2180">
                  <c:v>54822</c:v>
                </c:pt>
                <c:pt idx="2181">
                  <c:v>54829</c:v>
                </c:pt>
                <c:pt idx="2182">
                  <c:v>54836</c:v>
                </c:pt>
                <c:pt idx="2183">
                  <c:v>54843</c:v>
                </c:pt>
                <c:pt idx="2184">
                  <c:v>54850</c:v>
                </c:pt>
                <c:pt idx="2185">
                  <c:v>54857</c:v>
                </c:pt>
                <c:pt idx="2186">
                  <c:v>54864</c:v>
                </c:pt>
                <c:pt idx="2187">
                  <c:v>54871</c:v>
                </c:pt>
                <c:pt idx="2188">
                  <c:v>54878</c:v>
                </c:pt>
                <c:pt idx="2189">
                  <c:v>54885</c:v>
                </c:pt>
                <c:pt idx="2190">
                  <c:v>54892</c:v>
                </c:pt>
                <c:pt idx="2191">
                  <c:v>54899</c:v>
                </c:pt>
                <c:pt idx="2192">
                  <c:v>54906</c:v>
                </c:pt>
                <c:pt idx="2193">
                  <c:v>54913</c:v>
                </c:pt>
                <c:pt idx="2194">
                  <c:v>54920</c:v>
                </c:pt>
                <c:pt idx="2195">
                  <c:v>54927</c:v>
                </c:pt>
                <c:pt idx="2196">
                  <c:v>54934</c:v>
                </c:pt>
                <c:pt idx="2197">
                  <c:v>54941</c:v>
                </c:pt>
                <c:pt idx="2198">
                  <c:v>54948</c:v>
                </c:pt>
                <c:pt idx="2199">
                  <c:v>54955</c:v>
                </c:pt>
                <c:pt idx="2200">
                  <c:v>54962</c:v>
                </c:pt>
                <c:pt idx="2201">
                  <c:v>54969</c:v>
                </c:pt>
                <c:pt idx="2202">
                  <c:v>54976</c:v>
                </c:pt>
                <c:pt idx="2203">
                  <c:v>54983</c:v>
                </c:pt>
                <c:pt idx="2204">
                  <c:v>54990</c:v>
                </c:pt>
                <c:pt idx="2205">
                  <c:v>54997</c:v>
                </c:pt>
                <c:pt idx="2206">
                  <c:v>55004</c:v>
                </c:pt>
                <c:pt idx="2207">
                  <c:v>55011</c:v>
                </c:pt>
                <c:pt idx="2208">
                  <c:v>55018</c:v>
                </c:pt>
                <c:pt idx="2209">
                  <c:v>55025</c:v>
                </c:pt>
                <c:pt idx="2210">
                  <c:v>55032</c:v>
                </c:pt>
                <c:pt idx="2211">
                  <c:v>55039</c:v>
                </c:pt>
                <c:pt idx="2212">
                  <c:v>55046</c:v>
                </c:pt>
                <c:pt idx="2213">
                  <c:v>55053</c:v>
                </c:pt>
                <c:pt idx="2214">
                  <c:v>55060</c:v>
                </c:pt>
                <c:pt idx="2215">
                  <c:v>55067</c:v>
                </c:pt>
                <c:pt idx="2216">
                  <c:v>55074</c:v>
                </c:pt>
                <c:pt idx="2217">
                  <c:v>55081</c:v>
                </c:pt>
                <c:pt idx="2218">
                  <c:v>55088</c:v>
                </c:pt>
                <c:pt idx="2219">
                  <c:v>55095</c:v>
                </c:pt>
                <c:pt idx="2220">
                  <c:v>55102</c:v>
                </c:pt>
                <c:pt idx="2221">
                  <c:v>55109</c:v>
                </c:pt>
                <c:pt idx="2222">
                  <c:v>55116</c:v>
                </c:pt>
                <c:pt idx="2223">
                  <c:v>55123</c:v>
                </c:pt>
                <c:pt idx="2224">
                  <c:v>55130</c:v>
                </c:pt>
                <c:pt idx="2225">
                  <c:v>55137</c:v>
                </c:pt>
                <c:pt idx="2226">
                  <c:v>55144</c:v>
                </c:pt>
                <c:pt idx="2227">
                  <c:v>55151</c:v>
                </c:pt>
                <c:pt idx="2228">
                  <c:v>55158</c:v>
                </c:pt>
                <c:pt idx="2229">
                  <c:v>55165</c:v>
                </c:pt>
                <c:pt idx="2230">
                  <c:v>55172</c:v>
                </c:pt>
                <c:pt idx="2231">
                  <c:v>55179</c:v>
                </c:pt>
                <c:pt idx="2232">
                  <c:v>55186</c:v>
                </c:pt>
                <c:pt idx="2233">
                  <c:v>55193</c:v>
                </c:pt>
                <c:pt idx="2234">
                  <c:v>55200</c:v>
                </c:pt>
                <c:pt idx="2235">
                  <c:v>55207</c:v>
                </c:pt>
                <c:pt idx="2236">
                  <c:v>55214</c:v>
                </c:pt>
                <c:pt idx="2237">
                  <c:v>55221</c:v>
                </c:pt>
                <c:pt idx="2238">
                  <c:v>55228</c:v>
                </c:pt>
                <c:pt idx="2239">
                  <c:v>55235</c:v>
                </c:pt>
                <c:pt idx="2240">
                  <c:v>55242</c:v>
                </c:pt>
                <c:pt idx="2241">
                  <c:v>55249</c:v>
                </c:pt>
                <c:pt idx="2242">
                  <c:v>55256</c:v>
                </c:pt>
                <c:pt idx="2243">
                  <c:v>55263</c:v>
                </c:pt>
                <c:pt idx="2244">
                  <c:v>55270</c:v>
                </c:pt>
                <c:pt idx="2245">
                  <c:v>55277</c:v>
                </c:pt>
                <c:pt idx="2246">
                  <c:v>55284</c:v>
                </c:pt>
                <c:pt idx="2247">
                  <c:v>55291</c:v>
                </c:pt>
                <c:pt idx="2248">
                  <c:v>55298</c:v>
                </c:pt>
                <c:pt idx="2249">
                  <c:v>55305</c:v>
                </c:pt>
                <c:pt idx="2250">
                  <c:v>55312</c:v>
                </c:pt>
                <c:pt idx="2251">
                  <c:v>55319</c:v>
                </c:pt>
                <c:pt idx="2252">
                  <c:v>55326</c:v>
                </c:pt>
                <c:pt idx="2253">
                  <c:v>55333</c:v>
                </c:pt>
                <c:pt idx="2254">
                  <c:v>55340</c:v>
                </c:pt>
                <c:pt idx="2255">
                  <c:v>55347</c:v>
                </c:pt>
                <c:pt idx="2256">
                  <c:v>55354</c:v>
                </c:pt>
                <c:pt idx="2257">
                  <c:v>55361</c:v>
                </c:pt>
                <c:pt idx="2258">
                  <c:v>55368</c:v>
                </c:pt>
                <c:pt idx="2259">
                  <c:v>55375</c:v>
                </c:pt>
                <c:pt idx="2260">
                  <c:v>55382</c:v>
                </c:pt>
                <c:pt idx="2261">
                  <c:v>55389</c:v>
                </c:pt>
                <c:pt idx="2262">
                  <c:v>55396</c:v>
                </c:pt>
                <c:pt idx="2263">
                  <c:v>55403</c:v>
                </c:pt>
                <c:pt idx="2264">
                  <c:v>55410</c:v>
                </c:pt>
                <c:pt idx="2265">
                  <c:v>55417</c:v>
                </c:pt>
                <c:pt idx="2266">
                  <c:v>55424</c:v>
                </c:pt>
                <c:pt idx="2267">
                  <c:v>55431</c:v>
                </c:pt>
                <c:pt idx="2268">
                  <c:v>55438</c:v>
                </c:pt>
                <c:pt idx="2269">
                  <c:v>55445</c:v>
                </c:pt>
                <c:pt idx="2270">
                  <c:v>55452</c:v>
                </c:pt>
                <c:pt idx="2271">
                  <c:v>55459</c:v>
                </c:pt>
                <c:pt idx="2272">
                  <c:v>55466</c:v>
                </c:pt>
                <c:pt idx="2273">
                  <c:v>55473</c:v>
                </c:pt>
                <c:pt idx="2274">
                  <c:v>55480</c:v>
                </c:pt>
                <c:pt idx="2275">
                  <c:v>55487</c:v>
                </c:pt>
                <c:pt idx="2276">
                  <c:v>55494</c:v>
                </c:pt>
                <c:pt idx="2277">
                  <c:v>55501</c:v>
                </c:pt>
                <c:pt idx="2278">
                  <c:v>55508</c:v>
                </c:pt>
                <c:pt idx="2279">
                  <c:v>55516</c:v>
                </c:pt>
                <c:pt idx="2280">
                  <c:v>55523</c:v>
                </c:pt>
                <c:pt idx="2281">
                  <c:v>55530</c:v>
                </c:pt>
                <c:pt idx="2282">
                  <c:v>55537</c:v>
                </c:pt>
                <c:pt idx="2283">
                  <c:v>55544</c:v>
                </c:pt>
                <c:pt idx="2284">
                  <c:v>55551</c:v>
                </c:pt>
                <c:pt idx="2285">
                  <c:v>55558</c:v>
                </c:pt>
                <c:pt idx="2286">
                  <c:v>55565</c:v>
                </c:pt>
                <c:pt idx="2287">
                  <c:v>55572</c:v>
                </c:pt>
                <c:pt idx="2288">
                  <c:v>55579</c:v>
                </c:pt>
                <c:pt idx="2289">
                  <c:v>55586</c:v>
                </c:pt>
                <c:pt idx="2290">
                  <c:v>55593</c:v>
                </c:pt>
                <c:pt idx="2291">
                  <c:v>55600</c:v>
                </c:pt>
                <c:pt idx="2292">
                  <c:v>55607</c:v>
                </c:pt>
                <c:pt idx="2293">
                  <c:v>55614</c:v>
                </c:pt>
                <c:pt idx="2294">
                  <c:v>55621</c:v>
                </c:pt>
                <c:pt idx="2295">
                  <c:v>55632</c:v>
                </c:pt>
                <c:pt idx="2296">
                  <c:v>55635</c:v>
                </c:pt>
                <c:pt idx="2297">
                  <c:v>55645</c:v>
                </c:pt>
                <c:pt idx="2298">
                  <c:v>55652</c:v>
                </c:pt>
                <c:pt idx="2299">
                  <c:v>55659</c:v>
                </c:pt>
                <c:pt idx="2300">
                  <c:v>55666</c:v>
                </c:pt>
                <c:pt idx="2301">
                  <c:v>55673</c:v>
                </c:pt>
                <c:pt idx="2302">
                  <c:v>55680</c:v>
                </c:pt>
                <c:pt idx="2303">
                  <c:v>55687</c:v>
                </c:pt>
                <c:pt idx="2304">
                  <c:v>55694</c:v>
                </c:pt>
                <c:pt idx="2305">
                  <c:v>55701</c:v>
                </c:pt>
                <c:pt idx="2306">
                  <c:v>55708</c:v>
                </c:pt>
                <c:pt idx="2307">
                  <c:v>55715</c:v>
                </c:pt>
                <c:pt idx="2308">
                  <c:v>55722</c:v>
                </c:pt>
                <c:pt idx="2309">
                  <c:v>55729</c:v>
                </c:pt>
                <c:pt idx="2310">
                  <c:v>55736</c:v>
                </c:pt>
                <c:pt idx="2311">
                  <c:v>55743</c:v>
                </c:pt>
                <c:pt idx="2312">
                  <c:v>55750</c:v>
                </c:pt>
                <c:pt idx="2313">
                  <c:v>55757</c:v>
                </c:pt>
                <c:pt idx="2314">
                  <c:v>55764</c:v>
                </c:pt>
                <c:pt idx="2315">
                  <c:v>55771</c:v>
                </c:pt>
                <c:pt idx="2316">
                  <c:v>55778</c:v>
                </c:pt>
                <c:pt idx="2317">
                  <c:v>55785</c:v>
                </c:pt>
                <c:pt idx="2318">
                  <c:v>55792</c:v>
                </c:pt>
                <c:pt idx="2319">
                  <c:v>55799</c:v>
                </c:pt>
                <c:pt idx="2320">
                  <c:v>55806</c:v>
                </c:pt>
                <c:pt idx="2321">
                  <c:v>55813</c:v>
                </c:pt>
                <c:pt idx="2322">
                  <c:v>55820</c:v>
                </c:pt>
                <c:pt idx="2323">
                  <c:v>55827</c:v>
                </c:pt>
                <c:pt idx="2324">
                  <c:v>55834</c:v>
                </c:pt>
                <c:pt idx="2325">
                  <c:v>55841</c:v>
                </c:pt>
                <c:pt idx="2326">
                  <c:v>55848</c:v>
                </c:pt>
                <c:pt idx="2327">
                  <c:v>55855</c:v>
                </c:pt>
                <c:pt idx="2328">
                  <c:v>55862</c:v>
                </c:pt>
                <c:pt idx="2329">
                  <c:v>55869</c:v>
                </c:pt>
                <c:pt idx="2330">
                  <c:v>55876</c:v>
                </c:pt>
                <c:pt idx="2331">
                  <c:v>55884</c:v>
                </c:pt>
                <c:pt idx="2332">
                  <c:v>55891</c:v>
                </c:pt>
                <c:pt idx="2333">
                  <c:v>55898</c:v>
                </c:pt>
                <c:pt idx="2334">
                  <c:v>55905</c:v>
                </c:pt>
                <c:pt idx="2335">
                  <c:v>55912</c:v>
                </c:pt>
                <c:pt idx="2336">
                  <c:v>55919</c:v>
                </c:pt>
                <c:pt idx="2337">
                  <c:v>55926</c:v>
                </c:pt>
                <c:pt idx="2338">
                  <c:v>55933</c:v>
                </c:pt>
                <c:pt idx="2339">
                  <c:v>55940</c:v>
                </c:pt>
                <c:pt idx="2340">
                  <c:v>55947</c:v>
                </c:pt>
                <c:pt idx="2341">
                  <c:v>55954</c:v>
                </c:pt>
                <c:pt idx="2342">
                  <c:v>55961</c:v>
                </c:pt>
                <c:pt idx="2343">
                  <c:v>55968</c:v>
                </c:pt>
                <c:pt idx="2344">
                  <c:v>55975</c:v>
                </c:pt>
                <c:pt idx="2345">
                  <c:v>55984</c:v>
                </c:pt>
                <c:pt idx="2346">
                  <c:v>55991</c:v>
                </c:pt>
                <c:pt idx="2347">
                  <c:v>55998</c:v>
                </c:pt>
                <c:pt idx="2348">
                  <c:v>56006</c:v>
                </c:pt>
                <c:pt idx="2349">
                  <c:v>56012</c:v>
                </c:pt>
                <c:pt idx="2350">
                  <c:v>56019</c:v>
                </c:pt>
                <c:pt idx="2351">
                  <c:v>56026</c:v>
                </c:pt>
                <c:pt idx="2352">
                  <c:v>56033</c:v>
                </c:pt>
                <c:pt idx="2353">
                  <c:v>56040</c:v>
                </c:pt>
                <c:pt idx="2354">
                  <c:v>56047</c:v>
                </c:pt>
                <c:pt idx="2355">
                  <c:v>56054</c:v>
                </c:pt>
                <c:pt idx="2356">
                  <c:v>56061</c:v>
                </c:pt>
                <c:pt idx="2357">
                  <c:v>56068</c:v>
                </c:pt>
                <c:pt idx="2358">
                  <c:v>56075</c:v>
                </c:pt>
                <c:pt idx="2359">
                  <c:v>56082</c:v>
                </c:pt>
                <c:pt idx="2360">
                  <c:v>56089</c:v>
                </c:pt>
                <c:pt idx="2361">
                  <c:v>56096</c:v>
                </c:pt>
                <c:pt idx="2362">
                  <c:v>56103</c:v>
                </c:pt>
                <c:pt idx="2363">
                  <c:v>56110</c:v>
                </c:pt>
                <c:pt idx="2364">
                  <c:v>56117</c:v>
                </c:pt>
                <c:pt idx="2365">
                  <c:v>56124</c:v>
                </c:pt>
                <c:pt idx="2366">
                  <c:v>56131</c:v>
                </c:pt>
                <c:pt idx="2367">
                  <c:v>56138</c:v>
                </c:pt>
                <c:pt idx="2368">
                  <c:v>56145</c:v>
                </c:pt>
                <c:pt idx="2369">
                  <c:v>56152</c:v>
                </c:pt>
                <c:pt idx="2370">
                  <c:v>56159</c:v>
                </c:pt>
                <c:pt idx="2371">
                  <c:v>56166</c:v>
                </c:pt>
                <c:pt idx="2372">
                  <c:v>56173</c:v>
                </c:pt>
                <c:pt idx="2373">
                  <c:v>56180</c:v>
                </c:pt>
                <c:pt idx="2374">
                  <c:v>56187</c:v>
                </c:pt>
                <c:pt idx="2375">
                  <c:v>56194</c:v>
                </c:pt>
                <c:pt idx="2376">
                  <c:v>56201</c:v>
                </c:pt>
                <c:pt idx="2377">
                  <c:v>56208</c:v>
                </c:pt>
                <c:pt idx="2378">
                  <c:v>56215</c:v>
                </c:pt>
                <c:pt idx="2379">
                  <c:v>56222</c:v>
                </c:pt>
                <c:pt idx="2380">
                  <c:v>56229</c:v>
                </c:pt>
                <c:pt idx="2381">
                  <c:v>56236</c:v>
                </c:pt>
                <c:pt idx="2382">
                  <c:v>56247</c:v>
                </c:pt>
                <c:pt idx="2383">
                  <c:v>56251</c:v>
                </c:pt>
                <c:pt idx="2384">
                  <c:v>56257</c:v>
                </c:pt>
                <c:pt idx="2385">
                  <c:v>56264</c:v>
                </c:pt>
                <c:pt idx="2386">
                  <c:v>56271</c:v>
                </c:pt>
                <c:pt idx="2387">
                  <c:v>56278</c:v>
                </c:pt>
                <c:pt idx="2388">
                  <c:v>56285</c:v>
                </c:pt>
                <c:pt idx="2389">
                  <c:v>56292</c:v>
                </c:pt>
                <c:pt idx="2390">
                  <c:v>56299</c:v>
                </c:pt>
                <c:pt idx="2391">
                  <c:v>56306</c:v>
                </c:pt>
                <c:pt idx="2392">
                  <c:v>56313</c:v>
                </c:pt>
                <c:pt idx="2393">
                  <c:v>56320</c:v>
                </c:pt>
                <c:pt idx="2394">
                  <c:v>56327</c:v>
                </c:pt>
                <c:pt idx="2395">
                  <c:v>56334</c:v>
                </c:pt>
                <c:pt idx="2396">
                  <c:v>56341</c:v>
                </c:pt>
                <c:pt idx="2397">
                  <c:v>56348</c:v>
                </c:pt>
                <c:pt idx="2398">
                  <c:v>56355</c:v>
                </c:pt>
                <c:pt idx="2399">
                  <c:v>56362</c:v>
                </c:pt>
                <c:pt idx="2400">
                  <c:v>56369</c:v>
                </c:pt>
                <c:pt idx="2401">
                  <c:v>56376</c:v>
                </c:pt>
                <c:pt idx="2402">
                  <c:v>56383</c:v>
                </c:pt>
                <c:pt idx="2403">
                  <c:v>56390</c:v>
                </c:pt>
                <c:pt idx="2404">
                  <c:v>56397</c:v>
                </c:pt>
                <c:pt idx="2405">
                  <c:v>56404</c:v>
                </c:pt>
                <c:pt idx="2406">
                  <c:v>56411</c:v>
                </c:pt>
                <c:pt idx="2407">
                  <c:v>56418</c:v>
                </c:pt>
                <c:pt idx="2408">
                  <c:v>56425</c:v>
                </c:pt>
                <c:pt idx="2409">
                  <c:v>56432</c:v>
                </c:pt>
                <c:pt idx="2410">
                  <c:v>56439</c:v>
                </c:pt>
                <c:pt idx="2411">
                  <c:v>56446</c:v>
                </c:pt>
                <c:pt idx="2412">
                  <c:v>56453</c:v>
                </c:pt>
                <c:pt idx="2413">
                  <c:v>56460</c:v>
                </c:pt>
                <c:pt idx="2414">
                  <c:v>56467</c:v>
                </c:pt>
                <c:pt idx="2415">
                  <c:v>56474</c:v>
                </c:pt>
                <c:pt idx="2416">
                  <c:v>56481</c:v>
                </c:pt>
                <c:pt idx="2417">
                  <c:v>56488</c:v>
                </c:pt>
                <c:pt idx="2418">
                  <c:v>56495</c:v>
                </c:pt>
                <c:pt idx="2419">
                  <c:v>56502</c:v>
                </c:pt>
                <c:pt idx="2420">
                  <c:v>56509</c:v>
                </c:pt>
                <c:pt idx="2421">
                  <c:v>56516</c:v>
                </c:pt>
                <c:pt idx="2422">
                  <c:v>56523</c:v>
                </c:pt>
                <c:pt idx="2423">
                  <c:v>56530</c:v>
                </c:pt>
                <c:pt idx="2424">
                  <c:v>56537</c:v>
                </c:pt>
                <c:pt idx="2425">
                  <c:v>56544</c:v>
                </c:pt>
                <c:pt idx="2426">
                  <c:v>56551</c:v>
                </c:pt>
                <c:pt idx="2427">
                  <c:v>56558</c:v>
                </c:pt>
                <c:pt idx="2428">
                  <c:v>56565</c:v>
                </c:pt>
                <c:pt idx="2429">
                  <c:v>56572</c:v>
                </c:pt>
                <c:pt idx="2430">
                  <c:v>56579</c:v>
                </c:pt>
                <c:pt idx="2431">
                  <c:v>56586</c:v>
                </c:pt>
                <c:pt idx="2432">
                  <c:v>56593</c:v>
                </c:pt>
                <c:pt idx="2433">
                  <c:v>56600</c:v>
                </c:pt>
                <c:pt idx="2434">
                  <c:v>56607</c:v>
                </c:pt>
                <c:pt idx="2435">
                  <c:v>56614</c:v>
                </c:pt>
                <c:pt idx="2436">
                  <c:v>56621</c:v>
                </c:pt>
                <c:pt idx="2437">
                  <c:v>56628</c:v>
                </c:pt>
                <c:pt idx="2438">
                  <c:v>56635</c:v>
                </c:pt>
                <c:pt idx="2439">
                  <c:v>56642</c:v>
                </c:pt>
                <c:pt idx="2440">
                  <c:v>56649</c:v>
                </c:pt>
                <c:pt idx="2441">
                  <c:v>56656</c:v>
                </c:pt>
                <c:pt idx="2442">
                  <c:v>56663</c:v>
                </c:pt>
                <c:pt idx="2443">
                  <c:v>56670</c:v>
                </c:pt>
                <c:pt idx="2444">
                  <c:v>56677</c:v>
                </c:pt>
                <c:pt idx="2445">
                  <c:v>56684</c:v>
                </c:pt>
                <c:pt idx="2446">
                  <c:v>56691</c:v>
                </c:pt>
                <c:pt idx="2447">
                  <c:v>56698</c:v>
                </c:pt>
                <c:pt idx="2448">
                  <c:v>56705</c:v>
                </c:pt>
                <c:pt idx="2449">
                  <c:v>56712</c:v>
                </c:pt>
                <c:pt idx="2450">
                  <c:v>56719</c:v>
                </c:pt>
                <c:pt idx="2451">
                  <c:v>56726</c:v>
                </c:pt>
                <c:pt idx="2452">
                  <c:v>56733</c:v>
                </c:pt>
                <c:pt idx="2453">
                  <c:v>56740</c:v>
                </c:pt>
                <c:pt idx="2454">
                  <c:v>56747</c:v>
                </c:pt>
                <c:pt idx="2455">
                  <c:v>56754</c:v>
                </c:pt>
                <c:pt idx="2456">
                  <c:v>56761</c:v>
                </c:pt>
                <c:pt idx="2457">
                  <c:v>56768</c:v>
                </c:pt>
                <c:pt idx="2458">
                  <c:v>56775</c:v>
                </c:pt>
                <c:pt idx="2459">
                  <c:v>56782</c:v>
                </c:pt>
                <c:pt idx="2460">
                  <c:v>56789</c:v>
                </c:pt>
                <c:pt idx="2461">
                  <c:v>56796</c:v>
                </c:pt>
                <c:pt idx="2462">
                  <c:v>56803</c:v>
                </c:pt>
                <c:pt idx="2463">
                  <c:v>56810</c:v>
                </c:pt>
                <c:pt idx="2464">
                  <c:v>56817</c:v>
                </c:pt>
                <c:pt idx="2465">
                  <c:v>56824</c:v>
                </c:pt>
                <c:pt idx="2466">
                  <c:v>56831</c:v>
                </c:pt>
                <c:pt idx="2467">
                  <c:v>56838</c:v>
                </c:pt>
                <c:pt idx="2468">
                  <c:v>56845</c:v>
                </c:pt>
                <c:pt idx="2469">
                  <c:v>56852</c:v>
                </c:pt>
                <c:pt idx="2470">
                  <c:v>56859</c:v>
                </c:pt>
                <c:pt idx="2471">
                  <c:v>56866</c:v>
                </c:pt>
                <c:pt idx="2472">
                  <c:v>56873</c:v>
                </c:pt>
                <c:pt idx="2473">
                  <c:v>56880</c:v>
                </c:pt>
                <c:pt idx="2474">
                  <c:v>56887</c:v>
                </c:pt>
                <c:pt idx="2475">
                  <c:v>56894</c:v>
                </c:pt>
                <c:pt idx="2476">
                  <c:v>56901</c:v>
                </c:pt>
                <c:pt idx="2477">
                  <c:v>56908</c:v>
                </c:pt>
                <c:pt idx="2478">
                  <c:v>56915</c:v>
                </c:pt>
                <c:pt idx="2479">
                  <c:v>56922</c:v>
                </c:pt>
                <c:pt idx="2480">
                  <c:v>56929</c:v>
                </c:pt>
                <c:pt idx="2481">
                  <c:v>56936</c:v>
                </c:pt>
                <c:pt idx="2482">
                  <c:v>56943</c:v>
                </c:pt>
                <c:pt idx="2483">
                  <c:v>56950</c:v>
                </c:pt>
                <c:pt idx="2484">
                  <c:v>56957</c:v>
                </c:pt>
                <c:pt idx="2485">
                  <c:v>56964</c:v>
                </c:pt>
                <c:pt idx="2486">
                  <c:v>56971</c:v>
                </c:pt>
                <c:pt idx="2487">
                  <c:v>56978</c:v>
                </c:pt>
                <c:pt idx="2488">
                  <c:v>56985</c:v>
                </c:pt>
                <c:pt idx="2489">
                  <c:v>56992</c:v>
                </c:pt>
                <c:pt idx="2490">
                  <c:v>56999</c:v>
                </c:pt>
                <c:pt idx="2491">
                  <c:v>57006</c:v>
                </c:pt>
                <c:pt idx="2492">
                  <c:v>57013</c:v>
                </c:pt>
                <c:pt idx="2493">
                  <c:v>57020</c:v>
                </c:pt>
                <c:pt idx="2494">
                  <c:v>57027</c:v>
                </c:pt>
                <c:pt idx="2495">
                  <c:v>57034</c:v>
                </c:pt>
                <c:pt idx="2496">
                  <c:v>57041</c:v>
                </c:pt>
                <c:pt idx="2497">
                  <c:v>57048</c:v>
                </c:pt>
                <c:pt idx="2498">
                  <c:v>57055</c:v>
                </c:pt>
                <c:pt idx="2499">
                  <c:v>57062</c:v>
                </c:pt>
                <c:pt idx="2500">
                  <c:v>57069</c:v>
                </c:pt>
                <c:pt idx="2501">
                  <c:v>57076</c:v>
                </c:pt>
                <c:pt idx="2502">
                  <c:v>57083</c:v>
                </c:pt>
                <c:pt idx="2503">
                  <c:v>57090</c:v>
                </c:pt>
                <c:pt idx="2504">
                  <c:v>57097</c:v>
                </c:pt>
                <c:pt idx="2505">
                  <c:v>57104</c:v>
                </c:pt>
                <c:pt idx="2506">
                  <c:v>57111</c:v>
                </c:pt>
                <c:pt idx="2507">
                  <c:v>57118</c:v>
                </c:pt>
                <c:pt idx="2508">
                  <c:v>57125</c:v>
                </c:pt>
                <c:pt idx="2509">
                  <c:v>57132</c:v>
                </c:pt>
                <c:pt idx="2510">
                  <c:v>57139</c:v>
                </c:pt>
                <c:pt idx="2511">
                  <c:v>57146</c:v>
                </c:pt>
                <c:pt idx="2512">
                  <c:v>57153</c:v>
                </c:pt>
                <c:pt idx="2513">
                  <c:v>57160</c:v>
                </c:pt>
                <c:pt idx="2514">
                  <c:v>57167</c:v>
                </c:pt>
                <c:pt idx="2515">
                  <c:v>57174</c:v>
                </c:pt>
                <c:pt idx="2516">
                  <c:v>57181</c:v>
                </c:pt>
                <c:pt idx="2517">
                  <c:v>57188</c:v>
                </c:pt>
                <c:pt idx="2518">
                  <c:v>57195</c:v>
                </c:pt>
                <c:pt idx="2519">
                  <c:v>57202</c:v>
                </c:pt>
                <c:pt idx="2520">
                  <c:v>57209</c:v>
                </c:pt>
                <c:pt idx="2521">
                  <c:v>57216</c:v>
                </c:pt>
                <c:pt idx="2522">
                  <c:v>57223</c:v>
                </c:pt>
                <c:pt idx="2523">
                  <c:v>57230</c:v>
                </c:pt>
                <c:pt idx="2524">
                  <c:v>57237</c:v>
                </c:pt>
                <c:pt idx="2525">
                  <c:v>57244</c:v>
                </c:pt>
                <c:pt idx="2526">
                  <c:v>57251</c:v>
                </c:pt>
                <c:pt idx="2527">
                  <c:v>57258</c:v>
                </c:pt>
                <c:pt idx="2528">
                  <c:v>57265</c:v>
                </c:pt>
                <c:pt idx="2529">
                  <c:v>57272</c:v>
                </c:pt>
                <c:pt idx="2530">
                  <c:v>57279</c:v>
                </c:pt>
                <c:pt idx="2531">
                  <c:v>57286</c:v>
                </c:pt>
                <c:pt idx="2532">
                  <c:v>57293</c:v>
                </c:pt>
                <c:pt idx="2533">
                  <c:v>57300</c:v>
                </c:pt>
                <c:pt idx="2534">
                  <c:v>57307</c:v>
                </c:pt>
                <c:pt idx="2535">
                  <c:v>57314</c:v>
                </c:pt>
                <c:pt idx="2536">
                  <c:v>57321</c:v>
                </c:pt>
                <c:pt idx="2537">
                  <c:v>57328</c:v>
                </c:pt>
                <c:pt idx="2538">
                  <c:v>57335</c:v>
                </c:pt>
                <c:pt idx="2539">
                  <c:v>57343</c:v>
                </c:pt>
                <c:pt idx="2540">
                  <c:v>57350</c:v>
                </c:pt>
                <c:pt idx="2541">
                  <c:v>57357</c:v>
                </c:pt>
                <c:pt idx="2542">
                  <c:v>57364</c:v>
                </c:pt>
                <c:pt idx="2543">
                  <c:v>57371</c:v>
                </c:pt>
                <c:pt idx="2544">
                  <c:v>57378</c:v>
                </c:pt>
                <c:pt idx="2545">
                  <c:v>57385</c:v>
                </c:pt>
                <c:pt idx="2546">
                  <c:v>57392</c:v>
                </c:pt>
                <c:pt idx="2547">
                  <c:v>57399</c:v>
                </c:pt>
                <c:pt idx="2548">
                  <c:v>57406</c:v>
                </c:pt>
                <c:pt idx="2549">
                  <c:v>57413</c:v>
                </c:pt>
                <c:pt idx="2550">
                  <c:v>57420</c:v>
                </c:pt>
                <c:pt idx="2551">
                  <c:v>57427</c:v>
                </c:pt>
                <c:pt idx="2552">
                  <c:v>57434</c:v>
                </c:pt>
                <c:pt idx="2553">
                  <c:v>57441</c:v>
                </c:pt>
                <c:pt idx="2554">
                  <c:v>57448</c:v>
                </c:pt>
                <c:pt idx="2555">
                  <c:v>57459</c:v>
                </c:pt>
                <c:pt idx="2556">
                  <c:v>57462</c:v>
                </c:pt>
                <c:pt idx="2557">
                  <c:v>57469</c:v>
                </c:pt>
                <c:pt idx="2558">
                  <c:v>57476</c:v>
                </c:pt>
                <c:pt idx="2559">
                  <c:v>57483</c:v>
                </c:pt>
                <c:pt idx="2560">
                  <c:v>57490</c:v>
                </c:pt>
                <c:pt idx="2561">
                  <c:v>57497</c:v>
                </c:pt>
                <c:pt idx="2562">
                  <c:v>57504</c:v>
                </c:pt>
                <c:pt idx="2563">
                  <c:v>57511</c:v>
                </c:pt>
                <c:pt idx="2564">
                  <c:v>57518</c:v>
                </c:pt>
                <c:pt idx="2565">
                  <c:v>57525</c:v>
                </c:pt>
                <c:pt idx="2566">
                  <c:v>57532</c:v>
                </c:pt>
                <c:pt idx="2567">
                  <c:v>57539</c:v>
                </c:pt>
                <c:pt idx="2568">
                  <c:v>57546</c:v>
                </c:pt>
                <c:pt idx="2569">
                  <c:v>57553</c:v>
                </c:pt>
                <c:pt idx="2570">
                  <c:v>57560</c:v>
                </c:pt>
                <c:pt idx="2571">
                  <c:v>57567</c:v>
                </c:pt>
                <c:pt idx="2572">
                  <c:v>57574</c:v>
                </c:pt>
                <c:pt idx="2573">
                  <c:v>57581</c:v>
                </c:pt>
                <c:pt idx="2574">
                  <c:v>57588</c:v>
                </c:pt>
                <c:pt idx="2575">
                  <c:v>57595</c:v>
                </c:pt>
                <c:pt idx="2576">
                  <c:v>57602</c:v>
                </c:pt>
                <c:pt idx="2577">
                  <c:v>57609</c:v>
                </c:pt>
                <c:pt idx="2578">
                  <c:v>57616</c:v>
                </c:pt>
                <c:pt idx="2579">
                  <c:v>57623</c:v>
                </c:pt>
                <c:pt idx="2580">
                  <c:v>57630</c:v>
                </c:pt>
                <c:pt idx="2581">
                  <c:v>57637</c:v>
                </c:pt>
                <c:pt idx="2582">
                  <c:v>57644</c:v>
                </c:pt>
                <c:pt idx="2583">
                  <c:v>57651</c:v>
                </c:pt>
                <c:pt idx="2584">
                  <c:v>57658</c:v>
                </c:pt>
                <c:pt idx="2585">
                  <c:v>57665</c:v>
                </c:pt>
                <c:pt idx="2586">
                  <c:v>57672</c:v>
                </c:pt>
                <c:pt idx="2587">
                  <c:v>57679</c:v>
                </c:pt>
                <c:pt idx="2588">
                  <c:v>57686</c:v>
                </c:pt>
                <c:pt idx="2589">
                  <c:v>57693</c:v>
                </c:pt>
                <c:pt idx="2590">
                  <c:v>57700</c:v>
                </c:pt>
                <c:pt idx="2591">
                  <c:v>57710</c:v>
                </c:pt>
                <c:pt idx="2592">
                  <c:v>57717</c:v>
                </c:pt>
                <c:pt idx="2593">
                  <c:v>57724</c:v>
                </c:pt>
                <c:pt idx="2594">
                  <c:v>57731</c:v>
                </c:pt>
                <c:pt idx="2595">
                  <c:v>57738</c:v>
                </c:pt>
                <c:pt idx="2596">
                  <c:v>57745</c:v>
                </c:pt>
                <c:pt idx="2597">
                  <c:v>57752</c:v>
                </c:pt>
                <c:pt idx="2598">
                  <c:v>57759</c:v>
                </c:pt>
                <c:pt idx="2599">
                  <c:v>57766</c:v>
                </c:pt>
                <c:pt idx="2600">
                  <c:v>57773</c:v>
                </c:pt>
                <c:pt idx="2601">
                  <c:v>57780</c:v>
                </c:pt>
                <c:pt idx="2602">
                  <c:v>57787</c:v>
                </c:pt>
                <c:pt idx="2603">
                  <c:v>57794</c:v>
                </c:pt>
                <c:pt idx="2604">
                  <c:v>57801</c:v>
                </c:pt>
                <c:pt idx="2605">
                  <c:v>57808</c:v>
                </c:pt>
                <c:pt idx="2606">
                  <c:v>57817</c:v>
                </c:pt>
                <c:pt idx="2607">
                  <c:v>57822</c:v>
                </c:pt>
                <c:pt idx="2608">
                  <c:v>57829</c:v>
                </c:pt>
                <c:pt idx="2609">
                  <c:v>57836</c:v>
                </c:pt>
                <c:pt idx="2610">
                  <c:v>57843</c:v>
                </c:pt>
                <c:pt idx="2611">
                  <c:v>57850</c:v>
                </c:pt>
                <c:pt idx="2612">
                  <c:v>57857</c:v>
                </c:pt>
                <c:pt idx="2613">
                  <c:v>57864</c:v>
                </c:pt>
                <c:pt idx="2614">
                  <c:v>57871</c:v>
                </c:pt>
                <c:pt idx="2615">
                  <c:v>57878</c:v>
                </c:pt>
                <c:pt idx="2616">
                  <c:v>57885</c:v>
                </c:pt>
                <c:pt idx="2617">
                  <c:v>57892</c:v>
                </c:pt>
                <c:pt idx="2618">
                  <c:v>57899</c:v>
                </c:pt>
                <c:pt idx="2619">
                  <c:v>57906</c:v>
                </c:pt>
                <c:pt idx="2620">
                  <c:v>57913</c:v>
                </c:pt>
                <c:pt idx="2621">
                  <c:v>57920</c:v>
                </c:pt>
                <c:pt idx="2622">
                  <c:v>57927</c:v>
                </c:pt>
                <c:pt idx="2623">
                  <c:v>57934</c:v>
                </c:pt>
                <c:pt idx="2624">
                  <c:v>57941</c:v>
                </c:pt>
                <c:pt idx="2625">
                  <c:v>57948</c:v>
                </c:pt>
                <c:pt idx="2626">
                  <c:v>57955</c:v>
                </c:pt>
                <c:pt idx="2627">
                  <c:v>57962</c:v>
                </c:pt>
                <c:pt idx="2628">
                  <c:v>57969</c:v>
                </c:pt>
                <c:pt idx="2629">
                  <c:v>57976</c:v>
                </c:pt>
                <c:pt idx="2630">
                  <c:v>57983</c:v>
                </c:pt>
                <c:pt idx="2631">
                  <c:v>57990</c:v>
                </c:pt>
                <c:pt idx="2632">
                  <c:v>57997</c:v>
                </c:pt>
                <c:pt idx="2633">
                  <c:v>58004</c:v>
                </c:pt>
                <c:pt idx="2634">
                  <c:v>58011</c:v>
                </c:pt>
                <c:pt idx="2635">
                  <c:v>58018</c:v>
                </c:pt>
                <c:pt idx="2636">
                  <c:v>58025</c:v>
                </c:pt>
                <c:pt idx="2637">
                  <c:v>58032</c:v>
                </c:pt>
                <c:pt idx="2638">
                  <c:v>58039</c:v>
                </c:pt>
                <c:pt idx="2639">
                  <c:v>58046</c:v>
                </c:pt>
                <c:pt idx="2640">
                  <c:v>58053</c:v>
                </c:pt>
                <c:pt idx="2641">
                  <c:v>58060</c:v>
                </c:pt>
                <c:pt idx="2642">
                  <c:v>58067</c:v>
                </c:pt>
                <c:pt idx="2643">
                  <c:v>58075</c:v>
                </c:pt>
                <c:pt idx="2644">
                  <c:v>58082</c:v>
                </c:pt>
                <c:pt idx="2645">
                  <c:v>58089</c:v>
                </c:pt>
                <c:pt idx="2646">
                  <c:v>58096</c:v>
                </c:pt>
                <c:pt idx="2647">
                  <c:v>58103</c:v>
                </c:pt>
                <c:pt idx="2648">
                  <c:v>58110</c:v>
                </c:pt>
                <c:pt idx="2649">
                  <c:v>58117</c:v>
                </c:pt>
                <c:pt idx="2650">
                  <c:v>58124</c:v>
                </c:pt>
                <c:pt idx="2651">
                  <c:v>58131</c:v>
                </c:pt>
                <c:pt idx="2652">
                  <c:v>58138</c:v>
                </c:pt>
                <c:pt idx="2653">
                  <c:v>58145</c:v>
                </c:pt>
                <c:pt idx="2654">
                  <c:v>58152</c:v>
                </c:pt>
                <c:pt idx="2655">
                  <c:v>58159</c:v>
                </c:pt>
                <c:pt idx="2656">
                  <c:v>58168</c:v>
                </c:pt>
                <c:pt idx="2657">
                  <c:v>58175</c:v>
                </c:pt>
                <c:pt idx="2658">
                  <c:v>58182</c:v>
                </c:pt>
                <c:pt idx="2659">
                  <c:v>58189</c:v>
                </c:pt>
                <c:pt idx="2660">
                  <c:v>58197</c:v>
                </c:pt>
                <c:pt idx="2661">
                  <c:v>58203</c:v>
                </c:pt>
                <c:pt idx="2662">
                  <c:v>58210</c:v>
                </c:pt>
                <c:pt idx="2663">
                  <c:v>58217</c:v>
                </c:pt>
                <c:pt idx="2664">
                  <c:v>58224</c:v>
                </c:pt>
                <c:pt idx="2665">
                  <c:v>58231</c:v>
                </c:pt>
                <c:pt idx="2666">
                  <c:v>58238</c:v>
                </c:pt>
                <c:pt idx="2667">
                  <c:v>58245</c:v>
                </c:pt>
                <c:pt idx="2668">
                  <c:v>58252</c:v>
                </c:pt>
                <c:pt idx="2669">
                  <c:v>58259</c:v>
                </c:pt>
                <c:pt idx="2670">
                  <c:v>58266</c:v>
                </c:pt>
                <c:pt idx="2671">
                  <c:v>58273</c:v>
                </c:pt>
                <c:pt idx="2672">
                  <c:v>58280</c:v>
                </c:pt>
                <c:pt idx="2673">
                  <c:v>58287</c:v>
                </c:pt>
                <c:pt idx="2674">
                  <c:v>58294</c:v>
                </c:pt>
                <c:pt idx="2675">
                  <c:v>58301</c:v>
                </c:pt>
                <c:pt idx="2676">
                  <c:v>58308</c:v>
                </c:pt>
                <c:pt idx="2677">
                  <c:v>58315</c:v>
                </c:pt>
                <c:pt idx="2678">
                  <c:v>58322</c:v>
                </c:pt>
                <c:pt idx="2679">
                  <c:v>58329</c:v>
                </c:pt>
                <c:pt idx="2680">
                  <c:v>58336</c:v>
                </c:pt>
                <c:pt idx="2681">
                  <c:v>58343</c:v>
                </c:pt>
                <c:pt idx="2682">
                  <c:v>58350</c:v>
                </c:pt>
                <c:pt idx="2683">
                  <c:v>58357</c:v>
                </c:pt>
                <c:pt idx="2684">
                  <c:v>58364</c:v>
                </c:pt>
                <c:pt idx="2685">
                  <c:v>58371</c:v>
                </c:pt>
                <c:pt idx="2686">
                  <c:v>58378</c:v>
                </c:pt>
                <c:pt idx="2687">
                  <c:v>58385</c:v>
                </c:pt>
                <c:pt idx="2688">
                  <c:v>58392</c:v>
                </c:pt>
                <c:pt idx="2689">
                  <c:v>58399</c:v>
                </c:pt>
                <c:pt idx="2690">
                  <c:v>58406</c:v>
                </c:pt>
                <c:pt idx="2691">
                  <c:v>58413</c:v>
                </c:pt>
                <c:pt idx="2692">
                  <c:v>58420</c:v>
                </c:pt>
                <c:pt idx="2693">
                  <c:v>58427</c:v>
                </c:pt>
                <c:pt idx="2694">
                  <c:v>58438</c:v>
                </c:pt>
                <c:pt idx="2695">
                  <c:v>58442</c:v>
                </c:pt>
                <c:pt idx="2696">
                  <c:v>58448</c:v>
                </c:pt>
                <c:pt idx="2697">
                  <c:v>58455</c:v>
                </c:pt>
                <c:pt idx="2698">
                  <c:v>58462</c:v>
                </c:pt>
                <c:pt idx="2699">
                  <c:v>58469</c:v>
                </c:pt>
                <c:pt idx="2700">
                  <c:v>58476</c:v>
                </c:pt>
                <c:pt idx="2701">
                  <c:v>58483</c:v>
                </c:pt>
                <c:pt idx="2702">
                  <c:v>58490</c:v>
                </c:pt>
                <c:pt idx="2703">
                  <c:v>58497</c:v>
                </c:pt>
                <c:pt idx="2704">
                  <c:v>58504</c:v>
                </c:pt>
                <c:pt idx="2705">
                  <c:v>58511</c:v>
                </c:pt>
                <c:pt idx="2706">
                  <c:v>58518</c:v>
                </c:pt>
                <c:pt idx="2707">
                  <c:v>58525</c:v>
                </c:pt>
                <c:pt idx="2708">
                  <c:v>58532</c:v>
                </c:pt>
                <c:pt idx="2709">
                  <c:v>58539</c:v>
                </c:pt>
                <c:pt idx="2710">
                  <c:v>58546</c:v>
                </c:pt>
                <c:pt idx="2711">
                  <c:v>58553</c:v>
                </c:pt>
                <c:pt idx="2712">
                  <c:v>58560</c:v>
                </c:pt>
                <c:pt idx="2713">
                  <c:v>58567</c:v>
                </c:pt>
                <c:pt idx="2714">
                  <c:v>58574</c:v>
                </c:pt>
                <c:pt idx="2715">
                  <c:v>58581</c:v>
                </c:pt>
                <c:pt idx="2716">
                  <c:v>58588</c:v>
                </c:pt>
                <c:pt idx="2717">
                  <c:v>58595</c:v>
                </c:pt>
                <c:pt idx="2718">
                  <c:v>58602</c:v>
                </c:pt>
                <c:pt idx="2719">
                  <c:v>58609</c:v>
                </c:pt>
                <c:pt idx="2720">
                  <c:v>58616</c:v>
                </c:pt>
                <c:pt idx="2721">
                  <c:v>58623</c:v>
                </c:pt>
                <c:pt idx="2722">
                  <c:v>58630</c:v>
                </c:pt>
                <c:pt idx="2723">
                  <c:v>58637</c:v>
                </c:pt>
                <c:pt idx="2724">
                  <c:v>58644</c:v>
                </c:pt>
                <c:pt idx="2725">
                  <c:v>58651</c:v>
                </c:pt>
                <c:pt idx="2726">
                  <c:v>58658</c:v>
                </c:pt>
                <c:pt idx="2727">
                  <c:v>58665</c:v>
                </c:pt>
                <c:pt idx="2728">
                  <c:v>58672</c:v>
                </c:pt>
                <c:pt idx="2729">
                  <c:v>58679</c:v>
                </c:pt>
                <c:pt idx="2730">
                  <c:v>58686</c:v>
                </c:pt>
                <c:pt idx="2731">
                  <c:v>58693</c:v>
                </c:pt>
                <c:pt idx="2732">
                  <c:v>58700</c:v>
                </c:pt>
                <c:pt idx="2733">
                  <c:v>58707</c:v>
                </c:pt>
                <c:pt idx="2734">
                  <c:v>58714</c:v>
                </c:pt>
                <c:pt idx="2735">
                  <c:v>58721</c:v>
                </c:pt>
                <c:pt idx="2736">
                  <c:v>58728</c:v>
                </c:pt>
                <c:pt idx="2737">
                  <c:v>58735</c:v>
                </c:pt>
                <c:pt idx="2738">
                  <c:v>58742</c:v>
                </c:pt>
                <c:pt idx="2739">
                  <c:v>58749</c:v>
                </c:pt>
                <c:pt idx="2740">
                  <c:v>58756</c:v>
                </c:pt>
                <c:pt idx="2741">
                  <c:v>58763</c:v>
                </c:pt>
                <c:pt idx="2742">
                  <c:v>58770</c:v>
                </c:pt>
                <c:pt idx="2743">
                  <c:v>58777</c:v>
                </c:pt>
                <c:pt idx="2744">
                  <c:v>58784</c:v>
                </c:pt>
                <c:pt idx="2745">
                  <c:v>58791</c:v>
                </c:pt>
                <c:pt idx="2746">
                  <c:v>58798</c:v>
                </c:pt>
                <c:pt idx="2747">
                  <c:v>58805</c:v>
                </c:pt>
                <c:pt idx="2748">
                  <c:v>58812</c:v>
                </c:pt>
                <c:pt idx="2749">
                  <c:v>58819</c:v>
                </c:pt>
                <c:pt idx="2750">
                  <c:v>58826</c:v>
                </c:pt>
                <c:pt idx="2751">
                  <c:v>58833</c:v>
                </c:pt>
                <c:pt idx="2752">
                  <c:v>58840</c:v>
                </c:pt>
                <c:pt idx="2753">
                  <c:v>58847</c:v>
                </c:pt>
                <c:pt idx="2754">
                  <c:v>58854</c:v>
                </c:pt>
                <c:pt idx="2755">
                  <c:v>58861</c:v>
                </c:pt>
                <c:pt idx="2756">
                  <c:v>58868</c:v>
                </c:pt>
                <c:pt idx="2757">
                  <c:v>58875</c:v>
                </c:pt>
                <c:pt idx="2758">
                  <c:v>58882</c:v>
                </c:pt>
                <c:pt idx="2759">
                  <c:v>58889</c:v>
                </c:pt>
                <c:pt idx="2760">
                  <c:v>58896</c:v>
                </c:pt>
                <c:pt idx="2761">
                  <c:v>58903</c:v>
                </c:pt>
                <c:pt idx="2762">
                  <c:v>58910</c:v>
                </c:pt>
                <c:pt idx="2763">
                  <c:v>58917</c:v>
                </c:pt>
                <c:pt idx="2764">
                  <c:v>58924</c:v>
                </c:pt>
                <c:pt idx="2765">
                  <c:v>58931</c:v>
                </c:pt>
                <c:pt idx="2766">
                  <c:v>58938</c:v>
                </c:pt>
                <c:pt idx="2767">
                  <c:v>58945</c:v>
                </c:pt>
                <c:pt idx="2768">
                  <c:v>58952</c:v>
                </c:pt>
                <c:pt idx="2769">
                  <c:v>58959</c:v>
                </c:pt>
                <c:pt idx="2770">
                  <c:v>58966</c:v>
                </c:pt>
                <c:pt idx="2771">
                  <c:v>58973</c:v>
                </c:pt>
                <c:pt idx="2772">
                  <c:v>58980</c:v>
                </c:pt>
                <c:pt idx="2773">
                  <c:v>58987</c:v>
                </c:pt>
                <c:pt idx="2774">
                  <c:v>58994</c:v>
                </c:pt>
                <c:pt idx="2775">
                  <c:v>59001</c:v>
                </c:pt>
                <c:pt idx="2776">
                  <c:v>59008</c:v>
                </c:pt>
                <c:pt idx="2777">
                  <c:v>59015</c:v>
                </c:pt>
                <c:pt idx="2778">
                  <c:v>59022</c:v>
                </c:pt>
                <c:pt idx="2779">
                  <c:v>59029</c:v>
                </c:pt>
                <c:pt idx="2780">
                  <c:v>59036</c:v>
                </c:pt>
                <c:pt idx="2781">
                  <c:v>59043</c:v>
                </c:pt>
                <c:pt idx="2782">
                  <c:v>59050</c:v>
                </c:pt>
                <c:pt idx="2783">
                  <c:v>59057</c:v>
                </c:pt>
                <c:pt idx="2784">
                  <c:v>59064</c:v>
                </c:pt>
                <c:pt idx="2785">
                  <c:v>59071</c:v>
                </c:pt>
                <c:pt idx="2786">
                  <c:v>59078</c:v>
                </c:pt>
                <c:pt idx="2787">
                  <c:v>59085</c:v>
                </c:pt>
                <c:pt idx="2788">
                  <c:v>59092</c:v>
                </c:pt>
                <c:pt idx="2789">
                  <c:v>59099</c:v>
                </c:pt>
                <c:pt idx="2790">
                  <c:v>59106</c:v>
                </c:pt>
                <c:pt idx="2791">
                  <c:v>59113</c:v>
                </c:pt>
                <c:pt idx="2792">
                  <c:v>59120</c:v>
                </c:pt>
                <c:pt idx="2793">
                  <c:v>59127</c:v>
                </c:pt>
                <c:pt idx="2794">
                  <c:v>59134</c:v>
                </c:pt>
                <c:pt idx="2795">
                  <c:v>59141</c:v>
                </c:pt>
                <c:pt idx="2796">
                  <c:v>59148</c:v>
                </c:pt>
                <c:pt idx="2797">
                  <c:v>59155</c:v>
                </c:pt>
                <c:pt idx="2798">
                  <c:v>59162</c:v>
                </c:pt>
                <c:pt idx="2799">
                  <c:v>59169</c:v>
                </c:pt>
                <c:pt idx="2800">
                  <c:v>59176</c:v>
                </c:pt>
                <c:pt idx="2801">
                  <c:v>59183</c:v>
                </c:pt>
                <c:pt idx="2802">
                  <c:v>59190</c:v>
                </c:pt>
                <c:pt idx="2803">
                  <c:v>59197</c:v>
                </c:pt>
                <c:pt idx="2804">
                  <c:v>59204</c:v>
                </c:pt>
                <c:pt idx="2805">
                  <c:v>59211</c:v>
                </c:pt>
                <c:pt idx="2806">
                  <c:v>59218</c:v>
                </c:pt>
                <c:pt idx="2807">
                  <c:v>59225</c:v>
                </c:pt>
                <c:pt idx="2808">
                  <c:v>59232</c:v>
                </c:pt>
                <c:pt idx="2809">
                  <c:v>59239</c:v>
                </c:pt>
                <c:pt idx="2810">
                  <c:v>59246</c:v>
                </c:pt>
                <c:pt idx="2811">
                  <c:v>59253</c:v>
                </c:pt>
                <c:pt idx="2812">
                  <c:v>59260</c:v>
                </c:pt>
                <c:pt idx="2813">
                  <c:v>59267</c:v>
                </c:pt>
                <c:pt idx="2814">
                  <c:v>59274</c:v>
                </c:pt>
                <c:pt idx="2815">
                  <c:v>59281</c:v>
                </c:pt>
                <c:pt idx="2816">
                  <c:v>59288</c:v>
                </c:pt>
                <c:pt idx="2817">
                  <c:v>59295</c:v>
                </c:pt>
                <c:pt idx="2818">
                  <c:v>59302</c:v>
                </c:pt>
                <c:pt idx="2819">
                  <c:v>59309</c:v>
                </c:pt>
                <c:pt idx="2820">
                  <c:v>59316</c:v>
                </c:pt>
                <c:pt idx="2821">
                  <c:v>59323</c:v>
                </c:pt>
                <c:pt idx="2822">
                  <c:v>59330</c:v>
                </c:pt>
                <c:pt idx="2823">
                  <c:v>59337</c:v>
                </c:pt>
                <c:pt idx="2824">
                  <c:v>59344</c:v>
                </c:pt>
                <c:pt idx="2825">
                  <c:v>59351</c:v>
                </c:pt>
                <c:pt idx="2826">
                  <c:v>59358</c:v>
                </c:pt>
                <c:pt idx="2827">
                  <c:v>59365</c:v>
                </c:pt>
                <c:pt idx="2828">
                  <c:v>59372</c:v>
                </c:pt>
                <c:pt idx="2829">
                  <c:v>59379</c:v>
                </c:pt>
                <c:pt idx="2830">
                  <c:v>59386</c:v>
                </c:pt>
                <c:pt idx="2831">
                  <c:v>59393</c:v>
                </c:pt>
                <c:pt idx="2832">
                  <c:v>59400</c:v>
                </c:pt>
                <c:pt idx="2833">
                  <c:v>59407</c:v>
                </c:pt>
                <c:pt idx="2834">
                  <c:v>59414</c:v>
                </c:pt>
                <c:pt idx="2835">
                  <c:v>59421</c:v>
                </c:pt>
                <c:pt idx="2836">
                  <c:v>59428</c:v>
                </c:pt>
                <c:pt idx="2837">
                  <c:v>59435</c:v>
                </c:pt>
                <c:pt idx="2838">
                  <c:v>59442</c:v>
                </c:pt>
                <c:pt idx="2839">
                  <c:v>59449</c:v>
                </c:pt>
                <c:pt idx="2840">
                  <c:v>59456</c:v>
                </c:pt>
                <c:pt idx="2841">
                  <c:v>59463</c:v>
                </c:pt>
                <c:pt idx="2842">
                  <c:v>59470</c:v>
                </c:pt>
                <c:pt idx="2843">
                  <c:v>59477</c:v>
                </c:pt>
                <c:pt idx="2844">
                  <c:v>59484</c:v>
                </c:pt>
                <c:pt idx="2845">
                  <c:v>59491</c:v>
                </c:pt>
                <c:pt idx="2846">
                  <c:v>59498</c:v>
                </c:pt>
                <c:pt idx="2847">
                  <c:v>59505</c:v>
                </c:pt>
                <c:pt idx="2848">
                  <c:v>59512</c:v>
                </c:pt>
                <c:pt idx="2849">
                  <c:v>59519</c:v>
                </c:pt>
                <c:pt idx="2850">
                  <c:v>59526</c:v>
                </c:pt>
                <c:pt idx="2851">
                  <c:v>59534</c:v>
                </c:pt>
                <c:pt idx="2852">
                  <c:v>59541</c:v>
                </c:pt>
                <c:pt idx="2853">
                  <c:v>59548</c:v>
                </c:pt>
                <c:pt idx="2854">
                  <c:v>59555</c:v>
                </c:pt>
                <c:pt idx="2855">
                  <c:v>59562</c:v>
                </c:pt>
                <c:pt idx="2856">
                  <c:v>59569</c:v>
                </c:pt>
                <c:pt idx="2857">
                  <c:v>59576</c:v>
                </c:pt>
                <c:pt idx="2858">
                  <c:v>59583</c:v>
                </c:pt>
                <c:pt idx="2859">
                  <c:v>59590</c:v>
                </c:pt>
                <c:pt idx="2860">
                  <c:v>59597</c:v>
                </c:pt>
                <c:pt idx="2861">
                  <c:v>59604</c:v>
                </c:pt>
                <c:pt idx="2862">
                  <c:v>59611</c:v>
                </c:pt>
                <c:pt idx="2863">
                  <c:v>59618</c:v>
                </c:pt>
                <c:pt idx="2864">
                  <c:v>59625</c:v>
                </c:pt>
                <c:pt idx="2865">
                  <c:v>59632</c:v>
                </c:pt>
                <c:pt idx="2866">
                  <c:v>59643</c:v>
                </c:pt>
                <c:pt idx="2867">
                  <c:v>59646</c:v>
                </c:pt>
                <c:pt idx="2868">
                  <c:v>59653</c:v>
                </c:pt>
                <c:pt idx="2869">
                  <c:v>59660</c:v>
                </c:pt>
                <c:pt idx="2870">
                  <c:v>59667</c:v>
                </c:pt>
                <c:pt idx="2871">
                  <c:v>59674</c:v>
                </c:pt>
                <c:pt idx="2872">
                  <c:v>59681</c:v>
                </c:pt>
                <c:pt idx="2873">
                  <c:v>59688</c:v>
                </c:pt>
                <c:pt idx="2874">
                  <c:v>59695</c:v>
                </c:pt>
                <c:pt idx="2875">
                  <c:v>59702</c:v>
                </c:pt>
                <c:pt idx="2876">
                  <c:v>59709</c:v>
                </c:pt>
                <c:pt idx="2877">
                  <c:v>59716</c:v>
                </c:pt>
                <c:pt idx="2878">
                  <c:v>59723</c:v>
                </c:pt>
                <c:pt idx="2879">
                  <c:v>59730</c:v>
                </c:pt>
                <c:pt idx="2880">
                  <c:v>59737</c:v>
                </c:pt>
                <c:pt idx="2881">
                  <c:v>59744</c:v>
                </c:pt>
                <c:pt idx="2882">
                  <c:v>59751</c:v>
                </c:pt>
                <c:pt idx="2883">
                  <c:v>59758</c:v>
                </c:pt>
                <c:pt idx="2884">
                  <c:v>59765</c:v>
                </c:pt>
                <c:pt idx="2885">
                  <c:v>59772</c:v>
                </c:pt>
                <c:pt idx="2886">
                  <c:v>59779</c:v>
                </c:pt>
                <c:pt idx="2887">
                  <c:v>59786</c:v>
                </c:pt>
                <c:pt idx="2888">
                  <c:v>59793</c:v>
                </c:pt>
                <c:pt idx="2889">
                  <c:v>59800</c:v>
                </c:pt>
                <c:pt idx="2890">
                  <c:v>59807</c:v>
                </c:pt>
                <c:pt idx="2891">
                  <c:v>59814</c:v>
                </c:pt>
                <c:pt idx="2892">
                  <c:v>59821</c:v>
                </c:pt>
                <c:pt idx="2893">
                  <c:v>59828</c:v>
                </c:pt>
                <c:pt idx="2894">
                  <c:v>59835</c:v>
                </c:pt>
                <c:pt idx="2895">
                  <c:v>59842</c:v>
                </c:pt>
                <c:pt idx="2896">
                  <c:v>59849</c:v>
                </c:pt>
                <c:pt idx="2897">
                  <c:v>59856</c:v>
                </c:pt>
                <c:pt idx="2898">
                  <c:v>59863</c:v>
                </c:pt>
                <c:pt idx="2899">
                  <c:v>59870</c:v>
                </c:pt>
                <c:pt idx="2900">
                  <c:v>59877</c:v>
                </c:pt>
                <c:pt idx="2901">
                  <c:v>59884</c:v>
                </c:pt>
                <c:pt idx="2902">
                  <c:v>59891</c:v>
                </c:pt>
                <c:pt idx="2903">
                  <c:v>59901</c:v>
                </c:pt>
                <c:pt idx="2904">
                  <c:v>59908</c:v>
                </c:pt>
                <c:pt idx="2905">
                  <c:v>59915</c:v>
                </c:pt>
                <c:pt idx="2906">
                  <c:v>59922</c:v>
                </c:pt>
                <c:pt idx="2907">
                  <c:v>59929</c:v>
                </c:pt>
                <c:pt idx="2908">
                  <c:v>59936</c:v>
                </c:pt>
                <c:pt idx="2909">
                  <c:v>59943</c:v>
                </c:pt>
                <c:pt idx="2910">
                  <c:v>59950</c:v>
                </c:pt>
                <c:pt idx="2911">
                  <c:v>59957</c:v>
                </c:pt>
                <c:pt idx="2912">
                  <c:v>59964</c:v>
                </c:pt>
                <c:pt idx="2913">
                  <c:v>59971</c:v>
                </c:pt>
                <c:pt idx="2914">
                  <c:v>59978</c:v>
                </c:pt>
                <c:pt idx="2915">
                  <c:v>59985</c:v>
                </c:pt>
                <c:pt idx="2916">
                  <c:v>59992</c:v>
                </c:pt>
                <c:pt idx="2917">
                  <c:v>60001</c:v>
                </c:pt>
                <c:pt idx="2918">
                  <c:v>60006</c:v>
                </c:pt>
                <c:pt idx="2919">
                  <c:v>60013</c:v>
                </c:pt>
                <c:pt idx="2920">
                  <c:v>60020</c:v>
                </c:pt>
                <c:pt idx="2921">
                  <c:v>60028</c:v>
                </c:pt>
                <c:pt idx="2922">
                  <c:v>60035</c:v>
                </c:pt>
                <c:pt idx="2923">
                  <c:v>60042</c:v>
                </c:pt>
                <c:pt idx="2924">
                  <c:v>60049</c:v>
                </c:pt>
                <c:pt idx="2925">
                  <c:v>60056</c:v>
                </c:pt>
                <c:pt idx="2926">
                  <c:v>60063</c:v>
                </c:pt>
                <c:pt idx="2927">
                  <c:v>60070</c:v>
                </c:pt>
                <c:pt idx="2928">
                  <c:v>60077</c:v>
                </c:pt>
                <c:pt idx="2929">
                  <c:v>60084</c:v>
                </c:pt>
                <c:pt idx="2930">
                  <c:v>60091</c:v>
                </c:pt>
                <c:pt idx="2931">
                  <c:v>60098</c:v>
                </c:pt>
                <c:pt idx="2932">
                  <c:v>60105</c:v>
                </c:pt>
                <c:pt idx="2933">
                  <c:v>60112</c:v>
                </c:pt>
                <c:pt idx="2934">
                  <c:v>60119</c:v>
                </c:pt>
                <c:pt idx="2935">
                  <c:v>60126</c:v>
                </c:pt>
                <c:pt idx="2936">
                  <c:v>60133</c:v>
                </c:pt>
                <c:pt idx="2937">
                  <c:v>60140</c:v>
                </c:pt>
                <c:pt idx="2938">
                  <c:v>60147</c:v>
                </c:pt>
                <c:pt idx="2939">
                  <c:v>60154</c:v>
                </c:pt>
                <c:pt idx="2940">
                  <c:v>60161</c:v>
                </c:pt>
                <c:pt idx="2941">
                  <c:v>60168</c:v>
                </c:pt>
                <c:pt idx="2942">
                  <c:v>60175</c:v>
                </c:pt>
                <c:pt idx="2943">
                  <c:v>60182</c:v>
                </c:pt>
                <c:pt idx="2944">
                  <c:v>60189</c:v>
                </c:pt>
                <c:pt idx="2945">
                  <c:v>60196</c:v>
                </c:pt>
                <c:pt idx="2946">
                  <c:v>60203</c:v>
                </c:pt>
                <c:pt idx="2947">
                  <c:v>60210</c:v>
                </c:pt>
                <c:pt idx="2948">
                  <c:v>60217</c:v>
                </c:pt>
                <c:pt idx="2949">
                  <c:v>60224</c:v>
                </c:pt>
                <c:pt idx="2950">
                  <c:v>60231</c:v>
                </c:pt>
                <c:pt idx="2951">
                  <c:v>60238</c:v>
                </c:pt>
                <c:pt idx="2952">
                  <c:v>60245</c:v>
                </c:pt>
                <c:pt idx="2953">
                  <c:v>60252</c:v>
                </c:pt>
                <c:pt idx="2954">
                  <c:v>60259</c:v>
                </c:pt>
                <c:pt idx="2955">
                  <c:v>60267</c:v>
                </c:pt>
                <c:pt idx="2956">
                  <c:v>60274</c:v>
                </c:pt>
                <c:pt idx="2957">
                  <c:v>60281</c:v>
                </c:pt>
                <c:pt idx="2958">
                  <c:v>60288</c:v>
                </c:pt>
                <c:pt idx="2959">
                  <c:v>60295</c:v>
                </c:pt>
                <c:pt idx="2960">
                  <c:v>60302</c:v>
                </c:pt>
                <c:pt idx="2961">
                  <c:v>60309</c:v>
                </c:pt>
                <c:pt idx="2962">
                  <c:v>60316</c:v>
                </c:pt>
                <c:pt idx="2963">
                  <c:v>60323</c:v>
                </c:pt>
                <c:pt idx="2964">
                  <c:v>60330</c:v>
                </c:pt>
                <c:pt idx="2965">
                  <c:v>60337</c:v>
                </c:pt>
                <c:pt idx="2966">
                  <c:v>60344</c:v>
                </c:pt>
                <c:pt idx="2967">
                  <c:v>60351</c:v>
                </c:pt>
                <c:pt idx="2968">
                  <c:v>60359</c:v>
                </c:pt>
                <c:pt idx="2969">
                  <c:v>60366</c:v>
                </c:pt>
                <c:pt idx="2970">
                  <c:v>60373</c:v>
                </c:pt>
                <c:pt idx="2971">
                  <c:v>60380</c:v>
                </c:pt>
                <c:pt idx="2972">
                  <c:v>60387</c:v>
                </c:pt>
                <c:pt idx="2973">
                  <c:v>60394</c:v>
                </c:pt>
                <c:pt idx="2974">
                  <c:v>60401</c:v>
                </c:pt>
                <c:pt idx="2975">
                  <c:v>60408</c:v>
                </c:pt>
                <c:pt idx="2976">
                  <c:v>60415</c:v>
                </c:pt>
                <c:pt idx="2977">
                  <c:v>60422</c:v>
                </c:pt>
                <c:pt idx="2978">
                  <c:v>60429</c:v>
                </c:pt>
                <c:pt idx="2979">
                  <c:v>60436</c:v>
                </c:pt>
                <c:pt idx="2980">
                  <c:v>60443</c:v>
                </c:pt>
                <c:pt idx="2981">
                  <c:v>60450</c:v>
                </c:pt>
                <c:pt idx="2982">
                  <c:v>60457</c:v>
                </c:pt>
                <c:pt idx="2983">
                  <c:v>60464</c:v>
                </c:pt>
                <c:pt idx="2984">
                  <c:v>60471</c:v>
                </c:pt>
                <c:pt idx="2985">
                  <c:v>60478</c:v>
                </c:pt>
                <c:pt idx="2986">
                  <c:v>60485</c:v>
                </c:pt>
                <c:pt idx="2987">
                  <c:v>60492</c:v>
                </c:pt>
                <c:pt idx="2988">
                  <c:v>60499</c:v>
                </c:pt>
                <c:pt idx="2989">
                  <c:v>60506</c:v>
                </c:pt>
                <c:pt idx="2990">
                  <c:v>60513</c:v>
                </c:pt>
                <c:pt idx="2991">
                  <c:v>60520</c:v>
                </c:pt>
                <c:pt idx="2992">
                  <c:v>60527</c:v>
                </c:pt>
                <c:pt idx="2993">
                  <c:v>60534</c:v>
                </c:pt>
                <c:pt idx="2994">
                  <c:v>60541</c:v>
                </c:pt>
                <c:pt idx="2995">
                  <c:v>60548</c:v>
                </c:pt>
                <c:pt idx="2996">
                  <c:v>60555</c:v>
                </c:pt>
                <c:pt idx="2997">
                  <c:v>60562</c:v>
                </c:pt>
                <c:pt idx="2998">
                  <c:v>60569</c:v>
                </c:pt>
                <c:pt idx="2999">
                  <c:v>60576</c:v>
                </c:pt>
                <c:pt idx="3000">
                  <c:v>60583</c:v>
                </c:pt>
                <c:pt idx="3001">
                  <c:v>60590</c:v>
                </c:pt>
                <c:pt idx="3002">
                  <c:v>60597</c:v>
                </c:pt>
                <c:pt idx="3003">
                  <c:v>60604</c:v>
                </c:pt>
                <c:pt idx="3004">
                  <c:v>60611</c:v>
                </c:pt>
                <c:pt idx="3005">
                  <c:v>60618</c:v>
                </c:pt>
                <c:pt idx="3006">
                  <c:v>60625</c:v>
                </c:pt>
                <c:pt idx="3007">
                  <c:v>60632</c:v>
                </c:pt>
                <c:pt idx="3008">
                  <c:v>60639</c:v>
                </c:pt>
                <c:pt idx="3009">
                  <c:v>60646</c:v>
                </c:pt>
                <c:pt idx="3010">
                  <c:v>60653</c:v>
                </c:pt>
                <c:pt idx="3011">
                  <c:v>60660</c:v>
                </c:pt>
                <c:pt idx="3012">
                  <c:v>60667</c:v>
                </c:pt>
                <c:pt idx="3013">
                  <c:v>60674</c:v>
                </c:pt>
                <c:pt idx="3014">
                  <c:v>60681</c:v>
                </c:pt>
                <c:pt idx="3015">
                  <c:v>60688</c:v>
                </c:pt>
                <c:pt idx="3016">
                  <c:v>60695</c:v>
                </c:pt>
                <c:pt idx="3017">
                  <c:v>60702</c:v>
                </c:pt>
                <c:pt idx="3018">
                  <c:v>60709</c:v>
                </c:pt>
                <c:pt idx="3019">
                  <c:v>60716</c:v>
                </c:pt>
                <c:pt idx="3020">
                  <c:v>60723</c:v>
                </c:pt>
                <c:pt idx="3021">
                  <c:v>60730</c:v>
                </c:pt>
                <c:pt idx="3022">
                  <c:v>60737</c:v>
                </c:pt>
                <c:pt idx="3023">
                  <c:v>60744</c:v>
                </c:pt>
                <c:pt idx="3024">
                  <c:v>60751</c:v>
                </c:pt>
                <c:pt idx="3025">
                  <c:v>60758</c:v>
                </c:pt>
                <c:pt idx="3026">
                  <c:v>60765</c:v>
                </c:pt>
                <c:pt idx="3027">
                  <c:v>60772</c:v>
                </c:pt>
                <c:pt idx="3028">
                  <c:v>60779</c:v>
                </c:pt>
                <c:pt idx="3029">
                  <c:v>60786</c:v>
                </c:pt>
                <c:pt idx="3030">
                  <c:v>60793</c:v>
                </c:pt>
                <c:pt idx="3031">
                  <c:v>60800</c:v>
                </c:pt>
                <c:pt idx="3032">
                  <c:v>60807</c:v>
                </c:pt>
                <c:pt idx="3033">
                  <c:v>60814</c:v>
                </c:pt>
                <c:pt idx="3034">
                  <c:v>60821</c:v>
                </c:pt>
                <c:pt idx="3035">
                  <c:v>60828</c:v>
                </c:pt>
                <c:pt idx="3036">
                  <c:v>60835</c:v>
                </c:pt>
                <c:pt idx="3037">
                  <c:v>60842</c:v>
                </c:pt>
                <c:pt idx="3038">
                  <c:v>60849</c:v>
                </c:pt>
                <c:pt idx="3039">
                  <c:v>60856</c:v>
                </c:pt>
                <c:pt idx="3040">
                  <c:v>60863</c:v>
                </c:pt>
                <c:pt idx="3041">
                  <c:v>60870</c:v>
                </c:pt>
                <c:pt idx="3042">
                  <c:v>60877</c:v>
                </c:pt>
                <c:pt idx="3043">
                  <c:v>60884</c:v>
                </c:pt>
                <c:pt idx="3044">
                  <c:v>60891</c:v>
                </c:pt>
                <c:pt idx="3045">
                  <c:v>60898</c:v>
                </c:pt>
                <c:pt idx="3046">
                  <c:v>60905</c:v>
                </c:pt>
                <c:pt idx="3047">
                  <c:v>60912</c:v>
                </c:pt>
                <c:pt idx="3048">
                  <c:v>60919</c:v>
                </c:pt>
                <c:pt idx="3049">
                  <c:v>60926</c:v>
                </c:pt>
                <c:pt idx="3050">
                  <c:v>60933</c:v>
                </c:pt>
                <c:pt idx="3051">
                  <c:v>60940</c:v>
                </c:pt>
                <c:pt idx="3052">
                  <c:v>60947</c:v>
                </c:pt>
                <c:pt idx="3053">
                  <c:v>60954</c:v>
                </c:pt>
                <c:pt idx="3054">
                  <c:v>60961</c:v>
                </c:pt>
                <c:pt idx="3055">
                  <c:v>60968</c:v>
                </c:pt>
                <c:pt idx="3056">
                  <c:v>60975</c:v>
                </c:pt>
                <c:pt idx="3057">
                  <c:v>60982</c:v>
                </c:pt>
                <c:pt idx="3058">
                  <c:v>60989</c:v>
                </c:pt>
                <c:pt idx="3059">
                  <c:v>60996</c:v>
                </c:pt>
                <c:pt idx="3060">
                  <c:v>61003</c:v>
                </c:pt>
                <c:pt idx="3061">
                  <c:v>61010</c:v>
                </c:pt>
                <c:pt idx="3062">
                  <c:v>61017</c:v>
                </c:pt>
                <c:pt idx="3063">
                  <c:v>61024</c:v>
                </c:pt>
                <c:pt idx="3064">
                  <c:v>61031</c:v>
                </c:pt>
                <c:pt idx="3065">
                  <c:v>61038</c:v>
                </c:pt>
                <c:pt idx="3066">
                  <c:v>61045</c:v>
                </c:pt>
                <c:pt idx="3067">
                  <c:v>61052</c:v>
                </c:pt>
                <c:pt idx="3068">
                  <c:v>61059</c:v>
                </c:pt>
                <c:pt idx="3069">
                  <c:v>61066</c:v>
                </c:pt>
                <c:pt idx="3070">
                  <c:v>61073</c:v>
                </c:pt>
                <c:pt idx="3071">
                  <c:v>61080</c:v>
                </c:pt>
                <c:pt idx="3072">
                  <c:v>61087</c:v>
                </c:pt>
                <c:pt idx="3073">
                  <c:v>61094</c:v>
                </c:pt>
                <c:pt idx="3074">
                  <c:v>61101</c:v>
                </c:pt>
                <c:pt idx="3075">
                  <c:v>61108</c:v>
                </c:pt>
                <c:pt idx="3076">
                  <c:v>61115</c:v>
                </c:pt>
                <c:pt idx="3077">
                  <c:v>61122</c:v>
                </c:pt>
                <c:pt idx="3078">
                  <c:v>61129</c:v>
                </c:pt>
                <c:pt idx="3079">
                  <c:v>61136</c:v>
                </c:pt>
                <c:pt idx="3080">
                  <c:v>61143</c:v>
                </c:pt>
                <c:pt idx="3081">
                  <c:v>61150</c:v>
                </c:pt>
                <c:pt idx="3082">
                  <c:v>61157</c:v>
                </c:pt>
                <c:pt idx="3083">
                  <c:v>61164</c:v>
                </c:pt>
                <c:pt idx="3084">
                  <c:v>61171</c:v>
                </c:pt>
                <c:pt idx="3085">
                  <c:v>61178</c:v>
                </c:pt>
                <c:pt idx="3086">
                  <c:v>61185</c:v>
                </c:pt>
                <c:pt idx="3087">
                  <c:v>61192</c:v>
                </c:pt>
                <c:pt idx="3088">
                  <c:v>61199</c:v>
                </c:pt>
                <c:pt idx="3089">
                  <c:v>61206</c:v>
                </c:pt>
                <c:pt idx="3090">
                  <c:v>61213</c:v>
                </c:pt>
                <c:pt idx="3091">
                  <c:v>61220</c:v>
                </c:pt>
                <c:pt idx="3092">
                  <c:v>61227</c:v>
                </c:pt>
                <c:pt idx="3093">
                  <c:v>61234</c:v>
                </c:pt>
                <c:pt idx="3094">
                  <c:v>61241</c:v>
                </c:pt>
                <c:pt idx="3095">
                  <c:v>61248</c:v>
                </c:pt>
                <c:pt idx="3096">
                  <c:v>61255</c:v>
                </c:pt>
                <c:pt idx="3097">
                  <c:v>61262</c:v>
                </c:pt>
                <c:pt idx="3098">
                  <c:v>61269</c:v>
                </c:pt>
                <c:pt idx="3099">
                  <c:v>61276</c:v>
                </c:pt>
                <c:pt idx="3100">
                  <c:v>61283</c:v>
                </c:pt>
                <c:pt idx="3101">
                  <c:v>61290</c:v>
                </c:pt>
                <c:pt idx="3102">
                  <c:v>61297</c:v>
                </c:pt>
                <c:pt idx="3103">
                  <c:v>61304</c:v>
                </c:pt>
                <c:pt idx="3104">
                  <c:v>61311</c:v>
                </c:pt>
                <c:pt idx="3105">
                  <c:v>61318</c:v>
                </c:pt>
                <c:pt idx="3106">
                  <c:v>61325</c:v>
                </c:pt>
                <c:pt idx="3107">
                  <c:v>61332</c:v>
                </c:pt>
                <c:pt idx="3108">
                  <c:v>61339</c:v>
                </c:pt>
                <c:pt idx="3109">
                  <c:v>61346</c:v>
                </c:pt>
                <c:pt idx="3110">
                  <c:v>61353</c:v>
                </c:pt>
                <c:pt idx="3111">
                  <c:v>61360</c:v>
                </c:pt>
                <c:pt idx="3112">
                  <c:v>61367</c:v>
                </c:pt>
                <c:pt idx="3113">
                  <c:v>61374</c:v>
                </c:pt>
                <c:pt idx="3114">
                  <c:v>61381</c:v>
                </c:pt>
                <c:pt idx="3115">
                  <c:v>61388</c:v>
                </c:pt>
                <c:pt idx="3116">
                  <c:v>61395</c:v>
                </c:pt>
                <c:pt idx="3117">
                  <c:v>61402</c:v>
                </c:pt>
                <c:pt idx="3118">
                  <c:v>61409</c:v>
                </c:pt>
                <c:pt idx="3119">
                  <c:v>61416</c:v>
                </c:pt>
                <c:pt idx="3120">
                  <c:v>61423</c:v>
                </c:pt>
                <c:pt idx="3121">
                  <c:v>61430</c:v>
                </c:pt>
                <c:pt idx="3122">
                  <c:v>61437</c:v>
                </c:pt>
                <c:pt idx="3123">
                  <c:v>61444</c:v>
                </c:pt>
                <c:pt idx="3124">
                  <c:v>61451</c:v>
                </c:pt>
                <c:pt idx="3125">
                  <c:v>61458</c:v>
                </c:pt>
                <c:pt idx="3126">
                  <c:v>61465</c:v>
                </c:pt>
                <c:pt idx="3127">
                  <c:v>61472</c:v>
                </c:pt>
                <c:pt idx="3128">
                  <c:v>61479</c:v>
                </c:pt>
                <c:pt idx="3129">
                  <c:v>61487</c:v>
                </c:pt>
                <c:pt idx="3130">
                  <c:v>61494</c:v>
                </c:pt>
                <c:pt idx="3131">
                  <c:v>61501</c:v>
                </c:pt>
                <c:pt idx="3132">
                  <c:v>61508</c:v>
                </c:pt>
                <c:pt idx="3133">
                  <c:v>61515</c:v>
                </c:pt>
                <c:pt idx="3134">
                  <c:v>61522</c:v>
                </c:pt>
                <c:pt idx="3135">
                  <c:v>61529</c:v>
                </c:pt>
                <c:pt idx="3136">
                  <c:v>61536</c:v>
                </c:pt>
                <c:pt idx="3137">
                  <c:v>61543</c:v>
                </c:pt>
                <c:pt idx="3138">
                  <c:v>61550</c:v>
                </c:pt>
                <c:pt idx="3139">
                  <c:v>61557</c:v>
                </c:pt>
                <c:pt idx="3140">
                  <c:v>61564</c:v>
                </c:pt>
                <c:pt idx="3141">
                  <c:v>61571</c:v>
                </c:pt>
                <c:pt idx="3142">
                  <c:v>61578</c:v>
                </c:pt>
                <c:pt idx="3143">
                  <c:v>61585</c:v>
                </c:pt>
                <c:pt idx="3144">
                  <c:v>61592</c:v>
                </c:pt>
                <c:pt idx="3145">
                  <c:v>61599</c:v>
                </c:pt>
                <c:pt idx="3146">
                  <c:v>61606</c:v>
                </c:pt>
                <c:pt idx="3147">
                  <c:v>61613</c:v>
                </c:pt>
                <c:pt idx="3148">
                  <c:v>61620</c:v>
                </c:pt>
                <c:pt idx="3149">
                  <c:v>61627</c:v>
                </c:pt>
                <c:pt idx="3150">
                  <c:v>61634</c:v>
                </c:pt>
                <c:pt idx="3151">
                  <c:v>61641</c:v>
                </c:pt>
                <c:pt idx="3152">
                  <c:v>61648</c:v>
                </c:pt>
                <c:pt idx="3153">
                  <c:v>61655</c:v>
                </c:pt>
                <c:pt idx="3154">
                  <c:v>61662</c:v>
                </c:pt>
                <c:pt idx="3155">
                  <c:v>61669</c:v>
                </c:pt>
                <c:pt idx="3156">
                  <c:v>61676</c:v>
                </c:pt>
                <c:pt idx="3157">
                  <c:v>61683</c:v>
                </c:pt>
                <c:pt idx="3158">
                  <c:v>61690</c:v>
                </c:pt>
                <c:pt idx="3159">
                  <c:v>61697</c:v>
                </c:pt>
                <c:pt idx="3160">
                  <c:v>61704</c:v>
                </c:pt>
                <c:pt idx="3161">
                  <c:v>61711</c:v>
                </c:pt>
                <c:pt idx="3162">
                  <c:v>61718</c:v>
                </c:pt>
                <c:pt idx="3163">
                  <c:v>61728</c:v>
                </c:pt>
                <c:pt idx="3164">
                  <c:v>61735</c:v>
                </c:pt>
                <c:pt idx="3165">
                  <c:v>61742</c:v>
                </c:pt>
                <c:pt idx="3166">
                  <c:v>61749</c:v>
                </c:pt>
                <c:pt idx="3167">
                  <c:v>61756</c:v>
                </c:pt>
                <c:pt idx="3168">
                  <c:v>61763</c:v>
                </c:pt>
                <c:pt idx="3169">
                  <c:v>61770</c:v>
                </c:pt>
                <c:pt idx="3170">
                  <c:v>61777</c:v>
                </c:pt>
                <c:pt idx="3171">
                  <c:v>61784</c:v>
                </c:pt>
                <c:pt idx="3172">
                  <c:v>61791</c:v>
                </c:pt>
                <c:pt idx="3173">
                  <c:v>61798</c:v>
                </c:pt>
                <c:pt idx="3174">
                  <c:v>61805</c:v>
                </c:pt>
                <c:pt idx="3175">
                  <c:v>61812</c:v>
                </c:pt>
                <c:pt idx="3176">
                  <c:v>61819</c:v>
                </c:pt>
                <c:pt idx="3177">
                  <c:v>61826</c:v>
                </c:pt>
                <c:pt idx="3178">
                  <c:v>61835</c:v>
                </c:pt>
                <c:pt idx="3179">
                  <c:v>61840</c:v>
                </c:pt>
                <c:pt idx="3180">
                  <c:v>61847</c:v>
                </c:pt>
                <c:pt idx="3181">
                  <c:v>61854</c:v>
                </c:pt>
                <c:pt idx="3182">
                  <c:v>61861</c:v>
                </c:pt>
                <c:pt idx="3183">
                  <c:v>61868</c:v>
                </c:pt>
                <c:pt idx="3184">
                  <c:v>61875</c:v>
                </c:pt>
                <c:pt idx="3185">
                  <c:v>61882</c:v>
                </c:pt>
                <c:pt idx="3186">
                  <c:v>61889</c:v>
                </c:pt>
                <c:pt idx="3187">
                  <c:v>61896</c:v>
                </c:pt>
                <c:pt idx="3188">
                  <c:v>61903</c:v>
                </c:pt>
                <c:pt idx="3189">
                  <c:v>61910</c:v>
                </c:pt>
                <c:pt idx="3190">
                  <c:v>61917</c:v>
                </c:pt>
                <c:pt idx="3191">
                  <c:v>61924</c:v>
                </c:pt>
                <c:pt idx="3192">
                  <c:v>61931</c:v>
                </c:pt>
                <c:pt idx="3193">
                  <c:v>61938</c:v>
                </c:pt>
                <c:pt idx="3194">
                  <c:v>61945</c:v>
                </c:pt>
                <c:pt idx="3195">
                  <c:v>61952</c:v>
                </c:pt>
                <c:pt idx="3196">
                  <c:v>61959</c:v>
                </c:pt>
                <c:pt idx="3197">
                  <c:v>61966</c:v>
                </c:pt>
                <c:pt idx="3198">
                  <c:v>61973</c:v>
                </c:pt>
                <c:pt idx="3199">
                  <c:v>61980</c:v>
                </c:pt>
                <c:pt idx="3200">
                  <c:v>61987</c:v>
                </c:pt>
                <c:pt idx="3201">
                  <c:v>61994</c:v>
                </c:pt>
                <c:pt idx="3202">
                  <c:v>62001</c:v>
                </c:pt>
                <c:pt idx="3203">
                  <c:v>62008</c:v>
                </c:pt>
                <c:pt idx="3204">
                  <c:v>62015</c:v>
                </c:pt>
                <c:pt idx="3205">
                  <c:v>62022</c:v>
                </c:pt>
                <c:pt idx="3206">
                  <c:v>62029</c:v>
                </c:pt>
                <c:pt idx="3207">
                  <c:v>62036</c:v>
                </c:pt>
                <c:pt idx="3208">
                  <c:v>62043</c:v>
                </c:pt>
                <c:pt idx="3209">
                  <c:v>62050</c:v>
                </c:pt>
                <c:pt idx="3210">
                  <c:v>62057</c:v>
                </c:pt>
                <c:pt idx="3211">
                  <c:v>62064</c:v>
                </c:pt>
                <c:pt idx="3212">
                  <c:v>62071</c:v>
                </c:pt>
                <c:pt idx="3213">
                  <c:v>62078</c:v>
                </c:pt>
                <c:pt idx="3214">
                  <c:v>62085</c:v>
                </c:pt>
                <c:pt idx="3215">
                  <c:v>62093</c:v>
                </c:pt>
                <c:pt idx="3216">
                  <c:v>62100</c:v>
                </c:pt>
                <c:pt idx="3217">
                  <c:v>62107</c:v>
                </c:pt>
                <c:pt idx="3218">
                  <c:v>62114</c:v>
                </c:pt>
                <c:pt idx="3219">
                  <c:v>62121</c:v>
                </c:pt>
                <c:pt idx="3220">
                  <c:v>62128</c:v>
                </c:pt>
                <c:pt idx="3221">
                  <c:v>62135</c:v>
                </c:pt>
                <c:pt idx="3222">
                  <c:v>62142</c:v>
                </c:pt>
                <c:pt idx="3223">
                  <c:v>62149</c:v>
                </c:pt>
                <c:pt idx="3224">
                  <c:v>62156</c:v>
                </c:pt>
                <c:pt idx="3225">
                  <c:v>62163</c:v>
                </c:pt>
                <c:pt idx="3226">
                  <c:v>62170</c:v>
                </c:pt>
                <c:pt idx="3227">
                  <c:v>62177</c:v>
                </c:pt>
                <c:pt idx="3228">
                  <c:v>62186</c:v>
                </c:pt>
                <c:pt idx="3229">
                  <c:v>62193</c:v>
                </c:pt>
                <c:pt idx="3230">
                  <c:v>62200</c:v>
                </c:pt>
                <c:pt idx="3231">
                  <c:v>62207</c:v>
                </c:pt>
                <c:pt idx="3232">
                  <c:v>62215</c:v>
                </c:pt>
                <c:pt idx="3233">
                  <c:v>62221</c:v>
                </c:pt>
                <c:pt idx="3234">
                  <c:v>62228</c:v>
                </c:pt>
                <c:pt idx="3235">
                  <c:v>62235</c:v>
                </c:pt>
                <c:pt idx="3236">
                  <c:v>62242</c:v>
                </c:pt>
                <c:pt idx="3237">
                  <c:v>62249</c:v>
                </c:pt>
                <c:pt idx="3238">
                  <c:v>62256</c:v>
                </c:pt>
                <c:pt idx="3239">
                  <c:v>62263</c:v>
                </c:pt>
                <c:pt idx="3240">
                  <c:v>62270</c:v>
                </c:pt>
                <c:pt idx="3241">
                  <c:v>62277</c:v>
                </c:pt>
                <c:pt idx="3242">
                  <c:v>62284</c:v>
                </c:pt>
                <c:pt idx="3243">
                  <c:v>62291</c:v>
                </c:pt>
                <c:pt idx="3244">
                  <c:v>62298</c:v>
                </c:pt>
                <c:pt idx="3245">
                  <c:v>62305</c:v>
                </c:pt>
                <c:pt idx="3246">
                  <c:v>62312</c:v>
                </c:pt>
                <c:pt idx="3247">
                  <c:v>62319</c:v>
                </c:pt>
                <c:pt idx="3248">
                  <c:v>62326</c:v>
                </c:pt>
                <c:pt idx="3249">
                  <c:v>62333</c:v>
                </c:pt>
                <c:pt idx="3250">
                  <c:v>62340</c:v>
                </c:pt>
                <c:pt idx="3251">
                  <c:v>62347</c:v>
                </c:pt>
                <c:pt idx="3252">
                  <c:v>62354</c:v>
                </c:pt>
                <c:pt idx="3253">
                  <c:v>62361</c:v>
                </c:pt>
                <c:pt idx="3254">
                  <c:v>62368</c:v>
                </c:pt>
                <c:pt idx="3255">
                  <c:v>62375</c:v>
                </c:pt>
                <c:pt idx="3256">
                  <c:v>62382</c:v>
                </c:pt>
                <c:pt idx="3257">
                  <c:v>62389</c:v>
                </c:pt>
                <c:pt idx="3258">
                  <c:v>62396</c:v>
                </c:pt>
                <c:pt idx="3259">
                  <c:v>62403</c:v>
                </c:pt>
                <c:pt idx="3260">
                  <c:v>62410</c:v>
                </c:pt>
                <c:pt idx="3261">
                  <c:v>62417</c:v>
                </c:pt>
                <c:pt idx="3262">
                  <c:v>62424</c:v>
                </c:pt>
                <c:pt idx="3263">
                  <c:v>62431</c:v>
                </c:pt>
                <c:pt idx="3264">
                  <c:v>62438</c:v>
                </c:pt>
                <c:pt idx="3265">
                  <c:v>62445</c:v>
                </c:pt>
                <c:pt idx="3266">
                  <c:v>62456</c:v>
                </c:pt>
                <c:pt idx="3267">
                  <c:v>62460</c:v>
                </c:pt>
                <c:pt idx="3268">
                  <c:v>62466</c:v>
                </c:pt>
                <c:pt idx="3269">
                  <c:v>62473</c:v>
                </c:pt>
                <c:pt idx="3270">
                  <c:v>62480</c:v>
                </c:pt>
                <c:pt idx="3271">
                  <c:v>62487</c:v>
                </c:pt>
                <c:pt idx="3272">
                  <c:v>62494</c:v>
                </c:pt>
                <c:pt idx="3273">
                  <c:v>62501</c:v>
                </c:pt>
                <c:pt idx="3274">
                  <c:v>62508</c:v>
                </c:pt>
                <c:pt idx="3275">
                  <c:v>62515</c:v>
                </c:pt>
                <c:pt idx="3276">
                  <c:v>62522</c:v>
                </c:pt>
                <c:pt idx="3277">
                  <c:v>62529</c:v>
                </c:pt>
                <c:pt idx="3278">
                  <c:v>62536</c:v>
                </c:pt>
                <c:pt idx="3279">
                  <c:v>62543</c:v>
                </c:pt>
                <c:pt idx="3280">
                  <c:v>62550</c:v>
                </c:pt>
                <c:pt idx="3281">
                  <c:v>62557</c:v>
                </c:pt>
                <c:pt idx="3282">
                  <c:v>62564</c:v>
                </c:pt>
                <c:pt idx="3283">
                  <c:v>62571</c:v>
                </c:pt>
                <c:pt idx="3284">
                  <c:v>62578</c:v>
                </c:pt>
                <c:pt idx="3285">
                  <c:v>62585</c:v>
                </c:pt>
                <c:pt idx="3286">
                  <c:v>62592</c:v>
                </c:pt>
                <c:pt idx="3287">
                  <c:v>62599</c:v>
                </c:pt>
                <c:pt idx="3288">
                  <c:v>62606</c:v>
                </c:pt>
                <c:pt idx="3289">
                  <c:v>62613</c:v>
                </c:pt>
                <c:pt idx="3290">
                  <c:v>62620</c:v>
                </c:pt>
                <c:pt idx="3291">
                  <c:v>62627</c:v>
                </c:pt>
                <c:pt idx="3292">
                  <c:v>62634</c:v>
                </c:pt>
                <c:pt idx="3293">
                  <c:v>62641</c:v>
                </c:pt>
                <c:pt idx="3294">
                  <c:v>62648</c:v>
                </c:pt>
                <c:pt idx="3295">
                  <c:v>62655</c:v>
                </c:pt>
                <c:pt idx="3296">
                  <c:v>62662</c:v>
                </c:pt>
                <c:pt idx="3297">
                  <c:v>62669</c:v>
                </c:pt>
                <c:pt idx="3298">
                  <c:v>62676</c:v>
                </c:pt>
                <c:pt idx="3299">
                  <c:v>62683</c:v>
                </c:pt>
                <c:pt idx="3300">
                  <c:v>62690</c:v>
                </c:pt>
                <c:pt idx="3301">
                  <c:v>62697</c:v>
                </c:pt>
                <c:pt idx="3302">
                  <c:v>62704</c:v>
                </c:pt>
                <c:pt idx="3303">
                  <c:v>62711</c:v>
                </c:pt>
                <c:pt idx="3304">
                  <c:v>62718</c:v>
                </c:pt>
                <c:pt idx="3305">
                  <c:v>62725</c:v>
                </c:pt>
                <c:pt idx="3306">
                  <c:v>62732</c:v>
                </c:pt>
                <c:pt idx="3307">
                  <c:v>62739</c:v>
                </c:pt>
                <c:pt idx="3308">
                  <c:v>62746</c:v>
                </c:pt>
                <c:pt idx="3309">
                  <c:v>62753</c:v>
                </c:pt>
                <c:pt idx="3310">
                  <c:v>62760</c:v>
                </c:pt>
                <c:pt idx="3311">
                  <c:v>62767</c:v>
                </c:pt>
                <c:pt idx="3312">
                  <c:v>62774</c:v>
                </c:pt>
                <c:pt idx="3313">
                  <c:v>62781</c:v>
                </c:pt>
                <c:pt idx="3314">
                  <c:v>62788</c:v>
                </c:pt>
                <c:pt idx="3315">
                  <c:v>62795</c:v>
                </c:pt>
                <c:pt idx="3316">
                  <c:v>62802</c:v>
                </c:pt>
                <c:pt idx="3317">
                  <c:v>62809</c:v>
                </c:pt>
                <c:pt idx="3318">
                  <c:v>62816</c:v>
                </c:pt>
                <c:pt idx="3319">
                  <c:v>62823</c:v>
                </c:pt>
                <c:pt idx="3320">
                  <c:v>62830</c:v>
                </c:pt>
                <c:pt idx="3321">
                  <c:v>62837</c:v>
                </c:pt>
                <c:pt idx="3322">
                  <c:v>62844</c:v>
                </c:pt>
                <c:pt idx="3323">
                  <c:v>62851</c:v>
                </c:pt>
                <c:pt idx="3324">
                  <c:v>62858</c:v>
                </c:pt>
                <c:pt idx="3325">
                  <c:v>62865</c:v>
                </c:pt>
                <c:pt idx="3326">
                  <c:v>62872</c:v>
                </c:pt>
                <c:pt idx="3327">
                  <c:v>62879</c:v>
                </c:pt>
                <c:pt idx="3328">
                  <c:v>62886</c:v>
                </c:pt>
                <c:pt idx="3329">
                  <c:v>62893</c:v>
                </c:pt>
                <c:pt idx="3330">
                  <c:v>62900</c:v>
                </c:pt>
                <c:pt idx="3331">
                  <c:v>62907</c:v>
                </c:pt>
                <c:pt idx="3332">
                  <c:v>62914</c:v>
                </c:pt>
                <c:pt idx="3333">
                  <c:v>62921</c:v>
                </c:pt>
                <c:pt idx="3334">
                  <c:v>62928</c:v>
                </c:pt>
                <c:pt idx="3335">
                  <c:v>62935</c:v>
                </c:pt>
                <c:pt idx="3336">
                  <c:v>62942</c:v>
                </c:pt>
                <c:pt idx="3337">
                  <c:v>62949</c:v>
                </c:pt>
                <c:pt idx="3338">
                  <c:v>62956</c:v>
                </c:pt>
                <c:pt idx="3339">
                  <c:v>62963</c:v>
                </c:pt>
                <c:pt idx="3340">
                  <c:v>62970</c:v>
                </c:pt>
                <c:pt idx="3341">
                  <c:v>62977</c:v>
                </c:pt>
                <c:pt idx="3342">
                  <c:v>62984</c:v>
                </c:pt>
                <c:pt idx="3343">
                  <c:v>62991</c:v>
                </c:pt>
                <c:pt idx="3344">
                  <c:v>62998</c:v>
                </c:pt>
                <c:pt idx="3345">
                  <c:v>63005</c:v>
                </c:pt>
                <c:pt idx="3346">
                  <c:v>63012</c:v>
                </c:pt>
                <c:pt idx="3347">
                  <c:v>63019</c:v>
                </c:pt>
                <c:pt idx="3348">
                  <c:v>63026</c:v>
                </c:pt>
                <c:pt idx="3349">
                  <c:v>63033</c:v>
                </c:pt>
                <c:pt idx="3350">
                  <c:v>63040</c:v>
                </c:pt>
                <c:pt idx="3351">
                  <c:v>63047</c:v>
                </c:pt>
                <c:pt idx="3352">
                  <c:v>63054</c:v>
                </c:pt>
                <c:pt idx="3353">
                  <c:v>63061</c:v>
                </c:pt>
                <c:pt idx="3354">
                  <c:v>63068</c:v>
                </c:pt>
                <c:pt idx="3355">
                  <c:v>63075</c:v>
                </c:pt>
                <c:pt idx="3356">
                  <c:v>63082</c:v>
                </c:pt>
                <c:pt idx="3357">
                  <c:v>63089</c:v>
                </c:pt>
                <c:pt idx="3358">
                  <c:v>63096</c:v>
                </c:pt>
                <c:pt idx="3359">
                  <c:v>63103</c:v>
                </c:pt>
                <c:pt idx="3360">
                  <c:v>63110</c:v>
                </c:pt>
                <c:pt idx="3361">
                  <c:v>63117</c:v>
                </c:pt>
                <c:pt idx="3362">
                  <c:v>63124</c:v>
                </c:pt>
                <c:pt idx="3363">
                  <c:v>63131</c:v>
                </c:pt>
                <c:pt idx="3364">
                  <c:v>63138</c:v>
                </c:pt>
                <c:pt idx="3365">
                  <c:v>63145</c:v>
                </c:pt>
                <c:pt idx="3366">
                  <c:v>63152</c:v>
                </c:pt>
                <c:pt idx="3367">
                  <c:v>63159</c:v>
                </c:pt>
                <c:pt idx="3368">
                  <c:v>63166</c:v>
                </c:pt>
                <c:pt idx="3369">
                  <c:v>63173</c:v>
                </c:pt>
                <c:pt idx="3370">
                  <c:v>63180</c:v>
                </c:pt>
                <c:pt idx="3371">
                  <c:v>63187</c:v>
                </c:pt>
                <c:pt idx="3372">
                  <c:v>63194</c:v>
                </c:pt>
                <c:pt idx="3373">
                  <c:v>63201</c:v>
                </c:pt>
                <c:pt idx="3374">
                  <c:v>63208</c:v>
                </c:pt>
                <c:pt idx="3375">
                  <c:v>63215</c:v>
                </c:pt>
                <c:pt idx="3376">
                  <c:v>63222</c:v>
                </c:pt>
                <c:pt idx="3377">
                  <c:v>63229</c:v>
                </c:pt>
                <c:pt idx="3378">
                  <c:v>63236</c:v>
                </c:pt>
                <c:pt idx="3379">
                  <c:v>63243</c:v>
                </c:pt>
                <c:pt idx="3380">
                  <c:v>63250</c:v>
                </c:pt>
                <c:pt idx="3381">
                  <c:v>63257</c:v>
                </c:pt>
                <c:pt idx="3382">
                  <c:v>63264</c:v>
                </c:pt>
                <c:pt idx="3383">
                  <c:v>63271</c:v>
                </c:pt>
                <c:pt idx="3384">
                  <c:v>63278</c:v>
                </c:pt>
                <c:pt idx="3385">
                  <c:v>63285</c:v>
                </c:pt>
                <c:pt idx="3386">
                  <c:v>63292</c:v>
                </c:pt>
                <c:pt idx="3387">
                  <c:v>63299</c:v>
                </c:pt>
                <c:pt idx="3388">
                  <c:v>63306</c:v>
                </c:pt>
                <c:pt idx="3389">
                  <c:v>63313</c:v>
                </c:pt>
                <c:pt idx="3390">
                  <c:v>63320</c:v>
                </c:pt>
                <c:pt idx="3391">
                  <c:v>63327</c:v>
                </c:pt>
                <c:pt idx="3392">
                  <c:v>63334</c:v>
                </c:pt>
                <c:pt idx="3393">
                  <c:v>63341</c:v>
                </c:pt>
                <c:pt idx="3394">
                  <c:v>63348</c:v>
                </c:pt>
                <c:pt idx="3395">
                  <c:v>63355</c:v>
                </c:pt>
                <c:pt idx="3396">
                  <c:v>63362</c:v>
                </c:pt>
                <c:pt idx="3397">
                  <c:v>63369</c:v>
                </c:pt>
                <c:pt idx="3398">
                  <c:v>63376</c:v>
                </c:pt>
                <c:pt idx="3399">
                  <c:v>63383</c:v>
                </c:pt>
                <c:pt idx="3400">
                  <c:v>63390</c:v>
                </c:pt>
                <c:pt idx="3401">
                  <c:v>63397</c:v>
                </c:pt>
                <c:pt idx="3402">
                  <c:v>63404</c:v>
                </c:pt>
                <c:pt idx="3403">
                  <c:v>63411</c:v>
                </c:pt>
                <c:pt idx="3404">
                  <c:v>63418</c:v>
                </c:pt>
                <c:pt idx="3405">
                  <c:v>63425</c:v>
                </c:pt>
                <c:pt idx="3406">
                  <c:v>63432</c:v>
                </c:pt>
                <c:pt idx="3407">
                  <c:v>63439</c:v>
                </c:pt>
                <c:pt idx="3408">
                  <c:v>63446</c:v>
                </c:pt>
                <c:pt idx="3409">
                  <c:v>63453</c:v>
                </c:pt>
                <c:pt idx="3410">
                  <c:v>63460</c:v>
                </c:pt>
                <c:pt idx="3411">
                  <c:v>63467</c:v>
                </c:pt>
                <c:pt idx="3412">
                  <c:v>63474</c:v>
                </c:pt>
                <c:pt idx="3413">
                  <c:v>63481</c:v>
                </c:pt>
                <c:pt idx="3414">
                  <c:v>63488</c:v>
                </c:pt>
                <c:pt idx="3415">
                  <c:v>63495</c:v>
                </c:pt>
                <c:pt idx="3416">
                  <c:v>63502</c:v>
                </c:pt>
                <c:pt idx="3417">
                  <c:v>63509</c:v>
                </c:pt>
                <c:pt idx="3418">
                  <c:v>63516</c:v>
                </c:pt>
                <c:pt idx="3419">
                  <c:v>63523</c:v>
                </c:pt>
                <c:pt idx="3420">
                  <c:v>63530</c:v>
                </c:pt>
                <c:pt idx="3421">
                  <c:v>63537</c:v>
                </c:pt>
                <c:pt idx="3422">
                  <c:v>63544</c:v>
                </c:pt>
                <c:pt idx="3423">
                  <c:v>63552</c:v>
                </c:pt>
                <c:pt idx="3424">
                  <c:v>63559</c:v>
                </c:pt>
                <c:pt idx="3425">
                  <c:v>63566</c:v>
                </c:pt>
                <c:pt idx="3426">
                  <c:v>63573</c:v>
                </c:pt>
                <c:pt idx="3427">
                  <c:v>63580</c:v>
                </c:pt>
                <c:pt idx="3428">
                  <c:v>63587</c:v>
                </c:pt>
                <c:pt idx="3429">
                  <c:v>63594</c:v>
                </c:pt>
                <c:pt idx="3430">
                  <c:v>63601</c:v>
                </c:pt>
                <c:pt idx="3431">
                  <c:v>63608</c:v>
                </c:pt>
                <c:pt idx="3432">
                  <c:v>63615</c:v>
                </c:pt>
                <c:pt idx="3433">
                  <c:v>63622</c:v>
                </c:pt>
                <c:pt idx="3434">
                  <c:v>63629</c:v>
                </c:pt>
                <c:pt idx="3435">
                  <c:v>63636</c:v>
                </c:pt>
                <c:pt idx="3436">
                  <c:v>63643</c:v>
                </c:pt>
                <c:pt idx="3437">
                  <c:v>63650</c:v>
                </c:pt>
                <c:pt idx="3438">
                  <c:v>63661</c:v>
                </c:pt>
                <c:pt idx="3439">
                  <c:v>63664</c:v>
                </c:pt>
                <c:pt idx="3440">
                  <c:v>63671</c:v>
                </c:pt>
                <c:pt idx="3441">
                  <c:v>63678</c:v>
                </c:pt>
                <c:pt idx="3442">
                  <c:v>63685</c:v>
                </c:pt>
                <c:pt idx="3443">
                  <c:v>63692</c:v>
                </c:pt>
                <c:pt idx="3444">
                  <c:v>63699</c:v>
                </c:pt>
                <c:pt idx="3445">
                  <c:v>63706</c:v>
                </c:pt>
                <c:pt idx="3446">
                  <c:v>63713</c:v>
                </c:pt>
                <c:pt idx="3447">
                  <c:v>63720</c:v>
                </c:pt>
                <c:pt idx="3448">
                  <c:v>63727</c:v>
                </c:pt>
                <c:pt idx="3449">
                  <c:v>63734</c:v>
                </c:pt>
                <c:pt idx="3450">
                  <c:v>63741</c:v>
                </c:pt>
                <c:pt idx="3451">
                  <c:v>63748</c:v>
                </c:pt>
                <c:pt idx="3452">
                  <c:v>63755</c:v>
                </c:pt>
                <c:pt idx="3453">
                  <c:v>63762</c:v>
                </c:pt>
                <c:pt idx="3454">
                  <c:v>63769</c:v>
                </c:pt>
                <c:pt idx="3455">
                  <c:v>63776</c:v>
                </c:pt>
                <c:pt idx="3456">
                  <c:v>63783</c:v>
                </c:pt>
                <c:pt idx="3457">
                  <c:v>63790</c:v>
                </c:pt>
                <c:pt idx="3458">
                  <c:v>63797</c:v>
                </c:pt>
                <c:pt idx="3459">
                  <c:v>63804</c:v>
                </c:pt>
                <c:pt idx="3460">
                  <c:v>63811</c:v>
                </c:pt>
                <c:pt idx="3461">
                  <c:v>63818</c:v>
                </c:pt>
                <c:pt idx="3462">
                  <c:v>63825</c:v>
                </c:pt>
                <c:pt idx="3463">
                  <c:v>63832</c:v>
                </c:pt>
                <c:pt idx="3464">
                  <c:v>63839</c:v>
                </c:pt>
                <c:pt idx="3465">
                  <c:v>63846</c:v>
                </c:pt>
                <c:pt idx="3466">
                  <c:v>63853</c:v>
                </c:pt>
                <c:pt idx="3467">
                  <c:v>63860</c:v>
                </c:pt>
                <c:pt idx="3468">
                  <c:v>63867</c:v>
                </c:pt>
                <c:pt idx="3469">
                  <c:v>63874</c:v>
                </c:pt>
                <c:pt idx="3470">
                  <c:v>63881</c:v>
                </c:pt>
                <c:pt idx="3471">
                  <c:v>63888</c:v>
                </c:pt>
                <c:pt idx="3472">
                  <c:v>63895</c:v>
                </c:pt>
                <c:pt idx="3473">
                  <c:v>63902</c:v>
                </c:pt>
                <c:pt idx="3474">
                  <c:v>63909</c:v>
                </c:pt>
                <c:pt idx="3475">
                  <c:v>63919</c:v>
                </c:pt>
                <c:pt idx="3476">
                  <c:v>63926</c:v>
                </c:pt>
                <c:pt idx="3477">
                  <c:v>63933</c:v>
                </c:pt>
                <c:pt idx="3478">
                  <c:v>63940</c:v>
                </c:pt>
                <c:pt idx="3479">
                  <c:v>63947</c:v>
                </c:pt>
                <c:pt idx="3480">
                  <c:v>63954</c:v>
                </c:pt>
                <c:pt idx="3481">
                  <c:v>63961</c:v>
                </c:pt>
                <c:pt idx="3482">
                  <c:v>63968</c:v>
                </c:pt>
                <c:pt idx="3483">
                  <c:v>63975</c:v>
                </c:pt>
                <c:pt idx="3484">
                  <c:v>63982</c:v>
                </c:pt>
                <c:pt idx="3485">
                  <c:v>63989</c:v>
                </c:pt>
                <c:pt idx="3486">
                  <c:v>63996</c:v>
                </c:pt>
                <c:pt idx="3487">
                  <c:v>64003</c:v>
                </c:pt>
                <c:pt idx="3488">
                  <c:v>64010</c:v>
                </c:pt>
                <c:pt idx="3489">
                  <c:v>64019</c:v>
                </c:pt>
                <c:pt idx="3490">
                  <c:v>64024</c:v>
                </c:pt>
                <c:pt idx="3491">
                  <c:v>64031</c:v>
                </c:pt>
                <c:pt idx="3492">
                  <c:v>64038</c:v>
                </c:pt>
                <c:pt idx="3493">
                  <c:v>64045</c:v>
                </c:pt>
                <c:pt idx="3494">
                  <c:v>64052</c:v>
                </c:pt>
                <c:pt idx="3495">
                  <c:v>64059</c:v>
                </c:pt>
                <c:pt idx="3496">
                  <c:v>64066</c:v>
                </c:pt>
                <c:pt idx="3497">
                  <c:v>64073</c:v>
                </c:pt>
                <c:pt idx="3498">
                  <c:v>64080</c:v>
                </c:pt>
                <c:pt idx="3499">
                  <c:v>64087</c:v>
                </c:pt>
                <c:pt idx="3500">
                  <c:v>64094</c:v>
                </c:pt>
                <c:pt idx="3501">
                  <c:v>64101</c:v>
                </c:pt>
                <c:pt idx="3502">
                  <c:v>64108</c:v>
                </c:pt>
                <c:pt idx="3503">
                  <c:v>64115</c:v>
                </c:pt>
                <c:pt idx="3504">
                  <c:v>64122</c:v>
                </c:pt>
                <c:pt idx="3505">
                  <c:v>64129</c:v>
                </c:pt>
                <c:pt idx="3506">
                  <c:v>64136</c:v>
                </c:pt>
                <c:pt idx="3507">
                  <c:v>64143</c:v>
                </c:pt>
                <c:pt idx="3508">
                  <c:v>64150</c:v>
                </c:pt>
                <c:pt idx="3509">
                  <c:v>64157</c:v>
                </c:pt>
                <c:pt idx="3510">
                  <c:v>64164</c:v>
                </c:pt>
                <c:pt idx="3511">
                  <c:v>64171</c:v>
                </c:pt>
                <c:pt idx="3512">
                  <c:v>64178</c:v>
                </c:pt>
                <c:pt idx="3513">
                  <c:v>64185</c:v>
                </c:pt>
                <c:pt idx="3514">
                  <c:v>64192</c:v>
                </c:pt>
                <c:pt idx="3515">
                  <c:v>64199</c:v>
                </c:pt>
                <c:pt idx="3516">
                  <c:v>64206</c:v>
                </c:pt>
                <c:pt idx="3517">
                  <c:v>64213</c:v>
                </c:pt>
                <c:pt idx="3518">
                  <c:v>64220</c:v>
                </c:pt>
                <c:pt idx="3519">
                  <c:v>64227</c:v>
                </c:pt>
                <c:pt idx="3520">
                  <c:v>64234</c:v>
                </c:pt>
                <c:pt idx="3521">
                  <c:v>64241</c:v>
                </c:pt>
                <c:pt idx="3522">
                  <c:v>64248</c:v>
                </c:pt>
                <c:pt idx="3523">
                  <c:v>64255</c:v>
                </c:pt>
                <c:pt idx="3524">
                  <c:v>64262</c:v>
                </c:pt>
                <c:pt idx="3525">
                  <c:v>64269</c:v>
                </c:pt>
                <c:pt idx="3526">
                  <c:v>64276</c:v>
                </c:pt>
                <c:pt idx="3527">
                  <c:v>64284</c:v>
                </c:pt>
                <c:pt idx="3528">
                  <c:v>64291</c:v>
                </c:pt>
                <c:pt idx="3529">
                  <c:v>64298</c:v>
                </c:pt>
                <c:pt idx="3530">
                  <c:v>64305</c:v>
                </c:pt>
                <c:pt idx="3531">
                  <c:v>64312</c:v>
                </c:pt>
                <c:pt idx="3532">
                  <c:v>64319</c:v>
                </c:pt>
                <c:pt idx="3533">
                  <c:v>64326</c:v>
                </c:pt>
              </c:numCache>
            </c:numRef>
          </c:cat>
          <c:val>
            <c:numRef>
              <c:f>[0]!Fwd3M</c:f>
              <c:numCache>
                <c:formatCode>0.0000%</c:formatCode>
                <c:ptCount val="3534"/>
                <c:pt idx="0">
                  <c:v>-1.6430000000000611E-3</c:v>
                </c:pt>
                <c:pt idx="1">
                  <c:v>-1.6596457116566654E-3</c:v>
                </c:pt>
                <c:pt idx="2">
                  <c:v>-1.6761837649528211E-3</c:v>
                </c:pt>
                <c:pt idx="3">
                  <c:v>-1.6926182682133195E-3</c:v>
                </c:pt>
                <c:pt idx="4">
                  <c:v>-1.7489242448946105E-3</c:v>
                </c:pt>
                <c:pt idx="5">
                  <c:v>-1.7574243649378651E-3</c:v>
                </c:pt>
                <c:pt idx="6">
                  <c:v>-1.773424160280701E-3</c:v>
                </c:pt>
                <c:pt idx="7">
                  <c:v>-1.7893579058148035E-3</c:v>
                </c:pt>
                <c:pt idx="8">
                  <c:v>-1.8052339931893258E-3</c:v>
                </c:pt>
                <c:pt idx="9">
                  <c:v>-1.8586316147614483E-3</c:v>
                </c:pt>
                <c:pt idx="10">
                  <c:v>-1.8683510088872701E-3</c:v>
                </c:pt>
                <c:pt idx="11">
                  <c:v>-1.8840860948721172E-3</c:v>
                </c:pt>
                <c:pt idx="12">
                  <c:v>-1.8998267212442244E-3</c:v>
                </c:pt>
                <c:pt idx="13">
                  <c:v>-1.9155855624308771E-3</c:v>
                </c:pt>
                <c:pt idx="14">
                  <c:v>-1.968141502453058E-3</c:v>
                </c:pt>
                <c:pt idx="15">
                  <c:v>-1.9790779758683819E-3</c:v>
                </c:pt>
                <c:pt idx="16">
                  <c:v>-1.9951394193422622E-3</c:v>
                </c:pt>
                <c:pt idx="17">
                  <c:v>-2.0113079710797344E-3</c:v>
                </c:pt>
                <c:pt idx="18">
                  <c:v>-2.0276005876658232E-3</c:v>
                </c:pt>
                <c:pt idx="19">
                  <c:v>-2.0870449401636567E-3</c:v>
                </c:pt>
                <c:pt idx="20">
                  <c:v>-2.1126974046288853E-3</c:v>
                </c:pt>
                <c:pt idx="21">
                  <c:v>-2.1300000000001392E-3</c:v>
                </c:pt>
                <c:pt idx="22">
                  <c:v>-2.1474086048604065E-3</c:v>
                </c:pt>
                <c:pt idx="23">
                  <c:v>-2.1753270371722413E-3</c:v>
                </c:pt>
                <c:pt idx="24">
                  <c:v>-2.2160877092248644E-3</c:v>
                </c:pt>
                <c:pt idx="25">
                  <c:v>-2.2329116826162432E-3</c:v>
                </c:pt>
                <c:pt idx="26">
                  <c:v>-2.2495594558761801E-3</c:v>
                </c:pt>
                <c:pt idx="27">
                  <c:v>-2.2660145446312435E-3</c:v>
                </c:pt>
                <c:pt idx="28">
                  <c:v>-2.2936667941387419E-3</c:v>
                </c:pt>
                <c:pt idx="29">
                  <c:v>-2.329627467379742E-3</c:v>
                </c:pt>
                <c:pt idx="30">
                  <c:v>-2.344920967730646E-3</c:v>
                </c:pt>
                <c:pt idx="31">
                  <c:v>-2.3599523366571572E-3</c:v>
                </c:pt>
                <c:pt idx="32">
                  <c:v>-2.3747149092302323E-3</c:v>
                </c:pt>
                <c:pt idx="33">
                  <c:v>-2.401011691173805E-3</c:v>
                </c:pt>
                <c:pt idx="34">
                  <c:v>-2.4309930292313853E-3</c:v>
                </c:pt>
                <c:pt idx="35">
                  <c:v>-2.4443607375338513E-3</c:v>
                </c:pt>
                <c:pt idx="36">
                  <c:v>-2.4574491143896479E-3</c:v>
                </c:pt>
                <c:pt idx="37">
                  <c:v>-2.4702613127779586E-3</c:v>
                </c:pt>
                <c:pt idx="38">
                  <c:v>-2.5303881535307746E-3</c:v>
                </c:pt>
                <c:pt idx="39">
                  <c:v>-2.5416880304045446E-3</c:v>
                </c:pt>
                <c:pt idx="40">
                  <c:v>-2.5471526248720291E-3</c:v>
                </c:pt>
                <c:pt idx="41">
                  <c:v>-2.5581088397638456E-3</c:v>
                </c:pt>
                <c:pt idx="42">
                  <c:v>-2.5899999999990917E-3</c:v>
                </c:pt>
                <c:pt idx="43">
                  <c:v>-2.6002710946380707E-3</c:v>
                </c:pt>
                <c:pt idx="44">
                  <c:v>-2.6102416200714804E-3</c:v>
                </c:pt>
                <c:pt idx="45">
                  <c:v>-2.6199180514678553E-3</c:v>
                </c:pt>
                <c:pt idx="46">
                  <c:v>-2.6293074541052274E-3</c:v>
                </c:pt>
                <c:pt idx="47">
                  <c:v>-2.6558329938330106E-3</c:v>
                </c:pt>
                <c:pt idx="48">
                  <c:v>-2.6641567363295928E-3</c:v>
                </c:pt>
                <c:pt idx="49">
                  <c:v>-2.6722376280361474E-3</c:v>
                </c:pt>
                <c:pt idx="50">
                  <c:v>-2.6800862748587186E-3</c:v>
                </c:pt>
                <c:pt idx="51">
                  <c:v>-2.6877138728075792E-3</c:v>
                </c:pt>
                <c:pt idx="52">
                  <c:v>-2.709391185079818E-3</c:v>
                </c:pt>
                <c:pt idx="53">
                  <c:v>-2.716258349730809E-3</c:v>
                </c:pt>
                <c:pt idx="54">
                  <c:v>-2.7229692971404602E-3</c:v>
                </c:pt>
                <c:pt idx="55">
                  <c:v>-2.7295387639571555E-3</c:v>
                </c:pt>
                <c:pt idx="56">
                  <c:v>-2.7359820769379019E-3</c:v>
                </c:pt>
                <c:pt idx="57">
                  <c:v>-2.7547172120770068E-3</c:v>
                </c:pt>
                <c:pt idx="58">
                  <c:v>-2.7608209794722587E-3</c:v>
                </c:pt>
                <c:pt idx="59">
                  <c:v>-2.7668840784481094E-3</c:v>
                </c:pt>
                <c:pt idx="60">
                  <c:v>-2.7729253764097795E-3</c:v>
                </c:pt>
                <c:pt idx="61">
                  <c:v>-2.778964330859252E-3</c:v>
                </c:pt>
                <c:pt idx="62">
                  <c:v>-2.8000000000000971E-3</c:v>
                </c:pt>
                <c:pt idx="63">
                  <c:v>-2.8061351414488812E-3</c:v>
                </c:pt>
                <c:pt idx="64">
                  <c:v>-2.8123496124588462E-3</c:v>
                </c:pt>
                <c:pt idx="65">
                  <c:v>-2.8186429611627528E-3</c:v>
                </c:pt>
                <c:pt idx="66">
                  <c:v>-2.8295390362600564E-3</c:v>
                </c:pt>
                <c:pt idx="67">
                  <c:v>-2.8445793578952441E-3</c:v>
                </c:pt>
                <c:pt idx="68">
                  <c:v>-2.8512435794437597E-3</c:v>
                </c:pt>
                <c:pt idx="69">
                  <c:v>-2.857973924972914E-3</c:v>
                </c:pt>
                <c:pt idx="70">
                  <c:v>-2.8647665951540293E-3</c:v>
                </c:pt>
                <c:pt idx="71">
                  <c:v>-2.8752052112789471E-3</c:v>
                </c:pt>
                <c:pt idx="72">
                  <c:v>-2.892467799244164E-3</c:v>
                </c:pt>
                <c:pt idx="73">
                  <c:v>-2.8994983662423077E-3</c:v>
                </c:pt>
                <c:pt idx="74">
                  <c:v>-2.9065584200799431E-3</c:v>
                </c:pt>
                <c:pt idx="75">
                  <c:v>-2.9136408141980739E-3</c:v>
                </c:pt>
                <c:pt idx="76">
                  <c:v>-2.9237984204962607E-3</c:v>
                </c:pt>
                <c:pt idx="77">
                  <c:v>-2.9420341268286869E-3</c:v>
                </c:pt>
                <c:pt idx="78">
                  <c:v>-2.9491042885847378E-3</c:v>
                </c:pt>
                <c:pt idx="79">
                  <c:v>-2.9561438701141769E-3</c:v>
                </c:pt>
                <c:pt idx="80">
                  <c:v>-2.9631423778505536E-3</c:v>
                </c:pt>
                <c:pt idx="81">
                  <c:v>-2.9731608707576286E-3</c:v>
                </c:pt>
                <c:pt idx="82">
                  <c:v>-2.9904990651186611E-3</c:v>
                </c:pt>
                <c:pt idx="83">
                  <c:v>-2.9971180660086543E-3</c:v>
                </c:pt>
                <c:pt idx="84">
                  <c:v>-3.0036229911072259E-3</c:v>
                </c:pt>
                <c:pt idx="85">
                  <c:v>-3.0100000000003436E-3</c:v>
                </c:pt>
                <c:pt idx="86">
                  <c:v>-3.0199677562566356E-3</c:v>
                </c:pt>
                <c:pt idx="87">
                  <c:v>-3.0341039860053336E-3</c:v>
                </c:pt>
                <c:pt idx="88">
                  <c:v>-3.0397812258231576E-3</c:v>
                </c:pt>
                <c:pt idx="89">
                  <c:v>-3.0453214783429544E-3</c:v>
                </c:pt>
                <c:pt idx="90">
                  <c:v>-3.050726307975499E-3</c:v>
                </c:pt>
                <c:pt idx="91">
                  <c:v>-3.0604216413834874E-3</c:v>
                </c:pt>
                <c:pt idx="92">
                  <c:v>-3.0710288202190593E-3</c:v>
                </c:pt>
                <c:pt idx="93">
                  <c:v>-3.0757861359447638E-3</c:v>
                </c:pt>
                <c:pt idx="94">
                  <c:v>-3.0804210958645458E-3</c:v>
                </c:pt>
                <c:pt idx="95">
                  <c:v>-3.0849364912599602E-3</c:v>
                </c:pt>
                <c:pt idx="96">
                  <c:v>-3.0941794016923064E-3</c:v>
                </c:pt>
                <c:pt idx="97">
                  <c:v>-3.1018643874881962E-3</c:v>
                </c:pt>
                <c:pt idx="98">
                  <c:v>-3.1058299637568617E-3</c:v>
                </c:pt>
                <c:pt idx="99">
                  <c:v>-3.1096964037624149E-3</c:v>
                </c:pt>
                <c:pt idx="100">
                  <c:v>-3.1134677256415499E-3</c:v>
                </c:pt>
                <c:pt idx="101">
                  <c:v>-3.1220654396328031E-3</c:v>
                </c:pt>
                <c:pt idx="102">
                  <c:v>-3.1276883290424751E-3</c:v>
                </c:pt>
                <c:pt idx="103">
                  <c:v>-3.1310504667237805E-3</c:v>
                </c:pt>
                <c:pt idx="104">
                  <c:v>-3.1343452757159403E-3</c:v>
                </c:pt>
                <c:pt idx="105">
                  <c:v>-3.1375780010229511E-3</c:v>
                </c:pt>
                <c:pt idx="106">
                  <c:v>-3.1453160071891638E-3</c:v>
                </c:pt>
                <c:pt idx="107">
                  <c:v>-3.1500000000462681E-3</c:v>
                </c:pt>
                <c:pt idx="108">
                  <c:v>-3.1530116683514448E-3</c:v>
                </c:pt>
                <c:pt idx="109">
                  <c:v>-3.1559965815658696E-3</c:v>
                </c:pt>
                <c:pt idx="110">
                  <c:v>-3.1589557932832769E-3</c:v>
                </c:pt>
                <c:pt idx="111">
                  <c:v>-3.1657752145242603E-3</c:v>
                </c:pt>
                <c:pt idx="112">
                  <c:v>-3.1705562171569432E-3</c:v>
                </c:pt>
                <c:pt idx="113">
                  <c:v>-3.1734022453982808E-3</c:v>
                </c:pt>
                <c:pt idx="114">
                  <c:v>-3.1762286057709804E-3</c:v>
                </c:pt>
                <c:pt idx="115">
                  <c:v>-3.1790362558903333E-3</c:v>
                </c:pt>
                <c:pt idx="116">
                  <c:v>-3.1849934488001504E-3</c:v>
                </c:pt>
                <c:pt idx="117">
                  <c:v>-3.1900984263056732E-3</c:v>
                </c:pt>
                <c:pt idx="118">
                  <c:v>-3.1928264095462799E-3</c:v>
                </c:pt>
                <c:pt idx="119">
                  <c:v>-3.195541140315158E-3</c:v>
                </c:pt>
                <c:pt idx="120">
                  <c:v>-3.1982434802582792E-3</c:v>
                </c:pt>
                <c:pt idx="121">
                  <c:v>-3.2033479630711611E-3</c:v>
                </c:pt>
                <c:pt idx="122">
                  <c:v>-3.2089456848230142E-3</c:v>
                </c:pt>
                <c:pt idx="123">
                  <c:v>-3.2115985154629566E-3</c:v>
                </c:pt>
                <c:pt idx="124">
                  <c:v>-3.2142438372398025E-3</c:v>
                </c:pt>
                <c:pt idx="125">
                  <c:v>-3.2168824158306389E-3</c:v>
                </c:pt>
                <c:pt idx="126">
                  <c:v>-3.221138015535514E-3</c:v>
                </c:pt>
                <c:pt idx="127">
                  <c:v>-3.2273841320246861E-3</c:v>
                </c:pt>
                <c:pt idx="128">
                  <c:v>-3.230000000000829E-3</c:v>
                </c:pt>
                <c:pt idx="129">
                  <c:v>-3.2326134155343752E-3</c:v>
                </c:pt>
                <c:pt idx="130">
                  <c:v>-3.2352249598112939E-3</c:v>
                </c:pt>
                <c:pt idx="131">
                  <c:v>-3.2387019221497356E-3</c:v>
                </c:pt>
                <c:pt idx="132">
                  <c:v>-3.2456621161348477E-3</c:v>
                </c:pt>
                <c:pt idx="133">
                  <c:v>-3.2482711527872235E-3</c:v>
                </c:pt>
                <c:pt idx="134">
                  <c:v>-3.2508807214992126E-3</c:v>
                </c:pt>
                <c:pt idx="135">
                  <c:v>-3.2534910547561513E-3</c:v>
                </c:pt>
                <c:pt idx="136">
                  <c:v>-3.2565835902857334E-3</c:v>
                </c:pt>
                <c:pt idx="137">
                  <c:v>-3.2639430021293944E-3</c:v>
                </c:pt>
                <c:pt idx="138">
                  <c:v>-3.2665589646181962E-3</c:v>
                </c:pt>
                <c:pt idx="139">
                  <c:v>-3.2691760781193269E-3</c:v>
                </c:pt>
                <c:pt idx="140">
                  <c:v>-3.2717942389761381E-3</c:v>
                </c:pt>
                <c:pt idx="141">
                  <c:v>-3.2749657844202518E-3</c:v>
                </c:pt>
                <c:pt idx="142">
                  <c:v>-3.2822736021794223E-3</c:v>
                </c:pt>
                <c:pt idx="143">
                  <c:v>-3.2848937643149413E-3</c:v>
                </c:pt>
                <c:pt idx="144">
                  <c:v>-3.2875133434724468E-3</c:v>
                </c:pt>
                <c:pt idx="145">
                  <c:v>-3.2901318998706836E-3</c:v>
                </c:pt>
                <c:pt idx="146">
                  <c:v>-3.2938783481587493E-3</c:v>
                </c:pt>
                <c:pt idx="147">
                  <c:v>-3.3005854215033452E-3</c:v>
                </c:pt>
                <c:pt idx="148">
                  <c:v>-3.3031905866825789E-3</c:v>
                </c:pt>
                <c:pt idx="149">
                  <c:v>-3.3049957593307105E-3</c:v>
                </c:pt>
                <c:pt idx="150">
                  <c:v>-3.3075041369782809E-3</c:v>
                </c:pt>
                <c:pt idx="151">
                  <c:v>-3.309999999999153E-3</c:v>
                </c:pt>
                <c:pt idx="152">
                  <c:v>-3.3173941760771706E-3</c:v>
                </c:pt>
                <c:pt idx="153">
                  <c:v>-3.3198183452221521E-3</c:v>
                </c:pt>
                <c:pt idx="154">
                  <c:v>-3.3222173329646759E-3</c:v>
                </c:pt>
                <c:pt idx="155">
                  <c:v>-3.3245881775376468E-3</c:v>
                </c:pt>
                <c:pt idx="156">
                  <c:v>-3.3269279039779315E-3</c:v>
                </c:pt>
                <c:pt idx="157">
                  <c:v>-3.3337304269246259E-3</c:v>
                </c:pt>
                <c:pt idx="158">
                  <c:v>-3.3359156672825223E-3</c:v>
                </c:pt>
                <c:pt idx="159">
                  <c:v>-3.3380547167554562E-3</c:v>
                </c:pt>
                <c:pt idx="160">
                  <c:v>-3.3401445212018713E-3</c:v>
                </c:pt>
                <c:pt idx="161">
                  <c:v>-3.3421820132876899E-3</c:v>
                </c:pt>
                <c:pt idx="162">
                  <c:v>-3.3479497440523321E-3</c:v>
                </c:pt>
                <c:pt idx="163">
                  <c:v>-3.3497470493801954E-3</c:v>
                </c:pt>
                <c:pt idx="164">
                  <c:v>-3.3514765077000469E-3</c:v>
                </c:pt>
                <c:pt idx="165">
                  <c:v>-3.353134972486209E-3</c:v>
                </c:pt>
                <c:pt idx="166">
                  <c:v>-3.3547192840112572E-3</c:v>
                </c:pt>
                <c:pt idx="167">
                  <c:v>-3.3601593046147468E-3</c:v>
                </c:pt>
                <c:pt idx="168">
                  <c:v>-3.3602513409582957E-3</c:v>
                </c:pt>
                <c:pt idx="169">
                  <c:v>-3.3614170282539966E-3</c:v>
                </c:pt>
                <c:pt idx="170">
                  <c:v>-3.3624893267005162E-3</c:v>
                </c:pt>
                <c:pt idx="171">
                  <c:v>-3.3634649841551238E-3</c:v>
                </c:pt>
                <c:pt idx="172">
                  <c:v>-3.3400000001559478E-3</c:v>
                </c:pt>
                <c:pt idx="173">
                  <c:v>-3.3404336002231037E-3</c:v>
                </c:pt>
                <c:pt idx="174">
                  <c:v>-3.3407708894961368E-3</c:v>
                </c:pt>
                <c:pt idx="175">
                  <c:v>-3.3410184544559731E-3</c:v>
                </c:pt>
                <c:pt idx="176">
                  <c:v>-3.3413916007978555E-3</c:v>
                </c:pt>
                <c:pt idx="177">
                  <c:v>-3.3412459415221142E-3</c:v>
                </c:pt>
                <c:pt idx="178">
                  <c:v>-3.3411464228696648E-3</c:v>
                </c:pt>
                <c:pt idx="179">
                  <c:v>-3.3409983432424089E-3</c:v>
                </c:pt>
                <c:pt idx="180">
                  <c:v>-3.3408088372806166E-3</c:v>
                </c:pt>
                <c:pt idx="181">
                  <c:v>-3.3399072277929178E-3</c:v>
                </c:pt>
                <c:pt idx="182">
                  <c:v>-3.339781983837037E-3</c:v>
                </c:pt>
                <c:pt idx="183">
                  <c:v>-3.3394951067597261E-3</c:v>
                </c:pt>
                <c:pt idx="184">
                  <c:v>-3.3392112557700565E-3</c:v>
                </c:pt>
                <c:pt idx="185">
                  <c:v>-3.3389381137058725E-3</c:v>
                </c:pt>
                <c:pt idx="186">
                  <c:v>-3.3378029210487437E-3</c:v>
                </c:pt>
                <c:pt idx="187">
                  <c:v>-3.3381090324400577E-3</c:v>
                </c:pt>
                <c:pt idx="188">
                  <c:v>-3.3380074185540569E-3</c:v>
                </c:pt>
                <c:pt idx="189">
                  <c:v>-3.3379642552085502E-3</c:v>
                </c:pt>
                <c:pt idx="190">
                  <c:v>-3.3379877734307025E-3</c:v>
                </c:pt>
                <c:pt idx="191">
                  <c:v>-3.3376894714203286E-3</c:v>
                </c:pt>
                <c:pt idx="192">
                  <c:v>-3.3389160233437245E-3</c:v>
                </c:pt>
                <c:pt idx="193">
                  <c:v>-3.3393991555888043E-3</c:v>
                </c:pt>
                <c:pt idx="194">
                  <c:v>-3.3399999999999858E-3</c:v>
                </c:pt>
                <c:pt idx="195">
                  <c:v>-3.3407247077511869E-3</c:v>
                </c:pt>
                <c:pt idx="196">
                  <c:v>-3.3422364284384663E-3</c:v>
                </c:pt>
                <c:pt idx="197">
                  <c:v>-3.3447475018190463E-3</c:v>
                </c:pt>
                <c:pt idx="198">
                  <c:v>-3.3459980332978499E-3</c:v>
                </c:pt>
                <c:pt idx="199">
                  <c:v>-3.3473316510801436E-3</c:v>
                </c:pt>
                <c:pt idx="200">
                  <c:v>-3.3487407398575426E-3</c:v>
                </c:pt>
                <c:pt idx="201">
                  <c:v>-3.3517262163709582E-3</c:v>
                </c:pt>
                <c:pt idx="202">
                  <c:v>-3.3549756612971178E-3</c:v>
                </c:pt>
                <c:pt idx="203">
                  <c:v>-3.3566440380321432E-3</c:v>
                </c:pt>
                <c:pt idx="204">
                  <c:v>-3.3583398915154367E-3</c:v>
                </c:pt>
                <c:pt idx="205">
                  <c:v>-3.3600548389894663E-3</c:v>
                </c:pt>
                <c:pt idx="206">
                  <c:v>-3.363751648933884E-3</c:v>
                </c:pt>
                <c:pt idx="207">
                  <c:v>-3.3669340766107544E-3</c:v>
                </c:pt>
                <c:pt idx="208">
                  <c:v>-3.3686149156361097E-3</c:v>
                </c:pt>
                <c:pt idx="209">
                  <c:v>-3.3702622498820796E-3</c:v>
                </c:pt>
                <c:pt idx="210">
                  <c:v>-3.3718669291849935E-3</c:v>
                </c:pt>
                <c:pt idx="211">
                  <c:v>-3.3755103887378691E-3</c:v>
                </c:pt>
                <c:pt idx="212">
                  <c:v>-3.3776722565203661E-3</c:v>
                </c:pt>
                <c:pt idx="213">
                  <c:v>-3.3778797066450509E-3</c:v>
                </c:pt>
                <c:pt idx="214">
                  <c:v>-3.3779871932888561E-3</c:v>
                </c:pt>
                <c:pt idx="215">
                  <c:v>-3.3790507700772743E-3</c:v>
                </c:pt>
                <c:pt idx="216">
                  <c:v>-3.3800000000008268E-3</c:v>
                </c:pt>
                <c:pt idx="217">
                  <c:v>-3.3830989710314455E-3</c:v>
                </c:pt>
                <c:pt idx="218">
                  <c:v>-3.3825890312213502E-3</c:v>
                </c:pt>
                <c:pt idx="219">
                  <c:v>-3.3829471750044249E-3</c:v>
                </c:pt>
                <c:pt idx="220">
                  <c:v>-3.383195908679415E-3</c:v>
                </c:pt>
                <c:pt idx="221">
                  <c:v>-3.3833384565231661E-3</c:v>
                </c:pt>
                <c:pt idx="222">
                  <c:v>-3.3839333862127909E-3</c:v>
                </c:pt>
                <c:pt idx="223">
                  <c:v>-3.3829134057570265E-3</c:v>
                </c:pt>
                <c:pt idx="224">
                  <c:v>-3.3825755192240514E-3</c:v>
                </c:pt>
                <c:pt idx="225">
                  <c:v>-3.3821520709009789E-3</c:v>
                </c:pt>
                <c:pt idx="226">
                  <c:v>-3.381646711196673E-3</c:v>
                </c:pt>
                <c:pt idx="227">
                  <c:v>-3.3800922337142996E-3</c:v>
                </c:pt>
                <c:pt idx="228">
                  <c:v>-3.378881297577685E-3</c:v>
                </c:pt>
                <c:pt idx="229">
                  <c:v>-3.3780232679259115E-3</c:v>
                </c:pt>
                <c:pt idx="230">
                  <c:v>-3.3771065078473939E-3</c:v>
                </c:pt>
                <c:pt idx="231">
                  <c:v>-3.3761350939229828E-3</c:v>
                </c:pt>
                <c:pt idx="232">
                  <c:v>-3.3717865623330567E-3</c:v>
                </c:pt>
                <c:pt idx="233">
                  <c:v>-3.370605158858897E-3</c:v>
                </c:pt>
                <c:pt idx="234">
                  <c:v>-3.3693948396158468E-3</c:v>
                </c:pt>
                <c:pt idx="235">
                  <c:v>-3.3676593496583937E-3</c:v>
                </c:pt>
                <c:pt idx="236">
                  <c:v>-3.3900000000372738E-3</c:v>
                </c:pt>
                <c:pt idx="237">
                  <c:v>-3.3898441332791407E-3</c:v>
                </c:pt>
                <c:pt idx="238">
                  <c:v>-3.388540960916675E-3</c:v>
                </c:pt>
                <c:pt idx="239">
                  <c:v>-3.3872225298754444E-3</c:v>
                </c:pt>
                <c:pt idx="240">
                  <c:v>-3.3858900253695978E-3</c:v>
                </c:pt>
                <c:pt idx="241">
                  <c:v>-3.3799920693219146E-3</c:v>
                </c:pt>
                <c:pt idx="242">
                  <c:v>-3.3804426008745558E-3</c:v>
                </c:pt>
                <c:pt idx="243">
                  <c:v>-3.3790571311884676E-3</c:v>
                </c:pt>
                <c:pt idx="244">
                  <c:v>-3.3776644737026906E-3</c:v>
                </c:pt>
                <c:pt idx="245">
                  <c:v>-3.3762657384257544E-3</c:v>
                </c:pt>
                <c:pt idx="246">
                  <c:v>-3.3677627367460473E-3</c:v>
                </c:pt>
                <c:pt idx="247">
                  <c:v>-3.3684686009349332E-3</c:v>
                </c:pt>
                <c:pt idx="248">
                  <c:v>-3.3692189937015726E-3</c:v>
                </c:pt>
                <c:pt idx="249">
                  <c:v>-3.3678065003899249E-3</c:v>
                </c:pt>
                <c:pt idx="250">
                  <c:v>-3.3663953985896278E-3</c:v>
                </c:pt>
                <c:pt idx="251">
                  <c:v>-3.3601073144392327E-3</c:v>
                </c:pt>
                <c:pt idx="252">
                  <c:v>-3.3607852268588978E-3</c:v>
                </c:pt>
                <c:pt idx="253">
                  <c:v>-3.3593962288787083E-3</c:v>
                </c:pt>
                <c:pt idx="254">
                  <c:v>-3.3580146057148319E-3</c:v>
                </c:pt>
                <c:pt idx="255">
                  <c:v>-3.3566413169836551E-3</c:v>
                </c:pt>
                <c:pt idx="256">
                  <c:v>-3.3560894149833121E-3</c:v>
                </c:pt>
                <c:pt idx="257">
                  <c:v>-3.3564022913339913E-3</c:v>
                </c:pt>
                <c:pt idx="258">
                  <c:v>-3.349932724487914E-3</c:v>
                </c:pt>
                <c:pt idx="259">
                  <c:v>-3.3500000000006151E-3</c:v>
                </c:pt>
                <c:pt idx="260">
                  <c:v>-3.3485835693806303E-3</c:v>
                </c:pt>
                <c:pt idx="261">
                  <c:v>-3.3426124732819328E-3</c:v>
                </c:pt>
                <c:pt idx="262">
                  <c:v>-3.3421462275162739E-3</c:v>
                </c:pt>
                <c:pt idx="263">
                  <c:v>-3.3415868390924519E-3</c:v>
                </c:pt>
                <c:pt idx="264">
                  <c:v>-3.340205605263118E-3</c:v>
                </c:pt>
                <c:pt idx="265">
                  <c:v>-3.3388307890629084E-3</c:v>
                </c:pt>
                <c:pt idx="266">
                  <c:v>-3.334263121914283E-3</c:v>
                </c:pt>
                <c:pt idx="267">
                  <c:v>-3.3332028382777601E-3</c:v>
                </c:pt>
                <c:pt idx="268">
                  <c:v>-3.332059523236662E-3</c:v>
                </c:pt>
                <c:pt idx="269">
                  <c:v>-3.3307272562464506E-3</c:v>
                </c:pt>
                <c:pt idx="270">
                  <c:v>-3.3294028300283156E-3</c:v>
                </c:pt>
                <c:pt idx="271">
                  <c:v>-3.3259458511353686E-3</c:v>
                </c:pt>
                <c:pt idx="272">
                  <c:v>-3.3244599643804662E-3</c:v>
                </c:pt>
                <c:pt idx="273">
                  <c:v>-3.3229068386102811E-3</c:v>
                </c:pt>
                <c:pt idx="274">
                  <c:v>-3.321634686881153E-3</c:v>
                </c:pt>
                <c:pt idx="275">
                  <c:v>-3.3203721945399218E-3</c:v>
                </c:pt>
                <c:pt idx="276">
                  <c:v>-3.3177191867122787E-3</c:v>
                </c:pt>
                <c:pt idx="277">
                  <c:v>-3.317118357414087E-3</c:v>
                </c:pt>
                <c:pt idx="278">
                  <c:v>-3.315977050170157E-3</c:v>
                </c:pt>
                <c:pt idx="279">
                  <c:v>-3.314835938581024E-3</c:v>
                </c:pt>
                <c:pt idx="280">
                  <c:v>-3.3148512149547694E-3</c:v>
                </c:pt>
                <c:pt idx="281">
                  <c:v>-3.3102744069855318E-3</c:v>
                </c:pt>
                <c:pt idx="282">
                  <c:v>-3.3091342341111567E-3</c:v>
                </c:pt>
                <c:pt idx="283">
                  <c:v>-3.307993927487683E-3</c:v>
                </c:pt>
                <c:pt idx="284">
                  <c:v>-3.306853385345648E-3</c:v>
                </c:pt>
                <c:pt idx="285">
                  <c:v>-3.3067311970435163E-3</c:v>
                </c:pt>
                <c:pt idx="286">
                  <c:v>-3.3022869684184515E-3</c:v>
                </c:pt>
                <c:pt idx="287">
                  <c:v>-3.3011438643670362E-3</c:v>
                </c:pt>
                <c:pt idx="288">
                  <c:v>-3.2999999995211499E-3</c:v>
                </c:pt>
                <c:pt idx="289">
                  <c:v>-3.2988560083150372E-3</c:v>
                </c:pt>
                <c:pt idx="290">
                  <c:v>-3.298253043808313E-3</c:v>
                </c:pt>
                <c:pt idx="291">
                  <c:v>-3.2943560167617379E-3</c:v>
                </c:pt>
                <c:pt idx="292">
                  <c:v>-3.293271416591627E-3</c:v>
                </c:pt>
                <c:pt idx="293">
                  <c:v>-3.2922116704077768E-3</c:v>
                </c:pt>
                <c:pt idx="294">
                  <c:v>-3.2911811922349847E-3</c:v>
                </c:pt>
                <c:pt idx="295">
                  <c:v>-3.2901775395136825E-3</c:v>
                </c:pt>
                <c:pt idx="296">
                  <c:v>-3.287441571514939E-3</c:v>
                </c:pt>
                <c:pt idx="297">
                  <c:v>-3.2866249751365962E-3</c:v>
                </c:pt>
                <c:pt idx="298">
                  <c:v>-3.2858649297378044E-3</c:v>
                </c:pt>
                <c:pt idx="299">
                  <c:v>-3.2851661156186249E-3</c:v>
                </c:pt>
                <c:pt idx="300">
                  <c:v>-3.2847544229166934E-3</c:v>
                </c:pt>
                <c:pt idx="301">
                  <c:v>-3.283433673863273E-3</c:v>
                </c:pt>
                <c:pt idx="302">
                  <c:v>-3.2831567689576742E-3</c:v>
                </c:pt>
                <c:pt idx="303">
                  <c:v>-3.2829589002024476E-3</c:v>
                </c:pt>
                <c:pt idx="304">
                  <c:v>-3.2828331104291248E-3</c:v>
                </c:pt>
                <c:pt idx="305">
                  <c:v>-3.2827723702391043E-3</c:v>
                </c:pt>
                <c:pt idx="306">
                  <c:v>-3.2829090697115053E-3</c:v>
                </c:pt>
                <c:pt idx="307">
                  <c:v>-3.2830367892532609E-3</c:v>
                </c:pt>
                <c:pt idx="308">
                  <c:v>-3.2831933279359364E-3</c:v>
                </c:pt>
                <c:pt idx="309">
                  <c:v>-3.2833712229875934E-3</c:v>
                </c:pt>
                <c:pt idx="310">
                  <c:v>-3.2843147909524537E-3</c:v>
                </c:pt>
                <c:pt idx="311">
                  <c:v>-3.2844600613622212E-3</c:v>
                </c:pt>
                <c:pt idx="312">
                  <c:v>-3.2845724264157468E-3</c:v>
                </c:pt>
                <c:pt idx="313">
                  <c:v>-3.284643845532521E-3</c:v>
                </c:pt>
                <c:pt idx="314">
                  <c:v>-3.284530938041692E-3</c:v>
                </c:pt>
                <c:pt idx="315">
                  <c:v>-3.2843567230436597E-3</c:v>
                </c:pt>
                <c:pt idx="316">
                  <c:v>-3.284100275774525E-3</c:v>
                </c:pt>
                <c:pt idx="317">
                  <c:v>-3.2837531222699012E-3</c:v>
                </c:pt>
                <c:pt idx="318">
                  <c:v>-3.2787481767481068E-3</c:v>
                </c:pt>
                <c:pt idx="319">
                  <c:v>-3.2787091746745291E-3</c:v>
                </c:pt>
                <c:pt idx="320">
                  <c:v>-3.2776082321678041E-3</c:v>
                </c:pt>
                <c:pt idx="321">
                  <c:v>-3.2763692893803108E-3</c:v>
                </c:pt>
                <c:pt idx="322">
                  <c:v>-3.2715291289051925E-3</c:v>
                </c:pt>
                <c:pt idx="323">
                  <c:v>-3.2700980237039849E-3</c:v>
                </c:pt>
                <c:pt idx="324">
                  <c:v>-3.2682177579117901E-3</c:v>
                </c:pt>
                <c:pt idx="325">
                  <c:v>-3.2662192009544708E-3</c:v>
                </c:pt>
                <c:pt idx="326">
                  <c:v>-3.2641057565701887E-3</c:v>
                </c:pt>
                <c:pt idx="327">
                  <c:v>-3.2581652944899415E-3</c:v>
                </c:pt>
                <c:pt idx="328">
                  <c:v>-3.2545723684286659E-3</c:v>
                </c:pt>
                <c:pt idx="329">
                  <c:v>-3.2519367319178878E-3</c:v>
                </c:pt>
                <c:pt idx="330">
                  <c:v>-3.2492073437975898E-3</c:v>
                </c:pt>
                <c:pt idx="331">
                  <c:v>-3.2463878456113616E-3</c:v>
                </c:pt>
                <c:pt idx="332">
                  <c:v>-3.2396667757820454E-3</c:v>
                </c:pt>
                <c:pt idx="333">
                  <c:v>-3.2342827723510687E-3</c:v>
                </c:pt>
                <c:pt idx="334">
                  <c:v>-3.2310685362555245E-3</c:v>
                </c:pt>
                <c:pt idx="335">
                  <c:v>-3.2277867529200048E-3</c:v>
                </c:pt>
                <c:pt idx="336">
                  <c:v>-3.2244413017465273E-3</c:v>
                </c:pt>
                <c:pt idx="337">
                  <c:v>-3.2172475835155726E-3</c:v>
                </c:pt>
                <c:pt idx="338">
                  <c:v>-3.2105015961740773E-3</c:v>
                </c:pt>
                <c:pt idx="339">
                  <c:v>-3.2068971863008985E-3</c:v>
                </c:pt>
                <c:pt idx="340">
                  <c:v>-3.2032530986814138E-3</c:v>
                </c:pt>
                <c:pt idx="341">
                  <c:v>-3.1995734506147333E-3</c:v>
                </c:pt>
                <c:pt idx="342">
                  <c:v>-3.19220157478773E-3</c:v>
                </c:pt>
                <c:pt idx="343">
                  <c:v>-3.1845827894601579E-3</c:v>
                </c:pt>
                <c:pt idx="344">
                  <c:v>-3.1807882882443125E-3</c:v>
                </c:pt>
                <c:pt idx="345">
                  <c:v>-3.176983644138895E-3</c:v>
                </c:pt>
                <c:pt idx="346">
                  <c:v>-3.1731732123653068E-3</c:v>
                </c:pt>
                <c:pt idx="347">
                  <c:v>-3.1659024663431299E-3</c:v>
                </c:pt>
                <c:pt idx="348">
                  <c:v>-3.1579619027225555E-3</c:v>
                </c:pt>
                <c:pt idx="349">
                  <c:v>-3.1541890506257288E-3</c:v>
                </c:pt>
                <c:pt idx="350">
                  <c:v>-3.1504372560011902E-3</c:v>
                </c:pt>
                <c:pt idx="351">
                  <c:v>-3.1467111120091389E-3</c:v>
                </c:pt>
                <c:pt idx="352">
                  <c:v>-3.1398031512871716E-3</c:v>
                </c:pt>
                <c:pt idx="353">
                  <c:v>-3.1321105250283949E-3</c:v>
                </c:pt>
                <c:pt idx="354">
                  <c:v>-3.1285391101476064E-3</c:v>
                </c:pt>
                <c:pt idx="355">
                  <c:v>-3.124999999881019E-3</c:v>
                </c:pt>
                <c:pt idx="356">
                  <c:v>-3.1214934646232092E-3</c:v>
                </c:pt>
                <c:pt idx="357">
                  <c:v>-3.1150709973653034E-3</c:v>
                </c:pt>
                <c:pt idx="358">
                  <c:v>-3.107786169547694E-3</c:v>
                </c:pt>
                <c:pt idx="359">
                  <c:v>-3.1044369458988405E-3</c:v>
                </c:pt>
                <c:pt idx="360">
                  <c:v>-3.101117898702628E-3</c:v>
                </c:pt>
                <c:pt idx="361">
                  <c:v>-3.0978285866403361E-3</c:v>
                </c:pt>
                <c:pt idx="362">
                  <c:v>-3.0959458117679447E-3</c:v>
                </c:pt>
                <c:pt idx="363">
                  <c:v>-3.0849596728261919E-3</c:v>
                </c:pt>
                <c:pt idx="364">
                  <c:v>-3.0818122261437779E-3</c:v>
                </c:pt>
                <c:pt idx="365">
                  <c:v>-3.0786917523900376E-3</c:v>
                </c:pt>
                <c:pt idx="366">
                  <c:v>-3.0755977721471602E-3</c:v>
                </c:pt>
                <c:pt idx="367">
                  <c:v>-3.0699632514017508E-3</c:v>
                </c:pt>
                <c:pt idx="368">
                  <c:v>-3.0634770075486386E-3</c:v>
                </c:pt>
                <c:pt idx="369">
                  <c:v>-3.0605081131874143E-3</c:v>
                </c:pt>
                <c:pt idx="370">
                  <c:v>-3.0575627215733295E-3</c:v>
                </c:pt>
                <c:pt idx="371">
                  <c:v>-3.0546403151994776E-3</c:v>
                </c:pt>
                <c:pt idx="372">
                  <c:v>-3.0492844019842599E-3</c:v>
                </c:pt>
                <c:pt idx="373">
                  <c:v>-3.0431700014906275E-3</c:v>
                </c:pt>
                <c:pt idx="374">
                  <c:v>-3.040354568241482E-3</c:v>
                </c:pt>
                <c:pt idx="375">
                  <c:v>-3.0375589009108031E-3</c:v>
                </c:pt>
                <c:pt idx="376">
                  <c:v>-3.0347824438973748E-3</c:v>
                </c:pt>
                <c:pt idx="377">
                  <c:v>-3.0296297118790195E-3</c:v>
                </c:pt>
                <c:pt idx="378">
                  <c:v>-3.0238574165676181E-3</c:v>
                </c:pt>
                <c:pt idx="379">
                  <c:v>-3.0211684866853846E-3</c:v>
                </c:pt>
                <c:pt idx="380">
                  <c:v>-3.0184953192453723E-3</c:v>
                </c:pt>
                <c:pt idx="381">
                  <c:v>-3.0158373205563973E-3</c:v>
                </c:pt>
                <c:pt idx="382">
                  <c:v>-3.0108138042619264E-3</c:v>
                </c:pt>
                <c:pt idx="383">
                  <c:v>-3.0053449490043673E-3</c:v>
                </c:pt>
                <c:pt idx="384">
                  <c:v>-3.0027536982286762E-3</c:v>
                </c:pt>
                <c:pt idx="385">
                  <c:v>-3.0001739397752963E-3</c:v>
                </c:pt>
                <c:pt idx="386">
                  <c:v>-2.9976050418609062E-3</c:v>
                </c:pt>
                <c:pt idx="387">
                  <c:v>-2.9926385148365186E-3</c:v>
                </c:pt>
                <c:pt idx="388">
                  <c:v>-2.9874252294557011E-3</c:v>
                </c:pt>
                <c:pt idx="389">
                  <c:v>-2.9849009670187992E-3</c:v>
                </c:pt>
                <c:pt idx="390">
                  <c:v>-2.9823836601428071E-3</c:v>
                </c:pt>
                <c:pt idx="391">
                  <c:v>-2.9798726389509617E-3</c:v>
                </c:pt>
                <c:pt idx="392">
                  <c:v>-2.9748928919054096E-3</c:v>
                </c:pt>
                <c:pt idx="393">
                  <c:v>-2.9698778230543036E-3</c:v>
                </c:pt>
                <c:pt idx="394">
                  <c:v>-2.9673879916893081E-3</c:v>
                </c:pt>
                <c:pt idx="395">
                  <c:v>-2.9649003124797234E-3</c:v>
                </c:pt>
                <c:pt idx="396">
                  <c:v>-2.9624140774544756E-3</c:v>
                </c:pt>
                <c:pt idx="397">
                  <c:v>-2.9573531963511535E-3</c:v>
                </c:pt>
                <c:pt idx="398">
                  <c:v>-2.9524692293933391E-3</c:v>
                </c:pt>
                <c:pt idx="399">
                  <c:v>-2.9499794053168609E-3</c:v>
                </c:pt>
                <c:pt idx="400">
                  <c:v>-2.9474866633396797E-3</c:v>
                </c:pt>
                <c:pt idx="401">
                  <c:v>-2.9449902574024932E-3</c:v>
                </c:pt>
                <c:pt idx="402">
                  <c:v>-2.9397829015244195E-3</c:v>
                </c:pt>
                <c:pt idx="403">
                  <c:v>-2.9349528823687512E-3</c:v>
                </c:pt>
                <c:pt idx="404">
                  <c:v>-2.9324267752491814E-3</c:v>
                </c:pt>
                <c:pt idx="405">
                  <c:v>-2.9298924135221795E-3</c:v>
                </c:pt>
                <c:pt idx="406">
                  <c:v>-2.9287552108213668E-3</c:v>
                </c:pt>
                <c:pt idx="407">
                  <c:v>-2.9262137447762801E-3</c:v>
                </c:pt>
                <c:pt idx="408">
                  <c:v>-2.9185236502436876E-3</c:v>
                </c:pt>
                <c:pt idx="409">
                  <c:v>-2.9159356741149047E-3</c:v>
                </c:pt>
                <c:pt idx="410">
                  <c:v>-2.9133340223465999E-3</c:v>
                </c:pt>
                <c:pt idx="411">
                  <c:v>-2.9107178646868618E-3</c:v>
                </c:pt>
                <c:pt idx="412">
                  <c:v>-2.9080863653826853E-3</c:v>
                </c:pt>
                <c:pt idx="413">
                  <c:v>-2.9000913775157765E-3</c:v>
                </c:pt>
                <c:pt idx="414">
                  <c:v>-2.8973900440393092E-3</c:v>
                </c:pt>
                <c:pt idx="415">
                  <c:v>-2.8946691076110528E-3</c:v>
                </c:pt>
                <c:pt idx="416">
                  <c:v>-2.8919276994635312E-3</c:v>
                </c:pt>
                <c:pt idx="417">
                  <c:v>-2.8891649453237828E-3</c:v>
                </c:pt>
                <c:pt idx="418">
                  <c:v>-2.8807397816976842E-3</c:v>
                </c:pt>
                <c:pt idx="419">
                  <c:v>-2.8778827908243548E-3</c:v>
                </c:pt>
                <c:pt idx="420">
                  <c:v>-2.8750000000582537E-3</c:v>
                </c:pt>
                <c:pt idx="421">
                  <c:v>-2.8720905455795961E-3</c:v>
                </c:pt>
                <c:pt idx="422">
                  <c:v>-2.8691538694685177E-3</c:v>
                </c:pt>
                <c:pt idx="423">
                  <c:v>-2.8566888283105612E-3</c:v>
                </c:pt>
                <c:pt idx="424">
                  <c:v>-2.8553817744916953E-3</c:v>
                </c:pt>
                <c:pt idx="425">
                  <c:v>-2.8540660489915727E-3</c:v>
                </c:pt>
                <c:pt idx="426">
                  <c:v>-2.8509688048073711E-3</c:v>
                </c:pt>
                <c:pt idx="427">
                  <c:v>-2.8478454102981872E-3</c:v>
                </c:pt>
                <c:pt idx="428">
                  <c:v>-2.836489920604349E-3</c:v>
                </c:pt>
                <c:pt idx="429">
                  <c:v>-2.833251912847209E-3</c:v>
                </c:pt>
                <c:pt idx="430">
                  <c:v>-2.8299888555033165E-3</c:v>
                </c:pt>
                <c:pt idx="431">
                  <c:v>-2.8267009332145379E-3</c:v>
                </c:pt>
                <c:pt idx="432">
                  <c:v>-2.8196161155719453E-3</c:v>
                </c:pt>
                <c:pt idx="433">
                  <c:v>-2.813304340096663E-3</c:v>
                </c:pt>
                <c:pt idx="434">
                  <c:v>-2.8098949153115599E-3</c:v>
                </c:pt>
                <c:pt idx="435">
                  <c:v>-2.806461764968851E-3</c:v>
                </c:pt>
                <c:pt idx="436">
                  <c:v>-2.80300508421461E-3</c:v>
                </c:pt>
                <c:pt idx="437">
                  <c:v>-2.7956089081307952E-3</c:v>
                </c:pt>
                <c:pt idx="438">
                  <c:v>-2.7889470125343754E-3</c:v>
                </c:pt>
                <c:pt idx="439">
                  <c:v>-2.7853756594341675E-3</c:v>
                </c:pt>
                <c:pt idx="440">
                  <c:v>-2.7817819783084443E-3</c:v>
                </c:pt>
                <c:pt idx="441">
                  <c:v>-2.778166174802706E-3</c:v>
                </c:pt>
                <c:pt idx="442">
                  <c:v>-2.7704851249199286E-3</c:v>
                </c:pt>
                <c:pt idx="443">
                  <c:v>-2.7634859024514859E-3</c:v>
                </c:pt>
                <c:pt idx="444">
                  <c:v>-2.7597626242718051E-3</c:v>
                </c:pt>
                <c:pt idx="445">
                  <c:v>-2.7560184891033792E-3</c:v>
                </c:pt>
                <c:pt idx="446">
                  <c:v>-2.7522537130941771E-3</c:v>
                </c:pt>
                <c:pt idx="447">
                  <c:v>-2.744313613487859E-3</c:v>
                </c:pt>
                <c:pt idx="448">
                  <c:v>-2.736992576151748E-3</c:v>
                </c:pt>
                <c:pt idx="449">
                  <c:v>-2.7331278906909651E-3</c:v>
                </c:pt>
                <c:pt idx="450">
                  <c:v>-2.7292438927902737E-3</c:v>
                </c:pt>
                <c:pt idx="451">
                  <c:v>-2.7253408091018499E-3</c:v>
                </c:pt>
                <c:pt idx="452">
                  <c:v>-2.7171667466852774E-3</c:v>
                </c:pt>
                <c:pt idx="453">
                  <c:v>-2.7095422020231973E-3</c:v>
                </c:pt>
                <c:pt idx="454">
                  <c:v>-2.7055471416845642E-3</c:v>
                </c:pt>
                <c:pt idx="455">
                  <c:v>-2.701534386978221E-3</c:v>
                </c:pt>
                <c:pt idx="456">
                  <c:v>-2.6975041750566388E-3</c:v>
                </c:pt>
                <c:pt idx="457">
                  <c:v>-2.6891204229822457E-3</c:v>
                </c:pt>
                <c:pt idx="458">
                  <c:v>-2.6812135508392163E-3</c:v>
                </c:pt>
                <c:pt idx="459">
                  <c:v>-2.6770996626856039E-3</c:v>
                </c:pt>
                <c:pt idx="460">
                  <c:v>-2.6729697717572339E-3</c:v>
                </c:pt>
                <c:pt idx="461">
                  <c:v>-2.6688241257129567E-3</c:v>
                </c:pt>
                <c:pt idx="462">
                  <c:v>-2.6602540667747606E-3</c:v>
                </c:pt>
                <c:pt idx="463">
                  <c:v>-2.6520889960852281E-3</c:v>
                </c:pt>
                <c:pt idx="464">
                  <c:v>-2.6478683418721446E-3</c:v>
                </c:pt>
                <c:pt idx="465">
                  <c:v>-2.643633450011478E-3</c:v>
                </c:pt>
                <c:pt idx="466">
                  <c:v>-2.6393845786675881E-3</c:v>
                </c:pt>
                <c:pt idx="467">
                  <c:v>-2.6306506286934415E-3</c:v>
                </c:pt>
                <c:pt idx="468">
                  <c:v>-2.6222545142580256E-3</c:v>
                </c:pt>
                <c:pt idx="469">
                  <c:v>-2.6179396704814014E-3</c:v>
                </c:pt>
                <c:pt idx="470">
                  <c:v>-2.6158646318722775E-3</c:v>
                </c:pt>
                <c:pt idx="471">
                  <c:v>-2.6137828591985546E-3</c:v>
                </c:pt>
                <c:pt idx="472">
                  <c:v>-2.6094389611390767E-3</c:v>
                </c:pt>
                <c:pt idx="473">
                  <c:v>-2.5940698124193497E-3</c:v>
                </c:pt>
                <c:pt idx="474">
                  <c:v>-2.5919488133023805E-3</c:v>
                </c:pt>
                <c:pt idx="475">
                  <c:v>-2.5875490403732826E-3</c:v>
                </c:pt>
                <c:pt idx="476">
                  <c:v>-2.5831389395967186E-3</c:v>
                </c:pt>
                <c:pt idx="477">
                  <c:v>-2.5787187969319447E-3</c:v>
                </c:pt>
                <c:pt idx="478">
                  <c:v>-2.5631102613040608E-3</c:v>
                </c:pt>
                <c:pt idx="479">
                  <c:v>-2.5609435801952074E-3</c:v>
                </c:pt>
                <c:pt idx="480">
                  <c:v>-2.5564775711268695E-3</c:v>
                </c:pt>
                <c:pt idx="481">
                  <c:v>-2.5520032681254357E-3</c:v>
                </c:pt>
                <c:pt idx="482">
                  <c:v>-2.5475209678926802E-3</c:v>
                </c:pt>
                <c:pt idx="483">
                  <c:v>-2.5317180590883311E-3</c:v>
                </c:pt>
                <c:pt idx="484">
                  <c:v>-2.529517782273949E-3</c:v>
                </c:pt>
                <c:pt idx="485">
                  <c:v>-2.5250000000389683E-3</c:v>
                </c:pt>
                <c:pt idx="486">
                  <c:v>-2.5204759794750231E-3</c:v>
                </c:pt>
                <c:pt idx="487">
                  <c:v>-2.5159457598991075E-3</c:v>
                </c:pt>
                <c:pt idx="488">
                  <c:v>-2.4932011650653507E-3</c:v>
                </c:pt>
                <c:pt idx="489">
                  <c:v>-2.4886334402243193E-3</c:v>
                </c:pt>
                <c:pt idx="490">
                  <c:v>-2.484059409888939E-3</c:v>
                </c:pt>
                <c:pt idx="491">
                  <c:v>-2.463344698516784E-3</c:v>
                </c:pt>
                <c:pt idx="492">
                  <c:v>-2.4610940918057267E-3</c:v>
                </c:pt>
                <c:pt idx="493">
                  <c:v>-2.4564818739820637E-3</c:v>
                </c:pt>
                <c:pt idx="494">
                  <c:v>-2.4518632297416687E-3</c:v>
                </c:pt>
                <c:pt idx="495">
                  <c:v>-2.4355937168033122E-3</c:v>
                </c:pt>
                <c:pt idx="496">
                  <c:v>-2.43332401509333E-3</c:v>
                </c:pt>
                <c:pt idx="497">
                  <c:v>-2.4286729560567544E-3</c:v>
                </c:pt>
                <c:pt idx="498">
                  <c:v>-2.42401535545822E-3</c:v>
                </c:pt>
                <c:pt idx="499">
                  <c:v>-2.4193511930752365E-3</c:v>
                </c:pt>
                <c:pt idx="500">
                  <c:v>-2.4029201161918398E-3</c:v>
                </c:pt>
                <c:pt idx="501">
                  <c:v>-2.4006285109345882E-3</c:v>
                </c:pt>
                <c:pt idx="502">
                  <c:v>-2.395931225978476E-3</c:v>
                </c:pt>
                <c:pt idx="503">
                  <c:v>-2.3912272517145894E-3</c:v>
                </c:pt>
                <c:pt idx="504">
                  <c:v>-2.3865165658571996E-3</c:v>
                </c:pt>
                <c:pt idx="505">
                  <c:v>-2.369919587076318E-3</c:v>
                </c:pt>
                <c:pt idx="506">
                  <c:v>-2.3676062504711659E-3</c:v>
                </c:pt>
                <c:pt idx="507">
                  <c:v>-2.362861662050797E-3</c:v>
                </c:pt>
                <c:pt idx="508">
                  <c:v>-2.3581102221323924E-3</c:v>
                </c:pt>
                <c:pt idx="509">
                  <c:v>-2.3533519063709818E-3</c:v>
                </c:pt>
                <c:pt idx="510">
                  <c:v>-2.3365845328850244E-3</c:v>
                </c:pt>
                <c:pt idx="511">
                  <c:v>-2.3342493875802006E-3</c:v>
                </c:pt>
                <c:pt idx="512">
                  <c:v>-2.3319122469989003E-3</c:v>
                </c:pt>
                <c:pt idx="513">
                  <c:v>-2.3246562183807384E-3</c:v>
                </c:pt>
                <c:pt idx="514">
                  <c:v>-2.322312798926955E-3</c:v>
                </c:pt>
                <c:pt idx="515">
                  <c:v>-2.3029066570830706E-3</c:v>
                </c:pt>
                <c:pt idx="516">
                  <c:v>-2.3005493683916356E-3</c:v>
                </c:pt>
                <c:pt idx="517">
                  <c:v>-2.298190080044317E-3</c:v>
                </c:pt>
                <c:pt idx="518">
                  <c:v>-2.2641148579868281E-3</c:v>
                </c:pt>
                <c:pt idx="519">
                  <c:v>-2.2296763323273053E-3</c:v>
                </c:pt>
                <c:pt idx="520">
                  <c:v>-2.1871447198492607E-3</c:v>
                </c:pt>
                <c:pt idx="521">
                  <c:v>-2.1518575872442086E-3</c:v>
                </c:pt>
                <c:pt idx="522">
                  <c:v>-2.1161721832563263E-3</c:v>
                </c:pt>
                <c:pt idx="523">
                  <c:v>-2.0800760207269164E-3</c:v>
                </c:pt>
                <c:pt idx="524">
                  <c:v>-2.0435607094817705E-3</c:v>
                </c:pt>
                <c:pt idx="525">
                  <c:v>-2.0040455691942957E-3</c:v>
                </c:pt>
                <c:pt idx="526">
                  <c:v>-1.9666751218466666E-3</c:v>
                </c:pt>
                <c:pt idx="527">
                  <c:v>-1.9289012433252953E-3</c:v>
                </c:pt>
                <c:pt idx="528">
                  <c:v>-1.8907297019320614E-3</c:v>
                </c:pt>
                <c:pt idx="529">
                  <c:v>-1.8381045794856497E-3</c:v>
                </c:pt>
                <c:pt idx="530">
                  <c:v>-1.7990218319983956E-3</c:v>
                </c:pt>
                <c:pt idx="531">
                  <c:v>-1.7595607802891504E-3</c:v>
                </c:pt>
                <c:pt idx="532">
                  <c:v>-1.719727192694361E-3</c:v>
                </c:pt>
                <c:pt idx="533">
                  <c:v>-1.6795268376801576E-3</c:v>
                </c:pt>
                <c:pt idx="534">
                  <c:v>-1.6389654838457558E-3</c:v>
                </c:pt>
                <c:pt idx="535">
                  <c:v>-1.5980488999400382E-3</c:v>
                </c:pt>
                <c:pt idx="536">
                  <c:v>-1.5567828548505001E-3</c:v>
                </c:pt>
                <c:pt idx="537">
                  <c:v>-1.5242876642658637E-3</c:v>
                </c:pt>
                <c:pt idx="538">
                  <c:v>-1.4732254574535725E-3</c:v>
                </c:pt>
                <c:pt idx="539">
                  <c:v>-1.4309456437120306E-3</c:v>
                </c:pt>
                <c:pt idx="540">
                  <c:v>-1.3883394459272922E-3</c:v>
                </c:pt>
                <c:pt idx="541">
                  <c:v>-1.3454126338061975E-3</c:v>
                </c:pt>
                <c:pt idx="542">
                  <c:v>-1.3021709772277888E-3</c:v>
                </c:pt>
                <c:pt idx="543">
                  <c:v>-1.2586202462607444E-3</c:v>
                </c:pt>
                <c:pt idx="544">
                  <c:v>-1.2147662111548743E-3</c:v>
                </c:pt>
                <c:pt idx="545">
                  <c:v>-1.1706146423551514E-3</c:v>
                </c:pt>
                <c:pt idx="546">
                  <c:v>-1.1358598404194713E-3</c:v>
                </c:pt>
                <c:pt idx="547">
                  <c:v>-1.0911881733103154E-3</c:v>
                </c:pt>
                <c:pt idx="548">
                  <c:v>-1.0462350624915033E-3</c:v>
                </c:pt>
                <c:pt idx="549">
                  <c:v>-1.0010062795348265E-3</c:v>
                </c:pt>
                <c:pt idx="550">
                  <c:v>-9.4559577248694434E-4</c:v>
                </c:pt>
                <c:pt idx="551">
                  <c:v>-8.9978019215397598E-4</c:v>
                </c:pt>
                <c:pt idx="552">
                  <c:v>-8.537074769773774E-4</c:v>
                </c:pt>
                <c:pt idx="553">
                  <c:v>-8.0738339909140842E-4</c:v>
                </c:pt>
                <c:pt idx="554">
                  <c:v>-7.6081373086248365E-4</c:v>
                </c:pt>
                <c:pt idx="555">
                  <c:v>-7.1400424488577091E-4</c:v>
                </c:pt>
                <c:pt idx="556">
                  <c:v>-6.6696027001139754E-4</c:v>
                </c:pt>
                <c:pt idx="557">
                  <c:v>-6.1968533685813928E-4</c:v>
                </c:pt>
                <c:pt idx="558">
                  <c:v>-5.7218247030081507E-4</c:v>
                </c:pt>
                <c:pt idx="559">
                  <c:v>-5.3825239948190884E-4</c:v>
                </c:pt>
                <c:pt idx="560">
                  <c:v>-4.9036403917668281E-4</c:v>
                </c:pt>
                <c:pt idx="561">
                  <c:v>-4.422559342978083E-4</c:v>
                </c:pt>
                <c:pt idx="562">
                  <c:v>-3.9393074660676319E-4</c:v>
                </c:pt>
                <c:pt idx="563">
                  <c:v>-3.3154805265359332E-4</c:v>
                </c:pt>
                <c:pt idx="564">
                  <c:v>-2.7215239543767453E-4</c:v>
                </c:pt>
                <c:pt idx="565">
                  <c:v>-2.2308767438811711E-4</c:v>
                </c:pt>
                <c:pt idx="566">
                  <c:v>-1.7025785246909989E-4</c:v>
                </c:pt>
                <c:pt idx="567">
                  <c:v>-1.2434287638826184E-4</c:v>
                </c:pt>
                <c:pt idx="568">
                  <c:v>-7.4667345482823239E-5</c:v>
                </c:pt>
                <c:pt idx="569">
                  <c:v>-2.4793099944064988E-5</c:v>
                </c:pt>
                <c:pt idx="570">
                  <c:v>2.5275444575114635E-5</c:v>
                </c:pt>
                <c:pt idx="571">
                  <c:v>7.5533419323159864E-5</c:v>
                </c:pt>
                <c:pt idx="572">
                  <c:v>1.2961375826973148E-4</c:v>
                </c:pt>
                <c:pt idx="573">
                  <c:v>1.8024789851732871E-4</c:v>
                </c:pt>
                <c:pt idx="574">
                  <c:v>2.310565208128663E-4</c:v>
                </c:pt>
                <c:pt idx="575">
                  <c:v>2.8203475556726442E-4</c:v>
                </c:pt>
                <c:pt idx="576">
                  <c:v>3.2949432480378803E-4</c:v>
                </c:pt>
                <c:pt idx="577">
                  <c:v>3.8078662474260431E-4</c:v>
                </c:pt>
                <c:pt idx="578">
                  <c:v>4.3223426738451707E-4</c:v>
                </c:pt>
                <c:pt idx="579">
                  <c:v>4.9860165678755077E-4</c:v>
                </c:pt>
                <c:pt idx="580">
                  <c:v>5.3557609827235278E-4</c:v>
                </c:pt>
                <c:pt idx="581">
                  <c:v>5.911932993204424E-4</c:v>
                </c:pt>
                <c:pt idx="582">
                  <c:v>6.4322245309621163E-4</c:v>
                </c:pt>
                <c:pt idx="583">
                  <c:v>6.9538225411630821E-4</c:v>
                </c:pt>
                <c:pt idx="584">
                  <c:v>7.4766783064032967E-4</c:v>
                </c:pt>
                <c:pt idx="585">
                  <c:v>8.0007431067329483E-4</c:v>
                </c:pt>
                <c:pt idx="586">
                  <c:v>8.5259682197780728E-4</c:v>
                </c:pt>
                <c:pt idx="587">
                  <c:v>9.0523049205928549E-4</c:v>
                </c:pt>
                <c:pt idx="588">
                  <c:v>9.5797044817638862E-4</c:v>
                </c:pt>
                <c:pt idx="589">
                  <c:v>1.0108118173271145E-3</c:v>
                </c:pt>
                <c:pt idx="590">
                  <c:v>1.0637497262592271E-3</c:v>
                </c:pt>
                <c:pt idx="591">
                  <c:v>1.1167793014659104E-3</c:v>
                </c:pt>
                <c:pt idx="592">
                  <c:v>1.1698956691736061E-3</c:v>
                </c:pt>
                <c:pt idx="593">
                  <c:v>1.2230939553576517E-3</c:v>
                </c:pt>
                <c:pt idx="594">
                  <c:v>1.2763692857335933E-3</c:v>
                </c:pt>
                <c:pt idx="595">
                  <c:v>1.3297167857528398E-3</c:v>
                </c:pt>
                <c:pt idx="596">
                  <c:v>1.383131580607877E-3</c:v>
                </c:pt>
                <c:pt idx="597">
                  <c:v>1.4366087952235791E-3</c:v>
                </c:pt>
                <c:pt idx="598">
                  <c:v>1.4863066345814559E-3</c:v>
                </c:pt>
                <c:pt idx="599">
                  <c:v>1.5398909958715384E-3</c:v>
                </c:pt>
                <c:pt idx="600">
                  <c:v>1.5935234902477091E-3</c:v>
                </c:pt>
                <c:pt idx="601">
                  <c:v>1.6471992415972676E-3</c:v>
                </c:pt>
                <c:pt idx="602">
                  <c:v>1.7047605187685943E-3</c:v>
                </c:pt>
                <c:pt idx="603">
                  <c:v>1.75850986066153E-3</c:v>
                </c:pt>
                <c:pt idx="604">
                  <c:v>1.8122874894038502E-3</c:v>
                </c:pt>
                <c:pt idx="605">
                  <c:v>1.8660885278003858E-3</c:v>
                </c:pt>
                <c:pt idx="606">
                  <c:v>1.9199080983831416E-3</c:v>
                </c:pt>
                <c:pt idx="607">
                  <c:v>1.9737413320313588E-3</c:v>
                </c:pt>
                <c:pt idx="608">
                  <c:v>2.0275877524416936E-3</c:v>
                </c:pt>
                <c:pt idx="609">
                  <c:v>2.0814585492885495E-3</c:v>
                </c:pt>
                <c:pt idx="610">
                  <c:v>2.135367101975599E-3</c:v>
                </c:pt>
                <c:pt idx="611">
                  <c:v>2.185457489617636E-3</c:v>
                </c:pt>
                <c:pt idx="612">
                  <c:v>2.2394743739852915E-3</c:v>
                </c:pt>
                <c:pt idx="613">
                  <c:v>2.2935697756326584E-3</c:v>
                </c:pt>
                <c:pt idx="614">
                  <c:v>2.3477585994212571E-3</c:v>
                </c:pt>
                <c:pt idx="615">
                  <c:v>2.409822654603455E-3</c:v>
                </c:pt>
                <c:pt idx="616">
                  <c:v>2.4642634561660845E-3</c:v>
                </c:pt>
                <c:pt idx="617">
                  <c:v>2.5188467604811693E-3</c:v>
                </c:pt>
                <c:pt idx="618">
                  <c:v>2.5735888959133035E-3</c:v>
                </c:pt>
                <c:pt idx="619">
                  <c:v>2.6285065344985475E-3</c:v>
                </c:pt>
                <c:pt idx="620">
                  <c:v>2.6796317374175871E-3</c:v>
                </c:pt>
                <c:pt idx="621">
                  <c:v>2.7349321613883149E-3</c:v>
                </c:pt>
                <c:pt idx="622">
                  <c:v>2.7904394796358645E-3</c:v>
                </c:pt>
                <c:pt idx="623">
                  <c:v>2.8461532773125242E-3</c:v>
                </c:pt>
                <c:pt idx="624">
                  <c:v>2.9101654001693357E-3</c:v>
                </c:pt>
                <c:pt idx="625">
                  <c:v>2.9663210429946964E-3</c:v>
                </c:pt>
                <c:pt idx="626">
                  <c:v>3.0226818824406212E-3</c:v>
                </c:pt>
                <c:pt idx="627">
                  <c:v>3.0792475038753041E-3</c:v>
                </c:pt>
                <c:pt idx="628">
                  <c:v>3.1319104912626797E-3</c:v>
                </c:pt>
                <c:pt idx="629">
                  <c:v>3.1888694441119204E-3</c:v>
                </c:pt>
                <c:pt idx="630">
                  <c:v>3.2624014295013306E-3</c:v>
                </c:pt>
                <c:pt idx="631">
                  <c:v>3.3198250459618951E-3</c:v>
                </c:pt>
                <c:pt idx="632">
                  <c:v>3.381622378493362E-3</c:v>
                </c:pt>
                <c:pt idx="633">
                  <c:v>3.4394657072792708E-3</c:v>
                </c:pt>
                <c:pt idx="634">
                  <c:v>3.4975107973928242E-3</c:v>
                </c:pt>
                <c:pt idx="635">
                  <c:v>3.5557572342604302E-3</c:v>
                </c:pt>
                <c:pt idx="636">
                  <c:v>3.6142046033128396E-3</c:v>
                </c:pt>
                <c:pt idx="637">
                  <c:v>3.6728524899929684E-3</c:v>
                </c:pt>
                <c:pt idx="638">
                  <c:v>3.7317004797419949E-3</c:v>
                </c:pt>
                <c:pt idx="639">
                  <c:v>3.7907481580080472E-3</c:v>
                </c:pt>
                <c:pt idx="640">
                  <c:v>3.8499951102444682E-3</c:v>
                </c:pt>
                <c:pt idx="641">
                  <c:v>3.9094409219124198E-3</c:v>
                </c:pt>
                <c:pt idx="642">
                  <c:v>3.9690851784748007E-3</c:v>
                </c:pt>
                <c:pt idx="643">
                  <c:v>4.0289274653979874E-3</c:v>
                </c:pt>
                <c:pt idx="644">
                  <c:v>4.0889673681561737E-3</c:v>
                </c:pt>
                <c:pt idx="645">
                  <c:v>4.1492044722226873E-3</c:v>
                </c:pt>
                <c:pt idx="646">
                  <c:v>4.2096383630778039E-3</c:v>
                </c:pt>
                <c:pt idx="647">
                  <c:v>4.270268626207014E-3</c:v>
                </c:pt>
                <c:pt idx="648">
                  <c:v>4.3310948470966773E-3</c:v>
                </c:pt>
                <c:pt idx="649">
                  <c:v>4.3921166112340215E-3</c:v>
                </c:pt>
                <c:pt idx="650">
                  <c:v>4.4488967717294494E-3</c:v>
                </c:pt>
                <c:pt idx="651">
                  <c:v>4.5102937863253645E-3</c:v>
                </c:pt>
                <c:pt idx="652">
                  <c:v>4.571885117340059E-3</c:v>
                </c:pt>
                <c:pt idx="653">
                  <c:v>4.6336703501785826E-3</c:v>
                </c:pt>
                <c:pt idx="654">
                  <c:v>4.7136375950449037E-3</c:v>
                </c:pt>
                <c:pt idx="655">
                  <c:v>4.7623303920715674E-3</c:v>
                </c:pt>
                <c:pt idx="656">
                  <c:v>4.824709352888301E-3</c:v>
                </c:pt>
                <c:pt idx="657">
                  <c:v>4.8872805409626236E-3</c:v>
                </c:pt>
                <c:pt idx="658">
                  <c:v>4.9500435418000114E-3</c:v>
                </c:pt>
                <c:pt idx="659">
                  <c:v>5.0129976699305216E-3</c:v>
                </c:pt>
                <c:pt idx="660">
                  <c:v>5.0761332488788811E-3</c:v>
                </c:pt>
                <c:pt idx="661">
                  <c:v>5.1394295884451017E-3</c:v>
                </c:pt>
                <c:pt idx="662">
                  <c:v>5.2028650411644938E-3</c:v>
                </c:pt>
                <c:pt idx="663">
                  <c:v>5.2572185396817517E-3</c:v>
                </c:pt>
                <c:pt idx="664">
                  <c:v>5.3208614076005745E-3</c:v>
                </c:pt>
                <c:pt idx="665">
                  <c:v>5.3845804962682209E-3</c:v>
                </c:pt>
                <c:pt idx="666">
                  <c:v>5.4483524815305273E-3</c:v>
                </c:pt>
                <c:pt idx="667">
                  <c:v>5.5121537146618493E-3</c:v>
                </c:pt>
                <c:pt idx="668">
                  <c:v>5.5759602223437454E-3</c:v>
                </c:pt>
                <c:pt idx="669">
                  <c:v>5.6397477066321144E-3</c:v>
                </c:pt>
                <c:pt idx="670">
                  <c:v>5.7034915449385437E-3</c:v>
                </c:pt>
                <c:pt idx="671">
                  <c:v>5.7671667899983348E-3</c:v>
                </c:pt>
                <c:pt idx="672">
                  <c:v>5.8261805753878869E-3</c:v>
                </c:pt>
                <c:pt idx="673">
                  <c:v>5.8896578332056065E-3</c:v>
                </c:pt>
                <c:pt idx="674">
                  <c:v>5.9530174277105255E-3</c:v>
                </c:pt>
                <c:pt idx="675">
                  <c:v>6.0162547751831715E-3</c:v>
                </c:pt>
                <c:pt idx="676">
                  <c:v>6.0929650487436772E-3</c:v>
                </c:pt>
                <c:pt idx="677">
                  <c:v>6.1559164883595594E-3</c:v>
                </c:pt>
                <c:pt idx="678">
                  <c:v>6.2187309715214367E-3</c:v>
                </c:pt>
                <c:pt idx="679">
                  <c:v>6.281403912906755E-3</c:v>
                </c:pt>
                <c:pt idx="680">
                  <c:v>6.3394372386479172E-3</c:v>
                </c:pt>
                <c:pt idx="681">
                  <c:v>6.401823866490566E-3</c:v>
                </c:pt>
                <c:pt idx="682">
                  <c:v>6.464055514526645E-3</c:v>
                </c:pt>
                <c:pt idx="683">
                  <c:v>6.5261275965126792E-3</c:v>
                </c:pt>
                <c:pt idx="684">
                  <c:v>6.5880355259407943E-3</c:v>
                </c:pt>
                <c:pt idx="685">
                  <c:v>6.6542123709982231E-3</c:v>
                </c:pt>
                <c:pt idx="686">
                  <c:v>6.7157661077719439E-3</c:v>
                </c:pt>
                <c:pt idx="687">
                  <c:v>6.7771416103295833E-3</c:v>
                </c:pt>
                <c:pt idx="688">
                  <c:v>6.8383342909114032E-3</c:v>
                </c:pt>
                <c:pt idx="689">
                  <c:v>6.899339561497006E-3</c:v>
                </c:pt>
                <c:pt idx="690">
                  <c:v>6.9601528338096757E-3</c:v>
                </c:pt>
                <c:pt idx="691">
                  <c:v>7.0207695193137756E-3</c:v>
                </c:pt>
                <c:pt idx="692">
                  <c:v>7.0811850292225613E-3</c:v>
                </c:pt>
                <c:pt idx="693">
                  <c:v>7.1413947744929764E-3</c:v>
                </c:pt>
                <c:pt idx="694">
                  <c:v>7.2013941658360713E-3</c:v>
                </c:pt>
                <c:pt idx="695">
                  <c:v>7.261178613716137E-3</c:v>
                </c:pt>
                <c:pt idx="696">
                  <c:v>7.3207435283498398E-3</c:v>
                </c:pt>
                <c:pt idx="697">
                  <c:v>7.3800843197140333E-3</c:v>
                </c:pt>
                <c:pt idx="698">
                  <c:v>7.4391963975466349E-3</c:v>
                </c:pt>
                <c:pt idx="699">
                  <c:v>7.498075171348359E-3</c:v>
                </c:pt>
                <c:pt idx="700">
                  <c:v>7.5567160503844577E-3</c:v>
                </c:pt>
                <c:pt idx="701">
                  <c:v>7.6151144436907995E-3</c:v>
                </c:pt>
                <c:pt idx="702">
                  <c:v>7.6690779967299189E-3</c:v>
                </c:pt>
                <c:pt idx="703">
                  <c:v>7.7269952494186415E-3</c:v>
                </c:pt>
                <c:pt idx="704">
                  <c:v>7.7846565663521371E-3</c:v>
                </c:pt>
                <c:pt idx="705">
                  <c:v>7.8420573559092582E-3</c:v>
                </c:pt>
                <c:pt idx="706">
                  <c:v>7.9033084246764498E-3</c:v>
                </c:pt>
                <c:pt idx="707">
                  <c:v>7.9601554807519417E-3</c:v>
                </c:pt>
                <c:pt idx="708">
                  <c:v>8.016727908110274E-3</c:v>
                </c:pt>
                <c:pt idx="709">
                  <c:v>8.0730211140434965E-3</c:v>
                </c:pt>
                <c:pt idx="710">
                  <c:v>8.1290305056368629E-3</c:v>
                </c:pt>
                <c:pt idx="711">
                  <c:v>8.1847515788332457E-3</c:v>
                </c:pt>
                <c:pt idx="712">
                  <c:v>8.2401876143170637E-3</c:v>
                </c:pt>
                <c:pt idx="713">
                  <c:v>8.2953557507848691E-3</c:v>
                </c:pt>
                <c:pt idx="714">
                  <c:v>8.3502748074402462E-3</c:v>
                </c:pt>
                <c:pt idx="715">
                  <c:v>8.3970431176911831E-3</c:v>
                </c:pt>
                <c:pt idx="716">
                  <c:v>8.4515392828299341E-3</c:v>
                </c:pt>
                <c:pt idx="717">
                  <c:v>8.5058408902760618E-3</c:v>
                </c:pt>
                <c:pt idx="718">
                  <c:v>8.5599683931567583E-3</c:v>
                </c:pt>
                <c:pt idx="719">
                  <c:v>8.6139425446116746E-3</c:v>
                </c:pt>
                <c:pt idx="720">
                  <c:v>8.6677843978124613E-3</c:v>
                </c:pt>
                <c:pt idx="721">
                  <c:v>8.7215153059743145E-3</c:v>
                </c:pt>
                <c:pt idx="722">
                  <c:v>8.7751569223639692E-3</c:v>
                </c:pt>
                <c:pt idx="723">
                  <c:v>8.8287312003219043E-3</c:v>
                </c:pt>
                <c:pt idx="724">
                  <c:v>8.8783325376960102E-3</c:v>
                </c:pt>
                <c:pt idx="725">
                  <c:v>8.9318340327441785E-3</c:v>
                </c:pt>
                <c:pt idx="726">
                  <c:v>8.985308931416908E-3</c:v>
                </c:pt>
                <c:pt idx="727">
                  <c:v>9.0387564942176445E-3</c:v>
                </c:pt>
                <c:pt idx="728">
                  <c:v>9.1039506532111913E-3</c:v>
                </c:pt>
                <c:pt idx="729">
                  <c:v>9.1573387709535364E-3</c:v>
                </c:pt>
                <c:pt idx="730">
                  <c:v>9.2106971970171998E-3</c:v>
                </c:pt>
                <c:pt idx="731">
                  <c:v>9.2640251916452313E-3</c:v>
                </c:pt>
                <c:pt idx="732">
                  <c:v>9.3134008407139059E-3</c:v>
                </c:pt>
                <c:pt idx="733">
                  <c:v>9.3666667915868352E-3</c:v>
                </c:pt>
                <c:pt idx="734">
                  <c:v>9.4199001373596047E-3</c:v>
                </c:pt>
                <c:pt idx="735">
                  <c:v>9.4731001381572425E-3</c:v>
                </c:pt>
                <c:pt idx="736">
                  <c:v>9.5262660540634883E-3</c:v>
                </c:pt>
                <c:pt idx="737">
                  <c:v>9.5833126679432893E-3</c:v>
                </c:pt>
                <c:pt idx="738">
                  <c:v>9.6364069260377137E-3</c:v>
                </c:pt>
                <c:pt idx="739">
                  <c:v>9.6894648332324571E-3</c:v>
                </c:pt>
                <c:pt idx="740">
                  <c:v>9.7424856494178064E-3</c:v>
                </c:pt>
                <c:pt idx="741">
                  <c:v>9.7954686344432114E-3</c:v>
                </c:pt>
                <c:pt idx="742">
                  <c:v>9.8484130481251066E-3</c:v>
                </c:pt>
                <c:pt idx="743">
                  <c:v>9.9013181502364805E-3</c:v>
                </c:pt>
                <c:pt idx="744">
                  <c:v>9.9541832005120932E-3</c:v>
                </c:pt>
                <c:pt idx="745">
                  <c:v>1.0007007458650213E-2</c:v>
                </c:pt>
                <c:pt idx="746">
                  <c:v>1.0059790184310006E-2</c:v>
                </c:pt>
                <c:pt idx="747">
                  <c:v>1.0112530637109804E-2</c:v>
                </c:pt>
                <c:pt idx="748">
                  <c:v>1.0165228076633183E-2</c:v>
                </c:pt>
                <c:pt idx="749">
                  <c:v>1.0217881762422014E-2</c:v>
                </c:pt>
                <c:pt idx="750">
                  <c:v>1.0270490953983412E-2</c:v>
                </c:pt>
                <c:pt idx="751">
                  <c:v>1.0323054910782786E-2</c:v>
                </c:pt>
                <c:pt idx="752">
                  <c:v>1.0375572892249055E-2</c:v>
                </c:pt>
                <c:pt idx="753">
                  <c:v>1.0428044157774643E-2</c:v>
                </c:pt>
                <c:pt idx="754">
                  <c:v>1.0476580289532637E-2</c:v>
                </c:pt>
                <c:pt idx="755">
                  <c:v>1.0528957957405004E-2</c:v>
                </c:pt>
                <c:pt idx="756">
                  <c:v>1.0581286734028519E-2</c:v>
                </c:pt>
                <c:pt idx="757">
                  <c:v>1.0633565878692833E-2</c:v>
                </c:pt>
                <c:pt idx="758">
                  <c:v>1.068579465064543E-2</c:v>
                </c:pt>
                <c:pt idx="759">
                  <c:v>1.0741849237310046E-2</c:v>
                </c:pt>
                <c:pt idx="760">
                  <c:v>1.0793972751030022E-2</c:v>
                </c:pt>
                <c:pt idx="761">
                  <c:v>1.084604362258285E-2</c:v>
                </c:pt>
                <c:pt idx="762">
                  <c:v>1.0898061111021227E-2</c:v>
                </c:pt>
                <c:pt idx="763">
                  <c:v>1.0950024470204612E-2</c:v>
                </c:pt>
                <c:pt idx="764">
                  <c:v>1.1001930326732318E-2</c:v>
                </c:pt>
                <c:pt idx="765">
                  <c:v>1.1053768365655449E-2</c:v>
                </c:pt>
                <c:pt idx="766">
                  <c:v>1.1105527044306313E-2</c:v>
                </c:pt>
                <c:pt idx="767">
                  <c:v>1.1149502295523916E-2</c:v>
                </c:pt>
                <c:pt idx="768">
                  <c:v>1.120108419213306E-2</c:v>
                </c:pt>
                <c:pt idx="769">
                  <c:v>1.1252553519930153E-2</c:v>
                </c:pt>
                <c:pt idx="770">
                  <c:v>1.1303898053585115E-2</c:v>
                </c:pt>
                <c:pt idx="771">
                  <c:v>1.1355105448392244E-2</c:v>
                </c:pt>
                <c:pt idx="772">
                  <c:v>1.1406163240256895E-2</c:v>
                </c:pt>
                <c:pt idx="773">
                  <c:v>1.1457058845695478E-2</c:v>
                </c:pt>
                <c:pt idx="774">
                  <c:v>1.1507779561833686E-2</c:v>
                </c:pt>
                <c:pt idx="775">
                  <c:v>1.1558312566402051E-2</c:v>
                </c:pt>
                <c:pt idx="776">
                  <c:v>1.1604902410126938E-2</c:v>
                </c:pt>
                <c:pt idx="777">
                  <c:v>1.1655036927938763E-2</c:v>
                </c:pt>
                <c:pt idx="778">
                  <c:v>1.1704955629786835E-2</c:v>
                </c:pt>
                <c:pt idx="779">
                  <c:v>1.1754656241653776E-2</c:v>
                </c:pt>
                <c:pt idx="780">
                  <c:v>1.181518826734987E-2</c:v>
                </c:pt>
                <c:pt idx="781">
                  <c:v>1.1864401673311599E-2</c:v>
                </c:pt>
                <c:pt idx="782">
                  <c:v>1.1913389677206749E-2</c:v>
                </c:pt>
                <c:pt idx="783">
                  <c:v>1.1962150004204565E-2</c:v>
                </c:pt>
                <c:pt idx="784">
                  <c:v>1.2010680379403909E-2</c:v>
                </c:pt>
                <c:pt idx="785">
                  <c:v>1.2055371320655175E-2</c:v>
                </c:pt>
                <c:pt idx="786">
                  <c:v>1.2103450535161986E-2</c:v>
                </c:pt>
                <c:pt idx="787">
                  <c:v>1.2151293136826072E-2</c:v>
                </c:pt>
                <c:pt idx="788">
                  <c:v>1.2198896850639997E-2</c:v>
                </c:pt>
                <c:pt idx="789">
                  <c:v>1.2249803351863412E-2</c:v>
                </c:pt>
                <c:pt idx="790">
                  <c:v>1.2296906239379046E-2</c:v>
                </c:pt>
                <c:pt idx="791">
                  <c:v>1.2343763248840239E-2</c:v>
                </c:pt>
                <c:pt idx="792">
                  <c:v>1.2390372104805421E-2</c:v>
                </c:pt>
                <c:pt idx="793">
                  <c:v>1.2436730531773932E-2</c:v>
                </c:pt>
                <c:pt idx="794">
                  <c:v>1.2482836254186901E-2</c:v>
                </c:pt>
                <c:pt idx="795">
                  <c:v>1.2528686996423767E-2</c:v>
                </c:pt>
                <c:pt idx="796">
                  <c:v>1.2574280482811836E-2</c:v>
                </c:pt>
                <c:pt idx="797">
                  <c:v>1.2619614437621936E-2</c:v>
                </c:pt>
                <c:pt idx="798">
                  <c:v>1.2664686585068422E-2</c:v>
                </c:pt>
                <c:pt idx="799">
                  <c:v>1.2709494649317858E-2</c:v>
                </c:pt>
                <c:pt idx="800">
                  <c:v>1.275403635448381E-2</c:v>
                </c:pt>
                <c:pt idx="801">
                  <c:v>1.2798309424631185E-2</c:v>
                </c:pt>
                <c:pt idx="802">
                  <c:v>1.2842311583779707E-2</c:v>
                </c:pt>
                <c:pt idx="803">
                  <c:v>1.2886040555899578E-2</c:v>
                </c:pt>
                <c:pt idx="804">
                  <c:v>1.2929494064917555E-2</c:v>
                </c:pt>
                <c:pt idx="805">
                  <c:v>1.2972669834721298E-2</c:v>
                </c:pt>
                <c:pt idx="806">
                  <c:v>1.301232000395763E-2</c:v>
                </c:pt>
                <c:pt idx="807">
                  <c:v>1.3054952518261493E-2</c:v>
                </c:pt>
                <c:pt idx="808">
                  <c:v>1.3097300632657776E-2</c:v>
                </c:pt>
                <c:pt idx="809">
                  <c:v>1.3139362071059469E-2</c:v>
                </c:pt>
                <c:pt idx="810">
                  <c:v>1.3181134557349693E-2</c:v>
                </c:pt>
                <c:pt idx="811">
                  <c:v>1.3225764462600367E-2</c:v>
                </c:pt>
                <c:pt idx="812">
                  <c:v>1.32669323234285E-2</c:v>
                </c:pt>
                <c:pt idx="813">
                  <c:v>1.3307804234777796E-2</c:v>
                </c:pt>
                <c:pt idx="814">
                  <c:v>1.3348377920224856E-2</c:v>
                </c:pt>
                <c:pt idx="815">
                  <c:v>1.3388651103315007E-2</c:v>
                </c:pt>
                <c:pt idx="816">
                  <c:v>1.3428624644799717E-2</c:v>
                </c:pt>
                <c:pt idx="817">
                  <c:v>1.3468312014539865E-2</c:v>
                </c:pt>
                <c:pt idx="818">
                  <c:v>1.3507729985246497E-2</c:v>
                </c:pt>
                <c:pt idx="819">
                  <c:v>1.3543891763343132E-2</c:v>
                </c:pt>
                <c:pt idx="820">
                  <c:v>1.3582833079396206E-2</c:v>
                </c:pt>
                <c:pt idx="821">
                  <c:v>1.3621554781457232E-2</c:v>
                </c:pt>
                <c:pt idx="822">
                  <c:v>1.3660074555538864E-2</c:v>
                </c:pt>
                <c:pt idx="823">
                  <c:v>1.3700905074154335E-2</c:v>
                </c:pt>
                <c:pt idx="824">
                  <c:v>1.3742020301547484E-2</c:v>
                </c:pt>
                <c:pt idx="825">
                  <c:v>1.3780022622791615E-2</c:v>
                </c:pt>
                <c:pt idx="826">
                  <c:v>1.3817898232427508E-2</c:v>
                </c:pt>
                <c:pt idx="827">
                  <c:v>1.3855665755799945E-2</c:v>
                </c:pt>
                <c:pt idx="828">
                  <c:v>1.3890398461779085E-2</c:v>
                </c:pt>
                <c:pt idx="829">
                  <c:v>1.392800680023587E-2</c:v>
                </c:pt>
                <c:pt idx="830">
                  <c:v>1.396554492357982E-2</c:v>
                </c:pt>
                <c:pt idx="831">
                  <c:v>1.4003012927585878E-2</c:v>
                </c:pt>
                <c:pt idx="832">
                  <c:v>1.4052134850312476E-2</c:v>
                </c:pt>
                <c:pt idx="833">
                  <c:v>1.4089448824619469E-2</c:v>
                </c:pt>
                <c:pt idx="834">
                  <c:v>1.4126692998818639E-2</c:v>
                </c:pt>
                <c:pt idx="835">
                  <c:v>1.4163867468647874E-2</c:v>
                </c:pt>
                <c:pt idx="836">
                  <c:v>1.4213399393091264E-2</c:v>
                </c:pt>
                <c:pt idx="837">
                  <c:v>1.4229267660518352E-2</c:v>
                </c:pt>
                <c:pt idx="838">
                  <c:v>1.4266244030321756E-2</c:v>
                </c:pt>
                <c:pt idx="839">
                  <c:v>1.4303151055154079E-2</c:v>
                </c:pt>
                <c:pt idx="840">
                  <c:v>1.4339988830843716E-2</c:v>
                </c:pt>
                <c:pt idx="841">
                  <c:v>1.4395392529966303E-2</c:v>
                </c:pt>
                <c:pt idx="842">
                  <c:v>1.4432059082533524E-2</c:v>
                </c:pt>
                <c:pt idx="843">
                  <c:v>1.4468656722362621E-2</c:v>
                </c:pt>
                <c:pt idx="844">
                  <c:v>1.4505185545296055E-2</c:v>
                </c:pt>
                <c:pt idx="845">
                  <c:v>1.4541645647182378E-2</c:v>
                </c:pt>
                <c:pt idx="846">
                  <c:v>1.4578037123878822E-2</c:v>
                </c:pt>
                <c:pt idx="847">
                  <c:v>1.4614360071246967E-2</c:v>
                </c:pt>
                <c:pt idx="848">
                  <c:v>1.4650614585159687E-2</c:v>
                </c:pt>
                <c:pt idx="849">
                  <c:v>1.4686800761494203E-2</c:v>
                </c:pt>
                <c:pt idx="850">
                  <c:v>1.4722918696134683E-2</c:v>
                </c:pt>
                <c:pt idx="851">
                  <c:v>1.4758968484974856E-2</c:v>
                </c:pt>
                <c:pt idx="852">
                  <c:v>1.4794950223912796E-2</c:v>
                </c:pt>
                <c:pt idx="853">
                  <c:v>1.483086400885439E-2</c:v>
                </c:pt>
                <c:pt idx="854">
                  <c:v>1.4866709935715093E-2</c:v>
                </c:pt>
                <c:pt idx="855">
                  <c:v>1.4902488100414696E-2</c:v>
                </c:pt>
                <c:pt idx="856">
                  <c:v>1.4938198598880813E-2</c:v>
                </c:pt>
                <c:pt idx="857">
                  <c:v>1.4973841527048877E-2</c:v>
                </c:pt>
                <c:pt idx="858">
                  <c:v>1.5006576265001454E-2</c:v>
                </c:pt>
                <c:pt idx="859">
                  <c:v>1.5042087655578578E-2</c:v>
                </c:pt>
                <c:pt idx="860">
                  <c:v>1.5077531756173766E-2</c:v>
                </c:pt>
                <c:pt idx="861">
                  <c:v>1.511290866276211E-2</c:v>
                </c:pt>
                <c:pt idx="862">
                  <c:v>1.5151045971620822E-2</c:v>
                </c:pt>
                <c:pt idx="863">
                  <c:v>1.5186285493020896E-2</c:v>
                </c:pt>
                <c:pt idx="864">
                  <c:v>1.5221458115862972E-2</c:v>
                </c:pt>
                <c:pt idx="865">
                  <c:v>1.5256563936138091E-2</c:v>
                </c:pt>
                <c:pt idx="866">
                  <c:v>1.529160304984164E-2</c:v>
                </c:pt>
                <c:pt idx="867">
                  <c:v>1.5326575544965842E-2</c:v>
                </c:pt>
                <c:pt idx="868">
                  <c:v>1.5361477430222523E-2</c:v>
                </c:pt>
                <c:pt idx="869">
                  <c:v>1.5396293952713653E-2</c:v>
                </c:pt>
                <c:pt idx="870">
                  <c:v>1.5431008491539793E-2</c:v>
                </c:pt>
                <c:pt idx="871">
                  <c:v>1.5462823889714065E-2</c:v>
                </c:pt>
                <c:pt idx="872">
                  <c:v>1.5497296372128176E-2</c:v>
                </c:pt>
                <c:pt idx="873">
                  <c:v>1.5531617690788245E-2</c:v>
                </c:pt>
                <c:pt idx="874">
                  <c:v>1.5565770492311367E-2</c:v>
                </c:pt>
                <c:pt idx="875">
                  <c:v>1.5601851657503829E-2</c:v>
                </c:pt>
                <c:pt idx="876">
                  <c:v>1.5635601765153773E-2</c:v>
                </c:pt>
                <c:pt idx="877">
                  <c:v>1.5669128723203585E-2</c:v>
                </c:pt>
                <c:pt idx="878">
                  <c:v>1.5705081360785848E-2</c:v>
                </c:pt>
                <c:pt idx="879">
                  <c:v>1.5735440556044367E-2</c:v>
                </c:pt>
                <c:pt idx="880">
                  <c:v>1.5768188761740021E-2</c:v>
                </c:pt>
                <c:pt idx="881">
                  <c:v>1.5800644649695883E-2</c:v>
                </c:pt>
                <c:pt idx="882">
                  <c:v>1.5832804700479208E-2</c:v>
                </c:pt>
                <c:pt idx="883">
                  <c:v>1.586466716016588E-2</c:v>
                </c:pt>
                <c:pt idx="884">
                  <c:v>1.5901322798711339E-2</c:v>
                </c:pt>
                <c:pt idx="885">
                  <c:v>1.5932543870831126E-2</c:v>
                </c:pt>
                <c:pt idx="886">
                  <c:v>1.5963461818159559E-2</c:v>
                </c:pt>
                <c:pt idx="887">
                  <c:v>1.5994074886512014E-2</c:v>
                </c:pt>
                <c:pt idx="888">
                  <c:v>1.6021918732786876E-2</c:v>
                </c:pt>
                <c:pt idx="889">
                  <c:v>1.6051937804184326E-2</c:v>
                </c:pt>
                <c:pt idx="890">
                  <c:v>1.6081646870781043E-2</c:v>
                </c:pt>
                <c:pt idx="891">
                  <c:v>1.6119385902171081E-2</c:v>
                </c:pt>
                <c:pt idx="892">
                  <c:v>1.6159595389129144E-2</c:v>
                </c:pt>
                <c:pt idx="893">
                  <c:v>1.6179407845820917E-2</c:v>
                </c:pt>
                <c:pt idx="894">
                  <c:v>1.6207746707089847E-2</c:v>
                </c:pt>
                <c:pt idx="895">
                  <c:v>1.623576615547568E-2</c:v>
                </c:pt>
                <c:pt idx="896">
                  <c:v>1.6263464436999713E-2</c:v>
                </c:pt>
                <c:pt idx="897">
                  <c:v>1.629083979770931E-2</c:v>
                </c:pt>
                <c:pt idx="898">
                  <c:v>1.6317890483686589E-2</c:v>
                </c:pt>
                <c:pt idx="899">
                  <c:v>1.6344614741044951E-2</c:v>
                </c:pt>
                <c:pt idx="900">
                  <c:v>1.6371010815928202E-2</c:v>
                </c:pt>
                <c:pt idx="901">
                  <c:v>1.6397076954520994E-2</c:v>
                </c:pt>
                <c:pt idx="902">
                  <c:v>1.6422811403037509E-2</c:v>
                </c:pt>
                <c:pt idx="903">
                  <c:v>1.6448212407734513E-2</c:v>
                </c:pt>
                <c:pt idx="904">
                  <c:v>1.6473278214907867E-2</c:v>
                </c:pt>
                <c:pt idx="905">
                  <c:v>1.6498007070892527E-2</c:v>
                </c:pt>
                <c:pt idx="906">
                  <c:v>1.6522397222066904E-2</c:v>
                </c:pt>
                <c:pt idx="907">
                  <c:v>1.6546446914853713E-2</c:v>
                </c:pt>
                <c:pt idx="908">
                  <c:v>1.6570154395719981E-2</c:v>
                </c:pt>
                <c:pt idx="909">
                  <c:v>1.6593517911179658E-2</c:v>
                </c:pt>
                <c:pt idx="910">
                  <c:v>1.6614574289339157E-2</c:v>
                </c:pt>
                <c:pt idx="911">
                  <c:v>1.6637268717605461E-2</c:v>
                </c:pt>
                <c:pt idx="912">
                  <c:v>1.6659614060237523E-2</c:v>
                </c:pt>
                <c:pt idx="913">
                  <c:v>1.6689149576902325E-2</c:v>
                </c:pt>
                <c:pt idx="914">
                  <c:v>1.6705114638877569E-2</c:v>
                </c:pt>
                <c:pt idx="915">
                  <c:v>1.6726377541529201E-2</c:v>
                </c:pt>
                <c:pt idx="916">
                  <c:v>1.6747284205819411E-2</c:v>
                </c:pt>
                <c:pt idx="917">
                  <c:v>1.6767832878694849E-2</c:v>
                </c:pt>
                <c:pt idx="918">
                  <c:v>1.6788021807162112E-2</c:v>
                </c:pt>
                <c:pt idx="919">
                  <c:v>1.6807849866958775E-2</c:v>
                </c:pt>
                <c:pt idx="920">
                  <c:v>1.6827326518669333E-2</c:v>
                </c:pt>
                <c:pt idx="921">
                  <c:v>1.6846470104537159E-2</c:v>
                </c:pt>
                <c:pt idx="922">
                  <c:v>1.6865299386753182E-2</c:v>
                </c:pt>
                <c:pt idx="923">
                  <c:v>1.6880505299338822E-2</c:v>
                </c:pt>
                <c:pt idx="924">
                  <c:v>1.6898790957765364E-2</c:v>
                </c:pt>
                <c:pt idx="925">
                  <c:v>1.6916816213579544E-2</c:v>
                </c:pt>
                <c:pt idx="926">
                  <c:v>1.6946284501366107E-2</c:v>
                </c:pt>
                <c:pt idx="927">
                  <c:v>1.6954657205530133E-2</c:v>
                </c:pt>
                <c:pt idx="928">
                  <c:v>1.6969528414517043E-2</c:v>
                </c:pt>
                <c:pt idx="929">
                  <c:v>1.6986711702070778E-2</c:v>
                </c:pt>
                <c:pt idx="930">
                  <c:v>1.7003735201097214E-2</c:v>
                </c:pt>
                <c:pt idx="931">
                  <c:v>1.7020619510187629E-2</c:v>
                </c:pt>
                <c:pt idx="932">
                  <c:v>1.7035804834192352E-2</c:v>
                </c:pt>
                <c:pt idx="933">
                  <c:v>1.7052470166031373E-2</c:v>
                </c:pt>
                <c:pt idx="934">
                  <c:v>1.7069029376121703E-2</c:v>
                </c:pt>
                <c:pt idx="935">
                  <c:v>1.7085482750040744E-2</c:v>
                </c:pt>
                <c:pt idx="936">
                  <c:v>1.7106488836296049E-2</c:v>
                </c:pt>
                <c:pt idx="937">
                  <c:v>1.71227113157645E-2</c:v>
                </c:pt>
                <c:pt idx="938">
                  <c:v>1.7138828864306392E-2</c:v>
                </c:pt>
                <c:pt idx="939">
                  <c:v>1.7154841767548033E-2</c:v>
                </c:pt>
                <c:pt idx="940">
                  <c:v>1.7169224814428445E-2</c:v>
                </c:pt>
                <c:pt idx="941">
                  <c:v>1.7185035911013408E-2</c:v>
                </c:pt>
                <c:pt idx="942">
                  <c:v>1.7200743203118631E-2</c:v>
                </c:pt>
                <c:pt idx="943">
                  <c:v>1.7216346976419779E-2</c:v>
                </c:pt>
                <c:pt idx="944">
                  <c:v>1.7233346602208845E-2</c:v>
                </c:pt>
                <c:pt idx="945">
                  <c:v>1.7248737632596402E-2</c:v>
                </c:pt>
                <c:pt idx="946">
                  <c:v>1.7264026017449283E-2</c:v>
                </c:pt>
                <c:pt idx="947">
                  <c:v>1.7279212042499787E-2</c:v>
                </c:pt>
                <c:pt idx="948">
                  <c:v>1.7294295993490656E-2</c:v>
                </c:pt>
                <c:pt idx="949">
                  <c:v>1.7309278156178515E-2</c:v>
                </c:pt>
                <c:pt idx="950">
                  <c:v>1.7324158816332175E-2</c:v>
                </c:pt>
                <c:pt idx="951">
                  <c:v>1.7338938259732595E-2</c:v>
                </c:pt>
                <c:pt idx="952">
                  <c:v>1.7353616772171163E-2</c:v>
                </c:pt>
                <c:pt idx="953">
                  <c:v>1.7368194639454913E-2</c:v>
                </c:pt>
                <c:pt idx="954">
                  <c:v>1.7382672147399567E-2</c:v>
                </c:pt>
                <c:pt idx="955">
                  <c:v>1.7397049581833E-2</c:v>
                </c:pt>
                <c:pt idx="956">
                  <c:v>1.7411327228597871E-2</c:v>
                </c:pt>
                <c:pt idx="957">
                  <c:v>1.7425505373545522E-2</c:v>
                </c:pt>
                <c:pt idx="958">
                  <c:v>1.7439584302539456E-2</c:v>
                </c:pt>
                <c:pt idx="959">
                  <c:v>1.745356430145709E-2</c:v>
                </c:pt>
                <c:pt idx="960">
                  <c:v>1.7467445656184515E-2</c:v>
                </c:pt>
                <c:pt idx="961">
                  <c:v>1.7481228652621729E-2</c:v>
                </c:pt>
                <c:pt idx="962">
                  <c:v>1.7493530141202734E-2</c:v>
                </c:pt>
                <c:pt idx="963">
                  <c:v>1.7507123550104094E-2</c:v>
                </c:pt>
                <c:pt idx="964">
                  <c:v>1.7520619442278451E-2</c:v>
                </c:pt>
                <c:pt idx="965">
                  <c:v>1.7534018103667628E-2</c:v>
                </c:pt>
                <c:pt idx="966">
                  <c:v>1.7552750330584239E-2</c:v>
                </c:pt>
                <c:pt idx="967">
                  <c:v>1.7561877118903446E-2</c:v>
                </c:pt>
                <c:pt idx="968">
                  <c:v>1.7574979613424108E-2</c:v>
                </c:pt>
                <c:pt idx="969">
                  <c:v>1.7587986037249891E-2</c:v>
                </c:pt>
                <c:pt idx="970">
                  <c:v>1.7600896676379846E-2</c:v>
                </c:pt>
                <c:pt idx="971">
                  <c:v>1.7613711816826059E-2</c:v>
                </c:pt>
                <c:pt idx="972">
                  <c:v>1.7626431744605823E-2</c:v>
                </c:pt>
                <c:pt idx="973">
                  <c:v>1.7639056745752946E-2</c:v>
                </c:pt>
                <c:pt idx="974">
                  <c:v>1.7651587106308184E-2</c:v>
                </c:pt>
                <c:pt idx="975">
                  <c:v>1.766141623132178E-2</c:v>
                </c:pt>
                <c:pt idx="976">
                  <c:v>1.7673770290991264E-2</c:v>
                </c:pt>
                <c:pt idx="977">
                  <c:v>1.7686030535741359E-2</c:v>
                </c:pt>
                <c:pt idx="978">
                  <c:v>1.7698197251645453E-2</c:v>
                </c:pt>
                <c:pt idx="979">
                  <c:v>1.7710270724786703E-2</c:v>
                </c:pt>
                <c:pt idx="980">
                  <c:v>1.7722251241258924E-2</c:v>
                </c:pt>
                <c:pt idx="981">
                  <c:v>1.7734139087163037E-2</c:v>
                </c:pt>
                <c:pt idx="982">
                  <c:v>1.7745934548613285E-2</c:v>
                </c:pt>
                <c:pt idx="983">
                  <c:v>1.7757637911731905E-2</c:v>
                </c:pt>
                <c:pt idx="984">
                  <c:v>1.77679992030042E-2</c:v>
                </c:pt>
                <c:pt idx="985">
                  <c:v>1.7779525144495319E-2</c:v>
                </c:pt>
                <c:pt idx="986">
                  <c:v>1.7790959829772166E-2</c:v>
                </c:pt>
                <c:pt idx="987">
                  <c:v>1.7802303544989663E-2</c:v>
                </c:pt>
                <c:pt idx="988">
                  <c:v>1.7817235099989979E-2</c:v>
                </c:pt>
                <c:pt idx="989">
                  <c:v>1.7828380183678091E-2</c:v>
                </c:pt>
                <c:pt idx="990">
                  <c:v>1.7839435204827035E-2</c:v>
                </c:pt>
                <c:pt idx="991">
                  <c:v>1.7850400449647866E-2</c:v>
                </c:pt>
                <c:pt idx="992">
                  <c:v>1.7860073842486675E-2</c:v>
                </c:pt>
                <c:pt idx="993">
                  <c:v>1.7870866176526744E-2</c:v>
                </c:pt>
                <c:pt idx="994">
                  <c:v>1.7881569576569067E-2</c:v>
                </c:pt>
                <c:pt idx="995">
                  <c:v>1.7892184328852364E-2</c:v>
                </c:pt>
                <c:pt idx="996">
                  <c:v>1.7902710719629421E-2</c:v>
                </c:pt>
                <c:pt idx="997">
                  <c:v>1.791432264469631E-2</c:v>
                </c:pt>
                <c:pt idx="998">
                  <c:v>1.7924667469918838E-2</c:v>
                </c:pt>
                <c:pt idx="999">
                  <c:v>1.7934924808836208E-2</c:v>
                </c:pt>
                <c:pt idx="1000">
                  <c:v>1.7945094947739413E-2</c:v>
                </c:pt>
                <c:pt idx="1001">
                  <c:v>1.7955178172933347E-2</c:v>
                </c:pt>
                <c:pt idx="1002">
                  <c:v>1.7965174770727243E-2</c:v>
                </c:pt>
                <c:pt idx="1003">
                  <c:v>1.7975085027441638E-2</c:v>
                </c:pt>
                <c:pt idx="1004">
                  <c:v>1.7984909229403143E-2</c:v>
                </c:pt>
                <c:pt idx="1005">
                  <c:v>1.7994647662949666E-2</c:v>
                </c:pt>
                <c:pt idx="1006">
                  <c:v>1.8004300614426073E-2</c:v>
                </c:pt>
                <c:pt idx="1007">
                  <c:v>1.8013868370184174E-2</c:v>
                </c:pt>
                <c:pt idx="1008">
                  <c:v>1.8023351216587945E-2</c:v>
                </c:pt>
                <c:pt idx="1009">
                  <c:v>1.8032749440005706E-2</c:v>
                </c:pt>
                <c:pt idx="1010">
                  <c:v>1.8042063326816207E-2</c:v>
                </c:pt>
                <c:pt idx="1011">
                  <c:v>1.8051293163406007E-2</c:v>
                </c:pt>
                <c:pt idx="1012">
                  <c:v>1.8060439236170369E-2</c:v>
                </c:pt>
                <c:pt idx="1013">
                  <c:v>1.8069501831510626E-2</c:v>
                </c:pt>
                <c:pt idx="1014">
                  <c:v>1.8077402313675175E-2</c:v>
                </c:pt>
                <c:pt idx="1015">
                  <c:v>1.8086304234923668E-2</c:v>
                </c:pt>
                <c:pt idx="1016">
                  <c:v>1.809512352146956E-2</c:v>
                </c:pt>
                <c:pt idx="1017">
                  <c:v>1.8103860459738684E-2</c:v>
                </c:pt>
                <c:pt idx="1018">
                  <c:v>1.8113572671507112E-2</c:v>
                </c:pt>
                <c:pt idx="1019">
                  <c:v>1.8122140417203499E-2</c:v>
                </c:pt>
                <c:pt idx="1020">
                  <c:v>1.8130626690514524E-2</c:v>
                </c:pt>
                <c:pt idx="1021">
                  <c:v>1.8139031777904088E-2</c:v>
                </c:pt>
                <c:pt idx="1022">
                  <c:v>1.8147355965844773E-2</c:v>
                </c:pt>
                <c:pt idx="1023">
                  <c:v>1.8155599536014737E-2</c:v>
                </c:pt>
                <c:pt idx="1024">
                  <c:v>1.8163762350945682E-2</c:v>
                </c:pt>
                <c:pt idx="1025">
                  <c:v>1.8171843530876131E-2</c:v>
                </c:pt>
                <c:pt idx="1026">
                  <c:v>1.8179842113225628E-2</c:v>
                </c:pt>
                <c:pt idx="1027">
                  <c:v>1.8186748812521476E-2</c:v>
                </c:pt>
                <c:pt idx="1028">
                  <c:v>1.8194585182942615E-2</c:v>
                </c:pt>
                <c:pt idx="1029">
                  <c:v>1.8202336115722612E-2</c:v>
                </c:pt>
                <c:pt idx="1030">
                  <c:v>1.8210000603836683E-2</c:v>
                </c:pt>
                <c:pt idx="1031">
                  <c:v>1.821757763228311E-2</c:v>
                </c:pt>
                <c:pt idx="1032">
                  <c:v>1.8225066178078005E-2</c:v>
                </c:pt>
                <c:pt idx="1033">
                  <c:v>1.8232465210265822E-2</c:v>
                </c:pt>
                <c:pt idx="1034">
                  <c:v>1.8239773689909713E-2</c:v>
                </c:pt>
                <c:pt idx="1035">
                  <c:v>1.8246990570095916E-2</c:v>
                </c:pt>
                <c:pt idx="1036">
                  <c:v>1.8253161366025061E-2</c:v>
                </c:pt>
                <c:pt idx="1037">
                  <c:v>1.82601984761952E-2</c:v>
                </c:pt>
                <c:pt idx="1038">
                  <c:v>1.8267142222591737E-2</c:v>
                </c:pt>
                <c:pt idx="1039">
                  <c:v>1.8273992788020443E-2</c:v>
                </c:pt>
                <c:pt idx="1040">
                  <c:v>1.8282606425611365E-2</c:v>
                </c:pt>
                <c:pt idx="1041">
                  <c:v>1.8289258664019314E-2</c:v>
                </c:pt>
                <c:pt idx="1042">
                  <c:v>1.8295818286899843E-2</c:v>
                </c:pt>
                <c:pt idx="1043">
                  <c:v>1.8302285477102338E-2</c:v>
                </c:pt>
                <c:pt idx="1044">
                  <c:v>1.8308660417479663E-2</c:v>
                </c:pt>
                <c:pt idx="1045">
                  <c:v>1.8314046735433701E-2</c:v>
                </c:pt>
                <c:pt idx="1046">
                  <c:v>1.8320243938741584E-2</c:v>
                </c:pt>
                <c:pt idx="1047">
                  <c:v>1.8326349432323943E-2</c:v>
                </c:pt>
                <c:pt idx="1048">
                  <c:v>1.8332363399063051E-2</c:v>
                </c:pt>
                <c:pt idx="1049">
                  <c:v>1.8339157772472352E-2</c:v>
                </c:pt>
                <c:pt idx="1050">
                  <c:v>1.834498305428927E-2</c:v>
                </c:pt>
                <c:pt idx="1051">
                  <c:v>1.8350717366480442E-2</c:v>
                </c:pt>
                <c:pt idx="1052">
                  <c:v>1.8356360891961292E-2</c:v>
                </c:pt>
                <c:pt idx="1053">
                  <c:v>1.8361913813655061E-2</c:v>
                </c:pt>
                <c:pt idx="1054">
                  <c:v>1.8367376314490202E-2</c:v>
                </c:pt>
                <c:pt idx="1055">
                  <c:v>1.8372748577404729E-2</c:v>
                </c:pt>
                <c:pt idx="1056">
                  <c:v>1.8378030785343606E-2</c:v>
                </c:pt>
                <c:pt idx="1057">
                  <c:v>1.8383223121257876E-2</c:v>
                </c:pt>
                <c:pt idx="1058">
                  <c:v>1.8388325768108147E-2</c:v>
                </c:pt>
                <c:pt idx="1059">
                  <c:v>1.8393338908857623E-2</c:v>
                </c:pt>
                <c:pt idx="1060">
                  <c:v>1.8398262726480815E-2</c:v>
                </c:pt>
                <c:pt idx="1061">
                  <c:v>1.8403097403957437E-2</c:v>
                </c:pt>
                <c:pt idx="1062">
                  <c:v>1.8407843124274161E-2</c:v>
                </c:pt>
                <c:pt idx="1063">
                  <c:v>1.8412500070425473E-2</c:v>
                </c:pt>
                <c:pt idx="1064">
                  <c:v>1.8417068425412818E-2</c:v>
                </c:pt>
                <c:pt idx="1065">
                  <c:v>1.8421548372241976E-2</c:v>
                </c:pt>
                <c:pt idx="1066">
                  <c:v>1.8425172237287325E-2</c:v>
                </c:pt>
                <c:pt idx="1067">
                  <c:v>1.842948195090012E-2</c:v>
                </c:pt>
                <c:pt idx="1068">
                  <c:v>1.843370379678224E-2</c:v>
                </c:pt>
                <c:pt idx="1069">
                  <c:v>1.8437837957962666E-2</c:v>
                </c:pt>
                <c:pt idx="1070">
                  <c:v>1.8441884617476517E-2</c:v>
                </c:pt>
                <c:pt idx="1071">
                  <c:v>1.8446581731200777E-2</c:v>
                </c:pt>
                <c:pt idx="1072">
                  <c:v>1.8450447945711056E-2</c:v>
                </c:pt>
                <c:pt idx="1073">
                  <c:v>1.845422721636748E-2</c:v>
                </c:pt>
                <c:pt idx="1074">
                  <c:v>1.8457919726236654E-2</c:v>
                </c:pt>
                <c:pt idx="1075">
                  <c:v>1.8461525658392132E-2</c:v>
                </c:pt>
                <c:pt idx="1076">
                  <c:v>1.8465045195916161E-2</c:v>
                </c:pt>
                <c:pt idx="1077">
                  <c:v>1.8468478521893594E-2</c:v>
                </c:pt>
                <c:pt idx="1078">
                  <c:v>1.8471825819417972E-2</c:v>
                </c:pt>
                <c:pt idx="1079">
                  <c:v>1.8473706551922042E-2</c:v>
                </c:pt>
                <c:pt idx="1080">
                  <c:v>1.8476894184933812E-2</c:v>
                </c:pt>
                <c:pt idx="1081">
                  <c:v>1.8479996321350889E-2</c:v>
                </c:pt>
                <c:pt idx="1082">
                  <c:v>1.8483013144275695E-2</c:v>
                </c:pt>
                <c:pt idx="1083">
                  <c:v>1.8486356711294505E-2</c:v>
                </c:pt>
                <c:pt idx="1084">
                  <c:v>1.8489191336190203E-2</c:v>
                </c:pt>
                <c:pt idx="1085">
                  <c:v>1.8491941223098607E-2</c:v>
                </c:pt>
                <c:pt idx="1086">
                  <c:v>1.849460655514612E-2</c:v>
                </c:pt>
                <c:pt idx="1087">
                  <c:v>1.8497187515465363E-2</c:v>
                </c:pt>
                <c:pt idx="1088">
                  <c:v>1.8499046939745859E-2</c:v>
                </c:pt>
                <c:pt idx="1089">
                  <c:v>1.8501465548443445E-2</c:v>
                </c:pt>
                <c:pt idx="1090">
                  <c:v>1.8503800326047058E-2</c:v>
                </c:pt>
                <c:pt idx="1091">
                  <c:v>1.850605145570457E-2</c:v>
                </c:pt>
                <c:pt idx="1092">
                  <c:v>1.8511283954283742E-2</c:v>
                </c:pt>
                <c:pt idx="1093">
                  <c:v>1.8513339308165726E-2</c:v>
                </c:pt>
                <c:pt idx="1094">
                  <c:v>1.8515311607751505E-2</c:v>
                </c:pt>
                <c:pt idx="1095">
                  <c:v>1.8517201036254521E-2</c:v>
                </c:pt>
                <c:pt idx="1096">
                  <c:v>1.8518245238947337E-2</c:v>
                </c:pt>
                <c:pt idx="1097">
                  <c:v>1.8518981521468882E-2</c:v>
                </c:pt>
                <c:pt idx="1098">
                  <c:v>1.8520640718927867E-2</c:v>
                </c:pt>
                <c:pt idx="1099">
                  <c:v>1.8522217751572999E-2</c:v>
                </c:pt>
                <c:pt idx="1100">
                  <c:v>1.852371280261772E-2</c:v>
                </c:pt>
                <c:pt idx="1101">
                  <c:v>1.8526807575088726E-2</c:v>
                </c:pt>
                <c:pt idx="1102">
                  <c:v>1.8528122036414043E-2</c:v>
                </c:pt>
                <c:pt idx="1103">
                  <c:v>1.8529355092554638E-2</c:v>
                </c:pt>
                <c:pt idx="1104">
                  <c:v>1.8530506926771582E-2</c:v>
                </c:pt>
                <c:pt idx="1105">
                  <c:v>1.8531577722332736E-2</c:v>
                </c:pt>
                <c:pt idx="1106">
                  <c:v>1.8532567662511081E-2</c:v>
                </c:pt>
                <c:pt idx="1107">
                  <c:v>1.8533476930585529E-2</c:v>
                </c:pt>
                <c:pt idx="1108">
                  <c:v>1.8534305709837565E-2</c:v>
                </c:pt>
                <c:pt idx="1109">
                  <c:v>1.8533509322951131E-2</c:v>
                </c:pt>
                <c:pt idx="1110">
                  <c:v>1.8535722535036856E-2</c:v>
                </c:pt>
                <c:pt idx="1111">
                  <c:v>1.8536310947576826E-2</c:v>
                </c:pt>
                <c:pt idx="1112">
                  <c:v>1.8536819604481506E-2</c:v>
                </c:pt>
                <c:pt idx="1113">
                  <c:v>1.8537248689057886E-2</c:v>
                </c:pt>
                <c:pt idx="1114">
                  <c:v>1.8537598384621455E-2</c:v>
                </c:pt>
                <c:pt idx="1115">
                  <c:v>1.8537868874491107E-2</c:v>
                </c:pt>
                <c:pt idx="1116">
                  <c:v>1.8538060341990837E-2</c:v>
                </c:pt>
                <c:pt idx="1117">
                  <c:v>1.8538172970448887E-2</c:v>
                </c:pt>
                <c:pt idx="1118">
                  <c:v>1.8536813763106483E-2</c:v>
                </c:pt>
                <c:pt idx="1119">
                  <c:v>1.8536785981317305E-2</c:v>
                </c:pt>
                <c:pt idx="1120">
                  <c:v>1.8536679883285848E-2</c:v>
                </c:pt>
                <c:pt idx="1121">
                  <c:v>1.8536495652328323E-2</c:v>
                </c:pt>
                <c:pt idx="1122">
                  <c:v>1.8537559943976746E-2</c:v>
                </c:pt>
                <c:pt idx="1123">
                  <c:v>1.8537203388366178E-2</c:v>
                </c:pt>
                <c:pt idx="1124">
                  <c:v>1.853676927715112E-2</c:v>
                </c:pt>
                <c:pt idx="1125">
                  <c:v>1.853625779369978E-2</c:v>
                </c:pt>
                <c:pt idx="1126">
                  <c:v>1.8535669121382079E-2</c:v>
                </c:pt>
                <c:pt idx="1127">
                  <c:v>1.8535003443573884E-2</c:v>
                </c:pt>
                <c:pt idx="1128">
                  <c:v>1.8534260943656164E-2</c:v>
                </c:pt>
                <c:pt idx="1129">
                  <c:v>1.8533441805015843E-2</c:v>
                </c:pt>
                <c:pt idx="1130">
                  <c:v>1.8532546211038992E-2</c:v>
                </c:pt>
                <c:pt idx="1131">
                  <c:v>1.8530002693458947E-2</c:v>
                </c:pt>
                <c:pt idx="1132">
                  <c:v>1.8528976555909793E-2</c:v>
                </c:pt>
                <c:pt idx="1133">
                  <c:v>1.8527874476405692E-2</c:v>
                </c:pt>
                <c:pt idx="1134">
                  <c:v>1.8526696638310192E-2</c:v>
                </c:pt>
                <c:pt idx="1135">
                  <c:v>1.8524142283886959E-2</c:v>
                </c:pt>
                <c:pt idx="1136">
                  <c:v>1.8523886066437716E-2</c:v>
                </c:pt>
                <c:pt idx="1137">
                  <c:v>1.852244447155469E-2</c:v>
                </c:pt>
                <c:pt idx="1138">
                  <c:v>1.8521280805770174E-2</c:v>
                </c:pt>
                <c:pt idx="1139">
                  <c:v>1.8519336653472687E-2</c:v>
                </c:pt>
                <c:pt idx="1140">
                  <c:v>1.851767079707305E-2</c:v>
                </c:pt>
                <c:pt idx="1141">
                  <c:v>1.8515930553641494E-2</c:v>
                </c:pt>
                <c:pt idx="1142">
                  <c:v>1.8514116106583836E-2</c:v>
                </c:pt>
                <c:pt idx="1143">
                  <c:v>1.8512227639317314E-2</c:v>
                </c:pt>
                <c:pt idx="1144">
                  <c:v>1.8510586025277664E-2</c:v>
                </c:pt>
                <c:pt idx="1145">
                  <c:v>1.8508544737733452E-2</c:v>
                </c:pt>
                <c:pt idx="1146">
                  <c:v>1.850642998958555E-2</c:v>
                </c:pt>
                <c:pt idx="1147">
                  <c:v>1.8504241964272444E-2</c:v>
                </c:pt>
                <c:pt idx="1148">
                  <c:v>1.850168141952974E-2</c:v>
                </c:pt>
                <c:pt idx="1149">
                  <c:v>1.8499352682877435E-2</c:v>
                </c:pt>
                <c:pt idx="1150">
                  <c:v>1.8496951210009837E-2</c:v>
                </c:pt>
                <c:pt idx="1151">
                  <c:v>1.849375701955221E-2</c:v>
                </c:pt>
                <c:pt idx="1152">
                  <c:v>1.8491930789399615E-2</c:v>
                </c:pt>
                <c:pt idx="1153">
                  <c:v>1.8489585264983423E-2</c:v>
                </c:pt>
                <c:pt idx="1154">
                  <c:v>1.8486889436114588E-2</c:v>
                </c:pt>
                <c:pt idx="1155">
                  <c:v>1.8484121797723081E-2</c:v>
                </c:pt>
                <c:pt idx="1156">
                  <c:v>1.8481282533277788E-2</c:v>
                </c:pt>
                <c:pt idx="1157">
                  <c:v>1.8478371826256293E-2</c:v>
                </c:pt>
                <c:pt idx="1158">
                  <c:v>1.8475389860134438E-2</c:v>
                </c:pt>
                <c:pt idx="1159">
                  <c:v>1.8472336818393279E-2</c:v>
                </c:pt>
                <c:pt idx="1160">
                  <c:v>1.846921288451648E-2</c:v>
                </c:pt>
                <c:pt idx="1161">
                  <c:v>1.8466018241992052E-2</c:v>
                </c:pt>
                <c:pt idx="1162">
                  <c:v>1.8462753074312339E-2</c:v>
                </c:pt>
                <c:pt idx="1163">
                  <c:v>1.8459417564969698E-2</c:v>
                </c:pt>
                <c:pt idx="1164">
                  <c:v>1.8456011897460822E-2</c:v>
                </c:pt>
                <c:pt idx="1165">
                  <c:v>1.8452536255287626E-2</c:v>
                </c:pt>
                <c:pt idx="1166">
                  <c:v>1.8448990821952012E-2</c:v>
                </c:pt>
                <c:pt idx="1167">
                  <c:v>1.8445375780960241E-2</c:v>
                </c:pt>
                <c:pt idx="1168">
                  <c:v>1.8441691315823773E-2</c:v>
                </c:pt>
                <c:pt idx="1169">
                  <c:v>1.8437937610054078E-2</c:v>
                </c:pt>
                <c:pt idx="1170">
                  <c:v>1.8433929673431493E-2</c:v>
                </c:pt>
                <c:pt idx="1171">
                  <c:v>1.8430043120396925E-2</c:v>
                </c:pt>
                <c:pt idx="1172">
                  <c:v>1.8426087867642157E-2</c:v>
                </c:pt>
                <c:pt idx="1173">
                  <c:v>1.8422064098678418E-2</c:v>
                </c:pt>
                <c:pt idx="1174">
                  <c:v>1.8418136894840533E-2</c:v>
                </c:pt>
                <c:pt idx="1175">
                  <c:v>1.8413971599194747E-2</c:v>
                </c:pt>
                <c:pt idx="1176">
                  <c:v>1.8409738347583755E-2</c:v>
                </c:pt>
                <c:pt idx="1177">
                  <c:v>1.8405437323542488E-2</c:v>
                </c:pt>
                <c:pt idx="1178">
                  <c:v>1.8401068710608474E-2</c:v>
                </c:pt>
                <c:pt idx="1179">
                  <c:v>1.8396632692578178E-2</c:v>
                </c:pt>
                <c:pt idx="1180">
                  <c:v>1.8392129582257895E-2</c:v>
                </c:pt>
                <c:pt idx="1181">
                  <c:v>1.8387560032073567E-2</c:v>
                </c:pt>
                <c:pt idx="1182">
                  <c:v>1.8382924751832189E-2</c:v>
                </c:pt>
                <c:pt idx="1183">
                  <c:v>1.8378104048586884E-2</c:v>
                </c:pt>
                <c:pt idx="1184">
                  <c:v>1.8373344119155175E-2</c:v>
                </c:pt>
                <c:pt idx="1185">
                  <c:v>1.8368520547709613E-2</c:v>
                </c:pt>
                <c:pt idx="1186">
                  <c:v>1.8363634060197847E-2</c:v>
                </c:pt>
                <c:pt idx="1187">
                  <c:v>1.8357871575859441E-2</c:v>
                </c:pt>
                <c:pt idx="1188">
                  <c:v>1.8352857196441086E-2</c:v>
                </c:pt>
                <c:pt idx="1189">
                  <c:v>1.8347875079608798E-2</c:v>
                </c:pt>
                <c:pt idx="1190">
                  <c:v>1.8342647224571351E-2</c:v>
                </c:pt>
                <c:pt idx="1191">
                  <c:v>1.8337453120514269E-2</c:v>
                </c:pt>
                <c:pt idx="1192">
                  <c:v>1.8332200600917226E-2</c:v>
                </c:pt>
                <c:pt idx="1193">
                  <c:v>1.8326890284664721E-2</c:v>
                </c:pt>
                <c:pt idx="1194">
                  <c:v>1.8321522446245631E-2</c:v>
                </c:pt>
                <c:pt idx="1195">
                  <c:v>1.8316097304225565E-2</c:v>
                </c:pt>
                <c:pt idx="1196">
                  <c:v>1.8310739521791852E-2</c:v>
                </c:pt>
                <c:pt idx="1197">
                  <c:v>1.8305191827017852E-2</c:v>
                </c:pt>
                <c:pt idx="1198">
                  <c:v>1.829958750999696E-2</c:v>
                </c:pt>
                <c:pt idx="1199">
                  <c:v>1.8293926789327359E-2</c:v>
                </c:pt>
                <c:pt idx="1200">
                  <c:v>1.8288164988172286E-2</c:v>
                </c:pt>
                <c:pt idx="1201">
                  <c:v>1.8282396364701515E-2</c:v>
                </c:pt>
                <c:pt idx="1202">
                  <c:v>1.8274897659552824E-2</c:v>
                </c:pt>
                <c:pt idx="1203">
                  <c:v>1.8269001904177049E-2</c:v>
                </c:pt>
                <c:pt idx="1204">
                  <c:v>1.826227358367883E-2</c:v>
                </c:pt>
                <c:pt idx="1205">
                  <c:v>1.825706741283983E-2</c:v>
                </c:pt>
                <c:pt idx="1206">
                  <c:v>1.8251002349495234E-2</c:v>
                </c:pt>
                <c:pt idx="1207">
                  <c:v>1.8244882693783493E-2</c:v>
                </c:pt>
                <c:pt idx="1208">
                  <c:v>1.8238708664312341E-2</c:v>
                </c:pt>
                <c:pt idx="1209">
                  <c:v>1.8232480479691258E-2</c:v>
                </c:pt>
                <c:pt idx="1210">
                  <c:v>1.8226198358528858E-2</c:v>
                </c:pt>
                <c:pt idx="1211">
                  <c:v>1.8219862519433746E-2</c:v>
                </c:pt>
                <c:pt idx="1212">
                  <c:v>1.8213473181019745E-2</c:v>
                </c:pt>
                <c:pt idx="1213">
                  <c:v>1.8207030561897205E-2</c:v>
                </c:pt>
                <c:pt idx="1214">
                  <c:v>1.8200534880678208E-2</c:v>
                </c:pt>
                <c:pt idx="1215">
                  <c:v>1.8193986355976577E-2</c:v>
                </c:pt>
                <c:pt idx="1216">
                  <c:v>1.8187385206407006E-2</c:v>
                </c:pt>
                <c:pt idx="1217">
                  <c:v>1.8180731650582448E-2</c:v>
                </c:pt>
                <c:pt idx="1218">
                  <c:v>1.817402590711846E-2</c:v>
                </c:pt>
                <c:pt idx="1219">
                  <c:v>1.8167268194630607E-2</c:v>
                </c:pt>
                <c:pt idx="1220">
                  <c:v>1.8160458731736186E-2</c:v>
                </c:pt>
                <c:pt idx="1221">
                  <c:v>1.8153597737051625E-2</c:v>
                </c:pt>
                <c:pt idx="1222">
                  <c:v>1.8146732141350923E-2</c:v>
                </c:pt>
                <c:pt idx="1223">
                  <c:v>1.8139772697255627E-2</c:v>
                </c:pt>
                <c:pt idx="1224">
                  <c:v>1.8132762364031815E-2</c:v>
                </c:pt>
                <c:pt idx="1225">
                  <c:v>1.8125464922611349E-2</c:v>
                </c:pt>
                <c:pt idx="1226">
                  <c:v>1.8118527438395194E-2</c:v>
                </c:pt>
                <c:pt idx="1227">
                  <c:v>1.8111361843947828E-2</c:v>
                </c:pt>
                <c:pt idx="1228">
                  <c:v>1.8104146248041839E-2</c:v>
                </c:pt>
                <c:pt idx="1229">
                  <c:v>1.8096880869295388E-2</c:v>
                </c:pt>
                <c:pt idx="1230">
                  <c:v>1.8089565926330122E-2</c:v>
                </c:pt>
                <c:pt idx="1231">
                  <c:v>1.8082201637765943E-2</c:v>
                </c:pt>
                <c:pt idx="1232">
                  <c:v>1.807478822222363E-2</c:v>
                </c:pt>
                <c:pt idx="1233">
                  <c:v>1.8067325898325687E-2</c:v>
                </c:pt>
                <c:pt idx="1234">
                  <c:v>1.8059814884691154E-2</c:v>
                </c:pt>
                <c:pt idx="1235">
                  <c:v>1.8052352537254995E-2</c:v>
                </c:pt>
                <c:pt idx="1236">
                  <c:v>1.8044748585746104E-2</c:v>
                </c:pt>
                <c:pt idx="1237">
                  <c:v>1.8037096586991912E-2</c:v>
                </c:pt>
                <c:pt idx="1238">
                  <c:v>1.8024864871947259E-2</c:v>
                </c:pt>
                <c:pt idx="1239">
                  <c:v>1.8020538671619919E-2</c:v>
                </c:pt>
                <c:pt idx="1240">
                  <c:v>1.801385449333916E-2</c:v>
                </c:pt>
                <c:pt idx="1241">
                  <c:v>1.8006012491683644E-2</c:v>
                </c:pt>
                <c:pt idx="1242">
                  <c:v>1.7998123535822325E-2</c:v>
                </c:pt>
                <c:pt idx="1243">
                  <c:v>1.7990187844362761E-2</c:v>
                </c:pt>
                <c:pt idx="1244">
                  <c:v>1.7982336009213284E-2</c:v>
                </c:pt>
                <c:pt idx="1245">
                  <c:v>1.797431116841075E-2</c:v>
                </c:pt>
                <c:pt idx="1246">
                  <c:v>1.796624023433413E-2</c:v>
                </c:pt>
                <c:pt idx="1247">
                  <c:v>1.7958123425577455E-2</c:v>
                </c:pt>
                <c:pt idx="1248">
                  <c:v>1.7949670699688933E-2</c:v>
                </c:pt>
                <c:pt idx="1249">
                  <c:v>1.7941455574609598E-2</c:v>
                </c:pt>
                <c:pt idx="1250">
                  <c:v>1.7933195257739086E-2</c:v>
                </c:pt>
                <c:pt idx="1251">
                  <c:v>1.7924889967693824E-2</c:v>
                </c:pt>
                <c:pt idx="1252">
                  <c:v>1.7916699589497608E-2</c:v>
                </c:pt>
                <c:pt idx="1253">
                  <c:v>1.790830856544268E-2</c:v>
                </c:pt>
                <c:pt idx="1254">
                  <c:v>1.7899873210462009E-2</c:v>
                </c:pt>
                <c:pt idx="1255">
                  <c:v>1.789139374315963E-2</c:v>
                </c:pt>
                <c:pt idx="1256">
                  <c:v>1.7882870382142212E-2</c:v>
                </c:pt>
                <c:pt idx="1257">
                  <c:v>1.7874126033470661E-2</c:v>
                </c:pt>
                <c:pt idx="1258">
                  <c:v>1.7865512052548192E-2</c:v>
                </c:pt>
                <c:pt idx="1259">
                  <c:v>1.7856854847399784E-2</c:v>
                </c:pt>
                <c:pt idx="1260">
                  <c:v>1.7848154636644475E-2</c:v>
                </c:pt>
                <c:pt idx="1261">
                  <c:v>1.7839411638896088E-2</c:v>
                </c:pt>
                <c:pt idx="1262">
                  <c:v>1.7830626072771052E-2</c:v>
                </c:pt>
                <c:pt idx="1263">
                  <c:v>1.7821798156884925E-2</c:v>
                </c:pt>
                <c:pt idx="1264">
                  <c:v>1.7812928109849795E-2</c:v>
                </c:pt>
                <c:pt idx="1265">
                  <c:v>1.7804016150282088E-2</c:v>
                </c:pt>
                <c:pt idx="1266">
                  <c:v>1.7795062496793891E-2</c:v>
                </c:pt>
                <c:pt idx="1267">
                  <c:v>1.7786067367998159E-2</c:v>
                </c:pt>
                <c:pt idx="1268">
                  <c:v>1.777703098250524E-2</c:v>
                </c:pt>
                <c:pt idx="1269">
                  <c:v>1.7767953558927213E-2</c:v>
                </c:pt>
                <c:pt idx="1270">
                  <c:v>1.7758835315874431E-2</c:v>
                </c:pt>
                <c:pt idx="1271">
                  <c:v>1.7749676471958107E-2</c:v>
                </c:pt>
                <c:pt idx="1272">
                  <c:v>1.774047724578251E-2</c:v>
                </c:pt>
                <c:pt idx="1273">
                  <c:v>1.7731237855960591E-2</c:v>
                </c:pt>
                <c:pt idx="1274">
                  <c:v>1.7722193264490777E-2</c:v>
                </c:pt>
                <c:pt idx="1275">
                  <c:v>1.7712877457026436E-2</c:v>
                </c:pt>
                <c:pt idx="1276">
                  <c:v>1.77035221278171E-2</c:v>
                </c:pt>
                <c:pt idx="1277">
                  <c:v>1.7694127495453623E-2</c:v>
                </c:pt>
                <c:pt idx="1278">
                  <c:v>1.7684446103348885E-2</c:v>
                </c:pt>
                <c:pt idx="1279">
                  <c:v>1.7674970322357715E-2</c:v>
                </c:pt>
                <c:pt idx="1280">
                  <c:v>1.7665455907950951E-2</c:v>
                </c:pt>
                <c:pt idx="1281">
                  <c:v>1.7655903078730249E-2</c:v>
                </c:pt>
                <c:pt idx="1282">
                  <c:v>1.7646312053292919E-2</c:v>
                </c:pt>
                <c:pt idx="1283">
                  <c:v>1.7636683050240624E-2</c:v>
                </c:pt>
                <c:pt idx="1284">
                  <c:v>1.7627016288168072E-2</c:v>
                </c:pt>
                <c:pt idx="1285">
                  <c:v>1.7617311985676051E-2</c:v>
                </c:pt>
                <c:pt idx="1286">
                  <c:v>1.7607570361355795E-2</c:v>
                </c:pt>
                <c:pt idx="1287">
                  <c:v>1.75983432405733E-2</c:v>
                </c:pt>
                <c:pt idx="1288">
                  <c:v>1.7588533773367665E-2</c:v>
                </c:pt>
                <c:pt idx="1289">
                  <c:v>1.7578687611933042E-2</c:v>
                </c:pt>
                <c:pt idx="1290">
                  <c:v>1.7568804974832375E-2</c:v>
                </c:pt>
                <c:pt idx="1291">
                  <c:v>1.7558886080630387E-2</c:v>
                </c:pt>
                <c:pt idx="1292">
                  <c:v>1.7548931147888247E-2</c:v>
                </c:pt>
                <c:pt idx="1293">
                  <c:v>1.7538940395167124E-2</c:v>
                </c:pt>
                <c:pt idx="1294">
                  <c:v>1.7528914041024635E-2</c:v>
                </c:pt>
                <c:pt idx="1295">
                  <c:v>1.7518852304020172E-2</c:v>
                </c:pt>
                <c:pt idx="1296">
                  <c:v>1.750905791532489E-2</c:v>
                </c:pt>
                <c:pt idx="1297">
                  <c:v>1.7498929015340971E-2</c:v>
                </c:pt>
                <c:pt idx="1298">
                  <c:v>1.7488765373952692E-2</c:v>
                </c:pt>
                <c:pt idx="1299">
                  <c:v>1.7478567209697149E-2</c:v>
                </c:pt>
                <c:pt idx="1300">
                  <c:v>1.7467391240025977E-2</c:v>
                </c:pt>
                <c:pt idx="1301">
                  <c:v>1.7457116019010194E-2</c:v>
                </c:pt>
                <c:pt idx="1302">
                  <c:v>1.7446806973535529E-2</c:v>
                </c:pt>
                <c:pt idx="1303">
                  <c:v>1.7436464322179303E-2</c:v>
                </c:pt>
                <c:pt idx="1304">
                  <c:v>1.7426414533365676E-2</c:v>
                </c:pt>
                <c:pt idx="1305">
                  <c:v>1.7416008156416946E-2</c:v>
                </c:pt>
                <c:pt idx="1306">
                  <c:v>1.7405568814977301E-2</c:v>
                </c:pt>
                <c:pt idx="1307">
                  <c:v>1.7395096727604219E-2</c:v>
                </c:pt>
                <c:pt idx="1308">
                  <c:v>1.7384592112850785E-2</c:v>
                </c:pt>
                <c:pt idx="1309">
                  <c:v>1.7373714930474866E-2</c:v>
                </c:pt>
                <c:pt idx="1310">
                  <c:v>1.7363143157895777E-2</c:v>
                </c:pt>
                <c:pt idx="1311">
                  <c:v>1.7352539527974709E-2</c:v>
                </c:pt>
                <c:pt idx="1312">
                  <c:v>1.7341904259274218E-2</c:v>
                </c:pt>
                <c:pt idx="1313">
                  <c:v>1.7331237570351647E-2</c:v>
                </c:pt>
                <c:pt idx="1314">
                  <c:v>1.7320539679766087E-2</c:v>
                </c:pt>
                <c:pt idx="1315">
                  <c:v>1.7309810806071406E-2</c:v>
                </c:pt>
                <c:pt idx="1316">
                  <c:v>1.7299051167824948E-2</c:v>
                </c:pt>
                <c:pt idx="1317">
                  <c:v>1.7288260983576238E-2</c:v>
                </c:pt>
                <c:pt idx="1318">
                  <c:v>1.7277440471879152E-2</c:v>
                </c:pt>
                <c:pt idx="1319">
                  <c:v>1.7266589851280607E-2</c:v>
                </c:pt>
                <c:pt idx="1320">
                  <c:v>1.7255709340328391E-2</c:v>
                </c:pt>
                <c:pt idx="1321">
                  <c:v>1.7244799157569424E-2</c:v>
                </c:pt>
                <c:pt idx="1322">
                  <c:v>1.723385952154715E-2</c:v>
                </c:pt>
                <c:pt idx="1323">
                  <c:v>1.7222890650804148E-2</c:v>
                </c:pt>
                <c:pt idx="1324">
                  <c:v>1.7211892763881249E-2</c:v>
                </c:pt>
                <c:pt idx="1325">
                  <c:v>1.7200866079316687E-2</c:v>
                </c:pt>
                <c:pt idx="1326">
                  <c:v>1.7190196007042115E-2</c:v>
                </c:pt>
                <c:pt idx="1327">
                  <c:v>1.7179114895154696E-2</c:v>
                </c:pt>
                <c:pt idx="1328">
                  <c:v>1.7168005626621911E-2</c:v>
                </c:pt>
                <c:pt idx="1329">
                  <c:v>1.7156868419962588E-2</c:v>
                </c:pt>
                <c:pt idx="1330">
                  <c:v>1.7145703493691163E-2</c:v>
                </c:pt>
                <c:pt idx="1331">
                  <c:v>1.7134113459389422E-2</c:v>
                </c:pt>
                <c:pt idx="1332">
                  <c:v>1.7122891310262935E-2</c:v>
                </c:pt>
                <c:pt idx="1333">
                  <c:v>1.7111642111737206E-2</c:v>
                </c:pt>
                <c:pt idx="1334">
                  <c:v>1.710036608233656E-2</c:v>
                </c:pt>
                <c:pt idx="1335">
                  <c:v>1.7089063440578384E-2</c:v>
                </c:pt>
                <c:pt idx="1336">
                  <c:v>1.7077734404981785E-2</c:v>
                </c:pt>
                <c:pt idx="1337">
                  <c:v>1.7066379194061541E-2</c:v>
                </c:pt>
                <c:pt idx="1338">
                  <c:v>1.7054998026333288E-2</c:v>
                </c:pt>
                <c:pt idx="1339">
                  <c:v>1.7044424304244465E-2</c:v>
                </c:pt>
                <c:pt idx="1340">
                  <c:v>1.7032996522651445E-2</c:v>
                </c:pt>
                <c:pt idx="1341">
                  <c:v>1.7021543410232098E-2</c:v>
                </c:pt>
                <c:pt idx="1342">
                  <c:v>1.701006518546766E-2</c:v>
                </c:pt>
                <c:pt idx="1343">
                  <c:v>1.699856206683581E-2</c:v>
                </c:pt>
                <c:pt idx="1344">
                  <c:v>1.6987034272814228E-2</c:v>
                </c:pt>
                <c:pt idx="1345">
                  <c:v>1.6975482021876154E-2</c:v>
                </c:pt>
                <c:pt idx="1346">
                  <c:v>1.6963905532495716E-2</c:v>
                </c:pt>
                <c:pt idx="1347">
                  <c:v>1.69523050231426E-2</c:v>
                </c:pt>
                <c:pt idx="1348">
                  <c:v>1.6941117337944109E-2</c:v>
                </c:pt>
                <c:pt idx="1349">
                  <c:v>1.6929471634785441E-2</c:v>
                </c:pt>
                <c:pt idx="1350">
                  <c:v>1.69178025521711E-2</c:v>
                </c:pt>
                <c:pt idx="1351">
                  <c:v>1.6906110308548366E-2</c:v>
                </c:pt>
                <c:pt idx="1352">
                  <c:v>1.6893058576130757E-2</c:v>
                </c:pt>
                <c:pt idx="1353">
                  <c:v>1.6881314276539664E-2</c:v>
                </c:pt>
                <c:pt idx="1354">
                  <c:v>1.6869547516080625E-2</c:v>
                </c:pt>
                <c:pt idx="1355">
                  <c:v>1.6857758513230174E-2</c:v>
                </c:pt>
                <c:pt idx="1356">
                  <c:v>1.6845947486463994E-2</c:v>
                </c:pt>
                <c:pt idx="1357">
                  <c:v>1.683457087827989E-2</c:v>
                </c:pt>
                <c:pt idx="1358">
                  <c:v>1.6822718512697715E-2</c:v>
                </c:pt>
                <c:pt idx="1359">
                  <c:v>1.6810844763616613E-2</c:v>
                </c:pt>
                <c:pt idx="1360">
                  <c:v>1.679894984949129E-2</c:v>
                </c:pt>
                <c:pt idx="1361">
                  <c:v>1.6786569640395276E-2</c:v>
                </c:pt>
                <c:pt idx="1362">
                  <c:v>1.6774631057998687E-2</c:v>
                </c:pt>
                <c:pt idx="1363">
                  <c:v>1.6762671980953513E-2</c:v>
                </c:pt>
                <c:pt idx="1364">
                  <c:v>1.675069262771544E-2</c:v>
                </c:pt>
                <c:pt idx="1365">
                  <c:v>1.6738693216739285E-2</c:v>
                </c:pt>
                <c:pt idx="1366">
                  <c:v>1.6726673966479002E-2</c:v>
                </c:pt>
                <c:pt idx="1367">
                  <c:v>1.6714635095384199E-2</c:v>
                </c:pt>
                <c:pt idx="1368">
                  <c:v>1.6702576821903611E-2</c:v>
                </c:pt>
                <c:pt idx="1369">
                  <c:v>1.6690499364479892E-2</c:v>
                </c:pt>
                <c:pt idx="1370">
                  <c:v>1.667840294156004E-2</c:v>
                </c:pt>
                <c:pt idx="1371">
                  <c:v>1.6666287771580635E-2</c:v>
                </c:pt>
                <c:pt idx="1372">
                  <c:v>1.665415407298346E-2</c:v>
                </c:pt>
                <c:pt idx="1373">
                  <c:v>1.664200206420248E-2</c:v>
                </c:pt>
                <c:pt idx="1374">
                  <c:v>1.6629831963671661E-2</c:v>
                </c:pt>
                <c:pt idx="1375">
                  <c:v>1.661764398982063E-2</c:v>
                </c:pt>
                <c:pt idx="1376">
                  <c:v>1.6605438361078133E-2</c:v>
                </c:pt>
                <c:pt idx="1377">
                  <c:v>1.6593215295872932E-2</c:v>
                </c:pt>
                <c:pt idx="1378">
                  <c:v>1.6581471196887351E-2</c:v>
                </c:pt>
                <c:pt idx="1379">
                  <c:v>1.6569215650173618E-2</c:v>
                </c:pt>
                <c:pt idx="1380">
                  <c:v>1.6556943307012576E-2</c:v>
                </c:pt>
                <c:pt idx="1381">
                  <c:v>1.6544654385807982E-2</c:v>
                </c:pt>
                <c:pt idx="1382">
                  <c:v>1.653234910496271E-2</c:v>
                </c:pt>
                <c:pt idx="1383">
                  <c:v>1.6519522970412832E-2</c:v>
                </c:pt>
                <c:pt idx="1384">
                  <c:v>1.6507183965669657E-2</c:v>
                </c:pt>
                <c:pt idx="1385">
                  <c:v>1.6494829271779112E-2</c:v>
                </c:pt>
                <c:pt idx="1386">
                  <c:v>1.6482459107144749E-2</c:v>
                </c:pt>
                <c:pt idx="1387">
                  <c:v>1.6470073690168389E-2</c:v>
                </c:pt>
                <c:pt idx="1388">
                  <c:v>1.6457673239245765E-2</c:v>
                </c:pt>
                <c:pt idx="1389">
                  <c:v>1.6445257972773488E-2</c:v>
                </c:pt>
                <c:pt idx="1390">
                  <c:v>1.6432828109144679E-2</c:v>
                </c:pt>
                <c:pt idx="1391">
                  <c:v>1.6421418828928225E-2</c:v>
                </c:pt>
                <c:pt idx="1392">
                  <c:v>1.6408963501724827E-2</c:v>
                </c:pt>
                <c:pt idx="1393">
                  <c:v>1.6396494201742939E-2</c:v>
                </c:pt>
                <c:pt idx="1394">
                  <c:v>1.6384011147343003E-2</c:v>
                </c:pt>
                <c:pt idx="1395">
                  <c:v>1.6369204563536525E-2</c:v>
                </c:pt>
                <c:pt idx="1396">
                  <c:v>1.6357216444548683E-2</c:v>
                </c:pt>
                <c:pt idx="1397">
                  <c:v>1.6344691583516813E-2</c:v>
                </c:pt>
                <c:pt idx="1398">
                  <c:v>1.6332153872673949E-2</c:v>
                </c:pt>
                <c:pt idx="1399">
                  <c:v>1.6319603530368987E-2</c:v>
                </c:pt>
                <c:pt idx="1400">
                  <c:v>1.6307571519174682E-2</c:v>
                </c:pt>
                <c:pt idx="1401">
                  <c:v>1.6294997967779119E-2</c:v>
                </c:pt>
                <c:pt idx="1402">
                  <c:v>1.6282412424453413E-2</c:v>
                </c:pt>
                <c:pt idx="1403">
                  <c:v>1.6269815107523591E-2</c:v>
                </c:pt>
                <c:pt idx="1404">
                  <c:v>1.6254523577717245E-2</c:v>
                </c:pt>
                <c:pt idx="1405">
                  <c:v>1.6241896699191502E-2</c:v>
                </c:pt>
                <c:pt idx="1406">
                  <c:v>1.6229258779713773E-2</c:v>
                </c:pt>
                <c:pt idx="1407">
                  <c:v>1.6210460269558486E-2</c:v>
                </c:pt>
                <c:pt idx="1408">
                  <c:v>1.6205576422495479E-2</c:v>
                </c:pt>
                <c:pt idx="1409">
                  <c:v>1.6192910500939066E-2</c:v>
                </c:pt>
                <c:pt idx="1410">
                  <c:v>1.6180234365140017E-2</c:v>
                </c:pt>
                <c:pt idx="1411">
                  <c:v>1.6167548233426539E-2</c:v>
                </c:pt>
                <c:pt idx="1412">
                  <c:v>1.6154852324118944E-2</c:v>
                </c:pt>
                <c:pt idx="1413">
                  <c:v>1.6140502539308838E-2</c:v>
                </c:pt>
                <c:pt idx="1414">
                  <c:v>1.6127784153251327E-2</c:v>
                </c:pt>
                <c:pt idx="1415">
                  <c:v>1.6115056691460457E-2</c:v>
                </c:pt>
                <c:pt idx="1416">
                  <c:v>1.6102320372281577E-2</c:v>
                </c:pt>
                <c:pt idx="1417">
                  <c:v>1.6089575414053217E-2</c:v>
                </c:pt>
                <c:pt idx="1418">
                  <c:v>1.6076822035114773E-2</c:v>
                </c:pt>
                <c:pt idx="1419">
                  <c:v>1.606406045380138E-2</c:v>
                </c:pt>
                <c:pt idx="1420">
                  <c:v>1.6051290888445622E-2</c:v>
                </c:pt>
                <c:pt idx="1421">
                  <c:v>1.6040185170637527E-2</c:v>
                </c:pt>
                <c:pt idx="1422">
                  <c:v>1.6025728678921203E-2</c:v>
                </c:pt>
                <c:pt idx="1423">
                  <c:v>1.6012936471404109E-2</c:v>
                </c:pt>
                <c:pt idx="1424">
                  <c:v>1.6000137153145234E-2</c:v>
                </c:pt>
                <c:pt idx="1425">
                  <c:v>1.5987330942462703E-2</c:v>
                </c:pt>
                <c:pt idx="1426">
                  <c:v>1.5974518057672946E-2</c:v>
                </c:pt>
                <c:pt idx="1427">
                  <c:v>1.5961698717087296E-2</c:v>
                </c:pt>
                <c:pt idx="1428">
                  <c:v>1.5948873139015371E-2</c:v>
                </c:pt>
                <c:pt idx="1429">
                  <c:v>1.5936041541765096E-2</c:v>
                </c:pt>
                <c:pt idx="1430">
                  <c:v>1.5924902860212704E-2</c:v>
                </c:pt>
                <c:pt idx="1431">
                  <c:v>1.5912062654393665E-2</c:v>
                </c:pt>
                <c:pt idx="1432">
                  <c:v>1.5899217036869258E-2</c:v>
                </c:pt>
                <c:pt idx="1433">
                  <c:v>1.5886366225901814E-2</c:v>
                </c:pt>
                <c:pt idx="1434">
                  <c:v>1.5871800908353134E-2</c:v>
                </c:pt>
                <c:pt idx="1435">
                  <c:v>1.5858937780304463E-2</c:v>
                </c:pt>
                <c:pt idx="1436">
                  <c:v>1.584607016114278E-2</c:v>
                </c:pt>
                <c:pt idx="1437">
                  <c:v>1.5833198269148797E-2</c:v>
                </c:pt>
                <c:pt idx="1438">
                  <c:v>1.5820322322608327E-2</c:v>
                </c:pt>
                <c:pt idx="1439">
                  <c:v>1.5807442539794429E-2</c:v>
                </c:pt>
                <c:pt idx="1440">
                  <c:v>1.5794559246604712E-2</c:v>
                </c:pt>
                <c:pt idx="1441">
                  <c:v>1.5781673200243689E-2</c:v>
                </c:pt>
                <c:pt idx="1442">
                  <c:v>1.576878526779053E-2</c:v>
                </c:pt>
                <c:pt idx="1443">
                  <c:v>1.5757625569240857E-2</c:v>
                </c:pt>
                <c:pt idx="1444">
                  <c:v>1.5744737614359974E-2</c:v>
                </c:pt>
                <c:pt idx="1445">
                  <c:v>1.5731850157722292E-2</c:v>
                </c:pt>
                <c:pt idx="1446">
                  <c:v>1.5718964096755005E-2</c:v>
                </c:pt>
                <c:pt idx="1447">
                  <c:v>1.5700559644027463E-2</c:v>
                </c:pt>
                <c:pt idx="1448">
                  <c:v>1.5687680724395612E-2</c:v>
                </c:pt>
                <c:pt idx="1449">
                  <c:v>1.5674228625209601E-2</c:v>
                </c:pt>
                <c:pt idx="1450">
                  <c:v>1.5661937269398872E-2</c:v>
                </c:pt>
                <c:pt idx="1451">
                  <c:v>1.5649074553939088E-2</c:v>
                </c:pt>
                <c:pt idx="1452">
                  <c:v>1.5636219064014641E-2</c:v>
                </c:pt>
                <c:pt idx="1453">
                  <c:v>1.5623371604780154E-2</c:v>
                </c:pt>
                <c:pt idx="1454">
                  <c:v>1.5610532538482999E-2</c:v>
                </c:pt>
                <c:pt idx="1455">
                  <c:v>1.5597702116428089E-2</c:v>
                </c:pt>
                <c:pt idx="1456">
                  <c:v>1.5584303401728075E-2</c:v>
                </c:pt>
                <c:pt idx="1457">
                  <c:v>1.5571491170840543E-2</c:v>
                </c:pt>
                <c:pt idx="1458">
                  <c:v>1.5558688356901973E-2</c:v>
                </c:pt>
                <c:pt idx="1459">
                  <c:v>1.5545895211214817E-2</c:v>
                </c:pt>
                <c:pt idx="1460">
                  <c:v>1.5533688465257945E-2</c:v>
                </c:pt>
                <c:pt idx="1461">
                  <c:v>1.5520915185892738E-2</c:v>
                </c:pt>
                <c:pt idx="1462">
                  <c:v>1.5504507719770287E-2</c:v>
                </c:pt>
                <c:pt idx="1463">
                  <c:v>1.5495400088315125E-2</c:v>
                </c:pt>
                <c:pt idx="1464">
                  <c:v>1.5482658772658959E-2</c:v>
                </c:pt>
                <c:pt idx="1465">
                  <c:v>1.5467535818581991E-2</c:v>
                </c:pt>
                <c:pt idx="1466">
                  <c:v>1.5454819039828484E-2</c:v>
                </c:pt>
                <c:pt idx="1467">
                  <c:v>1.5442113975525255E-2</c:v>
                </c:pt>
                <c:pt idx="1468">
                  <c:v>1.5429420876945221E-2</c:v>
                </c:pt>
                <c:pt idx="1469">
                  <c:v>1.5416739995360428E-2</c:v>
                </c:pt>
                <c:pt idx="1470">
                  <c:v>1.5404071582035104E-2</c:v>
                </c:pt>
                <c:pt idx="1471">
                  <c:v>1.5391415888235213E-2</c:v>
                </c:pt>
                <c:pt idx="1472">
                  <c:v>1.5378773165219769E-2</c:v>
                </c:pt>
                <c:pt idx="1473">
                  <c:v>1.5366143664246917E-2</c:v>
                </c:pt>
                <c:pt idx="1474">
                  <c:v>1.5353527636571324E-2</c:v>
                </c:pt>
                <c:pt idx="1475">
                  <c:v>1.5340925333444184E-2</c:v>
                </c:pt>
                <c:pt idx="1476">
                  <c:v>1.5328337006113218E-2</c:v>
                </c:pt>
                <c:pt idx="1477">
                  <c:v>1.5315762905824405E-2</c:v>
                </c:pt>
                <c:pt idx="1478">
                  <c:v>1.5303203283819383E-2</c:v>
                </c:pt>
                <c:pt idx="1479">
                  <c:v>1.5290658391337177E-2</c:v>
                </c:pt>
                <c:pt idx="1480">
                  <c:v>1.5278128479613346E-2</c:v>
                </c:pt>
                <c:pt idx="1481">
                  <c:v>1.5265613799881702E-2</c:v>
                </c:pt>
                <c:pt idx="1482">
                  <c:v>1.5253681695338913E-2</c:v>
                </c:pt>
                <c:pt idx="1483">
                  <c:v>1.5241197589694279E-2</c:v>
                </c:pt>
                <c:pt idx="1484">
                  <c:v>1.522872945067371E-2</c:v>
                </c:pt>
                <c:pt idx="1485">
                  <c:v>1.5216277529488131E-2</c:v>
                </c:pt>
                <c:pt idx="1486">
                  <c:v>1.5203277674046617E-2</c:v>
                </c:pt>
                <c:pt idx="1487">
                  <c:v>1.5190859661989709E-2</c:v>
                </c:pt>
                <c:pt idx="1488">
                  <c:v>1.5178458640472211E-2</c:v>
                </c:pt>
                <c:pt idx="1489">
                  <c:v>1.5166074860702743E-2</c:v>
                </c:pt>
                <c:pt idx="1490">
                  <c:v>1.5153708573884709E-2</c:v>
                </c:pt>
                <c:pt idx="1491">
                  <c:v>1.5141360031224993E-2</c:v>
                </c:pt>
                <c:pt idx="1492">
                  <c:v>1.5129029483921785E-2</c:v>
                </c:pt>
                <c:pt idx="1493">
                  <c:v>1.5116717183173279E-2</c:v>
                </c:pt>
                <c:pt idx="1494">
                  <c:v>1.5104423380172455E-2</c:v>
                </c:pt>
                <c:pt idx="1495">
                  <c:v>1.5093262870534474E-2</c:v>
                </c:pt>
                <c:pt idx="1496">
                  <c:v>1.5081005034665473E-2</c:v>
                </c:pt>
                <c:pt idx="1497">
                  <c:v>1.5068766411791223E-2</c:v>
                </c:pt>
                <c:pt idx="1498">
                  <c:v>1.5056547253077035E-2</c:v>
                </c:pt>
                <c:pt idx="1499">
                  <c:v>1.5042606656120228E-2</c:v>
                </c:pt>
                <c:pt idx="1500">
                  <c:v>1.5030430052074273E-2</c:v>
                </c:pt>
                <c:pt idx="1501">
                  <c:v>1.5018273701549845E-2</c:v>
                </c:pt>
                <c:pt idx="1502">
                  <c:v>1.5006137855702484E-2</c:v>
                </c:pt>
                <c:pt idx="1503">
                  <c:v>1.4994022765685955E-2</c:v>
                </c:pt>
                <c:pt idx="1504">
                  <c:v>1.498247722585273E-2</c:v>
                </c:pt>
                <c:pt idx="1505">
                  <c:v>1.4970403337298608E-2</c:v>
                </c:pt>
                <c:pt idx="1506">
                  <c:v>1.4958350938779405E-2</c:v>
                </c:pt>
                <c:pt idx="1507">
                  <c:v>1.4946320281431764E-2</c:v>
                </c:pt>
                <c:pt idx="1508">
                  <c:v>1.4932679381192719E-2</c:v>
                </c:pt>
                <c:pt idx="1509">
                  <c:v>1.4920696387082693E-2</c:v>
                </c:pt>
                <c:pt idx="1510">
                  <c:v>1.4908735945323957E-2</c:v>
                </c:pt>
                <c:pt idx="1511">
                  <c:v>1.4896798307066918E-2</c:v>
                </c:pt>
                <c:pt idx="1512">
                  <c:v>1.4885423013795189E-2</c:v>
                </c:pt>
                <c:pt idx="1513">
                  <c:v>1.4871833501570219E-2</c:v>
                </c:pt>
                <c:pt idx="1514">
                  <c:v>1.485996792288183E-2</c:v>
                </c:pt>
                <c:pt idx="1515">
                  <c:v>1.4848126168822744E-2</c:v>
                </c:pt>
                <c:pt idx="1516">
                  <c:v>1.4835774386364213E-2</c:v>
                </c:pt>
                <c:pt idx="1517">
                  <c:v>1.4823982336442472E-2</c:v>
                </c:pt>
                <c:pt idx="1518">
                  <c:v>1.4812214883850993E-2</c:v>
                </c:pt>
                <c:pt idx="1519">
                  <c:v>1.4800472279711506E-2</c:v>
                </c:pt>
                <c:pt idx="1520">
                  <c:v>1.4788754775149217E-2</c:v>
                </c:pt>
                <c:pt idx="1521">
                  <c:v>1.4777062621284122E-2</c:v>
                </c:pt>
                <c:pt idx="1522">
                  <c:v>1.4765396069233609E-2</c:v>
                </c:pt>
                <c:pt idx="1523">
                  <c:v>1.4753755370115064E-2</c:v>
                </c:pt>
                <c:pt idx="1524">
                  <c:v>1.4742140775037188E-2</c:v>
                </c:pt>
                <c:pt idx="1525">
                  <c:v>1.4730552535114761E-2</c:v>
                </c:pt>
                <c:pt idx="1526">
                  <c:v>1.4718990901453876E-2</c:v>
                </c:pt>
                <c:pt idx="1527">
                  <c:v>1.4707456125159757E-2</c:v>
                </c:pt>
                <c:pt idx="1528">
                  <c:v>1.4695948457336756E-2</c:v>
                </c:pt>
                <c:pt idx="1529">
                  <c:v>1.4684468149084888E-2</c:v>
                </c:pt>
                <c:pt idx="1530">
                  <c:v>1.467301545150242E-2</c:v>
                </c:pt>
                <c:pt idx="1531">
                  <c:v>1.4661590615686761E-2</c:v>
                </c:pt>
                <c:pt idx="1532">
                  <c:v>1.4650193892730099E-2</c:v>
                </c:pt>
                <c:pt idx="1533">
                  <c:v>1.4638825533723756E-2</c:v>
                </c:pt>
                <c:pt idx="1534">
                  <c:v>1.4627993502777263E-2</c:v>
                </c:pt>
                <c:pt idx="1535">
                  <c:v>1.461668097429758E-2</c:v>
                </c:pt>
                <c:pt idx="1536">
                  <c:v>1.4605397543562772E-2</c:v>
                </c:pt>
                <c:pt idx="1537">
                  <c:v>1.4594143461648479E-2</c:v>
                </c:pt>
                <c:pt idx="1538">
                  <c:v>1.4580915920109454E-2</c:v>
                </c:pt>
                <c:pt idx="1539">
                  <c:v>1.4571225083494004E-2</c:v>
                </c:pt>
                <c:pt idx="1540">
                  <c:v>1.4560062302514436E-2</c:v>
                </c:pt>
                <c:pt idx="1541">
                  <c:v>1.4548929894136694E-2</c:v>
                </c:pt>
                <c:pt idx="1542">
                  <c:v>1.4537828109431244E-2</c:v>
                </c:pt>
                <c:pt idx="1543">
                  <c:v>1.4526757199467688E-2</c:v>
                </c:pt>
                <c:pt idx="1544">
                  <c:v>1.4515717415313888E-2</c:v>
                </c:pt>
                <c:pt idx="1545">
                  <c:v>1.4504709008033361E-2</c:v>
                </c:pt>
                <c:pt idx="1546">
                  <c:v>1.4493732228690496E-2</c:v>
                </c:pt>
                <c:pt idx="1547">
                  <c:v>1.4483756966179762E-2</c:v>
                </c:pt>
                <c:pt idx="1548">
                  <c:v>1.4472840389274211E-2</c:v>
                </c:pt>
                <c:pt idx="1549">
                  <c:v>1.446195615436352E-2</c:v>
                </c:pt>
                <c:pt idx="1550">
                  <c:v>1.4451104512489543E-2</c:v>
                </c:pt>
                <c:pt idx="1551">
                  <c:v>1.444028571469147E-2</c:v>
                </c:pt>
                <c:pt idx="1552">
                  <c:v>1.4429500012005825E-2</c:v>
                </c:pt>
                <c:pt idx="1553">
                  <c:v>1.4418747655468245E-2</c:v>
                </c:pt>
                <c:pt idx="1554">
                  <c:v>1.4408028896109926E-2</c:v>
                </c:pt>
                <c:pt idx="1555">
                  <c:v>1.4397343984965616E-2</c:v>
                </c:pt>
                <c:pt idx="1556">
                  <c:v>1.4387160437457875E-2</c:v>
                </c:pt>
                <c:pt idx="1557">
                  <c:v>1.4376541899135989E-2</c:v>
                </c:pt>
                <c:pt idx="1558">
                  <c:v>1.4365957942491851E-2</c:v>
                </c:pt>
                <c:pt idx="1559">
                  <c:v>1.4355408818539948E-2</c:v>
                </c:pt>
                <c:pt idx="1560">
                  <c:v>1.4343518841823076E-2</c:v>
                </c:pt>
                <c:pt idx="1561">
                  <c:v>1.4333046607753596E-2</c:v>
                </c:pt>
                <c:pt idx="1562">
                  <c:v>1.4322610018365238E-2</c:v>
                </c:pt>
                <c:pt idx="1563">
                  <c:v>1.4312209324688498E-2</c:v>
                </c:pt>
                <c:pt idx="1564">
                  <c:v>1.4302294474502396E-2</c:v>
                </c:pt>
                <c:pt idx="1565">
                  <c:v>1.4291964087608355E-2</c:v>
                </c:pt>
                <c:pt idx="1566">
                  <c:v>1.4281670329834271E-2</c:v>
                </c:pt>
                <c:pt idx="1567">
                  <c:v>1.4271413452196935E-2</c:v>
                </c:pt>
                <c:pt idx="1568">
                  <c:v>1.4261193705713134E-2</c:v>
                </c:pt>
                <c:pt idx="1569">
                  <c:v>1.4250573030104623E-2</c:v>
                </c:pt>
                <c:pt idx="1570">
                  <c:v>1.4240430635141606E-2</c:v>
                </c:pt>
                <c:pt idx="1571">
                  <c:v>1.4230326144079477E-2</c:v>
                </c:pt>
                <c:pt idx="1572">
                  <c:v>1.4220259807935703E-2</c:v>
                </c:pt>
                <c:pt idx="1573">
                  <c:v>1.4210231877725146E-2</c:v>
                </c:pt>
                <c:pt idx="1574">
                  <c:v>1.4200242604461797E-2</c:v>
                </c:pt>
                <c:pt idx="1575">
                  <c:v>1.4190292239157911E-2</c:v>
                </c:pt>
                <c:pt idx="1576">
                  <c:v>1.4180381032824872E-2</c:v>
                </c:pt>
                <c:pt idx="1577">
                  <c:v>1.41705092364732E-2</c:v>
                </c:pt>
                <c:pt idx="1578">
                  <c:v>1.4160677101109066E-2</c:v>
                </c:pt>
                <c:pt idx="1579">
                  <c:v>1.4150884877741247E-2</c:v>
                </c:pt>
                <c:pt idx="1580">
                  <c:v>1.414113281737331E-2</c:v>
                </c:pt>
                <c:pt idx="1581">
                  <c:v>1.4131421171012298E-2</c:v>
                </c:pt>
                <c:pt idx="1582">
                  <c:v>1.4121750189660038E-2</c:v>
                </c:pt>
                <c:pt idx="1583">
                  <c:v>1.4112120124317487E-2</c:v>
                </c:pt>
                <c:pt idx="1584">
                  <c:v>1.4102531225987347E-2</c:v>
                </c:pt>
                <c:pt idx="1585">
                  <c:v>1.4092983745667096E-2</c:v>
                </c:pt>
                <c:pt idx="1586">
                  <c:v>1.4083873845748628E-2</c:v>
                </c:pt>
                <c:pt idx="1587">
                  <c:v>1.4074407282321849E-2</c:v>
                </c:pt>
                <c:pt idx="1588">
                  <c:v>1.4064982870077835E-2</c:v>
                </c:pt>
                <c:pt idx="1589">
                  <c:v>1.4055600860005265E-2</c:v>
                </c:pt>
                <c:pt idx="1590">
                  <c:v>1.4045876399145256E-2</c:v>
                </c:pt>
                <c:pt idx="1591">
                  <c:v>1.4036582697822821E-2</c:v>
                </c:pt>
                <c:pt idx="1592">
                  <c:v>1.4027332171477024E-2</c:v>
                </c:pt>
                <c:pt idx="1593">
                  <c:v>1.4018125071100134E-2</c:v>
                </c:pt>
                <c:pt idx="1594">
                  <c:v>1.4008961647683553E-2</c:v>
                </c:pt>
                <c:pt idx="1595">
                  <c:v>1.3999842152216078E-2</c:v>
                </c:pt>
                <c:pt idx="1596">
                  <c:v>1.3990766835684764E-2</c:v>
                </c:pt>
                <c:pt idx="1597">
                  <c:v>1.3981735949078406E-2</c:v>
                </c:pt>
                <c:pt idx="1598">
                  <c:v>1.39727497433858E-2</c:v>
                </c:pt>
                <c:pt idx="1599">
                  <c:v>1.3964527992465392E-2</c:v>
                </c:pt>
                <c:pt idx="1600">
                  <c:v>1.3955626042963409E-2</c:v>
                </c:pt>
                <c:pt idx="1601">
                  <c:v>1.3946769487525934E-2</c:v>
                </c:pt>
                <c:pt idx="1602">
                  <c:v>1.3937958577122878E-2</c:v>
                </c:pt>
                <c:pt idx="1603">
                  <c:v>1.3929193562724151E-2</c:v>
                </c:pt>
                <c:pt idx="1604">
                  <c:v>1.3920474695302332E-2</c:v>
                </c:pt>
                <c:pt idx="1605">
                  <c:v>1.3911802225825554E-2</c:v>
                </c:pt>
                <c:pt idx="1606">
                  <c:v>1.3903176405261064E-2</c:v>
                </c:pt>
                <c:pt idx="1607">
                  <c:v>1.3894597484579663E-2</c:v>
                </c:pt>
                <c:pt idx="1608">
                  <c:v>1.3886398828453566E-2</c:v>
                </c:pt>
                <c:pt idx="1609">
                  <c:v>1.3877911354778677E-2</c:v>
                </c:pt>
                <c:pt idx="1610">
                  <c:v>1.3869471513929111E-2</c:v>
                </c:pt>
                <c:pt idx="1611">
                  <c:v>1.3861079556867266E-2</c:v>
                </c:pt>
                <c:pt idx="1612">
                  <c:v>1.3851774910419881E-2</c:v>
                </c:pt>
                <c:pt idx="1613">
                  <c:v>1.3843489036372125E-2</c:v>
                </c:pt>
                <c:pt idx="1614">
                  <c:v>1.3835251858940674E-2</c:v>
                </c:pt>
                <c:pt idx="1615">
                  <c:v>1.3827063629104764E-2</c:v>
                </c:pt>
                <c:pt idx="1616">
                  <c:v>1.381923169791411E-2</c:v>
                </c:pt>
                <c:pt idx="1617">
                  <c:v>1.381113884670823E-2</c:v>
                </c:pt>
                <c:pt idx="1618">
                  <c:v>1.3803095676016119E-2</c:v>
                </c:pt>
                <c:pt idx="1619">
                  <c:v>1.3795102436812402E-2</c:v>
                </c:pt>
                <c:pt idx="1620">
                  <c:v>1.3787159380062922E-2</c:v>
                </c:pt>
                <c:pt idx="1621">
                  <c:v>1.377897620426616E-2</c:v>
                </c:pt>
                <c:pt idx="1622">
                  <c:v>1.3771137634942098E-2</c:v>
                </c:pt>
                <c:pt idx="1623">
                  <c:v>1.3763350021023151E-2</c:v>
                </c:pt>
                <c:pt idx="1624">
                  <c:v>1.3755613613490291E-2</c:v>
                </c:pt>
                <c:pt idx="1625">
                  <c:v>1.3747928663315805E-2</c:v>
                </c:pt>
                <c:pt idx="1626">
                  <c:v>1.37402954214798E-2</c:v>
                </c:pt>
                <c:pt idx="1627">
                  <c:v>1.37327141389563E-2</c:v>
                </c:pt>
                <c:pt idx="1628">
                  <c:v>1.3725185066723673E-2</c:v>
                </c:pt>
                <c:pt idx="1629">
                  <c:v>1.3717708455755944E-2</c:v>
                </c:pt>
                <c:pt idx="1630">
                  <c:v>1.3710284557033218E-2</c:v>
                </c:pt>
                <c:pt idx="1631">
                  <c:v>1.3702913621531258E-2</c:v>
                </c:pt>
                <c:pt idx="1632">
                  <c:v>1.3695595900226693E-2</c:v>
                </c:pt>
                <c:pt idx="1633">
                  <c:v>1.3688331644098764E-2</c:v>
                </c:pt>
                <c:pt idx="1634">
                  <c:v>1.3681121104124097E-2</c:v>
                </c:pt>
                <c:pt idx="1635">
                  <c:v>1.3673964531281935E-2</c:v>
                </c:pt>
                <c:pt idx="1636">
                  <c:v>1.3666862176549773E-2</c:v>
                </c:pt>
                <c:pt idx="1637">
                  <c:v>1.3659814290909457E-2</c:v>
                </c:pt>
                <c:pt idx="1638">
                  <c:v>1.3653051664747758E-2</c:v>
                </c:pt>
                <c:pt idx="1639">
                  <c:v>1.364610975907153E-2</c:v>
                </c:pt>
                <c:pt idx="1640">
                  <c:v>1.3639223055277049E-2</c:v>
                </c:pt>
                <c:pt idx="1641">
                  <c:v>1.3632391804338062E-2</c:v>
                </c:pt>
                <c:pt idx="1642">
                  <c:v>1.3625616257232707E-2</c:v>
                </c:pt>
                <c:pt idx="1643">
                  <c:v>1.3618684882846644E-2</c:v>
                </c:pt>
                <c:pt idx="1644">
                  <c:v>1.3612025308295698E-2</c:v>
                </c:pt>
                <c:pt idx="1645">
                  <c:v>1.3605422210687005E-2</c:v>
                </c:pt>
                <c:pt idx="1646">
                  <c:v>1.3598875841005015E-2</c:v>
                </c:pt>
                <c:pt idx="1647">
                  <c:v>1.359238645023505E-2</c:v>
                </c:pt>
                <c:pt idx="1648">
                  <c:v>1.3585954289365034E-2</c:v>
                </c:pt>
                <c:pt idx="1649">
                  <c:v>1.3579579609379418E-2</c:v>
                </c:pt>
                <c:pt idx="1650">
                  <c:v>1.3573262661268735E-2</c:v>
                </c:pt>
                <c:pt idx="1651">
                  <c:v>1.3567184417004812E-2</c:v>
                </c:pt>
                <c:pt idx="1652">
                  <c:v>1.3560979712022041E-2</c:v>
                </c:pt>
                <c:pt idx="1653">
                  <c:v>1.3554833471650006E-2</c:v>
                </c:pt>
                <c:pt idx="1654">
                  <c:v>1.3548745946873872E-2</c:v>
                </c:pt>
                <c:pt idx="1655">
                  <c:v>1.3542717388679683E-2</c:v>
                </c:pt>
                <c:pt idx="1656">
                  <c:v>1.3536748048055245E-2</c:v>
                </c:pt>
                <c:pt idx="1657">
                  <c:v>1.3530838175988357E-2</c:v>
                </c:pt>
                <c:pt idx="1658">
                  <c:v>1.3524988023469459E-2</c:v>
                </c:pt>
                <c:pt idx="1659">
                  <c:v>1.3519197841488985E-2</c:v>
                </c:pt>
                <c:pt idx="1660">
                  <c:v>1.3513612504289618E-2</c:v>
                </c:pt>
                <c:pt idx="1661">
                  <c:v>1.3507938862492352E-2</c:v>
                </c:pt>
                <c:pt idx="1662">
                  <c:v>1.3502325923925085E-2</c:v>
                </c:pt>
                <c:pt idx="1663">
                  <c:v>1.3496773939574602E-2</c:v>
                </c:pt>
                <c:pt idx="1664">
                  <c:v>1.3491027790037873E-2</c:v>
                </c:pt>
                <c:pt idx="1665">
                  <c:v>1.3485606939286113E-2</c:v>
                </c:pt>
                <c:pt idx="1666">
                  <c:v>1.3480247836363814E-2</c:v>
                </c:pt>
                <c:pt idx="1667">
                  <c:v>1.3474950732280619E-2</c:v>
                </c:pt>
                <c:pt idx="1668">
                  <c:v>1.3469715878046178E-2</c:v>
                </c:pt>
                <c:pt idx="1669">
                  <c:v>1.3464649620240901E-2</c:v>
                </c:pt>
                <c:pt idx="1670">
                  <c:v>1.3459535679967454E-2</c:v>
                </c:pt>
                <c:pt idx="1671">
                  <c:v>1.3454484722231874E-2</c:v>
                </c:pt>
                <c:pt idx="1672">
                  <c:v>1.3449496998042165E-2</c:v>
                </c:pt>
                <c:pt idx="1673">
                  <c:v>1.3443611790204906E-2</c:v>
                </c:pt>
                <c:pt idx="1674">
                  <c:v>1.3438773687287464E-2</c:v>
                </c:pt>
                <c:pt idx="1675">
                  <c:v>1.3433999667960371E-2</c:v>
                </c:pt>
                <c:pt idx="1676">
                  <c:v>1.3429289983267921E-2</c:v>
                </c:pt>
                <c:pt idx="1677">
                  <c:v>1.3424644884245898E-2</c:v>
                </c:pt>
                <c:pt idx="1678">
                  <c:v>1.3420064621937745E-2</c:v>
                </c:pt>
                <c:pt idx="1679">
                  <c:v>1.3415549447389456E-2</c:v>
                </c:pt>
                <c:pt idx="1680">
                  <c:v>1.3411099611645319E-2</c:v>
                </c:pt>
                <c:pt idx="1681">
                  <c:v>1.3406870150450237E-2</c:v>
                </c:pt>
                <c:pt idx="1682">
                  <c:v>1.340239696077304E-2</c:v>
                </c:pt>
                <c:pt idx="1683">
                  <c:v>1.3398144647747938E-2</c:v>
                </c:pt>
                <c:pt idx="1684">
                  <c:v>1.3393958677736469E-2</c:v>
                </c:pt>
                <c:pt idx="1685">
                  <c:v>1.3389839301797386E-2</c:v>
                </c:pt>
                <c:pt idx="1686">
                  <c:v>1.3385786770990286E-2</c:v>
                </c:pt>
                <c:pt idx="1687">
                  <c:v>1.3381801336379017E-2</c:v>
                </c:pt>
                <c:pt idx="1688">
                  <c:v>1.3377883249026584E-2</c:v>
                </c:pt>
                <c:pt idx="1689">
                  <c:v>1.3374032760001937E-2</c:v>
                </c:pt>
                <c:pt idx="1690">
                  <c:v>1.3370278808132768E-2</c:v>
                </c:pt>
                <c:pt idx="1691">
                  <c:v>1.3366549951058225E-2</c:v>
                </c:pt>
                <c:pt idx="1692">
                  <c:v>1.3362889384021043E-2</c:v>
                </c:pt>
                <c:pt idx="1693">
                  <c:v>1.3359297358074907E-2</c:v>
                </c:pt>
                <c:pt idx="1694">
                  <c:v>1.3355803077347459E-2</c:v>
                </c:pt>
                <c:pt idx="1695">
                  <c:v>1.3352363450857444E-2</c:v>
                </c:pt>
                <c:pt idx="1696">
                  <c:v>1.3348993180241665E-2</c:v>
                </c:pt>
                <c:pt idx="1697">
                  <c:v>1.3345692516591184E-2</c:v>
                </c:pt>
                <c:pt idx="1698">
                  <c:v>1.3342461710996213E-2</c:v>
                </c:pt>
                <c:pt idx="1699">
                  <c:v>1.3339301014554619E-2</c:v>
                </c:pt>
                <c:pt idx="1700">
                  <c:v>1.3336209868863715E-2</c:v>
                </c:pt>
                <c:pt idx="1701">
                  <c:v>1.3333184472580431E-2</c:v>
                </c:pt>
                <c:pt idx="1702">
                  <c:v>1.3330220201240554E-2</c:v>
                </c:pt>
                <c:pt idx="1703">
                  <c:v>1.3327114841245269E-2</c:v>
                </c:pt>
                <c:pt idx="1704">
                  <c:v>1.3324248820955731E-2</c:v>
                </c:pt>
                <c:pt idx="1705">
                  <c:v>1.3321431735547229E-2</c:v>
                </c:pt>
                <c:pt idx="1706">
                  <c:v>1.3318658691378715E-2</c:v>
                </c:pt>
                <c:pt idx="1707">
                  <c:v>1.3314649264716665E-2</c:v>
                </c:pt>
                <c:pt idx="1708">
                  <c:v>1.331213567554289E-2</c:v>
                </c:pt>
                <c:pt idx="1709">
                  <c:v>1.3309477018752782E-2</c:v>
                </c:pt>
                <c:pt idx="1710">
                  <c:v>1.3306900141541867E-2</c:v>
                </c:pt>
                <c:pt idx="1711">
                  <c:v>1.3304220845404786E-2</c:v>
                </c:pt>
                <c:pt idx="1712">
                  <c:v>1.330161346785224E-2</c:v>
                </c:pt>
                <c:pt idx="1713">
                  <c:v>1.3299014132882555E-2</c:v>
                </c:pt>
                <c:pt idx="1714">
                  <c:v>1.3296422057156627E-2</c:v>
                </c:pt>
                <c:pt idx="1715">
                  <c:v>1.3293837292138342E-2</c:v>
                </c:pt>
                <c:pt idx="1716">
                  <c:v>1.3291322305861334E-2</c:v>
                </c:pt>
                <c:pt idx="1717">
                  <c:v>1.3288752761490143E-2</c:v>
                </c:pt>
                <c:pt idx="1718">
                  <c:v>1.3286190686196481E-2</c:v>
                </c:pt>
                <c:pt idx="1719">
                  <c:v>1.3283636131449615E-2</c:v>
                </c:pt>
                <c:pt idx="1720">
                  <c:v>1.3281024929014488E-2</c:v>
                </c:pt>
                <c:pt idx="1721">
                  <c:v>1.327848510904257E-2</c:v>
                </c:pt>
                <c:pt idx="1722">
                  <c:v>1.3275952960043958E-2</c:v>
                </c:pt>
                <c:pt idx="1723">
                  <c:v>1.327270869435797E-2</c:v>
                </c:pt>
                <c:pt idx="1724">
                  <c:v>1.3270911880822208E-2</c:v>
                </c:pt>
                <c:pt idx="1725">
                  <c:v>1.3268469616603865E-2</c:v>
                </c:pt>
                <c:pt idx="1726">
                  <c:v>1.3265969146763987E-2</c:v>
                </c:pt>
                <c:pt idx="1727">
                  <c:v>1.3263476609208503E-2</c:v>
                </c:pt>
                <c:pt idx="1728">
                  <c:v>1.3260992055404069E-2</c:v>
                </c:pt>
                <c:pt idx="1729">
                  <c:v>1.3258515536818213E-2</c:v>
                </c:pt>
                <c:pt idx="1730">
                  <c:v>1.3256047104916725E-2</c:v>
                </c:pt>
                <c:pt idx="1731">
                  <c:v>1.3253586811166257E-2</c:v>
                </c:pt>
                <c:pt idx="1732">
                  <c:v>1.3251134707035208E-2</c:v>
                </c:pt>
                <c:pt idx="1733">
                  <c:v>1.3248690843989363E-2</c:v>
                </c:pt>
                <c:pt idx="1734">
                  <c:v>1.3246255273494512E-2</c:v>
                </c:pt>
                <c:pt idx="1735">
                  <c:v>1.3243828047015575E-2</c:v>
                </c:pt>
                <c:pt idx="1736">
                  <c:v>1.3241409216021814E-2</c:v>
                </c:pt>
                <c:pt idx="1737">
                  <c:v>1.3238998831978148E-2</c:v>
                </c:pt>
                <c:pt idx="1738">
                  <c:v>1.3236596946352106E-2</c:v>
                </c:pt>
                <c:pt idx="1739">
                  <c:v>1.3234203610607734E-2</c:v>
                </c:pt>
                <c:pt idx="1740">
                  <c:v>1.3231818876211693E-2</c:v>
                </c:pt>
                <c:pt idx="1741">
                  <c:v>1.3229442794631506E-2</c:v>
                </c:pt>
                <c:pt idx="1742">
                  <c:v>1.3227000140616873E-2</c:v>
                </c:pt>
                <c:pt idx="1743">
                  <c:v>1.3224640970465332E-2</c:v>
                </c:pt>
                <c:pt idx="1744">
                  <c:v>1.3222290603510205E-2</c:v>
                </c:pt>
                <c:pt idx="1745">
                  <c:v>1.3219949091218014E-2</c:v>
                </c:pt>
                <c:pt idx="1746">
                  <c:v>1.321769398025187E-2</c:v>
                </c:pt>
                <c:pt idx="1747">
                  <c:v>1.3215370896340546E-2</c:v>
                </c:pt>
                <c:pt idx="1748">
                  <c:v>1.3213056825504724E-2</c:v>
                </c:pt>
                <c:pt idx="1749">
                  <c:v>1.3210751819208458E-2</c:v>
                </c:pt>
                <c:pt idx="1750">
                  <c:v>1.32084559289184E-2</c:v>
                </c:pt>
                <c:pt idx="1751">
                  <c:v>1.3206169206098605E-2</c:v>
                </c:pt>
                <c:pt idx="1752">
                  <c:v>1.3203891702214858E-2</c:v>
                </c:pt>
                <c:pt idx="1753">
                  <c:v>1.3201623468732951E-2</c:v>
                </c:pt>
                <c:pt idx="1754">
                  <c:v>1.3199364557117798E-2</c:v>
                </c:pt>
                <c:pt idx="1755">
                  <c:v>1.3197032296734841E-2</c:v>
                </c:pt>
                <c:pt idx="1756">
                  <c:v>1.3194791582331368E-2</c:v>
                </c:pt>
                <c:pt idx="1757">
                  <c:v>1.3192560340152218E-2</c:v>
                </c:pt>
                <c:pt idx="1758">
                  <c:v>1.3190338621661279E-2</c:v>
                </c:pt>
                <c:pt idx="1759">
                  <c:v>1.3187726065730487E-2</c:v>
                </c:pt>
                <c:pt idx="1760">
                  <c:v>1.3185610105201136E-2</c:v>
                </c:pt>
                <c:pt idx="1761">
                  <c:v>1.3183332238032364E-2</c:v>
                </c:pt>
                <c:pt idx="1762">
                  <c:v>1.3181149897723898E-2</c:v>
                </c:pt>
                <c:pt idx="1763">
                  <c:v>1.3178977341725684E-2</c:v>
                </c:pt>
                <c:pt idx="1764">
                  <c:v>1.3176814621498778E-2</c:v>
                </c:pt>
                <c:pt idx="1765">
                  <c:v>1.317466178850335E-2</c:v>
                </c:pt>
                <c:pt idx="1766">
                  <c:v>1.3172518894201346E-2</c:v>
                </c:pt>
                <c:pt idx="1767">
                  <c:v>1.3170385990056488E-2</c:v>
                </c:pt>
                <c:pt idx="1768">
                  <c:v>1.3168444947732786E-2</c:v>
                </c:pt>
                <c:pt idx="1769">
                  <c:v>1.3166333486088129E-2</c:v>
                </c:pt>
                <c:pt idx="1770">
                  <c:v>1.3164232177096103E-2</c:v>
                </c:pt>
                <c:pt idx="1771">
                  <c:v>1.3162141072225972E-2</c:v>
                </c:pt>
                <c:pt idx="1772">
                  <c:v>1.3159966639679558E-2</c:v>
                </c:pt>
                <c:pt idx="1773">
                  <c:v>1.3157305551654458E-2</c:v>
                </c:pt>
                <c:pt idx="1774">
                  <c:v>1.3155247661379568E-2</c:v>
                </c:pt>
                <c:pt idx="1775">
                  <c:v>1.3153200191719377E-2</c:v>
                </c:pt>
                <c:pt idx="1776">
                  <c:v>1.3151163005478139E-2</c:v>
                </c:pt>
                <c:pt idx="1777">
                  <c:v>1.3149233892705137E-2</c:v>
                </c:pt>
                <c:pt idx="1778">
                  <c:v>1.3147218685522271E-2</c:v>
                </c:pt>
                <c:pt idx="1779">
                  <c:v>1.3145214108876726E-2</c:v>
                </c:pt>
                <c:pt idx="1780">
                  <c:v>1.3143220214236027E-2</c:v>
                </c:pt>
                <c:pt idx="1781">
                  <c:v>1.3141237053063356E-2</c:v>
                </c:pt>
                <c:pt idx="1782">
                  <c:v>1.3139264676820155E-2</c:v>
                </c:pt>
                <c:pt idx="1783">
                  <c:v>1.313730313697482E-2</c:v>
                </c:pt>
                <c:pt idx="1784">
                  <c:v>1.3135352484987926E-2</c:v>
                </c:pt>
                <c:pt idx="1785">
                  <c:v>1.3133412772325262E-2</c:v>
                </c:pt>
                <c:pt idx="1786">
                  <c:v>1.3131484050452615E-2</c:v>
                </c:pt>
                <c:pt idx="1787">
                  <c:v>1.3129566370830559E-2</c:v>
                </c:pt>
                <c:pt idx="1788">
                  <c:v>1.3127659784925753E-2</c:v>
                </c:pt>
                <c:pt idx="1789">
                  <c:v>1.3125764344201377E-2</c:v>
                </c:pt>
                <c:pt idx="1790">
                  <c:v>1.3123880100123221E-2</c:v>
                </c:pt>
                <c:pt idx="1791">
                  <c:v>1.3122007104151859E-2</c:v>
                </c:pt>
                <c:pt idx="1792">
                  <c:v>1.3120145407754816E-2</c:v>
                </c:pt>
                <c:pt idx="1793">
                  <c:v>1.3118295062395273E-2</c:v>
                </c:pt>
                <c:pt idx="1794">
                  <c:v>1.311634662999616E-2</c:v>
                </c:pt>
                <c:pt idx="1795">
                  <c:v>1.3114518379743433E-2</c:v>
                </c:pt>
                <c:pt idx="1796">
                  <c:v>1.3112701630815434E-2</c:v>
                </c:pt>
                <c:pt idx="1797">
                  <c:v>1.3111344038724375E-2</c:v>
                </c:pt>
                <c:pt idx="1798">
                  <c:v>1.3109215402395765E-2</c:v>
                </c:pt>
                <c:pt idx="1799">
                  <c:v>1.3107434244005421E-2</c:v>
                </c:pt>
                <c:pt idx="1800">
                  <c:v>1.3105664796901799E-2</c:v>
                </c:pt>
                <c:pt idx="1801">
                  <c:v>1.3103907112548082E-2</c:v>
                </c:pt>
                <c:pt idx="1802">
                  <c:v>1.310216124240832E-2</c:v>
                </c:pt>
                <c:pt idx="1803">
                  <c:v>1.310042723794917E-2</c:v>
                </c:pt>
                <c:pt idx="1804">
                  <c:v>1.3098705150632075E-2</c:v>
                </c:pt>
                <c:pt idx="1805">
                  <c:v>1.3096995031921087E-2</c:v>
                </c:pt>
                <c:pt idx="1806">
                  <c:v>1.3095296933282864E-2</c:v>
                </c:pt>
                <c:pt idx="1807">
                  <c:v>1.309337157138124E-2</c:v>
                </c:pt>
                <c:pt idx="1808">
                  <c:v>1.3091696038015854E-2</c:v>
                </c:pt>
                <c:pt idx="1809">
                  <c:v>1.3090032670863394E-2</c:v>
                </c:pt>
                <c:pt idx="1810">
                  <c:v>1.3087688704176138E-2</c:v>
                </c:pt>
                <c:pt idx="1811">
                  <c:v>1.3086509519840916E-2</c:v>
                </c:pt>
                <c:pt idx="1812">
                  <c:v>1.3085116081295922E-2</c:v>
                </c:pt>
                <c:pt idx="1813">
                  <c:v>1.3083501893604854E-2</c:v>
                </c:pt>
                <c:pt idx="1814">
                  <c:v>1.3081900129433777E-2</c:v>
                </c:pt>
                <c:pt idx="1815">
                  <c:v>1.3080310840241971E-2</c:v>
                </c:pt>
                <c:pt idx="1816">
                  <c:v>1.3078607056418043E-2</c:v>
                </c:pt>
                <c:pt idx="1817">
                  <c:v>1.307704202036942E-2</c:v>
                </c:pt>
                <c:pt idx="1818">
                  <c:v>1.3075489609543016E-2</c:v>
                </c:pt>
                <c:pt idx="1819">
                  <c:v>1.3073949875398786E-2</c:v>
                </c:pt>
                <c:pt idx="1820">
                  <c:v>1.3072814479884756E-2</c:v>
                </c:pt>
                <c:pt idx="1821">
                  <c:v>1.3071302858045751E-2</c:v>
                </c:pt>
                <c:pt idx="1822">
                  <c:v>1.3069804079711266E-2</c:v>
                </c:pt>
                <c:pt idx="1823">
                  <c:v>1.3068318196345354E-2</c:v>
                </c:pt>
                <c:pt idx="1824">
                  <c:v>1.3066711137150622E-2</c:v>
                </c:pt>
                <c:pt idx="1825">
                  <c:v>1.3065250312911905E-2</c:v>
                </c:pt>
                <c:pt idx="1826">
                  <c:v>1.3063802533879421E-2</c:v>
                </c:pt>
                <c:pt idx="1827">
                  <c:v>1.3062367851520573E-2</c:v>
                </c:pt>
                <c:pt idx="1828">
                  <c:v>1.3061084005308709E-2</c:v>
                </c:pt>
                <c:pt idx="1829">
                  <c:v>1.3059676572517527E-2</c:v>
                </c:pt>
                <c:pt idx="1830">
                  <c:v>1.3058282394948485E-2</c:v>
                </c:pt>
                <c:pt idx="1831">
                  <c:v>1.3056901524068234E-2</c:v>
                </c:pt>
                <c:pt idx="1832">
                  <c:v>1.3055534011341699E-2</c:v>
                </c:pt>
                <c:pt idx="1833">
                  <c:v>1.3054179908235533E-2</c:v>
                </c:pt>
                <c:pt idx="1834">
                  <c:v>1.3052839266216395E-2</c:v>
                </c:pt>
                <c:pt idx="1835">
                  <c:v>1.305151213674486E-2</c:v>
                </c:pt>
                <c:pt idx="1836">
                  <c:v>1.305019857129106E-2</c:v>
                </c:pt>
                <c:pt idx="1837">
                  <c:v>1.3048898621319045E-2</c:v>
                </c:pt>
                <c:pt idx="1838">
                  <c:v>1.3047612338293735E-2</c:v>
                </c:pt>
                <c:pt idx="1839">
                  <c:v>1.3046339773682657E-2</c:v>
                </c:pt>
                <c:pt idx="1840">
                  <c:v>1.3045080978950727E-2</c:v>
                </c:pt>
                <c:pt idx="1841">
                  <c:v>1.3043836005563737E-2</c:v>
                </c:pt>
                <c:pt idx="1842">
                  <c:v>1.3042604904988341E-2</c:v>
                </c:pt>
                <c:pt idx="1843">
                  <c:v>1.3041387728690327E-2</c:v>
                </c:pt>
                <c:pt idx="1844">
                  <c:v>1.3040184528136356E-2</c:v>
                </c:pt>
                <c:pt idx="1845">
                  <c:v>1.3038995354792211E-2</c:v>
                </c:pt>
                <c:pt idx="1846">
                  <c:v>1.3037665701005594E-2</c:v>
                </c:pt>
                <c:pt idx="1847">
                  <c:v>1.3036503759477985E-2</c:v>
                </c:pt>
                <c:pt idx="1848">
                  <c:v>1.3035355995367417E-2</c:v>
                </c:pt>
                <c:pt idx="1849">
                  <c:v>1.3034222460139537E-2</c:v>
                </c:pt>
                <c:pt idx="1850">
                  <c:v>1.3033737767289952E-2</c:v>
                </c:pt>
                <c:pt idx="1851">
                  <c:v>1.3032157768262194E-2</c:v>
                </c:pt>
                <c:pt idx="1852">
                  <c:v>1.3031068226453247E-2</c:v>
                </c:pt>
                <c:pt idx="1853">
                  <c:v>1.3029993123586514E-2</c:v>
                </c:pt>
                <c:pt idx="1854">
                  <c:v>1.3028932511132131E-2</c:v>
                </c:pt>
                <c:pt idx="1855">
                  <c:v>1.3027886440555015E-2</c:v>
                </c:pt>
                <c:pt idx="1856">
                  <c:v>1.302685496332443E-2</c:v>
                </c:pt>
                <c:pt idx="1857">
                  <c:v>1.3025838130905295E-2</c:v>
                </c:pt>
                <c:pt idx="1858">
                  <c:v>1.3024835994768611E-2</c:v>
                </c:pt>
                <c:pt idx="1859">
                  <c:v>1.3023681018719554E-2</c:v>
                </c:pt>
                <c:pt idx="1860">
                  <c:v>1.302270739790745E-2</c:v>
                </c:pt>
                <c:pt idx="1861">
                  <c:v>1.3021748623563137E-2</c:v>
                </c:pt>
                <c:pt idx="1862">
                  <c:v>1.3020804747154896E-2</c:v>
                </c:pt>
                <c:pt idx="1863">
                  <c:v>1.301987582014837E-2</c:v>
                </c:pt>
                <c:pt idx="1864">
                  <c:v>1.3018961894010085E-2</c:v>
                </c:pt>
                <c:pt idx="1865">
                  <c:v>1.3018063020207441E-2</c:v>
                </c:pt>
                <c:pt idx="1866">
                  <c:v>1.3017179250205207E-2</c:v>
                </c:pt>
                <c:pt idx="1867">
                  <c:v>1.3016310635472539E-2</c:v>
                </c:pt>
                <c:pt idx="1868">
                  <c:v>1.3015280309569555E-2</c:v>
                </c:pt>
                <c:pt idx="1869">
                  <c:v>1.3014441090565931E-2</c:v>
                </c:pt>
                <c:pt idx="1870">
                  <c:v>1.3013617177001002E-2</c:v>
                </c:pt>
                <c:pt idx="1871">
                  <c:v>1.3012808620342931E-2</c:v>
                </c:pt>
                <c:pt idx="1872">
                  <c:v>1.3012378020445164E-2</c:v>
                </c:pt>
                <c:pt idx="1873">
                  <c:v>1.3011602504709188E-2</c:v>
                </c:pt>
                <c:pt idx="1874">
                  <c:v>1.3010842508752585E-2</c:v>
                </c:pt>
                <c:pt idx="1875">
                  <c:v>1.3010098084043752E-2</c:v>
                </c:pt>
                <c:pt idx="1876">
                  <c:v>1.3009183582075859E-2</c:v>
                </c:pt>
                <c:pt idx="1877">
                  <c:v>1.3008469350739807E-2</c:v>
                </c:pt>
                <c:pt idx="1878">
                  <c:v>1.3007770840817376E-2</c:v>
                </c:pt>
                <c:pt idx="1879">
                  <c:v>1.3007088103776846E-2</c:v>
                </c:pt>
                <c:pt idx="1880">
                  <c:v>1.30064211910865E-2</c:v>
                </c:pt>
                <c:pt idx="1881">
                  <c:v>1.3005961414336974E-2</c:v>
                </c:pt>
                <c:pt idx="1882">
                  <c:v>1.3005327429534058E-2</c:v>
                </c:pt>
                <c:pt idx="1883">
                  <c:v>1.3004709427743446E-2</c:v>
                </c:pt>
                <c:pt idx="1884">
                  <c:v>1.3004107460434403E-2</c:v>
                </c:pt>
                <c:pt idx="1885">
                  <c:v>1.3003521579081405E-2</c:v>
                </c:pt>
                <c:pt idx="1886">
                  <c:v>1.3002951835153717E-2</c:v>
                </c:pt>
                <c:pt idx="1887">
                  <c:v>1.3002398280123208E-2</c:v>
                </c:pt>
                <c:pt idx="1888">
                  <c:v>1.3001860965463486E-2</c:v>
                </c:pt>
                <c:pt idx="1889">
                  <c:v>1.3001339942644683E-2</c:v>
                </c:pt>
                <c:pt idx="1890">
                  <c:v>1.3000835263137802E-2</c:v>
                </c:pt>
                <c:pt idx="1891">
                  <c:v>1.300034697841819E-2</c:v>
                </c:pt>
                <c:pt idx="1892">
                  <c:v>1.2999875139957711E-2</c:v>
                </c:pt>
                <c:pt idx="1893">
                  <c:v>1.2999419799228243E-2</c:v>
                </c:pt>
                <c:pt idx="1894">
                  <c:v>1.2998981007702519E-2</c:v>
                </c:pt>
                <c:pt idx="1895">
                  <c:v>1.2998558816853282E-2</c:v>
                </c:pt>
                <c:pt idx="1896">
                  <c:v>1.2998153278155008E-2</c:v>
                </c:pt>
                <c:pt idx="1897">
                  <c:v>1.2997764443081303E-2</c:v>
                </c:pt>
                <c:pt idx="1898">
                  <c:v>1.2997181402015499E-2</c:v>
                </c:pt>
                <c:pt idx="1899">
                  <c:v>1.2996824931270707E-2</c:v>
                </c:pt>
                <c:pt idx="1900">
                  <c:v>1.2996485314289138E-2</c:v>
                </c:pt>
                <c:pt idx="1901">
                  <c:v>1.2996162602539945E-2</c:v>
                </c:pt>
                <c:pt idx="1902">
                  <c:v>1.2995856847494927E-2</c:v>
                </c:pt>
                <c:pt idx="1903">
                  <c:v>1.2995785091272759E-2</c:v>
                </c:pt>
                <c:pt idx="1904">
                  <c:v>1.2995514622839023E-2</c:v>
                </c:pt>
                <c:pt idx="1905">
                  <c:v>1.2995261269823066E-2</c:v>
                </c:pt>
                <c:pt idx="1906">
                  <c:v>1.2995025083701969E-2</c:v>
                </c:pt>
                <c:pt idx="1907">
                  <c:v>1.2994806115949345E-2</c:v>
                </c:pt>
                <c:pt idx="1908">
                  <c:v>1.2994604418042273E-2</c:v>
                </c:pt>
                <c:pt idx="1909">
                  <c:v>1.2994420041456969E-2</c:v>
                </c:pt>
                <c:pt idx="1910">
                  <c:v>1.299425303766704E-2</c:v>
                </c:pt>
                <c:pt idx="1911">
                  <c:v>1.2993649860830736E-2</c:v>
                </c:pt>
                <c:pt idx="1912">
                  <c:v>1.299351525114556E-2</c:v>
                </c:pt>
                <c:pt idx="1913">
                  <c:v>1.2993398160070058E-2</c:v>
                </c:pt>
                <c:pt idx="1914">
                  <c:v>1.2993298639079498E-2</c:v>
                </c:pt>
                <c:pt idx="1915">
                  <c:v>1.2993216739645597E-2</c:v>
                </c:pt>
                <c:pt idx="1916">
                  <c:v>1.2993152513240958E-2</c:v>
                </c:pt>
                <c:pt idx="1917">
                  <c:v>1.2993106011343514E-2</c:v>
                </c:pt>
                <c:pt idx="1918">
                  <c:v>1.2993077285424981E-2</c:v>
                </c:pt>
                <c:pt idx="1919">
                  <c:v>1.2993066386958851E-2</c:v>
                </c:pt>
                <c:pt idx="1920">
                  <c:v>1.2992835330408748E-2</c:v>
                </c:pt>
                <c:pt idx="1921">
                  <c:v>1.2992858950137843E-2</c:v>
                </c:pt>
                <c:pt idx="1922">
                  <c:v>1.2992900547421662E-2</c:v>
                </c:pt>
                <c:pt idx="1923">
                  <c:v>1.2992960173732741E-2</c:v>
                </c:pt>
                <c:pt idx="1924">
                  <c:v>1.2993767955485661E-2</c:v>
                </c:pt>
                <c:pt idx="1925">
                  <c:v>1.2993867720944165E-2</c:v>
                </c:pt>
                <c:pt idx="1926">
                  <c:v>1.2993985682849625E-2</c:v>
                </c:pt>
                <c:pt idx="1927">
                  <c:v>1.2994121892680866E-2</c:v>
                </c:pt>
                <c:pt idx="1928">
                  <c:v>1.299427640192192E-2</c:v>
                </c:pt>
                <c:pt idx="1929">
                  <c:v>1.2994199182898569E-2</c:v>
                </c:pt>
                <c:pt idx="1930">
                  <c:v>1.2994389114378344E-2</c:v>
                </c:pt>
                <c:pt idx="1931">
                  <c:v>1.2994597495367292E-2</c:v>
                </c:pt>
                <c:pt idx="1932">
                  <c:v>1.2994824377343355E-2</c:v>
                </c:pt>
                <c:pt idx="1933">
                  <c:v>1.2995325241069626E-2</c:v>
                </c:pt>
                <c:pt idx="1934">
                  <c:v>1.299559062786043E-2</c:v>
                </c:pt>
                <c:pt idx="1935">
                  <c:v>1.2995874674429305E-2</c:v>
                </c:pt>
                <c:pt idx="1936">
                  <c:v>1.2996177432258546E-2</c:v>
                </c:pt>
                <c:pt idx="1937">
                  <c:v>1.2996498952831321E-2</c:v>
                </c:pt>
                <c:pt idx="1938">
                  <c:v>1.2996839287631663E-2</c:v>
                </c:pt>
                <c:pt idx="1939">
                  <c:v>1.2997198488141869E-2</c:v>
                </c:pt>
                <c:pt idx="1940">
                  <c:v>1.2997576605846842E-2</c:v>
                </c:pt>
                <c:pt idx="1941">
                  <c:v>1.2997973692230616E-2</c:v>
                </c:pt>
                <c:pt idx="1942">
                  <c:v>1.2998389798777226E-2</c:v>
                </c:pt>
                <c:pt idx="1943">
                  <c:v>1.2998824976970707E-2</c:v>
                </c:pt>
                <c:pt idx="1944">
                  <c:v>1.2999279278297698E-2</c:v>
                </c:pt>
                <c:pt idx="1945">
                  <c:v>1.2999752754241369E-2</c:v>
                </c:pt>
                <c:pt idx="1946">
                  <c:v>1.3000245456290093E-2</c:v>
                </c:pt>
                <c:pt idx="1947">
                  <c:v>1.3000757435926172E-2</c:v>
                </c:pt>
                <c:pt idx="1948">
                  <c:v>1.3001288744638849E-2</c:v>
                </c:pt>
                <c:pt idx="1949">
                  <c:v>1.300183943391303E-2</c:v>
                </c:pt>
                <c:pt idx="1950">
                  <c:v>1.3002130610290354E-2</c:v>
                </c:pt>
                <c:pt idx="1951">
                  <c:v>1.300271879254139E-2</c:v>
                </c:pt>
                <c:pt idx="1952">
                  <c:v>1.300332650543151E-2</c:v>
                </c:pt>
                <c:pt idx="1953">
                  <c:v>1.3003953800448321E-2</c:v>
                </c:pt>
                <c:pt idx="1954">
                  <c:v>1.3004600729077668E-2</c:v>
                </c:pt>
                <c:pt idx="1955">
                  <c:v>1.300555344464677E-2</c:v>
                </c:pt>
                <c:pt idx="1956">
                  <c:v>1.3006241239504359E-2</c:v>
                </c:pt>
                <c:pt idx="1957">
                  <c:v>1.3006948826827007E-2</c:v>
                </c:pt>
                <c:pt idx="1958">
                  <c:v>1.300767625810483E-2</c:v>
                </c:pt>
                <c:pt idx="1959">
                  <c:v>1.3008423584828812E-2</c:v>
                </c:pt>
                <c:pt idx="1960">
                  <c:v>1.3009134007048126E-2</c:v>
                </c:pt>
                <c:pt idx="1961">
                  <c:v>1.300974936941875E-2</c:v>
                </c:pt>
                <c:pt idx="1962">
                  <c:v>1.3010267686862498E-2</c:v>
                </c:pt>
                <c:pt idx="1963">
                  <c:v>1.3010202790233905E-2</c:v>
                </c:pt>
                <c:pt idx="1964">
                  <c:v>1.3010541965270406E-2</c:v>
                </c:pt>
                <c:pt idx="1965">
                  <c:v>1.3010775973470778E-2</c:v>
                </c:pt>
                <c:pt idx="1966">
                  <c:v>1.3010902767081944E-2</c:v>
                </c:pt>
                <c:pt idx="1967">
                  <c:v>1.3011119763376421E-2</c:v>
                </c:pt>
                <c:pt idx="1968">
                  <c:v>1.3010803888381162E-2</c:v>
                </c:pt>
                <c:pt idx="1969">
                  <c:v>1.3010580337852851E-2</c:v>
                </c:pt>
                <c:pt idx="1970">
                  <c:v>1.3010241038858616E-2</c:v>
                </c:pt>
                <c:pt idx="1971">
                  <c:v>1.3009783919346596E-2</c:v>
                </c:pt>
                <c:pt idx="1972">
                  <c:v>1.3009018615427333E-2</c:v>
                </c:pt>
                <c:pt idx="1973">
                  <c:v>1.3008378215931203E-2</c:v>
                </c:pt>
                <c:pt idx="1974">
                  <c:v>1.3007731358872499E-2</c:v>
                </c:pt>
                <c:pt idx="1975">
                  <c:v>1.3007078034850203E-2</c:v>
                </c:pt>
                <c:pt idx="1976">
                  <c:v>1.300734951112322E-2</c:v>
                </c:pt>
                <c:pt idx="1977">
                  <c:v>1.3006680778438673E-2</c:v>
                </c:pt>
                <c:pt idx="1978">
                  <c:v>1.3006005546064828E-2</c:v>
                </c:pt>
                <c:pt idx="1979">
                  <c:v>1.3004562432313705E-2</c:v>
                </c:pt>
                <c:pt idx="1980">
                  <c:v>1.3004082794364527E-2</c:v>
                </c:pt>
                <c:pt idx="1981">
                  <c:v>1.3003389485580078E-2</c:v>
                </c:pt>
                <c:pt idx="1982">
                  <c:v>1.3002689642212645E-2</c:v>
                </c:pt>
                <c:pt idx="1983">
                  <c:v>1.3001983254861396E-2</c:v>
                </c:pt>
                <c:pt idx="1984">
                  <c:v>1.3001270314124619E-2</c:v>
                </c:pt>
                <c:pt idx="1985">
                  <c:v>1.3001096138301103E-2</c:v>
                </c:pt>
                <c:pt idx="1986">
                  <c:v>1.3000368569914289E-2</c:v>
                </c:pt>
                <c:pt idx="1987">
                  <c:v>1.2999634417214806E-2</c:v>
                </c:pt>
                <c:pt idx="1988">
                  <c:v>1.299889367079911E-2</c:v>
                </c:pt>
                <c:pt idx="1989">
                  <c:v>1.2998146321267064E-2</c:v>
                </c:pt>
                <c:pt idx="1990">
                  <c:v>1.2997392359216823E-2</c:v>
                </c:pt>
                <c:pt idx="1991">
                  <c:v>1.2996631775243999E-2</c:v>
                </c:pt>
                <c:pt idx="1992">
                  <c:v>1.299586455994845E-2</c:v>
                </c:pt>
                <c:pt idx="1993">
                  <c:v>1.2994557393888231E-2</c:v>
                </c:pt>
                <c:pt idx="1994">
                  <c:v>1.299431019777756E-2</c:v>
                </c:pt>
                <c:pt idx="1995">
                  <c:v>1.2993523032099389E-2</c:v>
                </c:pt>
                <c:pt idx="1996">
                  <c:v>1.2992729197490277E-2</c:v>
                </c:pt>
                <c:pt idx="1997">
                  <c:v>1.2991928684545835E-2</c:v>
                </c:pt>
                <c:pt idx="1998">
                  <c:v>1.2991121483867621E-2</c:v>
                </c:pt>
                <c:pt idx="1999">
                  <c:v>1.2990307586051244E-2</c:v>
                </c:pt>
                <c:pt idx="2000">
                  <c:v>1.2989486981696562E-2</c:v>
                </c:pt>
                <c:pt idx="2001">
                  <c:v>1.2988659661401739E-2</c:v>
                </c:pt>
                <c:pt idx="2002">
                  <c:v>1.2987306034341123E-2</c:v>
                </c:pt>
                <c:pt idx="2003">
                  <c:v>1.2986466793030831E-2</c:v>
                </c:pt>
                <c:pt idx="2004">
                  <c:v>1.2985620810312227E-2</c:v>
                </c:pt>
                <c:pt idx="2005">
                  <c:v>1.2984768076784482E-2</c:v>
                </c:pt>
                <c:pt idx="2006">
                  <c:v>1.298442199175676E-2</c:v>
                </c:pt>
                <c:pt idx="2007">
                  <c:v>1.2983554178383257E-2</c:v>
                </c:pt>
                <c:pt idx="2008">
                  <c:v>1.2982679583259275E-2</c:v>
                </c:pt>
                <c:pt idx="2009">
                  <c:v>1.2981798196982121E-2</c:v>
                </c:pt>
                <c:pt idx="2010">
                  <c:v>1.2980910010149954E-2</c:v>
                </c:pt>
                <c:pt idx="2011">
                  <c:v>1.2980015013361783E-2</c:v>
                </c:pt>
                <c:pt idx="2012">
                  <c:v>1.2979113197217469E-2</c:v>
                </c:pt>
                <c:pt idx="2013">
                  <c:v>1.2978204552316021E-2</c:v>
                </c:pt>
                <c:pt idx="2014">
                  <c:v>1.2977289069253897E-2</c:v>
                </c:pt>
                <c:pt idx="2015">
                  <c:v>1.2975700833500525E-2</c:v>
                </c:pt>
                <c:pt idx="2016">
                  <c:v>1.2974773745344947E-2</c:v>
                </c:pt>
                <c:pt idx="2017">
                  <c:v>1.2973839794491404E-2</c:v>
                </c:pt>
                <c:pt idx="2018">
                  <c:v>1.2972898971540303E-2</c:v>
                </c:pt>
                <c:pt idx="2019">
                  <c:v>1.2971214430226511E-2</c:v>
                </c:pt>
                <c:pt idx="2020">
                  <c:v>1.2970749133624742E-2</c:v>
                </c:pt>
                <c:pt idx="2021">
                  <c:v>1.2969947257724403E-2</c:v>
                </c:pt>
                <c:pt idx="2022">
                  <c:v>1.2968812248033049E-2</c:v>
                </c:pt>
                <c:pt idx="2023">
                  <c:v>1.2967833423872862E-2</c:v>
                </c:pt>
                <c:pt idx="2024">
                  <c:v>1.2966847666270723E-2</c:v>
                </c:pt>
                <c:pt idx="2025">
                  <c:v>1.2965854965826678E-2</c:v>
                </c:pt>
                <c:pt idx="2026">
                  <c:v>1.2964855313139017E-2</c:v>
                </c:pt>
                <c:pt idx="2027">
                  <c:v>1.2963848698811302E-2</c:v>
                </c:pt>
                <c:pt idx="2028">
                  <c:v>1.2962994488826396E-2</c:v>
                </c:pt>
                <c:pt idx="2029">
                  <c:v>1.2961973385884196E-2</c:v>
                </c:pt>
                <c:pt idx="2030">
                  <c:v>1.2960945292180982E-2</c:v>
                </c:pt>
                <c:pt idx="2031">
                  <c:v>1.2959910198318186E-2</c:v>
                </c:pt>
                <c:pt idx="2032">
                  <c:v>1.2958710873551559E-2</c:v>
                </c:pt>
                <c:pt idx="2033">
                  <c:v>1.2957662291981854E-2</c:v>
                </c:pt>
                <c:pt idx="2034">
                  <c:v>1.2956303788327668E-2</c:v>
                </c:pt>
                <c:pt idx="2035">
                  <c:v>1.295554403712418E-2</c:v>
                </c:pt>
                <c:pt idx="2036">
                  <c:v>1.2954474345040698E-2</c:v>
                </c:pt>
                <c:pt idx="2037">
                  <c:v>1.2953552105391253E-2</c:v>
                </c:pt>
                <c:pt idx="2038">
                  <c:v>1.2952467747215828E-2</c:v>
                </c:pt>
                <c:pt idx="2039">
                  <c:v>1.295137631368358E-2</c:v>
                </c:pt>
                <c:pt idx="2040">
                  <c:v>1.2950277795395941E-2</c:v>
                </c:pt>
                <c:pt idx="2041">
                  <c:v>1.2949172182951735E-2</c:v>
                </c:pt>
                <c:pt idx="2042">
                  <c:v>1.2948059466953264E-2</c:v>
                </c:pt>
                <c:pt idx="2043">
                  <c:v>1.2946939638001089E-2</c:v>
                </c:pt>
                <c:pt idx="2044">
                  <c:v>1.2945812686694902E-2</c:v>
                </c:pt>
                <c:pt idx="2045">
                  <c:v>1.2944678603637003E-2</c:v>
                </c:pt>
                <c:pt idx="2046">
                  <c:v>1.2943537379427956E-2</c:v>
                </c:pt>
                <c:pt idx="2047">
                  <c:v>1.2942389004669192E-2</c:v>
                </c:pt>
                <c:pt idx="2048">
                  <c:v>1.2941233469959535E-2</c:v>
                </c:pt>
                <c:pt idx="2049">
                  <c:v>1.2940070765903023E-2</c:v>
                </c:pt>
                <c:pt idx="2050">
                  <c:v>1.2938900883098479E-2</c:v>
                </c:pt>
                <c:pt idx="2051">
                  <c:v>1.2937723812148205E-2</c:v>
                </c:pt>
                <c:pt idx="2052">
                  <c:v>1.2936539543652762E-2</c:v>
                </c:pt>
                <c:pt idx="2053">
                  <c:v>1.2935348068214451E-2</c:v>
                </c:pt>
                <c:pt idx="2054">
                  <c:v>1.2934004266090999E-2</c:v>
                </c:pt>
                <c:pt idx="2055">
                  <c:v>1.293279890970311E-2</c:v>
                </c:pt>
                <c:pt idx="2056">
                  <c:v>1.2931586319102873E-2</c:v>
                </c:pt>
                <c:pt idx="2057">
                  <c:v>1.2930366484892089E-2</c:v>
                </c:pt>
                <c:pt idx="2058">
                  <c:v>1.2929282257920397E-2</c:v>
                </c:pt>
                <c:pt idx="2059">
                  <c:v>1.2928047343452322E-2</c:v>
                </c:pt>
                <c:pt idx="2060">
                  <c:v>1.2926805156250526E-2</c:v>
                </c:pt>
                <c:pt idx="2061">
                  <c:v>1.2925555686917311E-2</c:v>
                </c:pt>
                <c:pt idx="2062">
                  <c:v>1.2924298926054107E-2</c:v>
                </c:pt>
                <c:pt idx="2063">
                  <c:v>1.2923034864264084E-2</c:v>
                </c:pt>
                <c:pt idx="2064">
                  <c:v>1.2921763492147803E-2</c:v>
                </c:pt>
                <c:pt idx="2065">
                  <c:v>1.2920484800307566E-2</c:v>
                </c:pt>
                <c:pt idx="2066">
                  <c:v>1.2919198779345669E-2</c:v>
                </c:pt>
                <c:pt idx="2067">
                  <c:v>1.291776767661237E-2</c:v>
                </c:pt>
                <c:pt idx="2068">
                  <c:v>1.2916467542412512E-2</c:v>
                </c:pt>
                <c:pt idx="2069">
                  <c:v>1.2915160051829017E-2</c:v>
                </c:pt>
                <c:pt idx="2070">
                  <c:v>1.2913845195461056E-2</c:v>
                </c:pt>
                <c:pt idx="2071">
                  <c:v>1.2912333471088121E-2</c:v>
                </c:pt>
                <c:pt idx="2072">
                  <c:v>1.2911002799254301E-2</c:v>
                </c:pt>
                <c:pt idx="2073">
                  <c:v>1.2909664732103594E-2</c:v>
                </c:pt>
                <c:pt idx="2074">
                  <c:v>1.2908319260236048E-2</c:v>
                </c:pt>
                <c:pt idx="2075">
                  <c:v>1.2906966374256101E-2</c:v>
                </c:pt>
                <c:pt idx="2076">
                  <c:v>1.2905473544538637E-2</c:v>
                </c:pt>
                <c:pt idx="2077">
                  <c:v>1.2904106383753167E-2</c:v>
                </c:pt>
                <c:pt idx="2078">
                  <c:v>1.2902731781594845E-2</c:v>
                </c:pt>
                <c:pt idx="2079">
                  <c:v>1.2901349728668521E-2</c:v>
                </c:pt>
                <c:pt idx="2080">
                  <c:v>1.2900220539229719E-2</c:v>
                </c:pt>
                <c:pt idx="2081">
                  <c:v>1.2898822385788869E-2</c:v>
                </c:pt>
                <c:pt idx="2082">
                  <c:v>1.2897416751522495E-2</c:v>
                </c:pt>
                <c:pt idx="2083">
                  <c:v>1.2896003627033765E-2</c:v>
                </c:pt>
                <c:pt idx="2084">
                  <c:v>1.2894455214842131E-2</c:v>
                </c:pt>
                <c:pt idx="2085">
                  <c:v>1.2892618420846109E-2</c:v>
                </c:pt>
                <c:pt idx="2086">
                  <c:v>1.2891181209844471E-2</c:v>
                </c:pt>
                <c:pt idx="2087">
                  <c:v>1.2889736469280804E-2</c:v>
                </c:pt>
                <c:pt idx="2088">
                  <c:v>1.288840944620784E-2</c:v>
                </c:pt>
                <c:pt idx="2089">
                  <c:v>1.2886949025148971E-2</c:v>
                </c:pt>
                <c:pt idx="2090">
                  <c:v>1.2885481045403383E-2</c:v>
                </c:pt>
                <c:pt idx="2091">
                  <c:v>1.288400549757685E-2</c:v>
                </c:pt>
                <c:pt idx="2092">
                  <c:v>1.2882522372270805E-2</c:v>
                </c:pt>
                <c:pt idx="2093">
                  <c:v>1.2881031660090152E-2</c:v>
                </c:pt>
                <c:pt idx="2094">
                  <c:v>1.2879533351636323E-2</c:v>
                </c:pt>
                <c:pt idx="2095">
                  <c:v>1.2878027437515963E-2</c:v>
                </c:pt>
                <c:pt idx="2096">
                  <c:v>1.2876513908330504E-2</c:v>
                </c:pt>
                <c:pt idx="2097">
                  <c:v>1.2874992754684849E-2</c:v>
                </c:pt>
                <c:pt idx="2098">
                  <c:v>1.287346396718304E-2</c:v>
                </c:pt>
                <c:pt idx="2099">
                  <c:v>1.2871927536425637E-2</c:v>
                </c:pt>
                <c:pt idx="2100">
                  <c:v>1.2870383453021892E-2</c:v>
                </c:pt>
                <c:pt idx="2101">
                  <c:v>1.2868831707570628E-2</c:v>
                </c:pt>
                <c:pt idx="2102">
                  <c:v>1.2867272290679358E-2</c:v>
                </c:pt>
                <c:pt idx="2103">
                  <c:v>1.2865705192952121E-2</c:v>
                </c:pt>
                <c:pt idx="2104">
                  <c:v>1.2864130404989481E-2</c:v>
                </c:pt>
                <c:pt idx="2105">
                  <c:v>1.2862547917399816E-2</c:v>
                </c:pt>
                <c:pt idx="2106">
                  <c:v>1.2860843284983828E-2</c:v>
                </c:pt>
                <c:pt idx="2107">
                  <c:v>1.2859245980008949E-2</c:v>
                </c:pt>
                <c:pt idx="2108">
                  <c:v>1.2857640948155591E-2</c:v>
                </c:pt>
                <c:pt idx="2109">
                  <c:v>1.2856028180031707E-2</c:v>
                </c:pt>
                <c:pt idx="2110">
                  <c:v>1.2854855290595928E-2</c:v>
                </c:pt>
                <c:pt idx="2111">
                  <c:v>1.2852890773500478E-2</c:v>
                </c:pt>
                <c:pt idx="2112">
                  <c:v>1.2851254125432972E-2</c:v>
                </c:pt>
                <c:pt idx="2113">
                  <c:v>1.2849609702571613E-2</c:v>
                </c:pt>
                <c:pt idx="2114">
                  <c:v>1.2847957495522179E-2</c:v>
                </c:pt>
                <c:pt idx="2115">
                  <c:v>1.2846297494889573E-2</c:v>
                </c:pt>
                <c:pt idx="2116">
                  <c:v>1.2844629691279575E-2</c:v>
                </c:pt>
                <c:pt idx="2117">
                  <c:v>1.2842954075294479E-2</c:v>
                </c:pt>
                <c:pt idx="2118">
                  <c:v>1.2841270637541804E-2</c:v>
                </c:pt>
                <c:pt idx="2119">
                  <c:v>1.2839366448425871E-2</c:v>
                </c:pt>
                <c:pt idx="2120">
                  <c:v>1.2837668583427053E-2</c:v>
                </c:pt>
                <c:pt idx="2121">
                  <c:v>1.2835962870360262E-2</c:v>
                </c:pt>
                <c:pt idx="2122">
                  <c:v>1.2834249299830347E-2</c:v>
                </c:pt>
                <c:pt idx="2123">
                  <c:v>1.2832527862443044E-2</c:v>
                </c:pt>
                <c:pt idx="2124">
                  <c:v>1.2830798548805866E-2</c:v>
                </c:pt>
                <c:pt idx="2125">
                  <c:v>1.2829061349523663E-2</c:v>
                </c:pt>
                <c:pt idx="2126">
                  <c:v>1.282731625520217E-2</c:v>
                </c:pt>
                <c:pt idx="2127">
                  <c:v>1.2825563256448014E-2</c:v>
                </c:pt>
                <c:pt idx="2128">
                  <c:v>1.2823701431224273E-2</c:v>
                </c:pt>
                <c:pt idx="2129">
                  <c:v>1.2821933225992602E-2</c:v>
                </c:pt>
                <c:pt idx="2130">
                  <c:v>1.2820157089089431E-2</c:v>
                </c:pt>
                <c:pt idx="2131">
                  <c:v>1.2818373011122722E-2</c:v>
                </c:pt>
                <c:pt idx="2132">
                  <c:v>1.2816875962259382E-2</c:v>
                </c:pt>
                <c:pt idx="2133">
                  <c:v>1.2815074070622615E-2</c:v>
                </c:pt>
                <c:pt idx="2134">
                  <c:v>1.2813264206906327E-2</c:v>
                </c:pt>
                <c:pt idx="2135">
                  <c:v>1.2811446361715429E-2</c:v>
                </c:pt>
                <c:pt idx="2136">
                  <c:v>1.2809524801225065E-2</c:v>
                </c:pt>
                <c:pt idx="2137">
                  <c:v>1.280769160324835E-2</c:v>
                </c:pt>
                <c:pt idx="2138">
                  <c:v>1.2805850396560577E-2</c:v>
                </c:pt>
                <c:pt idx="2139">
                  <c:v>1.2804001171772333E-2</c:v>
                </c:pt>
                <c:pt idx="2140">
                  <c:v>1.280214391948894E-2</c:v>
                </c:pt>
                <c:pt idx="2141">
                  <c:v>1.2800371153576144E-2</c:v>
                </c:pt>
                <c:pt idx="2142">
                  <c:v>1.2798497175045531E-2</c:v>
                </c:pt>
                <c:pt idx="2143">
                  <c:v>1.279661513989259E-2</c:v>
                </c:pt>
                <c:pt idx="2144">
                  <c:v>1.2794725038725707E-2</c:v>
                </c:pt>
                <c:pt idx="2145">
                  <c:v>1.279282686214718E-2</c:v>
                </c:pt>
                <c:pt idx="2146">
                  <c:v>1.2790920600767997E-2</c:v>
                </c:pt>
                <c:pt idx="2147">
                  <c:v>1.2789006245193935E-2</c:v>
                </c:pt>
                <c:pt idx="2148">
                  <c:v>1.2787083786030769E-2</c:v>
                </c:pt>
                <c:pt idx="2149">
                  <c:v>1.2785153213886012E-2</c:v>
                </c:pt>
                <c:pt idx="2150">
                  <c:v>1.2783214519367177E-2</c:v>
                </c:pt>
                <c:pt idx="2151">
                  <c:v>1.2781267693081778E-2</c:v>
                </c:pt>
                <c:pt idx="2152">
                  <c:v>1.2779312725637329E-2</c:v>
                </c:pt>
                <c:pt idx="2153">
                  <c:v>1.2777349607637864E-2</c:v>
                </c:pt>
                <c:pt idx="2154">
                  <c:v>1.2775378329696113E-2</c:v>
                </c:pt>
                <c:pt idx="2155">
                  <c:v>1.2773398882415245E-2</c:v>
                </c:pt>
                <c:pt idx="2156">
                  <c:v>1.2771411256405376E-2</c:v>
                </c:pt>
                <c:pt idx="2157">
                  <c:v>1.2769415442272286E-2</c:v>
                </c:pt>
                <c:pt idx="2158">
                  <c:v>1.2767329968569489E-2</c:v>
                </c:pt>
                <c:pt idx="2159">
                  <c:v>1.2765318409217873E-2</c:v>
                </c:pt>
                <c:pt idx="2160">
                  <c:v>1.2763298634515219E-2</c:v>
                </c:pt>
                <c:pt idx="2161">
                  <c:v>1.2761270635073874E-2</c:v>
                </c:pt>
                <c:pt idx="2162">
                  <c:v>1.2759313221039698E-2</c:v>
                </c:pt>
                <c:pt idx="2163">
                  <c:v>1.2757268080935474E-2</c:v>
                </c:pt>
                <c:pt idx="2164">
                  <c:v>1.2755214686963227E-2</c:v>
                </c:pt>
                <c:pt idx="2165">
                  <c:v>1.2753153029732206E-2</c:v>
                </c:pt>
                <c:pt idx="2166">
                  <c:v>1.2751083099850794E-2</c:v>
                </c:pt>
                <c:pt idx="2167">
                  <c:v>1.2749004887926504E-2</c:v>
                </c:pt>
                <c:pt idx="2168">
                  <c:v>1.2746918384567721E-2</c:v>
                </c:pt>
                <c:pt idx="2169">
                  <c:v>1.2744823580382822E-2</c:v>
                </c:pt>
                <c:pt idx="2170">
                  <c:v>1.2742720465981062E-2</c:v>
                </c:pt>
                <c:pt idx="2171">
                  <c:v>1.2740463333178909E-2</c:v>
                </c:pt>
                <c:pt idx="2172">
                  <c:v>1.2738344913206134E-2</c:v>
                </c:pt>
                <c:pt idx="2173">
                  <c:v>1.2736218156748969E-2</c:v>
                </c:pt>
                <c:pt idx="2174">
                  <c:v>1.2734083054415812E-2</c:v>
                </c:pt>
                <c:pt idx="2175">
                  <c:v>1.2731939596815067E-2</c:v>
                </c:pt>
                <c:pt idx="2176">
                  <c:v>1.2729787774556023E-2</c:v>
                </c:pt>
                <c:pt idx="2177">
                  <c:v>1.2727627578248857E-2</c:v>
                </c:pt>
                <c:pt idx="2178">
                  <c:v>1.2725458998501971E-2</c:v>
                </c:pt>
                <c:pt idx="2179">
                  <c:v>1.2723282025927318E-2</c:v>
                </c:pt>
                <c:pt idx="2180">
                  <c:v>1.2721029784810755E-2</c:v>
                </c:pt>
                <c:pt idx="2181">
                  <c:v>1.2718836678345783E-2</c:v>
                </c:pt>
                <c:pt idx="2182">
                  <c:v>1.2716635151834131E-2</c:v>
                </c:pt>
                <c:pt idx="2183">
                  <c:v>1.2714425195887349E-2</c:v>
                </c:pt>
                <c:pt idx="2184">
                  <c:v>1.2712399032488346E-2</c:v>
                </c:pt>
                <c:pt idx="2185">
                  <c:v>1.2710170137902058E-2</c:v>
                </c:pt>
                <c:pt idx="2186">
                  <c:v>1.2707932782842575E-2</c:v>
                </c:pt>
                <c:pt idx="2187">
                  <c:v>1.2705686957922629E-2</c:v>
                </c:pt>
                <c:pt idx="2188">
                  <c:v>1.2703371381964999E-2</c:v>
                </c:pt>
                <c:pt idx="2189">
                  <c:v>1.2701109276947412E-2</c:v>
                </c:pt>
                <c:pt idx="2190">
                  <c:v>1.2698838674855131E-2</c:v>
                </c:pt>
                <c:pt idx="2191">
                  <c:v>1.2696559566297866E-2</c:v>
                </c:pt>
                <c:pt idx="2192">
                  <c:v>1.2694271941886206E-2</c:v>
                </c:pt>
                <c:pt idx="2193">
                  <c:v>1.2692033615479041E-2</c:v>
                </c:pt>
                <c:pt idx="2194">
                  <c:v>1.2689728238612244E-2</c:v>
                </c:pt>
                <c:pt idx="2195">
                  <c:v>1.2687414316765939E-2</c:v>
                </c:pt>
                <c:pt idx="2196">
                  <c:v>1.2685091840549379E-2</c:v>
                </c:pt>
                <c:pt idx="2197">
                  <c:v>1.2682760800574421E-2</c:v>
                </c:pt>
                <c:pt idx="2198">
                  <c:v>1.2680421187451184E-2</c:v>
                </c:pt>
                <c:pt idx="2199">
                  <c:v>1.2678072991791526E-2</c:v>
                </c:pt>
                <c:pt idx="2200">
                  <c:v>1.267571620420296E-2</c:v>
                </c:pt>
                <c:pt idx="2201">
                  <c:v>1.2673350815300822E-2</c:v>
                </c:pt>
                <c:pt idx="2202">
                  <c:v>1.2670976815691752E-2</c:v>
                </c:pt>
                <c:pt idx="2203">
                  <c:v>1.2668594195989348E-2</c:v>
                </c:pt>
                <c:pt idx="2204">
                  <c:v>1.2666202946805467E-2</c:v>
                </c:pt>
                <c:pt idx="2205">
                  <c:v>1.266380305874849E-2</c:v>
                </c:pt>
                <c:pt idx="2206">
                  <c:v>1.2661394522432883E-2</c:v>
                </c:pt>
                <c:pt idx="2207">
                  <c:v>1.2658977328466157E-2</c:v>
                </c:pt>
                <c:pt idx="2208">
                  <c:v>1.2656551467462779E-2</c:v>
                </c:pt>
                <c:pt idx="2209">
                  <c:v>1.2654116930033734E-2</c:v>
                </c:pt>
                <c:pt idx="2210">
                  <c:v>1.2651627787536054E-2</c:v>
                </c:pt>
                <c:pt idx="2211">
                  <c:v>1.2649176577949098E-2</c:v>
                </c:pt>
                <c:pt idx="2212">
                  <c:v>1.26467166647318E-2</c:v>
                </c:pt>
                <c:pt idx="2213">
                  <c:v>1.2644248038492109E-2</c:v>
                </c:pt>
                <c:pt idx="2214">
                  <c:v>1.2641770689846765E-2</c:v>
                </c:pt>
                <c:pt idx="2215">
                  <c:v>1.2639326974768893E-2</c:v>
                </c:pt>
                <c:pt idx="2216">
                  <c:v>1.2636831439486995E-2</c:v>
                </c:pt>
                <c:pt idx="2217">
                  <c:v>1.263432715267516E-2</c:v>
                </c:pt>
                <c:pt idx="2218">
                  <c:v>1.2631814104943509E-2</c:v>
                </c:pt>
                <c:pt idx="2219">
                  <c:v>1.2629292286905638E-2</c:v>
                </c:pt>
                <c:pt idx="2220">
                  <c:v>1.2626761689175141E-2</c:v>
                </c:pt>
                <c:pt idx="2221">
                  <c:v>1.262422230236214E-2</c:v>
                </c:pt>
                <c:pt idx="2222">
                  <c:v>1.2621674117080229E-2</c:v>
                </c:pt>
                <c:pt idx="2223">
                  <c:v>1.2619043797572616E-2</c:v>
                </c:pt>
                <c:pt idx="2224">
                  <c:v>1.2616479429762961E-2</c:v>
                </c:pt>
                <c:pt idx="2225">
                  <c:v>1.2613906237245232E-2</c:v>
                </c:pt>
                <c:pt idx="2226">
                  <c:v>1.2611324210632269E-2</c:v>
                </c:pt>
                <c:pt idx="2227">
                  <c:v>1.2608733340536915E-2</c:v>
                </c:pt>
                <c:pt idx="2228">
                  <c:v>1.2606133617574677E-2</c:v>
                </c:pt>
                <c:pt idx="2229">
                  <c:v>1.2603525032353957E-2</c:v>
                </c:pt>
                <c:pt idx="2230">
                  <c:v>1.2600907575493814E-2</c:v>
                </c:pt>
                <c:pt idx="2231">
                  <c:v>1.2598281237605313E-2</c:v>
                </c:pt>
                <c:pt idx="2232">
                  <c:v>1.2595615768954292E-2</c:v>
                </c:pt>
                <c:pt idx="2233">
                  <c:v>1.2592972370627096E-2</c:v>
                </c:pt>
                <c:pt idx="2234">
                  <c:v>1.2590320064074732E-2</c:v>
                </c:pt>
                <c:pt idx="2235">
                  <c:v>1.2587658839913245E-2</c:v>
                </c:pt>
                <c:pt idx="2236">
                  <c:v>1.2585070427157664E-2</c:v>
                </c:pt>
                <c:pt idx="2237">
                  <c:v>1.258238913841098E-2</c:v>
                </c:pt>
                <c:pt idx="2238">
                  <c:v>1.2579698901007699E-2</c:v>
                </c:pt>
                <c:pt idx="2239">
                  <c:v>1.2576999705563151E-2</c:v>
                </c:pt>
                <c:pt idx="2240">
                  <c:v>1.2574291542690935E-2</c:v>
                </c:pt>
                <c:pt idx="2241">
                  <c:v>1.2571550905055543E-2</c:v>
                </c:pt>
                <c:pt idx="2242">
                  <c:v>1.2568825517828876E-2</c:v>
                </c:pt>
                <c:pt idx="2243">
                  <c:v>1.2566091135979139E-2</c:v>
                </c:pt>
                <c:pt idx="2244">
                  <c:v>1.2563347750124828E-2</c:v>
                </c:pt>
                <c:pt idx="2245">
                  <c:v>1.2560615888410622E-2</c:v>
                </c:pt>
                <c:pt idx="2246">
                  <c:v>1.2557853723873526E-2</c:v>
                </c:pt>
                <c:pt idx="2247">
                  <c:v>1.2555082526208272E-2</c:v>
                </c:pt>
                <c:pt idx="2248">
                  <c:v>1.2552302286031929E-2</c:v>
                </c:pt>
                <c:pt idx="2249">
                  <c:v>1.2549512993959833E-2</c:v>
                </c:pt>
                <c:pt idx="2250">
                  <c:v>1.2546714640605576E-2</c:v>
                </c:pt>
                <c:pt idx="2251">
                  <c:v>1.2543907216582757E-2</c:v>
                </c:pt>
                <c:pt idx="2252">
                  <c:v>1.2541090712510181E-2</c:v>
                </c:pt>
                <c:pt idx="2253">
                  <c:v>1.2538265119001446E-2</c:v>
                </c:pt>
                <c:pt idx="2254">
                  <c:v>1.2535430426671013E-2</c:v>
                </c:pt>
                <c:pt idx="2255">
                  <c:v>1.2532586626135087E-2</c:v>
                </c:pt>
                <c:pt idx="2256">
                  <c:v>1.2529733708009869E-2</c:v>
                </c:pt>
                <c:pt idx="2257">
                  <c:v>1.2526871662909823E-2</c:v>
                </c:pt>
                <c:pt idx="2258">
                  <c:v>1.2524000481452018E-2</c:v>
                </c:pt>
                <c:pt idx="2259">
                  <c:v>1.252112015425179E-2</c:v>
                </c:pt>
                <c:pt idx="2260">
                  <c:v>1.2518230671922733E-2</c:v>
                </c:pt>
                <c:pt idx="2261">
                  <c:v>1.2515332025084525E-2</c:v>
                </c:pt>
                <c:pt idx="2262">
                  <c:v>1.2512416420676433E-2</c:v>
                </c:pt>
                <c:pt idx="2263">
                  <c:v>1.2509500175576085E-2</c:v>
                </c:pt>
                <c:pt idx="2264">
                  <c:v>1.2506574738778661E-2</c:v>
                </c:pt>
                <c:pt idx="2265">
                  <c:v>1.2503640100900902E-2</c:v>
                </c:pt>
                <c:pt idx="2266">
                  <c:v>1.2500696252560419E-2</c:v>
                </c:pt>
                <c:pt idx="2267">
                  <c:v>1.2497747163833905E-2</c:v>
                </c:pt>
                <c:pt idx="2268">
                  <c:v>1.2494784102675731E-2</c:v>
                </c:pt>
                <c:pt idx="2269">
                  <c:v>1.2491811801938021E-2</c:v>
                </c:pt>
                <c:pt idx="2270">
                  <c:v>1.2488830252237846E-2</c:v>
                </c:pt>
                <c:pt idx="2271">
                  <c:v>1.2485839444192277E-2</c:v>
                </c:pt>
                <c:pt idx="2272">
                  <c:v>1.2482839368416645E-2</c:v>
                </c:pt>
                <c:pt idx="2273">
                  <c:v>1.2479830015529761E-2</c:v>
                </c:pt>
                <c:pt idx="2274">
                  <c:v>1.2476811376149562E-2</c:v>
                </c:pt>
                <c:pt idx="2275">
                  <c:v>1.2473785598399983E-2</c:v>
                </c:pt>
                <c:pt idx="2276">
                  <c:v>1.2470749129351914E-2</c:v>
                </c:pt>
                <c:pt idx="2277">
                  <c:v>1.2467703346629619E-2</c:v>
                </c:pt>
                <c:pt idx="2278">
                  <c:v>1.2464648240848074E-2</c:v>
                </c:pt>
                <c:pt idx="2279">
                  <c:v>1.2461145263361093E-2</c:v>
                </c:pt>
                <c:pt idx="2280">
                  <c:v>1.2458070148005771E-2</c:v>
                </c:pt>
                <c:pt idx="2281">
                  <c:v>1.2454985680107092E-2</c:v>
                </c:pt>
                <c:pt idx="2282">
                  <c:v>1.245186064689145E-2</c:v>
                </c:pt>
                <c:pt idx="2283">
                  <c:v>1.2448788649147497E-2</c:v>
                </c:pt>
                <c:pt idx="2284">
                  <c:v>1.2445685239650395E-2</c:v>
                </c:pt>
                <c:pt idx="2285">
                  <c:v>1.2442564047955962E-2</c:v>
                </c:pt>
                <c:pt idx="2286">
                  <c:v>1.2439433457776872E-2</c:v>
                </c:pt>
                <c:pt idx="2287">
                  <c:v>1.2436293459728631E-2</c:v>
                </c:pt>
                <c:pt idx="2288">
                  <c:v>1.2433094398297137E-2</c:v>
                </c:pt>
                <c:pt idx="2289">
                  <c:v>1.2429932419426911E-2</c:v>
                </c:pt>
                <c:pt idx="2290">
                  <c:v>1.2426761000672918E-2</c:v>
                </c:pt>
                <c:pt idx="2291">
                  <c:v>1.2423580132657125E-2</c:v>
                </c:pt>
                <c:pt idx="2292">
                  <c:v>1.2420436582115803E-2</c:v>
                </c:pt>
                <c:pt idx="2293">
                  <c:v>1.2417239151920905E-2</c:v>
                </c:pt>
                <c:pt idx="2294">
                  <c:v>1.2414032247222187E-2</c:v>
                </c:pt>
                <c:pt idx="2295">
                  <c:v>1.240897366062994E-2</c:v>
                </c:pt>
                <c:pt idx="2296">
                  <c:v>1.2407589976796933E-2</c:v>
                </c:pt>
                <c:pt idx="2297">
                  <c:v>1.2402945281499121E-2</c:v>
                </c:pt>
                <c:pt idx="2298">
                  <c:v>1.2399695512225438E-2</c:v>
                </c:pt>
                <c:pt idx="2299">
                  <c:v>1.2396436216559906E-2</c:v>
                </c:pt>
                <c:pt idx="2300">
                  <c:v>1.2393167385119594E-2</c:v>
                </c:pt>
                <c:pt idx="2301">
                  <c:v>1.2389889008526788E-2</c:v>
                </c:pt>
                <c:pt idx="2302">
                  <c:v>1.2386601077401166E-2</c:v>
                </c:pt>
                <c:pt idx="2303">
                  <c:v>1.2383303582363272E-2</c:v>
                </c:pt>
                <c:pt idx="2304">
                  <c:v>1.2379996514031048E-2</c:v>
                </c:pt>
                <c:pt idx="2305">
                  <c:v>1.2376679863026777E-2</c:v>
                </c:pt>
                <c:pt idx="2306">
                  <c:v>1.2373353619971873E-2</c:v>
                </c:pt>
                <c:pt idx="2307">
                  <c:v>1.2370017775483407E-2</c:v>
                </c:pt>
                <c:pt idx="2308">
                  <c:v>1.2366672320185403E-2</c:v>
                </c:pt>
                <c:pt idx="2309">
                  <c:v>1.2363317244696666E-2</c:v>
                </c:pt>
                <c:pt idx="2310">
                  <c:v>1.2359952539638615E-2</c:v>
                </c:pt>
                <c:pt idx="2311">
                  <c:v>1.2356578195632663E-2</c:v>
                </c:pt>
                <c:pt idx="2312">
                  <c:v>1.2353194203298487E-2</c:v>
                </c:pt>
                <c:pt idx="2313">
                  <c:v>1.2349800553259242E-2</c:v>
                </c:pt>
                <c:pt idx="2314">
                  <c:v>1.2346430660252152E-2</c:v>
                </c:pt>
                <c:pt idx="2315">
                  <c:v>1.2343018476439288E-2</c:v>
                </c:pt>
                <c:pt idx="2316">
                  <c:v>1.2339596607752861E-2</c:v>
                </c:pt>
                <c:pt idx="2317">
                  <c:v>1.2336165044815758E-2</c:v>
                </c:pt>
                <c:pt idx="2318">
                  <c:v>1.2332687109211288E-2</c:v>
                </c:pt>
                <c:pt idx="2319">
                  <c:v>1.2329235315982647E-2</c:v>
                </c:pt>
                <c:pt idx="2320">
                  <c:v>1.2325773799399713E-2</c:v>
                </c:pt>
                <c:pt idx="2321">
                  <c:v>1.232230255008129E-2</c:v>
                </c:pt>
                <c:pt idx="2322">
                  <c:v>1.231882155865314E-2</c:v>
                </c:pt>
                <c:pt idx="2323">
                  <c:v>1.231533081573581E-2</c:v>
                </c:pt>
                <c:pt idx="2324">
                  <c:v>1.231183031195158E-2</c:v>
                </c:pt>
                <c:pt idx="2325">
                  <c:v>1.230832003792187E-2</c:v>
                </c:pt>
                <c:pt idx="2326">
                  <c:v>1.2304799984272436E-2</c:v>
                </c:pt>
                <c:pt idx="2327">
                  <c:v>1.2301314168424397E-2</c:v>
                </c:pt>
                <c:pt idx="2328">
                  <c:v>1.2297775349774411E-2</c:v>
                </c:pt>
                <c:pt idx="2329">
                  <c:v>1.2294226724338712E-2</c:v>
                </c:pt>
                <c:pt idx="2330">
                  <c:v>1.2290668282742822E-2</c:v>
                </c:pt>
                <c:pt idx="2331">
                  <c:v>1.2286636820760144E-2</c:v>
                </c:pt>
                <c:pt idx="2332">
                  <c:v>1.2283009952726081E-2</c:v>
                </c:pt>
                <c:pt idx="2333">
                  <c:v>1.2279469613056371E-2</c:v>
                </c:pt>
                <c:pt idx="2334">
                  <c:v>1.2275871232836799E-2</c:v>
                </c:pt>
                <c:pt idx="2335">
                  <c:v>1.2272262989200478E-2</c:v>
                </c:pt>
                <c:pt idx="2336">
                  <c:v>1.2268644872773571E-2</c:v>
                </c:pt>
                <c:pt idx="2337">
                  <c:v>1.2265016874178691E-2</c:v>
                </c:pt>
                <c:pt idx="2338">
                  <c:v>1.2261378984039339E-2</c:v>
                </c:pt>
                <c:pt idx="2339">
                  <c:v>1.225773119298168E-2</c:v>
                </c:pt>
                <c:pt idx="2340">
                  <c:v>1.2253963747399317E-2</c:v>
                </c:pt>
                <c:pt idx="2341">
                  <c:v>1.2250294456244053E-2</c:v>
                </c:pt>
                <c:pt idx="2342">
                  <c:v>1.2246615234103189E-2</c:v>
                </c:pt>
                <c:pt idx="2343">
                  <c:v>1.2242926071599009E-2</c:v>
                </c:pt>
                <c:pt idx="2344">
                  <c:v>1.2239285218205531E-2</c:v>
                </c:pt>
                <c:pt idx="2345">
                  <c:v>1.2234515660532764E-2</c:v>
                </c:pt>
                <c:pt idx="2346">
                  <c:v>1.2230794611073873E-2</c:v>
                </c:pt>
                <c:pt idx="2347">
                  <c:v>1.2227063582041771E-2</c:v>
                </c:pt>
                <c:pt idx="2348">
                  <c:v>1.2222601126145061E-2</c:v>
                </c:pt>
                <c:pt idx="2349">
                  <c:v>1.2219508843218266E-2</c:v>
                </c:pt>
                <c:pt idx="2350">
                  <c:v>1.2215746975095171E-2</c:v>
                </c:pt>
                <c:pt idx="2351">
                  <c:v>1.2211975088928288E-2</c:v>
                </c:pt>
                <c:pt idx="2352">
                  <c:v>1.2208193175345987E-2</c:v>
                </c:pt>
                <c:pt idx="2353">
                  <c:v>1.2204401224972287E-2</c:v>
                </c:pt>
                <c:pt idx="2354">
                  <c:v>1.2200599228432951E-2</c:v>
                </c:pt>
                <c:pt idx="2355">
                  <c:v>1.2196787176354602E-2</c:v>
                </c:pt>
                <c:pt idx="2356">
                  <c:v>1.2192965059363004E-2</c:v>
                </c:pt>
                <c:pt idx="2357">
                  <c:v>1.2189132868083045E-2</c:v>
                </c:pt>
                <c:pt idx="2358">
                  <c:v>1.2185290593141353E-2</c:v>
                </c:pt>
                <c:pt idx="2359">
                  <c:v>1.2181438225163691E-2</c:v>
                </c:pt>
                <c:pt idx="2360">
                  <c:v>1.2177575754777554E-2</c:v>
                </c:pt>
                <c:pt idx="2361">
                  <c:v>1.217370317260957E-2</c:v>
                </c:pt>
                <c:pt idx="2362">
                  <c:v>1.216982046928463E-2</c:v>
                </c:pt>
                <c:pt idx="2363">
                  <c:v>1.2165927635430231E-2</c:v>
                </c:pt>
                <c:pt idx="2364">
                  <c:v>1.2162024661673E-2</c:v>
                </c:pt>
                <c:pt idx="2365">
                  <c:v>1.215811153863957E-2</c:v>
                </c:pt>
                <c:pt idx="2366">
                  <c:v>1.2154265443494995E-2</c:v>
                </c:pt>
                <c:pt idx="2367">
                  <c:v>1.2150332854400188E-2</c:v>
                </c:pt>
                <c:pt idx="2368">
                  <c:v>1.2146390088879523E-2</c:v>
                </c:pt>
                <c:pt idx="2369">
                  <c:v>1.2142117547590764E-2</c:v>
                </c:pt>
                <c:pt idx="2370">
                  <c:v>1.2138393356283963E-2</c:v>
                </c:pt>
                <c:pt idx="2371">
                  <c:v>1.2134419140767285E-2</c:v>
                </c:pt>
                <c:pt idx="2372">
                  <c:v>1.2130434710366017E-2</c:v>
                </c:pt>
                <c:pt idx="2373">
                  <c:v>1.2126440055708525E-2</c:v>
                </c:pt>
                <c:pt idx="2374">
                  <c:v>1.2122435167421437E-2</c:v>
                </c:pt>
                <c:pt idx="2375">
                  <c:v>1.2118420036134857E-2</c:v>
                </c:pt>
                <c:pt idx="2376">
                  <c:v>1.2114394652474544E-2</c:v>
                </c:pt>
                <c:pt idx="2377">
                  <c:v>1.2110359007071471E-2</c:v>
                </c:pt>
                <c:pt idx="2378">
                  <c:v>1.2106313090551397E-2</c:v>
                </c:pt>
                <c:pt idx="2379">
                  <c:v>1.2102433708428784E-2</c:v>
                </c:pt>
                <c:pt idx="2380">
                  <c:v>1.2098368967871309E-2</c:v>
                </c:pt>
                <c:pt idx="2381">
                  <c:v>1.2094293930022815E-2</c:v>
                </c:pt>
                <c:pt idx="2382">
                  <c:v>1.2087686411252425E-2</c:v>
                </c:pt>
                <c:pt idx="2383">
                  <c:v>1.2085526987931416E-2</c:v>
                </c:pt>
                <c:pt idx="2384">
                  <c:v>1.2082006939016843E-2</c:v>
                </c:pt>
                <c:pt idx="2385">
                  <c:v>1.2077890618289011E-2</c:v>
                </c:pt>
                <c:pt idx="2386">
                  <c:v>1.207376395341786E-2</c:v>
                </c:pt>
                <c:pt idx="2387">
                  <c:v>1.2069626935029554E-2</c:v>
                </c:pt>
                <c:pt idx="2388">
                  <c:v>1.2065575725117447E-2</c:v>
                </c:pt>
                <c:pt idx="2389">
                  <c:v>1.2061418853289121E-2</c:v>
                </c:pt>
                <c:pt idx="2390">
                  <c:v>1.2057251600801764E-2</c:v>
                </c:pt>
                <c:pt idx="2391">
                  <c:v>1.2053073958285797E-2</c:v>
                </c:pt>
                <c:pt idx="2392">
                  <c:v>1.2048586544347354E-2</c:v>
                </c:pt>
                <c:pt idx="2393">
                  <c:v>1.2044385436585684E-2</c:v>
                </c:pt>
                <c:pt idx="2394">
                  <c:v>1.2040173907779986E-2</c:v>
                </c:pt>
                <c:pt idx="2395">
                  <c:v>1.2035951948561234E-2</c:v>
                </c:pt>
                <c:pt idx="2396">
                  <c:v>1.2031822975932204E-2</c:v>
                </c:pt>
                <c:pt idx="2397">
                  <c:v>1.2027581017451902E-2</c:v>
                </c:pt>
                <c:pt idx="2398">
                  <c:v>1.2023328601418535E-2</c:v>
                </c:pt>
                <c:pt idx="2399">
                  <c:v>1.2019065718462894E-2</c:v>
                </c:pt>
                <c:pt idx="2400">
                  <c:v>1.2014685368327886E-2</c:v>
                </c:pt>
                <c:pt idx="2401">
                  <c:v>1.2010400629871673E-2</c:v>
                </c:pt>
                <c:pt idx="2402">
                  <c:v>1.2006105395418345E-2</c:v>
                </c:pt>
                <c:pt idx="2403">
                  <c:v>1.2001799655599743E-2</c:v>
                </c:pt>
                <c:pt idx="2404">
                  <c:v>1.1997483401045972E-2</c:v>
                </c:pt>
                <c:pt idx="2405">
                  <c:v>1.1993156622390611E-2</c:v>
                </c:pt>
                <c:pt idx="2406">
                  <c:v>1.1988819310263764E-2</c:v>
                </c:pt>
                <c:pt idx="2407">
                  <c:v>1.1984471455299009E-2</c:v>
                </c:pt>
                <c:pt idx="2408">
                  <c:v>1.1980113048128188E-2</c:v>
                </c:pt>
                <c:pt idx="2409">
                  <c:v>1.1975744079383144E-2</c:v>
                </c:pt>
                <c:pt idx="2410">
                  <c:v>1.1971364539695719E-2</c:v>
                </c:pt>
                <c:pt idx="2411">
                  <c:v>1.1966974419700358E-2</c:v>
                </c:pt>
                <c:pt idx="2412">
                  <c:v>1.1962573710027166E-2</c:v>
                </c:pt>
                <c:pt idx="2413">
                  <c:v>1.1958162401309725E-2</c:v>
                </c:pt>
                <c:pt idx="2414">
                  <c:v>1.1953740484181611E-2</c:v>
                </c:pt>
                <c:pt idx="2415">
                  <c:v>1.1949307949276405E-2</c:v>
                </c:pt>
                <c:pt idx="2416">
                  <c:v>1.1944864787224211E-2</c:v>
                </c:pt>
                <c:pt idx="2417">
                  <c:v>1.1940410988662083E-2</c:v>
                </c:pt>
                <c:pt idx="2418">
                  <c:v>1.1936069766993219E-2</c:v>
                </c:pt>
                <c:pt idx="2419">
                  <c:v>1.193159557826382E-2</c:v>
                </c:pt>
                <c:pt idx="2420">
                  <c:v>1.1927110725891267E-2</c:v>
                </c:pt>
                <c:pt idx="2421">
                  <c:v>1.1922615200507226E-2</c:v>
                </c:pt>
                <c:pt idx="2422">
                  <c:v>1.1917600962892761E-2</c:v>
                </c:pt>
                <c:pt idx="2423">
                  <c:v>1.1913464306018575E-2</c:v>
                </c:pt>
                <c:pt idx="2424">
                  <c:v>1.1908935789617575E-2</c:v>
                </c:pt>
                <c:pt idx="2425">
                  <c:v>1.1904396561775275E-2</c:v>
                </c:pt>
                <c:pt idx="2426">
                  <c:v>1.1899846613126125E-2</c:v>
                </c:pt>
                <c:pt idx="2427">
                  <c:v>1.1895285934303702E-2</c:v>
                </c:pt>
                <c:pt idx="2428">
                  <c:v>1.1890714515944194E-2</c:v>
                </c:pt>
                <c:pt idx="2429">
                  <c:v>1.1886132348682918E-2</c:v>
                </c:pt>
                <c:pt idx="2430">
                  <c:v>1.1881539423154321E-2</c:v>
                </c:pt>
                <c:pt idx="2431">
                  <c:v>1.1877205920098888E-2</c:v>
                </c:pt>
                <c:pt idx="2432">
                  <c:v>1.1872593296852862E-2</c:v>
                </c:pt>
                <c:pt idx="2433">
                  <c:v>1.1867969889175711E-2</c:v>
                </c:pt>
                <c:pt idx="2434">
                  <c:v>1.1863335687700705E-2</c:v>
                </c:pt>
                <c:pt idx="2435">
                  <c:v>1.1858690683065554E-2</c:v>
                </c:pt>
                <c:pt idx="2436">
                  <c:v>1.1854034865905305E-2</c:v>
                </c:pt>
                <c:pt idx="2437">
                  <c:v>1.184936822685323E-2</c:v>
                </c:pt>
                <c:pt idx="2438">
                  <c:v>1.1844690756547926E-2</c:v>
                </c:pt>
                <c:pt idx="2439">
                  <c:v>1.1840002445624442E-2</c:v>
                </c:pt>
                <c:pt idx="2440">
                  <c:v>1.1835446587592389E-2</c:v>
                </c:pt>
                <c:pt idx="2441">
                  <c:v>1.1830737499309027E-2</c:v>
                </c:pt>
                <c:pt idx="2442">
                  <c:v>1.1826017543281209E-2</c:v>
                </c:pt>
                <c:pt idx="2443">
                  <c:v>1.182128671014384E-2</c:v>
                </c:pt>
                <c:pt idx="2444">
                  <c:v>1.1816103603561914E-2</c:v>
                </c:pt>
                <c:pt idx="2445">
                  <c:v>1.1811348180307607E-2</c:v>
                </c:pt>
                <c:pt idx="2446">
                  <c:v>1.180658184896061E-2</c:v>
                </c:pt>
                <c:pt idx="2447">
                  <c:v>1.180180460016406E-2</c:v>
                </c:pt>
                <c:pt idx="2448">
                  <c:v>1.1797167395967353E-2</c:v>
                </c:pt>
                <c:pt idx="2449">
                  <c:v>1.1792369224075897E-2</c:v>
                </c:pt>
                <c:pt idx="2450">
                  <c:v>1.178756010760733E-2</c:v>
                </c:pt>
                <c:pt idx="2451">
                  <c:v>1.178274003719859E-2</c:v>
                </c:pt>
                <c:pt idx="2452">
                  <c:v>1.1777909003488374E-2</c:v>
                </c:pt>
                <c:pt idx="2453">
                  <c:v>1.1772911316574899E-2</c:v>
                </c:pt>
                <c:pt idx="2454">
                  <c:v>1.1768057383462061E-2</c:v>
                </c:pt>
                <c:pt idx="2455">
                  <c:v>1.1763192458000452E-2</c:v>
                </c:pt>
                <c:pt idx="2456">
                  <c:v>1.1758316530827128E-2</c:v>
                </c:pt>
                <c:pt idx="2457">
                  <c:v>1.1753429592580012E-2</c:v>
                </c:pt>
                <c:pt idx="2458">
                  <c:v>1.1748531633900503E-2</c:v>
                </c:pt>
                <c:pt idx="2459">
                  <c:v>1.1743622645424787E-2</c:v>
                </c:pt>
                <c:pt idx="2460">
                  <c:v>1.1738702617793395E-2</c:v>
                </c:pt>
                <c:pt idx="2461">
                  <c:v>1.1733771541645118E-2</c:v>
                </c:pt>
                <c:pt idx="2462">
                  <c:v>1.1728829407621356E-2</c:v>
                </c:pt>
                <c:pt idx="2463">
                  <c:v>1.1723876206357427E-2</c:v>
                </c:pt>
                <c:pt idx="2464">
                  <c:v>1.1718911928494729E-2</c:v>
                </c:pt>
                <c:pt idx="2465">
                  <c:v>1.1713936564673793E-2</c:v>
                </c:pt>
                <c:pt idx="2466">
                  <c:v>1.1708950105535149E-2</c:v>
                </c:pt>
                <c:pt idx="2467">
                  <c:v>1.1703952541715853E-2</c:v>
                </c:pt>
                <c:pt idx="2468">
                  <c:v>1.1698943863859907E-2</c:v>
                </c:pt>
                <c:pt idx="2469">
                  <c:v>1.1693924062606107E-2</c:v>
                </c:pt>
                <c:pt idx="2470">
                  <c:v>1.1689064999974319E-2</c:v>
                </c:pt>
                <c:pt idx="2471">
                  <c:v>1.1684023884891146E-2</c:v>
                </c:pt>
                <c:pt idx="2472">
                  <c:v>1.1678971619290979E-2</c:v>
                </c:pt>
                <c:pt idx="2473">
                  <c:v>1.1673908193812517E-2</c:v>
                </c:pt>
                <c:pt idx="2474">
                  <c:v>1.1668657877778287E-2</c:v>
                </c:pt>
                <c:pt idx="2475">
                  <c:v>1.1663571139587624E-2</c:v>
                </c:pt>
                <c:pt idx="2476">
                  <c:v>1.1658473212485424E-2</c:v>
                </c:pt>
                <c:pt idx="2477">
                  <c:v>1.1653364087113956E-2</c:v>
                </c:pt>
                <c:pt idx="2478">
                  <c:v>1.1648243754112882E-2</c:v>
                </c:pt>
                <c:pt idx="2479">
                  <c:v>1.1643087622798799E-2</c:v>
                </c:pt>
                <c:pt idx="2480">
                  <c:v>1.1637472360216927E-2</c:v>
                </c:pt>
                <c:pt idx="2481">
                  <c:v>1.1631246665491092E-2</c:v>
                </c:pt>
                <c:pt idx="2482">
                  <c:v>1.1624413094912994E-2</c:v>
                </c:pt>
                <c:pt idx="2483">
                  <c:v>1.1617461805415697E-2</c:v>
                </c:pt>
                <c:pt idx="2484">
                  <c:v>1.1609475147818449E-2</c:v>
                </c:pt>
                <c:pt idx="2485">
                  <c:v>1.1600881498964823E-2</c:v>
                </c:pt>
                <c:pt idx="2486">
                  <c:v>1.159168346977992E-2</c:v>
                </c:pt>
                <c:pt idx="2487">
                  <c:v>1.1581883678065102E-2</c:v>
                </c:pt>
                <c:pt idx="2488">
                  <c:v>1.1571484748485687E-2</c:v>
                </c:pt>
                <c:pt idx="2489">
                  <c:v>1.1560489312578864E-2</c:v>
                </c:pt>
                <c:pt idx="2490">
                  <c:v>1.1548900008735236E-2</c:v>
                </c:pt>
                <c:pt idx="2491">
                  <c:v>1.1536719482208489E-2</c:v>
                </c:pt>
                <c:pt idx="2492">
                  <c:v>1.1524695684176578E-2</c:v>
                </c:pt>
                <c:pt idx="2493">
                  <c:v>1.1511730349443638E-2</c:v>
                </c:pt>
                <c:pt idx="2494">
                  <c:v>1.1498787871477845E-2</c:v>
                </c:pt>
                <c:pt idx="2495">
                  <c:v>1.1485868326722937E-2</c:v>
                </c:pt>
                <c:pt idx="2496">
                  <c:v>1.1471503626852493E-2</c:v>
                </c:pt>
                <c:pt idx="2497">
                  <c:v>1.1458632687199287E-2</c:v>
                </c:pt>
                <c:pt idx="2498">
                  <c:v>1.1445784923380376E-2</c:v>
                </c:pt>
                <c:pt idx="2499">
                  <c:v>1.1432960411831139E-2</c:v>
                </c:pt>
                <c:pt idx="2500">
                  <c:v>1.1420159228987826E-2</c:v>
                </c:pt>
                <c:pt idx="2501">
                  <c:v>1.140810913988268E-2</c:v>
                </c:pt>
                <c:pt idx="2502">
                  <c:v>1.1395353555464517E-2</c:v>
                </c:pt>
                <c:pt idx="2503">
                  <c:v>1.1382621522405899E-2</c:v>
                </c:pt>
                <c:pt idx="2504">
                  <c:v>1.1369913117142387E-2</c:v>
                </c:pt>
                <c:pt idx="2505">
                  <c:v>1.135650592061405E-2</c:v>
                </c:pt>
                <c:pt idx="2506">
                  <c:v>1.1343846315147515E-2</c:v>
                </c:pt>
                <c:pt idx="2507">
                  <c:v>1.1331210573425876E-2</c:v>
                </c:pt>
                <c:pt idx="2508">
                  <c:v>1.1318598771883638E-2</c:v>
                </c:pt>
                <c:pt idx="2509">
                  <c:v>1.1306010986951841E-2</c:v>
                </c:pt>
                <c:pt idx="2510">
                  <c:v>1.1293447295060651E-2</c:v>
                </c:pt>
                <c:pt idx="2511">
                  <c:v>1.1280907772641969E-2</c:v>
                </c:pt>
                <c:pt idx="2512">
                  <c:v>1.126839249612336E-2</c:v>
                </c:pt>
                <c:pt idx="2513">
                  <c:v>1.1255901541937592E-2</c:v>
                </c:pt>
                <c:pt idx="2514">
                  <c:v>1.1243434986508753E-2</c:v>
                </c:pt>
                <c:pt idx="2515">
                  <c:v>1.1230992906268746E-2</c:v>
                </c:pt>
                <c:pt idx="2516">
                  <c:v>1.1218575377645132E-2</c:v>
                </c:pt>
                <c:pt idx="2517">
                  <c:v>1.1206182477062863E-2</c:v>
                </c:pt>
                <c:pt idx="2518">
                  <c:v>1.1193814280952105E-2</c:v>
                </c:pt>
                <c:pt idx="2519">
                  <c:v>1.1181470865736075E-2</c:v>
                </c:pt>
                <c:pt idx="2520">
                  <c:v>1.1169152307842333E-2</c:v>
                </c:pt>
                <c:pt idx="2521">
                  <c:v>1.1156858683694093E-2</c:v>
                </c:pt>
                <c:pt idx="2522">
                  <c:v>1.114528930700907E-2</c:v>
                </c:pt>
                <c:pt idx="2523">
                  <c:v>1.1133044351638524E-2</c:v>
                </c:pt>
                <c:pt idx="2524">
                  <c:v>1.1120824552635517E-2</c:v>
                </c:pt>
                <c:pt idx="2525">
                  <c:v>1.1108629986426826E-2</c:v>
                </c:pt>
                <c:pt idx="2526">
                  <c:v>1.1096460729433079E-2</c:v>
                </c:pt>
                <c:pt idx="2527">
                  <c:v>1.1083624827252395E-2</c:v>
                </c:pt>
                <c:pt idx="2528">
                  <c:v>1.1071507879202256E-2</c:v>
                </c:pt>
                <c:pt idx="2529">
                  <c:v>1.1059416476281605E-2</c:v>
                </c:pt>
                <c:pt idx="2530">
                  <c:v>1.1047350694916268E-2</c:v>
                </c:pt>
                <c:pt idx="2531">
                  <c:v>1.1035310611524244E-2</c:v>
                </c:pt>
                <c:pt idx="2532">
                  <c:v>1.1023296302526143E-2</c:v>
                </c:pt>
                <c:pt idx="2533">
                  <c:v>1.1011307844343446E-2</c:v>
                </c:pt>
                <c:pt idx="2534">
                  <c:v>1.0999345313391544E-2</c:v>
                </c:pt>
                <c:pt idx="2535">
                  <c:v>1.0988769226309536E-2</c:v>
                </c:pt>
                <c:pt idx="2536">
                  <c:v>1.0976855750908676E-2</c:v>
                </c:pt>
                <c:pt idx="2537">
                  <c:v>1.0964968418705645E-2</c:v>
                </c:pt>
                <c:pt idx="2538">
                  <c:v>1.0953107306113985E-2</c:v>
                </c:pt>
                <c:pt idx="2539">
                  <c:v>1.0938909981576777E-2</c:v>
                </c:pt>
                <c:pt idx="2540">
                  <c:v>1.0927779282164707E-2</c:v>
                </c:pt>
                <c:pt idx="2541">
                  <c:v>1.0916001071565873E-2</c:v>
                </c:pt>
                <c:pt idx="2542">
                  <c:v>1.0904249397167831E-2</c:v>
                </c:pt>
                <c:pt idx="2543">
                  <c:v>1.0892524335385012E-2</c:v>
                </c:pt>
                <c:pt idx="2544">
                  <c:v>1.0881492297608234E-2</c:v>
                </c:pt>
                <c:pt idx="2545">
                  <c:v>1.0869819116476411E-2</c:v>
                </c:pt>
                <c:pt idx="2546">
                  <c:v>1.0858172770563579E-2</c:v>
                </c:pt>
                <c:pt idx="2547">
                  <c:v>1.0846553336284119E-2</c:v>
                </c:pt>
                <c:pt idx="2548">
                  <c:v>1.0831662287574083E-2</c:v>
                </c:pt>
                <c:pt idx="2549">
                  <c:v>1.0820104914599693E-2</c:v>
                </c:pt>
                <c:pt idx="2550">
                  <c:v>1.0808574715714662E-2</c:v>
                </c:pt>
                <c:pt idx="2551">
                  <c:v>1.0797071767332763E-2</c:v>
                </c:pt>
                <c:pt idx="2552">
                  <c:v>1.0787555539483466E-2</c:v>
                </c:pt>
                <c:pt idx="2553">
                  <c:v>1.0776102434321181E-2</c:v>
                </c:pt>
                <c:pt idx="2554">
                  <c:v>1.0764676788970903E-2</c:v>
                </c:pt>
                <c:pt idx="2555">
                  <c:v>1.0746777867238889E-2</c:v>
                </c:pt>
                <c:pt idx="2556">
                  <c:v>1.0741908183356378E-2</c:v>
                </c:pt>
                <c:pt idx="2557">
                  <c:v>1.0728630616627655E-2</c:v>
                </c:pt>
                <c:pt idx="2558">
                  <c:v>1.0717320561274965E-2</c:v>
                </c:pt>
                <c:pt idx="2559">
                  <c:v>1.0706038367709194E-2</c:v>
                </c:pt>
                <c:pt idx="2560">
                  <c:v>1.0694784112340712E-2</c:v>
                </c:pt>
                <c:pt idx="2561">
                  <c:v>1.0683557871578183E-2</c:v>
                </c:pt>
                <c:pt idx="2562">
                  <c:v>1.0672359721830275E-2</c:v>
                </c:pt>
                <c:pt idx="2563">
                  <c:v>1.0661189739506506E-2</c:v>
                </c:pt>
                <c:pt idx="2564">
                  <c:v>1.0650048001013841E-2</c:v>
                </c:pt>
                <c:pt idx="2565">
                  <c:v>1.0640828891344795E-2</c:v>
                </c:pt>
                <c:pt idx="2566">
                  <c:v>1.0627849561152234E-2</c:v>
                </c:pt>
                <c:pt idx="2567">
                  <c:v>1.0616793012600627E-2</c:v>
                </c:pt>
                <c:pt idx="2568">
                  <c:v>1.0605765013509688E-2</c:v>
                </c:pt>
                <c:pt idx="2569">
                  <c:v>1.0594765640286382E-2</c:v>
                </c:pt>
                <c:pt idx="2570">
                  <c:v>1.0583794969338527E-2</c:v>
                </c:pt>
                <c:pt idx="2571">
                  <c:v>1.0572853077071386E-2</c:v>
                </c:pt>
                <c:pt idx="2572">
                  <c:v>1.0561940039892777E-2</c:v>
                </c:pt>
                <c:pt idx="2573">
                  <c:v>1.0551055934207965E-2</c:v>
                </c:pt>
                <c:pt idx="2574">
                  <c:v>1.0542048114821923E-2</c:v>
                </c:pt>
                <c:pt idx="2575">
                  <c:v>1.0531216776247744E-2</c:v>
                </c:pt>
                <c:pt idx="2576">
                  <c:v>1.0520414578482891E-2</c:v>
                </c:pt>
                <c:pt idx="2577">
                  <c:v>1.0509641597936574E-2</c:v>
                </c:pt>
                <c:pt idx="2578">
                  <c:v>1.0497072052375978E-2</c:v>
                </c:pt>
                <c:pt idx="2579">
                  <c:v>1.0486363140165361E-2</c:v>
                </c:pt>
                <c:pt idx="2580">
                  <c:v>1.0475683694283696E-2</c:v>
                </c:pt>
                <c:pt idx="2581">
                  <c:v>1.0465033791135395E-2</c:v>
                </c:pt>
                <c:pt idx="2582">
                  <c:v>1.0454413507125728E-2</c:v>
                </c:pt>
                <c:pt idx="2583">
                  <c:v>1.0443822918657404E-2</c:v>
                </c:pt>
                <c:pt idx="2584">
                  <c:v>1.0433262102135691E-2</c:v>
                </c:pt>
                <c:pt idx="2585">
                  <c:v>1.0422731133964153E-2</c:v>
                </c:pt>
                <c:pt idx="2586">
                  <c:v>1.0412230090546353E-2</c:v>
                </c:pt>
                <c:pt idx="2587">
                  <c:v>1.040412804788815E-2</c:v>
                </c:pt>
                <c:pt idx="2588">
                  <c:v>1.0393679639629561E-2</c:v>
                </c:pt>
                <c:pt idx="2589">
                  <c:v>1.0383261358823503E-2</c:v>
                </c:pt>
                <c:pt idx="2590">
                  <c:v>1.0372873281875528E-2</c:v>
                </c:pt>
                <c:pt idx="2591">
                  <c:v>1.0359254649641764E-2</c:v>
                </c:pt>
                <c:pt idx="2592">
                  <c:v>1.0347188988144134E-2</c:v>
                </c:pt>
                <c:pt idx="2593">
                  <c:v>1.0336326686436905E-2</c:v>
                </c:pt>
                <c:pt idx="2594">
                  <c:v>1.0326655447049006E-2</c:v>
                </c:pt>
                <c:pt idx="2595">
                  <c:v>1.0316434576172319E-2</c:v>
                </c:pt>
                <c:pt idx="2596">
                  <c:v>1.03062444069496E-2</c:v>
                </c:pt>
                <c:pt idx="2597">
                  <c:v>1.0296085015783026E-2</c:v>
                </c:pt>
                <c:pt idx="2598">
                  <c:v>1.0285956479076539E-2</c:v>
                </c:pt>
                <c:pt idx="2599">
                  <c:v>1.027585887323232E-2</c:v>
                </c:pt>
                <c:pt idx="2600">
                  <c:v>1.0265225479075149E-2</c:v>
                </c:pt>
                <c:pt idx="2601">
                  <c:v>1.0255191913684443E-2</c:v>
                </c:pt>
                <c:pt idx="2602">
                  <c:v>1.0245189514990784E-2</c:v>
                </c:pt>
                <c:pt idx="2603">
                  <c:v>1.0235218359393934E-2</c:v>
                </c:pt>
                <c:pt idx="2604">
                  <c:v>1.0225837481090088E-2</c:v>
                </c:pt>
                <c:pt idx="2605">
                  <c:v>1.021592706489778E-2</c:v>
                </c:pt>
                <c:pt idx="2606">
                  <c:v>1.0203231347210091E-2</c:v>
                </c:pt>
                <c:pt idx="2607">
                  <c:v>1.0196200705979574E-2</c:v>
                </c:pt>
                <c:pt idx="2608">
                  <c:v>1.0186384916057162E-2</c:v>
                </c:pt>
                <c:pt idx="2609">
                  <c:v>1.0176051809447556E-2</c:v>
                </c:pt>
                <c:pt idx="2610">
                  <c:v>1.0166301494819695E-2</c:v>
                </c:pt>
                <c:pt idx="2611">
                  <c:v>1.0156583034513621E-2</c:v>
                </c:pt>
                <c:pt idx="2612">
                  <c:v>1.0146896504931701E-2</c:v>
                </c:pt>
                <c:pt idx="2613">
                  <c:v>1.0137241982475426E-2</c:v>
                </c:pt>
                <c:pt idx="2614">
                  <c:v>1.0127619543548896E-2</c:v>
                </c:pt>
                <c:pt idx="2615">
                  <c:v>1.0118029264553607E-2</c:v>
                </c:pt>
                <c:pt idx="2616">
                  <c:v>1.0108471221894526E-2</c:v>
                </c:pt>
                <c:pt idx="2617">
                  <c:v>1.0098945491973148E-2</c:v>
                </c:pt>
                <c:pt idx="2618">
                  <c:v>1.0089452151193574E-2</c:v>
                </c:pt>
                <c:pt idx="2619">
                  <c:v>1.0079991275958166E-2</c:v>
                </c:pt>
                <c:pt idx="2620">
                  <c:v>1.0070562942668417E-2</c:v>
                </c:pt>
                <c:pt idx="2621">
                  <c:v>1.0061167227731036E-2</c:v>
                </c:pt>
                <c:pt idx="2622">
                  <c:v>1.0051804207547517E-2</c:v>
                </c:pt>
                <c:pt idx="2623">
                  <c:v>1.0042473958520219E-2</c:v>
                </c:pt>
                <c:pt idx="2624">
                  <c:v>1.0033176557053247E-2</c:v>
                </c:pt>
                <c:pt idx="2625">
                  <c:v>1.0023912079551566E-2</c:v>
                </c:pt>
                <c:pt idx="2626">
                  <c:v>1.0015194559523188E-2</c:v>
                </c:pt>
                <c:pt idx="2627">
                  <c:v>1.0005994037607869E-2</c:v>
                </c:pt>
                <c:pt idx="2628">
                  <c:v>9.9968266622576015E-3</c:v>
                </c:pt>
                <c:pt idx="2629">
                  <c:v>9.9876925098736895E-3</c:v>
                </c:pt>
                <c:pt idx="2630">
                  <c:v>9.9780862256365396E-3</c:v>
                </c:pt>
                <c:pt idx="2631">
                  <c:v>9.9690208963996944E-3</c:v>
                </c:pt>
                <c:pt idx="2632">
                  <c:v>9.9599890259577158E-3</c:v>
                </c:pt>
                <c:pt idx="2633">
                  <c:v>9.9509906907094877E-3</c:v>
                </c:pt>
                <c:pt idx="2634">
                  <c:v>9.9420259670660645E-3</c:v>
                </c:pt>
                <c:pt idx="2635">
                  <c:v>9.93309493142807E-3</c:v>
                </c:pt>
                <c:pt idx="2636">
                  <c:v>9.9241976602022115E-3</c:v>
                </c:pt>
                <c:pt idx="2637">
                  <c:v>9.91533422979172E-3</c:v>
                </c:pt>
                <c:pt idx="2638">
                  <c:v>9.9065047166041718E-3</c:v>
                </c:pt>
                <c:pt idx="2639">
                  <c:v>9.8981950584001565E-3</c:v>
                </c:pt>
                <c:pt idx="2640">
                  <c:v>9.8894314014053384E-3</c:v>
                </c:pt>
                <c:pt idx="2641">
                  <c:v>9.8807018842452174E-3</c:v>
                </c:pt>
                <c:pt idx="2642">
                  <c:v>9.8720065833246065E-3</c:v>
                </c:pt>
                <c:pt idx="2643">
                  <c:v>9.8644975239542791E-3</c:v>
                </c:pt>
                <c:pt idx="2644">
                  <c:v>9.8539640123815886E-3</c:v>
                </c:pt>
                <c:pt idx="2645">
                  <c:v>9.8453745048781016E-3</c:v>
                </c:pt>
                <c:pt idx="2646">
                  <c:v>9.8368195235538636E-3</c:v>
                </c:pt>
                <c:pt idx="2647">
                  <c:v>9.8282991448179757E-3</c:v>
                </c:pt>
                <c:pt idx="2648">
                  <c:v>9.819813445077763E-3</c:v>
                </c:pt>
                <c:pt idx="2649">
                  <c:v>9.8113625007414385E-3</c:v>
                </c:pt>
                <c:pt idx="2650">
                  <c:v>9.8029463882181034E-3</c:v>
                </c:pt>
                <c:pt idx="2651">
                  <c:v>9.7945651839195236E-3</c:v>
                </c:pt>
                <c:pt idx="2652">
                  <c:v>9.7853061098908956E-3</c:v>
                </c:pt>
                <c:pt idx="2653">
                  <c:v>9.7769995391161976E-3</c:v>
                </c:pt>
                <c:pt idx="2654">
                  <c:v>9.7687281189943239E-3</c:v>
                </c:pt>
                <c:pt idx="2655">
                  <c:v>9.7604919259398001E-3</c:v>
                </c:pt>
                <c:pt idx="2656">
                  <c:v>9.7504008628782456E-3</c:v>
                </c:pt>
                <c:pt idx="2657">
                  <c:v>9.7422431531986094E-3</c:v>
                </c:pt>
                <c:pt idx="2658">
                  <c:v>9.7341209150462269E-3</c:v>
                </c:pt>
                <c:pt idx="2659">
                  <c:v>9.7260342248303069E-3</c:v>
                </c:pt>
                <c:pt idx="2660">
                  <c:v>9.715526235054844E-3</c:v>
                </c:pt>
                <c:pt idx="2661">
                  <c:v>9.7095330298091476E-3</c:v>
                </c:pt>
                <c:pt idx="2662">
                  <c:v>9.7015557974283982E-3</c:v>
                </c:pt>
                <c:pt idx="2663">
                  <c:v>9.6936144252346423E-3</c:v>
                </c:pt>
                <c:pt idx="2664">
                  <c:v>9.6857089896371946E-3</c:v>
                </c:pt>
                <c:pt idx="2665">
                  <c:v>9.6778395670505807E-3</c:v>
                </c:pt>
                <c:pt idx="2666">
                  <c:v>9.6700062338867208E-3</c:v>
                </c:pt>
                <c:pt idx="2667">
                  <c:v>9.6622090665592752E-3</c:v>
                </c:pt>
                <c:pt idx="2668">
                  <c:v>9.6544481414862424E-3</c:v>
                </c:pt>
                <c:pt idx="2669">
                  <c:v>9.6467235350769388E-3</c:v>
                </c:pt>
                <c:pt idx="2670">
                  <c:v>9.6390353237493665E-3</c:v>
                </c:pt>
                <c:pt idx="2671">
                  <c:v>9.6313835839180531E-3</c:v>
                </c:pt>
                <c:pt idx="2672">
                  <c:v>9.6237683920001298E-3</c:v>
                </c:pt>
                <c:pt idx="2673">
                  <c:v>9.6161898244092568E-3</c:v>
                </c:pt>
                <c:pt idx="2674">
                  <c:v>9.60864795756604E-3</c:v>
                </c:pt>
                <c:pt idx="2675">
                  <c:v>9.6011428678832722E-3</c:v>
                </c:pt>
                <c:pt idx="2676">
                  <c:v>9.5936746317798246E-3</c:v>
                </c:pt>
                <c:pt idx="2677">
                  <c:v>9.5862433256763014E-3</c:v>
                </c:pt>
                <c:pt idx="2678">
                  <c:v>9.5792428483748651E-3</c:v>
                </c:pt>
                <c:pt idx="2679">
                  <c:v>9.571883163823406E-3</c:v>
                </c:pt>
                <c:pt idx="2680">
                  <c:v>9.5645606319344316E-3</c:v>
                </c:pt>
                <c:pt idx="2681">
                  <c:v>9.5557311146675598E-3</c:v>
                </c:pt>
                <c:pt idx="2682">
                  <c:v>9.5496434197833487E-3</c:v>
                </c:pt>
                <c:pt idx="2683">
                  <c:v>9.5424352984687377E-3</c:v>
                </c:pt>
                <c:pt idx="2684">
                  <c:v>9.5352646420948425E-3</c:v>
                </c:pt>
                <c:pt idx="2685">
                  <c:v>9.5281315270779252E-3</c:v>
                </c:pt>
                <c:pt idx="2686">
                  <c:v>9.5210360298420733E-3</c:v>
                </c:pt>
                <c:pt idx="2687">
                  <c:v>9.5139782268113694E-3</c:v>
                </c:pt>
                <c:pt idx="2688">
                  <c:v>9.5069581944090317E-3</c:v>
                </c:pt>
                <c:pt idx="2689">
                  <c:v>9.4999760090574027E-3</c:v>
                </c:pt>
                <c:pt idx="2690">
                  <c:v>9.4930317471831754E-3</c:v>
                </c:pt>
                <c:pt idx="2691">
                  <c:v>9.4864867132136068E-3</c:v>
                </c:pt>
                <c:pt idx="2692">
                  <c:v>9.4796159741563496E-3</c:v>
                </c:pt>
                <c:pt idx="2693">
                  <c:v>9.472783381260487E-3</c:v>
                </c:pt>
                <c:pt idx="2694">
                  <c:v>9.462123704206472E-3</c:v>
                </c:pt>
                <c:pt idx="2695">
                  <c:v>9.4582709175233762E-3</c:v>
                </c:pt>
                <c:pt idx="2696">
                  <c:v>9.4525152438090371E-3</c:v>
                </c:pt>
                <c:pt idx="2697">
                  <c:v>9.4458359998317917E-3</c:v>
                </c:pt>
                <c:pt idx="2698">
                  <c:v>9.439195284157733E-3</c:v>
                </c:pt>
                <c:pt idx="2699">
                  <c:v>9.4325931732136374E-3</c:v>
                </c:pt>
                <c:pt idx="2700">
                  <c:v>9.4263679967534486E-3</c:v>
                </c:pt>
                <c:pt idx="2701">
                  <c:v>9.4198407125025696E-3</c:v>
                </c:pt>
                <c:pt idx="2702">
                  <c:v>9.4133522556854032E-3</c:v>
                </c:pt>
                <c:pt idx="2703">
                  <c:v>9.4069027027341434E-3</c:v>
                </c:pt>
                <c:pt idx="2704">
                  <c:v>9.3998368451007359E-3</c:v>
                </c:pt>
                <c:pt idx="2705">
                  <c:v>9.3934706067164506E-3</c:v>
                </c:pt>
                <c:pt idx="2706">
                  <c:v>9.3871435146818064E-3</c:v>
                </c:pt>
                <c:pt idx="2707">
                  <c:v>9.3808556454356568E-3</c:v>
                </c:pt>
                <c:pt idx="2708">
                  <c:v>9.3749239988933121E-3</c:v>
                </c:pt>
                <c:pt idx="2709">
                  <c:v>9.3687121390509786E-3</c:v>
                </c:pt>
                <c:pt idx="2710">
                  <c:v>9.3625397247113339E-3</c:v>
                </c:pt>
                <c:pt idx="2711">
                  <c:v>9.3564068323116964E-3</c:v>
                </c:pt>
                <c:pt idx="2712">
                  <c:v>9.3503135382928954E-3</c:v>
                </c:pt>
                <c:pt idx="2713">
                  <c:v>9.3439563888845275E-3</c:v>
                </c:pt>
                <c:pt idx="2714">
                  <c:v>9.3379452193719393E-3</c:v>
                </c:pt>
                <c:pt idx="2715">
                  <c:v>9.3319738841491293E-3</c:v>
                </c:pt>
                <c:pt idx="2716">
                  <c:v>9.326042459660169E-3</c:v>
                </c:pt>
                <c:pt idx="2717">
                  <c:v>9.3201510223456484E-3</c:v>
                </c:pt>
                <c:pt idx="2718">
                  <c:v>9.3142996486470318E-3</c:v>
                </c:pt>
                <c:pt idx="2719">
                  <c:v>9.3084884150101254E-3</c:v>
                </c:pt>
                <c:pt idx="2720">
                  <c:v>9.3027173978789957E-3</c:v>
                </c:pt>
                <c:pt idx="2721">
                  <c:v>9.2969866736994488E-3</c:v>
                </c:pt>
                <c:pt idx="2722">
                  <c:v>9.2912963189164255E-3</c:v>
                </c:pt>
                <c:pt idx="2723">
                  <c:v>9.285646409977465E-3</c:v>
                </c:pt>
                <c:pt idx="2724">
                  <c:v>9.2800370233301153E-3</c:v>
                </c:pt>
                <c:pt idx="2725">
                  <c:v>9.2744682354219191E-3</c:v>
                </c:pt>
                <c:pt idx="2726">
                  <c:v>9.2689401227021573E-3</c:v>
                </c:pt>
                <c:pt idx="2727">
                  <c:v>9.2634527616244564E-3</c:v>
                </c:pt>
                <c:pt idx="2728">
                  <c:v>9.2580062286380972E-3</c:v>
                </c:pt>
                <c:pt idx="2729">
                  <c:v>9.2526006001914934E-3</c:v>
                </c:pt>
                <c:pt idx="2730">
                  <c:v>9.2474927131262624E-3</c:v>
                </c:pt>
                <c:pt idx="2731">
                  <c:v>9.2421663126249446E-3</c:v>
                </c:pt>
                <c:pt idx="2732">
                  <c:v>9.2368810394326557E-3</c:v>
                </c:pt>
                <c:pt idx="2733">
                  <c:v>9.2316369700060422E-3</c:v>
                </c:pt>
                <c:pt idx="2734">
                  <c:v>9.2261887019803746E-3</c:v>
                </c:pt>
                <c:pt idx="2735">
                  <c:v>9.221030106327124E-3</c:v>
                </c:pt>
                <c:pt idx="2736">
                  <c:v>9.2159129504055179E-3</c:v>
                </c:pt>
                <c:pt idx="2737">
                  <c:v>9.2108373106735298E-3</c:v>
                </c:pt>
                <c:pt idx="2738">
                  <c:v>9.2058032635882591E-3</c:v>
                </c:pt>
                <c:pt idx="2739">
                  <c:v>9.2008108856137579E-3</c:v>
                </c:pt>
                <c:pt idx="2740">
                  <c:v>9.1958602532097363E-3</c:v>
                </c:pt>
                <c:pt idx="2741">
                  <c:v>9.1909514428402464E-3</c:v>
                </c:pt>
                <c:pt idx="2742">
                  <c:v>9.1860845309676021E-3</c:v>
                </c:pt>
                <c:pt idx="2743">
                  <c:v>9.181699285581324E-3</c:v>
                </c:pt>
                <c:pt idx="2744">
                  <c:v>9.1769106083008367E-3</c:v>
                </c:pt>
                <c:pt idx="2745">
                  <c:v>9.172164045719633E-3</c:v>
                </c:pt>
                <c:pt idx="2746">
                  <c:v>9.1674596743054337E-3</c:v>
                </c:pt>
                <c:pt idx="2747">
                  <c:v>9.1627975705268483E-3</c:v>
                </c:pt>
                <c:pt idx="2748">
                  <c:v>9.1581778108489331E-3</c:v>
                </c:pt>
                <c:pt idx="2749">
                  <c:v>9.1536004717456265E-3</c:v>
                </c:pt>
                <c:pt idx="2750">
                  <c:v>9.1490656296828732E-3</c:v>
                </c:pt>
                <c:pt idx="2751">
                  <c:v>9.1445733611363877E-3</c:v>
                </c:pt>
                <c:pt idx="2752">
                  <c:v>9.1403177056108235E-3</c:v>
                </c:pt>
                <c:pt idx="2753">
                  <c:v>9.1359078592467956E-3</c:v>
                </c:pt>
                <c:pt idx="2754">
                  <c:v>9.1315408092182311E-3</c:v>
                </c:pt>
                <c:pt idx="2755">
                  <c:v>9.1272166320005878E-3</c:v>
                </c:pt>
                <c:pt idx="2756">
                  <c:v>9.1223899289679146E-3</c:v>
                </c:pt>
                <c:pt idx="2757">
                  <c:v>9.1181606708676619E-3</c:v>
                </c:pt>
                <c:pt idx="2758">
                  <c:v>9.1139745348168197E-3</c:v>
                </c:pt>
                <c:pt idx="2759">
                  <c:v>9.1098315973002931E-3</c:v>
                </c:pt>
                <c:pt idx="2760">
                  <c:v>9.1059015107239436E-3</c:v>
                </c:pt>
                <c:pt idx="2761">
                  <c:v>9.1018421912701826E-3</c:v>
                </c:pt>
                <c:pt idx="2762">
                  <c:v>9.0978262931945622E-3</c:v>
                </c:pt>
                <c:pt idx="2763">
                  <c:v>9.0938538929809572E-3</c:v>
                </c:pt>
                <c:pt idx="2764">
                  <c:v>9.0899250671158758E-3</c:v>
                </c:pt>
                <c:pt idx="2765">
                  <c:v>9.0858854244678326E-3</c:v>
                </c:pt>
                <c:pt idx="2766">
                  <c:v>9.0820470182445302E-3</c:v>
                </c:pt>
                <c:pt idx="2767">
                  <c:v>9.0782524224408689E-3</c:v>
                </c:pt>
                <c:pt idx="2768">
                  <c:v>9.0745017135530487E-3</c:v>
                </c:pt>
                <c:pt idx="2769">
                  <c:v>9.0707949680703184E-3</c:v>
                </c:pt>
                <c:pt idx="2770">
                  <c:v>9.0671322624862726E-3</c:v>
                </c:pt>
                <c:pt idx="2771">
                  <c:v>9.0635136732962421E-3</c:v>
                </c:pt>
                <c:pt idx="2772">
                  <c:v>9.0599392769972979E-3</c:v>
                </c:pt>
                <c:pt idx="2773">
                  <c:v>9.0564091500839015E-3</c:v>
                </c:pt>
                <c:pt idx="2774">
                  <c:v>9.0529233690566004E-3</c:v>
                </c:pt>
                <c:pt idx="2775">
                  <c:v>9.0494820104168056E-3</c:v>
                </c:pt>
                <c:pt idx="2776">
                  <c:v>9.0460851506624571E-3</c:v>
                </c:pt>
                <c:pt idx="2777">
                  <c:v>9.0427328662958384E-3</c:v>
                </c:pt>
                <c:pt idx="2778">
                  <c:v>9.0394252338235736E-3</c:v>
                </c:pt>
                <c:pt idx="2779">
                  <c:v>9.0361623297470807E-3</c:v>
                </c:pt>
                <c:pt idx="2780">
                  <c:v>9.0329442305738528E-3</c:v>
                </c:pt>
                <c:pt idx="2781">
                  <c:v>9.0297710128105172E-3</c:v>
                </c:pt>
                <c:pt idx="2782">
                  <c:v>9.0267446162650214E-3</c:v>
                </c:pt>
                <c:pt idx="2783">
                  <c:v>9.0236582369379661E-3</c:v>
                </c:pt>
                <c:pt idx="2784">
                  <c:v>9.0206169619320674E-3</c:v>
                </c:pt>
                <c:pt idx="2785">
                  <c:v>9.0176208677557948E-3</c:v>
                </c:pt>
                <c:pt idx="2786">
                  <c:v>9.0146700309246472E-3</c:v>
                </c:pt>
                <c:pt idx="2787">
                  <c:v>9.011678500420511E-3</c:v>
                </c:pt>
                <c:pt idx="2788">
                  <c:v>9.0088215948431853E-3</c:v>
                </c:pt>
                <c:pt idx="2789">
                  <c:v>9.0060101827809016E-3</c:v>
                </c:pt>
                <c:pt idx="2790">
                  <c:v>9.0032443407550566E-3</c:v>
                </c:pt>
                <c:pt idx="2791">
                  <c:v>9.0005241452827071E-3</c:v>
                </c:pt>
                <c:pt idx="2792">
                  <c:v>8.9978496728904608E-3</c:v>
                </c:pt>
                <c:pt idx="2793">
                  <c:v>8.9952210000979801E-3</c:v>
                </c:pt>
                <c:pt idx="2794">
                  <c:v>8.9926382034318762E-3</c:v>
                </c:pt>
                <c:pt idx="2795">
                  <c:v>8.9902223590323516E-3</c:v>
                </c:pt>
                <c:pt idx="2796">
                  <c:v>8.9877250647836249E-3</c:v>
                </c:pt>
                <c:pt idx="2797">
                  <c:v>8.9852738629767614E-3</c:v>
                </c:pt>
                <c:pt idx="2798">
                  <c:v>8.9828688301434312E-3</c:v>
                </c:pt>
                <c:pt idx="2799">
                  <c:v>8.9805100428073104E-3</c:v>
                </c:pt>
                <c:pt idx="2800">
                  <c:v>8.9781975775062861E-3</c:v>
                </c:pt>
                <c:pt idx="2801">
                  <c:v>8.9759315107675874E-3</c:v>
                </c:pt>
                <c:pt idx="2802">
                  <c:v>8.9737119191291015E-3</c:v>
                </c:pt>
                <c:pt idx="2803">
                  <c:v>8.97153887912161E-3</c:v>
                </c:pt>
                <c:pt idx="2804">
                  <c:v>8.969444042082074E-3</c:v>
                </c:pt>
                <c:pt idx="2805">
                  <c:v>8.9673610365450292E-3</c:v>
                </c:pt>
                <c:pt idx="2806">
                  <c:v>8.9653248056146429E-3</c:v>
                </c:pt>
                <c:pt idx="2807">
                  <c:v>8.9633354258301413E-3</c:v>
                </c:pt>
                <c:pt idx="2808">
                  <c:v>8.9613389005693354E-3</c:v>
                </c:pt>
                <c:pt idx="2809">
                  <c:v>8.9594534297385651E-3</c:v>
                </c:pt>
                <c:pt idx="2810">
                  <c:v>8.9576150596259053E-3</c:v>
                </c:pt>
                <c:pt idx="2811">
                  <c:v>8.9558238667822917E-3</c:v>
                </c:pt>
                <c:pt idx="2812">
                  <c:v>8.9540799277612725E-3</c:v>
                </c:pt>
                <c:pt idx="2813">
                  <c:v>8.9523843282377034E-3</c:v>
                </c:pt>
                <c:pt idx="2814">
                  <c:v>8.9507317668963086E-3</c:v>
                </c:pt>
                <c:pt idx="2815">
                  <c:v>8.9491266823835351E-3</c:v>
                </c:pt>
                <c:pt idx="2816">
                  <c:v>8.9475691512561663E-3</c:v>
                </c:pt>
                <c:pt idx="2817">
                  <c:v>8.9460717193683339E-3</c:v>
                </c:pt>
                <c:pt idx="2818">
                  <c:v>8.9446129109394951E-3</c:v>
                </c:pt>
                <c:pt idx="2819">
                  <c:v>8.9432018922350077E-3</c:v>
                </c:pt>
                <c:pt idx="2820">
                  <c:v>8.9418387398205838E-3</c:v>
                </c:pt>
                <c:pt idx="2821">
                  <c:v>8.9405235302619322E-3</c:v>
                </c:pt>
                <c:pt idx="2822">
                  <c:v>8.9392563401256304E-3</c:v>
                </c:pt>
                <c:pt idx="2823">
                  <c:v>8.938037245980867E-3</c:v>
                </c:pt>
                <c:pt idx="2824">
                  <c:v>8.9368663244003017E-3</c:v>
                </c:pt>
                <c:pt idx="2825">
                  <c:v>8.9357436519565958E-3</c:v>
                </c:pt>
                <c:pt idx="2826">
                  <c:v>8.9346693052206744E-3</c:v>
                </c:pt>
                <c:pt idx="2827">
                  <c:v>8.9336433607730172E-3</c:v>
                </c:pt>
                <c:pt idx="2828">
                  <c:v>8.932665895188022E-3</c:v>
                </c:pt>
                <c:pt idx="2829">
                  <c:v>8.9317369850470413E-3</c:v>
                </c:pt>
                <c:pt idx="2830">
                  <c:v>8.9308567069296858E-3</c:v>
                </c:pt>
                <c:pt idx="2831">
                  <c:v>8.9300251374199134E-3</c:v>
                </c:pt>
                <c:pt idx="2832">
                  <c:v>8.9292423531016785E-3</c:v>
                </c:pt>
                <c:pt idx="2833">
                  <c:v>8.9285084305606756E-3</c:v>
                </c:pt>
                <c:pt idx="2834">
                  <c:v>8.9277525039870992E-3</c:v>
                </c:pt>
                <c:pt idx="2835">
                  <c:v>8.9271130350802603E-3</c:v>
                </c:pt>
                <c:pt idx="2836">
                  <c:v>8.9265226510335562E-3</c:v>
                </c:pt>
                <c:pt idx="2837">
                  <c:v>8.9259814284380241E-3</c:v>
                </c:pt>
                <c:pt idx="2838">
                  <c:v>8.9254894438899786E-3</c:v>
                </c:pt>
                <c:pt idx="2839">
                  <c:v>8.9251352817256435E-3</c:v>
                </c:pt>
                <c:pt idx="2840">
                  <c:v>8.9247455362019626E-3</c:v>
                </c:pt>
                <c:pt idx="2841">
                  <c:v>8.924405265210579E-3</c:v>
                </c:pt>
                <c:pt idx="2842">
                  <c:v>8.9241145453563021E-3</c:v>
                </c:pt>
                <c:pt idx="2843">
                  <c:v>8.9238734532430721E-3</c:v>
                </c:pt>
                <c:pt idx="2844">
                  <c:v>8.9236820654774365E-3</c:v>
                </c:pt>
                <c:pt idx="2845">
                  <c:v>8.9235404586659427E-3</c:v>
                </c:pt>
                <c:pt idx="2846">
                  <c:v>8.9234487094212184E-3</c:v>
                </c:pt>
                <c:pt idx="2847">
                  <c:v>8.9231733172647765E-3</c:v>
                </c:pt>
                <c:pt idx="2848">
                  <c:v>8.9231743401345653E-3</c:v>
                </c:pt>
                <c:pt idx="2849">
                  <c:v>8.9232254369866482E-3</c:v>
                </c:pt>
                <c:pt idx="2850">
                  <c:v>8.9233266844344072E-3</c:v>
                </c:pt>
                <c:pt idx="2851">
                  <c:v>8.9236354198409668E-3</c:v>
                </c:pt>
                <c:pt idx="2852">
                  <c:v>8.9237128739787508E-3</c:v>
                </c:pt>
                <c:pt idx="2853">
                  <c:v>8.9239722363743113E-3</c:v>
                </c:pt>
                <c:pt idx="2854">
                  <c:v>8.9242820667871925E-3</c:v>
                </c:pt>
                <c:pt idx="2855">
                  <c:v>8.9246424418378822E-3</c:v>
                </c:pt>
                <c:pt idx="2856">
                  <c:v>8.9249041348697603E-3</c:v>
                </c:pt>
                <c:pt idx="2857">
                  <c:v>8.9253621822504587E-3</c:v>
                </c:pt>
                <c:pt idx="2858">
                  <c:v>8.9258709974202322E-3</c:v>
                </c:pt>
                <c:pt idx="2859">
                  <c:v>8.9264306570081189E-3</c:v>
                </c:pt>
                <c:pt idx="2860">
                  <c:v>8.927864424580087E-3</c:v>
                </c:pt>
                <c:pt idx="2861">
                  <c:v>8.9285443787547551E-3</c:v>
                </c:pt>
                <c:pt idx="2862">
                  <c:v>8.9292754409536178E-3</c:v>
                </c:pt>
                <c:pt idx="2863">
                  <c:v>8.930057687826851E-3</c:v>
                </c:pt>
                <c:pt idx="2864">
                  <c:v>8.9303519922934657E-3</c:v>
                </c:pt>
                <c:pt idx="2865">
                  <c:v>8.9312257298970535E-3</c:v>
                </c:pt>
                <c:pt idx="2866">
                  <c:v>8.9327026132484926E-3</c:v>
                </c:pt>
                <c:pt idx="2867">
                  <c:v>8.9331274648854399E-3</c:v>
                </c:pt>
                <c:pt idx="2868">
                  <c:v>8.9341556155717872E-3</c:v>
                </c:pt>
                <c:pt idx="2869">
                  <c:v>8.9358303397790474E-3</c:v>
                </c:pt>
                <c:pt idx="2870">
                  <c:v>8.9369730257011018E-3</c:v>
                </c:pt>
                <c:pt idx="2871">
                  <c:v>8.9381675095627118E-3</c:v>
                </c:pt>
                <c:pt idx="2872">
                  <c:v>8.9394138680268052E-3</c:v>
                </c:pt>
                <c:pt idx="2873">
                  <c:v>8.9407121777716255E-3</c:v>
                </c:pt>
                <c:pt idx="2874">
                  <c:v>8.9420625154643524E-3</c:v>
                </c:pt>
                <c:pt idx="2875">
                  <c:v>8.9434649577789724E-3</c:v>
                </c:pt>
                <c:pt idx="2876">
                  <c:v>8.9449195813945739E-3</c:v>
                </c:pt>
                <c:pt idx="2877">
                  <c:v>8.945741265885189E-3</c:v>
                </c:pt>
                <c:pt idx="2878">
                  <c:v>8.9479856792484824E-3</c:v>
                </c:pt>
                <c:pt idx="2879">
                  <c:v>8.9495973068492163E-3</c:v>
                </c:pt>
                <c:pt idx="2880">
                  <c:v>8.9512614224791925E-3</c:v>
                </c:pt>
                <c:pt idx="2881">
                  <c:v>8.952978102829405E-3</c:v>
                </c:pt>
                <c:pt idx="2882">
                  <c:v>8.9547474245882976E-3</c:v>
                </c:pt>
                <c:pt idx="2883">
                  <c:v>8.9565694644468622E-3</c:v>
                </c:pt>
                <c:pt idx="2884">
                  <c:v>8.9584442991028964E-3</c:v>
                </c:pt>
                <c:pt idx="2885">
                  <c:v>8.9603720052541976E-3</c:v>
                </c:pt>
                <c:pt idx="2886">
                  <c:v>8.9615643767796977E-3</c:v>
                </c:pt>
                <c:pt idx="2887">
                  <c:v>8.9635865000485277E-3</c:v>
                </c:pt>
                <c:pt idx="2888">
                  <c:v>8.9656617044831938E-3</c:v>
                </c:pt>
                <c:pt idx="2889">
                  <c:v>8.9677900667845412E-3</c:v>
                </c:pt>
                <c:pt idx="2890">
                  <c:v>8.9708062929859111E-3</c:v>
                </c:pt>
                <c:pt idx="2891">
                  <c:v>8.9730528388756534E-3</c:v>
                </c:pt>
                <c:pt idx="2892">
                  <c:v>8.9753527932081717E-3</c:v>
                </c:pt>
                <c:pt idx="2893">
                  <c:v>8.9777062326974171E-3</c:v>
                </c:pt>
                <c:pt idx="2894">
                  <c:v>8.9801132340650014E-3</c:v>
                </c:pt>
                <c:pt idx="2895">
                  <c:v>8.9825738740274257E-3</c:v>
                </c:pt>
                <c:pt idx="2896">
                  <c:v>8.9850882293148054E-3</c:v>
                </c:pt>
                <c:pt idx="2897">
                  <c:v>8.987656376648747E-3</c:v>
                </c:pt>
                <c:pt idx="2898">
                  <c:v>8.9902783927585106E-3</c:v>
                </c:pt>
                <c:pt idx="2899">
                  <c:v>8.9920142475469512E-3</c:v>
                </c:pt>
                <c:pt idx="2900">
                  <c:v>8.9947324090819247E-3</c:v>
                </c:pt>
                <c:pt idx="2901">
                  <c:v>8.9975046490412755E-3</c:v>
                </c:pt>
                <c:pt idx="2902">
                  <c:v>9.0003310441495628E-3</c:v>
                </c:pt>
                <c:pt idx="2903">
                  <c:v>9.0044628461736012E-3</c:v>
                </c:pt>
                <c:pt idx="2904">
                  <c:v>9.0077555395591362E-3</c:v>
                </c:pt>
                <c:pt idx="2905">
                  <c:v>9.0104337328369404E-3</c:v>
                </c:pt>
                <c:pt idx="2906">
                  <c:v>9.0135008802644072E-3</c:v>
                </c:pt>
                <c:pt idx="2907">
                  <c:v>9.0166225994113246E-3</c:v>
                </c:pt>
                <c:pt idx="2908">
                  <c:v>9.0197989670215781E-3</c:v>
                </c:pt>
                <c:pt idx="2909">
                  <c:v>9.0230300598399347E-3</c:v>
                </c:pt>
                <c:pt idx="2910">
                  <c:v>9.0263159546173054E-3</c:v>
                </c:pt>
                <c:pt idx="2911">
                  <c:v>9.0296567281081177E-3</c:v>
                </c:pt>
                <c:pt idx="2912">
                  <c:v>9.0334189270898611E-3</c:v>
                </c:pt>
                <c:pt idx="2913">
                  <c:v>9.0368737206124265E-3</c:v>
                </c:pt>
                <c:pt idx="2914">
                  <c:v>9.0403836300172857E-3</c:v>
                </c:pt>
                <c:pt idx="2915">
                  <c:v>9.0439487320682493E-3</c:v>
                </c:pt>
                <c:pt idx="2916">
                  <c:v>9.0471864627144263E-3</c:v>
                </c:pt>
                <c:pt idx="2917">
                  <c:v>9.0519173405559893E-3</c:v>
                </c:pt>
                <c:pt idx="2918">
                  <c:v>9.0545851941371165E-3</c:v>
                </c:pt>
                <c:pt idx="2919">
                  <c:v>9.0583677606898439E-3</c:v>
                </c:pt>
                <c:pt idx="2920">
                  <c:v>9.0622058968354534E-3</c:v>
                </c:pt>
                <c:pt idx="2921">
                  <c:v>9.0670640753598916E-3</c:v>
                </c:pt>
                <c:pt idx="2922">
                  <c:v>9.0710256433066214E-3</c:v>
                </c:pt>
                <c:pt idx="2923">
                  <c:v>9.0750430290923983E-3</c:v>
                </c:pt>
                <c:pt idx="2924">
                  <c:v>9.0791163095044931E-3</c:v>
                </c:pt>
                <c:pt idx="2925">
                  <c:v>9.0832455613371298E-3</c:v>
                </c:pt>
                <c:pt idx="2926">
                  <c:v>9.087430861385401E-3</c:v>
                </c:pt>
                <c:pt idx="2927">
                  <c:v>9.0916722864487418E-3</c:v>
                </c:pt>
                <c:pt idx="2928">
                  <c:v>9.0959699133248521E-3</c:v>
                </c:pt>
                <c:pt idx="2929">
                  <c:v>9.1003238188218562E-3</c:v>
                </c:pt>
                <c:pt idx="2930">
                  <c:v>9.1047340797417962E-3</c:v>
                </c:pt>
                <c:pt idx="2931">
                  <c:v>9.1092007728980125E-3</c:v>
                </c:pt>
                <c:pt idx="2932">
                  <c:v>9.1137239750994983E-3</c:v>
                </c:pt>
                <c:pt idx="2933">
                  <c:v>9.1183037631621978E-3</c:v>
                </c:pt>
                <c:pt idx="2934">
                  <c:v>9.1229402139046626E-3</c:v>
                </c:pt>
                <c:pt idx="2935">
                  <c:v>9.1276334041437077E-3</c:v>
                </c:pt>
                <c:pt idx="2936">
                  <c:v>9.1323834107065703E-3</c:v>
                </c:pt>
                <c:pt idx="2937">
                  <c:v>9.1371903104178875E-3</c:v>
                </c:pt>
                <c:pt idx="2938">
                  <c:v>9.1415800154934449E-3</c:v>
                </c:pt>
                <c:pt idx="2939">
                  <c:v>9.1464967179944023E-3</c:v>
                </c:pt>
                <c:pt idx="2940">
                  <c:v>9.151470537134691E-3</c:v>
                </c:pt>
                <c:pt idx="2941">
                  <c:v>9.1565015497442823E-3</c:v>
                </c:pt>
                <c:pt idx="2942">
                  <c:v>9.1620808953136838E-3</c:v>
                </c:pt>
                <c:pt idx="2943">
                  <c:v>9.1672307674233091E-3</c:v>
                </c:pt>
                <c:pt idx="2944">
                  <c:v>9.1724380705450539E-3</c:v>
                </c:pt>
                <c:pt idx="2945">
                  <c:v>9.1777028815278813E-3</c:v>
                </c:pt>
                <c:pt idx="2946">
                  <c:v>9.1830252772216198E-3</c:v>
                </c:pt>
                <c:pt idx="2947">
                  <c:v>9.1884053344847925E-3</c:v>
                </c:pt>
                <c:pt idx="2948">
                  <c:v>9.193843130172439E-3</c:v>
                </c:pt>
                <c:pt idx="2949">
                  <c:v>9.1993387411474278E-3</c:v>
                </c:pt>
                <c:pt idx="2950">
                  <c:v>9.2048922442752278E-3</c:v>
                </c:pt>
                <c:pt idx="2951">
                  <c:v>9.2094451472997108E-3</c:v>
                </c:pt>
                <c:pt idx="2952">
                  <c:v>9.2151060552181363E-3</c:v>
                </c:pt>
                <c:pt idx="2953">
                  <c:v>9.2208250717620288E-3</c:v>
                </c:pt>
                <c:pt idx="2954">
                  <c:v>9.2266022738014541E-3</c:v>
                </c:pt>
                <c:pt idx="2955">
                  <c:v>9.233276136569657E-3</c:v>
                </c:pt>
                <c:pt idx="2956">
                  <c:v>9.2391782806569012E-3</c:v>
                </c:pt>
                <c:pt idx="2957">
                  <c:v>9.2451388518384192E-3</c:v>
                </c:pt>
                <c:pt idx="2958">
                  <c:v>9.251157926989606E-3</c:v>
                </c:pt>
                <c:pt idx="2959">
                  <c:v>9.2572355829947384E-3</c:v>
                </c:pt>
                <c:pt idx="2960">
                  <c:v>9.2628036277393536E-3</c:v>
                </c:pt>
                <c:pt idx="2961">
                  <c:v>9.2689943073909573E-3</c:v>
                </c:pt>
                <c:pt idx="2962">
                  <c:v>9.2752437914439111E-3</c:v>
                </c:pt>
                <c:pt idx="2963">
                  <c:v>9.2815521567886153E-3</c:v>
                </c:pt>
                <c:pt idx="2964">
                  <c:v>9.2896781282523506E-3</c:v>
                </c:pt>
                <c:pt idx="2965">
                  <c:v>9.2961176807314309E-3</c:v>
                </c:pt>
                <c:pt idx="2966">
                  <c:v>9.302616366586967E-3</c:v>
                </c:pt>
                <c:pt idx="2967">
                  <c:v>9.3091742627374307E-3</c:v>
                </c:pt>
                <c:pt idx="2968">
                  <c:v>9.3161366870941169E-3</c:v>
                </c:pt>
                <c:pt idx="2969">
                  <c:v>9.3228172931545551E-3</c:v>
                </c:pt>
                <c:pt idx="2970">
                  <c:v>9.3295573441132262E-3</c:v>
                </c:pt>
                <c:pt idx="2971">
                  <c:v>9.3363569168914591E-3</c:v>
                </c:pt>
                <c:pt idx="2972">
                  <c:v>9.3438387598189093E-3</c:v>
                </c:pt>
                <c:pt idx="2973">
                  <c:v>9.3507620640053777E-3</c:v>
                </c:pt>
                <c:pt idx="2974">
                  <c:v>9.3577451279863496E-3</c:v>
                </c:pt>
                <c:pt idx="2975">
                  <c:v>9.3647880287046244E-3</c:v>
                </c:pt>
                <c:pt idx="2976">
                  <c:v>9.3718908431073486E-3</c:v>
                </c:pt>
                <c:pt idx="2977">
                  <c:v>9.3790536481460109E-3</c:v>
                </c:pt>
                <c:pt idx="2978">
                  <c:v>9.3862765207694907E-3</c:v>
                </c:pt>
                <c:pt idx="2979">
                  <c:v>9.3935595379397059E-3</c:v>
                </c:pt>
                <c:pt idx="2980">
                  <c:v>9.4009027766133579E-3</c:v>
                </c:pt>
                <c:pt idx="2981">
                  <c:v>9.4083063137532282E-3</c:v>
                </c:pt>
                <c:pt idx="2982">
                  <c:v>9.4157702263264476E-3</c:v>
                </c:pt>
                <c:pt idx="2983">
                  <c:v>9.4232945913010138E-3</c:v>
                </c:pt>
                <c:pt idx="2984">
                  <c:v>9.4308794856553489E-3</c:v>
                </c:pt>
                <c:pt idx="2985">
                  <c:v>9.4385249863600564E-3</c:v>
                </c:pt>
                <c:pt idx="2986">
                  <c:v>9.4462311703979052E-3</c:v>
                </c:pt>
                <c:pt idx="2987">
                  <c:v>9.4539981147542685E-3</c:v>
                </c:pt>
                <c:pt idx="2988">
                  <c:v>9.4618258964127861E-3</c:v>
                </c:pt>
                <c:pt idx="2989">
                  <c:v>9.4697145923666511E-3</c:v>
                </c:pt>
                <c:pt idx="2990">
                  <c:v>9.4769602793283465E-3</c:v>
                </c:pt>
                <c:pt idx="2991">
                  <c:v>9.4849664477361442E-3</c:v>
                </c:pt>
                <c:pt idx="2992">
                  <c:v>9.493033754139707E-3</c:v>
                </c:pt>
                <c:pt idx="2993">
                  <c:v>9.5011622755385387E-3</c:v>
                </c:pt>
                <c:pt idx="2994">
                  <c:v>9.5122443769165618E-3</c:v>
                </c:pt>
                <c:pt idx="2995">
                  <c:v>9.5183302801499468E-3</c:v>
                </c:pt>
                <c:pt idx="2996">
                  <c:v>9.5266475321796554E-3</c:v>
                </c:pt>
                <c:pt idx="2997">
                  <c:v>9.5350263145527921E-3</c:v>
                </c:pt>
                <c:pt idx="2998">
                  <c:v>9.543466704286881E-3</c:v>
                </c:pt>
                <c:pt idx="2999">
                  <c:v>9.5519514304398534E-3</c:v>
                </c:pt>
                <c:pt idx="3000">
                  <c:v>9.5603380850289143E-3</c:v>
                </c:pt>
                <c:pt idx="3001">
                  <c:v>9.5685909696706806E-3</c:v>
                </c:pt>
                <c:pt idx="3002">
                  <c:v>9.576704935557687E-3</c:v>
                </c:pt>
                <c:pt idx="3003">
                  <c:v>9.5833538159633136E-3</c:v>
                </c:pt>
                <c:pt idx="3004">
                  <c:v>9.5912053941900055E-3</c:v>
                </c:pt>
                <c:pt idx="3005">
                  <c:v>9.5988992795428274E-3</c:v>
                </c:pt>
                <c:pt idx="3006">
                  <c:v>9.6064301782208261E-3</c:v>
                </c:pt>
                <c:pt idx="3007">
                  <c:v>9.6137927885777685E-3</c:v>
                </c:pt>
                <c:pt idx="3008">
                  <c:v>9.6209818011239179E-3</c:v>
                </c:pt>
                <c:pt idx="3009">
                  <c:v>9.6279918985313628E-3</c:v>
                </c:pt>
                <c:pt idx="3010">
                  <c:v>9.6348177556269121E-3</c:v>
                </c:pt>
                <c:pt idx="3011">
                  <c:v>9.6414540394036408E-3</c:v>
                </c:pt>
                <c:pt idx="3012">
                  <c:v>9.6473181270067786E-3</c:v>
                </c:pt>
                <c:pt idx="3013">
                  <c:v>9.6537125092026523E-3</c:v>
                </c:pt>
                <c:pt idx="3014">
                  <c:v>9.6601004604492721E-3</c:v>
                </c:pt>
                <c:pt idx="3015">
                  <c:v>9.6664819567316863E-3</c:v>
                </c:pt>
                <c:pt idx="3016">
                  <c:v>9.6746088547016319E-3</c:v>
                </c:pt>
                <c:pt idx="3017">
                  <c:v>9.6809764741707278E-3</c:v>
                </c:pt>
                <c:pt idx="3018">
                  <c:v>9.6873375612790847E-3</c:v>
                </c:pt>
                <c:pt idx="3019">
                  <c:v>9.6936920920024424E-3</c:v>
                </c:pt>
                <c:pt idx="3020">
                  <c:v>9.6994573046501036E-3</c:v>
                </c:pt>
                <c:pt idx="3021">
                  <c:v>9.7057989561011061E-3</c:v>
                </c:pt>
                <c:pt idx="3022">
                  <c:v>9.7121339808819065E-3</c:v>
                </c:pt>
                <c:pt idx="3023">
                  <c:v>9.7184623549704044E-3</c:v>
                </c:pt>
                <c:pt idx="3024">
                  <c:v>9.7247840543444927E-3</c:v>
                </c:pt>
                <c:pt idx="3025">
                  <c:v>9.7316802469806507E-3</c:v>
                </c:pt>
                <c:pt idx="3026">
                  <c:v>9.737988210364458E-3</c:v>
                </c:pt>
                <c:pt idx="3027">
                  <c:v>9.7442894251778666E-3</c:v>
                </c:pt>
                <c:pt idx="3028">
                  <c:v>9.75058386739488E-3</c:v>
                </c:pt>
                <c:pt idx="3029">
                  <c:v>9.7568715129912349E-3</c:v>
                </c:pt>
                <c:pt idx="3030">
                  <c:v>9.7631523379461474E-3</c:v>
                </c:pt>
                <c:pt idx="3031">
                  <c:v>9.7694263182301431E-3</c:v>
                </c:pt>
                <c:pt idx="3032">
                  <c:v>9.7756934298233039E-3</c:v>
                </c:pt>
                <c:pt idx="3033">
                  <c:v>9.7819536486987643E-3</c:v>
                </c:pt>
                <c:pt idx="3034">
                  <c:v>9.7882069508331334E-3</c:v>
                </c:pt>
                <c:pt idx="3035">
                  <c:v>9.7944533121995404E-3</c:v>
                </c:pt>
                <c:pt idx="3036">
                  <c:v>9.8006927087754634E-3</c:v>
                </c:pt>
                <c:pt idx="3037">
                  <c:v>9.8069251165331679E-3</c:v>
                </c:pt>
                <c:pt idx="3038">
                  <c:v>9.8131505114501302E-3</c:v>
                </c:pt>
                <c:pt idx="3039">
                  <c:v>9.8193688695003487E-3</c:v>
                </c:pt>
                <c:pt idx="3040">
                  <c:v>9.8255801666586977E-3</c:v>
                </c:pt>
                <c:pt idx="3041">
                  <c:v>9.83178437889657E-3</c:v>
                </c:pt>
                <c:pt idx="3042">
                  <c:v>9.8374058804063923E-3</c:v>
                </c:pt>
                <c:pt idx="3043">
                  <c:v>9.8435961957594551E-3</c:v>
                </c:pt>
                <c:pt idx="3044">
                  <c:v>9.8497793559253061E-3</c:v>
                </c:pt>
                <c:pt idx="3045">
                  <c:v>9.8559553368765731E-3</c:v>
                </c:pt>
                <c:pt idx="3046">
                  <c:v>9.862698325428786E-3</c:v>
                </c:pt>
                <c:pt idx="3047">
                  <c:v>9.8688595236204203E-3</c:v>
                </c:pt>
                <c:pt idx="3048">
                  <c:v>9.8750134687130651E-3</c:v>
                </c:pt>
                <c:pt idx="3049">
                  <c:v>9.8811601366789806E-3</c:v>
                </c:pt>
                <c:pt idx="3050">
                  <c:v>9.8872995034921703E-3</c:v>
                </c:pt>
                <c:pt idx="3051">
                  <c:v>9.8934315451266359E-3</c:v>
                </c:pt>
                <c:pt idx="3052">
                  <c:v>9.8995562375555103E-3</c:v>
                </c:pt>
                <c:pt idx="3053">
                  <c:v>9.9056735567510552E-3</c:v>
                </c:pt>
                <c:pt idx="3054">
                  <c:v>9.9117834786881433E-3</c:v>
                </c:pt>
                <c:pt idx="3055">
                  <c:v>9.9167440039451549E-3</c:v>
                </c:pt>
                <c:pt idx="3056">
                  <c:v>9.922839796267624E-3</c:v>
                </c:pt>
                <c:pt idx="3057">
                  <c:v>9.9289281228873705E-3</c:v>
                </c:pt>
                <c:pt idx="3058">
                  <c:v>9.9350089597773916E-3</c:v>
                </c:pt>
                <c:pt idx="3059">
                  <c:v>9.9410822829151257E-3</c:v>
                </c:pt>
                <c:pt idx="3060">
                  <c:v>9.9471480682735702E-3</c:v>
                </c:pt>
                <c:pt idx="3061">
                  <c:v>9.9532062918274988E-3</c:v>
                </c:pt>
                <c:pt idx="3062">
                  <c:v>9.9592569295525735E-3</c:v>
                </c:pt>
                <c:pt idx="3063">
                  <c:v>9.965299957419127E-3</c:v>
                </c:pt>
                <c:pt idx="3064">
                  <c:v>9.9707677062224331E-3</c:v>
                </c:pt>
                <c:pt idx="3065">
                  <c:v>9.9767958269378378E-3</c:v>
                </c:pt>
                <c:pt idx="3066">
                  <c:v>9.9828162675477013E-3</c:v>
                </c:pt>
                <c:pt idx="3067">
                  <c:v>9.9888290040262995E-3</c:v>
                </c:pt>
                <c:pt idx="3068">
                  <c:v>9.9965322182438143E-3</c:v>
                </c:pt>
                <c:pt idx="3069">
                  <c:v>1.0002528297986101E-2</c:v>
                </c:pt>
                <c:pt idx="3070">
                  <c:v>1.0008516596026149E-2</c:v>
                </c:pt>
                <c:pt idx="3071">
                  <c:v>1.0014497088331006E-2</c:v>
                </c:pt>
                <c:pt idx="3072">
                  <c:v>1.0019905289509499E-2</c:v>
                </c:pt>
                <c:pt idx="3073">
                  <c:v>1.0025870497906189E-2</c:v>
                </c:pt>
                <c:pt idx="3074">
                  <c:v>1.0031827830322575E-2</c:v>
                </c:pt>
                <c:pt idx="3075">
                  <c:v>1.0037777262725128E-2</c:v>
                </c:pt>
                <c:pt idx="3076">
                  <c:v>1.0043718771089992E-2</c:v>
                </c:pt>
                <c:pt idx="3077">
                  <c:v>1.0050214776143632E-2</c:v>
                </c:pt>
                <c:pt idx="3078">
                  <c:v>1.0056139955505569E-2</c:v>
                </c:pt>
                <c:pt idx="3079">
                  <c:v>1.0062057136899132E-2</c:v>
                </c:pt>
                <c:pt idx="3080">
                  <c:v>1.0067966296296582E-2</c:v>
                </c:pt>
                <c:pt idx="3081">
                  <c:v>1.0073867409669318E-2</c:v>
                </c:pt>
                <c:pt idx="3082">
                  <c:v>1.0079760452986126E-2</c:v>
                </c:pt>
                <c:pt idx="3083">
                  <c:v>1.00856454022184E-2</c:v>
                </c:pt>
                <c:pt idx="3084">
                  <c:v>1.0091522233335799E-2</c:v>
                </c:pt>
                <c:pt idx="3085">
                  <c:v>1.009739092230624E-2</c:v>
                </c:pt>
                <c:pt idx="3086">
                  <c:v>1.010325144510112E-2</c:v>
                </c:pt>
                <c:pt idx="3087">
                  <c:v>1.0109103777691832E-2</c:v>
                </c:pt>
                <c:pt idx="3088">
                  <c:v>1.0114947896047166E-2</c:v>
                </c:pt>
                <c:pt idx="3089">
                  <c:v>1.0120783776135041E-2</c:v>
                </c:pt>
                <c:pt idx="3090">
                  <c:v>1.0126611393925114E-2</c:v>
                </c:pt>
                <c:pt idx="3091">
                  <c:v>1.0132430725389647E-2</c:v>
                </c:pt>
                <c:pt idx="3092">
                  <c:v>1.0138241746493954E-2</c:v>
                </c:pt>
                <c:pt idx="3093">
                  <c:v>1.0144044433211168E-2</c:v>
                </c:pt>
                <c:pt idx="3094">
                  <c:v>1.0149283518336945E-2</c:v>
                </c:pt>
                <c:pt idx="3095">
                  <c:v>1.0155069904488712E-2</c:v>
                </c:pt>
                <c:pt idx="3096">
                  <c:v>1.0160847886020185E-2</c:v>
                </c:pt>
                <c:pt idx="3097">
                  <c:v>1.0166617438900473E-2</c:v>
                </c:pt>
                <c:pt idx="3098">
                  <c:v>1.0172378539098689E-2</c:v>
                </c:pt>
                <c:pt idx="3099">
                  <c:v>1.0178684185604608E-2</c:v>
                </c:pt>
                <c:pt idx="3100">
                  <c:v>1.018442785872868E-2</c:v>
                </c:pt>
                <c:pt idx="3101">
                  <c:v>1.0190163005213356E-2</c:v>
                </c:pt>
                <c:pt idx="3102">
                  <c:v>1.0195889601030033E-2</c:v>
                </c:pt>
                <c:pt idx="3103">
                  <c:v>1.0201607622144022E-2</c:v>
                </c:pt>
                <c:pt idx="3104">
                  <c:v>1.0207317044524112E-2</c:v>
                </c:pt>
                <c:pt idx="3105">
                  <c:v>1.0213017844139962E-2</c:v>
                </c:pt>
                <c:pt idx="3106">
                  <c:v>1.0218709996959488E-2</c:v>
                </c:pt>
                <c:pt idx="3107">
                  <c:v>1.0223844105209904E-2</c:v>
                </c:pt>
                <c:pt idx="3108">
                  <c:v>1.0229519356919363E-2</c:v>
                </c:pt>
                <c:pt idx="3109">
                  <c:v>1.0235185891610507E-2</c:v>
                </c:pt>
                <c:pt idx="3110">
                  <c:v>1.0240843685251569E-2</c:v>
                </c:pt>
                <c:pt idx="3111">
                  <c:v>1.0246492713812541E-2</c:v>
                </c:pt>
                <c:pt idx="3112">
                  <c:v>1.0252132953260778E-2</c:v>
                </c:pt>
                <c:pt idx="3113">
                  <c:v>1.0257764379565394E-2</c:v>
                </c:pt>
                <c:pt idx="3114">
                  <c:v>1.0263386968696379E-2</c:v>
                </c:pt>
                <c:pt idx="3115">
                  <c:v>1.0269000696620213E-2</c:v>
                </c:pt>
                <c:pt idx="3116">
                  <c:v>1.0274060378742789E-2</c:v>
                </c:pt>
                <c:pt idx="3117">
                  <c:v>1.0279656793469982E-2</c:v>
                </c:pt>
                <c:pt idx="3118">
                  <c:v>1.0285244276779792E-2</c:v>
                </c:pt>
                <c:pt idx="3119">
                  <c:v>1.029082280464344E-2</c:v>
                </c:pt>
                <c:pt idx="3120">
                  <c:v>1.0297478764674843E-2</c:v>
                </c:pt>
                <c:pt idx="3121">
                  <c:v>1.0303038331656409E-2</c:v>
                </c:pt>
                <c:pt idx="3122">
                  <c:v>1.0308588867318804E-2</c:v>
                </c:pt>
                <c:pt idx="3123">
                  <c:v>1.0314130347629949E-2</c:v>
                </c:pt>
                <c:pt idx="3124">
                  <c:v>1.0319662748556023E-2</c:v>
                </c:pt>
                <c:pt idx="3125">
                  <c:v>1.0324645322532059E-2</c:v>
                </c:pt>
                <c:pt idx="3126">
                  <c:v>1.0330159991085955E-2</c:v>
                </c:pt>
                <c:pt idx="3127">
                  <c:v>1.0335665510049753E-2</c:v>
                </c:pt>
                <c:pt idx="3128">
                  <c:v>1.0341161855390812E-2</c:v>
                </c:pt>
                <c:pt idx="3129">
                  <c:v>1.0349047952793171E-2</c:v>
                </c:pt>
                <c:pt idx="3130">
                  <c:v>1.035452303982628E-2</c:v>
                </c:pt>
                <c:pt idx="3131">
                  <c:v>1.0359988872008034E-2</c:v>
                </c:pt>
                <c:pt idx="3132">
                  <c:v>1.0365445425300643E-2</c:v>
                </c:pt>
                <c:pt idx="3133">
                  <c:v>1.0370892675670564E-2</c:v>
                </c:pt>
                <c:pt idx="3134">
                  <c:v>1.0376330599076604E-2</c:v>
                </c:pt>
                <c:pt idx="3135">
                  <c:v>1.0381759171486919E-2</c:v>
                </c:pt>
                <c:pt idx="3136">
                  <c:v>1.0387178368863721E-2</c:v>
                </c:pt>
                <c:pt idx="3137">
                  <c:v>1.0390984660159685E-2</c:v>
                </c:pt>
                <c:pt idx="3138">
                  <c:v>1.0397988542370706E-2</c:v>
                </c:pt>
                <c:pt idx="3139">
                  <c:v>1.0403379470427005E-2</c:v>
                </c:pt>
                <c:pt idx="3140">
                  <c:v>1.0408760927303721E-2</c:v>
                </c:pt>
                <c:pt idx="3141">
                  <c:v>1.0414132888965607E-2</c:v>
                </c:pt>
                <c:pt idx="3142">
                  <c:v>1.0419495331373175E-2</c:v>
                </c:pt>
                <c:pt idx="3143">
                  <c:v>1.0424848230489477E-2</c:v>
                </c:pt>
                <c:pt idx="3144">
                  <c:v>1.0430191562279274E-2</c:v>
                </c:pt>
                <c:pt idx="3145">
                  <c:v>1.0435525302706472E-2</c:v>
                </c:pt>
                <c:pt idx="3146">
                  <c:v>1.0439260214833478E-2</c:v>
                </c:pt>
                <c:pt idx="3147">
                  <c:v>1.0444576317373631E-2</c:v>
                </c:pt>
                <c:pt idx="3148">
                  <c:v>1.0449882762193887E-2</c:v>
                </c:pt>
                <c:pt idx="3149">
                  <c:v>1.04551795252616E-2</c:v>
                </c:pt>
                <c:pt idx="3150">
                  <c:v>1.0462049293082447E-2</c:v>
                </c:pt>
                <c:pt idx="3151">
                  <c:v>1.0467324980546359E-2</c:v>
                </c:pt>
                <c:pt idx="3152">
                  <c:v>1.0472590908383973E-2</c:v>
                </c:pt>
                <c:pt idx="3153">
                  <c:v>1.0477847052562595E-2</c:v>
                </c:pt>
                <c:pt idx="3154">
                  <c:v>1.0483093389041034E-2</c:v>
                </c:pt>
                <c:pt idx="3155">
                  <c:v>1.0488329893782348E-2</c:v>
                </c:pt>
                <c:pt idx="3156">
                  <c:v>1.0493556542749593E-2</c:v>
                </c:pt>
                <c:pt idx="3157">
                  <c:v>1.0498773311904974E-2</c:v>
                </c:pt>
                <c:pt idx="3158">
                  <c:v>1.0503980177209001E-2</c:v>
                </c:pt>
                <c:pt idx="3159">
                  <c:v>1.0507086703769097E-2</c:v>
                </c:pt>
                <c:pt idx="3160">
                  <c:v>1.0512275944940086E-2</c:v>
                </c:pt>
                <c:pt idx="3161">
                  <c:v>1.0517455217878613E-2</c:v>
                </c:pt>
                <c:pt idx="3162">
                  <c:v>1.0522624498555011E-2</c:v>
                </c:pt>
                <c:pt idx="3163">
                  <c:v>1.0528951355579014E-2</c:v>
                </c:pt>
                <c:pt idx="3164">
                  <c:v>1.0535656303051066E-2</c:v>
                </c:pt>
                <c:pt idx="3165">
                  <c:v>1.0541309534176115E-2</c:v>
                </c:pt>
                <c:pt idx="3166">
                  <c:v>1.0545914732191065E-2</c:v>
                </c:pt>
                <c:pt idx="3167">
                  <c:v>1.0551028771769692E-2</c:v>
                </c:pt>
                <c:pt idx="3168">
                  <c:v>1.0556132662642706E-2</c:v>
                </c:pt>
                <c:pt idx="3169">
                  <c:v>1.0561226380774828E-2</c:v>
                </c:pt>
                <c:pt idx="3170">
                  <c:v>1.0566309902129901E-2</c:v>
                </c:pt>
                <c:pt idx="3171">
                  <c:v>1.0571383202672648E-2</c:v>
                </c:pt>
                <c:pt idx="3172">
                  <c:v>1.057696114991658E-2</c:v>
                </c:pt>
                <c:pt idx="3173">
                  <c:v>1.0582013346853908E-2</c:v>
                </c:pt>
                <c:pt idx="3174">
                  <c:v>1.0587055248928012E-2</c:v>
                </c:pt>
                <c:pt idx="3175">
                  <c:v>1.0592086832100731E-2</c:v>
                </c:pt>
                <c:pt idx="3176">
                  <c:v>1.0596595551999176E-2</c:v>
                </c:pt>
                <c:pt idx="3177">
                  <c:v>1.0601607022940263E-2</c:v>
                </c:pt>
                <c:pt idx="3178">
                  <c:v>1.0608035073802846E-2</c:v>
                </c:pt>
                <c:pt idx="3179">
                  <c:v>1.0611598773614579E-2</c:v>
                </c:pt>
                <c:pt idx="3180">
                  <c:v>1.0616579005278126E-2</c:v>
                </c:pt>
                <c:pt idx="3181">
                  <c:v>1.0622058288176833E-2</c:v>
                </c:pt>
                <c:pt idx="3182">
                  <c:v>1.0627016966023427E-2</c:v>
                </c:pt>
                <c:pt idx="3183">
                  <c:v>1.0631965132676368E-2</c:v>
                </c:pt>
                <c:pt idx="3184">
                  <c:v>1.0636902764101834E-2</c:v>
                </c:pt>
                <c:pt idx="3185">
                  <c:v>1.0641829836259928E-2</c:v>
                </c:pt>
                <c:pt idx="3186">
                  <c:v>1.0646746325115091E-2</c:v>
                </c:pt>
                <c:pt idx="3187">
                  <c:v>1.0651652206632639E-2</c:v>
                </c:pt>
                <c:pt idx="3188">
                  <c:v>1.0656547456773536E-2</c:v>
                </c:pt>
                <c:pt idx="3189">
                  <c:v>1.0661432051500493E-2</c:v>
                </c:pt>
                <c:pt idx="3190">
                  <c:v>1.0666305966779688E-2</c:v>
                </c:pt>
                <c:pt idx="3191">
                  <c:v>1.0671169178570352E-2</c:v>
                </c:pt>
                <c:pt idx="3192">
                  <c:v>1.0676021662837799E-2</c:v>
                </c:pt>
                <c:pt idx="3193">
                  <c:v>1.0680863395545604E-2</c:v>
                </c:pt>
                <c:pt idx="3194">
                  <c:v>1.0685694352653865E-2</c:v>
                </c:pt>
                <c:pt idx="3195">
                  <c:v>1.0690514510131371E-2</c:v>
                </c:pt>
                <c:pt idx="3196">
                  <c:v>1.0695323843935615E-2</c:v>
                </c:pt>
                <c:pt idx="3197">
                  <c:v>1.0700122330031042E-2</c:v>
                </c:pt>
                <c:pt idx="3198">
                  <c:v>1.0704411025891187E-2</c:v>
                </c:pt>
                <c:pt idx="3199">
                  <c:v>1.0709188385368872E-2</c:v>
                </c:pt>
                <c:pt idx="3200">
                  <c:v>1.0713954827004981E-2</c:v>
                </c:pt>
                <c:pt idx="3201">
                  <c:v>1.0718710326764235E-2</c:v>
                </c:pt>
                <c:pt idx="3202">
                  <c:v>1.0723951203587124E-2</c:v>
                </c:pt>
                <c:pt idx="3203">
                  <c:v>1.0728684098654288E-2</c:v>
                </c:pt>
                <c:pt idx="3204">
                  <c:v>1.073340597775071E-2</c:v>
                </c:pt>
                <c:pt idx="3205">
                  <c:v>1.0738116816842568E-2</c:v>
                </c:pt>
                <c:pt idx="3206">
                  <c:v>1.0742816591891701E-2</c:v>
                </c:pt>
                <c:pt idx="3207">
                  <c:v>1.0747505278860814E-2</c:v>
                </c:pt>
                <c:pt idx="3208">
                  <c:v>1.0752182853712615E-2</c:v>
                </c:pt>
                <c:pt idx="3209">
                  <c:v>1.075684929240894E-2</c:v>
                </c:pt>
                <c:pt idx="3210">
                  <c:v>1.0761504570914231E-2</c:v>
                </c:pt>
                <c:pt idx="3211">
                  <c:v>1.0765658233150456E-2</c:v>
                </c:pt>
                <c:pt idx="3212">
                  <c:v>1.0770291785873505E-2</c:v>
                </c:pt>
                <c:pt idx="3213">
                  <c:v>1.0774914108286685E-2</c:v>
                </c:pt>
                <c:pt idx="3214">
                  <c:v>1.0779525176351203E-2</c:v>
                </c:pt>
                <c:pt idx="3215">
                  <c:v>1.0782342051854573E-2</c:v>
                </c:pt>
                <c:pt idx="3216">
                  <c:v>1.0788880990551419E-2</c:v>
                </c:pt>
                <c:pt idx="3217">
                  <c:v>1.0793457208107426E-2</c:v>
                </c:pt>
                <c:pt idx="3218">
                  <c:v>1.0798022073736036E-2</c:v>
                </c:pt>
                <c:pt idx="3219">
                  <c:v>1.080257556340225E-2</c:v>
                </c:pt>
                <c:pt idx="3220">
                  <c:v>1.0807117653070186E-2</c:v>
                </c:pt>
                <c:pt idx="3221">
                  <c:v>1.0811648318704847E-2</c:v>
                </c:pt>
                <c:pt idx="3222">
                  <c:v>1.0816167536272125E-2</c:v>
                </c:pt>
                <c:pt idx="3223">
                  <c:v>1.0820675281735248E-2</c:v>
                </c:pt>
                <c:pt idx="3224">
                  <c:v>1.0826134607769581E-2</c:v>
                </c:pt>
                <c:pt idx="3225">
                  <c:v>1.0830617951113113E-2</c:v>
                </c:pt>
                <c:pt idx="3226">
                  <c:v>1.0835089746231661E-2</c:v>
                </c:pt>
                <c:pt idx="3227">
                  <c:v>1.083954996908619E-2</c:v>
                </c:pt>
                <c:pt idx="3228">
                  <c:v>1.0844788972564657E-2</c:v>
                </c:pt>
                <c:pt idx="3229">
                  <c:v>1.0849223355884976E-2</c:v>
                </c:pt>
                <c:pt idx="3230">
                  <c:v>1.0853646089976901E-2</c:v>
                </c:pt>
                <c:pt idx="3231">
                  <c:v>1.0858057150801638E-2</c:v>
                </c:pt>
                <c:pt idx="3232">
                  <c:v>1.086451068217251E-2</c:v>
                </c:pt>
                <c:pt idx="3233">
                  <c:v>1.0867319154202785E-2</c:v>
                </c:pt>
                <c:pt idx="3234">
                  <c:v>1.0871694339310905E-2</c:v>
                </c:pt>
                <c:pt idx="3235">
                  <c:v>1.0876057752986501E-2</c:v>
                </c:pt>
                <c:pt idx="3236">
                  <c:v>1.0880409371192279E-2</c:v>
                </c:pt>
                <c:pt idx="3237">
                  <c:v>1.0884749169890077E-2</c:v>
                </c:pt>
                <c:pt idx="3238">
                  <c:v>1.0889077125043467E-2</c:v>
                </c:pt>
                <c:pt idx="3239">
                  <c:v>1.0893393212614289E-2</c:v>
                </c:pt>
                <c:pt idx="3240">
                  <c:v>1.0897697408566987E-2</c:v>
                </c:pt>
                <c:pt idx="3241">
                  <c:v>1.090198968885905E-2</c:v>
                </c:pt>
                <c:pt idx="3242">
                  <c:v>1.0906270029457535E-2</c:v>
                </c:pt>
                <c:pt idx="3243">
                  <c:v>1.0910538406322536E-2</c:v>
                </c:pt>
                <c:pt idx="3244">
                  <c:v>1.091479479541763E-2</c:v>
                </c:pt>
                <c:pt idx="3245">
                  <c:v>1.0919039172703784E-2</c:v>
                </c:pt>
                <c:pt idx="3246">
                  <c:v>1.0923271514143707E-2</c:v>
                </c:pt>
                <c:pt idx="3247">
                  <c:v>1.092749179570271E-2</c:v>
                </c:pt>
                <c:pt idx="3248">
                  <c:v>1.0931699993339154E-2</c:v>
                </c:pt>
                <c:pt idx="3249">
                  <c:v>1.0935896083018351E-2</c:v>
                </c:pt>
                <c:pt idx="3250">
                  <c:v>1.0939617417205975E-2</c:v>
                </c:pt>
                <c:pt idx="3251">
                  <c:v>1.094378996503235E-2</c:v>
                </c:pt>
                <c:pt idx="3252">
                  <c:v>1.0947950334825197E-2</c:v>
                </c:pt>
                <c:pt idx="3253">
                  <c:v>1.0953939642858682E-2</c:v>
                </c:pt>
                <c:pt idx="3254">
                  <c:v>1.0956694070721704E-2</c:v>
                </c:pt>
                <c:pt idx="3255">
                  <c:v>1.0960817007862961E-2</c:v>
                </c:pt>
                <c:pt idx="3256">
                  <c:v>1.0964927668781573E-2</c:v>
                </c:pt>
                <c:pt idx="3257">
                  <c:v>1.0969026029442851E-2</c:v>
                </c:pt>
                <c:pt idx="3258">
                  <c:v>1.097311206580863E-2</c:v>
                </c:pt>
                <c:pt idx="3259">
                  <c:v>1.097718575383988E-2</c:v>
                </c:pt>
                <c:pt idx="3260">
                  <c:v>1.0981247069501047E-2</c:v>
                </c:pt>
                <c:pt idx="3261">
                  <c:v>1.0985295988754834E-2</c:v>
                </c:pt>
                <c:pt idx="3262">
                  <c:v>1.0989332487561341E-2</c:v>
                </c:pt>
                <c:pt idx="3263">
                  <c:v>1.0992450949605548E-2</c:v>
                </c:pt>
                <c:pt idx="3264">
                  <c:v>1.0996464080736956E-2</c:v>
                </c:pt>
                <c:pt idx="3265">
                  <c:v>1.1000464723418091E-2</c:v>
                </c:pt>
                <c:pt idx="3266">
                  <c:v>1.1007176217894241E-2</c:v>
                </c:pt>
                <c:pt idx="3267">
                  <c:v>1.1008995364449881E-2</c:v>
                </c:pt>
                <c:pt idx="3268">
                  <c:v>1.1012391480405448E-2</c:v>
                </c:pt>
                <c:pt idx="3269">
                  <c:v>1.101634192893286E-2</c:v>
                </c:pt>
                <c:pt idx="3270">
                  <c:v>1.1020279768836794E-2</c:v>
                </c:pt>
                <c:pt idx="3271">
                  <c:v>1.10242049760787E-2</c:v>
                </c:pt>
                <c:pt idx="3272">
                  <c:v>1.1027671658862044E-2</c:v>
                </c:pt>
                <c:pt idx="3273">
                  <c:v>1.1031572319550875E-2</c:v>
                </c:pt>
                <c:pt idx="3274">
                  <c:v>1.1035460277537894E-2</c:v>
                </c:pt>
                <c:pt idx="3275">
                  <c:v>1.1039335508790191E-2</c:v>
                </c:pt>
                <c:pt idx="3276">
                  <c:v>1.1044525863212933E-2</c:v>
                </c:pt>
                <c:pt idx="3277">
                  <c:v>1.1048373170867999E-2</c:v>
                </c:pt>
                <c:pt idx="3278">
                  <c:v>1.1052207673482561E-2</c:v>
                </c:pt>
                <c:pt idx="3279">
                  <c:v>1.1056029347018452E-2</c:v>
                </c:pt>
                <c:pt idx="3280">
                  <c:v>1.1059398820675291E-2</c:v>
                </c:pt>
                <c:pt idx="3281">
                  <c:v>1.106319557178133E-2</c:v>
                </c:pt>
                <c:pt idx="3282">
                  <c:v>1.1066979423770868E-2</c:v>
                </c:pt>
                <c:pt idx="3283">
                  <c:v>1.1070750352609507E-2</c:v>
                </c:pt>
                <c:pt idx="3284">
                  <c:v>1.1074944437252559E-2</c:v>
                </c:pt>
                <c:pt idx="3285">
                  <c:v>1.1078688631553249E-2</c:v>
                </c:pt>
                <c:pt idx="3286">
                  <c:v>1.108241982851595E-2</c:v>
                </c:pt>
                <c:pt idx="3287">
                  <c:v>1.1086138004108582E-2</c:v>
                </c:pt>
                <c:pt idx="3288">
                  <c:v>1.1089843134292114E-2</c:v>
                </c:pt>
                <c:pt idx="3289">
                  <c:v>1.1093535195030989E-2</c:v>
                </c:pt>
                <c:pt idx="3290">
                  <c:v>1.1097214162288782E-2</c:v>
                </c:pt>
                <c:pt idx="3291">
                  <c:v>1.1100880012027331E-2</c:v>
                </c:pt>
                <c:pt idx="3292">
                  <c:v>1.1104532720212815E-2</c:v>
                </c:pt>
                <c:pt idx="3293">
                  <c:v>1.1108172262807074E-2</c:v>
                </c:pt>
                <c:pt idx="3294">
                  <c:v>1.1111798615773683E-2</c:v>
                </c:pt>
                <c:pt idx="3295">
                  <c:v>1.1115411755075346E-2</c:v>
                </c:pt>
                <c:pt idx="3296">
                  <c:v>1.1119011656679115E-2</c:v>
                </c:pt>
                <c:pt idx="3297">
                  <c:v>1.1122598296546826E-2</c:v>
                </c:pt>
                <c:pt idx="3298">
                  <c:v>1.1126171650640318E-2</c:v>
                </c:pt>
                <c:pt idx="3299">
                  <c:v>1.112973169492751E-2</c:v>
                </c:pt>
                <c:pt idx="3300">
                  <c:v>1.1133278405368501E-2</c:v>
                </c:pt>
                <c:pt idx="3301">
                  <c:v>1.113681175793034E-2</c:v>
                </c:pt>
                <c:pt idx="3302">
                  <c:v>1.1139910634741934E-2</c:v>
                </c:pt>
                <c:pt idx="3303">
                  <c:v>1.114341805313458E-2</c:v>
                </c:pt>
                <c:pt idx="3304">
                  <c:v>1.1146912043637217E-2</c:v>
                </c:pt>
                <c:pt idx="3305">
                  <c:v>1.115039258221281E-2</c:v>
                </c:pt>
                <c:pt idx="3306">
                  <c:v>1.1155529868437316E-2</c:v>
                </c:pt>
                <c:pt idx="3307">
                  <c:v>1.1157730011784642E-2</c:v>
                </c:pt>
                <c:pt idx="3308">
                  <c:v>1.1161169186175135E-2</c:v>
                </c:pt>
                <c:pt idx="3309">
                  <c:v>1.116459481039855E-2</c:v>
                </c:pt>
                <c:pt idx="3310">
                  <c:v>1.1168006860417596E-2</c:v>
                </c:pt>
                <c:pt idx="3311">
                  <c:v>1.1171405312201062E-2</c:v>
                </c:pt>
                <c:pt idx="3312">
                  <c:v>1.1174790141708177E-2</c:v>
                </c:pt>
                <c:pt idx="3313">
                  <c:v>1.117816132490773E-2</c:v>
                </c:pt>
                <c:pt idx="3314">
                  <c:v>1.1181518837761558E-2</c:v>
                </c:pt>
                <c:pt idx="3315">
                  <c:v>1.1184452824485996E-2</c:v>
                </c:pt>
                <c:pt idx="3316">
                  <c:v>1.1187783805606817E-2</c:v>
                </c:pt>
                <c:pt idx="3317">
                  <c:v>1.1191101046390418E-2</c:v>
                </c:pt>
                <c:pt idx="3318">
                  <c:v>1.1194404522803276E-2</c:v>
                </c:pt>
                <c:pt idx="3319">
                  <c:v>1.1197694210810114E-2</c:v>
                </c:pt>
                <c:pt idx="3320">
                  <c:v>1.1200970086376529E-2</c:v>
                </c:pt>
                <c:pt idx="3321">
                  <c:v>1.1204232125470757E-2</c:v>
                </c:pt>
                <c:pt idx="3322">
                  <c:v>1.1207480304059273E-2</c:v>
                </c:pt>
                <c:pt idx="3323">
                  <c:v>1.1210714598105923E-2</c:v>
                </c:pt>
                <c:pt idx="3324">
                  <c:v>1.1213533079989624E-2</c:v>
                </c:pt>
                <c:pt idx="3325">
                  <c:v>1.1216740432751671E-2</c:v>
                </c:pt>
                <c:pt idx="3326">
                  <c:v>1.1219933830996176E-2</c:v>
                </c:pt>
                <c:pt idx="3327">
                  <c:v>1.1223113250689032E-2</c:v>
                </c:pt>
                <c:pt idx="3328">
                  <c:v>1.1227075171885752E-2</c:v>
                </c:pt>
                <c:pt idx="3329">
                  <c:v>1.1230224745372117E-2</c:v>
                </c:pt>
                <c:pt idx="3330">
                  <c:v>1.123336026395776E-2</c:v>
                </c:pt>
                <c:pt idx="3331">
                  <c:v>1.1236481703607124E-2</c:v>
                </c:pt>
                <c:pt idx="3332">
                  <c:v>1.123919447467815E-2</c:v>
                </c:pt>
                <c:pt idx="3333">
                  <c:v>1.1242288601482591E-2</c:v>
                </c:pt>
                <c:pt idx="3334">
                  <c:v>1.1245368579380809E-2</c:v>
                </c:pt>
                <c:pt idx="3335">
                  <c:v>1.124843438434104E-2</c:v>
                </c:pt>
                <c:pt idx="3336">
                  <c:v>1.1251485992328003E-2</c:v>
                </c:pt>
                <c:pt idx="3337">
                  <c:v>1.1254913337950258E-2</c:v>
                </c:pt>
                <c:pt idx="3338">
                  <c:v>1.1257935552098763E-2</c:v>
                </c:pt>
                <c:pt idx="3339">
                  <c:v>1.1260943495042182E-2</c:v>
                </c:pt>
                <c:pt idx="3340">
                  <c:v>1.1263937142745825E-2</c:v>
                </c:pt>
                <c:pt idx="3341">
                  <c:v>1.1266916471175876E-2</c:v>
                </c:pt>
                <c:pt idx="3342">
                  <c:v>1.1269881456297646E-2</c:v>
                </c:pt>
                <c:pt idx="3343">
                  <c:v>1.1272832074080794E-2</c:v>
                </c:pt>
                <c:pt idx="3344">
                  <c:v>1.12757683004915E-2</c:v>
                </c:pt>
                <c:pt idx="3345">
                  <c:v>1.1278690111495076E-2</c:v>
                </c:pt>
                <c:pt idx="3346">
                  <c:v>1.1281597483059444E-2</c:v>
                </c:pt>
                <c:pt idx="3347">
                  <c:v>1.128449039115339E-2</c:v>
                </c:pt>
                <c:pt idx="3348">
                  <c:v>1.128736881174049E-2</c:v>
                </c:pt>
                <c:pt idx="3349">
                  <c:v>1.1290232720791269E-2</c:v>
                </c:pt>
                <c:pt idx="3350">
                  <c:v>1.1293082094270173E-2</c:v>
                </c:pt>
                <c:pt idx="3351">
                  <c:v>1.1295916908149463E-2</c:v>
                </c:pt>
                <c:pt idx="3352">
                  <c:v>1.1298737138390977E-2</c:v>
                </c:pt>
                <c:pt idx="3353">
                  <c:v>1.1301542760966111E-2</c:v>
                </c:pt>
                <c:pt idx="3354">
                  <c:v>1.1303959857150556E-2</c:v>
                </c:pt>
                <c:pt idx="3355">
                  <c:v>1.1306737156569571E-2</c:v>
                </c:pt>
                <c:pt idx="3356">
                  <c:v>1.130949977838352E-2</c:v>
                </c:pt>
                <c:pt idx="3357">
                  <c:v>1.1312247698556247E-2</c:v>
                </c:pt>
                <c:pt idx="3358">
                  <c:v>1.1314980893057741E-2</c:v>
                </c:pt>
                <c:pt idx="3359">
                  <c:v>1.1318068389601197E-2</c:v>
                </c:pt>
                <c:pt idx="3360">
                  <c:v>1.1320771085603849E-2</c:v>
                </c:pt>
                <c:pt idx="3361">
                  <c:v>1.1323458981686079E-2</c:v>
                </c:pt>
                <c:pt idx="3362">
                  <c:v>1.1326132053814943E-2</c:v>
                </c:pt>
                <c:pt idx="3363">
                  <c:v>1.1328790277956616E-2</c:v>
                </c:pt>
                <c:pt idx="3364">
                  <c:v>1.1331433630082498E-2</c:v>
                </c:pt>
                <c:pt idx="3365">
                  <c:v>1.1334062086159637E-2</c:v>
                </c:pt>
                <c:pt idx="3366">
                  <c:v>1.1336675622158562E-2</c:v>
                </c:pt>
                <c:pt idx="3367">
                  <c:v>1.1338551745661007E-2</c:v>
                </c:pt>
                <c:pt idx="3368">
                  <c:v>1.1341137353952924E-2</c:v>
                </c:pt>
                <c:pt idx="3369">
                  <c:v>1.1343707974409867E-2</c:v>
                </c:pt>
                <c:pt idx="3370">
                  <c:v>1.1346263583005722E-2</c:v>
                </c:pt>
                <c:pt idx="3371">
                  <c:v>1.1348804155714376E-2</c:v>
                </c:pt>
                <c:pt idx="3372">
                  <c:v>1.1351329668505272E-2</c:v>
                </c:pt>
                <c:pt idx="3373">
                  <c:v>1.1353840097347856E-2</c:v>
                </c:pt>
                <c:pt idx="3374">
                  <c:v>1.1356335418219565E-2</c:v>
                </c:pt>
                <c:pt idx="3375">
                  <c:v>1.135881560708718E-2</c:v>
                </c:pt>
                <c:pt idx="3376">
                  <c:v>1.13609282806912E-2</c:v>
                </c:pt>
                <c:pt idx="3377">
                  <c:v>1.136337914496767E-2</c:v>
                </c:pt>
                <c:pt idx="3378">
                  <c:v>1.1365814807338788E-2</c:v>
                </c:pt>
                <c:pt idx="3379">
                  <c:v>1.1368235243775235E-2</c:v>
                </c:pt>
                <c:pt idx="3380">
                  <c:v>1.1371685060691094E-2</c:v>
                </c:pt>
                <c:pt idx="3381">
                  <c:v>1.1374071911850423E-2</c:v>
                </c:pt>
                <c:pt idx="3382">
                  <c:v>1.1376443458446916E-2</c:v>
                </c:pt>
                <c:pt idx="3383">
                  <c:v>1.1378799676455446E-2</c:v>
                </c:pt>
                <c:pt idx="3384">
                  <c:v>1.138114054184393E-2</c:v>
                </c:pt>
                <c:pt idx="3385">
                  <c:v>1.1383123035689549E-2</c:v>
                </c:pt>
                <c:pt idx="3386">
                  <c:v>1.1385434155355301E-2</c:v>
                </c:pt>
                <c:pt idx="3387">
                  <c:v>1.1387729852505043E-2</c:v>
                </c:pt>
                <c:pt idx="3388">
                  <c:v>1.1390010103107886E-2</c:v>
                </c:pt>
                <c:pt idx="3389">
                  <c:v>1.1392613738495795E-2</c:v>
                </c:pt>
                <c:pt idx="3390">
                  <c:v>1.1394861983567647E-2</c:v>
                </c:pt>
                <c:pt idx="3391">
                  <c:v>1.1397094707820086E-2</c:v>
                </c:pt>
                <c:pt idx="3392">
                  <c:v>1.139931188722885E-2</c:v>
                </c:pt>
                <c:pt idx="3393">
                  <c:v>1.1401513497762731E-2</c:v>
                </c:pt>
                <c:pt idx="3394">
                  <c:v>1.1403699515392253E-2</c:v>
                </c:pt>
                <c:pt idx="3395">
                  <c:v>1.1405869916092286E-2</c:v>
                </c:pt>
                <c:pt idx="3396">
                  <c:v>1.1408024675835094E-2</c:v>
                </c:pt>
                <c:pt idx="3397">
                  <c:v>1.1410163770593808E-2</c:v>
                </c:pt>
                <c:pt idx="3398">
                  <c:v>1.1412287176341565E-2</c:v>
                </c:pt>
                <c:pt idx="3399">
                  <c:v>1.1414394869049755E-2</c:v>
                </c:pt>
                <c:pt idx="3400">
                  <c:v>1.1416486824691513E-2</c:v>
                </c:pt>
                <c:pt idx="3401">
                  <c:v>1.1418563019240839E-2</c:v>
                </c:pt>
                <c:pt idx="3402">
                  <c:v>1.1420623428671737E-2</c:v>
                </c:pt>
                <c:pt idx="3403">
                  <c:v>1.1422668028957335E-2</c:v>
                </c:pt>
                <c:pt idx="3404">
                  <c:v>1.1424696796068164E-2</c:v>
                </c:pt>
                <c:pt idx="3405">
                  <c:v>1.1426709705982566E-2</c:v>
                </c:pt>
                <c:pt idx="3406">
                  <c:v>1.1428385864400132E-2</c:v>
                </c:pt>
                <c:pt idx="3407">
                  <c:v>1.1430368065620001E-2</c:v>
                </c:pt>
                <c:pt idx="3408">
                  <c:v>1.1432334339773607E-2</c:v>
                </c:pt>
                <c:pt idx="3409">
                  <c:v>1.1434284662836218E-2</c:v>
                </c:pt>
                <c:pt idx="3410">
                  <c:v>1.1436219010785726E-2</c:v>
                </c:pt>
                <c:pt idx="3411">
                  <c:v>1.1438452818850765E-2</c:v>
                </c:pt>
                <c:pt idx="3412">
                  <c:v>1.144035405565441E-2</c:v>
                </c:pt>
                <c:pt idx="3413">
                  <c:v>1.1442239243055378E-2</c:v>
                </c:pt>
                <c:pt idx="3414">
                  <c:v>1.1444108357026802E-2</c:v>
                </c:pt>
                <c:pt idx="3415">
                  <c:v>1.1445961373547897E-2</c:v>
                </c:pt>
                <c:pt idx="3416">
                  <c:v>1.1447798268590926E-2</c:v>
                </c:pt>
                <c:pt idx="3417">
                  <c:v>1.1449619018131628E-2</c:v>
                </c:pt>
                <c:pt idx="3418">
                  <c:v>1.1451423598146613E-2</c:v>
                </c:pt>
                <c:pt idx="3419">
                  <c:v>1.1452598512684986E-2</c:v>
                </c:pt>
                <c:pt idx="3420">
                  <c:v>1.1454372894527332E-2</c:v>
                </c:pt>
                <c:pt idx="3421">
                  <c:v>1.1456131039218498E-2</c:v>
                </c:pt>
                <c:pt idx="3422">
                  <c:v>1.1457872922736811E-2</c:v>
                </c:pt>
                <c:pt idx="3423">
                  <c:v>1.1460145891831863E-2</c:v>
                </c:pt>
                <c:pt idx="3424">
                  <c:v>1.1461550661560516E-2</c:v>
                </c:pt>
                <c:pt idx="3425">
                  <c:v>1.1463241282148928E-2</c:v>
                </c:pt>
                <c:pt idx="3426">
                  <c:v>1.1464915542050313E-2</c:v>
                </c:pt>
                <c:pt idx="3427">
                  <c:v>1.1466573417238557E-2</c:v>
                </c:pt>
                <c:pt idx="3428">
                  <c:v>1.1467918195144497E-2</c:v>
                </c:pt>
                <c:pt idx="3429">
                  <c:v>1.1469544355334373E-2</c:v>
                </c:pt>
                <c:pt idx="3430">
                  <c:v>1.1471154060986741E-2</c:v>
                </c:pt>
                <c:pt idx="3431">
                  <c:v>1.1472747288076773E-2</c:v>
                </c:pt>
                <c:pt idx="3432">
                  <c:v>1.1475783837137453E-2</c:v>
                </c:pt>
                <c:pt idx="3433">
                  <c:v>1.1477338355590989E-2</c:v>
                </c:pt>
                <c:pt idx="3434">
                  <c:v>1.1478876312247484E-2</c:v>
                </c:pt>
                <c:pt idx="3435">
                  <c:v>1.1480397683085303E-2</c:v>
                </c:pt>
                <c:pt idx="3436">
                  <c:v>1.1481040529637325E-2</c:v>
                </c:pt>
                <c:pt idx="3437">
                  <c:v>1.1482532092000177E-2</c:v>
                </c:pt>
                <c:pt idx="3438">
                  <c:v>1.1484842324312444E-2</c:v>
                </c:pt>
                <c:pt idx="3439">
                  <c:v>1.1485465239200465E-2</c:v>
                </c:pt>
                <c:pt idx="3440">
                  <c:v>1.1486906775997211E-2</c:v>
                </c:pt>
                <c:pt idx="3441">
                  <c:v>1.1489176260575768E-2</c:v>
                </c:pt>
                <c:pt idx="3442">
                  <c:v>1.1490580858026032E-2</c:v>
                </c:pt>
                <c:pt idx="3443">
                  <c:v>1.149196867747433E-2</c:v>
                </c:pt>
                <c:pt idx="3444">
                  <c:v>1.1493339694899877E-2</c:v>
                </c:pt>
                <c:pt idx="3445">
                  <c:v>1.1494693886279335E-2</c:v>
                </c:pt>
                <c:pt idx="3446">
                  <c:v>1.149603122759362E-2</c:v>
                </c:pt>
                <c:pt idx="3447">
                  <c:v>1.1497351694819394E-2</c:v>
                </c:pt>
                <c:pt idx="3448">
                  <c:v>1.1498655263935875E-2</c:v>
                </c:pt>
                <c:pt idx="3449">
                  <c:v>1.1499125179603012E-2</c:v>
                </c:pt>
                <c:pt idx="3450">
                  <c:v>1.1501211611761212E-2</c:v>
                </c:pt>
                <c:pt idx="3451">
                  <c:v>1.1502464342426797E-2</c:v>
                </c:pt>
                <c:pt idx="3452">
                  <c:v>1.1503700078902498E-2</c:v>
                </c:pt>
                <c:pt idx="3453">
                  <c:v>1.1504918797166676E-2</c:v>
                </c:pt>
                <c:pt idx="3454">
                  <c:v>1.15061204732011E-2</c:v>
                </c:pt>
                <c:pt idx="3455">
                  <c:v>1.1507305082982432E-2</c:v>
                </c:pt>
                <c:pt idx="3456">
                  <c:v>1.150847260249584E-2</c:v>
                </c:pt>
                <c:pt idx="3457">
                  <c:v>1.1509623007719688E-2</c:v>
                </c:pt>
                <c:pt idx="3458">
                  <c:v>1.1509971492257189E-2</c:v>
                </c:pt>
                <c:pt idx="3459">
                  <c:v>1.1511091180587813E-2</c:v>
                </c:pt>
                <c:pt idx="3460">
                  <c:v>1.1512193689354293E-2</c:v>
                </c:pt>
                <c:pt idx="3461">
                  <c:v>1.1513278994541552E-2</c:v>
                </c:pt>
                <c:pt idx="3462">
                  <c:v>1.151511747883267E-2</c:v>
                </c:pt>
                <c:pt idx="3463">
                  <c:v>1.1516164693926034E-2</c:v>
                </c:pt>
                <c:pt idx="3464">
                  <c:v>1.1517194626599649E-2</c:v>
                </c:pt>
                <c:pt idx="3465">
                  <c:v>1.151820725283783E-2</c:v>
                </c:pt>
                <c:pt idx="3466">
                  <c:v>1.1519202548620641E-2</c:v>
                </c:pt>
                <c:pt idx="3467">
                  <c:v>1.1520180489933252E-2</c:v>
                </c:pt>
                <c:pt idx="3468">
                  <c:v>1.1521141052756577E-2</c:v>
                </c:pt>
                <c:pt idx="3469">
                  <c:v>1.1522084213075783E-2</c:v>
                </c:pt>
                <c:pt idx="3470">
                  <c:v>1.1523009946873487E-2</c:v>
                </c:pt>
                <c:pt idx="3471">
                  <c:v>1.1522934455230782E-2</c:v>
                </c:pt>
                <c:pt idx="3472">
                  <c:v>1.1523830159615223E-2</c:v>
                </c:pt>
                <c:pt idx="3473">
                  <c:v>1.1524708374519577E-2</c:v>
                </c:pt>
                <c:pt idx="3474">
                  <c:v>1.1525569075929276E-2</c:v>
                </c:pt>
                <c:pt idx="3475">
                  <c:v>1.1526286533444433E-2</c:v>
                </c:pt>
                <c:pt idx="3476">
                  <c:v>1.1528065060071315E-2</c:v>
                </c:pt>
                <c:pt idx="3477">
                  <c:v>1.1528624968332606E-2</c:v>
                </c:pt>
                <c:pt idx="3478">
                  <c:v>1.1529406583176664E-2</c:v>
                </c:pt>
                <c:pt idx="3479">
                  <c:v>1.1530170551904063E-2</c:v>
                </c:pt>
                <c:pt idx="3480">
                  <c:v>1.1530916850499734E-2</c:v>
                </c:pt>
                <c:pt idx="3481">
                  <c:v>1.1531645454950352E-2</c:v>
                </c:pt>
                <c:pt idx="3482">
                  <c:v>1.153235634124963E-2</c:v>
                </c:pt>
                <c:pt idx="3483">
                  <c:v>1.1533049485383367E-2</c:v>
                </c:pt>
                <c:pt idx="3484">
                  <c:v>1.1533954239072297E-2</c:v>
                </c:pt>
                <c:pt idx="3485">
                  <c:v>1.1534610572458198E-2</c:v>
                </c:pt>
                <c:pt idx="3486">
                  <c:v>1.1535249089364503E-2</c:v>
                </c:pt>
                <c:pt idx="3487">
                  <c:v>1.1535869765779116E-2</c:v>
                </c:pt>
                <c:pt idx="3488">
                  <c:v>1.1536248233202956E-2</c:v>
                </c:pt>
                <c:pt idx="3489">
                  <c:v>1.1536998613518203E-2</c:v>
                </c:pt>
                <c:pt idx="3490">
                  <c:v>1.15374026968125E-2</c:v>
                </c:pt>
                <c:pt idx="3491">
                  <c:v>1.1537953039254888E-2</c:v>
                </c:pt>
                <c:pt idx="3492">
                  <c:v>1.1538485423439977E-2</c:v>
                </c:pt>
                <c:pt idx="3493">
                  <c:v>1.1539217829347241E-2</c:v>
                </c:pt>
                <c:pt idx="3494">
                  <c:v>1.1539712950029956E-2</c:v>
                </c:pt>
                <c:pt idx="3495">
                  <c:v>1.1540190038140712E-2</c:v>
                </c:pt>
                <c:pt idx="3496">
                  <c:v>1.1540649069670022E-2</c:v>
                </c:pt>
                <c:pt idx="3497">
                  <c:v>1.154109002061013E-2</c:v>
                </c:pt>
                <c:pt idx="3498">
                  <c:v>1.1541512866953287E-2</c:v>
                </c:pt>
                <c:pt idx="3499">
                  <c:v>1.1541917584689134E-2</c:v>
                </c:pt>
                <c:pt idx="3500">
                  <c:v>1.1542304149810787E-2</c:v>
                </c:pt>
                <c:pt idx="3501">
                  <c:v>1.1542672538312228E-2</c:v>
                </c:pt>
                <c:pt idx="3502">
                  <c:v>1.1543022726182236E-2</c:v>
                </c:pt>
                <c:pt idx="3503">
                  <c:v>1.1543354689418266E-2</c:v>
                </c:pt>
                <c:pt idx="3504">
                  <c:v>1.1543668404008224E-2</c:v>
                </c:pt>
                <c:pt idx="3505">
                  <c:v>1.154396384594957E-2</c:v>
                </c:pt>
                <c:pt idx="3506">
                  <c:v>1.1544240991231946E-2</c:v>
                </c:pt>
                <c:pt idx="3507">
                  <c:v>1.1544499815853681E-2</c:v>
                </c:pt>
                <c:pt idx="3508">
                  <c:v>1.1544740295804415E-2</c:v>
                </c:pt>
                <c:pt idx="3509">
                  <c:v>1.1544962407080743E-2</c:v>
                </c:pt>
                <c:pt idx="3510">
                  <c:v>1.1544970108350341E-2</c:v>
                </c:pt>
                <c:pt idx="3511">
                  <c:v>1.1545156724294138E-2</c:v>
                </c:pt>
                <c:pt idx="3512">
                  <c:v>1.1545324901851294E-2</c:v>
                </c:pt>
                <c:pt idx="3513">
                  <c:v>1.154547461701903E-2</c:v>
                </c:pt>
                <c:pt idx="3514">
                  <c:v>1.1545796593154873E-2</c:v>
                </c:pt>
                <c:pt idx="3515">
                  <c:v>1.1545907988274958E-2</c:v>
                </c:pt>
                <c:pt idx="3516">
                  <c:v>1.1546000846687223E-2</c:v>
                </c:pt>
                <c:pt idx="3517">
                  <c:v>1.1546075144386519E-2</c:v>
                </c:pt>
                <c:pt idx="3518">
                  <c:v>1.1546130857371179E-2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194560"/>
        <c:axId val="140196480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[0]!FRA3MDates</c:f>
              <c:numCache>
                <c:formatCode>ddd\,\ dd\-mmm\-yyyy</c:formatCode>
                <c:ptCount val="12"/>
                <c:pt idx="0">
                  <c:v>42431</c:v>
                </c:pt>
                <c:pt idx="1">
                  <c:v>42464</c:v>
                </c:pt>
                <c:pt idx="2">
                  <c:v>42492</c:v>
                </c:pt>
                <c:pt idx="3">
                  <c:v>42523</c:v>
                </c:pt>
                <c:pt idx="4">
                  <c:v>42555</c:v>
                </c:pt>
                <c:pt idx="5">
                  <c:v>42584</c:v>
                </c:pt>
                <c:pt idx="6">
                  <c:v>42615</c:v>
                </c:pt>
                <c:pt idx="7">
                  <c:v>42646</c:v>
                </c:pt>
                <c:pt idx="8">
                  <c:v>42676</c:v>
                </c:pt>
                <c:pt idx="9">
                  <c:v>42706</c:v>
                </c:pt>
                <c:pt idx="10">
                  <c:v>42737</c:v>
                </c:pt>
                <c:pt idx="11">
                  <c:v>42768</c:v>
                </c:pt>
              </c:numCache>
            </c:numRef>
          </c:xVal>
          <c:yVal>
            <c:numRef>
              <c:f>[0]!FRA3MSeries</c:f>
              <c:numCache>
                <c:formatCode>0.0000%</c:formatCode>
                <c:ptCount val="12"/>
                <c:pt idx="0">
                  <c:v>-2.1299999999999999E-3</c:v>
                </c:pt>
                <c:pt idx="1">
                  <c:v>-2.5900000000000003E-3</c:v>
                </c:pt>
                <c:pt idx="2">
                  <c:v>-2.8000000000000004E-3</c:v>
                </c:pt>
                <c:pt idx="3">
                  <c:v>-3.0099999999999992E-3</c:v>
                </c:pt>
                <c:pt idx="4">
                  <c:v>-3.1499999999999996E-3</c:v>
                </c:pt>
                <c:pt idx="5">
                  <c:v>-3.2299999999999994E-3</c:v>
                </c:pt>
                <c:pt idx="6">
                  <c:v>-3.3099999999999996E-3</c:v>
                </c:pt>
                <c:pt idx="7">
                  <c:v>-3.3399999999999997E-3</c:v>
                </c:pt>
                <c:pt idx="8">
                  <c:v>-3.3399999999999997E-3</c:v>
                </c:pt>
                <c:pt idx="9">
                  <c:v>-3.3799999999999998E-3</c:v>
                </c:pt>
                <c:pt idx="10">
                  <c:v>-3.3899999999999998E-3</c:v>
                </c:pt>
                <c:pt idx="11">
                  <c:v>-3.3499999999999997E-3</c:v>
                </c:pt>
              </c:numCache>
            </c:numRef>
          </c:yVal>
          <c:smooth val="0"/>
        </c:ser>
        <c:ser>
          <c:idx val="2"/>
          <c:order val="2"/>
          <c:tx>
            <c:v>First IMM FUT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2060"/>
              </a:solidFill>
              <a:ln>
                <a:noFill/>
              </a:ln>
            </c:spPr>
          </c:marker>
          <c:xVal>
            <c:numRef>
              <c:f>[0]!FirstIMMFUTDates</c:f>
              <c:numCache>
                <c:formatCode>ddd\,\ dd\-mmm\-yyyy</c:formatCode>
                <c:ptCount val="8"/>
                <c:pt idx="0">
                  <c:v>42445</c:v>
                </c:pt>
                <c:pt idx="1">
                  <c:v>42536</c:v>
                </c:pt>
                <c:pt idx="2">
                  <c:v>42634</c:v>
                </c:pt>
                <c:pt idx="3">
                  <c:v>42725</c:v>
                </c:pt>
                <c:pt idx="4">
                  <c:v>42809</c:v>
                </c:pt>
                <c:pt idx="5">
                  <c:v>42907</c:v>
                </c:pt>
                <c:pt idx="6">
                  <c:v>42998</c:v>
                </c:pt>
                <c:pt idx="7">
                  <c:v>43089</c:v>
                </c:pt>
              </c:numCache>
            </c:numRef>
          </c:xVal>
          <c:yVal>
            <c:numRef>
              <c:f>[0]!FirstIMMFUTSeries</c:f>
              <c:numCache>
                <c:formatCode>0.0000%</c:formatCode>
                <c:ptCount val="8"/>
                <c:pt idx="0">
                  <c:v>-2.4750000000000228E-3</c:v>
                </c:pt>
                <c:pt idx="1">
                  <c:v>-3.1000000000000229E-3</c:v>
                </c:pt>
                <c:pt idx="2">
                  <c:v>-3.3500000000000795E-3</c:v>
                </c:pt>
                <c:pt idx="3">
                  <c:v>-3.3750000000000568E-3</c:v>
                </c:pt>
                <c:pt idx="4">
                  <c:v>-3.2999999999999831E-3</c:v>
                </c:pt>
                <c:pt idx="5">
                  <c:v>-3.1250000000000002E-3</c:v>
                </c:pt>
                <c:pt idx="6">
                  <c:v>-2.8749999999999431E-3</c:v>
                </c:pt>
                <c:pt idx="7">
                  <c:v>-2.5249999999999773E-3</c:v>
                </c:pt>
              </c:numCache>
            </c:numRef>
          </c:yVal>
          <c:smooth val="0"/>
        </c:ser>
        <c:ser>
          <c:idx val="3"/>
          <c:order val="3"/>
          <c:tx>
            <c:v>SERIAL FUT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8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2"/>
                <c:pt idx="0">
                  <c:v>42417</c:v>
                </c:pt>
                <c:pt idx="1">
                  <c:v>42480</c:v>
                </c:pt>
              </c:numCache>
            </c:numRef>
          </c:xVal>
          <c:yVal>
            <c:numRef>
              <c:f>[0]!SERIALFUTSeries</c:f>
              <c:numCache>
                <c:formatCode>0.0000%</c:formatCode>
                <c:ptCount val="2"/>
                <c:pt idx="0">
                  <c:v>-1.9249999999999545E-3</c:v>
                </c:pt>
                <c:pt idx="1">
                  <c:v>#N/A</c:v>
                </c:pt>
              </c:numCache>
            </c:numRef>
          </c:yVal>
          <c:smooth val="0"/>
        </c:ser>
        <c:ser>
          <c:idx val="4"/>
          <c:order val="4"/>
          <c:tx>
            <c:v>Last IMM FUT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tx2">
                  <a:lumMod val="50000"/>
                </a:schemeClr>
              </a:solidFill>
              <a:ln>
                <a:noFill/>
              </a:ln>
            </c:spPr>
          </c:marker>
          <c:xVal>
            <c:numRef>
              <c:f>[0]!LastIMMFUTDates</c:f>
              <c:numCache>
                <c:formatCode>ddd\,\ dd\-mmm\-yyyy</c:formatCode>
                <c:ptCount val="16"/>
                <c:pt idx="0">
                  <c:v>43180</c:v>
                </c:pt>
                <c:pt idx="1">
                  <c:v>43271</c:v>
                </c:pt>
                <c:pt idx="2">
                  <c:v>43362</c:v>
                </c:pt>
                <c:pt idx="3">
                  <c:v>43453</c:v>
                </c:pt>
                <c:pt idx="4">
                  <c:v>43544</c:v>
                </c:pt>
                <c:pt idx="5">
                  <c:v>43635</c:v>
                </c:pt>
                <c:pt idx="6">
                  <c:v>43726</c:v>
                </c:pt>
                <c:pt idx="7">
                  <c:v>43817</c:v>
                </c:pt>
                <c:pt idx="8">
                  <c:v>43908</c:v>
                </c:pt>
                <c:pt idx="9">
                  <c:v>43999</c:v>
                </c:pt>
                <c:pt idx="10">
                  <c:v>44090</c:v>
                </c:pt>
                <c:pt idx="11">
                  <c:v>44181</c:v>
                </c:pt>
                <c:pt idx="12">
                  <c:v>44272</c:v>
                </c:pt>
                <c:pt idx="13">
                  <c:v>44363</c:v>
                </c:pt>
                <c:pt idx="14">
                  <c:v>44454</c:v>
                </c:pt>
                <c:pt idx="15">
                  <c:v>44545</c:v>
                </c:pt>
              </c:numCache>
            </c:numRef>
          </c:xVal>
          <c:yVal>
            <c:numRef>
              <c:f>[0]!LastIMMFUTSeries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194560"/>
        <c:axId val="140196480"/>
      </c:scatterChart>
      <c:dateAx>
        <c:axId val="140194560"/>
        <c:scaling>
          <c:orientation val="minMax"/>
          <c:max val="43090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19648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140196480"/>
        <c:scaling>
          <c:orientation val="minMax"/>
          <c:max val="1E-3"/>
          <c:min val="-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40194560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42402</c:v>
                </c:pt>
                <c:pt idx="1">
                  <c:v>42403</c:v>
                </c:pt>
                <c:pt idx="2">
                  <c:v>42404</c:v>
                </c:pt>
                <c:pt idx="3">
                  <c:v>42405</c:v>
                </c:pt>
                <c:pt idx="4">
                  <c:v>42408</c:v>
                </c:pt>
                <c:pt idx="5">
                  <c:v>42409</c:v>
                </c:pt>
                <c:pt idx="6">
                  <c:v>42410</c:v>
                </c:pt>
                <c:pt idx="7">
                  <c:v>42411</c:v>
                </c:pt>
                <c:pt idx="8">
                  <c:v>42412</c:v>
                </c:pt>
                <c:pt idx="9">
                  <c:v>42415</c:v>
                </c:pt>
                <c:pt idx="10">
                  <c:v>42416</c:v>
                </c:pt>
                <c:pt idx="11">
                  <c:v>42417</c:v>
                </c:pt>
                <c:pt idx="12">
                  <c:v>42418</c:v>
                </c:pt>
                <c:pt idx="13">
                  <c:v>42419</c:v>
                </c:pt>
                <c:pt idx="14">
                  <c:v>42422</c:v>
                </c:pt>
                <c:pt idx="15">
                  <c:v>42423</c:v>
                </c:pt>
                <c:pt idx="16">
                  <c:v>42424</c:v>
                </c:pt>
                <c:pt idx="17">
                  <c:v>42425</c:v>
                </c:pt>
                <c:pt idx="18">
                  <c:v>42426</c:v>
                </c:pt>
                <c:pt idx="19">
                  <c:v>42429</c:v>
                </c:pt>
                <c:pt idx="20">
                  <c:v>42430</c:v>
                </c:pt>
                <c:pt idx="21">
                  <c:v>42431</c:v>
                </c:pt>
                <c:pt idx="22">
                  <c:v>42432</c:v>
                </c:pt>
                <c:pt idx="23">
                  <c:v>42433</c:v>
                </c:pt>
                <c:pt idx="24">
                  <c:v>42436</c:v>
                </c:pt>
                <c:pt idx="25">
                  <c:v>42437</c:v>
                </c:pt>
                <c:pt idx="26">
                  <c:v>42438</c:v>
                </c:pt>
                <c:pt idx="27">
                  <c:v>42439</c:v>
                </c:pt>
                <c:pt idx="28">
                  <c:v>42440</c:v>
                </c:pt>
                <c:pt idx="29">
                  <c:v>42443</c:v>
                </c:pt>
                <c:pt idx="30">
                  <c:v>42444</c:v>
                </c:pt>
                <c:pt idx="31">
                  <c:v>42445</c:v>
                </c:pt>
                <c:pt idx="32">
                  <c:v>42446</c:v>
                </c:pt>
                <c:pt idx="33">
                  <c:v>42447</c:v>
                </c:pt>
                <c:pt idx="34">
                  <c:v>42450</c:v>
                </c:pt>
                <c:pt idx="35">
                  <c:v>42451</c:v>
                </c:pt>
                <c:pt idx="36">
                  <c:v>42452</c:v>
                </c:pt>
                <c:pt idx="37">
                  <c:v>42453</c:v>
                </c:pt>
                <c:pt idx="38">
                  <c:v>42458</c:v>
                </c:pt>
                <c:pt idx="39">
                  <c:v>42459</c:v>
                </c:pt>
                <c:pt idx="40">
                  <c:v>42460</c:v>
                </c:pt>
                <c:pt idx="41">
                  <c:v>42461</c:v>
                </c:pt>
                <c:pt idx="42">
                  <c:v>42464</c:v>
                </c:pt>
                <c:pt idx="43">
                  <c:v>42465</c:v>
                </c:pt>
                <c:pt idx="44">
                  <c:v>42466</c:v>
                </c:pt>
                <c:pt idx="45">
                  <c:v>42467</c:v>
                </c:pt>
                <c:pt idx="46">
                  <c:v>42468</c:v>
                </c:pt>
                <c:pt idx="47">
                  <c:v>42471</c:v>
                </c:pt>
                <c:pt idx="48">
                  <c:v>42472</c:v>
                </c:pt>
                <c:pt idx="49">
                  <c:v>42473</c:v>
                </c:pt>
                <c:pt idx="50">
                  <c:v>42474</c:v>
                </c:pt>
                <c:pt idx="51">
                  <c:v>42475</c:v>
                </c:pt>
                <c:pt idx="52">
                  <c:v>42478</c:v>
                </c:pt>
                <c:pt idx="53">
                  <c:v>42479</c:v>
                </c:pt>
                <c:pt idx="54">
                  <c:v>42480</c:v>
                </c:pt>
                <c:pt idx="55">
                  <c:v>42481</c:v>
                </c:pt>
                <c:pt idx="56">
                  <c:v>42482</c:v>
                </c:pt>
                <c:pt idx="57">
                  <c:v>42485</c:v>
                </c:pt>
                <c:pt idx="58">
                  <c:v>42486</c:v>
                </c:pt>
                <c:pt idx="59">
                  <c:v>42487</c:v>
                </c:pt>
                <c:pt idx="60">
                  <c:v>42488</c:v>
                </c:pt>
                <c:pt idx="61">
                  <c:v>42489</c:v>
                </c:pt>
                <c:pt idx="62">
                  <c:v>42492</c:v>
                </c:pt>
                <c:pt idx="63">
                  <c:v>42493</c:v>
                </c:pt>
                <c:pt idx="64">
                  <c:v>42494</c:v>
                </c:pt>
                <c:pt idx="65">
                  <c:v>42495</c:v>
                </c:pt>
                <c:pt idx="66">
                  <c:v>42496</c:v>
                </c:pt>
                <c:pt idx="67">
                  <c:v>42499</c:v>
                </c:pt>
                <c:pt idx="68">
                  <c:v>42500</c:v>
                </c:pt>
                <c:pt idx="69">
                  <c:v>42501</c:v>
                </c:pt>
                <c:pt idx="70">
                  <c:v>42502</c:v>
                </c:pt>
                <c:pt idx="71">
                  <c:v>42503</c:v>
                </c:pt>
                <c:pt idx="72">
                  <c:v>42506</c:v>
                </c:pt>
                <c:pt idx="73">
                  <c:v>42507</c:v>
                </c:pt>
                <c:pt idx="74">
                  <c:v>42508</c:v>
                </c:pt>
                <c:pt idx="75">
                  <c:v>42509</c:v>
                </c:pt>
                <c:pt idx="76">
                  <c:v>42510</c:v>
                </c:pt>
                <c:pt idx="77">
                  <c:v>42513</c:v>
                </c:pt>
                <c:pt idx="78">
                  <c:v>42514</c:v>
                </c:pt>
                <c:pt idx="79">
                  <c:v>42515</c:v>
                </c:pt>
                <c:pt idx="80">
                  <c:v>42516</c:v>
                </c:pt>
                <c:pt idx="81">
                  <c:v>42517</c:v>
                </c:pt>
                <c:pt idx="82">
                  <c:v>42520</c:v>
                </c:pt>
                <c:pt idx="83">
                  <c:v>42521</c:v>
                </c:pt>
                <c:pt idx="84">
                  <c:v>42522</c:v>
                </c:pt>
                <c:pt idx="85">
                  <c:v>42523</c:v>
                </c:pt>
                <c:pt idx="86">
                  <c:v>42524</c:v>
                </c:pt>
                <c:pt idx="87">
                  <c:v>42527</c:v>
                </c:pt>
                <c:pt idx="88">
                  <c:v>42528</c:v>
                </c:pt>
                <c:pt idx="89">
                  <c:v>42529</c:v>
                </c:pt>
                <c:pt idx="90">
                  <c:v>42530</c:v>
                </c:pt>
                <c:pt idx="91">
                  <c:v>42531</c:v>
                </c:pt>
                <c:pt idx="92">
                  <c:v>42534</c:v>
                </c:pt>
                <c:pt idx="93">
                  <c:v>42535</c:v>
                </c:pt>
                <c:pt idx="94">
                  <c:v>42536</c:v>
                </c:pt>
                <c:pt idx="95">
                  <c:v>42537</c:v>
                </c:pt>
                <c:pt idx="96">
                  <c:v>42538</c:v>
                </c:pt>
                <c:pt idx="97">
                  <c:v>42541</c:v>
                </c:pt>
                <c:pt idx="98">
                  <c:v>42542</c:v>
                </c:pt>
                <c:pt idx="99">
                  <c:v>42543</c:v>
                </c:pt>
                <c:pt idx="100">
                  <c:v>42544</c:v>
                </c:pt>
                <c:pt idx="101">
                  <c:v>42545</c:v>
                </c:pt>
                <c:pt idx="102">
                  <c:v>42548</c:v>
                </c:pt>
                <c:pt idx="103">
                  <c:v>42549</c:v>
                </c:pt>
                <c:pt idx="104">
                  <c:v>42550</c:v>
                </c:pt>
                <c:pt idx="105">
                  <c:v>42551</c:v>
                </c:pt>
                <c:pt idx="106">
                  <c:v>42552</c:v>
                </c:pt>
                <c:pt idx="107">
                  <c:v>42555</c:v>
                </c:pt>
                <c:pt idx="108">
                  <c:v>42556</c:v>
                </c:pt>
                <c:pt idx="109">
                  <c:v>42557</c:v>
                </c:pt>
                <c:pt idx="110">
                  <c:v>42558</c:v>
                </c:pt>
                <c:pt idx="111">
                  <c:v>42559</c:v>
                </c:pt>
                <c:pt idx="112">
                  <c:v>42562</c:v>
                </c:pt>
                <c:pt idx="113">
                  <c:v>42563</c:v>
                </c:pt>
                <c:pt idx="114">
                  <c:v>42564</c:v>
                </c:pt>
                <c:pt idx="115">
                  <c:v>42565</c:v>
                </c:pt>
                <c:pt idx="116">
                  <c:v>42566</c:v>
                </c:pt>
                <c:pt idx="117">
                  <c:v>42569</c:v>
                </c:pt>
                <c:pt idx="118">
                  <c:v>42570</c:v>
                </c:pt>
                <c:pt idx="119">
                  <c:v>42571</c:v>
                </c:pt>
                <c:pt idx="120">
                  <c:v>42572</c:v>
                </c:pt>
                <c:pt idx="121">
                  <c:v>42573</c:v>
                </c:pt>
                <c:pt idx="122">
                  <c:v>42576</c:v>
                </c:pt>
                <c:pt idx="123">
                  <c:v>42577</c:v>
                </c:pt>
                <c:pt idx="124">
                  <c:v>42578</c:v>
                </c:pt>
                <c:pt idx="125">
                  <c:v>42579</c:v>
                </c:pt>
                <c:pt idx="126">
                  <c:v>42580</c:v>
                </c:pt>
                <c:pt idx="127">
                  <c:v>42583</c:v>
                </c:pt>
                <c:pt idx="128">
                  <c:v>42584</c:v>
                </c:pt>
                <c:pt idx="129">
                  <c:v>42585</c:v>
                </c:pt>
                <c:pt idx="130">
                  <c:v>42586</c:v>
                </c:pt>
                <c:pt idx="131">
                  <c:v>42587</c:v>
                </c:pt>
                <c:pt idx="132">
                  <c:v>42590</c:v>
                </c:pt>
                <c:pt idx="133">
                  <c:v>42591</c:v>
                </c:pt>
                <c:pt idx="134">
                  <c:v>42592</c:v>
                </c:pt>
                <c:pt idx="135">
                  <c:v>42593</c:v>
                </c:pt>
                <c:pt idx="136">
                  <c:v>42594</c:v>
                </c:pt>
                <c:pt idx="137">
                  <c:v>42597</c:v>
                </c:pt>
                <c:pt idx="138">
                  <c:v>42598</c:v>
                </c:pt>
                <c:pt idx="139">
                  <c:v>42599</c:v>
                </c:pt>
                <c:pt idx="140">
                  <c:v>42600</c:v>
                </c:pt>
                <c:pt idx="141">
                  <c:v>42601</c:v>
                </c:pt>
                <c:pt idx="142">
                  <c:v>42604</c:v>
                </c:pt>
                <c:pt idx="143">
                  <c:v>42605</c:v>
                </c:pt>
                <c:pt idx="144">
                  <c:v>42606</c:v>
                </c:pt>
                <c:pt idx="145">
                  <c:v>42607</c:v>
                </c:pt>
                <c:pt idx="146">
                  <c:v>42608</c:v>
                </c:pt>
                <c:pt idx="147">
                  <c:v>42611</c:v>
                </c:pt>
                <c:pt idx="148">
                  <c:v>42612</c:v>
                </c:pt>
                <c:pt idx="149">
                  <c:v>42613</c:v>
                </c:pt>
                <c:pt idx="150">
                  <c:v>42614</c:v>
                </c:pt>
                <c:pt idx="151">
                  <c:v>42615</c:v>
                </c:pt>
                <c:pt idx="152">
                  <c:v>42618</c:v>
                </c:pt>
                <c:pt idx="153">
                  <c:v>42619</c:v>
                </c:pt>
                <c:pt idx="154">
                  <c:v>42620</c:v>
                </c:pt>
                <c:pt idx="155">
                  <c:v>42621</c:v>
                </c:pt>
                <c:pt idx="156">
                  <c:v>42622</c:v>
                </c:pt>
                <c:pt idx="157">
                  <c:v>42625</c:v>
                </c:pt>
                <c:pt idx="158">
                  <c:v>42626</c:v>
                </c:pt>
                <c:pt idx="159">
                  <c:v>42627</c:v>
                </c:pt>
                <c:pt idx="160">
                  <c:v>42628</c:v>
                </c:pt>
                <c:pt idx="161">
                  <c:v>42629</c:v>
                </c:pt>
                <c:pt idx="162">
                  <c:v>42632</c:v>
                </c:pt>
                <c:pt idx="163">
                  <c:v>42633</c:v>
                </c:pt>
                <c:pt idx="164">
                  <c:v>42634</c:v>
                </c:pt>
                <c:pt idx="165">
                  <c:v>42635</c:v>
                </c:pt>
                <c:pt idx="166">
                  <c:v>42636</c:v>
                </c:pt>
                <c:pt idx="167">
                  <c:v>42639</c:v>
                </c:pt>
                <c:pt idx="168">
                  <c:v>42640</c:v>
                </c:pt>
                <c:pt idx="169">
                  <c:v>42641</c:v>
                </c:pt>
                <c:pt idx="170">
                  <c:v>42642</c:v>
                </c:pt>
                <c:pt idx="171">
                  <c:v>42643</c:v>
                </c:pt>
                <c:pt idx="172">
                  <c:v>42646</c:v>
                </c:pt>
                <c:pt idx="173">
                  <c:v>42647</c:v>
                </c:pt>
                <c:pt idx="174">
                  <c:v>42648</c:v>
                </c:pt>
                <c:pt idx="175">
                  <c:v>42649</c:v>
                </c:pt>
                <c:pt idx="176">
                  <c:v>42650</c:v>
                </c:pt>
                <c:pt idx="177">
                  <c:v>42653</c:v>
                </c:pt>
                <c:pt idx="178">
                  <c:v>42654</c:v>
                </c:pt>
                <c:pt idx="179">
                  <c:v>42655</c:v>
                </c:pt>
                <c:pt idx="180">
                  <c:v>42656</c:v>
                </c:pt>
                <c:pt idx="181">
                  <c:v>42657</c:v>
                </c:pt>
                <c:pt idx="182">
                  <c:v>42660</c:v>
                </c:pt>
                <c:pt idx="183">
                  <c:v>42661</c:v>
                </c:pt>
                <c:pt idx="184">
                  <c:v>42662</c:v>
                </c:pt>
                <c:pt idx="185">
                  <c:v>42663</c:v>
                </c:pt>
                <c:pt idx="186">
                  <c:v>42664</c:v>
                </c:pt>
                <c:pt idx="187">
                  <c:v>42667</c:v>
                </c:pt>
                <c:pt idx="188">
                  <c:v>42668</c:v>
                </c:pt>
                <c:pt idx="189">
                  <c:v>42669</c:v>
                </c:pt>
                <c:pt idx="190">
                  <c:v>42670</c:v>
                </c:pt>
                <c:pt idx="191">
                  <c:v>42671</c:v>
                </c:pt>
                <c:pt idx="192">
                  <c:v>42674</c:v>
                </c:pt>
                <c:pt idx="193">
                  <c:v>42675</c:v>
                </c:pt>
                <c:pt idx="194">
                  <c:v>42676</c:v>
                </c:pt>
                <c:pt idx="195">
                  <c:v>42677</c:v>
                </c:pt>
                <c:pt idx="196">
                  <c:v>42678</c:v>
                </c:pt>
                <c:pt idx="197">
                  <c:v>42681</c:v>
                </c:pt>
                <c:pt idx="198">
                  <c:v>42682</c:v>
                </c:pt>
                <c:pt idx="199">
                  <c:v>42683</c:v>
                </c:pt>
                <c:pt idx="200">
                  <c:v>42684</c:v>
                </c:pt>
                <c:pt idx="201">
                  <c:v>42685</c:v>
                </c:pt>
                <c:pt idx="202">
                  <c:v>42688</c:v>
                </c:pt>
                <c:pt idx="203">
                  <c:v>42689</c:v>
                </c:pt>
                <c:pt idx="204">
                  <c:v>42690</c:v>
                </c:pt>
                <c:pt idx="205">
                  <c:v>42691</c:v>
                </c:pt>
                <c:pt idx="206">
                  <c:v>42692</c:v>
                </c:pt>
                <c:pt idx="207">
                  <c:v>42695</c:v>
                </c:pt>
                <c:pt idx="208">
                  <c:v>42696</c:v>
                </c:pt>
                <c:pt idx="209">
                  <c:v>42697</c:v>
                </c:pt>
                <c:pt idx="210">
                  <c:v>42698</c:v>
                </c:pt>
                <c:pt idx="211">
                  <c:v>42699</c:v>
                </c:pt>
                <c:pt idx="212">
                  <c:v>42702</c:v>
                </c:pt>
                <c:pt idx="213">
                  <c:v>42703</c:v>
                </c:pt>
                <c:pt idx="214">
                  <c:v>42704</c:v>
                </c:pt>
                <c:pt idx="215">
                  <c:v>42705</c:v>
                </c:pt>
                <c:pt idx="216">
                  <c:v>42706</c:v>
                </c:pt>
                <c:pt idx="217">
                  <c:v>42709</c:v>
                </c:pt>
                <c:pt idx="218">
                  <c:v>42710</c:v>
                </c:pt>
                <c:pt idx="219">
                  <c:v>42711</c:v>
                </c:pt>
                <c:pt idx="220">
                  <c:v>42712</c:v>
                </c:pt>
                <c:pt idx="221">
                  <c:v>42713</c:v>
                </c:pt>
                <c:pt idx="222">
                  <c:v>42716</c:v>
                </c:pt>
                <c:pt idx="223">
                  <c:v>42717</c:v>
                </c:pt>
                <c:pt idx="224">
                  <c:v>42718</c:v>
                </c:pt>
                <c:pt idx="225">
                  <c:v>42719</c:v>
                </c:pt>
                <c:pt idx="226">
                  <c:v>42720</c:v>
                </c:pt>
                <c:pt idx="227">
                  <c:v>42723</c:v>
                </c:pt>
                <c:pt idx="228">
                  <c:v>42724</c:v>
                </c:pt>
                <c:pt idx="229">
                  <c:v>42725</c:v>
                </c:pt>
                <c:pt idx="230">
                  <c:v>42726</c:v>
                </c:pt>
                <c:pt idx="231">
                  <c:v>42727</c:v>
                </c:pt>
                <c:pt idx="232">
                  <c:v>42731</c:v>
                </c:pt>
                <c:pt idx="233">
                  <c:v>42732</c:v>
                </c:pt>
                <c:pt idx="234">
                  <c:v>42733</c:v>
                </c:pt>
                <c:pt idx="235">
                  <c:v>42734</c:v>
                </c:pt>
                <c:pt idx="236">
                  <c:v>42737</c:v>
                </c:pt>
                <c:pt idx="237">
                  <c:v>42738</c:v>
                </c:pt>
                <c:pt idx="238">
                  <c:v>42739</c:v>
                </c:pt>
                <c:pt idx="239">
                  <c:v>42740</c:v>
                </c:pt>
                <c:pt idx="240">
                  <c:v>42741</c:v>
                </c:pt>
                <c:pt idx="241">
                  <c:v>42744</c:v>
                </c:pt>
                <c:pt idx="242">
                  <c:v>42745</c:v>
                </c:pt>
                <c:pt idx="243">
                  <c:v>42746</c:v>
                </c:pt>
                <c:pt idx="244">
                  <c:v>42747</c:v>
                </c:pt>
                <c:pt idx="245">
                  <c:v>42748</c:v>
                </c:pt>
                <c:pt idx="246">
                  <c:v>42751</c:v>
                </c:pt>
                <c:pt idx="247">
                  <c:v>42752</c:v>
                </c:pt>
                <c:pt idx="248">
                  <c:v>42753</c:v>
                </c:pt>
                <c:pt idx="249">
                  <c:v>42754</c:v>
                </c:pt>
                <c:pt idx="250">
                  <c:v>42755</c:v>
                </c:pt>
                <c:pt idx="251">
                  <c:v>42758</c:v>
                </c:pt>
                <c:pt idx="252">
                  <c:v>42759</c:v>
                </c:pt>
                <c:pt idx="253">
                  <c:v>42760</c:v>
                </c:pt>
                <c:pt idx="254">
                  <c:v>42761</c:v>
                </c:pt>
                <c:pt idx="255">
                  <c:v>42762</c:v>
                </c:pt>
                <c:pt idx="256">
                  <c:v>42765</c:v>
                </c:pt>
                <c:pt idx="257">
                  <c:v>42766</c:v>
                </c:pt>
                <c:pt idx="258">
                  <c:v>42767</c:v>
                </c:pt>
                <c:pt idx="259">
                  <c:v>42768</c:v>
                </c:pt>
                <c:pt idx="260">
                  <c:v>42769</c:v>
                </c:pt>
                <c:pt idx="261">
                  <c:v>42772</c:v>
                </c:pt>
                <c:pt idx="262">
                  <c:v>42773</c:v>
                </c:pt>
                <c:pt idx="263">
                  <c:v>42774</c:v>
                </c:pt>
                <c:pt idx="264">
                  <c:v>42775</c:v>
                </c:pt>
                <c:pt idx="265">
                  <c:v>42776</c:v>
                </c:pt>
                <c:pt idx="266">
                  <c:v>42779</c:v>
                </c:pt>
                <c:pt idx="267">
                  <c:v>42780</c:v>
                </c:pt>
                <c:pt idx="268">
                  <c:v>42781</c:v>
                </c:pt>
                <c:pt idx="269">
                  <c:v>42782</c:v>
                </c:pt>
                <c:pt idx="270">
                  <c:v>42783</c:v>
                </c:pt>
                <c:pt idx="271">
                  <c:v>42786</c:v>
                </c:pt>
                <c:pt idx="272">
                  <c:v>42787</c:v>
                </c:pt>
                <c:pt idx="273">
                  <c:v>42788</c:v>
                </c:pt>
                <c:pt idx="274">
                  <c:v>42789</c:v>
                </c:pt>
                <c:pt idx="275">
                  <c:v>42790</c:v>
                </c:pt>
                <c:pt idx="276">
                  <c:v>42793</c:v>
                </c:pt>
                <c:pt idx="277">
                  <c:v>42794</c:v>
                </c:pt>
                <c:pt idx="278">
                  <c:v>42795</c:v>
                </c:pt>
                <c:pt idx="279">
                  <c:v>42796</c:v>
                </c:pt>
                <c:pt idx="280">
                  <c:v>42797</c:v>
                </c:pt>
                <c:pt idx="281">
                  <c:v>42800</c:v>
                </c:pt>
                <c:pt idx="282">
                  <c:v>42801</c:v>
                </c:pt>
                <c:pt idx="283">
                  <c:v>42802</c:v>
                </c:pt>
                <c:pt idx="284">
                  <c:v>42803</c:v>
                </c:pt>
                <c:pt idx="285">
                  <c:v>42804</c:v>
                </c:pt>
                <c:pt idx="286">
                  <c:v>42807</c:v>
                </c:pt>
                <c:pt idx="287">
                  <c:v>42808</c:v>
                </c:pt>
                <c:pt idx="288">
                  <c:v>42809</c:v>
                </c:pt>
                <c:pt idx="289">
                  <c:v>42810</c:v>
                </c:pt>
                <c:pt idx="290">
                  <c:v>42811</c:v>
                </c:pt>
                <c:pt idx="291">
                  <c:v>42814</c:v>
                </c:pt>
                <c:pt idx="292">
                  <c:v>42815</c:v>
                </c:pt>
                <c:pt idx="293">
                  <c:v>42816</c:v>
                </c:pt>
                <c:pt idx="294">
                  <c:v>42817</c:v>
                </c:pt>
                <c:pt idx="295">
                  <c:v>42818</c:v>
                </c:pt>
                <c:pt idx="296">
                  <c:v>42821</c:v>
                </c:pt>
                <c:pt idx="297">
                  <c:v>42822</c:v>
                </c:pt>
                <c:pt idx="298">
                  <c:v>42823</c:v>
                </c:pt>
                <c:pt idx="299">
                  <c:v>42824</c:v>
                </c:pt>
                <c:pt idx="300">
                  <c:v>42825</c:v>
                </c:pt>
                <c:pt idx="301">
                  <c:v>42828</c:v>
                </c:pt>
                <c:pt idx="302">
                  <c:v>42829</c:v>
                </c:pt>
                <c:pt idx="303">
                  <c:v>42830</c:v>
                </c:pt>
                <c:pt idx="304">
                  <c:v>42831</c:v>
                </c:pt>
                <c:pt idx="305">
                  <c:v>42832</c:v>
                </c:pt>
                <c:pt idx="306">
                  <c:v>42835</c:v>
                </c:pt>
                <c:pt idx="307">
                  <c:v>42836</c:v>
                </c:pt>
                <c:pt idx="308">
                  <c:v>42837</c:v>
                </c:pt>
                <c:pt idx="309">
                  <c:v>42838</c:v>
                </c:pt>
                <c:pt idx="310">
                  <c:v>42843</c:v>
                </c:pt>
                <c:pt idx="311">
                  <c:v>42844</c:v>
                </c:pt>
                <c:pt idx="312">
                  <c:v>42845</c:v>
                </c:pt>
                <c:pt idx="313">
                  <c:v>42846</c:v>
                </c:pt>
                <c:pt idx="314">
                  <c:v>42849</c:v>
                </c:pt>
                <c:pt idx="315">
                  <c:v>42850</c:v>
                </c:pt>
                <c:pt idx="316">
                  <c:v>42851</c:v>
                </c:pt>
                <c:pt idx="317">
                  <c:v>42852</c:v>
                </c:pt>
                <c:pt idx="318">
                  <c:v>42853</c:v>
                </c:pt>
                <c:pt idx="319">
                  <c:v>42857</c:v>
                </c:pt>
                <c:pt idx="320">
                  <c:v>42858</c:v>
                </c:pt>
                <c:pt idx="321">
                  <c:v>42859</c:v>
                </c:pt>
                <c:pt idx="322">
                  <c:v>42860</c:v>
                </c:pt>
                <c:pt idx="323">
                  <c:v>42863</c:v>
                </c:pt>
                <c:pt idx="324">
                  <c:v>42864</c:v>
                </c:pt>
                <c:pt idx="325">
                  <c:v>42865</c:v>
                </c:pt>
                <c:pt idx="326">
                  <c:v>42866</c:v>
                </c:pt>
                <c:pt idx="327">
                  <c:v>42867</c:v>
                </c:pt>
                <c:pt idx="328">
                  <c:v>42870</c:v>
                </c:pt>
                <c:pt idx="329">
                  <c:v>42871</c:v>
                </c:pt>
                <c:pt idx="330">
                  <c:v>42872</c:v>
                </c:pt>
                <c:pt idx="331">
                  <c:v>42873</c:v>
                </c:pt>
                <c:pt idx="332">
                  <c:v>42874</c:v>
                </c:pt>
                <c:pt idx="333">
                  <c:v>42877</c:v>
                </c:pt>
                <c:pt idx="334">
                  <c:v>42878</c:v>
                </c:pt>
                <c:pt idx="335">
                  <c:v>42879</c:v>
                </c:pt>
                <c:pt idx="336">
                  <c:v>42880</c:v>
                </c:pt>
                <c:pt idx="337">
                  <c:v>42881</c:v>
                </c:pt>
                <c:pt idx="338">
                  <c:v>42884</c:v>
                </c:pt>
                <c:pt idx="339">
                  <c:v>42885</c:v>
                </c:pt>
                <c:pt idx="340">
                  <c:v>42886</c:v>
                </c:pt>
                <c:pt idx="341">
                  <c:v>42887</c:v>
                </c:pt>
                <c:pt idx="342">
                  <c:v>42888</c:v>
                </c:pt>
                <c:pt idx="343">
                  <c:v>42891</c:v>
                </c:pt>
                <c:pt idx="344">
                  <c:v>42892</c:v>
                </c:pt>
                <c:pt idx="345">
                  <c:v>42893</c:v>
                </c:pt>
                <c:pt idx="346">
                  <c:v>42894</c:v>
                </c:pt>
                <c:pt idx="347">
                  <c:v>42895</c:v>
                </c:pt>
                <c:pt idx="348">
                  <c:v>42898</c:v>
                </c:pt>
                <c:pt idx="349">
                  <c:v>42899</c:v>
                </c:pt>
                <c:pt idx="350">
                  <c:v>42900</c:v>
                </c:pt>
                <c:pt idx="351">
                  <c:v>42901</c:v>
                </c:pt>
                <c:pt idx="352">
                  <c:v>42902</c:v>
                </c:pt>
                <c:pt idx="353">
                  <c:v>42905</c:v>
                </c:pt>
                <c:pt idx="354">
                  <c:v>42906</c:v>
                </c:pt>
                <c:pt idx="355">
                  <c:v>42907</c:v>
                </c:pt>
                <c:pt idx="356">
                  <c:v>42908</c:v>
                </c:pt>
                <c:pt idx="357">
                  <c:v>42909</c:v>
                </c:pt>
                <c:pt idx="358">
                  <c:v>42912</c:v>
                </c:pt>
                <c:pt idx="359">
                  <c:v>42913</c:v>
                </c:pt>
                <c:pt idx="360">
                  <c:v>42914</c:v>
                </c:pt>
                <c:pt idx="361">
                  <c:v>42915</c:v>
                </c:pt>
                <c:pt idx="362">
                  <c:v>42916</c:v>
                </c:pt>
                <c:pt idx="363">
                  <c:v>42919</c:v>
                </c:pt>
                <c:pt idx="364">
                  <c:v>42920</c:v>
                </c:pt>
                <c:pt idx="365">
                  <c:v>42921</c:v>
                </c:pt>
                <c:pt idx="366">
                  <c:v>42922</c:v>
                </c:pt>
                <c:pt idx="367">
                  <c:v>42923</c:v>
                </c:pt>
                <c:pt idx="368">
                  <c:v>42926</c:v>
                </c:pt>
                <c:pt idx="369">
                  <c:v>42927</c:v>
                </c:pt>
                <c:pt idx="370">
                  <c:v>42928</c:v>
                </c:pt>
                <c:pt idx="371">
                  <c:v>42929</c:v>
                </c:pt>
                <c:pt idx="372">
                  <c:v>42930</c:v>
                </c:pt>
                <c:pt idx="373">
                  <c:v>42933</c:v>
                </c:pt>
                <c:pt idx="374">
                  <c:v>42934</c:v>
                </c:pt>
                <c:pt idx="375">
                  <c:v>42935</c:v>
                </c:pt>
                <c:pt idx="376">
                  <c:v>42936</c:v>
                </c:pt>
                <c:pt idx="377">
                  <c:v>42937</c:v>
                </c:pt>
                <c:pt idx="378">
                  <c:v>42940</c:v>
                </c:pt>
                <c:pt idx="379">
                  <c:v>42941</c:v>
                </c:pt>
                <c:pt idx="380">
                  <c:v>42942</c:v>
                </c:pt>
                <c:pt idx="381">
                  <c:v>42943</c:v>
                </c:pt>
                <c:pt idx="382">
                  <c:v>42944</c:v>
                </c:pt>
                <c:pt idx="383">
                  <c:v>42947</c:v>
                </c:pt>
                <c:pt idx="384">
                  <c:v>42948</c:v>
                </c:pt>
                <c:pt idx="385">
                  <c:v>42949</c:v>
                </c:pt>
                <c:pt idx="386">
                  <c:v>42950</c:v>
                </c:pt>
                <c:pt idx="387">
                  <c:v>42951</c:v>
                </c:pt>
                <c:pt idx="388">
                  <c:v>42954</c:v>
                </c:pt>
                <c:pt idx="389">
                  <c:v>42955</c:v>
                </c:pt>
                <c:pt idx="390">
                  <c:v>42956</c:v>
                </c:pt>
                <c:pt idx="391">
                  <c:v>42957</c:v>
                </c:pt>
                <c:pt idx="392">
                  <c:v>42958</c:v>
                </c:pt>
                <c:pt idx="393">
                  <c:v>42961</c:v>
                </c:pt>
                <c:pt idx="394">
                  <c:v>42962</c:v>
                </c:pt>
                <c:pt idx="395">
                  <c:v>42963</c:v>
                </c:pt>
                <c:pt idx="396">
                  <c:v>42964</c:v>
                </c:pt>
                <c:pt idx="397">
                  <c:v>42965</c:v>
                </c:pt>
                <c:pt idx="398">
                  <c:v>42968</c:v>
                </c:pt>
                <c:pt idx="399">
                  <c:v>42969</c:v>
                </c:pt>
                <c:pt idx="400">
                  <c:v>42970</c:v>
                </c:pt>
                <c:pt idx="401">
                  <c:v>42971</c:v>
                </c:pt>
                <c:pt idx="402">
                  <c:v>42972</c:v>
                </c:pt>
                <c:pt idx="403">
                  <c:v>42975</c:v>
                </c:pt>
                <c:pt idx="404">
                  <c:v>42976</c:v>
                </c:pt>
                <c:pt idx="405">
                  <c:v>42977</c:v>
                </c:pt>
                <c:pt idx="406">
                  <c:v>42978</c:v>
                </c:pt>
                <c:pt idx="407">
                  <c:v>42979</c:v>
                </c:pt>
                <c:pt idx="408">
                  <c:v>42982</c:v>
                </c:pt>
                <c:pt idx="409">
                  <c:v>42983</c:v>
                </c:pt>
                <c:pt idx="410">
                  <c:v>42984</c:v>
                </c:pt>
                <c:pt idx="411">
                  <c:v>42985</c:v>
                </c:pt>
                <c:pt idx="412">
                  <c:v>42986</c:v>
                </c:pt>
                <c:pt idx="413">
                  <c:v>42989</c:v>
                </c:pt>
                <c:pt idx="414">
                  <c:v>42990</c:v>
                </c:pt>
                <c:pt idx="415">
                  <c:v>42991</c:v>
                </c:pt>
                <c:pt idx="416">
                  <c:v>42992</c:v>
                </c:pt>
                <c:pt idx="417">
                  <c:v>42993</c:v>
                </c:pt>
                <c:pt idx="418">
                  <c:v>42996</c:v>
                </c:pt>
                <c:pt idx="419">
                  <c:v>42997</c:v>
                </c:pt>
                <c:pt idx="420">
                  <c:v>42998</c:v>
                </c:pt>
                <c:pt idx="421">
                  <c:v>42999</c:v>
                </c:pt>
                <c:pt idx="422">
                  <c:v>43000</c:v>
                </c:pt>
                <c:pt idx="423">
                  <c:v>43003</c:v>
                </c:pt>
                <c:pt idx="424">
                  <c:v>43004</c:v>
                </c:pt>
                <c:pt idx="425">
                  <c:v>43005</c:v>
                </c:pt>
                <c:pt idx="426">
                  <c:v>43006</c:v>
                </c:pt>
                <c:pt idx="427">
                  <c:v>43007</c:v>
                </c:pt>
                <c:pt idx="428">
                  <c:v>43010</c:v>
                </c:pt>
                <c:pt idx="429">
                  <c:v>43011</c:v>
                </c:pt>
                <c:pt idx="430">
                  <c:v>43012</c:v>
                </c:pt>
                <c:pt idx="431">
                  <c:v>43013</c:v>
                </c:pt>
                <c:pt idx="432">
                  <c:v>43014</c:v>
                </c:pt>
                <c:pt idx="433">
                  <c:v>43017</c:v>
                </c:pt>
                <c:pt idx="434">
                  <c:v>43018</c:v>
                </c:pt>
                <c:pt idx="435">
                  <c:v>43019</c:v>
                </c:pt>
                <c:pt idx="436">
                  <c:v>43020</c:v>
                </c:pt>
                <c:pt idx="437">
                  <c:v>43021</c:v>
                </c:pt>
                <c:pt idx="438">
                  <c:v>43024</c:v>
                </c:pt>
                <c:pt idx="439">
                  <c:v>43025</c:v>
                </c:pt>
                <c:pt idx="440">
                  <c:v>43026</c:v>
                </c:pt>
                <c:pt idx="441">
                  <c:v>43027</c:v>
                </c:pt>
                <c:pt idx="442">
                  <c:v>43028</c:v>
                </c:pt>
                <c:pt idx="443">
                  <c:v>43031</c:v>
                </c:pt>
                <c:pt idx="444">
                  <c:v>43032</c:v>
                </c:pt>
                <c:pt idx="445">
                  <c:v>43033</c:v>
                </c:pt>
                <c:pt idx="446">
                  <c:v>43034</c:v>
                </c:pt>
                <c:pt idx="447">
                  <c:v>43035</c:v>
                </c:pt>
                <c:pt idx="448">
                  <c:v>43038</c:v>
                </c:pt>
                <c:pt idx="449">
                  <c:v>43039</c:v>
                </c:pt>
                <c:pt idx="450">
                  <c:v>43040</c:v>
                </c:pt>
                <c:pt idx="451">
                  <c:v>43041</c:v>
                </c:pt>
                <c:pt idx="452">
                  <c:v>43042</c:v>
                </c:pt>
                <c:pt idx="453">
                  <c:v>43045</c:v>
                </c:pt>
                <c:pt idx="454">
                  <c:v>43046</c:v>
                </c:pt>
                <c:pt idx="455">
                  <c:v>43047</c:v>
                </c:pt>
                <c:pt idx="456">
                  <c:v>43048</c:v>
                </c:pt>
                <c:pt idx="457">
                  <c:v>43049</c:v>
                </c:pt>
                <c:pt idx="458">
                  <c:v>43052</c:v>
                </c:pt>
                <c:pt idx="459">
                  <c:v>43053</c:v>
                </c:pt>
                <c:pt idx="460">
                  <c:v>43054</c:v>
                </c:pt>
                <c:pt idx="461">
                  <c:v>43055</c:v>
                </c:pt>
                <c:pt idx="462">
                  <c:v>43056</c:v>
                </c:pt>
                <c:pt idx="463">
                  <c:v>43059</c:v>
                </c:pt>
                <c:pt idx="464">
                  <c:v>43060</c:v>
                </c:pt>
                <c:pt idx="465">
                  <c:v>43061</c:v>
                </c:pt>
                <c:pt idx="466">
                  <c:v>43062</c:v>
                </c:pt>
                <c:pt idx="467">
                  <c:v>43063</c:v>
                </c:pt>
                <c:pt idx="468">
                  <c:v>43066</c:v>
                </c:pt>
                <c:pt idx="469">
                  <c:v>43067</c:v>
                </c:pt>
                <c:pt idx="470">
                  <c:v>43068</c:v>
                </c:pt>
                <c:pt idx="471">
                  <c:v>43069</c:v>
                </c:pt>
                <c:pt idx="472">
                  <c:v>43070</c:v>
                </c:pt>
                <c:pt idx="473">
                  <c:v>43073</c:v>
                </c:pt>
                <c:pt idx="474">
                  <c:v>43074</c:v>
                </c:pt>
                <c:pt idx="475">
                  <c:v>43075</c:v>
                </c:pt>
                <c:pt idx="476">
                  <c:v>43076</c:v>
                </c:pt>
                <c:pt idx="477">
                  <c:v>43077</c:v>
                </c:pt>
                <c:pt idx="478">
                  <c:v>43080</c:v>
                </c:pt>
                <c:pt idx="479">
                  <c:v>43081</c:v>
                </c:pt>
                <c:pt idx="480">
                  <c:v>43082</c:v>
                </c:pt>
                <c:pt idx="481">
                  <c:v>43083</c:v>
                </c:pt>
                <c:pt idx="482">
                  <c:v>43084</c:v>
                </c:pt>
                <c:pt idx="483">
                  <c:v>43087</c:v>
                </c:pt>
                <c:pt idx="484">
                  <c:v>43088</c:v>
                </c:pt>
                <c:pt idx="485">
                  <c:v>43089</c:v>
                </c:pt>
                <c:pt idx="486">
                  <c:v>43090</c:v>
                </c:pt>
                <c:pt idx="487">
                  <c:v>43091</c:v>
                </c:pt>
                <c:pt idx="488">
                  <c:v>43096</c:v>
                </c:pt>
                <c:pt idx="489">
                  <c:v>43097</c:v>
                </c:pt>
                <c:pt idx="490">
                  <c:v>43098</c:v>
                </c:pt>
                <c:pt idx="491">
                  <c:v>43102</c:v>
                </c:pt>
                <c:pt idx="492">
                  <c:v>43103</c:v>
                </c:pt>
                <c:pt idx="493">
                  <c:v>43104</c:v>
                </c:pt>
                <c:pt idx="494">
                  <c:v>43105</c:v>
                </c:pt>
                <c:pt idx="495">
                  <c:v>43108</c:v>
                </c:pt>
                <c:pt idx="496">
                  <c:v>43109</c:v>
                </c:pt>
                <c:pt idx="497">
                  <c:v>43110</c:v>
                </c:pt>
                <c:pt idx="498">
                  <c:v>43111</c:v>
                </c:pt>
                <c:pt idx="499">
                  <c:v>43112</c:v>
                </c:pt>
                <c:pt idx="500">
                  <c:v>43115</c:v>
                </c:pt>
                <c:pt idx="501">
                  <c:v>43116</c:v>
                </c:pt>
                <c:pt idx="502">
                  <c:v>43117</c:v>
                </c:pt>
                <c:pt idx="503">
                  <c:v>43118</c:v>
                </c:pt>
                <c:pt idx="504">
                  <c:v>43119</c:v>
                </c:pt>
                <c:pt idx="505">
                  <c:v>43122</c:v>
                </c:pt>
                <c:pt idx="506">
                  <c:v>43123</c:v>
                </c:pt>
                <c:pt idx="507">
                  <c:v>43124</c:v>
                </c:pt>
                <c:pt idx="508">
                  <c:v>43125</c:v>
                </c:pt>
                <c:pt idx="509">
                  <c:v>43126</c:v>
                </c:pt>
                <c:pt idx="510">
                  <c:v>43129</c:v>
                </c:pt>
                <c:pt idx="511">
                  <c:v>43130</c:v>
                </c:pt>
                <c:pt idx="512">
                  <c:v>43131</c:v>
                </c:pt>
                <c:pt idx="513">
                  <c:v>43132</c:v>
                </c:pt>
                <c:pt idx="514">
                  <c:v>43133</c:v>
                </c:pt>
                <c:pt idx="515">
                  <c:v>43136</c:v>
                </c:pt>
                <c:pt idx="516">
                  <c:v>43137</c:v>
                </c:pt>
                <c:pt idx="517">
                  <c:v>43138</c:v>
                </c:pt>
                <c:pt idx="518">
                  <c:v>43145</c:v>
                </c:pt>
                <c:pt idx="519">
                  <c:v>43152</c:v>
                </c:pt>
                <c:pt idx="520">
                  <c:v>43159</c:v>
                </c:pt>
                <c:pt idx="521">
                  <c:v>43166</c:v>
                </c:pt>
                <c:pt idx="522">
                  <c:v>43173</c:v>
                </c:pt>
                <c:pt idx="523">
                  <c:v>43180</c:v>
                </c:pt>
                <c:pt idx="524">
                  <c:v>43187</c:v>
                </c:pt>
                <c:pt idx="525">
                  <c:v>43195</c:v>
                </c:pt>
                <c:pt idx="526">
                  <c:v>43202</c:v>
                </c:pt>
                <c:pt idx="527">
                  <c:v>43209</c:v>
                </c:pt>
                <c:pt idx="528">
                  <c:v>43216</c:v>
                </c:pt>
                <c:pt idx="529">
                  <c:v>43224</c:v>
                </c:pt>
                <c:pt idx="530">
                  <c:v>43231</c:v>
                </c:pt>
                <c:pt idx="531">
                  <c:v>43238</c:v>
                </c:pt>
                <c:pt idx="532">
                  <c:v>43245</c:v>
                </c:pt>
                <c:pt idx="533">
                  <c:v>43252</c:v>
                </c:pt>
                <c:pt idx="534">
                  <c:v>43259</c:v>
                </c:pt>
                <c:pt idx="535">
                  <c:v>43266</c:v>
                </c:pt>
                <c:pt idx="536">
                  <c:v>43273</c:v>
                </c:pt>
                <c:pt idx="537">
                  <c:v>43280</c:v>
                </c:pt>
                <c:pt idx="538">
                  <c:v>43287</c:v>
                </c:pt>
                <c:pt idx="539">
                  <c:v>43294</c:v>
                </c:pt>
                <c:pt idx="540">
                  <c:v>43301</c:v>
                </c:pt>
                <c:pt idx="541">
                  <c:v>43308</c:v>
                </c:pt>
                <c:pt idx="542">
                  <c:v>43315</c:v>
                </c:pt>
                <c:pt idx="543">
                  <c:v>43322</c:v>
                </c:pt>
                <c:pt idx="544">
                  <c:v>43329</c:v>
                </c:pt>
                <c:pt idx="545">
                  <c:v>43336</c:v>
                </c:pt>
                <c:pt idx="546">
                  <c:v>43343</c:v>
                </c:pt>
                <c:pt idx="547">
                  <c:v>43350</c:v>
                </c:pt>
                <c:pt idx="548">
                  <c:v>43357</c:v>
                </c:pt>
                <c:pt idx="549">
                  <c:v>43364</c:v>
                </c:pt>
                <c:pt idx="550">
                  <c:v>43371</c:v>
                </c:pt>
                <c:pt idx="551">
                  <c:v>43378</c:v>
                </c:pt>
                <c:pt idx="552">
                  <c:v>43385</c:v>
                </c:pt>
                <c:pt idx="553">
                  <c:v>43392</c:v>
                </c:pt>
                <c:pt idx="554">
                  <c:v>43399</c:v>
                </c:pt>
                <c:pt idx="555">
                  <c:v>43406</c:v>
                </c:pt>
                <c:pt idx="556">
                  <c:v>43413</c:v>
                </c:pt>
                <c:pt idx="557">
                  <c:v>43420</c:v>
                </c:pt>
                <c:pt idx="558">
                  <c:v>43427</c:v>
                </c:pt>
                <c:pt idx="559">
                  <c:v>43434</c:v>
                </c:pt>
                <c:pt idx="560">
                  <c:v>43441</c:v>
                </c:pt>
                <c:pt idx="561">
                  <c:v>43448</c:v>
                </c:pt>
                <c:pt idx="562">
                  <c:v>43455</c:v>
                </c:pt>
                <c:pt idx="563">
                  <c:v>43465</c:v>
                </c:pt>
                <c:pt idx="564">
                  <c:v>43472</c:v>
                </c:pt>
                <c:pt idx="565">
                  <c:v>43479</c:v>
                </c:pt>
                <c:pt idx="566">
                  <c:v>43486</c:v>
                </c:pt>
                <c:pt idx="567">
                  <c:v>43493</c:v>
                </c:pt>
                <c:pt idx="568">
                  <c:v>43500</c:v>
                </c:pt>
                <c:pt idx="569">
                  <c:v>43507</c:v>
                </c:pt>
                <c:pt idx="570">
                  <c:v>43514</c:v>
                </c:pt>
                <c:pt idx="571">
                  <c:v>43521</c:v>
                </c:pt>
                <c:pt idx="572">
                  <c:v>43528</c:v>
                </c:pt>
                <c:pt idx="573">
                  <c:v>43535</c:v>
                </c:pt>
                <c:pt idx="574">
                  <c:v>43542</c:v>
                </c:pt>
                <c:pt idx="575">
                  <c:v>43549</c:v>
                </c:pt>
                <c:pt idx="576">
                  <c:v>43556</c:v>
                </c:pt>
                <c:pt idx="577">
                  <c:v>43563</c:v>
                </c:pt>
                <c:pt idx="578">
                  <c:v>43570</c:v>
                </c:pt>
                <c:pt idx="579">
                  <c:v>43579</c:v>
                </c:pt>
                <c:pt idx="580">
                  <c:v>43584</c:v>
                </c:pt>
                <c:pt idx="581">
                  <c:v>43591</c:v>
                </c:pt>
                <c:pt idx="582">
                  <c:v>43598</c:v>
                </c:pt>
                <c:pt idx="583">
                  <c:v>43605</c:v>
                </c:pt>
                <c:pt idx="584">
                  <c:v>43612</c:v>
                </c:pt>
                <c:pt idx="585">
                  <c:v>43619</c:v>
                </c:pt>
                <c:pt idx="586">
                  <c:v>43626</c:v>
                </c:pt>
                <c:pt idx="587">
                  <c:v>43633</c:v>
                </c:pt>
                <c:pt idx="588">
                  <c:v>43640</c:v>
                </c:pt>
                <c:pt idx="589">
                  <c:v>43647</c:v>
                </c:pt>
                <c:pt idx="590">
                  <c:v>43654</c:v>
                </c:pt>
                <c:pt idx="591">
                  <c:v>43661</c:v>
                </c:pt>
                <c:pt idx="592">
                  <c:v>43668</c:v>
                </c:pt>
                <c:pt idx="593">
                  <c:v>43675</c:v>
                </c:pt>
                <c:pt idx="594">
                  <c:v>43682</c:v>
                </c:pt>
                <c:pt idx="595">
                  <c:v>43689</c:v>
                </c:pt>
                <c:pt idx="596">
                  <c:v>43696</c:v>
                </c:pt>
                <c:pt idx="597">
                  <c:v>43703</c:v>
                </c:pt>
                <c:pt idx="598">
                  <c:v>43710</c:v>
                </c:pt>
                <c:pt idx="599">
                  <c:v>43717</c:v>
                </c:pt>
                <c:pt idx="600">
                  <c:v>43724</c:v>
                </c:pt>
                <c:pt idx="601">
                  <c:v>43731</c:v>
                </c:pt>
                <c:pt idx="602">
                  <c:v>43738</c:v>
                </c:pt>
                <c:pt idx="603">
                  <c:v>43745</c:v>
                </c:pt>
                <c:pt idx="604">
                  <c:v>43752</c:v>
                </c:pt>
                <c:pt idx="605">
                  <c:v>43759</c:v>
                </c:pt>
                <c:pt idx="606">
                  <c:v>43766</c:v>
                </c:pt>
                <c:pt idx="607">
                  <c:v>43773</c:v>
                </c:pt>
                <c:pt idx="608">
                  <c:v>43780</c:v>
                </c:pt>
                <c:pt idx="609">
                  <c:v>43787</c:v>
                </c:pt>
                <c:pt idx="610">
                  <c:v>43794</c:v>
                </c:pt>
                <c:pt idx="611">
                  <c:v>43801</c:v>
                </c:pt>
                <c:pt idx="612">
                  <c:v>43808</c:v>
                </c:pt>
                <c:pt idx="613">
                  <c:v>43815</c:v>
                </c:pt>
                <c:pt idx="614">
                  <c:v>43822</c:v>
                </c:pt>
                <c:pt idx="615">
                  <c:v>43830</c:v>
                </c:pt>
                <c:pt idx="616">
                  <c:v>43837</c:v>
                </c:pt>
                <c:pt idx="617">
                  <c:v>43844</c:v>
                </c:pt>
                <c:pt idx="618">
                  <c:v>43851</c:v>
                </c:pt>
                <c:pt idx="619">
                  <c:v>43858</c:v>
                </c:pt>
                <c:pt idx="620">
                  <c:v>43865</c:v>
                </c:pt>
                <c:pt idx="621">
                  <c:v>43872</c:v>
                </c:pt>
                <c:pt idx="622">
                  <c:v>43879</c:v>
                </c:pt>
                <c:pt idx="623">
                  <c:v>43886</c:v>
                </c:pt>
                <c:pt idx="624">
                  <c:v>43893</c:v>
                </c:pt>
                <c:pt idx="625">
                  <c:v>43900</c:v>
                </c:pt>
                <c:pt idx="626">
                  <c:v>43907</c:v>
                </c:pt>
                <c:pt idx="627">
                  <c:v>43914</c:v>
                </c:pt>
                <c:pt idx="628">
                  <c:v>43921</c:v>
                </c:pt>
                <c:pt idx="629">
                  <c:v>43928</c:v>
                </c:pt>
                <c:pt idx="630">
                  <c:v>43937</c:v>
                </c:pt>
                <c:pt idx="631">
                  <c:v>43944</c:v>
                </c:pt>
                <c:pt idx="632">
                  <c:v>43951</c:v>
                </c:pt>
                <c:pt idx="633">
                  <c:v>43958</c:v>
                </c:pt>
                <c:pt idx="634">
                  <c:v>43965</c:v>
                </c:pt>
                <c:pt idx="635">
                  <c:v>43972</c:v>
                </c:pt>
                <c:pt idx="636">
                  <c:v>43979</c:v>
                </c:pt>
                <c:pt idx="637">
                  <c:v>43986</c:v>
                </c:pt>
                <c:pt idx="638">
                  <c:v>43993</c:v>
                </c:pt>
                <c:pt idx="639">
                  <c:v>44000</c:v>
                </c:pt>
                <c:pt idx="640">
                  <c:v>44007</c:v>
                </c:pt>
                <c:pt idx="641">
                  <c:v>44014</c:v>
                </c:pt>
                <c:pt idx="642">
                  <c:v>44021</c:v>
                </c:pt>
                <c:pt idx="643">
                  <c:v>44028</c:v>
                </c:pt>
                <c:pt idx="644">
                  <c:v>44035</c:v>
                </c:pt>
                <c:pt idx="645">
                  <c:v>44042</c:v>
                </c:pt>
                <c:pt idx="646">
                  <c:v>44049</c:v>
                </c:pt>
                <c:pt idx="647">
                  <c:v>44056</c:v>
                </c:pt>
                <c:pt idx="648">
                  <c:v>44063</c:v>
                </c:pt>
                <c:pt idx="649">
                  <c:v>44070</c:v>
                </c:pt>
                <c:pt idx="650">
                  <c:v>44077</c:v>
                </c:pt>
                <c:pt idx="651">
                  <c:v>44084</c:v>
                </c:pt>
                <c:pt idx="652">
                  <c:v>44091</c:v>
                </c:pt>
                <c:pt idx="653">
                  <c:v>44098</c:v>
                </c:pt>
                <c:pt idx="654">
                  <c:v>44105</c:v>
                </c:pt>
                <c:pt idx="655">
                  <c:v>44112</c:v>
                </c:pt>
                <c:pt idx="656">
                  <c:v>44119</c:v>
                </c:pt>
                <c:pt idx="657">
                  <c:v>44126</c:v>
                </c:pt>
                <c:pt idx="658">
                  <c:v>44133</c:v>
                </c:pt>
                <c:pt idx="659">
                  <c:v>44140</c:v>
                </c:pt>
                <c:pt idx="660">
                  <c:v>44147</c:v>
                </c:pt>
                <c:pt idx="661">
                  <c:v>44154</c:v>
                </c:pt>
                <c:pt idx="662">
                  <c:v>44161</c:v>
                </c:pt>
                <c:pt idx="663">
                  <c:v>44168</c:v>
                </c:pt>
                <c:pt idx="664">
                  <c:v>44175</c:v>
                </c:pt>
                <c:pt idx="665">
                  <c:v>44182</c:v>
                </c:pt>
                <c:pt idx="666">
                  <c:v>44189</c:v>
                </c:pt>
                <c:pt idx="667">
                  <c:v>44196</c:v>
                </c:pt>
                <c:pt idx="668">
                  <c:v>44203</c:v>
                </c:pt>
                <c:pt idx="669">
                  <c:v>44210</c:v>
                </c:pt>
                <c:pt idx="670">
                  <c:v>44217</c:v>
                </c:pt>
                <c:pt idx="671">
                  <c:v>44224</c:v>
                </c:pt>
                <c:pt idx="672">
                  <c:v>44231</c:v>
                </c:pt>
                <c:pt idx="673">
                  <c:v>44238</c:v>
                </c:pt>
                <c:pt idx="674">
                  <c:v>44245</c:v>
                </c:pt>
                <c:pt idx="675">
                  <c:v>44252</c:v>
                </c:pt>
                <c:pt idx="676">
                  <c:v>44259</c:v>
                </c:pt>
                <c:pt idx="677">
                  <c:v>44266</c:v>
                </c:pt>
                <c:pt idx="678">
                  <c:v>44273</c:v>
                </c:pt>
                <c:pt idx="679">
                  <c:v>44280</c:v>
                </c:pt>
                <c:pt idx="680">
                  <c:v>44287</c:v>
                </c:pt>
                <c:pt idx="681">
                  <c:v>44294</c:v>
                </c:pt>
                <c:pt idx="682">
                  <c:v>44301</c:v>
                </c:pt>
                <c:pt idx="683">
                  <c:v>44308</c:v>
                </c:pt>
                <c:pt idx="684">
                  <c:v>44315</c:v>
                </c:pt>
                <c:pt idx="685">
                  <c:v>44322</c:v>
                </c:pt>
                <c:pt idx="686">
                  <c:v>44329</c:v>
                </c:pt>
                <c:pt idx="687">
                  <c:v>44336</c:v>
                </c:pt>
                <c:pt idx="688">
                  <c:v>44343</c:v>
                </c:pt>
                <c:pt idx="689">
                  <c:v>44350</c:v>
                </c:pt>
                <c:pt idx="690">
                  <c:v>44357</c:v>
                </c:pt>
                <c:pt idx="691">
                  <c:v>44364</c:v>
                </c:pt>
                <c:pt idx="692">
                  <c:v>44371</c:v>
                </c:pt>
                <c:pt idx="693">
                  <c:v>44378</c:v>
                </c:pt>
                <c:pt idx="694">
                  <c:v>44385</c:v>
                </c:pt>
                <c:pt idx="695">
                  <c:v>44392</c:v>
                </c:pt>
                <c:pt idx="696">
                  <c:v>44399</c:v>
                </c:pt>
                <c:pt idx="697">
                  <c:v>44406</c:v>
                </c:pt>
                <c:pt idx="698">
                  <c:v>44413</c:v>
                </c:pt>
                <c:pt idx="699">
                  <c:v>44420</c:v>
                </c:pt>
                <c:pt idx="700">
                  <c:v>44427</c:v>
                </c:pt>
                <c:pt idx="701">
                  <c:v>44434</c:v>
                </c:pt>
                <c:pt idx="702">
                  <c:v>44441</c:v>
                </c:pt>
                <c:pt idx="703">
                  <c:v>44448</c:v>
                </c:pt>
                <c:pt idx="704">
                  <c:v>44455</c:v>
                </c:pt>
                <c:pt idx="705">
                  <c:v>44462</c:v>
                </c:pt>
                <c:pt idx="706">
                  <c:v>44469</c:v>
                </c:pt>
                <c:pt idx="707">
                  <c:v>44476</c:v>
                </c:pt>
                <c:pt idx="708">
                  <c:v>44483</c:v>
                </c:pt>
                <c:pt idx="709">
                  <c:v>44490</c:v>
                </c:pt>
                <c:pt idx="710">
                  <c:v>44497</c:v>
                </c:pt>
                <c:pt idx="711">
                  <c:v>44504</c:v>
                </c:pt>
                <c:pt idx="712">
                  <c:v>44511</c:v>
                </c:pt>
                <c:pt idx="713">
                  <c:v>44518</c:v>
                </c:pt>
                <c:pt idx="714">
                  <c:v>44525</c:v>
                </c:pt>
                <c:pt idx="715">
                  <c:v>44532</c:v>
                </c:pt>
                <c:pt idx="716">
                  <c:v>44539</c:v>
                </c:pt>
                <c:pt idx="717">
                  <c:v>44546</c:v>
                </c:pt>
                <c:pt idx="718">
                  <c:v>44553</c:v>
                </c:pt>
                <c:pt idx="719">
                  <c:v>44560</c:v>
                </c:pt>
                <c:pt idx="720">
                  <c:v>44567</c:v>
                </c:pt>
                <c:pt idx="721">
                  <c:v>44574</c:v>
                </c:pt>
                <c:pt idx="722">
                  <c:v>44581</c:v>
                </c:pt>
                <c:pt idx="723">
                  <c:v>44588</c:v>
                </c:pt>
                <c:pt idx="724">
                  <c:v>44595</c:v>
                </c:pt>
                <c:pt idx="725">
                  <c:v>44602</c:v>
                </c:pt>
                <c:pt idx="726">
                  <c:v>44609</c:v>
                </c:pt>
                <c:pt idx="727">
                  <c:v>44616</c:v>
                </c:pt>
                <c:pt idx="728">
                  <c:v>44623</c:v>
                </c:pt>
                <c:pt idx="729">
                  <c:v>44630</c:v>
                </c:pt>
                <c:pt idx="730">
                  <c:v>44637</c:v>
                </c:pt>
                <c:pt idx="731">
                  <c:v>44644</c:v>
                </c:pt>
                <c:pt idx="732">
                  <c:v>44651</c:v>
                </c:pt>
                <c:pt idx="733">
                  <c:v>44658</c:v>
                </c:pt>
                <c:pt idx="734">
                  <c:v>44665</c:v>
                </c:pt>
                <c:pt idx="735">
                  <c:v>44672</c:v>
                </c:pt>
                <c:pt idx="736">
                  <c:v>44679</c:v>
                </c:pt>
                <c:pt idx="737">
                  <c:v>44686</c:v>
                </c:pt>
                <c:pt idx="738">
                  <c:v>44693</c:v>
                </c:pt>
                <c:pt idx="739">
                  <c:v>44700</c:v>
                </c:pt>
                <c:pt idx="740">
                  <c:v>44707</c:v>
                </c:pt>
                <c:pt idx="741">
                  <c:v>44714</c:v>
                </c:pt>
                <c:pt idx="742">
                  <c:v>44721</c:v>
                </c:pt>
                <c:pt idx="743">
                  <c:v>44728</c:v>
                </c:pt>
                <c:pt idx="744">
                  <c:v>44735</c:v>
                </c:pt>
                <c:pt idx="745">
                  <c:v>44742</c:v>
                </c:pt>
                <c:pt idx="746">
                  <c:v>44749</c:v>
                </c:pt>
                <c:pt idx="747">
                  <c:v>44756</c:v>
                </c:pt>
                <c:pt idx="748">
                  <c:v>44763</c:v>
                </c:pt>
                <c:pt idx="749">
                  <c:v>44770</c:v>
                </c:pt>
                <c:pt idx="750">
                  <c:v>44777</c:v>
                </c:pt>
                <c:pt idx="751">
                  <c:v>44784</c:v>
                </c:pt>
                <c:pt idx="752">
                  <c:v>44791</c:v>
                </c:pt>
                <c:pt idx="753">
                  <c:v>44798</c:v>
                </c:pt>
                <c:pt idx="754">
                  <c:v>44805</c:v>
                </c:pt>
                <c:pt idx="755">
                  <c:v>44812</c:v>
                </c:pt>
                <c:pt idx="756">
                  <c:v>44819</c:v>
                </c:pt>
                <c:pt idx="757">
                  <c:v>44826</c:v>
                </c:pt>
                <c:pt idx="758">
                  <c:v>44833</c:v>
                </c:pt>
                <c:pt idx="759">
                  <c:v>44840</c:v>
                </c:pt>
                <c:pt idx="760">
                  <c:v>44847</c:v>
                </c:pt>
                <c:pt idx="761">
                  <c:v>44854</c:v>
                </c:pt>
                <c:pt idx="762">
                  <c:v>44861</c:v>
                </c:pt>
                <c:pt idx="763">
                  <c:v>44868</c:v>
                </c:pt>
                <c:pt idx="764">
                  <c:v>44875</c:v>
                </c:pt>
                <c:pt idx="765">
                  <c:v>44882</c:v>
                </c:pt>
                <c:pt idx="766">
                  <c:v>44889</c:v>
                </c:pt>
                <c:pt idx="767">
                  <c:v>44896</c:v>
                </c:pt>
                <c:pt idx="768">
                  <c:v>44903</c:v>
                </c:pt>
                <c:pt idx="769">
                  <c:v>44910</c:v>
                </c:pt>
                <c:pt idx="770">
                  <c:v>44917</c:v>
                </c:pt>
                <c:pt idx="771">
                  <c:v>44924</c:v>
                </c:pt>
                <c:pt idx="772">
                  <c:v>44931</c:v>
                </c:pt>
                <c:pt idx="773">
                  <c:v>44938</c:v>
                </c:pt>
                <c:pt idx="774">
                  <c:v>44945</c:v>
                </c:pt>
                <c:pt idx="775">
                  <c:v>44952</c:v>
                </c:pt>
                <c:pt idx="776">
                  <c:v>44959</c:v>
                </c:pt>
                <c:pt idx="777">
                  <c:v>44966</c:v>
                </c:pt>
                <c:pt idx="778">
                  <c:v>44973</c:v>
                </c:pt>
                <c:pt idx="779">
                  <c:v>44980</c:v>
                </c:pt>
                <c:pt idx="780">
                  <c:v>44987</c:v>
                </c:pt>
                <c:pt idx="781">
                  <c:v>44994</c:v>
                </c:pt>
                <c:pt idx="782">
                  <c:v>45001</c:v>
                </c:pt>
                <c:pt idx="783">
                  <c:v>45008</c:v>
                </c:pt>
                <c:pt idx="784">
                  <c:v>45015</c:v>
                </c:pt>
                <c:pt idx="785">
                  <c:v>45022</c:v>
                </c:pt>
                <c:pt idx="786">
                  <c:v>45029</c:v>
                </c:pt>
                <c:pt idx="787">
                  <c:v>45036</c:v>
                </c:pt>
                <c:pt idx="788">
                  <c:v>45043</c:v>
                </c:pt>
                <c:pt idx="789">
                  <c:v>45050</c:v>
                </c:pt>
                <c:pt idx="790">
                  <c:v>45057</c:v>
                </c:pt>
                <c:pt idx="791">
                  <c:v>45064</c:v>
                </c:pt>
                <c:pt idx="792">
                  <c:v>45071</c:v>
                </c:pt>
                <c:pt idx="793">
                  <c:v>45078</c:v>
                </c:pt>
                <c:pt idx="794">
                  <c:v>45085</c:v>
                </c:pt>
                <c:pt idx="795">
                  <c:v>45092</c:v>
                </c:pt>
                <c:pt idx="796">
                  <c:v>45099</c:v>
                </c:pt>
                <c:pt idx="797">
                  <c:v>45106</c:v>
                </c:pt>
                <c:pt idx="798">
                  <c:v>45113</c:v>
                </c:pt>
                <c:pt idx="799">
                  <c:v>45120</c:v>
                </c:pt>
                <c:pt idx="800">
                  <c:v>45127</c:v>
                </c:pt>
                <c:pt idx="801">
                  <c:v>45134</c:v>
                </c:pt>
                <c:pt idx="802">
                  <c:v>45141</c:v>
                </c:pt>
                <c:pt idx="803">
                  <c:v>45148</c:v>
                </c:pt>
                <c:pt idx="804">
                  <c:v>45155</c:v>
                </c:pt>
                <c:pt idx="805">
                  <c:v>45162</c:v>
                </c:pt>
                <c:pt idx="806">
                  <c:v>45169</c:v>
                </c:pt>
                <c:pt idx="807">
                  <c:v>45176</c:v>
                </c:pt>
                <c:pt idx="808">
                  <c:v>45183</c:v>
                </c:pt>
                <c:pt idx="809">
                  <c:v>45190</c:v>
                </c:pt>
                <c:pt idx="810">
                  <c:v>45197</c:v>
                </c:pt>
                <c:pt idx="811">
                  <c:v>45204</c:v>
                </c:pt>
                <c:pt idx="812">
                  <c:v>45211</c:v>
                </c:pt>
                <c:pt idx="813">
                  <c:v>45218</c:v>
                </c:pt>
                <c:pt idx="814">
                  <c:v>45225</c:v>
                </c:pt>
                <c:pt idx="815">
                  <c:v>45232</c:v>
                </c:pt>
                <c:pt idx="816">
                  <c:v>45239</c:v>
                </c:pt>
                <c:pt idx="817">
                  <c:v>45246</c:v>
                </c:pt>
                <c:pt idx="818">
                  <c:v>45253</c:v>
                </c:pt>
                <c:pt idx="819">
                  <c:v>45260</c:v>
                </c:pt>
                <c:pt idx="820">
                  <c:v>45267</c:v>
                </c:pt>
                <c:pt idx="821">
                  <c:v>45274</c:v>
                </c:pt>
                <c:pt idx="822">
                  <c:v>45281</c:v>
                </c:pt>
                <c:pt idx="823">
                  <c:v>45289</c:v>
                </c:pt>
                <c:pt idx="824">
                  <c:v>45296</c:v>
                </c:pt>
                <c:pt idx="825">
                  <c:v>45303</c:v>
                </c:pt>
                <c:pt idx="826">
                  <c:v>45310</c:v>
                </c:pt>
                <c:pt idx="827">
                  <c:v>45317</c:v>
                </c:pt>
                <c:pt idx="828">
                  <c:v>45324</c:v>
                </c:pt>
                <c:pt idx="829">
                  <c:v>45331</c:v>
                </c:pt>
                <c:pt idx="830">
                  <c:v>45338</c:v>
                </c:pt>
                <c:pt idx="831">
                  <c:v>45345</c:v>
                </c:pt>
                <c:pt idx="832">
                  <c:v>45352</c:v>
                </c:pt>
                <c:pt idx="833">
                  <c:v>45359</c:v>
                </c:pt>
                <c:pt idx="834">
                  <c:v>45366</c:v>
                </c:pt>
                <c:pt idx="835">
                  <c:v>45373</c:v>
                </c:pt>
                <c:pt idx="836">
                  <c:v>45384</c:v>
                </c:pt>
                <c:pt idx="837">
                  <c:v>45387</c:v>
                </c:pt>
                <c:pt idx="838">
                  <c:v>45394</c:v>
                </c:pt>
                <c:pt idx="839">
                  <c:v>45401</c:v>
                </c:pt>
                <c:pt idx="840">
                  <c:v>45408</c:v>
                </c:pt>
                <c:pt idx="841">
                  <c:v>45418</c:v>
                </c:pt>
                <c:pt idx="842">
                  <c:v>45425</c:v>
                </c:pt>
                <c:pt idx="843">
                  <c:v>45432</c:v>
                </c:pt>
                <c:pt idx="844">
                  <c:v>45439</c:v>
                </c:pt>
                <c:pt idx="845">
                  <c:v>45446</c:v>
                </c:pt>
                <c:pt idx="846">
                  <c:v>45453</c:v>
                </c:pt>
                <c:pt idx="847">
                  <c:v>45460</c:v>
                </c:pt>
                <c:pt idx="848">
                  <c:v>45467</c:v>
                </c:pt>
                <c:pt idx="849">
                  <c:v>45474</c:v>
                </c:pt>
                <c:pt idx="850">
                  <c:v>45481</c:v>
                </c:pt>
                <c:pt idx="851">
                  <c:v>45488</c:v>
                </c:pt>
                <c:pt idx="852">
                  <c:v>45495</c:v>
                </c:pt>
                <c:pt idx="853">
                  <c:v>45502</c:v>
                </c:pt>
                <c:pt idx="854">
                  <c:v>45509</c:v>
                </c:pt>
                <c:pt idx="855">
                  <c:v>45516</c:v>
                </c:pt>
                <c:pt idx="856">
                  <c:v>45523</c:v>
                </c:pt>
                <c:pt idx="857">
                  <c:v>45530</c:v>
                </c:pt>
                <c:pt idx="858">
                  <c:v>45537</c:v>
                </c:pt>
                <c:pt idx="859">
                  <c:v>45544</c:v>
                </c:pt>
                <c:pt idx="860">
                  <c:v>45551</c:v>
                </c:pt>
                <c:pt idx="861">
                  <c:v>45558</c:v>
                </c:pt>
                <c:pt idx="862">
                  <c:v>45565</c:v>
                </c:pt>
                <c:pt idx="863">
                  <c:v>45572</c:v>
                </c:pt>
                <c:pt idx="864">
                  <c:v>45579</c:v>
                </c:pt>
                <c:pt idx="865">
                  <c:v>45586</c:v>
                </c:pt>
                <c:pt idx="866">
                  <c:v>45593</c:v>
                </c:pt>
                <c:pt idx="867">
                  <c:v>45600</c:v>
                </c:pt>
                <c:pt idx="868">
                  <c:v>45607</c:v>
                </c:pt>
                <c:pt idx="869">
                  <c:v>45614</c:v>
                </c:pt>
                <c:pt idx="870">
                  <c:v>45621</c:v>
                </c:pt>
                <c:pt idx="871">
                  <c:v>45628</c:v>
                </c:pt>
                <c:pt idx="872">
                  <c:v>45635</c:v>
                </c:pt>
                <c:pt idx="873">
                  <c:v>45642</c:v>
                </c:pt>
                <c:pt idx="874">
                  <c:v>45649</c:v>
                </c:pt>
                <c:pt idx="875">
                  <c:v>45657</c:v>
                </c:pt>
                <c:pt idx="876">
                  <c:v>45664</c:v>
                </c:pt>
                <c:pt idx="877">
                  <c:v>45671</c:v>
                </c:pt>
                <c:pt idx="878">
                  <c:v>45678</c:v>
                </c:pt>
                <c:pt idx="879">
                  <c:v>45685</c:v>
                </c:pt>
                <c:pt idx="880">
                  <c:v>45692</c:v>
                </c:pt>
                <c:pt idx="881">
                  <c:v>45699</c:v>
                </c:pt>
                <c:pt idx="882">
                  <c:v>45706</c:v>
                </c:pt>
                <c:pt idx="883">
                  <c:v>45713</c:v>
                </c:pt>
                <c:pt idx="884">
                  <c:v>45720</c:v>
                </c:pt>
                <c:pt idx="885">
                  <c:v>45727</c:v>
                </c:pt>
                <c:pt idx="886">
                  <c:v>45734</c:v>
                </c:pt>
                <c:pt idx="887">
                  <c:v>45741</c:v>
                </c:pt>
                <c:pt idx="888">
                  <c:v>45748</c:v>
                </c:pt>
                <c:pt idx="889">
                  <c:v>45755</c:v>
                </c:pt>
                <c:pt idx="890">
                  <c:v>45762</c:v>
                </c:pt>
                <c:pt idx="891">
                  <c:v>45771</c:v>
                </c:pt>
                <c:pt idx="892">
                  <c:v>45779</c:v>
                </c:pt>
                <c:pt idx="893">
                  <c:v>45785</c:v>
                </c:pt>
                <c:pt idx="894">
                  <c:v>45792</c:v>
                </c:pt>
                <c:pt idx="895">
                  <c:v>45799</c:v>
                </c:pt>
                <c:pt idx="896">
                  <c:v>45806</c:v>
                </c:pt>
                <c:pt idx="897">
                  <c:v>45813</c:v>
                </c:pt>
                <c:pt idx="898">
                  <c:v>45820</c:v>
                </c:pt>
                <c:pt idx="899">
                  <c:v>45827</c:v>
                </c:pt>
                <c:pt idx="900">
                  <c:v>45834</c:v>
                </c:pt>
                <c:pt idx="901">
                  <c:v>45841</c:v>
                </c:pt>
                <c:pt idx="902">
                  <c:v>45848</c:v>
                </c:pt>
                <c:pt idx="903">
                  <c:v>45855</c:v>
                </c:pt>
                <c:pt idx="904">
                  <c:v>45862</c:v>
                </c:pt>
                <c:pt idx="905">
                  <c:v>45869</c:v>
                </c:pt>
                <c:pt idx="906">
                  <c:v>45876</c:v>
                </c:pt>
                <c:pt idx="907">
                  <c:v>45883</c:v>
                </c:pt>
                <c:pt idx="908">
                  <c:v>45890</c:v>
                </c:pt>
                <c:pt idx="909">
                  <c:v>45897</c:v>
                </c:pt>
                <c:pt idx="910">
                  <c:v>45904</c:v>
                </c:pt>
                <c:pt idx="911">
                  <c:v>45911</c:v>
                </c:pt>
                <c:pt idx="912">
                  <c:v>45918</c:v>
                </c:pt>
                <c:pt idx="913">
                  <c:v>45925</c:v>
                </c:pt>
                <c:pt idx="914">
                  <c:v>45932</c:v>
                </c:pt>
                <c:pt idx="915">
                  <c:v>45939</c:v>
                </c:pt>
                <c:pt idx="916">
                  <c:v>45946</c:v>
                </c:pt>
                <c:pt idx="917">
                  <c:v>45953</c:v>
                </c:pt>
                <c:pt idx="918">
                  <c:v>45960</c:v>
                </c:pt>
                <c:pt idx="919">
                  <c:v>45967</c:v>
                </c:pt>
                <c:pt idx="920">
                  <c:v>45974</c:v>
                </c:pt>
                <c:pt idx="921">
                  <c:v>45981</c:v>
                </c:pt>
                <c:pt idx="922">
                  <c:v>45988</c:v>
                </c:pt>
                <c:pt idx="923">
                  <c:v>45995</c:v>
                </c:pt>
                <c:pt idx="924">
                  <c:v>46002</c:v>
                </c:pt>
                <c:pt idx="925">
                  <c:v>46009</c:v>
                </c:pt>
                <c:pt idx="926">
                  <c:v>46020</c:v>
                </c:pt>
                <c:pt idx="927">
                  <c:v>46024</c:v>
                </c:pt>
                <c:pt idx="928">
                  <c:v>46030</c:v>
                </c:pt>
                <c:pt idx="929">
                  <c:v>46037</c:v>
                </c:pt>
                <c:pt idx="930">
                  <c:v>46044</c:v>
                </c:pt>
                <c:pt idx="931">
                  <c:v>46051</c:v>
                </c:pt>
                <c:pt idx="932">
                  <c:v>46058</c:v>
                </c:pt>
                <c:pt idx="933">
                  <c:v>46065</c:v>
                </c:pt>
                <c:pt idx="934">
                  <c:v>46072</c:v>
                </c:pt>
                <c:pt idx="935">
                  <c:v>46079</c:v>
                </c:pt>
                <c:pt idx="936">
                  <c:v>46086</c:v>
                </c:pt>
                <c:pt idx="937">
                  <c:v>46093</c:v>
                </c:pt>
                <c:pt idx="938">
                  <c:v>46100</c:v>
                </c:pt>
                <c:pt idx="939">
                  <c:v>46107</c:v>
                </c:pt>
                <c:pt idx="940">
                  <c:v>46114</c:v>
                </c:pt>
                <c:pt idx="941">
                  <c:v>46121</c:v>
                </c:pt>
                <c:pt idx="942">
                  <c:v>46128</c:v>
                </c:pt>
                <c:pt idx="943">
                  <c:v>46135</c:v>
                </c:pt>
                <c:pt idx="944">
                  <c:v>46142</c:v>
                </c:pt>
                <c:pt idx="945">
                  <c:v>46149</c:v>
                </c:pt>
                <c:pt idx="946">
                  <c:v>46156</c:v>
                </c:pt>
                <c:pt idx="947">
                  <c:v>46163</c:v>
                </c:pt>
                <c:pt idx="948">
                  <c:v>46170</c:v>
                </c:pt>
                <c:pt idx="949">
                  <c:v>46177</c:v>
                </c:pt>
                <c:pt idx="950">
                  <c:v>46184</c:v>
                </c:pt>
                <c:pt idx="951">
                  <c:v>46191</c:v>
                </c:pt>
                <c:pt idx="952">
                  <c:v>46198</c:v>
                </c:pt>
                <c:pt idx="953">
                  <c:v>46205</c:v>
                </c:pt>
                <c:pt idx="954">
                  <c:v>46212</c:v>
                </c:pt>
                <c:pt idx="955">
                  <c:v>46219</c:v>
                </c:pt>
                <c:pt idx="956">
                  <c:v>46226</c:v>
                </c:pt>
                <c:pt idx="957">
                  <c:v>46233</c:v>
                </c:pt>
                <c:pt idx="958">
                  <c:v>46240</c:v>
                </c:pt>
                <c:pt idx="959">
                  <c:v>46247</c:v>
                </c:pt>
                <c:pt idx="960">
                  <c:v>46254</c:v>
                </c:pt>
                <c:pt idx="961">
                  <c:v>46261</c:v>
                </c:pt>
                <c:pt idx="962">
                  <c:v>46268</c:v>
                </c:pt>
                <c:pt idx="963">
                  <c:v>46275</c:v>
                </c:pt>
                <c:pt idx="964">
                  <c:v>46282</c:v>
                </c:pt>
                <c:pt idx="965">
                  <c:v>46289</c:v>
                </c:pt>
                <c:pt idx="966">
                  <c:v>46296</c:v>
                </c:pt>
                <c:pt idx="967">
                  <c:v>46303</c:v>
                </c:pt>
                <c:pt idx="968">
                  <c:v>46310</c:v>
                </c:pt>
                <c:pt idx="969">
                  <c:v>46317</c:v>
                </c:pt>
                <c:pt idx="970">
                  <c:v>46324</c:v>
                </c:pt>
                <c:pt idx="971">
                  <c:v>46331</c:v>
                </c:pt>
                <c:pt idx="972">
                  <c:v>46338</c:v>
                </c:pt>
                <c:pt idx="973">
                  <c:v>46345</c:v>
                </c:pt>
                <c:pt idx="974">
                  <c:v>46352</c:v>
                </c:pt>
                <c:pt idx="975">
                  <c:v>46359</c:v>
                </c:pt>
                <c:pt idx="976">
                  <c:v>46366</c:v>
                </c:pt>
                <c:pt idx="977">
                  <c:v>46373</c:v>
                </c:pt>
                <c:pt idx="978">
                  <c:v>46380</c:v>
                </c:pt>
                <c:pt idx="979">
                  <c:v>46387</c:v>
                </c:pt>
                <c:pt idx="980">
                  <c:v>46394</c:v>
                </c:pt>
                <c:pt idx="981">
                  <c:v>46401</c:v>
                </c:pt>
                <c:pt idx="982">
                  <c:v>46408</c:v>
                </c:pt>
                <c:pt idx="983">
                  <c:v>46415</c:v>
                </c:pt>
                <c:pt idx="984">
                  <c:v>46422</c:v>
                </c:pt>
                <c:pt idx="985">
                  <c:v>46429</c:v>
                </c:pt>
                <c:pt idx="986">
                  <c:v>46436</c:v>
                </c:pt>
                <c:pt idx="987">
                  <c:v>46443</c:v>
                </c:pt>
                <c:pt idx="988">
                  <c:v>46450</c:v>
                </c:pt>
                <c:pt idx="989">
                  <c:v>46457</c:v>
                </c:pt>
                <c:pt idx="990">
                  <c:v>46464</c:v>
                </c:pt>
                <c:pt idx="991">
                  <c:v>46471</c:v>
                </c:pt>
                <c:pt idx="992">
                  <c:v>46478</c:v>
                </c:pt>
                <c:pt idx="993">
                  <c:v>46485</c:v>
                </c:pt>
                <c:pt idx="994">
                  <c:v>46492</c:v>
                </c:pt>
                <c:pt idx="995">
                  <c:v>46499</c:v>
                </c:pt>
                <c:pt idx="996">
                  <c:v>46506</c:v>
                </c:pt>
                <c:pt idx="997">
                  <c:v>46513</c:v>
                </c:pt>
                <c:pt idx="998">
                  <c:v>46520</c:v>
                </c:pt>
                <c:pt idx="999">
                  <c:v>46527</c:v>
                </c:pt>
                <c:pt idx="1000">
                  <c:v>46534</c:v>
                </c:pt>
                <c:pt idx="1001">
                  <c:v>46541</c:v>
                </c:pt>
                <c:pt idx="1002">
                  <c:v>46548</c:v>
                </c:pt>
                <c:pt idx="1003">
                  <c:v>46555</c:v>
                </c:pt>
                <c:pt idx="1004">
                  <c:v>46562</c:v>
                </c:pt>
                <c:pt idx="1005">
                  <c:v>46569</c:v>
                </c:pt>
                <c:pt idx="1006">
                  <c:v>46576</c:v>
                </c:pt>
                <c:pt idx="1007">
                  <c:v>46583</c:v>
                </c:pt>
                <c:pt idx="1008">
                  <c:v>46590</c:v>
                </c:pt>
                <c:pt idx="1009">
                  <c:v>46597</c:v>
                </c:pt>
                <c:pt idx="1010">
                  <c:v>46604</c:v>
                </c:pt>
                <c:pt idx="1011">
                  <c:v>46611</c:v>
                </c:pt>
                <c:pt idx="1012">
                  <c:v>46618</c:v>
                </c:pt>
                <c:pt idx="1013">
                  <c:v>46625</c:v>
                </c:pt>
                <c:pt idx="1014">
                  <c:v>46632</c:v>
                </c:pt>
                <c:pt idx="1015">
                  <c:v>46639</c:v>
                </c:pt>
                <c:pt idx="1016">
                  <c:v>46646</c:v>
                </c:pt>
                <c:pt idx="1017">
                  <c:v>46653</c:v>
                </c:pt>
                <c:pt idx="1018">
                  <c:v>46660</c:v>
                </c:pt>
                <c:pt idx="1019">
                  <c:v>46667</c:v>
                </c:pt>
                <c:pt idx="1020">
                  <c:v>46674</c:v>
                </c:pt>
                <c:pt idx="1021">
                  <c:v>46681</c:v>
                </c:pt>
                <c:pt idx="1022">
                  <c:v>46688</c:v>
                </c:pt>
                <c:pt idx="1023">
                  <c:v>46695</c:v>
                </c:pt>
                <c:pt idx="1024">
                  <c:v>46702</c:v>
                </c:pt>
                <c:pt idx="1025">
                  <c:v>46709</c:v>
                </c:pt>
                <c:pt idx="1026">
                  <c:v>46716</c:v>
                </c:pt>
                <c:pt idx="1027">
                  <c:v>46723</c:v>
                </c:pt>
                <c:pt idx="1028">
                  <c:v>46730</c:v>
                </c:pt>
                <c:pt idx="1029">
                  <c:v>46737</c:v>
                </c:pt>
                <c:pt idx="1030">
                  <c:v>46744</c:v>
                </c:pt>
                <c:pt idx="1031">
                  <c:v>46751</c:v>
                </c:pt>
                <c:pt idx="1032">
                  <c:v>46758</c:v>
                </c:pt>
                <c:pt idx="1033">
                  <c:v>46765</c:v>
                </c:pt>
                <c:pt idx="1034">
                  <c:v>46772</c:v>
                </c:pt>
                <c:pt idx="1035">
                  <c:v>46779</c:v>
                </c:pt>
                <c:pt idx="1036">
                  <c:v>46786</c:v>
                </c:pt>
                <c:pt idx="1037">
                  <c:v>46793</c:v>
                </c:pt>
                <c:pt idx="1038">
                  <c:v>46800</c:v>
                </c:pt>
                <c:pt idx="1039">
                  <c:v>46807</c:v>
                </c:pt>
                <c:pt idx="1040">
                  <c:v>46814</c:v>
                </c:pt>
                <c:pt idx="1041">
                  <c:v>46821</c:v>
                </c:pt>
                <c:pt idx="1042">
                  <c:v>46828</c:v>
                </c:pt>
                <c:pt idx="1043">
                  <c:v>46835</c:v>
                </c:pt>
                <c:pt idx="1044">
                  <c:v>46842</c:v>
                </c:pt>
                <c:pt idx="1045">
                  <c:v>46849</c:v>
                </c:pt>
                <c:pt idx="1046">
                  <c:v>46856</c:v>
                </c:pt>
                <c:pt idx="1047">
                  <c:v>46863</c:v>
                </c:pt>
                <c:pt idx="1048">
                  <c:v>46870</c:v>
                </c:pt>
                <c:pt idx="1049">
                  <c:v>46877</c:v>
                </c:pt>
                <c:pt idx="1050">
                  <c:v>46884</c:v>
                </c:pt>
                <c:pt idx="1051">
                  <c:v>46891</c:v>
                </c:pt>
                <c:pt idx="1052">
                  <c:v>46898</c:v>
                </c:pt>
                <c:pt idx="1053">
                  <c:v>46905</c:v>
                </c:pt>
                <c:pt idx="1054">
                  <c:v>46912</c:v>
                </c:pt>
                <c:pt idx="1055">
                  <c:v>46919</c:v>
                </c:pt>
                <c:pt idx="1056">
                  <c:v>46926</c:v>
                </c:pt>
                <c:pt idx="1057">
                  <c:v>46933</c:v>
                </c:pt>
                <c:pt idx="1058">
                  <c:v>46940</c:v>
                </c:pt>
                <c:pt idx="1059">
                  <c:v>46947</c:v>
                </c:pt>
                <c:pt idx="1060">
                  <c:v>46954</c:v>
                </c:pt>
                <c:pt idx="1061">
                  <c:v>46961</c:v>
                </c:pt>
                <c:pt idx="1062">
                  <c:v>46968</c:v>
                </c:pt>
                <c:pt idx="1063">
                  <c:v>46975</c:v>
                </c:pt>
                <c:pt idx="1064">
                  <c:v>46982</c:v>
                </c:pt>
                <c:pt idx="1065">
                  <c:v>46989</c:v>
                </c:pt>
                <c:pt idx="1066">
                  <c:v>46996</c:v>
                </c:pt>
                <c:pt idx="1067">
                  <c:v>47003</c:v>
                </c:pt>
                <c:pt idx="1068">
                  <c:v>47010</c:v>
                </c:pt>
                <c:pt idx="1069">
                  <c:v>47017</c:v>
                </c:pt>
                <c:pt idx="1070">
                  <c:v>47024</c:v>
                </c:pt>
                <c:pt idx="1071">
                  <c:v>47031</c:v>
                </c:pt>
                <c:pt idx="1072">
                  <c:v>47038</c:v>
                </c:pt>
                <c:pt idx="1073">
                  <c:v>47045</c:v>
                </c:pt>
                <c:pt idx="1074">
                  <c:v>47052</c:v>
                </c:pt>
                <c:pt idx="1075">
                  <c:v>47059</c:v>
                </c:pt>
                <c:pt idx="1076">
                  <c:v>47066</c:v>
                </c:pt>
                <c:pt idx="1077">
                  <c:v>47073</c:v>
                </c:pt>
                <c:pt idx="1078">
                  <c:v>47080</c:v>
                </c:pt>
                <c:pt idx="1079">
                  <c:v>47087</c:v>
                </c:pt>
                <c:pt idx="1080">
                  <c:v>47094</c:v>
                </c:pt>
                <c:pt idx="1081">
                  <c:v>47101</c:v>
                </c:pt>
                <c:pt idx="1082">
                  <c:v>47108</c:v>
                </c:pt>
                <c:pt idx="1083">
                  <c:v>47116</c:v>
                </c:pt>
                <c:pt idx="1084">
                  <c:v>47123</c:v>
                </c:pt>
                <c:pt idx="1085">
                  <c:v>47130</c:v>
                </c:pt>
                <c:pt idx="1086">
                  <c:v>47137</c:v>
                </c:pt>
                <c:pt idx="1087">
                  <c:v>47144</c:v>
                </c:pt>
                <c:pt idx="1088">
                  <c:v>47151</c:v>
                </c:pt>
                <c:pt idx="1089">
                  <c:v>47158</c:v>
                </c:pt>
                <c:pt idx="1090">
                  <c:v>47165</c:v>
                </c:pt>
                <c:pt idx="1091">
                  <c:v>47172</c:v>
                </c:pt>
                <c:pt idx="1092">
                  <c:v>47179</c:v>
                </c:pt>
                <c:pt idx="1093">
                  <c:v>47186</c:v>
                </c:pt>
                <c:pt idx="1094">
                  <c:v>47193</c:v>
                </c:pt>
                <c:pt idx="1095">
                  <c:v>47200</c:v>
                </c:pt>
                <c:pt idx="1096">
                  <c:v>47211</c:v>
                </c:pt>
                <c:pt idx="1097">
                  <c:v>47214</c:v>
                </c:pt>
                <c:pt idx="1098">
                  <c:v>47221</c:v>
                </c:pt>
                <c:pt idx="1099">
                  <c:v>47228</c:v>
                </c:pt>
                <c:pt idx="1100">
                  <c:v>47235</c:v>
                </c:pt>
                <c:pt idx="1101">
                  <c:v>47242</c:v>
                </c:pt>
                <c:pt idx="1102">
                  <c:v>47249</c:v>
                </c:pt>
                <c:pt idx="1103">
                  <c:v>47256</c:v>
                </c:pt>
                <c:pt idx="1104">
                  <c:v>47263</c:v>
                </c:pt>
                <c:pt idx="1105">
                  <c:v>47270</c:v>
                </c:pt>
                <c:pt idx="1106">
                  <c:v>47277</c:v>
                </c:pt>
                <c:pt idx="1107">
                  <c:v>47284</c:v>
                </c:pt>
                <c:pt idx="1108">
                  <c:v>47291</c:v>
                </c:pt>
                <c:pt idx="1109">
                  <c:v>47298</c:v>
                </c:pt>
                <c:pt idx="1110">
                  <c:v>47305</c:v>
                </c:pt>
                <c:pt idx="1111">
                  <c:v>47312</c:v>
                </c:pt>
                <c:pt idx="1112">
                  <c:v>47319</c:v>
                </c:pt>
                <c:pt idx="1113">
                  <c:v>47326</c:v>
                </c:pt>
                <c:pt idx="1114">
                  <c:v>47333</c:v>
                </c:pt>
                <c:pt idx="1115">
                  <c:v>47340</c:v>
                </c:pt>
                <c:pt idx="1116">
                  <c:v>47347</c:v>
                </c:pt>
                <c:pt idx="1117">
                  <c:v>47354</c:v>
                </c:pt>
                <c:pt idx="1118">
                  <c:v>47361</c:v>
                </c:pt>
                <c:pt idx="1119">
                  <c:v>47368</c:v>
                </c:pt>
                <c:pt idx="1120">
                  <c:v>47375</c:v>
                </c:pt>
                <c:pt idx="1121">
                  <c:v>47382</c:v>
                </c:pt>
                <c:pt idx="1122">
                  <c:v>47389</c:v>
                </c:pt>
                <c:pt idx="1123">
                  <c:v>47396</c:v>
                </c:pt>
                <c:pt idx="1124">
                  <c:v>47403</c:v>
                </c:pt>
                <c:pt idx="1125">
                  <c:v>47410</c:v>
                </c:pt>
                <c:pt idx="1126">
                  <c:v>47417</c:v>
                </c:pt>
                <c:pt idx="1127">
                  <c:v>47424</c:v>
                </c:pt>
                <c:pt idx="1128">
                  <c:v>47431</c:v>
                </c:pt>
                <c:pt idx="1129">
                  <c:v>47438</c:v>
                </c:pt>
                <c:pt idx="1130">
                  <c:v>47445</c:v>
                </c:pt>
                <c:pt idx="1131">
                  <c:v>47452</c:v>
                </c:pt>
                <c:pt idx="1132">
                  <c:v>47459</c:v>
                </c:pt>
                <c:pt idx="1133">
                  <c:v>47466</c:v>
                </c:pt>
                <c:pt idx="1134">
                  <c:v>47473</c:v>
                </c:pt>
                <c:pt idx="1135">
                  <c:v>47483</c:v>
                </c:pt>
                <c:pt idx="1136">
                  <c:v>47490</c:v>
                </c:pt>
                <c:pt idx="1137">
                  <c:v>47497</c:v>
                </c:pt>
                <c:pt idx="1138">
                  <c:v>47504</c:v>
                </c:pt>
                <c:pt idx="1139">
                  <c:v>47511</c:v>
                </c:pt>
                <c:pt idx="1140">
                  <c:v>47518</c:v>
                </c:pt>
                <c:pt idx="1141">
                  <c:v>47525</c:v>
                </c:pt>
                <c:pt idx="1142">
                  <c:v>47532</c:v>
                </c:pt>
                <c:pt idx="1143">
                  <c:v>47539</c:v>
                </c:pt>
                <c:pt idx="1144">
                  <c:v>47546</c:v>
                </c:pt>
                <c:pt idx="1145">
                  <c:v>47553</c:v>
                </c:pt>
                <c:pt idx="1146">
                  <c:v>47560</c:v>
                </c:pt>
                <c:pt idx="1147">
                  <c:v>47567</c:v>
                </c:pt>
                <c:pt idx="1148">
                  <c:v>47574</c:v>
                </c:pt>
                <c:pt idx="1149">
                  <c:v>47581</c:v>
                </c:pt>
                <c:pt idx="1150">
                  <c:v>47588</c:v>
                </c:pt>
                <c:pt idx="1151">
                  <c:v>47597</c:v>
                </c:pt>
                <c:pt idx="1152">
                  <c:v>47602</c:v>
                </c:pt>
                <c:pt idx="1153">
                  <c:v>47609</c:v>
                </c:pt>
                <c:pt idx="1154">
                  <c:v>47616</c:v>
                </c:pt>
                <c:pt idx="1155">
                  <c:v>47623</c:v>
                </c:pt>
                <c:pt idx="1156">
                  <c:v>47630</c:v>
                </c:pt>
                <c:pt idx="1157">
                  <c:v>47637</c:v>
                </c:pt>
                <c:pt idx="1158">
                  <c:v>47644</c:v>
                </c:pt>
                <c:pt idx="1159">
                  <c:v>47651</c:v>
                </c:pt>
                <c:pt idx="1160">
                  <c:v>47658</c:v>
                </c:pt>
                <c:pt idx="1161">
                  <c:v>47665</c:v>
                </c:pt>
                <c:pt idx="1162">
                  <c:v>47672</c:v>
                </c:pt>
                <c:pt idx="1163">
                  <c:v>47679</c:v>
                </c:pt>
                <c:pt idx="1164">
                  <c:v>47686</c:v>
                </c:pt>
                <c:pt idx="1165">
                  <c:v>47693</c:v>
                </c:pt>
                <c:pt idx="1166">
                  <c:v>47700</c:v>
                </c:pt>
                <c:pt idx="1167">
                  <c:v>47707</c:v>
                </c:pt>
                <c:pt idx="1168">
                  <c:v>47714</c:v>
                </c:pt>
                <c:pt idx="1169">
                  <c:v>47721</c:v>
                </c:pt>
                <c:pt idx="1170">
                  <c:v>47728</c:v>
                </c:pt>
                <c:pt idx="1171">
                  <c:v>47735</c:v>
                </c:pt>
                <c:pt idx="1172">
                  <c:v>47742</c:v>
                </c:pt>
                <c:pt idx="1173">
                  <c:v>47749</c:v>
                </c:pt>
                <c:pt idx="1174">
                  <c:v>47756</c:v>
                </c:pt>
                <c:pt idx="1175">
                  <c:v>47763</c:v>
                </c:pt>
                <c:pt idx="1176">
                  <c:v>47770</c:v>
                </c:pt>
                <c:pt idx="1177">
                  <c:v>47777</c:v>
                </c:pt>
                <c:pt idx="1178">
                  <c:v>47784</c:v>
                </c:pt>
                <c:pt idx="1179">
                  <c:v>47791</c:v>
                </c:pt>
                <c:pt idx="1180">
                  <c:v>47798</c:v>
                </c:pt>
                <c:pt idx="1181">
                  <c:v>47805</c:v>
                </c:pt>
                <c:pt idx="1182">
                  <c:v>47812</c:v>
                </c:pt>
                <c:pt idx="1183">
                  <c:v>47819</c:v>
                </c:pt>
                <c:pt idx="1184">
                  <c:v>47826</c:v>
                </c:pt>
                <c:pt idx="1185">
                  <c:v>47833</c:v>
                </c:pt>
                <c:pt idx="1186">
                  <c:v>47840</c:v>
                </c:pt>
                <c:pt idx="1187">
                  <c:v>47848</c:v>
                </c:pt>
                <c:pt idx="1188">
                  <c:v>47855</c:v>
                </c:pt>
                <c:pt idx="1189">
                  <c:v>47862</c:v>
                </c:pt>
                <c:pt idx="1190">
                  <c:v>47869</c:v>
                </c:pt>
                <c:pt idx="1191">
                  <c:v>47876</c:v>
                </c:pt>
                <c:pt idx="1192">
                  <c:v>47883</c:v>
                </c:pt>
                <c:pt idx="1193">
                  <c:v>47890</c:v>
                </c:pt>
                <c:pt idx="1194">
                  <c:v>47897</c:v>
                </c:pt>
                <c:pt idx="1195">
                  <c:v>47904</c:v>
                </c:pt>
                <c:pt idx="1196">
                  <c:v>47911</c:v>
                </c:pt>
                <c:pt idx="1197">
                  <c:v>47918</c:v>
                </c:pt>
                <c:pt idx="1198">
                  <c:v>47925</c:v>
                </c:pt>
                <c:pt idx="1199">
                  <c:v>47932</c:v>
                </c:pt>
                <c:pt idx="1200">
                  <c:v>47939</c:v>
                </c:pt>
                <c:pt idx="1201">
                  <c:v>47946</c:v>
                </c:pt>
                <c:pt idx="1202">
                  <c:v>47955</c:v>
                </c:pt>
                <c:pt idx="1203">
                  <c:v>47962</c:v>
                </c:pt>
                <c:pt idx="1204">
                  <c:v>47970</c:v>
                </c:pt>
                <c:pt idx="1205">
                  <c:v>47976</c:v>
                </c:pt>
                <c:pt idx="1206">
                  <c:v>47983</c:v>
                </c:pt>
                <c:pt idx="1207">
                  <c:v>47990</c:v>
                </c:pt>
                <c:pt idx="1208">
                  <c:v>47997</c:v>
                </c:pt>
                <c:pt idx="1209">
                  <c:v>48004</c:v>
                </c:pt>
                <c:pt idx="1210">
                  <c:v>48011</c:v>
                </c:pt>
                <c:pt idx="1211">
                  <c:v>48018</c:v>
                </c:pt>
                <c:pt idx="1212">
                  <c:v>48025</c:v>
                </c:pt>
                <c:pt idx="1213">
                  <c:v>48032</c:v>
                </c:pt>
                <c:pt idx="1214">
                  <c:v>48039</c:v>
                </c:pt>
                <c:pt idx="1215">
                  <c:v>48046</c:v>
                </c:pt>
                <c:pt idx="1216">
                  <c:v>48053</c:v>
                </c:pt>
                <c:pt idx="1217">
                  <c:v>48060</c:v>
                </c:pt>
                <c:pt idx="1218">
                  <c:v>48067</c:v>
                </c:pt>
                <c:pt idx="1219">
                  <c:v>48074</c:v>
                </c:pt>
                <c:pt idx="1220">
                  <c:v>48081</c:v>
                </c:pt>
                <c:pt idx="1221">
                  <c:v>48088</c:v>
                </c:pt>
                <c:pt idx="1222">
                  <c:v>48095</c:v>
                </c:pt>
                <c:pt idx="1223">
                  <c:v>48102</c:v>
                </c:pt>
                <c:pt idx="1224">
                  <c:v>48109</c:v>
                </c:pt>
                <c:pt idx="1225">
                  <c:v>48116</c:v>
                </c:pt>
                <c:pt idx="1226">
                  <c:v>48123</c:v>
                </c:pt>
                <c:pt idx="1227">
                  <c:v>48130</c:v>
                </c:pt>
                <c:pt idx="1228">
                  <c:v>48137</c:v>
                </c:pt>
                <c:pt idx="1229">
                  <c:v>48144</c:v>
                </c:pt>
                <c:pt idx="1230">
                  <c:v>48151</c:v>
                </c:pt>
                <c:pt idx="1231">
                  <c:v>48158</c:v>
                </c:pt>
                <c:pt idx="1232">
                  <c:v>48165</c:v>
                </c:pt>
                <c:pt idx="1233">
                  <c:v>48172</c:v>
                </c:pt>
                <c:pt idx="1234">
                  <c:v>48179</c:v>
                </c:pt>
                <c:pt idx="1235">
                  <c:v>48186</c:v>
                </c:pt>
                <c:pt idx="1236">
                  <c:v>48193</c:v>
                </c:pt>
                <c:pt idx="1237">
                  <c:v>48200</c:v>
                </c:pt>
                <c:pt idx="1238">
                  <c:v>48211</c:v>
                </c:pt>
                <c:pt idx="1239">
                  <c:v>48215</c:v>
                </c:pt>
                <c:pt idx="1240">
                  <c:v>48221</c:v>
                </c:pt>
                <c:pt idx="1241">
                  <c:v>48228</c:v>
                </c:pt>
                <c:pt idx="1242">
                  <c:v>48235</c:v>
                </c:pt>
                <c:pt idx="1243">
                  <c:v>48242</c:v>
                </c:pt>
                <c:pt idx="1244">
                  <c:v>48249</c:v>
                </c:pt>
                <c:pt idx="1245">
                  <c:v>48256</c:v>
                </c:pt>
                <c:pt idx="1246">
                  <c:v>48263</c:v>
                </c:pt>
                <c:pt idx="1247">
                  <c:v>48270</c:v>
                </c:pt>
                <c:pt idx="1248">
                  <c:v>48277</c:v>
                </c:pt>
                <c:pt idx="1249">
                  <c:v>48284</c:v>
                </c:pt>
                <c:pt idx="1250">
                  <c:v>48291</c:v>
                </c:pt>
                <c:pt idx="1251">
                  <c:v>48298</c:v>
                </c:pt>
                <c:pt idx="1252">
                  <c:v>48305</c:v>
                </c:pt>
                <c:pt idx="1253">
                  <c:v>48312</c:v>
                </c:pt>
                <c:pt idx="1254">
                  <c:v>48319</c:v>
                </c:pt>
                <c:pt idx="1255">
                  <c:v>48326</c:v>
                </c:pt>
                <c:pt idx="1256">
                  <c:v>48333</c:v>
                </c:pt>
                <c:pt idx="1257">
                  <c:v>48340</c:v>
                </c:pt>
                <c:pt idx="1258">
                  <c:v>48347</c:v>
                </c:pt>
                <c:pt idx="1259">
                  <c:v>48354</c:v>
                </c:pt>
                <c:pt idx="1260">
                  <c:v>48361</c:v>
                </c:pt>
                <c:pt idx="1261">
                  <c:v>48368</c:v>
                </c:pt>
                <c:pt idx="1262">
                  <c:v>48375</c:v>
                </c:pt>
                <c:pt idx="1263">
                  <c:v>48382</c:v>
                </c:pt>
                <c:pt idx="1264">
                  <c:v>48389</c:v>
                </c:pt>
                <c:pt idx="1265">
                  <c:v>48396</c:v>
                </c:pt>
                <c:pt idx="1266">
                  <c:v>48403</c:v>
                </c:pt>
                <c:pt idx="1267">
                  <c:v>48410</c:v>
                </c:pt>
                <c:pt idx="1268">
                  <c:v>48417</c:v>
                </c:pt>
                <c:pt idx="1269">
                  <c:v>48424</c:v>
                </c:pt>
                <c:pt idx="1270">
                  <c:v>48431</c:v>
                </c:pt>
                <c:pt idx="1271">
                  <c:v>48438</c:v>
                </c:pt>
                <c:pt idx="1272">
                  <c:v>48445</c:v>
                </c:pt>
                <c:pt idx="1273">
                  <c:v>48452</c:v>
                </c:pt>
                <c:pt idx="1274">
                  <c:v>48459</c:v>
                </c:pt>
                <c:pt idx="1275">
                  <c:v>48466</c:v>
                </c:pt>
                <c:pt idx="1276">
                  <c:v>48473</c:v>
                </c:pt>
                <c:pt idx="1277">
                  <c:v>48480</c:v>
                </c:pt>
                <c:pt idx="1278">
                  <c:v>48487</c:v>
                </c:pt>
                <c:pt idx="1279">
                  <c:v>48494</c:v>
                </c:pt>
                <c:pt idx="1280">
                  <c:v>48501</c:v>
                </c:pt>
                <c:pt idx="1281">
                  <c:v>48508</c:v>
                </c:pt>
                <c:pt idx="1282">
                  <c:v>48515</c:v>
                </c:pt>
                <c:pt idx="1283">
                  <c:v>48522</c:v>
                </c:pt>
                <c:pt idx="1284">
                  <c:v>48529</c:v>
                </c:pt>
                <c:pt idx="1285">
                  <c:v>48536</c:v>
                </c:pt>
                <c:pt idx="1286">
                  <c:v>48543</c:v>
                </c:pt>
                <c:pt idx="1287">
                  <c:v>48550</c:v>
                </c:pt>
                <c:pt idx="1288">
                  <c:v>48557</c:v>
                </c:pt>
                <c:pt idx="1289">
                  <c:v>48564</c:v>
                </c:pt>
                <c:pt idx="1290">
                  <c:v>48571</c:v>
                </c:pt>
                <c:pt idx="1291">
                  <c:v>48578</c:v>
                </c:pt>
                <c:pt idx="1292">
                  <c:v>48585</c:v>
                </c:pt>
                <c:pt idx="1293">
                  <c:v>48592</c:v>
                </c:pt>
                <c:pt idx="1294">
                  <c:v>48599</c:v>
                </c:pt>
                <c:pt idx="1295">
                  <c:v>48606</c:v>
                </c:pt>
                <c:pt idx="1296">
                  <c:v>48613</c:v>
                </c:pt>
                <c:pt idx="1297">
                  <c:v>48620</c:v>
                </c:pt>
                <c:pt idx="1298">
                  <c:v>48627</c:v>
                </c:pt>
                <c:pt idx="1299">
                  <c:v>48634</c:v>
                </c:pt>
                <c:pt idx="1300">
                  <c:v>48641</c:v>
                </c:pt>
                <c:pt idx="1301">
                  <c:v>48648</c:v>
                </c:pt>
                <c:pt idx="1302">
                  <c:v>48655</c:v>
                </c:pt>
                <c:pt idx="1303">
                  <c:v>48662</c:v>
                </c:pt>
                <c:pt idx="1304">
                  <c:v>48669</c:v>
                </c:pt>
                <c:pt idx="1305">
                  <c:v>48676</c:v>
                </c:pt>
                <c:pt idx="1306">
                  <c:v>48683</c:v>
                </c:pt>
                <c:pt idx="1307">
                  <c:v>48690</c:v>
                </c:pt>
                <c:pt idx="1308">
                  <c:v>48697</c:v>
                </c:pt>
                <c:pt idx="1309">
                  <c:v>48704</c:v>
                </c:pt>
                <c:pt idx="1310">
                  <c:v>48711</c:v>
                </c:pt>
                <c:pt idx="1311">
                  <c:v>48718</c:v>
                </c:pt>
                <c:pt idx="1312">
                  <c:v>48725</c:v>
                </c:pt>
                <c:pt idx="1313">
                  <c:v>48732</c:v>
                </c:pt>
                <c:pt idx="1314">
                  <c:v>48739</c:v>
                </c:pt>
                <c:pt idx="1315">
                  <c:v>48746</c:v>
                </c:pt>
                <c:pt idx="1316">
                  <c:v>48753</c:v>
                </c:pt>
                <c:pt idx="1317">
                  <c:v>48760</c:v>
                </c:pt>
                <c:pt idx="1318">
                  <c:v>48767</c:v>
                </c:pt>
                <c:pt idx="1319">
                  <c:v>48774</c:v>
                </c:pt>
                <c:pt idx="1320">
                  <c:v>48781</c:v>
                </c:pt>
                <c:pt idx="1321">
                  <c:v>48788</c:v>
                </c:pt>
                <c:pt idx="1322">
                  <c:v>48795</c:v>
                </c:pt>
                <c:pt idx="1323">
                  <c:v>48802</c:v>
                </c:pt>
                <c:pt idx="1324">
                  <c:v>48809</c:v>
                </c:pt>
                <c:pt idx="1325">
                  <c:v>48816</c:v>
                </c:pt>
                <c:pt idx="1326">
                  <c:v>48823</c:v>
                </c:pt>
                <c:pt idx="1327">
                  <c:v>48830</c:v>
                </c:pt>
                <c:pt idx="1328">
                  <c:v>48837</c:v>
                </c:pt>
                <c:pt idx="1329">
                  <c:v>48844</c:v>
                </c:pt>
                <c:pt idx="1330">
                  <c:v>48851</c:v>
                </c:pt>
                <c:pt idx="1331">
                  <c:v>48858</c:v>
                </c:pt>
                <c:pt idx="1332">
                  <c:v>48865</c:v>
                </c:pt>
                <c:pt idx="1333">
                  <c:v>48872</c:v>
                </c:pt>
                <c:pt idx="1334">
                  <c:v>48879</c:v>
                </c:pt>
                <c:pt idx="1335">
                  <c:v>48886</c:v>
                </c:pt>
                <c:pt idx="1336">
                  <c:v>48893</c:v>
                </c:pt>
                <c:pt idx="1337">
                  <c:v>48900</c:v>
                </c:pt>
                <c:pt idx="1338">
                  <c:v>48907</c:v>
                </c:pt>
                <c:pt idx="1339">
                  <c:v>48914</c:v>
                </c:pt>
                <c:pt idx="1340">
                  <c:v>48921</c:v>
                </c:pt>
                <c:pt idx="1341">
                  <c:v>48928</c:v>
                </c:pt>
                <c:pt idx="1342">
                  <c:v>48935</c:v>
                </c:pt>
                <c:pt idx="1343">
                  <c:v>48942</c:v>
                </c:pt>
                <c:pt idx="1344">
                  <c:v>48949</c:v>
                </c:pt>
                <c:pt idx="1345">
                  <c:v>48956</c:v>
                </c:pt>
                <c:pt idx="1346">
                  <c:v>48963</c:v>
                </c:pt>
                <c:pt idx="1347">
                  <c:v>48970</c:v>
                </c:pt>
                <c:pt idx="1348">
                  <c:v>48977</c:v>
                </c:pt>
                <c:pt idx="1349">
                  <c:v>48984</c:v>
                </c:pt>
                <c:pt idx="1350">
                  <c:v>48991</c:v>
                </c:pt>
                <c:pt idx="1351">
                  <c:v>48998</c:v>
                </c:pt>
                <c:pt idx="1352">
                  <c:v>49005</c:v>
                </c:pt>
                <c:pt idx="1353">
                  <c:v>49012</c:v>
                </c:pt>
                <c:pt idx="1354">
                  <c:v>49019</c:v>
                </c:pt>
                <c:pt idx="1355">
                  <c:v>49026</c:v>
                </c:pt>
                <c:pt idx="1356">
                  <c:v>49033</c:v>
                </c:pt>
                <c:pt idx="1357">
                  <c:v>49040</c:v>
                </c:pt>
                <c:pt idx="1358">
                  <c:v>49047</c:v>
                </c:pt>
                <c:pt idx="1359">
                  <c:v>49054</c:v>
                </c:pt>
                <c:pt idx="1360">
                  <c:v>49061</c:v>
                </c:pt>
                <c:pt idx="1361">
                  <c:v>49068</c:v>
                </c:pt>
                <c:pt idx="1362">
                  <c:v>49075</c:v>
                </c:pt>
                <c:pt idx="1363">
                  <c:v>49082</c:v>
                </c:pt>
                <c:pt idx="1364">
                  <c:v>49089</c:v>
                </c:pt>
                <c:pt idx="1365">
                  <c:v>49096</c:v>
                </c:pt>
                <c:pt idx="1366">
                  <c:v>49103</c:v>
                </c:pt>
                <c:pt idx="1367">
                  <c:v>49110</c:v>
                </c:pt>
                <c:pt idx="1368">
                  <c:v>49117</c:v>
                </c:pt>
                <c:pt idx="1369">
                  <c:v>49124</c:v>
                </c:pt>
                <c:pt idx="1370">
                  <c:v>49131</c:v>
                </c:pt>
                <c:pt idx="1371">
                  <c:v>49138</c:v>
                </c:pt>
                <c:pt idx="1372">
                  <c:v>49145</c:v>
                </c:pt>
                <c:pt idx="1373">
                  <c:v>49152</c:v>
                </c:pt>
                <c:pt idx="1374">
                  <c:v>49159</c:v>
                </c:pt>
                <c:pt idx="1375">
                  <c:v>49166</c:v>
                </c:pt>
                <c:pt idx="1376">
                  <c:v>49173</c:v>
                </c:pt>
                <c:pt idx="1377">
                  <c:v>49180</c:v>
                </c:pt>
                <c:pt idx="1378">
                  <c:v>49187</c:v>
                </c:pt>
                <c:pt idx="1379">
                  <c:v>49194</c:v>
                </c:pt>
                <c:pt idx="1380">
                  <c:v>49201</c:v>
                </c:pt>
                <c:pt idx="1381">
                  <c:v>49208</c:v>
                </c:pt>
                <c:pt idx="1382">
                  <c:v>49215</c:v>
                </c:pt>
                <c:pt idx="1383">
                  <c:v>49222</c:v>
                </c:pt>
                <c:pt idx="1384">
                  <c:v>49229</c:v>
                </c:pt>
                <c:pt idx="1385">
                  <c:v>49236</c:v>
                </c:pt>
                <c:pt idx="1386">
                  <c:v>49243</c:v>
                </c:pt>
                <c:pt idx="1387">
                  <c:v>49250</c:v>
                </c:pt>
                <c:pt idx="1388">
                  <c:v>49257</c:v>
                </c:pt>
                <c:pt idx="1389">
                  <c:v>49264</c:v>
                </c:pt>
                <c:pt idx="1390">
                  <c:v>49271</c:v>
                </c:pt>
                <c:pt idx="1391">
                  <c:v>49278</c:v>
                </c:pt>
                <c:pt idx="1392">
                  <c:v>49285</c:v>
                </c:pt>
                <c:pt idx="1393">
                  <c:v>49292</c:v>
                </c:pt>
                <c:pt idx="1394">
                  <c:v>49299</c:v>
                </c:pt>
                <c:pt idx="1395">
                  <c:v>49307</c:v>
                </c:pt>
                <c:pt idx="1396">
                  <c:v>49314</c:v>
                </c:pt>
                <c:pt idx="1397">
                  <c:v>49321</c:v>
                </c:pt>
                <c:pt idx="1398">
                  <c:v>49328</c:v>
                </c:pt>
                <c:pt idx="1399">
                  <c:v>49335</c:v>
                </c:pt>
                <c:pt idx="1400">
                  <c:v>49342</c:v>
                </c:pt>
                <c:pt idx="1401">
                  <c:v>49349</c:v>
                </c:pt>
                <c:pt idx="1402">
                  <c:v>49356</c:v>
                </c:pt>
                <c:pt idx="1403">
                  <c:v>49363</c:v>
                </c:pt>
                <c:pt idx="1404">
                  <c:v>49370</c:v>
                </c:pt>
                <c:pt idx="1405">
                  <c:v>49377</c:v>
                </c:pt>
                <c:pt idx="1406">
                  <c:v>49384</c:v>
                </c:pt>
                <c:pt idx="1407">
                  <c:v>49395</c:v>
                </c:pt>
                <c:pt idx="1408">
                  <c:v>49398</c:v>
                </c:pt>
                <c:pt idx="1409">
                  <c:v>49405</c:v>
                </c:pt>
                <c:pt idx="1410">
                  <c:v>49412</c:v>
                </c:pt>
                <c:pt idx="1411">
                  <c:v>49419</c:v>
                </c:pt>
                <c:pt idx="1412">
                  <c:v>49426</c:v>
                </c:pt>
                <c:pt idx="1413">
                  <c:v>49433</c:v>
                </c:pt>
                <c:pt idx="1414">
                  <c:v>49440</c:v>
                </c:pt>
                <c:pt idx="1415">
                  <c:v>49447</c:v>
                </c:pt>
                <c:pt idx="1416">
                  <c:v>49454</c:v>
                </c:pt>
                <c:pt idx="1417">
                  <c:v>49461</c:v>
                </c:pt>
                <c:pt idx="1418">
                  <c:v>49468</c:v>
                </c:pt>
                <c:pt idx="1419">
                  <c:v>49475</c:v>
                </c:pt>
                <c:pt idx="1420">
                  <c:v>49482</c:v>
                </c:pt>
                <c:pt idx="1421">
                  <c:v>49489</c:v>
                </c:pt>
                <c:pt idx="1422">
                  <c:v>49496</c:v>
                </c:pt>
                <c:pt idx="1423">
                  <c:v>49503</c:v>
                </c:pt>
                <c:pt idx="1424">
                  <c:v>49510</c:v>
                </c:pt>
                <c:pt idx="1425">
                  <c:v>49517</c:v>
                </c:pt>
                <c:pt idx="1426">
                  <c:v>49524</c:v>
                </c:pt>
                <c:pt idx="1427">
                  <c:v>49531</c:v>
                </c:pt>
                <c:pt idx="1428">
                  <c:v>49538</c:v>
                </c:pt>
                <c:pt idx="1429">
                  <c:v>49545</c:v>
                </c:pt>
                <c:pt idx="1430">
                  <c:v>49552</c:v>
                </c:pt>
                <c:pt idx="1431">
                  <c:v>49559</c:v>
                </c:pt>
                <c:pt idx="1432">
                  <c:v>49566</c:v>
                </c:pt>
                <c:pt idx="1433">
                  <c:v>49573</c:v>
                </c:pt>
                <c:pt idx="1434">
                  <c:v>49580</c:v>
                </c:pt>
                <c:pt idx="1435">
                  <c:v>49587</c:v>
                </c:pt>
                <c:pt idx="1436">
                  <c:v>49594</c:v>
                </c:pt>
                <c:pt idx="1437">
                  <c:v>49601</c:v>
                </c:pt>
                <c:pt idx="1438">
                  <c:v>49608</c:v>
                </c:pt>
                <c:pt idx="1439">
                  <c:v>49615</c:v>
                </c:pt>
                <c:pt idx="1440">
                  <c:v>49622</c:v>
                </c:pt>
                <c:pt idx="1441">
                  <c:v>49629</c:v>
                </c:pt>
                <c:pt idx="1442">
                  <c:v>49636</c:v>
                </c:pt>
                <c:pt idx="1443">
                  <c:v>49643</c:v>
                </c:pt>
                <c:pt idx="1444">
                  <c:v>49650</c:v>
                </c:pt>
                <c:pt idx="1445">
                  <c:v>49657</c:v>
                </c:pt>
                <c:pt idx="1446">
                  <c:v>49664</c:v>
                </c:pt>
                <c:pt idx="1447">
                  <c:v>49674</c:v>
                </c:pt>
                <c:pt idx="1448">
                  <c:v>49681</c:v>
                </c:pt>
                <c:pt idx="1449">
                  <c:v>49688</c:v>
                </c:pt>
                <c:pt idx="1450">
                  <c:v>49695</c:v>
                </c:pt>
                <c:pt idx="1451">
                  <c:v>49702</c:v>
                </c:pt>
                <c:pt idx="1452">
                  <c:v>49709</c:v>
                </c:pt>
                <c:pt idx="1453">
                  <c:v>49716</c:v>
                </c:pt>
                <c:pt idx="1454">
                  <c:v>49723</c:v>
                </c:pt>
                <c:pt idx="1455">
                  <c:v>49730</c:v>
                </c:pt>
                <c:pt idx="1456">
                  <c:v>49737</c:v>
                </c:pt>
                <c:pt idx="1457">
                  <c:v>49744</c:v>
                </c:pt>
                <c:pt idx="1458">
                  <c:v>49751</c:v>
                </c:pt>
                <c:pt idx="1459">
                  <c:v>49758</c:v>
                </c:pt>
                <c:pt idx="1460">
                  <c:v>49765</c:v>
                </c:pt>
                <c:pt idx="1461">
                  <c:v>49772</c:v>
                </c:pt>
                <c:pt idx="1462">
                  <c:v>49781</c:v>
                </c:pt>
                <c:pt idx="1463">
                  <c:v>49786</c:v>
                </c:pt>
                <c:pt idx="1464">
                  <c:v>49793</c:v>
                </c:pt>
                <c:pt idx="1465">
                  <c:v>49801</c:v>
                </c:pt>
                <c:pt idx="1466">
                  <c:v>49808</c:v>
                </c:pt>
                <c:pt idx="1467">
                  <c:v>49815</c:v>
                </c:pt>
                <c:pt idx="1468">
                  <c:v>49822</c:v>
                </c:pt>
                <c:pt idx="1469">
                  <c:v>49829</c:v>
                </c:pt>
                <c:pt idx="1470">
                  <c:v>49836</c:v>
                </c:pt>
                <c:pt idx="1471">
                  <c:v>49843</c:v>
                </c:pt>
                <c:pt idx="1472">
                  <c:v>49850</c:v>
                </c:pt>
                <c:pt idx="1473">
                  <c:v>49857</c:v>
                </c:pt>
                <c:pt idx="1474">
                  <c:v>49864</c:v>
                </c:pt>
                <c:pt idx="1475">
                  <c:v>49871</c:v>
                </c:pt>
                <c:pt idx="1476">
                  <c:v>49878</c:v>
                </c:pt>
                <c:pt idx="1477">
                  <c:v>49885</c:v>
                </c:pt>
                <c:pt idx="1478">
                  <c:v>49892</c:v>
                </c:pt>
                <c:pt idx="1479">
                  <c:v>49899</c:v>
                </c:pt>
                <c:pt idx="1480">
                  <c:v>49906</c:v>
                </c:pt>
                <c:pt idx="1481">
                  <c:v>49913</c:v>
                </c:pt>
                <c:pt idx="1482">
                  <c:v>49920</c:v>
                </c:pt>
                <c:pt idx="1483">
                  <c:v>49927</c:v>
                </c:pt>
                <c:pt idx="1484">
                  <c:v>49934</c:v>
                </c:pt>
                <c:pt idx="1485">
                  <c:v>49941</c:v>
                </c:pt>
                <c:pt idx="1486">
                  <c:v>49948</c:v>
                </c:pt>
                <c:pt idx="1487">
                  <c:v>49955</c:v>
                </c:pt>
                <c:pt idx="1488">
                  <c:v>49962</c:v>
                </c:pt>
                <c:pt idx="1489">
                  <c:v>49969</c:v>
                </c:pt>
                <c:pt idx="1490">
                  <c:v>49976</c:v>
                </c:pt>
                <c:pt idx="1491">
                  <c:v>49983</c:v>
                </c:pt>
                <c:pt idx="1492">
                  <c:v>49990</c:v>
                </c:pt>
                <c:pt idx="1493">
                  <c:v>49997</c:v>
                </c:pt>
                <c:pt idx="1494">
                  <c:v>50004</c:v>
                </c:pt>
                <c:pt idx="1495">
                  <c:v>50011</c:v>
                </c:pt>
                <c:pt idx="1496">
                  <c:v>50018</c:v>
                </c:pt>
                <c:pt idx="1497">
                  <c:v>50025</c:v>
                </c:pt>
                <c:pt idx="1498">
                  <c:v>50032</c:v>
                </c:pt>
                <c:pt idx="1499">
                  <c:v>50040</c:v>
                </c:pt>
                <c:pt idx="1500">
                  <c:v>50047</c:v>
                </c:pt>
                <c:pt idx="1501">
                  <c:v>50054</c:v>
                </c:pt>
                <c:pt idx="1502">
                  <c:v>50061</c:v>
                </c:pt>
                <c:pt idx="1503">
                  <c:v>50068</c:v>
                </c:pt>
                <c:pt idx="1504">
                  <c:v>50075</c:v>
                </c:pt>
                <c:pt idx="1505">
                  <c:v>50082</c:v>
                </c:pt>
                <c:pt idx="1506">
                  <c:v>50089</c:v>
                </c:pt>
                <c:pt idx="1507">
                  <c:v>50096</c:v>
                </c:pt>
                <c:pt idx="1508">
                  <c:v>50103</c:v>
                </c:pt>
                <c:pt idx="1509">
                  <c:v>50110</c:v>
                </c:pt>
                <c:pt idx="1510">
                  <c:v>50117</c:v>
                </c:pt>
                <c:pt idx="1511">
                  <c:v>50124</c:v>
                </c:pt>
                <c:pt idx="1512">
                  <c:v>50131</c:v>
                </c:pt>
                <c:pt idx="1513">
                  <c:v>50139</c:v>
                </c:pt>
                <c:pt idx="1514">
                  <c:v>50146</c:v>
                </c:pt>
                <c:pt idx="1515">
                  <c:v>50153</c:v>
                </c:pt>
                <c:pt idx="1516">
                  <c:v>50160</c:v>
                </c:pt>
                <c:pt idx="1517">
                  <c:v>50167</c:v>
                </c:pt>
                <c:pt idx="1518">
                  <c:v>50174</c:v>
                </c:pt>
                <c:pt idx="1519">
                  <c:v>50181</c:v>
                </c:pt>
                <c:pt idx="1520">
                  <c:v>50188</c:v>
                </c:pt>
                <c:pt idx="1521">
                  <c:v>50195</c:v>
                </c:pt>
                <c:pt idx="1522">
                  <c:v>50202</c:v>
                </c:pt>
                <c:pt idx="1523">
                  <c:v>50209</c:v>
                </c:pt>
                <c:pt idx="1524">
                  <c:v>50216</c:v>
                </c:pt>
                <c:pt idx="1525">
                  <c:v>50223</c:v>
                </c:pt>
                <c:pt idx="1526">
                  <c:v>50230</c:v>
                </c:pt>
                <c:pt idx="1527">
                  <c:v>50237</c:v>
                </c:pt>
                <c:pt idx="1528">
                  <c:v>50244</c:v>
                </c:pt>
                <c:pt idx="1529">
                  <c:v>50251</c:v>
                </c:pt>
                <c:pt idx="1530">
                  <c:v>50258</c:v>
                </c:pt>
                <c:pt idx="1531">
                  <c:v>50265</c:v>
                </c:pt>
                <c:pt idx="1532">
                  <c:v>50272</c:v>
                </c:pt>
                <c:pt idx="1533">
                  <c:v>50279</c:v>
                </c:pt>
                <c:pt idx="1534">
                  <c:v>50286</c:v>
                </c:pt>
                <c:pt idx="1535">
                  <c:v>50293</c:v>
                </c:pt>
                <c:pt idx="1536">
                  <c:v>50300</c:v>
                </c:pt>
                <c:pt idx="1537">
                  <c:v>50307</c:v>
                </c:pt>
                <c:pt idx="1538">
                  <c:v>50314</c:v>
                </c:pt>
                <c:pt idx="1539">
                  <c:v>50321</c:v>
                </c:pt>
                <c:pt idx="1540">
                  <c:v>50328</c:v>
                </c:pt>
                <c:pt idx="1541">
                  <c:v>50335</c:v>
                </c:pt>
                <c:pt idx="1542">
                  <c:v>50342</c:v>
                </c:pt>
                <c:pt idx="1543">
                  <c:v>50349</c:v>
                </c:pt>
                <c:pt idx="1544">
                  <c:v>50356</c:v>
                </c:pt>
                <c:pt idx="1545">
                  <c:v>50363</c:v>
                </c:pt>
                <c:pt idx="1546">
                  <c:v>50370</c:v>
                </c:pt>
                <c:pt idx="1547">
                  <c:v>50377</c:v>
                </c:pt>
                <c:pt idx="1548">
                  <c:v>50384</c:v>
                </c:pt>
                <c:pt idx="1549">
                  <c:v>50391</c:v>
                </c:pt>
                <c:pt idx="1550">
                  <c:v>50398</c:v>
                </c:pt>
                <c:pt idx="1551">
                  <c:v>50405</c:v>
                </c:pt>
                <c:pt idx="1552">
                  <c:v>50412</c:v>
                </c:pt>
                <c:pt idx="1553">
                  <c:v>50419</c:v>
                </c:pt>
                <c:pt idx="1554">
                  <c:v>50426</c:v>
                </c:pt>
                <c:pt idx="1555">
                  <c:v>50433</c:v>
                </c:pt>
                <c:pt idx="1556">
                  <c:v>50440</c:v>
                </c:pt>
                <c:pt idx="1557">
                  <c:v>50447</c:v>
                </c:pt>
                <c:pt idx="1558">
                  <c:v>50454</c:v>
                </c:pt>
                <c:pt idx="1559">
                  <c:v>50461</c:v>
                </c:pt>
                <c:pt idx="1560">
                  <c:v>50468</c:v>
                </c:pt>
                <c:pt idx="1561">
                  <c:v>50475</c:v>
                </c:pt>
                <c:pt idx="1562">
                  <c:v>50482</c:v>
                </c:pt>
                <c:pt idx="1563">
                  <c:v>50489</c:v>
                </c:pt>
                <c:pt idx="1564">
                  <c:v>50496</c:v>
                </c:pt>
                <c:pt idx="1565">
                  <c:v>50503</c:v>
                </c:pt>
                <c:pt idx="1566">
                  <c:v>50510</c:v>
                </c:pt>
                <c:pt idx="1567">
                  <c:v>50517</c:v>
                </c:pt>
                <c:pt idx="1568">
                  <c:v>50524</c:v>
                </c:pt>
                <c:pt idx="1569">
                  <c:v>50531</c:v>
                </c:pt>
                <c:pt idx="1570">
                  <c:v>50538</c:v>
                </c:pt>
                <c:pt idx="1571">
                  <c:v>50545</c:v>
                </c:pt>
                <c:pt idx="1572">
                  <c:v>50552</c:v>
                </c:pt>
                <c:pt idx="1573">
                  <c:v>50559</c:v>
                </c:pt>
                <c:pt idx="1574">
                  <c:v>50566</c:v>
                </c:pt>
                <c:pt idx="1575">
                  <c:v>50573</c:v>
                </c:pt>
                <c:pt idx="1576">
                  <c:v>50580</c:v>
                </c:pt>
                <c:pt idx="1577">
                  <c:v>50587</c:v>
                </c:pt>
                <c:pt idx="1578">
                  <c:v>50594</c:v>
                </c:pt>
                <c:pt idx="1579">
                  <c:v>50601</c:v>
                </c:pt>
                <c:pt idx="1580">
                  <c:v>50608</c:v>
                </c:pt>
                <c:pt idx="1581">
                  <c:v>50615</c:v>
                </c:pt>
                <c:pt idx="1582">
                  <c:v>50622</c:v>
                </c:pt>
                <c:pt idx="1583">
                  <c:v>50629</c:v>
                </c:pt>
                <c:pt idx="1584">
                  <c:v>50636</c:v>
                </c:pt>
                <c:pt idx="1585">
                  <c:v>50643</c:v>
                </c:pt>
                <c:pt idx="1586">
                  <c:v>50650</c:v>
                </c:pt>
                <c:pt idx="1587">
                  <c:v>50657</c:v>
                </c:pt>
                <c:pt idx="1588">
                  <c:v>50664</c:v>
                </c:pt>
                <c:pt idx="1589">
                  <c:v>50671</c:v>
                </c:pt>
                <c:pt idx="1590">
                  <c:v>50678</c:v>
                </c:pt>
                <c:pt idx="1591">
                  <c:v>50685</c:v>
                </c:pt>
                <c:pt idx="1592">
                  <c:v>50692</c:v>
                </c:pt>
                <c:pt idx="1593">
                  <c:v>50699</c:v>
                </c:pt>
                <c:pt idx="1594">
                  <c:v>50706</c:v>
                </c:pt>
                <c:pt idx="1595">
                  <c:v>50713</c:v>
                </c:pt>
                <c:pt idx="1596">
                  <c:v>50720</c:v>
                </c:pt>
                <c:pt idx="1597">
                  <c:v>50727</c:v>
                </c:pt>
                <c:pt idx="1598">
                  <c:v>50734</c:v>
                </c:pt>
                <c:pt idx="1599">
                  <c:v>50741</c:v>
                </c:pt>
                <c:pt idx="1600">
                  <c:v>50748</c:v>
                </c:pt>
                <c:pt idx="1601">
                  <c:v>50755</c:v>
                </c:pt>
                <c:pt idx="1602">
                  <c:v>50762</c:v>
                </c:pt>
                <c:pt idx="1603">
                  <c:v>50769</c:v>
                </c:pt>
                <c:pt idx="1604">
                  <c:v>50776</c:v>
                </c:pt>
                <c:pt idx="1605">
                  <c:v>50783</c:v>
                </c:pt>
                <c:pt idx="1606">
                  <c:v>50790</c:v>
                </c:pt>
                <c:pt idx="1607">
                  <c:v>50797</c:v>
                </c:pt>
                <c:pt idx="1608">
                  <c:v>50804</c:v>
                </c:pt>
                <c:pt idx="1609">
                  <c:v>50811</c:v>
                </c:pt>
                <c:pt idx="1610">
                  <c:v>50818</c:v>
                </c:pt>
                <c:pt idx="1611">
                  <c:v>50825</c:v>
                </c:pt>
                <c:pt idx="1612">
                  <c:v>50832</c:v>
                </c:pt>
                <c:pt idx="1613">
                  <c:v>50839</c:v>
                </c:pt>
                <c:pt idx="1614">
                  <c:v>50846</c:v>
                </c:pt>
                <c:pt idx="1615">
                  <c:v>50853</c:v>
                </c:pt>
                <c:pt idx="1616">
                  <c:v>50860</c:v>
                </c:pt>
                <c:pt idx="1617">
                  <c:v>50867</c:v>
                </c:pt>
                <c:pt idx="1618">
                  <c:v>50874</c:v>
                </c:pt>
                <c:pt idx="1619">
                  <c:v>50881</c:v>
                </c:pt>
                <c:pt idx="1620">
                  <c:v>50888</c:v>
                </c:pt>
                <c:pt idx="1621">
                  <c:v>50895</c:v>
                </c:pt>
                <c:pt idx="1622">
                  <c:v>50902</c:v>
                </c:pt>
                <c:pt idx="1623">
                  <c:v>50909</c:v>
                </c:pt>
                <c:pt idx="1624">
                  <c:v>50916</c:v>
                </c:pt>
                <c:pt idx="1625">
                  <c:v>50923</c:v>
                </c:pt>
                <c:pt idx="1626">
                  <c:v>50930</c:v>
                </c:pt>
                <c:pt idx="1627">
                  <c:v>50937</c:v>
                </c:pt>
                <c:pt idx="1628">
                  <c:v>50944</c:v>
                </c:pt>
                <c:pt idx="1629">
                  <c:v>50951</c:v>
                </c:pt>
                <c:pt idx="1630">
                  <c:v>50958</c:v>
                </c:pt>
                <c:pt idx="1631">
                  <c:v>50965</c:v>
                </c:pt>
                <c:pt idx="1632">
                  <c:v>50972</c:v>
                </c:pt>
                <c:pt idx="1633">
                  <c:v>50979</c:v>
                </c:pt>
                <c:pt idx="1634">
                  <c:v>50986</c:v>
                </c:pt>
                <c:pt idx="1635">
                  <c:v>50993</c:v>
                </c:pt>
                <c:pt idx="1636">
                  <c:v>51000</c:v>
                </c:pt>
                <c:pt idx="1637">
                  <c:v>51007</c:v>
                </c:pt>
                <c:pt idx="1638">
                  <c:v>51014</c:v>
                </c:pt>
                <c:pt idx="1639">
                  <c:v>51021</c:v>
                </c:pt>
                <c:pt idx="1640">
                  <c:v>51028</c:v>
                </c:pt>
                <c:pt idx="1641">
                  <c:v>51035</c:v>
                </c:pt>
                <c:pt idx="1642">
                  <c:v>51042</c:v>
                </c:pt>
                <c:pt idx="1643">
                  <c:v>51049</c:v>
                </c:pt>
                <c:pt idx="1644">
                  <c:v>51056</c:v>
                </c:pt>
                <c:pt idx="1645">
                  <c:v>51063</c:v>
                </c:pt>
                <c:pt idx="1646">
                  <c:v>51070</c:v>
                </c:pt>
                <c:pt idx="1647">
                  <c:v>51077</c:v>
                </c:pt>
                <c:pt idx="1648">
                  <c:v>51084</c:v>
                </c:pt>
                <c:pt idx="1649">
                  <c:v>51091</c:v>
                </c:pt>
                <c:pt idx="1650">
                  <c:v>51098</c:v>
                </c:pt>
                <c:pt idx="1651">
                  <c:v>51105</c:v>
                </c:pt>
                <c:pt idx="1652">
                  <c:v>51112</c:v>
                </c:pt>
                <c:pt idx="1653">
                  <c:v>51119</c:v>
                </c:pt>
                <c:pt idx="1654">
                  <c:v>51126</c:v>
                </c:pt>
                <c:pt idx="1655">
                  <c:v>51133</c:v>
                </c:pt>
                <c:pt idx="1656">
                  <c:v>51140</c:v>
                </c:pt>
                <c:pt idx="1657">
                  <c:v>51147</c:v>
                </c:pt>
                <c:pt idx="1658">
                  <c:v>51154</c:v>
                </c:pt>
                <c:pt idx="1659">
                  <c:v>51161</c:v>
                </c:pt>
                <c:pt idx="1660">
                  <c:v>51168</c:v>
                </c:pt>
                <c:pt idx="1661">
                  <c:v>51175</c:v>
                </c:pt>
                <c:pt idx="1662">
                  <c:v>51182</c:v>
                </c:pt>
                <c:pt idx="1663">
                  <c:v>51189</c:v>
                </c:pt>
                <c:pt idx="1664">
                  <c:v>51196</c:v>
                </c:pt>
                <c:pt idx="1665">
                  <c:v>51203</c:v>
                </c:pt>
                <c:pt idx="1666">
                  <c:v>51210</c:v>
                </c:pt>
                <c:pt idx="1667">
                  <c:v>51217</c:v>
                </c:pt>
                <c:pt idx="1668">
                  <c:v>51224</c:v>
                </c:pt>
                <c:pt idx="1669">
                  <c:v>51231</c:v>
                </c:pt>
                <c:pt idx="1670">
                  <c:v>51238</c:v>
                </c:pt>
                <c:pt idx="1671">
                  <c:v>51245</c:v>
                </c:pt>
                <c:pt idx="1672">
                  <c:v>51252</c:v>
                </c:pt>
                <c:pt idx="1673">
                  <c:v>51260</c:v>
                </c:pt>
                <c:pt idx="1674">
                  <c:v>51267</c:v>
                </c:pt>
                <c:pt idx="1675">
                  <c:v>51274</c:v>
                </c:pt>
                <c:pt idx="1676">
                  <c:v>51281</c:v>
                </c:pt>
                <c:pt idx="1677">
                  <c:v>51288</c:v>
                </c:pt>
                <c:pt idx="1678">
                  <c:v>51295</c:v>
                </c:pt>
                <c:pt idx="1679">
                  <c:v>51302</c:v>
                </c:pt>
                <c:pt idx="1680">
                  <c:v>51309</c:v>
                </c:pt>
                <c:pt idx="1681">
                  <c:v>51316</c:v>
                </c:pt>
                <c:pt idx="1682">
                  <c:v>51323</c:v>
                </c:pt>
                <c:pt idx="1683">
                  <c:v>51330</c:v>
                </c:pt>
                <c:pt idx="1684">
                  <c:v>51337</c:v>
                </c:pt>
                <c:pt idx="1685">
                  <c:v>51344</c:v>
                </c:pt>
                <c:pt idx="1686">
                  <c:v>51351</c:v>
                </c:pt>
                <c:pt idx="1687">
                  <c:v>51358</c:v>
                </c:pt>
                <c:pt idx="1688">
                  <c:v>51365</c:v>
                </c:pt>
                <c:pt idx="1689">
                  <c:v>51372</c:v>
                </c:pt>
                <c:pt idx="1690">
                  <c:v>51379</c:v>
                </c:pt>
                <c:pt idx="1691">
                  <c:v>51386</c:v>
                </c:pt>
                <c:pt idx="1692">
                  <c:v>51393</c:v>
                </c:pt>
                <c:pt idx="1693">
                  <c:v>51400</c:v>
                </c:pt>
                <c:pt idx="1694">
                  <c:v>51407</c:v>
                </c:pt>
                <c:pt idx="1695">
                  <c:v>51414</c:v>
                </c:pt>
                <c:pt idx="1696">
                  <c:v>51421</c:v>
                </c:pt>
                <c:pt idx="1697">
                  <c:v>51428</c:v>
                </c:pt>
                <c:pt idx="1698">
                  <c:v>51435</c:v>
                </c:pt>
                <c:pt idx="1699">
                  <c:v>51442</c:v>
                </c:pt>
                <c:pt idx="1700">
                  <c:v>51449</c:v>
                </c:pt>
                <c:pt idx="1701">
                  <c:v>51456</c:v>
                </c:pt>
                <c:pt idx="1702">
                  <c:v>51463</c:v>
                </c:pt>
                <c:pt idx="1703">
                  <c:v>51470</c:v>
                </c:pt>
                <c:pt idx="1704">
                  <c:v>51477</c:v>
                </c:pt>
                <c:pt idx="1705">
                  <c:v>51484</c:v>
                </c:pt>
                <c:pt idx="1706">
                  <c:v>51491</c:v>
                </c:pt>
                <c:pt idx="1707">
                  <c:v>51501</c:v>
                </c:pt>
                <c:pt idx="1708">
                  <c:v>51508</c:v>
                </c:pt>
                <c:pt idx="1709">
                  <c:v>51515</c:v>
                </c:pt>
                <c:pt idx="1710">
                  <c:v>51522</c:v>
                </c:pt>
                <c:pt idx="1711">
                  <c:v>51529</c:v>
                </c:pt>
                <c:pt idx="1712">
                  <c:v>51536</c:v>
                </c:pt>
                <c:pt idx="1713">
                  <c:v>51543</c:v>
                </c:pt>
                <c:pt idx="1714">
                  <c:v>51550</c:v>
                </c:pt>
                <c:pt idx="1715">
                  <c:v>51557</c:v>
                </c:pt>
                <c:pt idx="1716">
                  <c:v>51564</c:v>
                </c:pt>
                <c:pt idx="1717">
                  <c:v>51571</c:v>
                </c:pt>
                <c:pt idx="1718">
                  <c:v>51578</c:v>
                </c:pt>
                <c:pt idx="1719">
                  <c:v>51585</c:v>
                </c:pt>
                <c:pt idx="1720">
                  <c:v>51592</c:v>
                </c:pt>
                <c:pt idx="1721">
                  <c:v>51599</c:v>
                </c:pt>
                <c:pt idx="1722">
                  <c:v>51606</c:v>
                </c:pt>
                <c:pt idx="1723">
                  <c:v>51615</c:v>
                </c:pt>
                <c:pt idx="1724">
                  <c:v>51620</c:v>
                </c:pt>
                <c:pt idx="1725">
                  <c:v>51627</c:v>
                </c:pt>
                <c:pt idx="1726">
                  <c:v>51634</c:v>
                </c:pt>
                <c:pt idx="1727">
                  <c:v>51641</c:v>
                </c:pt>
                <c:pt idx="1728">
                  <c:v>51648</c:v>
                </c:pt>
                <c:pt idx="1729">
                  <c:v>51655</c:v>
                </c:pt>
                <c:pt idx="1730">
                  <c:v>51662</c:v>
                </c:pt>
                <c:pt idx="1731">
                  <c:v>51669</c:v>
                </c:pt>
                <c:pt idx="1732">
                  <c:v>51676</c:v>
                </c:pt>
                <c:pt idx="1733">
                  <c:v>51683</c:v>
                </c:pt>
                <c:pt idx="1734">
                  <c:v>51690</c:v>
                </c:pt>
                <c:pt idx="1735">
                  <c:v>51697</c:v>
                </c:pt>
                <c:pt idx="1736">
                  <c:v>51704</c:v>
                </c:pt>
                <c:pt idx="1737">
                  <c:v>51711</c:v>
                </c:pt>
                <c:pt idx="1738">
                  <c:v>51718</c:v>
                </c:pt>
                <c:pt idx="1739">
                  <c:v>51725</c:v>
                </c:pt>
                <c:pt idx="1740">
                  <c:v>51732</c:v>
                </c:pt>
                <c:pt idx="1741">
                  <c:v>51739</c:v>
                </c:pt>
                <c:pt idx="1742">
                  <c:v>51746</c:v>
                </c:pt>
                <c:pt idx="1743">
                  <c:v>51753</c:v>
                </c:pt>
                <c:pt idx="1744">
                  <c:v>51760</c:v>
                </c:pt>
                <c:pt idx="1745">
                  <c:v>51767</c:v>
                </c:pt>
                <c:pt idx="1746">
                  <c:v>51774</c:v>
                </c:pt>
                <c:pt idx="1747">
                  <c:v>51781</c:v>
                </c:pt>
                <c:pt idx="1748">
                  <c:v>51788</c:v>
                </c:pt>
                <c:pt idx="1749">
                  <c:v>51795</c:v>
                </c:pt>
                <c:pt idx="1750">
                  <c:v>51802</c:v>
                </c:pt>
                <c:pt idx="1751">
                  <c:v>51809</c:v>
                </c:pt>
                <c:pt idx="1752">
                  <c:v>51816</c:v>
                </c:pt>
                <c:pt idx="1753">
                  <c:v>51823</c:v>
                </c:pt>
                <c:pt idx="1754">
                  <c:v>51830</c:v>
                </c:pt>
                <c:pt idx="1755">
                  <c:v>51837</c:v>
                </c:pt>
                <c:pt idx="1756">
                  <c:v>51844</c:v>
                </c:pt>
                <c:pt idx="1757">
                  <c:v>51851</c:v>
                </c:pt>
                <c:pt idx="1758">
                  <c:v>51858</c:v>
                </c:pt>
                <c:pt idx="1759">
                  <c:v>51866</c:v>
                </c:pt>
                <c:pt idx="1760">
                  <c:v>51873</c:v>
                </c:pt>
                <c:pt idx="1761">
                  <c:v>51880</c:v>
                </c:pt>
                <c:pt idx="1762">
                  <c:v>51887</c:v>
                </c:pt>
                <c:pt idx="1763">
                  <c:v>51894</c:v>
                </c:pt>
                <c:pt idx="1764">
                  <c:v>51901</c:v>
                </c:pt>
                <c:pt idx="1765">
                  <c:v>51908</c:v>
                </c:pt>
                <c:pt idx="1766">
                  <c:v>51915</c:v>
                </c:pt>
                <c:pt idx="1767">
                  <c:v>51922</c:v>
                </c:pt>
                <c:pt idx="1768">
                  <c:v>51929</c:v>
                </c:pt>
                <c:pt idx="1769">
                  <c:v>51936</c:v>
                </c:pt>
                <c:pt idx="1770">
                  <c:v>51943</c:v>
                </c:pt>
                <c:pt idx="1771">
                  <c:v>51950</c:v>
                </c:pt>
                <c:pt idx="1772">
                  <c:v>51957</c:v>
                </c:pt>
                <c:pt idx="1773">
                  <c:v>51966</c:v>
                </c:pt>
                <c:pt idx="1774">
                  <c:v>51973</c:v>
                </c:pt>
                <c:pt idx="1775">
                  <c:v>51980</c:v>
                </c:pt>
                <c:pt idx="1776">
                  <c:v>51988</c:v>
                </c:pt>
                <c:pt idx="1777">
                  <c:v>51994</c:v>
                </c:pt>
                <c:pt idx="1778">
                  <c:v>52001</c:v>
                </c:pt>
                <c:pt idx="1779">
                  <c:v>52008</c:v>
                </c:pt>
                <c:pt idx="1780">
                  <c:v>52015</c:v>
                </c:pt>
                <c:pt idx="1781">
                  <c:v>52022</c:v>
                </c:pt>
                <c:pt idx="1782">
                  <c:v>52029</c:v>
                </c:pt>
                <c:pt idx="1783">
                  <c:v>52036</c:v>
                </c:pt>
                <c:pt idx="1784">
                  <c:v>52043</c:v>
                </c:pt>
                <c:pt idx="1785">
                  <c:v>52050</c:v>
                </c:pt>
                <c:pt idx="1786">
                  <c:v>52057</c:v>
                </c:pt>
                <c:pt idx="1787">
                  <c:v>52064</c:v>
                </c:pt>
                <c:pt idx="1788">
                  <c:v>52071</c:v>
                </c:pt>
                <c:pt idx="1789">
                  <c:v>52078</c:v>
                </c:pt>
                <c:pt idx="1790">
                  <c:v>52085</c:v>
                </c:pt>
                <c:pt idx="1791">
                  <c:v>52092</c:v>
                </c:pt>
                <c:pt idx="1792">
                  <c:v>52099</c:v>
                </c:pt>
                <c:pt idx="1793">
                  <c:v>52106</c:v>
                </c:pt>
                <c:pt idx="1794">
                  <c:v>52113</c:v>
                </c:pt>
                <c:pt idx="1795">
                  <c:v>52120</c:v>
                </c:pt>
                <c:pt idx="1796">
                  <c:v>52127</c:v>
                </c:pt>
                <c:pt idx="1797">
                  <c:v>52134</c:v>
                </c:pt>
                <c:pt idx="1798">
                  <c:v>52141</c:v>
                </c:pt>
                <c:pt idx="1799">
                  <c:v>52148</c:v>
                </c:pt>
                <c:pt idx="1800">
                  <c:v>52155</c:v>
                </c:pt>
                <c:pt idx="1801">
                  <c:v>52162</c:v>
                </c:pt>
                <c:pt idx="1802">
                  <c:v>52169</c:v>
                </c:pt>
                <c:pt idx="1803">
                  <c:v>52176</c:v>
                </c:pt>
                <c:pt idx="1804">
                  <c:v>52183</c:v>
                </c:pt>
                <c:pt idx="1805">
                  <c:v>52190</c:v>
                </c:pt>
                <c:pt idx="1806">
                  <c:v>52197</c:v>
                </c:pt>
                <c:pt idx="1807">
                  <c:v>52204</c:v>
                </c:pt>
                <c:pt idx="1808">
                  <c:v>52211</c:v>
                </c:pt>
                <c:pt idx="1809">
                  <c:v>52218</c:v>
                </c:pt>
                <c:pt idx="1810">
                  <c:v>52229</c:v>
                </c:pt>
                <c:pt idx="1811">
                  <c:v>52233</c:v>
                </c:pt>
                <c:pt idx="1812">
                  <c:v>52239</c:v>
                </c:pt>
                <c:pt idx="1813">
                  <c:v>52246</c:v>
                </c:pt>
                <c:pt idx="1814">
                  <c:v>52253</c:v>
                </c:pt>
                <c:pt idx="1815">
                  <c:v>52260</c:v>
                </c:pt>
                <c:pt idx="1816">
                  <c:v>52267</c:v>
                </c:pt>
                <c:pt idx="1817">
                  <c:v>52274</c:v>
                </c:pt>
                <c:pt idx="1818">
                  <c:v>52281</c:v>
                </c:pt>
                <c:pt idx="1819">
                  <c:v>52288</c:v>
                </c:pt>
                <c:pt idx="1820">
                  <c:v>52295</c:v>
                </c:pt>
                <c:pt idx="1821">
                  <c:v>52302</c:v>
                </c:pt>
                <c:pt idx="1822">
                  <c:v>52309</c:v>
                </c:pt>
                <c:pt idx="1823">
                  <c:v>52316</c:v>
                </c:pt>
                <c:pt idx="1824">
                  <c:v>52323</c:v>
                </c:pt>
                <c:pt idx="1825">
                  <c:v>52330</c:v>
                </c:pt>
                <c:pt idx="1826">
                  <c:v>52337</c:v>
                </c:pt>
                <c:pt idx="1827">
                  <c:v>52344</c:v>
                </c:pt>
                <c:pt idx="1828">
                  <c:v>52351</c:v>
                </c:pt>
                <c:pt idx="1829">
                  <c:v>52358</c:v>
                </c:pt>
                <c:pt idx="1830">
                  <c:v>52365</c:v>
                </c:pt>
                <c:pt idx="1831">
                  <c:v>52372</c:v>
                </c:pt>
                <c:pt idx="1832">
                  <c:v>52379</c:v>
                </c:pt>
                <c:pt idx="1833">
                  <c:v>52386</c:v>
                </c:pt>
                <c:pt idx="1834">
                  <c:v>52393</c:v>
                </c:pt>
                <c:pt idx="1835">
                  <c:v>52400</c:v>
                </c:pt>
                <c:pt idx="1836">
                  <c:v>52407</c:v>
                </c:pt>
                <c:pt idx="1837">
                  <c:v>52414</c:v>
                </c:pt>
                <c:pt idx="1838">
                  <c:v>52421</c:v>
                </c:pt>
                <c:pt idx="1839">
                  <c:v>52428</c:v>
                </c:pt>
                <c:pt idx="1840">
                  <c:v>52435</c:v>
                </c:pt>
                <c:pt idx="1841">
                  <c:v>52442</c:v>
                </c:pt>
                <c:pt idx="1842">
                  <c:v>52449</c:v>
                </c:pt>
                <c:pt idx="1843">
                  <c:v>52456</c:v>
                </c:pt>
                <c:pt idx="1844">
                  <c:v>52463</c:v>
                </c:pt>
                <c:pt idx="1845">
                  <c:v>52470</c:v>
                </c:pt>
                <c:pt idx="1846">
                  <c:v>52477</c:v>
                </c:pt>
                <c:pt idx="1847">
                  <c:v>52484</c:v>
                </c:pt>
                <c:pt idx="1848">
                  <c:v>52491</c:v>
                </c:pt>
                <c:pt idx="1849">
                  <c:v>52498</c:v>
                </c:pt>
                <c:pt idx="1850">
                  <c:v>52505</c:v>
                </c:pt>
                <c:pt idx="1851">
                  <c:v>52512</c:v>
                </c:pt>
                <c:pt idx="1852">
                  <c:v>52519</c:v>
                </c:pt>
                <c:pt idx="1853">
                  <c:v>52526</c:v>
                </c:pt>
                <c:pt idx="1854">
                  <c:v>52533</c:v>
                </c:pt>
                <c:pt idx="1855">
                  <c:v>52540</c:v>
                </c:pt>
                <c:pt idx="1856">
                  <c:v>52547</c:v>
                </c:pt>
                <c:pt idx="1857">
                  <c:v>52554</c:v>
                </c:pt>
                <c:pt idx="1858">
                  <c:v>52561</c:v>
                </c:pt>
                <c:pt idx="1859">
                  <c:v>52568</c:v>
                </c:pt>
                <c:pt idx="1860">
                  <c:v>52575</c:v>
                </c:pt>
                <c:pt idx="1861">
                  <c:v>52582</c:v>
                </c:pt>
                <c:pt idx="1862">
                  <c:v>52589</c:v>
                </c:pt>
                <c:pt idx="1863">
                  <c:v>52596</c:v>
                </c:pt>
                <c:pt idx="1864">
                  <c:v>52603</c:v>
                </c:pt>
                <c:pt idx="1865">
                  <c:v>52610</c:v>
                </c:pt>
                <c:pt idx="1866">
                  <c:v>52617</c:v>
                </c:pt>
                <c:pt idx="1867">
                  <c:v>52624</c:v>
                </c:pt>
                <c:pt idx="1868">
                  <c:v>52631</c:v>
                </c:pt>
                <c:pt idx="1869">
                  <c:v>52638</c:v>
                </c:pt>
                <c:pt idx="1870">
                  <c:v>52645</c:v>
                </c:pt>
                <c:pt idx="1871">
                  <c:v>52652</c:v>
                </c:pt>
                <c:pt idx="1872">
                  <c:v>52659</c:v>
                </c:pt>
                <c:pt idx="1873">
                  <c:v>52666</c:v>
                </c:pt>
                <c:pt idx="1874">
                  <c:v>52673</c:v>
                </c:pt>
                <c:pt idx="1875">
                  <c:v>52680</c:v>
                </c:pt>
                <c:pt idx="1876">
                  <c:v>52687</c:v>
                </c:pt>
                <c:pt idx="1877">
                  <c:v>52694</c:v>
                </c:pt>
                <c:pt idx="1878">
                  <c:v>52701</c:v>
                </c:pt>
                <c:pt idx="1879">
                  <c:v>52708</c:v>
                </c:pt>
                <c:pt idx="1880">
                  <c:v>52715</c:v>
                </c:pt>
                <c:pt idx="1881">
                  <c:v>52722</c:v>
                </c:pt>
                <c:pt idx="1882">
                  <c:v>52729</c:v>
                </c:pt>
                <c:pt idx="1883">
                  <c:v>52736</c:v>
                </c:pt>
                <c:pt idx="1884">
                  <c:v>52743</c:v>
                </c:pt>
                <c:pt idx="1885">
                  <c:v>52750</c:v>
                </c:pt>
                <c:pt idx="1886">
                  <c:v>52757</c:v>
                </c:pt>
                <c:pt idx="1887">
                  <c:v>52764</c:v>
                </c:pt>
                <c:pt idx="1888">
                  <c:v>52771</c:v>
                </c:pt>
                <c:pt idx="1889">
                  <c:v>52778</c:v>
                </c:pt>
                <c:pt idx="1890">
                  <c:v>52785</c:v>
                </c:pt>
                <c:pt idx="1891">
                  <c:v>52792</c:v>
                </c:pt>
                <c:pt idx="1892">
                  <c:v>52799</c:v>
                </c:pt>
                <c:pt idx="1893">
                  <c:v>52806</c:v>
                </c:pt>
                <c:pt idx="1894">
                  <c:v>52813</c:v>
                </c:pt>
                <c:pt idx="1895">
                  <c:v>52820</c:v>
                </c:pt>
                <c:pt idx="1896">
                  <c:v>52827</c:v>
                </c:pt>
                <c:pt idx="1897">
                  <c:v>52834</c:v>
                </c:pt>
                <c:pt idx="1898">
                  <c:v>52841</c:v>
                </c:pt>
                <c:pt idx="1899">
                  <c:v>52848</c:v>
                </c:pt>
                <c:pt idx="1900">
                  <c:v>52855</c:v>
                </c:pt>
                <c:pt idx="1901">
                  <c:v>52862</c:v>
                </c:pt>
                <c:pt idx="1902">
                  <c:v>52869</c:v>
                </c:pt>
                <c:pt idx="1903">
                  <c:v>52876</c:v>
                </c:pt>
                <c:pt idx="1904">
                  <c:v>52883</c:v>
                </c:pt>
                <c:pt idx="1905">
                  <c:v>52890</c:v>
                </c:pt>
                <c:pt idx="1906">
                  <c:v>52897</c:v>
                </c:pt>
                <c:pt idx="1907">
                  <c:v>52904</c:v>
                </c:pt>
                <c:pt idx="1908">
                  <c:v>52911</c:v>
                </c:pt>
                <c:pt idx="1909">
                  <c:v>52918</c:v>
                </c:pt>
                <c:pt idx="1910">
                  <c:v>52925</c:v>
                </c:pt>
                <c:pt idx="1911">
                  <c:v>52932</c:v>
                </c:pt>
                <c:pt idx="1912">
                  <c:v>52939</c:v>
                </c:pt>
                <c:pt idx="1913">
                  <c:v>52946</c:v>
                </c:pt>
                <c:pt idx="1914">
                  <c:v>52953</c:v>
                </c:pt>
                <c:pt idx="1915">
                  <c:v>52960</c:v>
                </c:pt>
                <c:pt idx="1916">
                  <c:v>52967</c:v>
                </c:pt>
                <c:pt idx="1917">
                  <c:v>52974</c:v>
                </c:pt>
                <c:pt idx="1918">
                  <c:v>52981</c:v>
                </c:pt>
                <c:pt idx="1919">
                  <c:v>52988</c:v>
                </c:pt>
                <c:pt idx="1920">
                  <c:v>52995</c:v>
                </c:pt>
                <c:pt idx="1921">
                  <c:v>53002</c:v>
                </c:pt>
                <c:pt idx="1922">
                  <c:v>53009</c:v>
                </c:pt>
                <c:pt idx="1923">
                  <c:v>53016</c:v>
                </c:pt>
                <c:pt idx="1924">
                  <c:v>53023</c:v>
                </c:pt>
                <c:pt idx="1925">
                  <c:v>53030</c:v>
                </c:pt>
                <c:pt idx="1926">
                  <c:v>53037</c:v>
                </c:pt>
                <c:pt idx="1927">
                  <c:v>53044</c:v>
                </c:pt>
                <c:pt idx="1928">
                  <c:v>53051</c:v>
                </c:pt>
                <c:pt idx="1929">
                  <c:v>53058</c:v>
                </c:pt>
                <c:pt idx="1930">
                  <c:v>53065</c:v>
                </c:pt>
                <c:pt idx="1931">
                  <c:v>53072</c:v>
                </c:pt>
                <c:pt idx="1932">
                  <c:v>53079</c:v>
                </c:pt>
                <c:pt idx="1933">
                  <c:v>53086</c:v>
                </c:pt>
                <c:pt idx="1934">
                  <c:v>53093</c:v>
                </c:pt>
                <c:pt idx="1935">
                  <c:v>53100</c:v>
                </c:pt>
                <c:pt idx="1936">
                  <c:v>53107</c:v>
                </c:pt>
                <c:pt idx="1937">
                  <c:v>53114</c:v>
                </c:pt>
                <c:pt idx="1938">
                  <c:v>53121</c:v>
                </c:pt>
                <c:pt idx="1939">
                  <c:v>53128</c:v>
                </c:pt>
                <c:pt idx="1940">
                  <c:v>53135</c:v>
                </c:pt>
                <c:pt idx="1941">
                  <c:v>53142</c:v>
                </c:pt>
                <c:pt idx="1942">
                  <c:v>53149</c:v>
                </c:pt>
                <c:pt idx="1943">
                  <c:v>53156</c:v>
                </c:pt>
                <c:pt idx="1944">
                  <c:v>53163</c:v>
                </c:pt>
                <c:pt idx="1945">
                  <c:v>53170</c:v>
                </c:pt>
                <c:pt idx="1946">
                  <c:v>53177</c:v>
                </c:pt>
                <c:pt idx="1947">
                  <c:v>53184</c:v>
                </c:pt>
                <c:pt idx="1948">
                  <c:v>53191</c:v>
                </c:pt>
                <c:pt idx="1949">
                  <c:v>53198</c:v>
                </c:pt>
                <c:pt idx="1950">
                  <c:v>53205</c:v>
                </c:pt>
                <c:pt idx="1951">
                  <c:v>53212</c:v>
                </c:pt>
                <c:pt idx="1952">
                  <c:v>53219</c:v>
                </c:pt>
                <c:pt idx="1953">
                  <c:v>53226</c:v>
                </c:pt>
                <c:pt idx="1954">
                  <c:v>53233</c:v>
                </c:pt>
                <c:pt idx="1955">
                  <c:v>53240</c:v>
                </c:pt>
                <c:pt idx="1956">
                  <c:v>53247</c:v>
                </c:pt>
                <c:pt idx="1957">
                  <c:v>53254</c:v>
                </c:pt>
                <c:pt idx="1958">
                  <c:v>53261</c:v>
                </c:pt>
                <c:pt idx="1959">
                  <c:v>53268</c:v>
                </c:pt>
                <c:pt idx="1960">
                  <c:v>53275</c:v>
                </c:pt>
                <c:pt idx="1961">
                  <c:v>53282</c:v>
                </c:pt>
                <c:pt idx="1962">
                  <c:v>53289</c:v>
                </c:pt>
                <c:pt idx="1963">
                  <c:v>53296</c:v>
                </c:pt>
                <c:pt idx="1964">
                  <c:v>53303</c:v>
                </c:pt>
                <c:pt idx="1965">
                  <c:v>53310</c:v>
                </c:pt>
                <c:pt idx="1966">
                  <c:v>53317</c:v>
                </c:pt>
                <c:pt idx="1967">
                  <c:v>53325</c:v>
                </c:pt>
                <c:pt idx="1968">
                  <c:v>53332</c:v>
                </c:pt>
                <c:pt idx="1969">
                  <c:v>53339</c:v>
                </c:pt>
                <c:pt idx="1970">
                  <c:v>53346</c:v>
                </c:pt>
                <c:pt idx="1971">
                  <c:v>53353</c:v>
                </c:pt>
                <c:pt idx="1972">
                  <c:v>53360</c:v>
                </c:pt>
                <c:pt idx="1973">
                  <c:v>53367</c:v>
                </c:pt>
                <c:pt idx="1974">
                  <c:v>53374</c:v>
                </c:pt>
                <c:pt idx="1975">
                  <c:v>53381</c:v>
                </c:pt>
                <c:pt idx="1976">
                  <c:v>53388</c:v>
                </c:pt>
                <c:pt idx="1977">
                  <c:v>53395</c:v>
                </c:pt>
                <c:pt idx="1978">
                  <c:v>53402</c:v>
                </c:pt>
                <c:pt idx="1979">
                  <c:v>53413</c:v>
                </c:pt>
                <c:pt idx="1980">
                  <c:v>53416</c:v>
                </c:pt>
                <c:pt idx="1981">
                  <c:v>53423</c:v>
                </c:pt>
                <c:pt idx="1982">
                  <c:v>53430</c:v>
                </c:pt>
                <c:pt idx="1983">
                  <c:v>53437</c:v>
                </c:pt>
                <c:pt idx="1984">
                  <c:v>53444</c:v>
                </c:pt>
                <c:pt idx="1985">
                  <c:v>53451</c:v>
                </c:pt>
                <c:pt idx="1986">
                  <c:v>53458</c:v>
                </c:pt>
                <c:pt idx="1987">
                  <c:v>53465</c:v>
                </c:pt>
                <c:pt idx="1988">
                  <c:v>53472</c:v>
                </c:pt>
                <c:pt idx="1989">
                  <c:v>53479</c:v>
                </c:pt>
                <c:pt idx="1990">
                  <c:v>53486</c:v>
                </c:pt>
                <c:pt idx="1991">
                  <c:v>53493</c:v>
                </c:pt>
                <c:pt idx="1992">
                  <c:v>53500</c:v>
                </c:pt>
                <c:pt idx="1993">
                  <c:v>53507</c:v>
                </c:pt>
                <c:pt idx="1994">
                  <c:v>53514</c:v>
                </c:pt>
                <c:pt idx="1995">
                  <c:v>53521</c:v>
                </c:pt>
                <c:pt idx="1996">
                  <c:v>53528</c:v>
                </c:pt>
                <c:pt idx="1997">
                  <c:v>53535</c:v>
                </c:pt>
                <c:pt idx="1998">
                  <c:v>53542</c:v>
                </c:pt>
                <c:pt idx="1999">
                  <c:v>53549</c:v>
                </c:pt>
                <c:pt idx="2000">
                  <c:v>53556</c:v>
                </c:pt>
                <c:pt idx="2001">
                  <c:v>53563</c:v>
                </c:pt>
                <c:pt idx="2002">
                  <c:v>53570</c:v>
                </c:pt>
                <c:pt idx="2003">
                  <c:v>53577</c:v>
                </c:pt>
                <c:pt idx="2004">
                  <c:v>53584</c:v>
                </c:pt>
                <c:pt idx="2005">
                  <c:v>53591</c:v>
                </c:pt>
                <c:pt idx="2006">
                  <c:v>53598</c:v>
                </c:pt>
                <c:pt idx="2007">
                  <c:v>53605</c:v>
                </c:pt>
                <c:pt idx="2008">
                  <c:v>53612</c:v>
                </c:pt>
                <c:pt idx="2009">
                  <c:v>53619</c:v>
                </c:pt>
                <c:pt idx="2010">
                  <c:v>53626</c:v>
                </c:pt>
                <c:pt idx="2011">
                  <c:v>53633</c:v>
                </c:pt>
                <c:pt idx="2012">
                  <c:v>53640</c:v>
                </c:pt>
                <c:pt idx="2013">
                  <c:v>53647</c:v>
                </c:pt>
                <c:pt idx="2014">
                  <c:v>53654</c:v>
                </c:pt>
                <c:pt idx="2015">
                  <c:v>53661</c:v>
                </c:pt>
                <c:pt idx="2016">
                  <c:v>53668</c:v>
                </c:pt>
                <c:pt idx="2017">
                  <c:v>53675</c:v>
                </c:pt>
                <c:pt idx="2018">
                  <c:v>53682</c:v>
                </c:pt>
                <c:pt idx="2019">
                  <c:v>53692</c:v>
                </c:pt>
                <c:pt idx="2020">
                  <c:v>53699</c:v>
                </c:pt>
                <c:pt idx="2021">
                  <c:v>53706</c:v>
                </c:pt>
                <c:pt idx="2022">
                  <c:v>53713</c:v>
                </c:pt>
                <c:pt idx="2023">
                  <c:v>53720</c:v>
                </c:pt>
                <c:pt idx="2024">
                  <c:v>53727</c:v>
                </c:pt>
                <c:pt idx="2025">
                  <c:v>53734</c:v>
                </c:pt>
                <c:pt idx="2026">
                  <c:v>53741</c:v>
                </c:pt>
                <c:pt idx="2027">
                  <c:v>53748</c:v>
                </c:pt>
                <c:pt idx="2028">
                  <c:v>53755</c:v>
                </c:pt>
                <c:pt idx="2029">
                  <c:v>53762</c:v>
                </c:pt>
                <c:pt idx="2030">
                  <c:v>53769</c:v>
                </c:pt>
                <c:pt idx="2031">
                  <c:v>53776</c:v>
                </c:pt>
                <c:pt idx="2032">
                  <c:v>53783</c:v>
                </c:pt>
                <c:pt idx="2033">
                  <c:v>53790</c:v>
                </c:pt>
                <c:pt idx="2034">
                  <c:v>53799</c:v>
                </c:pt>
                <c:pt idx="2035">
                  <c:v>53804</c:v>
                </c:pt>
                <c:pt idx="2036">
                  <c:v>53811</c:v>
                </c:pt>
                <c:pt idx="2037">
                  <c:v>53818</c:v>
                </c:pt>
                <c:pt idx="2038">
                  <c:v>53825</c:v>
                </c:pt>
                <c:pt idx="2039">
                  <c:v>53832</c:v>
                </c:pt>
                <c:pt idx="2040">
                  <c:v>53839</c:v>
                </c:pt>
                <c:pt idx="2041">
                  <c:v>53846</c:v>
                </c:pt>
                <c:pt idx="2042">
                  <c:v>53853</c:v>
                </c:pt>
                <c:pt idx="2043">
                  <c:v>53860</c:v>
                </c:pt>
                <c:pt idx="2044">
                  <c:v>53867</c:v>
                </c:pt>
                <c:pt idx="2045">
                  <c:v>53874</c:v>
                </c:pt>
                <c:pt idx="2046">
                  <c:v>53881</c:v>
                </c:pt>
                <c:pt idx="2047">
                  <c:v>53888</c:v>
                </c:pt>
                <c:pt idx="2048">
                  <c:v>53895</c:v>
                </c:pt>
                <c:pt idx="2049">
                  <c:v>53902</c:v>
                </c:pt>
                <c:pt idx="2050">
                  <c:v>53909</c:v>
                </c:pt>
                <c:pt idx="2051">
                  <c:v>53916</c:v>
                </c:pt>
                <c:pt idx="2052">
                  <c:v>53923</c:v>
                </c:pt>
                <c:pt idx="2053">
                  <c:v>53930</c:v>
                </c:pt>
                <c:pt idx="2054">
                  <c:v>53937</c:v>
                </c:pt>
                <c:pt idx="2055">
                  <c:v>53944</c:v>
                </c:pt>
                <c:pt idx="2056">
                  <c:v>53951</c:v>
                </c:pt>
                <c:pt idx="2057">
                  <c:v>53958</c:v>
                </c:pt>
                <c:pt idx="2058">
                  <c:v>53965</c:v>
                </c:pt>
                <c:pt idx="2059">
                  <c:v>53972</c:v>
                </c:pt>
                <c:pt idx="2060">
                  <c:v>53979</c:v>
                </c:pt>
                <c:pt idx="2061">
                  <c:v>53986</c:v>
                </c:pt>
                <c:pt idx="2062">
                  <c:v>53993</c:v>
                </c:pt>
                <c:pt idx="2063">
                  <c:v>54000</c:v>
                </c:pt>
                <c:pt idx="2064">
                  <c:v>54007</c:v>
                </c:pt>
                <c:pt idx="2065">
                  <c:v>54014</c:v>
                </c:pt>
                <c:pt idx="2066">
                  <c:v>54021</c:v>
                </c:pt>
                <c:pt idx="2067">
                  <c:v>54028</c:v>
                </c:pt>
                <c:pt idx="2068">
                  <c:v>54035</c:v>
                </c:pt>
                <c:pt idx="2069">
                  <c:v>54042</c:v>
                </c:pt>
                <c:pt idx="2070">
                  <c:v>54049</c:v>
                </c:pt>
                <c:pt idx="2071">
                  <c:v>54057</c:v>
                </c:pt>
                <c:pt idx="2072">
                  <c:v>54064</c:v>
                </c:pt>
                <c:pt idx="2073">
                  <c:v>54071</c:v>
                </c:pt>
                <c:pt idx="2074">
                  <c:v>54078</c:v>
                </c:pt>
                <c:pt idx="2075">
                  <c:v>54085</c:v>
                </c:pt>
                <c:pt idx="2076">
                  <c:v>54092</c:v>
                </c:pt>
                <c:pt idx="2077">
                  <c:v>54099</c:v>
                </c:pt>
                <c:pt idx="2078">
                  <c:v>54106</c:v>
                </c:pt>
                <c:pt idx="2079">
                  <c:v>54113</c:v>
                </c:pt>
                <c:pt idx="2080">
                  <c:v>54120</c:v>
                </c:pt>
                <c:pt idx="2081">
                  <c:v>54127</c:v>
                </c:pt>
                <c:pt idx="2082">
                  <c:v>54134</c:v>
                </c:pt>
                <c:pt idx="2083">
                  <c:v>54141</c:v>
                </c:pt>
                <c:pt idx="2084">
                  <c:v>54148</c:v>
                </c:pt>
                <c:pt idx="2085">
                  <c:v>54157</c:v>
                </c:pt>
                <c:pt idx="2086">
                  <c:v>54164</c:v>
                </c:pt>
                <c:pt idx="2087">
                  <c:v>54171</c:v>
                </c:pt>
                <c:pt idx="2088">
                  <c:v>54178</c:v>
                </c:pt>
                <c:pt idx="2089">
                  <c:v>54185</c:v>
                </c:pt>
                <c:pt idx="2090">
                  <c:v>54192</c:v>
                </c:pt>
                <c:pt idx="2091">
                  <c:v>54199</c:v>
                </c:pt>
                <c:pt idx="2092">
                  <c:v>54206</c:v>
                </c:pt>
                <c:pt idx="2093">
                  <c:v>54213</c:v>
                </c:pt>
                <c:pt idx="2094">
                  <c:v>54220</c:v>
                </c:pt>
                <c:pt idx="2095">
                  <c:v>54227</c:v>
                </c:pt>
                <c:pt idx="2096">
                  <c:v>54234</c:v>
                </c:pt>
                <c:pt idx="2097">
                  <c:v>54241</c:v>
                </c:pt>
                <c:pt idx="2098">
                  <c:v>54248</c:v>
                </c:pt>
                <c:pt idx="2099">
                  <c:v>54255</c:v>
                </c:pt>
                <c:pt idx="2100">
                  <c:v>54262</c:v>
                </c:pt>
                <c:pt idx="2101">
                  <c:v>54269</c:v>
                </c:pt>
                <c:pt idx="2102">
                  <c:v>54276</c:v>
                </c:pt>
                <c:pt idx="2103">
                  <c:v>54283</c:v>
                </c:pt>
                <c:pt idx="2104">
                  <c:v>54290</c:v>
                </c:pt>
                <c:pt idx="2105">
                  <c:v>54297</c:v>
                </c:pt>
                <c:pt idx="2106">
                  <c:v>54304</c:v>
                </c:pt>
                <c:pt idx="2107">
                  <c:v>54311</c:v>
                </c:pt>
                <c:pt idx="2108">
                  <c:v>54318</c:v>
                </c:pt>
                <c:pt idx="2109">
                  <c:v>54325</c:v>
                </c:pt>
                <c:pt idx="2110">
                  <c:v>54332</c:v>
                </c:pt>
                <c:pt idx="2111">
                  <c:v>54339</c:v>
                </c:pt>
                <c:pt idx="2112">
                  <c:v>54346</c:v>
                </c:pt>
                <c:pt idx="2113">
                  <c:v>54353</c:v>
                </c:pt>
                <c:pt idx="2114">
                  <c:v>54360</c:v>
                </c:pt>
                <c:pt idx="2115">
                  <c:v>54367</c:v>
                </c:pt>
                <c:pt idx="2116">
                  <c:v>54374</c:v>
                </c:pt>
                <c:pt idx="2117">
                  <c:v>54381</c:v>
                </c:pt>
                <c:pt idx="2118">
                  <c:v>54388</c:v>
                </c:pt>
                <c:pt idx="2119">
                  <c:v>54395</c:v>
                </c:pt>
                <c:pt idx="2120">
                  <c:v>54402</c:v>
                </c:pt>
                <c:pt idx="2121">
                  <c:v>54409</c:v>
                </c:pt>
                <c:pt idx="2122">
                  <c:v>54416</c:v>
                </c:pt>
                <c:pt idx="2123">
                  <c:v>54423</c:v>
                </c:pt>
                <c:pt idx="2124">
                  <c:v>54430</c:v>
                </c:pt>
                <c:pt idx="2125">
                  <c:v>54437</c:v>
                </c:pt>
                <c:pt idx="2126">
                  <c:v>54444</c:v>
                </c:pt>
                <c:pt idx="2127">
                  <c:v>54451</c:v>
                </c:pt>
                <c:pt idx="2128">
                  <c:v>54458</c:v>
                </c:pt>
                <c:pt idx="2129">
                  <c:v>54465</c:v>
                </c:pt>
                <c:pt idx="2130">
                  <c:v>54472</c:v>
                </c:pt>
                <c:pt idx="2131">
                  <c:v>54479</c:v>
                </c:pt>
                <c:pt idx="2132">
                  <c:v>54486</c:v>
                </c:pt>
                <c:pt idx="2133">
                  <c:v>54493</c:v>
                </c:pt>
                <c:pt idx="2134">
                  <c:v>54500</c:v>
                </c:pt>
                <c:pt idx="2135">
                  <c:v>54507</c:v>
                </c:pt>
                <c:pt idx="2136">
                  <c:v>54514</c:v>
                </c:pt>
                <c:pt idx="2137">
                  <c:v>54521</c:v>
                </c:pt>
                <c:pt idx="2138">
                  <c:v>54528</c:v>
                </c:pt>
                <c:pt idx="2139">
                  <c:v>54535</c:v>
                </c:pt>
                <c:pt idx="2140">
                  <c:v>54542</c:v>
                </c:pt>
                <c:pt idx="2141">
                  <c:v>54549</c:v>
                </c:pt>
                <c:pt idx="2142">
                  <c:v>54556</c:v>
                </c:pt>
                <c:pt idx="2143">
                  <c:v>54563</c:v>
                </c:pt>
                <c:pt idx="2144">
                  <c:v>54570</c:v>
                </c:pt>
                <c:pt idx="2145">
                  <c:v>54577</c:v>
                </c:pt>
                <c:pt idx="2146">
                  <c:v>54584</c:v>
                </c:pt>
                <c:pt idx="2147">
                  <c:v>54591</c:v>
                </c:pt>
                <c:pt idx="2148">
                  <c:v>54598</c:v>
                </c:pt>
                <c:pt idx="2149">
                  <c:v>54605</c:v>
                </c:pt>
                <c:pt idx="2150">
                  <c:v>54612</c:v>
                </c:pt>
                <c:pt idx="2151">
                  <c:v>54619</c:v>
                </c:pt>
                <c:pt idx="2152">
                  <c:v>54626</c:v>
                </c:pt>
                <c:pt idx="2153">
                  <c:v>54633</c:v>
                </c:pt>
                <c:pt idx="2154">
                  <c:v>54640</c:v>
                </c:pt>
                <c:pt idx="2155">
                  <c:v>54647</c:v>
                </c:pt>
                <c:pt idx="2156">
                  <c:v>54654</c:v>
                </c:pt>
                <c:pt idx="2157">
                  <c:v>54661</c:v>
                </c:pt>
                <c:pt idx="2158">
                  <c:v>54668</c:v>
                </c:pt>
                <c:pt idx="2159">
                  <c:v>54675</c:v>
                </c:pt>
                <c:pt idx="2160">
                  <c:v>54682</c:v>
                </c:pt>
                <c:pt idx="2161">
                  <c:v>54689</c:v>
                </c:pt>
                <c:pt idx="2162">
                  <c:v>54696</c:v>
                </c:pt>
                <c:pt idx="2163">
                  <c:v>54703</c:v>
                </c:pt>
                <c:pt idx="2164">
                  <c:v>54710</c:v>
                </c:pt>
                <c:pt idx="2165">
                  <c:v>54717</c:v>
                </c:pt>
                <c:pt idx="2166">
                  <c:v>54724</c:v>
                </c:pt>
                <c:pt idx="2167">
                  <c:v>54731</c:v>
                </c:pt>
                <c:pt idx="2168">
                  <c:v>54738</c:v>
                </c:pt>
                <c:pt idx="2169">
                  <c:v>54745</c:v>
                </c:pt>
                <c:pt idx="2170">
                  <c:v>54752</c:v>
                </c:pt>
                <c:pt idx="2171">
                  <c:v>54759</c:v>
                </c:pt>
                <c:pt idx="2172">
                  <c:v>54766</c:v>
                </c:pt>
                <c:pt idx="2173">
                  <c:v>54773</c:v>
                </c:pt>
                <c:pt idx="2174">
                  <c:v>54780</c:v>
                </c:pt>
                <c:pt idx="2175">
                  <c:v>54787</c:v>
                </c:pt>
                <c:pt idx="2176">
                  <c:v>54794</c:v>
                </c:pt>
                <c:pt idx="2177">
                  <c:v>54801</c:v>
                </c:pt>
                <c:pt idx="2178">
                  <c:v>54808</c:v>
                </c:pt>
                <c:pt idx="2179">
                  <c:v>54815</c:v>
                </c:pt>
                <c:pt idx="2180">
                  <c:v>54822</c:v>
                </c:pt>
                <c:pt idx="2181">
                  <c:v>54829</c:v>
                </c:pt>
                <c:pt idx="2182">
                  <c:v>54836</c:v>
                </c:pt>
                <c:pt idx="2183">
                  <c:v>54843</c:v>
                </c:pt>
                <c:pt idx="2184">
                  <c:v>54850</c:v>
                </c:pt>
                <c:pt idx="2185">
                  <c:v>54857</c:v>
                </c:pt>
                <c:pt idx="2186">
                  <c:v>54864</c:v>
                </c:pt>
                <c:pt idx="2187">
                  <c:v>54871</c:v>
                </c:pt>
                <c:pt idx="2188">
                  <c:v>54878</c:v>
                </c:pt>
                <c:pt idx="2189">
                  <c:v>54885</c:v>
                </c:pt>
                <c:pt idx="2190">
                  <c:v>54892</c:v>
                </c:pt>
                <c:pt idx="2191">
                  <c:v>54899</c:v>
                </c:pt>
                <c:pt idx="2192">
                  <c:v>54906</c:v>
                </c:pt>
                <c:pt idx="2193">
                  <c:v>54913</c:v>
                </c:pt>
                <c:pt idx="2194">
                  <c:v>54920</c:v>
                </c:pt>
                <c:pt idx="2195">
                  <c:v>54927</c:v>
                </c:pt>
                <c:pt idx="2196">
                  <c:v>54934</c:v>
                </c:pt>
                <c:pt idx="2197">
                  <c:v>54941</c:v>
                </c:pt>
                <c:pt idx="2198">
                  <c:v>54948</c:v>
                </c:pt>
                <c:pt idx="2199">
                  <c:v>54955</c:v>
                </c:pt>
                <c:pt idx="2200">
                  <c:v>54962</c:v>
                </c:pt>
                <c:pt idx="2201">
                  <c:v>54969</c:v>
                </c:pt>
                <c:pt idx="2202">
                  <c:v>54976</c:v>
                </c:pt>
                <c:pt idx="2203">
                  <c:v>54983</c:v>
                </c:pt>
                <c:pt idx="2204">
                  <c:v>54990</c:v>
                </c:pt>
                <c:pt idx="2205">
                  <c:v>54997</c:v>
                </c:pt>
                <c:pt idx="2206">
                  <c:v>55004</c:v>
                </c:pt>
                <c:pt idx="2207">
                  <c:v>55011</c:v>
                </c:pt>
                <c:pt idx="2208">
                  <c:v>55018</c:v>
                </c:pt>
                <c:pt idx="2209">
                  <c:v>55025</c:v>
                </c:pt>
                <c:pt idx="2210">
                  <c:v>55032</c:v>
                </c:pt>
                <c:pt idx="2211">
                  <c:v>55039</c:v>
                </c:pt>
                <c:pt idx="2212">
                  <c:v>55046</c:v>
                </c:pt>
                <c:pt idx="2213">
                  <c:v>55053</c:v>
                </c:pt>
                <c:pt idx="2214">
                  <c:v>55060</c:v>
                </c:pt>
                <c:pt idx="2215">
                  <c:v>55067</c:v>
                </c:pt>
                <c:pt idx="2216">
                  <c:v>55074</c:v>
                </c:pt>
                <c:pt idx="2217">
                  <c:v>55081</c:v>
                </c:pt>
                <c:pt idx="2218">
                  <c:v>55088</c:v>
                </c:pt>
                <c:pt idx="2219">
                  <c:v>55095</c:v>
                </c:pt>
                <c:pt idx="2220">
                  <c:v>55102</c:v>
                </c:pt>
                <c:pt idx="2221">
                  <c:v>55109</c:v>
                </c:pt>
                <c:pt idx="2222">
                  <c:v>55116</c:v>
                </c:pt>
                <c:pt idx="2223">
                  <c:v>55123</c:v>
                </c:pt>
                <c:pt idx="2224">
                  <c:v>55130</c:v>
                </c:pt>
                <c:pt idx="2225">
                  <c:v>55137</c:v>
                </c:pt>
                <c:pt idx="2226">
                  <c:v>55144</c:v>
                </c:pt>
                <c:pt idx="2227">
                  <c:v>55151</c:v>
                </c:pt>
                <c:pt idx="2228">
                  <c:v>55158</c:v>
                </c:pt>
                <c:pt idx="2229">
                  <c:v>55165</c:v>
                </c:pt>
                <c:pt idx="2230">
                  <c:v>55172</c:v>
                </c:pt>
                <c:pt idx="2231">
                  <c:v>55179</c:v>
                </c:pt>
                <c:pt idx="2232">
                  <c:v>55186</c:v>
                </c:pt>
                <c:pt idx="2233">
                  <c:v>55193</c:v>
                </c:pt>
                <c:pt idx="2234">
                  <c:v>55200</c:v>
                </c:pt>
                <c:pt idx="2235">
                  <c:v>55207</c:v>
                </c:pt>
                <c:pt idx="2236">
                  <c:v>55214</c:v>
                </c:pt>
                <c:pt idx="2237">
                  <c:v>55221</c:v>
                </c:pt>
                <c:pt idx="2238">
                  <c:v>55228</c:v>
                </c:pt>
                <c:pt idx="2239">
                  <c:v>55235</c:v>
                </c:pt>
                <c:pt idx="2240">
                  <c:v>55242</c:v>
                </c:pt>
                <c:pt idx="2241">
                  <c:v>55249</c:v>
                </c:pt>
                <c:pt idx="2242">
                  <c:v>55256</c:v>
                </c:pt>
                <c:pt idx="2243">
                  <c:v>55263</c:v>
                </c:pt>
                <c:pt idx="2244">
                  <c:v>55270</c:v>
                </c:pt>
                <c:pt idx="2245">
                  <c:v>55277</c:v>
                </c:pt>
                <c:pt idx="2246">
                  <c:v>55284</c:v>
                </c:pt>
                <c:pt idx="2247">
                  <c:v>55291</c:v>
                </c:pt>
                <c:pt idx="2248">
                  <c:v>55298</c:v>
                </c:pt>
                <c:pt idx="2249">
                  <c:v>55305</c:v>
                </c:pt>
                <c:pt idx="2250">
                  <c:v>55312</c:v>
                </c:pt>
                <c:pt idx="2251">
                  <c:v>55319</c:v>
                </c:pt>
                <c:pt idx="2252">
                  <c:v>55326</c:v>
                </c:pt>
                <c:pt idx="2253">
                  <c:v>55333</c:v>
                </c:pt>
                <c:pt idx="2254">
                  <c:v>55340</c:v>
                </c:pt>
                <c:pt idx="2255">
                  <c:v>55347</c:v>
                </c:pt>
                <c:pt idx="2256">
                  <c:v>55354</c:v>
                </c:pt>
                <c:pt idx="2257">
                  <c:v>55361</c:v>
                </c:pt>
                <c:pt idx="2258">
                  <c:v>55368</c:v>
                </c:pt>
                <c:pt idx="2259">
                  <c:v>55375</c:v>
                </c:pt>
                <c:pt idx="2260">
                  <c:v>55382</c:v>
                </c:pt>
                <c:pt idx="2261">
                  <c:v>55389</c:v>
                </c:pt>
                <c:pt idx="2262">
                  <c:v>55396</c:v>
                </c:pt>
                <c:pt idx="2263">
                  <c:v>55403</c:v>
                </c:pt>
                <c:pt idx="2264">
                  <c:v>55410</c:v>
                </c:pt>
                <c:pt idx="2265">
                  <c:v>55417</c:v>
                </c:pt>
                <c:pt idx="2266">
                  <c:v>55424</c:v>
                </c:pt>
                <c:pt idx="2267">
                  <c:v>55431</c:v>
                </c:pt>
                <c:pt idx="2268">
                  <c:v>55438</c:v>
                </c:pt>
                <c:pt idx="2269">
                  <c:v>55445</c:v>
                </c:pt>
                <c:pt idx="2270">
                  <c:v>55452</c:v>
                </c:pt>
                <c:pt idx="2271">
                  <c:v>55459</c:v>
                </c:pt>
                <c:pt idx="2272">
                  <c:v>55466</c:v>
                </c:pt>
                <c:pt idx="2273">
                  <c:v>55473</c:v>
                </c:pt>
                <c:pt idx="2274">
                  <c:v>55480</c:v>
                </c:pt>
                <c:pt idx="2275">
                  <c:v>55487</c:v>
                </c:pt>
                <c:pt idx="2276">
                  <c:v>55494</c:v>
                </c:pt>
                <c:pt idx="2277">
                  <c:v>55501</c:v>
                </c:pt>
                <c:pt idx="2278">
                  <c:v>55508</c:v>
                </c:pt>
                <c:pt idx="2279">
                  <c:v>55516</c:v>
                </c:pt>
                <c:pt idx="2280">
                  <c:v>55523</c:v>
                </c:pt>
                <c:pt idx="2281">
                  <c:v>55530</c:v>
                </c:pt>
                <c:pt idx="2282">
                  <c:v>55537</c:v>
                </c:pt>
                <c:pt idx="2283">
                  <c:v>55544</c:v>
                </c:pt>
                <c:pt idx="2284">
                  <c:v>55551</c:v>
                </c:pt>
                <c:pt idx="2285">
                  <c:v>55558</c:v>
                </c:pt>
                <c:pt idx="2286">
                  <c:v>55565</c:v>
                </c:pt>
                <c:pt idx="2287">
                  <c:v>55572</c:v>
                </c:pt>
                <c:pt idx="2288">
                  <c:v>55579</c:v>
                </c:pt>
                <c:pt idx="2289">
                  <c:v>55586</c:v>
                </c:pt>
                <c:pt idx="2290">
                  <c:v>55593</c:v>
                </c:pt>
                <c:pt idx="2291">
                  <c:v>55600</c:v>
                </c:pt>
                <c:pt idx="2292">
                  <c:v>55607</c:v>
                </c:pt>
                <c:pt idx="2293">
                  <c:v>55614</c:v>
                </c:pt>
                <c:pt idx="2294">
                  <c:v>55621</c:v>
                </c:pt>
                <c:pt idx="2295">
                  <c:v>55632</c:v>
                </c:pt>
                <c:pt idx="2296">
                  <c:v>55635</c:v>
                </c:pt>
                <c:pt idx="2297">
                  <c:v>55645</c:v>
                </c:pt>
                <c:pt idx="2298">
                  <c:v>55652</c:v>
                </c:pt>
                <c:pt idx="2299">
                  <c:v>55659</c:v>
                </c:pt>
                <c:pt idx="2300">
                  <c:v>55666</c:v>
                </c:pt>
                <c:pt idx="2301">
                  <c:v>55673</c:v>
                </c:pt>
                <c:pt idx="2302">
                  <c:v>55680</c:v>
                </c:pt>
                <c:pt idx="2303">
                  <c:v>55687</c:v>
                </c:pt>
                <c:pt idx="2304">
                  <c:v>55694</c:v>
                </c:pt>
                <c:pt idx="2305">
                  <c:v>55701</c:v>
                </c:pt>
                <c:pt idx="2306">
                  <c:v>55708</c:v>
                </c:pt>
                <c:pt idx="2307">
                  <c:v>55715</c:v>
                </c:pt>
                <c:pt idx="2308">
                  <c:v>55722</c:v>
                </c:pt>
                <c:pt idx="2309">
                  <c:v>55729</c:v>
                </c:pt>
                <c:pt idx="2310">
                  <c:v>55736</c:v>
                </c:pt>
                <c:pt idx="2311">
                  <c:v>55743</c:v>
                </c:pt>
                <c:pt idx="2312">
                  <c:v>55750</c:v>
                </c:pt>
                <c:pt idx="2313">
                  <c:v>55757</c:v>
                </c:pt>
                <c:pt idx="2314">
                  <c:v>55764</c:v>
                </c:pt>
                <c:pt idx="2315">
                  <c:v>55771</c:v>
                </c:pt>
                <c:pt idx="2316">
                  <c:v>55778</c:v>
                </c:pt>
                <c:pt idx="2317">
                  <c:v>55785</c:v>
                </c:pt>
                <c:pt idx="2318">
                  <c:v>55792</c:v>
                </c:pt>
                <c:pt idx="2319">
                  <c:v>55799</c:v>
                </c:pt>
                <c:pt idx="2320">
                  <c:v>55806</c:v>
                </c:pt>
                <c:pt idx="2321">
                  <c:v>55813</c:v>
                </c:pt>
                <c:pt idx="2322">
                  <c:v>55820</c:v>
                </c:pt>
                <c:pt idx="2323">
                  <c:v>55827</c:v>
                </c:pt>
                <c:pt idx="2324">
                  <c:v>55834</c:v>
                </c:pt>
                <c:pt idx="2325">
                  <c:v>55841</c:v>
                </c:pt>
                <c:pt idx="2326">
                  <c:v>55848</c:v>
                </c:pt>
                <c:pt idx="2327">
                  <c:v>55855</c:v>
                </c:pt>
                <c:pt idx="2328">
                  <c:v>55862</c:v>
                </c:pt>
                <c:pt idx="2329">
                  <c:v>55869</c:v>
                </c:pt>
                <c:pt idx="2330">
                  <c:v>55876</c:v>
                </c:pt>
                <c:pt idx="2331">
                  <c:v>55884</c:v>
                </c:pt>
                <c:pt idx="2332">
                  <c:v>55891</c:v>
                </c:pt>
                <c:pt idx="2333">
                  <c:v>55898</c:v>
                </c:pt>
                <c:pt idx="2334">
                  <c:v>55905</c:v>
                </c:pt>
                <c:pt idx="2335">
                  <c:v>55912</c:v>
                </c:pt>
                <c:pt idx="2336">
                  <c:v>55919</c:v>
                </c:pt>
                <c:pt idx="2337">
                  <c:v>55926</c:v>
                </c:pt>
                <c:pt idx="2338">
                  <c:v>55933</c:v>
                </c:pt>
                <c:pt idx="2339">
                  <c:v>55940</c:v>
                </c:pt>
                <c:pt idx="2340">
                  <c:v>55947</c:v>
                </c:pt>
                <c:pt idx="2341">
                  <c:v>55954</c:v>
                </c:pt>
                <c:pt idx="2342">
                  <c:v>55961</c:v>
                </c:pt>
                <c:pt idx="2343">
                  <c:v>55968</c:v>
                </c:pt>
                <c:pt idx="2344">
                  <c:v>55975</c:v>
                </c:pt>
                <c:pt idx="2345">
                  <c:v>55984</c:v>
                </c:pt>
                <c:pt idx="2346">
                  <c:v>55991</c:v>
                </c:pt>
                <c:pt idx="2347">
                  <c:v>55998</c:v>
                </c:pt>
                <c:pt idx="2348">
                  <c:v>56006</c:v>
                </c:pt>
                <c:pt idx="2349">
                  <c:v>56012</c:v>
                </c:pt>
                <c:pt idx="2350">
                  <c:v>56019</c:v>
                </c:pt>
                <c:pt idx="2351">
                  <c:v>56026</c:v>
                </c:pt>
                <c:pt idx="2352">
                  <c:v>56033</c:v>
                </c:pt>
                <c:pt idx="2353">
                  <c:v>56040</c:v>
                </c:pt>
                <c:pt idx="2354">
                  <c:v>56047</c:v>
                </c:pt>
                <c:pt idx="2355">
                  <c:v>56054</c:v>
                </c:pt>
                <c:pt idx="2356">
                  <c:v>56061</c:v>
                </c:pt>
                <c:pt idx="2357">
                  <c:v>56068</c:v>
                </c:pt>
                <c:pt idx="2358">
                  <c:v>56075</c:v>
                </c:pt>
                <c:pt idx="2359">
                  <c:v>56082</c:v>
                </c:pt>
                <c:pt idx="2360">
                  <c:v>56089</c:v>
                </c:pt>
                <c:pt idx="2361">
                  <c:v>56096</c:v>
                </c:pt>
                <c:pt idx="2362">
                  <c:v>56103</c:v>
                </c:pt>
                <c:pt idx="2363">
                  <c:v>56110</c:v>
                </c:pt>
                <c:pt idx="2364">
                  <c:v>56117</c:v>
                </c:pt>
                <c:pt idx="2365">
                  <c:v>56124</c:v>
                </c:pt>
                <c:pt idx="2366">
                  <c:v>56131</c:v>
                </c:pt>
                <c:pt idx="2367">
                  <c:v>56138</c:v>
                </c:pt>
                <c:pt idx="2368">
                  <c:v>56145</c:v>
                </c:pt>
                <c:pt idx="2369">
                  <c:v>56152</c:v>
                </c:pt>
                <c:pt idx="2370">
                  <c:v>56159</c:v>
                </c:pt>
                <c:pt idx="2371">
                  <c:v>56166</c:v>
                </c:pt>
                <c:pt idx="2372">
                  <c:v>56173</c:v>
                </c:pt>
                <c:pt idx="2373">
                  <c:v>56180</c:v>
                </c:pt>
                <c:pt idx="2374">
                  <c:v>56187</c:v>
                </c:pt>
                <c:pt idx="2375">
                  <c:v>56194</c:v>
                </c:pt>
                <c:pt idx="2376">
                  <c:v>56201</c:v>
                </c:pt>
                <c:pt idx="2377">
                  <c:v>56208</c:v>
                </c:pt>
                <c:pt idx="2378">
                  <c:v>56215</c:v>
                </c:pt>
                <c:pt idx="2379">
                  <c:v>56222</c:v>
                </c:pt>
                <c:pt idx="2380">
                  <c:v>56229</c:v>
                </c:pt>
                <c:pt idx="2381">
                  <c:v>56236</c:v>
                </c:pt>
                <c:pt idx="2382">
                  <c:v>56247</c:v>
                </c:pt>
                <c:pt idx="2383">
                  <c:v>56251</c:v>
                </c:pt>
                <c:pt idx="2384">
                  <c:v>56257</c:v>
                </c:pt>
                <c:pt idx="2385">
                  <c:v>56264</c:v>
                </c:pt>
                <c:pt idx="2386">
                  <c:v>56271</c:v>
                </c:pt>
                <c:pt idx="2387">
                  <c:v>56278</c:v>
                </c:pt>
                <c:pt idx="2388">
                  <c:v>56285</c:v>
                </c:pt>
                <c:pt idx="2389">
                  <c:v>56292</c:v>
                </c:pt>
                <c:pt idx="2390">
                  <c:v>56299</c:v>
                </c:pt>
                <c:pt idx="2391">
                  <c:v>56306</c:v>
                </c:pt>
                <c:pt idx="2392">
                  <c:v>56313</c:v>
                </c:pt>
                <c:pt idx="2393">
                  <c:v>56320</c:v>
                </c:pt>
                <c:pt idx="2394">
                  <c:v>56327</c:v>
                </c:pt>
                <c:pt idx="2395">
                  <c:v>56334</c:v>
                </c:pt>
                <c:pt idx="2396">
                  <c:v>56341</c:v>
                </c:pt>
                <c:pt idx="2397">
                  <c:v>56348</c:v>
                </c:pt>
                <c:pt idx="2398">
                  <c:v>56355</c:v>
                </c:pt>
                <c:pt idx="2399">
                  <c:v>56362</c:v>
                </c:pt>
                <c:pt idx="2400">
                  <c:v>56369</c:v>
                </c:pt>
                <c:pt idx="2401">
                  <c:v>56376</c:v>
                </c:pt>
                <c:pt idx="2402">
                  <c:v>56383</c:v>
                </c:pt>
                <c:pt idx="2403">
                  <c:v>56390</c:v>
                </c:pt>
                <c:pt idx="2404">
                  <c:v>56397</c:v>
                </c:pt>
                <c:pt idx="2405">
                  <c:v>56404</c:v>
                </c:pt>
                <c:pt idx="2406">
                  <c:v>56411</c:v>
                </c:pt>
                <c:pt idx="2407">
                  <c:v>56418</c:v>
                </c:pt>
                <c:pt idx="2408">
                  <c:v>56425</c:v>
                </c:pt>
                <c:pt idx="2409">
                  <c:v>56432</c:v>
                </c:pt>
                <c:pt idx="2410">
                  <c:v>56439</c:v>
                </c:pt>
                <c:pt idx="2411">
                  <c:v>56446</c:v>
                </c:pt>
                <c:pt idx="2412">
                  <c:v>56453</c:v>
                </c:pt>
                <c:pt idx="2413">
                  <c:v>56460</c:v>
                </c:pt>
                <c:pt idx="2414">
                  <c:v>56467</c:v>
                </c:pt>
                <c:pt idx="2415">
                  <c:v>56474</c:v>
                </c:pt>
                <c:pt idx="2416">
                  <c:v>56481</c:v>
                </c:pt>
                <c:pt idx="2417">
                  <c:v>56488</c:v>
                </c:pt>
                <c:pt idx="2418">
                  <c:v>56495</c:v>
                </c:pt>
                <c:pt idx="2419">
                  <c:v>56502</c:v>
                </c:pt>
                <c:pt idx="2420">
                  <c:v>56509</c:v>
                </c:pt>
                <c:pt idx="2421">
                  <c:v>56516</c:v>
                </c:pt>
                <c:pt idx="2422">
                  <c:v>56523</c:v>
                </c:pt>
                <c:pt idx="2423">
                  <c:v>56530</c:v>
                </c:pt>
                <c:pt idx="2424">
                  <c:v>56537</c:v>
                </c:pt>
                <c:pt idx="2425">
                  <c:v>56544</c:v>
                </c:pt>
                <c:pt idx="2426">
                  <c:v>56551</c:v>
                </c:pt>
                <c:pt idx="2427">
                  <c:v>56558</c:v>
                </c:pt>
                <c:pt idx="2428">
                  <c:v>56565</c:v>
                </c:pt>
                <c:pt idx="2429">
                  <c:v>56572</c:v>
                </c:pt>
                <c:pt idx="2430">
                  <c:v>56579</c:v>
                </c:pt>
                <c:pt idx="2431">
                  <c:v>56586</c:v>
                </c:pt>
                <c:pt idx="2432">
                  <c:v>56593</c:v>
                </c:pt>
                <c:pt idx="2433">
                  <c:v>56600</c:v>
                </c:pt>
                <c:pt idx="2434">
                  <c:v>56607</c:v>
                </c:pt>
                <c:pt idx="2435">
                  <c:v>56614</c:v>
                </c:pt>
                <c:pt idx="2436">
                  <c:v>56621</c:v>
                </c:pt>
                <c:pt idx="2437">
                  <c:v>56628</c:v>
                </c:pt>
                <c:pt idx="2438">
                  <c:v>56635</c:v>
                </c:pt>
                <c:pt idx="2439">
                  <c:v>56642</c:v>
                </c:pt>
                <c:pt idx="2440">
                  <c:v>56649</c:v>
                </c:pt>
                <c:pt idx="2441">
                  <c:v>56656</c:v>
                </c:pt>
                <c:pt idx="2442">
                  <c:v>56663</c:v>
                </c:pt>
                <c:pt idx="2443">
                  <c:v>56670</c:v>
                </c:pt>
                <c:pt idx="2444">
                  <c:v>56677</c:v>
                </c:pt>
                <c:pt idx="2445">
                  <c:v>56684</c:v>
                </c:pt>
                <c:pt idx="2446">
                  <c:v>56691</c:v>
                </c:pt>
                <c:pt idx="2447">
                  <c:v>56698</c:v>
                </c:pt>
                <c:pt idx="2448">
                  <c:v>56705</c:v>
                </c:pt>
                <c:pt idx="2449">
                  <c:v>56712</c:v>
                </c:pt>
                <c:pt idx="2450">
                  <c:v>56719</c:v>
                </c:pt>
                <c:pt idx="2451">
                  <c:v>56726</c:v>
                </c:pt>
                <c:pt idx="2452">
                  <c:v>56733</c:v>
                </c:pt>
                <c:pt idx="2453">
                  <c:v>56740</c:v>
                </c:pt>
                <c:pt idx="2454">
                  <c:v>56747</c:v>
                </c:pt>
                <c:pt idx="2455">
                  <c:v>56754</c:v>
                </c:pt>
                <c:pt idx="2456">
                  <c:v>56761</c:v>
                </c:pt>
                <c:pt idx="2457">
                  <c:v>56768</c:v>
                </c:pt>
                <c:pt idx="2458">
                  <c:v>56775</c:v>
                </c:pt>
                <c:pt idx="2459">
                  <c:v>56782</c:v>
                </c:pt>
                <c:pt idx="2460">
                  <c:v>56789</c:v>
                </c:pt>
                <c:pt idx="2461">
                  <c:v>56796</c:v>
                </c:pt>
                <c:pt idx="2462">
                  <c:v>56803</c:v>
                </c:pt>
                <c:pt idx="2463">
                  <c:v>56810</c:v>
                </c:pt>
                <c:pt idx="2464">
                  <c:v>56817</c:v>
                </c:pt>
                <c:pt idx="2465">
                  <c:v>56824</c:v>
                </c:pt>
                <c:pt idx="2466">
                  <c:v>56831</c:v>
                </c:pt>
                <c:pt idx="2467">
                  <c:v>56838</c:v>
                </c:pt>
                <c:pt idx="2468">
                  <c:v>56845</c:v>
                </c:pt>
                <c:pt idx="2469">
                  <c:v>56852</c:v>
                </c:pt>
                <c:pt idx="2470">
                  <c:v>56859</c:v>
                </c:pt>
                <c:pt idx="2471">
                  <c:v>56866</c:v>
                </c:pt>
                <c:pt idx="2472">
                  <c:v>56873</c:v>
                </c:pt>
                <c:pt idx="2473">
                  <c:v>56880</c:v>
                </c:pt>
                <c:pt idx="2474">
                  <c:v>56887</c:v>
                </c:pt>
                <c:pt idx="2475">
                  <c:v>56894</c:v>
                </c:pt>
                <c:pt idx="2476">
                  <c:v>56901</c:v>
                </c:pt>
                <c:pt idx="2477">
                  <c:v>56908</c:v>
                </c:pt>
                <c:pt idx="2478">
                  <c:v>56915</c:v>
                </c:pt>
                <c:pt idx="2479">
                  <c:v>56922</c:v>
                </c:pt>
                <c:pt idx="2480">
                  <c:v>56929</c:v>
                </c:pt>
                <c:pt idx="2481">
                  <c:v>56936</c:v>
                </c:pt>
                <c:pt idx="2482">
                  <c:v>56943</c:v>
                </c:pt>
                <c:pt idx="2483">
                  <c:v>56950</c:v>
                </c:pt>
                <c:pt idx="2484">
                  <c:v>56957</c:v>
                </c:pt>
                <c:pt idx="2485">
                  <c:v>56964</c:v>
                </c:pt>
                <c:pt idx="2486">
                  <c:v>56971</c:v>
                </c:pt>
                <c:pt idx="2487">
                  <c:v>56978</c:v>
                </c:pt>
                <c:pt idx="2488">
                  <c:v>56985</c:v>
                </c:pt>
                <c:pt idx="2489">
                  <c:v>56992</c:v>
                </c:pt>
                <c:pt idx="2490">
                  <c:v>56999</c:v>
                </c:pt>
                <c:pt idx="2491">
                  <c:v>57006</c:v>
                </c:pt>
                <c:pt idx="2492">
                  <c:v>57013</c:v>
                </c:pt>
                <c:pt idx="2493">
                  <c:v>57020</c:v>
                </c:pt>
                <c:pt idx="2494">
                  <c:v>57027</c:v>
                </c:pt>
                <c:pt idx="2495">
                  <c:v>57034</c:v>
                </c:pt>
                <c:pt idx="2496">
                  <c:v>57041</c:v>
                </c:pt>
                <c:pt idx="2497">
                  <c:v>57048</c:v>
                </c:pt>
                <c:pt idx="2498">
                  <c:v>57055</c:v>
                </c:pt>
                <c:pt idx="2499">
                  <c:v>57062</c:v>
                </c:pt>
                <c:pt idx="2500">
                  <c:v>57069</c:v>
                </c:pt>
                <c:pt idx="2501">
                  <c:v>57076</c:v>
                </c:pt>
                <c:pt idx="2502">
                  <c:v>57083</c:v>
                </c:pt>
                <c:pt idx="2503">
                  <c:v>57090</c:v>
                </c:pt>
                <c:pt idx="2504">
                  <c:v>57097</c:v>
                </c:pt>
                <c:pt idx="2505">
                  <c:v>57104</c:v>
                </c:pt>
                <c:pt idx="2506">
                  <c:v>57111</c:v>
                </c:pt>
                <c:pt idx="2507">
                  <c:v>57118</c:v>
                </c:pt>
                <c:pt idx="2508">
                  <c:v>57125</c:v>
                </c:pt>
                <c:pt idx="2509">
                  <c:v>57132</c:v>
                </c:pt>
                <c:pt idx="2510">
                  <c:v>57139</c:v>
                </c:pt>
                <c:pt idx="2511">
                  <c:v>57146</c:v>
                </c:pt>
                <c:pt idx="2512">
                  <c:v>57153</c:v>
                </c:pt>
                <c:pt idx="2513">
                  <c:v>57160</c:v>
                </c:pt>
                <c:pt idx="2514">
                  <c:v>57167</c:v>
                </c:pt>
                <c:pt idx="2515">
                  <c:v>57174</c:v>
                </c:pt>
                <c:pt idx="2516">
                  <c:v>57181</c:v>
                </c:pt>
                <c:pt idx="2517">
                  <c:v>57188</c:v>
                </c:pt>
                <c:pt idx="2518">
                  <c:v>57195</c:v>
                </c:pt>
                <c:pt idx="2519">
                  <c:v>57202</c:v>
                </c:pt>
                <c:pt idx="2520">
                  <c:v>57209</c:v>
                </c:pt>
                <c:pt idx="2521">
                  <c:v>57216</c:v>
                </c:pt>
                <c:pt idx="2522">
                  <c:v>57223</c:v>
                </c:pt>
                <c:pt idx="2523">
                  <c:v>57230</c:v>
                </c:pt>
                <c:pt idx="2524">
                  <c:v>57237</c:v>
                </c:pt>
                <c:pt idx="2525">
                  <c:v>57244</c:v>
                </c:pt>
                <c:pt idx="2526">
                  <c:v>57251</c:v>
                </c:pt>
                <c:pt idx="2527">
                  <c:v>57258</c:v>
                </c:pt>
                <c:pt idx="2528">
                  <c:v>57265</c:v>
                </c:pt>
                <c:pt idx="2529">
                  <c:v>57272</c:v>
                </c:pt>
                <c:pt idx="2530">
                  <c:v>57279</c:v>
                </c:pt>
                <c:pt idx="2531">
                  <c:v>57286</c:v>
                </c:pt>
                <c:pt idx="2532">
                  <c:v>57293</c:v>
                </c:pt>
                <c:pt idx="2533">
                  <c:v>57300</c:v>
                </c:pt>
                <c:pt idx="2534">
                  <c:v>57307</c:v>
                </c:pt>
                <c:pt idx="2535">
                  <c:v>57314</c:v>
                </c:pt>
                <c:pt idx="2536">
                  <c:v>57321</c:v>
                </c:pt>
                <c:pt idx="2537">
                  <c:v>57328</c:v>
                </c:pt>
                <c:pt idx="2538">
                  <c:v>57335</c:v>
                </c:pt>
                <c:pt idx="2539">
                  <c:v>57343</c:v>
                </c:pt>
                <c:pt idx="2540">
                  <c:v>57350</c:v>
                </c:pt>
                <c:pt idx="2541">
                  <c:v>57357</c:v>
                </c:pt>
                <c:pt idx="2542">
                  <c:v>57364</c:v>
                </c:pt>
                <c:pt idx="2543">
                  <c:v>57371</c:v>
                </c:pt>
                <c:pt idx="2544">
                  <c:v>57378</c:v>
                </c:pt>
                <c:pt idx="2545">
                  <c:v>57385</c:v>
                </c:pt>
                <c:pt idx="2546">
                  <c:v>57392</c:v>
                </c:pt>
                <c:pt idx="2547">
                  <c:v>57399</c:v>
                </c:pt>
                <c:pt idx="2548">
                  <c:v>57406</c:v>
                </c:pt>
                <c:pt idx="2549">
                  <c:v>57413</c:v>
                </c:pt>
                <c:pt idx="2550">
                  <c:v>57420</c:v>
                </c:pt>
                <c:pt idx="2551">
                  <c:v>57427</c:v>
                </c:pt>
                <c:pt idx="2552">
                  <c:v>57434</c:v>
                </c:pt>
                <c:pt idx="2553">
                  <c:v>57441</c:v>
                </c:pt>
                <c:pt idx="2554">
                  <c:v>57448</c:v>
                </c:pt>
                <c:pt idx="2555">
                  <c:v>57459</c:v>
                </c:pt>
                <c:pt idx="2556">
                  <c:v>57462</c:v>
                </c:pt>
                <c:pt idx="2557">
                  <c:v>57469</c:v>
                </c:pt>
                <c:pt idx="2558">
                  <c:v>57476</c:v>
                </c:pt>
                <c:pt idx="2559">
                  <c:v>57483</c:v>
                </c:pt>
                <c:pt idx="2560">
                  <c:v>57490</c:v>
                </c:pt>
                <c:pt idx="2561">
                  <c:v>57497</c:v>
                </c:pt>
                <c:pt idx="2562">
                  <c:v>57504</c:v>
                </c:pt>
                <c:pt idx="2563">
                  <c:v>57511</c:v>
                </c:pt>
                <c:pt idx="2564">
                  <c:v>57518</c:v>
                </c:pt>
                <c:pt idx="2565">
                  <c:v>57525</c:v>
                </c:pt>
                <c:pt idx="2566">
                  <c:v>57532</c:v>
                </c:pt>
                <c:pt idx="2567">
                  <c:v>57539</c:v>
                </c:pt>
                <c:pt idx="2568">
                  <c:v>57546</c:v>
                </c:pt>
                <c:pt idx="2569">
                  <c:v>57553</c:v>
                </c:pt>
                <c:pt idx="2570">
                  <c:v>57560</c:v>
                </c:pt>
                <c:pt idx="2571">
                  <c:v>57567</c:v>
                </c:pt>
                <c:pt idx="2572">
                  <c:v>57574</c:v>
                </c:pt>
                <c:pt idx="2573">
                  <c:v>57581</c:v>
                </c:pt>
                <c:pt idx="2574">
                  <c:v>57588</c:v>
                </c:pt>
                <c:pt idx="2575">
                  <c:v>57595</c:v>
                </c:pt>
                <c:pt idx="2576">
                  <c:v>57602</c:v>
                </c:pt>
                <c:pt idx="2577">
                  <c:v>57609</c:v>
                </c:pt>
                <c:pt idx="2578">
                  <c:v>57616</c:v>
                </c:pt>
                <c:pt idx="2579">
                  <c:v>57623</c:v>
                </c:pt>
                <c:pt idx="2580">
                  <c:v>57630</c:v>
                </c:pt>
                <c:pt idx="2581">
                  <c:v>57637</c:v>
                </c:pt>
                <c:pt idx="2582">
                  <c:v>57644</c:v>
                </c:pt>
                <c:pt idx="2583">
                  <c:v>57651</c:v>
                </c:pt>
                <c:pt idx="2584">
                  <c:v>57658</c:v>
                </c:pt>
                <c:pt idx="2585">
                  <c:v>57665</c:v>
                </c:pt>
                <c:pt idx="2586">
                  <c:v>57672</c:v>
                </c:pt>
                <c:pt idx="2587">
                  <c:v>57679</c:v>
                </c:pt>
                <c:pt idx="2588">
                  <c:v>57686</c:v>
                </c:pt>
                <c:pt idx="2589">
                  <c:v>57693</c:v>
                </c:pt>
                <c:pt idx="2590">
                  <c:v>57700</c:v>
                </c:pt>
                <c:pt idx="2591">
                  <c:v>57710</c:v>
                </c:pt>
                <c:pt idx="2592">
                  <c:v>57717</c:v>
                </c:pt>
                <c:pt idx="2593">
                  <c:v>57724</c:v>
                </c:pt>
                <c:pt idx="2594">
                  <c:v>57731</c:v>
                </c:pt>
                <c:pt idx="2595">
                  <c:v>57738</c:v>
                </c:pt>
                <c:pt idx="2596">
                  <c:v>57745</c:v>
                </c:pt>
                <c:pt idx="2597">
                  <c:v>57752</c:v>
                </c:pt>
                <c:pt idx="2598">
                  <c:v>57759</c:v>
                </c:pt>
                <c:pt idx="2599">
                  <c:v>57766</c:v>
                </c:pt>
                <c:pt idx="2600">
                  <c:v>57773</c:v>
                </c:pt>
                <c:pt idx="2601">
                  <c:v>57780</c:v>
                </c:pt>
                <c:pt idx="2602">
                  <c:v>57787</c:v>
                </c:pt>
                <c:pt idx="2603">
                  <c:v>57794</c:v>
                </c:pt>
                <c:pt idx="2604">
                  <c:v>57801</c:v>
                </c:pt>
                <c:pt idx="2605">
                  <c:v>57808</c:v>
                </c:pt>
                <c:pt idx="2606">
                  <c:v>57817</c:v>
                </c:pt>
                <c:pt idx="2607">
                  <c:v>57822</c:v>
                </c:pt>
                <c:pt idx="2608">
                  <c:v>57829</c:v>
                </c:pt>
                <c:pt idx="2609">
                  <c:v>57836</c:v>
                </c:pt>
                <c:pt idx="2610">
                  <c:v>57843</c:v>
                </c:pt>
                <c:pt idx="2611">
                  <c:v>57850</c:v>
                </c:pt>
                <c:pt idx="2612">
                  <c:v>57857</c:v>
                </c:pt>
                <c:pt idx="2613">
                  <c:v>57864</c:v>
                </c:pt>
                <c:pt idx="2614">
                  <c:v>57871</c:v>
                </c:pt>
                <c:pt idx="2615">
                  <c:v>57878</c:v>
                </c:pt>
                <c:pt idx="2616">
                  <c:v>57885</c:v>
                </c:pt>
                <c:pt idx="2617">
                  <c:v>57892</c:v>
                </c:pt>
                <c:pt idx="2618">
                  <c:v>57899</c:v>
                </c:pt>
                <c:pt idx="2619">
                  <c:v>57906</c:v>
                </c:pt>
                <c:pt idx="2620">
                  <c:v>57913</c:v>
                </c:pt>
                <c:pt idx="2621">
                  <c:v>57920</c:v>
                </c:pt>
                <c:pt idx="2622">
                  <c:v>57927</c:v>
                </c:pt>
                <c:pt idx="2623">
                  <c:v>57934</c:v>
                </c:pt>
                <c:pt idx="2624">
                  <c:v>57941</c:v>
                </c:pt>
                <c:pt idx="2625">
                  <c:v>57948</c:v>
                </c:pt>
                <c:pt idx="2626">
                  <c:v>57955</c:v>
                </c:pt>
                <c:pt idx="2627">
                  <c:v>57962</c:v>
                </c:pt>
                <c:pt idx="2628">
                  <c:v>57969</c:v>
                </c:pt>
                <c:pt idx="2629">
                  <c:v>57976</c:v>
                </c:pt>
                <c:pt idx="2630">
                  <c:v>57983</c:v>
                </c:pt>
                <c:pt idx="2631">
                  <c:v>57990</c:v>
                </c:pt>
                <c:pt idx="2632">
                  <c:v>57997</c:v>
                </c:pt>
                <c:pt idx="2633">
                  <c:v>58004</c:v>
                </c:pt>
                <c:pt idx="2634">
                  <c:v>58011</c:v>
                </c:pt>
                <c:pt idx="2635">
                  <c:v>58018</c:v>
                </c:pt>
                <c:pt idx="2636">
                  <c:v>58025</c:v>
                </c:pt>
                <c:pt idx="2637">
                  <c:v>58032</c:v>
                </c:pt>
                <c:pt idx="2638">
                  <c:v>58039</c:v>
                </c:pt>
                <c:pt idx="2639">
                  <c:v>58046</c:v>
                </c:pt>
                <c:pt idx="2640">
                  <c:v>58053</c:v>
                </c:pt>
                <c:pt idx="2641">
                  <c:v>58060</c:v>
                </c:pt>
                <c:pt idx="2642">
                  <c:v>58067</c:v>
                </c:pt>
                <c:pt idx="2643">
                  <c:v>58075</c:v>
                </c:pt>
                <c:pt idx="2644">
                  <c:v>58082</c:v>
                </c:pt>
                <c:pt idx="2645">
                  <c:v>58089</c:v>
                </c:pt>
                <c:pt idx="2646">
                  <c:v>58096</c:v>
                </c:pt>
                <c:pt idx="2647">
                  <c:v>58103</c:v>
                </c:pt>
                <c:pt idx="2648">
                  <c:v>58110</c:v>
                </c:pt>
                <c:pt idx="2649">
                  <c:v>58117</c:v>
                </c:pt>
                <c:pt idx="2650">
                  <c:v>58124</c:v>
                </c:pt>
                <c:pt idx="2651">
                  <c:v>58131</c:v>
                </c:pt>
                <c:pt idx="2652">
                  <c:v>58138</c:v>
                </c:pt>
                <c:pt idx="2653">
                  <c:v>58145</c:v>
                </c:pt>
                <c:pt idx="2654">
                  <c:v>58152</c:v>
                </c:pt>
                <c:pt idx="2655">
                  <c:v>58159</c:v>
                </c:pt>
                <c:pt idx="2656">
                  <c:v>58168</c:v>
                </c:pt>
                <c:pt idx="2657">
                  <c:v>58175</c:v>
                </c:pt>
                <c:pt idx="2658">
                  <c:v>58182</c:v>
                </c:pt>
                <c:pt idx="2659">
                  <c:v>58189</c:v>
                </c:pt>
                <c:pt idx="2660">
                  <c:v>58197</c:v>
                </c:pt>
                <c:pt idx="2661">
                  <c:v>58203</c:v>
                </c:pt>
                <c:pt idx="2662">
                  <c:v>58210</c:v>
                </c:pt>
                <c:pt idx="2663">
                  <c:v>58217</c:v>
                </c:pt>
                <c:pt idx="2664">
                  <c:v>58224</c:v>
                </c:pt>
                <c:pt idx="2665">
                  <c:v>58231</c:v>
                </c:pt>
                <c:pt idx="2666">
                  <c:v>58238</c:v>
                </c:pt>
                <c:pt idx="2667">
                  <c:v>58245</c:v>
                </c:pt>
                <c:pt idx="2668">
                  <c:v>58252</c:v>
                </c:pt>
                <c:pt idx="2669">
                  <c:v>58259</c:v>
                </c:pt>
                <c:pt idx="2670">
                  <c:v>58266</c:v>
                </c:pt>
                <c:pt idx="2671">
                  <c:v>58273</c:v>
                </c:pt>
                <c:pt idx="2672">
                  <c:v>58280</c:v>
                </c:pt>
                <c:pt idx="2673">
                  <c:v>58287</c:v>
                </c:pt>
                <c:pt idx="2674">
                  <c:v>58294</c:v>
                </c:pt>
                <c:pt idx="2675">
                  <c:v>58301</c:v>
                </c:pt>
                <c:pt idx="2676">
                  <c:v>58308</c:v>
                </c:pt>
                <c:pt idx="2677">
                  <c:v>58315</c:v>
                </c:pt>
                <c:pt idx="2678">
                  <c:v>58322</c:v>
                </c:pt>
                <c:pt idx="2679">
                  <c:v>58329</c:v>
                </c:pt>
                <c:pt idx="2680">
                  <c:v>58336</c:v>
                </c:pt>
                <c:pt idx="2681">
                  <c:v>58343</c:v>
                </c:pt>
                <c:pt idx="2682">
                  <c:v>58350</c:v>
                </c:pt>
                <c:pt idx="2683">
                  <c:v>58357</c:v>
                </c:pt>
                <c:pt idx="2684">
                  <c:v>58364</c:v>
                </c:pt>
                <c:pt idx="2685">
                  <c:v>58371</c:v>
                </c:pt>
                <c:pt idx="2686">
                  <c:v>58378</c:v>
                </c:pt>
                <c:pt idx="2687">
                  <c:v>58385</c:v>
                </c:pt>
                <c:pt idx="2688">
                  <c:v>58392</c:v>
                </c:pt>
                <c:pt idx="2689">
                  <c:v>58399</c:v>
                </c:pt>
                <c:pt idx="2690">
                  <c:v>58406</c:v>
                </c:pt>
                <c:pt idx="2691">
                  <c:v>58413</c:v>
                </c:pt>
                <c:pt idx="2692">
                  <c:v>58420</c:v>
                </c:pt>
                <c:pt idx="2693">
                  <c:v>58427</c:v>
                </c:pt>
                <c:pt idx="2694">
                  <c:v>58438</c:v>
                </c:pt>
                <c:pt idx="2695">
                  <c:v>58442</c:v>
                </c:pt>
                <c:pt idx="2696">
                  <c:v>58448</c:v>
                </c:pt>
                <c:pt idx="2697">
                  <c:v>58455</c:v>
                </c:pt>
                <c:pt idx="2698">
                  <c:v>58462</c:v>
                </c:pt>
                <c:pt idx="2699">
                  <c:v>58469</c:v>
                </c:pt>
                <c:pt idx="2700">
                  <c:v>58476</c:v>
                </c:pt>
                <c:pt idx="2701">
                  <c:v>58483</c:v>
                </c:pt>
                <c:pt idx="2702">
                  <c:v>58490</c:v>
                </c:pt>
                <c:pt idx="2703">
                  <c:v>58497</c:v>
                </c:pt>
                <c:pt idx="2704">
                  <c:v>58504</c:v>
                </c:pt>
                <c:pt idx="2705">
                  <c:v>58511</c:v>
                </c:pt>
                <c:pt idx="2706">
                  <c:v>58518</c:v>
                </c:pt>
                <c:pt idx="2707">
                  <c:v>58525</c:v>
                </c:pt>
                <c:pt idx="2708">
                  <c:v>58532</c:v>
                </c:pt>
                <c:pt idx="2709">
                  <c:v>58539</c:v>
                </c:pt>
                <c:pt idx="2710">
                  <c:v>58546</c:v>
                </c:pt>
                <c:pt idx="2711">
                  <c:v>58553</c:v>
                </c:pt>
                <c:pt idx="2712">
                  <c:v>58560</c:v>
                </c:pt>
                <c:pt idx="2713">
                  <c:v>58567</c:v>
                </c:pt>
                <c:pt idx="2714">
                  <c:v>58574</c:v>
                </c:pt>
                <c:pt idx="2715">
                  <c:v>58581</c:v>
                </c:pt>
                <c:pt idx="2716">
                  <c:v>58588</c:v>
                </c:pt>
                <c:pt idx="2717">
                  <c:v>58595</c:v>
                </c:pt>
                <c:pt idx="2718">
                  <c:v>58602</c:v>
                </c:pt>
                <c:pt idx="2719">
                  <c:v>58609</c:v>
                </c:pt>
                <c:pt idx="2720">
                  <c:v>58616</c:v>
                </c:pt>
                <c:pt idx="2721">
                  <c:v>58623</c:v>
                </c:pt>
                <c:pt idx="2722">
                  <c:v>58630</c:v>
                </c:pt>
                <c:pt idx="2723">
                  <c:v>58637</c:v>
                </c:pt>
                <c:pt idx="2724">
                  <c:v>58644</c:v>
                </c:pt>
                <c:pt idx="2725">
                  <c:v>58651</c:v>
                </c:pt>
                <c:pt idx="2726">
                  <c:v>58658</c:v>
                </c:pt>
                <c:pt idx="2727">
                  <c:v>58665</c:v>
                </c:pt>
                <c:pt idx="2728">
                  <c:v>58672</c:v>
                </c:pt>
                <c:pt idx="2729">
                  <c:v>58679</c:v>
                </c:pt>
                <c:pt idx="2730">
                  <c:v>58686</c:v>
                </c:pt>
                <c:pt idx="2731">
                  <c:v>58693</c:v>
                </c:pt>
                <c:pt idx="2732">
                  <c:v>58700</c:v>
                </c:pt>
                <c:pt idx="2733">
                  <c:v>58707</c:v>
                </c:pt>
                <c:pt idx="2734">
                  <c:v>58714</c:v>
                </c:pt>
                <c:pt idx="2735">
                  <c:v>58721</c:v>
                </c:pt>
                <c:pt idx="2736">
                  <c:v>58728</c:v>
                </c:pt>
                <c:pt idx="2737">
                  <c:v>58735</c:v>
                </c:pt>
                <c:pt idx="2738">
                  <c:v>58742</c:v>
                </c:pt>
                <c:pt idx="2739">
                  <c:v>58749</c:v>
                </c:pt>
                <c:pt idx="2740">
                  <c:v>58756</c:v>
                </c:pt>
                <c:pt idx="2741">
                  <c:v>58763</c:v>
                </c:pt>
                <c:pt idx="2742">
                  <c:v>58770</c:v>
                </c:pt>
                <c:pt idx="2743">
                  <c:v>58777</c:v>
                </c:pt>
                <c:pt idx="2744">
                  <c:v>58784</c:v>
                </c:pt>
                <c:pt idx="2745">
                  <c:v>58791</c:v>
                </c:pt>
                <c:pt idx="2746">
                  <c:v>58798</c:v>
                </c:pt>
                <c:pt idx="2747">
                  <c:v>58805</c:v>
                </c:pt>
                <c:pt idx="2748">
                  <c:v>58812</c:v>
                </c:pt>
                <c:pt idx="2749">
                  <c:v>58819</c:v>
                </c:pt>
                <c:pt idx="2750">
                  <c:v>58826</c:v>
                </c:pt>
                <c:pt idx="2751">
                  <c:v>58833</c:v>
                </c:pt>
                <c:pt idx="2752">
                  <c:v>58840</c:v>
                </c:pt>
                <c:pt idx="2753">
                  <c:v>58847</c:v>
                </c:pt>
                <c:pt idx="2754">
                  <c:v>58854</c:v>
                </c:pt>
                <c:pt idx="2755">
                  <c:v>58861</c:v>
                </c:pt>
                <c:pt idx="2756">
                  <c:v>58868</c:v>
                </c:pt>
                <c:pt idx="2757">
                  <c:v>58875</c:v>
                </c:pt>
                <c:pt idx="2758">
                  <c:v>58882</c:v>
                </c:pt>
                <c:pt idx="2759">
                  <c:v>58889</c:v>
                </c:pt>
                <c:pt idx="2760">
                  <c:v>58896</c:v>
                </c:pt>
                <c:pt idx="2761">
                  <c:v>58903</c:v>
                </c:pt>
                <c:pt idx="2762">
                  <c:v>58910</c:v>
                </c:pt>
                <c:pt idx="2763">
                  <c:v>58917</c:v>
                </c:pt>
                <c:pt idx="2764">
                  <c:v>58924</c:v>
                </c:pt>
                <c:pt idx="2765">
                  <c:v>58931</c:v>
                </c:pt>
                <c:pt idx="2766">
                  <c:v>58938</c:v>
                </c:pt>
                <c:pt idx="2767">
                  <c:v>58945</c:v>
                </c:pt>
                <c:pt idx="2768">
                  <c:v>58952</c:v>
                </c:pt>
                <c:pt idx="2769">
                  <c:v>58959</c:v>
                </c:pt>
                <c:pt idx="2770">
                  <c:v>58966</c:v>
                </c:pt>
                <c:pt idx="2771">
                  <c:v>58973</c:v>
                </c:pt>
                <c:pt idx="2772">
                  <c:v>58980</c:v>
                </c:pt>
                <c:pt idx="2773">
                  <c:v>58987</c:v>
                </c:pt>
                <c:pt idx="2774">
                  <c:v>58994</c:v>
                </c:pt>
                <c:pt idx="2775">
                  <c:v>59001</c:v>
                </c:pt>
                <c:pt idx="2776">
                  <c:v>59008</c:v>
                </c:pt>
                <c:pt idx="2777">
                  <c:v>59015</c:v>
                </c:pt>
                <c:pt idx="2778">
                  <c:v>59022</c:v>
                </c:pt>
                <c:pt idx="2779">
                  <c:v>59029</c:v>
                </c:pt>
                <c:pt idx="2780">
                  <c:v>59036</c:v>
                </c:pt>
                <c:pt idx="2781">
                  <c:v>59043</c:v>
                </c:pt>
                <c:pt idx="2782">
                  <c:v>59050</c:v>
                </c:pt>
                <c:pt idx="2783">
                  <c:v>59057</c:v>
                </c:pt>
                <c:pt idx="2784">
                  <c:v>59064</c:v>
                </c:pt>
                <c:pt idx="2785">
                  <c:v>59071</c:v>
                </c:pt>
                <c:pt idx="2786">
                  <c:v>59078</c:v>
                </c:pt>
                <c:pt idx="2787">
                  <c:v>59085</c:v>
                </c:pt>
                <c:pt idx="2788">
                  <c:v>59092</c:v>
                </c:pt>
                <c:pt idx="2789">
                  <c:v>59099</c:v>
                </c:pt>
                <c:pt idx="2790">
                  <c:v>59106</c:v>
                </c:pt>
                <c:pt idx="2791">
                  <c:v>59113</c:v>
                </c:pt>
                <c:pt idx="2792">
                  <c:v>59120</c:v>
                </c:pt>
                <c:pt idx="2793">
                  <c:v>59127</c:v>
                </c:pt>
                <c:pt idx="2794">
                  <c:v>59134</c:v>
                </c:pt>
                <c:pt idx="2795">
                  <c:v>59141</c:v>
                </c:pt>
                <c:pt idx="2796">
                  <c:v>59148</c:v>
                </c:pt>
                <c:pt idx="2797">
                  <c:v>59155</c:v>
                </c:pt>
                <c:pt idx="2798">
                  <c:v>59162</c:v>
                </c:pt>
                <c:pt idx="2799">
                  <c:v>59169</c:v>
                </c:pt>
                <c:pt idx="2800">
                  <c:v>59176</c:v>
                </c:pt>
                <c:pt idx="2801">
                  <c:v>59183</c:v>
                </c:pt>
                <c:pt idx="2802">
                  <c:v>59190</c:v>
                </c:pt>
                <c:pt idx="2803">
                  <c:v>59197</c:v>
                </c:pt>
                <c:pt idx="2804">
                  <c:v>59204</c:v>
                </c:pt>
                <c:pt idx="2805">
                  <c:v>59211</c:v>
                </c:pt>
                <c:pt idx="2806">
                  <c:v>59218</c:v>
                </c:pt>
                <c:pt idx="2807">
                  <c:v>59225</c:v>
                </c:pt>
                <c:pt idx="2808">
                  <c:v>59232</c:v>
                </c:pt>
                <c:pt idx="2809">
                  <c:v>59239</c:v>
                </c:pt>
                <c:pt idx="2810">
                  <c:v>59246</c:v>
                </c:pt>
                <c:pt idx="2811">
                  <c:v>59253</c:v>
                </c:pt>
                <c:pt idx="2812">
                  <c:v>59260</c:v>
                </c:pt>
                <c:pt idx="2813">
                  <c:v>59267</c:v>
                </c:pt>
                <c:pt idx="2814">
                  <c:v>59274</c:v>
                </c:pt>
                <c:pt idx="2815">
                  <c:v>59281</c:v>
                </c:pt>
                <c:pt idx="2816">
                  <c:v>59288</c:v>
                </c:pt>
                <c:pt idx="2817">
                  <c:v>59295</c:v>
                </c:pt>
                <c:pt idx="2818">
                  <c:v>59302</c:v>
                </c:pt>
                <c:pt idx="2819">
                  <c:v>59309</c:v>
                </c:pt>
                <c:pt idx="2820">
                  <c:v>59316</c:v>
                </c:pt>
                <c:pt idx="2821">
                  <c:v>59323</c:v>
                </c:pt>
                <c:pt idx="2822">
                  <c:v>59330</c:v>
                </c:pt>
                <c:pt idx="2823">
                  <c:v>59337</c:v>
                </c:pt>
                <c:pt idx="2824">
                  <c:v>59344</c:v>
                </c:pt>
                <c:pt idx="2825">
                  <c:v>59351</c:v>
                </c:pt>
                <c:pt idx="2826">
                  <c:v>59358</c:v>
                </c:pt>
                <c:pt idx="2827">
                  <c:v>59365</c:v>
                </c:pt>
                <c:pt idx="2828">
                  <c:v>59372</c:v>
                </c:pt>
                <c:pt idx="2829">
                  <c:v>59379</c:v>
                </c:pt>
                <c:pt idx="2830">
                  <c:v>59386</c:v>
                </c:pt>
                <c:pt idx="2831">
                  <c:v>59393</c:v>
                </c:pt>
                <c:pt idx="2832">
                  <c:v>59400</c:v>
                </c:pt>
                <c:pt idx="2833">
                  <c:v>59407</c:v>
                </c:pt>
                <c:pt idx="2834">
                  <c:v>59414</c:v>
                </c:pt>
                <c:pt idx="2835">
                  <c:v>59421</c:v>
                </c:pt>
                <c:pt idx="2836">
                  <c:v>59428</c:v>
                </c:pt>
                <c:pt idx="2837">
                  <c:v>59435</c:v>
                </c:pt>
                <c:pt idx="2838">
                  <c:v>59442</c:v>
                </c:pt>
                <c:pt idx="2839">
                  <c:v>59449</c:v>
                </c:pt>
                <c:pt idx="2840">
                  <c:v>59456</c:v>
                </c:pt>
                <c:pt idx="2841">
                  <c:v>59463</c:v>
                </c:pt>
                <c:pt idx="2842">
                  <c:v>59470</c:v>
                </c:pt>
                <c:pt idx="2843">
                  <c:v>59477</c:v>
                </c:pt>
                <c:pt idx="2844">
                  <c:v>59484</c:v>
                </c:pt>
                <c:pt idx="2845">
                  <c:v>59491</c:v>
                </c:pt>
                <c:pt idx="2846">
                  <c:v>59498</c:v>
                </c:pt>
                <c:pt idx="2847">
                  <c:v>59505</c:v>
                </c:pt>
                <c:pt idx="2848">
                  <c:v>59512</c:v>
                </c:pt>
                <c:pt idx="2849">
                  <c:v>59519</c:v>
                </c:pt>
                <c:pt idx="2850">
                  <c:v>59526</c:v>
                </c:pt>
                <c:pt idx="2851">
                  <c:v>59534</c:v>
                </c:pt>
                <c:pt idx="2852">
                  <c:v>59541</c:v>
                </c:pt>
                <c:pt idx="2853">
                  <c:v>59548</c:v>
                </c:pt>
                <c:pt idx="2854">
                  <c:v>59555</c:v>
                </c:pt>
                <c:pt idx="2855">
                  <c:v>59562</c:v>
                </c:pt>
                <c:pt idx="2856">
                  <c:v>59569</c:v>
                </c:pt>
                <c:pt idx="2857">
                  <c:v>59576</c:v>
                </c:pt>
                <c:pt idx="2858">
                  <c:v>59583</c:v>
                </c:pt>
                <c:pt idx="2859">
                  <c:v>59590</c:v>
                </c:pt>
                <c:pt idx="2860">
                  <c:v>59597</c:v>
                </c:pt>
                <c:pt idx="2861">
                  <c:v>59604</c:v>
                </c:pt>
                <c:pt idx="2862">
                  <c:v>59611</c:v>
                </c:pt>
                <c:pt idx="2863">
                  <c:v>59618</c:v>
                </c:pt>
                <c:pt idx="2864">
                  <c:v>59625</c:v>
                </c:pt>
                <c:pt idx="2865">
                  <c:v>59632</c:v>
                </c:pt>
                <c:pt idx="2866">
                  <c:v>59643</c:v>
                </c:pt>
                <c:pt idx="2867">
                  <c:v>59646</c:v>
                </c:pt>
                <c:pt idx="2868">
                  <c:v>59653</c:v>
                </c:pt>
                <c:pt idx="2869">
                  <c:v>59660</c:v>
                </c:pt>
                <c:pt idx="2870">
                  <c:v>59667</c:v>
                </c:pt>
                <c:pt idx="2871">
                  <c:v>59674</c:v>
                </c:pt>
                <c:pt idx="2872">
                  <c:v>59681</c:v>
                </c:pt>
                <c:pt idx="2873">
                  <c:v>59688</c:v>
                </c:pt>
                <c:pt idx="2874">
                  <c:v>59695</c:v>
                </c:pt>
                <c:pt idx="2875">
                  <c:v>59702</c:v>
                </c:pt>
                <c:pt idx="2876">
                  <c:v>59709</c:v>
                </c:pt>
                <c:pt idx="2877">
                  <c:v>59716</c:v>
                </c:pt>
                <c:pt idx="2878">
                  <c:v>59723</c:v>
                </c:pt>
                <c:pt idx="2879">
                  <c:v>59730</c:v>
                </c:pt>
                <c:pt idx="2880">
                  <c:v>59737</c:v>
                </c:pt>
                <c:pt idx="2881">
                  <c:v>59744</c:v>
                </c:pt>
                <c:pt idx="2882">
                  <c:v>59751</c:v>
                </c:pt>
                <c:pt idx="2883">
                  <c:v>59758</c:v>
                </c:pt>
                <c:pt idx="2884">
                  <c:v>59765</c:v>
                </c:pt>
                <c:pt idx="2885">
                  <c:v>59772</c:v>
                </c:pt>
                <c:pt idx="2886">
                  <c:v>59779</c:v>
                </c:pt>
                <c:pt idx="2887">
                  <c:v>59786</c:v>
                </c:pt>
                <c:pt idx="2888">
                  <c:v>59793</c:v>
                </c:pt>
                <c:pt idx="2889">
                  <c:v>59800</c:v>
                </c:pt>
                <c:pt idx="2890">
                  <c:v>59807</c:v>
                </c:pt>
                <c:pt idx="2891">
                  <c:v>59814</c:v>
                </c:pt>
                <c:pt idx="2892">
                  <c:v>59821</c:v>
                </c:pt>
                <c:pt idx="2893">
                  <c:v>59828</c:v>
                </c:pt>
                <c:pt idx="2894">
                  <c:v>59835</c:v>
                </c:pt>
                <c:pt idx="2895">
                  <c:v>59842</c:v>
                </c:pt>
                <c:pt idx="2896">
                  <c:v>59849</c:v>
                </c:pt>
                <c:pt idx="2897">
                  <c:v>59856</c:v>
                </c:pt>
                <c:pt idx="2898">
                  <c:v>59863</c:v>
                </c:pt>
                <c:pt idx="2899">
                  <c:v>59870</c:v>
                </c:pt>
                <c:pt idx="2900">
                  <c:v>59877</c:v>
                </c:pt>
                <c:pt idx="2901">
                  <c:v>59884</c:v>
                </c:pt>
                <c:pt idx="2902">
                  <c:v>59891</c:v>
                </c:pt>
                <c:pt idx="2903">
                  <c:v>59901</c:v>
                </c:pt>
                <c:pt idx="2904">
                  <c:v>59908</c:v>
                </c:pt>
                <c:pt idx="2905">
                  <c:v>59915</c:v>
                </c:pt>
                <c:pt idx="2906">
                  <c:v>59922</c:v>
                </c:pt>
                <c:pt idx="2907">
                  <c:v>59929</c:v>
                </c:pt>
                <c:pt idx="2908">
                  <c:v>59936</c:v>
                </c:pt>
                <c:pt idx="2909">
                  <c:v>59943</c:v>
                </c:pt>
                <c:pt idx="2910">
                  <c:v>59950</c:v>
                </c:pt>
                <c:pt idx="2911">
                  <c:v>59957</c:v>
                </c:pt>
                <c:pt idx="2912">
                  <c:v>59964</c:v>
                </c:pt>
                <c:pt idx="2913">
                  <c:v>59971</c:v>
                </c:pt>
                <c:pt idx="2914">
                  <c:v>59978</c:v>
                </c:pt>
                <c:pt idx="2915">
                  <c:v>59985</c:v>
                </c:pt>
                <c:pt idx="2916">
                  <c:v>59992</c:v>
                </c:pt>
                <c:pt idx="2917">
                  <c:v>60001</c:v>
                </c:pt>
                <c:pt idx="2918">
                  <c:v>60006</c:v>
                </c:pt>
                <c:pt idx="2919">
                  <c:v>60013</c:v>
                </c:pt>
                <c:pt idx="2920">
                  <c:v>60020</c:v>
                </c:pt>
                <c:pt idx="2921">
                  <c:v>60028</c:v>
                </c:pt>
                <c:pt idx="2922">
                  <c:v>60035</c:v>
                </c:pt>
                <c:pt idx="2923">
                  <c:v>60042</c:v>
                </c:pt>
                <c:pt idx="2924">
                  <c:v>60049</c:v>
                </c:pt>
                <c:pt idx="2925">
                  <c:v>60056</c:v>
                </c:pt>
                <c:pt idx="2926">
                  <c:v>60063</c:v>
                </c:pt>
                <c:pt idx="2927">
                  <c:v>60070</c:v>
                </c:pt>
                <c:pt idx="2928">
                  <c:v>60077</c:v>
                </c:pt>
                <c:pt idx="2929">
                  <c:v>60084</c:v>
                </c:pt>
                <c:pt idx="2930">
                  <c:v>60091</c:v>
                </c:pt>
                <c:pt idx="2931">
                  <c:v>60098</c:v>
                </c:pt>
                <c:pt idx="2932">
                  <c:v>60105</c:v>
                </c:pt>
                <c:pt idx="2933">
                  <c:v>60112</c:v>
                </c:pt>
                <c:pt idx="2934">
                  <c:v>60119</c:v>
                </c:pt>
                <c:pt idx="2935">
                  <c:v>60126</c:v>
                </c:pt>
                <c:pt idx="2936">
                  <c:v>60133</c:v>
                </c:pt>
                <c:pt idx="2937">
                  <c:v>60140</c:v>
                </c:pt>
                <c:pt idx="2938">
                  <c:v>60147</c:v>
                </c:pt>
                <c:pt idx="2939">
                  <c:v>60154</c:v>
                </c:pt>
                <c:pt idx="2940">
                  <c:v>60161</c:v>
                </c:pt>
                <c:pt idx="2941">
                  <c:v>60168</c:v>
                </c:pt>
                <c:pt idx="2942">
                  <c:v>60175</c:v>
                </c:pt>
                <c:pt idx="2943">
                  <c:v>60182</c:v>
                </c:pt>
                <c:pt idx="2944">
                  <c:v>60189</c:v>
                </c:pt>
                <c:pt idx="2945">
                  <c:v>60196</c:v>
                </c:pt>
                <c:pt idx="2946">
                  <c:v>60203</c:v>
                </c:pt>
                <c:pt idx="2947">
                  <c:v>60210</c:v>
                </c:pt>
                <c:pt idx="2948">
                  <c:v>60217</c:v>
                </c:pt>
                <c:pt idx="2949">
                  <c:v>60224</c:v>
                </c:pt>
                <c:pt idx="2950">
                  <c:v>60231</c:v>
                </c:pt>
                <c:pt idx="2951">
                  <c:v>60238</c:v>
                </c:pt>
                <c:pt idx="2952">
                  <c:v>60245</c:v>
                </c:pt>
                <c:pt idx="2953">
                  <c:v>60252</c:v>
                </c:pt>
                <c:pt idx="2954">
                  <c:v>60259</c:v>
                </c:pt>
                <c:pt idx="2955">
                  <c:v>60267</c:v>
                </c:pt>
                <c:pt idx="2956">
                  <c:v>60274</c:v>
                </c:pt>
                <c:pt idx="2957">
                  <c:v>60281</c:v>
                </c:pt>
                <c:pt idx="2958">
                  <c:v>60288</c:v>
                </c:pt>
                <c:pt idx="2959">
                  <c:v>60295</c:v>
                </c:pt>
                <c:pt idx="2960">
                  <c:v>60302</c:v>
                </c:pt>
                <c:pt idx="2961">
                  <c:v>60309</c:v>
                </c:pt>
                <c:pt idx="2962">
                  <c:v>60316</c:v>
                </c:pt>
                <c:pt idx="2963">
                  <c:v>60323</c:v>
                </c:pt>
                <c:pt idx="2964">
                  <c:v>60330</c:v>
                </c:pt>
                <c:pt idx="2965">
                  <c:v>60337</c:v>
                </c:pt>
                <c:pt idx="2966">
                  <c:v>60344</c:v>
                </c:pt>
                <c:pt idx="2967">
                  <c:v>60351</c:v>
                </c:pt>
                <c:pt idx="2968">
                  <c:v>60359</c:v>
                </c:pt>
                <c:pt idx="2969">
                  <c:v>60366</c:v>
                </c:pt>
                <c:pt idx="2970">
                  <c:v>60373</c:v>
                </c:pt>
                <c:pt idx="2971">
                  <c:v>60380</c:v>
                </c:pt>
                <c:pt idx="2972">
                  <c:v>60387</c:v>
                </c:pt>
                <c:pt idx="2973">
                  <c:v>60394</c:v>
                </c:pt>
                <c:pt idx="2974">
                  <c:v>60401</c:v>
                </c:pt>
                <c:pt idx="2975">
                  <c:v>60408</c:v>
                </c:pt>
                <c:pt idx="2976">
                  <c:v>60415</c:v>
                </c:pt>
                <c:pt idx="2977">
                  <c:v>60422</c:v>
                </c:pt>
                <c:pt idx="2978">
                  <c:v>60429</c:v>
                </c:pt>
                <c:pt idx="2979">
                  <c:v>60436</c:v>
                </c:pt>
                <c:pt idx="2980">
                  <c:v>60443</c:v>
                </c:pt>
                <c:pt idx="2981">
                  <c:v>60450</c:v>
                </c:pt>
                <c:pt idx="2982">
                  <c:v>60457</c:v>
                </c:pt>
                <c:pt idx="2983">
                  <c:v>60464</c:v>
                </c:pt>
                <c:pt idx="2984">
                  <c:v>60471</c:v>
                </c:pt>
                <c:pt idx="2985">
                  <c:v>60478</c:v>
                </c:pt>
                <c:pt idx="2986">
                  <c:v>60485</c:v>
                </c:pt>
                <c:pt idx="2987">
                  <c:v>60492</c:v>
                </c:pt>
                <c:pt idx="2988">
                  <c:v>60499</c:v>
                </c:pt>
                <c:pt idx="2989">
                  <c:v>60506</c:v>
                </c:pt>
                <c:pt idx="2990">
                  <c:v>60513</c:v>
                </c:pt>
                <c:pt idx="2991">
                  <c:v>60520</c:v>
                </c:pt>
                <c:pt idx="2992">
                  <c:v>60527</c:v>
                </c:pt>
                <c:pt idx="2993">
                  <c:v>60534</c:v>
                </c:pt>
                <c:pt idx="2994">
                  <c:v>60541</c:v>
                </c:pt>
                <c:pt idx="2995">
                  <c:v>60548</c:v>
                </c:pt>
                <c:pt idx="2996">
                  <c:v>60555</c:v>
                </c:pt>
                <c:pt idx="2997">
                  <c:v>60562</c:v>
                </c:pt>
                <c:pt idx="2998">
                  <c:v>60569</c:v>
                </c:pt>
                <c:pt idx="2999">
                  <c:v>60576</c:v>
                </c:pt>
                <c:pt idx="3000">
                  <c:v>60583</c:v>
                </c:pt>
                <c:pt idx="3001">
                  <c:v>60590</c:v>
                </c:pt>
                <c:pt idx="3002">
                  <c:v>60597</c:v>
                </c:pt>
                <c:pt idx="3003">
                  <c:v>60604</c:v>
                </c:pt>
                <c:pt idx="3004">
                  <c:v>60611</c:v>
                </c:pt>
                <c:pt idx="3005">
                  <c:v>60618</c:v>
                </c:pt>
                <c:pt idx="3006">
                  <c:v>60625</c:v>
                </c:pt>
                <c:pt idx="3007">
                  <c:v>60632</c:v>
                </c:pt>
                <c:pt idx="3008">
                  <c:v>60639</c:v>
                </c:pt>
                <c:pt idx="3009">
                  <c:v>60646</c:v>
                </c:pt>
                <c:pt idx="3010">
                  <c:v>60653</c:v>
                </c:pt>
                <c:pt idx="3011">
                  <c:v>60660</c:v>
                </c:pt>
                <c:pt idx="3012">
                  <c:v>60667</c:v>
                </c:pt>
                <c:pt idx="3013">
                  <c:v>60674</c:v>
                </c:pt>
                <c:pt idx="3014">
                  <c:v>60681</c:v>
                </c:pt>
                <c:pt idx="3015">
                  <c:v>60688</c:v>
                </c:pt>
                <c:pt idx="3016">
                  <c:v>60695</c:v>
                </c:pt>
                <c:pt idx="3017">
                  <c:v>60702</c:v>
                </c:pt>
                <c:pt idx="3018">
                  <c:v>60709</c:v>
                </c:pt>
                <c:pt idx="3019">
                  <c:v>60716</c:v>
                </c:pt>
                <c:pt idx="3020">
                  <c:v>60723</c:v>
                </c:pt>
                <c:pt idx="3021">
                  <c:v>60730</c:v>
                </c:pt>
                <c:pt idx="3022">
                  <c:v>60737</c:v>
                </c:pt>
                <c:pt idx="3023">
                  <c:v>60744</c:v>
                </c:pt>
                <c:pt idx="3024">
                  <c:v>60751</c:v>
                </c:pt>
                <c:pt idx="3025">
                  <c:v>60758</c:v>
                </c:pt>
                <c:pt idx="3026">
                  <c:v>60765</c:v>
                </c:pt>
                <c:pt idx="3027">
                  <c:v>60772</c:v>
                </c:pt>
                <c:pt idx="3028">
                  <c:v>60779</c:v>
                </c:pt>
                <c:pt idx="3029">
                  <c:v>60786</c:v>
                </c:pt>
                <c:pt idx="3030">
                  <c:v>60793</c:v>
                </c:pt>
                <c:pt idx="3031">
                  <c:v>60800</c:v>
                </c:pt>
                <c:pt idx="3032">
                  <c:v>60807</c:v>
                </c:pt>
                <c:pt idx="3033">
                  <c:v>60814</c:v>
                </c:pt>
                <c:pt idx="3034">
                  <c:v>60821</c:v>
                </c:pt>
                <c:pt idx="3035">
                  <c:v>60828</c:v>
                </c:pt>
                <c:pt idx="3036">
                  <c:v>60835</c:v>
                </c:pt>
                <c:pt idx="3037">
                  <c:v>60842</c:v>
                </c:pt>
                <c:pt idx="3038">
                  <c:v>60849</c:v>
                </c:pt>
                <c:pt idx="3039">
                  <c:v>60856</c:v>
                </c:pt>
                <c:pt idx="3040">
                  <c:v>60863</c:v>
                </c:pt>
                <c:pt idx="3041">
                  <c:v>60870</c:v>
                </c:pt>
                <c:pt idx="3042">
                  <c:v>60877</c:v>
                </c:pt>
                <c:pt idx="3043">
                  <c:v>60884</c:v>
                </c:pt>
                <c:pt idx="3044">
                  <c:v>60891</c:v>
                </c:pt>
                <c:pt idx="3045">
                  <c:v>60898</c:v>
                </c:pt>
                <c:pt idx="3046">
                  <c:v>60905</c:v>
                </c:pt>
                <c:pt idx="3047">
                  <c:v>60912</c:v>
                </c:pt>
                <c:pt idx="3048">
                  <c:v>60919</c:v>
                </c:pt>
                <c:pt idx="3049">
                  <c:v>60926</c:v>
                </c:pt>
                <c:pt idx="3050">
                  <c:v>60933</c:v>
                </c:pt>
                <c:pt idx="3051">
                  <c:v>60940</c:v>
                </c:pt>
                <c:pt idx="3052">
                  <c:v>60947</c:v>
                </c:pt>
                <c:pt idx="3053">
                  <c:v>60954</c:v>
                </c:pt>
                <c:pt idx="3054">
                  <c:v>60961</c:v>
                </c:pt>
                <c:pt idx="3055">
                  <c:v>60968</c:v>
                </c:pt>
                <c:pt idx="3056">
                  <c:v>60975</c:v>
                </c:pt>
                <c:pt idx="3057">
                  <c:v>60982</c:v>
                </c:pt>
                <c:pt idx="3058">
                  <c:v>60989</c:v>
                </c:pt>
                <c:pt idx="3059">
                  <c:v>60996</c:v>
                </c:pt>
                <c:pt idx="3060">
                  <c:v>61003</c:v>
                </c:pt>
                <c:pt idx="3061">
                  <c:v>61010</c:v>
                </c:pt>
                <c:pt idx="3062">
                  <c:v>61017</c:v>
                </c:pt>
                <c:pt idx="3063">
                  <c:v>61024</c:v>
                </c:pt>
                <c:pt idx="3064">
                  <c:v>61031</c:v>
                </c:pt>
                <c:pt idx="3065">
                  <c:v>61038</c:v>
                </c:pt>
                <c:pt idx="3066">
                  <c:v>61045</c:v>
                </c:pt>
                <c:pt idx="3067">
                  <c:v>61052</c:v>
                </c:pt>
                <c:pt idx="3068">
                  <c:v>61059</c:v>
                </c:pt>
                <c:pt idx="3069">
                  <c:v>61066</c:v>
                </c:pt>
                <c:pt idx="3070">
                  <c:v>61073</c:v>
                </c:pt>
                <c:pt idx="3071">
                  <c:v>61080</c:v>
                </c:pt>
                <c:pt idx="3072">
                  <c:v>61087</c:v>
                </c:pt>
                <c:pt idx="3073">
                  <c:v>61094</c:v>
                </c:pt>
                <c:pt idx="3074">
                  <c:v>61101</c:v>
                </c:pt>
                <c:pt idx="3075">
                  <c:v>61108</c:v>
                </c:pt>
                <c:pt idx="3076">
                  <c:v>61115</c:v>
                </c:pt>
                <c:pt idx="3077">
                  <c:v>61122</c:v>
                </c:pt>
                <c:pt idx="3078">
                  <c:v>61129</c:v>
                </c:pt>
                <c:pt idx="3079">
                  <c:v>61136</c:v>
                </c:pt>
                <c:pt idx="3080">
                  <c:v>61143</c:v>
                </c:pt>
                <c:pt idx="3081">
                  <c:v>61150</c:v>
                </c:pt>
                <c:pt idx="3082">
                  <c:v>61157</c:v>
                </c:pt>
                <c:pt idx="3083">
                  <c:v>61164</c:v>
                </c:pt>
                <c:pt idx="3084">
                  <c:v>61171</c:v>
                </c:pt>
                <c:pt idx="3085">
                  <c:v>61178</c:v>
                </c:pt>
                <c:pt idx="3086">
                  <c:v>61185</c:v>
                </c:pt>
                <c:pt idx="3087">
                  <c:v>61192</c:v>
                </c:pt>
                <c:pt idx="3088">
                  <c:v>61199</c:v>
                </c:pt>
                <c:pt idx="3089">
                  <c:v>61206</c:v>
                </c:pt>
                <c:pt idx="3090">
                  <c:v>61213</c:v>
                </c:pt>
                <c:pt idx="3091">
                  <c:v>61220</c:v>
                </c:pt>
                <c:pt idx="3092">
                  <c:v>61227</c:v>
                </c:pt>
                <c:pt idx="3093">
                  <c:v>61234</c:v>
                </c:pt>
                <c:pt idx="3094">
                  <c:v>61241</c:v>
                </c:pt>
                <c:pt idx="3095">
                  <c:v>61248</c:v>
                </c:pt>
                <c:pt idx="3096">
                  <c:v>61255</c:v>
                </c:pt>
                <c:pt idx="3097">
                  <c:v>61262</c:v>
                </c:pt>
                <c:pt idx="3098">
                  <c:v>61269</c:v>
                </c:pt>
                <c:pt idx="3099">
                  <c:v>61276</c:v>
                </c:pt>
                <c:pt idx="3100">
                  <c:v>61283</c:v>
                </c:pt>
                <c:pt idx="3101">
                  <c:v>61290</c:v>
                </c:pt>
                <c:pt idx="3102">
                  <c:v>61297</c:v>
                </c:pt>
                <c:pt idx="3103">
                  <c:v>61304</c:v>
                </c:pt>
                <c:pt idx="3104">
                  <c:v>61311</c:v>
                </c:pt>
                <c:pt idx="3105">
                  <c:v>61318</c:v>
                </c:pt>
                <c:pt idx="3106">
                  <c:v>61325</c:v>
                </c:pt>
                <c:pt idx="3107">
                  <c:v>61332</c:v>
                </c:pt>
                <c:pt idx="3108">
                  <c:v>61339</c:v>
                </c:pt>
                <c:pt idx="3109">
                  <c:v>61346</c:v>
                </c:pt>
                <c:pt idx="3110">
                  <c:v>61353</c:v>
                </c:pt>
                <c:pt idx="3111">
                  <c:v>61360</c:v>
                </c:pt>
                <c:pt idx="3112">
                  <c:v>61367</c:v>
                </c:pt>
                <c:pt idx="3113">
                  <c:v>61374</c:v>
                </c:pt>
                <c:pt idx="3114">
                  <c:v>61381</c:v>
                </c:pt>
                <c:pt idx="3115">
                  <c:v>61388</c:v>
                </c:pt>
                <c:pt idx="3116">
                  <c:v>61395</c:v>
                </c:pt>
                <c:pt idx="3117">
                  <c:v>61402</c:v>
                </c:pt>
                <c:pt idx="3118">
                  <c:v>61409</c:v>
                </c:pt>
                <c:pt idx="3119">
                  <c:v>61416</c:v>
                </c:pt>
                <c:pt idx="3120">
                  <c:v>61423</c:v>
                </c:pt>
                <c:pt idx="3121">
                  <c:v>61430</c:v>
                </c:pt>
                <c:pt idx="3122">
                  <c:v>61437</c:v>
                </c:pt>
                <c:pt idx="3123">
                  <c:v>61444</c:v>
                </c:pt>
                <c:pt idx="3124">
                  <c:v>61451</c:v>
                </c:pt>
                <c:pt idx="3125">
                  <c:v>61458</c:v>
                </c:pt>
                <c:pt idx="3126">
                  <c:v>61465</c:v>
                </c:pt>
                <c:pt idx="3127">
                  <c:v>61472</c:v>
                </c:pt>
                <c:pt idx="3128">
                  <c:v>61479</c:v>
                </c:pt>
                <c:pt idx="3129">
                  <c:v>61487</c:v>
                </c:pt>
                <c:pt idx="3130">
                  <c:v>61494</c:v>
                </c:pt>
                <c:pt idx="3131">
                  <c:v>61501</c:v>
                </c:pt>
                <c:pt idx="3132">
                  <c:v>61508</c:v>
                </c:pt>
                <c:pt idx="3133">
                  <c:v>61515</c:v>
                </c:pt>
                <c:pt idx="3134">
                  <c:v>61522</c:v>
                </c:pt>
                <c:pt idx="3135">
                  <c:v>61529</c:v>
                </c:pt>
                <c:pt idx="3136">
                  <c:v>61536</c:v>
                </c:pt>
                <c:pt idx="3137">
                  <c:v>61543</c:v>
                </c:pt>
                <c:pt idx="3138">
                  <c:v>61550</c:v>
                </c:pt>
                <c:pt idx="3139">
                  <c:v>61557</c:v>
                </c:pt>
                <c:pt idx="3140">
                  <c:v>61564</c:v>
                </c:pt>
                <c:pt idx="3141">
                  <c:v>61571</c:v>
                </c:pt>
                <c:pt idx="3142">
                  <c:v>61578</c:v>
                </c:pt>
                <c:pt idx="3143">
                  <c:v>61585</c:v>
                </c:pt>
                <c:pt idx="3144">
                  <c:v>61592</c:v>
                </c:pt>
                <c:pt idx="3145">
                  <c:v>61599</c:v>
                </c:pt>
                <c:pt idx="3146">
                  <c:v>61606</c:v>
                </c:pt>
                <c:pt idx="3147">
                  <c:v>61613</c:v>
                </c:pt>
                <c:pt idx="3148">
                  <c:v>61620</c:v>
                </c:pt>
                <c:pt idx="3149">
                  <c:v>61627</c:v>
                </c:pt>
                <c:pt idx="3150">
                  <c:v>61634</c:v>
                </c:pt>
                <c:pt idx="3151">
                  <c:v>61641</c:v>
                </c:pt>
                <c:pt idx="3152">
                  <c:v>61648</c:v>
                </c:pt>
                <c:pt idx="3153">
                  <c:v>61655</c:v>
                </c:pt>
                <c:pt idx="3154">
                  <c:v>61662</c:v>
                </c:pt>
                <c:pt idx="3155">
                  <c:v>61669</c:v>
                </c:pt>
                <c:pt idx="3156">
                  <c:v>61676</c:v>
                </c:pt>
                <c:pt idx="3157">
                  <c:v>61683</c:v>
                </c:pt>
                <c:pt idx="3158">
                  <c:v>61690</c:v>
                </c:pt>
                <c:pt idx="3159">
                  <c:v>61697</c:v>
                </c:pt>
                <c:pt idx="3160">
                  <c:v>61704</c:v>
                </c:pt>
                <c:pt idx="3161">
                  <c:v>61711</c:v>
                </c:pt>
                <c:pt idx="3162">
                  <c:v>61718</c:v>
                </c:pt>
                <c:pt idx="3163">
                  <c:v>61728</c:v>
                </c:pt>
                <c:pt idx="3164">
                  <c:v>61735</c:v>
                </c:pt>
                <c:pt idx="3165">
                  <c:v>61742</c:v>
                </c:pt>
                <c:pt idx="3166">
                  <c:v>61749</c:v>
                </c:pt>
                <c:pt idx="3167">
                  <c:v>61756</c:v>
                </c:pt>
                <c:pt idx="3168">
                  <c:v>61763</c:v>
                </c:pt>
                <c:pt idx="3169">
                  <c:v>61770</c:v>
                </c:pt>
                <c:pt idx="3170">
                  <c:v>61777</c:v>
                </c:pt>
                <c:pt idx="3171">
                  <c:v>61784</c:v>
                </c:pt>
                <c:pt idx="3172">
                  <c:v>61791</c:v>
                </c:pt>
                <c:pt idx="3173">
                  <c:v>61798</c:v>
                </c:pt>
                <c:pt idx="3174">
                  <c:v>61805</c:v>
                </c:pt>
                <c:pt idx="3175">
                  <c:v>61812</c:v>
                </c:pt>
                <c:pt idx="3176">
                  <c:v>61819</c:v>
                </c:pt>
                <c:pt idx="3177">
                  <c:v>61826</c:v>
                </c:pt>
                <c:pt idx="3178">
                  <c:v>61835</c:v>
                </c:pt>
                <c:pt idx="3179">
                  <c:v>61840</c:v>
                </c:pt>
                <c:pt idx="3180">
                  <c:v>61847</c:v>
                </c:pt>
                <c:pt idx="3181">
                  <c:v>61854</c:v>
                </c:pt>
                <c:pt idx="3182">
                  <c:v>61861</c:v>
                </c:pt>
                <c:pt idx="3183">
                  <c:v>61868</c:v>
                </c:pt>
                <c:pt idx="3184">
                  <c:v>61875</c:v>
                </c:pt>
                <c:pt idx="3185">
                  <c:v>61882</c:v>
                </c:pt>
                <c:pt idx="3186">
                  <c:v>61889</c:v>
                </c:pt>
                <c:pt idx="3187">
                  <c:v>61896</c:v>
                </c:pt>
                <c:pt idx="3188">
                  <c:v>61903</c:v>
                </c:pt>
                <c:pt idx="3189">
                  <c:v>61910</c:v>
                </c:pt>
                <c:pt idx="3190">
                  <c:v>61917</c:v>
                </c:pt>
                <c:pt idx="3191">
                  <c:v>61924</c:v>
                </c:pt>
                <c:pt idx="3192">
                  <c:v>61931</c:v>
                </c:pt>
                <c:pt idx="3193">
                  <c:v>61938</c:v>
                </c:pt>
                <c:pt idx="3194">
                  <c:v>61945</c:v>
                </c:pt>
                <c:pt idx="3195">
                  <c:v>61952</c:v>
                </c:pt>
                <c:pt idx="3196">
                  <c:v>61959</c:v>
                </c:pt>
                <c:pt idx="3197">
                  <c:v>61966</c:v>
                </c:pt>
                <c:pt idx="3198">
                  <c:v>61973</c:v>
                </c:pt>
                <c:pt idx="3199">
                  <c:v>61980</c:v>
                </c:pt>
                <c:pt idx="3200">
                  <c:v>61987</c:v>
                </c:pt>
                <c:pt idx="3201">
                  <c:v>61994</c:v>
                </c:pt>
                <c:pt idx="3202">
                  <c:v>62001</c:v>
                </c:pt>
                <c:pt idx="3203">
                  <c:v>62008</c:v>
                </c:pt>
                <c:pt idx="3204">
                  <c:v>62015</c:v>
                </c:pt>
                <c:pt idx="3205">
                  <c:v>62022</c:v>
                </c:pt>
                <c:pt idx="3206">
                  <c:v>62029</c:v>
                </c:pt>
                <c:pt idx="3207">
                  <c:v>62036</c:v>
                </c:pt>
                <c:pt idx="3208">
                  <c:v>62043</c:v>
                </c:pt>
                <c:pt idx="3209">
                  <c:v>62050</c:v>
                </c:pt>
                <c:pt idx="3210">
                  <c:v>62057</c:v>
                </c:pt>
                <c:pt idx="3211">
                  <c:v>62064</c:v>
                </c:pt>
                <c:pt idx="3212">
                  <c:v>62071</c:v>
                </c:pt>
                <c:pt idx="3213">
                  <c:v>62078</c:v>
                </c:pt>
                <c:pt idx="3214">
                  <c:v>62085</c:v>
                </c:pt>
                <c:pt idx="3215">
                  <c:v>62093</c:v>
                </c:pt>
                <c:pt idx="3216">
                  <c:v>62100</c:v>
                </c:pt>
                <c:pt idx="3217">
                  <c:v>62107</c:v>
                </c:pt>
                <c:pt idx="3218">
                  <c:v>62114</c:v>
                </c:pt>
                <c:pt idx="3219">
                  <c:v>62121</c:v>
                </c:pt>
                <c:pt idx="3220">
                  <c:v>62128</c:v>
                </c:pt>
                <c:pt idx="3221">
                  <c:v>62135</c:v>
                </c:pt>
                <c:pt idx="3222">
                  <c:v>62142</c:v>
                </c:pt>
                <c:pt idx="3223">
                  <c:v>62149</c:v>
                </c:pt>
                <c:pt idx="3224">
                  <c:v>62156</c:v>
                </c:pt>
                <c:pt idx="3225">
                  <c:v>62163</c:v>
                </c:pt>
                <c:pt idx="3226">
                  <c:v>62170</c:v>
                </c:pt>
                <c:pt idx="3227">
                  <c:v>62177</c:v>
                </c:pt>
                <c:pt idx="3228">
                  <c:v>62186</c:v>
                </c:pt>
                <c:pt idx="3229">
                  <c:v>62193</c:v>
                </c:pt>
                <c:pt idx="3230">
                  <c:v>62200</c:v>
                </c:pt>
                <c:pt idx="3231">
                  <c:v>62207</c:v>
                </c:pt>
                <c:pt idx="3232">
                  <c:v>62215</c:v>
                </c:pt>
                <c:pt idx="3233">
                  <c:v>62221</c:v>
                </c:pt>
                <c:pt idx="3234">
                  <c:v>62228</c:v>
                </c:pt>
                <c:pt idx="3235">
                  <c:v>62235</c:v>
                </c:pt>
                <c:pt idx="3236">
                  <c:v>62242</c:v>
                </c:pt>
                <c:pt idx="3237">
                  <c:v>62249</c:v>
                </c:pt>
                <c:pt idx="3238">
                  <c:v>62256</c:v>
                </c:pt>
                <c:pt idx="3239">
                  <c:v>62263</c:v>
                </c:pt>
                <c:pt idx="3240">
                  <c:v>62270</c:v>
                </c:pt>
                <c:pt idx="3241">
                  <c:v>62277</c:v>
                </c:pt>
                <c:pt idx="3242">
                  <c:v>62284</c:v>
                </c:pt>
                <c:pt idx="3243">
                  <c:v>62291</c:v>
                </c:pt>
                <c:pt idx="3244">
                  <c:v>62298</c:v>
                </c:pt>
                <c:pt idx="3245">
                  <c:v>62305</c:v>
                </c:pt>
                <c:pt idx="3246">
                  <c:v>62312</c:v>
                </c:pt>
                <c:pt idx="3247">
                  <c:v>62319</c:v>
                </c:pt>
                <c:pt idx="3248">
                  <c:v>62326</c:v>
                </c:pt>
                <c:pt idx="3249">
                  <c:v>62333</c:v>
                </c:pt>
                <c:pt idx="3250">
                  <c:v>62340</c:v>
                </c:pt>
                <c:pt idx="3251">
                  <c:v>62347</c:v>
                </c:pt>
                <c:pt idx="3252">
                  <c:v>62354</c:v>
                </c:pt>
                <c:pt idx="3253">
                  <c:v>62361</c:v>
                </c:pt>
                <c:pt idx="3254">
                  <c:v>62368</c:v>
                </c:pt>
                <c:pt idx="3255">
                  <c:v>62375</c:v>
                </c:pt>
                <c:pt idx="3256">
                  <c:v>62382</c:v>
                </c:pt>
                <c:pt idx="3257">
                  <c:v>62389</c:v>
                </c:pt>
                <c:pt idx="3258">
                  <c:v>62396</c:v>
                </c:pt>
                <c:pt idx="3259">
                  <c:v>62403</c:v>
                </c:pt>
                <c:pt idx="3260">
                  <c:v>62410</c:v>
                </c:pt>
                <c:pt idx="3261">
                  <c:v>62417</c:v>
                </c:pt>
                <c:pt idx="3262">
                  <c:v>62424</c:v>
                </c:pt>
                <c:pt idx="3263">
                  <c:v>62431</c:v>
                </c:pt>
                <c:pt idx="3264">
                  <c:v>62438</c:v>
                </c:pt>
                <c:pt idx="3265">
                  <c:v>62445</c:v>
                </c:pt>
                <c:pt idx="3266">
                  <c:v>62456</c:v>
                </c:pt>
                <c:pt idx="3267">
                  <c:v>62460</c:v>
                </c:pt>
                <c:pt idx="3268">
                  <c:v>62466</c:v>
                </c:pt>
                <c:pt idx="3269">
                  <c:v>62473</c:v>
                </c:pt>
                <c:pt idx="3270">
                  <c:v>62480</c:v>
                </c:pt>
                <c:pt idx="3271">
                  <c:v>62487</c:v>
                </c:pt>
                <c:pt idx="3272">
                  <c:v>62494</c:v>
                </c:pt>
                <c:pt idx="3273">
                  <c:v>62501</c:v>
                </c:pt>
                <c:pt idx="3274">
                  <c:v>62508</c:v>
                </c:pt>
                <c:pt idx="3275">
                  <c:v>62515</c:v>
                </c:pt>
                <c:pt idx="3276">
                  <c:v>62522</c:v>
                </c:pt>
                <c:pt idx="3277">
                  <c:v>62529</c:v>
                </c:pt>
                <c:pt idx="3278">
                  <c:v>62536</c:v>
                </c:pt>
                <c:pt idx="3279">
                  <c:v>62543</c:v>
                </c:pt>
                <c:pt idx="3280">
                  <c:v>62550</c:v>
                </c:pt>
                <c:pt idx="3281">
                  <c:v>62557</c:v>
                </c:pt>
                <c:pt idx="3282">
                  <c:v>62564</c:v>
                </c:pt>
                <c:pt idx="3283">
                  <c:v>62571</c:v>
                </c:pt>
                <c:pt idx="3284">
                  <c:v>62578</c:v>
                </c:pt>
                <c:pt idx="3285">
                  <c:v>62585</c:v>
                </c:pt>
                <c:pt idx="3286">
                  <c:v>62592</c:v>
                </c:pt>
                <c:pt idx="3287">
                  <c:v>62599</c:v>
                </c:pt>
                <c:pt idx="3288">
                  <c:v>62606</c:v>
                </c:pt>
                <c:pt idx="3289">
                  <c:v>62613</c:v>
                </c:pt>
                <c:pt idx="3290">
                  <c:v>62620</c:v>
                </c:pt>
                <c:pt idx="3291">
                  <c:v>62627</c:v>
                </c:pt>
                <c:pt idx="3292">
                  <c:v>62634</c:v>
                </c:pt>
                <c:pt idx="3293">
                  <c:v>62641</c:v>
                </c:pt>
                <c:pt idx="3294">
                  <c:v>62648</c:v>
                </c:pt>
                <c:pt idx="3295">
                  <c:v>62655</c:v>
                </c:pt>
                <c:pt idx="3296">
                  <c:v>62662</c:v>
                </c:pt>
                <c:pt idx="3297">
                  <c:v>62669</c:v>
                </c:pt>
                <c:pt idx="3298">
                  <c:v>62676</c:v>
                </c:pt>
                <c:pt idx="3299">
                  <c:v>62683</c:v>
                </c:pt>
                <c:pt idx="3300">
                  <c:v>62690</c:v>
                </c:pt>
                <c:pt idx="3301">
                  <c:v>62697</c:v>
                </c:pt>
                <c:pt idx="3302">
                  <c:v>62704</c:v>
                </c:pt>
                <c:pt idx="3303">
                  <c:v>62711</c:v>
                </c:pt>
                <c:pt idx="3304">
                  <c:v>62718</c:v>
                </c:pt>
                <c:pt idx="3305">
                  <c:v>62725</c:v>
                </c:pt>
                <c:pt idx="3306">
                  <c:v>62732</c:v>
                </c:pt>
                <c:pt idx="3307">
                  <c:v>62739</c:v>
                </c:pt>
                <c:pt idx="3308">
                  <c:v>62746</c:v>
                </c:pt>
                <c:pt idx="3309">
                  <c:v>62753</c:v>
                </c:pt>
                <c:pt idx="3310">
                  <c:v>62760</c:v>
                </c:pt>
                <c:pt idx="3311">
                  <c:v>62767</c:v>
                </c:pt>
                <c:pt idx="3312">
                  <c:v>62774</c:v>
                </c:pt>
                <c:pt idx="3313">
                  <c:v>62781</c:v>
                </c:pt>
                <c:pt idx="3314">
                  <c:v>62788</c:v>
                </c:pt>
                <c:pt idx="3315">
                  <c:v>62795</c:v>
                </c:pt>
                <c:pt idx="3316">
                  <c:v>62802</c:v>
                </c:pt>
                <c:pt idx="3317">
                  <c:v>62809</c:v>
                </c:pt>
                <c:pt idx="3318">
                  <c:v>62816</c:v>
                </c:pt>
                <c:pt idx="3319">
                  <c:v>62823</c:v>
                </c:pt>
                <c:pt idx="3320">
                  <c:v>62830</c:v>
                </c:pt>
                <c:pt idx="3321">
                  <c:v>62837</c:v>
                </c:pt>
                <c:pt idx="3322">
                  <c:v>62844</c:v>
                </c:pt>
                <c:pt idx="3323">
                  <c:v>62851</c:v>
                </c:pt>
                <c:pt idx="3324">
                  <c:v>62858</c:v>
                </c:pt>
                <c:pt idx="3325">
                  <c:v>62865</c:v>
                </c:pt>
                <c:pt idx="3326">
                  <c:v>62872</c:v>
                </c:pt>
                <c:pt idx="3327">
                  <c:v>62879</c:v>
                </c:pt>
                <c:pt idx="3328">
                  <c:v>62886</c:v>
                </c:pt>
                <c:pt idx="3329">
                  <c:v>62893</c:v>
                </c:pt>
                <c:pt idx="3330">
                  <c:v>62900</c:v>
                </c:pt>
                <c:pt idx="3331">
                  <c:v>62907</c:v>
                </c:pt>
                <c:pt idx="3332">
                  <c:v>62914</c:v>
                </c:pt>
                <c:pt idx="3333">
                  <c:v>62921</c:v>
                </c:pt>
                <c:pt idx="3334">
                  <c:v>62928</c:v>
                </c:pt>
                <c:pt idx="3335">
                  <c:v>62935</c:v>
                </c:pt>
                <c:pt idx="3336">
                  <c:v>62942</c:v>
                </c:pt>
                <c:pt idx="3337">
                  <c:v>62949</c:v>
                </c:pt>
                <c:pt idx="3338">
                  <c:v>62956</c:v>
                </c:pt>
                <c:pt idx="3339">
                  <c:v>62963</c:v>
                </c:pt>
                <c:pt idx="3340">
                  <c:v>62970</c:v>
                </c:pt>
                <c:pt idx="3341">
                  <c:v>62977</c:v>
                </c:pt>
                <c:pt idx="3342">
                  <c:v>62984</c:v>
                </c:pt>
                <c:pt idx="3343">
                  <c:v>62991</c:v>
                </c:pt>
                <c:pt idx="3344">
                  <c:v>62998</c:v>
                </c:pt>
                <c:pt idx="3345">
                  <c:v>63005</c:v>
                </c:pt>
                <c:pt idx="3346">
                  <c:v>63012</c:v>
                </c:pt>
                <c:pt idx="3347">
                  <c:v>63019</c:v>
                </c:pt>
                <c:pt idx="3348">
                  <c:v>63026</c:v>
                </c:pt>
                <c:pt idx="3349">
                  <c:v>63033</c:v>
                </c:pt>
                <c:pt idx="3350">
                  <c:v>63040</c:v>
                </c:pt>
                <c:pt idx="3351">
                  <c:v>63047</c:v>
                </c:pt>
                <c:pt idx="3352">
                  <c:v>63054</c:v>
                </c:pt>
                <c:pt idx="3353">
                  <c:v>63061</c:v>
                </c:pt>
                <c:pt idx="3354">
                  <c:v>63068</c:v>
                </c:pt>
                <c:pt idx="3355">
                  <c:v>63075</c:v>
                </c:pt>
                <c:pt idx="3356">
                  <c:v>63082</c:v>
                </c:pt>
                <c:pt idx="3357">
                  <c:v>63089</c:v>
                </c:pt>
                <c:pt idx="3358">
                  <c:v>63096</c:v>
                </c:pt>
                <c:pt idx="3359">
                  <c:v>63103</c:v>
                </c:pt>
                <c:pt idx="3360">
                  <c:v>63110</c:v>
                </c:pt>
                <c:pt idx="3361">
                  <c:v>63117</c:v>
                </c:pt>
                <c:pt idx="3362">
                  <c:v>63124</c:v>
                </c:pt>
                <c:pt idx="3363">
                  <c:v>63131</c:v>
                </c:pt>
                <c:pt idx="3364">
                  <c:v>63138</c:v>
                </c:pt>
                <c:pt idx="3365">
                  <c:v>63145</c:v>
                </c:pt>
                <c:pt idx="3366">
                  <c:v>63152</c:v>
                </c:pt>
                <c:pt idx="3367">
                  <c:v>63159</c:v>
                </c:pt>
                <c:pt idx="3368">
                  <c:v>63166</c:v>
                </c:pt>
                <c:pt idx="3369">
                  <c:v>63173</c:v>
                </c:pt>
                <c:pt idx="3370">
                  <c:v>63180</c:v>
                </c:pt>
                <c:pt idx="3371">
                  <c:v>63187</c:v>
                </c:pt>
                <c:pt idx="3372">
                  <c:v>63194</c:v>
                </c:pt>
                <c:pt idx="3373">
                  <c:v>63201</c:v>
                </c:pt>
                <c:pt idx="3374">
                  <c:v>63208</c:v>
                </c:pt>
                <c:pt idx="3375">
                  <c:v>63215</c:v>
                </c:pt>
                <c:pt idx="3376">
                  <c:v>63222</c:v>
                </c:pt>
                <c:pt idx="3377">
                  <c:v>63229</c:v>
                </c:pt>
                <c:pt idx="3378">
                  <c:v>63236</c:v>
                </c:pt>
                <c:pt idx="3379">
                  <c:v>63243</c:v>
                </c:pt>
                <c:pt idx="3380">
                  <c:v>63250</c:v>
                </c:pt>
                <c:pt idx="3381">
                  <c:v>63257</c:v>
                </c:pt>
                <c:pt idx="3382">
                  <c:v>63264</c:v>
                </c:pt>
                <c:pt idx="3383">
                  <c:v>63271</c:v>
                </c:pt>
                <c:pt idx="3384">
                  <c:v>63278</c:v>
                </c:pt>
                <c:pt idx="3385">
                  <c:v>63285</c:v>
                </c:pt>
                <c:pt idx="3386">
                  <c:v>63292</c:v>
                </c:pt>
                <c:pt idx="3387">
                  <c:v>63299</c:v>
                </c:pt>
                <c:pt idx="3388">
                  <c:v>63306</c:v>
                </c:pt>
                <c:pt idx="3389">
                  <c:v>63313</c:v>
                </c:pt>
                <c:pt idx="3390">
                  <c:v>63320</c:v>
                </c:pt>
                <c:pt idx="3391">
                  <c:v>63327</c:v>
                </c:pt>
                <c:pt idx="3392">
                  <c:v>63334</c:v>
                </c:pt>
                <c:pt idx="3393">
                  <c:v>63341</c:v>
                </c:pt>
                <c:pt idx="3394">
                  <c:v>63348</c:v>
                </c:pt>
                <c:pt idx="3395">
                  <c:v>63355</c:v>
                </c:pt>
                <c:pt idx="3396">
                  <c:v>63362</c:v>
                </c:pt>
                <c:pt idx="3397">
                  <c:v>63369</c:v>
                </c:pt>
                <c:pt idx="3398">
                  <c:v>63376</c:v>
                </c:pt>
                <c:pt idx="3399">
                  <c:v>63383</c:v>
                </c:pt>
                <c:pt idx="3400">
                  <c:v>63390</c:v>
                </c:pt>
                <c:pt idx="3401">
                  <c:v>63397</c:v>
                </c:pt>
                <c:pt idx="3402">
                  <c:v>63404</c:v>
                </c:pt>
                <c:pt idx="3403">
                  <c:v>63411</c:v>
                </c:pt>
                <c:pt idx="3404">
                  <c:v>63418</c:v>
                </c:pt>
                <c:pt idx="3405">
                  <c:v>63425</c:v>
                </c:pt>
                <c:pt idx="3406">
                  <c:v>63432</c:v>
                </c:pt>
                <c:pt idx="3407">
                  <c:v>63439</c:v>
                </c:pt>
                <c:pt idx="3408">
                  <c:v>63446</c:v>
                </c:pt>
                <c:pt idx="3409">
                  <c:v>63453</c:v>
                </c:pt>
                <c:pt idx="3410">
                  <c:v>63460</c:v>
                </c:pt>
                <c:pt idx="3411">
                  <c:v>63467</c:v>
                </c:pt>
                <c:pt idx="3412">
                  <c:v>63474</c:v>
                </c:pt>
                <c:pt idx="3413">
                  <c:v>63481</c:v>
                </c:pt>
                <c:pt idx="3414">
                  <c:v>63488</c:v>
                </c:pt>
                <c:pt idx="3415">
                  <c:v>63495</c:v>
                </c:pt>
                <c:pt idx="3416">
                  <c:v>63502</c:v>
                </c:pt>
                <c:pt idx="3417">
                  <c:v>63509</c:v>
                </c:pt>
                <c:pt idx="3418">
                  <c:v>63516</c:v>
                </c:pt>
                <c:pt idx="3419">
                  <c:v>63523</c:v>
                </c:pt>
                <c:pt idx="3420">
                  <c:v>63530</c:v>
                </c:pt>
                <c:pt idx="3421">
                  <c:v>63537</c:v>
                </c:pt>
                <c:pt idx="3422">
                  <c:v>63544</c:v>
                </c:pt>
                <c:pt idx="3423">
                  <c:v>63552</c:v>
                </c:pt>
                <c:pt idx="3424">
                  <c:v>63559</c:v>
                </c:pt>
                <c:pt idx="3425">
                  <c:v>63566</c:v>
                </c:pt>
                <c:pt idx="3426">
                  <c:v>63573</c:v>
                </c:pt>
                <c:pt idx="3427">
                  <c:v>63580</c:v>
                </c:pt>
                <c:pt idx="3428">
                  <c:v>63587</c:v>
                </c:pt>
                <c:pt idx="3429">
                  <c:v>63594</c:v>
                </c:pt>
                <c:pt idx="3430">
                  <c:v>63601</c:v>
                </c:pt>
                <c:pt idx="3431">
                  <c:v>63608</c:v>
                </c:pt>
                <c:pt idx="3432">
                  <c:v>63615</c:v>
                </c:pt>
                <c:pt idx="3433">
                  <c:v>63622</c:v>
                </c:pt>
                <c:pt idx="3434">
                  <c:v>63629</c:v>
                </c:pt>
                <c:pt idx="3435">
                  <c:v>63636</c:v>
                </c:pt>
                <c:pt idx="3436">
                  <c:v>63643</c:v>
                </c:pt>
                <c:pt idx="3437">
                  <c:v>63650</c:v>
                </c:pt>
                <c:pt idx="3438">
                  <c:v>63661</c:v>
                </c:pt>
                <c:pt idx="3439">
                  <c:v>63664</c:v>
                </c:pt>
                <c:pt idx="3440">
                  <c:v>63671</c:v>
                </c:pt>
                <c:pt idx="3441">
                  <c:v>63678</c:v>
                </c:pt>
                <c:pt idx="3442">
                  <c:v>63685</c:v>
                </c:pt>
                <c:pt idx="3443">
                  <c:v>63692</c:v>
                </c:pt>
                <c:pt idx="3444">
                  <c:v>63699</c:v>
                </c:pt>
                <c:pt idx="3445">
                  <c:v>63706</c:v>
                </c:pt>
                <c:pt idx="3446">
                  <c:v>63713</c:v>
                </c:pt>
                <c:pt idx="3447">
                  <c:v>63720</c:v>
                </c:pt>
                <c:pt idx="3448">
                  <c:v>63727</c:v>
                </c:pt>
                <c:pt idx="3449">
                  <c:v>63734</c:v>
                </c:pt>
                <c:pt idx="3450">
                  <c:v>63741</c:v>
                </c:pt>
                <c:pt idx="3451">
                  <c:v>63748</c:v>
                </c:pt>
                <c:pt idx="3452">
                  <c:v>63755</c:v>
                </c:pt>
                <c:pt idx="3453">
                  <c:v>63762</c:v>
                </c:pt>
                <c:pt idx="3454">
                  <c:v>63769</c:v>
                </c:pt>
                <c:pt idx="3455">
                  <c:v>63776</c:v>
                </c:pt>
                <c:pt idx="3456">
                  <c:v>63783</c:v>
                </c:pt>
                <c:pt idx="3457">
                  <c:v>63790</c:v>
                </c:pt>
                <c:pt idx="3458">
                  <c:v>63797</c:v>
                </c:pt>
                <c:pt idx="3459">
                  <c:v>63804</c:v>
                </c:pt>
                <c:pt idx="3460">
                  <c:v>63811</c:v>
                </c:pt>
                <c:pt idx="3461">
                  <c:v>63818</c:v>
                </c:pt>
                <c:pt idx="3462">
                  <c:v>63825</c:v>
                </c:pt>
                <c:pt idx="3463">
                  <c:v>63832</c:v>
                </c:pt>
                <c:pt idx="3464">
                  <c:v>63839</c:v>
                </c:pt>
                <c:pt idx="3465">
                  <c:v>63846</c:v>
                </c:pt>
                <c:pt idx="3466">
                  <c:v>63853</c:v>
                </c:pt>
                <c:pt idx="3467">
                  <c:v>63860</c:v>
                </c:pt>
                <c:pt idx="3468">
                  <c:v>63867</c:v>
                </c:pt>
                <c:pt idx="3469">
                  <c:v>63874</c:v>
                </c:pt>
                <c:pt idx="3470">
                  <c:v>63881</c:v>
                </c:pt>
                <c:pt idx="3471">
                  <c:v>63888</c:v>
                </c:pt>
                <c:pt idx="3472">
                  <c:v>63895</c:v>
                </c:pt>
                <c:pt idx="3473">
                  <c:v>63902</c:v>
                </c:pt>
                <c:pt idx="3474">
                  <c:v>63909</c:v>
                </c:pt>
                <c:pt idx="3475">
                  <c:v>63919</c:v>
                </c:pt>
                <c:pt idx="3476">
                  <c:v>63926</c:v>
                </c:pt>
                <c:pt idx="3477">
                  <c:v>63933</c:v>
                </c:pt>
                <c:pt idx="3478">
                  <c:v>63940</c:v>
                </c:pt>
                <c:pt idx="3479">
                  <c:v>63947</c:v>
                </c:pt>
                <c:pt idx="3480">
                  <c:v>63954</c:v>
                </c:pt>
                <c:pt idx="3481">
                  <c:v>63961</c:v>
                </c:pt>
                <c:pt idx="3482">
                  <c:v>63968</c:v>
                </c:pt>
                <c:pt idx="3483">
                  <c:v>63975</c:v>
                </c:pt>
                <c:pt idx="3484">
                  <c:v>63982</c:v>
                </c:pt>
                <c:pt idx="3485">
                  <c:v>63989</c:v>
                </c:pt>
                <c:pt idx="3486">
                  <c:v>63996</c:v>
                </c:pt>
                <c:pt idx="3487">
                  <c:v>64003</c:v>
                </c:pt>
                <c:pt idx="3488">
                  <c:v>64010</c:v>
                </c:pt>
                <c:pt idx="3489">
                  <c:v>64019</c:v>
                </c:pt>
                <c:pt idx="3490">
                  <c:v>64024</c:v>
                </c:pt>
                <c:pt idx="3491">
                  <c:v>64031</c:v>
                </c:pt>
                <c:pt idx="3492">
                  <c:v>64038</c:v>
                </c:pt>
                <c:pt idx="3493">
                  <c:v>64045</c:v>
                </c:pt>
                <c:pt idx="3494">
                  <c:v>64052</c:v>
                </c:pt>
                <c:pt idx="3495">
                  <c:v>64059</c:v>
                </c:pt>
                <c:pt idx="3496">
                  <c:v>64066</c:v>
                </c:pt>
                <c:pt idx="3497">
                  <c:v>64073</c:v>
                </c:pt>
                <c:pt idx="3498">
                  <c:v>64080</c:v>
                </c:pt>
                <c:pt idx="3499">
                  <c:v>64087</c:v>
                </c:pt>
                <c:pt idx="3500">
                  <c:v>64094</c:v>
                </c:pt>
                <c:pt idx="3501">
                  <c:v>64101</c:v>
                </c:pt>
                <c:pt idx="3502">
                  <c:v>64108</c:v>
                </c:pt>
                <c:pt idx="3503">
                  <c:v>64115</c:v>
                </c:pt>
                <c:pt idx="3504">
                  <c:v>64122</c:v>
                </c:pt>
                <c:pt idx="3505">
                  <c:v>64129</c:v>
                </c:pt>
                <c:pt idx="3506">
                  <c:v>64136</c:v>
                </c:pt>
                <c:pt idx="3507">
                  <c:v>64143</c:v>
                </c:pt>
                <c:pt idx="3508">
                  <c:v>64150</c:v>
                </c:pt>
                <c:pt idx="3509">
                  <c:v>64157</c:v>
                </c:pt>
                <c:pt idx="3510">
                  <c:v>64164</c:v>
                </c:pt>
                <c:pt idx="3511">
                  <c:v>64171</c:v>
                </c:pt>
                <c:pt idx="3512">
                  <c:v>64178</c:v>
                </c:pt>
                <c:pt idx="3513">
                  <c:v>64185</c:v>
                </c:pt>
                <c:pt idx="3514">
                  <c:v>64192</c:v>
                </c:pt>
                <c:pt idx="3515">
                  <c:v>64199</c:v>
                </c:pt>
                <c:pt idx="3516">
                  <c:v>64206</c:v>
                </c:pt>
                <c:pt idx="3517">
                  <c:v>64213</c:v>
                </c:pt>
                <c:pt idx="3518">
                  <c:v>64220</c:v>
                </c:pt>
                <c:pt idx="3519">
                  <c:v>64227</c:v>
                </c:pt>
                <c:pt idx="3520">
                  <c:v>64234</c:v>
                </c:pt>
                <c:pt idx="3521">
                  <c:v>64241</c:v>
                </c:pt>
                <c:pt idx="3522">
                  <c:v>64248</c:v>
                </c:pt>
                <c:pt idx="3523">
                  <c:v>64255</c:v>
                </c:pt>
                <c:pt idx="3524">
                  <c:v>64262</c:v>
                </c:pt>
                <c:pt idx="3525">
                  <c:v>64269</c:v>
                </c:pt>
                <c:pt idx="3526">
                  <c:v>64276</c:v>
                </c:pt>
                <c:pt idx="3527">
                  <c:v>64284</c:v>
                </c:pt>
                <c:pt idx="3528">
                  <c:v>64291</c:v>
                </c:pt>
                <c:pt idx="3529">
                  <c:v>64298</c:v>
                </c:pt>
                <c:pt idx="3530">
                  <c:v>64305</c:v>
                </c:pt>
                <c:pt idx="3531">
                  <c:v>64312</c:v>
                </c:pt>
                <c:pt idx="3532">
                  <c:v>64319</c:v>
                </c:pt>
                <c:pt idx="3533">
                  <c:v>64326</c:v>
                </c:pt>
              </c:numCache>
            </c:numRef>
          </c:cat>
          <c:val>
            <c:numRef>
              <c:f>[0]!ONFwd3M</c:f>
              <c:numCache>
                <c:formatCode>0.0000%</c:formatCode>
                <c:ptCount val="3534"/>
                <c:pt idx="0">
                  <c:v>-9.8434591941476413E-4</c:v>
                </c:pt>
                <c:pt idx="1">
                  <c:v>-9.8434322788776285E-4</c:v>
                </c:pt>
                <c:pt idx="2">
                  <c:v>-9.843459193747961E-4</c:v>
                </c:pt>
                <c:pt idx="3">
                  <c:v>-9.843459193747961E-4</c:v>
                </c:pt>
                <c:pt idx="4">
                  <c:v>-9.8434591941476413E-4</c:v>
                </c:pt>
                <c:pt idx="5">
                  <c:v>-9.843459193747961E-4</c:v>
                </c:pt>
                <c:pt idx="6">
                  <c:v>-9.843432279144082E-4</c:v>
                </c:pt>
                <c:pt idx="7">
                  <c:v>-9.843459193747961E-4</c:v>
                </c:pt>
                <c:pt idx="8">
                  <c:v>-9.8434591929486004E-4</c:v>
                </c:pt>
                <c:pt idx="9">
                  <c:v>-9.843459193747961E-4</c:v>
                </c:pt>
                <c:pt idx="10">
                  <c:v>-9.843459193747961E-4</c:v>
                </c:pt>
                <c:pt idx="11">
                  <c:v>-9.8434322790108553E-4</c:v>
                </c:pt>
                <c:pt idx="12">
                  <c:v>-9.8434591941476413E-4</c:v>
                </c:pt>
                <c:pt idx="13">
                  <c:v>-9.843459193747961E-4</c:v>
                </c:pt>
                <c:pt idx="14">
                  <c:v>-9.8434591933482807E-4</c:v>
                </c:pt>
                <c:pt idx="15">
                  <c:v>-9.8434591941476413E-4</c:v>
                </c:pt>
                <c:pt idx="16">
                  <c:v>-9.8434322788776285E-4</c:v>
                </c:pt>
                <c:pt idx="17">
                  <c:v>-1.9234634249354343E-4</c:v>
                </c:pt>
                <c:pt idx="18">
                  <c:v>-9.8434591941476413E-4</c:v>
                </c:pt>
                <c:pt idx="19">
                  <c:v>-9.9955796747597248E-4</c:v>
                </c:pt>
                <c:pt idx="20">
                  <c:v>-1.031221723053477E-3</c:v>
                </c:pt>
                <c:pt idx="21">
                  <c:v>-1.1001081922890066E-3</c:v>
                </c:pt>
                <c:pt idx="22">
                  <c:v>-1.1738005269368301E-3</c:v>
                </c:pt>
                <c:pt idx="23">
                  <c:v>-1.2126629987774251E-3</c:v>
                </c:pt>
                <c:pt idx="24">
                  <c:v>-1.2525073095481787E-3</c:v>
                </c:pt>
                <c:pt idx="25">
                  <c:v>-1.2931808241845033E-3</c:v>
                </c:pt>
                <c:pt idx="26">
                  <c:v>-1.3765234321860831E-3</c:v>
                </c:pt>
                <c:pt idx="27">
                  <c:v>-1.4611142314047143E-3</c:v>
                </c:pt>
                <c:pt idx="28">
                  <c:v>-1.5036442479532397E-3</c:v>
                </c:pt>
                <c:pt idx="29">
                  <c:v>-1.5460876614969976E-3</c:v>
                </c:pt>
                <c:pt idx="30">
                  <c:v>-1.5882918381304734E-3</c:v>
                </c:pt>
                <c:pt idx="31">
                  <c:v>-1.6711318077211601E-3</c:v>
                </c:pt>
                <c:pt idx="32">
                  <c:v>-1.751663491615929E-3</c:v>
                </c:pt>
                <c:pt idx="33">
                  <c:v>-1.7903819716380553E-3</c:v>
                </c:pt>
                <c:pt idx="34">
                  <c:v>-1.8279454108371951E-3</c:v>
                </c:pt>
                <c:pt idx="35">
                  <c:v>-1.9303928686502658E-3</c:v>
                </c:pt>
                <c:pt idx="36">
                  <c:v>-2.0205226949165933E-3</c:v>
                </c:pt>
                <c:pt idx="37">
                  <c:v>-2.0457271030371871E-3</c:v>
                </c:pt>
                <c:pt idx="38">
                  <c:v>-2.0685554007293661E-3</c:v>
                </c:pt>
                <c:pt idx="39">
                  <c:v>-2.1055161463001681E-3</c:v>
                </c:pt>
                <c:pt idx="40">
                  <c:v>-2.1420455138843053E-3</c:v>
                </c:pt>
                <c:pt idx="41">
                  <c:v>-2.1703321484789484E-3</c:v>
                </c:pt>
                <c:pt idx="42">
                  <c:v>-2.1978730355298737E-3</c:v>
                </c:pt>
                <c:pt idx="43">
                  <c:v>-2.2246164310679717E-3</c:v>
                </c:pt>
                <c:pt idx="44">
                  <c:v>-2.2751718205960003E-3</c:v>
                </c:pt>
                <c:pt idx="45">
                  <c:v>-2.322580225584403E-3</c:v>
                </c:pt>
                <c:pt idx="46">
                  <c:v>-2.3445600090177265E-3</c:v>
                </c:pt>
                <c:pt idx="47">
                  <c:v>-2.3654318388821594E-3</c:v>
                </c:pt>
                <c:pt idx="48">
                  <c:v>-2.3851439716082723E-3</c:v>
                </c:pt>
                <c:pt idx="49">
                  <c:v>-2.4204275882899751E-3</c:v>
                </c:pt>
                <c:pt idx="50">
                  <c:v>-2.4513606581422209E-3</c:v>
                </c:pt>
                <c:pt idx="51">
                  <c:v>-2.4644981503163521E-3</c:v>
                </c:pt>
                <c:pt idx="52">
                  <c:v>-2.4761654832961E-3</c:v>
                </c:pt>
                <c:pt idx="53">
                  <c:v>-2.4863109134720673E-3</c:v>
                </c:pt>
                <c:pt idx="54">
                  <c:v>-2.5012526669732082E-3</c:v>
                </c:pt>
                <c:pt idx="55">
                  <c:v>-2.5106387309126177E-3</c:v>
                </c:pt>
                <c:pt idx="56">
                  <c:v>-2.5123984909303232E-3</c:v>
                </c:pt>
                <c:pt idx="57">
                  <c:v>-2.5123258852888242E-3</c:v>
                </c:pt>
                <c:pt idx="58">
                  <c:v>-2.5103691705385955E-3</c:v>
                </c:pt>
                <c:pt idx="59">
                  <c:v>-2.4998992975966416E-3</c:v>
                </c:pt>
                <c:pt idx="60">
                  <c:v>-2.4830714737156256E-3</c:v>
                </c:pt>
                <c:pt idx="61">
                  <c:v>-2.4733844653601622E-3</c:v>
                </c:pt>
                <c:pt idx="62">
                  <c:v>-2.4640672397691077E-3</c:v>
                </c:pt>
                <c:pt idx="63">
                  <c:v>-2.4551749011436641E-3</c:v>
                </c:pt>
                <c:pt idx="64">
                  <c:v>-2.4390655104955528E-3</c:v>
                </c:pt>
                <c:pt idx="65">
                  <c:v>-2.4249565039191623E-3</c:v>
                </c:pt>
                <c:pt idx="66">
                  <c:v>-2.4190151656977577E-3</c:v>
                </c:pt>
                <c:pt idx="67">
                  <c:v>-2.4138293405284728E-3</c:v>
                </c:pt>
                <c:pt idx="68">
                  <c:v>-2.4094541327723817E-3</c:v>
                </c:pt>
                <c:pt idx="69">
                  <c:v>-2.4036652480674547E-3</c:v>
                </c:pt>
                <c:pt idx="70">
                  <c:v>-2.4011615630215033E-3</c:v>
                </c:pt>
                <c:pt idx="71">
                  <c:v>-2.4016660075876217E-3</c:v>
                </c:pt>
                <c:pt idx="72">
                  <c:v>-2.4033116954136347E-3</c:v>
                </c:pt>
                <c:pt idx="73">
                  <c:v>-2.4061537310204884E-3</c:v>
                </c:pt>
                <c:pt idx="74">
                  <c:v>-2.4160849338272783E-3</c:v>
                </c:pt>
                <c:pt idx="75">
                  <c:v>-2.4305874356800317E-3</c:v>
                </c:pt>
                <c:pt idx="76">
                  <c:v>-2.4402377736487679E-3</c:v>
                </c:pt>
                <c:pt idx="77">
                  <c:v>-2.4514150847654292E-3</c:v>
                </c:pt>
                <c:pt idx="78">
                  <c:v>-2.4641744731512816E-3</c:v>
                </c:pt>
                <c:pt idx="79">
                  <c:v>-2.4952250665144504E-3</c:v>
                </c:pt>
                <c:pt idx="80">
                  <c:v>-2.5321348814921762E-3</c:v>
                </c:pt>
                <c:pt idx="81">
                  <c:v>-2.5536312176432929E-3</c:v>
                </c:pt>
                <c:pt idx="82">
                  <c:v>-2.57704025511174E-3</c:v>
                </c:pt>
                <c:pt idx="83">
                  <c:v>-2.6020174397922702E-3</c:v>
                </c:pt>
                <c:pt idx="84">
                  <c:v>-2.6513836434904903E-3</c:v>
                </c:pt>
                <c:pt idx="85">
                  <c:v>-2.6993164642297174E-3</c:v>
                </c:pt>
                <c:pt idx="86">
                  <c:v>-2.7224781002788134E-3</c:v>
                </c:pt>
                <c:pt idx="87">
                  <c:v>-2.7451274542711346E-3</c:v>
                </c:pt>
                <c:pt idx="88">
                  <c:v>-2.7672410092982602E-3</c:v>
                </c:pt>
                <c:pt idx="89">
                  <c:v>-2.8095426115859468E-3</c:v>
                </c:pt>
                <c:pt idx="90">
                  <c:v>-2.8498669005472266E-3</c:v>
                </c:pt>
                <c:pt idx="91">
                  <c:v>-2.8689487063626729E-3</c:v>
                </c:pt>
                <c:pt idx="92">
                  <c:v>-2.8873536114826237E-3</c:v>
                </c:pt>
                <c:pt idx="93">
                  <c:v>-2.9050580989986585E-3</c:v>
                </c:pt>
                <c:pt idx="94">
                  <c:v>-2.9379907865223487E-3</c:v>
                </c:pt>
                <c:pt idx="95">
                  <c:v>-2.9684015337361203E-3</c:v>
                </c:pt>
                <c:pt idx="96">
                  <c:v>-2.982251178687001E-3</c:v>
                </c:pt>
                <c:pt idx="97">
                  <c:v>-2.9952593045834419E-3</c:v>
                </c:pt>
                <c:pt idx="98">
                  <c:v>-3.0074023938775341E-3</c:v>
                </c:pt>
                <c:pt idx="99">
                  <c:v>-3.0286620535102671E-3</c:v>
                </c:pt>
                <c:pt idx="100">
                  <c:v>-3.046854049619796E-3</c:v>
                </c:pt>
                <c:pt idx="101">
                  <c:v>-3.0543192030352273E-3</c:v>
                </c:pt>
                <c:pt idx="102">
                  <c:v>-3.0607782186775623E-3</c:v>
                </c:pt>
                <c:pt idx="103">
                  <c:v>-3.0662075789589238E-3</c:v>
                </c:pt>
                <c:pt idx="104">
                  <c:v>-3.0734902908458039E-3</c:v>
                </c:pt>
                <c:pt idx="105">
                  <c:v>-3.0773218848745287E-3</c:v>
                </c:pt>
                <c:pt idx="106">
                  <c:v>-3.0782412532159853E-3</c:v>
                </c:pt>
                <c:pt idx="107">
                  <c:v>-3.0790042968042997E-3</c:v>
                </c:pt>
                <c:pt idx="108">
                  <c:v>-3.0796130185972714E-3</c:v>
                </c:pt>
                <c:pt idx="109">
                  <c:v>-3.0802997163759116E-3</c:v>
                </c:pt>
                <c:pt idx="110">
                  <c:v>-3.0805447545256825E-3</c:v>
                </c:pt>
                <c:pt idx="111">
                  <c:v>-3.0804119169847155E-3</c:v>
                </c:pt>
                <c:pt idx="112">
                  <c:v>-3.080136777353637E-3</c:v>
                </c:pt>
                <c:pt idx="113">
                  <c:v>-3.0797213389099909E-3</c:v>
                </c:pt>
                <c:pt idx="114">
                  <c:v>-3.0784064915190257E-3</c:v>
                </c:pt>
                <c:pt idx="115">
                  <c:v>-3.0766966624806713E-3</c:v>
                </c:pt>
                <c:pt idx="116">
                  <c:v>-3.0756097790973769E-3</c:v>
                </c:pt>
                <c:pt idx="117">
                  <c:v>-3.0743946164468738E-3</c:v>
                </c:pt>
                <c:pt idx="118">
                  <c:v>-3.0730531778067061E-3</c:v>
                </c:pt>
                <c:pt idx="119">
                  <c:v>-3.0699332175831984E-3</c:v>
                </c:pt>
                <c:pt idx="120">
                  <c:v>-3.0664647292999447E-3</c:v>
                </c:pt>
                <c:pt idx="121">
                  <c:v>-3.064521959914579E-3</c:v>
                </c:pt>
                <c:pt idx="122">
                  <c:v>-3.0624649341648436E-3</c:v>
                </c:pt>
                <c:pt idx="123">
                  <c:v>-3.0602956554481864E-3</c:v>
                </c:pt>
                <c:pt idx="124">
                  <c:v>-3.0555670021525927E-3</c:v>
                </c:pt>
                <c:pt idx="125">
                  <c:v>-3.0505360746646559E-3</c:v>
                </c:pt>
                <c:pt idx="126">
                  <c:v>-3.0479047634957013E-3</c:v>
                </c:pt>
                <c:pt idx="127">
                  <c:v>-3.0455221634984042E-3</c:v>
                </c:pt>
                <c:pt idx="128">
                  <c:v>-3.043467779435538E-3</c:v>
                </c:pt>
                <c:pt idx="129">
                  <c:v>-3.0404827668917278E-3</c:v>
                </c:pt>
                <c:pt idx="130">
                  <c:v>-3.0387539322029866E-3</c:v>
                </c:pt>
                <c:pt idx="131">
                  <c:v>-3.0385067756677486E-3</c:v>
                </c:pt>
                <c:pt idx="132">
                  <c:v>-3.0386542944649264E-3</c:v>
                </c:pt>
                <c:pt idx="133">
                  <c:v>-3.0392075652141415E-3</c:v>
                </c:pt>
                <c:pt idx="134">
                  <c:v>-3.0416962958357274E-3</c:v>
                </c:pt>
                <c:pt idx="135">
                  <c:v>-3.0456996988448282E-3</c:v>
                </c:pt>
                <c:pt idx="136">
                  <c:v>-3.0484478777692559E-3</c:v>
                </c:pt>
                <c:pt idx="137">
                  <c:v>-3.0516682680836738E-3</c:v>
                </c:pt>
                <c:pt idx="138">
                  <c:v>-3.0553719463277673E-3</c:v>
                </c:pt>
                <c:pt idx="139">
                  <c:v>-3.0644195600659785E-3</c:v>
                </c:pt>
                <c:pt idx="140">
                  <c:v>-3.0752410702739041E-3</c:v>
                </c:pt>
                <c:pt idx="141">
                  <c:v>-3.0815273368611784E-3</c:v>
                </c:pt>
                <c:pt idx="142">
                  <c:v>-3.0883633506562091E-3</c:v>
                </c:pt>
                <c:pt idx="143">
                  <c:v>-3.09576018843849E-3</c:v>
                </c:pt>
                <c:pt idx="144">
                  <c:v>-3.1124517499581117E-3</c:v>
                </c:pt>
                <c:pt idx="145">
                  <c:v>-3.1311773092346229E-3</c:v>
                </c:pt>
                <c:pt idx="146">
                  <c:v>-3.1415444145288518E-3</c:v>
                </c:pt>
                <c:pt idx="147">
                  <c:v>-3.1525388030484436E-3</c:v>
                </c:pt>
                <c:pt idx="148">
                  <c:v>-3.1641715511332436E-3</c:v>
                </c:pt>
                <c:pt idx="149">
                  <c:v>-3.1880972600806246E-3</c:v>
                </c:pt>
                <c:pt idx="150">
                  <c:v>-3.2111131624112943E-3</c:v>
                </c:pt>
                <c:pt idx="151">
                  <c:v>-3.2220239091973468E-3</c:v>
                </c:pt>
                <c:pt idx="152">
                  <c:v>-3.2325737365690443E-3</c:v>
                </c:pt>
                <c:pt idx="153">
                  <c:v>-3.2427552670277748E-3</c:v>
                </c:pt>
                <c:pt idx="154">
                  <c:v>-3.2618242279980336E-3</c:v>
                </c:pt>
                <c:pt idx="155">
                  <c:v>-3.2796508641252942E-3</c:v>
                </c:pt>
                <c:pt idx="156">
                  <c:v>-3.2878802435432064E-3</c:v>
                </c:pt>
                <c:pt idx="157">
                  <c:v>-3.2956970595776625E-3</c:v>
                </c:pt>
                <c:pt idx="158">
                  <c:v>-3.3030939346101462E-3</c:v>
                </c:pt>
                <c:pt idx="159">
                  <c:v>-3.3164204399360742E-3</c:v>
                </c:pt>
                <c:pt idx="160">
                  <c:v>-3.3283344685530736E-3</c:v>
                </c:pt>
                <c:pt idx="161">
                  <c:v>-3.3335209718998726E-3</c:v>
                </c:pt>
                <c:pt idx="162">
                  <c:v>-3.3382432676942742E-3</c:v>
                </c:pt>
                <c:pt idx="163">
                  <c:v>-3.3424939781179219E-3</c:v>
                </c:pt>
                <c:pt idx="164">
                  <c:v>-3.3493553974039969E-3</c:v>
                </c:pt>
                <c:pt idx="165">
                  <c:v>-3.3546334124556765E-3</c:v>
                </c:pt>
                <c:pt idx="166">
                  <c:v>-3.3564155303089649E-3</c:v>
                </c:pt>
                <c:pt idx="167">
                  <c:v>-3.3576817963609784E-3</c:v>
                </c:pt>
                <c:pt idx="168">
                  <c:v>-3.358424833033169E-3</c:v>
                </c:pt>
                <c:pt idx="169">
                  <c:v>-3.3580985940373509E-3</c:v>
                </c:pt>
                <c:pt idx="170">
                  <c:v>-3.3561000095794213E-3</c:v>
                </c:pt>
                <c:pt idx="171">
                  <c:v>-3.3546162224062925E-3</c:v>
                </c:pt>
                <c:pt idx="172">
                  <c:v>-3.3530723714392252E-3</c:v>
                </c:pt>
                <c:pt idx="173">
                  <c:v>-3.3514691981251232E-3</c:v>
                </c:pt>
                <c:pt idx="174">
                  <c:v>-3.3480376779504439E-3</c:v>
                </c:pt>
                <c:pt idx="175">
                  <c:v>-3.3444781031422011E-3</c:v>
                </c:pt>
                <c:pt idx="176">
                  <c:v>-3.3425894347205443E-3</c:v>
                </c:pt>
                <c:pt idx="177">
                  <c:v>-3.3406458909945869E-3</c:v>
                </c:pt>
                <c:pt idx="178">
                  <c:v>-3.3386482127717443E-3</c:v>
                </c:pt>
                <c:pt idx="179">
                  <c:v>-3.3344452290773319E-3</c:v>
                </c:pt>
                <c:pt idx="180">
                  <c:v>-3.3301309797328926E-3</c:v>
                </c:pt>
                <c:pt idx="181">
                  <c:v>-3.3278737471320596E-3</c:v>
                </c:pt>
                <c:pt idx="182">
                  <c:v>-3.3255668271570116E-3</c:v>
                </c:pt>
                <c:pt idx="183">
                  <c:v>-3.3232109610148441E-3</c:v>
                </c:pt>
                <c:pt idx="184">
                  <c:v>-3.3183091931832109E-3</c:v>
                </c:pt>
                <c:pt idx="185">
                  <c:v>-3.3133128570383974E-3</c:v>
                </c:pt>
                <c:pt idx="186">
                  <c:v>-3.3107233769680278E-3</c:v>
                </c:pt>
                <c:pt idx="187">
                  <c:v>-3.3080893976533687E-3</c:v>
                </c:pt>
                <c:pt idx="188">
                  <c:v>-3.305411660301516E-3</c:v>
                </c:pt>
                <c:pt idx="189">
                  <c:v>-3.2998837824260718E-3</c:v>
                </c:pt>
                <c:pt idx="190">
                  <c:v>-3.2942779525058086E-3</c:v>
                </c:pt>
                <c:pt idx="191">
                  <c:v>-3.291392541835414E-3</c:v>
                </c:pt>
                <c:pt idx="192">
                  <c:v>-3.2885355843248476E-3</c:v>
                </c:pt>
                <c:pt idx="193">
                  <c:v>-3.2859808503404864E-3</c:v>
                </c:pt>
                <c:pt idx="194">
                  <c:v>-3.2821063845256404E-3</c:v>
                </c:pt>
                <c:pt idx="195">
                  <c:v>-3.2795899667581452E-3</c:v>
                </c:pt>
                <c:pt idx="196">
                  <c:v>-3.2789825349732737E-3</c:v>
                </c:pt>
                <c:pt idx="197">
                  <c:v>-3.2787845286819106E-3</c:v>
                </c:pt>
                <c:pt idx="198">
                  <c:v>-3.2790026037599063E-3</c:v>
                </c:pt>
                <c:pt idx="199">
                  <c:v>-3.2808290660613082E-3</c:v>
                </c:pt>
                <c:pt idx="200">
                  <c:v>-3.2841688164175764E-3</c:v>
                </c:pt>
                <c:pt idx="201">
                  <c:v>-3.2865671237303218E-3</c:v>
                </c:pt>
                <c:pt idx="202">
                  <c:v>-3.2894214426715251E-3</c:v>
                </c:pt>
                <c:pt idx="203">
                  <c:v>-3.2927384285974526E-3</c:v>
                </c:pt>
                <c:pt idx="204">
                  <c:v>-3.3009176323917089E-3</c:v>
                </c:pt>
                <c:pt idx="205">
                  <c:v>-3.3107661452369541E-3</c:v>
                </c:pt>
                <c:pt idx="206">
                  <c:v>-3.3164962932330511E-3</c:v>
                </c:pt>
                <c:pt idx="207">
                  <c:v>-3.3227290387127795E-3</c:v>
                </c:pt>
                <c:pt idx="208">
                  <c:v>-3.3294710373521497E-3</c:v>
                </c:pt>
                <c:pt idx="209">
                  <c:v>-3.3446547448701125E-3</c:v>
                </c:pt>
                <c:pt idx="210">
                  <c:v>-3.3616646623979562E-3</c:v>
                </c:pt>
                <c:pt idx="211">
                  <c:v>-3.371052751943715E-3</c:v>
                </c:pt>
                <c:pt idx="212">
                  <c:v>-3.3809900249481828E-3</c:v>
                </c:pt>
                <c:pt idx="213">
                  <c:v>-3.3914831367276577E-3</c:v>
                </c:pt>
                <c:pt idx="214">
                  <c:v>-3.4125691233244382E-3</c:v>
                </c:pt>
                <c:pt idx="215">
                  <c:v>-3.4318957271617379E-3</c:v>
                </c:pt>
                <c:pt idx="216">
                  <c:v>-3.4405131909043263E-3</c:v>
                </c:pt>
                <c:pt idx="217">
                  <c:v>-3.4484999865691535E-3</c:v>
                </c:pt>
                <c:pt idx="218">
                  <c:v>-3.4558475341395223E-3</c:v>
                </c:pt>
                <c:pt idx="219">
                  <c:v>-3.468335485745655E-3</c:v>
                </c:pt>
                <c:pt idx="220">
                  <c:v>-3.4786736401448692E-3</c:v>
                </c:pt>
                <c:pt idx="221">
                  <c:v>-3.4826962454737043E-3</c:v>
                </c:pt>
                <c:pt idx="222">
                  <c:v>-3.4860281219684097E-3</c:v>
                </c:pt>
                <c:pt idx="223">
                  <c:v>-3.4886606898920647E-3</c:v>
                </c:pt>
                <c:pt idx="224">
                  <c:v>-3.4915180321881678E-3</c:v>
                </c:pt>
                <c:pt idx="225">
                  <c:v>-3.4920262715454342E-3</c:v>
                </c:pt>
                <c:pt idx="226">
                  <c:v>-3.4910335941651383E-3</c:v>
                </c:pt>
                <c:pt idx="227">
                  <c:v>-3.4892901274341526E-3</c:v>
                </c:pt>
                <c:pt idx="228">
                  <c:v>-3.4867872910560038E-3</c:v>
                </c:pt>
                <c:pt idx="229">
                  <c:v>-3.4766079140446937E-3</c:v>
                </c:pt>
                <c:pt idx="230">
                  <c:v>-3.4625822629141823E-3</c:v>
                </c:pt>
                <c:pt idx="231">
                  <c:v>-3.4553430268235985E-3</c:v>
                </c:pt>
                <c:pt idx="232">
                  <c:v>-3.4472843604094194E-3</c:v>
                </c:pt>
                <c:pt idx="233">
                  <c:v>-2.6243776256817952E-3</c:v>
                </c:pt>
                <c:pt idx="234">
                  <c:v>-3.406915236165986E-3</c:v>
                </c:pt>
                <c:pt idx="235">
                  <c:v>-3.396024922035501E-3</c:v>
                </c:pt>
                <c:pt idx="236">
                  <c:v>-3.3856730585091199E-3</c:v>
                </c:pt>
                <c:pt idx="237">
                  <c:v>-3.3758675970663177E-3</c:v>
                </c:pt>
                <c:pt idx="238">
                  <c:v>-3.3580864513105269E-3</c:v>
                </c:pt>
                <c:pt idx="239">
                  <c:v>-3.3422688165485326E-3</c:v>
                </c:pt>
                <c:pt idx="240">
                  <c:v>-3.3353146477077544E-3</c:v>
                </c:pt>
                <c:pt idx="241">
                  <c:v>-3.3289545934245268E-3</c:v>
                </c:pt>
                <c:pt idx="242">
                  <c:v>-3.3231966058977491E-3</c:v>
                </c:pt>
                <c:pt idx="243">
                  <c:v>-3.3136967773073067E-3</c:v>
                </c:pt>
                <c:pt idx="244">
                  <c:v>-3.306344361817537E-3</c:v>
                </c:pt>
                <c:pt idx="245">
                  <c:v>-3.303715987579281E-3</c:v>
                </c:pt>
                <c:pt idx="246">
                  <c:v>-3.3017373920518622E-3</c:v>
                </c:pt>
                <c:pt idx="247">
                  <c:v>-3.300416527274308E-3</c:v>
                </c:pt>
                <c:pt idx="248">
                  <c:v>-3.2999767432650984E-3</c:v>
                </c:pt>
                <c:pt idx="249">
                  <c:v>-3.3018694151643047E-3</c:v>
                </c:pt>
                <c:pt idx="250">
                  <c:v>-3.3039564838821533E-3</c:v>
                </c:pt>
                <c:pt idx="251">
                  <c:v>-3.30674899538419E-3</c:v>
                </c:pt>
                <c:pt idx="252">
                  <c:v>-3.3102549014696336E-3</c:v>
                </c:pt>
                <c:pt idx="253">
                  <c:v>-3.3196538439339562E-3</c:v>
                </c:pt>
                <c:pt idx="254">
                  <c:v>-3.3315715119464073E-3</c:v>
                </c:pt>
                <c:pt idx="255">
                  <c:v>-3.3387636710147106E-3</c:v>
                </c:pt>
                <c:pt idx="256">
                  <c:v>-3.346716936221128E-3</c:v>
                </c:pt>
                <c:pt idx="257">
                  <c:v>-3.3552650456813993E-3</c:v>
                </c:pt>
                <c:pt idx="258">
                  <c:v>-3.371766731739001E-3</c:v>
                </c:pt>
                <c:pt idx="259">
                  <c:v>-3.3874048928250744E-3</c:v>
                </c:pt>
                <c:pt idx="260">
                  <c:v>-3.3947362381558932E-3</c:v>
                </c:pt>
                <c:pt idx="261">
                  <c:v>-3.4017792554852377E-3</c:v>
                </c:pt>
                <c:pt idx="262">
                  <c:v>-3.4085305040054692E-3</c:v>
                </c:pt>
                <c:pt idx="263">
                  <c:v>-3.4210107248222599E-3</c:v>
                </c:pt>
                <c:pt idx="264">
                  <c:v>-3.4325489947217847E-3</c:v>
                </c:pt>
                <c:pt idx="265">
                  <c:v>-3.437789787761325E-3</c:v>
                </c:pt>
                <c:pt idx="266">
                  <c:v>-3.4427181676655039E-3</c:v>
                </c:pt>
                <c:pt idx="267">
                  <c:v>-3.4473306930671299E-3</c:v>
                </c:pt>
                <c:pt idx="268">
                  <c:v>-3.4554525258601032E-3</c:v>
                </c:pt>
                <c:pt idx="269">
                  <c:v>-3.4625534390908541E-3</c:v>
                </c:pt>
                <c:pt idx="270">
                  <c:v>-3.4655350825829601E-3</c:v>
                </c:pt>
                <c:pt idx="271">
                  <c:v>-3.468180227566009E-3</c:v>
                </c:pt>
                <c:pt idx="272">
                  <c:v>-3.4704854329925539E-3</c:v>
                </c:pt>
                <c:pt idx="273">
                  <c:v>-3.4739119854876321E-3</c:v>
                </c:pt>
                <c:pt idx="274">
                  <c:v>-3.4762380447395103E-3</c:v>
                </c:pt>
                <c:pt idx="275">
                  <c:v>-3.4767919413480897E-3</c:v>
                </c:pt>
                <c:pt idx="276">
                  <c:v>-3.4769852540339485E-3</c:v>
                </c:pt>
                <c:pt idx="277">
                  <c:v>-3.4768202146517879E-3</c:v>
                </c:pt>
                <c:pt idx="278">
                  <c:v>-3.4753289984745805E-3</c:v>
                </c:pt>
                <c:pt idx="279">
                  <c:v>-3.4727731038852738E-3</c:v>
                </c:pt>
                <c:pt idx="280">
                  <c:v>-3.4709047514125402E-3</c:v>
                </c:pt>
                <c:pt idx="281">
                  <c:v>-3.4686875770084669E-3</c:v>
                </c:pt>
                <c:pt idx="282">
                  <c:v>-3.4661184845896642E-3</c:v>
                </c:pt>
                <c:pt idx="283">
                  <c:v>-3.4597585084572557E-3</c:v>
                </c:pt>
                <c:pt idx="284">
                  <c:v>-3.452261011780422E-3</c:v>
                </c:pt>
                <c:pt idx="285">
                  <c:v>-3.4478858871578311E-3</c:v>
                </c:pt>
                <c:pt idx="286">
                  <c:v>-3.4431402679802048E-3</c:v>
                </c:pt>
                <c:pt idx="287">
                  <c:v>-3.4380210582041215E-3</c:v>
                </c:pt>
                <c:pt idx="288">
                  <c:v>-3.4264892411828285E-3</c:v>
                </c:pt>
                <c:pt idx="289">
                  <c:v>-3.4137463883299191E-3</c:v>
                </c:pt>
                <c:pt idx="290">
                  <c:v>-3.4067127829917609E-3</c:v>
                </c:pt>
                <c:pt idx="291">
                  <c:v>-3.3992870101950956E-3</c:v>
                </c:pt>
                <c:pt idx="292">
                  <c:v>-3.3914659736966613E-3</c:v>
                </c:pt>
                <c:pt idx="293">
                  <c:v>-3.3744592444318044E-3</c:v>
                </c:pt>
                <c:pt idx="294">
                  <c:v>-3.3561672707360657E-3</c:v>
                </c:pt>
                <c:pt idx="295">
                  <c:v>-3.3463234749975257E-3</c:v>
                </c:pt>
                <c:pt idx="296">
                  <c:v>-3.3360658389769426E-3</c:v>
                </c:pt>
                <c:pt idx="297">
                  <c:v>-3.325391266790767E-3</c:v>
                </c:pt>
                <c:pt idx="298">
                  <c:v>-3.3026065556329698E-3</c:v>
                </c:pt>
                <c:pt idx="299">
                  <c:v>-3.2786410375429398E-3</c:v>
                </c:pt>
                <c:pt idx="300">
                  <c:v>-3.2669147764208262E-3</c:v>
                </c:pt>
                <c:pt idx="301">
                  <c:v>-3.2558416775030352E-3</c:v>
                </c:pt>
                <c:pt idx="302">
                  <c:v>-3.2454287248828706E-3</c:v>
                </c:pt>
                <c:pt idx="303">
                  <c:v>-3.2268093057430391E-3</c:v>
                </c:pt>
                <c:pt idx="304">
                  <c:v>-3.2105180642805209E-3</c:v>
                </c:pt>
                <c:pt idx="305">
                  <c:v>-3.2035106081051978E-3</c:v>
                </c:pt>
                <c:pt idx="306">
                  <c:v>-3.197205203906428E-3</c:v>
                </c:pt>
                <c:pt idx="307">
                  <c:v>-3.1832448401374336E-3</c:v>
                </c:pt>
                <c:pt idx="308">
                  <c:v>-3.1745069931155001E-3</c:v>
                </c:pt>
                <c:pt idx="309">
                  <c:v>-3.1733115132803746E-3</c:v>
                </c:pt>
                <c:pt idx="310">
                  <c:v>-3.1728739598069211E-3</c:v>
                </c:pt>
                <c:pt idx="311">
                  <c:v>-3.1745322008580601E-3</c:v>
                </c:pt>
                <c:pt idx="312">
                  <c:v>-3.1788426928347491E-3</c:v>
                </c:pt>
                <c:pt idx="313">
                  <c:v>-3.1822995340480276E-3</c:v>
                </c:pt>
                <c:pt idx="314">
                  <c:v>-3.1865562066224484E-3</c:v>
                </c:pt>
                <c:pt idx="315">
                  <c:v>-3.1916196953707399E-3</c:v>
                </c:pt>
                <c:pt idx="316">
                  <c:v>-3.2083307176766773E-3</c:v>
                </c:pt>
                <c:pt idx="317">
                  <c:v>-3.2290994057460054E-3</c:v>
                </c:pt>
                <c:pt idx="318">
                  <c:v>-3.2380407227927677E-3</c:v>
                </c:pt>
                <c:pt idx="319">
                  <c:v>-3.2467191129992301E-3</c:v>
                </c:pt>
                <c:pt idx="320">
                  <c:v>-3.2631562829577021E-3</c:v>
                </c:pt>
                <c:pt idx="321">
                  <c:v>-3.2787489691665783E-3</c:v>
                </c:pt>
                <c:pt idx="322">
                  <c:v>-3.2860718976701619E-3</c:v>
                </c:pt>
                <c:pt idx="323">
                  <c:v>-3.2931155681170665E-3</c:v>
                </c:pt>
                <c:pt idx="324">
                  <c:v>-3.2998772588044289E-3</c:v>
                </c:pt>
                <c:pt idx="325">
                  <c:v>-3.3124166193410076E-3</c:v>
                </c:pt>
                <c:pt idx="326">
                  <c:v>-3.3240497853048723E-3</c:v>
                </c:pt>
                <c:pt idx="327">
                  <c:v>-3.3293607484141674E-3</c:v>
                </c:pt>
                <c:pt idx="328">
                  <c:v>-3.3343734004676051E-3</c:v>
                </c:pt>
                <c:pt idx="329">
                  <c:v>-3.3390850195225141E-3</c:v>
                </c:pt>
                <c:pt idx="330">
                  <c:v>-3.3474600778893304E-3</c:v>
                </c:pt>
                <c:pt idx="331">
                  <c:v>-3.3548667278227029E-3</c:v>
                </c:pt>
                <c:pt idx="332">
                  <c:v>-3.3580323533444201E-3</c:v>
                </c:pt>
                <c:pt idx="333">
                  <c:v>-3.3608806147711334E-3</c:v>
                </c:pt>
                <c:pt idx="334">
                  <c:v>-3.3634087899203635E-3</c:v>
                </c:pt>
                <c:pt idx="335">
                  <c:v>-3.3673530788691508E-3</c:v>
                </c:pt>
                <c:pt idx="336">
                  <c:v>-3.3702661906875875E-3</c:v>
                </c:pt>
                <c:pt idx="337">
                  <c:v>-3.3711531064284372E-3</c:v>
                </c:pt>
                <c:pt idx="338">
                  <c:v>-3.3717036047153925E-3</c:v>
                </c:pt>
                <c:pt idx="339">
                  <c:v>-3.371914963485878E-3</c:v>
                </c:pt>
                <c:pt idx="340">
                  <c:v>-3.3711620375642681E-3</c:v>
                </c:pt>
                <c:pt idx="341">
                  <c:v>-3.3693145662683222E-3</c:v>
                </c:pt>
                <c:pt idx="342">
                  <c:v>-3.3677893994354946E-3</c:v>
                </c:pt>
                <c:pt idx="343">
                  <c:v>-3.365908761789882E-3</c:v>
                </c:pt>
                <c:pt idx="344">
                  <c:v>-3.3636699315486851E-3</c:v>
                </c:pt>
                <c:pt idx="345">
                  <c:v>-3.3579533632233094E-3</c:v>
                </c:pt>
                <c:pt idx="346">
                  <c:v>-3.3510782448153975E-3</c:v>
                </c:pt>
                <c:pt idx="347">
                  <c:v>-3.3470076223363066E-3</c:v>
                </c:pt>
                <c:pt idx="348">
                  <c:v>-3.3425624756855399E-3</c:v>
                </c:pt>
                <c:pt idx="349">
                  <c:v>-3.3378052511112699E-3</c:v>
                </c:pt>
                <c:pt idx="350">
                  <c:v>-3.3281703010601404E-3</c:v>
                </c:pt>
                <c:pt idx="351">
                  <c:v>-3.318639003282442E-3</c:v>
                </c:pt>
                <c:pt idx="352">
                  <c:v>-3.313880042257189E-3</c:v>
                </c:pt>
                <c:pt idx="353">
                  <c:v>-3.3091349338310039E-3</c:v>
                </c:pt>
                <c:pt idx="354">
                  <c:v>-3.3044040843988043E-3</c:v>
                </c:pt>
                <c:pt idx="355">
                  <c:v>-3.2949617877342519E-3</c:v>
                </c:pt>
                <c:pt idx="356">
                  <c:v>-3.2856313984730434E-3</c:v>
                </c:pt>
                <c:pt idx="357">
                  <c:v>-3.2809779359377345E-3</c:v>
                </c:pt>
                <c:pt idx="358">
                  <c:v>-3.2763411690872601E-3</c:v>
                </c:pt>
                <c:pt idx="359">
                  <c:v>-3.2717215044764103E-3</c:v>
                </c:pt>
                <c:pt idx="360">
                  <c:v>-3.2625116456141967E-3</c:v>
                </c:pt>
                <c:pt idx="361">
                  <c:v>-3.253421989333205E-3</c:v>
                </c:pt>
                <c:pt idx="362">
                  <c:v>-3.2488939274077921E-3</c:v>
                </c:pt>
                <c:pt idx="363">
                  <c:v>-3.244385404572725E-3</c:v>
                </c:pt>
                <c:pt idx="364">
                  <c:v>-3.2398968269031769E-3</c:v>
                </c:pt>
                <c:pt idx="365">
                  <c:v>-3.2309591885271161E-3</c:v>
                </c:pt>
                <c:pt idx="366">
                  <c:v>-3.22215009174176E-3</c:v>
                </c:pt>
                <c:pt idx="367">
                  <c:v>-3.2177673328259715E-3</c:v>
                </c:pt>
                <c:pt idx="368">
                  <c:v>-3.2134069559663914E-3</c:v>
                </c:pt>
                <c:pt idx="369">
                  <c:v>-3.2090693675979054E-3</c:v>
                </c:pt>
                <c:pt idx="370">
                  <c:v>-3.2004437303134736E-3</c:v>
                </c:pt>
                <c:pt idx="371">
                  <c:v>-3.1919550215375736E-3</c:v>
                </c:pt>
                <c:pt idx="372">
                  <c:v>-3.1877374677913295E-3</c:v>
                </c:pt>
                <c:pt idx="373">
                  <c:v>-3.1835451393869008E-3</c:v>
                </c:pt>
                <c:pt idx="374">
                  <c:v>-3.179378442599301E-3</c:v>
                </c:pt>
                <c:pt idx="375">
                  <c:v>-3.1711045850002506E-3</c:v>
                </c:pt>
                <c:pt idx="376">
                  <c:v>-3.162976094679415E-3</c:v>
                </c:pt>
                <c:pt idx="377">
                  <c:v>-3.1589436484624756E-3</c:v>
                </c:pt>
                <c:pt idx="378">
                  <c:v>-3.1549392706331503E-3</c:v>
                </c:pt>
                <c:pt idx="379">
                  <c:v>-3.150963367786197E-3</c:v>
                </c:pt>
                <c:pt idx="380">
                  <c:v>-3.1430810667210096E-3</c:v>
                </c:pt>
                <c:pt idx="381">
                  <c:v>-3.1353526271260534E-3</c:v>
                </c:pt>
                <c:pt idx="382">
                  <c:v>-3.1315251906782748E-3</c:v>
                </c:pt>
                <c:pt idx="383">
                  <c:v>-3.1277286658637493E-3</c:v>
                </c:pt>
                <c:pt idx="384">
                  <c:v>-3.1239634591972987E-3</c:v>
                </c:pt>
                <c:pt idx="385">
                  <c:v>-3.1165124896359586E-3</c:v>
                </c:pt>
                <c:pt idx="386">
                  <c:v>-3.1092239349961304E-3</c:v>
                </c:pt>
                <c:pt idx="387">
                  <c:v>-3.1056214104774327E-3</c:v>
                </c:pt>
                <c:pt idx="388">
                  <c:v>-3.1020526410374671E-3</c:v>
                </c:pt>
                <c:pt idx="389">
                  <c:v>-3.0985180327114392E-3</c:v>
                </c:pt>
                <c:pt idx="390">
                  <c:v>-3.0915381680651777E-3</c:v>
                </c:pt>
                <c:pt idx="391">
                  <c:v>-3.0847293340885429E-3</c:v>
                </c:pt>
                <c:pt idx="392">
                  <c:v>-3.0813716239785904E-3</c:v>
                </c:pt>
                <c:pt idx="393">
                  <c:v>-3.078050512113073E-3</c:v>
                </c:pt>
                <c:pt idx="394">
                  <c:v>-3.07476640444726E-3</c:v>
                </c:pt>
                <c:pt idx="395">
                  <c:v>-3.0682974162354881E-3</c:v>
                </c:pt>
                <c:pt idx="396">
                  <c:v>-3.0620081406818045E-3</c:v>
                </c:pt>
                <c:pt idx="397">
                  <c:v>-3.0589151472604215E-3</c:v>
                </c:pt>
                <c:pt idx="398">
                  <c:v>-3.0558615951292722E-3</c:v>
                </c:pt>
                <c:pt idx="399">
                  <c:v>-3.0528478905234024E-3</c:v>
                </c:pt>
                <c:pt idx="400">
                  <c:v>-3.0469295485868741E-3</c:v>
                </c:pt>
                <c:pt idx="401">
                  <c:v>-3.0411996706947164E-3</c:v>
                </c:pt>
                <c:pt idx="402">
                  <c:v>-3.038391296201759E-3</c:v>
                </c:pt>
                <c:pt idx="403">
                  <c:v>-3.0356252062047062E-3</c:v>
                </c:pt>
                <c:pt idx="404">
                  <c:v>-3.0329018069386038E-3</c:v>
                </c:pt>
                <c:pt idx="405">
                  <c:v>-3.0275738795326745E-3</c:v>
                </c:pt>
                <c:pt idx="406">
                  <c:v>-3.02244324024592E-3</c:v>
                </c:pt>
                <c:pt idx="407">
                  <c:v>-3.0199393869212443E-3</c:v>
                </c:pt>
                <c:pt idx="408">
                  <c:v>-3.0174806614180483E-3</c:v>
                </c:pt>
                <c:pt idx="409">
                  <c:v>-3.0150674696516333E-3</c:v>
                </c:pt>
                <c:pt idx="410">
                  <c:v>-3.0103697234062921E-3</c:v>
                </c:pt>
                <c:pt idx="411">
                  <c:v>-3.0058781652941846E-3</c:v>
                </c:pt>
                <c:pt idx="412">
                  <c:v>-3.0036987356174549E-3</c:v>
                </c:pt>
                <c:pt idx="413">
                  <c:v>-3.0015672766481316E-3</c:v>
                </c:pt>
                <c:pt idx="414">
                  <c:v>-2.9994841949809725E-3</c:v>
                </c:pt>
                <c:pt idx="415">
                  <c:v>-2.9954563945278068E-3</c:v>
                </c:pt>
                <c:pt idx="416">
                  <c:v>-2.9916437619581515E-3</c:v>
                </c:pt>
                <c:pt idx="417">
                  <c:v>-2.9898086580493199E-3</c:v>
                </c:pt>
                <c:pt idx="418">
                  <c:v>-2.9880243682933738E-3</c:v>
                </c:pt>
                <c:pt idx="419">
                  <c:v>-2.986278819028243E-3</c:v>
                </c:pt>
                <c:pt idx="420">
                  <c:v>-2.982709804477679E-3</c:v>
                </c:pt>
                <c:pt idx="421">
                  <c:v>-2.9791116632793546E-3</c:v>
                </c:pt>
                <c:pt idx="422">
                  <c:v>-2.9772607232780857E-3</c:v>
                </c:pt>
                <c:pt idx="423">
                  <c:v>-2.9753859334746835E-3</c:v>
                </c:pt>
                <c:pt idx="424">
                  <c:v>-2.9734871993047918E-3</c:v>
                </c:pt>
                <c:pt idx="425">
                  <c:v>-2.9695849463040602E-3</c:v>
                </c:pt>
                <c:pt idx="426">
                  <c:v>-2.9656509236364315E-3</c:v>
                </c:pt>
                <c:pt idx="427">
                  <c:v>-2.9636310464908888E-3</c:v>
                </c:pt>
                <c:pt idx="428">
                  <c:v>-2.9615866571131022E-3</c:v>
                </c:pt>
                <c:pt idx="429">
                  <c:v>-2.9595176601793227E-3</c:v>
                </c:pt>
                <c:pt idx="430">
                  <c:v>-2.9552729083892615E-3</c:v>
                </c:pt>
                <c:pt idx="431">
                  <c:v>-2.9509937063165737E-3</c:v>
                </c:pt>
                <c:pt idx="432">
                  <c:v>-2.9488002527378043E-3</c:v>
                </c:pt>
                <c:pt idx="433">
                  <c:v>-2.9465816239371279E-3</c:v>
                </c:pt>
                <c:pt idx="434">
                  <c:v>-2.9443377249505076E-3</c:v>
                </c:pt>
                <c:pt idx="435">
                  <c:v>-2.939741213805469E-3</c:v>
                </c:pt>
                <c:pt idx="436">
                  <c:v>-2.9351075344985489E-3</c:v>
                </c:pt>
                <c:pt idx="437">
                  <c:v>-2.9327358647579516E-3</c:v>
                </c:pt>
                <c:pt idx="438">
                  <c:v>-2.9303383570056241E-3</c:v>
                </c:pt>
                <c:pt idx="439">
                  <c:v>-2.9279149162375617E-3</c:v>
                </c:pt>
                <c:pt idx="440">
                  <c:v>-2.9229573856515145E-3</c:v>
                </c:pt>
                <c:pt idx="441">
                  <c:v>-2.9179599308815085E-3</c:v>
                </c:pt>
                <c:pt idx="442">
                  <c:v>-2.915405405410354E-3</c:v>
                </c:pt>
                <c:pt idx="443">
                  <c:v>-2.9128243790976782E-3</c:v>
                </c:pt>
                <c:pt idx="444">
                  <c:v>-2.9102167570194126E-3</c:v>
                </c:pt>
                <c:pt idx="445">
                  <c:v>-2.9048889470395522E-3</c:v>
                </c:pt>
                <c:pt idx="446">
                  <c:v>-2.899518418324476E-3</c:v>
                </c:pt>
                <c:pt idx="447">
                  <c:v>-2.8967763977139072E-3</c:v>
                </c:pt>
                <c:pt idx="448">
                  <c:v>-2.8940072132321859E-3</c:v>
                </c:pt>
                <c:pt idx="449">
                  <c:v>-2.8912107701950518E-3</c:v>
                </c:pt>
                <c:pt idx="450">
                  <c:v>-2.8855034207886376E-3</c:v>
                </c:pt>
                <c:pt idx="451">
                  <c:v>-2.8797505199262829E-3</c:v>
                </c:pt>
                <c:pt idx="452">
                  <c:v>-2.8768163642078903E-3</c:v>
                </c:pt>
                <c:pt idx="453">
                  <c:v>-2.8738543820283624E-3</c:v>
                </c:pt>
                <c:pt idx="454">
                  <c:v>-2.8708644785435666E-3</c:v>
                </c:pt>
                <c:pt idx="455">
                  <c:v>-2.864768329970957E-3</c:v>
                </c:pt>
                <c:pt idx="456">
                  <c:v>-2.8586237581063045E-3</c:v>
                </c:pt>
                <c:pt idx="457">
                  <c:v>-2.8554928279511671E-3</c:v>
                </c:pt>
                <c:pt idx="458">
                  <c:v>-2.8523334085450713E-3</c:v>
                </c:pt>
                <c:pt idx="459">
                  <c:v>-2.8491454048440445E-3</c:v>
                </c:pt>
                <c:pt idx="460">
                  <c:v>-2.8426511973655977E-3</c:v>
                </c:pt>
                <c:pt idx="461">
                  <c:v>-2.8361056558834363E-3</c:v>
                </c:pt>
                <c:pt idx="462">
                  <c:v>-2.8327733117627929E-3</c:v>
                </c:pt>
                <c:pt idx="463">
                  <c:v>-2.8294118151617198E-3</c:v>
                </c:pt>
                <c:pt idx="464">
                  <c:v>-2.8260210718755729E-3</c:v>
                </c:pt>
                <c:pt idx="465">
                  <c:v>-2.8191195457649698E-3</c:v>
                </c:pt>
                <c:pt idx="466">
                  <c:v>-2.8121637360767338E-3</c:v>
                </c:pt>
                <c:pt idx="467">
                  <c:v>-2.8086253381420789E-3</c:v>
                </c:pt>
                <c:pt idx="468">
                  <c:v>-2.8050571250570755E-3</c:v>
                </c:pt>
                <c:pt idx="469">
                  <c:v>-2.8014590025371433E-3</c:v>
                </c:pt>
                <c:pt idx="470">
                  <c:v>-2.7941408978282567E-3</c:v>
                </c:pt>
                <c:pt idx="471">
                  <c:v>-2.7867655213453801E-3</c:v>
                </c:pt>
                <c:pt idx="472">
                  <c:v>-2.7830164300279847E-3</c:v>
                </c:pt>
                <c:pt idx="473">
                  <c:v>-2.7792368609302898E-3</c:v>
                </c:pt>
                <c:pt idx="474">
                  <c:v>-2.7754267193280668E-3</c:v>
                </c:pt>
                <c:pt idx="475">
                  <c:v>-2.7676827761879963E-3</c:v>
                </c:pt>
                <c:pt idx="476">
                  <c:v>-2.7598785343885268E-3</c:v>
                </c:pt>
                <c:pt idx="477">
                  <c:v>-2.7559141101196616E-3</c:v>
                </c:pt>
                <c:pt idx="478">
                  <c:v>-2.7519185452407058E-3</c:v>
                </c:pt>
                <c:pt idx="479">
                  <c:v>-2.747891745107367E-3</c:v>
                </c:pt>
                <c:pt idx="480">
                  <c:v>-2.7397127033967905E-3</c:v>
                </c:pt>
                <c:pt idx="481">
                  <c:v>-2.7314702980651973E-3</c:v>
                </c:pt>
                <c:pt idx="482">
                  <c:v>-2.7272859009963568E-3</c:v>
                </c:pt>
                <c:pt idx="483">
                  <c:v>-2.7230736589611837E-3</c:v>
                </c:pt>
                <c:pt idx="484">
                  <c:v>-2.7188493557339655E-3</c:v>
                </c:pt>
                <c:pt idx="485">
                  <c:v>-2.7060795672753102E-3</c:v>
                </c:pt>
                <c:pt idx="486">
                  <c:v>-2.6933355585390117E-3</c:v>
                </c:pt>
                <c:pt idx="487">
                  <c:v>-2.6890556677372501E-3</c:v>
                </c:pt>
                <c:pt idx="488">
                  <c:v>-2.6782873772779325E-3</c:v>
                </c:pt>
                <c:pt idx="489">
                  <c:v>-2.6675405695941734E-3</c:v>
                </c:pt>
                <c:pt idx="490">
                  <c:v>-2.663214724751839E-3</c:v>
                </c:pt>
                <c:pt idx="491">
                  <c:v>-2.6588813727146388E-3</c:v>
                </c:pt>
                <c:pt idx="492">
                  <c:v>-2.6501703521963904E-3</c:v>
                </c:pt>
                <c:pt idx="493">
                  <c:v>-2.6414737610824801E-3</c:v>
                </c:pt>
                <c:pt idx="494">
                  <c:v>-2.6371035241501417E-3</c:v>
                </c:pt>
                <c:pt idx="495">
                  <c:v>-2.6327260404945818E-3</c:v>
                </c:pt>
                <c:pt idx="496">
                  <c:v>-2.6283413533212396E-3</c:v>
                </c:pt>
                <c:pt idx="497">
                  <c:v>-2.6195291234420992E-3</c:v>
                </c:pt>
                <c:pt idx="498">
                  <c:v>-2.6107314384349323E-3</c:v>
                </c:pt>
                <c:pt idx="499">
                  <c:v>-2.6063113849117414E-3</c:v>
                </c:pt>
                <c:pt idx="500">
                  <c:v>-2.6018843884623166E-3</c:v>
                </c:pt>
                <c:pt idx="501">
                  <c:v>-2.5974504922920971E-3</c:v>
                </c:pt>
                <c:pt idx="502">
                  <c:v>-2.5885413050774631E-3</c:v>
                </c:pt>
                <c:pt idx="503">
                  <c:v>-2.5796467785088595E-3</c:v>
                </c:pt>
                <c:pt idx="504">
                  <c:v>-2.5751790346140169E-3</c:v>
                </c:pt>
                <c:pt idx="505">
                  <c:v>-2.5707046514700238E-3</c:v>
                </c:pt>
                <c:pt idx="506">
                  <c:v>-2.5662236723622556E-3</c:v>
                </c:pt>
                <c:pt idx="507">
                  <c:v>-2.557221779437846E-3</c:v>
                </c:pt>
                <c:pt idx="508">
                  <c:v>-2.5482346641192422E-3</c:v>
                </c:pt>
                <c:pt idx="509">
                  <c:v>-2.5437213560319805E-3</c:v>
                </c:pt>
                <c:pt idx="510">
                  <c:v>-2.5392017123726518E-3</c:v>
                </c:pt>
                <c:pt idx="511">
                  <c:v>-2.5346757763866634E-3</c:v>
                </c:pt>
                <c:pt idx="512">
                  <c:v>-2.5255854289252255E-3</c:v>
                </c:pt>
                <c:pt idx="513">
                  <c:v>-2.5165099781609968E-3</c:v>
                </c:pt>
                <c:pt idx="514">
                  <c:v>-2.5119532318607085E-3</c:v>
                </c:pt>
                <c:pt idx="515">
                  <c:v>-2.5073904537853409E-3</c:v>
                </c:pt>
                <c:pt idx="516">
                  <c:v>-2.502821687100365E-3</c:v>
                </c:pt>
                <c:pt idx="517">
                  <c:v>-2.4936471359149337E-3</c:v>
                </c:pt>
                <c:pt idx="518">
                  <c:v>-2.461421782888884E-3</c:v>
                </c:pt>
                <c:pt idx="519">
                  <c:v>-2.4289242522357313E-3</c:v>
                </c:pt>
                <c:pt idx="520">
                  <c:v>-2.3961694264373889E-3</c:v>
                </c:pt>
                <c:pt idx="521">
                  <c:v>-2.3631721878825118E-3</c:v>
                </c:pt>
                <c:pt idx="522">
                  <c:v>-2.3299474191196268E-3</c:v>
                </c:pt>
                <c:pt idx="523">
                  <c:v>-2.296455441381795E-3</c:v>
                </c:pt>
                <c:pt idx="524">
                  <c:v>-2.2478626363486853E-3</c:v>
                </c:pt>
                <c:pt idx="525">
                  <c:v>-2.2182564795825144E-3</c:v>
                </c:pt>
                <c:pt idx="526">
                  <c:v>-2.183304929168628E-3</c:v>
                </c:pt>
                <c:pt idx="527">
                  <c:v>-2.1479162338344793E-3</c:v>
                </c:pt>
                <c:pt idx="528">
                  <c:v>-2.1095139814164554E-3</c:v>
                </c:pt>
                <c:pt idx="529">
                  <c:v>-2.0706381850743583E-3</c:v>
                </c:pt>
                <c:pt idx="530">
                  <c:v>-2.0339132501412394E-3</c:v>
                </c:pt>
                <c:pt idx="531">
                  <c:v>-1.996775126085204E-3</c:v>
                </c:pt>
                <c:pt idx="532">
                  <c:v>-1.9592295952408634E-3</c:v>
                </c:pt>
                <c:pt idx="533">
                  <c:v>-1.9212824402226047E-3</c:v>
                </c:pt>
                <c:pt idx="534">
                  <c:v>-1.8829394434849434E-3</c:v>
                </c:pt>
                <c:pt idx="535">
                  <c:v>-1.8442063873624903E-3</c:v>
                </c:pt>
                <c:pt idx="536">
                  <c:v>-1.805089054469633E-3</c:v>
                </c:pt>
                <c:pt idx="537">
                  <c:v>-1.7655932272608865E-3</c:v>
                </c:pt>
                <c:pt idx="538">
                  <c:v>-1.7257246881907662E-3</c:v>
                </c:pt>
                <c:pt idx="539">
                  <c:v>-1.6854892196338511E-3</c:v>
                </c:pt>
                <c:pt idx="540">
                  <c:v>-1.6448926041645606E-3</c:v>
                </c:pt>
                <c:pt idx="541">
                  <c:v>-1.6039406242773779E-3</c:v>
                </c:pt>
                <c:pt idx="542">
                  <c:v>-1.5626390622669462E-3</c:v>
                </c:pt>
                <c:pt idx="543">
                  <c:v>-1.5209937008275887E-3</c:v>
                </c:pt>
                <c:pt idx="544">
                  <c:v>-1.4790103224138207E-3</c:v>
                </c:pt>
                <c:pt idx="545">
                  <c:v>-1.4366947094002214E-3</c:v>
                </c:pt>
                <c:pt idx="546">
                  <c:v>-1.39405264436121E-3</c:v>
                </c:pt>
                <c:pt idx="547">
                  <c:v>-1.3510899096313977E-3</c:v>
                </c:pt>
                <c:pt idx="548">
                  <c:v>-1.307812287905108E-3</c:v>
                </c:pt>
                <c:pt idx="549">
                  <c:v>-1.2642255615169518E-3</c:v>
                </c:pt>
                <c:pt idx="550">
                  <c:v>-1.2203355131212845E-3</c:v>
                </c:pt>
                <c:pt idx="551">
                  <c:v>-1.1761479250127493E-3</c:v>
                </c:pt>
                <c:pt idx="552">
                  <c:v>-1.1316685797657655E-3</c:v>
                </c:pt>
                <c:pt idx="553">
                  <c:v>-1.0869032600346884E-3</c:v>
                </c:pt>
                <c:pt idx="554">
                  <c:v>-1.041857748034225E-3</c:v>
                </c:pt>
                <c:pt idx="555">
                  <c:v>-9.9653782645869882E-4</c:v>
                </c:pt>
                <c:pt idx="556">
                  <c:v>-9.5094927768268889E-4</c:v>
                </c:pt>
                <c:pt idx="557">
                  <c:v>-9.0509788436055061E-4</c:v>
                </c:pt>
                <c:pt idx="558">
                  <c:v>-8.5898942894679919E-4</c:v>
                </c:pt>
                <c:pt idx="559">
                  <c:v>-8.1262969389594986E-4</c:v>
                </c:pt>
                <c:pt idx="560">
                  <c:v>-7.6602446190232598E-4</c:v>
                </c:pt>
                <c:pt idx="561">
                  <c:v>-7.1917951514066658E-4</c:v>
                </c:pt>
                <c:pt idx="562">
                  <c:v>-6.5860737028078375E-4</c:v>
                </c:pt>
                <c:pt idx="563">
                  <c:v>-6.1123621863945488E-4</c:v>
                </c:pt>
                <c:pt idx="564">
                  <c:v>-5.7045648413023287E-4</c:v>
                </c:pt>
                <c:pt idx="565">
                  <c:v>-5.2268003569277965E-4</c:v>
                </c:pt>
                <c:pt idx="566">
                  <c:v>-4.7469361153851253E-4</c:v>
                </c:pt>
                <c:pt idx="567">
                  <c:v>-4.2650299392210655E-4</c:v>
                </c:pt>
                <c:pt idx="568">
                  <c:v>-3.7811166086143544E-4</c:v>
                </c:pt>
                <c:pt idx="569">
                  <c:v>-3.2949915959701315E-4</c:v>
                </c:pt>
                <c:pt idx="570">
                  <c:v>-2.8066303033646989E-4</c:v>
                </c:pt>
                <c:pt idx="571">
                  <c:v>-2.316081490194577E-4</c:v>
                </c:pt>
                <c:pt idx="572">
                  <c:v>-1.8233939146572453E-4</c:v>
                </c:pt>
                <c:pt idx="573">
                  <c:v>-1.328616335749544E-4</c:v>
                </c:pt>
                <c:pt idx="574">
                  <c:v>-8.3179751486639475E-5</c:v>
                </c:pt>
                <c:pt idx="575">
                  <c:v>-3.3298620860655603E-5</c:v>
                </c:pt>
                <c:pt idx="576">
                  <c:v>1.6776881963664891E-5</c:v>
                </c:pt>
                <c:pt idx="577">
                  <c:v>6.7041881646190404E-5</c:v>
                </c:pt>
                <c:pt idx="578">
                  <c:v>1.1749150172768452E-4</c:v>
                </c:pt>
                <c:pt idx="579">
                  <c:v>1.8987425658423263E-4</c:v>
                </c:pt>
                <c:pt idx="580">
                  <c:v>2.2619683814006919E-4</c:v>
                </c:pt>
                <c:pt idx="581">
                  <c:v>2.6989932600862687E-4</c:v>
                </c:pt>
                <c:pt idx="582">
                  <c:v>3.2103866900889955E-4</c:v>
                </c:pt>
                <c:pt idx="583">
                  <c:v>3.7233825286975275E-4</c:v>
                </c:pt>
                <c:pt idx="584">
                  <c:v>4.2379320157159839E-4</c:v>
                </c:pt>
                <c:pt idx="585">
                  <c:v>4.7539863933465654E-4</c:v>
                </c:pt>
                <c:pt idx="586">
                  <c:v>5.2714968997946698E-4</c:v>
                </c:pt>
                <c:pt idx="587">
                  <c:v>5.7904147772624981E-4</c:v>
                </c:pt>
                <c:pt idx="588">
                  <c:v>6.310691263955448E-4</c:v>
                </c:pt>
                <c:pt idx="589">
                  <c:v>6.8322776028750809E-4</c:v>
                </c:pt>
                <c:pt idx="590">
                  <c:v>7.3551250322267947E-4</c:v>
                </c:pt>
                <c:pt idx="591">
                  <c:v>7.8791847942127902E-4</c:v>
                </c:pt>
                <c:pt idx="592">
                  <c:v>8.4044081262391046E-4</c:v>
                </c:pt>
                <c:pt idx="593">
                  <c:v>8.9307462721066599E-4</c:v>
                </c:pt>
                <c:pt idx="594">
                  <c:v>9.4581504692214935E-4</c:v>
                </c:pt>
                <c:pt idx="595">
                  <c:v>9.9865719589864455E-4</c:v>
                </c:pt>
                <c:pt idx="596">
                  <c:v>1.0515961981205635E-3</c:v>
                </c:pt>
                <c:pt idx="597">
                  <c:v>1.1046271775683181E-3</c:v>
                </c:pt>
                <c:pt idx="598">
                  <c:v>1.1577452582223202E-3</c:v>
                </c:pt>
                <c:pt idx="599">
                  <c:v>1.21094556430279E-3</c:v>
                </c:pt>
                <c:pt idx="600">
                  <c:v>1.2642232196302672E-3</c:v>
                </c:pt>
                <c:pt idx="601">
                  <c:v>1.3175733481851637E-3</c:v>
                </c:pt>
                <c:pt idx="602">
                  <c:v>1.3709910740278275E-3</c:v>
                </c:pt>
                <c:pt idx="603">
                  <c:v>1.4244715210587344E-3</c:v>
                </c:pt>
                <c:pt idx="604">
                  <c:v>1.4780098134981046E-3</c:v>
                </c:pt>
                <c:pt idx="605">
                  <c:v>1.5316010751664777E-3</c:v>
                </c:pt>
                <c:pt idx="606">
                  <c:v>1.5852404298843936E-3</c:v>
                </c:pt>
                <c:pt idx="607">
                  <c:v>1.6389230020319445E-3</c:v>
                </c:pt>
                <c:pt idx="608">
                  <c:v>1.6926439152697981E-3</c:v>
                </c:pt>
                <c:pt idx="609">
                  <c:v>1.7463982938181744E-3</c:v>
                </c:pt>
                <c:pt idx="610">
                  <c:v>1.8001812614176771E-3</c:v>
                </c:pt>
                <c:pt idx="611">
                  <c:v>1.8539879421286543E-3</c:v>
                </c:pt>
                <c:pt idx="612">
                  <c:v>1.9078134599315177E-3</c:v>
                </c:pt>
                <c:pt idx="613">
                  <c:v>1.9616529388066795E-3</c:v>
                </c:pt>
                <c:pt idx="614">
                  <c:v>2.0385925897503654E-3</c:v>
                </c:pt>
                <c:pt idx="615">
                  <c:v>2.0924462585814041E-3</c:v>
                </c:pt>
                <c:pt idx="616">
                  <c:v>2.1308992005319993E-3</c:v>
                </c:pt>
                <c:pt idx="617">
                  <c:v>2.1847445733325088E-3</c:v>
                </c:pt>
                <c:pt idx="618">
                  <c:v>2.2385788303047605E-3</c:v>
                </c:pt>
                <c:pt idx="619">
                  <c:v>2.2923970956689743E-3</c:v>
                </c:pt>
                <c:pt idx="620">
                  <c:v>2.3462238486438025E-3</c:v>
                </c:pt>
                <c:pt idx="621">
                  <c:v>2.4002304234560512E-3</c:v>
                </c:pt>
                <c:pt idx="622">
                  <c:v>2.4544455634334383E-3</c:v>
                </c:pt>
                <c:pt idx="623">
                  <c:v>2.5088688454744101E-3</c:v>
                </c:pt>
                <c:pt idx="624">
                  <c:v>2.5634998466372849E-3</c:v>
                </c:pt>
                <c:pt idx="625">
                  <c:v>2.6183381436606368E-3</c:v>
                </c:pt>
                <c:pt idx="626">
                  <c:v>2.6733833136827201E-3</c:v>
                </c:pt>
                <c:pt idx="627">
                  <c:v>2.7286349336019811E-3</c:v>
                </c:pt>
                <c:pt idx="628">
                  <c:v>2.784092580396802E-3</c:v>
                </c:pt>
                <c:pt idx="629">
                  <c:v>2.8557468124965624E-3</c:v>
                </c:pt>
                <c:pt idx="630">
                  <c:v>2.927641039596196E-3</c:v>
                </c:pt>
                <c:pt idx="631">
                  <c:v>2.9838310431262727E-3</c:v>
                </c:pt>
                <c:pt idx="632">
                  <c:v>3.0482980752388755E-3</c:v>
                </c:pt>
                <c:pt idx="633">
                  <c:v>3.096822906192287E-3</c:v>
                </c:pt>
                <c:pt idx="634">
                  <c:v>3.153623919525117E-3</c:v>
                </c:pt>
                <c:pt idx="635">
                  <c:v>3.210627756615736E-3</c:v>
                </c:pt>
                <c:pt idx="636">
                  <c:v>3.2678339946023982E-3</c:v>
                </c:pt>
                <c:pt idx="637">
                  <c:v>3.3252422102236778E-3</c:v>
                </c:pt>
                <c:pt idx="638">
                  <c:v>3.3828519806178292E-3</c:v>
                </c:pt>
                <c:pt idx="639">
                  <c:v>3.4406628826832986E-3</c:v>
                </c:pt>
                <c:pt idx="640">
                  <c:v>3.4986744933984681E-3</c:v>
                </c:pt>
                <c:pt idx="641">
                  <c:v>3.5568863895818481E-3</c:v>
                </c:pt>
                <c:pt idx="642">
                  <c:v>3.6152981483716928E-3</c:v>
                </c:pt>
                <c:pt idx="643">
                  <c:v>3.6739093466664485E-3</c:v>
                </c:pt>
                <c:pt idx="644">
                  <c:v>3.7327195614444975E-3</c:v>
                </c:pt>
                <c:pt idx="645">
                  <c:v>3.7917283695243498E-3</c:v>
                </c:pt>
                <c:pt idx="646">
                  <c:v>3.8509353481241959E-3</c:v>
                </c:pt>
                <c:pt idx="647">
                  <c:v>3.9103400739026739E-3</c:v>
                </c:pt>
                <c:pt idx="648">
                  <c:v>3.9699421239980381E-3</c:v>
                </c:pt>
                <c:pt idx="649">
                  <c:v>4.0297410754686069E-3</c:v>
                </c:pt>
                <c:pt idx="650">
                  <c:v>4.0897365049730183E-3</c:v>
                </c:pt>
                <c:pt idx="651">
                  <c:v>4.1499279897294628E-3</c:v>
                </c:pt>
                <c:pt idx="652">
                  <c:v>4.2103151066363864E-3</c:v>
                </c:pt>
                <c:pt idx="653">
                  <c:v>4.2708974325922355E-3</c:v>
                </c:pt>
                <c:pt idx="654">
                  <c:v>4.3316745445753924E-3</c:v>
                </c:pt>
                <c:pt idx="655">
                  <c:v>4.3926460195642392E-3</c:v>
                </c:pt>
                <c:pt idx="656">
                  <c:v>4.4538114346170943E-3</c:v>
                </c:pt>
                <c:pt idx="657">
                  <c:v>4.5151703663925957E-3</c:v>
                </c:pt>
                <c:pt idx="658">
                  <c:v>4.5767223922688061E-3</c:v>
                </c:pt>
                <c:pt idx="659">
                  <c:v>4.6384670887444912E-3</c:v>
                </c:pt>
                <c:pt idx="660">
                  <c:v>4.7004040331177777E-3</c:v>
                </c:pt>
                <c:pt idx="661">
                  <c:v>4.7625328023670477E-3</c:v>
                </c:pt>
                <c:pt idx="662">
                  <c:v>4.8248529733108114E-3</c:v>
                </c:pt>
                <c:pt idx="663">
                  <c:v>4.8873641228475151E-3</c:v>
                </c:pt>
                <c:pt idx="664">
                  <c:v>4.950065827955541E-3</c:v>
                </c:pt>
                <c:pt idx="665">
                  <c:v>5.0129576658530794E-3</c:v>
                </c:pt>
                <c:pt idx="666">
                  <c:v>5.085066324657106E-3</c:v>
                </c:pt>
                <c:pt idx="667">
                  <c:v>5.1483641648264467E-3</c:v>
                </c:pt>
                <c:pt idx="668">
                  <c:v>5.2027697443879362E-3</c:v>
                </c:pt>
                <c:pt idx="669">
                  <c:v>5.266417882108243E-3</c:v>
                </c:pt>
                <c:pt idx="670">
                  <c:v>5.3302540372701657E-3</c:v>
                </c:pt>
                <c:pt idx="671">
                  <c:v>5.3942777867721503E-3</c:v>
                </c:pt>
                <c:pt idx="672">
                  <c:v>5.4583712260480866E-3</c:v>
                </c:pt>
                <c:pt idx="673">
                  <c:v>5.5223778051249894E-3</c:v>
                </c:pt>
                <c:pt idx="674">
                  <c:v>5.5862920328753063E-3</c:v>
                </c:pt>
                <c:pt idx="675">
                  <c:v>5.6501093373562128E-3</c:v>
                </c:pt>
                <c:pt idx="676">
                  <c:v>5.7138251472643731E-3</c:v>
                </c:pt>
                <c:pt idx="677">
                  <c:v>5.7774348911365792E-3</c:v>
                </c:pt>
                <c:pt idx="678">
                  <c:v>5.8409339975096231E-3</c:v>
                </c:pt>
                <c:pt idx="679">
                  <c:v>5.9043178946804886E-3</c:v>
                </c:pt>
                <c:pt idx="680">
                  <c:v>5.9856348329834219E-3</c:v>
                </c:pt>
                <c:pt idx="681">
                  <c:v>6.030721775802661E-3</c:v>
                </c:pt>
                <c:pt idx="682">
                  <c:v>6.0937326166676797E-3</c:v>
                </c:pt>
                <c:pt idx="683">
                  <c:v>6.1566099625576243E-3</c:v>
                </c:pt>
                <c:pt idx="684">
                  <c:v>6.2193492417694785E-3</c:v>
                </c:pt>
                <c:pt idx="685">
                  <c:v>6.2819458828400343E-3</c:v>
                </c:pt>
                <c:pt idx="686">
                  <c:v>6.3443953142261478E-3</c:v>
                </c:pt>
                <c:pt idx="687">
                  <c:v>6.4066929643047388E-3</c:v>
                </c:pt>
                <c:pt idx="688">
                  <c:v>6.4688342618524075E-3</c:v>
                </c:pt>
                <c:pt idx="689">
                  <c:v>6.5308146350062657E-3</c:v>
                </c:pt>
                <c:pt idx="690">
                  <c:v>6.5926295123031053E-3</c:v>
                </c:pt>
                <c:pt idx="691">
                  <c:v>6.6542743224395906E-3</c:v>
                </c:pt>
                <c:pt idx="692">
                  <c:v>6.7157444936327693E-3</c:v>
                </c:pt>
                <c:pt idx="693">
                  <c:v>6.7770354544194333E-3</c:v>
                </c:pt>
                <c:pt idx="694">
                  <c:v>6.8381426332564388E-3</c:v>
                </c:pt>
                <c:pt idx="695">
                  <c:v>6.8990614586006416E-3</c:v>
                </c:pt>
                <c:pt idx="696">
                  <c:v>6.9597873589088977E-3</c:v>
                </c:pt>
                <c:pt idx="697">
                  <c:v>7.0203157625581269E-3</c:v>
                </c:pt>
                <c:pt idx="698">
                  <c:v>7.0806420980851215E-3</c:v>
                </c:pt>
                <c:pt idx="699">
                  <c:v>7.1407617938668011E-3</c:v>
                </c:pt>
                <c:pt idx="700">
                  <c:v>7.2006702783600218E-3</c:v>
                </c:pt>
                <c:pt idx="701">
                  <c:v>7.2603629800216396E-3</c:v>
                </c:pt>
                <c:pt idx="702">
                  <c:v>7.3198353272285743E-3</c:v>
                </c:pt>
                <c:pt idx="703">
                  <c:v>7.3790827483577459E-3</c:v>
                </c:pt>
                <c:pt idx="704">
                  <c:v>7.4381006720258824E-3</c:v>
                </c:pt>
                <c:pt idx="705">
                  <c:v>7.4968845265299677E-3</c:v>
                </c:pt>
                <c:pt idx="706">
                  <c:v>7.5554297404067938E-3</c:v>
                </c:pt>
                <c:pt idx="707">
                  <c:v>7.6137317418734085E-3</c:v>
                </c:pt>
                <c:pt idx="708">
                  <c:v>7.6717859595465399E-3</c:v>
                </c:pt>
                <c:pt idx="709">
                  <c:v>7.7295878216432357E-3</c:v>
                </c:pt>
                <c:pt idx="710">
                  <c:v>7.787132756780224E-3</c:v>
                </c:pt>
                <c:pt idx="711">
                  <c:v>7.8444161931745526E-3</c:v>
                </c:pt>
                <c:pt idx="712">
                  <c:v>7.9014335594429497E-3</c:v>
                </c:pt>
                <c:pt idx="713">
                  <c:v>7.9581802837225268E-3</c:v>
                </c:pt>
                <c:pt idx="714">
                  <c:v>8.0146517947099483E-3</c:v>
                </c:pt>
                <c:pt idx="715">
                  <c:v>8.0708435206222617E-3</c:v>
                </c:pt>
                <c:pt idx="716">
                  <c:v>8.1267508899163232E-3</c:v>
                </c:pt>
                <c:pt idx="717">
                  <c:v>8.1823693310489887E-3</c:v>
                </c:pt>
                <c:pt idx="718">
                  <c:v>8.2376942722373059E-3</c:v>
                </c:pt>
                <c:pt idx="719">
                  <c:v>8.2927211419381308E-3</c:v>
                </c:pt>
                <c:pt idx="720">
                  <c:v>8.3474453686882555E-3</c:v>
                </c:pt>
                <c:pt idx="721">
                  <c:v>8.4018623807846637E-3</c:v>
                </c:pt>
                <c:pt idx="722">
                  <c:v>8.4559676065243394E-3</c:v>
                </c:pt>
                <c:pt idx="723">
                  <c:v>8.5097564743641385E-3</c:v>
                </c:pt>
                <c:pt idx="724">
                  <c:v>8.5633176445032433E-3</c:v>
                </c:pt>
                <c:pt idx="725">
                  <c:v>8.6168493864224871E-3</c:v>
                </c:pt>
                <c:pt idx="726">
                  <c:v>8.6703581038793942E-3</c:v>
                </c:pt>
                <c:pt idx="727">
                  <c:v>8.7238430602631922E-3</c:v>
                </c:pt>
                <c:pt idx="728">
                  <c:v>8.7773035185634285E-3</c:v>
                </c:pt>
                <c:pt idx="729">
                  <c:v>8.8307387420893946E-3</c:v>
                </c:pt>
                <c:pt idx="730">
                  <c:v>8.8841479939905099E-3</c:v>
                </c:pt>
                <c:pt idx="731">
                  <c:v>8.937530537416194E-3</c:v>
                </c:pt>
                <c:pt idx="732">
                  <c:v>8.9908856356757383E-3</c:v>
                </c:pt>
                <c:pt idx="733">
                  <c:v>9.0442125518386263E-3</c:v>
                </c:pt>
                <c:pt idx="734">
                  <c:v>9.1127331336071649E-3</c:v>
                </c:pt>
                <c:pt idx="735">
                  <c:v>9.1507788907918552E-3</c:v>
                </c:pt>
                <c:pt idx="736">
                  <c:v>9.2040168399609712E-3</c:v>
                </c:pt>
                <c:pt idx="737">
                  <c:v>9.2572236598709168E-3</c:v>
                </c:pt>
                <c:pt idx="738">
                  <c:v>9.3103986135112393E-3</c:v>
                </c:pt>
                <c:pt idx="739">
                  <c:v>9.3635409643511025E-3</c:v>
                </c:pt>
                <c:pt idx="740">
                  <c:v>9.4166499753800537E-3</c:v>
                </c:pt>
                <c:pt idx="741">
                  <c:v>9.4697249099073844E-3</c:v>
                </c:pt>
                <c:pt idx="742">
                  <c:v>9.522765031082514E-3</c:v>
                </c:pt>
                <c:pt idx="743">
                  <c:v>9.5757696019749261E-3</c:v>
                </c:pt>
                <c:pt idx="744">
                  <c:v>9.6287378859738482E-3</c:v>
                </c:pt>
                <c:pt idx="745">
                  <c:v>9.6816691460688276E-3</c:v>
                </c:pt>
                <c:pt idx="746">
                  <c:v>9.7345626456490919E-3</c:v>
                </c:pt>
                <c:pt idx="747">
                  <c:v>9.7874176476242525E-3</c:v>
                </c:pt>
                <c:pt idx="748">
                  <c:v>9.840233415463473E-3</c:v>
                </c:pt>
                <c:pt idx="749">
                  <c:v>9.8930092121563007E-3</c:v>
                </c:pt>
                <c:pt idx="750">
                  <c:v>9.9457443009320912E-3</c:v>
                </c:pt>
                <c:pt idx="751">
                  <c:v>9.9984379449402638E-3</c:v>
                </c:pt>
                <c:pt idx="752">
                  <c:v>1.0051089407570046E-2</c:v>
                </c:pt>
                <c:pt idx="753">
                  <c:v>1.010369795173105E-2</c:v>
                </c:pt>
                <c:pt idx="754">
                  <c:v>1.0156262840732566E-2</c:v>
                </c:pt>
                <c:pt idx="755">
                  <c:v>1.0208783337724014E-2</c:v>
                </c:pt>
                <c:pt idx="756">
                  <c:v>1.0261258705854814E-2</c:v>
                </c:pt>
                <c:pt idx="757">
                  <c:v>1.0313688208354321E-2</c:v>
                </c:pt>
                <c:pt idx="758">
                  <c:v>1.0366071108531827E-2</c:v>
                </c:pt>
                <c:pt idx="759">
                  <c:v>1.0418406669217006E-2</c:v>
                </c:pt>
                <c:pt idx="760">
                  <c:v>1.0470694153879023E-2</c:v>
                </c:pt>
                <c:pt idx="761">
                  <c:v>1.0522932825587361E-2</c:v>
                </c:pt>
                <c:pt idx="762">
                  <c:v>1.0575121947651311E-2</c:v>
                </c:pt>
                <c:pt idx="763">
                  <c:v>1.0627260782980485E-2</c:v>
                </c:pt>
                <c:pt idx="764">
                  <c:v>1.0679348595044047E-2</c:v>
                </c:pt>
                <c:pt idx="765">
                  <c:v>1.0731384646831543E-2</c:v>
                </c:pt>
                <c:pt idx="766">
                  <c:v>1.0783368201492394E-2</c:v>
                </c:pt>
                <c:pt idx="767">
                  <c:v>1.0835298522415826E-2</c:v>
                </c:pt>
                <c:pt idx="768">
                  <c:v>1.0887174872511451E-2</c:v>
                </c:pt>
                <c:pt idx="769">
                  <c:v>1.0938996515168498E-2</c:v>
                </c:pt>
                <c:pt idx="770">
                  <c:v>1.0998153315586734E-2</c:v>
                </c:pt>
                <c:pt idx="771">
                  <c:v>1.1042472730444786E-2</c:v>
                </c:pt>
                <c:pt idx="772">
                  <c:v>1.1094125829522739E-2</c:v>
                </c:pt>
                <c:pt idx="773">
                  <c:v>1.114572127375979E-2</c:v>
                </c:pt>
                <c:pt idx="774">
                  <c:v>1.1197258326385295E-2</c:v>
                </c:pt>
                <c:pt idx="775">
                  <c:v>1.1248736250468738E-2</c:v>
                </c:pt>
                <c:pt idx="776">
                  <c:v>1.1300125388773452E-2</c:v>
                </c:pt>
                <c:pt idx="777">
                  <c:v>1.1351322862394042E-2</c:v>
                </c:pt>
                <c:pt idx="778">
                  <c:v>1.1402317437116949E-2</c:v>
                </c:pt>
                <c:pt idx="779">
                  <c:v>1.1453106853149819E-2</c:v>
                </c:pt>
                <c:pt idx="780">
                  <c:v>1.1503688850940108E-2</c:v>
                </c:pt>
                <c:pt idx="781">
                  <c:v>1.155406117093527E-2</c:v>
                </c:pt>
                <c:pt idx="782">
                  <c:v>1.1604221553502825E-2</c:v>
                </c:pt>
                <c:pt idx="783">
                  <c:v>1.1654167738930354E-2</c:v>
                </c:pt>
                <c:pt idx="784">
                  <c:v>1.1703897467585378E-2</c:v>
                </c:pt>
                <c:pt idx="785">
                  <c:v>1.1767513994751511E-2</c:v>
                </c:pt>
                <c:pt idx="786">
                  <c:v>1.1802698516207855E-2</c:v>
                </c:pt>
                <c:pt idx="787">
                  <c:v>1.1851765316830409E-2</c:v>
                </c:pt>
                <c:pt idx="788">
                  <c:v>1.1907565412014876E-2</c:v>
                </c:pt>
                <c:pt idx="789">
                  <c:v>1.1949220172695618E-2</c:v>
                </c:pt>
                <c:pt idx="790">
                  <c:v>1.199760370867331E-2</c:v>
                </c:pt>
                <c:pt idx="791">
                  <c:v>1.2045754970531064E-2</c:v>
                </c:pt>
                <c:pt idx="792">
                  <c:v>1.2093671698476527E-2</c:v>
                </c:pt>
                <c:pt idx="793">
                  <c:v>1.214135163303709E-2</c:v>
                </c:pt>
                <c:pt idx="794">
                  <c:v>1.2188792514500335E-2</c:v>
                </c:pt>
                <c:pt idx="795">
                  <c:v>1.2235992083233782E-2</c:v>
                </c:pt>
                <c:pt idx="796">
                  <c:v>1.2282948079604949E-2</c:v>
                </c:pt>
                <c:pt idx="797">
                  <c:v>1.2329658243981356E-2</c:v>
                </c:pt>
                <c:pt idx="798">
                  <c:v>1.2376120316810457E-2</c:v>
                </c:pt>
                <c:pt idx="799">
                  <c:v>1.2422332038219963E-2</c:v>
                </c:pt>
                <c:pt idx="800">
                  <c:v>1.2468291148817201E-2</c:v>
                </c:pt>
                <c:pt idx="801">
                  <c:v>1.2513995388889754E-2</c:v>
                </c:pt>
                <c:pt idx="802">
                  <c:v>1.2559442498645268E-2</c:v>
                </c:pt>
                <c:pt idx="803">
                  <c:v>1.2604630218611135E-2</c:v>
                </c:pt>
                <c:pt idx="804">
                  <c:v>1.2649556289074937E-2</c:v>
                </c:pt>
                <c:pt idx="805">
                  <c:v>1.2694218450404193E-2</c:v>
                </c:pt>
                <c:pt idx="806">
                  <c:v>1.2738614442966423E-2</c:v>
                </c:pt>
                <c:pt idx="807">
                  <c:v>1.2782742007129144E-2</c:v>
                </c:pt>
                <c:pt idx="808">
                  <c:v>1.282659888317994E-2</c:v>
                </c:pt>
                <c:pt idx="809">
                  <c:v>1.287018281148633E-2</c:v>
                </c:pt>
                <c:pt idx="810">
                  <c:v>1.2913491532495769E-2</c:v>
                </c:pt>
                <c:pt idx="811">
                  <c:v>1.2956522786495839E-2</c:v>
                </c:pt>
                <c:pt idx="812">
                  <c:v>1.2999274313774123E-2</c:v>
                </c:pt>
                <c:pt idx="813">
                  <c:v>1.304174385469814E-2</c:v>
                </c:pt>
                <c:pt idx="814">
                  <c:v>1.3083929149795281E-2</c:v>
                </c:pt>
                <c:pt idx="815">
                  <c:v>1.3125827939193258E-2</c:v>
                </c:pt>
                <c:pt idx="816">
                  <c:v>1.3167437963419459E-2</c:v>
                </c:pt>
                <c:pt idx="817">
                  <c:v>1.3208756962681534E-2</c:v>
                </c:pt>
                <c:pt idx="818">
                  <c:v>1.3249782677347E-2</c:v>
                </c:pt>
                <c:pt idx="819">
                  <c:v>1.3290512847863312E-2</c:v>
                </c:pt>
                <c:pt idx="820">
                  <c:v>1.3330945214597989E-2</c:v>
                </c:pt>
                <c:pt idx="821">
                  <c:v>1.3371077517678742E-2</c:v>
                </c:pt>
                <c:pt idx="822">
                  <c:v>1.3422231646931237E-2</c:v>
                </c:pt>
                <c:pt idx="823">
                  <c:v>1.3461669605510096E-2</c:v>
                </c:pt>
                <c:pt idx="824">
                  <c:v>1.3495228920117341E-2</c:v>
                </c:pt>
                <c:pt idx="825">
                  <c:v>1.3534094030847044E-2</c:v>
                </c:pt>
                <c:pt idx="826">
                  <c:v>1.3572647456898679E-2</c:v>
                </c:pt>
                <c:pt idx="827">
                  <c:v>1.3610886938799638E-2</c:v>
                </c:pt>
                <c:pt idx="828">
                  <c:v>1.364886135641008E-2</c:v>
                </c:pt>
                <c:pt idx="829">
                  <c:v>1.368674891502053E-2</c:v>
                </c:pt>
                <c:pt idx="830">
                  <c:v>1.3724565589452453E-2</c:v>
                </c:pt>
                <c:pt idx="831">
                  <c:v>1.3762311476908096E-2</c:v>
                </c:pt>
                <c:pt idx="832">
                  <c:v>1.3799986674909448E-2</c:v>
                </c:pt>
                <c:pt idx="833">
                  <c:v>1.3837591280738692E-2</c:v>
                </c:pt>
                <c:pt idx="834">
                  <c:v>1.3875125391997756E-2</c:v>
                </c:pt>
                <c:pt idx="835">
                  <c:v>1.3912589105888884E-2</c:v>
                </c:pt>
                <c:pt idx="836">
                  <c:v>1.3960653453750638E-2</c:v>
                </c:pt>
                <c:pt idx="837">
                  <c:v>1.3987305731255617E-2</c:v>
                </c:pt>
                <c:pt idx="838">
                  <c:v>1.4024558837615331E-2</c:v>
                </c:pt>
                <c:pt idx="839">
                  <c:v>1.4061741936135519E-2</c:v>
                </c:pt>
                <c:pt idx="840">
                  <c:v>1.410177939964008E-2</c:v>
                </c:pt>
                <c:pt idx="841">
                  <c:v>1.4141184717129107E-2</c:v>
                </c:pt>
                <c:pt idx="842">
                  <c:v>1.4178148425463277E-2</c:v>
                </c:pt>
                <c:pt idx="843">
                  <c:v>1.4215042529635014E-2</c:v>
                </c:pt>
                <c:pt idx="844">
                  <c:v>1.4251867126926498E-2</c:v>
                </c:pt>
                <c:pt idx="845">
                  <c:v>1.428862231469985E-2</c:v>
                </c:pt>
                <c:pt idx="846">
                  <c:v>1.4325308190556996E-2</c:v>
                </c:pt>
                <c:pt idx="847">
                  <c:v>1.4361924851700181E-2</c:v>
                </c:pt>
                <c:pt idx="848">
                  <c:v>1.439847239557146E-2</c:v>
                </c:pt>
                <c:pt idx="849">
                  <c:v>1.4434950919532952E-2</c:v>
                </c:pt>
                <c:pt idx="850">
                  <c:v>1.4471360521186583E-2</c:v>
                </c:pt>
                <c:pt idx="851">
                  <c:v>1.4507701297654663E-2</c:v>
                </c:pt>
                <c:pt idx="852">
                  <c:v>1.4543973346539119E-2</c:v>
                </c:pt>
                <c:pt idx="853">
                  <c:v>1.4580176765042197E-2</c:v>
                </c:pt>
                <c:pt idx="854">
                  <c:v>1.4616311650765823E-2</c:v>
                </c:pt>
                <c:pt idx="855">
                  <c:v>1.4652378100992181E-2</c:v>
                </c:pt>
                <c:pt idx="856">
                  <c:v>1.4688376213083387E-2</c:v>
                </c:pt>
                <c:pt idx="857">
                  <c:v>1.4724306084561434E-2</c:v>
                </c:pt>
                <c:pt idx="858">
                  <c:v>1.4760167812708502E-2</c:v>
                </c:pt>
                <c:pt idx="859">
                  <c:v>1.4795961495046583E-2</c:v>
                </c:pt>
                <c:pt idx="860">
                  <c:v>1.4831687228777923E-2</c:v>
                </c:pt>
                <c:pt idx="861">
                  <c:v>1.4867345111504449E-2</c:v>
                </c:pt>
                <c:pt idx="862">
                  <c:v>1.4902935240428405E-2</c:v>
                </c:pt>
                <c:pt idx="863">
                  <c:v>1.4938457713071784E-2</c:v>
                </c:pt>
                <c:pt idx="864">
                  <c:v>1.4973912626956576E-2</c:v>
                </c:pt>
                <c:pt idx="865">
                  <c:v>1.5009300079285026E-2</c:v>
                </c:pt>
                <c:pt idx="866">
                  <c:v>1.5044620167419254E-2</c:v>
                </c:pt>
                <c:pt idx="867">
                  <c:v>1.5079872988881249E-2</c:v>
                </c:pt>
                <c:pt idx="868">
                  <c:v>1.511505864103313E-2</c:v>
                </c:pt>
                <c:pt idx="869">
                  <c:v>1.5150177221316952E-2</c:v>
                </c:pt>
                <c:pt idx="870">
                  <c:v>1.518522882693496E-2</c:v>
                </c:pt>
                <c:pt idx="871">
                  <c:v>1.5220213555648954E-2</c:v>
                </c:pt>
                <c:pt idx="872">
                  <c:v>1.5255131504501307E-2</c:v>
                </c:pt>
                <c:pt idx="873">
                  <c:v>1.5289982771093946E-2</c:v>
                </c:pt>
                <c:pt idx="874">
                  <c:v>1.5340307996707381E-2</c:v>
                </c:pt>
                <c:pt idx="875">
                  <c:v>1.5375000686308482E-2</c:v>
                </c:pt>
                <c:pt idx="876">
                  <c:v>1.5399082294669242E-2</c:v>
                </c:pt>
                <c:pt idx="877">
                  <c:v>1.5433658343493306E-2</c:v>
                </c:pt>
                <c:pt idx="878">
                  <c:v>1.5468168210936994E-2</c:v>
                </c:pt>
                <c:pt idx="879">
                  <c:v>1.5502611994282489E-2</c:v>
                </c:pt>
                <c:pt idx="880">
                  <c:v>1.5536962589850489E-2</c:v>
                </c:pt>
                <c:pt idx="881">
                  <c:v>1.5571057671168731E-2</c:v>
                </c:pt>
                <c:pt idx="882">
                  <c:v>1.5604868375085346E-2</c:v>
                </c:pt>
                <c:pt idx="883">
                  <c:v>1.5638392961472292E-2</c:v>
                </c:pt>
                <c:pt idx="884">
                  <c:v>1.5671629690201527E-2</c:v>
                </c:pt>
                <c:pt idx="885">
                  <c:v>1.5704576821464755E-2</c:v>
                </c:pt>
                <c:pt idx="886">
                  <c:v>1.5737232615053998E-2</c:v>
                </c:pt>
                <c:pt idx="887">
                  <c:v>1.5769595330761277E-2</c:v>
                </c:pt>
                <c:pt idx="888">
                  <c:v>1.5801663228698359E-2</c:v>
                </c:pt>
                <c:pt idx="889">
                  <c:v>1.5833434568737204E-2</c:v>
                </c:pt>
                <c:pt idx="890">
                  <c:v>1.5875238685961079E-2</c:v>
                </c:pt>
                <c:pt idx="891">
                  <c:v>1.59137583795399E-2</c:v>
                </c:pt>
                <c:pt idx="892">
                  <c:v>1.5948816990674075E-2</c:v>
                </c:pt>
                <c:pt idx="893">
                  <c:v>1.5974849867248508E-2</c:v>
                </c:pt>
                <c:pt idx="894">
                  <c:v>1.600493710227191E-2</c:v>
                </c:pt>
                <c:pt idx="895">
                  <c:v>1.6034716344703881E-2</c:v>
                </c:pt>
                <c:pt idx="896">
                  <c:v>1.6064185854496316E-2</c:v>
                </c:pt>
                <c:pt idx="897">
                  <c:v>1.6093343891521172E-2</c:v>
                </c:pt>
                <c:pt idx="898">
                  <c:v>1.6122188715730346E-2</c:v>
                </c:pt>
                <c:pt idx="899">
                  <c:v>1.615071858707573E-2</c:v>
                </c:pt>
                <c:pt idx="900">
                  <c:v>1.6178931765429283E-2</c:v>
                </c:pt>
                <c:pt idx="901">
                  <c:v>1.6206826510822836E-2</c:v>
                </c:pt>
                <c:pt idx="902">
                  <c:v>1.6234401083128347E-2</c:v>
                </c:pt>
                <c:pt idx="903">
                  <c:v>1.626165374229771E-2</c:v>
                </c:pt>
                <c:pt idx="904">
                  <c:v>1.628858274828282E-2</c:v>
                </c:pt>
                <c:pt idx="905">
                  <c:v>1.6315186361035572E-2</c:v>
                </c:pt>
                <c:pt idx="906">
                  <c:v>1.6341462840427923E-2</c:v>
                </c:pt>
                <c:pt idx="907">
                  <c:v>1.6367410446411768E-2</c:v>
                </c:pt>
                <c:pt idx="908">
                  <c:v>1.6393027439018937E-2</c:v>
                </c:pt>
                <c:pt idx="909">
                  <c:v>1.6418312078041453E-2</c:v>
                </c:pt>
                <c:pt idx="910">
                  <c:v>1.6443262623511146E-2</c:v>
                </c:pt>
                <c:pt idx="911">
                  <c:v>1.646787733537991E-2</c:v>
                </c:pt>
                <c:pt idx="912">
                  <c:v>1.6492154473519705E-2</c:v>
                </c:pt>
                <c:pt idx="913">
                  <c:v>1.6516092297962359E-2</c:v>
                </c:pt>
                <c:pt idx="914">
                  <c:v>1.6539689068499897E-2</c:v>
                </c:pt>
                <c:pt idx="915">
                  <c:v>1.6562943045244083E-2</c:v>
                </c:pt>
                <c:pt idx="916">
                  <c:v>1.6585852487986941E-2</c:v>
                </c:pt>
                <c:pt idx="917">
                  <c:v>1.66084156567603E-2</c:v>
                </c:pt>
                <c:pt idx="918">
                  <c:v>1.6630630811595992E-2</c:v>
                </c:pt>
                <c:pt idx="919">
                  <c:v>1.6652496212286039E-2</c:v>
                </c:pt>
                <c:pt idx="920">
                  <c:v>1.6674010118702398E-2</c:v>
                </c:pt>
                <c:pt idx="921">
                  <c:v>1.6695170791036773E-2</c:v>
                </c:pt>
                <c:pt idx="922">
                  <c:v>1.671597648900125E-2</c:v>
                </c:pt>
                <c:pt idx="923">
                  <c:v>1.6736425472787531E-2</c:v>
                </c:pt>
                <c:pt idx="924">
                  <c:v>1.6756516002027766E-2</c:v>
                </c:pt>
                <c:pt idx="925">
                  <c:v>1.6776246336993594E-2</c:v>
                </c:pt>
                <c:pt idx="926">
                  <c:v>1.6802835162894603E-2</c:v>
                </c:pt>
                <c:pt idx="927">
                  <c:v>1.6817304634875185E-2</c:v>
                </c:pt>
                <c:pt idx="928">
                  <c:v>1.6833258774564541E-2</c:v>
                </c:pt>
                <c:pt idx="929">
                  <c:v>1.6851530931232261E-2</c:v>
                </c:pt>
                <c:pt idx="930">
                  <c:v>1.6869434193225175E-2</c:v>
                </c:pt>
                <c:pt idx="931">
                  <c:v>1.6886967719615953E-2</c:v>
                </c:pt>
                <c:pt idx="932">
                  <c:v>1.6904279405141054E-2</c:v>
                </c:pt>
                <c:pt idx="933">
                  <c:v>1.692148342439026E-2</c:v>
                </c:pt>
                <c:pt idx="934">
                  <c:v>1.6938580063134978E-2</c:v>
                </c:pt>
                <c:pt idx="935">
                  <c:v>1.6955569607146614E-2</c:v>
                </c:pt>
                <c:pt idx="936">
                  <c:v>1.6972452341876831E-2</c:v>
                </c:pt>
                <c:pt idx="937">
                  <c:v>1.6989228553017099E-2</c:v>
                </c:pt>
                <c:pt idx="938">
                  <c:v>1.7005898526498697E-2</c:v>
                </c:pt>
                <c:pt idx="939">
                  <c:v>1.7022462547613415E-2</c:v>
                </c:pt>
                <c:pt idx="940">
                  <c:v>1.704360392122517E-2</c:v>
                </c:pt>
                <c:pt idx="941">
                  <c:v>1.7055273876147581E-2</c:v>
                </c:pt>
                <c:pt idx="942">
                  <c:v>1.7071521754790098E-2</c:v>
                </c:pt>
                <c:pt idx="943">
                  <c:v>1.7087664823911553E-2</c:v>
                </c:pt>
                <c:pt idx="944">
                  <c:v>1.7105986074028579E-2</c:v>
                </c:pt>
                <c:pt idx="945">
                  <c:v>1.7119637676197286E-2</c:v>
                </c:pt>
                <c:pt idx="946">
                  <c:v>1.7135468030824441E-2</c:v>
                </c:pt>
                <c:pt idx="947">
                  <c:v>1.7151194718536544E-2</c:v>
                </c:pt>
                <c:pt idx="948">
                  <c:v>1.7166818025105002E-2</c:v>
                </c:pt>
                <c:pt idx="949">
                  <c:v>1.7182338236141348E-2</c:v>
                </c:pt>
                <c:pt idx="950">
                  <c:v>1.7197755637337053E-2</c:v>
                </c:pt>
                <c:pt idx="951">
                  <c:v>1.7213070514383588E-2</c:v>
                </c:pt>
                <c:pt idx="952">
                  <c:v>1.7228283152892487E-2</c:v>
                </c:pt>
                <c:pt idx="953">
                  <c:v>1.7243393838635157E-2</c:v>
                </c:pt>
                <c:pt idx="954">
                  <c:v>1.7258402857223132E-2</c:v>
                </c:pt>
                <c:pt idx="955">
                  <c:v>1.727331049418801E-2</c:v>
                </c:pt>
                <c:pt idx="956">
                  <c:v>1.728811703546107E-2</c:v>
                </c:pt>
                <c:pt idx="957">
                  <c:v>1.7302822766493975E-2</c:v>
                </c:pt>
                <c:pt idx="958">
                  <c:v>1.7317427973138066E-2</c:v>
                </c:pt>
                <c:pt idx="959">
                  <c:v>1.7331932940924943E-2</c:v>
                </c:pt>
                <c:pt idx="960">
                  <c:v>1.7346337955546076E-2</c:v>
                </c:pt>
                <c:pt idx="961">
                  <c:v>1.7360643302692935E-2</c:v>
                </c:pt>
                <c:pt idx="962">
                  <c:v>1.7374849268056991E-2</c:v>
                </c:pt>
                <c:pt idx="963">
                  <c:v>1.7388956137249778E-2</c:v>
                </c:pt>
                <c:pt idx="964">
                  <c:v>1.7402964195962767E-2</c:v>
                </c:pt>
                <c:pt idx="965">
                  <c:v>1.7416873729887428E-2</c:v>
                </c:pt>
                <c:pt idx="966">
                  <c:v>1.7430685024715231E-2</c:v>
                </c:pt>
                <c:pt idx="967">
                  <c:v>1.7444398366137648E-2</c:v>
                </c:pt>
                <c:pt idx="968">
                  <c:v>1.7458014039766212E-2</c:v>
                </c:pt>
                <c:pt idx="969">
                  <c:v>1.7471532331212458E-2</c:v>
                </c:pt>
                <c:pt idx="970">
                  <c:v>1.7484953526167857E-2</c:v>
                </c:pt>
                <c:pt idx="971">
                  <c:v>1.749827791048375E-2</c:v>
                </c:pt>
                <c:pt idx="972">
                  <c:v>1.7511505769531865E-2</c:v>
                </c:pt>
                <c:pt idx="973">
                  <c:v>1.7524637389323416E-2</c:v>
                </c:pt>
                <c:pt idx="974">
                  <c:v>1.7537673055310066E-2</c:v>
                </c:pt>
                <c:pt idx="975">
                  <c:v>1.7550613053183284E-2</c:v>
                </c:pt>
                <c:pt idx="976">
                  <c:v>1.7563457668714477E-2</c:v>
                </c:pt>
                <c:pt idx="977">
                  <c:v>1.7576207187435244E-2</c:v>
                </c:pt>
                <c:pt idx="978">
                  <c:v>1.7590661987512135E-2</c:v>
                </c:pt>
                <c:pt idx="979">
                  <c:v>1.760320868942955E-2</c:v>
                </c:pt>
                <c:pt idx="980">
                  <c:v>1.7613888019969437E-2</c:v>
                </c:pt>
                <c:pt idx="981">
                  <c:v>1.762626000844314E-2</c:v>
                </c:pt>
                <c:pt idx="982">
                  <c:v>1.7638538328563769E-2</c:v>
                </c:pt>
                <c:pt idx="983">
                  <c:v>1.7650723266022794E-2</c:v>
                </c:pt>
                <c:pt idx="984">
                  <c:v>1.7662815106351815E-2</c:v>
                </c:pt>
                <c:pt idx="985">
                  <c:v>1.7674814135402173E-2</c:v>
                </c:pt>
                <c:pt idx="986">
                  <c:v>1.7686720638705467E-2</c:v>
                </c:pt>
                <c:pt idx="987">
                  <c:v>1.7698534902033103E-2</c:v>
                </c:pt>
                <c:pt idx="988">
                  <c:v>1.7710257211076552E-2</c:v>
                </c:pt>
                <c:pt idx="989">
                  <c:v>1.7721887851367413E-2</c:v>
                </c:pt>
                <c:pt idx="990">
                  <c:v>1.7733427108677091E-2</c:v>
                </c:pt>
                <c:pt idx="991">
                  <c:v>1.7748129479278063E-2</c:v>
                </c:pt>
                <c:pt idx="992">
                  <c:v>1.7756232617038847E-2</c:v>
                </c:pt>
                <c:pt idx="993">
                  <c:v>1.776749943939393E-2</c:v>
                </c:pt>
                <c:pt idx="994">
                  <c:v>1.7778676021453776E-2</c:v>
                </c:pt>
                <c:pt idx="995">
                  <c:v>1.7789762648909857E-2</c:v>
                </c:pt>
                <c:pt idx="996">
                  <c:v>1.7800759607453642E-2</c:v>
                </c:pt>
                <c:pt idx="997">
                  <c:v>1.7811667182616731E-2</c:v>
                </c:pt>
                <c:pt idx="998">
                  <c:v>1.7822485660170528E-2</c:v>
                </c:pt>
                <c:pt idx="999">
                  <c:v>1.7833215325886442E-2</c:v>
                </c:pt>
                <c:pt idx="1000">
                  <c:v>1.7843856465296071E-2</c:v>
                </c:pt>
                <c:pt idx="1001">
                  <c:v>1.785440936417082E-2</c:v>
                </c:pt>
                <c:pt idx="1002">
                  <c:v>1.7864874308122225E-2</c:v>
                </c:pt>
                <c:pt idx="1003">
                  <c:v>1.7875251582841756E-2</c:v>
                </c:pt>
                <c:pt idx="1004">
                  <c:v>1.7885541473940947E-2</c:v>
                </c:pt>
                <c:pt idx="1005">
                  <c:v>1.7895744267191205E-2</c:v>
                </c:pt>
                <c:pt idx="1006">
                  <c:v>1.7905860248284E-2</c:v>
                </c:pt>
                <c:pt idx="1007">
                  <c:v>1.7915889702750931E-2</c:v>
                </c:pt>
                <c:pt idx="1008">
                  <c:v>1.7925832916523277E-2</c:v>
                </c:pt>
                <c:pt idx="1009">
                  <c:v>1.7935690174972763E-2</c:v>
                </c:pt>
                <c:pt idx="1010">
                  <c:v>1.7945461763950732E-2</c:v>
                </c:pt>
                <c:pt idx="1011">
                  <c:v>1.7955147969148655E-2</c:v>
                </c:pt>
                <c:pt idx="1012">
                  <c:v>1.796474907609813E-2</c:v>
                </c:pt>
                <c:pt idx="1013">
                  <c:v>1.79742653706505E-2</c:v>
                </c:pt>
                <c:pt idx="1014">
                  <c:v>1.7983697138337362E-2</c:v>
                </c:pt>
                <c:pt idx="1015">
                  <c:v>1.7993044664930125E-2</c:v>
                </c:pt>
                <c:pt idx="1016">
                  <c:v>1.8002308236040321E-2</c:v>
                </c:pt>
                <c:pt idx="1017">
                  <c:v>1.8011488137439358E-2</c:v>
                </c:pt>
                <c:pt idx="1018">
                  <c:v>1.8020584654658833E-2</c:v>
                </c:pt>
                <c:pt idx="1019">
                  <c:v>1.8029598073470154E-2</c:v>
                </c:pt>
                <c:pt idx="1020">
                  <c:v>1.8038528679564791E-2</c:v>
                </c:pt>
                <c:pt idx="1021">
                  <c:v>1.8047376758634215E-2</c:v>
                </c:pt>
                <c:pt idx="1022">
                  <c:v>1.8056142596210023E-2</c:v>
                </c:pt>
                <c:pt idx="1023">
                  <c:v>1.8064826478143559E-2</c:v>
                </c:pt>
                <c:pt idx="1024">
                  <c:v>1.807342868996642E-2</c:v>
                </c:pt>
                <c:pt idx="1025">
                  <c:v>1.8081949517529949E-2</c:v>
                </c:pt>
                <c:pt idx="1026">
                  <c:v>1.809038924628581E-2</c:v>
                </c:pt>
                <c:pt idx="1027">
                  <c:v>1.8098748162085343E-2</c:v>
                </c:pt>
                <c:pt idx="1028">
                  <c:v>1.8107026550540084E-2</c:v>
                </c:pt>
                <c:pt idx="1029">
                  <c:v>1.8115224697341503E-2</c:v>
                </c:pt>
                <c:pt idx="1030">
                  <c:v>1.8123342888101135E-2</c:v>
                </c:pt>
                <c:pt idx="1031">
                  <c:v>1.8131381408670322E-2</c:v>
                </c:pt>
                <c:pt idx="1032">
                  <c:v>1.8139340544500726E-2</c:v>
                </c:pt>
                <c:pt idx="1033">
                  <c:v>1.8147220581603563E-2</c:v>
                </c:pt>
                <c:pt idx="1034">
                  <c:v>1.8155021805190685E-2</c:v>
                </c:pt>
                <c:pt idx="1035">
                  <c:v>1.8162744501273309E-2</c:v>
                </c:pt>
                <c:pt idx="1036">
                  <c:v>1.81703839460301E-2</c:v>
                </c:pt>
                <c:pt idx="1037">
                  <c:v>1.817792958102693E-2</c:v>
                </c:pt>
                <c:pt idx="1038">
                  <c:v>1.8185381204105511E-2</c:v>
                </c:pt>
                <c:pt idx="1039">
                  <c:v>1.8192738997919733E-2</c:v>
                </c:pt>
                <c:pt idx="1040">
                  <c:v>1.8200003144723809E-2</c:v>
                </c:pt>
                <c:pt idx="1041">
                  <c:v>1.8207173827011758E-2</c:v>
                </c:pt>
                <c:pt idx="1042">
                  <c:v>1.8214251227437472E-2</c:v>
                </c:pt>
                <c:pt idx="1043">
                  <c:v>1.8221235528255164E-2</c:v>
                </c:pt>
                <c:pt idx="1044">
                  <c:v>1.8228126912038789E-2</c:v>
                </c:pt>
                <c:pt idx="1045">
                  <c:v>1.8234925561122495E-2</c:v>
                </c:pt>
                <c:pt idx="1046">
                  <c:v>1.8243530711954392E-2</c:v>
                </c:pt>
                <c:pt idx="1047">
                  <c:v>1.8248245385406037E-2</c:v>
                </c:pt>
                <c:pt idx="1048">
                  <c:v>1.8255691059163581E-2</c:v>
                </c:pt>
                <c:pt idx="1049">
                  <c:v>1.8261196460738205E-2</c:v>
                </c:pt>
                <c:pt idx="1050">
                  <c:v>1.8267534173732614E-2</c:v>
                </c:pt>
                <c:pt idx="1051">
                  <c:v>1.827378024683135E-2</c:v>
                </c:pt>
                <c:pt idx="1052">
                  <c:v>1.8279934862608371E-2</c:v>
                </c:pt>
                <c:pt idx="1053">
                  <c:v>1.8285998203397824E-2</c:v>
                </c:pt>
                <c:pt idx="1054">
                  <c:v>1.8291970451693729E-2</c:v>
                </c:pt>
                <c:pt idx="1055">
                  <c:v>1.8297851790149977E-2</c:v>
                </c:pt>
                <c:pt idx="1056">
                  <c:v>1.8303642400940845E-2</c:v>
                </c:pt>
                <c:pt idx="1057">
                  <c:v>1.8309342466640288E-2</c:v>
                </c:pt>
                <c:pt idx="1058">
                  <c:v>1.8314952169822263E-2</c:v>
                </c:pt>
                <c:pt idx="1059">
                  <c:v>1.8320471692900853E-2</c:v>
                </c:pt>
                <c:pt idx="1060">
                  <c:v>1.8325901218210205E-2</c:v>
                </c:pt>
                <c:pt idx="1061">
                  <c:v>1.8331240928244341E-2</c:v>
                </c:pt>
                <c:pt idx="1062">
                  <c:v>1.8336491005577216E-2</c:v>
                </c:pt>
                <c:pt idx="1063">
                  <c:v>1.8341651632622913E-2</c:v>
                </c:pt>
                <c:pt idx="1064">
                  <c:v>1.8346722991795517E-2</c:v>
                </c:pt>
                <c:pt idx="1065">
                  <c:v>1.8351705265589047E-2</c:v>
                </c:pt>
                <c:pt idx="1066">
                  <c:v>1.8356598636577459E-2</c:v>
                </c:pt>
                <c:pt idx="1067">
                  <c:v>1.8361403287014966E-2</c:v>
                </c:pt>
                <c:pt idx="1068">
                  <c:v>1.8366119399475522E-2</c:v>
                </c:pt>
                <c:pt idx="1069">
                  <c:v>1.8370747156533085E-2</c:v>
                </c:pt>
                <c:pt idx="1070">
                  <c:v>1.8375286740441865E-2</c:v>
                </c:pt>
                <c:pt idx="1071">
                  <c:v>1.8379738333775819E-2</c:v>
                </c:pt>
                <c:pt idx="1072">
                  <c:v>1.8384102118949031E-2</c:v>
                </c:pt>
                <c:pt idx="1073">
                  <c:v>1.8388378278535455E-2</c:v>
                </c:pt>
                <c:pt idx="1074">
                  <c:v>1.8392566994869242E-2</c:v>
                </c:pt>
                <c:pt idx="1075">
                  <c:v>1.8396668450524345E-2</c:v>
                </c:pt>
                <c:pt idx="1076">
                  <c:v>1.8400682827834913E-2</c:v>
                </c:pt>
                <c:pt idx="1077">
                  <c:v>1.8404610309374902E-2</c:v>
                </c:pt>
                <c:pt idx="1078">
                  <c:v>1.8408451077558396E-2</c:v>
                </c:pt>
                <c:pt idx="1079">
                  <c:v>1.8412205314879415E-2</c:v>
                </c:pt>
                <c:pt idx="1080">
                  <c:v>1.8415873203752042E-2</c:v>
                </c:pt>
                <c:pt idx="1081">
                  <c:v>1.8419454926670298E-2</c:v>
                </c:pt>
                <c:pt idx="1082">
                  <c:v>1.8423933681557259E-2</c:v>
                </c:pt>
                <c:pt idx="1083">
                  <c:v>1.8427319138831777E-2</c:v>
                </c:pt>
                <c:pt idx="1084">
                  <c:v>1.8430152848658565E-2</c:v>
                </c:pt>
                <c:pt idx="1085">
                  <c:v>1.8433379542210915E-2</c:v>
                </c:pt>
                <c:pt idx="1086">
                  <c:v>1.8436521008098339E-2</c:v>
                </c:pt>
                <c:pt idx="1087">
                  <c:v>1.8439577428974729E-2</c:v>
                </c:pt>
                <c:pt idx="1088">
                  <c:v>1.8442548987174234E-2</c:v>
                </c:pt>
                <c:pt idx="1089">
                  <c:v>1.8445435865270809E-2</c:v>
                </c:pt>
                <c:pt idx="1090">
                  <c:v>1.8448238245598603E-2</c:v>
                </c:pt>
                <c:pt idx="1091">
                  <c:v>1.845095631073157E-2</c:v>
                </c:pt>
                <c:pt idx="1092">
                  <c:v>1.8453590243083795E-2</c:v>
                </c:pt>
                <c:pt idx="1093">
                  <c:v>1.8456140225149298E-2</c:v>
                </c:pt>
                <c:pt idx="1094">
                  <c:v>1.8458606439262226E-2</c:v>
                </c:pt>
                <c:pt idx="1095">
                  <c:v>1.8460989068076472E-2</c:v>
                </c:pt>
                <c:pt idx="1096">
                  <c:v>1.846392992235657E-2</c:v>
                </c:pt>
                <c:pt idx="1097">
                  <c:v>1.8465504299385316E-2</c:v>
                </c:pt>
                <c:pt idx="1098">
                  <c:v>1.8467637266867953E-2</c:v>
                </c:pt>
                <c:pt idx="1099">
                  <c:v>1.846968737878818E-2</c:v>
                </c:pt>
                <c:pt idx="1100">
                  <c:v>1.8471929142283017E-2</c:v>
                </c:pt>
                <c:pt idx="1101">
                  <c:v>1.8473539765997415E-2</c:v>
                </c:pt>
                <c:pt idx="1102">
                  <c:v>1.8475342406114592E-2</c:v>
                </c:pt>
                <c:pt idx="1103">
                  <c:v>1.8477062920725373E-2</c:v>
                </c:pt>
                <c:pt idx="1104">
                  <c:v>1.8478701492083971E-2</c:v>
                </c:pt>
                <c:pt idx="1105">
                  <c:v>1.8480258302684405E-2</c:v>
                </c:pt>
                <c:pt idx="1106">
                  <c:v>1.8481733535100631E-2</c:v>
                </c:pt>
                <c:pt idx="1107">
                  <c:v>1.848312737158686E-2</c:v>
                </c:pt>
                <c:pt idx="1108">
                  <c:v>1.8484439994876922E-2</c:v>
                </c:pt>
                <c:pt idx="1109">
                  <c:v>1.8485671587304964E-2</c:v>
                </c:pt>
                <c:pt idx="1110">
                  <c:v>1.8486822331285069E-2</c:v>
                </c:pt>
                <c:pt idx="1111">
                  <c:v>1.8487892409311257E-2</c:v>
                </c:pt>
                <c:pt idx="1112">
                  <c:v>1.8488882003877549E-2</c:v>
                </c:pt>
                <c:pt idx="1113">
                  <c:v>1.8489791297477964E-2</c:v>
                </c:pt>
                <c:pt idx="1114">
                  <c:v>1.8490620472526587E-2</c:v>
                </c:pt>
                <c:pt idx="1115">
                  <c:v>1.8491369711597372E-2</c:v>
                </c:pt>
                <c:pt idx="1116">
                  <c:v>1.8492039196944532E-2</c:v>
                </c:pt>
                <c:pt idx="1117">
                  <c:v>1.8492629111221959E-2</c:v>
                </c:pt>
                <c:pt idx="1118">
                  <c:v>1.8493139636923672E-2</c:v>
                </c:pt>
                <c:pt idx="1119">
                  <c:v>1.8493570956303884E-2</c:v>
                </c:pt>
                <c:pt idx="1120">
                  <c:v>1.8493923252016486E-2</c:v>
                </c:pt>
                <c:pt idx="1121">
                  <c:v>1.8494196706475563E-2</c:v>
                </c:pt>
                <c:pt idx="1122">
                  <c:v>1.8494391502095198E-2</c:v>
                </c:pt>
                <c:pt idx="1123">
                  <c:v>1.849450782136941E-2</c:v>
                </c:pt>
                <c:pt idx="1124">
                  <c:v>1.8494545846872157E-2</c:v>
                </c:pt>
                <c:pt idx="1125">
                  <c:v>1.8494505760857649E-2</c:v>
                </c:pt>
                <c:pt idx="1126">
                  <c:v>1.8494387745979779E-2</c:v>
                </c:pt>
                <c:pt idx="1127">
                  <c:v>1.849419198465263E-2</c:v>
                </c:pt>
                <c:pt idx="1128">
                  <c:v>1.8493918659290287E-2</c:v>
                </c:pt>
                <c:pt idx="1129">
                  <c:v>1.8493567952386769E-2</c:v>
                </c:pt>
                <c:pt idx="1130">
                  <c:v>1.8493140046436096E-2</c:v>
                </c:pt>
                <c:pt idx="1131">
                  <c:v>1.8492635124012224E-2</c:v>
                </c:pt>
                <c:pt idx="1132">
                  <c:v>1.8492053367369365E-2</c:v>
                </c:pt>
                <c:pt idx="1133">
                  <c:v>1.8491394959001539E-2</c:v>
                </c:pt>
                <c:pt idx="1134">
                  <c:v>1.8490436096652019E-2</c:v>
                </c:pt>
                <c:pt idx="1135">
                  <c:v>1.8489603169724589E-2</c:v>
                </c:pt>
                <c:pt idx="1136">
                  <c:v>1.8488828694200876E-2</c:v>
                </c:pt>
                <c:pt idx="1137">
                  <c:v>1.8487854672857296E-2</c:v>
                </c:pt>
                <c:pt idx="1138">
                  <c:v>1.8486804938318002E-2</c:v>
                </c:pt>
                <c:pt idx="1139">
                  <c:v>1.8485679672837207E-2</c:v>
                </c:pt>
                <c:pt idx="1140">
                  <c:v>1.848447905914874E-2</c:v>
                </c:pt>
                <c:pt idx="1141">
                  <c:v>1.8483203279586746E-2</c:v>
                </c:pt>
                <c:pt idx="1142">
                  <c:v>1.8481852516645247E-2</c:v>
                </c:pt>
                <c:pt idx="1143">
                  <c:v>1.8480426952738327E-2</c:v>
                </c:pt>
                <c:pt idx="1144">
                  <c:v>1.8478926770439941E-2</c:v>
                </c:pt>
                <c:pt idx="1145">
                  <c:v>1.8477352152164173E-2</c:v>
                </c:pt>
                <c:pt idx="1146">
                  <c:v>1.8475703280325106E-2</c:v>
                </c:pt>
                <c:pt idx="1147">
                  <c:v>1.8473980337496698E-2</c:v>
                </c:pt>
                <c:pt idx="1148">
                  <c:v>1.8472183506093032E-2</c:v>
                </c:pt>
                <c:pt idx="1149">
                  <c:v>1.8470312968448255E-2</c:v>
                </c:pt>
                <c:pt idx="1150">
                  <c:v>1.8468368907296195E-2</c:v>
                </c:pt>
                <c:pt idx="1151">
                  <c:v>1.8466411165007912E-2</c:v>
                </c:pt>
                <c:pt idx="1152">
                  <c:v>1.8463956330831977E-2</c:v>
                </c:pt>
                <c:pt idx="1153">
                  <c:v>1.8462097406537481E-2</c:v>
                </c:pt>
                <c:pt idx="1154">
                  <c:v>1.8459861075417194E-2</c:v>
                </c:pt>
                <c:pt idx="1155">
                  <c:v>1.8457552133099853E-2</c:v>
                </c:pt>
                <c:pt idx="1156">
                  <c:v>1.8455170761919604E-2</c:v>
                </c:pt>
                <c:pt idx="1157">
                  <c:v>1.8452717144370467E-2</c:v>
                </c:pt>
                <c:pt idx="1158">
                  <c:v>1.8450191462866528E-2</c:v>
                </c:pt>
                <c:pt idx="1159">
                  <c:v>1.844759389998174E-2</c:v>
                </c:pt>
                <c:pt idx="1160">
                  <c:v>1.8444924638130189E-2</c:v>
                </c:pt>
                <c:pt idx="1161">
                  <c:v>1.8442183859725958E-2</c:v>
                </c:pt>
                <c:pt idx="1162">
                  <c:v>1.8439371747343003E-2</c:v>
                </c:pt>
                <c:pt idx="1163">
                  <c:v>1.8436488483475344E-2</c:v>
                </c:pt>
                <c:pt idx="1164">
                  <c:v>1.8433534250457129E-2</c:v>
                </c:pt>
                <c:pt idx="1165">
                  <c:v>1.8430509230862313E-2</c:v>
                </c:pt>
                <c:pt idx="1166">
                  <c:v>1.8427413607104981E-2</c:v>
                </c:pt>
                <c:pt idx="1167">
                  <c:v>1.8424247561679152E-2</c:v>
                </c:pt>
                <c:pt idx="1168">
                  <c:v>1.8421011276998911E-2</c:v>
                </c:pt>
                <c:pt idx="1169">
                  <c:v>1.8417704935558277E-2</c:v>
                </c:pt>
                <c:pt idx="1170">
                  <c:v>1.841432871985127E-2</c:v>
                </c:pt>
                <c:pt idx="1171">
                  <c:v>1.8410882812371909E-2</c:v>
                </c:pt>
                <c:pt idx="1172">
                  <c:v>1.840736739553428E-2</c:v>
                </c:pt>
                <c:pt idx="1173">
                  <c:v>1.8403782651912337E-2</c:v>
                </c:pt>
                <c:pt idx="1174">
                  <c:v>1.8400128763840229E-2</c:v>
                </c:pt>
                <c:pt idx="1175">
                  <c:v>1.8396405913891911E-2</c:v>
                </c:pt>
                <c:pt idx="1176">
                  <c:v>1.8392614284401532E-2</c:v>
                </c:pt>
                <c:pt idx="1177">
                  <c:v>1.838875405786311E-2</c:v>
                </c:pt>
                <c:pt idx="1178">
                  <c:v>1.8384825416930539E-2</c:v>
                </c:pt>
                <c:pt idx="1179">
                  <c:v>1.8380828543937966E-2</c:v>
                </c:pt>
                <c:pt idx="1180">
                  <c:v>1.8376763621299474E-2</c:v>
                </c:pt>
                <c:pt idx="1181">
                  <c:v>1.8372630831509085E-2</c:v>
                </c:pt>
                <c:pt idx="1182">
                  <c:v>1.8368430357140753E-2</c:v>
                </c:pt>
                <c:pt idx="1183">
                  <c:v>1.8364162380608562E-2</c:v>
                </c:pt>
                <c:pt idx="1184">
                  <c:v>1.8359827084326596E-2</c:v>
                </c:pt>
                <c:pt idx="1185">
                  <c:v>1.8355424650868812E-2</c:v>
                </c:pt>
                <c:pt idx="1186">
                  <c:v>1.8349954161793747E-2</c:v>
                </c:pt>
                <c:pt idx="1187">
                  <c:v>1.8345388976390709E-2</c:v>
                </c:pt>
                <c:pt idx="1188">
                  <c:v>1.8341153390615261E-2</c:v>
                </c:pt>
                <c:pt idx="1189">
                  <c:v>1.8336474761051491E-2</c:v>
                </c:pt>
                <c:pt idx="1190">
                  <c:v>1.8331729932601348E-2</c:v>
                </c:pt>
                <c:pt idx="1191">
                  <c:v>1.8326919087758853E-2</c:v>
                </c:pt>
                <c:pt idx="1192">
                  <c:v>1.832204326905007E-2</c:v>
                </c:pt>
                <c:pt idx="1193">
                  <c:v>1.8317107785108533E-2</c:v>
                </c:pt>
                <c:pt idx="1194">
                  <c:v>1.8312113711873579E-2</c:v>
                </c:pt>
                <c:pt idx="1195">
                  <c:v>1.8307061266611413E-2</c:v>
                </c:pt>
                <c:pt idx="1196">
                  <c:v>1.8301950666668176E-2</c:v>
                </c:pt>
                <c:pt idx="1197">
                  <c:v>1.8296782129549882E-2</c:v>
                </c:pt>
                <c:pt idx="1198">
                  <c:v>1.8291555872362864E-2</c:v>
                </c:pt>
                <c:pt idx="1199">
                  <c:v>1.8286272112613133E-2</c:v>
                </c:pt>
                <c:pt idx="1200">
                  <c:v>1.8280931067646833E-2</c:v>
                </c:pt>
                <c:pt idx="1201">
                  <c:v>1.8275834333460139E-2</c:v>
                </c:pt>
                <c:pt idx="1202">
                  <c:v>1.8266935428439268E-2</c:v>
                </c:pt>
                <c:pt idx="1203">
                  <c:v>1.8261391567628849E-2</c:v>
                </c:pt>
                <c:pt idx="1204">
                  <c:v>1.8254986810903873E-2</c:v>
                </c:pt>
                <c:pt idx="1205">
                  <c:v>1.8250135188520034E-2</c:v>
                </c:pt>
                <c:pt idx="1206">
                  <c:v>1.824442310491392E-2</c:v>
                </c:pt>
                <c:pt idx="1207">
                  <c:v>1.8238655381814795E-2</c:v>
                </c:pt>
                <c:pt idx="1208">
                  <c:v>1.8232832236488861E-2</c:v>
                </c:pt>
                <c:pt idx="1209">
                  <c:v>1.8226953886202324E-2</c:v>
                </c:pt>
                <c:pt idx="1210">
                  <c:v>1.8221020548541134E-2</c:v>
                </c:pt>
                <c:pt idx="1211">
                  <c:v>1.8215032440691559E-2</c:v>
                </c:pt>
                <c:pt idx="1212">
                  <c:v>1.820898977999974E-2</c:v>
                </c:pt>
                <c:pt idx="1213">
                  <c:v>1.8202892783891755E-2</c:v>
                </c:pt>
                <c:pt idx="1214">
                  <c:v>1.8196741669713745E-2</c:v>
                </c:pt>
                <c:pt idx="1215">
                  <c:v>1.8190536654811851E-2</c:v>
                </c:pt>
                <c:pt idx="1216">
                  <c:v>1.8184277956452277E-2</c:v>
                </c:pt>
                <c:pt idx="1217">
                  <c:v>1.8177965792141038E-2</c:v>
                </c:pt>
                <c:pt idx="1218">
                  <c:v>1.8171600379144337E-2</c:v>
                </c:pt>
                <c:pt idx="1219">
                  <c:v>1.8165181934808317E-2</c:v>
                </c:pt>
                <c:pt idx="1220">
                  <c:v>1.8158710676479117E-2</c:v>
                </c:pt>
                <c:pt idx="1221">
                  <c:v>1.8152186821582816E-2</c:v>
                </c:pt>
                <c:pt idx="1222">
                  <c:v>1.8145610587385619E-2</c:v>
                </c:pt>
                <c:pt idx="1223">
                  <c:v>1.8138982191393538E-2</c:v>
                </c:pt>
                <c:pt idx="1224">
                  <c:v>1.8132301850712906E-2</c:v>
                </c:pt>
                <c:pt idx="1225">
                  <c:v>1.8125569782849738E-2</c:v>
                </c:pt>
                <c:pt idx="1226">
                  <c:v>1.8118786205230109E-2</c:v>
                </c:pt>
                <c:pt idx="1227">
                  <c:v>1.8111951335040288E-2</c:v>
                </c:pt>
                <c:pt idx="1228">
                  <c:v>1.810506538978629E-2</c:v>
                </c:pt>
                <c:pt idx="1229">
                  <c:v>1.8098128586654383E-2</c:v>
                </c:pt>
                <c:pt idx="1230">
                  <c:v>1.8091141143070644E-2</c:v>
                </c:pt>
                <c:pt idx="1231">
                  <c:v>1.8084103276541086E-2</c:v>
                </c:pt>
                <c:pt idx="1232">
                  <c:v>1.8077015204172042E-2</c:v>
                </c:pt>
                <c:pt idx="1233">
                  <c:v>1.806987714338959E-2</c:v>
                </c:pt>
                <c:pt idx="1234">
                  <c:v>1.8062689311699742E-2</c:v>
                </c:pt>
                <c:pt idx="1235">
                  <c:v>1.8055451926208832E-2</c:v>
                </c:pt>
                <c:pt idx="1236">
                  <c:v>1.8048165204582745E-2</c:v>
                </c:pt>
                <c:pt idx="1237">
                  <c:v>1.8040829363847877E-2</c:v>
                </c:pt>
                <c:pt idx="1238">
                  <c:v>1.8031246821008651E-2</c:v>
                </c:pt>
                <c:pt idx="1239">
                  <c:v>1.8024945315451291E-2</c:v>
                </c:pt>
                <c:pt idx="1240">
                  <c:v>1.8018529301651043E-2</c:v>
                </c:pt>
                <c:pt idx="1241">
                  <c:v>1.8010999158661889E-2</c:v>
                </c:pt>
                <c:pt idx="1242">
                  <c:v>1.8003420983534468E-2</c:v>
                </c:pt>
                <c:pt idx="1243">
                  <c:v>1.7995794993534986E-2</c:v>
                </c:pt>
                <c:pt idx="1244">
                  <c:v>1.7988121406009583E-2</c:v>
                </c:pt>
                <c:pt idx="1245">
                  <c:v>1.7980400438384336E-2</c:v>
                </c:pt>
                <c:pt idx="1246">
                  <c:v>1.7972632308005387E-2</c:v>
                </c:pt>
                <c:pt idx="1247">
                  <c:v>1.7964817232218877E-2</c:v>
                </c:pt>
                <c:pt idx="1248">
                  <c:v>1.795695542829101E-2</c:v>
                </c:pt>
                <c:pt idx="1249">
                  <c:v>1.7949047113647865E-2</c:v>
                </c:pt>
                <c:pt idx="1250">
                  <c:v>1.7941092505635581E-2</c:v>
                </c:pt>
                <c:pt idx="1251">
                  <c:v>1.7930797479444038E-2</c:v>
                </c:pt>
                <c:pt idx="1252">
                  <c:v>1.7925045279048035E-2</c:v>
                </c:pt>
                <c:pt idx="1253">
                  <c:v>1.7916953095165056E-2</c:v>
                </c:pt>
                <c:pt idx="1254">
                  <c:v>1.7908815487297503E-2</c:v>
                </c:pt>
                <c:pt idx="1255">
                  <c:v>1.7900632672711581E-2</c:v>
                </c:pt>
                <c:pt idx="1256">
                  <c:v>1.7892404868993239E-2</c:v>
                </c:pt>
                <c:pt idx="1257">
                  <c:v>1.7884132293328747E-2</c:v>
                </c:pt>
                <c:pt idx="1258">
                  <c:v>1.7875815163144182E-2</c:v>
                </c:pt>
                <c:pt idx="1259">
                  <c:v>1.786745369586562E-2</c:v>
                </c:pt>
                <c:pt idx="1260">
                  <c:v>1.7859048108679332E-2</c:v>
                </c:pt>
                <c:pt idx="1261">
                  <c:v>1.7850598619091329E-2</c:v>
                </c:pt>
                <c:pt idx="1262">
                  <c:v>1.7842105444367817E-2</c:v>
                </c:pt>
                <c:pt idx="1263">
                  <c:v>1.7833568801775002E-2</c:v>
                </c:pt>
                <c:pt idx="1264">
                  <c:v>1.7824988908738959E-2</c:v>
                </c:pt>
                <c:pt idx="1265">
                  <c:v>1.7816365982765703E-2</c:v>
                </c:pt>
                <c:pt idx="1266">
                  <c:v>1.7807700241041502E-2</c:v>
                </c:pt>
                <c:pt idx="1267">
                  <c:v>1.7798991900912497E-2</c:v>
                </c:pt>
                <c:pt idx="1268">
                  <c:v>1.7790241179804767E-2</c:v>
                </c:pt>
                <c:pt idx="1269">
                  <c:v>1.7781448295144386E-2</c:v>
                </c:pt>
                <c:pt idx="1270">
                  <c:v>1.7772613464117626E-2</c:v>
                </c:pt>
                <c:pt idx="1271">
                  <c:v>1.7763736904150562E-2</c:v>
                </c:pt>
                <c:pt idx="1272">
                  <c:v>1.7754818832669272E-2</c:v>
                </c:pt>
                <c:pt idx="1273">
                  <c:v>1.7745859466860026E-2</c:v>
                </c:pt>
                <c:pt idx="1274">
                  <c:v>1.7736859024148899E-2</c:v>
                </c:pt>
                <c:pt idx="1275">
                  <c:v>1.7727817721961969E-2</c:v>
                </c:pt>
                <c:pt idx="1276">
                  <c:v>1.7718735777565442E-2</c:v>
                </c:pt>
                <c:pt idx="1277">
                  <c:v>1.7709613408385394E-2</c:v>
                </c:pt>
                <c:pt idx="1278">
                  <c:v>1.770045083168803E-2</c:v>
                </c:pt>
                <c:pt idx="1279">
                  <c:v>1.7691248264979365E-2</c:v>
                </c:pt>
                <c:pt idx="1280">
                  <c:v>1.7682005925445665E-2</c:v>
                </c:pt>
                <c:pt idx="1281">
                  <c:v>1.767272403051301E-2</c:v>
                </c:pt>
                <c:pt idx="1282">
                  <c:v>1.7663402797447603E-2</c:v>
                </c:pt>
                <c:pt idx="1283">
                  <c:v>1.7654042443755458E-2</c:v>
                </c:pt>
                <c:pt idx="1284">
                  <c:v>1.764464318670278E-2</c:v>
                </c:pt>
                <c:pt idx="1285">
                  <c:v>1.763520524363571E-2</c:v>
                </c:pt>
                <c:pt idx="1286">
                  <c:v>1.7625728831980325E-2</c:v>
                </c:pt>
                <c:pt idx="1287">
                  <c:v>1.7616214169002831E-2</c:v>
                </c:pt>
                <c:pt idx="1288">
                  <c:v>1.7606661472129304E-2</c:v>
                </c:pt>
                <c:pt idx="1289">
                  <c:v>1.7597070958625949E-2</c:v>
                </c:pt>
                <c:pt idx="1290">
                  <c:v>1.7587442845918844E-2</c:v>
                </c:pt>
                <c:pt idx="1291">
                  <c:v>1.7577777351354129E-2</c:v>
                </c:pt>
                <c:pt idx="1292">
                  <c:v>1.756807469219801E-2</c:v>
                </c:pt>
                <c:pt idx="1293">
                  <c:v>1.75583350859565E-2</c:v>
                </c:pt>
                <c:pt idx="1294">
                  <c:v>1.7548558749895804E-2</c:v>
                </c:pt>
                <c:pt idx="1295">
                  <c:v>1.7538745901282127E-2</c:v>
                </c:pt>
                <c:pt idx="1296">
                  <c:v>1.7528896757621482E-2</c:v>
                </c:pt>
                <c:pt idx="1297">
                  <c:v>1.7519011536180074E-2</c:v>
                </c:pt>
                <c:pt idx="1298">
                  <c:v>1.7509090454304044E-2</c:v>
                </c:pt>
                <c:pt idx="1299">
                  <c:v>1.7499133729419469E-2</c:v>
                </c:pt>
                <c:pt idx="1300">
                  <c:v>1.7489141579032363E-2</c:v>
                </c:pt>
                <c:pt idx="1301">
                  <c:v>1.7479114220009251E-2</c:v>
                </c:pt>
                <c:pt idx="1302">
                  <c:v>1.7469051870016017E-2</c:v>
                </c:pt>
                <c:pt idx="1303">
                  <c:v>1.7458954746638611E-2</c:v>
                </c:pt>
                <c:pt idx="1304">
                  <c:v>1.7448823066743557E-2</c:v>
                </c:pt>
                <c:pt idx="1305">
                  <c:v>1.7438657047996742E-2</c:v>
                </c:pt>
                <c:pt idx="1306">
                  <c:v>1.7425536344992665E-2</c:v>
                </c:pt>
                <c:pt idx="1307">
                  <c:v>1.7418222863012645E-2</c:v>
                </c:pt>
                <c:pt idx="1308">
                  <c:v>1.7407955131627517E-2</c:v>
                </c:pt>
                <c:pt idx="1309">
                  <c:v>1.7397653930775192E-2</c:v>
                </c:pt>
                <c:pt idx="1310">
                  <c:v>1.7387319477562002E-2</c:v>
                </c:pt>
                <c:pt idx="1311">
                  <c:v>1.7376951989653833E-2</c:v>
                </c:pt>
                <c:pt idx="1312">
                  <c:v>1.7366551684316889E-2</c:v>
                </c:pt>
                <c:pt idx="1313">
                  <c:v>1.7356118778817375E-2</c:v>
                </c:pt>
                <c:pt idx="1314">
                  <c:v>1.7345653490501434E-2</c:v>
                </c:pt>
                <c:pt idx="1315">
                  <c:v>1.7335156036875077E-2</c:v>
                </c:pt>
                <c:pt idx="1316">
                  <c:v>1.7324626635124574E-2</c:v>
                </c:pt>
                <c:pt idx="1317">
                  <c:v>1.7314065502755938E-2</c:v>
                </c:pt>
                <c:pt idx="1318">
                  <c:v>1.7303472857035374E-2</c:v>
                </c:pt>
                <c:pt idx="1319">
                  <c:v>1.7292848915229087E-2</c:v>
                </c:pt>
                <c:pt idx="1320">
                  <c:v>1.7282193894923026E-2</c:v>
                </c:pt>
                <c:pt idx="1321">
                  <c:v>1.727150801330346E-2</c:v>
                </c:pt>
                <c:pt idx="1322">
                  <c:v>1.7260791487636595E-2</c:v>
                </c:pt>
                <c:pt idx="1323">
                  <c:v>1.725004453550838E-2</c:v>
                </c:pt>
                <c:pt idx="1324">
                  <c:v>1.7239267374105083E-2</c:v>
                </c:pt>
                <c:pt idx="1325">
                  <c:v>1.7228460220852782E-2</c:v>
                </c:pt>
                <c:pt idx="1326">
                  <c:v>1.7217623293097617E-2</c:v>
                </c:pt>
                <c:pt idx="1327">
                  <c:v>1.720675680818573E-2</c:v>
                </c:pt>
                <c:pt idx="1328">
                  <c:v>1.719586098330339E-2</c:v>
                </c:pt>
                <c:pt idx="1329">
                  <c:v>1.7184936036116483E-2</c:v>
                </c:pt>
                <c:pt idx="1330">
                  <c:v>1.7173982183811276E-2</c:v>
                </c:pt>
                <c:pt idx="1331">
                  <c:v>1.7162999643653976E-2</c:v>
                </c:pt>
                <c:pt idx="1332">
                  <c:v>1.7151988633150594E-2</c:v>
                </c:pt>
                <c:pt idx="1333">
                  <c:v>1.7140949369647274E-2</c:v>
                </c:pt>
                <c:pt idx="1334">
                  <c:v>1.7129882070330282E-2</c:v>
                </c:pt>
                <c:pt idx="1335">
                  <c:v>1.7118786952705634E-2</c:v>
                </c:pt>
                <c:pt idx="1336">
                  <c:v>1.7107664234119468E-2</c:v>
                </c:pt>
                <c:pt idx="1337">
                  <c:v>1.7096514131917928E-2</c:v>
                </c:pt>
                <c:pt idx="1338">
                  <c:v>1.7085336863287282E-2</c:v>
                </c:pt>
                <c:pt idx="1339">
                  <c:v>1.7074132645893414E-2</c:v>
                </c:pt>
                <c:pt idx="1340">
                  <c:v>1.7062901696842658E-2</c:v>
                </c:pt>
                <c:pt idx="1341">
                  <c:v>1.7051644233481156E-2</c:v>
                </c:pt>
                <c:pt idx="1342">
                  <c:v>1.7038746373581048E-2</c:v>
                </c:pt>
                <c:pt idx="1343">
                  <c:v>1.7029050633610154E-2</c:v>
                </c:pt>
                <c:pt idx="1344">
                  <c:v>1.7017714931792938E-2</c:v>
                </c:pt>
                <c:pt idx="1345">
                  <c:v>1.7006353585049538E-2</c:v>
                </c:pt>
                <c:pt idx="1346">
                  <c:v>1.6994966810965906E-2</c:v>
                </c:pt>
                <c:pt idx="1347">
                  <c:v>1.6983554826648373E-2</c:v>
                </c:pt>
                <c:pt idx="1348">
                  <c:v>1.6972117849523016E-2</c:v>
                </c:pt>
                <c:pt idx="1349">
                  <c:v>1.696065609709585E-2</c:v>
                </c:pt>
                <c:pt idx="1350">
                  <c:v>1.6949169786553142E-2</c:v>
                </c:pt>
                <c:pt idx="1351">
                  <c:v>1.693765913532097E-2</c:v>
                </c:pt>
                <c:pt idx="1352">
                  <c:v>1.692612436066554E-2</c:v>
                </c:pt>
                <c:pt idx="1353">
                  <c:v>1.6914565680092863E-2</c:v>
                </c:pt>
                <c:pt idx="1354">
                  <c:v>1.6902983310869146E-2</c:v>
                </c:pt>
                <c:pt idx="1355">
                  <c:v>1.6891377470260593E-2</c:v>
                </c:pt>
                <c:pt idx="1356">
                  <c:v>1.6879748375773218E-2</c:v>
                </c:pt>
                <c:pt idx="1357">
                  <c:v>1.6864762863502136E-2</c:v>
                </c:pt>
                <c:pt idx="1358">
                  <c:v>1.6856421294306756E-2</c:v>
                </c:pt>
                <c:pt idx="1359">
                  <c:v>1.6844723742019951E-2</c:v>
                </c:pt>
                <c:pt idx="1360">
                  <c:v>1.6831327713893174E-2</c:v>
                </c:pt>
                <c:pt idx="1361">
                  <c:v>1.6821261701229773E-2</c:v>
                </c:pt>
                <c:pt idx="1362">
                  <c:v>1.6809497647418681E-2</c:v>
                </c:pt>
                <c:pt idx="1363">
                  <c:v>1.6797711861151754E-2</c:v>
                </c:pt>
                <c:pt idx="1364">
                  <c:v>1.6785904559695197E-2</c:v>
                </c:pt>
                <c:pt idx="1365">
                  <c:v>1.6774075960475088E-2</c:v>
                </c:pt>
                <c:pt idx="1366">
                  <c:v>1.6762226280837567E-2</c:v>
                </c:pt>
                <c:pt idx="1367">
                  <c:v>1.6750355737968903E-2</c:v>
                </c:pt>
                <c:pt idx="1368">
                  <c:v>1.6738464549614918E-2</c:v>
                </c:pt>
                <c:pt idx="1369">
                  <c:v>1.6726552932722072E-2</c:v>
                </c:pt>
                <c:pt idx="1370">
                  <c:v>1.6714621104876315E-2</c:v>
                </c:pt>
                <c:pt idx="1371">
                  <c:v>1.6702669283343852E-2</c:v>
                </c:pt>
                <c:pt idx="1372">
                  <c:v>1.6690697685550759E-2</c:v>
                </c:pt>
                <c:pt idx="1373">
                  <c:v>1.6678706528683307E-2</c:v>
                </c:pt>
                <c:pt idx="1374">
                  <c:v>1.6666696030327444E-2</c:v>
                </c:pt>
                <c:pt idx="1375">
                  <c:v>1.6654666407509566E-2</c:v>
                </c:pt>
                <c:pt idx="1376">
                  <c:v>1.6642617877975496E-2</c:v>
                </c:pt>
                <c:pt idx="1377">
                  <c:v>1.6630550658831567E-2</c:v>
                </c:pt>
                <c:pt idx="1378">
                  <c:v>1.6618464967343982E-2</c:v>
                </c:pt>
                <c:pt idx="1379">
                  <c:v>1.6606361021098692E-2</c:v>
                </c:pt>
                <c:pt idx="1380">
                  <c:v>1.6594239037361902E-2</c:v>
                </c:pt>
                <c:pt idx="1381">
                  <c:v>1.6582099233479752E-2</c:v>
                </c:pt>
                <c:pt idx="1382">
                  <c:v>1.6569941826718448E-2</c:v>
                </c:pt>
                <c:pt idx="1383">
                  <c:v>1.6557767034584003E-2</c:v>
                </c:pt>
                <c:pt idx="1384">
                  <c:v>1.6545575074262686E-2</c:v>
                </c:pt>
                <c:pt idx="1385">
                  <c:v>1.6533366163340446E-2</c:v>
                </c:pt>
                <c:pt idx="1386">
                  <c:v>1.652114051884368E-2</c:v>
                </c:pt>
                <c:pt idx="1387">
                  <c:v>1.6508898358438273E-2</c:v>
                </c:pt>
                <c:pt idx="1388">
                  <c:v>1.6496639899150622E-2</c:v>
                </c:pt>
                <c:pt idx="1389">
                  <c:v>1.6484365358646613E-2</c:v>
                </c:pt>
                <c:pt idx="1390">
                  <c:v>1.647207495419245E-2</c:v>
                </c:pt>
                <c:pt idx="1391">
                  <c:v>1.6459768903054339E-2</c:v>
                </c:pt>
                <c:pt idx="1392">
                  <c:v>1.6447447422578421E-2</c:v>
                </c:pt>
                <c:pt idx="1393">
                  <c:v>1.6435110730190772E-2</c:v>
                </c:pt>
                <c:pt idx="1394">
                  <c:v>1.6419227266126768E-2</c:v>
                </c:pt>
                <c:pt idx="1395">
                  <c:v>1.6406856619779475E-2</c:v>
                </c:pt>
                <c:pt idx="1396">
                  <c:v>1.6396241661187361E-2</c:v>
                </c:pt>
                <c:pt idx="1397">
                  <c:v>1.6383844263438974E-2</c:v>
                </c:pt>
                <c:pt idx="1398">
                  <c:v>1.6371432771444816E-2</c:v>
                </c:pt>
                <c:pt idx="1399">
                  <c:v>1.6359007402710901E-2</c:v>
                </c:pt>
                <c:pt idx="1400">
                  <c:v>1.6346568374503434E-2</c:v>
                </c:pt>
                <c:pt idx="1401">
                  <c:v>1.6334115904248492E-2</c:v>
                </c:pt>
                <c:pt idx="1402">
                  <c:v>1.6321650209212279E-2</c:v>
                </c:pt>
                <c:pt idx="1403">
                  <c:v>1.6309171506820874E-2</c:v>
                </c:pt>
                <c:pt idx="1404">
                  <c:v>1.6296680014420417E-2</c:v>
                </c:pt>
                <c:pt idx="1405">
                  <c:v>1.6284175949357049E-2</c:v>
                </c:pt>
                <c:pt idx="1406">
                  <c:v>1.6271659528896976E-2</c:v>
                </c:pt>
                <c:pt idx="1407">
                  <c:v>1.6255549183359363E-2</c:v>
                </c:pt>
                <c:pt idx="1408">
                  <c:v>1.6246590491411084E-2</c:v>
                </c:pt>
                <c:pt idx="1409">
                  <c:v>1.6234038309077548E-2</c:v>
                </c:pt>
                <c:pt idx="1410">
                  <c:v>1.6221474640891742E-2</c:v>
                </c:pt>
                <c:pt idx="1411">
                  <c:v>1.6208899704039936E-2</c:v>
                </c:pt>
                <c:pt idx="1412">
                  <c:v>1.6194514828269391E-2</c:v>
                </c:pt>
                <c:pt idx="1413">
                  <c:v>1.6183716894122568E-2</c:v>
                </c:pt>
                <c:pt idx="1414">
                  <c:v>1.6171109455669352E-2</c:v>
                </c:pt>
                <c:pt idx="1415">
                  <c:v>1.6158491618094573E-2</c:v>
                </c:pt>
                <c:pt idx="1416">
                  <c:v>1.6145863598584498E-2</c:v>
                </c:pt>
                <c:pt idx="1417">
                  <c:v>1.6133225614725077E-2</c:v>
                </c:pt>
                <c:pt idx="1418">
                  <c:v>1.6120577883622644E-2</c:v>
                </c:pt>
                <c:pt idx="1419">
                  <c:v>1.6107920622863148E-2</c:v>
                </c:pt>
                <c:pt idx="1420">
                  <c:v>1.6095254049632857E-2</c:v>
                </c:pt>
                <c:pt idx="1421">
                  <c:v>1.6082578381277912E-2</c:v>
                </c:pt>
                <c:pt idx="1422">
                  <c:v>1.6069893835304327E-2</c:v>
                </c:pt>
                <c:pt idx="1423">
                  <c:v>1.6057200628898372E-2</c:v>
                </c:pt>
                <c:pt idx="1424">
                  <c:v>1.6044498979566058E-2</c:v>
                </c:pt>
                <c:pt idx="1425">
                  <c:v>1.6031789104413718E-2</c:v>
                </c:pt>
                <c:pt idx="1426">
                  <c:v>1.6019071221027303E-2</c:v>
                </c:pt>
                <c:pt idx="1427">
                  <c:v>1.6006345546593082E-2</c:v>
                </c:pt>
                <c:pt idx="1428">
                  <c:v>1.599361229853713E-2</c:v>
                </c:pt>
                <c:pt idx="1429">
                  <c:v>1.5980871694285526E-2</c:v>
                </c:pt>
                <c:pt idx="1430">
                  <c:v>1.5968123951104474E-2</c:v>
                </c:pt>
                <c:pt idx="1431">
                  <c:v>1.5955369286340115E-2</c:v>
                </c:pt>
                <c:pt idx="1432">
                  <c:v>1.5942607917338592E-2</c:v>
                </c:pt>
                <c:pt idx="1433">
                  <c:v>1.5929840061525979E-2</c:v>
                </c:pt>
                <c:pt idx="1434">
                  <c:v>1.5917065936088548E-2</c:v>
                </c:pt>
                <c:pt idx="1435">
                  <c:v>1.5904285758612247E-2</c:v>
                </c:pt>
                <c:pt idx="1436">
                  <c:v>1.5891499746123472E-2</c:v>
                </c:pt>
                <c:pt idx="1437">
                  <c:v>1.5878708116368045E-2</c:v>
                </c:pt>
                <c:pt idx="1438">
                  <c:v>1.5865911086372364E-2</c:v>
                </c:pt>
                <c:pt idx="1439">
                  <c:v>1.5853108873642441E-2</c:v>
                </c:pt>
                <c:pt idx="1440">
                  <c:v>1.5840301695524417E-2</c:v>
                </c:pt>
                <c:pt idx="1441">
                  <c:v>1.5827489769284497E-2</c:v>
                </c:pt>
                <c:pt idx="1442">
                  <c:v>1.5814673312268823E-2</c:v>
                </c:pt>
                <c:pt idx="1443">
                  <c:v>1.5801852541983408E-2</c:v>
                </c:pt>
                <c:pt idx="1444">
                  <c:v>1.578902767561452E-2</c:v>
                </c:pt>
                <c:pt idx="1445">
                  <c:v>1.5776198930508301E-2</c:v>
                </c:pt>
                <c:pt idx="1446">
                  <c:v>1.5759699480302203E-2</c:v>
                </c:pt>
                <c:pt idx="1447">
                  <c:v>1.574686268595471E-2</c:v>
                </c:pt>
                <c:pt idx="1448">
                  <c:v>1.5735857192398228E-2</c:v>
                </c:pt>
                <c:pt idx="1449">
                  <c:v>1.5723014694053461E-2</c:v>
                </c:pt>
                <c:pt idx="1450">
                  <c:v>1.5710169434797194E-2</c:v>
                </c:pt>
                <c:pt idx="1451">
                  <c:v>1.5697321631895633E-2</c:v>
                </c:pt>
                <c:pt idx="1452">
                  <c:v>1.5684472060808474E-2</c:v>
                </c:pt>
                <c:pt idx="1453">
                  <c:v>1.567162723176807E-2</c:v>
                </c:pt>
                <c:pt idx="1454">
                  <c:v>1.565878918386332E-2</c:v>
                </c:pt>
                <c:pt idx="1455">
                  <c:v>1.5645958167533891E-2</c:v>
                </c:pt>
                <c:pt idx="1456">
                  <c:v>1.5633134433139517E-2</c:v>
                </c:pt>
                <c:pt idx="1457">
                  <c:v>1.5620318231199803E-2</c:v>
                </c:pt>
                <c:pt idx="1458">
                  <c:v>1.5607509811914611E-2</c:v>
                </c:pt>
                <c:pt idx="1459">
                  <c:v>1.559470942588348E-2</c:v>
                </c:pt>
                <c:pt idx="1460">
                  <c:v>1.5581917323466143E-2</c:v>
                </c:pt>
                <c:pt idx="1461">
                  <c:v>1.5569133754942399E-2</c:v>
                </c:pt>
                <c:pt idx="1462">
                  <c:v>1.5551558636754947E-2</c:v>
                </c:pt>
                <c:pt idx="1463">
                  <c:v>1.5543593221734042E-2</c:v>
                </c:pt>
                <c:pt idx="1464">
                  <c:v>1.553026093833676E-2</c:v>
                </c:pt>
                <c:pt idx="1465">
                  <c:v>1.5516269632742663E-2</c:v>
                </c:pt>
                <c:pt idx="1466">
                  <c:v>1.5503533908827194E-2</c:v>
                </c:pt>
                <c:pt idx="1467">
                  <c:v>1.5490808257254685E-2</c:v>
                </c:pt>
                <c:pt idx="1468">
                  <c:v>1.5478092928304932E-2</c:v>
                </c:pt>
                <c:pt idx="1469">
                  <c:v>1.5465388172417605E-2</c:v>
                </c:pt>
                <c:pt idx="1470">
                  <c:v>1.5452694239952436E-2</c:v>
                </c:pt>
                <c:pt idx="1471">
                  <c:v>1.5440011381349095E-2</c:v>
                </c:pt>
                <c:pt idx="1472">
                  <c:v>1.542733984704725E-2</c:v>
                </c:pt>
                <c:pt idx="1473">
                  <c:v>1.5414679887406635E-2</c:v>
                </c:pt>
                <c:pt idx="1474">
                  <c:v>1.5402031752946854E-2</c:v>
                </c:pt>
                <c:pt idx="1475">
                  <c:v>1.5389395693867769E-2</c:v>
                </c:pt>
                <c:pt idx="1476">
                  <c:v>1.537677196076892E-2</c:v>
                </c:pt>
                <c:pt idx="1477">
                  <c:v>1.5364160803930105E-2</c:v>
                </c:pt>
                <c:pt idx="1478">
                  <c:v>1.5351562473870928E-2</c:v>
                </c:pt>
                <c:pt idx="1479">
                  <c:v>1.5338977220951122E-2</c:v>
                </c:pt>
                <c:pt idx="1480">
                  <c:v>1.5326405295530421E-2</c:v>
                </c:pt>
                <c:pt idx="1481">
                  <c:v>1.5313846948128429E-2</c:v>
                </c:pt>
                <c:pt idx="1482">
                  <c:v>1.5301302429024943E-2</c:v>
                </c:pt>
                <c:pt idx="1483">
                  <c:v>1.5288771988739569E-2</c:v>
                </c:pt>
                <c:pt idx="1484">
                  <c:v>1.5276255877552103E-2</c:v>
                </c:pt>
                <c:pt idx="1485">
                  <c:v>1.5263754346142022E-2</c:v>
                </c:pt>
                <c:pt idx="1486">
                  <c:v>1.525126764446938E-2</c:v>
                </c:pt>
                <c:pt idx="1487">
                  <c:v>1.5238796023373524E-2</c:v>
                </c:pt>
                <c:pt idx="1488">
                  <c:v>1.5226339733134253E-2</c:v>
                </c:pt>
                <c:pt idx="1489">
                  <c:v>1.5213899023951427E-2</c:v>
                </c:pt>
                <c:pt idx="1490">
                  <c:v>1.5201474146504523E-2</c:v>
                </c:pt>
                <c:pt idx="1491">
                  <c:v>1.5189065350993403E-2</c:v>
                </c:pt>
                <c:pt idx="1492">
                  <c:v>1.5176672888017606E-2</c:v>
                </c:pt>
                <c:pt idx="1493">
                  <c:v>1.5164297007936867E-2</c:v>
                </c:pt>
                <c:pt idx="1494">
                  <c:v>1.5151937961030981E-2</c:v>
                </c:pt>
                <c:pt idx="1495">
                  <c:v>1.5139595997819555E-2</c:v>
                </c:pt>
                <c:pt idx="1496">
                  <c:v>1.5127271368662321E-2</c:v>
                </c:pt>
                <c:pt idx="1497">
                  <c:v>1.5114964323998947E-2</c:v>
                </c:pt>
                <c:pt idx="1498">
                  <c:v>1.5095660812569633E-2</c:v>
                </c:pt>
                <c:pt idx="1499">
                  <c:v>1.508340013505638E-2</c:v>
                </c:pt>
                <c:pt idx="1500">
                  <c:v>1.5075285179468878E-2</c:v>
                </c:pt>
                <c:pt idx="1501">
                  <c:v>1.5063055311070883E-2</c:v>
                </c:pt>
                <c:pt idx="1502">
                  <c:v>1.5050844353199366E-2</c:v>
                </c:pt>
                <c:pt idx="1503">
                  <c:v>1.5038652556187415E-2</c:v>
                </c:pt>
                <c:pt idx="1504">
                  <c:v>1.5026480170554635E-2</c:v>
                </c:pt>
                <c:pt idx="1505">
                  <c:v>1.5014327446634113E-2</c:v>
                </c:pt>
                <c:pt idx="1506">
                  <c:v>1.5002194634945454E-2</c:v>
                </c:pt>
                <c:pt idx="1507">
                  <c:v>1.4990081985821746E-2</c:v>
                </c:pt>
                <c:pt idx="1508">
                  <c:v>1.4977989749729304E-2</c:v>
                </c:pt>
                <c:pt idx="1509">
                  <c:v>1.496591817708115E-2</c:v>
                </c:pt>
                <c:pt idx="1510">
                  <c:v>1.4953867518316954E-2</c:v>
                </c:pt>
                <c:pt idx="1511">
                  <c:v>1.4941838023876386E-2</c:v>
                </c:pt>
                <c:pt idx="1512">
                  <c:v>1.4924071396533733E-2</c:v>
                </c:pt>
                <c:pt idx="1513">
                  <c:v>1.4913804858194268E-2</c:v>
                </c:pt>
                <c:pt idx="1514">
                  <c:v>1.4901847655446332E-2</c:v>
                </c:pt>
                <c:pt idx="1515">
                  <c:v>1.4889912687472417E-2</c:v>
                </c:pt>
                <c:pt idx="1516">
                  <c:v>1.4876300271877696E-2</c:v>
                </c:pt>
                <c:pt idx="1517">
                  <c:v>1.4866110458084947E-2</c:v>
                </c:pt>
                <c:pt idx="1518">
                  <c:v>1.4854243697470793E-2</c:v>
                </c:pt>
                <c:pt idx="1519">
                  <c:v>1.4842400173229464E-2</c:v>
                </c:pt>
                <c:pt idx="1520">
                  <c:v>1.4830580136040439E-2</c:v>
                </c:pt>
                <c:pt idx="1521">
                  <c:v>1.4818783836263449E-2</c:v>
                </c:pt>
                <c:pt idx="1522">
                  <c:v>1.4807011524098357E-2</c:v>
                </c:pt>
                <c:pt idx="1523">
                  <c:v>1.4795263450144702E-2</c:v>
                </c:pt>
                <c:pt idx="1524">
                  <c:v>1.4783539864762218E-2</c:v>
                </c:pt>
                <c:pt idx="1525">
                  <c:v>1.4771841018470511E-2</c:v>
                </c:pt>
                <c:pt idx="1526">
                  <c:v>1.4760167161389504E-2</c:v>
                </c:pt>
                <c:pt idx="1527">
                  <c:v>1.474851854427861E-2</c:v>
                </c:pt>
                <c:pt idx="1528">
                  <c:v>1.4736895417257756E-2</c:v>
                </c:pt>
                <c:pt idx="1529">
                  <c:v>1.4725298030926481E-2</c:v>
                </c:pt>
                <c:pt idx="1530">
                  <c:v>1.4713726635564583E-2</c:v>
                </c:pt>
                <c:pt idx="1531">
                  <c:v>1.4702181481691667E-2</c:v>
                </c:pt>
                <c:pt idx="1532">
                  <c:v>1.469066281958753E-2</c:v>
                </c:pt>
                <c:pt idx="1533">
                  <c:v>1.4679170899771776E-2</c:v>
                </c:pt>
                <c:pt idx="1534">
                  <c:v>1.4667705972604139E-2</c:v>
                </c:pt>
                <c:pt idx="1535">
                  <c:v>1.4656268288444352E-2</c:v>
                </c:pt>
                <c:pt idx="1536">
                  <c:v>1.4644858097732083E-2</c:v>
                </c:pt>
                <c:pt idx="1537">
                  <c:v>1.4633475650907002E-2</c:v>
                </c:pt>
                <c:pt idx="1538">
                  <c:v>1.4622121198328841E-2</c:v>
                </c:pt>
                <c:pt idx="1539">
                  <c:v>1.4610794990517206E-2</c:v>
                </c:pt>
                <c:pt idx="1540">
                  <c:v>1.459949727783183E-2</c:v>
                </c:pt>
                <c:pt idx="1541">
                  <c:v>1.4588228310472573E-2</c:v>
                </c:pt>
                <c:pt idx="1542">
                  <c:v>1.4576988339038977E-2</c:v>
                </c:pt>
                <c:pt idx="1543">
                  <c:v>1.4565777614050646E-2</c:v>
                </c:pt>
                <c:pt idx="1544">
                  <c:v>1.4554596385707441E-2</c:v>
                </c:pt>
                <c:pt idx="1545">
                  <c:v>1.4543444904369096E-2</c:v>
                </c:pt>
                <c:pt idx="1546">
                  <c:v>1.4532323420635151E-2</c:v>
                </c:pt>
                <c:pt idx="1547">
                  <c:v>1.4521232184945276E-2</c:v>
                </c:pt>
                <c:pt idx="1548">
                  <c:v>1.4510171447499332E-2</c:v>
                </c:pt>
                <c:pt idx="1549">
                  <c:v>1.4499141458736986E-2</c:v>
                </c:pt>
                <c:pt idx="1550">
                  <c:v>1.448657373011919E-2</c:v>
                </c:pt>
                <c:pt idx="1551">
                  <c:v>1.4475610474775635E-2</c:v>
                </c:pt>
                <c:pt idx="1552">
                  <c:v>1.446623848926798E-2</c:v>
                </c:pt>
                <c:pt idx="1553">
                  <c:v>1.4455333999556785E-2</c:v>
                </c:pt>
                <c:pt idx="1554">
                  <c:v>1.4444461510727535E-2</c:v>
                </c:pt>
                <c:pt idx="1555">
                  <c:v>1.4433621272980091E-2</c:v>
                </c:pt>
                <c:pt idx="1556">
                  <c:v>1.4422813536834056E-2</c:v>
                </c:pt>
                <c:pt idx="1557">
                  <c:v>1.4412038552809037E-2</c:v>
                </c:pt>
                <c:pt idx="1558">
                  <c:v>1.4401296571104893E-2</c:v>
                </c:pt>
                <c:pt idx="1559">
                  <c:v>1.4390587842241231E-2</c:v>
                </c:pt>
                <c:pt idx="1560">
                  <c:v>1.4379912616577784E-2</c:v>
                </c:pt>
                <c:pt idx="1561">
                  <c:v>1.4369271144554219E-2</c:v>
                </c:pt>
                <c:pt idx="1562">
                  <c:v>1.435866367653027E-2</c:v>
                </c:pt>
                <c:pt idx="1563">
                  <c:v>1.4348090462945606E-2</c:v>
                </c:pt>
                <c:pt idx="1564">
                  <c:v>1.4337551754159961E-2</c:v>
                </c:pt>
                <c:pt idx="1565">
                  <c:v>1.4327047800772874E-2</c:v>
                </c:pt>
                <c:pt idx="1566">
                  <c:v>1.4316578852904271E-2</c:v>
                </c:pt>
                <c:pt idx="1567">
                  <c:v>1.4303170616942751E-2</c:v>
                </c:pt>
                <c:pt idx="1568">
                  <c:v>1.4295746975800938E-2</c:v>
                </c:pt>
                <c:pt idx="1569">
                  <c:v>1.4285384547285673E-2</c:v>
                </c:pt>
                <c:pt idx="1570">
                  <c:v>1.4275058126207441E-2</c:v>
                </c:pt>
                <c:pt idx="1571">
                  <c:v>1.4264767962686165E-2</c:v>
                </c:pt>
                <c:pt idx="1572">
                  <c:v>1.4254514307321386E-2</c:v>
                </c:pt>
                <c:pt idx="1573">
                  <c:v>1.4244297410472839E-2</c:v>
                </c:pt>
                <c:pt idx="1574">
                  <c:v>1.4234117522340384E-2</c:v>
                </c:pt>
                <c:pt idx="1575">
                  <c:v>1.4223974893603497E-2</c:v>
                </c:pt>
                <c:pt idx="1576">
                  <c:v>1.4213869774701848E-2</c:v>
                </c:pt>
                <c:pt idx="1577">
                  <c:v>1.4203802415915234E-2</c:v>
                </c:pt>
                <c:pt idx="1578">
                  <c:v>1.4193773067523452E-2</c:v>
                </c:pt>
                <c:pt idx="1579">
                  <c:v>1.4183781980126042E-2</c:v>
                </c:pt>
                <c:pt idx="1580">
                  <c:v>1.4173829404162674E-2</c:v>
                </c:pt>
                <c:pt idx="1581">
                  <c:v>1.4163915589753273E-2</c:v>
                </c:pt>
                <c:pt idx="1582">
                  <c:v>1.4154040787577316E-2</c:v>
                </c:pt>
                <c:pt idx="1583">
                  <c:v>1.4144205247914599E-2</c:v>
                </c:pt>
                <c:pt idx="1584">
                  <c:v>1.4134409221284727E-2</c:v>
                </c:pt>
                <c:pt idx="1585">
                  <c:v>1.4124652957967498E-2</c:v>
                </c:pt>
                <c:pt idx="1586">
                  <c:v>1.4114936708482517E-2</c:v>
                </c:pt>
                <c:pt idx="1587">
                  <c:v>1.4105260723109581E-2</c:v>
                </c:pt>
                <c:pt idx="1588">
                  <c:v>1.4095625252368293E-2</c:v>
                </c:pt>
                <c:pt idx="1589">
                  <c:v>1.4086030546618389E-2</c:v>
                </c:pt>
                <c:pt idx="1590">
                  <c:v>1.40764768562196E-2</c:v>
                </c:pt>
                <c:pt idx="1591">
                  <c:v>1.4066964431611595E-2</c:v>
                </c:pt>
                <c:pt idx="1592">
                  <c:v>1.405749352331398E-2</c:v>
                </c:pt>
                <c:pt idx="1593">
                  <c:v>1.4048064381526615E-2</c:v>
                </c:pt>
                <c:pt idx="1594">
                  <c:v>1.4038677256769105E-2</c:v>
                </c:pt>
                <c:pt idx="1595">
                  <c:v>1.402933239948112E-2</c:v>
                </c:pt>
                <c:pt idx="1596">
                  <c:v>1.4020030059942457E-2</c:v>
                </c:pt>
                <c:pt idx="1597">
                  <c:v>1.4010770488672719E-2</c:v>
                </c:pt>
                <c:pt idx="1598">
                  <c:v>1.4001553936111577E-2</c:v>
                </c:pt>
                <c:pt idx="1599">
                  <c:v>1.3992380652538827E-2</c:v>
                </c:pt>
                <c:pt idx="1600">
                  <c:v>1.3983250888394139E-2</c:v>
                </c:pt>
                <c:pt idx="1601">
                  <c:v>1.397416489411718E-2</c:v>
                </c:pt>
                <c:pt idx="1602">
                  <c:v>1.3965122920147621E-2</c:v>
                </c:pt>
                <c:pt idx="1603">
                  <c:v>1.3956125216845194E-2</c:v>
                </c:pt>
                <c:pt idx="1604">
                  <c:v>1.3947172034569633E-2</c:v>
                </c:pt>
                <c:pt idx="1605">
                  <c:v>1.3938263623840541E-2</c:v>
                </c:pt>
                <c:pt idx="1606">
                  <c:v>1.3929400234937717E-2</c:v>
                </c:pt>
                <c:pt idx="1607">
                  <c:v>1.3920582118300828E-2</c:v>
                </c:pt>
                <c:pt idx="1608">
                  <c:v>1.3911809524449481E-2</c:v>
                </c:pt>
                <c:pt idx="1609">
                  <c:v>1.3903082703583536E-2</c:v>
                </c:pt>
                <c:pt idx="1610">
                  <c:v>1.3894401906222598E-2</c:v>
                </c:pt>
                <c:pt idx="1611">
                  <c:v>1.3885767382886272E-2</c:v>
                </c:pt>
                <c:pt idx="1612">
                  <c:v>1.3877179383774418E-2</c:v>
                </c:pt>
                <c:pt idx="1613">
                  <c:v>1.3868638159486579E-2</c:v>
                </c:pt>
                <c:pt idx="1614">
                  <c:v>1.3860143960302551E-2</c:v>
                </c:pt>
                <c:pt idx="1615">
                  <c:v>1.3851697036662003E-2</c:v>
                </c:pt>
                <c:pt idx="1616">
                  <c:v>1.3843297638924668E-2</c:v>
                </c:pt>
                <c:pt idx="1617">
                  <c:v>1.3832568650187227E-2</c:v>
                </c:pt>
                <c:pt idx="1618">
                  <c:v>1.3826642422918312E-2</c:v>
                </c:pt>
                <c:pt idx="1619">
                  <c:v>1.3818387105368757E-2</c:v>
                </c:pt>
                <c:pt idx="1620">
                  <c:v>1.3810180315481091E-2</c:v>
                </c:pt>
                <c:pt idx="1621">
                  <c:v>1.3802022303455175E-2</c:v>
                </c:pt>
                <c:pt idx="1622">
                  <c:v>1.3793913319890549E-2</c:v>
                </c:pt>
                <c:pt idx="1623">
                  <c:v>1.3785853615146948E-2</c:v>
                </c:pt>
                <c:pt idx="1624">
                  <c:v>1.3777843439584103E-2</c:v>
                </c:pt>
                <c:pt idx="1625">
                  <c:v>1.3769883043481812E-2</c:v>
                </c:pt>
                <c:pt idx="1626">
                  <c:v>1.3761972677439616E-2</c:v>
                </c:pt>
                <c:pt idx="1627">
                  <c:v>1.3754112591737311E-2</c:v>
                </c:pt>
                <c:pt idx="1628">
                  <c:v>1.3746303036974439E-2</c:v>
                </c:pt>
                <c:pt idx="1629">
                  <c:v>1.373854426335086E-2</c:v>
                </c:pt>
                <c:pt idx="1630">
                  <c:v>1.373083652138618E-2</c:v>
                </c:pt>
                <c:pt idx="1631">
                  <c:v>1.3723180061440132E-2</c:v>
                </c:pt>
                <c:pt idx="1632">
                  <c:v>1.3715575133872449E-2</c:v>
                </c:pt>
                <c:pt idx="1633">
                  <c:v>1.3708021989122798E-2</c:v>
                </c:pt>
                <c:pt idx="1634">
                  <c:v>1.3700520877630851E-2</c:v>
                </c:pt>
                <c:pt idx="1635">
                  <c:v>1.3693072049836275E-2</c:v>
                </c:pt>
                <c:pt idx="1636">
                  <c:v>1.3685675756098803E-2</c:v>
                </c:pt>
                <c:pt idx="1637">
                  <c:v>1.3678332246778169E-2</c:v>
                </c:pt>
                <c:pt idx="1638">
                  <c:v>1.3671041772234105E-2</c:v>
                </c:pt>
                <c:pt idx="1639">
                  <c:v>1.3663804582986216E-2</c:v>
                </c:pt>
                <c:pt idx="1640">
                  <c:v>1.3656620929474172E-2</c:v>
                </c:pt>
                <c:pt idx="1641">
                  <c:v>1.3649491062057706E-2</c:v>
                </c:pt>
                <c:pt idx="1642">
                  <c:v>1.364241523109655E-2</c:v>
                </c:pt>
                <c:pt idx="1643">
                  <c:v>1.3635393687030373E-2</c:v>
                </c:pt>
                <c:pt idx="1644">
                  <c:v>1.3628426680218908E-2</c:v>
                </c:pt>
                <c:pt idx="1645">
                  <c:v>1.3621514461181761E-2</c:v>
                </c:pt>
                <c:pt idx="1646">
                  <c:v>1.3614657280118792E-2</c:v>
                </c:pt>
                <c:pt idx="1647">
                  <c:v>1.3607855387709478E-2</c:v>
                </c:pt>
                <c:pt idx="1648">
                  <c:v>1.3601109034073744E-2</c:v>
                </c:pt>
                <c:pt idx="1649">
                  <c:v>1.3594418469891068E-2</c:v>
                </c:pt>
                <c:pt idx="1650">
                  <c:v>1.3587783945361309E-2</c:v>
                </c:pt>
                <c:pt idx="1651">
                  <c:v>1.3581205711004074E-2</c:v>
                </c:pt>
                <c:pt idx="1652">
                  <c:v>1.3574684017179095E-2</c:v>
                </c:pt>
                <c:pt idx="1653">
                  <c:v>1.3568219114405977E-2</c:v>
                </c:pt>
                <c:pt idx="1654">
                  <c:v>1.3560900514999474E-2</c:v>
                </c:pt>
                <c:pt idx="1655">
                  <c:v>1.355546068297464E-2</c:v>
                </c:pt>
                <c:pt idx="1656">
                  <c:v>1.3549167655275696E-2</c:v>
                </c:pt>
                <c:pt idx="1657">
                  <c:v>1.3542932420307352E-2</c:v>
                </c:pt>
                <c:pt idx="1658">
                  <c:v>1.3536755228189534E-2</c:v>
                </c:pt>
                <c:pt idx="1659">
                  <c:v>1.3530636329521784E-2</c:v>
                </c:pt>
                <c:pt idx="1660">
                  <c:v>1.3524575974503961E-2</c:v>
                </c:pt>
                <c:pt idx="1661">
                  <c:v>1.3518574413815543E-2</c:v>
                </c:pt>
                <c:pt idx="1662">
                  <c:v>1.3512631897656391E-2</c:v>
                </c:pt>
                <c:pt idx="1663">
                  <c:v>1.3506748676466174E-2</c:v>
                </c:pt>
                <c:pt idx="1664">
                  <c:v>1.3500925000764497E-2</c:v>
                </c:pt>
                <c:pt idx="1665">
                  <c:v>1.3495161120831156E-2</c:v>
                </c:pt>
                <c:pt idx="1666">
                  <c:v>1.3489457287025886E-2</c:v>
                </c:pt>
                <c:pt idx="1667">
                  <c:v>1.3483813750028162E-2</c:v>
                </c:pt>
                <c:pt idx="1668">
                  <c:v>1.3476646775893997E-2</c:v>
                </c:pt>
                <c:pt idx="1669">
                  <c:v>1.3472708567334735E-2</c:v>
                </c:pt>
                <c:pt idx="1670">
                  <c:v>1.3467247422518369E-2</c:v>
                </c:pt>
                <c:pt idx="1671">
                  <c:v>1.3461847576108354E-2</c:v>
                </c:pt>
                <c:pt idx="1672">
                  <c:v>1.3456381973138143E-2</c:v>
                </c:pt>
                <c:pt idx="1673">
                  <c:v>1.3450484053185718E-2</c:v>
                </c:pt>
                <c:pt idx="1674">
                  <c:v>1.3445278488406487E-2</c:v>
                </c:pt>
                <c:pt idx="1675">
                  <c:v>1.3440135259283892E-2</c:v>
                </c:pt>
                <c:pt idx="1676">
                  <c:v>1.3435054616257602E-2</c:v>
                </c:pt>
                <c:pt idx="1677">
                  <c:v>1.3430036809767287E-2</c:v>
                </c:pt>
                <c:pt idx="1678">
                  <c:v>1.3425082090012808E-2</c:v>
                </c:pt>
                <c:pt idx="1679">
                  <c:v>1.3420190707593704E-2</c:v>
                </c:pt>
                <c:pt idx="1680">
                  <c:v>1.3415362912789774E-2</c:v>
                </c:pt>
                <c:pt idx="1681">
                  <c:v>1.3410598956120623E-2</c:v>
                </c:pt>
                <c:pt idx="1682">
                  <c:v>1.3405899087786111E-2</c:v>
                </c:pt>
                <c:pt idx="1683">
                  <c:v>1.3401263558465715E-2</c:v>
                </c:pt>
                <c:pt idx="1684">
                  <c:v>1.3396692618359296E-2</c:v>
                </c:pt>
                <c:pt idx="1685">
                  <c:v>1.3392186518066396E-2</c:v>
                </c:pt>
                <c:pt idx="1686">
                  <c:v>1.3387745507946747E-2</c:v>
                </c:pt>
                <c:pt idx="1687">
                  <c:v>1.3383369838120274E-2</c:v>
                </c:pt>
                <c:pt idx="1688">
                  <c:v>1.337905975934639E-2</c:v>
                </c:pt>
                <c:pt idx="1689">
                  <c:v>1.3374815521904893E-2</c:v>
                </c:pt>
                <c:pt idx="1690">
                  <c:v>1.3370637376075578E-2</c:v>
                </c:pt>
                <c:pt idx="1691">
                  <c:v>1.3366525572537924E-2</c:v>
                </c:pt>
                <c:pt idx="1692">
                  <c:v>1.3362480361411855E-2</c:v>
                </c:pt>
                <c:pt idx="1693">
                  <c:v>1.3358501993296912E-2</c:v>
                </c:pt>
                <c:pt idx="1694">
                  <c:v>1.3354590718552828E-2</c:v>
                </c:pt>
                <c:pt idx="1695">
                  <c:v>1.3350746787539336E-2</c:v>
                </c:pt>
                <c:pt idx="1696">
                  <c:v>1.3346970450776041E-2</c:v>
                </c:pt>
                <c:pt idx="1697">
                  <c:v>1.3343261958462804E-2</c:v>
                </c:pt>
                <c:pt idx="1698">
                  <c:v>1.3339621561279102E-2</c:v>
                </c:pt>
                <c:pt idx="1699">
                  <c:v>1.3336049509344861E-2</c:v>
                </c:pt>
                <c:pt idx="1700">
                  <c:v>1.333254605325962E-2</c:v>
                </c:pt>
                <c:pt idx="1701">
                  <c:v>1.3329111443303177E-2</c:v>
                </c:pt>
                <c:pt idx="1702">
                  <c:v>1.3325745930155009E-2</c:v>
                </c:pt>
                <c:pt idx="1703">
                  <c:v>1.3322449763855104E-2</c:v>
                </c:pt>
                <c:pt idx="1704">
                  <c:v>1.3319223195082941E-2</c:v>
                </c:pt>
                <c:pt idx="1705">
                  <c:v>1.3316066474038379E-2</c:v>
                </c:pt>
                <c:pt idx="1706">
                  <c:v>1.3312110869154736E-2</c:v>
                </c:pt>
                <c:pt idx="1707">
                  <c:v>1.3309114740689409E-2</c:v>
                </c:pt>
                <c:pt idx="1708">
                  <c:v>1.3306602869018747E-2</c:v>
                </c:pt>
                <c:pt idx="1709">
                  <c:v>1.3303738185168612E-2</c:v>
                </c:pt>
                <c:pt idx="1710">
                  <c:v>1.3300944637055778E-2</c:v>
                </c:pt>
                <c:pt idx="1711">
                  <c:v>1.329822247480017E-2</c:v>
                </c:pt>
                <c:pt idx="1712">
                  <c:v>1.3295567750120085E-2</c:v>
                </c:pt>
                <c:pt idx="1713">
                  <c:v>1.3292933359334569E-2</c:v>
                </c:pt>
                <c:pt idx="1714">
                  <c:v>1.3290305886854981E-2</c:v>
                </c:pt>
                <c:pt idx="1715">
                  <c:v>1.328768538400027E-2</c:v>
                </c:pt>
                <c:pt idx="1716">
                  <c:v>1.3285071902089385E-2</c:v>
                </c:pt>
                <c:pt idx="1717">
                  <c:v>1.3282465492361339E-2</c:v>
                </c:pt>
                <c:pt idx="1718">
                  <c:v>1.3279866206294955E-2</c:v>
                </c:pt>
                <c:pt idx="1719">
                  <c:v>1.3277274095129243E-2</c:v>
                </c:pt>
                <c:pt idx="1720">
                  <c:v>1.3274689210103219E-2</c:v>
                </c:pt>
                <c:pt idx="1721">
                  <c:v>1.3272111602615766E-2</c:v>
                </c:pt>
                <c:pt idx="1722">
                  <c:v>1.3269541323825962E-2</c:v>
                </c:pt>
                <c:pt idx="1723">
                  <c:v>1.3266371212159456E-2</c:v>
                </c:pt>
                <c:pt idx="1724">
                  <c:v>1.3264058500910281E-2</c:v>
                </c:pt>
                <c:pt idx="1725">
                  <c:v>1.3261874973631294E-2</c:v>
                </c:pt>
                <c:pt idx="1726">
                  <c:v>1.325933452314132E-2</c:v>
                </c:pt>
                <c:pt idx="1727">
                  <c:v>1.3256801658103612E-2</c:v>
                </c:pt>
                <c:pt idx="1728">
                  <c:v>1.3254276429757184E-2</c:v>
                </c:pt>
                <c:pt idx="1729">
                  <c:v>1.3251758889341048E-2</c:v>
                </c:pt>
                <c:pt idx="1730">
                  <c:v>1.3249249088254089E-2</c:v>
                </c:pt>
                <c:pt idx="1731">
                  <c:v>1.3246747077575449E-2</c:v>
                </c:pt>
                <c:pt idx="1732">
                  <c:v>1.3244252908943821E-2</c:v>
                </c:pt>
                <c:pt idx="1733">
                  <c:v>1.3241766633518282E-2</c:v>
                </c:pt>
                <c:pt idx="1734">
                  <c:v>1.3239288302697716E-2</c:v>
                </c:pt>
                <c:pt idx="1735">
                  <c:v>1.3236817967641201E-2</c:v>
                </c:pt>
                <c:pt idx="1736">
                  <c:v>1.3234355679747623E-2</c:v>
                </c:pt>
                <c:pt idx="1737">
                  <c:v>1.3231901490176057E-2</c:v>
                </c:pt>
                <c:pt idx="1738">
                  <c:v>1.3229455450565197E-2</c:v>
                </c:pt>
                <c:pt idx="1739">
                  <c:v>1.3227017611914249E-2</c:v>
                </c:pt>
                <c:pt idx="1740">
                  <c:v>1.3224588025702033E-2</c:v>
                </c:pt>
                <c:pt idx="1741">
                  <c:v>1.3222166743167563E-2</c:v>
                </c:pt>
                <c:pt idx="1742">
                  <c:v>1.3219753815629787E-2</c:v>
                </c:pt>
                <c:pt idx="1743">
                  <c:v>1.3217349294407654E-2</c:v>
                </c:pt>
                <c:pt idx="1744">
                  <c:v>1.3214953230660242E-2</c:v>
                </c:pt>
                <c:pt idx="1745">
                  <c:v>1.321256567610618E-2</c:v>
                </c:pt>
                <c:pt idx="1746">
                  <c:v>1.3210186681664737E-2</c:v>
                </c:pt>
                <c:pt idx="1747">
                  <c:v>1.3207816298734798E-2</c:v>
                </c:pt>
                <c:pt idx="1748">
                  <c:v>1.3205454578715248E-2</c:v>
                </c:pt>
                <c:pt idx="1749">
                  <c:v>1.32031015728451E-2</c:v>
                </c:pt>
                <c:pt idx="1750">
                  <c:v>1.3200757332523239E-2</c:v>
                </c:pt>
                <c:pt idx="1751">
                  <c:v>1.3198421908988678E-2</c:v>
                </c:pt>
                <c:pt idx="1752">
                  <c:v>1.319609535348043E-2</c:v>
                </c:pt>
                <c:pt idx="1753">
                  <c:v>1.3193777717397381E-2</c:v>
                </c:pt>
                <c:pt idx="1754">
                  <c:v>1.319146905205848E-2</c:v>
                </c:pt>
                <c:pt idx="1755">
                  <c:v>1.3189169408782675E-2</c:v>
                </c:pt>
                <c:pt idx="1756">
                  <c:v>1.3186878838888916E-2</c:v>
                </c:pt>
                <c:pt idx="1757">
                  <c:v>1.3184597393536279E-2</c:v>
                </c:pt>
                <c:pt idx="1758">
                  <c:v>1.318183681856766E-2</c:v>
                </c:pt>
                <c:pt idx="1759">
                  <c:v>1.3179577581636792E-2</c:v>
                </c:pt>
                <c:pt idx="1760">
                  <c:v>1.3177487112772113E-2</c:v>
                </c:pt>
                <c:pt idx="1761">
                  <c:v>1.3175244016263576E-2</c:v>
                </c:pt>
                <c:pt idx="1762">
                  <c:v>1.3173010308245026E-2</c:v>
                </c:pt>
                <c:pt idx="1763">
                  <c:v>1.3170786039955473E-2</c:v>
                </c:pt>
                <c:pt idx="1764">
                  <c:v>1.3168571262953677E-2</c:v>
                </c:pt>
                <c:pt idx="1765">
                  <c:v>1.3166366028318777E-2</c:v>
                </c:pt>
                <c:pt idx="1766">
                  <c:v>1.3164170387529595E-2</c:v>
                </c:pt>
                <c:pt idx="1767">
                  <c:v>1.3161984391825143E-2</c:v>
                </c:pt>
                <c:pt idx="1768">
                  <c:v>1.3159808092444436E-2</c:v>
                </c:pt>
                <c:pt idx="1769">
                  <c:v>1.3157641540786358E-2</c:v>
                </c:pt>
                <c:pt idx="1770">
                  <c:v>1.3155484788089922E-2</c:v>
                </c:pt>
                <c:pt idx="1771">
                  <c:v>1.3153337885833949E-2</c:v>
                </c:pt>
                <c:pt idx="1772">
                  <c:v>1.3151553144998829E-2</c:v>
                </c:pt>
                <c:pt idx="1773">
                  <c:v>1.3147862869953286E-2</c:v>
                </c:pt>
                <c:pt idx="1774">
                  <c:v>1.314575156626141E-2</c:v>
                </c:pt>
                <c:pt idx="1775">
                  <c:v>1.3143650347382518E-2</c:v>
                </c:pt>
                <c:pt idx="1776">
                  <c:v>1.3141261369007395E-2</c:v>
                </c:pt>
                <c:pt idx="1777">
                  <c:v>1.3139478369579294E-2</c:v>
                </c:pt>
                <c:pt idx="1778">
                  <c:v>1.3137407713212923E-2</c:v>
                </c:pt>
                <c:pt idx="1779">
                  <c:v>1.3135347346855397E-2</c:v>
                </c:pt>
                <c:pt idx="1780">
                  <c:v>1.3133297322065474E-2</c:v>
                </c:pt>
                <c:pt idx="1781">
                  <c:v>1.3131257690082165E-2</c:v>
                </c:pt>
                <c:pt idx="1782">
                  <c:v>1.3129228501984613E-2</c:v>
                </c:pt>
                <c:pt idx="1783">
                  <c:v>1.3127209809331575E-2</c:v>
                </c:pt>
                <c:pt idx="1784">
                  <c:v>1.3125201663282127E-2</c:v>
                </c:pt>
                <c:pt idx="1785">
                  <c:v>1.3123204115235154E-2</c:v>
                </c:pt>
                <c:pt idx="1786">
                  <c:v>1.3121217216589542E-2</c:v>
                </c:pt>
                <c:pt idx="1787">
                  <c:v>1.3119241018344496E-2</c:v>
                </c:pt>
                <c:pt idx="1788">
                  <c:v>1.3117275572138709E-2</c:v>
                </c:pt>
                <c:pt idx="1789">
                  <c:v>1.3115320929211194E-2</c:v>
                </c:pt>
                <c:pt idx="1790">
                  <c:v>1.3113377140641092E-2</c:v>
                </c:pt>
                <c:pt idx="1791">
                  <c:v>1.3111444257987159E-2</c:v>
                </c:pt>
                <c:pt idx="1792">
                  <c:v>1.310952233248841E-2</c:v>
                </c:pt>
                <c:pt idx="1793">
                  <c:v>1.3107611415463793E-2</c:v>
                </c:pt>
                <c:pt idx="1794">
                  <c:v>1.3105711558232258E-2</c:v>
                </c:pt>
                <c:pt idx="1795">
                  <c:v>1.3103822812032817E-2</c:v>
                </c:pt>
                <c:pt idx="1796">
                  <c:v>1.3101945228264356E-2</c:v>
                </c:pt>
                <c:pt idx="1797">
                  <c:v>1.3100078858006015E-2</c:v>
                </c:pt>
                <c:pt idx="1798">
                  <c:v>1.3098223752976423E-2</c:v>
                </c:pt>
                <c:pt idx="1799">
                  <c:v>1.3096379964174787E-2</c:v>
                </c:pt>
                <c:pt idx="1800">
                  <c:v>1.3094547543079926E-2</c:v>
                </c:pt>
                <c:pt idx="1801">
                  <c:v>1.3092726540770983E-2</c:v>
                </c:pt>
                <c:pt idx="1802">
                  <c:v>1.3090917008886649E-2</c:v>
                </c:pt>
                <c:pt idx="1803">
                  <c:v>1.308911899842613E-2</c:v>
                </c:pt>
                <c:pt idx="1804">
                  <c:v>1.3087332560868248E-2</c:v>
                </c:pt>
                <c:pt idx="1805">
                  <c:v>1.3085557747452015E-2</c:v>
                </c:pt>
                <c:pt idx="1806">
                  <c:v>1.3083794609576316E-2</c:v>
                </c:pt>
                <c:pt idx="1807">
                  <c:v>1.3082043198480164E-2</c:v>
                </c:pt>
                <c:pt idx="1808">
                  <c:v>1.3080303565482509E-2</c:v>
                </c:pt>
                <c:pt idx="1809">
                  <c:v>1.30785757619023E-2</c:v>
                </c:pt>
                <c:pt idx="1810">
                  <c:v>1.307648741272871E-2</c:v>
                </c:pt>
                <c:pt idx="1811">
                  <c:v>1.3074913398050114E-2</c:v>
                </c:pt>
                <c:pt idx="1812">
                  <c:v>1.3073463840775901E-2</c:v>
                </c:pt>
                <c:pt idx="1813">
                  <c:v>1.3071783867975029E-2</c:v>
                </c:pt>
                <c:pt idx="1814">
                  <c:v>1.3070115981186348E-2</c:v>
                </c:pt>
                <c:pt idx="1815">
                  <c:v>1.3068460231488999E-2</c:v>
                </c:pt>
                <c:pt idx="1816">
                  <c:v>1.3066816670521675E-2</c:v>
                </c:pt>
                <c:pt idx="1817">
                  <c:v>1.3065185349443453E-2</c:v>
                </c:pt>
                <c:pt idx="1818">
                  <c:v>1.3063566319573283E-2</c:v>
                </c:pt>
                <c:pt idx="1819">
                  <c:v>1.3061959632230113E-2</c:v>
                </c:pt>
                <c:pt idx="1820">
                  <c:v>1.3060365338652957E-2</c:v>
                </c:pt>
                <c:pt idx="1821">
                  <c:v>1.3058783490160764E-2</c:v>
                </c:pt>
                <c:pt idx="1822">
                  <c:v>1.3057214138232354E-2</c:v>
                </c:pt>
                <c:pt idx="1823">
                  <c:v>1.3055214844701624E-2</c:v>
                </c:pt>
                <c:pt idx="1824">
                  <c:v>1.3054113128863065E-2</c:v>
                </c:pt>
                <c:pt idx="1825">
                  <c:v>1.3052581574060085E-2</c:v>
                </c:pt>
                <c:pt idx="1826">
                  <c:v>1.3051062720936812E-2</c:v>
                </c:pt>
                <c:pt idx="1827">
                  <c:v>1.3049556620812197E-2</c:v>
                </c:pt>
                <c:pt idx="1828">
                  <c:v>1.3047851045291381E-2</c:v>
                </c:pt>
                <c:pt idx="1829">
                  <c:v>1.3046582884834734E-2</c:v>
                </c:pt>
                <c:pt idx="1830">
                  <c:v>1.3045115351619785E-2</c:v>
                </c:pt>
                <c:pt idx="1831">
                  <c:v>1.3043660776679289E-2</c:v>
                </c:pt>
                <c:pt idx="1832">
                  <c:v>1.3042219211092387E-2</c:v>
                </c:pt>
                <c:pt idx="1833">
                  <c:v>1.3040790706417837E-2</c:v>
                </c:pt>
                <c:pt idx="1834">
                  <c:v>1.3039375313974588E-2</c:v>
                </c:pt>
                <c:pt idx="1835">
                  <c:v>1.3037973084921717E-2</c:v>
                </c:pt>
                <c:pt idx="1836">
                  <c:v>1.3036584070658108E-2</c:v>
                </c:pt>
                <c:pt idx="1837">
                  <c:v>1.3035208322582648E-2</c:v>
                </c:pt>
                <c:pt idx="1838">
                  <c:v>1.3033845891934348E-2</c:v>
                </c:pt>
                <c:pt idx="1839">
                  <c:v>1.3032496829872287E-2</c:v>
                </c:pt>
                <c:pt idx="1840">
                  <c:v>1.303116118795522E-2</c:v>
                </c:pt>
                <c:pt idx="1841">
                  <c:v>1.3029839017182354E-2</c:v>
                </c:pt>
                <c:pt idx="1842">
                  <c:v>1.3028530369192381E-2</c:v>
                </c:pt>
                <c:pt idx="1843">
                  <c:v>1.3027235295144379E-2</c:v>
                </c:pt>
                <c:pt idx="1844">
                  <c:v>1.3025953846277361E-2</c:v>
                </c:pt>
                <c:pt idx="1845">
                  <c:v>1.3024686074070146E-2</c:v>
                </c:pt>
                <c:pt idx="1846">
                  <c:v>1.302343202976175E-2</c:v>
                </c:pt>
                <c:pt idx="1847">
                  <c:v>1.3022191764591184E-2</c:v>
                </c:pt>
                <c:pt idx="1848">
                  <c:v>1.3020965329877399E-2</c:v>
                </c:pt>
                <c:pt idx="1849">
                  <c:v>1.3019752777099214E-2</c:v>
                </c:pt>
                <c:pt idx="1850">
                  <c:v>1.3018554157335771E-2</c:v>
                </c:pt>
                <c:pt idx="1851">
                  <c:v>1.3017369522065891E-2</c:v>
                </c:pt>
                <c:pt idx="1852">
                  <c:v>1.3016198922528588E-2</c:v>
                </c:pt>
                <c:pt idx="1853">
                  <c:v>1.301504241004281E-2</c:v>
                </c:pt>
                <c:pt idx="1854">
                  <c:v>1.3013900035927506E-2</c:v>
                </c:pt>
                <c:pt idx="1855">
                  <c:v>1.3012771851341753E-2</c:v>
                </c:pt>
                <c:pt idx="1856">
                  <c:v>1.301165790784431E-2</c:v>
                </c:pt>
                <c:pt idx="1857">
                  <c:v>1.3010558256594251E-2</c:v>
                </c:pt>
                <c:pt idx="1858">
                  <c:v>1.3009472949150336E-2</c:v>
                </c:pt>
                <c:pt idx="1859">
                  <c:v>1.3008402036431832E-2</c:v>
                </c:pt>
                <c:pt idx="1860">
                  <c:v>1.3007345569917561E-2</c:v>
                </c:pt>
                <c:pt idx="1861">
                  <c:v>1.3006303600926472E-2</c:v>
                </c:pt>
                <c:pt idx="1862">
                  <c:v>1.3005130597232295E-2</c:v>
                </c:pt>
                <c:pt idx="1863">
                  <c:v>1.3004119867172648E-2</c:v>
                </c:pt>
                <c:pt idx="1864">
                  <c:v>1.300326519244166E-2</c:v>
                </c:pt>
                <c:pt idx="1865">
                  <c:v>1.3002281726812726E-2</c:v>
                </c:pt>
                <c:pt idx="1866">
                  <c:v>1.3001313015141847E-2</c:v>
                </c:pt>
                <c:pt idx="1867">
                  <c:v>1.3000359108827908E-2</c:v>
                </c:pt>
                <c:pt idx="1868">
                  <c:v>1.2999420059269795E-2</c:v>
                </c:pt>
                <c:pt idx="1869">
                  <c:v>1.2998495917706521E-2</c:v>
                </c:pt>
                <c:pt idx="1870">
                  <c:v>1.2997586735457034E-2</c:v>
                </c:pt>
                <c:pt idx="1871">
                  <c:v>1.2996692563840284E-2</c:v>
                </c:pt>
                <c:pt idx="1872">
                  <c:v>1.2995813454335092E-2</c:v>
                </c:pt>
                <c:pt idx="1873">
                  <c:v>1.2994949457940663E-2</c:v>
                </c:pt>
                <c:pt idx="1874">
                  <c:v>1.2994100626055882E-2</c:v>
                </c:pt>
                <c:pt idx="1875">
                  <c:v>1.2993267010079634E-2</c:v>
                </c:pt>
                <c:pt idx="1876">
                  <c:v>1.2992448661250933E-2</c:v>
                </c:pt>
                <c:pt idx="1877">
                  <c:v>1.2991645630968662E-2</c:v>
                </c:pt>
                <c:pt idx="1878">
                  <c:v>1.2990635754706048E-2</c:v>
                </c:pt>
                <c:pt idx="1879">
                  <c:v>1.2990085730919532E-2</c:v>
                </c:pt>
                <c:pt idx="1880">
                  <c:v>1.2989328964110314E-2</c:v>
                </c:pt>
                <c:pt idx="1881">
                  <c:v>1.2988587720803579E-2</c:v>
                </c:pt>
                <c:pt idx="1882">
                  <c:v>1.2987862052558086E-2</c:v>
                </c:pt>
                <c:pt idx="1883">
                  <c:v>1.2987152010692782E-2</c:v>
                </c:pt>
                <c:pt idx="1884">
                  <c:v>1.2986457646526617E-2</c:v>
                </c:pt>
                <c:pt idx="1885">
                  <c:v>1.2985779011218668E-2</c:v>
                </c:pt>
                <c:pt idx="1886">
                  <c:v>1.2985116156327692E-2</c:v>
                </c:pt>
                <c:pt idx="1887">
                  <c:v>1.298446913293283E-2</c:v>
                </c:pt>
                <c:pt idx="1888">
                  <c:v>1.2983837992432967E-2</c:v>
                </c:pt>
                <c:pt idx="1889">
                  <c:v>1.2983222786147053E-2</c:v>
                </c:pt>
                <c:pt idx="1890">
                  <c:v>1.2982623565473972E-2</c:v>
                </c:pt>
                <c:pt idx="1891">
                  <c:v>1.2982040381492865E-2</c:v>
                </c:pt>
                <c:pt idx="1892">
                  <c:v>1.298147328576249E-2</c:v>
                </c:pt>
                <c:pt idx="1893">
                  <c:v>1.2980922329361988E-2</c:v>
                </c:pt>
                <c:pt idx="1894">
                  <c:v>1.2980387563850115E-2</c:v>
                </c:pt>
                <c:pt idx="1895">
                  <c:v>1.2979869040306014E-2</c:v>
                </c:pt>
                <c:pt idx="1896">
                  <c:v>1.2979366810208504E-2</c:v>
                </c:pt>
                <c:pt idx="1897">
                  <c:v>1.2978880924716663E-2</c:v>
                </c:pt>
                <c:pt idx="1898">
                  <c:v>1.2978411435309312E-2</c:v>
                </c:pt>
                <c:pt idx="1899">
                  <c:v>1.2977958393145528E-2</c:v>
                </c:pt>
                <c:pt idx="1900">
                  <c:v>1.297752184954426E-2</c:v>
                </c:pt>
                <c:pt idx="1901">
                  <c:v>1.2977101856064266E-2</c:v>
                </c:pt>
                <c:pt idx="1902">
                  <c:v>1.297669846370475E-2</c:v>
                </c:pt>
                <c:pt idx="1903">
                  <c:v>1.2976311723944534E-2</c:v>
                </c:pt>
                <c:pt idx="1904">
                  <c:v>1.2975941687862758E-2</c:v>
                </c:pt>
                <c:pt idx="1905">
                  <c:v>1.2975588407178051E-2</c:v>
                </c:pt>
                <c:pt idx="1906">
                  <c:v>1.297525193288962E-2</c:v>
                </c:pt>
                <c:pt idx="1907">
                  <c:v>1.2974932316316412E-2</c:v>
                </c:pt>
                <c:pt idx="1908">
                  <c:v>1.2974629608937249E-2</c:v>
                </c:pt>
                <c:pt idx="1909">
                  <c:v>1.2974343861831272E-2</c:v>
                </c:pt>
                <c:pt idx="1910">
                  <c:v>1.2974075126557238E-2</c:v>
                </c:pt>
                <c:pt idx="1911">
                  <c:v>1.2973823454354161E-2</c:v>
                </c:pt>
                <c:pt idx="1912">
                  <c:v>1.2973588896381116E-2</c:v>
                </c:pt>
                <c:pt idx="1913">
                  <c:v>1.2973371504116926E-2</c:v>
                </c:pt>
                <c:pt idx="1914">
                  <c:v>1.2973144140788762E-2</c:v>
                </c:pt>
                <c:pt idx="1915">
                  <c:v>1.2972988421831033E-2</c:v>
                </c:pt>
                <c:pt idx="1916">
                  <c:v>1.297282283420742E-2</c:v>
                </c:pt>
                <c:pt idx="1917">
                  <c:v>1.297267461772833E-2</c:v>
                </c:pt>
                <c:pt idx="1918">
                  <c:v>1.2972543823392968E-2</c:v>
                </c:pt>
                <c:pt idx="1919">
                  <c:v>1.2972430502440346E-2</c:v>
                </c:pt>
                <c:pt idx="1920">
                  <c:v>1.2972334706349287E-2</c:v>
                </c:pt>
                <c:pt idx="1921">
                  <c:v>1.2972256486438738E-2</c:v>
                </c:pt>
                <c:pt idx="1922">
                  <c:v>1.2972195894027649E-2</c:v>
                </c:pt>
                <c:pt idx="1923">
                  <c:v>1.2972152980195162E-2</c:v>
                </c:pt>
                <c:pt idx="1924">
                  <c:v>1.2972127796420097E-2</c:v>
                </c:pt>
                <c:pt idx="1925">
                  <c:v>1.2972120394181275E-2</c:v>
                </c:pt>
                <c:pt idx="1926">
                  <c:v>1.2972130824477901E-2</c:v>
                </c:pt>
                <c:pt idx="1927">
                  <c:v>1.2972159138868733E-2</c:v>
                </c:pt>
                <c:pt idx="1928">
                  <c:v>1.2972205388512847E-2</c:v>
                </c:pt>
                <c:pt idx="1929">
                  <c:v>1.2972291288839699E-2</c:v>
                </c:pt>
                <c:pt idx="1930">
                  <c:v>1.297235189883672E-2</c:v>
                </c:pt>
                <c:pt idx="1931">
                  <c:v>1.2972452262394185E-2</c:v>
                </c:pt>
                <c:pt idx="1932">
                  <c:v>1.2972589179192084E-2</c:v>
                </c:pt>
                <c:pt idx="1933">
                  <c:v>1.2972707461935684E-2</c:v>
                </c:pt>
                <c:pt idx="1934">
                  <c:v>1.2972862400957297E-2</c:v>
                </c:pt>
                <c:pt idx="1935">
                  <c:v>1.29730356343849E-2</c:v>
                </c:pt>
                <c:pt idx="1936">
                  <c:v>1.2973227213537442E-2</c:v>
                </c:pt>
                <c:pt idx="1937">
                  <c:v>1.2973437189893744E-2</c:v>
                </c:pt>
                <c:pt idx="1938">
                  <c:v>1.2973665614453012E-2</c:v>
                </c:pt>
                <c:pt idx="1939">
                  <c:v>1.2973912538853938E-2</c:v>
                </c:pt>
                <c:pt idx="1940">
                  <c:v>1.29741780142556E-2</c:v>
                </c:pt>
                <c:pt idx="1941">
                  <c:v>1.2974462092056882E-2</c:v>
                </c:pt>
                <c:pt idx="1942">
                  <c:v>1.2974764823416862E-2</c:v>
                </c:pt>
                <c:pt idx="1943">
                  <c:v>1.2975086259734425E-2</c:v>
                </c:pt>
                <c:pt idx="1944">
                  <c:v>1.2975426452248584E-2</c:v>
                </c:pt>
                <c:pt idx="1945">
                  <c:v>1.297578545243816E-2</c:v>
                </c:pt>
                <c:pt idx="1946">
                  <c:v>1.297616331146223E-2</c:v>
                </c:pt>
                <c:pt idx="1947">
                  <c:v>1.2976560080559807E-2</c:v>
                </c:pt>
                <c:pt idx="1948">
                  <c:v>1.2976975811369584E-2</c:v>
                </c:pt>
                <c:pt idx="1949">
                  <c:v>1.2977410554890767E-2</c:v>
                </c:pt>
                <c:pt idx="1950">
                  <c:v>1.297786436252224E-2</c:v>
                </c:pt>
                <c:pt idx="1951">
                  <c:v>1.2978337285503017E-2</c:v>
                </c:pt>
                <c:pt idx="1952">
                  <c:v>1.2978829375391854E-2</c:v>
                </c:pt>
                <c:pt idx="1953">
                  <c:v>1.2979340683187957E-2</c:v>
                </c:pt>
                <c:pt idx="1954">
                  <c:v>1.2979871260530018E-2</c:v>
                </c:pt>
                <c:pt idx="1955">
                  <c:v>1.2980421158337307E-2</c:v>
                </c:pt>
                <c:pt idx="1956">
                  <c:v>1.2980990428248518E-2</c:v>
                </c:pt>
                <c:pt idx="1957">
                  <c:v>1.2981579121422726E-2</c:v>
                </c:pt>
                <c:pt idx="1958">
                  <c:v>1.2982187289178881E-2</c:v>
                </c:pt>
                <c:pt idx="1959">
                  <c:v>1.2982814982915869E-2</c:v>
                </c:pt>
                <c:pt idx="1960">
                  <c:v>1.298346225371283E-2</c:v>
                </c:pt>
                <c:pt idx="1961">
                  <c:v>1.2984129153208457E-2</c:v>
                </c:pt>
                <c:pt idx="1962">
                  <c:v>1.2984815732401955E-2</c:v>
                </c:pt>
                <c:pt idx="1963">
                  <c:v>1.2985522042852082E-2</c:v>
                </c:pt>
                <c:pt idx="1964">
                  <c:v>1.2986248135717915E-2</c:v>
                </c:pt>
                <c:pt idx="1965">
                  <c:v>1.2986994062318402E-2</c:v>
                </c:pt>
                <c:pt idx="1966">
                  <c:v>1.2987982337060444E-2</c:v>
                </c:pt>
                <c:pt idx="1967">
                  <c:v>1.2988773790683084E-2</c:v>
                </c:pt>
                <c:pt idx="1968">
                  <c:v>1.2989468097854839E-2</c:v>
                </c:pt>
                <c:pt idx="1969">
                  <c:v>1.2990296739570084E-2</c:v>
                </c:pt>
                <c:pt idx="1970">
                  <c:v>1.299114547888891E-2</c:v>
                </c:pt>
                <c:pt idx="1971">
                  <c:v>1.2992014367370075E-2</c:v>
                </c:pt>
                <c:pt idx="1972">
                  <c:v>1.2991946112688169E-2</c:v>
                </c:pt>
                <c:pt idx="1973">
                  <c:v>1.299134441048011E-2</c:v>
                </c:pt>
                <c:pt idx="1974">
                  <c:v>1.2990736324418606E-2</c:v>
                </c:pt>
                <c:pt idx="1975">
                  <c:v>1.2990121845550817E-2</c:v>
                </c:pt>
                <c:pt idx="1976">
                  <c:v>1.2989500964124545E-2</c:v>
                </c:pt>
                <c:pt idx="1977">
                  <c:v>1.2988873671186951E-2</c:v>
                </c:pt>
                <c:pt idx="1978">
                  <c:v>1.2988239956985836E-2</c:v>
                </c:pt>
                <c:pt idx="1979">
                  <c:v>1.2987415731418039E-2</c:v>
                </c:pt>
                <c:pt idx="1980">
                  <c:v>1.2986953227782649E-2</c:v>
                </c:pt>
                <c:pt idx="1981">
                  <c:v>1.2986300193915667E-2</c:v>
                </c:pt>
                <c:pt idx="1982">
                  <c:v>1.2985640701534962E-2</c:v>
                </c:pt>
                <c:pt idx="1983">
                  <c:v>1.2984974741048205E-2</c:v>
                </c:pt>
                <c:pt idx="1984">
                  <c:v>1.2984205711488173E-2</c:v>
                </c:pt>
                <c:pt idx="1985">
                  <c:v>1.2983623378746145E-2</c:v>
                </c:pt>
                <c:pt idx="1986">
                  <c:v>1.2982937958065932E-2</c:v>
                </c:pt>
                <c:pt idx="1987">
                  <c:v>1.2982246031949529E-2</c:v>
                </c:pt>
                <c:pt idx="1988">
                  <c:v>1.2981547590884546E-2</c:v>
                </c:pt>
                <c:pt idx="1989">
                  <c:v>1.2980842625598399E-2</c:v>
                </c:pt>
                <c:pt idx="1990">
                  <c:v>1.2980131126818506E-2</c:v>
                </c:pt>
                <c:pt idx="1991">
                  <c:v>1.297941308495254E-2</c:v>
                </c:pt>
                <c:pt idx="1992">
                  <c:v>1.2978688490727919E-2</c:v>
                </c:pt>
                <c:pt idx="1993">
                  <c:v>1.2977957334632251E-2</c:v>
                </c:pt>
                <c:pt idx="1994">
                  <c:v>1.2977219607552826E-2</c:v>
                </c:pt>
                <c:pt idx="1995">
                  <c:v>1.2976475299977253E-2</c:v>
                </c:pt>
                <c:pt idx="1996">
                  <c:v>1.2975724402553013E-2</c:v>
                </c:pt>
                <c:pt idx="1997">
                  <c:v>1.2974966905847651E-2</c:v>
                </c:pt>
                <c:pt idx="1998">
                  <c:v>1.297420280050865E-2</c:v>
                </c:pt>
                <c:pt idx="1999">
                  <c:v>1.2973432077183489E-2</c:v>
                </c:pt>
                <c:pt idx="2000">
                  <c:v>1.297265472651965E-2</c:v>
                </c:pt>
                <c:pt idx="2001">
                  <c:v>1.2971870739084679E-2</c:v>
                </c:pt>
                <c:pt idx="2002">
                  <c:v>1.2971080105605992E-2</c:v>
                </c:pt>
                <c:pt idx="2003">
                  <c:v>1.2970282816571199E-2</c:v>
                </c:pt>
                <c:pt idx="2004">
                  <c:v>1.2969478862787653E-2</c:v>
                </c:pt>
                <c:pt idx="2005">
                  <c:v>1.2968668234663028E-2</c:v>
                </c:pt>
                <c:pt idx="2006">
                  <c:v>1.2967850923004676E-2</c:v>
                </c:pt>
                <c:pt idx="2007">
                  <c:v>1.296702691822027E-2</c:v>
                </c:pt>
                <c:pt idx="2008">
                  <c:v>1.2966196211277037E-2</c:v>
                </c:pt>
                <c:pt idx="2009">
                  <c:v>1.2965358792502713E-2</c:v>
                </c:pt>
                <c:pt idx="2010">
                  <c:v>1.2964514652624715E-2</c:v>
                </c:pt>
                <c:pt idx="2011">
                  <c:v>1.2963663782210588E-2</c:v>
                </c:pt>
                <c:pt idx="2012">
                  <c:v>1.2962806171987751E-2</c:v>
                </c:pt>
                <c:pt idx="2013">
                  <c:v>1.2961941812603683E-2</c:v>
                </c:pt>
                <c:pt idx="2014">
                  <c:v>1.2961070694386123E-2</c:v>
                </c:pt>
                <c:pt idx="2015">
                  <c:v>1.2960192808462168E-2</c:v>
                </c:pt>
                <c:pt idx="2016">
                  <c:v>1.2959308144919746E-2</c:v>
                </c:pt>
                <c:pt idx="2017">
                  <c:v>1.2958416694806019E-2</c:v>
                </c:pt>
                <c:pt idx="2018">
                  <c:v>1.2957260557220351E-2</c:v>
                </c:pt>
                <c:pt idx="2019">
                  <c:v>1.2956353559383516E-2</c:v>
                </c:pt>
                <c:pt idx="2020">
                  <c:v>1.2955570706800756E-2</c:v>
                </c:pt>
                <c:pt idx="2021">
                  <c:v>1.295465104037774E-2</c:v>
                </c:pt>
                <c:pt idx="2022">
                  <c:v>1.2953724538942168E-2</c:v>
                </c:pt>
                <c:pt idx="2023">
                  <c:v>1.2952791193141522E-2</c:v>
                </c:pt>
                <c:pt idx="2024">
                  <c:v>1.2951850993783154E-2</c:v>
                </c:pt>
                <c:pt idx="2025">
                  <c:v>1.2950903931274738E-2</c:v>
                </c:pt>
                <c:pt idx="2026">
                  <c:v>1.2949949996423626E-2</c:v>
                </c:pt>
                <c:pt idx="2027">
                  <c:v>1.2948989179717429E-2</c:v>
                </c:pt>
                <c:pt idx="2028">
                  <c:v>1.2948021471803628E-2</c:v>
                </c:pt>
                <c:pt idx="2029">
                  <c:v>1.2947046863409639E-2</c:v>
                </c:pt>
                <c:pt idx="2030">
                  <c:v>1.29460653448632E-2</c:v>
                </c:pt>
                <c:pt idx="2031">
                  <c:v>1.2945076907131536E-2</c:v>
                </c:pt>
                <c:pt idx="2032">
                  <c:v>1.2944081540702257E-2</c:v>
                </c:pt>
                <c:pt idx="2033">
                  <c:v>1.2943079236222843E-2</c:v>
                </c:pt>
                <c:pt idx="2034">
                  <c:v>1.2942100515624944E-2</c:v>
                </c:pt>
                <c:pt idx="2035">
                  <c:v>1.2941053775623601E-2</c:v>
                </c:pt>
                <c:pt idx="2036">
                  <c:v>1.293988386361633E-2</c:v>
                </c:pt>
                <c:pt idx="2037">
                  <c:v>1.2939000450193916E-2</c:v>
                </c:pt>
                <c:pt idx="2038">
                  <c:v>1.2937963314776368E-2</c:v>
                </c:pt>
                <c:pt idx="2039">
                  <c:v>1.2936919185113638E-2</c:v>
                </c:pt>
                <c:pt idx="2040">
                  <c:v>1.2935868051773269E-2</c:v>
                </c:pt>
                <c:pt idx="2041">
                  <c:v>1.2934809905242872E-2</c:v>
                </c:pt>
                <c:pt idx="2042">
                  <c:v>1.29337447363298E-2</c:v>
                </c:pt>
                <c:pt idx="2043">
                  <c:v>1.2932672535681533E-2</c:v>
                </c:pt>
                <c:pt idx="2044">
                  <c:v>1.2931593293865618E-2</c:v>
                </c:pt>
                <c:pt idx="2045">
                  <c:v>1.2930507001369662E-2</c:v>
                </c:pt>
                <c:pt idx="2046">
                  <c:v>1.292941364900102E-2</c:v>
                </c:pt>
                <c:pt idx="2047">
                  <c:v>1.2928313227327237E-2</c:v>
                </c:pt>
                <c:pt idx="2048">
                  <c:v>1.2927205726995794E-2</c:v>
                </c:pt>
                <c:pt idx="2049">
                  <c:v>1.2926091138574236E-2</c:v>
                </c:pt>
                <c:pt idx="2050">
                  <c:v>1.2924969452869917E-2</c:v>
                </c:pt>
                <c:pt idx="2051">
                  <c:v>1.2923840660130637E-2</c:v>
                </c:pt>
                <c:pt idx="2052">
                  <c:v>1.2922704751323622E-2</c:v>
                </c:pt>
                <c:pt idx="2053">
                  <c:v>1.2921561716856544E-2</c:v>
                </c:pt>
                <c:pt idx="2054">
                  <c:v>1.2920411547616695E-2</c:v>
                </c:pt>
                <c:pt idx="2055">
                  <c:v>1.2919254234011746E-2</c:v>
                </c:pt>
                <c:pt idx="2056">
                  <c:v>1.291808976684905E-2</c:v>
                </c:pt>
                <c:pt idx="2057">
                  <c:v>1.2916918136536282E-2</c:v>
                </c:pt>
                <c:pt idx="2058">
                  <c:v>1.2915739333800857E-2</c:v>
                </c:pt>
                <c:pt idx="2059">
                  <c:v>1.2914553349210323E-2</c:v>
                </c:pt>
                <c:pt idx="2060">
                  <c:v>1.2913360173492094E-2</c:v>
                </c:pt>
                <c:pt idx="2061">
                  <c:v>1.2912159797293654E-2</c:v>
                </c:pt>
                <c:pt idx="2062">
                  <c:v>1.2910952211022675E-2</c:v>
                </c:pt>
                <c:pt idx="2063">
                  <c:v>1.2909737405646382E-2</c:v>
                </c:pt>
                <c:pt idx="2064">
                  <c:v>1.2908515371412577E-2</c:v>
                </c:pt>
                <c:pt idx="2065">
                  <c:v>1.2907286099288484E-2</c:v>
                </c:pt>
                <c:pt idx="2066">
                  <c:v>1.2906049579601842E-2</c:v>
                </c:pt>
                <c:pt idx="2067">
                  <c:v>1.2904805803239938E-2</c:v>
                </c:pt>
                <c:pt idx="2068">
                  <c:v>1.2903554760690383E-2</c:v>
                </c:pt>
                <c:pt idx="2069">
                  <c:v>1.2902296442440786E-2</c:v>
                </c:pt>
                <c:pt idx="2070">
                  <c:v>1.2900948446459282E-2</c:v>
                </c:pt>
                <c:pt idx="2071">
                  <c:v>1.2899672328634537E-2</c:v>
                </c:pt>
                <c:pt idx="2072">
                  <c:v>1.2898294258416598E-2</c:v>
                </c:pt>
                <c:pt idx="2073">
                  <c:v>1.2897005698997432E-2</c:v>
                </c:pt>
                <c:pt idx="2074">
                  <c:v>1.2895709815676781E-2</c:v>
                </c:pt>
                <c:pt idx="2075">
                  <c:v>1.2894406599341934E-2</c:v>
                </c:pt>
                <c:pt idx="2076">
                  <c:v>1.2893096040320629E-2</c:v>
                </c:pt>
                <c:pt idx="2077">
                  <c:v>1.2891778129580089E-2</c:v>
                </c:pt>
                <c:pt idx="2078">
                  <c:v>1.2890452857448054E-2</c:v>
                </c:pt>
                <c:pt idx="2079">
                  <c:v>1.2889120214891747E-2</c:v>
                </c:pt>
                <c:pt idx="2080">
                  <c:v>1.2887780192158971E-2</c:v>
                </c:pt>
                <c:pt idx="2081">
                  <c:v>1.2886432780057078E-2</c:v>
                </c:pt>
                <c:pt idx="2082">
                  <c:v>1.2885077969233549E-2</c:v>
                </c:pt>
                <c:pt idx="2083">
                  <c:v>1.2883715750335867E-2</c:v>
                </c:pt>
                <c:pt idx="2084">
                  <c:v>1.2882875221936985E-2</c:v>
                </c:pt>
                <c:pt idx="2085">
                  <c:v>1.2880178819107968E-2</c:v>
                </c:pt>
                <c:pt idx="2086">
                  <c:v>1.287879006599546E-2</c:v>
                </c:pt>
                <c:pt idx="2087">
                  <c:v>1.2877393861963071E-2</c:v>
                </c:pt>
                <c:pt idx="2088">
                  <c:v>1.2875789064628052E-2</c:v>
                </c:pt>
                <c:pt idx="2089">
                  <c:v>1.2874579063488767E-2</c:v>
                </c:pt>
                <c:pt idx="2090">
                  <c:v>1.2873160450181942E-2</c:v>
                </c:pt>
                <c:pt idx="2091">
                  <c:v>1.2871734348545161E-2</c:v>
                </c:pt>
                <c:pt idx="2092">
                  <c:v>1.2870300749066033E-2</c:v>
                </c:pt>
                <c:pt idx="2093">
                  <c:v>1.2868859642232167E-2</c:v>
                </c:pt>
                <c:pt idx="2094">
                  <c:v>1.2867411018691044E-2</c:v>
                </c:pt>
                <c:pt idx="2095">
                  <c:v>1.2865954869489826E-2</c:v>
                </c:pt>
                <c:pt idx="2096">
                  <c:v>1.2864491184716442E-2</c:v>
                </c:pt>
                <c:pt idx="2097">
                  <c:v>1.2863019955258181E-2</c:v>
                </c:pt>
                <c:pt idx="2098">
                  <c:v>1.2861541171682589E-2</c:v>
                </c:pt>
                <c:pt idx="2099">
                  <c:v>1.2860054824717082E-2</c:v>
                </c:pt>
                <c:pt idx="2100">
                  <c:v>1.285856090484927E-2</c:v>
                </c:pt>
                <c:pt idx="2101">
                  <c:v>1.2857059402726634E-2</c:v>
                </c:pt>
                <c:pt idx="2102">
                  <c:v>1.2855550309076591E-2</c:v>
                </c:pt>
                <c:pt idx="2103">
                  <c:v>1.2854033614466687E-2</c:v>
                </c:pt>
                <c:pt idx="2104">
                  <c:v>1.2852509309304594E-2</c:v>
                </c:pt>
                <c:pt idx="2105">
                  <c:v>1.2850977384637474E-2</c:v>
                </c:pt>
                <c:pt idx="2106">
                  <c:v>1.2849437830793065E-2</c:v>
                </c:pt>
                <c:pt idx="2107">
                  <c:v>1.2847890638498782E-2</c:v>
                </c:pt>
                <c:pt idx="2108">
                  <c:v>1.2846335798322173E-2</c:v>
                </c:pt>
                <c:pt idx="2109">
                  <c:v>1.2844773300910717E-2</c:v>
                </c:pt>
                <c:pt idx="2110">
                  <c:v>1.2843203137071768E-2</c:v>
                </c:pt>
                <c:pt idx="2111">
                  <c:v>1.2841625297053127E-2</c:v>
                </c:pt>
                <c:pt idx="2112">
                  <c:v>1.2840039771901957E-2</c:v>
                </c:pt>
                <c:pt idx="2113">
                  <c:v>1.2838446551866056E-2</c:v>
                </c:pt>
                <c:pt idx="2114">
                  <c:v>1.283684562775278E-2</c:v>
                </c:pt>
                <c:pt idx="2115">
                  <c:v>1.2835236990209609E-2</c:v>
                </c:pt>
                <c:pt idx="2116">
                  <c:v>1.2833620629804088E-2</c:v>
                </c:pt>
                <c:pt idx="2117">
                  <c:v>1.2831996537263635E-2</c:v>
                </c:pt>
                <c:pt idx="2118">
                  <c:v>1.2830364703075858E-2</c:v>
                </c:pt>
                <c:pt idx="2119">
                  <c:v>1.282872511788824E-2</c:v>
                </c:pt>
                <c:pt idx="2120">
                  <c:v>1.2827077772428197E-2</c:v>
                </c:pt>
                <c:pt idx="2121">
                  <c:v>1.2825422657183339E-2</c:v>
                </c:pt>
                <c:pt idx="2122">
                  <c:v>1.2823521571014851E-2</c:v>
                </c:pt>
                <c:pt idx="2123">
                  <c:v>1.2821849774873328E-2</c:v>
                </c:pt>
                <c:pt idx="2124">
                  <c:v>1.2820410599614362E-2</c:v>
                </c:pt>
                <c:pt idx="2125">
                  <c:v>1.2818724311705054E-2</c:v>
                </c:pt>
                <c:pt idx="2126">
                  <c:v>1.2817030207408209E-2</c:v>
                </c:pt>
                <c:pt idx="2127">
                  <c:v>1.2815328276971627E-2</c:v>
                </c:pt>
                <c:pt idx="2128">
                  <c:v>1.2813618511442471E-2</c:v>
                </c:pt>
                <c:pt idx="2129">
                  <c:v>1.2811900900908668E-2</c:v>
                </c:pt>
                <c:pt idx="2130">
                  <c:v>1.2810175436497317E-2</c:v>
                </c:pt>
                <c:pt idx="2131">
                  <c:v>1.2808442108616092E-2</c:v>
                </c:pt>
                <c:pt idx="2132">
                  <c:v>1.2806700907912472E-2</c:v>
                </c:pt>
                <c:pt idx="2133">
                  <c:v>1.2804951824794131E-2</c:v>
                </c:pt>
                <c:pt idx="2134">
                  <c:v>1.2803194850228294E-2</c:v>
                </c:pt>
                <c:pt idx="2135">
                  <c:v>1.2801429974862444E-2</c:v>
                </c:pt>
                <c:pt idx="2136">
                  <c:v>1.279965718894438E-2</c:v>
                </c:pt>
                <c:pt idx="2137">
                  <c:v>1.2797876483361392E-2</c:v>
                </c:pt>
                <c:pt idx="2138">
                  <c:v>1.2795575352555488E-2</c:v>
                </c:pt>
                <c:pt idx="2139">
                  <c:v>1.2794291275710634E-2</c:v>
                </c:pt>
                <c:pt idx="2140">
                  <c:v>1.2792486754777954E-2</c:v>
                </c:pt>
                <c:pt idx="2141">
                  <c:v>1.2790674276690339E-2</c:v>
                </c:pt>
                <c:pt idx="2142">
                  <c:v>1.2788853832015334E-2</c:v>
                </c:pt>
                <c:pt idx="2143">
                  <c:v>1.2787025411400421E-2</c:v>
                </c:pt>
                <c:pt idx="2144">
                  <c:v>1.2785189005413145E-2</c:v>
                </c:pt>
                <c:pt idx="2145">
                  <c:v>1.2783344604780922E-2</c:v>
                </c:pt>
                <c:pt idx="2146">
                  <c:v>1.2781492199991362E-2</c:v>
                </c:pt>
                <c:pt idx="2147">
                  <c:v>1.2779631781851819E-2</c:v>
                </c:pt>
                <c:pt idx="2148">
                  <c:v>1.2777763340769965E-2</c:v>
                </c:pt>
                <c:pt idx="2149">
                  <c:v>1.2775886867713027E-2</c:v>
                </c:pt>
                <c:pt idx="2150">
                  <c:v>1.2774002352848868E-2</c:v>
                </c:pt>
                <c:pt idx="2151">
                  <c:v>1.2772109787144714E-2</c:v>
                </c:pt>
                <c:pt idx="2152">
                  <c:v>1.2770209161088175E-2</c:v>
                </c:pt>
                <c:pt idx="2153">
                  <c:v>1.2768300465406668E-2</c:v>
                </c:pt>
                <c:pt idx="2154">
                  <c:v>1.2766383690507865E-2</c:v>
                </c:pt>
                <c:pt idx="2155">
                  <c:v>1.2764458827279057E-2</c:v>
                </c:pt>
                <c:pt idx="2156">
                  <c:v>1.2762525866287788E-2</c:v>
                </c:pt>
                <c:pt idx="2157">
                  <c:v>1.2760584798021668E-2</c:v>
                </c:pt>
                <c:pt idx="2158">
                  <c:v>1.2758635613208114E-2</c:v>
                </c:pt>
                <c:pt idx="2159">
                  <c:v>1.2756678302334734E-2</c:v>
                </c:pt>
                <c:pt idx="2160">
                  <c:v>1.2754712856288819E-2</c:v>
                </c:pt>
                <c:pt idx="2161">
                  <c:v>1.2752739265478041E-2</c:v>
                </c:pt>
                <c:pt idx="2162">
                  <c:v>1.2750757520709755E-2</c:v>
                </c:pt>
                <c:pt idx="2163">
                  <c:v>1.2748767612391632E-2</c:v>
                </c:pt>
                <c:pt idx="2164">
                  <c:v>1.274676953125109E-2</c:v>
                </c:pt>
                <c:pt idx="2165">
                  <c:v>1.2744763268015546E-2</c:v>
                </c:pt>
                <c:pt idx="2166">
                  <c:v>1.2742748813092675E-2</c:v>
                </c:pt>
                <c:pt idx="2167">
                  <c:v>1.2740726157369764E-2</c:v>
                </c:pt>
                <c:pt idx="2168">
                  <c:v>1.2738695291254487E-2</c:v>
                </c:pt>
                <c:pt idx="2169">
                  <c:v>1.2736656205474262E-2</c:v>
                </c:pt>
                <c:pt idx="2170">
                  <c:v>1.2734608890516697E-2</c:v>
                </c:pt>
                <c:pt idx="2171">
                  <c:v>1.2732553337349017E-2</c:v>
                </c:pt>
                <c:pt idx="2172">
                  <c:v>1.2730489536219025E-2</c:v>
                </c:pt>
                <c:pt idx="2173">
                  <c:v>1.2728417477934073E-2</c:v>
                </c:pt>
                <c:pt idx="2174">
                  <c:v>1.2726337153141642E-2</c:v>
                </c:pt>
                <c:pt idx="2175">
                  <c:v>1.2724248552409279E-2</c:v>
                </c:pt>
                <c:pt idx="2176">
                  <c:v>1.2722151666304526E-2</c:v>
                </c:pt>
                <c:pt idx="2177">
                  <c:v>1.2720046485474867E-2</c:v>
                </c:pt>
                <c:pt idx="2178">
                  <c:v>1.2717933000647719E-2</c:v>
                </c:pt>
                <c:pt idx="2179">
                  <c:v>1.2715811202470562E-2</c:v>
                </c:pt>
                <c:pt idx="2180">
                  <c:v>1.2713681081431005E-2</c:v>
                </c:pt>
                <c:pt idx="2181">
                  <c:v>1.2711542628096595E-2</c:v>
                </c:pt>
                <c:pt idx="2182">
                  <c:v>1.270939583335462E-2</c:v>
                </c:pt>
                <c:pt idx="2183">
                  <c:v>1.2707240687692689E-2</c:v>
                </c:pt>
                <c:pt idx="2184">
                  <c:v>1.2705077181518476E-2</c:v>
                </c:pt>
                <c:pt idx="2185">
                  <c:v>1.2702905305959078E-2</c:v>
                </c:pt>
                <c:pt idx="2186">
                  <c:v>1.270072505118236E-2</c:v>
                </c:pt>
                <c:pt idx="2187">
                  <c:v>1.2698536407995675E-2</c:v>
                </c:pt>
                <c:pt idx="2188">
                  <c:v>1.2696339366966569E-2</c:v>
                </c:pt>
                <c:pt idx="2189">
                  <c:v>1.2693502245308963E-2</c:v>
                </c:pt>
                <c:pt idx="2190">
                  <c:v>1.269192005413089E-2</c:v>
                </c:pt>
                <c:pt idx="2191">
                  <c:v>1.2689697763539343E-2</c:v>
                </c:pt>
                <c:pt idx="2192">
                  <c:v>1.2687467037615363E-2</c:v>
                </c:pt>
                <c:pt idx="2193">
                  <c:v>1.2685227867006432E-2</c:v>
                </c:pt>
                <c:pt idx="2194">
                  <c:v>1.2682980242439967E-2</c:v>
                </c:pt>
                <c:pt idx="2195">
                  <c:v>1.2680724154403578E-2</c:v>
                </c:pt>
                <c:pt idx="2196">
                  <c:v>1.2678459593544744E-2</c:v>
                </c:pt>
                <c:pt idx="2197">
                  <c:v>1.2676186550431012E-2</c:v>
                </c:pt>
                <c:pt idx="2198">
                  <c:v>1.2673905015789799E-2</c:v>
                </c:pt>
                <c:pt idx="2199">
                  <c:v>1.2671614980348522E-2</c:v>
                </c:pt>
                <c:pt idx="2200">
                  <c:v>1.2669316434674727E-2</c:v>
                </c:pt>
                <c:pt idx="2201">
                  <c:v>1.2667009369176085E-2</c:v>
                </c:pt>
                <c:pt idx="2202">
                  <c:v>1.2664693774659952E-2</c:v>
                </c:pt>
                <c:pt idx="2203">
                  <c:v>1.2662369641773807E-2</c:v>
                </c:pt>
                <c:pt idx="2204">
                  <c:v>1.2660036961005261E-2</c:v>
                </c:pt>
                <c:pt idx="2205">
                  <c:v>1.2657695723241602E-2</c:v>
                </c:pt>
                <c:pt idx="2206">
                  <c:v>1.2655345918730632E-2</c:v>
                </c:pt>
                <c:pt idx="2207">
                  <c:v>1.2652987538439575E-2</c:v>
                </c:pt>
                <c:pt idx="2208">
                  <c:v>1.2650620572776106E-2</c:v>
                </c:pt>
                <c:pt idx="2209">
                  <c:v>1.2648245012547576E-2</c:v>
                </c:pt>
                <c:pt idx="2210">
                  <c:v>1.2645860848241597E-2</c:v>
                </c:pt>
                <c:pt idx="2211">
                  <c:v>1.2643468070585584E-2</c:v>
                </c:pt>
                <c:pt idx="2212">
                  <c:v>1.2641066670067147E-2</c:v>
                </c:pt>
                <c:pt idx="2213">
                  <c:v>1.2638656637333767E-2</c:v>
                </c:pt>
                <c:pt idx="2214">
                  <c:v>1.2636237963192798E-2</c:v>
                </c:pt>
                <c:pt idx="2215">
                  <c:v>1.2633810638051912E-2</c:v>
                </c:pt>
                <c:pt idx="2216">
                  <c:v>1.2631374652558591E-2</c:v>
                </c:pt>
                <c:pt idx="2217">
                  <c:v>1.2628929997520189E-2</c:v>
                </c:pt>
                <c:pt idx="2218">
                  <c:v>1.2626476663424313E-2</c:v>
                </c:pt>
                <c:pt idx="2219">
                  <c:v>1.2624014640998382E-2</c:v>
                </c:pt>
                <c:pt idx="2220">
                  <c:v>1.2621543920650069E-2</c:v>
                </c:pt>
                <c:pt idx="2221">
                  <c:v>1.2619064493266663E-2</c:v>
                </c:pt>
                <c:pt idx="2222">
                  <c:v>1.2616576349335773E-2</c:v>
                </c:pt>
                <c:pt idx="2223">
                  <c:v>1.2614079479504881E-2</c:v>
                </c:pt>
                <c:pt idx="2224">
                  <c:v>1.2611573874261595E-2</c:v>
                </c:pt>
                <c:pt idx="2225">
                  <c:v>1.2609059524493205E-2</c:v>
                </c:pt>
                <c:pt idx="2226">
                  <c:v>1.2606175262064312E-2</c:v>
                </c:pt>
                <c:pt idx="2227">
                  <c:v>1.2604004553491421E-2</c:v>
                </c:pt>
                <c:pt idx="2228">
                  <c:v>1.2601463913393118E-2</c:v>
                </c:pt>
                <c:pt idx="2229">
                  <c:v>1.25989144912797E-2</c:v>
                </c:pt>
                <c:pt idx="2230">
                  <c:v>1.259635627755884E-2</c:v>
                </c:pt>
                <c:pt idx="2231">
                  <c:v>1.2593789262957955E-2</c:v>
                </c:pt>
                <c:pt idx="2232">
                  <c:v>1.2591213438204463E-2</c:v>
                </c:pt>
                <c:pt idx="2233">
                  <c:v>1.2588628793546164E-2</c:v>
                </c:pt>
                <c:pt idx="2234">
                  <c:v>1.2586035320190092E-2</c:v>
                </c:pt>
                <c:pt idx="2235">
                  <c:v>1.2583433008224176E-2</c:v>
                </c:pt>
                <c:pt idx="2236">
                  <c:v>1.2580821848535706E-2</c:v>
                </c:pt>
                <c:pt idx="2237">
                  <c:v>1.257820183161229E-2</c:v>
                </c:pt>
                <c:pt idx="2238">
                  <c:v>1.2575572948181346E-2</c:v>
                </c:pt>
                <c:pt idx="2239">
                  <c:v>1.2572935189050227E-2</c:v>
                </c:pt>
                <c:pt idx="2240">
                  <c:v>1.2569530726977973E-2</c:v>
                </c:pt>
                <c:pt idx="2241">
                  <c:v>1.2567633005318157E-2</c:v>
                </c:pt>
                <c:pt idx="2242">
                  <c:v>1.2564968562172041E-2</c:v>
                </c:pt>
                <c:pt idx="2243">
                  <c:v>1.2562295205515994E-2</c:v>
                </c:pt>
                <c:pt idx="2244">
                  <c:v>1.2559229014534878E-2</c:v>
                </c:pt>
                <c:pt idx="2245">
                  <c:v>1.2556921714743652E-2</c:v>
                </c:pt>
                <c:pt idx="2246">
                  <c:v>1.2554221561762446E-2</c:v>
                </c:pt>
                <c:pt idx="2247">
                  <c:v>1.2551512457861236E-2</c:v>
                </c:pt>
                <c:pt idx="2248">
                  <c:v>1.2548794393687501E-2</c:v>
                </c:pt>
                <c:pt idx="2249">
                  <c:v>1.2546067359808788E-2</c:v>
                </c:pt>
                <c:pt idx="2250">
                  <c:v>1.2543331347032449E-2</c:v>
                </c:pt>
                <c:pt idx="2251">
                  <c:v>1.2540586345846094E-2</c:v>
                </c:pt>
                <c:pt idx="2252">
                  <c:v>1.2537832346897204E-2</c:v>
                </c:pt>
                <c:pt idx="2253">
                  <c:v>1.253506934083326E-2</c:v>
                </c:pt>
                <c:pt idx="2254">
                  <c:v>1.2532297318221808E-2</c:v>
                </c:pt>
                <c:pt idx="2255">
                  <c:v>1.2529516269790264E-2</c:v>
                </c:pt>
                <c:pt idx="2256">
                  <c:v>1.2526726185946302E-2</c:v>
                </c:pt>
                <c:pt idx="2257">
                  <c:v>1.2523927057577211E-2</c:v>
                </c:pt>
                <c:pt idx="2258">
                  <c:v>1.2521118875250536E-2</c:v>
                </c:pt>
                <c:pt idx="2259">
                  <c:v>1.2518301629533823E-2</c:v>
                </c:pt>
                <c:pt idx="2260">
                  <c:v>1.2515475310994617E-2</c:v>
                </c:pt>
                <c:pt idx="2261">
                  <c:v>1.2512639910360335E-2</c:v>
                </c:pt>
                <c:pt idx="2262">
                  <c:v>1.2509795418198522E-2</c:v>
                </c:pt>
                <c:pt idx="2263">
                  <c:v>1.2506941825076723E-2</c:v>
                </c:pt>
                <c:pt idx="2264">
                  <c:v>1.2504079121802292E-2</c:v>
                </c:pt>
                <c:pt idx="2265">
                  <c:v>1.2501207298942774E-2</c:v>
                </c:pt>
                <c:pt idx="2266">
                  <c:v>1.2498326346985777E-2</c:v>
                </c:pt>
                <c:pt idx="2267">
                  <c:v>1.2495436256738657E-2</c:v>
                </c:pt>
                <c:pt idx="2268">
                  <c:v>1.2492537018689021E-2</c:v>
                </c:pt>
                <c:pt idx="2269">
                  <c:v>1.248962862348435E-2</c:v>
                </c:pt>
                <c:pt idx="2270">
                  <c:v>1.2486711061852063E-2</c:v>
                </c:pt>
                <c:pt idx="2271">
                  <c:v>1.2483784324279767E-2</c:v>
                </c:pt>
                <c:pt idx="2272">
                  <c:v>1.2480848401494882E-2</c:v>
                </c:pt>
                <c:pt idx="2273">
                  <c:v>1.2477903283985015E-2</c:v>
                </c:pt>
                <c:pt idx="2274">
                  <c:v>1.2474948962557519E-2</c:v>
                </c:pt>
                <c:pt idx="2275">
                  <c:v>1.2471985427779941E-2</c:v>
                </c:pt>
                <c:pt idx="2276">
                  <c:v>1.2469012670379698E-2</c:v>
                </c:pt>
                <c:pt idx="2277">
                  <c:v>1.246603068060459E-2</c:v>
                </c:pt>
                <c:pt idx="2278">
                  <c:v>1.246218311329983E-2</c:v>
                </c:pt>
                <c:pt idx="2279">
                  <c:v>1.2459179986512581E-2</c:v>
                </c:pt>
                <c:pt idx="2280">
                  <c:v>1.2456598505643512E-2</c:v>
                </c:pt>
                <c:pt idx="2281">
                  <c:v>1.2453578168702961E-2</c:v>
                </c:pt>
                <c:pt idx="2282">
                  <c:v>1.2450548551505847E-2</c:v>
                </c:pt>
                <c:pt idx="2283">
                  <c:v>1.2447509644539778E-2</c:v>
                </c:pt>
                <c:pt idx="2284">
                  <c:v>1.2444461438612109E-2</c:v>
                </c:pt>
                <c:pt idx="2285">
                  <c:v>1.2441403924130512E-2</c:v>
                </c:pt>
                <c:pt idx="2286">
                  <c:v>1.2438337091902341E-2</c:v>
                </c:pt>
                <c:pt idx="2287">
                  <c:v>1.2435260932415204E-2</c:v>
                </c:pt>
                <c:pt idx="2288">
                  <c:v>1.243217543639652E-2</c:v>
                </c:pt>
                <c:pt idx="2289">
                  <c:v>1.2429080594333897E-2</c:v>
                </c:pt>
                <c:pt idx="2290">
                  <c:v>1.2425976397034688E-2</c:v>
                </c:pt>
                <c:pt idx="2291">
                  <c:v>1.2422862834986503E-2</c:v>
                </c:pt>
                <c:pt idx="2292">
                  <c:v>1.241973989891676E-2</c:v>
                </c:pt>
                <c:pt idx="2293">
                  <c:v>1.2416607579393002E-2</c:v>
                </c:pt>
                <c:pt idx="2294">
                  <c:v>1.2413465866982776E-2</c:v>
                </c:pt>
                <c:pt idx="2295">
                  <c:v>1.2409412705736145E-2</c:v>
                </c:pt>
                <c:pt idx="2296">
                  <c:v>1.2407141884245299E-2</c:v>
                </c:pt>
                <c:pt idx="2297">
                  <c:v>1.2403530660085593E-2</c:v>
                </c:pt>
                <c:pt idx="2298">
                  <c:v>1.2400349934722499E-2</c:v>
                </c:pt>
                <c:pt idx="2299">
                  <c:v>1.2397159768191557E-2</c:v>
                </c:pt>
                <c:pt idx="2300">
                  <c:v>1.2393960151459993E-2</c:v>
                </c:pt>
                <c:pt idx="2301">
                  <c:v>1.239075107493548E-2</c:v>
                </c:pt>
                <c:pt idx="2302">
                  <c:v>1.2387532529185563E-2</c:v>
                </c:pt>
                <c:pt idx="2303">
                  <c:v>1.2384304504857724E-2</c:v>
                </c:pt>
                <c:pt idx="2304">
                  <c:v>1.2381066992759315E-2</c:v>
                </c:pt>
                <c:pt idx="2305">
                  <c:v>1.2377819983298011E-2</c:v>
                </c:pt>
                <c:pt idx="2306">
                  <c:v>1.2374563467121291E-2</c:v>
                </c:pt>
                <c:pt idx="2307">
                  <c:v>1.237129743503651E-2</c:v>
                </c:pt>
                <c:pt idx="2308">
                  <c:v>1.2368021877451341E-2</c:v>
                </c:pt>
                <c:pt idx="2309">
                  <c:v>1.2364736785173136E-2</c:v>
                </c:pt>
                <c:pt idx="2310">
                  <c:v>1.2361442148689505E-2</c:v>
                </c:pt>
                <c:pt idx="2311">
                  <c:v>1.2358137958727866E-2</c:v>
                </c:pt>
                <c:pt idx="2312">
                  <c:v>1.2354824205855763E-2</c:v>
                </c:pt>
                <c:pt idx="2313">
                  <c:v>1.2351500880720678E-2</c:v>
                </c:pt>
                <c:pt idx="2314">
                  <c:v>1.234816797381022E-2</c:v>
                </c:pt>
                <c:pt idx="2315">
                  <c:v>1.2344825476011678E-2</c:v>
                </c:pt>
                <c:pt idx="2316">
                  <c:v>1.2341473377812662E-2</c:v>
                </c:pt>
                <c:pt idx="2317">
                  <c:v>1.2338111669860652E-2</c:v>
                </c:pt>
                <c:pt idx="2318">
                  <c:v>1.2334740342723194E-2</c:v>
                </c:pt>
                <c:pt idx="2319">
                  <c:v>1.2331359387047769E-2</c:v>
                </c:pt>
                <c:pt idx="2320">
                  <c:v>1.2327968793481858E-2</c:v>
                </c:pt>
                <c:pt idx="2321">
                  <c:v>1.2324568552593007E-2</c:v>
                </c:pt>
                <c:pt idx="2322">
                  <c:v>1.2321158655188569E-2</c:v>
                </c:pt>
                <c:pt idx="2323">
                  <c:v>1.2317739091676216E-2</c:v>
                </c:pt>
                <c:pt idx="2324">
                  <c:v>1.2314309852783367E-2</c:v>
                </c:pt>
                <c:pt idx="2325">
                  <c:v>1.2310870929237439E-2</c:v>
                </c:pt>
                <c:pt idx="2326">
                  <c:v>1.2307422311446103E-2</c:v>
                </c:pt>
                <c:pt idx="2327">
                  <c:v>1.2303963990136779E-2</c:v>
                </c:pt>
                <c:pt idx="2328">
                  <c:v>1.2300495955877011E-2</c:v>
                </c:pt>
                <c:pt idx="2329">
                  <c:v>1.2297018199474152E-2</c:v>
                </c:pt>
                <c:pt idx="2330">
                  <c:v>1.2292452736506476E-2</c:v>
                </c:pt>
                <c:pt idx="2331">
                  <c:v>1.228895109070649E-2</c:v>
                </c:pt>
                <c:pt idx="2332">
                  <c:v>1.2286024709355914E-2</c:v>
                </c:pt>
                <c:pt idx="2333">
                  <c:v>1.2282506574932128E-2</c:v>
                </c:pt>
                <c:pt idx="2334">
                  <c:v>1.2278978670323681E-2</c:v>
                </c:pt>
                <c:pt idx="2335">
                  <c:v>1.2275440985778374E-2</c:v>
                </c:pt>
                <c:pt idx="2336">
                  <c:v>1.2271893511943688E-2</c:v>
                </c:pt>
                <c:pt idx="2337">
                  <c:v>1.2268336239467104E-2</c:v>
                </c:pt>
                <c:pt idx="2338">
                  <c:v>1.2264769159235911E-2</c:v>
                </c:pt>
                <c:pt idx="2339">
                  <c:v>1.2261192261497911E-2</c:v>
                </c:pt>
                <c:pt idx="2340">
                  <c:v>1.2257605537060456E-2</c:v>
                </c:pt>
                <c:pt idx="2341">
                  <c:v>1.2254008976571029E-2</c:v>
                </c:pt>
                <c:pt idx="2342">
                  <c:v>1.2250402570597174E-2</c:v>
                </c:pt>
                <c:pt idx="2343">
                  <c:v>1.2246786309786373E-2</c:v>
                </c:pt>
                <c:pt idx="2344">
                  <c:v>1.2242954771307879E-2</c:v>
                </c:pt>
                <c:pt idx="2345">
                  <c:v>1.2237442035951673E-2</c:v>
                </c:pt>
                <c:pt idx="2346">
                  <c:v>1.2233790502715891E-2</c:v>
                </c:pt>
                <c:pt idx="2347">
                  <c:v>1.2230129071877371E-2</c:v>
                </c:pt>
                <c:pt idx="2348">
                  <c:v>1.2225932447709198E-2</c:v>
                </c:pt>
                <c:pt idx="2349">
                  <c:v>1.2222776479502429E-2</c:v>
                </c:pt>
                <c:pt idx="2350">
                  <c:v>1.2219085299260968E-2</c:v>
                </c:pt>
                <c:pt idx="2351">
                  <c:v>1.2215384183766886E-2</c:v>
                </c:pt>
                <c:pt idx="2352">
                  <c:v>1.2211673123827538E-2</c:v>
                </c:pt>
                <c:pt idx="2353">
                  <c:v>1.2207952109930531E-2</c:v>
                </c:pt>
                <c:pt idx="2354">
                  <c:v>1.2204221132723347E-2</c:v>
                </c:pt>
                <c:pt idx="2355">
                  <c:v>1.2200480182693596E-2</c:v>
                </c:pt>
                <c:pt idx="2356">
                  <c:v>1.219672925064863E-2</c:v>
                </c:pt>
                <c:pt idx="2357">
                  <c:v>1.2192968327235931E-2</c:v>
                </c:pt>
                <c:pt idx="2358">
                  <c:v>1.218919740310298E-2</c:v>
                </c:pt>
                <c:pt idx="2359">
                  <c:v>1.2185416468657451E-2</c:v>
                </c:pt>
                <c:pt idx="2360">
                  <c:v>1.2181625514546823E-2</c:v>
                </c:pt>
                <c:pt idx="2361">
                  <c:v>1.2177824531658388E-2</c:v>
                </c:pt>
                <c:pt idx="2362">
                  <c:v>1.2174013510479753E-2</c:v>
                </c:pt>
                <c:pt idx="2363">
                  <c:v>1.2170192441498529E-2</c:v>
                </c:pt>
                <c:pt idx="2364">
                  <c:v>1.2166361315522067E-2</c:v>
                </c:pt>
                <c:pt idx="2365">
                  <c:v>1.2162520123117915E-2</c:v>
                </c:pt>
                <c:pt idx="2366">
                  <c:v>1.2158668855013488E-2</c:v>
                </c:pt>
                <c:pt idx="2367">
                  <c:v>1.2154807501456588E-2</c:v>
                </c:pt>
                <c:pt idx="2368">
                  <c:v>1.2150936053494377E-2</c:v>
                </c:pt>
                <c:pt idx="2369">
                  <c:v>1.2147054501694399E-2</c:v>
                </c:pt>
                <c:pt idx="2370">
                  <c:v>1.2143162836624199E-2</c:v>
                </c:pt>
                <c:pt idx="2371">
                  <c:v>1.2139261048771388E-2</c:v>
                </c:pt>
                <c:pt idx="2372">
                  <c:v>1.2135349128863382E-2</c:v>
                </c:pt>
                <c:pt idx="2373">
                  <c:v>1.2131427067467726E-2</c:v>
                </c:pt>
                <c:pt idx="2374">
                  <c:v>1.2127494855391774E-2</c:v>
                </c:pt>
                <c:pt idx="2375">
                  <c:v>1.2123552483043198E-2</c:v>
                </c:pt>
                <c:pt idx="2376">
                  <c:v>1.2119599941229353E-2</c:v>
                </c:pt>
                <c:pt idx="2377">
                  <c:v>1.2115637220437847E-2</c:v>
                </c:pt>
                <c:pt idx="2378">
                  <c:v>1.2111664311316162E-2</c:v>
                </c:pt>
                <c:pt idx="2379">
                  <c:v>1.2107681204591714E-2</c:v>
                </c:pt>
                <c:pt idx="2380">
                  <c:v>1.2103687890832049E-2</c:v>
                </c:pt>
                <c:pt idx="2381">
                  <c:v>1.2099684360684648E-2</c:v>
                </c:pt>
                <c:pt idx="2382">
                  <c:v>1.2094437767764532E-2</c:v>
                </c:pt>
                <c:pt idx="2383">
                  <c:v>1.2091070921522729E-2</c:v>
                </c:pt>
                <c:pt idx="2384">
                  <c:v>1.2087612377751356E-2</c:v>
                </c:pt>
                <c:pt idx="2385">
                  <c:v>1.2083567888128144E-2</c:v>
                </c:pt>
                <c:pt idx="2386">
                  <c:v>1.2079513135274667E-2</c:v>
                </c:pt>
                <c:pt idx="2387">
                  <c:v>1.2075448109758469E-2</c:v>
                </c:pt>
                <c:pt idx="2388">
                  <c:v>1.207137280206716E-2</c:v>
                </c:pt>
                <c:pt idx="2389">
                  <c:v>1.2067287203008092E-2</c:v>
                </c:pt>
                <c:pt idx="2390">
                  <c:v>1.2063191303148812E-2</c:v>
                </c:pt>
                <c:pt idx="2391">
                  <c:v>1.2059085093296673E-2</c:v>
                </c:pt>
                <c:pt idx="2392">
                  <c:v>1.2054968563779411E-2</c:v>
                </c:pt>
                <c:pt idx="2393">
                  <c:v>1.205084170540438E-2</c:v>
                </c:pt>
                <c:pt idx="2394">
                  <c:v>1.204670450865919E-2</c:v>
                </c:pt>
                <c:pt idx="2395">
                  <c:v>1.2041370049704625E-2</c:v>
                </c:pt>
                <c:pt idx="2396">
                  <c:v>1.2038399062888061E-2</c:v>
                </c:pt>
                <c:pt idx="2397">
                  <c:v>1.203423079507715E-2</c:v>
                </c:pt>
                <c:pt idx="2398">
                  <c:v>1.2030052151486004E-2</c:v>
                </c:pt>
                <c:pt idx="2399">
                  <c:v>1.2025863122762104E-2</c:v>
                </c:pt>
                <c:pt idx="2400">
                  <c:v>1.2021062932916493E-2</c:v>
                </c:pt>
                <c:pt idx="2401">
                  <c:v>1.2017453872346096E-2</c:v>
                </c:pt>
                <c:pt idx="2402">
                  <c:v>1.2013233632028886E-2</c:v>
                </c:pt>
                <c:pt idx="2403">
                  <c:v>1.2009002968849103E-2</c:v>
                </c:pt>
                <c:pt idx="2404">
                  <c:v>1.2004761873694036E-2</c:v>
                </c:pt>
                <c:pt idx="2405">
                  <c:v>1.2000510337211168E-2</c:v>
                </c:pt>
                <c:pt idx="2406">
                  <c:v>1.1996248349968042E-2</c:v>
                </c:pt>
                <c:pt idx="2407">
                  <c:v>1.1991975902452268E-2</c:v>
                </c:pt>
                <c:pt idx="2408">
                  <c:v>1.1987692985631071E-2</c:v>
                </c:pt>
                <c:pt idx="2409">
                  <c:v>1.1983399589672317E-2</c:v>
                </c:pt>
                <c:pt idx="2410">
                  <c:v>1.1979095705623166E-2</c:v>
                </c:pt>
                <c:pt idx="2411">
                  <c:v>1.197478132373142E-2</c:v>
                </c:pt>
                <c:pt idx="2412">
                  <c:v>1.1970456435044241E-2</c:v>
                </c:pt>
                <c:pt idx="2413">
                  <c:v>1.1966121029809429E-2</c:v>
                </c:pt>
                <c:pt idx="2414">
                  <c:v>1.1961775098914273E-2</c:v>
                </c:pt>
                <c:pt idx="2415">
                  <c:v>1.1957418632766448E-2</c:v>
                </c:pt>
                <c:pt idx="2416">
                  <c:v>1.1953051622173305E-2</c:v>
                </c:pt>
                <c:pt idx="2417">
                  <c:v>1.1948674057702391E-2</c:v>
                </c:pt>
                <c:pt idx="2418">
                  <c:v>1.1944285929841314E-2</c:v>
                </c:pt>
                <c:pt idx="2419">
                  <c:v>1.1939887229477364E-2</c:v>
                </c:pt>
                <c:pt idx="2420">
                  <c:v>1.1935477947178086E-2</c:v>
                </c:pt>
                <c:pt idx="2421">
                  <c:v>1.1931058073271217E-2</c:v>
                </c:pt>
                <c:pt idx="2422">
                  <c:v>1.1926627598803918E-2</c:v>
                </c:pt>
                <c:pt idx="2423">
                  <c:v>1.1922186514103927E-2</c:v>
                </c:pt>
                <c:pt idx="2424">
                  <c:v>1.1917734809898661E-2</c:v>
                </c:pt>
                <c:pt idx="2425">
                  <c:v>1.1913272476755665E-2</c:v>
                </c:pt>
                <c:pt idx="2426">
                  <c:v>1.1908799505482293E-2</c:v>
                </c:pt>
                <c:pt idx="2427">
                  <c:v>1.1904315886486216E-2</c:v>
                </c:pt>
                <c:pt idx="2428">
                  <c:v>1.189982161057479E-2</c:v>
                </c:pt>
                <c:pt idx="2429">
                  <c:v>1.1895316668235623E-2</c:v>
                </c:pt>
                <c:pt idx="2430">
                  <c:v>1.1890801050116195E-2</c:v>
                </c:pt>
                <c:pt idx="2431">
                  <c:v>1.1886274746784053E-2</c:v>
                </c:pt>
                <c:pt idx="2432">
                  <c:v>1.188173774904655E-2</c:v>
                </c:pt>
                <c:pt idx="2433">
                  <c:v>1.1877190047471231E-2</c:v>
                </c:pt>
                <c:pt idx="2434">
                  <c:v>1.1871979555273526E-2</c:v>
                </c:pt>
                <c:pt idx="2435">
                  <c:v>1.1867408885350983E-2</c:v>
                </c:pt>
                <c:pt idx="2436">
                  <c:v>1.1863482625633637E-2</c:v>
                </c:pt>
                <c:pt idx="2437">
                  <c:v>1.1858892014782185E-2</c:v>
                </c:pt>
                <c:pt idx="2438">
                  <c:v>1.1854290653250388E-2</c:v>
                </c:pt>
                <c:pt idx="2439">
                  <c:v>1.1849678531445917E-2</c:v>
                </c:pt>
                <c:pt idx="2440">
                  <c:v>1.1845055640176128E-2</c:v>
                </c:pt>
                <c:pt idx="2441">
                  <c:v>1.1840421970088499E-2</c:v>
                </c:pt>
                <c:pt idx="2442">
                  <c:v>1.1835777511830514E-2</c:v>
                </c:pt>
                <c:pt idx="2443">
                  <c:v>1.1831122255809845E-2</c:v>
                </c:pt>
                <c:pt idx="2444">
                  <c:v>1.1826456192833845E-2</c:v>
                </c:pt>
                <c:pt idx="2445">
                  <c:v>1.1821779313549996E-2</c:v>
                </c:pt>
                <c:pt idx="2446">
                  <c:v>1.1817091608605779E-2</c:v>
                </c:pt>
                <c:pt idx="2447">
                  <c:v>1.181239306832893E-2</c:v>
                </c:pt>
                <c:pt idx="2448">
                  <c:v>1.1807683683766612E-2</c:v>
                </c:pt>
                <c:pt idx="2449">
                  <c:v>1.1802963445246561E-2</c:v>
                </c:pt>
                <c:pt idx="2450">
                  <c:v>1.1796878603496097E-2</c:v>
                </c:pt>
                <c:pt idx="2451">
                  <c:v>1.1793490369083059E-2</c:v>
                </c:pt>
                <c:pt idx="2452">
                  <c:v>1.1788737512814507E-2</c:v>
                </c:pt>
                <c:pt idx="2453">
                  <c:v>1.1783973765018274E-2</c:v>
                </c:pt>
                <c:pt idx="2454">
                  <c:v>1.1779199116581651E-2</c:v>
                </c:pt>
                <c:pt idx="2455">
                  <c:v>1.1774413558072183E-2</c:v>
                </c:pt>
                <c:pt idx="2456">
                  <c:v>1.1769617080057415E-2</c:v>
                </c:pt>
                <c:pt idx="2457">
                  <c:v>1.1764809673104892E-2</c:v>
                </c:pt>
                <c:pt idx="2458">
                  <c:v>1.1759991328021968E-2</c:v>
                </c:pt>
                <c:pt idx="2459">
                  <c:v>1.1755162035296252E-2</c:v>
                </c:pt>
                <c:pt idx="2460">
                  <c:v>1.175032178565516E-2</c:v>
                </c:pt>
                <c:pt idx="2461">
                  <c:v>1.1745470569586303E-2</c:v>
                </c:pt>
                <c:pt idx="2462">
                  <c:v>1.1740608377897033E-2</c:v>
                </c:pt>
                <c:pt idx="2463">
                  <c:v>1.1735735200995023E-2</c:v>
                </c:pt>
                <c:pt idx="2464">
                  <c:v>1.1730851029687628E-2</c:v>
                </c:pt>
                <c:pt idx="2465">
                  <c:v>1.1725955854382519E-2</c:v>
                </c:pt>
                <c:pt idx="2466">
                  <c:v>1.1721049666046923E-2</c:v>
                </c:pt>
                <c:pt idx="2467">
                  <c:v>1.1716132455088513E-2</c:v>
                </c:pt>
                <c:pt idx="2468">
                  <c:v>1.1711204211994897E-2</c:v>
                </c:pt>
                <c:pt idx="2469">
                  <c:v>1.1706264927653365E-2</c:v>
                </c:pt>
                <c:pt idx="2470">
                  <c:v>1.1701314592711398E-2</c:v>
                </c:pt>
                <c:pt idx="2471">
                  <c:v>1.169635319757667E-2</c:v>
                </c:pt>
                <c:pt idx="2472">
                  <c:v>1.1691380732976597E-2</c:v>
                </c:pt>
                <c:pt idx="2473">
                  <c:v>1.1686397189478726E-2</c:v>
                </c:pt>
                <c:pt idx="2474">
                  <c:v>1.1681402557810472E-2</c:v>
                </c:pt>
                <c:pt idx="2475">
                  <c:v>1.1676396828539382E-2</c:v>
                </c:pt>
                <c:pt idx="2476">
                  <c:v>1.1671379992392872E-2</c:v>
                </c:pt>
                <c:pt idx="2477">
                  <c:v>1.1666352039858552E-2</c:v>
                </c:pt>
                <c:pt idx="2478">
                  <c:v>1.1661312961583903E-2</c:v>
                </c:pt>
                <c:pt idx="2479">
                  <c:v>1.1656262748296342E-2</c:v>
                </c:pt>
                <c:pt idx="2480">
                  <c:v>1.1651201390483479E-2</c:v>
                </c:pt>
                <c:pt idx="2481">
                  <c:v>1.164612887887273E-2</c:v>
                </c:pt>
                <c:pt idx="2482">
                  <c:v>1.1641045204031641E-2</c:v>
                </c:pt>
                <c:pt idx="2483">
                  <c:v>1.1635950356607694E-2</c:v>
                </c:pt>
                <c:pt idx="2484">
                  <c:v>1.1630844327248369E-2</c:v>
                </c:pt>
                <c:pt idx="2485">
                  <c:v>1.1625727106601147E-2</c:v>
                </c:pt>
                <c:pt idx="2486">
                  <c:v>1.1620598685153638E-2</c:v>
                </c:pt>
                <c:pt idx="2487">
                  <c:v>1.1615459053553323E-2</c:v>
                </c:pt>
                <c:pt idx="2488">
                  <c:v>1.1610308202687492E-2</c:v>
                </c:pt>
                <c:pt idx="2489">
                  <c:v>1.1605146122963816E-2</c:v>
                </c:pt>
                <c:pt idx="2490">
                  <c:v>1.1599972804949843E-2</c:v>
                </c:pt>
                <c:pt idx="2491">
                  <c:v>1.1594788239372988E-2</c:v>
                </c:pt>
                <c:pt idx="2492">
                  <c:v>1.1583399444425879E-2</c:v>
                </c:pt>
                <c:pt idx="2493">
                  <c:v>1.1570340269244639E-2</c:v>
                </c:pt>
                <c:pt idx="2494">
                  <c:v>1.1557303402218722E-2</c:v>
                </c:pt>
                <c:pt idx="2495">
                  <c:v>1.1544288920086743E-2</c:v>
                </c:pt>
                <c:pt idx="2496">
                  <c:v>1.153129689934751E-2</c:v>
                </c:pt>
                <c:pt idx="2497">
                  <c:v>1.1518327416180085E-2</c:v>
                </c:pt>
                <c:pt idx="2498">
                  <c:v>1.1505380547163213E-2</c:v>
                </c:pt>
                <c:pt idx="2499">
                  <c:v>1.1492456369035509E-2</c:v>
                </c:pt>
                <c:pt idx="2500">
                  <c:v>1.1475873032411599E-2</c:v>
                </c:pt>
                <c:pt idx="2501">
                  <c:v>1.1466676389764174E-2</c:v>
                </c:pt>
                <c:pt idx="2502">
                  <c:v>1.1453820741857967E-2</c:v>
                </c:pt>
                <c:pt idx="2503">
                  <c:v>1.1440988090276605E-2</c:v>
                </c:pt>
                <c:pt idx="2504">
                  <c:v>1.1426350459649015E-2</c:v>
                </c:pt>
                <c:pt idx="2505">
                  <c:v>1.1415392082003706E-2</c:v>
                </c:pt>
                <c:pt idx="2506">
                  <c:v>1.1402628878229848E-2</c:v>
                </c:pt>
                <c:pt idx="2507">
                  <c:v>1.1389888976456319E-2</c:v>
                </c:pt>
                <c:pt idx="2508">
                  <c:v>1.1377172453341799E-2</c:v>
                </c:pt>
                <c:pt idx="2509">
                  <c:v>1.1364479385225223E-2</c:v>
                </c:pt>
                <c:pt idx="2510">
                  <c:v>1.1351809848605399E-2</c:v>
                </c:pt>
                <c:pt idx="2511">
                  <c:v>1.1339163919741324E-2</c:v>
                </c:pt>
                <c:pt idx="2512">
                  <c:v>1.1326541675131807E-2</c:v>
                </c:pt>
                <c:pt idx="2513">
                  <c:v>1.1313943191515463E-2</c:v>
                </c:pt>
                <c:pt idx="2514">
                  <c:v>1.1301368545151291E-2</c:v>
                </c:pt>
                <c:pt idx="2515">
                  <c:v>1.1288817812218355E-2</c:v>
                </c:pt>
                <c:pt idx="2516">
                  <c:v>1.1276291069455269E-2</c:v>
                </c:pt>
                <c:pt idx="2517">
                  <c:v>1.1263788393360841E-2</c:v>
                </c:pt>
                <c:pt idx="2518">
                  <c:v>1.1251309860114134E-2</c:v>
                </c:pt>
                <c:pt idx="2519">
                  <c:v>1.1238855546293891E-2</c:v>
                </c:pt>
                <c:pt idx="2520">
                  <c:v>1.122642552839892E-2</c:v>
                </c:pt>
                <c:pt idx="2521">
                  <c:v>1.121401988268822E-2</c:v>
                </c:pt>
                <c:pt idx="2522">
                  <c:v>1.120163868582047E-2</c:v>
                </c:pt>
                <c:pt idx="2523">
                  <c:v>1.1189282014134605E-2</c:v>
                </c:pt>
                <c:pt idx="2524">
                  <c:v>1.1176949943969561E-2</c:v>
                </c:pt>
                <c:pt idx="2525">
                  <c:v>1.1164642551984016E-2</c:v>
                </c:pt>
                <c:pt idx="2526">
                  <c:v>1.1152359914436971E-2</c:v>
                </c:pt>
                <c:pt idx="2527">
                  <c:v>1.1140102107827232E-2</c:v>
                </c:pt>
                <c:pt idx="2528">
                  <c:v>1.1127869208653607E-2</c:v>
                </c:pt>
                <c:pt idx="2529">
                  <c:v>1.1115661293334966E-2</c:v>
                </c:pt>
                <c:pt idx="2530">
                  <c:v>1.1103478438210246E-2</c:v>
                </c:pt>
                <c:pt idx="2531">
                  <c:v>1.1091320719778253E-2</c:v>
                </c:pt>
                <c:pt idx="2532">
                  <c:v>1.1079188214537794E-2</c:v>
                </c:pt>
                <c:pt idx="2533">
                  <c:v>1.1067080998907741E-2</c:v>
                </c:pt>
                <c:pt idx="2534">
                  <c:v>1.1054999149306965E-2</c:v>
                </c:pt>
                <c:pt idx="2535">
                  <c:v>1.1042942742234274E-2</c:v>
                </c:pt>
                <c:pt idx="2536">
                  <c:v>1.1030911854028602E-2</c:v>
                </c:pt>
                <c:pt idx="2537">
                  <c:v>1.1018906561188757E-2</c:v>
                </c:pt>
                <c:pt idx="2538">
                  <c:v>1.1003508917069027E-2</c:v>
                </c:pt>
                <c:pt idx="2539">
                  <c:v>1.09915624150414E-2</c:v>
                </c:pt>
                <c:pt idx="2540">
                  <c:v>1.0981343124827347E-2</c:v>
                </c:pt>
                <c:pt idx="2541">
                  <c:v>1.0969444684194585E-2</c:v>
                </c:pt>
                <c:pt idx="2542">
                  <c:v>1.0957572232053181E-2</c:v>
                </c:pt>
                <c:pt idx="2543">
                  <c:v>1.0945725844822007E-2</c:v>
                </c:pt>
                <c:pt idx="2544">
                  <c:v>1.0933905598999871E-2</c:v>
                </c:pt>
                <c:pt idx="2545">
                  <c:v>1.0922111570925708E-2</c:v>
                </c:pt>
                <c:pt idx="2546">
                  <c:v>1.091034383717826E-2</c:v>
                </c:pt>
                <c:pt idx="2547">
                  <c:v>1.0898602474016528E-2</c:v>
                </c:pt>
                <c:pt idx="2548">
                  <c:v>1.0886887557939318E-2</c:v>
                </c:pt>
                <c:pt idx="2549">
                  <c:v>1.0875199165525373E-2</c:v>
                </c:pt>
                <c:pt idx="2550">
                  <c:v>1.086353737311363E-2</c:v>
                </c:pt>
                <c:pt idx="2551">
                  <c:v>1.0851902257122958E-2</c:v>
                </c:pt>
                <c:pt idx="2552">
                  <c:v>1.0840293894052166E-2</c:v>
                </c:pt>
                <c:pt idx="2553">
                  <c:v>1.0828712360240189E-2</c:v>
                </c:pt>
                <c:pt idx="2554">
                  <c:v>1.081715773226577E-2</c:v>
                </c:pt>
                <c:pt idx="2555">
                  <c:v>1.0802341439912766E-2</c:v>
                </c:pt>
                <c:pt idx="2556">
                  <c:v>1.0792488771711461E-2</c:v>
                </c:pt>
                <c:pt idx="2557">
                  <c:v>1.0782656047316763E-2</c:v>
                </c:pt>
                <c:pt idx="2558">
                  <c:v>1.0771209806881288E-2</c:v>
                </c:pt>
                <c:pt idx="2559">
                  <c:v>1.0759790854377727E-2</c:v>
                </c:pt>
                <c:pt idx="2560">
                  <c:v>1.0748399266224951E-2</c:v>
                </c:pt>
                <c:pt idx="2561">
                  <c:v>1.0737035119001703E-2</c:v>
                </c:pt>
                <c:pt idx="2562">
                  <c:v>1.072569848904692E-2</c:v>
                </c:pt>
                <c:pt idx="2563">
                  <c:v>1.0714389452939344E-2</c:v>
                </c:pt>
                <c:pt idx="2564">
                  <c:v>1.0703108086937974E-2</c:v>
                </c:pt>
                <c:pt idx="2565">
                  <c:v>1.0691854467461681E-2</c:v>
                </c:pt>
                <c:pt idx="2566">
                  <c:v>1.068062867108921E-2</c:v>
                </c:pt>
                <c:pt idx="2567">
                  <c:v>1.0669430774399302E-2</c:v>
                </c:pt>
                <c:pt idx="2568">
                  <c:v>1.0658260853491086E-2</c:v>
                </c:pt>
                <c:pt idx="2569">
                  <c:v>1.0647118985023241E-2</c:v>
                </c:pt>
                <c:pt idx="2570">
                  <c:v>1.0636005245254765E-2</c:v>
                </c:pt>
                <c:pt idx="2571">
                  <c:v>1.0624919710764402E-2</c:v>
                </c:pt>
                <c:pt idx="2572">
                  <c:v>1.0613862458210832E-2</c:v>
                </c:pt>
                <c:pt idx="2573">
                  <c:v>1.0602833563533309E-2</c:v>
                </c:pt>
                <c:pt idx="2574">
                  <c:v>1.0591833103710258E-2</c:v>
                </c:pt>
                <c:pt idx="2575">
                  <c:v>1.0580861154680932E-2</c:v>
                </c:pt>
                <c:pt idx="2576">
                  <c:v>1.0569917793183947E-2</c:v>
                </c:pt>
                <c:pt idx="2577">
                  <c:v>1.0559003095718111E-2</c:v>
                </c:pt>
                <c:pt idx="2578">
                  <c:v>1.0548117138462487E-2</c:v>
                </c:pt>
                <c:pt idx="2579">
                  <c:v>1.0537259997995818E-2</c:v>
                </c:pt>
                <c:pt idx="2580">
                  <c:v>1.0526431750976784E-2</c:v>
                </c:pt>
                <c:pt idx="2581">
                  <c:v>1.0515632473344638E-2</c:v>
                </c:pt>
                <c:pt idx="2582">
                  <c:v>1.050486224199787E-2</c:v>
                </c:pt>
                <c:pt idx="2583">
                  <c:v>1.0494121133115542E-2</c:v>
                </c:pt>
                <c:pt idx="2584">
                  <c:v>1.0483409223276396E-2</c:v>
                </c:pt>
                <c:pt idx="2585">
                  <c:v>1.0472726588899306E-2</c:v>
                </c:pt>
                <c:pt idx="2586">
                  <c:v>1.0462073306403141E-2</c:v>
                </c:pt>
                <c:pt idx="2587">
                  <c:v>1.045144945228671E-2</c:v>
                </c:pt>
                <c:pt idx="2588">
                  <c:v>1.0440855102729074E-2</c:v>
                </c:pt>
                <c:pt idx="2589">
                  <c:v>1.043029033446885E-2</c:v>
                </c:pt>
                <c:pt idx="2590">
                  <c:v>1.0416750650295015E-2</c:v>
                </c:pt>
                <c:pt idx="2591">
                  <c:v>1.0406253783399322E-2</c:v>
                </c:pt>
                <c:pt idx="2592">
                  <c:v>1.0397280210074911E-2</c:v>
                </c:pt>
                <c:pt idx="2593">
                  <c:v>1.0386838806732968E-2</c:v>
                </c:pt>
                <c:pt idx="2594">
                  <c:v>1.0376427377893904E-2</c:v>
                </c:pt>
                <c:pt idx="2595">
                  <c:v>1.0366045999656848E-2</c:v>
                </c:pt>
                <c:pt idx="2596">
                  <c:v>1.0355694748760413E-2</c:v>
                </c:pt>
                <c:pt idx="2597">
                  <c:v>1.0345373701543537E-2</c:v>
                </c:pt>
                <c:pt idx="2598">
                  <c:v>1.0335082934265216E-2</c:v>
                </c:pt>
                <c:pt idx="2599">
                  <c:v>1.0324822523664068E-2</c:v>
                </c:pt>
                <c:pt idx="2600">
                  <c:v>1.0314592545999091E-2</c:v>
                </c:pt>
                <c:pt idx="2601">
                  <c:v>1.0304393077689156E-2</c:v>
                </c:pt>
                <c:pt idx="2602">
                  <c:v>1.029422419523307E-2</c:v>
                </c:pt>
                <c:pt idx="2603">
                  <c:v>1.0284085975049706E-2</c:v>
                </c:pt>
                <c:pt idx="2604">
                  <c:v>1.0273978493797742E-2</c:v>
                </c:pt>
                <c:pt idx="2605">
                  <c:v>1.0263901827416433E-2</c:v>
                </c:pt>
                <c:pt idx="2606">
                  <c:v>1.0249852225321376E-2</c:v>
                </c:pt>
                <c:pt idx="2607">
                  <c:v>1.0243841246300178E-2</c:v>
                </c:pt>
                <c:pt idx="2608">
                  <c:v>1.02324337712556E-2</c:v>
                </c:pt>
                <c:pt idx="2609">
                  <c:v>1.0223904843131848E-2</c:v>
                </c:pt>
                <c:pt idx="2610">
                  <c:v>1.0213983399385285E-2</c:v>
                </c:pt>
                <c:pt idx="2611">
                  <c:v>1.0204093229422284E-2</c:v>
                </c:pt>
                <c:pt idx="2612">
                  <c:v>1.0194234409661718E-2</c:v>
                </c:pt>
                <c:pt idx="2613">
                  <c:v>1.0184407016682329E-2</c:v>
                </c:pt>
                <c:pt idx="2614">
                  <c:v>1.0174611126902988E-2</c:v>
                </c:pt>
                <c:pt idx="2615">
                  <c:v>1.0164846816582696E-2</c:v>
                </c:pt>
                <c:pt idx="2616">
                  <c:v>1.015511416238013E-2</c:v>
                </c:pt>
                <c:pt idx="2617">
                  <c:v>1.0145413240634227E-2</c:v>
                </c:pt>
                <c:pt idx="2618">
                  <c:v>1.0135744127843793E-2</c:v>
                </c:pt>
                <c:pt idx="2619">
                  <c:v>1.0126106900187892E-2</c:v>
                </c:pt>
                <c:pt idx="2620">
                  <c:v>1.0116501634405139E-2</c:v>
                </c:pt>
                <c:pt idx="2621">
                  <c:v>1.0106928406994342E-2</c:v>
                </c:pt>
                <c:pt idx="2622">
                  <c:v>1.0097387294214499E-2</c:v>
                </c:pt>
                <c:pt idx="2623">
                  <c:v>1.0087878372404546E-2</c:v>
                </c:pt>
                <c:pt idx="2624">
                  <c:v>1.0078401718223162E-2</c:v>
                </c:pt>
                <c:pt idx="2625">
                  <c:v>1.0068957408009283E-2</c:v>
                </c:pt>
                <c:pt idx="2626">
                  <c:v>1.0059545518261714E-2</c:v>
                </c:pt>
                <c:pt idx="2627">
                  <c:v>1.0050166125319393E-2</c:v>
                </c:pt>
                <c:pt idx="2628">
                  <c:v>1.0040819305681126E-2</c:v>
                </c:pt>
                <c:pt idx="2629">
                  <c:v>1.003150513584572E-2</c:v>
                </c:pt>
                <c:pt idx="2630">
                  <c:v>1.0022223692232046E-2</c:v>
                </c:pt>
                <c:pt idx="2631">
                  <c:v>1.0012975051179041E-2</c:v>
                </c:pt>
                <c:pt idx="2632">
                  <c:v>1.000375928918551E-2</c:v>
                </c:pt>
                <c:pt idx="2633">
                  <c:v>9.9945764829101336E-3</c:v>
                </c:pt>
                <c:pt idx="2634">
                  <c:v>9.9854267082921666E-3</c:v>
                </c:pt>
                <c:pt idx="2635">
                  <c:v>9.9763100422300965E-3</c:v>
                </c:pt>
                <c:pt idx="2636">
                  <c:v>9.9672265609829225E-3</c:v>
                </c:pt>
                <c:pt idx="2637">
                  <c:v>9.9581763410494517E-3</c:v>
                </c:pt>
                <c:pt idx="2638">
                  <c:v>9.9491594587686194E-3</c:v>
                </c:pt>
                <c:pt idx="2639">
                  <c:v>9.9401759907191689E-3</c:v>
                </c:pt>
                <c:pt idx="2640">
                  <c:v>9.9312260132400354E-3</c:v>
                </c:pt>
                <c:pt idx="2641">
                  <c:v>9.9223096027500901E-3</c:v>
                </c:pt>
                <c:pt idx="2642">
                  <c:v>9.9099032657257169E-3</c:v>
                </c:pt>
                <c:pt idx="2643">
                  <c:v>9.9010682078670698E-3</c:v>
                </c:pt>
                <c:pt idx="2644">
                  <c:v>9.8945059799859791E-3</c:v>
                </c:pt>
                <c:pt idx="2645">
                  <c:v>9.8857294473653212E-3</c:v>
                </c:pt>
                <c:pt idx="2646">
                  <c:v>9.8769868746995115E-3</c:v>
                </c:pt>
                <c:pt idx="2647">
                  <c:v>9.8682783388071016E-3</c:v>
                </c:pt>
                <c:pt idx="2648">
                  <c:v>9.8596039161069626E-3</c:v>
                </c:pt>
                <c:pt idx="2649">
                  <c:v>9.8509636826982216E-3</c:v>
                </c:pt>
                <c:pt idx="2650">
                  <c:v>9.842357715159622E-3</c:v>
                </c:pt>
                <c:pt idx="2651">
                  <c:v>9.8337860902297791E-3</c:v>
                </c:pt>
                <c:pt idx="2652">
                  <c:v>9.825248883927884E-3</c:v>
                </c:pt>
                <c:pt idx="2653">
                  <c:v>9.816746172992552E-3</c:v>
                </c:pt>
                <c:pt idx="2654">
                  <c:v>9.8082780336028463E-3</c:v>
                </c:pt>
                <c:pt idx="2655">
                  <c:v>9.797975348913468E-3</c:v>
                </c:pt>
                <c:pt idx="2656">
                  <c:v>9.7866621006392762E-3</c:v>
                </c:pt>
                <c:pt idx="2657">
                  <c:v>9.7783180558241867E-3</c:v>
                </c:pt>
                <c:pt idx="2658">
                  <c:v>9.7700089319552319E-3</c:v>
                </c:pt>
                <c:pt idx="2659">
                  <c:v>9.7617348056910913E-3</c:v>
                </c:pt>
                <c:pt idx="2660">
                  <c:v>9.7523216136252699E-3</c:v>
                </c:pt>
                <c:pt idx="2661">
                  <c:v>9.7452918516527376E-3</c:v>
                </c:pt>
                <c:pt idx="2662">
                  <c:v>9.7371231767162669E-3</c:v>
                </c:pt>
                <c:pt idx="2663">
                  <c:v>9.7289898051400314E-3</c:v>
                </c:pt>
                <c:pt idx="2664">
                  <c:v>9.7208918135027744E-3</c:v>
                </c:pt>
                <c:pt idx="2665">
                  <c:v>9.712829277983559E-3</c:v>
                </c:pt>
                <c:pt idx="2666">
                  <c:v>9.7048022750012564E-3</c:v>
                </c:pt>
                <c:pt idx="2667">
                  <c:v>9.6968108812145459E-3</c:v>
                </c:pt>
                <c:pt idx="2668">
                  <c:v>9.6888551730422989E-3</c:v>
                </c:pt>
                <c:pt idx="2669">
                  <c:v>9.6809352267435145E-3</c:v>
                </c:pt>
                <c:pt idx="2670">
                  <c:v>9.6730511188169999E-3</c:v>
                </c:pt>
                <c:pt idx="2671">
                  <c:v>9.6652029260013705E-3</c:v>
                </c:pt>
                <c:pt idx="2672">
                  <c:v>9.6573907242358814E-3</c:v>
                </c:pt>
                <c:pt idx="2673">
                  <c:v>9.6496145902591479E-3</c:v>
                </c:pt>
                <c:pt idx="2674">
                  <c:v>9.6418746006499134E-3</c:v>
                </c:pt>
                <c:pt idx="2675">
                  <c:v>9.634170831587241E-3</c:v>
                </c:pt>
                <c:pt idx="2676">
                  <c:v>9.6265033595699379E-3</c:v>
                </c:pt>
                <c:pt idx="2677">
                  <c:v>9.6188722609369393E-3</c:v>
                </c:pt>
                <c:pt idx="2678">
                  <c:v>9.6112776125067967E-3</c:v>
                </c:pt>
                <c:pt idx="2679">
                  <c:v>9.6037194902987011E-3</c:v>
                </c:pt>
                <c:pt idx="2680">
                  <c:v>9.5961979709713319E-3</c:v>
                </c:pt>
                <c:pt idx="2681">
                  <c:v>9.5887131309435603E-3</c:v>
                </c:pt>
                <c:pt idx="2682">
                  <c:v>9.5812650467141935E-3</c:v>
                </c:pt>
                <c:pt idx="2683">
                  <c:v>9.5738537944622948E-3</c:v>
                </c:pt>
                <c:pt idx="2684">
                  <c:v>9.5664794508465434E-3</c:v>
                </c:pt>
                <c:pt idx="2685">
                  <c:v>9.5591420923657466E-3</c:v>
                </c:pt>
                <c:pt idx="2686">
                  <c:v>9.5518417953588397E-3</c:v>
                </c:pt>
                <c:pt idx="2687">
                  <c:v>9.5445786361647578E-3</c:v>
                </c:pt>
                <c:pt idx="2688">
                  <c:v>9.5373526913622442E-3</c:v>
                </c:pt>
                <c:pt idx="2689">
                  <c:v>9.5301640373701701E-3</c:v>
                </c:pt>
                <c:pt idx="2690">
                  <c:v>9.5230127506074069E-3</c:v>
                </c:pt>
                <c:pt idx="2691">
                  <c:v>9.5158989076526979E-3</c:v>
                </c:pt>
                <c:pt idx="2692">
                  <c:v>9.5088225847650421E-3</c:v>
                </c:pt>
                <c:pt idx="2693">
                  <c:v>9.5017838582833747E-3</c:v>
                </c:pt>
                <c:pt idx="2694">
                  <c:v>9.4924168135435139E-3</c:v>
                </c:pt>
                <c:pt idx="2695">
                  <c:v>9.4868278295479058E-3</c:v>
                </c:pt>
                <c:pt idx="2696">
                  <c:v>9.4808940232216088E-3</c:v>
                </c:pt>
                <c:pt idx="2697">
                  <c:v>9.4740064475118402E-3</c:v>
                </c:pt>
                <c:pt idx="2698">
                  <c:v>9.4671568505422243E-3</c:v>
                </c:pt>
                <c:pt idx="2699">
                  <c:v>9.4603453088915046E-3</c:v>
                </c:pt>
                <c:pt idx="2700">
                  <c:v>9.4535718988186801E-3</c:v>
                </c:pt>
                <c:pt idx="2701">
                  <c:v>9.4468366968225581E-3</c:v>
                </c:pt>
                <c:pt idx="2702">
                  <c:v>9.4401397794019459E-3</c:v>
                </c:pt>
                <c:pt idx="2703">
                  <c:v>9.4334812229757148E-3</c:v>
                </c:pt>
                <c:pt idx="2704">
                  <c:v>9.426861104042672E-3</c:v>
                </c:pt>
                <c:pt idx="2705">
                  <c:v>9.4202794988618166E-3</c:v>
                </c:pt>
                <c:pt idx="2706">
                  <c:v>9.413736484011892E-3</c:v>
                </c:pt>
                <c:pt idx="2707">
                  <c:v>9.4072321359117694E-3</c:v>
                </c:pt>
                <c:pt idx="2708">
                  <c:v>9.4007665310602562E-3</c:v>
                </c:pt>
                <c:pt idx="2709">
                  <c:v>9.3943397457163513E-3</c:v>
                </c:pt>
                <c:pt idx="2710">
                  <c:v>9.386133900193272E-3</c:v>
                </c:pt>
                <c:pt idx="2711">
                  <c:v>9.3816029397064682E-3</c:v>
                </c:pt>
                <c:pt idx="2712">
                  <c:v>9.3752930719581684E-3</c:v>
                </c:pt>
                <c:pt idx="2713">
                  <c:v>9.369022329472898E-3</c:v>
                </c:pt>
                <c:pt idx="2714">
                  <c:v>9.3627907889093365E-3</c:v>
                </c:pt>
                <c:pt idx="2715">
                  <c:v>9.3565985266064189E-3</c:v>
                </c:pt>
                <c:pt idx="2716">
                  <c:v>9.3504456190629526E-3</c:v>
                </c:pt>
                <c:pt idx="2717">
                  <c:v>9.3443321426178727E-3</c:v>
                </c:pt>
                <c:pt idx="2718">
                  <c:v>9.3382581737699866E-3</c:v>
                </c:pt>
                <c:pt idx="2719">
                  <c:v>9.3322237889381654E-3</c:v>
                </c:pt>
                <c:pt idx="2720">
                  <c:v>9.3262290647011525E-3</c:v>
                </c:pt>
                <c:pt idx="2721">
                  <c:v>9.320274077238011E-3</c:v>
                </c:pt>
                <c:pt idx="2722">
                  <c:v>9.3143589031274843E-3</c:v>
                </c:pt>
                <c:pt idx="2723">
                  <c:v>9.3084836188683795E-3</c:v>
                </c:pt>
                <c:pt idx="2724">
                  <c:v>9.302648300879568E-3</c:v>
                </c:pt>
                <c:pt idx="2725">
                  <c:v>9.2968530254200488E-3</c:v>
                </c:pt>
                <c:pt idx="2726">
                  <c:v>9.2910978693883095E-3</c:v>
                </c:pt>
                <c:pt idx="2727">
                  <c:v>9.2853829085637329E-3</c:v>
                </c:pt>
                <c:pt idx="2728">
                  <c:v>9.2797082200046788E-3</c:v>
                </c:pt>
                <c:pt idx="2729">
                  <c:v>9.274073879810274E-3</c:v>
                </c:pt>
                <c:pt idx="2730">
                  <c:v>9.2684799644793259E-3</c:v>
                </c:pt>
                <c:pt idx="2731">
                  <c:v>9.2629265505905778E-3</c:v>
                </c:pt>
                <c:pt idx="2732">
                  <c:v>9.2574137142431567E-3</c:v>
                </c:pt>
                <c:pt idx="2733">
                  <c:v>9.2519415323355503E-3</c:v>
                </c:pt>
                <c:pt idx="2734">
                  <c:v>9.2465100810468215E-3</c:v>
                </c:pt>
                <c:pt idx="2735">
                  <c:v>9.2411194367159055E-3</c:v>
                </c:pt>
                <c:pt idx="2736">
                  <c:v>9.2357696760014818E-3</c:v>
                </c:pt>
                <c:pt idx="2737">
                  <c:v>9.2304608753224215E-3</c:v>
                </c:pt>
                <c:pt idx="2738">
                  <c:v>9.2251931109377239E-3</c:v>
                </c:pt>
                <c:pt idx="2739">
                  <c:v>9.2199664595060682E-3</c:v>
                </c:pt>
                <c:pt idx="2740">
                  <c:v>9.2147809972864536E-3</c:v>
                </c:pt>
                <c:pt idx="2741">
                  <c:v>9.2096368009375595E-3</c:v>
                </c:pt>
                <c:pt idx="2742">
                  <c:v>9.204533946638449E-3</c:v>
                </c:pt>
                <c:pt idx="2743">
                  <c:v>9.1994725110478015E-3</c:v>
                </c:pt>
                <c:pt idx="2744">
                  <c:v>9.1944525704246161E-3</c:v>
                </c:pt>
                <c:pt idx="2745">
                  <c:v>9.1894742015075082E-3</c:v>
                </c:pt>
                <c:pt idx="2746">
                  <c:v>9.1845374803956048E-3</c:v>
                </c:pt>
                <c:pt idx="2747">
                  <c:v>9.1796424836676493E-3</c:v>
                </c:pt>
                <c:pt idx="2748">
                  <c:v>9.1747892879023851E-3</c:v>
                </c:pt>
                <c:pt idx="2749">
                  <c:v>9.1699779691989391E-3</c:v>
                </c:pt>
                <c:pt idx="2750">
                  <c:v>9.1652086042959269E-3</c:v>
                </c:pt>
                <c:pt idx="2751">
                  <c:v>9.1604812696122195E-3</c:v>
                </c:pt>
                <c:pt idx="2752">
                  <c:v>9.1557960414867523E-3</c:v>
                </c:pt>
                <c:pt idx="2753">
                  <c:v>9.1511529963383964E-3</c:v>
                </c:pt>
                <c:pt idx="2754">
                  <c:v>9.1465522106659591E-3</c:v>
                </c:pt>
                <c:pt idx="2755">
                  <c:v>9.1419937610481838E-3</c:v>
                </c:pt>
                <c:pt idx="2756">
                  <c:v>9.1374777237440696E-3</c:v>
                </c:pt>
                <c:pt idx="2757">
                  <c:v>9.1330041753323599E-3</c:v>
                </c:pt>
                <c:pt idx="2758">
                  <c:v>9.1285731919921176E-3</c:v>
                </c:pt>
                <c:pt idx="2759">
                  <c:v>9.1241848503820222E-3</c:v>
                </c:pt>
                <c:pt idx="2760">
                  <c:v>9.119839227000881E-3</c:v>
                </c:pt>
                <c:pt idx="2761">
                  <c:v>9.1143148892136594E-3</c:v>
                </c:pt>
                <c:pt idx="2762">
                  <c:v>9.1112764402812019E-3</c:v>
                </c:pt>
                <c:pt idx="2763">
                  <c:v>9.1070594297804064E-3</c:v>
                </c:pt>
                <c:pt idx="2764">
                  <c:v>9.1028854432639861E-3</c:v>
                </c:pt>
                <c:pt idx="2765">
                  <c:v>9.0987545572307482E-3</c:v>
                </c:pt>
                <c:pt idx="2766">
                  <c:v>9.0946668477798198E-3</c:v>
                </c:pt>
                <c:pt idx="2767">
                  <c:v>9.0906223916498163E-3</c:v>
                </c:pt>
                <c:pt idx="2768">
                  <c:v>9.0866212650198008E-3</c:v>
                </c:pt>
                <c:pt idx="2769">
                  <c:v>9.0826635446283888E-3</c:v>
                </c:pt>
                <c:pt idx="2770">
                  <c:v>9.0787493067345792E-3</c:v>
                </c:pt>
                <c:pt idx="2771">
                  <c:v>9.0748786277572435E-3</c:v>
                </c:pt>
                <c:pt idx="2772">
                  <c:v>9.0710515845149331E-3</c:v>
                </c:pt>
                <c:pt idx="2773">
                  <c:v>9.0672682529469029E-3</c:v>
                </c:pt>
                <c:pt idx="2774">
                  <c:v>9.0635287095519601E-3</c:v>
                </c:pt>
                <c:pt idx="2775">
                  <c:v>9.0598330310687203E-3</c:v>
                </c:pt>
                <c:pt idx="2776">
                  <c:v>9.0561812937561825E-3</c:v>
                </c:pt>
                <c:pt idx="2777">
                  <c:v>9.0525735741131541E-3</c:v>
                </c:pt>
                <c:pt idx="2778">
                  <c:v>9.0490099485585063E-3</c:v>
                </c:pt>
                <c:pt idx="2779">
                  <c:v>9.0454904934311742E-3</c:v>
                </c:pt>
                <c:pt idx="2780">
                  <c:v>9.0420152853898372E-3</c:v>
                </c:pt>
                <c:pt idx="2781">
                  <c:v>9.0385844006934946E-3</c:v>
                </c:pt>
                <c:pt idx="2782">
                  <c:v>9.0351979157610174E-3</c:v>
                </c:pt>
                <c:pt idx="2783">
                  <c:v>9.0318559072510851E-3</c:v>
                </c:pt>
                <c:pt idx="2784">
                  <c:v>9.0285584514226969E-3</c:v>
                </c:pt>
                <c:pt idx="2785">
                  <c:v>9.0253056246947239E-3</c:v>
                </c:pt>
                <c:pt idx="2786">
                  <c:v>9.0220975037258455E-3</c:v>
                </c:pt>
                <c:pt idx="2787">
                  <c:v>9.0189341646951249E-3</c:v>
                </c:pt>
                <c:pt idx="2788">
                  <c:v>9.0158156842612414E-3</c:v>
                </c:pt>
                <c:pt idx="2789">
                  <c:v>9.0127421386831941E-3</c:v>
                </c:pt>
                <c:pt idx="2790">
                  <c:v>9.0097136044597903E-3</c:v>
                </c:pt>
                <c:pt idx="2791">
                  <c:v>9.0067301582497095E-3</c:v>
                </c:pt>
                <c:pt idx="2792">
                  <c:v>9.0037918759922064E-3</c:v>
                </c:pt>
                <c:pt idx="2793">
                  <c:v>9.0008988347456409E-3</c:v>
                </c:pt>
                <c:pt idx="2794">
                  <c:v>8.9980511104492678E-3</c:v>
                </c:pt>
                <c:pt idx="2795">
                  <c:v>8.9952487799216385E-3</c:v>
                </c:pt>
                <c:pt idx="2796">
                  <c:v>8.9924919192618802E-3</c:v>
                </c:pt>
                <c:pt idx="2797">
                  <c:v>8.9897806051286722E-3</c:v>
                </c:pt>
                <c:pt idx="2798">
                  <c:v>8.9867378296570877E-3</c:v>
                </c:pt>
                <c:pt idx="2799">
                  <c:v>8.984494922197328E-3</c:v>
                </c:pt>
                <c:pt idx="2800">
                  <c:v>8.9819207059171902E-3</c:v>
                </c:pt>
                <c:pt idx="2801">
                  <c:v>8.9793923422387678E-3</c:v>
                </c:pt>
                <c:pt idx="2802">
                  <c:v>8.9769099071812519E-3</c:v>
                </c:pt>
                <c:pt idx="2803">
                  <c:v>8.9744734771635137E-3</c:v>
                </c:pt>
                <c:pt idx="2804">
                  <c:v>8.9720831287642966E-3</c:v>
                </c:pt>
                <c:pt idx="2805">
                  <c:v>8.9697389383225357E-3</c:v>
                </c:pt>
                <c:pt idx="2806">
                  <c:v>8.9674409823370382E-3</c:v>
                </c:pt>
                <c:pt idx="2807">
                  <c:v>8.9651893373865477E-3</c:v>
                </c:pt>
                <c:pt idx="2808">
                  <c:v>8.962984079650127E-3</c:v>
                </c:pt>
                <c:pt idx="2809">
                  <c:v>8.9608252857864557E-3</c:v>
                </c:pt>
                <c:pt idx="2810">
                  <c:v>8.9587130320545327E-3</c:v>
                </c:pt>
                <c:pt idx="2811">
                  <c:v>8.9560657858722692E-3</c:v>
                </c:pt>
                <c:pt idx="2812">
                  <c:v>8.9546284511410335E-3</c:v>
                </c:pt>
                <c:pt idx="2813">
                  <c:v>8.9526562766373274E-3</c:v>
                </c:pt>
                <c:pt idx="2814">
                  <c:v>8.9507309483405351E-3</c:v>
                </c:pt>
                <c:pt idx="2815">
                  <c:v>8.9488525422698473E-3</c:v>
                </c:pt>
                <c:pt idx="2816">
                  <c:v>8.9467633468132135E-3</c:v>
                </c:pt>
                <c:pt idx="2817">
                  <c:v>8.9452368035214391E-3</c:v>
                </c:pt>
                <c:pt idx="2818">
                  <c:v>8.9434996236015252E-3</c:v>
                </c:pt>
                <c:pt idx="2819">
                  <c:v>8.9418096718230089E-3</c:v>
                </c:pt>
                <c:pt idx="2820">
                  <c:v>8.9401670246846976E-3</c:v>
                </c:pt>
                <c:pt idx="2821">
                  <c:v>8.9385717586853985E-3</c:v>
                </c:pt>
                <c:pt idx="2822">
                  <c:v>8.9370239501640469E-3</c:v>
                </c:pt>
                <c:pt idx="2823">
                  <c:v>8.935523675539514E-3</c:v>
                </c:pt>
                <c:pt idx="2824">
                  <c:v>8.9340710115504152E-3</c:v>
                </c:pt>
                <c:pt idx="2825">
                  <c:v>8.9326660342958775E-3</c:v>
                </c:pt>
                <c:pt idx="2826">
                  <c:v>8.9313088202747082E-3</c:v>
                </c:pt>
                <c:pt idx="2827">
                  <c:v>8.9299994460656507E-3</c:v>
                </c:pt>
                <c:pt idx="2828">
                  <c:v>8.9287379880875761E-3</c:v>
                </c:pt>
                <c:pt idx="2829">
                  <c:v>8.9275245225994837E-3</c:v>
                </c:pt>
                <c:pt idx="2830">
                  <c:v>8.9263591264199249E-3</c:v>
                </c:pt>
                <c:pt idx="2831">
                  <c:v>8.9252418755680907E-3</c:v>
                </c:pt>
                <c:pt idx="2832">
                  <c:v>8.9241728466227244E-3</c:v>
                </c:pt>
                <c:pt idx="2833">
                  <c:v>8.9231521163224414E-3</c:v>
                </c:pt>
                <c:pt idx="2834">
                  <c:v>8.9221797606864328E-3</c:v>
                </c:pt>
                <c:pt idx="2835">
                  <c:v>8.9212558563733779E-3</c:v>
                </c:pt>
                <c:pt idx="2836">
                  <c:v>8.920380479802148E-3</c:v>
                </c:pt>
                <c:pt idx="2837">
                  <c:v>8.9195537073116782E-3</c:v>
                </c:pt>
                <c:pt idx="2838">
                  <c:v>8.9187756155606479E-3</c:v>
                </c:pt>
                <c:pt idx="2839">
                  <c:v>8.9180462807281202E-3</c:v>
                </c:pt>
                <c:pt idx="2840">
                  <c:v>8.9173657794727745E-3</c:v>
                </c:pt>
                <c:pt idx="2841">
                  <c:v>8.9167341882934181E-3</c:v>
                </c:pt>
                <c:pt idx="2842">
                  <c:v>8.9161515833691141E-3</c:v>
                </c:pt>
                <c:pt idx="2843">
                  <c:v>8.9156180412786057E-3</c:v>
                </c:pt>
                <c:pt idx="2844">
                  <c:v>8.9151336384407642E-3</c:v>
                </c:pt>
                <c:pt idx="2845">
                  <c:v>8.914698451354397E-3</c:v>
                </c:pt>
                <c:pt idx="2846">
                  <c:v>8.9143125563584391E-3</c:v>
                </c:pt>
                <c:pt idx="2847">
                  <c:v>8.9139760299516979E-3</c:v>
                </c:pt>
                <c:pt idx="2848">
                  <c:v>8.9136889487129167E-3</c:v>
                </c:pt>
                <c:pt idx="2849">
                  <c:v>8.9134513888211586E-3</c:v>
                </c:pt>
                <c:pt idx="2850">
                  <c:v>8.9132188441176652E-3</c:v>
                </c:pt>
                <c:pt idx="2851">
                  <c:v>8.913094763292051E-3</c:v>
                </c:pt>
                <c:pt idx="2852">
                  <c:v>8.9130280203608692E-3</c:v>
                </c:pt>
                <c:pt idx="2853">
                  <c:v>8.9129964353062974E-3</c:v>
                </c:pt>
                <c:pt idx="2854">
                  <c:v>8.913014764964089E-3</c:v>
                </c:pt>
                <c:pt idx="2855">
                  <c:v>8.9130830856731791E-3</c:v>
                </c:pt>
                <c:pt idx="2856">
                  <c:v>8.9132014736925669E-3</c:v>
                </c:pt>
                <c:pt idx="2857">
                  <c:v>8.9133700059207399E-3</c:v>
                </c:pt>
                <c:pt idx="2858">
                  <c:v>8.9135887583768891E-3</c:v>
                </c:pt>
                <c:pt idx="2859">
                  <c:v>8.9138578076397579E-3</c:v>
                </c:pt>
                <c:pt idx="2860">
                  <c:v>8.9141772302880895E-3</c:v>
                </c:pt>
                <c:pt idx="2861">
                  <c:v>8.9145471026608192E-3</c:v>
                </c:pt>
                <c:pt idx="2862">
                  <c:v>8.9149675011768181E-3</c:v>
                </c:pt>
                <c:pt idx="2863">
                  <c:v>8.9154385021750215E-3</c:v>
                </c:pt>
                <c:pt idx="2864">
                  <c:v>8.9159601824739809E-3</c:v>
                </c:pt>
                <c:pt idx="2865">
                  <c:v>8.9165326180928872E-3</c:v>
                </c:pt>
                <c:pt idx="2866">
                  <c:v>8.9173433093669985E-3</c:v>
                </c:pt>
                <c:pt idx="2867">
                  <c:v>8.9178300616055139E-3</c:v>
                </c:pt>
                <c:pt idx="2868">
                  <c:v>8.9186629833371001E-3</c:v>
                </c:pt>
                <c:pt idx="2869">
                  <c:v>8.9193314445434879E-3</c:v>
                </c:pt>
                <c:pt idx="2870">
                  <c:v>8.9201588044041102E-3</c:v>
                </c:pt>
                <c:pt idx="2871">
                  <c:v>8.921037378257779E-3</c:v>
                </c:pt>
                <c:pt idx="2872">
                  <c:v>8.9219672429230457E-3</c:v>
                </c:pt>
                <c:pt idx="2873">
                  <c:v>8.9229484744191012E-3</c:v>
                </c:pt>
                <c:pt idx="2874">
                  <c:v>8.9239811494845611E-3</c:v>
                </c:pt>
                <c:pt idx="2875">
                  <c:v>8.9250653446182326E-3</c:v>
                </c:pt>
                <c:pt idx="2876">
                  <c:v>8.9262011359192428E-3</c:v>
                </c:pt>
                <c:pt idx="2877">
                  <c:v>8.9273886001262071E-3</c:v>
                </c:pt>
                <c:pt idx="2878">
                  <c:v>8.9286278135780606E-3</c:v>
                </c:pt>
                <c:pt idx="2879">
                  <c:v>8.9299188526936746E-3</c:v>
                </c:pt>
                <c:pt idx="2880">
                  <c:v>8.9312617939718564E-3</c:v>
                </c:pt>
                <c:pt idx="2881">
                  <c:v>8.9326567139114132E-3</c:v>
                </c:pt>
                <c:pt idx="2882">
                  <c:v>8.9341036888512804E-3</c:v>
                </c:pt>
                <c:pt idx="2883">
                  <c:v>8.9356027953702011E-3</c:v>
                </c:pt>
                <c:pt idx="2884">
                  <c:v>8.9371541095673024E-3</c:v>
                </c:pt>
                <c:pt idx="2885">
                  <c:v>8.9387577083410719E-3</c:v>
                </c:pt>
                <c:pt idx="2886">
                  <c:v>8.9404136678705726E-3</c:v>
                </c:pt>
                <c:pt idx="2887">
                  <c:v>8.9421220646546118E-3</c:v>
                </c:pt>
                <c:pt idx="2888">
                  <c:v>8.9438829751120608E-3</c:v>
                </c:pt>
                <c:pt idx="2889">
                  <c:v>8.9456964757417268E-3</c:v>
                </c:pt>
                <c:pt idx="2890">
                  <c:v>8.947562642962481E-3</c:v>
                </c:pt>
                <c:pt idx="2891">
                  <c:v>8.9494815531132588E-3</c:v>
                </c:pt>
                <c:pt idx="2892">
                  <c:v>8.9514532827728033E-3</c:v>
                </c:pt>
                <c:pt idx="2893">
                  <c:v>8.9534779084399219E-3</c:v>
                </c:pt>
                <c:pt idx="2894">
                  <c:v>8.9555555064535497E-3</c:v>
                </c:pt>
                <c:pt idx="2895">
                  <c:v>8.9576861530726859E-3</c:v>
                </c:pt>
                <c:pt idx="2896">
                  <c:v>8.959869925115882E-3</c:v>
                </c:pt>
                <c:pt idx="2897">
                  <c:v>8.9621068989220731E-3</c:v>
                </c:pt>
                <c:pt idx="2898">
                  <c:v>8.9643971507502584E-3</c:v>
                </c:pt>
                <c:pt idx="2899">
                  <c:v>8.9667407571791813E-3</c:v>
                </c:pt>
                <c:pt idx="2900">
                  <c:v>8.9691377946277129E-3</c:v>
                </c:pt>
                <c:pt idx="2901">
                  <c:v>8.9715883395147245E-3</c:v>
                </c:pt>
                <c:pt idx="2902">
                  <c:v>8.9748177863846479E-3</c:v>
                </c:pt>
                <c:pt idx="2903">
                  <c:v>8.9773909212098602E-3</c:v>
                </c:pt>
                <c:pt idx="2904">
                  <c:v>8.979639249933058E-3</c:v>
                </c:pt>
                <c:pt idx="2905">
                  <c:v>8.9823122830079427E-3</c:v>
                </c:pt>
                <c:pt idx="2906">
                  <c:v>8.9850392167267756E-3</c:v>
                </c:pt>
                <c:pt idx="2907">
                  <c:v>8.987820127508428E-3</c:v>
                </c:pt>
                <c:pt idx="2908">
                  <c:v>8.9906550917717709E-3</c:v>
                </c:pt>
                <c:pt idx="2909">
                  <c:v>8.9935441860156118E-3</c:v>
                </c:pt>
                <c:pt idx="2910">
                  <c:v>8.9964874865788858E-3</c:v>
                </c:pt>
                <c:pt idx="2911">
                  <c:v>8.9994850699604001E-3</c:v>
                </c:pt>
                <c:pt idx="2912">
                  <c:v>9.0025370127388982E-3</c:v>
                </c:pt>
                <c:pt idx="2913">
                  <c:v>9.0056433911733791E-3</c:v>
                </c:pt>
                <c:pt idx="2914">
                  <c:v>9.0088042817626501E-3</c:v>
                </c:pt>
                <c:pt idx="2915">
                  <c:v>9.0120197609255825E-3</c:v>
                </c:pt>
                <c:pt idx="2916">
                  <c:v>9.0152899053208557E-3</c:v>
                </c:pt>
                <c:pt idx="2917">
                  <c:v>9.0202828975805005E-3</c:v>
                </c:pt>
                <c:pt idx="2918">
                  <c:v>9.0219944946845487E-3</c:v>
                </c:pt>
                <c:pt idx="2919">
                  <c:v>9.0254290928104552E-3</c:v>
                </c:pt>
                <c:pt idx="2920">
                  <c:v>9.0292833930893934E-3</c:v>
                </c:pt>
                <c:pt idx="2921">
                  <c:v>9.0329741499495242E-3</c:v>
                </c:pt>
                <c:pt idx="2922">
                  <c:v>9.0365817707915852E-3</c:v>
                </c:pt>
                <c:pt idx="2923">
                  <c:v>9.0402446029091976E-3</c:v>
                </c:pt>
                <c:pt idx="2924">
                  <c:v>9.0439627225613606E-3</c:v>
                </c:pt>
                <c:pt idx="2925">
                  <c:v>9.0477362061669453E-3</c:v>
                </c:pt>
                <c:pt idx="2926">
                  <c:v>9.051565130144823E-3</c:v>
                </c:pt>
                <c:pt idx="2927">
                  <c:v>9.055449571073737E-3</c:v>
                </c:pt>
                <c:pt idx="2928">
                  <c:v>9.0593896053725587E-3</c:v>
                </c:pt>
                <c:pt idx="2929">
                  <c:v>9.063385309300287E-3</c:v>
                </c:pt>
                <c:pt idx="2930">
                  <c:v>9.0674367595156014E-3</c:v>
                </c:pt>
                <c:pt idx="2931">
                  <c:v>9.0715440321975649E-3</c:v>
                </c:pt>
                <c:pt idx="2932">
                  <c:v>9.075707204084793E-3</c:v>
                </c:pt>
                <c:pt idx="2933">
                  <c:v>9.079926351596157E-3</c:v>
                </c:pt>
                <c:pt idx="2934">
                  <c:v>9.084201550990656E-3</c:v>
                </c:pt>
                <c:pt idx="2935">
                  <c:v>9.0885328789269693E-3</c:v>
                </c:pt>
                <c:pt idx="2936">
                  <c:v>9.09292041158416E-3</c:v>
                </c:pt>
                <c:pt idx="2937">
                  <c:v>9.0973642257008436E-3</c:v>
                </c:pt>
                <c:pt idx="2938">
                  <c:v>9.1018643974560831E-3</c:v>
                </c:pt>
                <c:pt idx="2939">
                  <c:v>9.106421003508558E-3</c:v>
                </c:pt>
                <c:pt idx="2940">
                  <c:v>9.1110341201972034E-3</c:v>
                </c:pt>
                <c:pt idx="2941">
                  <c:v>9.1157038238609545E-3</c:v>
                </c:pt>
                <c:pt idx="2942">
                  <c:v>9.1204301911584906E-3</c:v>
                </c:pt>
                <c:pt idx="2943">
                  <c:v>9.1252132985086831E-3</c:v>
                </c:pt>
                <c:pt idx="2944">
                  <c:v>9.1300532223304032E-3</c:v>
                </c:pt>
                <c:pt idx="2945">
                  <c:v>9.1349500388826499E-3</c:v>
                </c:pt>
                <c:pt idx="2946">
                  <c:v>9.1399038249040387E-3</c:v>
                </c:pt>
                <c:pt idx="2947">
                  <c:v>9.1449146566535688E-3</c:v>
                </c:pt>
                <c:pt idx="2948">
                  <c:v>9.1499826105501114E-3</c:v>
                </c:pt>
                <c:pt idx="2949">
                  <c:v>9.1551077631724098E-3</c:v>
                </c:pt>
                <c:pt idx="2950">
                  <c:v>9.1602901909393353E-3</c:v>
                </c:pt>
                <c:pt idx="2951">
                  <c:v>9.1655299701098869E-3</c:v>
                </c:pt>
                <c:pt idx="2952">
                  <c:v>9.1708271773427441E-3</c:v>
                </c:pt>
                <c:pt idx="2953">
                  <c:v>9.1761818890567781E-3</c:v>
                </c:pt>
                <c:pt idx="2954">
                  <c:v>9.1847128023925251E-3</c:v>
                </c:pt>
                <c:pt idx="2955">
                  <c:v>9.1902157337031554E-3</c:v>
                </c:pt>
                <c:pt idx="2956">
                  <c:v>9.1944169777224971E-3</c:v>
                </c:pt>
                <c:pt idx="2957">
                  <c:v>9.2000192896701805E-3</c:v>
                </c:pt>
                <c:pt idx="2958">
                  <c:v>9.2056795132933189E-3</c:v>
                </c:pt>
                <c:pt idx="2959">
                  <c:v>9.2113977249841383E-3</c:v>
                </c:pt>
                <c:pt idx="2960">
                  <c:v>9.2171740012947367E-3</c:v>
                </c:pt>
                <c:pt idx="2961">
                  <c:v>9.2230084185640493E-3</c:v>
                </c:pt>
                <c:pt idx="2962">
                  <c:v>9.228901053344174E-3</c:v>
                </c:pt>
                <c:pt idx="2963">
                  <c:v>9.2348519820273367E-3</c:v>
                </c:pt>
                <c:pt idx="2964">
                  <c:v>9.2408612811389901E-3</c:v>
                </c:pt>
                <c:pt idx="2965">
                  <c:v>9.2469290270447146E-3</c:v>
                </c:pt>
                <c:pt idx="2966">
                  <c:v>9.253055296269963E-3</c:v>
                </c:pt>
                <c:pt idx="2967">
                  <c:v>9.2616701058823026E-3</c:v>
                </c:pt>
                <c:pt idx="2968">
                  <c:v>9.2670394164784398E-3</c:v>
                </c:pt>
                <c:pt idx="2969">
                  <c:v>9.2733581888637673E-3</c:v>
                </c:pt>
                <c:pt idx="2970">
                  <c:v>9.2797358090557225E-3</c:v>
                </c:pt>
                <c:pt idx="2971">
                  <c:v>9.2861723533932405E-3</c:v>
                </c:pt>
                <c:pt idx="2972">
                  <c:v>9.2936006540078608E-3</c:v>
                </c:pt>
                <c:pt idx="2973">
                  <c:v>9.2992225202603862E-3</c:v>
                </c:pt>
                <c:pt idx="2974">
                  <c:v>9.3058362956277563E-3</c:v>
                </c:pt>
                <c:pt idx="2975">
                  <c:v>9.3125093009760462E-3</c:v>
                </c:pt>
                <c:pt idx="2976">
                  <c:v>9.3192416126441913E-3</c:v>
                </c:pt>
                <c:pt idx="2977">
                  <c:v>9.3260333073708068E-3</c:v>
                </c:pt>
                <c:pt idx="2978">
                  <c:v>9.332884461334956E-3</c:v>
                </c:pt>
                <c:pt idx="2979">
                  <c:v>9.3397951507956378E-3</c:v>
                </c:pt>
                <c:pt idx="2980">
                  <c:v>9.3467654525714039E-3</c:v>
                </c:pt>
                <c:pt idx="2981">
                  <c:v>9.3537954430011894E-3</c:v>
                </c:pt>
                <c:pt idx="2982">
                  <c:v>9.3608851985038655E-3</c:v>
                </c:pt>
                <c:pt idx="2983">
                  <c:v>9.3680347954183674E-3</c:v>
                </c:pt>
                <c:pt idx="2984">
                  <c:v>9.3752443104833105E-3</c:v>
                </c:pt>
                <c:pt idx="2985">
                  <c:v>9.382513819797822E-3</c:v>
                </c:pt>
                <c:pt idx="2986">
                  <c:v>9.389843400020581E-3</c:v>
                </c:pt>
                <c:pt idx="2987">
                  <c:v>9.3972331274105869E-3</c:v>
                </c:pt>
                <c:pt idx="2988">
                  <c:v>9.404683078626519E-3</c:v>
                </c:pt>
                <c:pt idx="2989">
                  <c:v>9.4121933301671845E-3</c:v>
                </c:pt>
                <c:pt idx="2990">
                  <c:v>9.4197639582915826E-3</c:v>
                </c:pt>
                <c:pt idx="2991">
                  <c:v>9.4273950394985206E-3</c:v>
                </c:pt>
                <c:pt idx="2992">
                  <c:v>9.4350866502068698E-3</c:v>
                </c:pt>
                <c:pt idx="2993">
                  <c:v>9.4428388669953733E-3</c:v>
                </c:pt>
                <c:pt idx="2994">
                  <c:v>9.4506517659631584E-3</c:v>
                </c:pt>
                <c:pt idx="2995">
                  <c:v>9.4585254241685845E-3</c:v>
                </c:pt>
                <c:pt idx="2996">
                  <c:v>9.4664599173910347E-3</c:v>
                </c:pt>
                <c:pt idx="2997">
                  <c:v>9.4744553225289962E-3</c:v>
                </c:pt>
                <c:pt idx="2998">
                  <c:v>9.4825117158414685E-3</c:v>
                </c:pt>
                <c:pt idx="2999">
                  <c:v>9.4906291738272586E-3</c:v>
                </c:pt>
                <c:pt idx="3000">
                  <c:v>9.4988077729052378E-3</c:v>
                </c:pt>
                <c:pt idx="3001">
                  <c:v>9.5070475894942774E-3</c:v>
                </c:pt>
                <c:pt idx="3002">
                  <c:v>9.5153487002530568E-3</c:v>
                </c:pt>
                <c:pt idx="3003">
                  <c:v>9.523711181440575E-3</c:v>
                </c:pt>
                <c:pt idx="3004">
                  <c:v>9.5321351094757034E-3</c:v>
                </c:pt>
                <c:pt idx="3005">
                  <c:v>9.5406205608572492E-3</c:v>
                </c:pt>
                <c:pt idx="3006">
                  <c:v>9.5503936522334243E-3</c:v>
                </c:pt>
                <c:pt idx="3007">
                  <c:v>9.5590111969112712E-3</c:v>
                </c:pt>
                <c:pt idx="3008">
                  <c:v>9.5664468195888475E-3</c:v>
                </c:pt>
                <c:pt idx="3009">
                  <c:v>9.5751791289444554E-3</c:v>
                </c:pt>
                <c:pt idx="3010">
                  <c:v>9.583973343820773E-3</c:v>
                </c:pt>
                <c:pt idx="3011">
                  <c:v>9.5928295406366715E-3</c:v>
                </c:pt>
                <c:pt idx="3012">
                  <c:v>9.5994275380650862E-3</c:v>
                </c:pt>
                <c:pt idx="3013">
                  <c:v>9.6058432920731462E-3</c:v>
                </c:pt>
                <c:pt idx="3014">
                  <c:v>9.612252757111861E-3</c:v>
                </c:pt>
                <c:pt idx="3015">
                  <c:v>9.6186559093602852E-3</c:v>
                </c:pt>
                <c:pt idx="3016">
                  <c:v>9.6250527245178574E-3</c:v>
                </c:pt>
                <c:pt idx="3017">
                  <c:v>9.6314431791633126E-3</c:v>
                </c:pt>
                <c:pt idx="3018">
                  <c:v>9.6378272489161532E-3</c:v>
                </c:pt>
                <c:pt idx="3019">
                  <c:v>9.6442049100353699E-3</c:v>
                </c:pt>
                <c:pt idx="3020">
                  <c:v>9.6505761386200817E-3</c:v>
                </c:pt>
                <c:pt idx="3021">
                  <c:v>9.6587582277862793E-3</c:v>
                </c:pt>
                <c:pt idx="3022">
                  <c:v>9.6632992023426567E-3</c:v>
                </c:pt>
                <c:pt idx="3023">
                  <c:v>9.6696509894389493E-3</c:v>
                </c:pt>
                <c:pt idx="3024">
                  <c:v>9.6759962484771478E-3</c:v>
                </c:pt>
                <c:pt idx="3025">
                  <c:v>9.6823349551566906E-3</c:v>
                </c:pt>
                <c:pt idx="3026">
                  <c:v>9.6886670854967605E-3</c:v>
                </c:pt>
                <c:pt idx="3027">
                  <c:v>9.6949926159162203E-3</c:v>
                </c:pt>
                <c:pt idx="3028">
                  <c:v>9.7013115223543167E-3</c:v>
                </c:pt>
                <c:pt idx="3029">
                  <c:v>9.7076237806703602E-3</c:v>
                </c:pt>
                <c:pt idx="3030">
                  <c:v>9.7139293670434057E-3</c:v>
                </c:pt>
                <c:pt idx="3031">
                  <c:v>9.7202282576525079E-3</c:v>
                </c:pt>
                <c:pt idx="3032">
                  <c:v>9.7265204285168494E-3</c:v>
                </c:pt>
                <c:pt idx="3033">
                  <c:v>9.7328058555756769E-3</c:v>
                </c:pt>
                <c:pt idx="3034">
                  <c:v>9.7390845150879812E-3</c:v>
                </c:pt>
                <c:pt idx="3035">
                  <c:v>9.745356382993009E-3</c:v>
                </c:pt>
                <c:pt idx="3036">
                  <c:v>9.751621435469815E-3</c:v>
                </c:pt>
                <c:pt idx="3037">
                  <c:v>9.7578796483777097E-3</c:v>
                </c:pt>
                <c:pt idx="3038">
                  <c:v>9.7641309979756841E-3</c:v>
                </c:pt>
                <c:pt idx="3039">
                  <c:v>9.7703754602829207E-3</c:v>
                </c:pt>
                <c:pt idx="3040">
                  <c:v>9.7766130113186023E-3</c:v>
                </c:pt>
                <c:pt idx="3041">
                  <c:v>9.7828436271019115E-3</c:v>
                </c:pt>
                <c:pt idx="3042">
                  <c:v>9.7890672839717752E-3</c:v>
                </c:pt>
                <c:pt idx="3043">
                  <c:v>9.7952839577075679E-3</c:v>
                </c:pt>
                <c:pt idx="3044">
                  <c:v>9.8014936244084083E-3</c:v>
                </c:pt>
                <c:pt idx="3045">
                  <c:v>9.8076962603332873E-3</c:v>
                </c:pt>
                <c:pt idx="3046">
                  <c:v>9.8138918413415155E-3</c:v>
                </c:pt>
                <c:pt idx="3047">
                  <c:v>9.8200803436121475E-3</c:v>
                </c:pt>
                <c:pt idx="3048">
                  <c:v>9.8262617431643662E-3</c:v>
                </c:pt>
                <c:pt idx="3049">
                  <c:v>9.8324360160173541E-3</c:v>
                </c:pt>
                <c:pt idx="3050">
                  <c:v>9.838603138430102E-3</c:v>
                </c:pt>
                <c:pt idx="3051">
                  <c:v>9.8447630862619206E-3</c:v>
                </c:pt>
                <c:pt idx="3052">
                  <c:v>9.8509158356918647E-3</c:v>
                </c:pt>
                <c:pt idx="3053">
                  <c:v>9.8570613628190529E-3</c:v>
                </c:pt>
                <c:pt idx="3054">
                  <c:v>9.8631996436626679E-3</c:v>
                </c:pt>
                <c:pt idx="3055">
                  <c:v>9.8693306540820203E-3</c:v>
                </c:pt>
                <c:pt idx="3056">
                  <c:v>9.875454370495973E-3</c:v>
                </c:pt>
                <c:pt idx="3057">
                  <c:v>9.8815707687638366E-3</c:v>
                </c:pt>
                <c:pt idx="3058">
                  <c:v>9.8876798251446019E-3</c:v>
                </c:pt>
                <c:pt idx="3059">
                  <c:v>9.8937815154975794E-3</c:v>
                </c:pt>
                <c:pt idx="3060">
                  <c:v>9.8998758157620159E-3</c:v>
                </c:pt>
                <c:pt idx="3061">
                  <c:v>9.9059627023567742E-3</c:v>
                </c:pt>
                <c:pt idx="3062">
                  <c:v>9.912042151221101E-3</c:v>
                </c:pt>
                <c:pt idx="3063">
                  <c:v>9.9181141382942428E-3</c:v>
                </c:pt>
                <c:pt idx="3064">
                  <c:v>9.9241786398351906E-3</c:v>
                </c:pt>
                <c:pt idx="3065">
                  <c:v>9.9302356317032547E-3</c:v>
                </c:pt>
                <c:pt idx="3066">
                  <c:v>9.9362850902373623E-3</c:v>
                </c:pt>
                <c:pt idx="3067">
                  <c:v>9.9423269912168877E-3</c:v>
                </c:pt>
                <c:pt idx="3068">
                  <c:v>9.9483613109008218E-3</c:v>
                </c:pt>
                <c:pt idx="3069">
                  <c:v>9.9543880253083472E-3</c:v>
                </c:pt>
                <c:pt idx="3070">
                  <c:v>9.9604071104586467E-3</c:v>
                </c:pt>
                <c:pt idx="3071">
                  <c:v>9.9664185424508389E-3</c:v>
                </c:pt>
                <c:pt idx="3072">
                  <c:v>9.9741362426097879E-3</c:v>
                </c:pt>
                <c:pt idx="3073">
                  <c:v>9.9784183512774405E-3</c:v>
                </c:pt>
                <c:pt idx="3074">
                  <c:v>9.9844066803100873E-3</c:v>
                </c:pt>
                <c:pt idx="3075">
                  <c:v>9.9903872602613575E-3</c:v>
                </c:pt>
                <c:pt idx="3076">
                  <c:v>9.9963600676300501E-3</c:v>
                </c:pt>
                <c:pt idx="3077">
                  <c:v>1.0002325078115604E-2</c:v>
                </c:pt>
                <c:pt idx="3078">
                  <c:v>1.0008282267897073E-2</c:v>
                </c:pt>
                <c:pt idx="3079">
                  <c:v>1.0014231613073576E-2</c:v>
                </c:pt>
                <c:pt idx="3080">
                  <c:v>1.0020173089744233E-2</c:v>
                </c:pt>
                <c:pt idx="3081">
                  <c:v>1.002610667384829E-2</c:v>
                </c:pt>
                <c:pt idx="3082">
                  <c:v>1.0032032341644737E-2</c:v>
                </c:pt>
                <c:pt idx="3083">
                  <c:v>1.0037950068912949E-2</c:v>
                </c:pt>
                <c:pt idx="3084">
                  <c:v>1.0043859832071789E-2</c:v>
                </c:pt>
                <c:pt idx="3085">
                  <c:v>1.0049761606980567E-2</c:v>
                </c:pt>
                <c:pt idx="3086">
                  <c:v>1.0055655369818339E-2</c:v>
                </c:pt>
                <c:pt idx="3087">
                  <c:v>1.0061541096364479E-2</c:v>
                </c:pt>
                <c:pt idx="3088">
                  <c:v>1.0067418763117786E-2</c:v>
                </c:pt>
                <c:pt idx="3089">
                  <c:v>1.0073288345777698E-2</c:v>
                </c:pt>
                <c:pt idx="3090">
                  <c:v>1.0079149820603206E-2</c:v>
                </c:pt>
                <c:pt idx="3091">
                  <c:v>1.0085003163693429E-2</c:v>
                </c:pt>
                <c:pt idx="3092">
                  <c:v>1.0090848350907677E-2</c:v>
                </c:pt>
                <c:pt idx="3093">
                  <c:v>1.0096685358504942E-2</c:v>
                </c:pt>
                <c:pt idx="3094">
                  <c:v>1.0102514162504406E-2</c:v>
                </c:pt>
                <c:pt idx="3095">
                  <c:v>1.0108334738925251E-2</c:v>
                </c:pt>
                <c:pt idx="3096">
                  <c:v>1.0114147063946533E-2</c:v>
                </c:pt>
                <c:pt idx="3097">
                  <c:v>1.0119951113507497E-2</c:v>
                </c:pt>
                <c:pt idx="3098">
                  <c:v>1.0125746863787199E-2</c:v>
                </c:pt>
                <c:pt idx="3099">
                  <c:v>1.013153429064495E-2</c:v>
                </c:pt>
                <c:pt idx="3100">
                  <c:v>1.013731337033974E-2</c:v>
                </c:pt>
                <c:pt idx="3101">
                  <c:v>1.0143084078970688E-2</c:v>
                </c:pt>
                <c:pt idx="3102">
                  <c:v>1.014884639247704E-2</c:v>
                </c:pt>
                <c:pt idx="3103">
                  <c:v>1.0154600287037852E-2</c:v>
                </c:pt>
                <c:pt idx="3104">
                  <c:v>1.0160345738592369E-2</c:v>
                </c:pt>
                <c:pt idx="3105">
                  <c:v>1.0166082723399583E-2</c:v>
                </c:pt>
                <c:pt idx="3106">
                  <c:v>1.0171811217238869E-2</c:v>
                </c:pt>
                <c:pt idx="3107">
                  <c:v>1.0177531196369216E-2</c:v>
                </c:pt>
                <c:pt idx="3108">
                  <c:v>1.0183242636889744E-2</c:v>
                </c:pt>
                <c:pt idx="3109">
                  <c:v>1.0188945514819636E-2</c:v>
                </c:pt>
                <c:pt idx="3110">
                  <c:v>1.0195452573951158E-2</c:v>
                </c:pt>
                <c:pt idx="3111">
                  <c:v>1.0200325487064177E-2</c:v>
                </c:pt>
                <c:pt idx="3112">
                  <c:v>1.0206002533497127E-2</c:v>
                </c:pt>
                <c:pt idx="3113">
                  <c:v>1.0211670921576044E-2</c:v>
                </c:pt>
                <c:pt idx="3114">
                  <c:v>1.0217330627559917E-2</c:v>
                </c:pt>
                <c:pt idx="3115">
                  <c:v>1.0222981627228123E-2</c:v>
                </c:pt>
                <c:pt idx="3116">
                  <c:v>1.022862389683965E-2</c:v>
                </c:pt>
                <c:pt idx="3117">
                  <c:v>1.0234257412333747E-2</c:v>
                </c:pt>
                <c:pt idx="3118">
                  <c:v>1.0239882149729596E-2</c:v>
                </c:pt>
                <c:pt idx="3119">
                  <c:v>1.0245498085286187E-2</c:v>
                </c:pt>
                <c:pt idx="3120">
                  <c:v>1.0251105195022703E-2</c:v>
                </c:pt>
                <c:pt idx="3121">
                  <c:v>1.0256703454878391E-2</c:v>
                </c:pt>
                <c:pt idx="3122">
                  <c:v>1.0262292841032306E-2</c:v>
                </c:pt>
                <c:pt idx="3123">
                  <c:v>1.0267873329583566E-2</c:v>
                </c:pt>
                <c:pt idx="3124">
                  <c:v>1.0273444896391482E-2</c:v>
                </c:pt>
                <c:pt idx="3125">
                  <c:v>1.0279007517715044E-2</c:v>
                </c:pt>
                <c:pt idx="3126">
                  <c:v>1.0284561169653372E-2</c:v>
                </c:pt>
                <c:pt idx="3127">
                  <c:v>1.0291688361130369E-2</c:v>
                </c:pt>
                <c:pt idx="3128">
                  <c:v>1.0296183737441567E-2</c:v>
                </c:pt>
                <c:pt idx="3129">
                  <c:v>1.0301956844154248E-2</c:v>
                </c:pt>
                <c:pt idx="3130">
                  <c:v>1.0307473081860863E-2</c:v>
                </c:pt>
                <c:pt idx="3131">
                  <c:v>1.0312980227080715E-2</c:v>
                </c:pt>
                <c:pt idx="3132">
                  <c:v>1.031847825575305E-2</c:v>
                </c:pt>
                <c:pt idx="3133">
                  <c:v>1.0323967144216795E-2</c:v>
                </c:pt>
                <c:pt idx="3134">
                  <c:v>1.0329446868171388E-2</c:v>
                </c:pt>
                <c:pt idx="3135">
                  <c:v>1.0334917403955757E-2</c:v>
                </c:pt>
                <c:pt idx="3136">
                  <c:v>1.0340378727349275E-2</c:v>
                </c:pt>
                <c:pt idx="3137">
                  <c:v>1.0345830814610935E-2</c:v>
                </c:pt>
                <c:pt idx="3138">
                  <c:v>1.0351273641919789E-2</c:v>
                </c:pt>
                <c:pt idx="3139">
                  <c:v>1.035670718513515E-2</c:v>
                </c:pt>
                <c:pt idx="3140">
                  <c:v>1.0362131420516008E-2</c:v>
                </c:pt>
                <c:pt idx="3141">
                  <c:v>1.0367546323921673E-2</c:v>
                </c:pt>
                <c:pt idx="3142">
                  <c:v>1.03729518715312E-2</c:v>
                </c:pt>
                <c:pt idx="3143">
                  <c:v>1.0378348039523644E-2</c:v>
                </c:pt>
                <c:pt idx="3144">
                  <c:v>1.0383734803678379E-2</c:v>
                </c:pt>
                <c:pt idx="3145">
                  <c:v>1.0389112140334333E-2</c:v>
                </c:pt>
                <c:pt idx="3146">
                  <c:v>1.0394480025350816E-2</c:v>
                </c:pt>
                <c:pt idx="3147">
                  <c:v>1.0399838434906883E-2</c:v>
                </c:pt>
                <c:pt idx="3148">
                  <c:v>1.0405187345181588E-2</c:v>
                </c:pt>
                <c:pt idx="3149">
                  <c:v>1.0410526731954306E-2</c:v>
                </c:pt>
                <c:pt idx="3150">
                  <c:v>1.0415856571563964E-2</c:v>
                </c:pt>
                <c:pt idx="3151">
                  <c:v>1.0421176840029744E-2</c:v>
                </c:pt>
                <c:pt idx="3152">
                  <c:v>1.0426487513210958E-2</c:v>
                </c:pt>
                <c:pt idx="3153">
                  <c:v>1.0431788567446532E-2</c:v>
                </c:pt>
                <c:pt idx="3154">
                  <c:v>1.0437079978595776E-2</c:v>
                </c:pt>
                <c:pt idx="3155">
                  <c:v>1.0442361722917681E-2</c:v>
                </c:pt>
                <c:pt idx="3156">
                  <c:v>1.0447633776111687E-2</c:v>
                </c:pt>
                <c:pt idx="3157">
                  <c:v>1.0452896114916399E-2</c:v>
                </c:pt>
                <c:pt idx="3158">
                  <c:v>1.0458148714631577E-2</c:v>
                </c:pt>
                <c:pt idx="3159">
                  <c:v>1.046339155191589E-2</c:v>
                </c:pt>
                <c:pt idx="3160">
                  <c:v>1.0468624602468779E-2</c:v>
                </c:pt>
                <c:pt idx="3161">
                  <c:v>1.0473847842389361E-2</c:v>
                </c:pt>
                <c:pt idx="3162">
                  <c:v>1.0480548982911841E-2</c:v>
                </c:pt>
                <c:pt idx="3163">
                  <c:v>1.0485749708921688E-2</c:v>
                </c:pt>
                <c:pt idx="3164">
                  <c:v>1.049019960409403E-2</c:v>
                </c:pt>
                <c:pt idx="3165">
                  <c:v>1.049538194560995E-2</c:v>
                </c:pt>
                <c:pt idx="3166">
                  <c:v>1.0500554353312097E-2</c:v>
                </c:pt>
                <c:pt idx="3167">
                  <c:v>1.0505716803699272E-2</c:v>
                </c:pt>
                <c:pt idx="3168">
                  <c:v>1.0510869272470913E-2</c:v>
                </c:pt>
                <c:pt idx="3169">
                  <c:v>1.0516011735806075E-2</c:v>
                </c:pt>
                <c:pt idx="3170">
                  <c:v>1.0521144169883812E-2</c:v>
                </c:pt>
                <c:pt idx="3171">
                  <c:v>1.0526266550563435E-2</c:v>
                </c:pt>
                <c:pt idx="3172">
                  <c:v>1.0531378854263806E-2</c:v>
                </c:pt>
                <c:pt idx="3173">
                  <c:v>1.053648105660443E-2</c:v>
                </c:pt>
                <c:pt idx="3174">
                  <c:v>1.0541573133844295E-2</c:v>
                </c:pt>
                <c:pt idx="3175">
                  <c:v>1.0546655062242394E-2</c:v>
                </c:pt>
                <c:pt idx="3176">
                  <c:v>1.0551726817658036E-2</c:v>
                </c:pt>
                <c:pt idx="3177">
                  <c:v>1.0556788376110404E-2</c:v>
                </c:pt>
                <c:pt idx="3178">
                  <c:v>1.0564311366074719E-2</c:v>
                </c:pt>
                <c:pt idx="3179">
                  <c:v>1.0566880806681667E-2</c:v>
                </c:pt>
                <c:pt idx="3180">
                  <c:v>1.0572629480458673E-2</c:v>
                </c:pt>
                <c:pt idx="3181">
                  <c:v>1.0576932162669195E-2</c:v>
                </c:pt>
                <c:pt idx="3182">
                  <c:v>1.0581942377632103E-2</c:v>
                </c:pt>
                <c:pt idx="3183">
                  <c:v>1.0586942252386322E-2</c:v>
                </c:pt>
                <c:pt idx="3184">
                  <c:v>1.0591931762471418E-2</c:v>
                </c:pt>
                <c:pt idx="3185">
                  <c:v>1.059691088438619E-2</c:v>
                </c:pt>
                <c:pt idx="3186">
                  <c:v>1.0601879594069885E-2</c:v>
                </c:pt>
                <c:pt idx="3187">
                  <c:v>1.0606837867381813E-2</c:v>
                </c:pt>
                <c:pt idx="3188">
                  <c:v>1.0611785680660901E-2</c:v>
                </c:pt>
                <c:pt idx="3189">
                  <c:v>1.0616723009846396E-2</c:v>
                </c:pt>
                <c:pt idx="3190">
                  <c:v>1.0621649831037416E-2</c:v>
                </c:pt>
                <c:pt idx="3191">
                  <c:v>1.0626566120253145E-2</c:v>
                </c:pt>
                <c:pt idx="3192">
                  <c:v>1.06314718535927E-2</c:v>
                </c:pt>
                <c:pt idx="3193">
                  <c:v>1.0636367007235137E-2</c:v>
                </c:pt>
                <c:pt idx="3194">
                  <c:v>1.0641251557039766E-2</c:v>
                </c:pt>
                <c:pt idx="3195">
                  <c:v>1.0646125479185642E-2</c:v>
                </c:pt>
                <c:pt idx="3196">
                  <c:v>1.0650988749691948E-2</c:v>
                </c:pt>
                <c:pt idx="3197">
                  <c:v>1.0655841344737738E-2</c:v>
                </c:pt>
                <c:pt idx="3198">
                  <c:v>1.0660683240262259E-2</c:v>
                </c:pt>
                <c:pt idx="3199">
                  <c:v>1.0665514412364629E-2</c:v>
                </c:pt>
                <c:pt idx="3200">
                  <c:v>1.0670334837223905E-2</c:v>
                </c:pt>
                <c:pt idx="3201">
                  <c:v>1.0675144490779331E-2</c:v>
                </c:pt>
                <c:pt idx="3202">
                  <c:v>1.0679943349050092E-2</c:v>
                </c:pt>
                <c:pt idx="3203">
                  <c:v>1.0684731388215241E-2</c:v>
                </c:pt>
                <c:pt idx="3204">
                  <c:v>1.0689508584373897E-2</c:v>
                </c:pt>
                <c:pt idx="3205">
                  <c:v>1.0694274913465307E-2</c:v>
                </c:pt>
                <c:pt idx="3206">
                  <c:v>1.0699030351828398E-2</c:v>
                </c:pt>
                <c:pt idx="3207">
                  <c:v>1.0703774875082672E-2</c:v>
                </c:pt>
                <c:pt idx="3208">
                  <c:v>1.0708508459567057E-2</c:v>
                </c:pt>
                <c:pt idx="3209">
                  <c:v>1.0713231081460606E-2</c:v>
                </c:pt>
                <c:pt idx="3210">
                  <c:v>1.071794271662263E-2</c:v>
                </c:pt>
                <c:pt idx="3211">
                  <c:v>1.0722643341072313E-2</c:v>
                </c:pt>
                <c:pt idx="3212">
                  <c:v>1.0727332931068645E-2</c:v>
                </c:pt>
                <c:pt idx="3213">
                  <c:v>1.0732011462550872E-2</c:v>
                </c:pt>
                <c:pt idx="3214">
                  <c:v>1.0738996107200194E-2</c:v>
                </c:pt>
                <c:pt idx="3215">
                  <c:v>1.0743647960289593E-2</c:v>
                </c:pt>
                <c:pt idx="3216">
                  <c:v>1.0746643158965341E-2</c:v>
                </c:pt>
                <c:pt idx="3217">
                  <c:v>1.0751275621858625E-2</c:v>
                </c:pt>
                <c:pt idx="3218">
                  <c:v>1.0755896903376083E-2</c:v>
                </c:pt>
                <c:pt idx="3219">
                  <c:v>1.0760506979217155E-2</c:v>
                </c:pt>
                <c:pt idx="3220">
                  <c:v>1.0765105825880639E-2</c:v>
                </c:pt>
                <c:pt idx="3221">
                  <c:v>1.0769693418986037E-2</c:v>
                </c:pt>
                <c:pt idx="3222">
                  <c:v>1.0774269734872277E-2</c:v>
                </c:pt>
                <c:pt idx="3223">
                  <c:v>1.0778834749478605E-2</c:v>
                </c:pt>
                <c:pt idx="3224">
                  <c:v>1.0783388439064012E-2</c:v>
                </c:pt>
                <c:pt idx="3225">
                  <c:v>1.0787930779567745E-2</c:v>
                </c:pt>
                <c:pt idx="3226">
                  <c:v>1.0792461747008986E-2</c:v>
                </c:pt>
                <c:pt idx="3227">
                  <c:v>1.0798918105320965E-2</c:v>
                </c:pt>
                <c:pt idx="3228">
                  <c:v>1.0804060415674499E-2</c:v>
                </c:pt>
                <c:pt idx="3229">
                  <c:v>1.0808550569842978E-2</c:v>
                </c:pt>
                <c:pt idx="3230">
                  <c:v>1.0813029241676375E-2</c:v>
                </c:pt>
                <c:pt idx="3231">
                  <c:v>1.0817496407034E-2</c:v>
                </c:pt>
                <c:pt idx="3232">
                  <c:v>1.0822587618806168E-2</c:v>
                </c:pt>
                <c:pt idx="3233">
                  <c:v>1.0826396122958215E-2</c:v>
                </c:pt>
                <c:pt idx="3234">
                  <c:v>1.083082862580298E-2</c:v>
                </c:pt>
                <c:pt idx="3235">
                  <c:v>1.0835249526488511E-2</c:v>
                </c:pt>
                <c:pt idx="3236">
                  <c:v>1.0839658801113927E-2</c:v>
                </c:pt>
                <c:pt idx="3237">
                  <c:v>1.0844056425778348E-2</c:v>
                </c:pt>
                <c:pt idx="3238">
                  <c:v>1.0848442376660827E-2</c:v>
                </c:pt>
                <c:pt idx="3239">
                  <c:v>1.0852816629700612E-2</c:v>
                </c:pt>
                <c:pt idx="3240">
                  <c:v>1.0857179160996822E-2</c:v>
                </c:pt>
                <c:pt idx="3241">
                  <c:v>1.0861529946648574E-2</c:v>
                </c:pt>
                <c:pt idx="3242">
                  <c:v>1.0865868962515179E-2</c:v>
                </c:pt>
                <c:pt idx="3243">
                  <c:v>1.0870196185015502E-2</c:v>
                </c:pt>
                <c:pt idx="3244">
                  <c:v>1.0874511589848979E-2</c:v>
                </c:pt>
                <c:pt idx="3245">
                  <c:v>1.0878815153434473E-2</c:v>
                </c:pt>
                <c:pt idx="3246">
                  <c:v>1.0883106851711233E-2</c:v>
                </c:pt>
                <c:pt idx="3247">
                  <c:v>1.0887386660618503E-2</c:v>
                </c:pt>
                <c:pt idx="3248">
                  <c:v>1.0891654556255403E-2</c:v>
                </c:pt>
                <c:pt idx="3249">
                  <c:v>1.0895910514800988E-2</c:v>
                </c:pt>
                <c:pt idx="3250">
                  <c:v>1.090015451227444E-2</c:v>
                </c:pt>
                <c:pt idx="3251">
                  <c:v>1.0904386524854814E-2</c:v>
                </c:pt>
                <c:pt idx="3252">
                  <c:v>1.0908606528321485E-2</c:v>
                </c:pt>
                <c:pt idx="3253">
                  <c:v>1.0912814498933443E-2</c:v>
                </c:pt>
                <c:pt idx="3254">
                  <c:v>1.0917010412789807E-2</c:v>
                </c:pt>
                <c:pt idx="3255">
                  <c:v>1.0921194245829824E-2</c:v>
                </c:pt>
                <c:pt idx="3256">
                  <c:v>1.0925365974312484E-2</c:v>
                </c:pt>
                <c:pt idx="3257">
                  <c:v>1.0929525574177035E-2</c:v>
                </c:pt>
                <c:pt idx="3258">
                  <c:v>1.0933673021442658E-2</c:v>
                </c:pt>
                <c:pt idx="3259">
                  <c:v>1.0937808292208473E-2</c:v>
                </c:pt>
                <c:pt idx="3260">
                  <c:v>1.0941931362653534E-2</c:v>
                </c:pt>
                <c:pt idx="3261">
                  <c:v>1.0946042208637152E-2</c:v>
                </c:pt>
                <c:pt idx="3262">
                  <c:v>1.0950140806498254E-2</c:v>
                </c:pt>
                <c:pt idx="3263">
                  <c:v>1.095422713209615E-2</c:v>
                </c:pt>
                <c:pt idx="3264">
                  <c:v>1.095830116152996E-2</c:v>
                </c:pt>
                <c:pt idx="3265">
                  <c:v>1.0962362870898801E-2</c:v>
                </c:pt>
                <c:pt idx="3266">
                  <c:v>1.096802248531592E-2</c:v>
                </c:pt>
                <c:pt idx="3267">
                  <c:v>1.0971024936603513E-2</c:v>
                </c:pt>
                <c:pt idx="3268">
                  <c:v>1.0974473839207022E-2</c:v>
                </c:pt>
                <c:pt idx="3269">
                  <c:v>1.0978486028987433E-2</c:v>
                </c:pt>
                <c:pt idx="3270">
                  <c:v>1.0982485779038598E-2</c:v>
                </c:pt>
                <c:pt idx="3271">
                  <c:v>1.0986473065379698E-2</c:v>
                </c:pt>
                <c:pt idx="3272">
                  <c:v>1.0990447864029917E-2</c:v>
                </c:pt>
                <c:pt idx="3273">
                  <c:v>1.0994410151328182E-2</c:v>
                </c:pt>
                <c:pt idx="3274">
                  <c:v>1.0998359903213739E-2</c:v>
                </c:pt>
                <c:pt idx="3275">
                  <c:v>1.1002297095465963E-2</c:v>
                </c:pt>
                <c:pt idx="3276">
                  <c:v>1.1006221704503716E-2</c:v>
                </c:pt>
                <c:pt idx="3277">
                  <c:v>1.1010133706266245E-2</c:v>
                </c:pt>
                <c:pt idx="3278">
                  <c:v>1.1014033076932606E-2</c:v>
                </c:pt>
                <c:pt idx="3279">
                  <c:v>1.1017919792202235E-2</c:v>
                </c:pt>
                <c:pt idx="3280">
                  <c:v>1.1021793828573934E-2</c:v>
                </c:pt>
                <c:pt idx="3281">
                  <c:v>1.1025655162066883E-2</c:v>
                </c:pt>
                <c:pt idx="3282">
                  <c:v>1.1030601029222709E-2</c:v>
                </c:pt>
                <c:pt idx="3283">
                  <c:v>1.1033339623933713E-2</c:v>
                </c:pt>
                <c:pt idx="3284">
                  <c:v>1.1037707814862685E-2</c:v>
                </c:pt>
                <c:pt idx="3285">
                  <c:v>1.1040972986675612E-2</c:v>
                </c:pt>
                <c:pt idx="3286">
                  <c:v>1.1044770446062557E-2</c:v>
                </c:pt>
                <c:pt idx="3287">
                  <c:v>1.1048555058925658E-2</c:v>
                </c:pt>
                <c:pt idx="3288">
                  <c:v>1.105232680120416E-2</c:v>
                </c:pt>
                <c:pt idx="3289">
                  <c:v>1.1056085648997183E-2</c:v>
                </c:pt>
                <c:pt idx="3290">
                  <c:v>1.1059831578403845E-2</c:v>
                </c:pt>
                <c:pt idx="3291">
                  <c:v>1.1063564565523265E-2</c:v>
                </c:pt>
                <c:pt idx="3292">
                  <c:v>1.1067284586134818E-2</c:v>
                </c:pt>
                <c:pt idx="3293">
                  <c:v>1.1070991616817238E-2</c:v>
                </c:pt>
                <c:pt idx="3294">
                  <c:v>1.1074685633509773E-2</c:v>
                </c:pt>
                <c:pt idx="3295">
                  <c:v>1.1078366611831925E-2</c:v>
                </c:pt>
                <c:pt idx="3296">
                  <c:v>1.1082034528282492E-2</c:v>
                </c:pt>
                <c:pt idx="3297">
                  <c:v>1.1085689358720785E-2</c:v>
                </c:pt>
                <c:pt idx="3298">
                  <c:v>1.1089331079485731E-2</c:v>
                </c:pt>
                <c:pt idx="3299">
                  <c:v>1.1092959666276769E-2</c:v>
                </c:pt>
                <c:pt idx="3300">
                  <c:v>1.109657509535289E-2</c:v>
                </c:pt>
                <c:pt idx="3301">
                  <c:v>1.1100177342813211E-2</c:v>
                </c:pt>
                <c:pt idx="3302">
                  <c:v>1.1103766384916725E-2</c:v>
                </c:pt>
                <c:pt idx="3303">
                  <c:v>1.1107342197202996E-2</c:v>
                </c:pt>
                <c:pt idx="3304">
                  <c:v>1.1110904756090889E-2</c:v>
                </c:pt>
                <c:pt idx="3305">
                  <c:v>1.1114454037759458E-2</c:v>
                </c:pt>
                <c:pt idx="3306">
                  <c:v>1.1117990017908141E-2</c:v>
                </c:pt>
                <c:pt idx="3307">
                  <c:v>1.1121512672875866E-2</c:v>
                </c:pt>
                <c:pt idx="3308">
                  <c:v>1.1125021978681815E-2</c:v>
                </c:pt>
                <c:pt idx="3309">
                  <c:v>1.112851791134517E-2</c:v>
                </c:pt>
                <c:pt idx="3310">
                  <c:v>1.1132000446965051E-2</c:v>
                </c:pt>
                <c:pt idx="3311">
                  <c:v>1.1135469561480704E-2</c:v>
                </c:pt>
                <c:pt idx="3312">
                  <c:v>1.113892523115112E-2</c:v>
                </c:pt>
                <c:pt idx="3313">
                  <c:v>1.1142367432075417E-2</c:v>
                </c:pt>
                <c:pt idx="3314">
                  <c:v>1.1145796140032971E-2</c:v>
                </c:pt>
                <c:pt idx="3315">
                  <c:v>1.1149211331362707E-2</c:v>
                </c:pt>
                <c:pt idx="3316">
                  <c:v>1.1152612982083809E-2</c:v>
                </c:pt>
                <c:pt idx="3317">
                  <c:v>1.1156001068295396E-2</c:v>
                </c:pt>
                <c:pt idx="3318">
                  <c:v>1.1159856526248291E-2</c:v>
                </c:pt>
                <c:pt idx="3319">
                  <c:v>1.1163215464815579E-2</c:v>
                </c:pt>
                <c:pt idx="3320">
                  <c:v>1.1166083699665208E-2</c:v>
                </c:pt>
                <c:pt idx="3321">
                  <c:v>1.1169417288270367E-2</c:v>
                </c:pt>
                <c:pt idx="3322">
                  <c:v>1.1172737192381987E-2</c:v>
                </c:pt>
                <c:pt idx="3323">
                  <c:v>1.1176043388578805E-2</c:v>
                </c:pt>
                <c:pt idx="3324">
                  <c:v>1.1179335852320449E-2</c:v>
                </c:pt>
                <c:pt idx="3325">
                  <c:v>1.1182614560185655E-2</c:v>
                </c:pt>
                <c:pt idx="3326">
                  <c:v>1.1185879487953798E-2</c:v>
                </c:pt>
                <c:pt idx="3327">
                  <c:v>1.1189130612043741E-2</c:v>
                </c:pt>
                <c:pt idx="3328">
                  <c:v>1.1192367908234857E-2</c:v>
                </c:pt>
                <c:pt idx="3329">
                  <c:v>1.119559135254633E-2</c:v>
                </c:pt>
                <c:pt idx="3330">
                  <c:v>1.1198800921237151E-2</c:v>
                </c:pt>
                <c:pt idx="3331">
                  <c:v>1.1201996590086694E-2</c:v>
                </c:pt>
                <c:pt idx="3332">
                  <c:v>1.1205178335673693E-2</c:v>
                </c:pt>
                <c:pt idx="3333">
                  <c:v>1.1209248653436532E-2</c:v>
                </c:pt>
                <c:pt idx="3334">
                  <c:v>1.1211499959937754E-2</c:v>
                </c:pt>
                <c:pt idx="3335">
                  <c:v>1.1214639791132797E-2</c:v>
                </c:pt>
                <c:pt idx="3336">
                  <c:v>1.1217765602822283E-2</c:v>
                </c:pt>
                <c:pt idx="3337">
                  <c:v>1.1220877371345139E-2</c:v>
                </c:pt>
                <c:pt idx="3338">
                  <c:v>1.1223975072880421E-2</c:v>
                </c:pt>
                <c:pt idx="3339">
                  <c:v>1.122705868304763E-2</c:v>
                </c:pt>
                <c:pt idx="3340">
                  <c:v>1.1230128178185694E-2</c:v>
                </c:pt>
                <c:pt idx="3341">
                  <c:v>1.1233183534473667E-2</c:v>
                </c:pt>
                <c:pt idx="3342">
                  <c:v>1.1236224727850797E-2</c:v>
                </c:pt>
                <c:pt idx="3343">
                  <c:v>1.1239251734336264E-2</c:v>
                </c:pt>
                <c:pt idx="3344">
                  <c:v>1.1242264530029189E-2</c:v>
                </c:pt>
                <c:pt idx="3345">
                  <c:v>1.1245263091108626E-2</c:v>
                </c:pt>
                <c:pt idx="3346">
                  <c:v>1.1248247393513822E-2</c:v>
                </c:pt>
                <c:pt idx="3347">
                  <c:v>1.1251217413343895E-2</c:v>
                </c:pt>
                <c:pt idx="3348">
                  <c:v>1.1254173126697964E-2</c:v>
                </c:pt>
                <c:pt idx="3349">
                  <c:v>1.1257114509515276E-2</c:v>
                </c:pt>
                <c:pt idx="3350">
                  <c:v>1.1260041538054821E-2</c:v>
                </c:pt>
                <c:pt idx="3351">
                  <c:v>1.1262954188175911E-2</c:v>
                </c:pt>
                <c:pt idx="3352">
                  <c:v>1.1265852436217472E-2</c:v>
                </c:pt>
                <c:pt idx="3353">
                  <c:v>1.126873625811875E-2</c:v>
                </c:pt>
                <c:pt idx="3354">
                  <c:v>1.1271605629739057E-2</c:v>
                </c:pt>
                <c:pt idx="3355">
                  <c:v>1.1274460527337382E-2</c:v>
                </c:pt>
                <c:pt idx="3356">
                  <c:v>1.1277300927172718E-2</c:v>
                </c:pt>
                <c:pt idx="3357">
                  <c:v>1.1280126804864565E-2</c:v>
                </c:pt>
                <c:pt idx="3358">
                  <c:v>1.1282938136911724E-2</c:v>
                </c:pt>
                <c:pt idx="3359">
                  <c:v>1.1285734899013633E-2</c:v>
                </c:pt>
                <c:pt idx="3360">
                  <c:v>1.1288517067589154E-2</c:v>
                </c:pt>
                <c:pt idx="3361">
                  <c:v>1.1291284618657471E-2</c:v>
                </c:pt>
                <c:pt idx="3362">
                  <c:v>1.1294037527918022E-2</c:v>
                </c:pt>
                <c:pt idx="3363">
                  <c:v>1.1296775771629797E-2</c:v>
                </c:pt>
                <c:pt idx="3364">
                  <c:v>1.1299499326051787E-2</c:v>
                </c:pt>
                <c:pt idx="3365">
                  <c:v>1.130220816712324E-2</c:v>
                </c:pt>
                <c:pt idx="3366">
                  <c:v>1.1304902270943273E-2</c:v>
                </c:pt>
                <c:pt idx="3367">
                  <c:v>1.1307581613371198E-2</c:v>
                </c:pt>
                <c:pt idx="3368">
                  <c:v>1.1310246170745941E-2</c:v>
                </c:pt>
                <c:pt idx="3369">
                  <c:v>1.1312895919086685E-2</c:v>
                </c:pt>
                <c:pt idx="3370">
                  <c:v>1.1315906038520396E-2</c:v>
                </c:pt>
                <c:pt idx="3371">
                  <c:v>1.1318150892503098E-2</c:v>
                </c:pt>
                <c:pt idx="3372">
                  <c:v>1.1320756069777005E-2</c:v>
                </c:pt>
                <c:pt idx="3373">
                  <c:v>1.1323346342413387E-2</c:v>
                </c:pt>
                <c:pt idx="3374">
                  <c:v>1.1325921686271556E-2</c:v>
                </c:pt>
                <c:pt idx="3375">
                  <c:v>1.1328482077530566E-2</c:v>
                </c:pt>
                <c:pt idx="3376">
                  <c:v>1.1331027491969792E-2</c:v>
                </c:pt>
                <c:pt idx="3377">
                  <c:v>1.1333557905768288E-2</c:v>
                </c:pt>
                <c:pt idx="3378">
                  <c:v>1.1336073295264981E-2</c:v>
                </c:pt>
                <c:pt idx="3379">
                  <c:v>1.1338573636319182E-2</c:v>
                </c:pt>
                <c:pt idx="3380">
                  <c:v>1.1341058904870138E-2</c:v>
                </c:pt>
                <c:pt idx="3381">
                  <c:v>1.1343529077256775E-2</c:v>
                </c:pt>
                <c:pt idx="3382">
                  <c:v>1.1345984129498277E-2</c:v>
                </c:pt>
                <c:pt idx="3383">
                  <c:v>1.1349118369086142E-2</c:v>
                </c:pt>
                <c:pt idx="3384">
                  <c:v>1.1350848777302858E-2</c:v>
                </c:pt>
                <c:pt idx="3385">
                  <c:v>1.1353258325303983E-2</c:v>
                </c:pt>
                <c:pt idx="3386">
                  <c:v>1.1355652657316639E-2</c:v>
                </c:pt>
                <c:pt idx="3387">
                  <c:v>1.1358031749200137E-2</c:v>
                </c:pt>
                <c:pt idx="3388">
                  <c:v>1.1360732019927156E-2</c:v>
                </c:pt>
                <c:pt idx="3389">
                  <c:v>1.1362744118095236E-2</c:v>
                </c:pt>
                <c:pt idx="3390">
                  <c:v>1.1365077346905395E-2</c:v>
                </c:pt>
                <c:pt idx="3391">
                  <c:v>1.1367395239982869E-2</c:v>
                </c:pt>
                <c:pt idx="3392">
                  <c:v>1.1369697773826459E-2</c:v>
                </c:pt>
                <c:pt idx="3393">
                  <c:v>1.1371984923895795E-2</c:v>
                </c:pt>
                <c:pt idx="3394">
                  <c:v>1.1374256666609739E-2</c:v>
                </c:pt>
                <c:pt idx="3395">
                  <c:v>1.1376512977987474E-2</c:v>
                </c:pt>
                <c:pt idx="3396">
                  <c:v>1.1378753834128119E-2</c:v>
                </c:pt>
                <c:pt idx="3397">
                  <c:v>1.1380979211050857E-2</c:v>
                </c:pt>
                <c:pt idx="3398">
                  <c:v>1.138318908477487E-2</c:v>
                </c:pt>
                <c:pt idx="3399">
                  <c:v>1.1385383431559148E-2</c:v>
                </c:pt>
                <c:pt idx="3400">
                  <c:v>1.1387562227183068E-2</c:v>
                </c:pt>
                <c:pt idx="3401">
                  <c:v>1.1389725447825683E-2</c:v>
                </c:pt>
                <c:pt idx="3402">
                  <c:v>1.1391873069666048E-2</c:v>
                </c:pt>
                <c:pt idx="3403">
                  <c:v>1.1394005068723345E-2</c:v>
                </c:pt>
                <c:pt idx="3404">
                  <c:v>1.139612142117663E-2</c:v>
                </c:pt>
                <c:pt idx="3405">
                  <c:v>1.1398222102725342E-2</c:v>
                </c:pt>
                <c:pt idx="3406">
                  <c:v>1.140030708962847E-2</c:v>
                </c:pt>
                <c:pt idx="3407">
                  <c:v>1.1402376358145005E-2</c:v>
                </c:pt>
                <c:pt idx="3408">
                  <c:v>1.1404429884214196E-2</c:v>
                </c:pt>
                <c:pt idx="3409">
                  <c:v>1.140646764369535E-2</c:v>
                </c:pt>
                <c:pt idx="3410">
                  <c:v>1.1408489613087269E-2</c:v>
                </c:pt>
                <c:pt idx="3411">
                  <c:v>1.1410495768009454E-2</c:v>
                </c:pt>
                <c:pt idx="3412">
                  <c:v>1.1412486084800832E-2</c:v>
                </c:pt>
                <c:pt idx="3413">
                  <c:v>1.1414460539320714E-2</c:v>
                </c:pt>
                <c:pt idx="3414">
                  <c:v>1.1416419107987963E-2</c:v>
                </c:pt>
                <c:pt idx="3415">
                  <c:v>1.1418361766581953E-2</c:v>
                </c:pt>
                <c:pt idx="3416">
                  <c:v>1.1420288491121866E-2</c:v>
                </c:pt>
                <c:pt idx="3417">
                  <c:v>1.1422199258026566E-2</c:v>
                </c:pt>
                <c:pt idx="3418">
                  <c:v>1.1424094042995492E-2</c:v>
                </c:pt>
                <c:pt idx="3419">
                  <c:v>1.1425972822047825E-2</c:v>
                </c:pt>
                <c:pt idx="3420">
                  <c:v>1.1427835571682365E-2</c:v>
                </c:pt>
                <c:pt idx="3421">
                  <c:v>1.1429682267598551E-2</c:v>
                </c:pt>
                <c:pt idx="3422">
                  <c:v>1.1432032963476502E-2</c:v>
                </c:pt>
                <c:pt idx="3423">
                  <c:v>1.1433842875616662E-2</c:v>
                </c:pt>
                <c:pt idx="3424">
                  <c:v>1.1435381389732768E-2</c:v>
                </c:pt>
                <c:pt idx="3425">
                  <c:v>1.1437161322973566E-2</c:v>
                </c:pt>
                <c:pt idx="3426">
                  <c:v>1.1438925079634288E-2</c:v>
                </c:pt>
                <c:pt idx="3427">
                  <c:v>1.1440672635494309E-2</c:v>
                </c:pt>
                <c:pt idx="3428">
                  <c:v>1.1442403966972492E-2</c:v>
                </c:pt>
                <c:pt idx="3429">
                  <c:v>1.1444119049688339E-2</c:v>
                </c:pt>
                <c:pt idx="3430">
                  <c:v>1.1445817860220586E-2</c:v>
                </c:pt>
                <c:pt idx="3431">
                  <c:v>1.1447500374428543E-2</c:v>
                </c:pt>
                <c:pt idx="3432">
                  <c:v>1.1449166568251457E-2</c:v>
                </c:pt>
                <c:pt idx="3433">
                  <c:v>1.1450816417868381E-2</c:v>
                </c:pt>
                <c:pt idx="3434">
                  <c:v>1.1452449899378436E-2</c:v>
                </c:pt>
                <c:pt idx="3435">
                  <c:v>1.1454066988800804E-2</c:v>
                </c:pt>
                <c:pt idx="3436">
                  <c:v>1.1455667662154667E-2</c:v>
                </c:pt>
                <c:pt idx="3437">
                  <c:v>1.1457251895539144E-2</c:v>
                </c:pt>
                <c:pt idx="3438">
                  <c:v>1.1459264572044603E-2</c:v>
                </c:pt>
                <c:pt idx="3439">
                  <c:v>1.1460370946876353E-2</c:v>
                </c:pt>
                <c:pt idx="3440">
                  <c:v>1.14621236204826E-2</c:v>
                </c:pt>
                <c:pt idx="3441">
                  <c:v>1.1463423951285634E-2</c:v>
                </c:pt>
                <c:pt idx="3442">
                  <c:v>1.1464925626070155E-2</c:v>
                </c:pt>
                <c:pt idx="3443">
                  <c:v>1.1466410717240194E-2</c:v>
                </c:pt>
                <c:pt idx="3444">
                  <c:v>1.1467879200974807E-2</c:v>
                </c:pt>
                <c:pt idx="3445">
                  <c:v>1.1469331053293175E-2</c:v>
                </c:pt>
                <c:pt idx="3446">
                  <c:v>1.1470766250214481E-2</c:v>
                </c:pt>
                <c:pt idx="3447">
                  <c:v>1.1472184767917781E-2</c:v>
                </c:pt>
                <c:pt idx="3448">
                  <c:v>1.1473586582502193E-2</c:v>
                </c:pt>
                <c:pt idx="3449">
                  <c:v>1.1474971669827028E-2</c:v>
                </c:pt>
                <c:pt idx="3450">
                  <c:v>1.1476340006071339E-2</c:v>
                </c:pt>
                <c:pt idx="3451">
                  <c:v>1.1477691567494119E-2</c:v>
                </c:pt>
                <c:pt idx="3452">
                  <c:v>1.147902632971487E-2</c:v>
                </c:pt>
                <c:pt idx="3453">
                  <c:v>1.1480344269152454E-2</c:v>
                </c:pt>
                <c:pt idx="3454">
                  <c:v>1.148164536190599E-2</c:v>
                </c:pt>
                <c:pt idx="3455">
                  <c:v>1.1482929583914725E-2</c:v>
                </c:pt>
                <c:pt idx="3456">
                  <c:v>1.1484196911277778E-2</c:v>
                </c:pt>
                <c:pt idx="3457">
                  <c:v>1.1485447319854458E-2</c:v>
                </c:pt>
                <c:pt idx="3458">
                  <c:v>1.1486680786143566E-2</c:v>
                </c:pt>
                <c:pt idx="3459">
                  <c:v>1.1487897285764603E-2</c:v>
                </c:pt>
                <c:pt idx="3460">
                  <c:v>1.1489096795056497E-2</c:v>
                </c:pt>
                <c:pt idx="3461">
                  <c:v>1.1490279289958494E-2</c:v>
                </c:pt>
                <c:pt idx="3462">
                  <c:v>1.1491444746729584E-2</c:v>
                </c:pt>
                <c:pt idx="3463">
                  <c:v>1.1492593141309015E-2</c:v>
                </c:pt>
                <c:pt idx="3464">
                  <c:v>1.1493724449636034E-2</c:v>
                </c:pt>
                <c:pt idx="3465">
                  <c:v>1.1494838647889694E-2</c:v>
                </c:pt>
                <c:pt idx="3466">
                  <c:v>1.149593571224905E-2</c:v>
                </c:pt>
                <c:pt idx="3467">
                  <c:v>1.149701561865335E-2</c:v>
                </c:pt>
                <c:pt idx="3468">
                  <c:v>1.1498078343201712E-2</c:v>
                </c:pt>
                <c:pt idx="3469">
                  <c:v>1.1499123861913318E-2</c:v>
                </c:pt>
                <c:pt idx="3470">
                  <c:v>1.1500152150967224E-2</c:v>
                </c:pt>
                <c:pt idx="3471">
                  <c:v>1.1501163186382612E-2</c:v>
                </c:pt>
                <c:pt idx="3472">
                  <c:v>1.1502156944098729E-2</c:v>
                </c:pt>
                <c:pt idx="3473">
                  <c:v>1.1503133400374566E-2</c:v>
                </c:pt>
                <c:pt idx="3474">
                  <c:v>1.150436338297034E-2</c:v>
                </c:pt>
                <c:pt idx="3475">
                  <c:v>1.1505300203031865E-2</c:v>
                </c:pt>
                <c:pt idx="3476">
                  <c:v>1.1506089359292204E-2</c:v>
                </c:pt>
                <c:pt idx="3477">
                  <c:v>1.150699388294818E-2</c:v>
                </c:pt>
                <c:pt idx="3478">
                  <c:v>1.1507880981902474E-2</c:v>
                </c:pt>
                <c:pt idx="3479">
                  <c:v>1.1508750632334142E-2</c:v>
                </c:pt>
                <c:pt idx="3480">
                  <c:v>1.1509602810262365E-2</c:v>
                </c:pt>
                <c:pt idx="3481">
                  <c:v>1.1510437491786263E-2</c:v>
                </c:pt>
                <c:pt idx="3482">
                  <c:v>1.151125465308489E-2</c:v>
                </c:pt>
                <c:pt idx="3483">
                  <c:v>1.1512054269937622E-2</c:v>
                </c:pt>
                <c:pt idx="3484">
                  <c:v>1.151283631876332E-2</c:v>
                </c:pt>
                <c:pt idx="3485">
                  <c:v>1.1513600775341359E-2</c:v>
                </c:pt>
                <c:pt idx="3486">
                  <c:v>1.1514347615850795E-2</c:v>
                </c:pt>
                <c:pt idx="3487">
                  <c:v>1.1515076816470682E-2</c:v>
                </c:pt>
                <c:pt idx="3488">
                  <c:v>1.151578835306033E-2</c:v>
                </c:pt>
                <c:pt idx="3489">
                  <c:v>1.1517142461885399E-2</c:v>
                </c:pt>
                <c:pt idx="3490">
                  <c:v>1.1517158338785194E-2</c:v>
                </c:pt>
                <c:pt idx="3491">
                  <c:v>1.1517816739958775E-2</c:v>
                </c:pt>
                <c:pt idx="3492">
                  <c:v>1.1518547450570793E-2</c:v>
                </c:pt>
                <c:pt idx="3493">
                  <c:v>1.1519080239503765E-2</c:v>
                </c:pt>
                <c:pt idx="3494">
                  <c:v>1.1519685289913539E-2</c:v>
                </c:pt>
                <c:pt idx="3495">
                  <c:v>1.1520272508827034E-2</c:v>
                </c:pt>
                <c:pt idx="3496">
                  <c:v>1.152084187250324E-2</c:v>
                </c:pt>
                <c:pt idx="3497">
                  <c:v>1.1521393356721532E-2</c:v>
                </c:pt>
                <c:pt idx="3498">
                  <c:v>1.1521926937740901E-2</c:v>
                </c:pt>
                <c:pt idx="3499">
                  <c:v>1.1522442591580528E-2</c:v>
                </c:pt>
                <c:pt idx="3500">
                  <c:v>1.1522940294259598E-2</c:v>
                </c:pt>
                <c:pt idx="3501">
                  <c:v>1.1523420021877229E-2</c:v>
                </c:pt>
                <c:pt idx="3502">
                  <c:v>1.1523881750532539E-2</c:v>
                </c:pt>
                <c:pt idx="3503">
                  <c:v>1.1524325456324647E-2</c:v>
                </c:pt>
                <c:pt idx="3504">
                  <c:v>1.1524751115112863E-2</c:v>
                </c:pt>
                <c:pt idx="3505">
                  <c:v>1.1525158703236116E-2</c:v>
                </c:pt>
                <c:pt idx="3506">
                  <c:v>1.1525548196553714E-2</c:v>
                </c:pt>
                <c:pt idx="3507">
                  <c:v>1.152591957132465E-2</c:v>
                </c:pt>
                <c:pt idx="3508">
                  <c:v>1.1526272803488169E-2</c:v>
                </c:pt>
                <c:pt idx="3509">
                  <c:v>1.1526607869063454E-2</c:v>
                </c:pt>
                <c:pt idx="3510">
                  <c:v>1.1526924744229561E-2</c:v>
                </c:pt>
                <c:pt idx="3511">
                  <c:v>1.1527223404925735E-2</c:v>
                </c:pt>
                <c:pt idx="3512">
                  <c:v>1.1527503827490904E-2</c:v>
                </c:pt>
                <c:pt idx="3513">
                  <c:v>1.1527765987624505E-2</c:v>
                </c:pt>
                <c:pt idx="3514">
                  <c:v>1.1528009861745403E-2</c:v>
                </c:pt>
                <c:pt idx="3515">
                  <c:v>1.1528235425712907E-2</c:v>
                </c:pt>
                <c:pt idx="3516">
                  <c:v>1.1528442655466264E-2</c:v>
                </c:pt>
                <c:pt idx="3517">
                  <c:v>1.1528631527424338E-2</c:v>
                </c:pt>
                <c:pt idx="3518">
                  <c:v>1.1528802017366502E-2</c:v>
                </c:pt>
                <c:pt idx="3519">
                  <c:v>1.1528954101551747E-2</c:v>
                </c:pt>
                <c:pt idx="3520">
                  <c:v>1.1529087755999257E-2</c:v>
                </c:pt>
                <c:pt idx="3521">
                  <c:v>1.1529202956568341E-2</c:v>
                </c:pt>
                <c:pt idx="3522">
                  <c:v>1.1529299679677862E-2</c:v>
                </c:pt>
                <c:pt idx="3523">
                  <c:v>1.152937790102726E-2</c:v>
                </c:pt>
                <c:pt idx="3524">
                  <c:v>1.1529437597035397E-2</c:v>
                </c:pt>
                <c:pt idx="3525">
                  <c:v>1.1529478743641519E-2</c:v>
                </c:pt>
                <c:pt idx="3526">
                  <c:v>1.152987442520903E-2</c:v>
                </c:pt>
                <c:pt idx="3527">
                  <c:v>1.1529870423050426E-2</c:v>
                </c:pt>
                <c:pt idx="3528">
                  <c:v>1.152948703341039E-2</c:v>
                </c:pt>
                <c:pt idx="3529">
                  <c:v>1.1529451077372244E-2</c:v>
                </c:pt>
                <c:pt idx="3530">
                  <c:v>1.1529396448670681E-2</c:v>
                </c:pt>
                <c:pt idx="3531">
                  <c:v>1.1529323123564694E-2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228864"/>
        <c:axId val="140230656"/>
      </c:lineChart>
      <c:dateAx>
        <c:axId val="140228864"/>
        <c:scaling>
          <c:orientation val="minMax"/>
          <c:max val="43090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23065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140230656"/>
        <c:scaling>
          <c:orientation val="minMax"/>
          <c:max val="1E-3"/>
          <c:min val="-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40228864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42402</c:v>
                </c:pt>
                <c:pt idx="1">
                  <c:v>42403</c:v>
                </c:pt>
                <c:pt idx="2">
                  <c:v>42404</c:v>
                </c:pt>
                <c:pt idx="3">
                  <c:v>42405</c:v>
                </c:pt>
                <c:pt idx="4">
                  <c:v>42408</c:v>
                </c:pt>
                <c:pt idx="5">
                  <c:v>42409</c:v>
                </c:pt>
                <c:pt idx="6">
                  <c:v>42410</c:v>
                </c:pt>
                <c:pt idx="7">
                  <c:v>42411</c:v>
                </c:pt>
                <c:pt idx="8">
                  <c:v>42412</c:v>
                </c:pt>
                <c:pt idx="9">
                  <c:v>42415</c:v>
                </c:pt>
                <c:pt idx="10">
                  <c:v>42416</c:v>
                </c:pt>
                <c:pt idx="11">
                  <c:v>42417</c:v>
                </c:pt>
                <c:pt idx="12">
                  <c:v>42418</c:v>
                </c:pt>
                <c:pt idx="13">
                  <c:v>42419</c:v>
                </c:pt>
                <c:pt idx="14">
                  <c:v>42422</c:v>
                </c:pt>
                <c:pt idx="15">
                  <c:v>42423</c:v>
                </c:pt>
                <c:pt idx="16">
                  <c:v>42424</c:v>
                </c:pt>
                <c:pt idx="17">
                  <c:v>42425</c:v>
                </c:pt>
                <c:pt idx="18">
                  <c:v>42426</c:v>
                </c:pt>
                <c:pt idx="19">
                  <c:v>42429</c:v>
                </c:pt>
                <c:pt idx="20">
                  <c:v>42430</c:v>
                </c:pt>
                <c:pt idx="21">
                  <c:v>42431</c:v>
                </c:pt>
                <c:pt idx="22">
                  <c:v>42432</c:v>
                </c:pt>
                <c:pt idx="23">
                  <c:v>42433</c:v>
                </c:pt>
                <c:pt idx="24">
                  <c:v>42436</c:v>
                </c:pt>
                <c:pt idx="25">
                  <c:v>42437</c:v>
                </c:pt>
                <c:pt idx="26">
                  <c:v>42438</c:v>
                </c:pt>
                <c:pt idx="27">
                  <c:v>42439</c:v>
                </c:pt>
                <c:pt idx="28">
                  <c:v>42440</c:v>
                </c:pt>
                <c:pt idx="29">
                  <c:v>42443</c:v>
                </c:pt>
                <c:pt idx="30">
                  <c:v>42444</c:v>
                </c:pt>
                <c:pt idx="31">
                  <c:v>42445</c:v>
                </c:pt>
                <c:pt idx="32">
                  <c:v>42446</c:v>
                </c:pt>
                <c:pt idx="33">
                  <c:v>42447</c:v>
                </c:pt>
                <c:pt idx="34">
                  <c:v>42450</c:v>
                </c:pt>
                <c:pt idx="35">
                  <c:v>42451</c:v>
                </c:pt>
                <c:pt idx="36">
                  <c:v>42452</c:v>
                </c:pt>
                <c:pt idx="37">
                  <c:v>42453</c:v>
                </c:pt>
                <c:pt idx="38">
                  <c:v>42458</c:v>
                </c:pt>
                <c:pt idx="39">
                  <c:v>42459</c:v>
                </c:pt>
                <c:pt idx="40">
                  <c:v>42460</c:v>
                </c:pt>
                <c:pt idx="41">
                  <c:v>42461</c:v>
                </c:pt>
                <c:pt idx="42">
                  <c:v>42464</c:v>
                </c:pt>
                <c:pt idx="43">
                  <c:v>42465</c:v>
                </c:pt>
                <c:pt idx="44">
                  <c:v>42466</c:v>
                </c:pt>
                <c:pt idx="45">
                  <c:v>42467</c:v>
                </c:pt>
                <c:pt idx="46">
                  <c:v>42468</c:v>
                </c:pt>
                <c:pt idx="47">
                  <c:v>42471</c:v>
                </c:pt>
                <c:pt idx="48">
                  <c:v>42472</c:v>
                </c:pt>
                <c:pt idx="49">
                  <c:v>42473</c:v>
                </c:pt>
                <c:pt idx="50">
                  <c:v>42474</c:v>
                </c:pt>
                <c:pt idx="51">
                  <c:v>42475</c:v>
                </c:pt>
                <c:pt idx="52">
                  <c:v>42478</c:v>
                </c:pt>
                <c:pt idx="53">
                  <c:v>42479</c:v>
                </c:pt>
                <c:pt idx="54">
                  <c:v>42480</c:v>
                </c:pt>
                <c:pt idx="55">
                  <c:v>42481</c:v>
                </c:pt>
                <c:pt idx="56">
                  <c:v>42482</c:v>
                </c:pt>
                <c:pt idx="57">
                  <c:v>42485</c:v>
                </c:pt>
                <c:pt idx="58">
                  <c:v>42486</c:v>
                </c:pt>
                <c:pt idx="59">
                  <c:v>42487</c:v>
                </c:pt>
                <c:pt idx="60">
                  <c:v>42488</c:v>
                </c:pt>
                <c:pt idx="61">
                  <c:v>42489</c:v>
                </c:pt>
                <c:pt idx="62">
                  <c:v>42492</c:v>
                </c:pt>
                <c:pt idx="63">
                  <c:v>42493</c:v>
                </c:pt>
                <c:pt idx="64">
                  <c:v>42494</c:v>
                </c:pt>
                <c:pt idx="65">
                  <c:v>42495</c:v>
                </c:pt>
                <c:pt idx="66">
                  <c:v>42496</c:v>
                </c:pt>
                <c:pt idx="67">
                  <c:v>42499</c:v>
                </c:pt>
                <c:pt idx="68">
                  <c:v>42500</c:v>
                </c:pt>
                <c:pt idx="69">
                  <c:v>42501</c:v>
                </c:pt>
                <c:pt idx="70">
                  <c:v>42502</c:v>
                </c:pt>
                <c:pt idx="71">
                  <c:v>42503</c:v>
                </c:pt>
                <c:pt idx="72">
                  <c:v>42506</c:v>
                </c:pt>
                <c:pt idx="73">
                  <c:v>42507</c:v>
                </c:pt>
                <c:pt idx="74">
                  <c:v>42508</c:v>
                </c:pt>
                <c:pt idx="75">
                  <c:v>42509</c:v>
                </c:pt>
                <c:pt idx="76">
                  <c:v>42510</c:v>
                </c:pt>
                <c:pt idx="77">
                  <c:v>42513</c:v>
                </c:pt>
                <c:pt idx="78">
                  <c:v>42514</c:v>
                </c:pt>
                <c:pt idx="79">
                  <c:v>42515</c:v>
                </c:pt>
                <c:pt idx="80">
                  <c:v>42516</c:v>
                </c:pt>
                <c:pt idx="81">
                  <c:v>42517</c:v>
                </c:pt>
                <c:pt idx="82">
                  <c:v>42520</c:v>
                </c:pt>
                <c:pt idx="83">
                  <c:v>42521</c:v>
                </c:pt>
                <c:pt idx="84">
                  <c:v>42522</c:v>
                </c:pt>
                <c:pt idx="85">
                  <c:v>42523</c:v>
                </c:pt>
                <c:pt idx="86">
                  <c:v>42524</c:v>
                </c:pt>
                <c:pt idx="87">
                  <c:v>42527</c:v>
                </c:pt>
                <c:pt idx="88">
                  <c:v>42528</c:v>
                </c:pt>
                <c:pt idx="89">
                  <c:v>42529</c:v>
                </c:pt>
                <c:pt idx="90">
                  <c:v>42530</c:v>
                </c:pt>
                <c:pt idx="91">
                  <c:v>42531</c:v>
                </c:pt>
                <c:pt idx="92">
                  <c:v>42534</c:v>
                </c:pt>
                <c:pt idx="93">
                  <c:v>42535</c:v>
                </c:pt>
                <c:pt idx="94">
                  <c:v>42536</c:v>
                </c:pt>
                <c:pt idx="95">
                  <c:v>42537</c:v>
                </c:pt>
                <c:pt idx="96">
                  <c:v>42538</c:v>
                </c:pt>
                <c:pt idx="97">
                  <c:v>42541</c:v>
                </c:pt>
                <c:pt idx="98">
                  <c:v>42542</c:v>
                </c:pt>
                <c:pt idx="99">
                  <c:v>42543</c:v>
                </c:pt>
                <c:pt idx="100">
                  <c:v>42544</c:v>
                </c:pt>
                <c:pt idx="101">
                  <c:v>42545</c:v>
                </c:pt>
                <c:pt idx="102">
                  <c:v>42548</c:v>
                </c:pt>
                <c:pt idx="103">
                  <c:v>42549</c:v>
                </c:pt>
                <c:pt idx="104">
                  <c:v>42550</c:v>
                </c:pt>
                <c:pt idx="105">
                  <c:v>42551</c:v>
                </c:pt>
                <c:pt idx="106">
                  <c:v>42552</c:v>
                </c:pt>
                <c:pt idx="107">
                  <c:v>42555</c:v>
                </c:pt>
                <c:pt idx="108">
                  <c:v>42556</c:v>
                </c:pt>
                <c:pt idx="109">
                  <c:v>42557</c:v>
                </c:pt>
                <c:pt idx="110">
                  <c:v>42558</c:v>
                </c:pt>
                <c:pt idx="111">
                  <c:v>42559</c:v>
                </c:pt>
                <c:pt idx="112">
                  <c:v>42562</c:v>
                </c:pt>
                <c:pt idx="113">
                  <c:v>42563</c:v>
                </c:pt>
                <c:pt idx="114">
                  <c:v>42564</c:v>
                </c:pt>
                <c:pt idx="115">
                  <c:v>42565</c:v>
                </c:pt>
                <c:pt idx="116">
                  <c:v>42566</c:v>
                </c:pt>
                <c:pt idx="117">
                  <c:v>42569</c:v>
                </c:pt>
                <c:pt idx="118">
                  <c:v>42570</c:v>
                </c:pt>
                <c:pt idx="119">
                  <c:v>42571</c:v>
                </c:pt>
                <c:pt idx="120">
                  <c:v>42572</c:v>
                </c:pt>
                <c:pt idx="121">
                  <c:v>42573</c:v>
                </c:pt>
                <c:pt idx="122">
                  <c:v>42576</c:v>
                </c:pt>
                <c:pt idx="123">
                  <c:v>42577</c:v>
                </c:pt>
                <c:pt idx="124">
                  <c:v>42578</c:v>
                </c:pt>
                <c:pt idx="125">
                  <c:v>42579</c:v>
                </c:pt>
                <c:pt idx="126">
                  <c:v>42580</c:v>
                </c:pt>
                <c:pt idx="127">
                  <c:v>42583</c:v>
                </c:pt>
                <c:pt idx="128">
                  <c:v>42584</c:v>
                </c:pt>
                <c:pt idx="129">
                  <c:v>42585</c:v>
                </c:pt>
                <c:pt idx="130">
                  <c:v>42586</c:v>
                </c:pt>
                <c:pt idx="131">
                  <c:v>42587</c:v>
                </c:pt>
                <c:pt idx="132">
                  <c:v>42590</c:v>
                </c:pt>
                <c:pt idx="133">
                  <c:v>42591</c:v>
                </c:pt>
                <c:pt idx="134">
                  <c:v>42592</c:v>
                </c:pt>
                <c:pt idx="135">
                  <c:v>42593</c:v>
                </c:pt>
                <c:pt idx="136">
                  <c:v>42594</c:v>
                </c:pt>
                <c:pt idx="137">
                  <c:v>42597</c:v>
                </c:pt>
                <c:pt idx="138">
                  <c:v>42598</c:v>
                </c:pt>
                <c:pt idx="139">
                  <c:v>42599</c:v>
                </c:pt>
                <c:pt idx="140">
                  <c:v>42600</c:v>
                </c:pt>
                <c:pt idx="141">
                  <c:v>42601</c:v>
                </c:pt>
                <c:pt idx="142">
                  <c:v>42604</c:v>
                </c:pt>
                <c:pt idx="143">
                  <c:v>42605</c:v>
                </c:pt>
                <c:pt idx="144">
                  <c:v>42606</c:v>
                </c:pt>
                <c:pt idx="145">
                  <c:v>42607</c:v>
                </c:pt>
                <c:pt idx="146">
                  <c:v>42608</c:v>
                </c:pt>
                <c:pt idx="147">
                  <c:v>42611</c:v>
                </c:pt>
                <c:pt idx="148">
                  <c:v>42612</c:v>
                </c:pt>
                <c:pt idx="149">
                  <c:v>42613</c:v>
                </c:pt>
                <c:pt idx="150">
                  <c:v>42614</c:v>
                </c:pt>
                <c:pt idx="151">
                  <c:v>42615</c:v>
                </c:pt>
                <c:pt idx="152">
                  <c:v>42618</c:v>
                </c:pt>
                <c:pt idx="153">
                  <c:v>42619</c:v>
                </c:pt>
                <c:pt idx="154">
                  <c:v>42620</c:v>
                </c:pt>
                <c:pt idx="155">
                  <c:v>42621</c:v>
                </c:pt>
                <c:pt idx="156">
                  <c:v>42622</c:v>
                </c:pt>
                <c:pt idx="157">
                  <c:v>42625</c:v>
                </c:pt>
                <c:pt idx="158">
                  <c:v>42626</c:v>
                </c:pt>
                <c:pt idx="159">
                  <c:v>42627</c:v>
                </c:pt>
                <c:pt idx="160">
                  <c:v>42628</c:v>
                </c:pt>
                <c:pt idx="161">
                  <c:v>42629</c:v>
                </c:pt>
                <c:pt idx="162">
                  <c:v>42632</c:v>
                </c:pt>
                <c:pt idx="163">
                  <c:v>42633</c:v>
                </c:pt>
                <c:pt idx="164">
                  <c:v>42634</c:v>
                </c:pt>
                <c:pt idx="165">
                  <c:v>42635</c:v>
                </c:pt>
                <c:pt idx="166">
                  <c:v>42636</c:v>
                </c:pt>
                <c:pt idx="167">
                  <c:v>42639</c:v>
                </c:pt>
                <c:pt idx="168">
                  <c:v>42640</c:v>
                </c:pt>
                <c:pt idx="169">
                  <c:v>42641</c:v>
                </c:pt>
                <c:pt idx="170">
                  <c:v>42642</c:v>
                </c:pt>
                <c:pt idx="171">
                  <c:v>42643</c:v>
                </c:pt>
                <c:pt idx="172">
                  <c:v>42646</c:v>
                </c:pt>
                <c:pt idx="173">
                  <c:v>42647</c:v>
                </c:pt>
                <c:pt idx="174">
                  <c:v>42648</c:v>
                </c:pt>
                <c:pt idx="175">
                  <c:v>42649</c:v>
                </c:pt>
                <c:pt idx="176">
                  <c:v>42650</c:v>
                </c:pt>
                <c:pt idx="177">
                  <c:v>42653</c:v>
                </c:pt>
                <c:pt idx="178">
                  <c:v>42654</c:v>
                </c:pt>
                <c:pt idx="179">
                  <c:v>42655</c:v>
                </c:pt>
                <c:pt idx="180">
                  <c:v>42656</c:v>
                </c:pt>
                <c:pt idx="181">
                  <c:v>42657</c:v>
                </c:pt>
                <c:pt idx="182">
                  <c:v>42660</c:v>
                </c:pt>
                <c:pt idx="183">
                  <c:v>42661</c:v>
                </c:pt>
                <c:pt idx="184">
                  <c:v>42662</c:v>
                </c:pt>
                <c:pt idx="185">
                  <c:v>42663</c:v>
                </c:pt>
                <c:pt idx="186">
                  <c:v>42664</c:v>
                </c:pt>
                <c:pt idx="187">
                  <c:v>42667</c:v>
                </c:pt>
                <c:pt idx="188">
                  <c:v>42668</c:v>
                </c:pt>
                <c:pt idx="189">
                  <c:v>42669</c:v>
                </c:pt>
                <c:pt idx="190">
                  <c:v>42670</c:v>
                </c:pt>
                <c:pt idx="191">
                  <c:v>42671</c:v>
                </c:pt>
                <c:pt idx="192">
                  <c:v>42674</c:v>
                </c:pt>
                <c:pt idx="193">
                  <c:v>42675</c:v>
                </c:pt>
                <c:pt idx="194">
                  <c:v>42676</c:v>
                </c:pt>
                <c:pt idx="195">
                  <c:v>42677</c:v>
                </c:pt>
                <c:pt idx="196">
                  <c:v>42678</c:v>
                </c:pt>
                <c:pt idx="197">
                  <c:v>42681</c:v>
                </c:pt>
                <c:pt idx="198">
                  <c:v>42682</c:v>
                </c:pt>
                <c:pt idx="199">
                  <c:v>42683</c:v>
                </c:pt>
                <c:pt idx="200">
                  <c:v>42684</c:v>
                </c:pt>
                <c:pt idx="201">
                  <c:v>42685</c:v>
                </c:pt>
                <c:pt idx="202">
                  <c:v>42688</c:v>
                </c:pt>
                <c:pt idx="203">
                  <c:v>42689</c:v>
                </c:pt>
                <c:pt idx="204">
                  <c:v>42690</c:v>
                </c:pt>
                <c:pt idx="205">
                  <c:v>42691</c:v>
                </c:pt>
                <c:pt idx="206">
                  <c:v>42692</c:v>
                </c:pt>
                <c:pt idx="207">
                  <c:v>42695</c:v>
                </c:pt>
                <c:pt idx="208">
                  <c:v>42696</c:v>
                </c:pt>
                <c:pt idx="209">
                  <c:v>42697</c:v>
                </c:pt>
                <c:pt idx="210">
                  <c:v>42698</c:v>
                </c:pt>
                <c:pt idx="211">
                  <c:v>42699</c:v>
                </c:pt>
                <c:pt idx="212">
                  <c:v>42702</c:v>
                </c:pt>
                <c:pt idx="213">
                  <c:v>42703</c:v>
                </c:pt>
                <c:pt idx="214">
                  <c:v>42704</c:v>
                </c:pt>
                <c:pt idx="215">
                  <c:v>42705</c:v>
                </c:pt>
                <c:pt idx="216">
                  <c:v>42706</c:v>
                </c:pt>
                <c:pt idx="217">
                  <c:v>42709</c:v>
                </c:pt>
                <c:pt idx="218">
                  <c:v>42710</c:v>
                </c:pt>
                <c:pt idx="219">
                  <c:v>42711</c:v>
                </c:pt>
                <c:pt idx="220">
                  <c:v>42712</c:v>
                </c:pt>
                <c:pt idx="221">
                  <c:v>42713</c:v>
                </c:pt>
                <c:pt idx="222">
                  <c:v>42716</c:v>
                </c:pt>
                <c:pt idx="223">
                  <c:v>42717</c:v>
                </c:pt>
                <c:pt idx="224">
                  <c:v>42718</c:v>
                </c:pt>
                <c:pt idx="225">
                  <c:v>42719</c:v>
                </c:pt>
                <c:pt idx="226">
                  <c:v>42720</c:v>
                </c:pt>
                <c:pt idx="227">
                  <c:v>42723</c:v>
                </c:pt>
                <c:pt idx="228">
                  <c:v>42724</c:v>
                </c:pt>
                <c:pt idx="229">
                  <c:v>42725</c:v>
                </c:pt>
                <c:pt idx="230">
                  <c:v>42726</c:v>
                </c:pt>
                <c:pt idx="231">
                  <c:v>42727</c:v>
                </c:pt>
                <c:pt idx="232">
                  <c:v>42731</c:v>
                </c:pt>
                <c:pt idx="233">
                  <c:v>42732</c:v>
                </c:pt>
                <c:pt idx="234">
                  <c:v>42733</c:v>
                </c:pt>
                <c:pt idx="235">
                  <c:v>42734</c:v>
                </c:pt>
                <c:pt idx="236">
                  <c:v>42737</c:v>
                </c:pt>
                <c:pt idx="237">
                  <c:v>42738</c:v>
                </c:pt>
                <c:pt idx="238">
                  <c:v>42739</c:v>
                </c:pt>
                <c:pt idx="239">
                  <c:v>42740</c:v>
                </c:pt>
                <c:pt idx="240">
                  <c:v>42741</c:v>
                </c:pt>
                <c:pt idx="241">
                  <c:v>42744</c:v>
                </c:pt>
                <c:pt idx="242">
                  <c:v>42745</c:v>
                </c:pt>
                <c:pt idx="243">
                  <c:v>42746</c:v>
                </c:pt>
                <c:pt idx="244">
                  <c:v>42747</c:v>
                </c:pt>
                <c:pt idx="245">
                  <c:v>42748</c:v>
                </c:pt>
                <c:pt idx="246">
                  <c:v>42751</c:v>
                </c:pt>
                <c:pt idx="247">
                  <c:v>42752</c:v>
                </c:pt>
                <c:pt idx="248">
                  <c:v>42753</c:v>
                </c:pt>
                <c:pt idx="249">
                  <c:v>42754</c:v>
                </c:pt>
                <c:pt idx="250">
                  <c:v>42755</c:v>
                </c:pt>
                <c:pt idx="251">
                  <c:v>42758</c:v>
                </c:pt>
                <c:pt idx="252">
                  <c:v>42759</c:v>
                </c:pt>
                <c:pt idx="253">
                  <c:v>42760</c:v>
                </c:pt>
                <c:pt idx="254">
                  <c:v>42761</c:v>
                </c:pt>
                <c:pt idx="255">
                  <c:v>42762</c:v>
                </c:pt>
                <c:pt idx="256">
                  <c:v>42765</c:v>
                </c:pt>
                <c:pt idx="257">
                  <c:v>42766</c:v>
                </c:pt>
                <c:pt idx="258">
                  <c:v>42767</c:v>
                </c:pt>
                <c:pt idx="259">
                  <c:v>42768</c:v>
                </c:pt>
                <c:pt idx="260">
                  <c:v>42769</c:v>
                </c:pt>
                <c:pt idx="261">
                  <c:v>42772</c:v>
                </c:pt>
                <c:pt idx="262">
                  <c:v>42773</c:v>
                </c:pt>
                <c:pt idx="263">
                  <c:v>42774</c:v>
                </c:pt>
                <c:pt idx="264">
                  <c:v>42775</c:v>
                </c:pt>
                <c:pt idx="265">
                  <c:v>42776</c:v>
                </c:pt>
                <c:pt idx="266">
                  <c:v>42779</c:v>
                </c:pt>
                <c:pt idx="267">
                  <c:v>42780</c:v>
                </c:pt>
                <c:pt idx="268">
                  <c:v>42781</c:v>
                </c:pt>
                <c:pt idx="269">
                  <c:v>42782</c:v>
                </c:pt>
                <c:pt idx="270">
                  <c:v>42783</c:v>
                </c:pt>
                <c:pt idx="271">
                  <c:v>42786</c:v>
                </c:pt>
                <c:pt idx="272">
                  <c:v>42787</c:v>
                </c:pt>
                <c:pt idx="273">
                  <c:v>42788</c:v>
                </c:pt>
                <c:pt idx="274">
                  <c:v>42789</c:v>
                </c:pt>
                <c:pt idx="275">
                  <c:v>42790</c:v>
                </c:pt>
                <c:pt idx="276">
                  <c:v>42793</c:v>
                </c:pt>
                <c:pt idx="277">
                  <c:v>42794</c:v>
                </c:pt>
                <c:pt idx="278">
                  <c:v>42795</c:v>
                </c:pt>
                <c:pt idx="279">
                  <c:v>42796</c:v>
                </c:pt>
                <c:pt idx="280">
                  <c:v>42797</c:v>
                </c:pt>
                <c:pt idx="281">
                  <c:v>42800</c:v>
                </c:pt>
                <c:pt idx="282">
                  <c:v>42801</c:v>
                </c:pt>
                <c:pt idx="283">
                  <c:v>42802</c:v>
                </c:pt>
                <c:pt idx="284">
                  <c:v>42803</c:v>
                </c:pt>
                <c:pt idx="285">
                  <c:v>42804</c:v>
                </c:pt>
                <c:pt idx="286">
                  <c:v>42807</c:v>
                </c:pt>
                <c:pt idx="287">
                  <c:v>42808</c:v>
                </c:pt>
                <c:pt idx="288">
                  <c:v>42809</c:v>
                </c:pt>
                <c:pt idx="289">
                  <c:v>42810</c:v>
                </c:pt>
                <c:pt idx="290">
                  <c:v>42811</c:v>
                </c:pt>
                <c:pt idx="291">
                  <c:v>42814</c:v>
                </c:pt>
                <c:pt idx="292">
                  <c:v>42815</c:v>
                </c:pt>
                <c:pt idx="293">
                  <c:v>42816</c:v>
                </c:pt>
                <c:pt idx="294">
                  <c:v>42817</c:v>
                </c:pt>
                <c:pt idx="295">
                  <c:v>42818</c:v>
                </c:pt>
                <c:pt idx="296">
                  <c:v>42821</c:v>
                </c:pt>
                <c:pt idx="297">
                  <c:v>42822</c:v>
                </c:pt>
                <c:pt idx="298">
                  <c:v>42823</c:v>
                </c:pt>
                <c:pt idx="299">
                  <c:v>42824</c:v>
                </c:pt>
                <c:pt idx="300">
                  <c:v>42825</c:v>
                </c:pt>
                <c:pt idx="301">
                  <c:v>42828</c:v>
                </c:pt>
                <c:pt idx="302">
                  <c:v>42829</c:v>
                </c:pt>
                <c:pt idx="303">
                  <c:v>42830</c:v>
                </c:pt>
                <c:pt idx="304">
                  <c:v>42831</c:v>
                </c:pt>
                <c:pt idx="305">
                  <c:v>42832</c:v>
                </c:pt>
                <c:pt idx="306">
                  <c:v>42835</c:v>
                </c:pt>
                <c:pt idx="307">
                  <c:v>42836</c:v>
                </c:pt>
                <c:pt idx="308">
                  <c:v>42837</c:v>
                </c:pt>
                <c:pt idx="309">
                  <c:v>42838</c:v>
                </c:pt>
                <c:pt idx="310">
                  <c:v>42843</c:v>
                </c:pt>
                <c:pt idx="311">
                  <c:v>42844</c:v>
                </c:pt>
                <c:pt idx="312">
                  <c:v>42845</c:v>
                </c:pt>
                <c:pt idx="313">
                  <c:v>42846</c:v>
                </c:pt>
                <c:pt idx="314">
                  <c:v>42849</c:v>
                </c:pt>
                <c:pt idx="315">
                  <c:v>42850</c:v>
                </c:pt>
                <c:pt idx="316">
                  <c:v>42851</c:v>
                </c:pt>
                <c:pt idx="317">
                  <c:v>42852</c:v>
                </c:pt>
                <c:pt idx="318">
                  <c:v>42853</c:v>
                </c:pt>
                <c:pt idx="319">
                  <c:v>42857</c:v>
                </c:pt>
                <c:pt idx="320">
                  <c:v>42858</c:v>
                </c:pt>
                <c:pt idx="321">
                  <c:v>42859</c:v>
                </c:pt>
                <c:pt idx="322">
                  <c:v>42860</c:v>
                </c:pt>
                <c:pt idx="323">
                  <c:v>42863</c:v>
                </c:pt>
                <c:pt idx="324">
                  <c:v>42864</c:v>
                </c:pt>
                <c:pt idx="325">
                  <c:v>42865</c:v>
                </c:pt>
                <c:pt idx="326">
                  <c:v>42866</c:v>
                </c:pt>
                <c:pt idx="327">
                  <c:v>42867</c:v>
                </c:pt>
                <c:pt idx="328">
                  <c:v>42870</c:v>
                </c:pt>
                <c:pt idx="329">
                  <c:v>42871</c:v>
                </c:pt>
                <c:pt idx="330">
                  <c:v>42872</c:v>
                </c:pt>
                <c:pt idx="331">
                  <c:v>42873</c:v>
                </c:pt>
                <c:pt idx="332">
                  <c:v>42874</c:v>
                </c:pt>
                <c:pt idx="333">
                  <c:v>42877</c:v>
                </c:pt>
                <c:pt idx="334">
                  <c:v>42878</c:v>
                </c:pt>
                <c:pt idx="335">
                  <c:v>42879</c:v>
                </c:pt>
                <c:pt idx="336">
                  <c:v>42880</c:v>
                </c:pt>
                <c:pt idx="337">
                  <c:v>42881</c:v>
                </c:pt>
                <c:pt idx="338">
                  <c:v>42884</c:v>
                </c:pt>
                <c:pt idx="339">
                  <c:v>42885</c:v>
                </c:pt>
                <c:pt idx="340">
                  <c:v>42886</c:v>
                </c:pt>
                <c:pt idx="341">
                  <c:v>42887</c:v>
                </c:pt>
                <c:pt idx="342">
                  <c:v>42888</c:v>
                </c:pt>
                <c:pt idx="343">
                  <c:v>42891</c:v>
                </c:pt>
                <c:pt idx="344">
                  <c:v>42892</c:v>
                </c:pt>
                <c:pt idx="345">
                  <c:v>42893</c:v>
                </c:pt>
                <c:pt idx="346">
                  <c:v>42894</c:v>
                </c:pt>
                <c:pt idx="347">
                  <c:v>42895</c:v>
                </c:pt>
                <c:pt idx="348">
                  <c:v>42898</c:v>
                </c:pt>
                <c:pt idx="349">
                  <c:v>42899</c:v>
                </c:pt>
                <c:pt idx="350">
                  <c:v>42900</c:v>
                </c:pt>
                <c:pt idx="351">
                  <c:v>42901</c:v>
                </c:pt>
                <c:pt idx="352">
                  <c:v>42902</c:v>
                </c:pt>
                <c:pt idx="353">
                  <c:v>42905</c:v>
                </c:pt>
                <c:pt idx="354">
                  <c:v>42906</c:v>
                </c:pt>
                <c:pt idx="355">
                  <c:v>42907</c:v>
                </c:pt>
                <c:pt idx="356">
                  <c:v>42908</c:v>
                </c:pt>
                <c:pt idx="357">
                  <c:v>42909</c:v>
                </c:pt>
                <c:pt idx="358">
                  <c:v>42912</c:v>
                </c:pt>
                <c:pt idx="359">
                  <c:v>42913</c:v>
                </c:pt>
                <c:pt idx="360">
                  <c:v>42914</c:v>
                </c:pt>
                <c:pt idx="361">
                  <c:v>42915</c:v>
                </c:pt>
                <c:pt idx="362">
                  <c:v>42916</c:v>
                </c:pt>
                <c:pt idx="363">
                  <c:v>42919</c:v>
                </c:pt>
                <c:pt idx="364">
                  <c:v>42920</c:v>
                </c:pt>
                <c:pt idx="365">
                  <c:v>42921</c:v>
                </c:pt>
                <c:pt idx="366">
                  <c:v>42922</c:v>
                </c:pt>
                <c:pt idx="367">
                  <c:v>42923</c:v>
                </c:pt>
                <c:pt idx="368">
                  <c:v>42926</c:v>
                </c:pt>
                <c:pt idx="369">
                  <c:v>42927</c:v>
                </c:pt>
                <c:pt idx="370">
                  <c:v>42928</c:v>
                </c:pt>
                <c:pt idx="371">
                  <c:v>42929</c:v>
                </c:pt>
                <c:pt idx="372">
                  <c:v>42930</c:v>
                </c:pt>
                <c:pt idx="373">
                  <c:v>42933</c:v>
                </c:pt>
                <c:pt idx="374">
                  <c:v>42934</c:v>
                </c:pt>
                <c:pt idx="375">
                  <c:v>42935</c:v>
                </c:pt>
                <c:pt idx="376">
                  <c:v>42936</c:v>
                </c:pt>
                <c:pt idx="377">
                  <c:v>42937</c:v>
                </c:pt>
                <c:pt idx="378">
                  <c:v>42940</c:v>
                </c:pt>
                <c:pt idx="379">
                  <c:v>42941</c:v>
                </c:pt>
                <c:pt idx="380">
                  <c:v>42942</c:v>
                </c:pt>
                <c:pt idx="381">
                  <c:v>42943</c:v>
                </c:pt>
                <c:pt idx="382">
                  <c:v>42944</c:v>
                </c:pt>
                <c:pt idx="383">
                  <c:v>42947</c:v>
                </c:pt>
                <c:pt idx="384">
                  <c:v>42948</c:v>
                </c:pt>
                <c:pt idx="385">
                  <c:v>42949</c:v>
                </c:pt>
                <c:pt idx="386">
                  <c:v>42950</c:v>
                </c:pt>
                <c:pt idx="387">
                  <c:v>42951</c:v>
                </c:pt>
                <c:pt idx="388">
                  <c:v>42954</c:v>
                </c:pt>
                <c:pt idx="389">
                  <c:v>42955</c:v>
                </c:pt>
                <c:pt idx="390">
                  <c:v>42956</c:v>
                </c:pt>
                <c:pt idx="391">
                  <c:v>42957</c:v>
                </c:pt>
                <c:pt idx="392">
                  <c:v>42958</c:v>
                </c:pt>
                <c:pt idx="393">
                  <c:v>42961</c:v>
                </c:pt>
                <c:pt idx="394">
                  <c:v>42962</c:v>
                </c:pt>
                <c:pt idx="395">
                  <c:v>42963</c:v>
                </c:pt>
                <c:pt idx="396">
                  <c:v>42964</c:v>
                </c:pt>
                <c:pt idx="397">
                  <c:v>42965</c:v>
                </c:pt>
                <c:pt idx="398">
                  <c:v>42968</c:v>
                </c:pt>
                <c:pt idx="399">
                  <c:v>42969</c:v>
                </c:pt>
                <c:pt idx="400">
                  <c:v>42970</c:v>
                </c:pt>
                <c:pt idx="401">
                  <c:v>42971</c:v>
                </c:pt>
                <c:pt idx="402">
                  <c:v>42972</c:v>
                </c:pt>
                <c:pt idx="403">
                  <c:v>42975</c:v>
                </c:pt>
                <c:pt idx="404">
                  <c:v>42976</c:v>
                </c:pt>
                <c:pt idx="405">
                  <c:v>42977</c:v>
                </c:pt>
                <c:pt idx="406">
                  <c:v>42978</c:v>
                </c:pt>
                <c:pt idx="407">
                  <c:v>42979</c:v>
                </c:pt>
                <c:pt idx="408">
                  <c:v>42982</c:v>
                </c:pt>
                <c:pt idx="409">
                  <c:v>42983</c:v>
                </c:pt>
                <c:pt idx="410">
                  <c:v>42984</c:v>
                </c:pt>
                <c:pt idx="411">
                  <c:v>42985</c:v>
                </c:pt>
                <c:pt idx="412">
                  <c:v>42986</c:v>
                </c:pt>
                <c:pt idx="413">
                  <c:v>42989</c:v>
                </c:pt>
                <c:pt idx="414">
                  <c:v>42990</c:v>
                </c:pt>
                <c:pt idx="415">
                  <c:v>42991</c:v>
                </c:pt>
                <c:pt idx="416">
                  <c:v>42992</c:v>
                </c:pt>
                <c:pt idx="417">
                  <c:v>42993</c:v>
                </c:pt>
                <c:pt idx="418">
                  <c:v>42996</c:v>
                </c:pt>
                <c:pt idx="419">
                  <c:v>42997</c:v>
                </c:pt>
                <c:pt idx="420">
                  <c:v>42998</c:v>
                </c:pt>
                <c:pt idx="421">
                  <c:v>42999</c:v>
                </c:pt>
                <c:pt idx="422">
                  <c:v>43000</c:v>
                </c:pt>
                <c:pt idx="423">
                  <c:v>43003</c:v>
                </c:pt>
                <c:pt idx="424">
                  <c:v>43004</c:v>
                </c:pt>
                <c:pt idx="425">
                  <c:v>43005</c:v>
                </c:pt>
                <c:pt idx="426">
                  <c:v>43006</c:v>
                </c:pt>
                <c:pt idx="427">
                  <c:v>43007</c:v>
                </c:pt>
                <c:pt idx="428">
                  <c:v>43010</c:v>
                </c:pt>
                <c:pt idx="429">
                  <c:v>43011</c:v>
                </c:pt>
                <c:pt idx="430">
                  <c:v>43012</c:v>
                </c:pt>
                <c:pt idx="431">
                  <c:v>43013</c:v>
                </c:pt>
                <c:pt idx="432">
                  <c:v>43014</c:v>
                </c:pt>
                <c:pt idx="433">
                  <c:v>43017</c:v>
                </c:pt>
                <c:pt idx="434">
                  <c:v>43018</c:v>
                </c:pt>
                <c:pt idx="435">
                  <c:v>43019</c:v>
                </c:pt>
                <c:pt idx="436">
                  <c:v>43020</c:v>
                </c:pt>
                <c:pt idx="437">
                  <c:v>43021</c:v>
                </c:pt>
                <c:pt idx="438">
                  <c:v>43024</c:v>
                </c:pt>
                <c:pt idx="439">
                  <c:v>43025</c:v>
                </c:pt>
                <c:pt idx="440">
                  <c:v>43026</c:v>
                </c:pt>
                <c:pt idx="441">
                  <c:v>43027</c:v>
                </c:pt>
                <c:pt idx="442">
                  <c:v>43028</c:v>
                </c:pt>
                <c:pt idx="443">
                  <c:v>43031</c:v>
                </c:pt>
                <c:pt idx="444">
                  <c:v>43032</c:v>
                </c:pt>
                <c:pt idx="445">
                  <c:v>43033</c:v>
                </c:pt>
                <c:pt idx="446">
                  <c:v>43034</c:v>
                </c:pt>
                <c:pt idx="447">
                  <c:v>43035</c:v>
                </c:pt>
                <c:pt idx="448">
                  <c:v>43038</c:v>
                </c:pt>
                <c:pt idx="449">
                  <c:v>43039</c:v>
                </c:pt>
                <c:pt idx="450">
                  <c:v>43040</c:v>
                </c:pt>
                <c:pt idx="451">
                  <c:v>43041</c:v>
                </c:pt>
                <c:pt idx="452">
                  <c:v>43042</c:v>
                </c:pt>
                <c:pt idx="453">
                  <c:v>43045</c:v>
                </c:pt>
                <c:pt idx="454">
                  <c:v>43046</c:v>
                </c:pt>
                <c:pt idx="455">
                  <c:v>43047</c:v>
                </c:pt>
                <c:pt idx="456">
                  <c:v>43048</c:v>
                </c:pt>
                <c:pt idx="457">
                  <c:v>43049</c:v>
                </c:pt>
                <c:pt idx="458">
                  <c:v>43052</c:v>
                </c:pt>
                <c:pt idx="459">
                  <c:v>43053</c:v>
                </c:pt>
                <c:pt idx="460">
                  <c:v>43054</c:v>
                </c:pt>
                <c:pt idx="461">
                  <c:v>43055</c:v>
                </c:pt>
                <c:pt idx="462">
                  <c:v>43056</c:v>
                </c:pt>
                <c:pt idx="463">
                  <c:v>43059</c:v>
                </c:pt>
                <c:pt idx="464">
                  <c:v>43060</c:v>
                </c:pt>
                <c:pt idx="465">
                  <c:v>43061</c:v>
                </c:pt>
                <c:pt idx="466">
                  <c:v>43062</c:v>
                </c:pt>
                <c:pt idx="467">
                  <c:v>43063</c:v>
                </c:pt>
                <c:pt idx="468">
                  <c:v>43066</c:v>
                </c:pt>
                <c:pt idx="469">
                  <c:v>43067</c:v>
                </c:pt>
                <c:pt idx="470">
                  <c:v>43068</c:v>
                </c:pt>
                <c:pt idx="471">
                  <c:v>43069</c:v>
                </c:pt>
                <c:pt idx="472">
                  <c:v>43070</c:v>
                </c:pt>
                <c:pt idx="473">
                  <c:v>43073</c:v>
                </c:pt>
                <c:pt idx="474">
                  <c:v>43074</c:v>
                </c:pt>
                <c:pt idx="475">
                  <c:v>43075</c:v>
                </c:pt>
                <c:pt idx="476">
                  <c:v>43076</c:v>
                </c:pt>
                <c:pt idx="477">
                  <c:v>43077</c:v>
                </c:pt>
                <c:pt idx="478">
                  <c:v>43080</c:v>
                </c:pt>
                <c:pt idx="479">
                  <c:v>43081</c:v>
                </c:pt>
                <c:pt idx="480">
                  <c:v>43082</c:v>
                </c:pt>
                <c:pt idx="481">
                  <c:v>43083</c:v>
                </c:pt>
                <c:pt idx="482">
                  <c:v>43084</c:v>
                </c:pt>
                <c:pt idx="483">
                  <c:v>43087</c:v>
                </c:pt>
                <c:pt idx="484">
                  <c:v>43088</c:v>
                </c:pt>
                <c:pt idx="485">
                  <c:v>43089</c:v>
                </c:pt>
                <c:pt idx="486">
                  <c:v>43090</c:v>
                </c:pt>
                <c:pt idx="487">
                  <c:v>43091</c:v>
                </c:pt>
                <c:pt idx="488">
                  <c:v>43096</c:v>
                </c:pt>
                <c:pt idx="489">
                  <c:v>43097</c:v>
                </c:pt>
                <c:pt idx="490">
                  <c:v>43098</c:v>
                </c:pt>
                <c:pt idx="491">
                  <c:v>43102</c:v>
                </c:pt>
                <c:pt idx="492">
                  <c:v>43103</c:v>
                </c:pt>
                <c:pt idx="493">
                  <c:v>43104</c:v>
                </c:pt>
                <c:pt idx="494">
                  <c:v>43105</c:v>
                </c:pt>
                <c:pt idx="495">
                  <c:v>43108</c:v>
                </c:pt>
                <c:pt idx="496">
                  <c:v>43109</c:v>
                </c:pt>
                <c:pt idx="497">
                  <c:v>43110</c:v>
                </c:pt>
                <c:pt idx="498">
                  <c:v>43111</c:v>
                </c:pt>
                <c:pt idx="499">
                  <c:v>43112</c:v>
                </c:pt>
                <c:pt idx="500">
                  <c:v>43115</c:v>
                </c:pt>
                <c:pt idx="501">
                  <c:v>43116</c:v>
                </c:pt>
                <c:pt idx="502">
                  <c:v>43117</c:v>
                </c:pt>
                <c:pt idx="503">
                  <c:v>43118</c:v>
                </c:pt>
                <c:pt idx="504">
                  <c:v>43119</c:v>
                </c:pt>
                <c:pt idx="505">
                  <c:v>43122</c:v>
                </c:pt>
                <c:pt idx="506">
                  <c:v>43123</c:v>
                </c:pt>
                <c:pt idx="507">
                  <c:v>43124</c:v>
                </c:pt>
                <c:pt idx="508">
                  <c:v>43125</c:v>
                </c:pt>
                <c:pt idx="509">
                  <c:v>43126</c:v>
                </c:pt>
                <c:pt idx="510">
                  <c:v>43129</c:v>
                </c:pt>
                <c:pt idx="511">
                  <c:v>43130</c:v>
                </c:pt>
                <c:pt idx="512">
                  <c:v>43131</c:v>
                </c:pt>
                <c:pt idx="513">
                  <c:v>43132</c:v>
                </c:pt>
                <c:pt idx="514">
                  <c:v>43133</c:v>
                </c:pt>
                <c:pt idx="515">
                  <c:v>43136</c:v>
                </c:pt>
                <c:pt idx="516">
                  <c:v>43137</c:v>
                </c:pt>
                <c:pt idx="517">
                  <c:v>43138</c:v>
                </c:pt>
                <c:pt idx="518">
                  <c:v>43145</c:v>
                </c:pt>
                <c:pt idx="519">
                  <c:v>43152</c:v>
                </c:pt>
                <c:pt idx="520">
                  <c:v>43159</c:v>
                </c:pt>
                <c:pt idx="521">
                  <c:v>43166</c:v>
                </c:pt>
                <c:pt idx="522">
                  <c:v>43173</c:v>
                </c:pt>
                <c:pt idx="523">
                  <c:v>43180</c:v>
                </c:pt>
                <c:pt idx="524">
                  <c:v>43187</c:v>
                </c:pt>
                <c:pt idx="525">
                  <c:v>43195</c:v>
                </c:pt>
                <c:pt idx="526">
                  <c:v>43202</c:v>
                </c:pt>
                <c:pt idx="527">
                  <c:v>43209</c:v>
                </c:pt>
                <c:pt idx="528">
                  <c:v>43216</c:v>
                </c:pt>
                <c:pt idx="529">
                  <c:v>43224</c:v>
                </c:pt>
                <c:pt idx="530">
                  <c:v>43231</c:v>
                </c:pt>
                <c:pt idx="531">
                  <c:v>43238</c:v>
                </c:pt>
                <c:pt idx="532">
                  <c:v>43245</c:v>
                </c:pt>
                <c:pt idx="533">
                  <c:v>43252</c:v>
                </c:pt>
                <c:pt idx="534">
                  <c:v>43259</c:v>
                </c:pt>
                <c:pt idx="535">
                  <c:v>43266</c:v>
                </c:pt>
                <c:pt idx="536">
                  <c:v>43273</c:v>
                </c:pt>
                <c:pt idx="537">
                  <c:v>43280</c:v>
                </c:pt>
                <c:pt idx="538">
                  <c:v>43287</c:v>
                </c:pt>
                <c:pt idx="539">
                  <c:v>43294</c:v>
                </c:pt>
                <c:pt idx="540">
                  <c:v>43301</c:v>
                </c:pt>
                <c:pt idx="541">
                  <c:v>43308</c:v>
                </c:pt>
                <c:pt idx="542">
                  <c:v>43315</c:v>
                </c:pt>
                <c:pt idx="543">
                  <c:v>43322</c:v>
                </c:pt>
                <c:pt idx="544">
                  <c:v>43329</c:v>
                </c:pt>
                <c:pt idx="545">
                  <c:v>43336</c:v>
                </c:pt>
                <c:pt idx="546">
                  <c:v>43343</c:v>
                </c:pt>
                <c:pt idx="547">
                  <c:v>43350</c:v>
                </c:pt>
                <c:pt idx="548">
                  <c:v>43357</c:v>
                </c:pt>
                <c:pt idx="549">
                  <c:v>43364</c:v>
                </c:pt>
                <c:pt idx="550">
                  <c:v>43371</c:v>
                </c:pt>
                <c:pt idx="551">
                  <c:v>43378</c:v>
                </c:pt>
                <c:pt idx="552">
                  <c:v>43385</c:v>
                </c:pt>
                <c:pt idx="553">
                  <c:v>43392</c:v>
                </c:pt>
                <c:pt idx="554">
                  <c:v>43399</c:v>
                </c:pt>
                <c:pt idx="555">
                  <c:v>43406</c:v>
                </c:pt>
                <c:pt idx="556">
                  <c:v>43413</c:v>
                </c:pt>
                <c:pt idx="557">
                  <c:v>43420</c:v>
                </c:pt>
                <c:pt idx="558">
                  <c:v>43427</c:v>
                </c:pt>
                <c:pt idx="559">
                  <c:v>43434</c:v>
                </c:pt>
                <c:pt idx="560">
                  <c:v>43441</c:v>
                </c:pt>
                <c:pt idx="561">
                  <c:v>43448</c:v>
                </c:pt>
                <c:pt idx="562">
                  <c:v>43455</c:v>
                </c:pt>
                <c:pt idx="563">
                  <c:v>43465</c:v>
                </c:pt>
                <c:pt idx="564">
                  <c:v>43472</c:v>
                </c:pt>
                <c:pt idx="565">
                  <c:v>43479</c:v>
                </c:pt>
                <c:pt idx="566">
                  <c:v>43486</c:v>
                </c:pt>
                <c:pt idx="567">
                  <c:v>43493</c:v>
                </c:pt>
                <c:pt idx="568">
                  <c:v>43500</c:v>
                </c:pt>
                <c:pt idx="569">
                  <c:v>43507</c:v>
                </c:pt>
                <c:pt idx="570">
                  <c:v>43514</c:v>
                </c:pt>
                <c:pt idx="571">
                  <c:v>43521</c:v>
                </c:pt>
                <c:pt idx="572">
                  <c:v>43528</c:v>
                </c:pt>
                <c:pt idx="573">
                  <c:v>43535</c:v>
                </c:pt>
                <c:pt idx="574">
                  <c:v>43542</c:v>
                </c:pt>
                <c:pt idx="575">
                  <c:v>43549</c:v>
                </c:pt>
                <c:pt idx="576">
                  <c:v>43556</c:v>
                </c:pt>
                <c:pt idx="577">
                  <c:v>43563</c:v>
                </c:pt>
                <c:pt idx="578">
                  <c:v>43570</c:v>
                </c:pt>
                <c:pt idx="579">
                  <c:v>43579</c:v>
                </c:pt>
                <c:pt idx="580">
                  <c:v>43584</c:v>
                </c:pt>
                <c:pt idx="581">
                  <c:v>43591</c:v>
                </c:pt>
                <c:pt idx="582">
                  <c:v>43598</c:v>
                </c:pt>
                <c:pt idx="583">
                  <c:v>43605</c:v>
                </c:pt>
                <c:pt idx="584">
                  <c:v>43612</c:v>
                </c:pt>
                <c:pt idx="585">
                  <c:v>43619</c:v>
                </c:pt>
                <c:pt idx="586">
                  <c:v>43626</c:v>
                </c:pt>
                <c:pt idx="587">
                  <c:v>43633</c:v>
                </c:pt>
                <c:pt idx="588">
                  <c:v>43640</c:v>
                </c:pt>
                <c:pt idx="589">
                  <c:v>43647</c:v>
                </c:pt>
                <c:pt idx="590">
                  <c:v>43654</c:v>
                </c:pt>
                <c:pt idx="591">
                  <c:v>43661</c:v>
                </c:pt>
                <c:pt idx="592">
                  <c:v>43668</c:v>
                </c:pt>
                <c:pt idx="593">
                  <c:v>43675</c:v>
                </c:pt>
                <c:pt idx="594">
                  <c:v>43682</c:v>
                </c:pt>
                <c:pt idx="595">
                  <c:v>43689</c:v>
                </c:pt>
                <c:pt idx="596">
                  <c:v>43696</c:v>
                </c:pt>
                <c:pt idx="597">
                  <c:v>43703</c:v>
                </c:pt>
                <c:pt idx="598">
                  <c:v>43710</c:v>
                </c:pt>
                <c:pt idx="599">
                  <c:v>43717</c:v>
                </c:pt>
                <c:pt idx="600">
                  <c:v>43724</c:v>
                </c:pt>
                <c:pt idx="601">
                  <c:v>43731</c:v>
                </c:pt>
                <c:pt idx="602">
                  <c:v>43738</c:v>
                </c:pt>
                <c:pt idx="603">
                  <c:v>43745</c:v>
                </c:pt>
                <c:pt idx="604">
                  <c:v>43752</c:v>
                </c:pt>
                <c:pt idx="605">
                  <c:v>43759</c:v>
                </c:pt>
                <c:pt idx="606">
                  <c:v>43766</c:v>
                </c:pt>
                <c:pt idx="607">
                  <c:v>43773</c:v>
                </c:pt>
                <c:pt idx="608">
                  <c:v>43780</c:v>
                </c:pt>
                <c:pt idx="609">
                  <c:v>43787</c:v>
                </c:pt>
                <c:pt idx="610">
                  <c:v>43794</c:v>
                </c:pt>
                <c:pt idx="611">
                  <c:v>43801</c:v>
                </c:pt>
                <c:pt idx="612">
                  <c:v>43808</c:v>
                </c:pt>
                <c:pt idx="613">
                  <c:v>43815</c:v>
                </c:pt>
                <c:pt idx="614">
                  <c:v>43822</c:v>
                </c:pt>
                <c:pt idx="615">
                  <c:v>43830</c:v>
                </c:pt>
                <c:pt idx="616">
                  <c:v>43837</c:v>
                </c:pt>
                <c:pt idx="617">
                  <c:v>43844</c:v>
                </c:pt>
                <c:pt idx="618">
                  <c:v>43851</c:v>
                </c:pt>
                <c:pt idx="619">
                  <c:v>43858</c:v>
                </c:pt>
                <c:pt idx="620">
                  <c:v>43865</c:v>
                </c:pt>
                <c:pt idx="621">
                  <c:v>43872</c:v>
                </c:pt>
                <c:pt idx="622">
                  <c:v>43879</c:v>
                </c:pt>
                <c:pt idx="623">
                  <c:v>43886</c:v>
                </c:pt>
                <c:pt idx="624">
                  <c:v>43893</c:v>
                </c:pt>
                <c:pt idx="625">
                  <c:v>43900</c:v>
                </c:pt>
                <c:pt idx="626">
                  <c:v>43907</c:v>
                </c:pt>
                <c:pt idx="627">
                  <c:v>43914</c:v>
                </c:pt>
                <c:pt idx="628">
                  <c:v>43921</c:v>
                </c:pt>
                <c:pt idx="629">
                  <c:v>43928</c:v>
                </c:pt>
                <c:pt idx="630">
                  <c:v>43937</c:v>
                </c:pt>
                <c:pt idx="631">
                  <c:v>43944</c:v>
                </c:pt>
                <c:pt idx="632">
                  <c:v>43951</c:v>
                </c:pt>
                <c:pt idx="633">
                  <c:v>43958</c:v>
                </c:pt>
                <c:pt idx="634">
                  <c:v>43965</c:v>
                </c:pt>
                <c:pt idx="635">
                  <c:v>43972</c:v>
                </c:pt>
                <c:pt idx="636">
                  <c:v>43979</c:v>
                </c:pt>
                <c:pt idx="637">
                  <c:v>43986</c:v>
                </c:pt>
                <c:pt idx="638">
                  <c:v>43993</c:v>
                </c:pt>
                <c:pt idx="639">
                  <c:v>44000</c:v>
                </c:pt>
                <c:pt idx="640">
                  <c:v>44007</c:v>
                </c:pt>
                <c:pt idx="641">
                  <c:v>44014</c:v>
                </c:pt>
                <c:pt idx="642">
                  <c:v>44021</c:v>
                </c:pt>
                <c:pt idx="643">
                  <c:v>44028</c:v>
                </c:pt>
                <c:pt idx="644">
                  <c:v>44035</c:v>
                </c:pt>
                <c:pt idx="645">
                  <c:v>44042</c:v>
                </c:pt>
                <c:pt idx="646">
                  <c:v>44049</c:v>
                </c:pt>
                <c:pt idx="647">
                  <c:v>44056</c:v>
                </c:pt>
                <c:pt idx="648">
                  <c:v>44063</c:v>
                </c:pt>
                <c:pt idx="649">
                  <c:v>44070</c:v>
                </c:pt>
                <c:pt idx="650">
                  <c:v>44077</c:v>
                </c:pt>
                <c:pt idx="651">
                  <c:v>44084</c:v>
                </c:pt>
                <c:pt idx="652">
                  <c:v>44091</c:v>
                </c:pt>
                <c:pt idx="653">
                  <c:v>44098</c:v>
                </c:pt>
                <c:pt idx="654">
                  <c:v>44105</c:v>
                </c:pt>
                <c:pt idx="655">
                  <c:v>44112</c:v>
                </c:pt>
                <c:pt idx="656">
                  <c:v>44119</c:v>
                </c:pt>
                <c:pt idx="657">
                  <c:v>44126</c:v>
                </c:pt>
                <c:pt idx="658">
                  <c:v>44133</c:v>
                </c:pt>
                <c:pt idx="659">
                  <c:v>44140</c:v>
                </c:pt>
                <c:pt idx="660">
                  <c:v>44147</c:v>
                </c:pt>
                <c:pt idx="661">
                  <c:v>44154</c:v>
                </c:pt>
                <c:pt idx="662">
                  <c:v>44161</c:v>
                </c:pt>
                <c:pt idx="663">
                  <c:v>44168</c:v>
                </c:pt>
                <c:pt idx="664">
                  <c:v>44175</c:v>
                </c:pt>
                <c:pt idx="665">
                  <c:v>44182</c:v>
                </c:pt>
                <c:pt idx="666">
                  <c:v>44189</c:v>
                </c:pt>
                <c:pt idx="667">
                  <c:v>44196</c:v>
                </c:pt>
                <c:pt idx="668">
                  <c:v>44203</c:v>
                </c:pt>
                <c:pt idx="669">
                  <c:v>44210</c:v>
                </c:pt>
                <c:pt idx="670">
                  <c:v>44217</c:v>
                </c:pt>
                <c:pt idx="671">
                  <c:v>44224</c:v>
                </c:pt>
                <c:pt idx="672">
                  <c:v>44231</c:v>
                </c:pt>
                <c:pt idx="673">
                  <c:v>44238</c:v>
                </c:pt>
                <c:pt idx="674">
                  <c:v>44245</c:v>
                </c:pt>
                <c:pt idx="675">
                  <c:v>44252</c:v>
                </c:pt>
                <c:pt idx="676">
                  <c:v>44259</c:v>
                </c:pt>
                <c:pt idx="677">
                  <c:v>44266</c:v>
                </c:pt>
                <c:pt idx="678">
                  <c:v>44273</c:v>
                </c:pt>
                <c:pt idx="679">
                  <c:v>44280</c:v>
                </c:pt>
                <c:pt idx="680">
                  <c:v>44287</c:v>
                </c:pt>
                <c:pt idx="681">
                  <c:v>44294</c:v>
                </c:pt>
                <c:pt idx="682">
                  <c:v>44301</c:v>
                </c:pt>
                <c:pt idx="683">
                  <c:v>44308</c:v>
                </c:pt>
                <c:pt idx="684">
                  <c:v>44315</c:v>
                </c:pt>
                <c:pt idx="685">
                  <c:v>44322</c:v>
                </c:pt>
                <c:pt idx="686">
                  <c:v>44329</c:v>
                </c:pt>
                <c:pt idx="687">
                  <c:v>44336</c:v>
                </c:pt>
                <c:pt idx="688">
                  <c:v>44343</c:v>
                </c:pt>
                <c:pt idx="689">
                  <c:v>44350</c:v>
                </c:pt>
                <c:pt idx="690">
                  <c:v>44357</c:v>
                </c:pt>
                <c:pt idx="691">
                  <c:v>44364</c:v>
                </c:pt>
                <c:pt idx="692">
                  <c:v>44371</c:v>
                </c:pt>
                <c:pt idx="693">
                  <c:v>44378</c:v>
                </c:pt>
                <c:pt idx="694">
                  <c:v>44385</c:v>
                </c:pt>
                <c:pt idx="695">
                  <c:v>44392</c:v>
                </c:pt>
                <c:pt idx="696">
                  <c:v>44399</c:v>
                </c:pt>
                <c:pt idx="697">
                  <c:v>44406</c:v>
                </c:pt>
                <c:pt idx="698">
                  <c:v>44413</c:v>
                </c:pt>
                <c:pt idx="699">
                  <c:v>44420</c:v>
                </c:pt>
                <c:pt idx="700">
                  <c:v>44427</c:v>
                </c:pt>
                <c:pt idx="701">
                  <c:v>44434</c:v>
                </c:pt>
                <c:pt idx="702">
                  <c:v>44441</c:v>
                </c:pt>
                <c:pt idx="703">
                  <c:v>44448</c:v>
                </c:pt>
                <c:pt idx="704">
                  <c:v>44455</c:v>
                </c:pt>
                <c:pt idx="705">
                  <c:v>44462</c:v>
                </c:pt>
                <c:pt idx="706">
                  <c:v>44469</c:v>
                </c:pt>
                <c:pt idx="707">
                  <c:v>44476</c:v>
                </c:pt>
                <c:pt idx="708">
                  <c:v>44483</c:v>
                </c:pt>
                <c:pt idx="709">
                  <c:v>44490</c:v>
                </c:pt>
                <c:pt idx="710">
                  <c:v>44497</c:v>
                </c:pt>
                <c:pt idx="711">
                  <c:v>44504</c:v>
                </c:pt>
                <c:pt idx="712">
                  <c:v>44511</c:v>
                </c:pt>
                <c:pt idx="713">
                  <c:v>44518</c:v>
                </c:pt>
                <c:pt idx="714">
                  <c:v>44525</c:v>
                </c:pt>
                <c:pt idx="715">
                  <c:v>44532</c:v>
                </c:pt>
                <c:pt idx="716">
                  <c:v>44539</c:v>
                </c:pt>
                <c:pt idx="717">
                  <c:v>44546</c:v>
                </c:pt>
                <c:pt idx="718">
                  <c:v>44553</c:v>
                </c:pt>
                <c:pt idx="719">
                  <c:v>44560</c:v>
                </c:pt>
                <c:pt idx="720">
                  <c:v>44567</c:v>
                </c:pt>
                <c:pt idx="721">
                  <c:v>44574</c:v>
                </c:pt>
                <c:pt idx="722">
                  <c:v>44581</c:v>
                </c:pt>
                <c:pt idx="723">
                  <c:v>44588</c:v>
                </c:pt>
                <c:pt idx="724">
                  <c:v>44595</c:v>
                </c:pt>
                <c:pt idx="725">
                  <c:v>44602</c:v>
                </c:pt>
                <c:pt idx="726">
                  <c:v>44609</c:v>
                </c:pt>
                <c:pt idx="727">
                  <c:v>44616</c:v>
                </c:pt>
                <c:pt idx="728">
                  <c:v>44623</c:v>
                </c:pt>
                <c:pt idx="729">
                  <c:v>44630</c:v>
                </c:pt>
                <c:pt idx="730">
                  <c:v>44637</c:v>
                </c:pt>
                <c:pt idx="731">
                  <c:v>44644</c:v>
                </c:pt>
                <c:pt idx="732">
                  <c:v>44651</c:v>
                </c:pt>
                <c:pt idx="733">
                  <c:v>44658</c:v>
                </c:pt>
                <c:pt idx="734">
                  <c:v>44665</c:v>
                </c:pt>
                <c:pt idx="735">
                  <c:v>44672</c:v>
                </c:pt>
                <c:pt idx="736">
                  <c:v>44679</c:v>
                </c:pt>
                <c:pt idx="737">
                  <c:v>44686</c:v>
                </c:pt>
                <c:pt idx="738">
                  <c:v>44693</c:v>
                </c:pt>
                <c:pt idx="739">
                  <c:v>44700</c:v>
                </c:pt>
                <c:pt idx="740">
                  <c:v>44707</c:v>
                </c:pt>
                <c:pt idx="741">
                  <c:v>44714</c:v>
                </c:pt>
                <c:pt idx="742">
                  <c:v>44721</c:v>
                </c:pt>
                <c:pt idx="743">
                  <c:v>44728</c:v>
                </c:pt>
                <c:pt idx="744">
                  <c:v>44735</c:v>
                </c:pt>
                <c:pt idx="745">
                  <c:v>44742</c:v>
                </c:pt>
                <c:pt idx="746">
                  <c:v>44749</c:v>
                </c:pt>
                <c:pt idx="747">
                  <c:v>44756</c:v>
                </c:pt>
                <c:pt idx="748">
                  <c:v>44763</c:v>
                </c:pt>
                <c:pt idx="749">
                  <c:v>44770</c:v>
                </c:pt>
                <c:pt idx="750">
                  <c:v>44777</c:v>
                </c:pt>
                <c:pt idx="751">
                  <c:v>44784</c:v>
                </c:pt>
                <c:pt idx="752">
                  <c:v>44791</c:v>
                </c:pt>
                <c:pt idx="753">
                  <c:v>44798</c:v>
                </c:pt>
                <c:pt idx="754">
                  <c:v>44805</c:v>
                </c:pt>
                <c:pt idx="755">
                  <c:v>44812</c:v>
                </c:pt>
                <c:pt idx="756">
                  <c:v>44819</c:v>
                </c:pt>
                <c:pt idx="757">
                  <c:v>44826</c:v>
                </c:pt>
                <c:pt idx="758">
                  <c:v>44833</c:v>
                </c:pt>
                <c:pt idx="759">
                  <c:v>44840</c:v>
                </c:pt>
                <c:pt idx="760">
                  <c:v>44847</c:v>
                </c:pt>
                <c:pt idx="761">
                  <c:v>44854</c:v>
                </c:pt>
                <c:pt idx="762">
                  <c:v>44861</c:v>
                </c:pt>
                <c:pt idx="763">
                  <c:v>44868</c:v>
                </c:pt>
                <c:pt idx="764">
                  <c:v>44875</c:v>
                </c:pt>
                <c:pt idx="765">
                  <c:v>44882</c:v>
                </c:pt>
                <c:pt idx="766">
                  <c:v>44889</c:v>
                </c:pt>
                <c:pt idx="767">
                  <c:v>44896</c:v>
                </c:pt>
                <c:pt idx="768">
                  <c:v>44903</c:v>
                </c:pt>
                <c:pt idx="769">
                  <c:v>44910</c:v>
                </c:pt>
                <c:pt idx="770">
                  <c:v>44917</c:v>
                </c:pt>
                <c:pt idx="771">
                  <c:v>44924</c:v>
                </c:pt>
                <c:pt idx="772">
                  <c:v>44931</c:v>
                </c:pt>
                <c:pt idx="773">
                  <c:v>44938</c:v>
                </c:pt>
                <c:pt idx="774">
                  <c:v>44945</c:v>
                </c:pt>
                <c:pt idx="775">
                  <c:v>44952</c:v>
                </c:pt>
                <c:pt idx="776">
                  <c:v>44959</c:v>
                </c:pt>
                <c:pt idx="777">
                  <c:v>44966</c:v>
                </c:pt>
                <c:pt idx="778">
                  <c:v>44973</c:v>
                </c:pt>
                <c:pt idx="779">
                  <c:v>44980</c:v>
                </c:pt>
                <c:pt idx="780">
                  <c:v>44987</c:v>
                </c:pt>
                <c:pt idx="781">
                  <c:v>44994</c:v>
                </c:pt>
                <c:pt idx="782">
                  <c:v>45001</c:v>
                </c:pt>
                <c:pt idx="783">
                  <c:v>45008</c:v>
                </c:pt>
                <c:pt idx="784">
                  <c:v>45015</c:v>
                </c:pt>
                <c:pt idx="785">
                  <c:v>45022</c:v>
                </c:pt>
                <c:pt idx="786">
                  <c:v>45029</c:v>
                </c:pt>
                <c:pt idx="787">
                  <c:v>45036</c:v>
                </c:pt>
                <c:pt idx="788">
                  <c:v>45043</c:v>
                </c:pt>
                <c:pt idx="789">
                  <c:v>45050</c:v>
                </c:pt>
                <c:pt idx="790">
                  <c:v>45057</c:v>
                </c:pt>
                <c:pt idx="791">
                  <c:v>45064</c:v>
                </c:pt>
                <c:pt idx="792">
                  <c:v>45071</c:v>
                </c:pt>
                <c:pt idx="793">
                  <c:v>45078</c:v>
                </c:pt>
                <c:pt idx="794">
                  <c:v>45085</c:v>
                </c:pt>
                <c:pt idx="795">
                  <c:v>45092</c:v>
                </c:pt>
                <c:pt idx="796">
                  <c:v>45099</c:v>
                </c:pt>
                <c:pt idx="797">
                  <c:v>45106</c:v>
                </c:pt>
                <c:pt idx="798">
                  <c:v>45113</c:v>
                </c:pt>
                <c:pt idx="799">
                  <c:v>45120</c:v>
                </c:pt>
                <c:pt idx="800">
                  <c:v>45127</c:v>
                </c:pt>
                <c:pt idx="801">
                  <c:v>45134</c:v>
                </c:pt>
                <c:pt idx="802">
                  <c:v>45141</c:v>
                </c:pt>
                <c:pt idx="803">
                  <c:v>45148</c:v>
                </c:pt>
                <c:pt idx="804">
                  <c:v>45155</c:v>
                </c:pt>
                <c:pt idx="805">
                  <c:v>45162</c:v>
                </c:pt>
                <c:pt idx="806">
                  <c:v>45169</c:v>
                </c:pt>
                <c:pt idx="807">
                  <c:v>45176</c:v>
                </c:pt>
                <c:pt idx="808">
                  <c:v>45183</c:v>
                </c:pt>
                <c:pt idx="809">
                  <c:v>45190</c:v>
                </c:pt>
                <c:pt idx="810">
                  <c:v>45197</c:v>
                </c:pt>
                <c:pt idx="811">
                  <c:v>45204</c:v>
                </c:pt>
                <c:pt idx="812">
                  <c:v>45211</c:v>
                </c:pt>
                <c:pt idx="813">
                  <c:v>45218</c:v>
                </c:pt>
                <c:pt idx="814">
                  <c:v>45225</c:v>
                </c:pt>
                <c:pt idx="815">
                  <c:v>45232</c:v>
                </c:pt>
                <c:pt idx="816">
                  <c:v>45239</c:v>
                </c:pt>
                <c:pt idx="817">
                  <c:v>45246</c:v>
                </c:pt>
                <c:pt idx="818">
                  <c:v>45253</c:v>
                </c:pt>
                <c:pt idx="819">
                  <c:v>45260</c:v>
                </c:pt>
                <c:pt idx="820">
                  <c:v>45267</c:v>
                </c:pt>
                <c:pt idx="821">
                  <c:v>45274</c:v>
                </c:pt>
                <c:pt idx="822">
                  <c:v>45281</c:v>
                </c:pt>
                <c:pt idx="823">
                  <c:v>45289</c:v>
                </c:pt>
                <c:pt idx="824">
                  <c:v>45296</c:v>
                </c:pt>
                <c:pt idx="825">
                  <c:v>45303</c:v>
                </c:pt>
                <c:pt idx="826">
                  <c:v>45310</c:v>
                </c:pt>
                <c:pt idx="827">
                  <c:v>45317</c:v>
                </c:pt>
                <c:pt idx="828">
                  <c:v>45324</c:v>
                </c:pt>
                <c:pt idx="829">
                  <c:v>45331</c:v>
                </c:pt>
                <c:pt idx="830">
                  <c:v>45338</c:v>
                </c:pt>
                <c:pt idx="831">
                  <c:v>45345</c:v>
                </c:pt>
                <c:pt idx="832">
                  <c:v>45352</c:v>
                </c:pt>
                <c:pt idx="833">
                  <c:v>45359</c:v>
                </c:pt>
                <c:pt idx="834">
                  <c:v>45366</c:v>
                </c:pt>
                <c:pt idx="835">
                  <c:v>45373</c:v>
                </c:pt>
                <c:pt idx="836">
                  <c:v>45384</c:v>
                </c:pt>
                <c:pt idx="837">
                  <c:v>45387</c:v>
                </c:pt>
                <c:pt idx="838">
                  <c:v>45394</c:v>
                </c:pt>
                <c:pt idx="839">
                  <c:v>45401</c:v>
                </c:pt>
                <c:pt idx="840">
                  <c:v>45408</c:v>
                </c:pt>
                <c:pt idx="841">
                  <c:v>45418</c:v>
                </c:pt>
                <c:pt idx="842">
                  <c:v>45425</c:v>
                </c:pt>
                <c:pt idx="843">
                  <c:v>45432</c:v>
                </c:pt>
                <c:pt idx="844">
                  <c:v>45439</c:v>
                </c:pt>
                <c:pt idx="845">
                  <c:v>45446</c:v>
                </c:pt>
                <c:pt idx="846">
                  <c:v>45453</c:v>
                </c:pt>
                <c:pt idx="847">
                  <c:v>45460</c:v>
                </c:pt>
                <c:pt idx="848">
                  <c:v>45467</c:v>
                </c:pt>
                <c:pt idx="849">
                  <c:v>45474</c:v>
                </c:pt>
                <c:pt idx="850">
                  <c:v>45481</c:v>
                </c:pt>
                <c:pt idx="851">
                  <c:v>45488</c:v>
                </c:pt>
                <c:pt idx="852">
                  <c:v>45495</c:v>
                </c:pt>
                <c:pt idx="853">
                  <c:v>45502</c:v>
                </c:pt>
                <c:pt idx="854">
                  <c:v>45509</c:v>
                </c:pt>
                <c:pt idx="855">
                  <c:v>45516</c:v>
                </c:pt>
                <c:pt idx="856">
                  <c:v>45523</c:v>
                </c:pt>
                <c:pt idx="857">
                  <c:v>45530</c:v>
                </c:pt>
                <c:pt idx="858">
                  <c:v>45537</c:v>
                </c:pt>
                <c:pt idx="859">
                  <c:v>45544</c:v>
                </c:pt>
                <c:pt idx="860">
                  <c:v>45551</c:v>
                </c:pt>
                <c:pt idx="861">
                  <c:v>45558</c:v>
                </c:pt>
                <c:pt idx="862">
                  <c:v>45565</c:v>
                </c:pt>
                <c:pt idx="863">
                  <c:v>45572</c:v>
                </c:pt>
                <c:pt idx="864">
                  <c:v>45579</c:v>
                </c:pt>
                <c:pt idx="865">
                  <c:v>45586</c:v>
                </c:pt>
                <c:pt idx="866">
                  <c:v>45593</c:v>
                </c:pt>
                <c:pt idx="867">
                  <c:v>45600</c:v>
                </c:pt>
                <c:pt idx="868">
                  <c:v>45607</c:v>
                </c:pt>
                <c:pt idx="869">
                  <c:v>45614</c:v>
                </c:pt>
                <c:pt idx="870">
                  <c:v>45621</c:v>
                </c:pt>
                <c:pt idx="871">
                  <c:v>45628</c:v>
                </c:pt>
                <c:pt idx="872">
                  <c:v>45635</c:v>
                </c:pt>
                <c:pt idx="873">
                  <c:v>45642</c:v>
                </c:pt>
                <c:pt idx="874">
                  <c:v>45649</c:v>
                </c:pt>
                <c:pt idx="875">
                  <c:v>45657</c:v>
                </c:pt>
                <c:pt idx="876">
                  <c:v>45664</c:v>
                </c:pt>
                <c:pt idx="877">
                  <c:v>45671</c:v>
                </c:pt>
                <c:pt idx="878">
                  <c:v>45678</c:v>
                </c:pt>
                <c:pt idx="879">
                  <c:v>45685</c:v>
                </c:pt>
                <c:pt idx="880">
                  <c:v>45692</c:v>
                </c:pt>
                <c:pt idx="881">
                  <c:v>45699</c:v>
                </c:pt>
                <c:pt idx="882">
                  <c:v>45706</c:v>
                </c:pt>
                <c:pt idx="883">
                  <c:v>45713</c:v>
                </c:pt>
                <c:pt idx="884">
                  <c:v>45720</c:v>
                </c:pt>
                <c:pt idx="885">
                  <c:v>45727</c:v>
                </c:pt>
                <c:pt idx="886">
                  <c:v>45734</c:v>
                </c:pt>
                <c:pt idx="887">
                  <c:v>45741</c:v>
                </c:pt>
                <c:pt idx="888">
                  <c:v>45748</c:v>
                </c:pt>
                <c:pt idx="889">
                  <c:v>45755</c:v>
                </c:pt>
                <c:pt idx="890">
                  <c:v>45762</c:v>
                </c:pt>
                <c:pt idx="891">
                  <c:v>45771</c:v>
                </c:pt>
                <c:pt idx="892">
                  <c:v>45779</c:v>
                </c:pt>
                <c:pt idx="893">
                  <c:v>45785</c:v>
                </c:pt>
                <c:pt idx="894">
                  <c:v>45792</c:v>
                </c:pt>
                <c:pt idx="895">
                  <c:v>45799</c:v>
                </c:pt>
                <c:pt idx="896">
                  <c:v>45806</c:v>
                </c:pt>
                <c:pt idx="897">
                  <c:v>45813</c:v>
                </c:pt>
                <c:pt idx="898">
                  <c:v>45820</c:v>
                </c:pt>
                <c:pt idx="899">
                  <c:v>45827</c:v>
                </c:pt>
                <c:pt idx="900">
                  <c:v>45834</c:v>
                </c:pt>
                <c:pt idx="901">
                  <c:v>45841</c:v>
                </c:pt>
                <c:pt idx="902">
                  <c:v>45848</c:v>
                </c:pt>
                <c:pt idx="903">
                  <c:v>45855</c:v>
                </c:pt>
                <c:pt idx="904">
                  <c:v>45862</c:v>
                </c:pt>
                <c:pt idx="905">
                  <c:v>45869</c:v>
                </c:pt>
                <c:pt idx="906">
                  <c:v>45876</c:v>
                </c:pt>
                <c:pt idx="907">
                  <c:v>45883</c:v>
                </c:pt>
                <c:pt idx="908">
                  <c:v>45890</c:v>
                </c:pt>
                <c:pt idx="909">
                  <c:v>45897</c:v>
                </c:pt>
                <c:pt idx="910">
                  <c:v>45904</c:v>
                </c:pt>
                <c:pt idx="911">
                  <c:v>45911</c:v>
                </c:pt>
                <c:pt idx="912">
                  <c:v>45918</c:v>
                </c:pt>
                <c:pt idx="913">
                  <c:v>45925</c:v>
                </c:pt>
                <c:pt idx="914">
                  <c:v>45932</c:v>
                </c:pt>
                <c:pt idx="915">
                  <c:v>45939</c:v>
                </c:pt>
                <c:pt idx="916">
                  <c:v>45946</c:v>
                </c:pt>
                <c:pt idx="917">
                  <c:v>45953</c:v>
                </c:pt>
                <c:pt idx="918">
                  <c:v>45960</c:v>
                </c:pt>
                <c:pt idx="919">
                  <c:v>45967</c:v>
                </c:pt>
                <c:pt idx="920">
                  <c:v>45974</c:v>
                </c:pt>
                <c:pt idx="921">
                  <c:v>45981</c:v>
                </c:pt>
                <c:pt idx="922">
                  <c:v>45988</c:v>
                </c:pt>
                <c:pt idx="923">
                  <c:v>45995</c:v>
                </c:pt>
                <c:pt idx="924">
                  <c:v>46002</c:v>
                </c:pt>
                <c:pt idx="925">
                  <c:v>46009</c:v>
                </c:pt>
                <c:pt idx="926">
                  <c:v>46020</c:v>
                </c:pt>
                <c:pt idx="927">
                  <c:v>46024</c:v>
                </c:pt>
                <c:pt idx="928">
                  <c:v>46030</c:v>
                </c:pt>
                <c:pt idx="929">
                  <c:v>46037</c:v>
                </c:pt>
                <c:pt idx="930">
                  <c:v>46044</c:v>
                </c:pt>
                <c:pt idx="931">
                  <c:v>46051</c:v>
                </c:pt>
                <c:pt idx="932">
                  <c:v>46058</c:v>
                </c:pt>
                <c:pt idx="933">
                  <c:v>46065</c:v>
                </c:pt>
                <c:pt idx="934">
                  <c:v>46072</c:v>
                </c:pt>
                <c:pt idx="935">
                  <c:v>46079</c:v>
                </c:pt>
                <c:pt idx="936">
                  <c:v>46086</c:v>
                </c:pt>
                <c:pt idx="937">
                  <c:v>46093</c:v>
                </c:pt>
                <c:pt idx="938">
                  <c:v>46100</c:v>
                </c:pt>
                <c:pt idx="939">
                  <c:v>46107</c:v>
                </c:pt>
                <c:pt idx="940">
                  <c:v>46114</c:v>
                </c:pt>
                <c:pt idx="941">
                  <c:v>46121</c:v>
                </c:pt>
                <c:pt idx="942">
                  <c:v>46128</c:v>
                </c:pt>
                <c:pt idx="943">
                  <c:v>46135</c:v>
                </c:pt>
                <c:pt idx="944">
                  <c:v>46142</c:v>
                </c:pt>
                <c:pt idx="945">
                  <c:v>46149</c:v>
                </c:pt>
                <c:pt idx="946">
                  <c:v>46156</c:v>
                </c:pt>
                <c:pt idx="947">
                  <c:v>46163</c:v>
                </c:pt>
                <c:pt idx="948">
                  <c:v>46170</c:v>
                </c:pt>
                <c:pt idx="949">
                  <c:v>46177</c:v>
                </c:pt>
                <c:pt idx="950">
                  <c:v>46184</c:v>
                </c:pt>
                <c:pt idx="951">
                  <c:v>46191</c:v>
                </c:pt>
                <c:pt idx="952">
                  <c:v>46198</c:v>
                </c:pt>
                <c:pt idx="953">
                  <c:v>46205</c:v>
                </c:pt>
                <c:pt idx="954">
                  <c:v>46212</c:v>
                </c:pt>
                <c:pt idx="955">
                  <c:v>46219</c:v>
                </c:pt>
                <c:pt idx="956">
                  <c:v>46226</c:v>
                </c:pt>
                <c:pt idx="957">
                  <c:v>46233</c:v>
                </c:pt>
                <c:pt idx="958">
                  <c:v>46240</c:v>
                </c:pt>
                <c:pt idx="959">
                  <c:v>46247</c:v>
                </c:pt>
                <c:pt idx="960">
                  <c:v>46254</c:v>
                </c:pt>
                <c:pt idx="961">
                  <c:v>46261</c:v>
                </c:pt>
                <c:pt idx="962">
                  <c:v>46268</c:v>
                </c:pt>
                <c:pt idx="963">
                  <c:v>46275</c:v>
                </c:pt>
                <c:pt idx="964">
                  <c:v>46282</c:v>
                </c:pt>
                <c:pt idx="965">
                  <c:v>46289</c:v>
                </c:pt>
                <c:pt idx="966">
                  <c:v>46296</c:v>
                </c:pt>
                <c:pt idx="967">
                  <c:v>46303</c:v>
                </c:pt>
                <c:pt idx="968">
                  <c:v>46310</c:v>
                </c:pt>
                <c:pt idx="969">
                  <c:v>46317</c:v>
                </c:pt>
                <c:pt idx="970">
                  <c:v>46324</c:v>
                </c:pt>
                <c:pt idx="971">
                  <c:v>46331</c:v>
                </c:pt>
                <c:pt idx="972">
                  <c:v>46338</c:v>
                </c:pt>
                <c:pt idx="973">
                  <c:v>46345</c:v>
                </c:pt>
                <c:pt idx="974">
                  <c:v>46352</c:v>
                </c:pt>
                <c:pt idx="975">
                  <c:v>46359</c:v>
                </c:pt>
                <c:pt idx="976">
                  <c:v>46366</c:v>
                </c:pt>
                <c:pt idx="977">
                  <c:v>46373</c:v>
                </c:pt>
                <c:pt idx="978">
                  <c:v>46380</c:v>
                </c:pt>
                <c:pt idx="979">
                  <c:v>46387</c:v>
                </c:pt>
                <c:pt idx="980">
                  <c:v>46394</c:v>
                </c:pt>
                <c:pt idx="981">
                  <c:v>46401</c:v>
                </c:pt>
                <c:pt idx="982">
                  <c:v>46408</c:v>
                </c:pt>
                <c:pt idx="983">
                  <c:v>46415</c:v>
                </c:pt>
                <c:pt idx="984">
                  <c:v>46422</c:v>
                </c:pt>
                <c:pt idx="985">
                  <c:v>46429</c:v>
                </c:pt>
                <c:pt idx="986">
                  <c:v>46436</c:v>
                </c:pt>
                <c:pt idx="987">
                  <c:v>46443</c:v>
                </c:pt>
                <c:pt idx="988">
                  <c:v>46450</c:v>
                </c:pt>
                <c:pt idx="989">
                  <c:v>46457</c:v>
                </c:pt>
                <c:pt idx="990">
                  <c:v>46464</c:v>
                </c:pt>
                <c:pt idx="991">
                  <c:v>46471</c:v>
                </c:pt>
                <c:pt idx="992">
                  <c:v>46478</c:v>
                </c:pt>
                <c:pt idx="993">
                  <c:v>46485</c:v>
                </c:pt>
                <c:pt idx="994">
                  <c:v>46492</c:v>
                </c:pt>
                <c:pt idx="995">
                  <c:v>46499</c:v>
                </c:pt>
                <c:pt idx="996">
                  <c:v>46506</c:v>
                </c:pt>
                <c:pt idx="997">
                  <c:v>46513</c:v>
                </c:pt>
                <c:pt idx="998">
                  <c:v>46520</c:v>
                </c:pt>
                <c:pt idx="999">
                  <c:v>46527</c:v>
                </c:pt>
                <c:pt idx="1000">
                  <c:v>46534</c:v>
                </c:pt>
                <c:pt idx="1001">
                  <c:v>46541</c:v>
                </c:pt>
                <c:pt idx="1002">
                  <c:v>46548</c:v>
                </c:pt>
                <c:pt idx="1003">
                  <c:v>46555</c:v>
                </c:pt>
                <c:pt idx="1004">
                  <c:v>46562</c:v>
                </c:pt>
                <c:pt idx="1005">
                  <c:v>46569</c:v>
                </c:pt>
                <c:pt idx="1006">
                  <c:v>46576</c:v>
                </c:pt>
                <c:pt idx="1007">
                  <c:v>46583</c:v>
                </c:pt>
                <c:pt idx="1008">
                  <c:v>46590</c:v>
                </c:pt>
                <c:pt idx="1009">
                  <c:v>46597</c:v>
                </c:pt>
                <c:pt idx="1010">
                  <c:v>46604</c:v>
                </c:pt>
                <c:pt idx="1011">
                  <c:v>46611</c:v>
                </c:pt>
                <c:pt idx="1012">
                  <c:v>46618</c:v>
                </c:pt>
                <c:pt idx="1013">
                  <c:v>46625</c:v>
                </c:pt>
                <c:pt idx="1014">
                  <c:v>46632</c:v>
                </c:pt>
                <c:pt idx="1015">
                  <c:v>46639</c:v>
                </c:pt>
                <c:pt idx="1016">
                  <c:v>46646</c:v>
                </c:pt>
                <c:pt idx="1017">
                  <c:v>46653</c:v>
                </c:pt>
                <c:pt idx="1018">
                  <c:v>46660</c:v>
                </c:pt>
                <c:pt idx="1019">
                  <c:v>46667</c:v>
                </c:pt>
                <c:pt idx="1020">
                  <c:v>46674</c:v>
                </c:pt>
                <c:pt idx="1021">
                  <c:v>46681</c:v>
                </c:pt>
                <c:pt idx="1022">
                  <c:v>46688</c:v>
                </c:pt>
                <c:pt idx="1023">
                  <c:v>46695</c:v>
                </c:pt>
                <c:pt idx="1024">
                  <c:v>46702</c:v>
                </c:pt>
                <c:pt idx="1025">
                  <c:v>46709</c:v>
                </c:pt>
                <c:pt idx="1026">
                  <c:v>46716</c:v>
                </c:pt>
                <c:pt idx="1027">
                  <c:v>46723</c:v>
                </c:pt>
                <c:pt idx="1028">
                  <c:v>46730</c:v>
                </c:pt>
                <c:pt idx="1029">
                  <c:v>46737</c:v>
                </c:pt>
                <c:pt idx="1030">
                  <c:v>46744</c:v>
                </c:pt>
                <c:pt idx="1031">
                  <c:v>46751</c:v>
                </c:pt>
                <c:pt idx="1032">
                  <c:v>46758</c:v>
                </c:pt>
                <c:pt idx="1033">
                  <c:v>46765</c:v>
                </c:pt>
                <c:pt idx="1034">
                  <c:v>46772</c:v>
                </c:pt>
                <c:pt idx="1035">
                  <c:v>46779</c:v>
                </c:pt>
                <c:pt idx="1036">
                  <c:v>46786</c:v>
                </c:pt>
                <c:pt idx="1037">
                  <c:v>46793</c:v>
                </c:pt>
                <c:pt idx="1038">
                  <c:v>46800</c:v>
                </c:pt>
                <c:pt idx="1039">
                  <c:v>46807</c:v>
                </c:pt>
                <c:pt idx="1040">
                  <c:v>46814</c:v>
                </c:pt>
                <c:pt idx="1041">
                  <c:v>46821</c:v>
                </c:pt>
                <c:pt idx="1042">
                  <c:v>46828</c:v>
                </c:pt>
                <c:pt idx="1043">
                  <c:v>46835</c:v>
                </c:pt>
                <c:pt idx="1044">
                  <c:v>46842</c:v>
                </c:pt>
                <c:pt idx="1045">
                  <c:v>46849</c:v>
                </c:pt>
                <c:pt idx="1046">
                  <c:v>46856</c:v>
                </c:pt>
                <c:pt idx="1047">
                  <c:v>46863</c:v>
                </c:pt>
                <c:pt idx="1048">
                  <c:v>46870</c:v>
                </c:pt>
                <c:pt idx="1049">
                  <c:v>46877</c:v>
                </c:pt>
                <c:pt idx="1050">
                  <c:v>46884</c:v>
                </c:pt>
                <c:pt idx="1051">
                  <c:v>46891</c:v>
                </c:pt>
                <c:pt idx="1052">
                  <c:v>46898</c:v>
                </c:pt>
                <c:pt idx="1053">
                  <c:v>46905</c:v>
                </c:pt>
                <c:pt idx="1054">
                  <c:v>46912</c:v>
                </c:pt>
                <c:pt idx="1055">
                  <c:v>46919</c:v>
                </c:pt>
                <c:pt idx="1056">
                  <c:v>46926</c:v>
                </c:pt>
                <c:pt idx="1057">
                  <c:v>46933</c:v>
                </c:pt>
                <c:pt idx="1058">
                  <c:v>46940</c:v>
                </c:pt>
                <c:pt idx="1059">
                  <c:v>46947</c:v>
                </c:pt>
                <c:pt idx="1060">
                  <c:v>46954</c:v>
                </c:pt>
                <c:pt idx="1061">
                  <c:v>46961</c:v>
                </c:pt>
                <c:pt idx="1062">
                  <c:v>46968</c:v>
                </c:pt>
                <c:pt idx="1063">
                  <c:v>46975</c:v>
                </c:pt>
                <c:pt idx="1064">
                  <c:v>46982</c:v>
                </c:pt>
                <c:pt idx="1065">
                  <c:v>46989</c:v>
                </c:pt>
                <c:pt idx="1066">
                  <c:v>46996</c:v>
                </c:pt>
                <c:pt idx="1067">
                  <c:v>47003</c:v>
                </c:pt>
                <c:pt idx="1068">
                  <c:v>47010</c:v>
                </c:pt>
                <c:pt idx="1069">
                  <c:v>47017</c:v>
                </c:pt>
                <c:pt idx="1070">
                  <c:v>47024</c:v>
                </c:pt>
                <c:pt idx="1071">
                  <c:v>47031</c:v>
                </c:pt>
                <c:pt idx="1072">
                  <c:v>47038</c:v>
                </c:pt>
                <c:pt idx="1073">
                  <c:v>47045</c:v>
                </c:pt>
                <c:pt idx="1074">
                  <c:v>47052</c:v>
                </c:pt>
                <c:pt idx="1075">
                  <c:v>47059</c:v>
                </c:pt>
                <c:pt idx="1076">
                  <c:v>47066</c:v>
                </c:pt>
                <c:pt idx="1077">
                  <c:v>47073</c:v>
                </c:pt>
                <c:pt idx="1078">
                  <c:v>47080</c:v>
                </c:pt>
                <c:pt idx="1079">
                  <c:v>47087</c:v>
                </c:pt>
                <c:pt idx="1080">
                  <c:v>47094</c:v>
                </c:pt>
                <c:pt idx="1081">
                  <c:v>47101</c:v>
                </c:pt>
                <c:pt idx="1082">
                  <c:v>47108</c:v>
                </c:pt>
                <c:pt idx="1083">
                  <c:v>47116</c:v>
                </c:pt>
                <c:pt idx="1084">
                  <c:v>47123</c:v>
                </c:pt>
                <c:pt idx="1085">
                  <c:v>47130</c:v>
                </c:pt>
                <c:pt idx="1086">
                  <c:v>47137</c:v>
                </c:pt>
                <c:pt idx="1087">
                  <c:v>47144</c:v>
                </c:pt>
                <c:pt idx="1088">
                  <c:v>47151</c:v>
                </c:pt>
                <c:pt idx="1089">
                  <c:v>47158</c:v>
                </c:pt>
                <c:pt idx="1090">
                  <c:v>47165</c:v>
                </c:pt>
                <c:pt idx="1091">
                  <c:v>47172</c:v>
                </c:pt>
                <c:pt idx="1092">
                  <c:v>47179</c:v>
                </c:pt>
                <c:pt idx="1093">
                  <c:v>47186</c:v>
                </c:pt>
                <c:pt idx="1094">
                  <c:v>47193</c:v>
                </c:pt>
                <c:pt idx="1095">
                  <c:v>47200</c:v>
                </c:pt>
                <c:pt idx="1096">
                  <c:v>47211</c:v>
                </c:pt>
                <c:pt idx="1097">
                  <c:v>47214</c:v>
                </c:pt>
                <c:pt idx="1098">
                  <c:v>47221</c:v>
                </c:pt>
                <c:pt idx="1099">
                  <c:v>47228</c:v>
                </c:pt>
                <c:pt idx="1100">
                  <c:v>47235</c:v>
                </c:pt>
                <c:pt idx="1101">
                  <c:v>47242</c:v>
                </c:pt>
                <c:pt idx="1102">
                  <c:v>47249</c:v>
                </c:pt>
                <c:pt idx="1103">
                  <c:v>47256</c:v>
                </c:pt>
                <c:pt idx="1104">
                  <c:v>47263</c:v>
                </c:pt>
                <c:pt idx="1105">
                  <c:v>47270</c:v>
                </c:pt>
                <c:pt idx="1106">
                  <c:v>47277</c:v>
                </c:pt>
                <c:pt idx="1107">
                  <c:v>47284</c:v>
                </c:pt>
                <c:pt idx="1108">
                  <c:v>47291</c:v>
                </c:pt>
                <c:pt idx="1109">
                  <c:v>47298</c:v>
                </c:pt>
                <c:pt idx="1110">
                  <c:v>47305</c:v>
                </c:pt>
                <c:pt idx="1111">
                  <c:v>47312</c:v>
                </c:pt>
                <c:pt idx="1112">
                  <c:v>47319</c:v>
                </c:pt>
                <c:pt idx="1113">
                  <c:v>47326</c:v>
                </c:pt>
                <c:pt idx="1114">
                  <c:v>47333</c:v>
                </c:pt>
                <c:pt idx="1115">
                  <c:v>47340</c:v>
                </c:pt>
                <c:pt idx="1116">
                  <c:v>47347</c:v>
                </c:pt>
                <c:pt idx="1117">
                  <c:v>47354</c:v>
                </c:pt>
                <c:pt idx="1118">
                  <c:v>47361</c:v>
                </c:pt>
                <c:pt idx="1119">
                  <c:v>47368</c:v>
                </c:pt>
                <c:pt idx="1120">
                  <c:v>47375</c:v>
                </c:pt>
                <c:pt idx="1121">
                  <c:v>47382</c:v>
                </c:pt>
                <c:pt idx="1122">
                  <c:v>47389</c:v>
                </c:pt>
                <c:pt idx="1123">
                  <c:v>47396</c:v>
                </c:pt>
                <c:pt idx="1124">
                  <c:v>47403</c:v>
                </c:pt>
                <c:pt idx="1125">
                  <c:v>47410</c:v>
                </c:pt>
                <c:pt idx="1126">
                  <c:v>47417</c:v>
                </c:pt>
                <c:pt idx="1127">
                  <c:v>47424</c:v>
                </c:pt>
                <c:pt idx="1128">
                  <c:v>47431</c:v>
                </c:pt>
                <c:pt idx="1129">
                  <c:v>47438</c:v>
                </c:pt>
                <c:pt idx="1130">
                  <c:v>47445</c:v>
                </c:pt>
                <c:pt idx="1131">
                  <c:v>47452</c:v>
                </c:pt>
                <c:pt idx="1132">
                  <c:v>47459</c:v>
                </c:pt>
                <c:pt idx="1133">
                  <c:v>47466</c:v>
                </c:pt>
                <c:pt idx="1134">
                  <c:v>47473</c:v>
                </c:pt>
                <c:pt idx="1135">
                  <c:v>47483</c:v>
                </c:pt>
                <c:pt idx="1136">
                  <c:v>47490</c:v>
                </c:pt>
                <c:pt idx="1137">
                  <c:v>47497</c:v>
                </c:pt>
                <c:pt idx="1138">
                  <c:v>47504</c:v>
                </c:pt>
                <c:pt idx="1139">
                  <c:v>47511</c:v>
                </c:pt>
                <c:pt idx="1140">
                  <c:v>47518</c:v>
                </c:pt>
                <c:pt idx="1141">
                  <c:v>47525</c:v>
                </c:pt>
                <c:pt idx="1142">
                  <c:v>47532</c:v>
                </c:pt>
                <c:pt idx="1143">
                  <c:v>47539</c:v>
                </c:pt>
                <c:pt idx="1144">
                  <c:v>47546</c:v>
                </c:pt>
                <c:pt idx="1145">
                  <c:v>47553</c:v>
                </c:pt>
                <c:pt idx="1146">
                  <c:v>47560</c:v>
                </c:pt>
                <c:pt idx="1147">
                  <c:v>47567</c:v>
                </c:pt>
                <c:pt idx="1148">
                  <c:v>47574</c:v>
                </c:pt>
                <c:pt idx="1149">
                  <c:v>47581</c:v>
                </c:pt>
                <c:pt idx="1150">
                  <c:v>47588</c:v>
                </c:pt>
                <c:pt idx="1151">
                  <c:v>47597</c:v>
                </c:pt>
                <c:pt idx="1152">
                  <c:v>47602</c:v>
                </c:pt>
                <c:pt idx="1153">
                  <c:v>47609</c:v>
                </c:pt>
                <c:pt idx="1154">
                  <c:v>47616</c:v>
                </c:pt>
                <c:pt idx="1155">
                  <c:v>47623</c:v>
                </c:pt>
                <c:pt idx="1156">
                  <c:v>47630</c:v>
                </c:pt>
                <c:pt idx="1157">
                  <c:v>47637</c:v>
                </c:pt>
                <c:pt idx="1158">
                  <c:v>47644</c:v>
                </c:pt>
                <c:pt idx="1159">
                  <c:v>47651</c:v>
                </c:pt>
                <c:pt idx="1160">
                  <c:v>47658</c:v>
                </c:pt>
                <c:pt idx="1161">
                  <c:v>47665</c:v>
                </c:pt>
                <c:pt idx="1162">
                  <c:v>47672</c:v>
                </c:pt>
                <c:pt idx="1163">
                  <c:v>47679</c:v>
                </c:pt>
                <c:pt idx="1164">
                  <c:v>47686</c:v>
                </c:pt>
                <c:pt idx="1165">
                  <c:v>47693</c:v>
                </c:pt>
                <c:pt idx="1166">
                  <c:v>47700</c:v>
                </c:pt>
                <c:pt idx="1167">
                  <c:v>47707</c:v>
                </c:pt>
                <c:pt idx="1168">
                  <c:v>47714</c:v>
                </c:pt>
                <c:pt idx="1169">
                  <c:v>47721</c:v>
                </c:pt>
                <c:pt idx="1170">
                  <c:v>47728</c:v>
                </c:pt>
                <c:pt idx="1171">
                  <c:v>47735</c:v>
                </c:pt>
                <c:pt idx="1172">
                  <c:v>47742</c:v>
                </c:pt>
                <c:pt idx="1173">
                  <c:v>47749</c:v>
                </c:pt>
                <c:pt idx="1174">
                  <c:v>47756</c:v>
                </c:pt>
                <c:pt idx="1175">
                  <c:v>47763</c:v>
                </c:pt>
                <c:pt idx="1176">
                  <c:v>47770</c:v>
                </c:pt>
                <c:pt idx="1177">
                  <c:v>47777</c:v>
                </c:pt>
                <c:pt idx="1178">
                  <c:v>47784</c:v>
                </c:pt>
                <c:pt idx="1179">
                  <c:v>47791</c:v>
                </c:pt>
                <c:pt idx="1180">
                  <c:v>47798</c:v>
                </c:pt>
                <c:pt idx="1181">
                  <c:v>47805</c:v>
                </c:pt>
                <c:pt idx="1182">
                  <c:v>47812</c:v>
                </c:pt>
                <c:pt idx="1183">
                  <c:v>47819</c:v>
                </c:pt>
                <c:pt idx="1184">
                  <c:v>47826</c:v>
                </c:pt>
                <c:pt idx="1185">
                  <c:v>47833</c:v>
                </c:pt>
                <c:pt idx="1186">
                  <c:v>47840</c:v>
                </c:pt>
                <c:pt idx="1187">
                  <c:v>47848</c:v>
                </c:pt>
                <c:pt idx="1188">
                  <c:v>47855</c:v>
                </c:pt>
                <c:pt idx="1189">
                  <c:v>47862</c:v>
                </c:pt>
                <c:pt idx="1190">
                  <c:v>47869</c:v>
                </c:pt>
                <c:pt idx="1191">
                  <c:v>47876</c:v>
                </c:pt>
                <c:pt idx="1192">
                  <c:v>47883</c:v>
                </c:pt>
                <c:pt idx="1193">
                  <c:v>47890</c:v>
                </c:pt>
                <c:pt idx="1194">
                  <c:v>47897</c:v>
                </c:pt>
                <c:pt idx="1195">
                  <c:v>47904</c:v>
                </c:pt>
                <c:pt idx="1196">
                  <c:v>47911</c:v>
                </c:pt>
                <c:pt idx="1197">
                  <c:v>47918</c:v>
                </c:pt>
                <c:pt idx="1198">
                  <c:v>47925</c:v>
                </c:pt>
                <c:pt idx="1199">
                  <c:v>47932</c:v>
                </c:pt>
                <c:pt idx="1200">
                  <c:v>47939</c:v>
                </c:pt>
                <c:pt idx="1201">
                  <c:v>47946</c:v>
                </c:pt>
                <c:pt idx="1202">
                  <c:v>47955</c:v>
                </c:pt>
                <c:pt idx="1203">
                  <c:v>47962</c:v>
                </c:pt>
                <c:pt idx="1204">
                  <c:v>47970</c:v>
                </c:pt>
                <c:pt idx="1205">
                  <c:v>47976</c:v>
                </c:pt>
                <c:pt idx="1206">
                  <c:v>47983</c:v>
                </c:pt>
                <c:pt idx="1207">
                  <c:v>47990</c:v>
                </c:pt>
                <c:pt idx="1208">
                  <c:v>47997</c:v>
                </c:pt>
                <c:pt idx="1209">
                  <c:v>48004</c:v>
                </c:pt>
                <c:pt idx="1210">
                  <c:v>48011</c:v>
                </c:pt>
                <c:pt idx="1211">
                  <c:v>48018</c:v>
                </c:pt>
                <c:pt idx="1212">
                  <c:v>48025</c:v>
                </c:pt>
                <c:pt idx="1213">
                  <c:v>48032</c:v>
                </c:pt>
                <c:pt idx="1214">
                  <c:v>48039</c:v>
                </c:pt>
                <c:pt idx="1215">
                  <c:v>48046</c:v>
                </c:pt>
                <c:pt idx="1216">
                  <c:v>48053</c:v>
                </c:pt>
                <c:pt idx="1217">
                  <c:v>48060</c:v>
                </c:pt>
                <c:pt idx="1218">
                  <c:v>48067</c:v>
                </c:pt>
                <c:pt idx="1219">
                  <c:v>48074</c:v>
                </c:pt>
                <c:pt idx="1220">
                  <c:v>48081</c:v>
                </c:pt>
                <c:pt idx="1221">
                  <c:v>48088</c:v>
                </c:pt>
                <c:pt idx="1222">
                  <c:v>48095</c:v>
                </c:pt>
                <c:pt idx="1223">
                  <c:v>48102</c:v>
                </c:pt>
                <c:pt idx="1224">
                  <c:v>48109</c:v>
                </c:pt>
                <c:pt idx="1225">
                  <c:v>48116</c:v>
                </c:pt>
                <c:pt idx="1226">
                  <c:v>48123</c:v>
                </c:pt>
                <c:pt idx="1227">
                  <c:v>48130</c:v>
                </c:pt>
                <c:pt idx="1228">
                  <c:v>48137</c:v>
                </c:pt>
                <c:pt idx="1229">
                  <c:v>48144</c:v>
                </c:pt>
                <c:pt idx="1230">
                  <c:v>48151</c:v>
                </c:pt>
                <c:pt idx="1231">
                  <c:v>48158</c:v>
                </c:pt>
                <c:pt idx="1232">
                  <c:v>48165</c:v>
                </c:pt>
                <c:pt idx="1233">
                  <c:v>48172</c:v>
                </c:pt>
                <c:pt idx="1234">
                  <c:v>48179</c:v>
                </c:pt>
                <c:pt idx="1235">
                  <c:v>48186</c:v>
                </c:pt>
                <c:pt idx="1236">
                  <c:v>48193</c:v>
                </c:pt>
                <c:pt idx="1237">
                  <c:v>48200</c:v>
                </c:pt>
                <c:pt idx="1238">
                  <c:v>48211</c:v>
                </c:pt>
                <c:pt idx="1239">
                  <c:v>48215</c:v>
                </c:pt>
                <c:pt idx="1240">
                  <c:v>48221</c:v>
                </c:pt>
                <c:pt idx="1241">
                  <c:v>48228</c:v>
                </c:pt>
                <c:pt idx="1242">
                  <c:v>48235</c:v>
                </c:pt>
                <c:pt idx="1243">
                  <c:v>48242</c:v>
                </c:pt>
                <c:pt idx="1244">
                  <c:v>48249</c:v>
                </c:pt>
                <c:pt idx="1245">
                  <c:v>48256</c:v>
                </c:pt>
                <c:pt idx="1246">
                  <c:v>48263</c:v>
                </c:pt>
                <c:pt idx="1247">
                  <c:v>48270</c:v>
                </c:pt>
                <c:pt idx="1248">
                  <c:v>48277</c:v>
                </c:pt>
                <c:pt idx="1249">
                  <c:v>48284</c:v>
                </c:pt>
                <c:pt idx="1250">
                  <c:v>48291</c:v>
                </c:pt>
                <c:pt idx="1251">
                  <c:v>48298</c:v>
                </c:pt>
                <c:pt idx="1252">
                  <c:v>48305</c:v>
                </c:pt>
                <c:pt idx="1253">
                  <c:v>48312</c:v>
                </c:pt>
                <c:pt idx="1254">
                  <c:v>48319</c:v>
                </c:pt>
                <c:pt idx="1255">
                  <c:v>48326</c:v>
                </c:pt>
                <c:pt idx="1256">
                  <c:v>48333</c:v>
                </c:pt>
                <c:pt idx="1257">
                  <c:v>48340</c:v>
                </c:pt>
                <c:pt idx="1258">
                  <c:v>48347</c:v>
                </c:pt>
                <c:pt idx="1259">
                  <c:v>48354</c:v>
                </c:pt>
                <c:pt idx="1260">
                  <c:v>48361</c:v>
                </c:pt>
                <c:pt idx="1261">
                  <c:v>48368</c:v>
                </c:pt>
                <c:pt idx="1262">
                  <c:v>48375</c:v>
                </c:pt>
                <c:pt idx="1263">
                  <c:v>48382</c:v>
                </c:pt>
                <c:pt idx="1264">
                  <c:v>48389</c:v>
                </c:pt>
                <c:pt idx="1265">
                  <c:v>48396</c:v>
                </c:pt>
                <c:pt idx="1266">
                  <c:v>48403</c:v>
                </c:pt>
                <c:pt idx="1267">
                  <c:v>48410</c:v>
                </c:pt>
                <c:pt idx="1268">
                  <c:v>48417</c:v>
                </c:pt>
                <c:pt idx="1269">
                  <c:v>48424</c:v>
                </c:pt>
                <c:pt idx="1270">
                  <c:v>48431</c:v>
                </c:pt>
                <c:pt idx="1271">
                  <c:v>48438</c:v>
                </c:pt>
                <c:pt idx="1272">
                  <c:v>48445</c:v>
                </c:pt>
                <c:pt idx="1273">
                  <c:v>48452</c:v>
                </c:pt>
                <c:pt idx="1274">
                  <c:v>48459</c:v>
                </c:pt>
                <c:pt idx="1275">
                  <c:v>48466</c:v>
                </c:pt>
                <c:pt idx="1276">
                  <c:v>48473</c:v>
                </c:pt>
                <c:pt idx="1277">
                  <c:v>48480</c:v>
                </c:pt>
                <c:pt idx="1278">
                  <c:v>48487</c:v>
                </c:pt>
                <c:pt idx="1279">
                  <c:v>48494</c:v>
                </c:pt>
                <c:pt idx="1280">
                  <c:v>48501</c:v>
                </c:pt>
                <c:pt idx="1281">
                  <c:v>48508</c:v>
                </c:pt>
                <c:pt idx="1282">
                  <c:v>48515</c:v>
                </c:pt>
                <c:pt idx="1283">
                  <c:v>48522</c:v>
                </c:pt>
                <c:pt idx="1284">
                  <c:v>48529</c:v>
                </c:pt>
                <c:pt idx="1285">
                  <c:v>48536</c:v>
                </c:pt>
                <c:pt idx="1286">
                  <c:v>48543</c:v>
                </c:pt>
                <c:pt idx="1287">
                  <c:v>48550</c:v>
                </c:pt>
                <c:pt idx="1288">
                  <c:v>48557</c:v>
                </c:pt>
                <c:pt idx="1289">
                  <c:v>48564</c:v>
                </c:pt>
                <c:pt idx="1290">
                  <c:v>48571</c:v>
                </c:pt>
                <c:pt idx="1291">
                  <c:v>48578</c:v>
                </c:pt>
                <c:pt idx="1292">
                  <c:v>48585</c:v>
                </c:pt>
                <c:pt idx="1293">
                  <c:v>48592</c:v>
                </c:pt>
                <c:pt idx="1294">
                  <c:v>48599</c:v>
                </c:pt>
                <c:pt idx="1295">
                  <c:v>48606</c:v>
                </c:pt>
                <c:pt idx="1296">
                  <c:v>48613</c:v>
                </c:pt>
                <c:pt idx="1297">
                  <c:v>48620</c:v>
                </c:pt>
                <c:pt idx="1298">
                  <c:v>48627</c:v>
                </c:pt>
                <c:pt idx="1299">
                  <c:v>48634</c:v>
                </c:pt>
                <c:pt idx="1300">
                  <c:v>48641</c:v>
                </c:pt>
                <c:pt idx="1301">
                  <c:v>48648</c:v>
                </c:pt>
                <c:pt idx="1302">
                  <c:v>48655</c:v>
                </c:pt>
                <c:pt idx="1303">
                  <c:v>48662</c:v>
                </c:pt>
                <c:pt idx="1304">
                  <c:v>48669</c:v>
                </c:pt>
                <c:pt idx="1305">
                  <c:v>48676</c:v>
                </c:pt>
                <c:pt idx="1306">
                  <c:v>48683</c:v>
                </c:pt>
                <c:pt idx="1307">
                  <c:v>48690</c:v>
                </c:pt>
                <c:pt idx="1308">
                  <c:v>48697</c:v>
                </c:pt>
                <c:pt idx="1309">
                  <c:v>48704</c:v>
                </c:pt>
                <c:pt idx="1310">
                  <c:v>48711</c:v>
                </c:pt>
                <c:pt idx="1311">
                  <c:v>48718</c:v>
                </c:pt>
                <c:pt idx="1312">
                  <c:v>48725</c:v>
                </c:pt>
                <c:pt idx="1313">
                  <c:v>48732</c:v>
                </c:pt>
                <c:pt idx="1314">
                  <c:v>48739</c:v>
                </c:pt>
                <c:pt idx="1315">
                  <c:v>48746</c:v>
                </c:pt>
                <c:pt idx="1316">
                  <c:v>48753</c:v>
                </c:pt>
                <c:pt idx="1317">
                  <c:v>48760</c:v>
                </c:pt>
                <c:pt idx="1318">
                  <c:v>48767</c:v>
                </c:pt>
                <c:pt idx="1319">
                  <c:v>48774</c:v>
                </c:pt>
                <c:pt idx="1320">
                  <c:v>48781</c:v>
                </c:pt>
                <c:pt idx="1321">
                  <c:v>48788</c:v>
                </c:pt>
                <c:pt idx="1322">
                  <c:v>48795</c:v>
                </c:pt>
                <c:pt idx="1323">
                  <c:v>48802</c:v>
                </c:pt>
                <c:pt idx="1324">
                  <c:v>48809</c:v>
                </c:pt>
                <c:pt idx="1325">
                  <c:v>48816</c:v>
                </c:pt>
                <c:pt idx="1326">
                  <c:v>48823</c:v>
                </c:pt>
                <c:pt idx="1327">
                  <c:v>48830</c:v>
                </c:pt>
                <c:pt idx="1328">
                  <c:v>48837</c:v>
                </c:pt>
                <c:pt idx="1329">
                  <c:v>48844</c:v>
                </c:pt>
                <c:pt idx="1330">
                  <c:v>48851</c:v>
                </c:pt>
                <c:pt idx="1331">
                  <c:v>48858</c:v>
                </c:pt>
                <c:pt idx="1332">
                  <c:v>48865</c:v>
                </c:pt>
                <c:pt idx="1333">
                  <c:v>48872</c:v>
                </c:pt>
                <c:pt idx="1334">
                  <c:v>48879</c:v>
                </c:pt>
                <c:pt idx="1335">
                  <c:v>48886</c:v>
                </c:pt>
                <c:pt idx="1336">
                  <c:v>48893</c:v>
                </c:pt>
                <c:pt idx="1337">
                  <c:v>48900</c:v>
                </c:pt>
                <c:pt idx="1338">
                  <c:v>48907</c:v>
                </c:pt>
                <c:pt idx="1339">
                  <c:v>48914</c:v>
                </c:pt>
                <c:pt idx="1340">
                  <c:v>48921</c:v>
                </c:pt>
                <c:pt idx="1341">
                  <c:v>48928</c:v>
                </c:pt>
                <c:pt idx="1342">
                  <c:v>48935</c:v>
                </c:pt>
                <c:pt idx="1343">
                  <c:v>48942</c:v>
                </c:pt>
                <c:pt idx="1344">
                  <c:v>48949</c:v>
                </c:pt>
                <c:pt idx="1345">
                  <c:v>48956</c:v>
                </c:pt>
                <c:pt idx="1346">
                  <c:v>48963</c:v>
                </c:pt>
                <c:pt idx="1347">
                  <c:v>48970</c:v>
                </c:pt>
                <c:pt idx="1348">
                  <c:v>48977</c:v>
                </c:pt>
                <c:pt idx="1349">
                  <c:v>48984</c:v>
                </c:pt>
                <c:pt idx="1350">
                  <c:v>48991</c:v>
                </c:pt>
                <c:pt idx="1351">
                  <c:v>48998</c:v>
                </c:pt>
                <c:pt idx="1352">
                  <c:v>49005</c:v>
                </c:pt>
                <c:pt idx="1353">
                  <c:v>49012</c:v>
                </c:pt>
                <c:pt idx="1354">
                  <c:v>49019</c:v>
                </c:pt>
                <c:pt idx="1355">
                  <c:v>49026</c:v>
                </c:pt>
                <c:pt idx="1356">
                  <c:v>49033</c:v>
                </c:pt>
                <c:pt idx="1357">
                  <c:v>49040</c:v>
                </c:pt>
                <c:pt idx="1358">
                  <c:v>49047</c:v>
                </c:pt>
                <c:pt idx="1359">
                  <c:v>49054</c:v>
                </c:pt>
                <c:pt idx="1360">
                  <c:v>49061</c:v>
                </c:pt>
                <c:pt idx="1361">
                  <c:v>49068</c:v>
                </c:pt>
                <c:pt idx="1362">
                  <c:v>49075</c:v>
                </c:pt>
                <c:pt idx="1363">
                  <c:v>49082</c:v>
                </c:pt>
                <c:pt idx="1364">
                  <c:v>49089</c:v>
                </c:pt>
                <c:pt idx="1365">
                  <c:v>49096</c:v>
                </c:pt>
                <c:pt idx="1366">
                  <c:v>49103</c:v>
                </c:pt>
                <c:pt idx="1367">
                  <c:v>49110</c:v>
                </c:pt>
                <c:pt idx="1368">
                  <c:v>49117</c:v>
                </c:pt>
                <c:pt idx="1369">
                  <c:v>49124</c:v>
                </c:pt>
                <c:pt idx="1370">
                  <c:v>49131</c:v>
                </c:pt>
                <c:pt idx="1371">
                  <c:v>49138</c:v>
                </c:pt>
                <c:pt idx="1372">
                  <c:v>49145</c:v>
                </c:pt>
                <c:pt idx="1373">
                  <c:v>49152</c:v>
                </c:pt>
                <c:pt idx="1374">
                  <c:v>49159</c:v>
                </c:pt>
                <c:pt idx="1375">
                  <c:v>49166</c:v>
                </c:pt>
                <c:pt idx="1376">
                  <c:v>49173</c:v>
                </c:pt>
                <c:pt idx="1377">
                  <c:v>49180</c:v>
                </c:pt>
                <c:pt idx="1378">
                  <c:v>49187</c:v>
                </c:pt>
                <c:pt idx="1379">
                  <c:v>49194</c:v>
                </c:pt>
                <c:pt idx="1380">
                  <c:v>49201</c:v>
                </c:pt>
                <c:pt idx="1381">
                  <c:v>49208</c:v>
                </c:pt>
                <c:pt idx="1382">
                  <c:v>49215</c:v>
                </c:pt>
                <c:pt idx="1383">
                  <c:v>49222</c:v>
                </c:pt>
                <c:pt idx="1384">
                  <c:v>49229</c:v>
                </c:pt>
                <c:pt idx="1385">
                  <c:v>49236</c:v>
                </c:pt>
                <c:pt idx="1386">
                  <c:v>49243</c:v>
                </c:pt>
                <c:pt idx="1387">
                  <c:v>49250</c:v>
                </c:pt>
                <c:pt idx="1388">
                  <c:v>49257</c:v>
                </c:pt>
                <c:pt idx="1389">
                  <c:v>49264</c:v>
                </c:pt>
                <c:pt idx="1390">
                  <c:v>49271</c:v>
                </c:pt>
                <c:pt idx="1391">
                  <c:v>49278</c:v>
                </c:pt>
                <c:pt idx="1392">
                  <c:v>49285</c:v>
                </c:pt>
                <c:pt idx="1393">
                  <c:v>49292</c:v>
                </c:pt>
                <c:pt idx="1394">
                  <c:v>49299</c:v>
                </c:pt>
                <c:pt idx="1395">
                  <c:v>49307</c:v>
                </c:pt>
                <c:pt idx="1396">
                  <c:v>49314</c:v>
                </c:pt>
                <c:pt idx="1397">
                  <c:v>49321</c:v>
                </c:pt>
                <c:pt idx="1398">
                  <c:v>49328</c:v>
                </c:pt>
                <c:pt idx="1399">
                  <c:v>49335</c:v>
                </c:pt>
                <c:pt idx="1400">
                  <c:v>49342</c:v>
                </c:pt>
                <c:pt idx="1401">
                  <c:v>49349</c:v>
                </c:pt>
                <c:pt idx="1402">
                  <c:v>49356</c:v>
                </c:pt>
                <c:pt idx="1403">
                  <c:v>49363</c:v>
                </c:pt>
                <c:pt idx="1404">
                  <c:v>49370</c:v>
                </c:pt>
                <c:pt idx="1405">
                  <c:v>49377</c:v>
                </c:pt>
                <c:pt idx="1406">
                  <c:v>49384</c:v>
                </c:pt>
                <c:pt idx="1407">
                  <c:v>49395</c:v>
                </c:pt>
                <c:pt idx="1408">
                  <c:v>49398</c:v>
                </c:pt>
                <c:pt idx="1409">
                  <c:v>49405</c:v>
                </c:pt>
                <c:pt idx="1410">
                  <c:v>49412</c:v>
                </c:pt>
                <c:pt idx="1411">
                  <c:v>49419</c:v>
                </c:pt>
                <c:pt idx="1412">
                  <c:v>49426</c:v>
                </c:pt>
                <c:pt idx="1413">
                  <c:v>49433</c:v>
                </c:pt>
                <c:pt idx="1414">
                  <c:v>49440</c:v>
                </c:pt>
                <c:pt idx="1415">
                  <c:v>49447</c:v>
                </c:pt>
                <c:pt idx="1416">
                  <c:v>49454</c:v>
                </c:pt>
                <c:pt idx="1417">
                  <c:v>49461</c:v>
                </c:pt>
                <c:pt idx="1418">
                  <c:v>49468</c:v>
                </c:pt>
                <c:pt idx="1419">
                  <c:v>49475</c:v>
                </c:pt>
                <c:pt idx="1420">
                  <c:v>49482</c:v>
                </c:pt>
                <c:pt idx="1421">
                  <c:v>49489</c:v>
                </c:pt>
                <c:pt idx="1422">
                  <c:v>49496</c:v>
                </c:pt>
                <c:pt idx="1423">
                  <c:v>49503</c:v>
                </c:pt>
                <c:pt idx="1424">
                  <c:v>49510</c:v>
                </c:pt>
                <c:pt idx="1425">
                  <c:v>49517</c:v>
                </c:pt>
                <c:pt idx="1426">
                  <c:v>49524</c:v>
                </c:pt>
                <c:pt idx="1427">
                  <c:v>49531</c:v>
                </c:pt>
                <c:pt idx="1428">
                  <c:v>49538</c:v>
                </c:pt>
                <c:pt idx="1429">
                  <c:v>49545</c:v>
                </c:pt>
                <c:pt idx="1430">
                  <c:v>49552</c:v>
                </c:pt>
                <c:pt idx="1431">
                  <c:v>49559</c:v>
                </c:pt>
                <c:pt idx="1432">
                  <c:v>49566</c:v>
                </c:pt>
                <c:pt idx="1433">
                  <c:v>49573</c:v>
                </c:pt>
                <c:pt idx="1434">
                  <c:v>49580</c:v>
                </c:pt>
                <c:pt idx="1435">
                  <c:v>49587</c:v>
                </c:pt>
                <c:pt idx="1436">
                  <c:v>49594</c:v>
                </c:pt>
                <c:pt idx="1437">
                  <c:v>49601</c:v>
                </c:pt>
                <c:pt idx="1438">
                  <c:v>49608</c:v>
                </c:pt>
                <c:pt idx="1439">
                  <c:v>49615</c:v>
                </c:pt>
                <c:pt idx="1440">
                  <c:v>49622</c:v>
                </c:pt>
                <c:pt idx="1441">
                  <c:v>49629</c:v>
                </c:pt>
                <c:pt idx="1442">
                  <c:v>49636</c:v>
                </c:pt>
                <c:pt idx="1443">
                  <c:v>49643</c:v>
                </c:pt>
                <c:pt idx="1444">
                  <c:v>49650</c:v>
                </c:pt>
                <c:pt idx="1445">
                  <c:v>49657</c:v>
                </c:pt>
                <c:pt idx="1446">
                  <c:v>49664</c:v>
                </c:pt>
                <c:pt idx="1447">
                  <c:v>49674</c:v>
                </c:pt>
                <c:pt idx="1448">
                  <c:v>49681</c:v>
                </c:pt>
                <c:pt idx="1449">
                  <c:v>49688</c:v>
                </c:pt>
                <c:pt idx="1450">
                  <c:v>49695</c:v>
                </c:pt>
                <c:pt idx="1451">
                  <c:v>49702</c:v>
                </c:pt>
                <c:pt idx="1452">
                  <c:v>49709</c:v>
                </c:pt>
                <c:pt idx="1453">
                  <c:v>49716</c:v>
                </c:pt>
                <c:pt idx="1454">
                  <c:v>49723</c:v>
                </c:pt>
                <c:pt idx="1455">
                  <c:v>49730</c:v>
                </c:pt>
                <c:pt idx="1456">
                  <c:v>49737</c:v>
                </c:pt>
                <c:pt idx="1457">
                  <c:v>49744</c:v>
                </c:pt>
                <c:pt idx="1458">
                  <c:v>49751</c:v>
                </c:pt>
                <c:pt idx="1459">
                  <c:v>49758</c:v>
                </c:pt>
                <c:pt idx="1460">
                  <c:v>49765</c:v>
                </c:pt>
                <c:pt idx="1461">
                  <c:v>49772</c:v>
                </c:pt>
                <c:pt idx="1462">
                  <c:v>49781</c:v>
                </c:pt>
                <c:pt idx="1463">
                  <c:v>49786</c:v>
                </c:pt>
                <c:pt idx="1464">
                  <c:v>49793</c:v>
                </c:pt>
                <c:pt idx="1465">
                  <c:v>49801</c:v>
                </c:pt>
                <c:pt idx="1466">
                  <c:v>49808</c:v>
                </c:pt>
                <c:pt idx="1467">
                  <c:v>49815</c:v>
                </c:pt>
                <c:pt idx="1468">
                  <c:v>49822</c:v>
                </c:pt>
                <c:pt idx="1469">
                  <c:v>49829</c:v>
                </c:pt>
                <c:pt idx="1470">
                  <c:v>49836</c:v>
                </c:pt>
                <c:pt idx="1471">
                  <c:v>49843</c:v>
                </c:pt>
                <c:pt idx="1472">
                  <c:v>49850</c:v>
                </c:pt>
                <c:pt idx="1473">
                  <c:v>49857</c:v>
                </c:pt>
                <c:pt idx="1474">
                  <c:v>49864</c:v>
                </c:pt>
                <c:pt idx="1475">
                  <c:v>49871</c:v>
                </c:pt>
                <c:pt idx="1476">
                  <c:v>49878</c:v>
                </c:pt>
                <c:pt idx="1477">
                  <c:v>49885</c:v>
                </c:pt>
                <c:pt idx="1478">
                  <c:v>49892</c:v>
                </c:pt>
                <c:pt idx="1479">
                  <c:v>49899</c:v>
                </c:pt>
                <c:pt idx="1480">
                  <c:v>49906</c:v>
                </c:pt>
                <c:pt idx="1481">
                  <c:v>49913</c:v>
                </c:pt>
                <c:pt idx="1482">
                  <c:v>49920</c:v>
                </c:pt>
                <c:pt idx="1483">
                  <c:v>49927</c:v>
                </c:pt>
                <c:pt idx="1484">
                  <c:v>49934</c:v>
                </c:pt>
                <c:pt idx="1485">
                  <c:v>49941</c:v>
                </c:pt>
                <c:pt idx="1486">
                  <c:v>49948</c:v>
                </c:pt>
                <c:pt idx="1487">
                  <c:v>49955</c:v>
                </c:pt>
                <c:pt idx="1488">
                  <c:v>49962</c:v>
                </c:pt>
                <c:pt idx="1489">
                  <c:v>49969</c:v>
                </c:pt>
                <c:pt idx="1490">
                  <c:v>49976</c:v>
                </c:pt>
                <c:pt idx="1491">
                  <c:v>49983</c:v>
                </c:pt>
                <c:pt idx="1492">
                  <c:v>49990</c:v>
                </c:pt>
                <c:pt idx="1493">
                  <c:v>49997</c:v>
                </c:pt>
                <c:pt idx="1494">
                  <c:v>50004</c:v>
                </c:pt>
                <c:pt idx="1495">
                  <c:v>50011</c:v>
                </c:pt>
                <c:pt idx="1496">
                  <c:v>50018</c:v>
                </c:pt>
                <c:pt idx="1497">
                  <c:v>50025</c:v>
                </c:pt>
                <c:pt idx="1498">
                  <c:v>50032</c:v>
                </c:pt>
                <c:pt idx="1499">
                  <c:v>50040</c:v>
                </c:pt>
                <c:pt idx="1500">
                  <c:v>50047</c:v>
                </c:pt>
                <c:pt idx="1501">
                  <c:v>50054</c:v>
                </c:pt>
                <c:pt idx="1502">
                  <c:v>50061</c:v>
                </c:pt>
                <c:pt idx="1503">
                  <c:v>50068</c:v>
                </c:pt>
                <c:pt idx="1504">
                  <c:v>50075</c:v>
                </c:pt>
                <c:pt idx="1505">
                  <c:v>50082</c:v>
                </c:pt>
                <c:pt idx="1506">
                  <c:v>50089</c:v>
                </c:pt>
                <c:pt idx="1507">
                  <c:v>50096</c:v>
                </c:pt>
                <c:pt idx="1508">
                  <c:v>50103</c:v>
                </c:pt>
                <c:pt idx="1509">
                  <c:v>50110</c:v>
                </c:pt>
                <c:pt idx="1510">
                  <c:v>50117</c:v>
                </c:pt>
                <c:pt idx="1511">
                  <c:v>50124</c:v>
                </c:pt>
                <c:pt idx="1512">
                  <c:v>50131</c:v>
                </c:pt>
                <c:pt idx="1513">
                  <c:v>50139</c:v>
                </c:pt>
                <c:pt idx="1514">
                  <c:v>50146</c:v>
                </c:pt>
                <c:pt idx="1515">
                  <c:v>50153</c:v>
                </c:pt>
                <c:pt idx="1516">
                  <c:v>50160</c:v>
                </c:pt>
                <c:pt idx="1517">
                  <c:v>50167</c:v>
                </c:pt>
                <c:pt idx="1518">
                  <c:v>50174</c:v>
                </c:pt>
                <c:pt idx="1519">
                  <c:v>50181</c:v>
                </c:pt>
                <c:pt idx="1520">
                  <c:v>50188</c:v>
                </c:pt>
                <c:pt idx="1521">
                  <c:v>50195</c:v>
                </c:pt>
                <c:pt idx="1522">
                  <c:v>50202</c:v>
                </c:pt>
                <c:pt idx="1523">
                  <c:v>50209</c:v>
                </c:pt>
                <c:pt idx="1524">
                  <c:v>50216</c:v>
                </c:pt>
                <c:pt idx="1525">
                  <c:v>50223</c:v>
                </c:pt>
                <c:pt idx="1526">
                  <c:v>50230</c:v>
                </c:pt>
                <c:pt idx="1527">
                  <c:v>50237</c:v>
                </c:pt>
                <c:pt idx="1528">
                  <c:v>50244</c:v>
                </c:pt>
                <c:pt idx="1529">
                  <c:v>50251</c:v>
                </c:pt>
                <c:pt idx="1530">
                  <c:v>50258</c:v>
                </c:pt>
                <c:pt idx="1531">
                  <c:v>50265</c:v>
                </c:pt>
                <c:pt idx="1532">
                  <c:v>50272</c:v>
                </c:pt>
                <c:pt idx="1533">
                  <c:v>50279</c:v>
                </c:pt>
                <c:pt idx="1534">
                  <c:v>50286</c:v>
                </c:pt>
                <c:pt idx="1535">
                  <c:v>50293</c:v>
                </c:pt>
                <c:pt idx="1536">
                  <c:v>50300</c:v>
                </c:pt>
                <c:pt idx="1537">
                  <c:v>50307</c:v>
                </c:pt>
                <c:pt idx="1538">
                  <c:v>50314</c:v>
                </c:pt>
                <c:pt idx="1539">
                  <c:v>50321</c:v>
                </c:pt>
                <c:pt idx="1540">
                  <c:v>50328</c:v>
                </c:pt>
                <c:pt idx="1541">
                  <c:v>50335</c:v>
                </c:pt>
                <c:pt idx="1542">
                  <c:v>50342</c:v>
                </c:pt>
                <c:pt idx="1543">
                  <c:v>50349</c:v>
                </c:pt>
                <c:pt idx="1544">
                  <c:v>50356</c:v>
                </c:pt>
                <c:pt idx="1545">
                  <c:v>50363</c:v>
                </c:pt>
                <c:pt idx="1546">
                  <c:v>50370</c:v>
                </c:pt>
                <c:pt idx="1547">
                  <c:v>50377</c:v>
                </c:pt>
                <c:pt idx="1548">
                  <c:v>50384</c:v>
                </c:pt>
                <c:pt idx="1549">
                  <c:v>50391</c:v>
                </c:pt>
                <c:pt idx="1550">
                  <c:v>50398</c:v>
                </c:pt>
                <c:pt idx="1551">
                  <c:v>50405</c:v>
                </c:pt>
                <c:pt idx="1552">
                  <c:v>50412</c:v>
                </c:pt>
                <c:pt idx="1553">
                  <c:v>50419</c:v>
                </c:pt>
                <c:pt idx="1554">
                  <c:v>50426</c:v>
                </c:pt>
                <c:pt idx="1555">
                  <c:v>50433</c:v>
                </c:pt>
                <c:pt idx="1556">
                  <c:v>50440</c:v>
                </c:pt>
                <c:pt idx="1557">
                  <c:v>50447</c:v>
                </c:pt>
                <c:pt idx="1558">
                  <c:v>50454</c:v>
                </c:pt>
                <c:pt idx="1559">
                  <c:v>50461</c:v>
                </c:pt>
                <c:pt idx="1560">
                  <c:v>50468</c:v>
                </c:pt>
                <c:pt idx="1561">
                  <c:v>50475</c:v>
                </c:pt>
                <c:pt idx="1562">
                  <c:v>50482</c:v>
                </c:pt>
                <c:pt idx="1563">
                  <c:v>50489</c:v>
                </c:pt>
                <c:pt idx="1564">
                  <c:v>50496</c:v>
                </c:pt>
                <c:pt idx="1565">
                  <c:v>50503</c:v>
                </c:pt>
                <c:pt idx="1566">
                  <c:v>50510</c:v>
                </c:pt>
                <c:pt idx="1567">
                  <c:v>50517</c:v>
                </c:pt>
                <c:pt idx="1568">
                  <c:v>50524</c:v>
                </c:pt>
                <c:pt idx="1569">
                  <c:v>50531</c:v>
                </c:pt>
                <c:pt idx="1570">
                  <c:v>50538</c:v>
                </c:pt>
                <c:pt idx="1571">
                  <c:v>50545</c:v>
                </c:pt>
                <c:pt idx="1572">
                  <c:v>50552</c:v>
                </c:pt>
                <c:pt idx="1573">
                  <c:v>50559</c:v>
                </c:pt>
                <c:pt idx="1574">
                  <c:v>50566</c:v>
                </c:pt>
                <c:pt idx="1575">
                  <c:v>50573</c:v>
                </c:pt>
                <c:pt idx="1576">
                  <c:v>50580</c:v>
                </c:pt>
                <c:pt idx="1577">
                  <c:v>50587</c:v>
                </c:pt>
                <c:pt idx="1578">
                  <c:v>50594</c:v>
                </c:pt>
                <c:pt idx="1579">
                  <c:v>50601</c:v>
                </c:pt>
                <c:pt idx="1580">
                  <c:v>50608</c:v>
                </c:pt>
                <c:pt idx="1581">
                  <c:v>50615</c:v>
                </c:pt>
                <c:pt idx="1582">
                  <c:v>50622</c:v>
                </c:pt>
                <c:pt idx="1583">
                  <c:v>50629</c:v>
                </c:pt>
                <c:pt idx="1584">
                  <c:v>50636</c:v>
                </c:pt>
                <c:pt idx="1585">
                  <c:v>50643</c:v>
                </c:pt>
                <c:pt idx="1586">
                  <c:v>50650</c:v>
                </c:pt>
                <c:pt idx="1587">
                  <c:v>50657</c:v>
                </c:pt>
                <c:pt idx="1588">
                  <c:v>50664</c:v>
                </c:pt>
                <c:pt idx="1589">
                  <c:v>50671</c:v>
                </c:pt>
                <c:pt idx="1590">
                  <c:v>50678</c:v>
                </c:pt>
                <c:pt idx="1591">
                  <c:v>50685</c:v>
                </c:pt>
                <c:pt idx="1592">
                  <c:v>50692</c:v>
                </c:pt>
                <c:pt idx="1593">
                  <c:v>50699</c:v>
                </c:pt>
                <c:pt idx="1594">
                  <c:v>50706</c:v>
                </c:pt>
                <c:pt idx="1595">
                  <c:v>50713</c:v>
                </c:pt>
                <c:pt idx="1596">
                  <c:v>50720</c:v>
                </c:pt>
                <c:pt idx="1597">
                  <c:v>50727</c:v>
                </c:pt>
                <c:pt idx="1598">
                  <c:v>50734</c:v>
                </c:pt>
                <c:pt idx="1599">
                  <c:v>50741</c:v>
                </c:pt>
                <c:pt idx="1600">
                  <c:v>50748</c:v>
                </c:pt>
                <c:pt idx="1601">
                  <c:v>50755</c:v>
                </c:pt>
                <c:pt idx="1602">
                  <c:v>50762</c:v>
                </c:pt>
                <c:pt idx="1603">
                  <c:v>50769</c:v>
                </c:pt>
                <c:pt idx="1604">
                  <c:v>50776</c:v>
                </c:pt>
                <c:pt idx="1605">
                  <c:v>50783</c:v>
                </c:pt>
                <c:pt idx="1606">
                  <c:v>50790</c:v>
                </c:pt>
                <c:pt idx="1607">
                  <c:v>50797</c:v>
                </c:pt>
                <c:pt idx="1608">
                  <c:v>50804</c:v>
                </c:pt>
                <c:pt idx="1609">
                  <c:v>50811</c:v>
                </c:pt>
                <c:pt idx="1610">
                  <c:v>50818</c:v>
                </c:pt>
                <c:pt idx="1611">
                  <c:v>50825</c:v>
                </c:pt>
                <c:pt idx="1612">
                  <c:v>50832</c:v>
                </c:pt>
                <c:pt idx="1613">
                  <c:v>50839</c:v>
                </c:pt>
                <c:pt idx="1614">
                  <c:v>50846</c:v>
                </c:pt>
                <c:pt idx="1615">
                  <c:v>50853</c:v>
                </c:pt>
                <c:pt idx="1616">
                  <c:v>50860</c:v>
                </c:pt>
                <c:pt idx="1617">
                  <c:v>50867</c:v>
                </c:pt>
                <c:pt idx="1618">
                  <c:v>50874</c:v>
                </c:pt>
                <c:pt idx="1619">
                  <c:v>50881</c:v>
                </c:pt>
                <c:pt idx="1620">
                  <c:v>50888</c:v>
                </c:pt>
                <c:pt idx="1621">
                  <c:v>50895</c:v>
                </c:pt>
                <c:pt idx="1622">
                  <c:v>50902</c:v>
                </c:pt>
                <c:pt idx="1623">
                  <c:v>50909</c:v>
                </c:pt>
                <c:pt idx="1624">
                  <c:v>50916</c:v>
                </c:pt>
                <c:pt idx="1625">
                  <c:v>50923</c:v>
                </c:pt>
                <c:pt idx="1626">
                  <c:v>50930</c:v>
                </c:pt>
                <c:pt idx="1627">
                  <c:v>50937</c:v>
                </c:pt>
                <c:pt idx="1628">
                  <c:v>50944</c:v>
                </c:pt>
                <c:pt idx="1629">
                  <c:v>50951</c:v>
                </c:pt>
                <c:pt idx="1630">
                  <c:v>50958</c:v>
                </c:pt>
                <c:pt idx="1631">
                  <c:v>50965</c:v>
                </c:pt>
                <c:pt idx="1632">
                  <c:v>50972</c:v>
                </c:pt>
                <c:pt idx="1633">
                  <c:v>50979</c:v>
                </c:pt>
                <c:pt idx="1634">
                  <c:v>50986</c:v>
                </c:pt>
                <c:pt idx="1635">
                  <c:v>50993</c:v>
                </c:pt>
                <c:pt idx="1636">
                  <c:v>51000</c:v>
                </c:pt>
                <c:pt idx="1637">
                  <c:v>51007</c:v>
                </c:pt>
                <c:pt idx="1638">
                  <c:v>51014</c:v>
                </c:pt>
                <c:pt idx="1639">
                  <c:v>51021</c:v>
                </c:pt>
                <c:pt idx="1640">
                  <c:v>51028</c:v>
                </c:pt>
                <c:pt idx="1641">
                  <c:v>51035</c:v>
                </c:pt>
                <c:pt idx="1642">
                  <c:v>51042</c:v>
                </c:pt>
                <c:pt idx="1643">
                  <c:v>51049</c:v>
                </c:pt>
                <c:pt idx="1644">
                  <c:v>51056</c:v>
                </c:pt>
                <c:pt idx="1645">
                  <c:v>51063</c:v>
                </c:pt>
                <c:pt idx="1646">
                  <c:v>51070</c:v>
                </c:pt>
                <c:pt idx="1647">
                  <c:v>51077</c:v>
                </c:pt>
                <c:pt idx="1648">
                  <c:v>51084</c:v>
                </c:pt>
                <c:pt idx="1649">
                  <c:v>51091</c:v>
                </c:pt>
                <c:pt idx="1650">
                  <c:v>51098</c:v>
                </c:pt>
                <c:pt idx="1651">
                  <c:v>51105</c:v>
                </c:pt>
                <c:pt idx="1652">
                  <c:v>51112</c:v>
                </c:pt>
                <c:pt idx="1653">
                  <c:v>51119</c:v>
                </c:pt>
                <c:pt idx="1654">
                  <c:v>51126</c:v>
                </c:pt>
                <c:pt idx="1655">
                  <c:v>51133</c:v>
                </c:pt>
                <c:pt idx="1656">
                  <c:v>51140</c:v>
                </c:pt>
                <c:pt idx="1657">
                  <c:v>51147</c:v>
                </c:pt>
                <c:pt idx="1658">
                  <c:v>51154</c:v>
                </c:pt>
                <c:pt idx="1659">
                  <c:v>51161</c:v>
                </c:pt>
                <c:pt idx="1660">
                  <c:v>51168</c:v>
                </c:pt>
                <c:pt idx="1661">
                  <c:v>51175</c:v>
                </c:pt>
                <c:pt idx="1662">
                  <c:v>51182</c:v>
                </c:pt>
                <c:pt idx="1663">
                  <c:v>51189</c:v>
                </c:pt>
                <c:pt idx="1664">
                  <c:v>51196</c:v>
                </c:pt>
                <c:pt idx="1665">
                  <c:v>51203</c:v>
                </c:pt>
                <c:pt idx="1666">
                  <c:v>51210</c:v>
                </c:pt>
                <c:pt idx="1667">
                  <c:v>51217</c:v>
                </c:pt>
                <c:pt idx="1668">
                  <c:v>51224</c:v>
                </c:pt>
                <c:pt idx="1669">
                  <c:v>51231</c:v>
                </c:pt>
                <c:pt idx="1670">
                  <c:v>51238</c:v>
                </c:pt>
                <c:pt idx="1671">
                  <c:v>51245</c:v>
                </c:pt>
                <c:pt idx="1672">
                  <c:v>51252</c:v>
                </c:pt>
                <c:pt idx="1673">
                  <c:v>51260</c:v>
                </c:pt>
                <c:pt idx="1674">
                  <c:v>51267</c:v>
                </c:pt>
                <c:pt idx="1675">
                  <c:v>51274</c:v>
                </c:pt>
                <c:pt idx="1676">
                  <c:v>51281</c:v>
                </c:pt>
                <c:pt idx="1677">
                  <c:v>51288</c:v>
                </c:pt>
                <c:pt idx="1678">
                  <c:v>51295</c:v>
                </c:pt>
                <c:pt idx="1679">
                  <c:v>51302</c:v>
                </c:pt>
                <c:pt idx="1680">
                  <c:v>51309</c:v>
                </c:pt>
                <c:pt idx="1681">
                  <c:v>51316</c:v>
                </c:pt>
                <c:pt idx="1682">
                  <c:v>51323</c:v>
                </c:pt>
                <c:pt idx="1683">
                  <c:v>51330</c:v>
                </c:pt>
                <c:pt idx="1684">
                  <c:v>51337</c:v>
                </c:pt>
                <c:pt idx="1685">
                  <c:v>51344</c:v>
                </c:pt>
                <c:pt idx="1686">
                  <c:v>51351</c:v>
                </c:pt>
                <c:pt idx="1687">
                  <c:v>51358</c:v>
                </c:pt>
                <c:pt idx="1688">
                  <c:v>51365</c:v>
                </c:pt>
                <c:pt idx="1689">
                  <c:v>51372</c:v>
                </c:pt>
                <c:pt idx="1690">
                  <c:v>51379</c:v>
                </c:pt>
                <c:pt idx="1691">
                  <c:v>51386</c:v>
                </c:pt>
                <c:pt idx="1692">
                  <c:v>51393</c:v>
                </c:pt>
                <c:pt idx="1693">
                  <c:v>51400</c:v>
                </c:pt>
                <c:pt idx="1694">
                  <c:v>51407</c:v>
                </c:pt>
                <c:pt idx="1695">
                  <c:v>51414</c:v>
                </c:pt>
                <c:pt idx="1696">
                  <c:v>51421</c:v>
                </c:pt>
                <c:pt idx="1697">
                  <c:v>51428</c:v>
                </c:pt>
                <c:pt idx="1698">
                  <c:v>51435</c:v>
                </c:pt>
                <c:pt idx="1699">
                  <c:v>51442</c:v>
                </c:pt>
                <c:pt idx="1700">
                  <c:v>51449</c:v>
                </c:pt>
                <c:pt idx="1701">
                  <c:v>51456</c:v>
                </c:pt>
                <c:pt idx="1702">
                  <c:v>51463</c:v>
                </c:pt>
                <c:pt idx="1703">
                  <c:v>51470</c:v>
                </c:pt>
                <c:pt idx="1704">
                  <c:v>51477</c:v>
                </c:pt>
                <c:pt idx="1705">
                  <c:v>51484</c:v>
                </c:pt>
                <c:pt idx="1706">
                  <c:v>51491</c:v>
                </c:pt>
                <c:pt idx="1707">
                  <c:v>51501</c:v>
                </c:pt>
                <c:pt idx="1708">
                  <c:v>51508</c:v>
                </c:pt>
                <c:pt idx="1709">
                  <c:v>51515</c:v>
                </c:pt>
                <c:pt idx="1710">
                  <c:v>51522</c:v>
                </c:pt>
                <c:pt idx="1711">
                  <c:v>51529</c:v>
                </c:pt>
                <c:pt idx="1712">
                  <c:v>51536</c:v>
                </c:pt>
                <c:pt idx="1713">
                  <c:v>51543</c:v>
                </c:pt>
                <c:pt idx="1714">
                  <c:v>51550</c:v>
                </c:pt>
                <c:pt idx="1715">
                  <c:v>51557</c:v>
                </c:pt>
                <c:pt idx="1716">
                  <c:v>51564</c:v>
                </c:pt>
                <c:pt idx="1717">
                  <c:v>51571</c:v>
                </c:pt>
                <c:pt idx="1718">
                  <c:v>51578</c:v>
                </c:pt>
                <c:pt idx="1719">
                  <c:v>51585</c:v>
                </c:pt>
                <c:pt idx="1720">
                  <c:v>51592</c:v>
                </c:pt>
                <c:pt idx="1721">
                  <c:v>51599</c:v>
                </c:pt>
                <c:pt idx="1722">
                  <c:v>51606</c:v>
                </c:pt>
                <c:pt idx="1723">
                  <c:v>51615</c:v>
                </c:pt>
                <c:pt idx="1724">
                  <c:v>51620</c:v>
                </c:pt>
                <c:pt idx="1725">
                  <c:v>51627</c:v>
                </c:pt>
                <c:pt idx="1726">
                  <c:v>51634</c:v>
                </c:pt>
                <c:pt idx="1727">
                  <c:v>51641</c:v>
                </c:pt>
                <c:pt idx="1728">
                  <c:v>51648</c:v>
                </c:pt>
                <c:pt idx="1729">
                  <c:v>51655</c:v>
                </c:pt>
                <c:pt idx="1730">
                  <c:v>51662</c:v>
                </c:pt>
                <c:pt idx="1731">
                  <c:v>51669</c:v>
                </c:pt>
                <c:pt idx="1732">
                  <c:v>51676</c:v>
                </c:pt>
                <c:pt idx="1733">
                  <c:v>51683</c:v>
                </c:pt>
                <c:pt idx="1734">
                  <c:v>51690</c:v>
                </c:pt>
                <c:pt idx="1735">
                  <c:v>51697</c:v>
                </c:pt>
                <c:pt idx="1736">
                  <c:v>51704</c:v>
                </c:pt>
                <c:pt idx="1737">
                  <c:v>51711</c:v>
                </c:pt>
                <c:pt idx="1738">
                  <c:v>51718</c:v>
                </c:pt>
                <c:pt idx="1739">
                  <c:v>51725</c:v>
                </c:pt>
                <c:pt idx="1740">
                  <c:v>51732</c:v>
                </c:pt>
                <c:pt idx="1741">
                  <c:v>51739</c:v>
                </c:pt>
                <c:pt idx="1742">
                  <c:v>51746</c:v>
                </c:pt>
                <c:pt idx="1743">
                  <c:v>51753</c:v>
                </c:pt>
                <c:pt idx="1744">
                  <c:v>51760</c:v>
                </c:pt>
                <c:pt idx="1745">
                  <c:v>51767</c:v>
                </c:pt>
                <c:pt idx="1746">
                  <c:v>51774</c:v>
                </c:pt>
                <c:pt idx="1747">
                  <c:v>51781</c:v>
                </c:pt>
                <c:pt idx="1748">
                  <c:v>51788</c:v>
                </c:pt>
                <c:pt idx="1749">
                  <c:v>51795</c:v>
                </c:pt>
                <c:pt idx="1750">
                  <c:v>51802</c:v>
                </c:pt>
                <c:pt idx="1751">
                  <c:v>51809</c:v>
                </c:pt>
                <c:pt idx="1752">
                  <c:v>51816</c:v>
                </c:pt>
                <c:pt idx="1753">
                  <c:v>51823</c:v>
                </c:pt>
                <c:pt idx="1754">
                  <c:v>51830</c:v>
                </c:pt>
                <c:pt idx="1755">
                  <c:v>51837</c:v>
                </c:pt>
                <c:pt idx="1756">
                  <c:v>51844</c:v>
                </c:pt>
                <c:pt idx="1757">
                  <c:v>51851</c:v>
                </c:pt>
                <c:pt idx="1758">
                  <c:v>51858</c:v>
                </c:pt>
                <c:pt idx="1759">
                  <c:v>51866</c:v>
                </c:pt>
                <c:pt idx="1760">
                  <c:v>51873</c:v>
                </c:pt>
                <c:pt idx="1761">
                  <c:v>51880</c:v>
                </c:pt>
                <c:pt idx="1762">
                  <c:v>51887</c:v>
                </c:pt>
                <c:pt idx="1763">
                  <c:v>51894</c:v>
                </c:pt>
                <c:pt idx="1764">
                  <c:v>51901</c:v>
                </c:pt>
                <c:pt idx="1765">
                  <c:v>51908</c:v>
                </c:pt>
                <c:pt idx="1766">
                  <c:v>51915</c:v>
                </c:pt>
                <c:pt idx="1767">
                  <c:v>51922</c:v>
                </c:pt>
                <c:pt idx="1768">
                  <c:v>51929</c:v>
                </c:pt>
                <c:pt idx="1769">
                  <c:v>51936</c:v>
                </c:pt>
                <c:pt idx="1770">
                  <c:v>51943</c:v>
                </c:pt>
                <c:pt idx="1771">
                  <c:v>51950</c:v>
                </c:pt>
                <c:pt idx="1772">
                  <c:v>51957</c:v>
                </c:pt>
                <c:pt idx="1773">
                  <c:v>51966</c:v>
                </c:pt>
                <c:pt idx="1774">
                  <c:v>51973</c:v>
                </c:pt>
                <c:pt idx="1775">
                  <c:v>51980</c:v>
                </c:pt>
                <c:pt idx="1776">
                  <c:v>51988</c:v>
                </c:pt>
                <c:pt idx="1777">
                  <c:v>51994</c:v>
                </c:pt>
                <c:pt idx="1778">
                  <c:v>52001</c:v>
                </c:pt>
                <c:pt idx="1779">
                  <c:v>52008</c:v>
                </c:pt>
                <c:pt idx="1780">
                  <c:v>52015</c:v>
                </c:pt>
                <c:pt idx="1781">
                  <c:v>52022</c:v>
                </c:pt>
                <c:pt idx="1782">
                  <c:v>52029</c:v>
                </c:pt>
                <c:pt idx="1783">
                  <c:v>52036</c:v>
                </c:pt>
                <c:pt idx="1784">
                  <c:v>52043</c:v>
                </c:pt>
                <c:pt idx="1785">
                  <c:v>52050</c:v>
                </c:pt>
                <c:pt idx="1786">
                  <c:v>52057</c:v>
                </c:pt>
                <c:pt idx="1787">
                  <c:v>52064</c:v>
                </c:pt>
                <c:pt idx="1788">
                  <c:v>52071</c:v>
                </c:pt>
                <c:pt idx="1789">
                  <c:v>52078</c:v>
                </c:pt>
                <c:pt idx="1790">
                  <c:v>52085</c:v>
                </c:pt>
                <c:pt idx="1791">
                  <c:v>52092</c:v>
                </c:pt>
                <c:pt idx="1792">
                  <c:v>52099</c:v>
                </c:pt>
                <c:pt idx="1793">
                  <c:v>52106</c:v>
                </c:pt>
                <c:pt idx="1794">
                  <c:v>52113</c:v>
                </c:pt>
                <c:pt idx="1795">
                  <c:v>52120</c:v>
                </c:pt>
                <c:pt idx="1796">
                  <c:v>52127</c:v>
                </c:pt>
                <c:pt idx="1797">
                  <c:v>52134</c:v>
                </c:pt>
                <c:pt idx="1798">
                  <c:v>52141</c:v>
                </c:pt>
                <c:pt idx="1799">
                  <c:v>52148</c:v>
                </c:pt>
                <c:pt idx="1800">
                  <c:v>52155</c:v>
                </c:pt>
                <c:pt idx="1801">
                  <c:v>52162</c:v>
                </c:pt>
                <c:pt idx="1802">
                  <c:v>52169</c:v>
                </c:pt>
                <c:pt idx="1803">
                  <c:v>52176</c:v>
                </c:pt>
                <c:pt idx="1804">
                  <c:v>52183</c:v>
                </c:pt>
                <c:pt idx="1805">
                  <c:v>52190</c:v>
                </c:pt>
                <c:pt idx="1806">
                  <c:v>52197</c:v>
                </c:pt>
                <c:pt idx="1807">
                  <c:v>52204</c:v>
                </c:pt>
                <c:pt idx="1808">
                  <c:v>52211</c:v>
                </c:pt>
                <c:pt idx="1809">
                  <c:v>52218</c:v>
                </c:pt>
                <c:pt idx="1810">
                  <c:v>52229</c:v>
                </c:pt>
                <c:pt idx="1811">
                  <c:v>52233</c:v>
                </c:pt>
                <c:pt idx="1812">
                  <c:v>52239</c:v>
                </c:pt>
                <c:pt idx="1813">
                  <c:v>52246</c:v>
                </c:pt>
                <c:pt idx="1814">
                  <c:v>52253</c:v>
                </c:pt>
                <c:pt idx="1815">
                  <c:v>52260</c:v>
                </c:pt>
                <c:pt idx="1816">
                  <c:v>52267</c:v>
                </c:pt>
                <c:pt idx="1817">
                  <c:v>52274</c:v>
                </c:pt>
                <c:pt idx="1818">
                  <c:v>52281</c:v>
                </c:pt>
                <c:pt idx="1819">
                  <c:v>52288</c:v>
                </c:pt>
                <c:pt idx="1820">
                  <c:v>52295</c:v>
                </c:pt>
                <c:pt idx="1821">
                  <c:v>52302</c:v>
                </c:pt>
                <c:pt idx="1822">
                  <c:v>52309</c:v>
                </c:pt>
                <c:pt idx="1823">
                  <c:v>52316</c:v>
                </c:pt>
                <c:pt idx="1824">
                  <c:v>52323</c:v>
                </c:pt>
                <c:pt idx="1825">
                  <c:v>52330</c:v>
                </c:pt>
                <c:pt idx="1826">
                  <c:v>52337</c:v>
                </c:pt>
                <c:pt idx="1827">
                  <c:v>52344</c:v>
                </c:pt>
                <c:pt idx="1828">
                  <c:v>52351</c:v>
                </c:pt>
                <c:pt idx="1829">
                  <c:v>52358</c:v>
                </c:pt>
                <c:pt idx="1830">
                  <c:v>52365</c:v>
                </c:pt>
                <c:pt idx="1831">
                  <c:v>52372</c:v>
                </c:pt>
                <c:pt idx="1832">
                  <c:v>52379</c:v>
                </c:pt>
                <c:pt idx="1833">
                  <c:v>52386</c:v>
                </c:pt>
                <c:pt idx="1834">
                  <c:v>52393</c:v>
                </c:pt>
                <c:pt idx="1835">
                  <c:v>52400</c:v>
                </c:pt>
                <c:pt idx="1836">
                  <c:v>52407</c:v>
                </c:pt>
                <c:pt idx="1837">
                  <c:v>52414</c:v>
                </c:pt>
                <c:pt idx="1838">
                  <c:v>52421</c:v>
                </c:pt>
                <c:pt idx="1839">
                  <c:v>52428</c:v>
                </c:pt>
                <c:pt idx="1840">
                  <c:v>52435</c:v>
                </c:pt>
                <c:pt idx="1841">
                  <c:v>52442</c:v>
                </c:pt>
                <c:pt idx="1842">
                  <c:v>52449</c:v>
                </c:pt>
                <c:pt idx="1843">
                  <c:v>52456</c:v>
                </c:pt>
                <c:pt idx="1844">
                  <c:v>52463</c:v>
                </c:pt>
                <c:pt idx="1845">
                  <c:v>52470</c:v>
                </c:pt>
                <c:pt idx="1846">
                  <c:v>52477</c:v>
                </c:pt>
                <c:pt idx="1847">
                  <c:v>52484</c:v>
                </c:pt>
                <c:pt idx="1848">
                  <c:v>52491</c:v>
                </c:pt>
                <c:pt idx="1849">
                  <c:v>52498</c:v>
                </c:pt>
                <c:pt idx="1850">
                  <c:v>52505</c:v>
                </c:pt>
                <c:pt idx="1851">
                  <c:v>52512</c:v>
                </c:pt>
                <c:pt idx="1852">
                  <c:v>52519</c:v>
                </c:pt>
                <c:pt idx="1853">
                  <c:v>52526</c:v>
                </c:pt>
                <c:pt idx="1854">
                  <c:v>52533</c:v>
                </c:pt>
                <c:pt idx="1855">
                  <c:v>52540</c:v>
                </c:pt>
                <c:pt idx="1856">
                  <c:v>52547</c:v>
                </c:pt>
                <c:pt idx="1857">
                  <c:v>52554</c:v>
                </c:pt>
                <c:pt idx="1858">
                  <c:v>52561</c:v>
                </c:pt>
                <c:pt idx="1859">
                  <c:v>52568</c:v>
                </c:pt>
                <c:pt idx="1860">
                  <c:v>52575</c:v>
                </c:pt>
                <c:pt idx="1861">
                  <c:v>52582</c:v>
                </c:pt>
                <c:pt idx="1862">
                  <c:v>52589</c:v>
                </c:pt>
                <c:pt idx="1863">
                  <c:v>52596</c:v>
                </c:pt>
                <c:pt idx="1864">
                  <c:v>52603</c:v>
                </c:pt>
                <c:pt idx="1865">
                  <c:v>52610</c:v>
                </c:pt>
                <c:pt idx="1866">
                  <c:v>52617</c:v>
                </c:pt>
                <c:pt idx="1867">
                  <c:v>52624</c:v>
                </c:pt>
                <c:pt idx="1868">
                  <c:v>52631</c:v>
                </c:pt>
                <c:pt idx="1869">
                  <c:v>52638</c:v>
                </c:pt>
                <c:pt idx="1870">
                  <c:v>52645</c:v>
                </c:pt>
                <c:pt idx="1871">
                  <c:v>52652</c:v>
                </c:pt>
                <c:pt idx="1872">
                  <c:v>52659</c:v>
                </c:pt>
                <c:pt idx="1873">
                  <c:v>52666</c:v>
                </c:pt>
                <c:pt idx="1874">
                  <c:v>52673</c:v>
                </c:pt>
                <c:pt idx="1875">
                  <c:v>52680</c:v>
                </c:pt>
                <c:pt idx="1876">
                  <c:v>52687</c:v>
                </c:pt>
                <c:pt idx="1877">
                  <c:v>52694</c:v>
                </c:pt>
                <c:pt idx="1878">
                  <c:v>52701</c:v>
                </c:pt>
                <c:pt idx="1879">
                  <c:v>52708</c:v>
                </c:pt>
                <c:pt idx="1880">
                  <c:v>52715</c:v>
                </c:pt>
                <c:pt idx="1881">
                  <c:v>52722</c:v>
                </c:pt>
                <c:pt idx="1882">
                  <c:v>52729</c:v>
                </c:pt>
                <c:pt idx="1883">
                  <c:v>52736</c:v>
                </c:pt>
                <c:pt idx="1884">
                  <c:v>52743</c:v>
                </c:pt>
                <c:pt idx="1885">
                  <c:v>52750</c:v>
                </c:pt>
                <c:pt idx="1886">
                  <c:v>52757</c:v>
                </c:pt>
                <c:pt idx="1887">
                  <c:v>52764</c:v>
                </c:pt>
                <c:pt idx="1888">
                  <c:v>52771</c:v>
                </c:pt>
                <c:pt idx="1889">
                  <c:v>52778</c:v>
                </c:pt>
                <c:pt idx="1890">
                  <c:v>52785</c:v>
                </c:pt>
                <c:pt idx="1891">
                  <c:v>52792</c:v>
                </c:pt>
                <c:pt idx="1892">
                  <c:v>52799</c:v>
                </c:pt>
                <c:pt idx="1893">
                  <c:v>52806</c:v>
                </c:pt>
                <c:pt idx="1894">
                  <c:v>52813</c:v>
                </c:pt>
                <c:pt idx="1895">
                  <c:v>52820</c:v>
                </c:pt>
                <c:pt idx="1896">
                  <c:v>52827</c:v>
                </c:pt>
                <c:pt idx="1897">
                  <c:v>52834</c:v>
                </c:pt>
                <c:pt idx="1898">
                  <c:v>52841</c:v>
                </c:pt>
                <c:pt idx="1899">
                  <c:v>52848</c:v>
                </c:pt>
                <c:pt idx="1900">
                  <c:v>52855</c:v>
                </c:pt>
                <c:pt idx="1901">
                  <c:v>52862</c:v>
                </c:pt>
                <c:pt idx="1902">
                  <c:v>52869</c:v>
                </c:pt>
                <c:pt idx="1903">
                  <c:v>52876</c:v>
                </c:pt>
                <c:pt idx="1904">
                  <c:v>52883</c:v>
                </c:pt>
                <c:pt idx="1905">
                  <c:v>52890</c:v>
                </c:pt>
                <c:pt idx="1906">
                  <c:v>52897</c:v>
                </c:pt>
                <c:pt idx="1907">
                  <c:v>52904</c:v>
                </c:pt>
                <c:pt idx="1908">
                  <c:v>52911</c:v>
                </c:pt>
                <c:pt idx="1909">
                  <c:v>52918</c:v>
                </c:pt>
                <c:pt idx="1910">
                  <c:v>52925</c:v>
                </c:pt>
                <c:pt idx="1911">
                  <c:v>52932</c:v>
                </c:pt>
                <c:pt idx="1912">
                  <c:v>52939</c:v>
                </c:pt>
                <c:pt idx="1913">
                  <c:v>52946</c:v>
                </c:pt>
                <c:pt idx="1914">
                  <c:v>52953</c:v>
                </c:pt>
                <c:pt idx="1915">
                  <c:v>52960</c:v>
                </c:pt>
                <c:pt idx="1916">
                  <c:v>52967</c:v>
                </c:pt>
                <c:pt idx="1917">
                  <c:v>52974</c:v>
                </c:pt>
                <c:pt idx="1918">
                  <c:v>52981</c:v>
                </c:pt>
                <c:pt idx="1919">
                  <c:v>52988</c:v>
                </c:pt>
                <c:pt idx="1920">
                  <c:v>52995</c:v>
                </c:pt>
                <c:pt idx="1921">
                  <c:v>53002</c:v>
                </c:pt>
                <c:pt idx="1922">
                  <c:v>53009</c:v>
                </c:pt>
                <c:pt idx="1923">
                  <c:v>53016</c:v>
                </c:pt>
                <c:pt idx="1924">
                  <c:v>53023</c:v>
                </c:pt>
                <c:pt idx="1925">
                  <c:v>53030</c:v>
                </c:pt>
                <c:pt idx="1926">
                  <c:v>53037</c:v>
                </c:pt>
                <c:pt idx="1927">
                  <c:v>53044</c:v>
                </c:pt>
                <c:pt idx="1928">
                  <c:v>53051</c:v>
                </c:pt>
                <c:pt idx="1929">
                  <c:v>53058</c:v>
                </c:pt>
                <c:pt idx="1930">
                  <c:v>53065</c:v>
                </c:pt>
                <c:pt idx="1931">
                  <c:v>53072</c:v>
                </c:pt>
                <c:pt idx="1932">
                  <c:v>53079</c:v>
                </c:pt>
                <c:pt idx="1933">
                  <c:v>53086</c:v>
                </c:pt>
                <c:pt idx="1934">
                  <c:v>53093</c:v>
                </c:pt>
                <c:pt idx="1935">
                  <c:v>53100</c:v>
                </c:pt>
                <c:pt idx="1936">
                  <c:v>53107</c:v>
                </c:pt>
                <c:pt idx="1937">
                  <c:v>53114</c:v>
                </c:pt>
                <c:pt idx="1938">
                  <c:v>53121</c:v>
                </c:pt>
                <c:pt idx="1939">
                  <c:v>53128</c:v>
                </c:pt>
                <c:pt idx="1940">
                  <c:v>53135</c:v>
                </c:pt>
                <c:pt idx="1941">
                  <c:v>53142</c:v>
                </c:pt>
                <c:pt idx="1942">
                  <c:v>53149</c:v>
                </c:pt>
                <c:pt idx="1943">
                  <c:v>53156</c:v>
                </c:pt>
                <c:pt idx="1944">
                  <c:v>53163</c:v>
                </c:pt>
                <c:pt idx="1945">
                  <c:v>53170</c:v>
                </c:pt>
                <c:pt idx="1946">
                  <c:v>53177</c:v>
                </c:pt>
                <c:pt idx="1947">
                  <c:v>53184</c:v>
                </c:pt>
                <c:pt idx="1948">
                  <c:v>53191</c:v>
                </c:pt>
                <c:pt idx="1949">
                  <c:v>53198</c:v>
                </c:pt>
                <c:pt idx="1950">
                  <c:v>53205</c:v>
                </c:pt>
                <c:pt idx="1951">
                  <c:v>53212</c:v>
                </c:pt>
                <c:pt idx="1952">
                  <c:v>53219</c:v>
                </c:pt>
                <c:pt idx="1953">
                  <c:v>53226</c:v>
                </c:pt>
                <c:pt idx="1954">
                  <c:v>53233</c:v>
                </c:pt>
                <c:pt idx="1955">
                  <c:v>53240</c:v>
                </c:pt>
                <c:pt idx="1956">
                  <c:v>53247</c:v>
                </c:pt>
                <c:pt idx="1957">
                  <c:v>53254</c:v>
                </c:pt>
                <c:pt idx="1958">
                  <c:v>53261</c:v>
                </c:pt>
                <c:pt idx="1959">
                  <c:v>53268</c:v>
                </c:pt>
                <c:pt idx="1960">
                  <c:v>53275</c:v>
                </c:pt>
                <c:pt idx="1961">
                  <c:v>53282</c:v>
                </c:pt>
                <c:pt idx="1962">
                  <c:v>53289</c:v>
                </c:pt>
                <c:pt idx="1963">
                  <c:v>53296</c:v>
                </c:pt>
                <c:pt idx="1964">
                  <c:v>53303</c:v>
                </c:pt>
                <c:pt idx="1965">
                  <c:v>53310</c:v>
                </c:pt>
                <c:pt idx="1966">
                  <c:v>53317</c:v>
                </c:pt>
                <c:pt idx="1967">
                  <c:v>53325</c:v>
                </c:pt>
                <c:pt idx="1968">
                  <c:v>53332</c:v>
                </c:pt>
                <c:pt idx="1969">
                  <c:v>53339</c:v>
                </c:pt>
                <c:pt idx="1970">
                  <c:v>53346</c:v>
                </c:pt>
                <c:pt idx="1971">
                  <c:v>53353</c:v>
                </c:pt>
                <c:pt idx="1972">
                  <c:v>53360</c:v>
                </c:pt>
                <c:pt idx="1973">
                  <c:v>53367</c:v>
                </c:pt>
                <c:pt idx="1974">
                  <c:v>53374</c:v>
                </c:pt>
                <c:pt idx="1975">
                  <c:v>53381</c:v>
                </c:pt>
                <c:pt idx="1976">
                  <c:v>53388</c:v>
                </c:pt>
                <c:pt idx="1977">
                  <c:v>53395</c:v>
                </c:pt>
                <c:pt idx="1978">
                  <c:v>53402</c:v>
                </c:pt>
                <c:pt idx="1979">
                  <c:v>53413</c:v>
                </c:pt>
                <c:pt idx="1980">
                  <c:v>53416</c:v>
                </c:pt>
                <c:pt idx="1981">
                  <c:v>53423</c:v>
                </c:pt>
                <c:pt idx="1982">
                  <c:v>53430</c:v>
                </c:pt>
                <c:pt idx="1983">
                  <c:v>53437</c:v>
                </c:pt>
                <c:pt idx="1984">
                  <c:v>53444</c:v>
                </c:pt>
                <c:pt idx="1985">
                  <c:v>53451</c:v>
                </c:pt>
                <c:pt idx="1986">
                  <c:v>53458</c:v>
                </c:pt>
                <c:pt idx="1987">
                  <c:v>53465</c:v>
                </c:pt>
                <c:pt idx="1988">
                  <c:v>53472</c:v>
                </c:pt>
                <c:pt idx="1989">
                  <c:v>53479</c:v>
                </c:pt>
                <c:pt idx="1990">
                  <c:v>53486</c:v>
                </c:pt>
                <c:pt idx="1991">
                  <c:v>53493</c:v>
                </c:pt>
                <c:pt idx="1992">
                  <c:v>53500</c:v>
                </c:pt>
                <c:pt idx="1993">
                  <c:v>53507</c:v>
                </c:pt>
                <c:pt idx="1994">
                  <c:v>53514</c:v>
                </c:pt>
                <c:pt idx="1995">
                  <c:v>53521</c:v>
                </c:pt>
                <c:pt idx="1996">
                  <c:v>53528</c:v>
                </c:pt>
                <c:pt idx="1997">
                  <c:v>53535</c:v>
                </c:pt>
                <c:pt idx="1998">
                  <c:v>53542</c:v>
                </c:pt>
                <c:pt idx="1999">
                  <c:v>53549</c:v>
                </c:pt>
                <c:pt idx="2000">
                  <c:v>53556</c:v>
                </c:pt>
                <c:pt idx="2001">
                  <c:v>53563</c:v>
                </c:pt>
                <c:pt idx="2002">
                  <c:v>53570</c:v>
                </c:pt>
                <c:pt idx="2003">
                  <c:v>53577</c:v>
                </c:pt>
                <c:pt idx="2004">
                  <c:v>53584</c:v>
                </c:pt>
                <c:pt idx="2005">
                  <c:v>53591</c:v>
                </c:pt>
                <c:pt idx="2006">
                  <c:v>53598</c:v>
                </c:pt>
                <c:pt idx="2007">
                  <c:v>53605</c:v>
                </c:pt>
                <c:pt idx="2008">
                  <c:v>53612</c:v>
                </c:pt>
                <c:pt idx="2009">
                  <c:v>53619</c:v>
                </c:pt>
                <c:pt idx="2010">
                  <c:v>53626</c:v>
                </c:pt>
                <c:pt idx="2011">
                  <c:v>53633</c:v>
                </c:pt>
                <c:pt idx="2012">
                  <c:v>53640</c:v>
                </c:pt>
                <c:pt idx="2013">
                  <c:v>53647</c:v>
                </c:pt>
                <c:pt idx="2014">
                  <c:v>53654</c:v>
                </c:pt>
                <c:pt idx="2015">
                  <c:v>53661</c:v>
                </c:pt>
                <c:pt idx="2016">
                  <c:v>53668</c:v>
                </c:pt>
                <c:pt idx="2017">
                  <c:v>53675</c:v>
                </c:pt>
                <c:pt idx="2018">
                  <c:v>53682</c:v>
                </c:pt>
                <c:pt idx="2019">
                  <c:v>53692</c:v>
                </c:pt>
                <c:pt idx="2020">
                  <c:v>53699</c:v>
                </c:pt>
                <c:pt idx="2021">
                  <c:v>53706</c:v>
                </c:pt>
                <c:pt idx="2022">
                  <c:v>53713</c:v>
                </c:pt>
                <c:pt idx="2023">
                  <c:v>53720</c:v>
                </c:pt>
                <c:pt idx="2024">
                  <c:v>53727</c:v>
                </c:pt>
                <c:pt idx="2025">
                  <c:v>53734</c:v>
                </c:pt>
                <c:pt idx="2026">
                  <c:v>53741</c:v>
                </c:pt>
                <c:pt idx="2027">
                  <c:v>53748</c:v>
                </c:pt>
                <c:pt idx="2028">
                  <c:v>53755</c:v>
                </c:pt>
                <c:pt idx="2029">
                  <c:v>53762</c:v>
                </c:pt>
                <c:pt idx="2030">
                  <c:v>53769</c:v>
                </c:pt>
                <c:pt idx="2031">
                  <c:v>53776</c:v>
                </c:pt>
                <c:pt idx="2032">
                  <c:v>53783</c:v>
                </c:pt>
                <c:pt idx="2033">
                  <c:v>53790</c:v>
                </c:pt>
                <c:pt idx="2034">
                  <c:v>53799</c:v>
                </c:pt>
                <c:pt idx="2035">
                  <c:v>53804</c:v>
                </c:pt>
                <c:pt idx="2036">
                  <c:v>53811</c:v>
                </c:pt>
                <c:pt idx="2037">
                  <c:v>53818</c:v>
                </c:pt>
                <c:pt idx="2038">
                  <c:v>53825</c:v>
                </c:pt>
                <c:pt idx="2039">
                  <c:v>53832</c:v>
                </c:pt>
                <c:pt idx="2040">
                  <c:v>53839</c:v>
                </c:pt>
                <c:pt idx="2041">
                  <c:v>53846</c:v>
                </c:pt>
                <c:pt idx="2042">
                  <c:v>53853</c:v>
                </c:pt>
                <c:pt idx="2043">
                  <c:v>53860</c:v>
                </c:pt>
                <c:pt idx="2044">
                  <c:v>53867</c:v>
                </c:pt>
                <c:pt idx="2045">
                  <c:v>53874</c:v>
                </c:pt>
                <c:pt idx="2046">
                  <c:v>53881</c:v>
                </c:pt>
                <c:pt idx="2047">
                  <c:v>53888</c:v>
                </c:pt>
                <c:pt idx="2048">
                  <c:v>53895</c:v>
                </c:pt>
                <c:pt idx="2049">
                  <c:v>53902</c:v>
                </c:pt>
                <c:pt idx="2050">
                  <c:v>53909</c:v>
                </c:pt>
                <c:pt idx="2051">
                  <c:v>53916</c:v>
                </c:pt>
                <c:pt idx="2052">
                  <c:v>53923</c:v>
                </c:pt>
                <c:pt idx="2053">
                  <c:v>53930</c:v>
                </c:pt>
                <c:pt idx="2054">
                  <c:v>53937</c:v>
                </c:pt>
                <c:pt idx="2055">
                  <c:v>53944</c:v>
                </c:pt>
                <c:pt idx="2056">
                  <c:v>53951</c:v>
                </c:pt>
                <c:pt idx="2057">
                  <c:v>53958</c:v>
                </c:pt>
                <c:pt idx="2058">
                  <c:v>53965</c:v>
                </c:pt>
                <c:pt idx="2059">
                  <c:v>53972</c:v>
                </c:pt>
                <c:pt idx="2060">
                  <c:v>53979</c:v>
                </c:pt>
                <c:pt idx="2061">
                  <c:v>53986</c:v>
                </c:pt>
                <c:pt idx="2062">
                  <c:v>53993</c:v>
                </c:pt>
                <c:pt idx="2063">
                  <c:v>54000</c:v>
                </c:pt>
                <c:pt idx="2064">
                  <c:v>54007</c:v>
                </c:pt>
                <c:pt idx="2065">
                  <c:v>54014</c:v>
                </c:pt>
                <c:pt idx="2066">
                  <c:v>54021</c:v>
                </c:pt>
                <c:pt idx="2067">
                  <c:v>54028</c:v>
                </c:pt>
                <c:pt idx="2068">
                  <c:v>54035</c:v>
                </c:pt>
                <c:pt idx="2069">
                  <c:v>54042</c:v>
                </c:pt>
                <c:pt idx="2070">
                  <c:v>54049</c:v>
                </c:pt>
                <c:pt idx="2071">
                  <c:v>54057</c:v>
                </c:pt>
                <c:pt idx="2072">
                  <c:v>54064</c:v>
                </c:pt>
                <c:pt idx="2073">
                  <c:v>54071</c:v>
                </c:pt>
                <c:pt idx="2074">
                  <c:v>54078</c:v>
                </c:pt>
                <c:pt idx="2075">
                  <c:v>54085</c:v>
                </c:pt>
                <c:pt idx="2076">
                  <c:v>54092</c:v>
                </c:pt>
                <c:pt idx="2077">
                  <c:v>54099</c:v>
                </c:pt>
                <c:pt idx="2078">
                  <c:v>54106</c:v>
                </c:pt>
                <c:pt idx="2079">
                  <c:v>54113</c:v>
                </c:pt>
                <c:pt idx="2080">
                  <c:v>54120</c:v>
                </c:pt>
                <c:pt idx="2081">
                  <c:v>54127</c:v>
                </c:pt>
                <c:pt idx="2082">
                  <c:v>54134</c:v>
                </c:pt>
                <c:pt idx="2083">
                  <c:v>54141</c:v>
                </c:pt>
                <c:pt idx="2084">
                  <c:v>54148</c:v>
                </c:pt>
                <c:pt idx="2085">
                  <c:v>54157</c:v>
                </c:pt>
                <c:pt idx="2086">
                  <c:v>54164</c:v>
                </c:pt>
                <c:pt idx="2087">
                  <c:v>54171</c:v>
                </c:pt>
                <c:pt idx="2088">
                  <c:v>54178</c:v>
                </c:pt>
                <c:pt idx="2089">
                  <c:v>54185</c:v>
                </c:pt>
                <c:pt idx="2090">
                  <c:v>54192</c:v>
                </c:pt>
                <c:pt idx="2091">
                  <c:v>54199</c:v>
                </c:pt>
                <c:pt idx="2092">
                  <c:v>54206</c:v>
                </c:pt>
                <c:pt idx="2093">
                  <c:v>54213</c:v>
                </c:pt>
                <c:pt idx="2094">
                  <c:v>54220</c:v>
                </c:pt>
                <c:pt idx="2095">
                  <c:v>54227</c:v>
                </c:pt>
                <c:pt idx="2096">
                  <c:v>54234</c:v>
                </c:pt>
                <c:pt idx="2097">
                  <c:v>54241</c:v>
                </c:pt>
                <c:pt idx="2098">
                  <c:v>54248</c:v>
                </c:pt>
                <c:pt idx="2099">
                  <c:v>54255</c:v>
                </c:pt>
                <c:pt idx="2100">
                  <c:v>54262</c:v>
                </c:pt>
                <c:pt idx="2101">
                  <c:v>54269</c:v>
                </c:pt>
                <c:pt idx="2102">
                  <c:v>54276</c:v>
                </c:pt>
                <c:pt idx="2103">
                  <c:v>54283</c:v>
                </c:pt>
                <c:pt idx="2104">
                  <c:v>54290</c:v>
                </c:pt>
                <c:pt idx="2105">
                  <c:v>54297</c:v>
                </c:pt>
                <c:pt idx="2106">
                  <c:v>54304</c:v>
                </c:pt>
                <c:pt idx="2107">
                  <c:v>54311</c:v>
                </c:pt>
                <c:pt idx="2108">
                  <c:v>54318</c:v>
                </c:pt>
                <c:pt idx="2109">
                  <c:v>54325</c:v>
                </c:pt>
                <c:pt idx="2110">
                  <c:v>54332</c:v>
                </c:pt>
                <c:pt idx="2111">
                  <c:v>54339</c:v>
                </c:pt>
                <c:pt idx="2112">
                  <c:v>54346</c:v>
                </c:pt>
                <c:pt idx="2113">
                  <c:v>54353</c:v>
                </c:pt>
                <c:pt idx="2114">
                  <c:v>54360</c:v>
                </c:pt>
                <c:pt idx="2115">
                  <c:v>54367</c:v>
                </c:pt>
                <c:pt idx="2116">
                  <c:v>54374</c:v>
                </c:pt>
                <c:pt idx="2117">
                  <c:v>54381</c:v>
                </c:pt>
                <c:pt idx="2118">
                  <c:v>54388</c:v>
                </c:pt>
                <c:pt idx="2119">
                  <c:v>54395</c:v>
                </c:pt>
                <c:pt idx="2120">
                  <c:v>54402</c:v>
                </c:pt>
                <c:pt idx="2121">
                  <c:v>54409</c:v>
                </c:pt>
                <c:pt idx="2122">
                  <c:v>54416</c:v>
                </c:pt>
                <c:pt idx="2123">
                  <c:v>54423</c:v>
                </c:pt>
                <c:pt idx="2124">
                  <c:v>54430</c:v>
                </c:pt>
                <c:pt idx="2125">
                  <c:v>54437</c:v>
                </c:pt>
                <c:pt idx="2126">
                  <c:v>54444</c:v>
                </c:pt>
                <c:pt idx="2127">
                  <c:v>54451</c:v>
                </c:pt>
                <c:pt idx="2128">
                  <c:v>54458</c:v>
                </c:pt>
                <c:pt idx="2129">
                  <c:v>54465</c:v>
                </c:pt>
                <c:pt idx="2130">
                  <c:v>54472</c:v>
                </c:pt>
                <c:pt idx="2131">
                  <c:v>54479</c:v>
                </c:pt>
                <c:pt idx="2132">
                  <c:v>54486</c:v>
                </c:pt>
                <c:pt idx="2133">
                  <c:v>54493</c:v>
                </c:pt>
                <c:pt idx="2134">
                  <c:v>54500</c:v>
                </c:pt>
                <c:pt idx="2135">
                  <c:v>54507</c:v>
                </c:pt>
                <c:pt idx="2136">
                  <c:v>54514</c:v>
                </c:pt>
                <c:pt idx="2137">
                  <c:v>54521</c:v>
                </c:pt>
                <c:pt idx="2138">
                  <c:v>54528</c:v>
                </c:pt>
                <c:pt idx="2139">
                  <c:v>54535</c:v>
                </c:pt>
                <c:pt idx="2140">
                  <c:v>54542</c:v>
                </c:pt>
                <c:pt idx="2141">
                  <c:v>54549</c:v>
                </c:pt>
                <c:pt idx="2142">
                  <c:v>54556</c:v>
                </c:pt>
                <c:pt idx="2143">
                  <c:v>54563</c:v>
                </c:pt>
                <c:pt idx="2144">
                  <c:v>54570</c:v>
                </c:pt>
                <c:pt idx="2145">
                  <c:v>54577</c:v>
                </c:pt>
                <c:pt idx="2146">
                  <c:v>54584</c:v>
                </c:pt>
                <c:pt idx="2147">
                  <c:v>54591</c:v>
                </c:pt>
                <c:pt idx="2148">
                  <c:v>54598</c:v>
                </c:pt>
                <c:pt idx="2149">
                  <c:v>54605</c:v>
                </c:pt>
                <c:pt idx="2150">
                  <c:v>54612</c:v>
                </c:pt>
                <c:pt idx="2151">
                  <c:v>54619</c:v>
                </c:pt>
                <c:pt idx="2152">
                  <c:v>54626</c:v>
                </c:pt>
                <c:pt idx="2153">
                  <c:v>54633</c:v>
                </c:pt>
                <c:pt idx="2154">
                  <c:v>54640</c:v>
                </c:pt>
                <c:pt idx="2155">
                  <c:v>54647</c:v>
                </c:pt>
                <c:pt idx="2156">
                  <c:v>54654</c:v>
                </c:pt>
                <c:pt idx="2157">
                  <c:v>54661</c:v>
                </c:pt>
                <c:pt idx="2158">
                  <c:v>54668</c:v>
                </c:pt>
                <c:pt idx="2159">
                  <c:v>54675</c:v>
                </c:pt>
                <c:pt idx="2160">
                  <c:v>54682</c:v>
                </c:pt>
                <c:pt idx="2161">
                  <c:v>54689</c:v>
                </c:pt>
                <c:pt idx="2162">
                  <c:v>54696</c:v>
                </c:pt>
                <c:pt idx="2163">
                  <c:v>54703</c:v>
                </c:pt>
                <c:pt idx="2164">
                  <c:v>54710</c:v>
                </c:pt>
                <c:pt idx="2165">
                  <c:v>54717</c:v>
                </c:pt>
                <c:pt idx="2166">
                  <c:v>54724</c:v>
                </c:pt>
                <c:pt idx="2167">
                  <c:v>54731</c:v>
                </c:pt>
                <c:pt idx="2168">
                  <c:v>54738</c:v>
                </c:pt>
                <c:pt idx="2169">
                  <c:v>54745</c:v>
                </c:pt>
                <c:pt idx="2170">
                  <c:v>54752</c:v>
                </c:pt>
                <c:pt idx="2171">
                  <c:v>54759</c:v>
                </c:pt>
                <c:pt idx="2172">
                  <c:v>54766</c:v>
                </c:pt>
                <c:pt idx="2173">
                  <c:v>54773</c:v>
                </c:pt>
                <c:pt idx="2174">
                  <c:v>54780</c:v>
                </c:pt>
                <c:pt idx="2175">
                  <c:v>54787</c:v>
                </c:pt>
                <c:pt idx="2176">
                  <c:v>54794</c:v>
                </c:pt>
                <c:pt idx="2177">
                  <c:v>54801</c:v>
                </c:pt>
                <c:pt idx="2178">
                  <c:v>54808</c:v>
                </c:pt>
                <c:pt idx="2179">
                  <c:v>54815</c:v>
                </c:pt>
                <c:pt idx="2180">
                  <c:v>54822</c:v>
                </c:pt>
                <c:pt idx="2181">
                  <c:v>54829</c:v>
                </c:pt>
                <c:pt idx="2182">
                  <c:v>54836</c:v>
                </c:pt>
                <c:pt idx="2183">
                  <c:v>54843</c:v>
                </c:pt>
                <c:pt idx="2184">
                  <c:v>54850</c:v>
                </c:pt>
                <c:pt idx="2185">
                  <c:v>54857</c:v>
                </c:pt>
                <c:pt idx="2186">
                  <c:v>54864</c:v>
                </c:pt>
                <c:pt idx="2187">
                  <c:v>54871</c:v>
                </c:pt>
                <c:pt idx="2188">
                  <c:v>54878</c:v>
                </c:pt>
                <c:pt idx="2189">
                  <c:v>54885</c:v>
                </c:pt>
                <c:pt idx="2190">
                  <c:v>54892</c:v>
                </c:pt>
                <c:pt idx="2191">
                  <c:v>54899</c:v>
                </c:pt>
                <c:pt idx="2192">
                  <c:v>54906</c:v>
                </c:pt>
                <c:pt idx="2193">
                  <c:v>54913</c:v>
                </c:pt>
                <c:pt idx="2194">
                  <c:v>54920</c:v>
                </c:pt>
                <c:pt idx="2195">
                  <c:v>54927</c:v>
                </c:pt>
                <c:pt idx="2196">
                  <c:v>54934</c:v>
                </c:pt>
                <c:pt idx="2197">
                  <c:v>54941</c:v>
                </c:pt>
                <c:pt idx="2198">
                  <c:v>54948</c:v>
                </c:pt>
                <c:pt idx="2199">
                  <c:v>54955</c:v>
                </c:pt>
                <c:pt idx="2200">
                  <c:v>54962</c:v>
                </c:pt>
                <c:pt idx="2201">
                  <c:v>54969</c:v>
                </c:pt>
                <c:pt idx="2202">
                  <c:v>54976</c:v>
                </c:pt>
                <c:pt idx="2203">
                  <c:v>54983</c:v>
                </c:pt>
                <c:pt idx="2204">
                  <c:v>54990</c:v>
                </c:pt>
                <c:pt idx="2205">
                  <c:v>54997</c:v>
                </c:pt>
                <c:pt idx="2206">
                  <c:v>55004</c:v>
                </c:pt>
                <c:pt idx="2207">
                  <c:v>55011</c:v>
                </c:pt>
                <c:pt idx="2208">
                  <c:v>55018</c:v>
                </c:pt>
                <c:pt idx="2209">
                  <c:v>55025</c:v>
                </c:pt>
                <c:pt idx="2210">
                  <c:v>55032</c:v>
                </c:pt>
                <c:pt idx="2211">
                  <c:v>55039</c:v>
                </c:pt>
                <c:pt idx="2212">
                  <c:v>55046</c:v>
                </c:pt>
                <c:pt idx="2213">
                  <c:v>55053</c:v>
                </c:pt>
                <c:pt idx="2214">
                  <c:v>55060</c:v>
                </c:pt>
                <c:pt idx="2215">
                  <c:v>55067</c:v>
                </c:pt>
                <c:pt idx="2216">
                  <c:v>55074</c:v>
                </c:pt>
                <c:pt idx="2217">
                  <c:v>55081</c:v>
                </c:pt>
                <c:pt idx="2218">
                  <c:v>55088</c:v>
                </c:pt>
                <c:pt idx="2219">
                  <c:v>55095</c:v>
                </c:pt>
                <c:pt idx="2220">
                  <c:v>55102</c:v>
                </c:pt>
                <c:pt idx="2221">
                  <c:v>55109</c:v>
                </c:pt>
                <c:pt idx="2222">
                  <c:v>55116</c:v>
                </c:pt>
                <c:pt idx="2223">
                  <c:v>55123</c:v>
                </c:pt>
                <c:pt idx="2224">
                  <c:v>55130</c:v>
                </c:pt>
                <c:pt idx="2225">
                  <c:v>55137</c:v>
                </c:pt>
                <c:pt idx="2226">
                  <c:v>55144</c:v>
                </c:pt>
                <c:pt idx="2227">
                  <c:v>55151</c:v>
                </c:pt>
                <c:pt idx="2228">
                  <c:v>55158</c:v>
                </c:pt>
                <c:pt idx="2229">
                  <c:v>55165</c:v>
                </c:pt>
                <c:pt idx="2230">
                  <c:v>55172</c:v>
                </c:pt>
                <c:pt idx="2231">
                  <c:v>55179</c:v>
                </c:pt>
                <c:pt idx="2232">
                  <c:v>55186</c:v>
                </c:pt>
                <c:pt idx="2233">
                  <c:v>55193</c:v>
                </c:pt>
                <c:pt idx="2234">
                  <c:v>55200</c:v>
                </c:pt>
                <c:pt idx="2235">
                  <c:v>55207</c:v>
                </c:pt>
                <c:pt idx="2236">
                  <c:v>55214</c:v>
                </c:pt>
                <c:pt idx="2237">
                  <c:v>55221</c:v>
                </c:pt>
                <c:pt idx="2238">
                  <c:v>55228</c:v>
                </c:pt>
                <c:pt idx="2239">
                  <c:v>55235</c:v>
                </c:pt>
                <c:pt idx="2240">
                  <c:v>55242</c:v>
                </c:pt>
                <c:pt idx="2241">
                  <c:v>55249</c:v>
                </c:pt>
                <c:pt idx="2242">
                  <c:v>55256</c:v>
                </c:pt>
                <c:pt idx="2243">
                  <c:v>55263</c:v>
                </c:pt>
                <c:pt idx="2244">
                  <c:v>55270</c:v>
                </c:pt>
                <c:pt idx="2245">
                  <c:v>55277</c:v>
                </c:pt>
                <c:pt idx="2246">
                  <c:v>55284</c:v>
                </c:pt>
                <c:pt idx="2247">
                  <c:v>55291</c:v>
                </c:pt>
                <c:pt idx="2248">
                  <c:v>55298</c:v>
                </c:pt>
                <c:pt idx="2249">
                  <c:v>55305</c:v>
                </c:pt>
                <c:pt idx="2250">
                  <c:v>55312</c:v>
                </c:pt>
                <c:pt idx="2251">
                  <c:v>55319</c:v>
                </c:pt>
                <c:pt idx="2252">
                  <c:v>55326</c:v>
                </c:pt>
                <c:pt idx="2253">
                  <c:v>55333</c:v>
                </c:pt>
                <c:pt idx="2254">
                  <c:v>55340</c:v>
                </c:pt>
                <c:pt idx="2255">
                  <c:v>55347</c:v>
                </c:pt>
                <c:pt idx="2256">
                  <c:v>55354</c:v>
                </c:pt>
                <c:pt idx="2257">
                  <c:v>55361</c:v>
                </c:pt>
                <c:pt idx="2258">
                  <c:v>55368</c:v>
                </c:pt>
                <c:pt idx="2259">
                  <c:v>55375</c:v>
                </c:pt>
                <c:pt idx="2260">
                  <c:v>55382</c:v>
                </c:pt>
                <c:pt idx="2261">
                  <c:v>55389</c:v>
                </c:pt>
                <c:pt idx="2262">
                  <c:v>55396</c:v>
                </c:pt>
                <c:pt idx="2263">
                  <c:v>55403</c:v>
                </c:pt>
                <c:pt idx="2264">
                  <c:v>55410</c:v>
                </c:pt>
                <c:pt idx="2265">
                  <c:v>55417</c:v>
                </c:pt>
                <c:pt idx="2266">
                  <c:v>55424</c:v>
                </c:pt>
                <c:pt idx="2267">
                  <c:v>55431</c:v>
                </c:pt>
                <c:pt idx="2268">
                  <c:v>55438</c:v>
                </c:pt>
                <c:pt idx="2269">
                  <c:v>55445</c:v>
                </c:pt>
                <c:pt idx="2270">
                  <c:v>55452</c:v>
                </c:pt>
                <c:pt idx="2271">
                  <c:v>55459</c:v>
                </c:pt>
                <c:pt idx="2272">
                  <c:v>55466</c:v>
                </c:pt>
                <c:pt idx="2273">
                  <c:v>55473</c:v>
                </c:pt>
                <c:pt idx="2274">
                  <c:v>55480</c:v>
                </c:pt>
                <c:pt idx="2275">
                  <c:v>55487</c:v>
                </c:pt>
                <c:pt idx="2276">
                  <c:v>55494</c:v>
                </c:pt>
                <c:pt idx="2277">
                  <c:v>55501</c:v>
                </c:pt>
                <c:pt idx="2278">
                  <c:v>55508</c:v>
                </c:pt>
                <c:pt idx="2279">
                  <c:v>55516</c:v>
                </c:pt>
                <c:pt idx="2280">
                  <c:v>55523</c:v>
                </c:pt>
                <c:pt idx="2281">
                  <c:v>55530</c:v>
                </c:pt>
                <c:pt idx="2282">
                  <c:v>55537</c:v>
                </c:pt>
                <c:pt idx="2283">
                  <c:v>55544</c:v>
                </c:pt>
                <c:pt idx="2284">
                  <c:v>55551</c:v>
                </c:pt>
                <c:pt idx="2285">
                  <c:v>55558</c:v>
                </c:pt>
                <c:pt idx="2286">
                  <c:v>55565</c:v>
                </c:pt>
                <c:pt idx="2287">
                  <c:v>55572</c:v>
                </c:pt>
                <c:pt idx="2288">
                  <c:v>55579</c:v>
                </c:pt>
                <c:pt idx="2289">
                  <c:v>55586</c:v>
                </c:pt>
                <c:pt idx="2290">
                  <c:v>55593</c:v>
                </c:pt>
                <c:pt idx="2291">
                  <c:v>55600</c:v>
                </c:pt>
                <c:pt idx="2292">
                  <c:v>55607</c:v>
                </c:pt>
                <c:pt idx="2293">
                  <c:v>55614</c:v>
                </c:pt>
                <c:pt idx="2294">
                  <c:v>55621</c:v>
                </c:pt>
                <c:pt idx="2295">
                  <c:v>55632</c:v>
                </c:pt>
                <c:pt idx="2296">
                  <c:v>55635</c:v>
                </c:pt>
                <c:pt idx="2297">
                  <c:v>55645</c:v>
                </c:pt>
                <c:pt idx="2298">
                  <c:v>55652</c:v>
                </c:pt>
                <c:pt idx="2299">
                  <c:v>55659</c:v>
                </c:pt>
                <c:pt idx="2300">
                  <c:v>55666</c:v>
                </c:pt>
                <c:pt idx="2301">
                  <c:v>55673</c:v>
                </c:pt>
                <c:pt idx="2302">
                  <c:v>55680</c:v>
                </c:pt>
                <c:pt idx="2303">
                  <c:v>55687</c:v>
                </c:pt>
                <c:pt idx="2304">
                  <c:v>55694</c:v>
                </c:pt>
                <c:pt idx="2305">
                  <c:v>55701</c:v>
                </c:pt>
                <c:pt idx="2306">
                  <c:v>55708</c:v>
                </c:pt>
                <c:pt idx="2307">
                  <c:v>55715</c:v>
                </c:pt>
                <c:pt idx="2308">
                  <c:v>55722</c:v>
                </c:pt>
                <c:pt idx="2309">
                  <c:v>55729</c:v>
                </c:pt>
                <c:pt idx="2310">
                  <c:v>55736</c:v>
                </c:pt>
                <c:pt idx="2311">
                  <c:v>55743</c:v>
                </c:pt>
                <c:pt idx="2312">
                  <c:v>55750</c:v>
                </c:pt>
                <c:pt idx="2313">
                  <c:v>55757</c:v>
                </c:pt>
                <c:pt idx="2314">
                  <c:v>55764</c:v>
                </c:pt>
                <c:pt idx="2315">
                  <c:v>55771</c:v>
                </c:pt>
                <c:pt idx="2316">
                  <c:v>55778</c:v>
                </c:pt>
                <c:pt idx="2317">
                  <c:v>55785</c:v>
                </c:pt>
                <c:pt idx="2318">
                  <c:v>55792</c:v>
                </c:pt>
                <c:pt idx="2319">
                  <c:v>55799</c:v>
                </c:pt>
                <c:pt idx="2320">
                  <c:v>55806</c:v>
                </c:pt>
                <c:pt idx="2321">
                  <c:v>55813</c:v>
                </c:pt>
                <c:pt idx="2322">
                  <c:v>55820</c:v>
                </c:pt>
                <c:pt idx="2323">
                  <c:v>55827</c:v>
                </c:pt>
                <c:pt idx="2324">
                  <c:v>55834</c:v>
                </c:pt>
                <c:pt idx="2325">
                  <c:v>55841</c:v>
                </c:pt>
                <c:pt idx="2326">
                  <c:v>55848</c:v>
                </c:pt>
                <c:pt idx="2327">
                  <c:v>55855</c:v>
                </c:pt>
                <c:pt idx="2328">
                  <c:v>55862</c:v>
                </c:pt>
                <c:pt idx="2329">
                  <c:v>55869</c:v>
                </c:pt>
                <c:pt idx="2330">
                  <c:v>55876</c:v>
                </c:pt>
                <c:pt idx="2331">
                  <c:v>55884</c:v>
                </c:pt>
                <c:pt idx="2332">
                  <c:v>55891</c:v>
                </c:pt>
                <c:pt idx="2333">
                  <c:v>55898</c:v>
                </c:pt>
                <c:pt idx="2334">
                  <c:v>55905</c:v>
                </c:pt>
                <c:pt idx="2335">
                  <c:v>55912</c:v>
                </c:pt>
                <c:pt idx="2336">
                  <c:v>55919</c:v>
                </c:pt>
                <c:pt idx="2337">
                  <c:v>55926</c:v>
                </c:pt>
                <c:pt idx="2338">
                  <c:v>55933</c:v>
                </c:pt>
                <c:pt idx="2339">
                  <c:v>55940</c:v>
                </c:pt>
                <c:pt idx="2340">
                  <c:v>55947</c:v>
                </c:pt>
                <c:pt idx="2341">
                  <c:v>55954</c:v>
                </c:pt>
                <c:pt idx="2342">
                  <c:v>55961</c:v>
                </c:pt>
                <c:pt idx="2343">
                  <c:v>55968</c:v>
                </c:pt>
                <c:pt idx="2344">
                  <c:v>55975</c:v>
                </c:pt>
                <c:pt idx="2345">
                  <c:v>55984</c:v>
                </c:pt>
                <c:pt idx="2346">
                  <c:v>55991</c:v>
                </c:pt>
                <c:pt idx="2347">
                  <c:v>55998</c:v>
                </c:pt>
                <c:pt idx="2348">
                  <c:v>56006</c:v>
                </c:pt>
                <c:pt idx="2349">
                  <c:v>56012</c:v>
                </c:pt>
                <c:pt idx="2350">
                  <c:v>56019</c:v>
                </c:pt>
                <c:pt idx="2351">
                  <c:v>56026</c:v>
                </c:pt>
                <c:pt idx="2352">
                  <c:v>56033</c:v>
                </c:pt>
                <c:pt idx="2353">
                  <c:v>56040</c:v>
                </c:pt>
                <c:pt idx="2354">
                  <c:v>56047</c:v>
                </c:pt>
                <c:pt idx="2355">
                  <c:v>56054</c:v>
                </c:pt>
                <c:pt idx="2356">
                  <c:v>56061</c:v>
                </c:pt>
                <c:pt idx="2357">
                  <c:v>56068</c:v>
                </c:pt>
                <c:pt idx="2358">
                  <c:v>56075</c:v>
                </c:pt>
                <c:pt idx="2359">
                  <c:v>56082</c:v>
                </c:pt>
                <c:pt idx="2360">
                  <c:v>56089</c:v>
                </c:pt>
                <c:pt idx="2361">
                  <c:v>56096</c:v>
                </c:pt>
                <c:pt idx="2362">
                  <c:v>56103</c:v>
                </c:pt>
                <c:pt idx="2363">
                  <c:v>56110</c:v>
                </c:pt>
                <c:pt idx="2364">
                  <c:v>56117</c:v>
                </c:pt>
                <c:pt idx="2365">
                  <c:v>56124</c:v>
                </c:pt>
                <c:pt idx="2366">
                  <c:v>56131</c:v>
                </c:pt>
                <c:pt idx="2367">
                  <c:v>56138</c:v>
                </c:pt>
                <c:pt idx="2368">
                  <c:v>56145</c:v>
                </c:pt>
                <c:pt idx="2369">
                  <c:v>56152</c:v>
                </c:pt>
                <c:pt idx="2370">
                  <c:v>56159</c:v>
                </c:pt>
                <c:pt idx="2371">
                  <c:v>56166</c:v>
                </c:pt>
                <c:pt idx="2372">
                  <c:v>56173</c:v>
                </c:pt>
                <c:pt idx="2373">
                  <c:v>56180</c:v>
                </c:pt>
                <c:pt idx="2374">
                  <c:v>56187</c:v>
                </c:pt>
                <c:pt idx="2375">
                  <c:v>56194</c:v>
                </c:pt>
                <c:pt idx="2376">
                  <c:v>56201</c:v>
                </c:pt>
                <c:pt idx="2377">
                  <c:v>56208</c:v>
                </c:pt>
                <c:pt idx="2378">
                  <c:v>56215</c:v>
                </c:pt>
                <c:pt idx="2379">
                  <c:v>56222</c:v>
                </c:pt>
                <c:pt idx="2380">
                  <c:v>56229</c:v>
                </c:pt>
                <c:pt idx="2381">
                  <c:v>56236</c:v>
                </c:pt>
                <c:pt idx="2382">
                  <c:v>56247</c:v>
                </c:pt>
                <c:pt idx="2383">
                  <c:v>56251</c:v>
                </c:pt>
                <c:pt idx="2384">
                  <c:v>56257</c:v>
                </c:pt>
                <c:pt idx="2385">
                  <c:v>56264</c:v>
                </c:pt>
                <c:pt idx="2386">
                  <c:v>56271</c:v>
                </c:pt>
                <c:pt idx="2387">
                  <c:v>56278</c:v>
                </c:pt>
                <c:pt idx="2388">
                  <c:v>56285</c:v>
                </c:pt>
                <c:pt idx="2389">
                  <c:v>56292</c:v>
                </c:pt>
                <c:pt idx="2390">
                  <c:v>56299</c:v>
                </c:pt>
                <c:pt idx="2391">
                  <c:v>56306</c:v>
                </c:pt>
                <c:pt idx="2392">
                  <c:v>56313</c:v>
                </c:pt>
                <c:pt idx="2393">
                  <c:v>56320</c:v>
                </c:pt>
                <c:pt idx="2394">
                  <c:v>56327</c:v>
                </c:pt>
                <c:pt idx="2395">
                  <c:v>56334</c:v>
                </c:pt>
                <c:pt idx="2396">
                  <c:v>56341</c:v>
                </c:pt>
                <c:pt idx="2397">
                  <c:v>56348</c:v>
                </c:pt>
                <c:pt idx="2398">
                  <c:v>56355</c:v>
                </c:pt>
                <c:pt idx="2399">
                  <c:v>56362</c:v>
                </c:pt>
                <c:pt idx="2400">
                  <c:v>56369</c:v>
                </c:pt>
                <c:pt idx="2401">
                  <c:v>56376</c:v>
                </c:pt>
                <c:pt idx="2402">
                  <c:v>56383</c:v>
                </c:pt>
                <c:pt idx="2403">
                  <c:v>56390</c:v>
                </c:pt>
                <c:pt idx="2404">
                  <c:v>56397</c:v>
                </c:pt>
                <c:pt idx="2405">
                  <c:v>56404</c:v>
                </c:pt>
                <c:pt idx="2406">
                  <c:v>56411</c:v>
                </c:pt>
                <c:pt idx="2407">
                  <c:v>56418</c:v>
                </c:pt>
                <c:pt idx="2408">
                  <c:v>56425</c:v>
                </c:pt>
                <c:pt idx="2409">
                  <c:v>56432</c:v>
                </c:pt>
                <c:pt idx="2410">
                  <c:v>56439</c:v>
                </c:pt>
                <c:pt idx="2411">
                  <c:v>56446</c:v>
                </c:pt>
                <c:pt idx="2412">
                  <c:v>56453</c:v>
                </c:pt>
                <c:pt idx="2413">
                  <c:v>56460</c:v>
                </c:pt>
                <c:pt idx="2414">
                  <c:v>56467</c:v>
                </c:pt>
                <c:pt idx="2415">
                  <c:v>56474</c:v>
                </c:pt>
                <c:pt idx="2416">
                  <c:v>56481</c:v>
                </c:pt>
                <c:pt idx="2417">
                  <c:v>56488</c:v>
                </c:pt>
                <c:pt idx="2418">
                  <c:v>56495</c:v>
                </c:pt>
                <c:pt idx="2419">
                  <c:v>56502</c:v>
                </c:pt>
                <c:pt idx="2420">
                  <c:v>56509</c:v>
                </c:pt>
                <c:pt idx="2421">
                  <c:v>56516</c:v>
                </c:pt>
                <c:pt idx="2422">
                  <c:v>56523</c:v>
                </c:pt>
                <c:pt idx="2423">
                  <c:v>56530</c:v>
                </c:pt>
                <c:pt idx="2424">
                  <c:v>56537</c:v>
                </c:pt>
                <c:pt idx="2425">
                  <c:v>56544</c:v>
                </c:pt>
                <c:pt idx="2426">
                  <c:v>56551</c:v>
                </c:pt>
                <c:pt idx="2427">
                  <c:v>56558</c:v>
                </c:pt>
                <c:pt idx="2428">
                  <c:v>56565</c:v>
                </c:pt>
                <c:pt idx="2429">
                  <c:v>56572</c:v>
                </c:pt>
                <c:pt idx="2430">
                  <c:v>56579</c:v>
                </c:pt>
                <c:pt idx="2431">
                  <c:v>56586</c:v>
                </c:pt>
                <c:pt idx="2432">
                  <c:v>56593</c:v>
                </c:pt>
                <c:pt idx="2433">
                  <c:v>56600</c:v>
                </c:pt>
                <c:pt idx="2434">
                  <c:v>56607</c:v>
                </c:pt>
                <c:pt idx="2435">
                  <c:v>56614</c:v>
                </c:pt>
                <c:pt idx="2436">
                  <c:v>56621</c:v>
                </c:pt>
                <c:pt idx="2437">
                  <c:v>56628</c:v>
                </c:pt>
                <c:pt idx="2438">
                  <c:v>56635</c:v>
                </c:pt>
                <c:pt idx="2439">
                  <c:v>56642</c:v>
                </c:pt>
                <c:pt idx="2440">
                  <c:v>56649</c:v>
                </c:pt>
                <c:pt idx="2441">
                  <c:v>56656</c:v>
                </c:pt>
                <c:pt idx="2442">
                  <c:v>56663</c:v>
                </c:pt>
                <c:pt idx="2443">
                  <c:v>56670</c:v>
                </c:pt>
                <c:pt idx="2444">
                  <c:v>56677</c:v>
                </c:pt>
                <c:pt idx="2445">
                  <c:v>56684</c:v>
                </c:pt>
                <c:pt idx="2446">
                  <c:v>56691</c:v>
                </c:pt>
                <c:pt idx="2447">
                  <c:v>56698</c:v>
                </c:pt>
                <c:pt idx="2448">
                  <c:v>56705</c:v>
                </c:pt>
                <c:pt idx="2449">
                  <c:v>56712</c:v>
                </c:pt>
                <c:pt idx="2450">
                  <c:v>56719</c:v>
                </c:pt>
                <c:pt idx="2451">
                  <c:v>56726</c:v>
                </c:pt>
                <c:pt idx="2452">
                  <c:v>56733</c:v>
                </c:pt>
                <c:pt idx="2453">
                  <c:v>56740</c:v>
                </c:pt>
                <c:pt idx="2454">
                  <c:v>56747</c:v>
                </c:pt>
                <c:pt idx="2455">
                  <c:v>56754</c:v>
                </c:pt>
                <c:pt idx="2456">
                  <c:v>56761</c:v>
                </c:pt>
                <c:pt idx="2457">
                  <c:v>56768</c:v>
                </c:pt>
                <c:pt idx="2458">
                  <c:v>56775</c:v>
                </c:pt>
                <c:pt idx="2459">
                  <c:v>56782</c:v>
                </c:pt>
                <c:pt idx="2460">
                  <c:v>56789</c:v>
                </c:pt>
                <c:pt idx="2461">
                  <c:v>56796</c:v>
                </c:pt>
                <c:pt idx="2462">
                  <c:v>56803</c:v>
                </c:pt>
                <c:pt idx="2463">
                  <c:v>56810</c:v>
                </c:pt>
                <c:pt idx="2464">
                  <c:v>56817</c:v>
                </c:pt>
                <c:pt idx="2465">
                  <c:v>56824</c:v>
                </c:pt>
                <c:pt idx="2466">
                  <c:v>56831</c:v>
                </c:pt>
                <c:pt idx="2467">
                  <c:v>56838</c:v>
                </c:pt>
                <c:pt idx="2468">
                  <c:v>56845</c:v>
                </c:pt>
                <c:pt idx="2469">
                  <c:v>56852</c:v>
                </c:pt>
                <c:pt idx="2470">
                  <c:v>56859</c:v>
                </c:pt>
                <c:pt idx="2471">
                  <c:v>56866</c:v>
                </c:pt>
                <c:pt idx="2472">
                  <c:v>56873</c:v>
                </c:pt>
                <c:pt idx="2473">
                  <c:v>56880</c:v>
                </c:pt>
                <c:pt idx="2474">
                  <c:v>56887</c:v>
                </c:pt>
                <c:pt idx="2475">
                  <c:v>56894</c:v>
                </c:pt>
                <c:pt idx="2476">
                  <c:v>56901</c:v>
                </c:pt>
                <c:pt idx="2477">
                  <c:v>56908</c:v>
                </c:pt>
                <c:pt idx="2478">
                  <c:v>56915</c:v>
                </c:pt>
                <c:pt idx="2479">
                  <c:v>56922</c:v>
                </c:pt>
                <c:pt idx="2480">
                  <c:v>56929</c:v>
                </c:pt>
                <c:pt idx="2481">
                  <c:v>56936</c:v>
                </c:pt>
                <c:pt idx="2482">
                  <c:v>56943</c:v>
                </c:pt>
                <c:pt idx="2483">
                  <c:v>56950</c:v>
                </c:pt>
                <c:pt idx="2484">
                  <c:v>56957</c:v>
                </c:pt>
                <c:pt idx="2485">
                  <c:v>56964</c:v>
                </c:pt>
                <c:pt idx="2486">
                  <c:v>56971</c:v>
                </c:pt>
                <c:pt idx="2487">
                  <c:v>56978</c:v>
                </c:pt>
                <c:pt idx="2488">
                  <c:v>56985</c:v>
                </c:pt>
                <c:pt idx="2489">
                  <c:v>56992</c:v>
                </c:pt>
                <c:pt idx="2490">
                  <c:v>56999</c:v>
                </c:pt>
                <c:pt idx="2491">
                  <c:v>57006</c:v>
                </c:pt>
                <c:pt idx="2492">
                  <c:v>57013</c:v>
                </c:pt>
                <c:pt idx="2493">
                  <c:v>57020</c:v>
                </c:pt>
                <c:pt idx="2494">
                  <c:v>57027</c:v>
                </c:pt>
                <c:pt idx="2495">
                  <c:v>57034</c:v>
                </c:pt>
                <c:pt idx="2496">
                  <c:v>57041</c:v>
                </c:pt>
                <c:pt idx="2497">
                  <c:v>57048</c:v>
                </c:pt>
                <c:pt idx="2498">
                  <c:v>57055</c:v>
                </c:pt>
                <c:pt idx="2499">
                  <c:v>57062</c:v>
                </c:pt>
                <c:pt idx="2500">
                  <c:v>57069</c:v>
                </c:pt>
                <c:pt idx="2501">
                  <c:v>57076</c:v>
                </c:pt>
                <c:pt idx="2502">
                  <c:v>57083</c:v>
                </c:pt>
                <c:pt idx="2503">
                  <c:v>57090</c:v>
                </c:pt>
                <c:pt idx="2504">
                  <c:v>57097</c:v>
                </c:pt>
                <c:pt idx="2505">
                  <c:v>57104</c:v>
                </c:pt>
                <c:pt idx="2506">
                  <c:v>57111</c:v>
                </c:pt>
                <c:pt idx="2507">
                  <c:v>57118</c:v>
                </c:pt>
                <c:pt idx="2508">
                  <c:v>57125</c:v>
                </c:pt>
                <c:pt idx="2509">
                  <c:v>57132</c:v>
                </c:pt>
                <c:pt idx="2510">
                  <c:v>57139</c:v>
                </c:pt>
                <c:pt idx="2511">
                  <c:v>57146</c:v>
                </c:pt>
                <c:pt idx="2512">
                  <c:v>57153</c:v>
                </c:pt>
                <c:pt idx="2513">
                  <c:v>57160</c:v>
                </c:pt>
                <c:pt idx="2514">
                  <c:v>57167</c:v>
                </c:pt>
                <c:pt idx="2515">
                  <c:v>57174</c:v>
                </c:pt>
                <c:pt idx="2516">
                  <c:v>57181</c:v>
                </c:pt>
                <c:pt idx="2517">
                  <c:v>57188</c:v>
                </c:pt>
                <c:pt idx="2518">
                  <c:v>57195</c:v>
                </c:pt>
                <c:pt idx="2519">
                  <c:v>57202</c:v>
                </c:pt>
                <c:pt idx="2520">
                  <c:v>57209</c:v>
                </c:pt>
                <c:pt idx="2521">
                  <c:v>57216</c:v>
                </c:pt>
                <c:pt idx="2522">
                  <c:v>57223</c:v>
                </c:pt>
                <c:pt idx="2523">
                  <c:v>57230</c:v>
                </c:pt>
                <c:pt idx="2524">
                  <c:v>57237</c:v>
                </c:pt>
                <c:pt idx="2525">
                  <c:v>57244</c:v>
                </c:pt>
                <c:pt idx="2526">
                  <c:v>57251</c:v>
                </c:pt>
                <c:pt idx="2527">
                  <c:v>57258</c:v>
                </c:pt>
                <c:pt idx="2528">
                  <c:v>57265</c:v>
                </c:pt>
                <c:pt idx="2529">
                  <c:v>57272</c:v>
                </c:pt>
                <c:pt idx="2530">
                  <c:v>57279</c:v>
                </c:pt>
                <c:pt idx="2531">
                  <c:v>57286</c:v>
                </c:pt>
                <c:pt idx="2532">
                  <c:v>57293</c:v>
                </c:pt>
                <c:pt idx="2533">
                  <c:v>57300</c:v>
                </c:pt>
                <c:pt idx="2534">
                  <c:v>57307</c:v>
                </c:pt>
                <c:pt idx="2535">
                  <c:v>57314</c:v>
                </c:pt>
                <c:pt idx="2536">
                  <c:v>57321</c:v>
                </c:pt>
                <c:pt idx="2537">
                  <c:v>57328</c:v>
                </c:pt>
                <c:pt idx="2538">
                  <c:v>57335</c:v>
                </c:pt>
                <c:pt idx="2539">
                  <c:v>57343</c:v>
                </c:pt>
                <c:pt idx="2540">
                  <c:v>57350</c:v>
                </c:pt>
                <c:pt idx="2541">
                  <c:v>57357</c:v>
                </c:pt>
                <c:pt idx="2542">
                  <c:v>57364</c:v>
                </c:pt>
                <c:pt idx="2543">
                  <c:v>57371</c:v>
                </c:pt>
                <c:pt idx="2544">
                  <c:v>57378</c:v>
                </c:pt>
                <c:pt idx="2545">
                  <c:v>57385</c:v>
                </c:pt>
                <c:pt idx="2546">
                  <c:v>57392</c:v>
                </c:pt>
                <c:pt idx="2547">
                  <c:v>57399</c:v>
                </c:pt>
                <c:pt idx="2548">
                  <c:v>57406</c:v>
                </c:pt>
                <c:pt idx="2549">
                  <c:v>57413</c:v>
                </c:pt>
                <c:pt idx="2550">
                  <c:v>57420</c:v>
                </c:pt>
                <c:pt idx="2551">
                  <c:v>57427</c:v>
                </c:pt>
                <c:pt idx="2552">
                  <c:v>57434</c:v>
                </c:pt>
                <c:pt idx="2553">
                  <c:v>57441</c:v>
                </c:pt>
                <c:pt idx="2554">
                  <c:v>57448</c:v>
                </c:pt>
                <c:pt idx="2555">
                  <c:v>57459</c:v>
                </c:pt>
                <c:pt idx="2556">
                  <c:v>57462</c:v>
                </c:pt>
                <c:pt idx="2557">
                  <c:v>57469</c:v>
                </c:pt>
                <c:pt idx="2558">
                  <c:v>57476</c:v>
                </c:pt>
                <c:pt idx="2559">
                  <c:v>57483</c:v>
                </c:pt>
                <c:pt idx="2560">
                  <c:v>57490</c:v>
                </c:pt>
                <c:pt idx="2561">
                  <c:v>57497</c:v>
                </c:pt>
                <c:pt idx="2562">
                  <c:v>57504</c:v>
                </c:pt>
                <c:pt idx="2563">
                  <c:v>57511</c:v>
                </c:pt>
                <c:pt idx="2564">
                  <c:v>57518</c:v>
                </c:pt>
                <c:pt idx="2565">
                  <c:v>57525</c:v>
                </c:pt>
                <c:pt idx="2566">
                  <c:v>57532</c:v>
                </c:pt>
                <c:pt idx="2567">
                  <c:v>57539</c:v>
                </c:pt>
                <c:pt idx="2568">
                  <c:v>57546</c:v>
                </c:pt>
                <c:pt idx="2569">
                  <c:v>57553</c:v>
                </c:pt>
                <c:pt idx="2570">
                  <c:v>57560</c:v>
                </c:pt>
                <c:pt idx="2571">
                  <c:v>57567</c:v>
                </c:pt>
                <c:pt idx="2572">
                  <c:v>57574</c:v>
                </c:pt>
                <c:pt idx="2573">
                  <c:v>57581</c:v>
                </c:pt>
                <c:pt idx="2574">
                  <c:v>57588</c:v>
                </c:pt>
                <c:pt idx="2575">
                  <c:v>57595</c:v>
                </c:pt>
                <c:pt idx="2576">
                  <c:v>57602</c:v>
                </c:pt>
                <c:pt idx="2577">
                  <c:v>57609</c:v>
                </c:pt>
                <c:pt idx="2578">
                  <c:v>57616</c:v>
                </c:pt>
                <c:pt idx="2579">
                  <c:v>57623</c:v>
                </c:pt>
                <c:pt idx="2580">
                  <c:v>57630</c:v>
                </c:pt>
                <c:pt idx="2581">
                  <c:v>57637</c:v>
                </c:pt>
                <c:pt idx="2582">
                  <c:v>57644</c:v>
                </c:pt>
                <c:pt idx="2583">
                  <c:v>57651</c:v>
                </c:pt>
                <c:pt idx="2584">
                  <c:v>57658</c:v>
                </c:pt>
                <c:pt idx="2585">
                  <c:v>57665</c:v>
                </c:pt>
                <c:pt idx="2586">
                  <c:v>57672</c:v>
                </c:pt>
                <c:pt idx="2587">
                  <c:v>57679</c:v>
                </c:pt>
                <c:pt idx="2588">
                  <c:v>57686</c:v>
                </c:pt>
                <c:pt idx="2589">
                  <c:v>57693</c:v>
                </c:pt>
                <c:pt idx="2590">
                  <c:v>57700</c:v>
                </c:pt>
                <c:pt idx="2591">
                  <c:v>57710</c:v>
                </c:pt>
                <c:pt idx="2592">
                  <c:v>57717</c:v>
                </c:pt>
                <c:pt idx="2593">
                  <c:v>57724</c:v>
                </c:pt>
                <c:pt idx="2594">
                  <c:v>57731</c:v>
                </c:pt>
                <c:pt idx="2595">
                  <c:v>57738</c:v>
                </c:pt>
                <c:pt idx="2596">
                  <c:v>57745</c:v>
                </c:pt>
                <c:pt idx="2597">
                  <c:v>57752</c:v>
                </c:pt>
                <c:pt idx="2598">
                  <c:v>57759</c:v>
                </c:pt>
                <c:pt idx="2599">
                  <c:v>57766</c:v>
                </c:pt>
                <c:pt idx="2600">
                  <c:v>57773</c:v>
                </c:pt>
                <c:pt idx="2601">
                  <c:v>57780</c:v>
                </c:pt>
                <c:pt idx="2602">
                  <c:v>57787</c:v>
                </c:pt>
                <c:pt idx="2603">
                  <c:v>57794</c:v>
                </c:pt>
                <c:pt idx="2604">
                  <c:v>57801</c:v>
                </c:pt>
                <c:pt idx="2605">
                  <c:v>57808</c:v>
                </c:pt>
                <c:pt idx="2606">
                  <c:v>57817</c:v>
                </c:pt>
                <c:pt idx="2607">
                  <c:v>57822</c:v>
                </c:pt>
                <c:pt idx="2608">
                  <c:v>57829</c:v>
                </c:pt>
                <c:pt idx="2609">
                  <c:v>57836</c:v>
                </c:pt>
                <c:pt idx="2610">
                  <c:v>57843</c:v>
                </c:pt>
                <c:pt idx="2611">
                  <c:v>57850</c:v>
                </c:pt>
                <c:pt idx="2612">
                  <c:v>57857</c:v>
                </c:pt>
                <c:pt idx="2613">
                  <c:v>57864</c:v>
                </c:pt>
                <c:pt idx="2614">
                  <c:v>57871</c:v>
                </c:pt>
                <c:pt idx="2615">
                  <c:v>57878</c:v>
                </c:pt>
                <c:pt idx="2616">
                  <c:v>57885</c:v>
                </c:pt>
                <c:pt idx="2617">
                  <c:v>57892</c:v>
                </c:pt>
                <c:pt idx="2618">
                  <c:v>57899</c:v>
                </c:pt>
                <c:pt idx="2619">
                  <c:v>57906</c:v>
                </c:pt>
                <c:pt idx="2620">
                  <c:v>57913</c:v>
                </c:pt>
                <c:pt idx="2621">
                  <c:v>57920</c:v>
                </c:pt>
                <c:pt idx="2622">
                  <c:v>57927</c:v>
                </c:pt>
                <c:pt idx="2623">
                  <c:v>57934</c:v>
                </c:pt>
                <c:pt idx="2624">
                  <c:v>57941</c:v>
                </c:pt>
                <c:pt idx="2625">
                  <c:v>57948</c:v>
                </c:pt>
                <c:pt idx="2626">
                  <c:v>57955</c:v>
                </c:pt>
                <c:pt idx="2627">
                  <c:v>57962</c:v>
                </c:pt>
                <c:pt idx="2628">
                  <c:v>57969</c:v>
                </c:pt>
                <c:pt idx="2629">
                  <c:v>57976</c:v>
                </c:pt>
                <c:pt idx="2630">
                  <c:v>57983</c:v>
                </c:pt>
                <c:pt idx="2631">
                  <c:v>57990</c:v>
                </c:pt>
                <c:pt idx="2632">
                  <c:v>57997</c:v>
                </c:pt>
                <c:pt idx="2633">
                  <c:v>58004</c:v>
                </c:pt>
                <c:pt idx="2634">
                  <c:v>58011</c:v>
                </c:pt>
                <c:pt idx="2635">
                  <c:v>58018</c:v>
                </c:pt>
                <c:pt idx="2636">
                  <c:v>58025</c:v>
                </c:pt>
                <c:pt idx="2637">
                  <c:v>58032</c:v>
                </c:pt>
                <c:pt idx="2638">
                  <c:v>58039</c:v>
                </c:pt>
                <c:pt idx="2639">
                  <c:v>58046</c:v>
                </c:pt>
                <c:pt idx="2640">
                  <c:v>58053</c:v>
                </c:pt>
                <c:pt idx="2641">
                  <c:v>58060</c:v>
                </c:pt>
                <c:pt idx="2642">
                  <c:v>58067</c:v>
                </c:pt>
                <c:pt idx="2643">
                  <c:v>58075</c:v>
                </c:pt>
                <c:pt idx="2644">
                  <c:v>58082</c:v>
                </c:pt>
                <c:pt idx="2645">
                  <c:v>58089</c:v>
                </c:pt>
                <c:pt idx="2646">
                  <c:v>58096</c:v>
                </c:pt>
                <c:pt idx="2647">
                  <c:v>58103</c:v>
                </c:pt>
                <c:pt idx="2648">
                  <c:v>58110</c:v>
                </c:pt>
                <c:pt idx="2649">
                  <c:v>58117</c:v>
                </c:pt>
                <c:pt idx="2650">
                  <c:v>58124</c:v>
                </c:pt>
                <c:pt idx="2651">
                  <c:v>58131</c:v>
                </c:pt>
                <c:pt idx="2652">
                  <c:v>58138</c:v>
                </c:pt>
                <c:pt idx="2653">
                  <c:v>58145</c:v>
                </c:pt>
                <c:pt idx="2654">
                  <c:v>58152</c:v>
                </c:pt>
                <c:pt idx="2655">
                  <c:v>58159</c:v>
                </c:pt>
                <c:pt idx="2656">
                  <c:v>58168</c:v>
                </c:pt>
                <c:pt idx="2657">
                  <c:v>58175</c:v>
                </c:pt>
                <c:pt idx="2658">
                  <c:v>58182</c:v>
                </c:pt>
                <c:pt idx="2659">
                  <c:v>58189</c:v>
                </c:pt>
                <c:pt idx="2660">
                  <c:v>58197</c:v>
                </c:pt>
                <c:pt idx="2661">
                  <c:v>58203</c:v>
                </c:pt>
                <c:pt idx="2662">
                  <c:v>58210</c:v>
                </c:pt>
                <c:pt idx="2663">
                  <c:v>58217</c:v>
                </c:pt>
                <c:pt idx="2664">
                  <c:v>58224</c:v>
                </c:pt>
                <c:pt idx="2665">
                  <c:v>58231</c:v>
                </c:pt>
                <c:pt idx="2666">
                  <c:v>58238</c:v>
                </c:pt>
                <c:pt idx="2667">
                  <c:v>58245</c:v>
                </c:pt>
                <c:pt idx="2668">
                  <c:v>58252</c:v>
                </c:pt>
                <c:pt idx="2669">
                  <c:v>58259</c:v>
                </c:pt>
                <c:pt idx="2670">
                  <c:v>58266</c:v>
                </c:pt>
                <c:pt idx="2671">
                  <c:v>58273</c:v>
                </c:pt>
                <c:pt idx="2672">
                  <c:v>58280</c:v>
                </c:pt>
                <c:pt idx="2673">
                  <c:v>58287</c:v>
                </c:pt>
                <c:pt idx="2674">
                  <c:v>58294</c:v>
                </c:pt>
                <c:pt idx="2675">
                  <c:v>58301</c:v>
                </c:pt>
                <c:pt idx="2676">
                  <c:v>58308</c:v>
                </c:pt>
                <c:pt idx="2677">
                  <c:v>58315</c:v>
                </c:pt>
                <c:pt idx="2678">
                  <c:v>58322</c:v>
                </c:pt>
                <c:pt idx="2679">
                  <c:v>58329</c:v>
                </c:pt>
                <c:pt idx="2680">
                  <c:v>58336</c:v>
                </c:pt>
                <c:pt idx="2681">
                  <c:v>58343</c:v>
                </c:pt>
                <c:pt idx="2682">
                  <c:v>58350</c:v>
                </c:pt>
                <c:pt idx="2683">
                  <c:v>58357</c:v>
                </c:pt>
                <c:pt idx="2684">
                  <c:v>58364</c:v>
                </c:pt>
                <c:pt idx="2685">
                  <c:v>58371</c:v>
                </c:pt>
                <c:pt idx="2686">
                  <c:v>58378</c:v>
                </c:pt>
                <c:pt idx="2687">
                  <c:v>58385</c:v>
                </c:pt>
                <c:pt idx="2688">
                  <c:v>58392</c:v>
                </c:pt>
                <c:pt idx="2689">
                  <c:v>58399</c:v>
                </c:pt>
                <c:pt idx="2690">
                  <c:v>58406</c:v>
                </c:pt>
                <c:pt idx="2691">
                  <c:v>58413</c:v>
                </c:pt>
                <c:pt idx="2692">
                  <c:v>58420</c:v>
                </c:pt>
                <c:pt idx="2693">
                  <c:v>58427</c:v>
                </c:pt>
                <c:pt idx="2694">
                  <c:v>58438</c:v>
                </c:pt>
                <c:pt idx="2695">
                  <c:v>58442</c:v>
                </c:pt>
                <c:pt idx="2696">
                  <c:v>58448</c:v>
                </c:pt>
                <c:pt idx="2697">
                  <c:v>58455</c:v>
                </c:pt>
                <c:pt idx="2698">
                  <c:v>58462</c:v>
                </c:pt>
                <c:pt idx="2699">
                  <c:v>58469</c:v>
                </c:pt>
                <c:pt idx="2700">
                  <c:v>58476</c:v>
                </c:pt>
                <c:pt idx="2701">
                  <c:v>58483</c:v>
                </c:pt>
                <c:pt idx="2702">
                  <c:v>58490</c:v>
                </c:pt>
                <c:pt idx="2703">
                  <c:v>58497</c:v>
                </c:pt>
                <c:pt idx="2704">
                  <c:v>58504</c:v>
                </c:pt>
                <c:pt idx="2705">
                  <c:v>58511</c:v>
                </c:pt>
                <c:pt idx="2706">
                  <c:v>58518</c:v>
                </c:pt>
                <c:pt idx="2707">
                  <c:v>58525</c:v>
                </c:pt>
                <c:pt idx="2708">
                  <c:v>58532</c:v>
                </c:pt>
                <c:pt idx="2709">
                  <c:v>58539</c:v>
                </c:pt>
                <c:pt idx="2710">
                  <c:v>58546</c:v>
                </c:pt>
                <c:pt idx="2711">
                  <c:v>58553</c:v>
                </c:pt>
                <c:pt idx="2712">
                  <c:v>58560</c:v>
                </c:pt>
                <c:pt idx="2713">
                  <c:v>58567</c:v>
                </c:pt>
                <c:pt idx="2714">
                  <c:v>58574</c:v>
                </c:pt>
                <c:pt idx="2715">
                  <c:v>58581</c:v>
                </c:pt>
                <c:pt idx="2716">
                  <c:v>58588</c:v>
                </c:pt>
                <c:pt idx="2717">
                  <c:v>58595</c:v>
                </c:pt>
                <c:pt idx="2718">
                  <c:v>58602</c:v>
                </c:pt>
                <c:pt idx="2719">
                  <c:v>58609</c:v>
                </c:pt>
                <c:pt idx="2720">
                  <c:v>58616</c:v>
                </c:pt>
                <c:pt idx="2721">
                  <c:v>58623</c:v>
                </c:pt>
                <c:pt idx="2722">
                  <c:v>58630</c:v>
                </c:pt>
                <c:pt idx="2723">
                  <c:v>58637</c:v>
                </c:pt>
                <c:pt idx="2724">
                  <c:v>58644</c:v>
                </c:pt>
                <c:pt idx="2725">
                  <c:v>58651</c:v>
                </c:pt>
                <c:pt idx="2726">
                  <c:v>58658</c:v>
                </c:pt>
                <c:pt idx="2727">
                  <c:v>58665</c:v>
                </c:pt>
                <c:pt idx="2728">
                  <c:v>58672</c:v>
                </c:pt>
                <c:pt idx="2729">
                  <c:v>58679</c:v>
                </c:pt>
                <c:pt idx="2730">
                  <c:v>58686</c:v>
                </c:pt>
                <c:pt idx="2731">
                  <c:v>58693</c:v>
                </c:pt>
                <c:pt idx="2732">
                  <c:v>58700</c:v>
                </c:pt>
                <c:pt idx="2733">
                  <c:v>58707</c:v>
                </c:pt>
                <c:pt idx="2734">
                  <c:v>58714</c:v>
                </c:pt>
                <c:pt idx="2735">
                  <c:v>58721</c:v>
                </c:pt>
                <c:pt idx="2736">
                  <c:v>58728</c:v>
                </c:pt>
                <c:pt idx="2737">
                  <c:v>58735</c:v>
                </c:pt>
                <c:pt idx="2738">
                  <c:v>58742</c:v>
                </c:pt>
                <c:pt idx="2739">
                  <c:v>58749</c:v>
                </c:pt>
                <c:pt idx="2740">
                  <c:v>58756</c:v>
                </c:pt>
                <c:pt idx="2741">
                  <c:v>58763</c:v>
                </c:pt>
                <c:pt idx="2742">
                  <c:v>58770</c:v>
                </c:pt>
                <c:pt idx="2743">
                  <c:v>58777</c:v>
                </c:pt>
                <c:pt idx="2744">
                  <c:v>58784</c:v>
                </c:pt>
                <c:pt idx="2745">
                  <c:v>58791</c:v>
                </c:pt>
                <c:pt idx="2746">
                  <c:v>58798</c:v>
                </c:pt>
                <c:pt idx="2747">
                  <c:v>58805</c:v>
                </c:pt>
                <c:pt idx="2748">
                  <c:v>58812</c:v>
                </c:pt>
                <c:pt idx="2749">
                  <c:v>58819</c:v>
                </c:pt>
                <c:pt idx="2750">
                  <c:v>58826</c:v>
                </c:pt>
                <c:pt idx="2751">
                  <c:v>58833</c:v>
                </c:pt>
                <c:pt idx="2752">
                  <c:v>58840</c:v>
                </c:pt>
                <c:pt idx="2753">
                  <c:v>58847</c:v>
                </c:pt>
                <c:pt idx="2754">
                  <c:v>58854</c:v>
                </c:pt>
                <c:pt idx="2755">
                  <c:v>58861</c:v>
                </c:pt>
                <c:pt idx="2756">
                  <c:v>58868</c:v>
                </c:pt>
                <c:pt idx="2757">
                  <c:v>58875</c:v>
                </c:pt>
                <c:pt idx="2758">
                  <c:v>58882</c:v>
                </c:pt>
                <c:pt idx="2759">
                  <c:v>58889</c:v>
                </c:pt>
                <c:pt idx="2760">
                  <c:v>58896</c:v>
                </c:pt>
                <c:pt idx="2761">
                  <c:v>58903</c:v>
                </c:pt>
                <c:pt idx="2762">
                  <c:v>58910</c:v>
                </c:pt>
                <c:pt idx="2763">
                  <c:v>58917</c:v>
                </c:pt>
                <c:pt idx="2764">
                  <c:v>58924</c:v>
                </c:pt>
                <c:pt idx="2765">
                  <c:v>58931</c:v>
                </c:pt>
                <c:pt idx="2766">
                  <c:v>58938</c:v>
                </c:pt>
                <c:pt idx="2767">
                  <c:v>58945</c:v>
                </c:pt>
                <c:pt idx="2768">
                  <c:v>58952</c:v>
                </c:pt>
                <c:pt idx="2769">
                  <c:v>58959</c:v>
                </c:pt>
                <c:pt idx="2770">
                  <c:v>58966</c:v>
                </c:pt>
                <c:pt idx="2771">
                  <c:v>58973</c:v>
                </c:pt>
                <c:pt idx="2772">
                  <c:v>58980</c:v>
                </c:pt>
                <c:pt idx="2773">
                  <c:v>58987</c:v>
                </c:pt>
                <c:pt idx="2774">
                  <c:v>58994</c:v>
                </c:pt>
                <c:pt idx="2775">
                  <c:v>59001</c:v>
                </c:pt>
                <c:pt idx="2776">
                  <c:v>59008</c:v>
                </c:pt>
                <c:pt idx="2777">
                  <c:v>59015</c:v>
                </c:pt>
                <c:pt idx="2778">
                  <c:v>59022</c:v>
                </c:pt>
                <c:pt idx="2779">
                  <c:v>59029</c:v>
                </c:pt>
                <c:pt idx="2780">
                  <c:v>59036</c:v>
                </c:pt>
                <c:pt idx="2781">
                  <c:v>59043</c:v>
                </c:pt>
                <c:pt idx="2782">
                  <c:v>59050</c:v>
                </c:pt>
                <c:pt idx="2783">
                  <c:v>59057</c:v>
                </c:pt>
                <c:pt idx="2784">
                  <c:v>59064</c:v>
                </c:pt>
                <c:pt idx="2785">
                  <c:v>59071</c:v>
                </c:pt>
                <c:pt idx="2786">
                  <c:v>59078</c:v>
                </c:pt>
                <c:pt idx="2787">
                  <c:v>59085</c:v>
                </c:pt>
                <c:pt idx="2788">
                  <c:v>59092</c:v>
                </c:pt>
                <c:pt idx="2789">
                  <c:v>59099</c:v>
                </c:pt>
                <c:pt idx="2790">
                  <c:v>59106</c:v>
                </c:pt>
                <c:pt idx="2791">
                  <c:v>59113</c:v>
                </c:pt>
                <c:pt idx="2792">
                  <c:v>59120</c:v>
                </c:pt>
                <c:pt idx="2793">
                  <c:v>59127</c:v>
                </c:pt>
                <c:pt idx="2794">
                  <c:v>59134</c:v>
                </c:pt>
                <c:pt idx="2795">
                  <c:v>59141</c:v>
                </c:pt>
                <c:pt idx="2796">
                  <c:v>59148</c:v>
                </c:pt>
                <c:pt idx="2797">
                  <c:v>59155</c:v>
                </c:pt>
                <c:pt idx="2798">
                  <c:v>59162</c:v>
                </c:pt>
                <c:pt idx="2799">
                  <c:v>59169</c:v>
                </c:pt>
                <c:pt idx="2800">
                  <c:v>59176</c:v>
                </c:pt>
                <c:pt idx="2801">
                  <c:v>59183</c:v>
                </c:pt>
                <c:pt idx="2802">
                  <c:v>59190</c:v>
                </c:pt>
                <c:pt idx="2803">
                  <c:v>59197</c:v>
                </c:pt>
                <c:pt idx="2804">
                  <c:v>59204</c:v>
                </c:pt>
                <c:pt idx="2805">
                  <c:v>59211</c:v>
                </c:pt>
                <c:pt idx="2806">
                  <c:v>59218</c:v>
                </c:pt>
                <c:pt idx="2807">
                  <c:v>59225</c:v>
                </c:pt>
                <c:pt idx="2808">
                  <c:v>59232</c:v>
                </c:pt>
                <c:pt idx="2809">
                  <c:v>59239</c:v>
                </c:pt>
                <c:pt idx="2810">
                  <c:v>59246</c:v>
                </c:pt>
                <c:pt idx="2811">
                  <c:v>59253</c:v>
                </c:pt>
                <c:pt idx="2812">
                  <c:v>59260</c:v>
                </c:pt>
                <c:pt idx="2813">
                  <c:v>59267</c:v>
                </c:pt>
                <c:pt idx="2814">
                  <c:v>59274</c:v>
                </c:pt>
                <c:pt idx="2815">
                  <c:v>59281</c:v>
                </c:pt>
                <c:pt idx="2816">
                  <c:v>59288</c:v>
                </c:pt>
                <c:pt idx="2817">
                  <c:v>59295</c:v>
                </c:pt>
                <c:pt idx="2818">
                  <c:v>59302</c:v>
                </c:pt>
                <c:pt idx="2819">
                  <c:v>59309</c:v>
                </c:pt>
                <c:pt idx="2820">
                  <c:v>59316</c:v>
                </c:pt>
                <c:pt idx="2821">
                  <c:v>59323</c:v>
                </c:pt>
                <c:pt idx="2822">
                  <c:v>59330</c:v>
                </c:pt>
                <c:pt idx="2823">
                  <c:v>59337</c:v>
                </c:pt>
                <c:pt idx="2824">
                  <c:v>59344</c:v>
                </c:pt>
                <c:pt idx="2825">
                  <c:v>59351</c:v>
                </c:pt>
                <c:pt idx="2826">
                  <c:v>59358</c:v>
                </c:pt>
                <c:pt idx="2827">
                  <c:v>59365</c:v>
                </c:pt>
                <c:pt idx="2828">
                  <c:v>59372</c:v>
                </c:pt>
                <c:pt idx="2829">
                  <c:v>59379</c:v>
                </c:pt>
                <c:pt idx="2830">
                  <c:v>59386</c:v>
                </c:pt>
                <c:pt idx="2831">
                  <c:v>59393</c:v>
                </c:pt>
                <c:pt idx="2832">
                  <c:v>59400</c:v>
                </c:pt>
                <c:pt idx="2833">
                  <c:v>59407</c:v>
                </c:pt>
                <c:pt idx="2834">
                  <c:v>59414</c:v>
                </c:pt>
                <c:pt idx="2835">
                  <c:v>59421</c:v>
                </c:pt>
                <c:pt idx="2836">
                  <c:v>59428</c:v>
                </c:pt>
                <c:pt idx="2837">
                  <c:v>59435</c:v>
                </c:pt>
                <c:pt idx="2838">
                  <c:v>59442</c:v>
                </c:pt>
                <c:pt idx="2839">
                  <c:v>59449</c:v>
                </c:pt>
                <c:pt idx="2840">
                  <c:v>59456</c:v>
                </c:pt>
                <c:pt idx="2841">
                  <c:v>59463</c:v>
                </c:pt>
                <c:pt idx="2842">
                  <c:v>59470</c:v>
                </c:pt>
                <c:pt idx="2843">
                  <c:v>59477</c:v>
                </c:pt>
                <c:pt idx="2844">
                  <c:v>59484</c:v>
                </c:pt>
                <c:pt idx="2845">
                  <c:v>59491</c:v>
                </c:pt>
                <c:pt idx="2846">
                  <c:v>59498</c:v>
                </c:pt>
                <c:pt idx="2847">
                  <c:v>59505</c:v>
                </c:pt>
                <c:pt idx="2848">
                  <c:v>59512</c:v>
                </c:pt>
                <c:pt idx="2849">
                  <c:v>59519</c:v>
                </c:pt>
                <c:pt idx="2850">
                  <c:v>59526</c:v>
                </c:pt>
                <c:pt idx="2851">
                  <c:v>59534</c:v>
                </c:pt>
                <c:pt idx="2852">
                  <c:v>59541</c:v>
                </c:pt>
                <c:pt idx="2853">
                  <c:v>59548</c:v>
                </c:pt>
                <c:pt idx="2854">
                  <c:v>59555</c:v>
                </c:pt>
                <c:pt idx="2855">
                  <c:v>59562</c:v>
                </c:pt>
                <c:pt idx="2856">
                  <c:v>59569</c:v>
                </c:pt>
                <c:pt idx="2857">
                  <c:v>59576</c:v>
                </c:pt>
                <c:pt idx="2858">
                  <c:v>59583</c:v>
                </c:pt>
                <c:pt idx="2859">
                  <c:v>59590</c:v>
                </c:pt>
                <c:pt idx="2860">
                  <c:v>59597</c:v>
                </c:pt>
                <c:pt idx="2861">
                  <c:v>59604</c:v>
                </c:pt>
                <c:pt idx="2862">
                  <c:v>59611</c:v>
                </c:pt>
                <c:pt idx="2863">
                  <c:v>59618</c:v>
                </c:pt>
                <c:pt idx="2864">
                  <c:v>59625</c:v>
                </c:pt>
                <c:pt idx="2865">
                  <c:v>59632</c:v>
                </c:pt>
                <c:pt idx="2866">
                  <c:v>59643</c:v>
                </c:pt>
                <c:pt idx="2867">
                  <c:v>59646</c:v>
                </c:pt>
                <c:pt idx="2868">
                  <c:v>59653</c:v>
                </c:pt>
                <c:pt idx="2869">
                  <c:v>59660</c:v>
                </c:pt>
                <c:pt idx="2870">
                  <c:v>59667</c:v>
                </c:pt>
                <c:pt idx="2871">
                  <c:v>59674</c:v>
                </c:pt>
                <c:pt idx="2872">
                  <c:v>59681</c:v>
                </c:pt>
                <c:pt idx="2873">
                  <c:v>59688</c:v>
                </c:pt>
                <c:pt idx="2874">
                  <c:v>59695</c:v>
                </c:pt>
                <c:pt idx="2875">
                  <c:v>59702</c:v>
                </c:pt>
                <c:pt idx="2876">
                  <c:v>59709</c:v>
                </c:pt>
                <c:pt idx="2877">
                  <c:v>59716</c:v>
                </c:pt>
                <c:pt idx="2878">
                  <c:v>59723</c:v>
                </c:pt>
                <c:pt idx="2879">
                  <c:v>59730</c:v>
                </c:pt>
                <c:pt idx="2880">
                  <c:v>59737</c:v>
                </c:pt>
                <c:pt idx="2881">
                  <c:v>59744</c:v>
                </c:pt>
                <c:pt idx="2882">
                  <c:v>59751</c:v>
                </c:pt>
                <c:pt idx="2883">
                  <c:v>59758</c:v>
                </c:pt>
                <c:pt idx="2884">
                  <c:v>59765</c:v>
                </c:pt>
                <c:pt idx="2885">
                  <c:v>59772</c:v>
                </c:pt>
                <c:pt idx="2886">
                  <c:v>59779</c:v>
                </c:pt>
                <c:pt idx="2887">
                  <c:v>59786</c:v>
                </c:pt>
                <c:pt idx="2888">
                  <c:v>59793</c:v>
                </c:pt>
                <c:pt idx="2889">
                  <c:v>59800</c:v>
                </c:pt>
                <c:pt idx="2890">
                  <c:v>59807</c:v>
                </c:pt>
                <c:pt idx="2891">
                  <c:v>59814</c:v>
                </c:pt>
                <c:pt idx="2892">
                  <c:v>59821</c:v>
                </c:pt>
                <c:pt idx="2893">
                  <c:v>59828</c:v>
                </c:pt>
                <c:pt idx="2894">
                  <c:v>59835</c:v>
                </c:pt>
                <c:pt idx="2895">
                  <c:v>59842</c:v>
                </c:pt>
                <c:pt idx="2896">
                  <c:v>59849</c:v>
                </c:pt>
                <c:pt idx="2897">
                  <c:v>59856</c:v>
                </c:pt>
                <c:pt idx="2898">
                  <c:v>59863</c:v>
                </c:pt>
                <c:pt idx="2899">
                  <c:v>59870</c:v>
                </c:pt>
                <c:pt idx="2900">
                  <c:v>59877</c:v>
                </c:pt>
                <c:pt idx="2901">
                  <c:v>59884</c:v>
                </c:pt>
                <c:pt idx="2902">
                  <c:v>59891</c:v>
                </c:pt>
                <c:pt idx="2903">
                  <c:v>59901</c:v>
                </c:pt>
                <c:pt idx="2904">
                  <c:v>59908</c:v>
                </c:pt>
                <c:pt idx="2905">
                  <c:v>59915</c:v>
                </c:pt>
                <c:pt idx="2906">
                  <c:v>59922</c:v>
                </c:pt>
                <c:pt idx="2907">
                  <c:v>59929</c:v>
                </c:pt>
                <c:pt idx="2908">
                  <c:v>59936</c:v>
                </c:pt>
                <c:pt idx="2909">
                  <c:v>59943</c:v>
                </c:pt>
                <c:pt idx="2910">
                  <c:v>59950</c:v>
                </c:pt>
                <c:pt idx="2911">
                  <c:v>59957</c:v>
                </c:pt>
                <c:pt idx="2912">
                  <c:v>59964</c:v>
                </c:pt>
                <c:pt idx="2913">
                  <c:v>59971</c:v>
                </c:pt>
                <c:pt idx="2914">
                  <c:v>59978</c:v>
                </c:pt>
                <c:pt idx="2915">
                  <c:v>59985</c:v>
                </c:pt>
                <c:pt idx="2916">
                  <c:v>59992</c:v>
                </c:pt>
                <c:pt idx="2917">
                  <c:v>60001</c:v>
                </c:pt>
                <c:pt idx="2918">
                  <c:v>60006</c:v>
                </c:pt>
                <c:pt idx="2919">
                  <c:v>60013</c:v>
                </c:pt>
                <c:pt idx="2920">
                  <c:v>60020</c:v>
                </c:pt>
                <c:pt idx="2921">
                  <c:v>60028</c:v>
                </c:pt>
                <c:pt idx="2922">
                  <c:v>60035</c:v>
                </c:pt>
                <c:pt idx="2923">
                  <c:v>60042</c:v>
                </c:pt>
                <c:pt idx="2924">
                  <c:v>60049</c:v>
                </c:pt>
                <c:pt idx="2925">
                  <c:v>60056</c:v>
                </c:pt>
                <c:pt idx="2926">
                  <c:v>60063</c:v>
                </c:pt>
                <c:pt idx="2927">
                  <c:v>60070</c:v>
                </c:pt>
                <c:pt idx="2928">
                  <c:v>60077</c:v>
                </c:pt>
                <c:pt idx="2929">
                  <c:v>60084</c:v>
                </c:pt>
                <c:pt idx="2930">
                  <c:v>60091</c:v>
                </c:pt>
                <c:pt idx="2931">
                  <c:v>60098</c:v>
                </c:pt>
                <c:pt idx="2932">
                  <c:v>60105</c:v>
                </c:pt>
                <c:pt idx="2933">
                  <c:v>60112</c:v>
                </c:pt>
                <c:pt idx="2934">
                  <c:v>60119</c:v>
                </c:pt>
                <c:pt idx="2935">
                  <c:v>60126</c:v>
                </c:pt>
                <c:pt idx="2936">
                  <c:v>60133</c:v>
                </c:pt>
                <c:pt idx="2937">
                  <c:v>60140</c:v>
                </c:pt>
                <c:pt idx="2938">
                  <c:v>60147</c:v>
                </c:pt>
                <c:pt idx="2939">
                  <c:v>60154</c:v>
                </c:pt>
                <c:pt idx="2940">
                  <c:v>60161</c:v>
                </c:pt>
                <c:pt idx="2941">
                  <c:v>60168</c:v>
                </c:pt>
                <c:pt idx="2942">
                  <c:v>60175</c:v>
                </c:pt>
                <c:pt idx="2943">
                  <c:v>60182</c:v>
                </c:pt>
                <c:pt idx="2944">
                  <c:v>60189</c:v>
                </c:pt>
                <c:pt idx="2945">
                  <c:v>60196</c:v>
                </c:pt>
                <c:pt idx="2946">
                  <c:v>60203</c:v>
                </c:pt>
                <c:pt idx="2947">
                  <c:v>60210</c:v>
                </c:pt>
                <c:pt idx="2948">
                  <c:v>60217</c:v>
                </c:pt>
                <c:pt idx="2949">
                  <c:v>60224</c:v>
                </c:pt>
                <c:pt idx="2950">
                  <c:v>60231</c:v>
                </c:pt>
                <c:pt idx="2951">
                  <c:v>60238</c:v>
                </c:pt>
                <c:pt idx="2952">
                  <c:v>60245</c:v>
                </c:pt>
                <c:pt idx="2953">
                  <c:v>60252</c:v>
                </c:pt>
                <c:pt idx="2954">
                  <c:v>60259</c:v>
                </c:pt>
                <c:pt idx="2955">
                  <c:v>60267</c:v>
                </c:pt>
                <c:pt idx="2956">
                  <c:v>60274</c:v>
                </c:pt>
                <c:pt idx="2957">
                  <c:v>60281</c:v>
                </c:pt>
                <c:pt idx="2958">
                  <c:v>60288</c:v>
                </c:pt>
                <c:pt idx="2959">
                  <c:v>60295</c:v>
                </c:pt>
                <c:pt idx="2960">
                  <c:v>60302</c:v>
                </c:pt>
                <c:pt idx="2961">
                  <c:v>60309</c:v>
                </c:pt>
                <c:pt idx="2962">
                  <c:v>60316</c:v>
                </c:pt>
                <c:pt idx="2963">
                  <c:v>60323</c:v>
                </c:pt>
                <c:pt idx="2964">
                  <c:v>60330</c:v>
                </c:pt>
                <c:pt idx="2965">
                  <c:v>60337</c:v>
                </c:pt>
                <c:pt idx="2966">
                  <c:v>60344</c:v>
                </c:pt>
                <c:pt idx="2967">
                  <c:v>60351</c:v>
                </c:pt>
                <c:pt idx="2968">
                  <c:v>60359</c:v>
                </c:pt>
                <c:pt idx="2969">
                  <c:v>60366</c:v>
                </c:pt>
                <c:pt idx="2970">
                  <c:v>60373</c:v>
                </c:pt>
                <c:pt idx="2971">
                  <c:v>60380</c:v>
                </c:pt>
                <c:pt idx="2972">
                  <c:v>60387</c:v>
                </c:pt>
                <c:pt idx="2973">
                  <c:v>60394</c:v>
                </c:pt>
                <c:pt idx="2974">
                  <c:v>60401</c:v>
                </c:pt>
                <c:pt idx="2975">
                  <c:v>60408</c:v>
                </c:pt>
                <c:pt idx="2976">
                  <c:v>60415</c:v>
                </c:pt>
                <c:pt idx="2977">
                  <c:v>60422</c:v>
                </c:pt>
                <c:pt idx="2978">
                  <c:v>60429</c:v>
                </c:pt>
                <c:pt idx="2979">
                  <c:v>60436</c:v>
                </c:pt>
                <c:pt idx="2980">
                  <c:v>60443</c:v>
                </c:pt>
                <c:pt idx="2981">
                  <c:v>60450</c:v>
                </c:pt>
                <c:pt idx="2982">
                  <c:v>60457</c:v>
                </c:pt>
                <c:pt idx="2983">
                  <c:v>60464</c:v>
                </c:pt>
                <c:pt idx="2984">
                  <c:v>60471</c:v>
                </c:pt>
                <c:pt idx="2985">
                  <c:v>60478</c:v>
                </c:pt>
                <c:pt idx="2986">
                  <c:v>60485</c:v>
                </c:pt>
                <c:pt idx="2987">
                  <c:v>60492</c:v>
                </c:pt>
                <c:pt idx="2988">
                  <c:v>60499</c:v>
                </c:pt>
                <c:pt idx="2989">
                  <c:v>60506</c:v>
                </c:pt>
                <c:pt idx="2990">
                  <c:v>60513</c:v>
                </c:pt>
                <c:pt idx="2991">
                  <c:v>60520</c:v>
                </c:pt>
                <c:pt idx="2992">
                  <c:v>60527</c:v>
                </c:pt>
                <c:pt idx="2993">
                  <c:v>60534</c:v>
                </c:pt>
                <c:pt idx="2994">
                  <c:v>60541</c:v>
                </c:pt>
                <c:pt idx="2995">
                  <c:v>60548</c:v>
                </c:pt>
                <c:pt idx="2996">
                  <c:v>60555</c:v>
                </c:pt>
                <c:pt idx="2997">
                  <c:v>60562</c:v>
                </c:pt>
                <c:pt idx="2998">
                  <c:v>60569</c:v>
                </c:pt>
                <c:pt idx="2999">
                  <c:v>60576</c:v>
                </c:pt>
                <c:pt idx="3000">
                  <c:v>60583</c:v>
                </c:pt>
                <c:pt idx="3001">
                  <c:v>60590</c:v>
                </c:pt>
                <c:pt idx="3002">
                  <c:v>60597</c:v>
                </c:pt>
                <c:pt idx="3003">
                  <c:v>60604</c:v>
                </c:pt>
                <c:pt idx="3004">
                  <c:v>60611</c:v>
                </c:pt>
                <c:pt idx="3005">
                  <c:v>60618</c:v>
                </c:pt>
                <c:pt idx="3006">
                  <c:v>60625</c:v>
                </c:pt>
                <c:pt idx="3007">
                  <c:v>60632</c:v>
                </c:pt>
                <c:pt idx="3008">
                  <c:v>60639</c:v>
                </c:pt>
                <c:pt idx="3009">
                  <c:v>60646</c:v>
                </c:pt>
                <c:pt idx="3010">
                  <c:v>60653</c:v>
                </c:pt>
                <c:pt idx="3011">
                  <c:v>60660</c:v>
                </c:pt>
                <c:pt idx="3012">
                  <c:v>60667</c:v>
                </c:pt>
                <c:pt idx="3013">
                  <c:v>60674</c:v>
                </c:pt>
                <c:pt idx="3014">
                  <c:v>60681</c:v>
                </c:pt>
                <c:pt idx="3015">
                  <c:v>60688</c:v>
                </c:pt>
                <c:pt idx="3016">
                  <c:v>60695</c:v>
                </c:pt>
                <c:pt idx="3017">
                  <c:v>60702</c:v>
                </c:pt>
                <c:pt idx="3018">
                  <c:v>60709</c:v>
                </c:pt>
                <c:pt idx="3019">
                  <c:v>60716</c:v>
                </c:pt>
                <c:pt idx="3020">
                  <c:v>60723</c:v>
                </c:pt>
                <c:pt idx="3021">
                  <c:v>60730</c:v>
                </c:pt>
                <c:pt idx="3022">
                  <c:v>60737</c:v>
                </c:pt>
                <c:pt idx="3023">
                  <c:v>60744</c:v>
                </c:pt>
                <c:pt idx="3024">
                  <c:v>60751</c:v>
                </c:pt>
                <c:pt idx="3025">
                  <c:v>60758</c:v>
                </c:pt>
                <c:pt idx="3026">
                  <c:v>60765</c:v>
                </c:pt>
                <c:pt idx="3027">
                  <c:v>60772</c:v>
                </c:pt>
                <c:pt idx="3028">
                  <c:v>60779</c:v>
                </c:pt>
                <c:pt idx="3029">
                  <c:v>60786</c:v>
                </c:pt>
                <c:pt idx="3030">
                  <c:v>60793</c:v>
                </c:pt>
                <c:pt idx="3031">
                  <c:v>60800</c:v>
                </c:pt>
                <c:pt idx="3032">
                  <c:v>60807</c:v>
                </c:pt>
                <c:pt idx="3033">
                  <c:v>60814</c:v>
                </c:pt>
                <c:pt idx="3034">
                  <c:v>60821</c:v>
                </c:pt>
                <c:pt idx="3035">
                  <c:v>60828</c:v>
                </c:pt>
                <c:pt idx="3036">
                  <c:v>60835</c:v>
                </c:pt>
                <c:pt idx="3037">
                  <c:v>60842</c:v>
                </c:pt>
                <c:pt idx="3038">
                  <c:v>60849</c:v>
                </c:pt>
                <c:pt idx="3039">
                  <c:v>60856</c:v>
                </c:pt>
                <c:pt idx="3040">
                  <c:v>60863</c:v>
                </c:pt>
                <c:pt idx="3041">
                  <c:v>60870</c:v>
                </c:pt>
                <c:pt idx="3042">
                  <c:v>60877</c:v>
                </c:pt>
                <c:pt idx="3043">
                  <c:v>60884</c:v>
                </c:pt>
                <c:pt idx="3044">
                  <c:v>60891</c:v>
                </c:pt>
                <c:pt idx="3045">
                  <c:v>60898</c:v>
                </c:pt>
                <c:pt idx="3046">
                  <c:v>60905</c:v>
                </c:pt>
                <c:pt idx="3047">
                  <c:v>60912</c:v>
                </c:pt>
                <c:pt idx="3048">
                  <c:v>60919</c:v>
                </c:pt>
                <c:pt idx="3049">
                  <c:v>60926</c:v>
                </c:pt>
                <c:pt idx="3050">
                  <c:v>60933</c:v>
                </c:pt>
                <c:pt idx="3051">
                  <c:v>60940</c:v>
                </c:pt>
                <c:pt idx="3052">
                  <c:v>60947</c:v>
                </c:pt>
                <c:pt idx="3053">
                  <c:v>60954</c:v>
                </c:pt>
                <c:pt idx="3054">
                  <c:v>60961</c:v>
                </c:pt>
                <c:pt idx="3055">
                  <c:v>60968</c:v>
                </c:pt>
                <c:pt idx="3056">
                  <c:v>60975</c:v>
                </c:pt>
                <c:pt idx="3057">
                  <c:v>60982</c:v>
                </c:pt>
                <c:pt idx="3058">
                  <c:v>60989</c:v>
                </c:pt>
                <c:pt idx="3059">
                  <c:v>60996</c:v>
                </c:pt>
                <c:pt idx="3060">
                  <c:v>61003</c:v>
                </c:pt>
                <c:pt idx="3061">
                  <c:v>61010</c:v>
                </c:pt>
                <c:pt idx="3062">
                  <c:v>61017</c:v>
                </c:pt>
                <c:pt idx="3063">
                  <c:v>61024</c:v>
                </c:pt>
                <c:pt idx="3064">
                  <c:v>61031</c:v>
                </c:pt>
                <c:pt idx="3065">
                  <c:v>61038</c:v>
                </c:pt>
                <c:pt idx="3066">
                  <c:v>61045</c:v>
                </c:pt>
                <c:pt idx="3067">
                  <c:v>61052</c:v>
                </c:pt>
                <c:pt idx="3068">
                  <c:v>61059</c:v>
                </c:pt>
                <c:pt idx="3069">
                  <c:v>61066</c:v>
                </c:pt>
                <c:pt idx="3070">
                  <c:v>61073</c:v>
                </c:pt>
                <c:pt idx="3071">
                  <c:v>61080</c:v>
                </c:pt>
                <c:pt idx="3072">
                  <c:v>61087</c:v>
                </c:pt>
                <c:pt idx="3073">
                  <c:v>61094</c:v>
                </c:pt>
                <c:pt idx="3074">
                  <c:v>61101</c:v>
                </c:pt>
                <c:pt idx="3075">
                  <c:v>61108</c:v>
                </c:pt>
                <c:pt idx="3076">
                  <c:v>61115</c:v>
                </c:pt>
                <c:pt idx="3077">
                  <c:v>61122</c:v>
                </c:pt>
                <c:pt idx="3078">
                  <c:v>61129</c:v>
                </c:pt>
                <c:pt idx="3079">
                  <c:v>61136</c:v>
                </c:pt>
                <c:pt idx="3080">
                  <c:v>61143</c:v>
                </c:pt>
                <c:pt idx="3081">
                  <c:v>61150</c:v>
                </c:pt>
                <c:pt idx="3082">
                  <c:v>61157</c:v>
                </c:pt>
                <c:pt idx="3083">
                  <c:v>61164</c:v>
                </c:pt>
                <c:pt idx="3084">
                  <c:v>61171</c:v>
                </c:pt>
                <c:pt idx="3085">
                  <c:v>61178</c:v>
                </c:pt>
                <c:pt idx="3086">
                  <c:v>61185</c:v>
                </c:pt>
                <c:pt idx="3087">
                  <c:v>61192</c:v>
                </c:pt>
                <c:pt idx="3088">
                  <c:v>61199</c:v>
                </c:pt>
                <c:pt idx="3089">
                  <c:v>61206</c:v>
                </c:pt>
                <c:pt idx="3090">
                  <c:v>61213</c:v>
                </c:pt>
                <c:pt idx="3091">
                  <c:v>61220</c:v>
                </c:pt>
                <c:pt idx="3092">
                  <c:v>61227</c:v>
                </c:pt>
                <c:pt idx="3093">
                  <c:v>61234</c:v>
                </c:pt>
                <c:pt idx="3094">
                  <c:v>61241</c:v>
                </c:pt>
                <c:pt idx="3095">
                  <c:v>61248</c:v>
                </c:pt>
                <c:pt idx="3096">
                  <c:v>61255</c:v>
                </c:pt>
                <c:pt idx="3097">
                  <c:v>61262</c:v>
                </c:pt>
                <c:pt idx="3098">
                  <c:v>61269</c:v>
                </c:pt>
                <c:pt idx="3099">
                  <c:v>61276</c:v>
                </c:pt>
                <c:pt idx="3100">
                  <c:v>61283</c:v>
                </c:pt>
                <c:pt idx="3101">
                  <c:v>61290</c:v>
                </c:pt>
                <c:pt idx="3102">
                  <c:v>61297</c:v>
                </c:pt>
                <c:pt idx="3103">
                  <c:v>61304</c:v>
                </c:pt>
                <c:pt idx="3104">
                  <c:v>61311</c:v>
                </c:pt>
                <c:pt idx="3105">
                  <c:v>61318</c:v>
                </c:pt>
                <c:pt idx="3106">
                  <c:v>61325</c:v>
                </c:pt>
                <c:pt idx="3107">
                  <c:v>61332</c:v>
                </c:pt>
                <c:pt idx="3108">
                  <c:v>61339</c:v>
                </c:pt>
                <c:pt idx="3109">
                  <c:v>61346</c:v>
                </c:pt>
                <c:pt idx="3110">
                  <c:v>61353</c:v>
                </c:pt>
                <c:pt idx="3111">
                  <c:v>61360</c:v>
                </c:pt>
                <c:pt idx="3112">
                  <c:v>61367</c:v>
                </c:pt>
                <c:pt idx="3113">
                  <c:v>61374</c:v>
                </c:pt>
                <c:pt idx="3114">
                  <c:v>61381</c:v>
                </c:pt>
                <c:pt idx="3115">
                  <c:v>61388</c:v>
                </c:pt>
                <c:pt idx="3116">
                  <c:v>61395</c:v>
                </c:pt>
                <c:pt idx="3117">
                  <c:v>61402</c:v>
                </c:pt>
                <c:pt idx="3118">
                  <c:v>61409</c:v>
                </c:pt>
                <c:pt idx="3119">
                  <c:v>61416</c:v>
                </c:pt>
                <c:pt idx="3120">
                  <c:v>61423</c:v>
                </c:pt>
                <c:pt idx="3121">
                  <c:v>61430</c:v>
                </c:pt>
                <c:pt idx="3122">
                  <c:v>61437</c:v>
                </c:pt>
                <c:pt idx="3123">
                  <c:v>61444</c:v>
                </c:pt>
                <c:pt idx="3124">
                  <c:v>61451</c:v>
                </c:pt>
                <c:pt idx="3125">
                  <c:v>61458</c:v>
                </c:pt>
                <c:pt idx="3126">
                  <c:v>61465</c:v>
                </c:pt>
                <c:pt idx="3127">
                  <c:v>61472</c:v>
                </c:pt>
                <c:pt idx="3128">
                  <c:v>61479</c:v>
                </c:pt>
                <c:pt idx="3129">
                  <c:v>61487</c:v>
                </c:pt>
                <c:pt idx="3130">
                  <c:v>61494</c:v>
                </c:pt>
                <c:pt idx="3131">
                  <c:v>61501</c:v>
                </c:pt>
                <c:pt idx="3132">
                  <c:v>61508</c:v>
                </c:pt>
                <c:pt idx="3133">
                  <c:v>61515</c:v>
                </c:pt>
                <c:pt idx="3134">
                  <c:v>61522</c:v>
                </c:pt>
                <c:pt idx="3135">
                  <c:v>61529</c:v>
                </c:pt>
                <c:pt idx="3136">
                  <c:v>61536</c:v>
                </c:pt>
                <c:pt idx="3137">
                  <c:v>61543</c:v>
                </c:pt>
                <c:pt idx="3138">
                  <c:v>61550</c:v>
                </c:pt>
                <c:pt idx="3139">
                  <c:v>61557</c:v>
                </c:pt>
                <c:pt idx="3140">
                  <c:v>61564</c:v>
                </c:pt>
                <c:pt idx="3141">
                  <c:v>61571</c:v>
                </c:pt>
                <c:pt idx="3142">
                  <c:v>61578</c:v>
                </c:pt>
                <c:pt idx="3143">
                  <c:v>61585</c:v>
                </c:pt>
                <c:pt idx="3144">
                  <c:v>61592</c:v>
                </c:pt>
                <c:pt idx="3145">
                  <c:v>61599</c:v>
                </c:pt>
                <c:pt idx="3146">
                  <c:v>61606</c:v>
                </c:pt>
                <c:pt idx="3147">
                  <c:v>61613</c:v>
                </c:pt>
                <c:pt idx="3148">
                  <c:v>61620</c:v>
                </c:pt>
                <c:pt idx="3149">
                  <c:v>61627</c:v>
                </c:pt>
                <c:pt idx="3150">
                  <c:v>61634</c:v>
                </c:pt>
                <c:pt idx="3151">
                  <c:v>61641</c:v>
                </c:pt>
                <c:pt idx="3152">
                  <c:v>61648</c:v>
                </c:pt>
                <c:pt idx="3153">
                  <c:v>61655</c:v>
                </c:pt>
                <c:pt idx="3154">
                  <c:v>61662</c:v>
                </c:pt>
                <c:pt idx="3155">
                  <c:v>61669</c:v>
                </c:pt>
                <c:pt idx="3156">
                  <c:v>61676</c:v>
                </c:pt>
                <c:pt idx="3157">
                  <c:v>61683</c:v>
                </c:pt>
                <c:pt idx="3158">
                  <c:v>61690</c:v>
                </c:pt>
                <c:pt idx="3159">
                  <c:v>61697</c:v>
                </c:pt>
                <c:pt idx="3160">
                  <c:v>61704</c:v>
                </c:pt>
                <c:pt idx="3161">
                  <c:v>61711</c:v>
                </c:pt>
                <c:pt idx="3162">
                  <c:v>61718</c:v>
                </c:pt>
                <c:pt idx="3163">
                  <c:v>61728</c:v>
                </c:pt>
                <c:pt idx="3164">
                  <c:v>61735</c:v>
                </c:pt>
                <c:pt idx="3165">
                  <c:v>61742</c:v>
                </c:pt>
                <c:pt idx="3166">
                  <c:v>61749</c:v>
                </c:pt>
                <c:pt idx="3167">
                  <c:v>61756</c:v>
                </c:pt>
                <c:pt idx="3168">
                  <c:v>61763</c:v>
                </c:pt>
                <c:pt idx="3169">
                  <c:v>61770</c:v>
                </c:pt>
                <c:pt idx="3170">
                  <c:v>61777</c:v>
                </c:pt>
                <c:pt idx="3171">
                  <c:v>61784</c:v>
                </c:pt>
                <c:pt idx="3172">
                  <c:v>61791</c:v>
                </c:pt>
                <c:pt idx="3173">
                  <c:v>61798</c:v>
                </c:pt>
                <c:pt idx="3174">
                  <c:v>61805</c:v>
                </c:pt>
                <c:pt idx="3175">
                  <c:v>61812</c:v>
                </c:pt>
                <c:pt idx="3176">
                  <c:v>61819</c:v>
                </c:pt>
                <c:pt idx="3177">
                  <c:v>61826</c:v>
                </c:pt>
                <c:pt idx="3178">
                  <c:v>61835</c:v>
                </c:pt>
                <c:pt idx="3179">
                  <c:v>61840</c:v>
                </c:pt>
                <c:pt idx="3180">
                  <c:v>61847</c:v>
                </c:pt>
                <c:pt idx="3181">
                  <c:v>61854</c:v>
                </c:pt>
                <c:pt idx="3182">
                  <c:v>61861</c:v>
                </c:pt>
                <c:pt idx="3183">
                  <c:v>61868</c:v>
                </c:pt>
                <c:pt idx="3184">
                  <c:v>61875</c:v>
                </c:pt>
                <c:pt idx="3185">
                  <c:v>61882</c:v>
                </c:pt>
                <c:pt idx="3186">
                  <c:v>61889</c:v>
                </c:pt>
                <c:pt idx="3187">
                  <c:v>61896</c:v>
                </c:pt>
                <c:pt idx="3188">
                  <c:v>61903</c:v>
                </c:pt>
                <c:pt idx="3189">
                  <c:v>61910</c:v>
                </c:pt>
                <c:pt idx="3190">
                  <c:v>61917</c:v>
                </c:pt>
                <c:pt idx="3191">
                  <c:v>61924</c:v>
                </c:pt>
                <c:pt idx="3192">
                  <c:v>61931</c:v>
                </c:pt>
                <c:pt idx="3193">
                  <c:v>61938</c:v>
                </c:pt>
                <c:pt idx="3194">
                  <c:v>61945</c:v>
                </c:pt>
                <c:pt idx="3195">
                  <c:v>61952</c:v>
                </c:pt>
                <c:pt idx="3196">
                  <c:v>61959</c:v>
                </c:pt>
                <c:pt idx="3197">
                  <c:v>61966</c:v>
                </c:pt>
                <c:pt idx="3198">
                  <c:v>61973</c:v>
                </c:pt>
                <c:pt idx="3199">
                  <c:v>61980</c:v>
                </c:pt>
                <c:pt idx="3200">
                  <c:v>61987</c:v>
                </c:pt>
                <c:pt idx="3201">
                  <c:v>61994</c:v>
                </c:pt>
                <c:pt idx="3202">
                  <c:v>62001</c:v>
                </c:pt>
                <c:pt idx="3203">
                  <c:v>62008</c:v>
                </c:pt>
                <c:pt idx="3204">
                  <c:v>62015</c:v>
                </c:pt>
                <c:pt idx="3205">
                  <c:v>62022</c:v>
                </c:pt>
                <c:pt idx="3206">
                  <c:v>62029</c:v>
                </c:pt>
                <c:pt idx="3207">
                  <c:v>62036</c:v>
                </c:pt>
                <c:pt idx="3208">
                  <c:v>62043</c:v>
                </c:pt>
                <c:pt idx="3209">
                  <c:v>62050</c:v>
                </c:pt>
                <c:pt idx="3210">
                  <c:v>62057</c:v>
                </c:pt>
                <c:pt idx="3211">
                  <c:v>62064</c:v>
                </c:pt>
                <c:pt idx="3212">
                  <c:v>62071</c:v>
                </c:pt>
                <c:pt idx="3213">
                  <c:v>62078</c:v>
                </c:pt>
                <c:pt idx="3214">
                  <c:v>62085</c:v>
                </c:pt>
                <c:pt idx="3215">
                  <c:v>62093</c:v>
                </c:pt>
                <c:pt idx="3216">
                  <c:v>62100</c:v>
                </c:pt>
                <c:pt idx="3217">
                  <c:v>62107</c:v>
                </c:pt>
                <c:pt idx="3218">
                  <c:v>62114</c:v>
                </c:pt>
                <c:pt idx="3219">
                  <c:v>62121</c:v>
                </c:pt>
                <c:pt idx="3220">
                  <c:v>62128</c:v>
                </c:pt>
                <c:pt idx="3221">
                  <c:v>62135</c:v>
                </c:pt>
                <c:pt idx="3222">
                  <c:v>62142</c:v>
                </c:pt>
                <c:pt idx="3223">
                  <c:v>62149</c:v>
                </c:pt>
                <c:pt idx="3224">
                  <c:v>62156</c:v>
                </c:pt>
                <c:pt idx="3225">
                  <c:v>62163</c:v>
                </c:pt>
                <c:pt idx="3226">
                  <c:v>62170</c:v>
                </c:pt>
                <c:pt idx="3227">
                  <c:v>62177</c:v>
                </c:pt>
                <c:pt idx="3228">
                  <c:v>62186</c:v>
                </c:pt>
                <c:pt idx="3229">
                  <c:v>62193</c:v>
                </c:pt>
                <c:pt idx="3230">
                  <c:v>62200</c:v>
                </c:pt>
                <c:pt idx="3231">
                  <c:v>62207</c:v>
                </c:pt>
                <c:pt idx="3232">
                  <c:v>62215</c:v>
                </c:pt>
                <c:pt idx="3233">
                  <c:v>62221</c:v>
                </c:pt>
                <c:pt idx="3234">
                  <c:v>62228</c:v>
                </c:pt>
                <c:pt idx="3235">
                  <c:v>62235</c:v>
                </c:pt>
                <c:pt idx="3236">
                  <c:v>62242</c:v>
                </c:pt>
                <c:pt idx="3237">
                  <c:v>62249</c:v>
                </c:pt>
                <c:pt idx="3238">
                  <c:v>62256</c:v>
                </c:pt>
                <c:pt idx="3239">
                  <c:v>62263</c:v>
                </c:pt>
                <c:pt idx="3240">
                  <c:v>62270</c:v>
                </c:pt>
                <c:pt idx="3241">
                  <c:v>62277</c:v>
                </c:pt>
                <c:pt idx="3242">
                  <c:v>62284</c:v>
                </c:pt>
                <c:pt idx="3243">
                  <c:v>62291</c:v>
                </c:pt>
                <c:pt idx="3244">
                  <c:v>62298</c:v>
                </c:pt>
                <c:pt idx="3245">
                  <c:v>62305</c:v>
                </c:pt>
                <c:pt idx="3246">
                  <c:v>62312</c:v>
                </c:pt>
                <c:pt idx="3247">
                  <c:v>62319</c:v>
                </c:pt>
                <c:pt idx="3248">
                  <c:v>62326</c:v>
                </c:pt>
                <c:pt idx="3249">
                  <c:v>62333</c:v>
                </c:pt>
                <c:pt idx="3250">
                  <c:v>62340</c:v>
                </c:pt>
                <c:pt idx="3251">
                  <c:v>62347</c:v>
                </c:pt>
                <c:pt idx="3252">
                  <c:v>62354</c:v>
                </c:pt>
                <c:pt idx="3253">
                  <c:v>62361</c:v>
                </c:pt>
                <c:pt idx="3254">
                  <c:v>62368</c:v>
                </c:pt>
                <c:pt idx="3255">
                  <c:v>62375</c:v>
                </c:pt>
                <c:pt idx="3256">
                  <c:v>62382</c:v>
                </c:pt>
                <c:pt idx="3257">
                  <c:v>62389</c:v>
                </c:pt>
                <c:pt idx="3258">
                  <c:v>62396</c:v>
                </c:pt>
                <c:pt idx="3259">
                  <c:v>62403</c:v>
                </c:pt>
                <c:pt idx="3260">
                  <c:v>62410</c:v>
                </c:pt>
                <c:pt idx="3261">
                  <c:v>62417</c:v>
                </c:pt>
                <c:pt idx="3262">
                  <c:v>62424</c:v>
                </c:pt>
                <c:pt idx="3263">
                  <c:v>62431</c:v>
                </c:pt>
                <c:pt idx="3264">
                  <c:v>62438</c:v>
                </c:pt>
                <c:pt idx="3265">
                  <c:v>62445</c:v>
                </c:pt>
                <c:pt idx="3266">
                  <c:v>62456</c:v>
                </c:pt>
                <c:pt idx="3267">
                  <c:v>62460</c:v>
                </c:pt>
                <c:pt idx="3268">
                  <c:v>62466</c:v>
                </c:pt>
                <c:pt idx="3269">
                  <c:v>62473</c:v>
                </c:pt>
                <c:pt idx="3270">
                  <c:v>62480</c:v>
                </c:pt>
                <c:pt idx="3271">
                  <c:v>62487</c:v>
                </c:pt>
                <c:pt idx="3272">
                  <c:v>62494</c:v>
                </c:pt>
                <c:pt idx="3273">
                  <c:v>62501</c:v>
                </c:pt>
                <c:pt idx="3274">
                  <c:v>62508</c:v>
                </c:pt>
                <c:pt idx="3275">
                  <c:v>62515</c:v>
                </c:pt>
                <c:pt idx="3276">
                  <c:v>62522</c:v>
                </c:pt>
                <c:pt idx="3277">
                  <c:v>62529</c:v>
                </c:pt>
                <c:pt idx="3278">
                  <c:v>62536</c:v>
                </c:pt>
                <c:pt idx="3279">
                  <c:v>62543</c:v>
                </c:pt>
                <c:pt idx="3280">
                  <c:v>62550</c:v>
                </c:pt>
                <c:pt idx="3281">
                  <c:v>62557</c:v>
                </c:pt>
                <c:pt idx="3282">
                  <c:v>62564</c:v>
                </c:pt>
                <c:pt idx="3283">
                  <c:v>62571</c:v>
                </c:pt>
                <c:pt idx="3284">
                  <c:v>62578</c:v>
                </c:pt>
                <c:pt idx="3285">
                  <c:v>62585</c:v>
                </c:pt>
                <c:pt idx="3286">
                  <c:v>62592</c:v>
                </c:pt>
                <c:pt idx="3287">
                  <c:v>62599</c:v>
                </c:pt>
                <c:pt idx="3288">
                  <c:v>62606</c:v>
                </c:pt>
                <c:pt idx="3289">
                  <c:v>62613</c:v>
                </c:pt>
                <c:pt idx="3290">
                  <c:v>62620</c:v>
                </c:pt>
                <c:pt idx="3291">
                  <c:v>62627</c:v>
                </c:pt>
                <c:pt idx="3292">
                  <c:v>62634</c:v>
                </c:pt>
                <c:pt idx="3293">
                  <c:v>62641</c:v>
                </c:pt>
                <c:pt idx="3294">
                  <c:v>62648</c:v>
                </c:pt>
                <c:pt idx="3295">
                  <c:v>62655</c:v>
                </c:pt>
                <c:pt idx="3296">
                  <c:v>62662</c:v>
                </c:pt>
                <c:pt idx="3297">
                  <c:v>62669</c:v>
                </c:pt>
                <c:pt idx="3298">
                  <c:v>62676</c:v>
                </c:pt>
                <c:pt idx="3299">
                  <c:v>62683</c:v>
                </c:pt>
                <c:pt idx="3300">
                  <c:v>62690</c:v>
                </c:pt>
                <c:pt idx="3301">
                  <c:v>62697</c:v>
                </c:pt>
                <c:pt idx="3302">
                  <c:v>62704</c:v>
                </c:pt>
                <c:pt idx="3303">
                  <c:v>62711</c:v>
                </c:pt>
                <c:pt idx="3304">
                  <c:v>62718</c:v>
                </c:pt>
                <c:pt idx="3305">
                  <c:v>62725</c:v>
                </c:pt>
                <c:pt idx="3306">
                  <c:v>62732</c:v>
                </c:pt>
                <c:pt idx="3307">
                  <c:v>62739</c:v>
                </c:pt>
                <c:pt idx="3308">
                  <c:v>62746</c:v>
                </c:pt>
                <c:pt idx="3309">
                  <c:v>62753</c:v>
                </c:pt>
                <c:pt idx="3310">
                  <c:v>62760</c:v>
                </c:pt>
                <c:pt idx="3311">
                  <c:v>62767</c:v>
                </c:pt>
                <c:pt idx="3312">
                  <c:v>62774</c:v>
                </c:pt>
                <c:pt idx="3313">
                  <c:v>62781</c:v>
                </c:pt>
                <c:pt idx="3314">
                  <c:v>62788</c:v>
                </c:pt>
                <c:pt idx="3315">
                  <c:v>62795</c:v>
                </c:pt>
                <c:pt idx="3316">
                  <c:v>62802</c:v>
                </c:pt>
                <c:pt idx="3317">
                  <c:v>62809</c:v>
                </c:pt>
                <c:pt idx="3318">
                  <c:v>62816</c:v>
                </c:pt>
                <c:pt idx="3319">
                  <c:v>62823</c:v>
                </c:pt>
                <c:pt idx="3320">
                  <c:v>62830</c:v>
                </c:pt>
                <c:pt idx="3321">
                  <c:v>62837</c:v>
                </c:pt>
                <c:pt idx="3322">
                  <c:v>62844</c:v>
                </c:pt>
                <c:pt idx="3323">
                  <c:v>62851</c:v>
                </c:pt>
                <c:pt idx="3324">
                  <c:v>62858</c:v>
                </c:pt>
                <c:pt idx="3325">
                  <c:v>62865</c:v>
                </c:pt>
                <c:pt idx="3326">
                  <c:v>62872</c:v>
                </c:pt>
                <c:pt idx="3327">
                  <c:v>62879</c:v>
                </c:pt>
                <c:pt idx="3328">
                  <c:v>62886</c:v>
                </c:pt>
                <c:pt idx="3329">
                  <c:v>62893</c:v>
                </c:pt>
                <c:pt idx="3330">
                  <c:v>62900</c:v>
                </c:pt>
                <c:pt idx="3331">
                  <c:v>62907</c:v>
                </c:pt>
                <c:pt idx="3332">
                  <c:v>62914</c:v>
                </c:pt>
                <c:pt idx="3333">
                  <c:v>62921</c:v>
                </c:pt>
                <c:pt idx="3334">
                  <c:v>62928</c:v>
                </c:pt>
                <c:pt idx="3335">
                  <c:v>62935</c:v>
                </c:pt>
                <c:pt idx="3336">
                  <c:v>62942</c:v>
                </c:pt>
                <c:pt idx="3337">
                  <c:v>62949</c:v>
                </c:pt>
                <c:pt idx="3338">
                  <c:v>62956</c:v>
                </c:pt>
                <c:pt idx="3339">
                  <c:v>62963</c:v>
                </c:pt>
                <c:pt idx="3340">
                  <c:v>62970</c:v>
                </c:pt>
                <c:pt idx="3341">
                  <c:v>62977</c:v>
                </c:pt>
                <c:pt idx="3342">
                  <c:v>62984</c:v>
                </c:pt>
                <c:pt idx="3343">
                  <c:v>62991</c:v>
                </c:pt>
                <c:pt idx="3344">
                  <c:v>62998</c:v>
                </c:pt>
                <c:pt idx="3345">
                  <c:v>63005</c:v>
                </c:pt>
                <c:pt idx="3346">
                  <c:v>63012</c:v>
                </c:pt>
                <c:pt idx="3347">
                  <c:v>63019</c:v>
                </c:pt>
                <c:pt idx="3348">
                  <c:v>63026</c:v>
                </c:pt>
                <c:pt idx="3349">
                  <c:v>63033</c:v>
                </c:pt>
                <c:pt idx="3350">
                  <c:v>63040</c:v>
                </c:pt>
                <c:pt idx="3351">
                  <c:v>63047</c:v>
                </c:pt>
                <c:pt idx="3352">
                  <c:v>63054</c:v>
                </c:pt>
                <c:pt idx="3353">
                  <c:v>63061</c:v>
                </c:pt>
                <c:pt idx="3354">
                  <c:v>63068</c:v>
                </c:pt>
                <c:pt idx="3355">
                  <c:v>63075</c:v>
                </c:pt>
                <c:pt idx="3356">
                  <c:v>63082</c:v>
                </c:pt>
                <c:pt idx="3357">
                  <c:v>63089</c:v>
                </c:pt>
                <c:pt idx="3358">
                  <c:v>63096</c:v>
                </c:pt>
                <c:pt idx="3359">
                  <c:v>63103</c:v>
                </c:pt>
                <c:pt idx="3360">
                  <c:v>63110</c:v>
                </c:pt>
                <c:pt idx="3361">
                  <c:v>63117</c:v>
                </c:pt>
                <c:pt idx="3362">
                  <c:v>63124</c:v>
                </c:pt>
                <c:pt idx="3363">
                  <c:v>63131</c:v>
                </c:pt>
                <c:pt idx="3364">
                  <c:v>63138</c:v>
                </c:pt>
                <c:pt idx="3365">
                  <c:v>63145</c:v>
                </c:pt>
                <c:pt idx="3366">
                  <c:v>63152</c:v>
                </c:pt>
                <c:pt idx="3367">
                  <c:v>63159</c:v>
                </c:pt>
                <c:pt idx="3368">
                  <c:v>63166</c:v>
                </c:pt>
                <c:pt idx="3369">
                  <c:v>63173</c:v>
                </c:pt>
                <c:pt idx="3370">
                  <c:v>63180</c:v>
                </c:pt>
                <c:pt idx="3371">
                  <c:v>63187</c:v>
                </c:pt>
                <c:pt idx="3372">
                  <c:v>63194</c:v>
                </c:pt>
                <c:pt idx="3373">
                  <c:v>63201</c:v>
                </c:pt>
                <c:pt idx="3374">
                  <c:v>63208</c:v>
                </c:pt>
                <c:pt idx="3375">
                  <c:v>63215</c:v>
                </c:pt>
                <c:pt idx="3376">
                  <c:v>63222</c:v>
                </c:pt>
                <c:pt idx="3377">
                  <c:v>63229</c:v>
                </c:pt>
                <c:pt idx="3378">
                  <c:v>63236</c:v>
                </c:pt>
                <c:pt idx="3379">
                  <c:v>63243</c:v>
                </c:pt>
                <c:pt idx="3380">
                  <c:v>63250</c:v>
                </c:pt>
                <c:pt idx="3381">
                  <c:v>63257</c:v>
                </c:pt>
                <c:pt idx="3382">
                  <c:v>63264</c:v>
                </c:pt>
                <c:pt idx="3383">
                  <c:v>63271</c:v>
                </c:pt>
                <c:pt idx="3384">
                  <c:v>63278</c:v>
                </c:pt>
                <c:pt idx="3385">
                  <c:v>63285</c:v>
                </c:pt>
                <c:pt idx="3386">
                  <c:v>63292</c:v>
                </c:pt>
                <c:pt idx="3387">
                  <c:v>63299</c:v>
                </c:pt>
                <c:pt idx="3388">
                  <c:v>63306</c:v>
                </c:pt>
                <c:pt idx="3389">
                  <c:v>63313</c:v>
                </c:pt>
                <c:pt idx="3390">
                  <c:v>63320</c:v>
                </c:pt>
                <c:pt idx="3391">
                  <c:v>63327</c:v>
                </c:pt>
                <c:pt idx="3392">
                  <c:v>63334</c:v>
                </c:pt>
                <c:pt idx="3393">
                  <c:v>63341</c:v>
                </c:pt>
                <c:pt idx="3394">
                  <c:v>63348</c:v>
                </c:pt>
                <c:pt idx="3395">
                  <c:v>63355</c:v>
                </c:pt>
                <c:pt idx="3396">
                  <c:v>63362</c:v>
                </c:pt>
                <c:pt idx="3397">
                  <c:v>63369</c:v>
                </c:pt>
                <c:pt idx="3398">
                  <c:v>63376</c:v>
                </c:pt>
                <c:pt idx="3399">
                  <c:v>63383</c:v>
                </c:pt>
                <c:pt idx="3400">
                  <c:v>63390</c:v>
                </c:pt>
                <c:pt idx="3401">
                  <c:v>63397</c:v>
                </c:pt>
                <c:pt idx="3402">
                  <c:v>63404</c:v>
                </c:pt>
                <c:pt idx="3403">
                  <c:v>63411</c:v>
                </c:pt>
                <c:pt idx="3404">
                  <c:v>63418</c:v>
                </c:pt>
                <c:pt idx="3405">
                  <c:v>63425</c:v>
                </c:pt>
                <c:pt idx="3406">
                  <c:v>63432</c:v>
                </c:pt>
                <c:pt idx="3407">
                  <c:v>63439</c:v>
                </c:pt>
                <c:pt idx="3408">
                  <c:v>63446</c:v>
                </c:pt>
                <c:pt idx="3409">
                  <c:v>63453</c:v>
                </c:pt>
                <c:pt idx="3410">
                  <c:v>63460</c:v>
                </c:pt>
                <c:pt idx="3411">
                  <c:v>63467</c:v>
                </c:pt>
                <c:pt idx="3412">
                  <c:v>63474</c:v>
                </c:pt>
                <c:pt idx="3413">
                  <c:v>63481</c:v>
                </c:pt>
                <c:pt idx="3414">
                  <c:v>63488</c:v>
                </c:pt>
                <c:pt idx="3415">
                  <c:v>63495</c:v>
                </c:pt>
                <c:pt idx="3416">
                  <c:v>63502</c:v>
                </c:pt>
                <c:pt idx="3417">
                  <c:v>63509</c:v>
                </c:pt>
                <c:pt idx="3418">
                  <c:v>63516</c:v>
                </c:pt>
                <c:pt idx="3419">
                  <c:v>63523</c:v>
                </c:pt>
                <c:pt idx="3420">
                  <c:v>63530</c:v>
                </c:pt>
                <c:pt idx="3421">
                  <c:v>63537</c:v>
                </c:pt>
                <c:pt idx="3422">
                  <c:v>63544</c:v>
                </c:pt>
                <c:pt idx="3423">
                  <c:v>63552</c:v>
                </c:pt>
                <c:pt idx="3424">
                  <c:v>63559</c:v>
                </c:pt>
                <c:pt idx="3425">
                  <c:v>63566</c:v>
                </c:pt>
                <c:pt idx="3426">
                  <c:v>63573</c:v>
                </c:pt>
                <c:pt idx="3427">
                  <c:v>63580</c:v>
                </c:pt>
                <c:pt idx="3428">
                  <c:v>63587</c:v>
                </c:pt>
                <c:pt idx="3429">
                  <c:v>63594</c:v>
                </c:pt>
                <c:pt idx="3430">
                  <c:v>63601</c:v>
                </c:pt>
                <c:pt idx="3431">
                  <c:v>63608</c:v>
                </c:pt>
                <c:pt idx="3432">
                  <c:v>63615</c:v>
                </c:pt>
                <c:pt idx="3433">
                  <c:v>63622</c:v>
                </c:pt>
                <c:pt idx="3434">
                  <c:v>63629</c:v>
                </c:pt>
                <c:pt idx="3435">
                  <c:v>63636</c:v>
                </c:pt>
                <c:pt idx="3436">
                  <c:v>63643</c:v>
                </c:pt>
                <c:pt idx="3437">
                  <c:v>63650</c:v>
                </c:pt>
                <c:pt idx="3438">
                  <c:v>63661</c:v>
                </c:pt>
                <c:pt idx="3439">
                  <c:v>63664</c:v>
                </c:pt>
                <c:pt idx="3440">
                  <c:v>63671</c:v>
                </c:pt>
                <c:pt idx="3441">
                  <c:v>63678</c:v>
                </c:pt>
                <c:pt idx="3442">
                  <c:v>63685</c:v>
                </c:pt>
                <c:pt idx="3443">
                  <c:v>63692</c:v>
                </c:pt>
                <c:pt idx="3444">
                  <c:v>63699</c:v>
                </c:pt>
                <c:pt idx="3445">
                  <c:v>63706</c:v>
                </c:pt>
                <c:pt idx="3446">
                  <c:v>63713</c:v>
                </c:pt>
                <c:pt idx="3447">
                  <c:v>63720</c:v>
                </c:pt>
                <c:pt idx="3448">
                  <c:v>63727</c:v>
                </c:pt>
                <c:pt idx="3449">
                  <c:v>63734</c:v>
                </c:pt>
                <c:pt idx="3450">
                  <c:v>63741</c:v>
                </c:pt>
                <c:pt idx="3451">
                  <c:v>63748</c:v>
                </c:pt>
                <c:pt idx="3452">
                  <c:v>63755</c:v>
                </c:pt>
                <c:pt idx="3453">
                  <c:v>63762</c:v>
                </c:pt>
                <c:pt idx="3454">
                  <c:v>63769</c:v>
                </c:pt>
                <c:pt idx="3455">
                  <c:v>63776</c:v>
                </c:pt>
                <c:pt idx="3456">
                  <c:v>63783</c:v>
                </c:pt>
                <c:pt idx="3457">
                  <c:v>63790</c:v>
                </c:pt>
                <c:pt idx="3458">
                  <c:v>63797</c:v>
                </c:pt>
                <c:pt idx="3459">
                  <c:v>63804</c:v>
                </c:pt>
                <c:pt idx="3460">
                  <c:v>63811</c:v>
                </c:pt>
                <c:pt idx="3461">
                  <c:v>63818</c:v>
                </c:pt>
                <c:pt idx="3462">
                  <c:v>63825</c:v>
                </c:pt>
                <c:pt idx="3463">
                  <c:v>63832</c:v>
                </c:pt>
                <c:pt idx="3464">
                  <c:v>63839</c:v>
                </c:pt>
                <c:pt idx="3465">
                  <c:v>63846</c:v>
                </c:pt>
                <c:pt idx="3466">
                  <c:v>63853</c:v>
                </c:pt>
                <c:pt idx="3467">
                  <c:v>63860</c:v>
                </c:pt>
                <c:pt idx="3468">
                  <c:v>63867</c:v>
                </c:pt>
                <c:pt idx="3469">
                  <c:v>63874</c:v>
                </c:pt>
                <c:pt idx="3470">
                  <c:v>63881</c:v>
                </c:pt>
                <c:pt idx="3471">
                  <c:v>63888</c:v>
                </c:pt>
                <c:pt idx="3472">
                  <c:v>63895</c:v>
                </c:pt>
                <c:pt idx="3473">
                  <c:v>63902</c:v>
                </c:pt>
                <c:pt idx="3474">
                  <c:v>63909</c:v>
                </c:pt>
                <c:pt idx="3475">
                  <c:v>63919</c:v>
                </c:pt>
                <c:pt idx="3476">
                  <c:v>63926</c:v>
                </c:pt>
                <c:pt idx="3477">
                  <c:v>63933</c:v>
                </c:pt>
                <c:pt idx="3478">
                  <c:v>63940</c:v>
                </c:pt>
                <c:pt idx="3479">
                  <c:v>63947</c:v>
                </c:pt>
                <c:pt idx="3480">
                  <c:v>63954</c:v>
                </c:pt>
                <c:pt idx="3481">
                  <c:v>63961</c:v>
                </c:pt>
                <c:pt idx="3482">
                  <c:v>63968</c:v>
                </c:pt>
                <c:pt idx="3483">
                  <c:v>63975</c:v>
                </c:pt>
                <c:pt idx="3484">
                  <c:v>63982</c:v>
                </c:pt>
                <c:pt idx="3485">
                  <c:v>63989</c:v>
                </c:pt>
                <c:pt idx="3486">
                  <c:v>63996</c:v>
                </c:pt>
                <c:pt idx="3487">
                  <c:v>64003</c:v>
                </c:pt>
                <c:pt idx="3488">
                  <c:v>64010</c:v>
                </c:pt>
                <c:pt idx="3489">
                  <c:v>64019</c:v>
                </c:pt>
                <c:pt idx="3490">
                  <c:v>64024</c:v>
                </c:pt>
                <c:pt idx="3491">
                  <c:v>64031</c:v>
                </c:pt>
                <c:pt idx="3492">
                  <c:v>64038</c:v>
                </c:pt>
                <c:pt idx="3493">
                  <c:v>64045</c:v>
                </c:pt>
                <c:pt idx="3494">
                  <c:v>64052</c:v>
                </c:pt>
                <c:pt idx="3495">
                  <c:v>64059</c:v>
                </c:pt>
                <c:pt idx="3496">
                  <c:v>64066</c:v>
                </c:pt>
                <c:pt idx="3497">
                  <c:v>64073</c:v>
                </c:pt>
                <c:pt idx="3498">
                  <c:v>64080</c:v>
                </c:pt>
                <c:pt idx="3499">
                  <c:v>64087</c:v>
                </c:pt>
                <c:pt idx="3500">
                  <c:v>64094</c:v>
                </c:pt>
                <c:pt idx="3501">
                  <c:v>64101</c:v>
                </c:pt>
                <c:pt idx="3502">
                  <c:v>64108</c:v>
                </c:pt>
                <c:pt idx="3503">
                  <c:v>64115</c:v>
                </c:pt>
                <c:pt idx="3504">
                  <c:v>64122</c:v>
                </c:pt>
                <c:pt idx="3505">
                  <c:v>64129</c:v>
                </c:pt>
                <c:pt idx="3506">
                  <c:v>64136</c:v>
                </c:pt>
                <c:pt idx="3507">
                  <c:v>64143</c:v>
                </c:pt>
                <c:pt idx="3508">
                  <c:v>64150</c:v>
                </c:pt>
                <c:pt idx="3509">
                  <c:v>64157</c:v>
                </c:pt>
                <c:pt idx="3510">
                  <c:v>64164</c:v>
                </c:pt>
                <c:pt idx="3511">
                  <c:v>64171</c:v>
                </c:pt>
                <c:pt idx="3512">
                  <c:v>64178</c:v>
                </c:pt>
                <c:pt idx="3513">
                  <c:v>64185</c:v>
                </c:pt>
                <c:pt idx="3514">
                  <c:v>64192</c:v>
                </c:pt>
                <c:pt idx="3515">
                  <c:v>64199</c:v>
                </c:pt>
                <c:pt idx="3516">
                  <c:v>64206</c:v>
                </c:pt>
                <c:pt idx="3517">
                  <c:v>64213</c:v>
                </c:pt>
                <c:pt idx="3518">
                  <c:v>64220</c:v>
                </c:pt>
                <c:pt idx="3519">
                  <c:v>64227</c:v>
                </c:pt>
                <c:pt idx="3520">
                  <c:v>64234</c:v>
                </c:pt>
                <c:pt idx="3521">
                  <c:v>64241</c:v>
                </c:pt>
                <c:pt idx="3522">
                  <c:v>64248</c:v>
                </c:pt>
                <c:pt idx="3523">
                  <c:v>64255</c:v>
                </c:pt>
                <c:pt idx="3524">
                  <c:v>64262</c:v>
                </c:pt>
                <c:pt idx="3525">
                  <c:v>64269</c:v>
                </c:pt>
                <c:pt idx="3526">
                  <c:v>64276</c:v>
                </c:pt>
                <c:pt idx="3527">
                  <c:v>64284</c:v>
                </c:pt>
                <c:pt idx="3528">
                  <c:v>64291</c:v>
                </c:pt>
                <c:pt idx="3529">
                  <c:v>64298</c:v>
                </c:pt>
                <c:pt idx="3530">
                  <c:v>64305</c:v>
                </c:pt>
                <c:pt idx="3531">
                  <c:v>64312</c:v>
                </c:pt>
                <c:pt idx="3532">
                  <c:v>64319</c:v>
                </c:pt>
                <c:pt idx="3533">
                  <c:v>64326</c:v>
                </c:pt>
              </c:numCache>
            </c:numRef>
          </c:cat>
          <c:val>
            <c:numRef>
              <c:f>[0]!Fwd6M</c:f>
              <c:numCache>
                <c:formatCode>0.0000%</c:formatCode>
                <c:ptCount val="3534"/>
                <c:pt idx="0">
                  <c:v>-1.0079999999997784E-3</c:v>
                </c:pt>
                <c:pt idx="1">
                  <c:v>-1.0212290520876263E-3</c:v>
                </c:pt>
                <c:pt idx="2">
                  <c:v>-1.0344208084957429E-3</c:v>
                </c:pt>
                <c:pt idx="3">
                  <c:v>-1.0475777023477206E-3</c:v>
                </c:pt>
                <c:pt idx="4">
                  <c:v>-1.0868648679882235E-3</c:v>
                </c:pt>
                <c:pt idx="5">
                  <c:v>-1.0999084137488489E-3</c:v>
                </c:pt>
                <c:pt idx="6">
                  <c:v>-1.112930590723393E-3</c:v>
                </c:pt>
                <c:pt idx="7">
                  <c:v>-1.1259343632788496E-3</c:v>
                </c:pt>
                <c:pt idx="8">
                  <c:v>-1.1389227843149098E-3</c:v>
                </c:pt>
                <c:pt idx="9">
                  <c:v>-1.1778277952119581E-3</c:v>
                </c:pt>
                <c:pt idx="10">
                  <c:v>-1.1907871096983203E-3</c:v>
                </c:pt>
                <c:pt idx="11">
                  <c:v>-1.2037476650411112E-3</c:v>
                </c:pt>
                <c:pt idx="12">
                  <c:v>-1.2167130452716442E-3</c:v>
                </c:pt>
                <c:pt idx="13">
                  <c:v>-1.2296869229343856E-3</c:v>
                </c:pt>
                <c:pt idx="14">
                  <c:v>-1.2686975935734884E-3</c:v>
                </c:pt>
                <c:pt idx="15">
                  <c:v>-1.2817439565399231E-3</c:v>
                </c:pt>
                <c:pt idx="16">
                  <c:v>-1.2948185072323573E-3</c:v>
                </c:pt>
                <c:pt idx="17">
                  <c:v>-1.3079254492003873E-3</c:v>
                </c:pt>
                <c:pt idx="18">
                  <c:v>-1.321069074484143E-3</c:v>
                </c:pt>
                <c:pt idx="19">
                  <c:v>-1.3690051805142804E-3</c:v>
                </c:pt>
                <c:pt idx="20">
                  <c:v>-1.3866190319132253E-3</c:v>
                </c:pt>
                <c:pt idx="21">
                  <c:v>-1.4000000000007004E-3</c:v>
                </c:pt>
                <c:pt idx="22">
                  <c:v>-1.4216085430488001E-3</c:v>
                </c:pt>
                <c:pt idx="23">
                  <c:v>-1.4306855536084465E-3</c:v>
                </c:pt>
                <c:pt idx="24">
                  <c:v>-1.4652903746133509E-3</c:v>
                </c:pt>
                <c:pt idx="25">
                  <c:v>-1.4778407159597416E-3</c:v>
                </c:pt>
                <c:pt idx="26">
                  <c:v>-1.490195766165048E-3</c:v>
                </c:pt>
                <c:pt idx="27">
                  <c:v>-1.5104059702656272E-3</c:v>
                </c:pt>
                <c:pt idx="28">
                  <c:v>-1.5182923852572233E-3</c:v>
                </c:pt>
                <c:pt idx="29">
                  <c:v>-1.5487533775044957E-3</c:v>
                </c:pt>
                <c:pt idx="30">
                  <c:v>-1.5597773727780925E-3</c:v>
                </c:pt>
                <c:pt idx="31">
                  <c:v>-1.5705620775492762E-3</c:v>
                </c:pt>
                <c:pt idx="32">
                  <c:v>-1.5887203061861323E-3</c:v>
                </c:pt>
                <c:pt idx="33">
                  <c:v>-1.5951850273107954E-3</c:v>
                </c:pt>
                <c:pt idx="34">
                  <c:v>-1.6208469214606706E-3</c:v>
                </c:pt>
                <c:pt idx="35">
                  <c:v>-1.6301799420870048E-3</c:v>
                </c:pt>
                <c:pt idx="36">
                  <c:v>-1.6392774598383119E-3</c:v>
                </c:pt>
                <c:pt idx="37">
                  <c:v>-1.6550366360755832E-3</c:v>
                </c:pt>
                <c:pt idx="38">
                  <c:v>-1.6892339840986748E-3</c:v>
                </c:pt>
                <c:pt idx="39">
                  <c:v>-1.6968619462225775E-3</c:v>
                </c:pt>
                <c:pt idx="40">
                  <c:v>-1.7012799310457388E-3</c:v>
                </c:pt>
                <c:pt idx="41">
                  <c:v>-1.7144832691389283E-3</c:v>
                </c:pt>
                <c:pt idx="42">
                  <c:v>-1.7300000000065943E-3</c:v>
                </c:pt>
                <c:pt idx="43">
                  <c:v>-1.736845363203315E-3</c:v>
                </c:pt>
                <c:pt idx="44">
                  <c:v>-1.7434922431520563E-3</c:v>
                </c:pt>
                <c:pt idx="45">
                  <c:v>-1.7499458138808004E-3</c:v>
                </c:pt>
                <c:pt idx="46">
                  <c:v>-1.7607802095048663E-3</c:v>
                </c:pt>
                <c:pt idx="47">
                  <c:v>-1.7739403122395069E-3</c:v>
                </c:pt>
                <c:pt idx="48">
                  <c:v>-1.7795147743976121E-3</c:v>
                </c:pt>
                <c:pt idx="49">
                  <c:v>-1.7849328677899123E-3</c:v>
                </c:pt>
                <c:pt idx="50">
                  <c:v>-1.7902017318881544E-3</c:v>
                </c:pt>
                <c:pt idx="51">
                  <c:v>-1.7987775595788046E-3</c:v>
                </c:pt>
                <c:pt idx="52">
                  <c:v>-1.8099375121917154E-3</c:v>
                </c:pt>
                <c:pt idx="53">
                  <c:v>-1.8145771493496788E-3</c:v>
                </c:pt>
                <c:pt idx="54">
                  <c:v>-1.8191162905452705E-3</c:v>
                </c:pt>
                <c:pt idx="55">
                  <c:v>-1.823564040770224E-3</c:v>
                </c:pt>
                <c:pt idx="56">
                  <c:v>-1.8303976512464161E-3</c:v>
                </c:pt>
                <c:pt idx="57">
                  <c:v>-1.8406330595590022E-3</c:v>
                </c:pt>
                <c:pt idx="58">
                  <c:v>-1.8447702575962743E-3</c:v>
                </c:pt>
                <c:pt idx="59">
                  <c:v>-1.8488765913016909E-3</c:v>
                </c:pt>
                <c:pt idx="60">
                  <c:v>-1.8529631312356771E-3</c:v>
                </c:pt>
                <c:pt idx="61">
                  <c:v>-1.8586518165476429E-3</c:v>
                </c:pt>
                <c:pt idx="62">
                  <c:v>-1.8700000000004342E-3</c:v>
                </c:pt>
                <c:pt idx="63">
                  <c:v>-1.8741066924910681E-3</c:v>
                </c:pt>
                <c:pt idx="64">
                  <c:v>-1.8782548152569993E-3</c:v>
                </c:pt>
                <c:pt idx="65">
                  <c:v>-1.8833578889494581E-3</c:v>
                </c:pt>
                <c:pt idx="66">
                  <c:v>-1.8871022722127249E-3</c:v>
                </c:pt>
                <c:pt idx="67">
                  <c:v>-1.8996255141162414E-3</c:v>
                </c:pt>
                <c:pt idx="68">
                  <c:v>-1.9040235303302809E-3</c:v>
                </c:pt>
                <c:pt idx="69">
                  <c:v>-1.9084608362836084E-3</c:v>
                </c:pt>
                <c:pt idx="70">
                  <c:v>-1.9133459301122074E-3</c:v>
                </c:pt>
                <c:pt idx="71">
                  <c:v>-1.9176276852936401E-3</c:v>
                </c:pt>
                <c:pt idx="72">
                  <c:v>-1.9311776769198115E-3</c:v>
                </c:pt>
                <c:pt idx="73">
                  <c:v>-1.9358114337595668E-3</c:v>
                </c:pt>
                <c:pt idx="74">
                  <c:v>-1.9404688069073618E-3</c:v>
                </c:pt>
                <c:pt idx="75">
                  <c:v>-1.9453170202324735E-3</c:v>
                </c:pt>
                <c:pt idx="76">
                  <c:v>-1.9499104049394687E-3</c:v>
                </c:pt>
                <c:pt idx="77">
                  <c:v>-1.9639832218508158E-3</c:v>
                </c:pt>
                <c:pt idx="78">
                  <c:v>-1.968702409533406E-3</c:v>
                </c:pt>
                <c:pt idx="79">
                  <c:v>-1.9734160084072323E-3</c:v>
                </c:pt>
                <c:pt idx="80">
                  <c:v>-1.9783540714446075E-3</c:v>
                </c:pt>
                <c:pt idx="81">
                  <c:v>-1.9829190642558355E-3</c:v>
                </c:pt>
                <c:pt idx="82">
                  <c:v>-1.9967058211290824E-3</c:v>
                </c:pt>
                <c:pt idx="83">
                  <c:v>-2.001101876689343E-3</c:v>
                </c:pt>
                <c:pt idx="84">
                  <c:v>-2.0055807327559148E-3</c:v>
                </c:pt>
                <c:pt idx="85">
                  <c:v>-2.0100000000003041E-3</c:v>
                </c:pt>
                <c:pt idx="86">
                  <c:v>-2.0149426629430282E-3</c:v>
                </c:pt>
                <c:pt idx="87">
                  <c:v>-2.0270002778096162E-3</c:v>
                </c:pt>
                <c:pt idx="88">
                  <c:v>-2.0310753251590132E-3</c:v>
                </c:pt>
                <c:pt idx="89">
                  <c:v>-2.0350786182331024E-3</c:v>
                </c:pt>
                <c:pt idx="90">
                  <c:v>-2.0390093563506127E-3</c:v>
                </c:pt>
                <c:pt idx="91">
                  <c:v>-2.0438978322428877E-3</c:v>
                </c:pt>
                <c:pt idx="92">
                  <c:v>-2.0539921863113645E-3</c:v>
                </c:pt>
                <c:pt idx="93">
                  <c:v>-2.0575495800983419E-3</c:v>
                </c:pt>
                <c:pt idx="94">
                  <c:v>-2.0610304792333953E-3</c:v>
                </c:pt>
                <c:pt idx="95">
                  <c:v>-2.0644343711604071E-3</c:v>
                </c:pt>
                <c:pt idx="96">
                  <c:v>-2.0691437430923028E-3</c:v>
                </c:pt>
                <c:pt idx="97">
                  <c:v>-2.0772710561743741E-3</c:v>
                </c:pt>
                <c:pt idx="98">
                  <c:v>-2.0802836642248288E-3</c:v>
                </c:pt>
                <c:pt idx="99">
                  <c:v>-2.0832170540295504E-3</c:v>
                </c:pt>
                <c:pt idx="100">
                  <c:v>-2.0860710011280877E-3</c:v>
                </c:pt>
                <c:pt idx="101">
                  <c:v>-2.0913236246416157E-3</c:v>
                </c:pt>
                <c:pt idx="102">
                  <c:v>-2.0966893136683596E-3</c:v>
                </c:pt>
                <c:pt idx="103">
                  <c:v>-2.0991441207396377E-3</c:v>
                </c:pt>
                <c:pt idx="104">
                  <c:v>-2.10151900258295E-3</c:v>
                </c:pt>
                <c:pt idx="105">
                  <c:v>-2.1038140228160414E-3</c:v>
                </c:pt>
                <c:pt idx="106">
                  <c:v>-2.0947754394203071E-3</c:v>
                </c:pt>
                <c:pt idx="107">
                  <c:v>-2.0999999993875193E-3</c:v>
                </c:pt>
                <c:pt idx="108">
                  <c:v>-2.1019056043609027E-3</c:v>
                </c:pt>
                <c:pt idx="109">
                  <c:v>-2.1037378309619941E-3</c:v>
                </c:pt>
                <c:pt idx="110">
                  <c:v>-2.1074835810969673E-3</c:v>
                </c:pt>
                <c:pt idx="111">
                  <c:v>-2.1081915181508566E-3</c:v>
                </c:pt>
                <c:pt idx="112">
                  <c:v>-2.1119197340179344E-3</c:v>
                </c:pt>
                <c:pt idx="113">
                  <c:v>-2.1133858465851537E-3</c:v>
                </c:pt>
                <c:pt idx="114">
                  <c:v>-2.1148041587330984E-3</c:v>
                </c:pt>
                <c:pt idx="115">
                  <c:v>-2.1182657080901393E-3</c:v>
                </c:pt>
                <c:pt idx="116">
                  <c:v>-2.1185634401441251E-3</c:v>
                </c:pt>
                <c:pt idx="117">
                  <c:v>-2.1213227135839967E-3</c:v>
                </c:pt>
                <c:pt idx="118">
                  <c:v>-2.1225419123426866E-3</c:v>
                </c:pt>
                <c:pt idx="119">
                  <c:v>-2.1237433996514612E-3</c:v>
                </c:pt>
                <c:pt idx="120">
                  <c:v>-2.127147212297704E-3</c:v>
                </c:pt>
                <c:pt idx="121">
                  <c:v>-2.1272274023728562E-3</c:v>
                </c:pt>
                <c:pt idx="122">
                  <c:v>-2.1296517205235763E-3</c:v>
                </c:pt>
                <c:pt idx="123">
                  <c:v>-2.1308481616838515E-3</c:v>
                </c:pt>
                <c:pt idx="124">
                  <c:v>-2.1320614915119824E-3</c:v>
                </c:pt>
                <c:pt idx="125">
                  <c:v>-2.1356499258756529E-3</c:v>
                </c:pt>
                <c:pt idx="126">
                  <c:v>-2.1369324321273892E-3</c:v>
                </c:pt>
                <c:pt idx="127">
                  <c:v>-2.138570582328542E-3</c:v>
                </c:pt>
                <c:pt idx="128">
                  <c:v>-2.1400000000001613E-3</c:v>
                </c:pt>
                <c:pt idx="129">
                  <c:v>-2.141483915889458E-3</c:v>
                </c:pt>
                <c:pt idx="130">
                  <c:v>-2.1454945009808718E-3</c:v>
                </c:pt>
                <c:pt idx="131">
                  <c:v>-2.1458494519180586E-3</c:v>
                </c:pt>
                <c:pt idx="132">
                  <c:v>-2.1496313771637975E-3</c:v>
                </c:pt>
                <c:pt idx="133">
                  <c:v>-2.1513827317616646E-3</c:v>
                </c:pt>
                <c:pt idx="134">
                  <c:v>-2.1531663565438827E-3</c:v>
                </c:pt>
                <c:pt idx="135">
                  <c:v>-2.1574846227883295E-3</c:v>
                </c:pt>
                <c:pt idx="136">
                  <c:v>-2.158069508499397E-3</c:v>
                </c:pt>
                <c:pt idx="137">
                  <c:v>-2.1624332412877941E-3</c:v>
                </c:pt>
                <c:pt idx="138">
                  <c:v>-2.1643279743223933E-3</c:v>
                </c:pt>
                <c:pt idx="139">
                  <c:v>-2.1662265814682414E-3</c:v>
                </c:pt>
                <c:pt idx="140">
                  <c:v>-2.1705669926705682E-3</c:v>
                </c:pt>
                <c:pt idx="141">
                  <c:v>-2.1712363828484916E-3</c:v>
                </c:pt>
                <c:pt idx="142">
                  <c:v>-2.1756190277246448E-3</c:v>
                </c:pt>
                <c:pt idx="143">
                  <c:v>-2.1774443212194735E-3</c:v>
                </c:pt>
                <c:pt idx="144">
                  <c:v>-2.1792404109646662E-3</c:v>
                </c:pt>
                <c:pt idx="145">
                  <c:v>-2.1832949412686582E-3</c:v>
                </c:pt>
                <c:pt idx="146">
                  <c:v>-2.1838656963371122E-3</c:v>
                </c:pt>
                <c:pt idx="147">
                  <c:v>-2.1864848153857019E-3</c:v>
                </c:pt>
                <c:pt idx="148">
                  <c:v>-2.1868906201101563E-3</c:v>
                </c:pt>
                <c:pt idx="149">
                  <c:v>-2.1872409744181378E-3</c:v>
                </c:pt>
                <c:pt idx="150">
                  <c:v>-2.1886589100069704E-3</c:v>
                </c:pt>
                <c:pt idx="151">
                  <c:v>-2.1899999999996185E-3</c:v>
                </c:pt>
                <c:pt idx="152">
                  <c:v>-2.1945757866757036E-3</c:v>
                </c:pt>
                <c:pt idx="153">
                  <c:v>-2.1945565357682044E-3</c:v>
                </c:pt>
                <c:pt idx="154">
                  <c:v>-2.19550064169468E-3</c:v>
                </c:pt>
                <c:pt idx="155">
                  <c:v>-2.1963701937255018E-3</c:v>
                </c:pt>
                <c:pt idx="156">
                  <c:v>-2.1971670105866135E-3</c:v>
                </c:pt>
                <c:pt idx="157">
                  <c:v>-2.2000088216167623E-3</c:v>
                </c:pt>
                <c:pt idx="158">
                  <c:v>-2.199665102308161E-3</c:v>
                </c:pt>
                <c:pt idx="159">
                  <c:v>-2.2001273256780163E-3</c:v>
                </c:pt>
                <c:pt idx="160">
                  <c:v>-2.2005288071236741E-3</c:v>
                </c:pt>
                <c:pt idx="161">
                  <c:v>-2.2008717256727004E-3</c:v>
                </c:pt>
                <c:pt idx="162">
                  <c:v>-2.2021994349277307E-3</c:v>
                </c:pt>
                <c:pt idx="163">
                  <c:v>-2.2017031530805059E-3</c:v>
                </c:pt>
                <c:pt idx="164">
                  <c:v>-2.2017877441887677E-3</c:v>
                </c:pt>
                <c:pt idx="165">
                  <c:v>-2.2018279275472868E-3</c:v>
                </c:pt>
                <c:pt idx="166">
                  <c:v>-2.2018262425161665E-3</c:v>
                </c:pt>
                <c:pt idx="167">
                  <c:v>-2.2019035487449226E-3</c:v>
                </c:pt>
                <c:pt idx="168">
                  <c:v>-2.201453407433801E-3</c:v>
                </c:pt>
                <c:pt idx="169">
                  <c:v>-2.2012822726017499E-3</c:v>
                </c:pt>
                <c:pt idx="170">
                  <c:v>-2.2010855865974709E-3</c:v>
                </c:pt>
                <c:pt idx="171">
                  <c:v>-2.2009512262950131E-3</c:v>
                </c:pt>
                <c:pt idx="172">
                  <c:v>-2.200000000005409E-3</c:v>
                </c:pt>
                <c:pt idx="173">
                  <c:v>-2.1996533585604103E-3</c:v>
                </c:pt>
                <c:pt idx="174">
                  <c:v>-2.1992951896030602E-3</c:v>
                </c:pt>
                <c:pt idx="175">
                  <c:v>-2.1989265335536365E-3</c:v>
                </c:pt>
                <c:pt idx="176">
                  <c:v>-2.1985484237686159E-3</c:v>
                </c:pt>
                <c:pt idx="177">
                  <c:v>-2.1973675995787595E-3</c:v>
                </c:pt>
                <c:pt idx="178">
                  <c:v>-2.1969618671071832E-3</c:v>
                </c:pt>
                <c:pt idx="179">
                  <c:v>-2.1965517417060704E-3</c:v>
                </c:pt>
                <c:pt idx="180">
                  <c:v>-2.1961382143394353E-3</c:v>
                </c:pt>
                <c:pt idx="181">
                  <c:v>-2.1923316437985883E-3</c:v>
                </c:pt>
                <c:pt idx="182">
                  <c:v>-2.193544581787121E-3</c:v>
                </c:pt>
                <c:pt idx="183">
                  <c:v>-2.1940537373297533E-3</c:v>
                </c:pt>
                <c:pt idx="184">
                  <c:v>-2.1936402128423533E-3</c:v>
                </c:pt>
                <c:pt idx="185">
                  <c:v>-2.1932300253405864E-3</c:v>
                </c:pt>
                <c:pt idx="186">
                  <c:v>-2.1928241092727951E-3</c:v>
                </c:pt>
                <c:pt idx="187">
                  <c:v>-2.1916412281755468E-3</c:v>
                </c:pt>
                <c:pt idx="188">
                  <c:v>-2.1912616010220979E-3</c:v>
                </c:pt>
                <c:pt idx="189">
                  <c:v>-2.1908908115673533E-3</c:v>
                </c:pt>
                <c:pt idx="190">
                  <c:v>-2.1905297518698286E-3</c:v>
                </c:pt>
                <c:pt idx="191">
                  <c:v>-2.1901793069207249E-3</c:v>
                </c:pt>
                <c:pt idx="192">
                  <c:v>-2.1932150712972256E-3</c:v>
                </c:pt>
                <c:pt idx="193">
                  <c:v>-2.1889011271953667E-3</c:v>
                </c:pt>
                <c:pt idx="194">
                  <c:v>-2.1900000000000604E-3</c:v>
                </c:pt>
                <c:pt idx="195">
                  <c:v>-2.1897464039732305E-3</c:v>
                </c:pt>
                <c:pt idx="196">
                  <c:v>-2.1895053348123541E-3</c:v>
                </c:pt>
                <c:pt idx="197">
                  <c:v>-2.1873900597340996E-3</c:v>
                </c:pt>
                <c:pt idx="198">
                  <c:v>-2.1886382314857547E-3</c:v>
                </c:pt>
                <c:pt idx="199">
                  <c:v>-2.1884384307354456E-3</c:v>
                </c:pt>
                <c:pt idx="200">
                  <c:v>-2.1882423749547747E-3</c:v>
                </c:pt>
                <c:pt idx="201">
                  <c:v>-2.1880484827280803E-3</c:v>
                </c:pt>
                <c:pt idx="202">
                  <c:v>-2.185961352028551E-3</c:v>
                </c:pt>
                <c:pt idx="203">
                  <c:v>-2.1872617434320497E-3</c:v>
                </c:pt>
                <c:pt idx="204">
                  <c:v>-2.1870537701145871E-3</c:v>
                </c:pt>
                <c:pt idx="205">
                  <c:v>-2.1868377652769244E-3</c:v>
                </c:pt>
                <c:pt idx="206">
                  <c:v>-2.1866119119748968E-3</c:v>
                </c:pt>
                <c:pt idx="207">
                  <c:v>-2.1843691095184033E-3</c:v>
                </c:pt>
                <c:pt idx="208">
                  <c:v>-2.1855724975708471E-3</c:v>
                </c:pt>
                <c:pt idx="209">
                  <c:v>-2.1852689701166265E-3</c:v>
                </c:pt>
                <c:pt idx="210">
                  <c:v>-2.1849439859316492E-3</c:v>
                </c:pt>
                <c:pt idx="211">
                  <c:v>-2.1845954925364033E-3</c:v>
                </c:pt>
                <c:pt idx="212">
                  <c:v>-2.1819859539387132E-3</c:v>
                </c:pt>
                <c:pt idx="213">
                  <c:v>-2.1829241995548251E-3</c:v>
                </c:pt>
                <c:pt idx="214">
                  <c:v>-2.1810627504852483E-3</c:v>
                </c:pt>
                <c:pt idx="215">
                  <c:v>-2.1805499464978427E-3</c:v>
                </c:pt>
                <c:pt idx="216">
                  <c:v>-2.1800000000004906E-3</c:v>
                </c:pt>
                <c:pt idx="217">
                  <c:v>-2.1781172739638792E-3</c:v>
                </c:pt>
                <c:pt idx="218">
                  <c:v>-2.1774135429743534E-3</c:v>
                </c:pt>
                <c:pt idx="219">
                  <c:v>-2.1766727460725099E-3</c:v>
                </c:pt>
                <c:pt idx="220">
                  <c:v>-2.1758955123041758E-3</c:v>
                </c:pt>
                <c:pt idx="221">
                  <c:v>-2.1750824853195385E-3</c:v>
                </c:pt>
                <c:pt idx="222">
                  <c:v>-2.1724353005903151E-3</c:v>
                </c:pt>
                <c:pt idx="223">
                  <c:v>-2.1714858292727029E-3</c:v>
                </c:pt>
                <c:pt idx="224">
                  <c:v>-2.1705040020162832E-3</c:v>
                </c:pt>
                <c:pt idx="225">
                  <c:v>-2.1694905500831401E-3</c:v>
                </c:pt>
                <c:pt idx="226">
                  <c:v>-2.1684462193401581E-3</c:v>
                </c:pt>
                <c:pt idx="227">
                  <c:v>-2.1651356319469235E-3</c:v>
                </c:pt>
                <c:pt idx="228">
                  <c:v>-2.1639755366771856E-3</c:v>
                </c:pt>
                <c:pt idx="229">
                  <c:v>-2.1627885109724229E-3</c:v>
                </c:pt>
                <c:pt idx="230">
                  <c:v>-2.1615753883166863E-3</c:v>
                </c:pt>
                <c:pt idx="231">
                  <c:v>-2.1603370168010241E-3</c:v>
                </c:pt>
                <c:pt idx="232">
                  <c:v>-2.1551485150622237E-3</c:v>
                </c:pt>
                <c:pt idx="233">
                  <c:v>-2.1537971317306119E-3</c:v>
                </c:pt>
                <c:pt idx="234">
                  <c:v>-2.1524258947644395E-3</c:v>
                </c:pt>
                <c:pt idx="235">
                  <c:v>-2.1510357544841886E-3</c:v>
                </c:pt>
                <c:pt idx="236">
                  <c:v>-2.1600000000001839E-3</c:v>
                </c:pt>
                <c:pt idx="237">
                  <c:v>-2.159369019702438E-3</c:v>
                </c:pt>
                <c:pt idx="238">
                  <c:v>-2.15788915495545E-3</c:v>
                </c:pt>
                <c:pt idx="239">
                  <c:v>-2.1563945627905028E-3</c:v>
                </c:pt>
                <c:pt idx="240">
                  <c:v>-2.1548855843738076E-3</c:v>
                </c:pt>
                <c:pt idx="241">
                  <c:v>-2.149512567136508E-3</c:v>
                </c:pt>
                <c:pt idx="242">
                  <c:v>-2.1487126930892705E-3</c:v>
                </c:pt>
                <c:pt idx="243">
                  <c:v>-2.1471369624818395E-3</c:v>
                </c:pt>
                <c:pt idx="244">
                  <c:v>-2.1455489295645188E-3</c:v>
                </c:pt>
                <c:pt idx="245">
                  <c:v>-2.143948947817869E-3</c:v>
                </c:pt>
                <c:pt idx="246">
                  <c:v>-2.1384106070410935E-3</c:v>
                </c:pt>
                <c:pt idx="247">
                  <c:v>-2.1374366637482958E-3</c:v>
                </c:pt>
                <c:pt idx="248">
                  <c:v>-2.1357823016550119E-3</c:v>
                </c:pt>
                <c:pt idx="249">
                  <c:v>-2.1341181485680762E-3</c:v>
                </c:pt>
                <c:pt idx="250">
                  <c:v>-2.1324445702839436E-3</c:v>
                </c:pt>
                <c:pt idx="251">
                  <c:v>-2.1268163409551995E-3</c:v>
                </c:pt>
                <c:pt idx="252">
                  <c:v>-2.1256633827162279E-3</c:v>
                </c:pt>
                <c:pt idx="253">
                  <c:v>-2.1239482269951324E-3</c:v>
                </c:pt>
                <c:pt idx="254">
                  <c:v>-2.1222258778129609E-3</c:v>
                </c:pt>
                <c:pt idx="255">
                  <c:v>-2.1204967132849332E-3</c:v>
                </c:pt>
                <c:pt idx="256">
                  <c:v>-2.1148561914343276E-3</c:v>
                </c:pt>
                <c:pt idx="257">
                  <c:v>-2.1135195255965536E-3</c:v>
                </c:pt>
                <c:pt idx="258">
                  <c:v>-2.1117620176496431E-3</c:v>
                </c:pt>
                <c:pt idx="259">
                  <c:v>-2.1100000000000662E-3</c:v>
                </c:pt>
                <c:pt idx="260">
                  <c:v>-2.1082338338881419E-3</c:v>
                </c:pt>
                <c:pt idx="261">
                  <c:v>-2.1026483555189844E-3</c:v>
                </c:pt>
                <c:pt idx="262">
                  <c:v>-2.1011323818738614E-3</c:v>
                </c:pt>
                <c:pt idx="263">
                  <c:v>-2.0993489542433137E-3</c:v>
                </c:pt>
                <c:pt idx="264">
                  <c:v>-2.0975627662115771E-3</c:v>
                </c:pt>
                <c:pt idx="265">
                  <c:v>-2.0957740567762017E-3</c:v>
                </c:pt>
                <c:pt idx="266">
                  <c:v>-2.0902572656377929E-3</c:v>
                </c:pt>
                <c:pt idx="267">
                  <c:v>-2.0885989103893278E-3</c:v>
                </c:pt>
                <c:pt idx="268">
                  <c:v>-2.0868013043412246E-3</c:v>
                </c:pt>
                <c:pt idx="269">
                  <c:v>-2.0850026861412119E-3</c:v>
                </c:pt>
                <c:pt idx="270">
                  <c:v>-2.0832033198766053E-3</c:v>
                </c:pt>
                <c:pt idx="271">
                  <c:v>-2.0777616819719871E-3</c:v>
                </c:pt>
                <c:pt idx="272">
                  <c:v>-2.0760037813594267E-3</c:v>
                </c:pt>
                <c:pt idx="273">
                  <c:v>-2.0742047615257705E-3</c:v>
                </c:pt>
                <c:pt idx="274">
                  <c:v>-2.0724066534200452E-3</c:v>
                </c:pt>
                <c:pt idx="275">
                  <c:v>-2.0706097462197723E-3</c:v>
                </c:pt>
                <c:pt idx="276">
                  <c:v>-2.0652513711704071E-3</c:v>
                </c:pt>
                <c:pt idx="277">
                  <c:v>-2.0635116031982098E-3</c:v>
                </c:pt>
                <c:pt idx="278">
                  <c:v>-2.0617399123689481E-3</c:v>
                </c:pt>
                <c:pt idx="279">
                  <c:v>-2.0600000000002157E-3</c:v>
                </c:pt>
                <c:pt idx="280">
                  <c:v>-2.0582209254886076E-3</c:v>
                </c:pt>
                <c:pt idx="281">
                  <c:v>-2.0529042559876204E-3</c:v>
                </c:pt>
                <c:pt idx="282">
                  <c:v>-2.05114156106868E-3</c:v>
                </c:pt>
                <c:pt idx="283">
                  <c:v>-2.0493779274851583E-3</c:v>
                </c:pt>
                <c:pt idx="284">
                  <c:v>-2.0475538469672877E-3</c:v>
                </c:pt>
                <c:pt idx="285">
                  <c:v>-2.0458097255019489E-3</c:v>
                </c:pt>
                <c:pt idx="286">
                  <c:v>-2.0404988680505051E-3</c:v>
                </c:pt>
                <c:pt idx="287">
                  <c:v>-2.0387014356625763E-3</c:v>
                </c:pt>
                <c:pt idx="288">
                  <c:v>-2.0368936224123908E-3</c:v>
                </c:pt>
                <c:pt idx="289">
                  <c:v>-2.034633157631634E-3</c:v>
                </c:pt>
                <c:pt idx="290">
                  <c:v>-2.0330055564968838E-3</c:v>
                </c:pt>
                <c:pt idx="291">
                  <c:v>-2.0276506335735168E-3</c:v>
                </c:pt>
                <c:pt idx="292">
                  <c:v>-2.0257515294604183E-3</c:v>
                </c:pt>
                <c:pt idx="293">
                  <c:v>-2.0238323226560695E-3</c:v>
                </c:pt>
                <c:pt idx="294">
                  <c:v>-2.0207628433087329E-3</c:v>
                </c:pt>
                <c:pt idx="295">
                  <c:v>-2.0193356130561082E-3</c:v>
                </c:pt>
                <c:pt idx="296">
                  <c:v>-2.0138851403154238E-3</c:v>
                </c:pt>
                <c:pt idx="297">
                  <c:v>-2.0118154726790206E-3</c:v>
                </c:pt>
                <c:pt idx="298">
                  <c:v>-2.0097157008463077E-3</c:v>
                </c:pt>
                <c:pt idx="299">
                  <c:v>-2.0085262874389213E-3</c:v>
                </c:pt>
                <c:pt idx="300">
                  <c:v>-2.0073833793434479E-3</c:v>
                </c:pt>
                <c:pt idx="301">
                  <c:v>-2.0000000006497516E-3</c:v>
                </c:pt>
                <c:pt idx="302">
                  <c:v>-1.9977903503367554E-3</c:v>
                </c:pt>
                <c:pt idx="303">
                  <c:v>-1.995553900930978E-3</c:v>
                </c:pt>
                <c:pt idx="304">
                  <c:v>-1.9932925560995889E-3</c:v>
                </c:pt>
                <c:pt idx="305">
                  <c:v>-1.9877920870078549E-3</c:v>
                </c:pt>
                <c:pt idx="306">
                  <c:v>-1.9840365152853424E-3</c:v>
                </c:pt>
                <c:pt idx="307">
                  <c:v>-1.9816794677675218E-3</c:v>
                </c:pt>
                <c:pt idx="308">
                  <c:v>-1.979309078492494E-3</c:v>
                </c:pt>
                <c:pt idx="309">
                  <c:v>-1.9769272950221524E-3</c:v>
                </c:pt>
                <c:pt idx="310">
                  <c:v>-1.9649160682884939E-3</c:v>
                </c:pt>
                <c:pt idx="311">
                  <c:v>-1.962507169581539E-3</c:v>
                </c:pt>
                <c:pt idx="312">
                  <c:v>-1.9601006851940384E-3</c:v>
                </c:pt>
                <c:pt idx="313">
                  <c:v>-1.9533333497183309E-3</c:v>
                </c:pt>
                <c:pt idx="314">
                  <c:v>-1.9505389395554954E-3</c:v>
                </c:pt>
                <c:pt idx="315">
                  <c:v>-1.9481746181818401E-3</c:v>
                </c:pt>
                <c:pt idx="316">
                  <c:v>-1.9458247915960687E-3</c:v>
                </c:pt>
                <c:pt idx="317">
                  <c:v>-1.9434914951606606E-3</c:v>
                </c:pt>
                <c:pt idx="318">
                  <c:v>-1.9346145915399488E-3</c:v>
                </c:pt>
                <c:pt idx="319">
                  <c:v>-1.9300000000012183E-3</c:v>
                </c:pt>
                <c:pt idx="320">
                  <c:v>-1.9278342886470535E-3</c:v>
                </c:pt>
                <c:pt idx="321">
                  <c:v>-1.92160415026723E-3</c:v>
                </c:pt>
                <c:pt idx="322">
                  <c:v>-1.9215465369973243E-3</c:v>
                </c:pt>
                <c:pt idx="323">
                  <c:v>-1.9173905442686154E-3</c:v>
                </c:pt>
                <c:pt idx="324">
                  <c:v>-1.915357174288397E-3</c:v>
                </c:pt>
                <c:pt idx="325">
                  <c:v>-1.913334959516892E-3</c:v>
                </c:pt>
                <c:pt idx="326">
                  <c:v>-1.9074048878796276E-3</c:v>
                </c:pt>
                <c:pt idx="327">
                  <c:v>-1.9073510529902401E-3</c:v>
                </c:pt>
                <c:pt idx="328">
                  <c:v>-1.9032791748999443E-3</c:v>
                </c:pt>
                <c:pt idx="329">
                  <c:v>-1.9012563383647117E-3</c:v>
                </c:pt>
                <c:pt idx="330">
                  <c:v>-1.8992219195791032E-3</c:v>
                </c:pt>
                <c:pt idx="331">
                  <c:v>-1.8932379385416807E-3</c:v>
                </c:pt>
                <c:pt idx="332">
                  <c:v>-1.8931284553574327E-3</c:v>
                </c:pt>
                <c:pt idx="333">
                  <c:v>-1.8887582835182331E-3</c:v>
                </c:pt>
                <c:pt idx="334">
                  <c:v>-1.8865833565001842E-3</c:v>
                </c:pt>
                <c:pt idx="335">
                  <c:v>-1.8843729558485395E-3</c:v>
                </c:pt>
                <c:pt idx="336">
                  <c:v>-1.8779768006143218E-3</c:v>
                </c:pt>
                <c:pt idx="337">
                  <c:v>-1.8777423246078518E-3</c:v>
                </c:pt>
                <c:pt idx="338">
                  <c:v>-1.8726652695235609E-3</c:v>
                </c:pt>
                <c:pt idx="339">
                  <c:v>-1.8701675501609193E-3</c:v>
                </c:pt>
                <c:pt idx="340">
                  <c:v>-1.8698156597626724E-3</c:v>
                </c:pt>
                <c:pt idx="341">
                  <c:v>-1.8672247365898345E-3</c:v>
                </c:pt>
                <c:pt idx="342">
                  <c:v>-1.8600000004676048E-3</c:v>
                </c:pt>
                <c:pt idx="343">
                  <c:v>-1.8561739025369679E-3</c:v>
                </c:pt>
                <c:pt idx="344">
                  <c:v>-1.8532346163900343E-3</c:v>
                </c:pt>
                <c:pt idx="345">
                  <c:v>-1.8502296858744713E-3</c:v>
                </c:pt>
                <c:pt idx="346">
                  <c:v>-1.8471628739266893E-3</c:v>
                </c:pt>
                <c:pt idx="347">
                  <c:v>-1.8390788189303695E-3</c:v>
                </c:pt>
                <c:pt idx="348">
                  <c:v>-1.8343529611603107E-3</c:v>
                </c:pt>
                <c:pt idx="349">
                  <c:v>-1.8310340767641498E-3</c:v>
                </c:pt>
                <c:pt idx="350">
                  <c:v>-1.827676422985312E-3</c:v>
                </c:pt>
                <c:pt idx="351">
                  <c:v>-1.8242839409195531E-3</c:v>
                </c:pt>
                <c:pt idx="352">
                  <c:v>-1.8158437524478641E-3</c:v>
                </c:pt>
                <c:pt idx="353">
                  <c:v>-1.8104454426810779E-3</c:v>
                </c:pt>
                <c:pt idx="354">
                  <c:v>-1.8069388266079372E-3</c:v>
                </c:pt>
                <c:pt idx="355">
                  <c:v>-1.8034215634273386E-3</c:v>
                </c:pt>
                <c:pt idx="356">
                  <c:v>-1.7998977724450528E-3</c:v>
                </c:pt>
                <c:pt idx="357">
                  <c:v>-1.7870688927803795E-3</c:v>
                </c:pt>
                <c:pt idx="358">
                  <c:v>-1.7835412750375769E-3</c:v>
                </c:pt>
                <c:pt idx="359">
                  <c:v>-1.7823268584082896E-3</c:v>
                </c:pt>
                <c:pt idx="360">
                  <c:v>-1.7788518318169991E-3</c:v>
                </c:pt>
                <c:pt idx="361">
                  <c:v>-1.7753998254647566E-3</c:v>
                </c:pt>
                <c:pt idx="362">
                  <c:v>-1.7741205707030221E-3</c:v>
                </c:pt>
                <c:pt idx="363">
                  <c:v>-1.7600000022494793E-3</c:v>
                </c:pt>
                <c:pt idx="364">
                  <c:v>-1.7567882005020928E-3</c:v>
                </c:pt>
                <c:pt idx="365">
                  <c:v>-1.7536162644389384E-3</c:v>
                </c:pt>
                <c:pt idx="366">
                  <c:v>-1.7471764861842047E-3</c:v>
                </c:pt>
                <c:pt idx="367">
                  <c:v>-1.7457538929270403E-3</c:v>
                </c:pt>
                <c:pt idx="368">
                  <c:v>-1.738263230860339E-3</c:v>
                </c:pt>
                <c:pt idx="369">
                  <c:v>-1.7352754505434891E-3</c:v>
                </c:pt>
                <c:pt idx="370">
                  <c:v>-1.7323090329623499E-3</c:v>
                </c:pt>
                <c:pt idx="371">
                  <c:v>-1.7266455417014146E-3</c:v>
                </c:pt>
                <c:pt idx="372">
                  <c:v>-1.7250890540949219E-3</c:v>
                </c:pt>
                <c:pt idx="373">
                  <c:v>-1.7177019309613435E-3</c:v>
                </c:pt>
                <c:pt idx="374">
                  <c:v>-1.7148061814848332E-3</c:v>
                </c:pt>
                <c:pt idx="375">
                  <c:v>-1.7119124684880035E-3</c:v>
                </c:pt>
                <c:pt idx="376">
                  <c:v>-1.7066545759444436E-3</c:v>
                </c:pt>
                <c:pt idx="377">
                  <c:v>-1.70494800921912E-3</c:v>
                </c:pt>
                <c:pt idx="378">
                  <c:v>-1.6973748791189519E-3</c:v>
                </c:pt>
                <c:pt idx="379">
                  <c:v>-1.6944334068156128E-3</c:v>
                </c:pt>
                <c:pt idx="380">
                  <c:v>-1.6914738214401444E-3</c:v>
                </c:pt>
                <c:pt idx="381">
                  <c:v>-1.6862460351312191E-3</c:v>
                </c:pt>
                <c:pt idx="382">
                  <c:v>-1.6843669957490046E-3</c:v>
                </c:pt>
                <c:pt idx="383">
                  <c:v>-1.6763005101522903E-3</c:v>
                </c:pt>
                <c:pt idx="384">
                  <c:v>-1.6731697980827025E-3</c:v>
                </c:pt>
                <c:pt idx="385">
                  <c:v>-1.6700000000047716E-3</c:v>
                </c:pt>
                <c:pt idx="386">
                  <c:v>-1.6644340636192438E-3</c:v>
                </c:pt>
                <c:pt idx="387">
                  <c:v>-1.6623549825895499E-3</c:v>
                </c:pt>
                <c:pt idx="388">
                  <c:v>-1.6535320103558768E-3</c:v>
                </c:pt>
                <c:pt idx="389">
                  <c:v>-1.6501176410920338E-3</c:v>
                </c:pt>
                <c:pt idx="390">
                  <c:v>-1.6466642444757543E-3</c:v>
                </c:pt>
                <c:pt idx="391">
                  <c:v>-1.6406614214156587E-3</c:v>
                </c:pt>
                <c:pt idx="392">
                  <c:v>-1.6383845303111107E-3</c:v>
                </c:pt>
                <c:pt idx="393">
                  <c:v>-1.6288307876764232E-3</c:v>
                </c:pt>
                <c:pt idx="394">
                  <c:v>-1.6251546542524501E-3</c:v>
                </c:pt>
                <c:pt idx="395">
                  <c:v>-1.6214433461568232E-3</c:v>
                </c:pt>
                <c:pt idx="396">
                  <c:v>-1.6150443569150307E-3</c:v>
                </c:pt>
                <c:pt idx="397">
                  <c:v>-1.6125891903445743E-3</c:v>
                </c:pt>
                <c:pt idx="398">
                  <c:v>-1.6023792661298227E-3</c:v>
                </c:pt>
                <c:pt idx="399">
                  <c:v>-1.5984690237023623E-3</c:v>
                </c:pt>
                <c:pt idx="400">
                  <c:v>-1.594527688090353E-3</c:v>
                </c:pt>
                <c:pt idx="401">
                  <c:v>-1.5877729422113373E-3</c:v>
                </c:pt>
                <c:pt idx="402">
                  <c:v>-1.5851615788119115E-3</c:v>
                </c:pt>
                <c:pt idx="403">
                  <c:v>-1.5743758370112067E-3</c:v>
                </c:pt>
                <c:pt idx="404">
                  <c:v>-1.5716722396247602E-3</c:v>
                </c:pt>
                <c:pt idx="405">
                  <c:v>-1.5689430246902257E-3</c:v>
                </c:pt>
                <c:pt idx="406">
                  <c:v>-1.5661884691491668E-3</c:v>
                </c:pt>
                <c:pt idx="407">
                  <c:v>-1.5620197475898355E-3</c:v>
                </c:pt>
                <c:pt idx="408">
                  <c:v>-1.5479360248128082E-3</c:v>
                </c:pt>
                <c:pt idx="409">
                  <c:v>-1.5451007595721747E-3</c:v>
                </c:pt>
                <c:pt idx="410">
                  <c:v>-1.5408157986991993E-3</c:v>
                </c:pt>
                <c:pt idx="411">
                  <c:v>-1.5365136686010664E-3</c:v>
                </c:pt>
                <c:pt idx="412">
                  <c:v>-1.532197374471218E-3</c:v>
                </c:pt>
                <c:pt idx="413">
                  <c:v>-1.5177089144545754E-3</c:v>
                </c:pt>
                <c:pt idx="414">
                  <c:v>-1.5148513796863744E-3</c:v>
                </c:pt>
                <c:pt idx="415">
                  <c:v>-1.5105100614831049E-3</c:v>
                </c:pt>
                <c:pt idx="416">
                  <c:v>-1.506173041322641E-3</c:v>
                </c:pt>
                <c:pt idx="417">
                  <c:v>-1.5018434680391043E-3</c:v>
                </c:pt>
                <c:pt idx="418">
                  <c:v>-1.4873887222841943E-3</c:v>
                </c:pt>
                <c:pt idx="419">
                  <c:v>-1.4846633385717635E-3</c:v>
                </c:pt>
                <c:pt idx="420">
                  <c:v>-1.4804189504079586E-3</c:v>
                </c:pt>
                <c:pt idx="421">
                  <c:v>-1.4762013330622021E-3</c:v>
                </c:pt>
                <c:pt idx="422">
                  <c:v>-1.4720137790152573E-3</c:v>
                </c:pt>
                <c:pt idx="423">
                  <c:v>-1.4580566394631011E-3</c:v>
                </c:pt>
                <c:pt idx="424">
                  <c:v>-1.4556307636110701E-3</c:v>
                </c:pt>
                <c:pt idx="425">
                  <c:v>-1.4516436314524926E-3</c:v>
                </c:pt>
                <c:pt idx="426">
                  <c:v>-1.4477067483854326E-3</c:v>
                </c:pt>
                <c:pt idx="427">
                  <c:v>-1.4438235505213962E-3</c:v>
                </c:pt>
                <c:pt idx="428">
                  <c:v>-1.4291406764404102E-3</c:v>
                </c:pt>
                <c:pt idx="429">
                  <c:v>-1.427195094607623E-3</c:v>
                </c:pt>
                <c:pt idx="430">
                  <c:v>-1.4236111754602349E-3</c:v>
                </c:pt>
                <c:pt idx="431">
                  <c:v>-1.4200877065930128E-3</c:v>
                </c:pt>
                <c:pt idx="432">
                  <c:v>-1.4166212708205212E-3</c:v>
                </c:pt>
                <c:pt idx="433">
                  <c:v>-1.4065296180927626E-3</c:v>
                </c:pt>
                <c:pt idx="434">
                  <c:v>-1.4032566466841408E-3</c:v>
                </c:pt>
                <c:pt idx="435">
                  <c:v>-1.4000232503293024E-3</c:v>
                </c:pt>
                <c:pt idx="436">
                  <c:v>-1.3968258630018722E-3</c:v>
                </c:pt>
                <c:pt idx="437">
                  <c:v>-1.3936608938693838E-3</c:v>
                </c:pt>
                <c:pt idx="438">
                  <c:v>-1.3843242152723101E-3</c:v>
                </c:pt>
                <c:pt idx="439">
                  <c:v>-1.3812525145275598E-3</c:v>
                </c:pt>
                <c:pt idx="440">
                  <c:v>-1.3781949057620417E-3</c:v>
                </c:pt>
                <c:pt idx="441">
                  <c:v>-1.3751476493232115E-3</c:v>
                </c:pt>
                <c:pt idx="442">
                  <c:v>-1.3721069807537524E-3</c:v>
                </c:pt>
                <c:pt idx="443">
                  <c:v>-1.3629864856442733E-3</c:v>
                </c:pt>
                <c:pt idx="444">
                  <c:v>-1.3599340279187892E-3</c:v>
                </c:pt>
                <c:pt idx="445">
                  <c:v>-1.3568689637266651E-3</c:v>
                </c:pt>
                <c:pt idx="446">
                  <c:v>-1.3537873797911657E-3</c:v>
                </c:pt>
                <c:pt idx="447">
                  <c:v>-1.3506853380261699E-3</c:v>
                </c:pt>
                <c:pt idx="448">
                  <c:v>-1.3412167128334686E-3</c:v>
                </c:pt>
                <c:pt idx="449">
                  <c:v>-1.3401461994584081E-3</c:v>
                </c:pt>
                <c:pt idx="450">
                  <c:v>-1.3347286924099194E-3</c:v>
                </c:pt>
                <c:pt idx="451">
                  <c:v>-1.3336055901693169E-3</c:v>
                </c:pt>
                <c:pt idx="452">
                  <c:v>-1.3302649386355734E-3</c:v>
                </c:pt>
                <c:pt idx="453">
                  <c:v>-1.3177198975191505E-3</c:v>
                </c:pt>
                <c:pt idx="454">
                  <c:v>-1.3164507014012305E-3</c:v>
                </c:pt>
                <c:pt idx="455">
                  <c:v>-1.3128937961067323E-3</c:v>
                </c:pt>
                <c:pt idx="456">
                  <c:v>-1.309299421879526E-3</c:v>
                </c:pt>
                <c:pt idx="457">
                  <c:v>-1.3056695358267952E-3</c:v>
                </c:pt>
                <c:pt idx="458">
                  <c:v>-1.2922356300758078E-3</c:v>
                </c:pt>
                <c:pt idx="459">
                  <c:v>-1.2908344630051195E-3</c:v>
                </c:pt>
                <c:pt idx="460">
                  <c:v>-1.2870568219494601E-3</c:v>
                </c:pt>
                <c:pt idx="461">
                  <c:v>-1.2832556802327148E-3</c:v>
                </c:pt>
                <c:pt idx="462">
                  <c:v>-1.2794330844745534E-3</c:v>
                </c:pt>
                <c:pt idx="463">
                  <c:v>-1.2654091290082187E-3</c:v>
                </c:pt>
                <c:pt idx="464">
                  <c:v>-1.263969541046051E-3</c:v>
                </c:pt>
                <c:pt idx="465">
                  <c:v>-1.2600708220080552E-3</c:v>
                </c:pt>
                <c:pt idx="466">
                  <c:v>-1.2561631972302673E-3</c:v>
                </c:pt>
                <c:pt idx="467">
                  <c:v>-1.2522488028638328E-3</c:v>
                </c:pt>
                <c:pt idx="468">
                  <c:v>-1.237942967989908E-3</c:v>
                </c:pt>
                <c:pt idx="469">
                  <c:v>-1.236566700211131E-3</c:v>
                </c:pt>
                <c:pt idx="470">
                  <c:v>-1.2326509478527456E-3</c:v>
                </c:pt>
                <c:pt idx="471">
                  <c:v>-1.2261565361986876E-3</c:v>
                </c:pt>
                <c:pt idx="472">
                  <c:v>-1.2222416967632046E-3</c:v>
                </c:pt>
                <c:pt idx="473">
                  <c:v>-1.210570261686992E-3</c:v>
                </c:pt>
                <c:pt idx="474">
                  <c:v>-1.2067107452065171E-3</c:v>
                </c:pt>
                <c:pt idx="475">
                  <c:v>-1.2028655041857578E-3</c:v>
                </c:pt>
                <c:pt idx="476">
                  <c:v>-1.1990313559051315E-3</c:v>
                </c:pt>
                <c:pt idx="477">
                  <c:v>-1.1952050979862755E-3</c:v>
                </c:pt>
                <c:pt idx="478">
                  <c:v>-1.1837413478004472E-3</c:v>
                </c:pt>
                <c:pt idx="479">
                  <c:v>-1.1799142344485045E-3</c:v>
                </c:pt>
                <c:pt idx="480">
                  <c:v>-1.1760787047379625E-3</c:v>
                </c:pt>
                <c:pt idx="481">
                  <c:v>-1.172231438356445E-3</c:v>
                </c:pt>
                <c:pt idx="482">
                  <c:v>-1.1683690953343321E-3</c:v>
                </c:pt>
                <c:pt idx="483">
                  <c:v>-1.1566579118610183E-3</c:v>
                </c:pt>
                <c:pt idx="484">
                  <c:v>-1.1527014694236125E-3</c:v>
                </c:pt>
                <c:pt idx="485">
                  <c:v>-1.148712955626573E-3</c:v>
                </c:pt>
                <c:pt idx="486">
                  <c:v>-1.1446889125478188E-3</c:v>
                </c:pt>
                <c:pt idx="487">
                  <c:v>-1.1406258626036345E-3</c:v>
                </c:pt>
                <c:pt idx="488">
                  <c:v>-1.1196024181086813E-3</c:v>
                </c:pt>
                <c:pt idx="489">
                  <c:v>-1.115231196590743E-3</c:v>
                </c:pt>
                <c:pt idx="490">
                  <c:v>-1.1107960745340981E-3</c:v>
                </c:pt>
                <c:pt idx="491">
                  <c:v>-1.0953806065747953E-3</c:v>
                </c:pt>
                <c:pt idx="492">
                  <c:v>-1.0905821030019634E-3</c:v>
                </c:pt>
                <c:pt idx="493">
                  <c:v>-1.0857031131889176E-3</c:v>
                </c:pt>
                <c:pt idx="494">
                  <c:v>-1.0807458607779224E-3</c:v>
                </c:pt>
                <c:pt idx="495">
                  <c:v>-1.0623356318468342E-3</c:v>
                </c:pt>
                <c:pt idx="496">
                  <c:v>-1.060179196902101E-3</c:v>
                </c:pt>
                <c:pt idx="497">
                  <c:v>-1.0548644850416622E-3</c:v>
                </c:pt>
                <c:pt idx="498">
                  <c:v>-1.0494851517885665E-3</c:v>
                </c:pt>
                <c:pt idx="499">
                  <c:v>-1.0440435205797264E-3</c:v>
                </c:pt>
                <c:pt idx="500">
                  <c:v>-1.0242294648913316E-3</c:v>
                </c:pt>
                <c:pt idx="501">
                  <c:v>-1.0217009839712803E-3</c:v>
                </c:pt>
                <c:pt idx="502">
                  <c:v>-1.01598321361752E-3</c:v>
                </c:pt>
                <c:pt idx="503">
                  <c:v>-1.0102173853997727E-3</c:v>
                </c:pt>
                <c:pt idx="504">
                  <c:v>-1.004405922590892E-3</c:v>
                </c:pt>
                <c:pt idx="505">
                  <c:v>-9.835488747201237E-4</c:v>
                </c:pt>
                <c:pt idx="506">
                  <c:v>-9.8075269017773798E-4</c:v>
                </c:pt>
                <c:pt idx="507">
                  <c:v>-9.747499028055931E-4</c:v>
                </c:pt>
                <c:pt idx="508">
                  <c:v>-9.6871632007536151E-4</c:v>
                </c:pt>
                <c:pt idx="509">
                  <c:v>-9.6265446513293419E-4</c:v>
                </c:pt>
                <c:pt idx="510">
                  <c:v>-9.4112542143113349E-4</c:v>
                </c:pt>
                <c:pt idx="511">
                  <c:v>-9.381752856486011E-4</c:v>
                </c:pt>
                <c:pt idx="512">
                  <c:v>-9.3201041632572253E-4</c:v>
                </c:pt>
                <c:pt idx="513">
                  <c:v>-9.2583271336592831E-4</c:v>
                </c:pt>
                <c:pt idx="514">
                  <c:v>-9.1964479982060781E-4</c:v>
                </c:pt>
                <c:pt idx="515">
                  <c:v>-8.9781304045398155E-4</c:v>
                </c:pt>
                <c:pt idx="516">
                  <c:v>-8.9481608727300826E-4</c:v>
                </c:pt>
                <c:pt idx="517">
                  <c:v>-8.8859028713084457E-4</c:v>
                </c:pt>
                <c:pt idx="518">
                  <c:v>-8.4480581078815549E-4</c:v>
                </c:pt>
                <c:pt idx="519">
                  <c:v>-8.0067481492653112E-4</c:v>
                </c:pt>
                <c:pt idx="520">
                  <c:v>-7.4634760378596802E-4</c:v>
                </c:pt>
                <c:pt idx="521">
                  <c:v>-7.0151411202947487E-4</c:v>
                </c:pt>
                <c:pt idx="522">
                  <c:v>-6.5638027348336879E-4</c:v>
                </c:pt>
                <c:pt idx="523">
                  <c:v>-6.109604595443311E-4</c:v>
                </c:pt>
                <c:pt idx="524">
                  <c:v>-5.6526904281438363E-4</c:v>
                </c:pt>
                <c:pt idx="525">
                  <c:v>-5.1610438708377213E-4</c:v>
                </c:pt>
                <c:pt idx="526">
                  <c:v>-4.6989153763452805E-4</c:v>
                </c:pt>
                <c:pt idx="527">
                  <c:v>-4.2345124303470167E-4</c:v>
                </c:pt>
                <c:pt idx="528">
                  <c:v>-3.7679788110322841E-4</c:v>
                </c:pt>
                <c:pt idx="529">
                  <c:v>-3.1641269667376091E-4</c:v>
                </c:pt>
                <c:pt idx="530">
                  <c:v>-2.6933540366326617E-4</c:v>
                </c:pt>
                <c:pt idx="531">
                  <c:v>-2.2209228222113642E-4</c:v>
                </c:pt>
                <c:pt idx="532">
                  <c:v>-1.7469771566828434E-4</c:v>
                </c:pt>
                <c:pt idx="533">
                  <c:v>-1.2716608868820832E-4</c:v>
                </c:pt>
                <c:pt idx="534">
                  <c:v>-7.9511787340603215E-5</c:v>
                </c:pt>
                <c:pt idx="535">
                  <c:v>-3.1749199072162499E-5</c:v>
                </c:pt>
                <c:pt idx="536">
                  <c:v>1.6107287279965021E-5</c:v>
                </c:pt>
                <c:pt idx="537">
                  <c:v>6.4043281474996587E-5</c:v>
                </c:pt>
                <c:pt idx="538">
                  <c:v>1.1204439186527481E-4</c:v>
                </c:pt>
                <c:pt idx="539">
                  <c:v>1.6009622539108265E-4</c:v>
                </c:pt>
                <c:pt idx="540">
                  <c:v>2.0818438757416212E-4</c:v>
                </c:pt>
                <c:pt idx="541">
                  <c:v>2.5629448251771427E-4</c:v>
                </c:pt>
                <c:pt idx="542">
                  <c:v>3.0441211289991782E-4</c:v>
                </c:pt>
                <c:pt idx="543">
                  <c:v>3.5252549524193152E-4</c:v>
                </c:pt>
                <c:pt idx="544">
                  <c:v>4.0063343876049952E-4</c:v>
                </c:pt>
                <c:pt idx="545">
                  <c:v>4.4873773244619917E-4</c:v>
                </c:pt>
                <c:pt idx="546">
                  <c:v>4.8314529044662171E-4</c:v>
                </c:pt>
                <c:pt idx="547">
                  <c:v>5.3124997035635302E-4</c:v>
                </c:pt>
                <c:pt idx="548">
                  <c:v>5.7935447438158406E-4</c:v>
                </c:pt>
                <c:pt idx="549">
                  <c:v>6.274623434322005E-4</c:v>
                </c:pt>
                <c:pt idx="550">
                  <c:v>6.7900601634582065E-4</c:v>
                </c:pt>
                <c:pt idx="551">
                  <c:v>7.2713655918454673E-4</c:v>
                </c:pt>
                <c:pt idx="552">
                  <c:v>7.7528444656753512E-4</c:v>
                </c:pt>
                <c:pt idx="553">
                  <c:v>8.3723233537443562E-4</c:v>
                </c:pt>
                <c:pt idx="554">
                  <c:v>8.7165313477187596E-4</c:v>
                </c:pt>
                <c:pt idx="555">
                  <c:v>9.1642977829580179E-4</c:v>
                </c:pt>
                <c:pt idx="556">
                  <c:v>9.646945261396891E-4</c:v>
                </c:pt>
                <c:pt idx="557">
                  <c:v>1.0130056155563654E-3</c:v>
                </c:pt>
                <c:pt idx="558">
                  <c:v>1.0613702505211477E-3</c:v>
                </c:pt>
                <c:pt idx="559">
                  <c:v>1.1132862889114397E-3</c:v>
                </c:pt>
                <c:pt idx="560">
                  <c:v>1.1617912152106624E-3</c:v>
                </c:pt>
                <c:pt idx="561">
                  <c:v>1.2103741309379876E-3</c:v>
                </c:pt>
                <c:pt idx="562">
                  <c:v>1.2590437996314423E-3</c:v>
                </c:pt>
                <c:pt idx="563">
                  <c:v>1.3181333169023691E-3</c:v>
                </c:pt>
                <c:pt idx="564">
                  <c:v>1.3776599808585483E-3</c:v>
                </c:pt>
                <c:pt idx="565">
                  <c:v>1.4266991870616062E-3</c:v>
                </c:pt>
                <c:pt idx="566">
                  <c:v>1.4758688280274352E-3</c:v>
                </c:pt>
                <c:pt idx="567">
                  <c:v>1.5251798677993348E-3</c:v>
                </c:pt>
                <c:pt idx="568">
                  <c:v>1.5746436759621386E-3</c:v>
                </c:pt>
                <c:pt idx="569">
                  <c:v>1.6242693676223191E-3</c:v>
                </c:pt>
                <c:pt idx="570">
                  <c:v>1.6740556878926925E-3</c:v>
                </c:pt>
                <c:pt idx="571">
                  <c:v>1.7239987552948239E-3</c:v>
                </c:pt>
                <c:pt idx="572">
                  <c:v>1.7813639112687269E-3</c:v>
                </c:pt>
                <c:pt idx="573">
                  <c:v>1.831627876329299E-3</c:v>
                </c:pt>
                <c:pt idx="574">
                  <c:v>1.8820364026797664E-3</c:v>
                </c:pt>
                <c:pt idx="575">
                  <c:v>1.9325856074322049E-3</c:v>
                </c:pt>
                <c:pt idx="576">
                  <c:v>1.9796001293727215E-3</c:v>
                </c:pt>
                <c:pt idx="577">
                  <c:v>2.0304106072568714E-3</c:v>
                </c:pt>
                <c:pt idx="578">
                  <c:v>2.0813503822246621E-3</c:v>
                </c:pt>
                <c:pt idx="579">
                  <c:v>2.1470281148502231E-3</c:v>
                </c:pt>
                <c:pt idx="580">
                  <c:v>2.1836022854537967E-3</c:v>
                </c:pt>
                <c:pt idx="581">
                  <c:v>2.2386175934127014E-3</c:v>
                </c:pt>
                <c:pt idx="582">
                  <c:v>2.2900427945336268E-3</c:v>
                </c:pt>
                <c:pt idx="583">
                  <c:v>2.3415775973518352E-3</c:v>
                </c:pt>
                <c:pt idx="584">
                  <c:v>2.3932181155430212E-3</c:v>
                </c:pt>
                <c:pt idx="585">
                  <c:v>2.4412227880508341E-3</c:v>
                </c:pt>
                <c:pt idx="586">
                  <c:v>2.4930570692944507E-3</c:v>
                </c:pt>
                <c:pt idx="587">
                  <c:v>2.5449856742100008E-3</c:v>
                </c:pt>
                <c:pt idx="588">
                  <c:v>2.5970047149059452E-3</c:v>
                </c:pt>
                <c:pt idx="589">
                  <c:v>2.6566309125813656E-3</c:v>
                </c:pt>
                <c:pt idx="590">
                  <c:v>2.7050635636491232E-3</c:v>
                </c:pt>
                <c:pt idx="591">
                  <c:v>2.7573352391323915E-3</c:v>
                </c:pt>
                <c:pt idx="592">
                  <c:v>2.809681525084767E-3</c:v>
                </c:pt>
                <c:pt idx="593">
                  <c:v>2.8620985315800426E-3</c:v>
                </c:pt>
                <c:pt idx="594">
                  <c:v>2.9145823930533934E-3</c:v>
                </c:pt>
                <c:pt idx="595">
                  <c:v>2.9671314128854528E-3</c:v>
                </c:pt>
                <c:pt idx="596">
                  <c:v>3.0197477755366593E-3</c:v>
                </c:pt>
                <c:pt idx="597">
                  <c:v>3.072434172898071E-3</c:v>
                </c:pt>
                <c:pt idx="598">
                  <c:v>3.1175889067074801E-3</c:v>
                </c:pt>
                <c:pt idx="599">
                  <c:v>3.1704108216326177E-3</c:v>
                </c:pt>
                <c:pt idx="600">
                  <c:v>3.2233104877935348E-3</c:v>
                </c:pt>
                <c:pt idx="601">
                  <c:v>3.2762911282586365E-3</c:v>
                </c:pt>
                <c:pt idx="602">
                  <c:v>3.3331872971316197E-3</c:v>
                </c:pt>
                <c:pt idx="603">
                  <c:v>3.3863486391412126E-3</c:v>
                </c:pt>
                <c:pt idx="604">
                  <c:v>3.4396018267909699E-3</c:v>
                </c:pt>
                <c:pt idx="605">
                  <c:v>3.4929505537649387E-3</c:v>
                </c:pt>
                <c:pt idx="606">
                  <c:v>3.5463986367595857E-3</c:v>
                </c:pt>
                <c:pt idx="607">
                  <c:v>3.5960715005304011E-3</c:v>
                </c:pt>
                <c:pt idx="608">
                  <c:v>3.6497195926367123E-3</c:v>
                </c:pt>
                <c:pt idx="609">
                  <c:v>3.7034788951078963E-3</c:v>
                </c:pt>
                <c:pt idx="610">
                  <c:v>3.7573537441685199E-3</c:v>
                </c:pt>
                <c:pt idx="611">
                  <c:v>3.8152715894544417E-3</c:v>
                </c:pt>
                <c:pt idx="612">
                  <c:v>3.869402850123084E-3</c:v>
                </c:pt>
                <c:pt idx="613">
                  <c:v>3.9236636295568381E-3</c:v>
                </c:pt>
                <c:pt idx="614">
                  <c:v>3.978058729217665E-3</c:v>
                </c:pt>
                <c:pt idx="615">
                  <c:v>4.0364221212230399E-3</c:v>
                </c:pt>
                <c:pt idx="616">
                  <c:v>4.0911092600817251E-3</c:v>
                </c:pt>
                <c:pt idx="617">
                  <c:v>4.1459465193646339E-3</c:v>
                </c:pt>
                <c:pt idx="618">
                  <c:v>4.2009392437744692E-3</c:v>
                </c:pt>
                <c:pt idx="619">
                  <c:v>4.2560929019539112E-3</c:v>
                </c:pt>
                <c:pt idx="620">
                  <c:v>4.311413083379974E-3</c:v>
                </c:pt>
                <c:pt idx="621">
                  <c:v>4.3669039033062892E-3</c:v>
                </c:pt>
                <c:pt idx="622">
                  <c:v>4.4225653566617486E-3</c:v>
                </c:pt>
                <c:pt idx="623">
                  <c:v>4.4783967653228623E-3</c:v>
                </c:pt>
                <c:pt idx="624">
                  <c:v>4.542572498176245E-3</c:v>
                </c:pt>
                <c:pt idx="625">
                  <c:v>4.5987668103071892E-3</c:v>
                </c:pt>
                <c:pt idx="626">
                  <c:v>4.6551289680937689E-3</c:v>
                </c:pt>
                <c:pt idx="627">
                  <c:v>4.7116582934066909E-3</c:v>
                </c:pt>
                <c:pt idx="628">
                  <c:v>4.7642161529250103E-3</c:v>
                </c:pt>
                <c:pt idx="629">
                  <c:v>4.8210654163188364E-3</c:v>
                </c:pt>
                <c:pt idx="630">
                  <c:v>4.894399930503346E-3</c:v>
                </c:pt>
                <c:pt idx="631">
                  <c:v>4.9516257289687095E-3</c:v>
                </c:pt>
                <c:pt idx="632">
                  <c:v>5.0090151470454846E-3</c:v>
                </c:pt>
                <c:pt idx="633">
                  <c:v>5.0791797031395566E-3</c:v>
                </c:pt>
                <c:pt idx="634">
                  <c:v>5.1369308148095962E-3</c:v>
                </c:pt>
                <c:pt idx="635">
                  <c:v>5.1948433999288697E-3</c:v>
                </c:pt>
                <c:pt idx="636">
                  <c:v>5.2529167801290506E-3</c:v>
                </c:pt>
                <c:pt idx="637">
                  <c:v>5.2983927848630607E-3</c:v>
                </c:pt>
                <c:pt idx="638">
                  <c:v>5.3567496719902821E-3</c:v>
                </c:pt>
                <c:pt idx="639">
                  <c:v>5.4152654287995036E-3</c:v>
                </c:pt>
                <c:pt idx="640">
                  <c:v>5.4868046829050342E-3</c:v>
                </c:pt>
                <c:pt idx="641">
                  <c:v>5.5456718614961048E-3</c:v>
                </c:pt>
                <c:pt idx="642">
                  <c:v>5.6046957640504443E-3</c:v>
                </c:pt>
                <c:pt idx="643">
                  <c:v>5.6638757118890048E-3</c:v>
                </c:pt>
                <c:pt idx="644">
                  <c:v>5.723211026287184E-3</c:v>
                </c:pt>
                <c:pt idx="645">
                  <c:v>5.769658220894606E-3</c:v>
                </c:pt>
                <c:pt idx="646">
                  <c:v>5.8423441667679763E-3</c:v>
                </c:pt>
                <c:pt idx="647">
                  <c:v>5.9021334686133603E-3</c:v>
                </c:pt>
                <c:pt idx="648">
                  <c:v>5.9620597963611971E-3</c:v>
                </c:pt>
                <c:pt idx="649">
                  <c:v>6.0089541479197333E-3</c:v>
                </c:pt>
                <c:pt idx="650">
                  <c:v>6.060321415511662E-3</c:v>
                </c:pt>
                <c:pt idx="651">
                  <c:v>6.1205731762030676E-3</c:v>
                </c:pt>
                <c:pt idx="652">
                  <c:v>6.180929496548227E-3</c:v>
                </c:pt>
                <c:pt idx="653">
                  <c:v>6.2413804370137433E-3</c:v>
                </c:pt>
                <c:pt idx="654">
                  <c:v>6.3063261486365728E-3</c:v>
                </c:pt>
                <c:pt idx="655">
                  <c:v>6.3669379600113634E-3</c:v>
                </c:pt>
                <c:pt idx="656">
                  <c:v>6.4276128209078019E-3</c:v>
                </c:pt>
                <c:pt idx="657">
                  <c:v>6.4883402995337541E-3</c:v>
                </c:pt>
                <c:pt idx="658">
                  <c:v>6.5491098329553965E-3</c:v>
                </c:pt>
                <c:pt idx="659">
                  <c:v>6.6054998839806854E-3</c:v>
                </c:pt>
                <c:pt idx="660">
                  <c:v>6.666323787722377E-3</c:v>
                </c:pt>
                <c:pt idx="661">
                  <c:v>6.7271580500704161E-3</c:v>
                </c:pt>
                <c:pt idx="662">
                  <c:v>6.7879915448406311E-3</c:v>
                </c:pt>
                <c:pt idx="663">
                  <c:v>6.8532094368014525E-3</c:v>
                </c:pt>
                <c:pt idx="664">
                  <c:v>6.9140021308363026E-3</c:v>
                </c:pt>
                <c:pt idx="665">
                  <c:v>6.9747592654155529E-3</c:v>
                </c:pt>
                <c:pt idx="666">
                  <c:v>7.0354692277322228E-3</c:v>
                </c:pt>
                <c:pt idx="667">
                  <c:v>7.0917488504573002E-3</c:v>
                </c:pt>
                <c:pt idx="668">
                  <c:v>7.1523366989189171E-3</c:v>
                </c:pt>
                <c:pt idx="669">
                  <c:v>7.2128422006411614E-3</c:v>
                </c:pt>
                <c:pt idx="670">
                  <c:v>7.2732531732668118E-3</c:v>
                </c:pt>
                <c:pt idx="671">
                  <c:v>7.3335573023432053E-3</c:v>
                </c:pt>
                <c:pt idx="672">
                  <c:v>7.3937421744806895E-3</c:v>
                </c:pt>
                <c:pt idx="673">
                  <c:v>7.4537981459114897E-3</c:v>
                </c:pt>
                <c:pt idx="674">
                  <c:v>7.5137206169744028E-3</c:v>
                </c:pt>
                <c:pt idx="675">
                  <c:v>7.573505503855037E-3</c:v>
                </c:pt>
                <c:pt idx="676">
                  <c:v>7.6545886308044056E-3</c:v>
                </c:pt>
                <c:pt idx="677">
                  <c:v>7.7140330219953443E-3</c:v>
                </c:pt>
                <c:pt idx="678">
                  <c:v>7.7733261479274686E-3</c:v>
                </c:pt>
                <c:pt idx="679">
                  <c:v>7.8324639219893005E-3</c:v>
                </c:pt>
                <c:pt idx="680">
                  <c:v>7.8787141556180273E-3</c:v>
                </c:pt>
                <c:pt idx="681">
                  <c:v>7.937564317726329E-3</c:v>
                </c:pt>
                <c:pt idx="682">
                  <c:v>7.9962477239796052E-3</c:v>
                </c:pt>
                <c:pt idx="683">
                  <c:v>8.0547602865618656E-3</c:v>
                </c:pt>
                <c:pt idx="684">
                  <c:v>8.1130979172176973E-3</c:v>
                </c:pt>
                <c:pt idx="685">
                  <c:v>8.1837992693470796E-3</c:v>
                </c:pt>
                <c:pt idx="686">
                  <c:v>8.2417351170238264E-3</c:v>
                </c:pt>
                <c:pt idx="687">
                  <c:v>8.2994829036899375E-3</c:v>
                </c:pt>
                <c:pt idx="688">
                  <c:v>8.3570385387263871E-3</c:v>
                </c:pt>
                <c:pt idx="689">
                  <c:v>8.4020189724191875E-3</c:v>
                </c:pt>
                <c:pt idx="690">
                  <c:v>8.4592211340464903E-3</c:v>
                </c:pt>
                <c:pt idx="691">
                  <c:v>8.51621973398301E-3</c:v>
                </c:pt>
                <c:pt idx="692">
                  <c:v>8.5730106805985452E-3</c:v>
                </c:pt>
                <c:pt idx="693">
                  <c:v>8.6417912382102755E-3</c:v>
                </c:pt>
                <c:pt idx="694">
                  <c:v>8.6981080368992401E-3</c:v>
                </c:pt>
                <c:pt idx="695">
                  <c:v>8.7542040379276209E-3</c:v>
                </c:pt>
                <c:pt idx="696">
                  <c:v>8.8100751473856893E-3</c:v>
                </c:pt>
                <c:pt idx="697">
                  <c:v>8.8657172709717715E-3</c:v>
                </c:pt>
                <c:pt idx="698">
                  <c:v>8.921126877105251E-3</c:v>
                </c:pt>
                <c:pt idx="699">
                  <c:v>8.9763059908067079E-3</c:v>
                </c:pt>
                <c:pt idx="700">
                  <c:v>9.0312598751654625E-3</c:v>
                </c:pt>
                <c:pt idx="701">
                  <c:v>9.085993948040362E-3</c:v>
                </c:pt>
                <c:pt idx="702">
                  <c:v>9.120858907472211E-3</c:v>
                </c:pt>
                <c:pt idx="703">
                  <c:v>9.1752301399335087E-3</c:v>
                </c:pt>
                <c:pt idx="704">
                  <c:v>9.2293942331794134E-3</c:v>
                </c:pt>
                <c:pt idx="705">
                  <c:v>9.28335726891788E-3</c:v>
                </c:pt>
                <c:pt idx="706">
                  <c:v>9.3410145981062398E-3</c:v>
                </c:pt>
                <c:pt idx="707">
                  <c:v>9.3945853036841581E-3</c:v>
                </c:pt>
                <c:pt idx="708">
                  <c:v>9.4479746509618292E-3</c:v>
                </c:pt>
                <c:pt idx="709">
                  <c:v>9.5011891691546644E-3</c:v>
                </c:pt>
                <c:pt idx="710">
                  <c:v>9.5542355090037223E-3</c:v>
                </c:pt>
                <c:pt idx="711">
                  <c:v>9.6032692436710965E-3</c:v>
                </c:pt>
                <c:pt idx="712">
                  <c:v>9.6560054266522748E-3</c:v>
                </c:pt>
                <c:pt idx="713">
                  <c:v>9.7085936040817739E-3</c:v>
                </c:pt>
                <c:pt idx="714">
                  <c:v>9.7610409573955885E-3</c:v>
                </c:pt>
                <c:pt idx="715">
                  <c:v>9.8171858172643092E-3</c:v>
                </c:pt>
                <c:pt idx="716">
                  <c:v>9.869369559464233E-3</c:v>
                </c:pt>
                <c:pt idx="717">
                  <c:v>9.9214350821561284E-3</c:v>
                </c:pt>
                <c:pt idx="718">
                  <c:v>9.9733900086810719E-3</c:v>
                </c:pt>
                <c:pt idx="719">
                  <c:v>1.0025242084005494E-2</c:v>
                </c:pt>
                <c:pt idx="720">
                  <c:v>1.0073185335437109E-2</c:v>
                </c:pt>
                <c:pt idx="721">
                  <c:v>1.012485827007323E-2</c:v>
                </c:pt>
                <c:pt idx="722">
                  <c:v>1.0176452233820297E-2</c:v>
                </c:pt>
                <c:pt idx="723">
                  <c:v>1.0227975508722089E-2</c:v>
                </c:pt>
                <c:pt idx="724">
                  <c:v>1.027943649454921E-2</c:v>
                </c:pt>
                <c:pt idx="725">
                  <c:v>1.0330841357109854E-2</c:v>
                </c:pt>
                <c:pt idx="726">
                  <c:v>1.038219015158905E-2</c:v>
                </c:pt>
                <c:pt idx="727">
                  <c:v>1.0433481937630055E-2</c:v>
                </c:pt>
                <c:pt idx="728">
                  <c:v>1.0503669633732822E-2</c:v>
                </c:pt>
                <c:pt idx="729">
                  <c:v>1.0554829319357884E-2</c:v>
                </c:pt>
                <c:pt idx="730">
                  <c:v>1.0605928866211993E-2</c:v>
                </c:pt>
                <c:pt idx="731">
                  <c:v>1.0656967333276274E-2</c:v>
                </c:pt>
                <c:pt idx="732">
                  <c:v>1.0696609965805645E-2</c:v>
                </c:pt>
                <c:pt idx="733">
                  <c:v>1.0747533365999113E-2</c:v>
                </c:pt>
                <c:pt idx="734">
                  <c:v>1.079839304877479E-2</c:v>
                </c:pt>
                <c:pt idx="735">
                  <c:v>1.0849188072930588E-2</c:v>
                </c:pt>
                <c:pt idx="736">
                  <c:v>1.0899917497175745E-2</c:v>
                </c:pt>
                <c:pt idx="737">
                  <c:v>1.0961862751408032E-2</c:v>
                </c:pt>
                <c:pt idx="738">
                  <c:v>1.1012447303685266E-2</c:v>
                </c:pt>
                <c:pt idx="739">
                  <c:v>1.1062963244716353E-2</c:v>
                </c:pt>
                <c:pt idx="740">
                  <c:v>1.1113409632662427E-2</c:v>
                </c:pt>
                <c:pt idx="741">
                  <c:v>1.1152547668275241E-2</c:v>
                </c:pt>
                <c:pt idx="742">
                  <c:v>1.1202863720936441E-2</c:v>
                </c:pt>
                <c:pt idx="743">
                  <c:v>1.1253107582156184E-2</c:v>
                </c:pt>
                <c:pt idx="744">
                  <c:v>1.1303278309934328E-2</c:v>
                </c:pt>
                <c:pt idx="745">
                  <c:v>1.1353374962185121E-2</c:v>
                </c:pt>
                <c:pt idx="746">
                  <c:v>1.1414574591215093E-2</c:v>
                </c:pt>
                <c:pt idx="747">
                  <c:v>1.146450772853852E-2</c:v>
                </c:pt>
                <c:pt idx="748">
                  <c:v>1.1514363774852673E-2</c:v>
                </c:pt>
                <c:pt idx="749">
                  <c:v>1.1564141787523621E-2</c:v>
                </c:pt>
                <c:pt idx="750">
                  <c:v>1.1613840711463737E-2</c:v>
                </c:pt>
                <c:pt idx="751">
                  <c:v>1.1663457597674554E-2</c:v>
                </c:pt>
                <c:pt idx="752">
                  <c:v>1.1712987900275413E-2</c:v>
                </c:pt>
                <c:pt idx="753">
                  <c:v>1.1762426986149627E-2</c:v>
                </c:pt>
                <c:pt idx="754">
                  <c:v>1.1793336621736714E-2</c:v>
                </c:pt>
                <c:pt idx="755">
                  <c:v>1.1842614113274591E-2</c:v>
                </c:pt>
                <c:pt idx="756">
                  <c:v>1.1891788797328395E-2</c:v>
                </c:pt>
                <c:pt idx="757">
                  <c:v>1.1940855804847108E-2</c:v>
                </c:pt>
                <c:pt idx="758">
                  <c:v>1.198981022572349E-2</c:v>
                </c:pt>
                <c:pt idx="759">
                  <c:v>1.2042295797682241E-2</c:v>
                </c:pt>
                <c:pt idx="760">
                  <c:v>1.2091000859652139E-2</c:v>
                </c:pt>
                <c:pt idx="761">
                  <c:v>1.2139577920517374E-2</c:v>
                </c:pt>
                <c:pt idx="762">
                  <c:v>1.2188021922576437E-2</c:v>
                </c:pt>
                <c:pt idx="763">
                  <c:v>1.2232718802477062E-2</c:v>
                </c:pt>
                <c:pt idx="764">
                  <c:v>1.2280892291806393E-2</c:v>
                </c:pt>
                <c:pt idx="765">
                  <c:v>1.232891767398487E-2</c:v>
                </c:pt>
                <c:pt idx="766">
                  <c:v>1.237678971038219E-2</c:v>
                </c:pt>
                <c:pt idx="767">
                  <c:v>1.2428066171965374E-2</c:v>
                </c:pt>
                <c:pt idx="768">
                  <c:v>1.2475603322015128E-2</c:v>
                </c:pt>
                <c:pt idx="769">
                  <c:v>1.2522970865604577E-2</c:v>
                </c:pt>
                <c:pt idx="770">
                  <c:v>1.2570163418238236E-2</c:v>
                </c:pt>
                <c:pt idx="771">
                  <c:v>1.261717555456802E-2</c:v>
                </c:pt>
                <c:pt idx="772">
                  <c:v>1.2660503129075594E-2</c:v>
                </c:pt>
                <c:pt idx="773">
                  <c:v>1.2707151613331984E-2</c:v>
                </c:pt>
                <c:pt idx="774">
                  <c:v>1.2753603364168984E-2</c:v>
                </c:pt>
                <c:pt idx="775">
                  <c:v>1.2799852773305464E-2</c:v>
                </c:pt>
                <c:pt idx="776">
                  <c:v>1.2845894191389493E-2</c:v>
                </c:pt>
                <c:pt idx="777">
                  <c:v>1.2891722547861414E-2</c:v>
                </c:pt>
                <c:pt idx="778">
                  <c:v>1.2937335224194836E-2</c:v>
                </c:pt>
                <c:pt idx="779">
                  <c:v>1.2982730218201285E-2</c:v>
                </c:pt>
                <c:pt idx="780">
                  <c:v>1.3044816337525869E-2</c:v>
                </c:pt>
                <c:pt idx="781">
                  <c:v>1.3089695308540598E-2</c:v>
                </c:pt>
                <c:pt idx="782">
                  <c:v>1.3134349861691251E-2</c:v>
                </c:pt>
                <c:pt idx="783">
                  <c:v>1.3178777993547287E-2</c:v>
                </c:pt>
                <c:pt idx="784">
                  <c:v>1.3213017273999688E-2</c:v>
                </c:pt>
                <c:pt idx="785">
                  <c:v>1.325703313647451E-2</c:v>
                </c:pt>
                <c:pt idx="786">
                  <c:v>1.3300817005786728E-2</c:v>
                </c:pt>
                <c:pt idx="787">
                  <c:v>1.3344366878602886E-2</c:v>
                </c:pt>
                <c:pt idx="788">
                  <c:v>1.3387680751497365E-2</c:v>
                </c:pt>
                <c:pt idx="789">
                  <c:v>1.3440479732777061E-2</c:v>
                </c:pt>
                <c:pt idx="790">
                  <c:v>1.348326681119931E-2</c:v>
                </c:pt>
                <c:pt idx="791">
                  <c:v>1.3525811437386065E-2</c:v>
                </c:pt>
                <c:pt idx="792">
                  <c:v>1.3568111607067461E-2</c:v>
                </c:pt>
                <c:pt idx="793">
                  <c:v>1.360063999110054E-2</c:v>
                </c:pt>
                <c:pt idx="794">
                  <c:v>1.3642495787664742E-2</c:v>
                </c:pt>
                <c:pt idx="795">
                  <c:v>1.3684101557945551E-2</c:v>
                </c:pt>
                <c:pt idx="796">
                  <c:v>1.3725455297865627E-2</c:v>
                </c:pt>
                <c:pt idx="797">
                  <c:v>1.3766555003277737E-2</c:v>
                </c:pt>
                <c:pt idx="798">
                  <c:v>1.3816666789548206E-2</c:v>
                </c:pt>
                <c:pt idx="799">
                  <c:v>1.3857199637650195E-2</c:v>
                </c:pt>
                <c:pt idx="800">
                  <c:v>1.3897471992383375E-2</c:v>
                </c:pt>
                <c:pt idx="801">
                  <c:v>1.3937481848840534E-2</c:v>
                </c:pt>
                <c:pt idx="802">
                  <c:v>1.3977227260623365E-2</c:v>
                </c:pt>
                <c:pt idx="803">
                  <c:v>1.4016708221395857E-2</c:v>
                </c:pt>
                <c:pt idx="804">
                  <c:v>1.4055927087105277E-2</c:v>
                </c:pt>
                <c:pt idx="805">
                  <c:v>1.4094886395234107E-2</c:v>
                </c:pt>
                <c:pt idx="806">
                  <c:v>1.4121786126473983E-2</c:v>
                </c:pt>
                <c:pt idx="807">
                  <c:v>1.4160298061657733E-2</c:v>
                </c:pt>
                <c:pt idx="808">
                  <c:v>1.4198556718930753E-2</c:v>
                </c:pt>
                <c:pt idx="809">
                  <c:v>1.4236564886340633E-2</c:v>
                </c:pt>
                <c:pt idx="810">
                  <c:v>1.4274325395917373E-2</c:v>
                </c:pt>
                <c:pt idx="811">
                  <c:v>1.4314717407952433E-2</c:v>
                </c:pt>
                <c:pt idx="812">
                  <c:v>1.4351977032113964E-2</c:v>
                </c:pt>
                <c:pt idx="813">
                  <c:v>1.4388998061837736E-2</c:v>
                </c:pt>
                <c:pt idx="814">
                  <c:v>1.442578348398478E-2</c:v>
                </c:pt>
                <c:pt idx="815">
                  <c:v>1.445951527608883E-2</c:v>
                </c:pt>
                <c:pt idx="816">
                  <c:v>1.4495851774308824E-2</c:v>
                </c:pt>
                <c:pt idx="817">
                  <c:v>1.4531961670426023E-2</c:v>
                </c:pt>
                <c:pt idx="818">
                  <c:v>1.4567848148341042E-2</c:v>
                </c:pt>
                <c:pt idx="819">
                  <c:v>1.4606284083499671E-2</c:v>
                </c:pt>
                <c:pt idx="820">
                  <c:v>1.4641721034119488E-2</c:v>
                </c:pt>
                <c:pt idx="821">
                  <c:v>1.467694451012733E-2</c:v>
                </c:pt>
                <c:pt idx="822">
                  <c:v>1.4711957848369622E-2</c:v>
                </c:pt>
                <c:pt idx="823">
                  <c:v>1.4749001193899101E-2</c:v>
                </c:pt>
                <c:pt idx="824">
                  <c:v>1.4783587715859369E-2</c:v>
                </c:pt>
                <c:pt idx="825">
                  <c:v>1.4817974840951391E-2</c:v>
                </c:pt>
                <c:pt idx="826">
                  <c:v>1.4852166111251687E-2</c:v>
                </c:pt>
                <c:pt idx="827">
                  <c:v>1.4886165112827964E-2</c:v>
                </c:pt>
                <c:pt idx="828">
                  <c:v>1.4919975475732525E-2</c:v>
                </c:pt>
                <c:pt idx="829">
                  <c:v>1.4953600112341644E-2</c:v>
                </c:pt>
                <c:pt idx="830">
                  <c:v>1.4987038917691372E-2</c:v>
                </c:pt>
                <c:pt idx="831">
                  <c:v>1.502029102881223E-2</c:v>
                </c:pt>
                <c:pt idx="832">
                  <c:v>1.5061181968721747E-2</c:v>
                </c:pt>
                <c:pt idx="833">
                  <c:v>1.5094020922269108E-2</c:v>
                </c:pt>
                <c:pt idx="834">
                  <c:v>1.5126670392844455E-2</c:v>
                </c:pt>
                <c:pt idx="835">
                  <c:v>1.5159129517201013E-2</c:v>
                </c:pt>
                <c:pt idx="836">
                  <c:v>1.5204648019747873E-2</c:v>
                </c:pt>
                <c:pt idx="837">
                  <c:v>1.5223473274272847E-2</c:v>
                </c:pt>
                <c:pt idx="838">
                  <c:v>1.5255356180492849E-2</c:v>
                </c:pt>
                <c:pt idx="839">
                  <c:v>1.5287045287507411E-2</c:v>
                </c:pt>
                <c:pt idx="840">
                  <c:v>1.5318539732073651E-2</c:v>
                </c:pt>
                <c:pt idx="841">
                  <c:v>1.5360704300237274E-2</c:v>
                </c:pt>
                <c:pt idx="842">
                  <c:v>1.539173543074332E-2</c:v>
                </c:pt>
                <c:pt idx="843">
                  <c:v>1.5422569006573269E-2</c:v>
                </c:pt>
                <c:pt idx="844">
                  <c:v>1.5453204164589734E-2</c:v>
                </c:pt>
                <c:pt idx="845">
                  <c:v>1.5481203257395609E-2</c:v>
                </c:pt>
                <c:pt idx="846">
                  <c:v>1.551145228545743E-2</c:v>
                </c:pt>
                <c:pt idx="847">
                  <c:v>1.5541500374109443E-2</c:v>
                </c:pt>
                <c:pt idx="848">
                  <c:v>1.5571346660331387E-2</c:v>
                </c:pt>
                <c:pt idx="849">
                  <c:v>1.5605755437484234E-2</c:v>
                </c:pt>
                <c:pt idx="850">
                  <c:v>1.5632800003865244E-2</c:v>
                </c:pt>
                <c:pt idx="851">
                  <c:v>1.5662022070011671E-2</c:v>
                </c:pt>
                <c:pt idx="852">
                  <c:v>1.5691038813558742E-2</c:v>
                </c:pt>
                <c:pt idx="853">
                  <c:v>1.5719849371461599E-2</c:v>
                </c:pt>
                <c:pt idx="854">
                  <c:v>1.574845289631506E-2</c:v>
                </c:pt>
                <c:pt idx="855">
                  <c:v>1.5776849905357545E-2</c:v>
                </c:pt>
                <c:pt idx="856">
                  <c:v>1.5805043336784397E-2</c:v>
                </c:pt>
                <c:pt idx="857">
                  <c:v>1.5833036406906309E-2</c:v>
                </c:pt>
                <c:pt idx="858">
                  <c:v>1.5856304292114244E-2</c:v>
                </c:pt>
                <c:pt idx="859">
                  <c:v>1.5883929799938416E-2</c:v>
                </c:pt>
                <c:pt idx="860">
                  <c:v>1.5911363965031036E-2</c:v>
                </c:pt>
                <c:pt idx="861">
                  <c:v>1.5938610177692897E-2</c:v>
                </c:pt>
                <c:pt idx="862">
                  <c:v>1.5965671863042645E-2</c:v>
                </c:pt>
                <c:pt idx="863">
                  <c:v>1.5992552481021625E-2</c:v>
                </c:pt>
                <c:pt idx="864">
                  <c:v>1.6019255526388606E-2</c:v>
                </c:pt>
                <c:pt idx="865">
                  <c:v>1.6047975271914247E-2</c:v>
                </c:pt>
                <c:pt idx="866">
                  <c:v>1.6072143052411836E-2</c:v>
                </c:pt>
                <c:pt idx="867">
                  <c:v>1.6098334696674935E-2</c:v>
                </c:pt>
                <c:pt idx="868">
                  <c:v>1.6124363095537983E-2</c:v>
                </c:pt>
                <c:pt idx="869">
                  <c:v>1.6150231917842026E-2</c:v>
                </c:pt>
                <c:pt idx="870">
                  <c:v>1.6175944867245551E-2</c:v>
                </c:pt>
                <c:pt idx="871">
                  <c:v>1.6201505682219185E-2</c:v>
                </c:pt>
                <c:pt idx="872">
                  <c:v>1.6226918136047035E-2</c:v>
                </c:pt>
                <c:pt idx="873">
                  <c:v>1.6252186036825354E-2</c:v>
                </c:pt>
                <c:pt idx="874">
                  <c:v>1.6277313227463428E-2</c:v>
                </c:pt>
                <c:pt idx="875">
                  <c:v>1.6303753283044491E-2</c:v>
                </c:pt>
                <c:pt idx="876">
                  <c:v>1.6328599203226744E-2</c:v>
                </c:pt>
                <c:pt idx="877">
                  <c:v>1.6353316633672139E-2</c:v>
                </c:pt>
                <c:pt idx="878">
                  <c:v>1.6377909583146142E-2</c:v>
                </c:pt>
                <c:pt idx="879">
                  <c:v>1.640238209541298E-2</c:v>
                </c:pt>
                <c:pt idx="880">
                  <c:v>1.6426738247250456E-2</c:v>
                </c:pt>
                <c:pt idx="881">
                  <c:v>1.6450981139539456E-2</c:v>
                </c:pt>
                <c:pt idx="882">
                  <c:v>1.6475111241286023E-2</c:v>
                </c:pt>
                <c:pt idx="883">
                  <c:v>1.6499128593533131E-2</c:v>
                </c:pt>
                <c:pt idx="884">
                  <c:v>1.652917098423113E-2</c:v>
                </c:pt>
                <c:pt idx="885">
                  <c:v>1.6552942126465749E-2</c:v>
                </c:pt>
                <c:pt idx="886">
                  <c:v>1.6576600640446686E-2</c:v>
                </c:pt>
                <c:pt idx="887">
                  <c:v>1.6600146567245004E-2</c:v>
                </c:pt>
                <c:pt idx="888">
                  <c:v>1.6621562417113444E-2</c:v>
                </c:pt>
                <c:pt idx="889">
                  <c:v>1.6644890240562555E-2</c:v>
                </c:pt>
                <c:pt idx="890">
                  <c:v>1.6668105600912725E-2</c:v>
                </c:pt>
                <c:pt idx="891">
                  <c:v>1.6697788735728403E-2</c:v>
                </c:pt>
                <c:pt idx="892">
                  <c:v>1.6727990711655389E-2</c:v>
                </c:pt>
                <c:pt idx="893">
                  <c:v>1.674953390789265E-2</c:v>
                </c:pt>
                <c:pt idx="894">
                  <c:v>1.6772246893943306E-2</c:v>
                </c:pt>
                <c:pt idx="895">
                  <c:v>1.6794847632242219E-2</c:v>
                </c:pt>
                <c:pt idx="896">
                  <c:v>1.6811458153376476E-2</c:v>
                </c:pt>
                <c:pt idx="897">
                  <c:v>1.6833855383847612E-2</c:v>
                </c:pt>
                <c:pt idx="898">
                  <c:v>1.6856140493015467E-2</c:v>
                </c:pt>
                <c:pt idx="899">
                  <c:v>1.6878313522229262E-2</c:v>
                </c:pt>
                <c:pt idx="900">
                  <c:v>1.6906169051377099E-2</c:v>
                </c:pt>
                <c:pt idx="901">
                  <c:v>1.692809716981427E-2</c:v>
                </c:pt>
                <c:pt idx="902">
                  <c:v>1.6949913329582438E-2</c:v>
                </c:pt>
                <c:pt idx="903">
                  <c:v>1.6971617572063558E-2</c:v>
                </c:pt>
                <c:pt idx="904">
                  <c:v>1.6993209938661921E-2</c:v>
                </c:pt>
                <c:pt idx="905">
                  <c:v>1.7009000336674403E-2</c:v>
                </c:pt>
                <c:pt idx="906">
                  <c:v>1.7036059102784194E-2</c:v>
                </c:pt>
                <c:pt idx="907">
                  <c:v>1.7057315338677784E-2</c:v>
                </c:pt>
                <c:pt idx="908">
                  <c:v>1.7078458570894423E-2</c:v>
                </c:pt>
                <c:pt idx="909">
                  <c:v>1.7093883543770616E-2</c:v>
                </c:pt>
                <c:pt idx="910">
                  <c:v>1.7111095891160211E-2</c:v>
                </c:pt>
                <c:pt idx="911">
                  <c:v>1.7131933459414519E-2</c:v>
                </c:pt>
                <c:pt idx="912">
                  <c:v>1.7152655933485361E-2</c:v>
                </c:pt>
                <c:pt idx="913">
                  <c:v>1.7173262666417104E-2</c:v>
                </c:pt>
                <c:pt idx="914">
                  <c:v>1.719558583683822E-2</c:v>
                </c:pt>
                <c:pt idx="915">
                  <c:v>1.7215951437838987E-2</c:v>
                </c:pt>
                <c:pt idx="916">
                  <c:v>1.723619925942145E-2</c:v>
                </c:pt>
                <c:pt idx="917">
                  <c:v>1.7256328637515052E-2</c:v>
                </c:pt>
                <c:pt idx="918">
                  <c:v>1.7276338903018971E-2</c:v>
                </c:pt>
                <c:pt idx="919">
                  <c:v>1.7294435633087187E-2</c:v>
                </c:pt>
                <c:pt idx="920">
                  <c:v>1.731421363829469E-2</c:v>
                </c:pt>
                <c:pt idx="921">
                  <c:v>1.7333870544578158E-2</c:v>
                </c:pt>
                <c:pt idx="922">
                  <c:v>1.735340565944931E-2</c:v>
                </c:pt>
                <c:pt idx="923">
                  <c:v>1.7374579770940941E-2</c:v>
                </c:pt>
                <c:pt idx="924">
                  <c:v>1.7393861028019802E-2</c:v>
                </c:pt>
                <c:pt idx="925">
                  <c:v>1.7413018347922981E-2</c:v>
                </c:pt>
                <c:pt idx="926">
                  <c:v>1.7442870596202472E-2</c:v>
                </c:pt>
                <c:pt idx="927">
                  <c:v>1.7451921725950791E-2</c:v>
                </c:pt>
                <c:pt idx="928">
                  <c:v>1.7468019312256944E-2</c:v>
                </c:pt>
                <c:pt idx="929">
                  <c:v>1.748668207264464E-2</c:v>
                </c:pt>
                <c:pt idx="930">
                  <c:v>1.7505217319613287E-2</c:v>
                </c:pt>
                <c:pt idx="931">
                  <c:v>1.7523624315153006E-2</c:v>
                </c:pt>
                <c:pt idx="932">
                  <c:v>1.7541902324856352E-2</c:v>
                </c:pt>
                <c:pt idx="933">
                  <c:v>1.7560050895915145E-2</c:v>
                </c:pt>
                <c:pt idx="934">
                  <c:v>1.7578069918782975E-2</c:v>
                </c:pt>
                <c:pt idx="935">
                  <c:v>1.7595959304419029E-2</c:v>
                </c:pt>
                <c:pt idx="936">
                  <c:v>1.7621977188307183E-2</c:v>
                </c:pt>
                <c:pt idx="937">
                  <c:v>1.7639564799716144E-2</c:v>
                </c:pt>
                <c:pt idx="938">
                  <c:v>1.7657022447675644E-2</c:v>
                </c:pt>
                <c:pt idx="939">
                  <c:v>1.7674350043125734E-2</c:v>
                </c:pt>
                <c:pt idx="940">
                  <c:v>1.7686696413726725E-2</c:v>
                </c:pt>
                <c:pt idx="941">
                  <c:v>1.7703789123324161E-2</c:v>
                </c:pt>
                <c:pt idx="942">
                  <c:v>1.7720751549171909E-2</c:v>
                </c:pt>
                <c:pt idx="943">
                  <c:v>1.773758360236578E-2</c:v>
                </c:pt>
                <c:pt idx="944">
                  <c:v>1.775428519402256E-2</c:v>
                </c:pt>
                <c:pt idx="945">
                  <c:v>1.7775579528662565E-2</c:v>
                </c:pt>
                <c:pt idx="946">
                  <c:v>1.7791994264801075E-2</c:v>
                </c:pt>
                <c:pt idx="947">
                  <c:v>1.7808278236781373E-2</c:v>
                </c:pt>
                <c:pt idx="948">
                  <c:v>1.782443135575195E-2</c:v>
                </c:pt>
                <c:pt idx="949">
                  <c:v>1.7835833119989025E-2</c:v>
                </c:pt>
                <c:pt idx="950">
                  <c:v>1.785175007718523E-2</c:v>
                </c:pt>
                <c:pt idx="951">
                  <c:v>1.7867535951312664E-2</c:v>
                </c:pt>
                <c:pt idx="952">
                  <c:v>1.7887733525330813E-2</c:v>
                </c:pt>
                <c:pt idx="953">
                  <c:v>1.7903231047304485E-2</c:v>
                </c:pt>
                <c:pt idx="954">
                  <c:v>1.7918597183654919E-2</c:v>
                </c:pt>
                <c:pt idx="955">
                  <c:v>1.7933831845695632E-2</c:v>
                </c:pt>
                <c:pt idx="956">
                  <c:v>1.7948934944764648E-2</c:v>
                </c:pt>
                <c:pt idx="957">
                  <c:v>1.79594934861847E-2</c:v>
                </c:pt>
                <c:pt idx="958">
                  <c:v>1.7978746099459559E-2</c:v>
                </c:pt>
                <c:pt idx="959">
                  <c:v>1.7993453977880536E-2</c:v>
                </c:pt>
                <c:pt idx="960">
                  <c:v>1.8008029938921703E-2</c:v>
                </c:pt>
                <c:pt idx="961">
                  <c:v>1.8018165621844773E-2</c:v>
                </c:pt>
                <c:pt idx="962">
                  <c:v>1.8029645099880767E-2</c:v>
                </c:pt>
                <c:pt idx="963">
                  <c:v>1.8043868583510998E-2</c:v>
                </c:pt>
                <c:pt idx="964">
                  <c:v>1.8057959857549002E-2</c:v>
                </c:pt>
                <c:pt idx="965">
                  <c:v>1.8071918833639827E-2</c:v>
                </c:pt>
                <c:pt idx="966">
                  <c:v>1.8087140027825369E-2</c:v>
                </c:pt>
                <c:pt idx="967">
                  <c:v>1.8100825335206322E-2</c:v>
                </c:pt>
                <c:pt idx="968">
                  <c:v>1.8114378067291919E-2</c:v>
                </c:pt>
                <c:pt idx="969">
                  <c:v>1.8127798135806401E-2</c:v>
                </c:pt>
                <c:pt idx="970">
                  <c:v>1.8141085452496403E-2</c:v>
                </c:pt>
                <c:pt idx="971">
                  <c:v>1.8152889488445855E-2</c:v>
                </c:pt>
                <c:pt idx="972">
                  <c:v>1.816591990698627E-2</c:v>
                </c:pt>
                <c:pt idx="973">
                  <c:v>1.8178817321604555E-2</c:v>
                </c:pt>
                <c:pt idx="974">
                  <c:v>1.8191581644162593E-2</c:v>
                </c:pt>
                <c:pt idx="975">
                  <c:v>1.8205527671450006E-2</c:v>
                </c:pt>
                <c:pt idx="976">
                  <c:v>1.8218016625255195E-2</c:v>
                </c:pt>
                <c:pt idx="977">
                  <c:v>1.8230372210150621E-2</c:v>
                </c:pt>
                <c:pt idx="978">
                  <c:v>1.8242594338077935E-2</c:v>
                </c:pt>
                <c:pt idx="979">
                  <c:v>1.8253403792909174E-2</c:v>
                </c:pt>
                <c:pt idx="980">
                  <c:v>1.8265367713563782E-2</c:v>
                </c:pt>
                <c:pt idx="981">
                  <c:v>1.8277197925872339E-2</c:v>
                </c:pt>
                <c:pt idx="982">
                  <c:v>1.8288894341892372E-2</c:v>
                </c:pt>
                <c:pt idx="983">
                  <c:v>1.8300456873707027E-2</c:v>
                </c:pt>
                <c:pt idx="984">
                  <c:v>1.8311885433422409E-2</c:v>
                </c:pt>
                <c:pt idx="985">
                  <c:v>1.8323179933171129E-2</c:v>
                </c:pt>
                <c:pt idx="986">
                  <c:v>1.8334340285110082E-2</c:v>
                </c:pt>
                <c:pt idx="987">
                  <c:v>1.8345366401420454E-2</c:v>
                </c:pt>
                <c:pt idx="988">
                  <c:v>1.8362239583630577E-2</c:v>
                </c:pt>
                <c:pt idx="989">
                  <c:v>1.8372951524855369E-2</c:v>
                </c:pt>
                <c:pt idx="990">
                  <c:v>1.8383528903217376E-2</c:v>
                </c:pt>
                <c:pt idx="991">
                  <c:v>1.8393971630926171E-2</c:v>
                </c:pt>
                <c:pt idx="992">
                  <c:v>1.8400802578018891E-2</c:v>
                </c:pt>
                <c:pt idx="993">
                  <c:v>1.8411003163668924E-2</c:v>
                </c:pt>
                <c:pt idx="994">
                  <c:v>1.8421068873990133E-2</c:v>
                </c:pt>
                <c:pt idx="995">
                  <c:v>1.8430999621337645E-2</c:v>
                </c:pt>
                <c:pt idx="996">
                  <c:v>1.8440795318093246E-2</c:v>
                </c:pt>
                <c:pt idx="997">
                  <c:v>1.8453795420537315E-2</c:v>
                </c:pt>
                <c:pt idx="998">
                  <c:v>1.8463293137758182E-2</c:v>
                </c:pt>
                <c:pt idx="999">
                  <c:v>1.8472655502950974E-2</c:v>
                </c:pt>
                <c:pt idx="1000">
                  <c:v>1.8481882428560342E-2</c:v>
                </c:pt>
                <c:pt idx="1001">
                  <c:v>1.8487744978178601E-2</c:v>
                </c:pt>
                <c:pt idx="1002">
                  <c:v>1.8496728532856898E-2</c:v>
                </c:pt>
                <c:pt idx="1003">
                  <c:v>1.8505576424343476E-2</c:v>
                </c:pt>
                <c:pt idx="1004">
                  <c:v>1.8514288565229783E-2</c:v>
                </c:pt>
                <c:pt idx="1005">
                  <c:v>1.8525982400358972E-2</c:v>
                </c:pt>
                <c:pt idx="1006">
                  <c:v>1.8534394851339092E-2</c:v>
                </c:pt>
                <c:pt idx="1007">
                  <c:v>1.8542671250609103E-2</c:v>
                </c:pt>
                <c:pt idx="1008">
                  <c:v>1.8550811510828543E-2</c:v>
                </c:pt>
                <c:pt idx="1009">
                  <c:v>1.855881554468446E-2</c:v>
                </c:pt>
                <c:pt idx="1010">
                  <c:v>1.8566683367557239E-2</c:v>
                </c:pt>
                <c:pt idx="1011">
                  <c:v>1.8574416005702518E-2</c:v>
                </c:pt>
                <c:pt idx="1012">
                  <c:v>1.8582015066801603E-2</c:v>
                </c:pt>
                <c:pt idx="1013">
                  <c:v>1.8589482175935632E-2</c:v>
                </c:pt>
                <c:pt idx="1014">
                  <c:v>1.8592988394063457E-2</c:v>
                </c:pt>
                <c:pt idx="1015">
                  <c:v>1.8600229791640853E-2</c:v>
                </c:pt>
                <c:pt idx="1016">
                  <c:v>1.8607343423814718E-2</c:v>
                </c:pt>
                <c:pt idx="1017">
                  <c:v>1.8614330990955885E-2</c:v>
                </c:pt>
                <c:pt idx="1018">
                  <c:v>1.8622120661051074E-2</c:v>
                </c:pt>
                <c:pt idx="1019">
                  <c:v>1.862885360768933E-2</c:v>
                </c:pt>
                <c:pt idx="1020">
                  <c:v>1.8639104895478358E-2</c:v>
                </c:pt>
                <c:pt idx="1021">
                  <c:v>1.8641959020305871E-2</c:v>
                </c:pt>
                <c:pt idx="1022">
                  <c:v>1.8648334969859116E-2</c:v>
                </c:pt>
                <c:pt idx="1023">
                  <c:v>1.8653705643423182E-2</c:v>
                </c:pt>
                <c:pt idx="1024">
                  <c:v>1.8659859295379094E-2</c:v>
                </c:pt>
                <c:pt idx="1025">
                  <c:v>1.8665900883668964E-2</c:v>
                </c:pt>
                <c:pt idx="1026">
                  <c:v>1.8671832208251658E-2</c:v>
                </c:pt>
                <c:pt idx="1027">
                  <c:v>1.8678517811976783E-2</c:v>
                </c:pt>
                <c:pt idx="1028">
                  <c:v>1.8684227538395663E-2</c:v>
                </c:pt>
                <c:pt idx="1029">
                  <c:v>1.8689832548526443E-2</c:v>
                </c:pt>
                <c:pt idx="1030">
                  <c:v>1.8695334677674365E-2</c:v>
                </c:pt>
                <c:pt idx="1031">
                  <c:v>1.8700735772141777E-2</c:v>
                </c:pt>
                <c:pt idx="1032">
                  <c:v>1.8705206809118337E-2</c:v>
                </c:pt>
                <c:pt idx="1033">
                  <c:v>1.8710417615593E-2</c:v>
                </c:pt>
                <c:pt idx="1034">
                  <c:v>1.8715532956150291E-2</c:v>
                </c:pt>
                <c:pt idx="1035">
                  <c:v>1.8720554730269467E-2</c:v>
                </c:pt>
                <c:pt idx="1036">
                  <c:v>1.8725484847643595E-2</c:v>
                </c:pt>
                <c:pt idx="1037">
                  <c:v>1.8730324802373337E-2</c:v>
                </c:pt>
                <c:pt idx="1038">
                  <c:v>1.8735074975588111E-2</c:v>
                </c:pt>
                <c:pt idx="1039">
                  <c:v>1.8739735567602847E-2</c:v>
                </c:pt>
                <c:pt idx="1040">
                  <c:v>1.8747431063077163E-2</c:v>
                </c:pt>
                <c:pt idx="1041">
                  <c:v>1.8751888825754865E-2</c:v>
                </c:pt>
                <c:pt idx="1042">
                  <c:v>1.875625764729295E-2</c:v>
                </c:pt>
                <c:pt idx="1043">
                  <c:v>1.8760537728094554E-2</c:v>
                </c:pt>
                <c:pt idx="1044">
                  <c:v>1.8762459504413975E-2</c:v>
                </c:pt>
                <c:pt idx="1045">
                  <c:v>1.8766580787635115E-2</c:v>
                </c:pt>
                <c:pt idx="1046">
                  <c:v>1.8770613902042804E-2</c:v>
                </c:pt>
                <c:pt idx="1047">
                  <c:v>1.8774559048070804E-2</c:v>
                </c:pt>
                <c:pt idx="1048">
                  <c:v>1.8778416426166872E-2</c:v>
                </c:pt>
                <c:pt idx="1049">
                  <c:v>1.8784365881795904E-2</c:v>
                </c:pt>
                <c:pt idx="1050">
                  <c:v>1.8788030389905334E-2</c:v>
                </c:pt>
                <c:pt idx="1051">
                  <c:v>1.8791607761001892E-2</c:v>
                </c:pt>
                <c:pt idx="1052">
                  <c:v>1.8795098195609903E-2</c:v>
                </c:pt>
                <c:pt idx="1053">
                  <c:v>1.8796393814216335E-2</c:v>
                </c:pt>
                <c:pt idx="1054">
                  <c:v>1.8799728794834117E-2</c:v>
                </c:pt>
                <c:pt idx="1055">
                  <c:v>1.8802977411011931E-2</c:v>
                </c:pt>
                <c:pt idx="1056">
                  <c:v>1.8806139863301041E-2</c:v>
                </c:pt>
                <c:pt idx="1057">
                  <c:v>1.8809216352262768E-2</c:v>
                </c:pt>
                <c:pt idx="1058">
                  <c:v>1.8814226368068347E-2</c:v>
                </c:pt>
                <c:pt idx="1059">
                  <c:v>1.8817113863058125E-2</c:v>
                </c:pt>
                <c:pt idx="1060">
                  <c:v>1.8819916026225434E-2</c:v>
                </c:pt>
                <c:pt idx="1061">
                  <c:v>1.882263305821107E-2</c:v>
                </c:pt>
                <c:pt idx="1062">
                  <c:v>1.8825265159666142E-2</c:v>
                </c:pt>
                <c:pt idx="1063">
                  <c:v>1.8827812531255508E-2</c:v>
                </c:pt>
                <c:pt idx="1064">
                  <c:v>1.8830275373654774E-2</c:v>
                </c:pt>
                <c:pt idx="1065">
                  <c:v>1.8832653887552873E-2</c:v>
                </c:pt>
                <c:pt idx="1066">
                  <c:v>1.8831814332927157E-2</c:v>
                </c:pt>
                <c:pt idx="1067">
                  <c:v>1.8834053846249789E-2</c:v>
                </c:pt>
                <c:pt idx="1068">
                  <c:v>1.8836209583259687E-2</c:v>
                </c:pt>
                <c:pt idx="1069">
                  <c:v>1.8838281744643602E-2</c:v>
                </c:pt>
                <c:pt idx="1070">
                  <c:v>1.8840270531099344E-2</c:v>
                </c:pt>
                <c:pt idx="1071">
                  <c:v>1.8842775031551282E-2</c:v>
                </c:pt>
                <c:pt idx="1072">
                  <c:v>1.884459190794743E-2</c:v>
                </c:pt>
                <c:pt idx="1073">
                  <c:v>1.884632602161284E-2</c:v>
                </c:pt>
                <c:pt idx="1074">
                  <c:v>1.884797757329814E-2</c:v>
                </c:pt>
                <c:pt idx="1075">
                  <c:v>1.8848970864658799E-2</c:v>
                </c:pt>
                <c:pt idx="1076">
                  <c:v>1.8850463616820679E-2</c:v>
                </c:pt>
                <c:pt idx="1077">
                  <c:v>1.8851874399247692E-2</c:v>
                </c:pt>
                <c:pt idx="1078">
                  <c:v>1.8853203412724642E-2</c:v>
                </c:pt>
                <c:pt idx="1079">
                  <c:v>1.8855003929120148E-2</c:v>
                </c:pt>
                <c:pt idx="1080">
                  <c:v>1.8856164325330035E-2</c:v>
                </c:pt>
                <c:pt idx="1081">
                  <c:v>1.8857243565126906E-2</c:v>
                </c:pt>
                <c:pt idx="1082">
                  <c:v>1.8858241849347909E-2</c:v>
                </c:pt>
                <c:pt idx="1083">
                  <c:v>1.885928387397098E-2</c:v>
                </c:pt>
                <c:pt idx="1084">
                  <c:v>1.8859585399819457E-2</c:v>
                </c:pt>
                <c:pt idx="1085">
                  <c:v>1.8860336189450586E-2</c:v>
                </c:pt>
                <c:pt idx="1086">
                  <c:v>1.8861006845480744E-2</c:v>
                </c:pt>
                <c:pt idx="1087">
                  <c:v>1.8861597568789246E-2</c:v>
                </c:pt>
                <c:pt idx="1088">
                  <c:v>1.8862108560263793E-2</c:v>
                </c:pt>
                <c:pt idx="1089">
                  <c:v>1.8862540020802249E-2</c:v>
                </c:pt>
                <c:pt idx="1090">
                  <c:v>1.886289215131175E-2</c:v>
                </c:pt>
                <c:pt idx="1091">
                  <c:v>1.8863165152710477E-2</c:v>
                </c:pt>
                <c:pt idx="1092">
                  <c:v>1.8865272988795635E-2</c:v>
                </c:pt>
                <c:pt idx="1093">
                  <c:v>1.8865366147768497E-2</c:v>
                </c:pt>
                <c:pt idx="1094">
                  <c:v>1.886538082148501E-2</c:v>
                </c:pt>
                <c:pt idx="1095">
                  <c:v>1.8865317210945469E-2</c:v>
                </c:pt>
                <c:pt idx="1096">
                  <c:v>1.8864154247265383E-2</c:v>
                </c:pt>
                <c:pt idx="1097">
                  <c:v>1.8864955941138319E-2</c:v>
                </c:pt>
                <c:pt idx="1098">
                  <c:v>1.8864658683915805E-2</c:v>
                </c:pt>
                <c:pt idx="1099">
                  <c:v>1.8864283946525284E-2</c:v>
                </c:pt>
                <c:pt idx="1100">
                  <c:v>1.8863831930011118E-2</c:v>
                </c:pt>
                <c:pt idx="1101">
                  <c:v>1.8863302835428055E-2</c:v>
                </c:pt>
                <c:pt idx="1102">
                  <c:v>1.8862696863838607E-2</c:v>
                </c:pt>
                <c:pt idx="1103">
                  <c:v>1.8862014216314369E-2</c:v>
                </c:pt>
                <c:pt idx="1104">
                  <c:v>1.8861255093936005E-2</c:v>
                </c:pt>
                <c:pt idx="1105">
                  <c:v>1.8860419697791096E-2</c:v>
                </c:pt>
                <c:pt idx="1106">
                  <c:v>1.8859508228979319E-2</c:v>
                </c:pt>
                <c:pt idx="1107">
                  <c:v>1.8858520888605103E-2</c:v>
                </c:pt>
                <c:pt idx="1108">
                  <c:v>1.8857457877782386E-2</c:v>
                </c:pt>
                <c:pt idx="1109">
                  <c:v>1.8856319397635473E-2</c:v>
                </c:pt>
                <c:pt idx="1110">
                  <c:v>1.8855105649293855E-2</c:v>
                </c:pt>
                <c:pt idx="1111">
                  <c:v>1.8853816833897828E-2</c:v>
                </c:pt>
                <c:pt idx="1112">
                  <c:v>1.8852453152593301E-2</c:v>
                </c:pt>
                <c:pt idx="1113">
                  <c:v>1.8851014806536556E-2</c:v>
                </c:pt>
                <c:pt idx="1114">
                  <c:v>1.8849501996890353E-2</c:v>
                </c:pt>
                <c:pt idx="1115">
                  <c:v>1.8847914924825668E-2</c:v>
                </c:pt>
                <c:pt idx="1116">
                  <c:v>1.8846253791520811E-2</c:v>
                </c:pt>
                <c:pt idx="1117">
                  <c:v>1.8844518798162749E-2</c:v>
                </c:pt>
                <c:pt idx="1118">
                  <c:v>1.8841359786090521E-2</c:v>
                </c:pt>
                <c:pt idx="1119">
                  <c:v>1.8839498781064418E-2</c:v>
                </c:pt>
                <c:pt idx="1120">
                  <c:v>1.8837564477331099E-2</c:v>
                </c:pt>
                <c:pt idx="1121">
                  <c:v>1.8835557076058707E-2</c:v>
                </c:pt>
                <c:pt idx="1122">
                  <c:v>1.8833794056854172E-2</c:v>
                </c:pt>
                <c:pt idx="1123">
                  <c:v>1.8831635828908799E-2</c:v>
                </c:pt>
                <c:pt idx="1124">
                  <c:v>1.8829405117581934E-2</c:v>
                </c:pt>
                <c:pt idx="1125">
                  <c:v>1.8828303703037466E-2</c:v>
                </c:pt>
                <c:pt idx="1126">
                  <c:v>1.8824727049626507E-2</c:v>
                </c:pt>
                <c:pt idx="1127">
                  <c:v>1.8821988886404906E-2</c:v>
                </c:pt>
                <c:pt idx="1128">
                  <c:v>1.8819475435655719E-2</c:v>
                </c:pt>
                <c:pt idx="1129">
                  <c:v>1.8816890496964774E-2</c:v>
                </c:pt>
                <c:pt idx="1130">
                  <c:v>1.8814234271560284E-2</c:v>
                </c:pt>
                <c:pt idx="1131">
                  <c:v>1.8811777506008875E-2</c:v>
                </c:pt>
                <c:pt idx="1132">
                  <c:v>1.8808974171714943E-2</c:v>
                </c:pt>
                <c:pt idx="1133">
                  <c:v>1.8806100165161321E-2</c:v>
                </c:pt>
                <c:pt idx="1134">
                  <c:v>1.880315568761514E-2</c:v>
                </c:pt>
                <c:pt idx="1135">
                  <c:v>1.8798082415484599E-2</c:v>
                </c:pt>
                <c:pt idx="1136">
                  <c:v>1.879571266114043E-2</c:v>
                </c:pt>
                <c:pt idx="1137">
                  <c:v>1.8792528096846842E-2</c:v>
                </c:pt>
                <c:pt idx="1138">
                  <c:v>1.8789273952968085E-2</c:v>
                </c:pt>
                <c:pt idx="1139">
                  <c:v>1.8785950430804672E-2</c:v>
                </c:pt>
                <c:pt idx="1140">
                  <c:v>1.8782557731664144E-2</c:v>
                </c:pt>
                <c:pt idx="1141">
                  <c:v>1.8779096056861073E-2</c:v>
                </c:pt>
                <c:pt idx="1142">
                  <c:v>1.8775565607713984E-2</c:v>
                </c:pt>
                <c:pt idx="1143">
                  <c:v>1.8771966585547979E-2</c:v>
                </c:pt>
                <c:pt idx="1144">
                  <c:v>1.8768702653607448E-2</c:v>
                </c:pt>
                <c:pt idx="1145">
                  <c:v>1.8764957103750656E-2</c:v>
                </c:pt>
                <c:pt idx="1146">
                  <c:v>1.8761143606676443E-2</c:v>
                </c:pt>
                <c:pt idx="1147">
                  <c:v>1.8757262363758083E-2</c:v>
                </c:pt>
                <c:pt idx="1148">
                  <c:v>1.8753131983310061E-2</c:v>
                </c:pt>
                <c:pt idx="1149">
                  <c:v>1.8749120801566144E-2</c:v>
                </c:pt>
                <c:pt idx="1150">
                  <c:v>1.8745042467179441E-2</c:v>
                </c:pt>
                <c:pt idx="1151">
                  <c:v>1.8739700545214556E-2</c:v>
                </c:pt>
                <c:pt idx="1152">
                  <c:v>1.8736685146006852E-2</c:v>
                </c:pt>
                <c:pt idx="1153">
                  <c:v>1.8732563521076131E-2</c:v>
                </c:pt>
                <c:pt idx="1154">
                  <c:v>1.8728213696135889E-2</c:v>
                </c:pt>
                <c:pt idx="1155">
                  <c:v>1.8723797736523128E-2</c:v>
                </c:pt>
                <c:pt idx="1156">
                  <c:v>1.8719315843657595E-2</c:v>
                </c:pt>
                <c:pt idx="1157">
                  <c:v>1.8714630769115996E-2</c:v>
                </c:pt>
                <c:pt idx="1158">
                  <c:v>1.871002246372494E-2</c:v>
                </c:pt>
                <c:pt idx="1159">
                  <c:v>1.8705348818298863E-2</c:v>
                </c:pt>
                <c:pt idx="1160">
                  <c:v>1.8700610034262214E-2</c:v>
                </c:pt>
                <c:pt idx="1161">
                  <c:v>1.8696042095549561E-2</c:v>
                </c:pt>
                <c:pt idx="1162">
                  <c:v>1.8691051168220486E-2</c:v>
                </c:pt>
                <c:pt idx="1163">
                  <c:v>1.868611338271349E-2</c:v>
                </c:pt>
                <c:pt idx="1164">
                  <c:v>1.8681111275474203E-2</c:v>
                </c:pt>
                <c:pt idx="1165">
                  <c:v>1.8676045047961047E-2</c:v>
                </c:pt>
                <c:pt idx="1166">
                  <c:v>1.8670914902498257E-2</c:v>
                </c:pt>
                <c:pt idx="1167">
                  <c:v>1.8665721116395757E-2</c:v>
                </c:pt>
                <c:pt idx="1168">
                  <c:v>1.8660464099622121E-2</c:v>
                </c:pt>
                <c:pt idx="1169">
                  <c:v>1.8655144276687779E-2</c:v>
                </c:pt>
                <c:pt idx="1170">
                  <c:v>1.8649610567018176E-2</c:v>
                </c:pt>
                <c:pt idx="1171">
                  <c:v>1.8644175548262244E-2</c:v>
                </c:pt>
                <c:pt idx="1172">
                  <c:v>1.8638678928559554E-2</c:v>
                </c:pt>
                <c:pt idx="1173">
                  <c:v>1.8633121139069387E-2</c:v>
                </c:pt>
                <c:pt idx="1174">
                  <c:v>1.8627502612090334E-2</c:v>
                </c:pt>
                <c:pt idx="1175">
                  <c:v>1.8621823781065128E-2</c:v>
                </c:pt>
                <c:pt idx="1176">
                  <c:v>1.8616134164015714E-2</c:v>
                </c:pt>
                <c:pt idx="1177">
                  <c:v>1.8610286946360424E-2</c:v>
                </c:pt>
                <c:pt idx="1178">
                  <c:v>1.8604429815275228E-2</c:v>
                </c:pt>
                <c:pt idx="1179">
                  <c:v>1.8598514125334687E-2</c:v>
                </c:pt>
                <c:pt idx="1180">
                  <c:v>1.859254031568949E-2</c:v>
                </c:pt>
                <c:pt idx="1181">
                  <c:v>1.8586508826634915E-2</c:v>
                </c:pt>
                <c:pt idx="1182">
                  <c:v>1.858042009960378E-2</c:v>
                </c:pt>
                <c:pt idx="1183">
                  <c:v>1.8574274577172176E-2</c:v>
                </c:pt>
                <c:pt idx="1184">
                  <c:v>1.8568072703056375E-2</c:v>
                </c:pt>
                <c:pt idx="1185">
                  <c:v>1.8561814922114592E-2</c:v>
                </c:pt>
                <c:pt idx="1186">
                  <c:v>1.8555501680343471E-2</c:v>
                </c:pt>
                <c:pt idx="1187">
                  <c:v>1.8548216768027051E-2</c:v>
                </c:pt>
                <c:pt idx="1188">
                  <c:v>1.8541790267467499E-2</c:v>
                </c:pt>
                <c:pt idx="1189">
                  <c:v>1.8535309696646747E-2</c:v>
                </c:pt>
                <c:pt idx="1190">
                  <c:v>1.8528775507473366E-2</c:v>
                </c:pt>
                <c:pt idx="1191">
                  <c:v>1.8522188153002845E-2</c:v>
                </c:pt>
                <c:pt idx="1192">
                  <c:v>1.8515548087328085E-2</c:v>
                </c:pt>
                <c:pt idx="1193">
                  <c:v>1.8508855710157198E-2</c:v>
                </c:pt>
                <c:pt idx="1194">
                  <c:v>1.8502111276165134E-2</c:v>
                </c:pt>
                <c:pt idx="1195">
                  <c:v>1.8495315016475746E-2</c:v>
                </c:pt>
                <c:pt idx="1196">
                  <c:v>1.8488364983735201E-2</c:v>
                </c:pt>
                <c:pt idx="1197">
                  <c:v>1.8481453945020848E-2</c:v>
                </c:pt>
                <c:pt idx="1198">
                  <c:v>1.8474491816081403E-2</c:v>
                </c:pt>
                <c:pt idx="1199">
                  <c:v>1.8467478828088902E-2</c:v>
                </c:pt>
                <c:pt idx="1200">
                  <c:v>1.8460465318750598E-2</c:v>
                </c:pt>
                <c:pt idx="1201">
                  <c:v>1.8453355189078247E-2</c:v>
                </c:pt>
                <c:pt idx="1202">
                  <c:v>1.8444139892807042E-2</c:v>
                </c:pt>
                <c:pt idx="1203">
                  <c:v>1.8436915406511285E-2</c:v>
                </c:pt>
                <c:pt idx="1204">
                  <c:v>1.8428463311975899E-2</c:v>
                </c:pt>
                <c:pt idx="1205">
                  <c:v>1.8422105209338031E-2</c:v>
                </c:pt>
                <c:pt idx="1206">
                  <c:v>1.8414721041658998E-2</c:v>
                </c:pt>
                <c:pt idx="1207">
                  <c:v>1.8407287958718013E-2</c:v>
                </c:pt>
                <c:pt idx="1208">
                  <c:v>1.840005282934307E-2</c:v>
                </c:pt>
                <c:pt idx="1209">
                  <c:v>1.839253390289855E-2</c:v>
                </c:pt>
                <c:pt idx="1210">
                  <c:v>1.8384966712160482E-2</c:v>
                </c:pt>
                <c:pt idx="1211">
                  <c:v>1.8377351488289534E-2</c:v>
                </c:pt>
                <c:pt idx="1212">
                  <c:v>1.8369396907295932E-2</c:v>
                </c:pt>
                <c:pt idx="1213">
                  <c:v>1.8361675188107142E-2</c:v>
                </c:pt>
                <c:pt idx="1214">
                  <c:v>1.835390617209641E-2</c:v>
                </c:pt>
                <c:pt idx="1215">
                  <c:v>1.8346090090469329E-2</c:v>
                </c:pt>
                <c:pt idx="1216">
                  <c:v>1.8338227174429768E-2</c:v>
                </c:pt>
                <c:pt idx="1217">
                  <c:v>1.8330664394314237E-2</c:v>
                </c:pt>
                <c:pt idx="1218">
                  <c:v>1.8322361763932149E-2</c:v>
                </c:pt>
                <c:pt idx="1219">
                  <c:v>1.8314359731882265E-2</c:v>
                </c:pt>
                <c:pt idx="1220">
                  <c:v>1.8306311790236687E-2</c:v>
                </c:pt>
                <c:pt idx="1221">
                  <c:v>1.8298608282716927E-2</c:v>
                </c:pt>
                <c:pt idx="1222">
                  <c:v>1.8290612882433645E-2</c:v>
                </c:pt>
                <c:pt idx="1223">
                  <c:v>1.8282442858109319E-2</c:v>
                </c:pt>
                <c:pt idx="1224">
                  <c:v>1.8274227791308873E-2</c:v>
                </c:pt>
                <c:pt idx="1225">
                  <c:v>1.8265967913173125E-2</c:v>
                </c:pt>
                <c:pt idx="1226">
                  <c:v>1.8257516343521341E-2</c:v>
                </c:pt>
                <c:pt idx="1227">
                  <c:v>1.8249164027285981E-2</c:v>
                </c:pt>
                <c:pt idx="1228">
                  <c:v>1.824076760761147E-2</c:v>
                </c:pt>
                <c:pt idx="1229">
                  <c:v>1.8232327315650606E-2</c:v>
                </c:pt>
                <c:pt idx="1230">
                  <c:v>1.8223843382554887E-2</c:v>
                </c:pt>
                <c:pt idx="1231">
                  <c:v>1.8215480550130784E-2</c:v>
                </c:pt>
                <c:pt idx="1232">
                  <c:v>1.8206913464532928E-2</c:v>
                </c:pt>
                <c:pt idx="1233">
                  <c:v>1.8198303416696912E-2</c:v>
                </c:pt>
                <c:pt idx="1234">
                  <c:v>1.8189650637755645E-2</c:v>
                </c:pt>
                <c:pt idx="1235">
                  <c:v>1.8180777190271294E-2</c:v>
                </c:pt>
                <c:pt idx="1236">
                  <c:v>1.8172036264481342E-2</c:v>
                </c:pt>
                <c:pt idx="1237">
                  <c:v>1.8163253315583775E-2</c:v>
                </c:pt>
                <c:pt idx="1238">
                  <c:v>1.8149367190867675E-2</c:v>
                </c:pt>
                <c:pt idx="1239">
                  <c:v>1.8144484347349884E-2</c:v>
                </c:pt>
                <c:pt idx="1240">
                  <c:v>1.8136849554137736E-2</c:v>
                </c:pt>
                <c:pt idx="1241">
                  <c:v>1.812790412905179E-2</c:v>
                </c:pt>
                <c:pt idx="1242">
                  <c:v>1.8118917821869456E-2</c:v>
                </c:pt>
                <c:pt idx="1243">
                  <c:v>1.8109890863710031E-2</c:v>
                </c:pt>
                <c:pt idx="1244">
                  <c:v>1.8100823485692374E-2</c:v>
                </c:pt>
                <c:pt idx="1245">
                  <c:v>1.8091715918930957E-2</c:v>
                </c:pt>
                <c:pt idx="1246">
                  <c:v>1.8082568394540689E-2</c:v>
                </c:pt>
                <c:pt idx="1247">
                  <c:v>1.8073381143634274E-2</c:v>
                </c:pt>
                <c:pt idx="1248">
                  <c:v>1.8063268786628856E-2</c:v>
                </c:pt>
                <c:pt idx="1249">
                  <c:v>1.8053990035938917E-2</c:v>
                </c:pt>
                <c:pt idx="1250">
                  <c:v>1.8044672311256772E-2</c:v>
                </c:pt>
                <c:pt idx="1251">
                  <c:v>1.8035315843745035E-2</c:v>
                </c:pt>
                <c:pt idx="1252">
                  <c:v>1.8026623481715603E-2</c:v>
                </c:pt>
                <c:pt idx="1253">
                  <c:v>1.8017199597248065E-2</c:v>
                </c:pt>
                <c:pt idx="1254">
                  <c:v>1.8007737618849454E-2</c:v>
                </c:pt>
                <c:pt idx="1255">
                  <c:v>1.7998237777630644E-2</c:v>
                </c:pt>
                <c:pt idx="1256">
                  <c:v>1.7988700304700317E-2</c:v>
                </c:pt>
                <c:pt idx="1257">
                  <c:v>1.7978376384051593E-2</c:v>
                </c:pt>
                <c:pt idx="1258">
                  <c:v>1.7968755189086565E-2</c:v>
                </c:pt>
                <c:pt idx="1259">
                  <c:v>1.7959097100509074E-2</c:v>
                </c:pt>
                <c:pt idx="1260">
                  <c:v>1.7949402349460672E-2</c:v>
                </c:pt>
                <c:pt idx="1261">
                  <c:v>1.7940456552994651E-2</c:v>
                </c:pt>
                <c:pt idx="1262">
                  <c:v>1.7930698142934749E-2</c:v>
                </c:pt>
                <c:pt idx="1263">
                  <c:v>1.7920903718854228E-2</c:v>
                </c:pt>
                <c:pt idx="1264">
                  <c:v>1.7911073511842113E-2</c:v>
                </c:pt>
                <c:pt idx="1265">
                  <c:v>1.7900386746930334E-2</c:v>
                </c:pt>
                <c:pt idx="1266">
                  <c:v>1.7890476874885219E-2</c:v>
                </c:pt>
                <c:pt idx="1267">
                  <c:v>1.7880531958288325E-2</c:v>
                </c:pt>
                <c:pt idx="1268">
                  <c:v>1.7870552228258865E-2</c:v>
                </c:pt>
                <c:pt idx="1269">
                  <c:v>1.7860537915914756E-2</c:v>
                </c:pt>
                <c:pt idx="1270">
                  <c:v>1.7850489252370056E-2</c:v>
                </c:pt>
                <c:pt idx="1271">
                  <c:v>1.7840406468737097E-2</c:v>
                </c:pt>
                <c:pt idx="1272">
                  <c:v>1.7830289796124769E-2</c:v>
                </c:pt>
                <c:pt idx="1273">
                  <c:v>1.782013946563811E-2</c:v>
                </c:pt>
                <c:pt idx="1274">
                  <c:v>1.7811451853484084E-2</c:v>
                </c:pt>
                <c:pt idx="1275">
                  <c:v>1.7801248881947271E-2</c:v>
                </c:pt>
                <c:pt idx="1276">
                  <c:v>1.7791012869999387E-2</c:v>
                </c:pt>
                <c:pt idx="1277">
                  <c:v>1.7780744048664469E-2</c:v>
                </c:pt>
                <c:pt idx="1278">
                  <c:v>1.7770132863484153E-2</c:v>
                </c:pt>
                <c:pt idx="1279">
                  <c:v>1.7759796378167245E-2</c:v>
                </c:pt>
                <c:pt idx="1280">
                  <c:v>1.774942779173385E-2</c:v>
                </c:pt>
                <c:pt idx="1281">
                  <c:v>1.7739027335209271E-2</c:v>
                </c:pt>
                <c:pt idx="1282">
                  <c:v>1.7728595239614869E-2</c:v>
                </c:pt>
                <c:pt idx="1283">
                  <c:v>1.7718455060451357E-2</c:v>
                </c:pt>
                <c:pt idx="1284">
                  <c:v>1.7707963041803877E-2</c:v>
                </c:pt>
                <c:pt idx="1285">
                  <c:v>1.7697440061842883E-2</c:v>
                </c:pt>
                <c:pt idx="1286">
                  <c:v>1.7686886351563708E-2</c:v>
                </c:pt>
                <c:pt idx="1287">
                  <c:v>1.767596826112244E-2</c:v>
                </c:pt>
                <c:pt idx="1288">
                  <c:v>1.7665351182376603E-2</c:v>
                </c:pt>
                <c:pt idx="1289">
                  <c:v>1.7654704081617758E-2</c:v>
                </c:pt>
                <c:pt idx="1290">
                  <c:v>1.7644027189839592E-2</c:v>
                </c:pt>
                <c:pt idx="1291">
                  <c:v>1.7633320738034034E-2</c:v>
                </c:pt>
                <c:pt idx="1292">
                  <c:v>1.7622931688457556E-2</c:v>
                </c:pt>
                <c:pt idx="1293">
                  <c:v>1.761216933350248E-2</c:v>
                </c:pt>
                <c:pt idx="1294">
                  <c:v>1.7601378096058076E-2</c:v>
                </c:pt>
                <c:pt idx="1295">
                  <c:v>1.7590558207086555E-2</c:v>
                </c:pt>
                <c:pt idx="1296">
                  <c:v>1.7579709897547036E-2</c:v>
                </c:pt>
                <c:pt idx="1297">
                  <c:v>1.7568833398393779E-2</c:v>
                </c:pt>
                <c:pt idx="1298">
                  <c:v>1.7557928940577956E-2</c:v>
                </c:pt>
                <c:pt idx="1299">
                  <c:v>1.7546996755046319E-2</c:v>
                </c:pt>
                <c:pt idx="1300">
                  <c:v>1.7534202237482512E-2</c:v>
                </c:pt>
                <c:pt idx="1301">
                  <c:v>1.7523203302034492E-2</c:v>
                </c:pt>
                <c:pt idx="1302">
                  <c:v>1.7512177409300181E-2</c:v>
                </c:pt>
                <c:pt idx="1303">
                  <c:v>1.750112479027845E-2</c:v>
                </c:pt>
                <c:pt idx="1304">
                  <c:v>1.7491175764645324E-2</c:v>
                </c:pt>
                <c:pt idx="1305">
                  <c:v>1.7480077387647574E-2</c:v>
                </c:pt>
                <c:pt idx="1306">
                  <c:v>1.7468952930599795E-2</c:v>
                </c:pt>
                <c:pt idx="1307">
                  <c:v>1.7457802624444244E-2</c:v>
                </c:pt>
                <c:pt idx="1308">
                  <c:v>1.7446626700117498E-2</c:v>
                </c:pt>
                <c:pt idx="1309">
                  <c:v>1.7434260759475129E-2</c:v>
                </c:pt>
                <c:pt idx="1310">
                  <c:v>1.742302752403781E-2</c:v>
                </c:pt>
                <c:pt idx="1311">
                  <c:v>1.7411769410147642E-2</c:v>
                </c:pt>
                <c:pt idx="1312">
                  <c:v>1.7400486648763969E-2</c:v>
                </c:pt>
                <c:pt idx="1313">
                  <c:v>1.7390370888451651E-2</c:v>
                </c:pt>
                <c:pt idx="1314">
                  <c:v>1.7379046104556737E-2</c:v>
                </c:pt>
                <c:pt idx="1315">
                  <c:v>1.7367697318936191E-2</c:v>
                </c:pt>
                <c:pt idx="1316">
                  <c:v>1.7356324762493394E-2</c:v>
                </c:pt>
                <c:pt idx="1317">
                  <c:v>1.734492866612649E-2</c:v>
                </c:pt>
                <c:pt idx="1318">
                  <c:v>1.7332285416323916E-2</c:v>
                </c:pt>
                <c:pt idx="1319">
                  <c:v>1.732083658900075E-2</c:v>
                </c:pt>
                <c:pt idx="1320">
                  <c:v>1.7309364961705348E-2</c:v>
                </c:pt>
                <c:pt idx="1321">
                  <c:v>1.7297870765356653E-2</c:v>
                </c:pt>
                <c:pt idx="1322">
                  <c:v>1.7286354230870597E-2</c:v>
                </c:pt>
                <c:pt idx="1323">
                  <c:v>1.7274815589156667E-2</c:v>
                </c:pt>
                <c:pt idx="1324">
                  <c:v>1.7263255071120046E-2</c:v>
                </c:pt>
                <c:pt idx="1325">
                  <c:v>1.7251672907662483E-2</c:v>
                </c:pt>
                <c:pt idx="1326">
                  <c:v>1.7242190439876834E-2</c:v>
                </c:pt>
                <c:pt idx="1327">
                  <c:v>1.7230575626329646E-2</c:v>
                </c:pt>
                <c:pt idx="1328">
                  <c:v>1.7218939780731222E-2</c:v>
                </c:pt>
                <c:pt idx="1329">
                  <c:v>1.7207283133899791E-2</c:v>
                </c:pt>
                <c:pt idx="1330">
                  <c:v>1.7195605916648302E-2</c:v>
                </c:pt>
                <c:pt idx="1331">
                  <c:v>1.7183474735583598E-2</c:v>
                </c:pt>
                <c:pt idx="1332">
                  <c:v>1.7171755156793974E-2</c:v>
                </c:pt>
                <c:pt idx="1333">
                  <c:v>1.7160015715917867E-2</c:v>
                </c:pt>
                <c:pt idx="1334">
                  <c:v>1.7148256643763182E-2</c:v>
                </c:pt>
                <c:pt idx="1335">
                  <c:v>1.7136919352248144E-2</c:v>
                </c:pt>
                <c:pt idx="1336">
                  <c:v>1.7125123559302416E-2</c:v>
                </c:pt>
                <c:pt idx="1337">
                  <c:v>1.7113308811498674E-2</c:v>
                </c:pt>
                <c:pt idx="1338">
                  <c:v>1.71014753396132E-2</c:v>
                </c:pt>
                <c:pt idx="1339">
                  <c:v>1.7089174891708074E-2</c:v>
                </c:pt>
                <c:pt idx="1340">
                  <c:v>1.7077302878554856E-2</c:v>
                </c:pt>
                <c:pt idx="1341">
                  <c:v>1.7065412849636058E-2</c:v>
                </c:pt>
                <c:pt idx="1342">
                  <c:v>1.7053505035717849E-2</c:v>
                </c:pt>
                <c:pt idx="1343">
                  <c:v>1.7041579667564654E-2</c:v>
                </c:pt>
                <c:pt idx="1344">
                  <c:v>1.7030094225372112E-2</c:v>
                </c:pt>
                <c:pt idx="1345">
                  <c:v>1.7018136146205239E-2</c:v>
                </c:pt>
                <c:pt idx="1346">
                  <c:v>1.7006161188979192E-2</c:v>
                </c:pt>
                <c:pt idx="1347">
                  <c:v>1.6994169584425213E-2</c:v>
                </c:pt>
                <c:pt idx="1348">
                  <c:v>1.6982161563268348E-2</c:v>
                </c:pt>
                <c:pt idx="1349">
                  <c:v>1.6970137356228352E-2</c:v>
                </c:pt>
                <c:pt idx="1350">
                  <c:v>1.6958097194020558E-2</c:v>
                </c:pt>
                <c:pt idx="1351">
                  <c:v>1.6946041307355011E-2</c:v>
                </c:pt>
                <c:pt idx="1352">
                  <c:v>1.6931616103283614E-2</c:v>
                </c:pt>
                <c:pt idx="1353">
                  <c:v>1.6919521593856103E-2</c:v>
                </c:pt>
                <c:pt idx="1354">
                  <c:v>1.6907412132973035E-2</c:v>
                </c:pt>
                <c:pt idx="1355">
                  <c:v>1.6895287951382305E-2</c:v>
                </c:pt>
                <c:pt idx="1356">
                  <c:v>1.6884580629741554E-2</c:v>
                </c:pt>
                <c:pt idx="1357">
                  <c:v>1.6872432219611447E-2</c:v>
                </c:pt>
                <c:pt idx="1358">
                  <c:v>1.6860269732297335E-2</c:v>
                </c:pt>
                <c:pt idx="1359">
                  <c:v>1.6848093398491183E-2</c:v>
                </c:pt>
                <c:pt idx="1360">
                  <c:v>1.683590344887884E-2</c:v>
                </c:pt>
                <c:pt idx="1361">
                  <c:v>1.6822246648220407E-2</c:v>
                </c:pt>
                <c:pt idx="1362">
                  <c:v>1.6810025882182566E-2</c:v>
                </c:pt>
                <c:pt idx="1363">
                  <c:v>1.6797792241231117E-2</c:v>
                </c:pt>
                <c:pt idx="1364">
                  <c:v>1.6785545956064536E-2</c:v>
                </c:pt>
                <c:pt idx="1365">
                  <c:v>1.6774757537371867E-2</c:v>
                </c:pt>
                <c:pt idx="1366">
                  <c:v>1.6762490737033526E-2</c:v>
                </c:pt>
                <c:pt idx="1367">
                  <c:v>1.6750211935540577E-2</c:v>
                </c:pt>
                <c:pt idx="1368">
                  <c:v>1.673792136353738E-2</c:v>
                </c:pt>
                <c:pt idx="1369">
                  <c:v>1.6725619251659989E-2</c:v>
                </c:pt>
                <c:pt idx="1370">
                  <c:v>1.6711815635029773E-2</c:v>
                </c:pt>
                <c:pt idx="1371">
                  <c:v>1.6699487299479066E-2</c:v>
                </c:pt>
                <c:pt idx="1372">
                  <c:v>1.6687148165109317E-2</c:v>
                </c:pt>
                <c:pt idx="1373">
                  <c:v>1.6674798462569571E-2</c:v>
                </c:pt>
                <c:pt idx="1374">
                  <c:v>1.6662438422503294E-2</c:v>
                </c:pt>
                <c:pt idx="1375">
                  <c:v>1.6650068275547925E-2</c:v>
                </c:pt>
                <c:pt idx="1376">
                  <c:v>1.6637688252336188E-2</c:v>
                </c:pt>
                <c:pt idx="1377">
                  <c:v>1.6625298583494777E-2</c:v>
                </c:pt>
                <c:pt idx="1378">
                  <c:v>1.6615431391989309E-2</c:v>
                </c:pt>
                <c:pt idx="1379">
                  <c:v>1.6603028867262302E-2</c:v>
                </c:pt>
                <c:pt idx="1380">
                  <c:v>1.6590617306349129E-2</c:v>
                </c:pt>
                <c:pt idx="1381">
                  <c:v>1.6578196939798635E-2</c:v>
                </c:pt>
                <c:pt idx="1382">
                  <c:v>1.6565767998152587E-2</c:v>
                </c:pt>
                <c:pt idx="1383">
                  <c:v>1.6552818984659927E-2</c:v>
                </c:pt>
                <c:pt idx="1384">
                  <c:v>1.6540372515121832E-2</c:v>
                </c:pt>
                <c:pt idx="1385">
                  <c:v>1.6527918178614241E-2</c:v>
                </c:pt>
                <c:pt idx="1386">
                  <c:v>1.6515456205669236E-2</c:v>
                </c:pt>
                <c:pt idx="1387">
                  <c:v>1.6503502732093882E-2</c:v>
                </c:pt>
                <c:pt idx="1388">
                  <c:v>1.6491027180956321E-2</c:v>
                </c:pt>
                <c:pt idx="1389">
                  <c:v>1.6478544668364584E-2</c:v>
                </c:pt>
                <c:pt idx="1390">
                  <c:v>1.6466055424815395E-2</c:v>
                </c:pt>
                <c:pt idx="1391">
                  <c:v>1.6453039862561174E-2</c:v>
                </c:pt>
                <c:pt idx="1392">
                  <c:v>1.6440536911822262E-2</c:v>
                </c:pt>
                <c:pt idx="1393">
                  <c:v>1.642802793820182E-2</c:v>
                </c:pt>
                <c:pt idx="1394">
                  <c:v>1.6415513172187115E-2</c:v>
                </c:pt>
                <c:pt idx="1395">
                  <c:v>1.6401203785387689E-2</c:v>
                </c:pt>
                <c:pt idx="1396">
                  <c:v>1.6389201841828304E-2</c:v>
                </c:pt>
                <c:pt idx="1397">
                  <c:v>1.637667122275379E-2</c:v>
                </c:pt>
                <c:pt idx="1398">
                  <c:v>1.6364135749417755E-2</c:v>
                </c:pt>
                <c:pt idx="1399">
                  <c:v>1.6351595652267018E-2</c:v>
                </c:pt>
                <c:pt idx="1400">
                  <c:v>1.6339051161740451E-2</c:v>
                </c:pt>
                <c:pt idx="1401">
                  <c:v>1.6326502508272073E-2</c:v>
                </c:pt>
                <c:pt idx="1402">
                  <c:v>1.6313949922289708E-2</c:v>
                </c:pt>
                <c:pt idx="1403">
                  <c:v>1.6301393634216337E-2</c:v>
                </c:pt>
                <c:pt idx="1404">
                  <c:v>1.6286710182333169E-2</c:v>
                </c:pt>
                <c:pt idx="1405">
                  <c:v>1.627414432092187E-2</c:v>
                </c:pt>
                <c:pt idx="1406">
                  <c:v>1.626157551568809E-2</c:v>
                </c:pt>
                <c:pt idx="1407">
                  <c:v>1.6242352656381666E-2</c:v>
                </c:pt>
                <c:pt idx="1408">
                  <c:v>1.6238031156991389E-2</c:v>
                </c:pt>
                <c:pt idx="1409">
                  <c:v>1.6223853741423891E-2</c:v>
                </c:pt>
                <c:pt idx="1410">
                  <c:v>1.6211275465243702E-2</c:v>
                </c:pt>
                <c:pt idx="1411">
                  <c:v>1.6198695397383632E-2</c:v>
                </c:pt>
                <c:pt idx="1412">
                  <c:v>1.6186113768254823E-2</c:v>
                </c:pt>
                <c:pt idx="1413">
                  <c:v>1.6173530808261945E-2</c:v>
                </c:pt>
                <c:pt idx="1414">
                  <c:v>1.6160946747805782E-2</c:v>
                </c:pt>
                <c:pt idx="1415">
                  <c:v>1.614836181727717E-2</c:v>
                </c:pt>
                <c:pt idx="1416">
                  <c:v>1.6135776247064793E-2</c:v>
                </c:pt>
                <c:pt idx="1417">
                  <c:v>1.6123190267549988E-2</c:v>
                </c:pt>
                <c:pt idx="1418">
                  <c:v>1.6110604109108473E-2</c:v>
                </c:pt>
                <c:pt idx="1419">
                  <c:v>1.6098018002108617E-2</c:v>
                </c:pt>
                <c:pt idx="1420">
                  <c:v>1.608543217691577E-2</c:v>
                </c:pt>
                <c:pt idx="1421">
                  <c:v>1.6072846863886211E-2</c:v>
                </c:pt>
                <c:pt idx="1422">
                  <c:v>1.6060262293373186E-2</c:v>
                </c:pt>
                <c:pt idx="1423">
                  <c:v>1.6047678695721303E-2</c:v>
                </c:pt>
                <c:pt idx="1424">
                  <c:v>1.6035096301271281E-2</c:v>
                </c:pt>
                <c:pt idx="1425">
                  <c:v>1.6022515340358225E-2</c:v>
                </c:pt>
                <c:pt idx="1426">
                  <c:v>1.6009936043308162E-2</c:v>
                </c:pt>
                <c:pt idx="1427">
                  <c:v>1.599735865438149E-2</c:v>
                </c:pt>
                <c:pt idx="1428">
                  <c:v>1.5984783473680202E-2</c:v>
                </c:pt>
                <c:pt idx="1429">
                  <c:v>1.5972210815529301E-2</c:v>
                </c:pt>
                <c:pt idx="1430">
                  <c:v>1.596127293517716E-2</c:v>
                </c:pt>
                <c:pt idx="1431">
                  <c:v>1.5948706949013895E-2</c:v>
                </c:pt>
                <c:pt idx="1432">
                  <c:v>1.5936144349044376E-2</c:v>
                </c:pt>
                <c:pt idx="1433">
                  <c:v>1.5923585452069688E-2</c:v>
                </c:pt>
                <c:pt idx="1434">
                  <c:v>1.5909396386249223E-2</c:v>
                </c:pt>
                <c:pt idx="1435">
                  <c:v>1.5896845481698757E-2</c:v>
                </c:pt>
                <c:pt idx="1436">
                  <c:v>1.58837543247882E-2</c:v>
                </c:pt>
                <c:pt idx="1437">
                  <c:v>1.5871758184103333E-2</c:v>
                </c:pt>
                <c:pt idx="1438">
                  <c:v>1.58592224250131E-2</c:v>
                </c:pt>
                <c:pt idx="1439">
                  <c:v>1.5848327613943072E-2</c:v>
                </c:pt>
                <c:pt idx="1440">
                  <c:v>1.5835803535010462E-2</c:v>
                </c:pt>
                <c:pt idx="1441">
                  <c:v>1.5823285704902164E-2</c:v>
                </c:pt>
                <c:pt idx="1442">
                  <c:v>1.5810774443276769E-2</c:v>
                </c:pt>
                <c:pt idx="1443">
                  <c:v>1.5798270070106018E-2</c:v>
                </c:pt>
                <c:pt idx="1444">
                  <c:v>1.5784138345075381E-2</c:v>
                </c:pt>
                <c:pt idx="1445">
                  <c:v>1.5771649050534117E-2</c:v>
                </c:pt>
                <c:pt idx="1446">
                  <c:v>1.5759167669806024E-2</c:v>
                </c:pt>
                <c:pt idx="1447">
                  <c:v>1.5742984619487633E-2</c:v>
                </c:pt>
                <c:pt idx="1448">
                  <c:v>1.573052323772775E-2</c:v>
                </c:pt>
                <c:pt idx="1449">
                  <c:v>1.5718070808977632E-2</c:v>
                </c:pt>
                <c:pt idx="1450">
                  <c:v>1.5705627655569761E-2</c:v>
                </c:pt>
                <c:pt idx="1451">
                  <c:v>1.5693194100152429E-2</c:v>
                </c:pt>
                <c:pt idx="1452">
                  <c:v>1.5680770465693217E-2</c:v>
                </c:pt>
                <c:pt idx="1453">
                  <c:v>1.5668357061313205E-2</c:v>
                </c:pt>
                <c:pt idx="1454">
                  <c:v>1.5655954139697739E-2</c:v>
                </c:pt>
                <c:pt idx="1455">
                  <c:v>1.5643561939391828E-2</c:v>
                </c:pt>
                <c:pt idx="1456">
                  <c:v>1.5630096594182609E-2</c:v>
                </c:pt>
                <c:pt idx="1457">
                  <c:v>1.5617727250561939E-2</c:v>
                </c:pt>
                <c:pt idx="1458">
                  <c:v>1.560536937975701E-2</c:v>
                </c:pt>
                <c:pt idx="1459">
                  <c:v>1.5593023220307008E-2</c:v>
                </c:pt>
                <c:pt idx="1460">
                  <c:v>1.5581229544781866E-2</c:v>
                </c:pt>
                <c:pt idx="1461">
                  <c:v>1.5568907101670948E-2</c:v>
                </c:pt>
                <c:pt idx="1462">
                  <c:v>1.5553082227463409E-2</c:v>
                </c:pt>
                <c:pt idx="1463">
                  <c:v>1.5544299680802775E-2</c:v>
                </c:pt>
                <c:pt idx="1464">
                  <c:v>1.5532015180055861E-2</c:v>
                </c:pt>
                <c:pt idx="1465">
                  <c:v>1.5517453663095992E-2</c:v>
                </c:pt>
                <c:pt idx="1466">
                  <c:v>1.5505198092777405E-2</c:v>
                </c:pt>
                <c:pt idx="1467">
                  <c:v>1.5492956175991036E-2</c:v>
                </c:pt>
                <c:pt idx="1468">
                  <c:v>1.5480728151222639E-2</c:v>
                </c:pt>
                <c:pt idx="1469">
                  <c:v>1.5469050262646045E-2</c:v>
                </c:pt>
                <c:pt idx="1470">
                  <c:v>1.5456850150601496E-2</c:v>
                </c:pt>
                <c:pt idx="1471">
                  <c:v>1.5444664627935834E-2</c:v>
                </c:pt>
                <c:pt idx="1472">
                  <c:v>1.543249393310487E-2</c:v>
                </c:pt>
                <c:pt idx="1473">
                  <c:v>1.5419271254563377E-2</c:v>
                </c:pt>
                <c:pt idx="1474">
                  <c:v>1.5407665089551876E-2</c:v>
                </c:pt>
                <c:pt idx="1475">
                  <c:v>1.5395540986073311E-2</c:v>
                </c:pt>
                <c:pt idx="1476">
                  <c:v>1.5383432682306287E-2</c:v>
                </c:pt>
                <c:pt idx="1477">
                  <c:v>1.5371340416688332E-2</c:v>
                </c:pt>
                <c:pt idx="1478">
                  <c:v>1.5359264427651328E-2</c:v>
                </c:pt>
                <c:pt idx="1479">
                  <c:v>1.5347204953619777E-2</c:v>
                </c:pt>
                <c:pt idx="1480">
                  <c:v>1.5335162233015566E-2</c:v>
                </c:pt>
                <c:pt idx="1481">
                  <c:v>1.5323136504252767E-2</c:v>
                </c:pt>
                <c:pt idx="1482">
                  <c:v>1.5312709103370346E-2</c:v>
                </c:pt>
                <c:pt idx="1483">
                  <c:v>1.5300715612065278E-2</c:v>
                </c:pt>
                <c:pt idx="1484">
                  <c:v>1.5288739773302621E-2</c:v>
                </c:pt>
                <c:pt idx="1485">
                  <c:v>1.5276781825452142E-2</c:v>
                </c:pt>
                <c:pt idx="1486">
                  <c:v>1.526431829217036E-2</c:v>
                </c:pt>
                <c:pt idx="1487">
                  <c:v>1.5252397732673055E-2</c:v>
                </c:pt>
                <c:pt idx="1488">
                  <c:v>1.524049579736717E-2</c:v>
                </c:pt>
                <c:pt idx="1489">
                  <c:v>1.5228612724609732E-2</c:v>
                </c:pt>
                <c:pt idx="1490">
                  <c:v>1.5216748752752056E-2</c:v>
                </c:pt>
                <c:pt idx="1491">
                  <c:v>1.5205423195554721E-2</c:v>
                </c:pt>
                <c:pt idx="1492">
                  <c:v>1.5193597158006592E-2</c:v>
                </c:pt>
                <c:pt idx="1493">
                  <c:v>1.5181790918142837E-2</c:v>
                </c:pt>
                <c:pt idx="1494">
                  <c:v>1.5170004714286853E-2</c:v>
                </c:pt>
                <c:pt idx="1495">
                  <c:v>1.515772374892109E-2</c:v>
                </c:pt>
                <c:pt idx="1496">
                  <c:v>1.5145979387565137E-2</c:v>
                </c:pt>
                <c:pt idx="1497">
                  <c:v>1.5134255795428934E-2</c:v>
                </c:pt>
                <c:pt idx="1498">
                  <c:v>1.5122553210823831E-2</c:v>
                </c:pt>
                <c:pt idx="1499">
                  <c:v>1.5109715401554412E-2</c:v>
                </c:pt>
                <c:pt idx="1500">
                  <c:v>1.5098057504264684E-2</c:v>
                </c:pt>
                <c:pt idx="1501">
                  <c:v>1.5086421345149089E-2</c:v>
                </c:pt>
                <c:pt idx="1502">
                  <c:v>1.50748071624926E-2</c:v>
                </c:pt>
                <c:pt idx="1503">
                  <c:v>1.5063215194573123E-2</c:v>
                </c:pt>
                <c:pt idx="1504">
                  <c:v>1.5051645679664586E-2</c:v>
                </c:pt>
                <c:pt idx="1505">
                  <c:v>1.5040098856035624E-2</c:v>
                </c:pt>
                <c:pt idx="1506">
                  <c:v>1.5028574961950892E-2</c:v>
                </c:pt>
                <c:pt idx="1507">
                  <c:v>1.5017074235670631E-2</c:v>
                </c:pt>
                <c:pt idx="1508">
                  <c:v>1.5004098144822278E-2</c:v>
                </c:pt>
                <c:pt idx="1509">
                  <c:v>1.49926483631104E-2</c:v>
                </c:pt>
                <c:pt idx="1510">
                  <c:v>1.4981222519064719E-2</c:v>
                </c:pt>
                <c:pt idx="1511">
                  <c:v>1.4969820850947254E-2</c:v>
                </c:pt>
                <c:pt idx="1512">
                  <c:v>1.4958937764724159E-2</c:v>
                </c:pt>
                <c:pt idx="1513">
                  <c:v>1.4945963818261429E-2</c:v>
                </c:pt>
                <c:pt idx="1514">
                  <c:v>1.4934638288297953E-2</c:v>
                </c:pt>
                <c:pt idx="1515">
                  <c:v>1.4923337902894575E-2</c:v>
                </c:pt>
                <c:pt idx="1516">
                  <c:v>1.491206290028433E-2</c:v>
                </c:pt>
                <c:pt idx="1517">
                  <c:v>1.4899353182228238E-2</c:v>
                </c:pt>
                <c:pt idx="1518">
                  <c:v>1.4888134069620706E-2</c:v>
                </c:pt>
                <c:pt idx="1519">
                  <c:v>1.4876941109790752E-2</c:v>
                </c:pt>
                <c:pt idx="1520">
                  <c:v>1.4865774540973613E-2</c:v>
                </c:pt>
                <c:pt idx="1521">
                  <c:v>1.4856076966941013E-2</c:v>
                </c:pt>
                <c:pt idx="1522">
                  <c:v>1.4844959263716963E-2</c:v>
                </c:pt>
                <c:pt idx="1523">
                  <c:v>1.4833868610787157E-2</c:v>
                </c:pt>
                <c:pt idx="1524">
                  <c:v>1.4821376940400886E-2</c:v>
                </c:pt>
                <c:pt idx="1525">
                  <c:v>1.4810345900034145E-2</c:v>
                </c:pt>
                <c:pt idx="1526">
                  <c:v>1.4799342680004407E-2</c:v>
                </c:pt>
                <c:pt idx="1527">
                  <c:v>1.4788367518517684E-2</c:v>
                </c:pt>
                <c:pt idx="1528">
                  <c:v>1.4777420653773974E-2</c:v>
                </c:pt>
                <c:pt idx="1529">
                  <c:v>1.476790608817634E-2</c:v>
                </c:pt>
                <c:pt idx="1530">
                  <c:v>1.4755612767305699E-2</c:v>
                </c:pt>
                <c:pt idx="1531">
                  <c:v>1.474475222196265E-2</c:v>
                </c:pt>
                <c:pt idx="1532">
                  <c:v>1.4733920926128652E-2</c:v>
                </c:pt>
                <c:pt idx="1533">
                  <c:v>1.4724502249116636E-2</c:v>
                </c:pt>
                <c:pt idx="1534">
                  <c:v>1.4714644227089556E-2</c:v>
                </c:pt>
                <c:pt idx="1535">
                  <c:v>1.4703893196446136E-2</c:v>
                </c:pt>
                <c:pt idx="1536">
                  <c:v>1.4693172275240311E-2</c:v>
                </c:pt>
                <c:pt idx="1537">
                  <c:v>1.4682481701603804E-2</c:v>
                </c:pt>
                <c:pt idx="1538">
                  <c:v>1.467136918151178E-2</c:v>
                </c:pt>
                <c:pt idx="1539">
                  <c:v>1.4660741870469614E-2</c:v>
                </c:pt>
                <c:pt idx="1540">
                  <c:v>1.4650145639950218E-2</c:v>
                </c:pt>
                <c:pt idx="1541">
                  <c:v>1.46395807280774E-2</c:v>
                </c:pt>
                <c:pt idx="1542">
                  <c:v>1.4629047372971013E-2</c:v>
                </c:pt>
                <c:pt idx="1543">
                  <c:v>1.4618988893661708E-2</c:v>
                </c:pt>
                <c:pt idx="1544">
                  <c:v>1.4608517420395314E-2</c:v>
                </c:pt>
                <c:pt idx="1545">
                  <c:v>1.4598078199622635E-2</c:v>
                </c:pt>
                <c:pt idx="1546">
                  <c:v>1.4587671469443595E-2</c:v>
                </c:pt>
                <c:pt idx="1547">
                  <c:v>1.4576862282897628E-2</c:v>
                </c:pt>
                <c:pt idx="1548">
                  <c:v>1.4566523268719645E-2</c:v>
                </c:pt>
                <c:pt idx="1549">
                  <c:v>1.4556217478053517E-2</c:v>
                </c:pt>
                <c:pt idx="1550">
                  <c:v>1.4545945148990986E-2</c:v>
                </c:pt>
                <c:pt idx="1551">
                  <c:v>1.4536133510704452E-2</c:v>
                </c:pt>
                <c:pt idx="1552">
                  <c:v>1.4525926723994047E-2</c:v>
                </c:pt>
                <c:pt idx="1553">
                  <c:v>1.4515754094482258E-2</c:v>
                </c:pt>
                <c:pt idx="1554">
                  <c:v>1.4505615860243395E-2</c:v>
                </c:pt>
                <c:pt idx="1555">
                  <c:v>1.4495512259347799E-2</c:v>
                </c:pt>
                <c:pt idx="1556">
                  <c:v>1.4485443529863596E-2</c:v>
                </c:pt>
                <c:pt idx="1557">
                  <c:v>1.4475409909855384E-2</c:v>
                </c:pt>
                <c:pt idx="1558">
                  <c:v>1.4465411637384223E-2</c:v>
                </c:pt>
                <c:pt idx="1559">
                  <c:v>1.4455448950510735E-2</c:v>
                </c:pt>
                <c:pt idx="1560">
                  <c:v>1.4443486856127495E-2</c:v>
                </c:pt>
                <c:pt idx="1561">
                  <c:v>1.4433607389854901E-2</c:v>
                </c:pt>
                <c:pt idx="1562">
                  <c:v>1.4423764316961801E-2</c:v>
                </c:pt>
                <c:pt idx="1563">
                  <c:v>1.4413957875526568E-2</c:v>
                </c:pt>
                <c:pt idx="1564">
                  <c:v>1.4405381253748165E-2</c:v>
                </c:pt>
                <c:pt idx="1565">
                  <c:v>1.4395641757926307E-2</c:v>
                </c:pt>
                <c:pt idx="1566">
                  <c:v>1.4385939551531514E-2</c:v>
                </c:pt>
                <c:pt idx="1567">
                  <c:v>1.4376274872614676E-2</c:v>
                </c:pt>
                <c:pt idx="1568">
                  <c:v>1.4366647959222755E-2</c:v>
                </c:pt>
                <c:pt idx="1569">
                  <c:v>1.4355901819652447E-2</c:v>
                </c:pt>
                <c:pt idx="1570">
                  <c:v>1.4346358464425946E-2</c:v>
                </c:pt>
                <c:pt idx="1571">
                  <c:v>1.4336853645198353E-2</c:v>
                </c:pt>
                <c:pt idx="1572">
                  <c:v>1.4327387600025264E-2</c:v>
                </c:pt>
                <c:pt idx="1573">
                  <c:v>1.4319088206618818E-2</c:v>
                </c:pt>
                <c:pt idx="1574">
                  <c:v>1.4309692885232796E-2</c:v>
                </c:pt>
                <c:pt idx="1575">
                  <c:v>1.4300336995635756E-2</c:v>
                </c:pt>
                <c:pt idx="1576">
                  <c:v>1.429102077585631E-2</c:v>
                </c:pt>
                <c:pt idx="1577">
                  <c:v>1.4280647316802945E-2</c:v>
                </c:pt>
                <c:pt idx="1578">
                  <c:v>1.4271418915017835E-2</c:v>
                </c:pt>
                <c:pt idx="1579">
                  <c:v>1.4262230953619679E-2</c:v>
                </c:pt>
                <c:pt idx="1580">
                  <c:v>1.4253083670648172E-2</c:v>
                </c:pt>
                <c:pt idx="1581">
                  <c:v>1.4243977304139569E-2</c:v>
                </c:pt>
                <c:pt idx="1582">
                  <c:v>1.4234912092129702E-2</c:v>
                </c:pt>
                <c:pt idx="1583">
                  <c:v>1.4225888272651815E-2</c:v>
                </c:pt>
                <c:pt idx="1584">
                  <c:v>1.4216906083737442E-2</c:v>
                </c:pt>
                <c:pt idx="1585">
                  <c:v>1.4207965763415964E-2</c:v>
                </c:pt>
                <c:pt idx="1586">
                  <c:v>1.4200777555368442E-2</c:v>
                </c:pt>
                <c:pt idx="1587">
                  <c:v>1.4191907906694131E-2</c:v>
                </c:pt>
                <c:pt idx="1588">
                  <c:v>1.4183080746260814E-2</c:v>
                </c:pt>
                <c:pt idx="1589">
                  <c:v>1.4174296312060214E-2</c:v>
                </c:pt>
                <c:pt idx="1590">
                  <c:v>1.416522344959392E-2</c:v>
                </c:pt>
                <c:pt idx="1591">
                  <c:v>1.4156528009571394E-2</c:v>
                </c:pt>
                <c:pt idx="1592">
                  <c:v>1.4147876028660781E-2</c:v>
                </c:pt>
                <c:pt idx="1593">
                  <c:v>1.4139267744855442E-2</c:v>
                </c:pt>
                <c:pt idx="1594">
                  <c:v>1.4130703396147422E-2</c:v>
                </c:pt>
                <c:pt idx="1595">
                  <c:v>1.4122500285168588E-2</c:v>
                </c:pt>
                <c:pt idx="1596">
                  <c:v>1.4114021598280097E-2</c:v>
                </c:pt>
                <c:pt idx="1597">
                  <c:v>1.4105587541518822E-2</c:v>
                </c:pt>
                <c:pt idx="1598">
                  <c:v>1.4097198352865452E-2</c:v>
                </c:pt>
                <c:pt idx="1599">
                  <c:v>1.4088549008706933E-2</c:v>
                </c:pt>
                <c:pt idx="1600">
                  <c:v>1.4080253268352057E-2</c:v>
                </c:pt>
                <c:pt idx="1601">
                  <c:v>1.4072003129007618E-2</c:v>
                </c:pt>
                <c:pt idx="1602">
                  <c:v>1.4063798828659078E-2</c:v>
                </c:pt>
                <c:pt idx="1603">
                  <c:v>1.4055640605287934E-2</c:v>
                </c:pt>
                <c:pt idx="1604">
                  <c:v>1.4047818778061535E-2</c:v>
                </c:pt>
                <c:pt idx="1605">
                  <c:v>1.4039750329569667E-2</c:v>
                </c:pt>
                <c:pt idx="1606">
                  <c:v>1.4031728653006892E-2</c:v>
                </c:pt>
                <c:pt idx="1607">
                  <c:v>1.4023753986346385E-2</c:v>
                </c:pt>
                <c:pt idx="1608">
                  <c:v>1.4015826567563974E-2</c:v>
                </c:pt>
                <c:pt idx="1609">
                  <c:v>1.4007946634631511E-2</c:v>
                </c:pt>
                <c:pt idx="1610">
                  <c:v>1.4000114425523499E-2</c:v>
                </c:pt>
                <c:pt idx="1611">
                  <c:v>1.399233017821179E-2</c:v>
                </c:pt>
                <c:pt idx="1612">
                  <c:v>1.3983273165327983E-2</c:v>
                </c:pt>
                <c:pt idx="1613">
                  <c:v>1.3975601800332697E-2</c:v>
                </c:pt>
                <c:pt idx="1614">
                  <c:v>1.3967979206276956E-2</c:v>
                </c:pt>
                <c:pt idx="1615">
                  <c:v>1.3960405621165645E-2</c:v>
                </c:pt>
                <c:pt idx="1616">
                  <c:v>1.3953633591079158E-2</c:v>
                </c:pt>
                <c:pt idx="1617">
                  <c:v>1.3946148756596676E-2</c:v>
                </c:pt>
                <c:pt idx="1618">
                  <c:v>1.3938713587853258E-2</c:v>
                </c:pt>
                <c:pt idx="1619">
                  <c:v>1.3931328322832962E-2</c:v>
                </c:pt>
                <c:pt idx="1620">
                  <c:v>1.3923993199521154E-2</c:v>
                </c:pt>
                <c:pt idx="1621">
                  <c:v>1.3916006626458645E-2</c:v>
                </c:pt>
                <c:pt idx="1622">
                  <c:v>1.3908782768030646E-2</c:v>
                </c:pt>
                <c:pt idx="1623">
                  <c:v>1.3901609822571541E-2</c:v>
                </c:pt>
                <c:pt idx="1624">
                  <c:v>1.3894488028087074E-2</c:v>
                </c:pt>
                <c:pt idx="1625">
                  <c:v>1.3888078038068656E-2</c:v>
                </c:pt>
                <c:pt idx="1626">
                  <c:v>1.3881048762703598E-2</c:v>
                </c:pt>
                <c:pt idx="1627">
                  <c:v>1.3874071294949858E-2</c:v>
                </c:pt>
                <c:pt idx="1628">
                  <c:v>1.3867145872796296E-2</c:v>
                </c:pt>
                <c:pt idx="1629">
                  <c:v>1.386027273423265E-2</c:v>
                </c:pt>
                <c:pt idx="1630">
                  <c:v>1.3852844759958188E-2</c:v>
                </c:pt>
                <c:pt idx="1631">
                  <c:v>1.3846087686472072E-2</c:v>
                </c:pt>
                <c:pt idx="1632">
                  <c:v>1.3839383668019869E-2</c:v>
                </c:pt>
                <c:pt idx="1633">
                  <c:v>1.383273294261592E-2</c:v>
                </c:pt>
                <c:pt idx="1634">
                  <c:v>1.3826135748270267E-2</c:v>
                </c:pt>
                <c:pt idx="1635">
                  <c:v>1.3819592322999397E-2</c:v>
                </c:pt>
                <c:pt idx="1636">
                  <c:v>1.3813102904817222E-2</c:v>
                </c:pt>
                <c:pt idx="1637">
                  <c:v>1.3806667731740658E-2</c:v>
                </c:pt>
                <c:pt idx="1638">
                  <c:v>1.3800980387632106E-2</c:v>
                </c:pt>
                <c:pt idx="1639">
                  <c:v>1.3794639430369546E-2</c:v>
                </c:pt>
                <c:pt idx="1640">
                  <c:v>1.3788353355441268E-2</c:v>
                </c:pt>
                <c:pt idx="1641">
                  <c:v>1.3782122400843269E-2</c:v>
                </c:pt>
                <c:pt idx="1642">
                  <c:v>1.3775946804574618E-2</c:v>
                </c:pt>
                <c:pt idx="1643">
                  <c:v>1.3769671847595678E-2</c:v>
                </c:pt>
                <c:pt idx="1644">
                  <c:v>1.3763611522297907E-2</c:v>
                </c:pt>
                <c:pt idx="1645">
                  <c:v>1.3757607288573925E-2</c:v>
                </c:pt>
                <c:pt idx="1646">
                  <c:v>1.3751659384434001E-2</c:v>
                </c:pt>
                <c:pt idx="1647">
                  <c:v>1.3745907528240104E-2</c:v>
                </c:pt>
                <c:pt idx="1648">
                  <c:v>1.3740069080014124E-2</c:v>
                </c:pt>
                <c:pt idx="1649">
                  <c:v>1.3734287656156668E-2</c:v>
                </c:pt>
                <c:pt idx="1650">
                  <c:v>1.3728563494681302E-2</c:v>
                </c:pt>
                <c:pt idx="1651">
                  <c:v>1.3722773138064264E-2</c:v>
                </c:pt>
                <c:pt idx="1652">
                  <c:v>1.3717168209796305E-2</c:v>
                </c:pt>
                <c:pt idx="1653">
                  <c:v>1.3711621277254164E-2</c:v>
                </c:pt>
                <c:pt idx="1654">
                  <c:v>1.3706132578467764E-2</c:v>
                </c:pt>
                <c:pt idx="1655">
                  <c:v>1.3700702351468776E-2</c:v>
                </c:pt>
                <c:pt idx="1656">
                  <c:v>1.3695434364906427E-2</c:v>
                </c:pt>
                <c:pt idx="1657">
                  <c:v>1.3690117704680508E-2</c:v>
                </c:pt>
                <c:pt idx="1658">
                  <c:v>1.3684860211029963E-2</c:v>
                </c:pt>
                <c:pt idx="1659">
                  <c:v>1.3679662121991199E-2</c:v>
                </c:pt>
                <c:pt idx="1660">
                  <c:v>1.3674523675601055E-2</c:v>
                </c:pt>
                <c:pt idx="1661">
                  <c:v>1.3669445109902525E-2</c:v>
                </c:pt>
                <c:pt idx="1662">
                  <c:v>1.3664426662939481E-2</c:v>
                </c:pt>
                <c:pt idx="1663">
                  <c:v>1.3659468572758866E-2</c:v>
                </c:pt>
                <c:pt idx="1664">
                  <c:v>1.3654292467801235E-2</c:v>
                </c:pt>
                <c:pt idx="1665">
                  <c:v>1.3649472799775695E-2</c:v>
                </c:pt>
                <c:pt idx="1666">
                  <c:v>1.3644714280204197E-2</c:v>
                </c:pt>
                <c:pt idx="1667">
                  <c:v>1.3640017147175431E-2</c:v>
                </c:pt>
                <c:pt idx="1668">
                  <c:v>1.3635538642495273E-2</c:v>
                </c:pt>
                <c:pt idx="1669">
                  <c:v>1.3630952015404901E-2</c:v>
                </c:pt>
                <c:pt idx="1670">
                  <c:v>1.3626427430923396E-2</c:v>
                </c:pt>
                <c:pt idx="1671">
                  <c:v>1.3621965127132658E-2</c:v>
                </c:pt>
                <c:pt idx="1672">
                  <c:v>1.3617565342116776E-2</c:v>
                </c:pt>
                <c:pt idx="1673">
                  <c:v>1.3612553703095951E-2</c:v>
                </c:pt>
                <c:pt idx="1674">
                  <c:v>1.3608297540683172E-2</c:v>
                </c:pt>
                <c:pt idx="1675">
                  <c:v>1.3604104684218986E-2</c:v>
                </c:pt>
                <c:pt idx="1676">
                  <c:v>1.3599975371819079E-2</c:v>
                </c:pt>
                <c:pt idx="1677">
                  <c:v>1.3595909841603897E-2</c:v>
                </c:pt>
                <c:pt idx="1678">
                  <c:v>1.3591908331695175E-2</c:v>
                </c:pt>
                <c:pt idx="1679">
                  <c:v>1.3587971080221998E-2</c:v>
                </c:pt>
                <c:pt idx="1680">
                  <c:v>1.3584098325315612E-2</c:v>
                </c:pt>
                <c:pt idx="1681">
                  <c:v>1.3580290305112878E-2</c:v>
                </c:pt>
                <c:pt idx="1682">
                  <c:v>1.3576547257755842E-2</c:v>
                </c:pt>
                <c:pt idx="1683">
                  <c:v>1.3572869421390008E-2</c:v>
                </c:pt>
                <c:pt idx="1684">
                  <c:v>1.3569257034165632E-2</c:v>
                </c:pt>
                <c:pt idx="1685">
                  <c:v>1.3565710334238585E-2</c:v>
                </c:pt>
                <c:pt idx="1686">
                  <c:v>1.3562229559768633E-2</c:v>
                </c:pt>
                <c:pt idx="1687">
                  <c:v>1.3558814499552612E-2</c:v>
                </c:pt>
                <c:pt idx="1688">
                  <c:v>1.3555463142165547E-2</c:v>
                </c:pt>
                <c:pt idx="1689">
                  <c:v>1.3552173019267097E-2</c:v>
                </c:pt>
                <c:pt idx="1690">
                  <c:v>1.3548762546739366E-2</c:v>
                </c:pt>
                <c:pt idx="1691">
                  <c:v>1.3545574502190572E-2</c:v>
                </c:pt>
                <c:pt idx="1692">
                  <c:v>1.3542441457516489E-2</c:v>
                </c:pt>
                <c:pt idx="1693">
                  <c:v>1.3539360856089496E-2</c:v>
                </c:pt>
                <c:pt idx="1694">
                  <c:v>1.3536385867537141E-2</c:v>
                </c:pt>
                <c:pt idx="1695">
                  <c:v>1.3533404588816545E-2</c:v>
                </c:pt>
                <c:pt idx="1696">
                  <c:v>1.3530467779452059E-2</c:v>
                </c:pt>
                <c:pt idx="1697">
                  <c:v>1.3527819275293614E-2</c:v>
                </c:pt>
                <c:pt idx="1698">
                  <c:v>1.3524717256151441E-2</c:v>
                </c:pt>
                <c:pt idx="1699">
                  <c:v>1.3521834323493876E-2</c:v>
                </c:pt>
                <c:pt idx="1700">
                  <c:v>1.35190485318342E-2</c:v>
                </c:pt>
                <c:pt idx="1701">
                  <c:v>1.3516294427224858E-2</c:v>
                </c:pt>
                <c:pt idx="1702">
                  <c:v>1.3513569377237649E-2</c:v>
                </c:pt>
                <c:pt idx="1703">
                  <c:v>1.351093781089497E-2</c:v>
                </c:pt>
                <c:pt idx="1704">
                  <c:v>1.3508263314360841E-2</c:v>
                </c:pt>
                <c:pt idx="1705">
                  <c:v>1.3505609801015525E-2</c:v>
                </c:pt>
                <c:pt idx="1706">
                  <c:v>1.3502974619392724E-2</c:v>
                </c:pt>
                <c:pt idx="1707">
                  <c:v>1.3499032904859291E-2</c:v>
                </c:pt>
                <c:pt idx="1708">
                  <c:v>1.3496634847230972E-2</c:v>
                </c:pt>
                <c:pt idx="1709">
                  <c:v>1.3494042272628499E-2</c:v>
                </c:pt>
                <c:pt idx="1710">
                  <c:v>1.3491456186822339E-2</c:v>
                </c:pt>
                <c:pt idx="1711">
                  <c:v>1.3488873892859065E-2</c:v>
                </c:pt>
                <c:pt idx="1712">
                  <c:v>1.3486292685405571E-2</c:v>
                </c:pt>
                <c:pt idx="1713">
                  <c:v>1.3483710307456731E-2</c:v>
                </c:pt>
                <c:pt idx="1714">
                  <c:v>1.3481126323252541E-2</c:v>
                </c:pt>
                <c:pt idx="1715">
                  <c:v>1.3478540753044057E-2</c:v>
                </c:pt>
                <c:pt idx="1716">
                  <c:v>1.3476086228608453E-2</c:v>
                </c:pt>
                <c:pt idx="1717">
                  <c:v>1.3473497147463324E-2</c:v>
                </c:pt>
                <c:pt idx="1718">
                  <c:v>1.3470906543879498E-2</c:v>
                </c:pt>
                <c:pt idx="1719">
                  <c:v>1.3468314438109471E-2</c:v>
                </c:pt>
                <c:pt idx="1720">
                  <c:v>1.3465655343875024E-2</c:v>
                </c:pt>
                <c:pt idx="1721">
                  <c:v>1.3463060488623261E-2</c:v>
                </c:pt>
                <c:pt idx="1722">
                  <c:v>1.3460464190526966E-2</c:v>
                </c:pt>
                <c:pt idx="1723">
                  <c:v>1.3457124005467277E-2</c:v>
                </c:pt>
                <c:pt idx="1724">
                  <c:v>1.3455267346804399E-2</c:v>
                </c:pt>
                <c:pt idx="1725">
                  <c:v>1.3452731391643222E-2</c:v>
                </c:pt>
                <c:pt idx="1726">
                  <c:v>1.345012933760012E-2</c:v>
                </c:pt>
                <c:pt idx="1727">
                  <c:v>1.3447525943379049E-2</c:v>
                </c:pt>
                <c:pt idx="1728">
                  <c:v>1.3444921229229464E-2</c:v>
                </c:pt>
                <c:pt idx="1729">
                  <c:v>1.3442251405234822E-2</c:v>
                </c:pt>
                <c:pt idx="1730">
                  <c:v>1.3439644293388195E-2</c:v>
                </c:pt>
                <c:pt idx="1731">
                  <c:v>1.3437035920946442E-2</c:v>
                </c:pt>
                <c:pt idx="1732">
                  <c:v>1.3434426308159157E-2</c:v>
                </c:pt>
                <c:pt idx="1733">
                  <c:v>1.3431941646425425E-2</c:v>
                </c:pt>
                <c:pt idx="1734">
                  <c:v>1.3429266359866019E-2</c:v>
                </c:pt>
                <c:pt idx="1735">
                  <c:v>1.3426652973227621E-2</c:v>
                </c:pt>
                <c:pt idx="1736">
                  <c:v>1.3424038428662424E-2</c:v>
                </c:pt>
                <c:pt idx="1737">
                  <c:v>1.3421422746419014E-2</c:v>
                </c:pt>
                <c:pt idx="1738">
                  <c:v>1.3418805946748149E-2</c:v>
                </c:pt>
                <c:pt idx="1739">
                  <c:v>1.3416188049897981E-2</c:v>
                </c:pt>
                <c:pt idx="1740">
                  <c:v>1.3413569076118396E-2</c:v>
                </c:pt>
                <c:pt idx="1741">
                  <c:v>1.3410949045658418E-2</c:v>
                </c:pt>
                <c:pt idx="1742">
                  <c:v>1.3408204839543549E-2</c:v>
                </c:pt>
                <c:pt idx="1743">
                  <c:v>1.3405583082421379E-2</c:v>
                </c:pt>
                <c:pt idx="1744">
                  <c:v>1.3402960326508269E-2</c:v>
                </c:pt>
                <c:pt idx="1745">
                  <c:v>1.3400336592053076E-2</c:v>
                </c:pt>
                <c:pt idx="1746">
                  <c:v>1.3397711899302023E-2</c:v>
                </c:pt>
                <c:pt idx="1747">
                  <c:v>1.3395147044088326E-2</c:v>
                </c:pt>
                <c:pt idx="1748">
                  <c:v>1.3392459719901616E-2</c:v>
                </c:pt>
                <c:pt idx="1749">
                  <c:v>1.3389832273745588E-2</c:v>
                </c:pt>
                <c:pt idx="1750">
                  <c:v>1.3387203950280783E-2</c:v>
                </c:pt>
                <c:pt idx="1751">
                  <c:v>1.3384574769755181E-2</c:v>
                </c:pt>
                <c:pt idx="1752">
                  <c:v>1.3381944752414129E-2</c:v>
                </c:pt>
                <c:pt idx="1753">
                  <c:v>1.3379313918504287E-2</c:v>
                </c:pt>
                <c:pt idx="1754">
                  <c:v>1.3376682288271874E-2</c:v>
                </c:pt>
                <c:pt idx="1755">
                  <c:v>1.3374049881963557E-2</c:v>
                </c:pt>
                <c:pt idx="1756">
                  <c:v>1.3371416719824674E-2</c:v>
                </c:pt>
                <c:pt idx="1757">
                  <c:v>1.3368782822101891E-2</c:v>
                </c:pt>
                <c:pt idx="1758">
                  <c:v>1.3366148209040111E-2</c:v>
                </c:pt>
                <c:pt idx="1759">
                  <c:v>1.3363077381557882E-2</c:v>
                </c:pt>
                <c:pt idx="1760">
                  <c:v>1.3360441442388845E-2</c:v>
                </c:pt>
                <c:pt idx="1761">
                  <c:v>1.3357804850069788E-2</c:v>
                </c:pt>
                <c:pt idx="1762">
                  <c:v>1.3355167624845289E-2</c:v>
                </c:pt>
                <c:pt idx="1763">
                  <c:v>1.3352529786959047E-2</c:v>
                </c:pt>
                <c:pt idx="1764">
                  <c:v>1.3349891356656081E-2</c:v>
                </c:pt>
                <c:pt idx="1765">
                  <c:v>1.334725235418097E-2</c:v>
                </c:pt>
                <c:pt idx="1766">
                  <c:v>1.3344612799776528E-2</c:v>
                </c:pt>
                <c:pt idx="1767">
                  <c:v>1.3341972713689546E-2</c:v>
                </c:pt>
                <c:pt idx="1768">
                  <c:v>1.3339505472743797E-2</c:v>
                </c:pt>
                <c:pt idx="1769">
                  <c:v>1.3336864007654964E-2</c:v>
                </c:pt>
                <c:pt idx="1770">
                  <c:v>1.3334222075957206E-2</c:v>
                </c:pt>
                <c:pt idx="1771">
                  <c:v>1.3331579697897368E-2</c:v>
                </c:pt>
                <c:pt idx="1772">
                  <c:v>1.3328879611085491E-2</c:v>
                </c:pt>
                <c:pt idx="1773">
                  <c:v>1.3325481279858577E-2</c:v>
                </c:pt>
                <c:pt idx="1774">
                  <c:v>1.3322837695383317E-2</c:v>
                </c:pt>
                <c:pt idx="1775">
                  <c:v>1.3320193749860472E-2</c:v>
                </c:pt>
                <c:pt idx="1776">
                  <c:v>1.3317285201240132E-2</c:v>
                </c:pt>
                <c:pt idx="1777">
                  <c:v>1.3315074831526616E-2</c:v>
                </c:pt>
                <c:pt idx="1778">
                  <c:v>1.3312429589202078E-2</c:v>
                </c:pt>
                <c:pt idx="1779">
                  <c:v>1.3309784071173348E-2</c:v>
                </c:pt>
                <c:pt idx="1780">
                  <c:v>1.3306969315091796E-2</c:v>
                </c:pt>
                <c:pt idx="1781">
                  <c:v>1.3304323628417903E-2</c:v>
                </c:pt>
                <c:pt idx="1782">
                  <c:v>1.3301677722406017E-2</c:v>
                </c:pt>
                <c:pt idx="1783">
                  <c:v>1.3299031617300495E-2</c:v>
                </c:pt>
                <c:pt idx="1784">
                  <c:v>1.3296553054087532E-2</c:v>
                </c:pt>
                <c:pt idx="1785">
                  <c:v>1.3293906307004525E-2</c:v>
                </c:pt>
                <c:pt idx="1786">
                  <c:v>1.329125942594009E-2</c:v>
                </c:pt>
                <c:pt idx="1787">
                  <c:v>1.3288612431139967E-2</c:v>
                </c:pt>
                <c:pt idx="1788">
                  <c:v>1.3285965342849468E-2</c:v>
                </c:pt>
                <c:pt idx="1789">
                  <c:v>1.3283151939348899E-2</c:v>
                </c:pt>
                <c:pt idx="1790">
                  <c:v>1.3280670966779012E-2</c:v>
                </c:pt>
                <c:pt idx="1791">
                  <c:v>1.3278023719490106E-2</c:v>
                </c:pt>
                <c:pt idx="1792">
                  <c:v>1.3275376459691209E-2</c:v>
                </c:pt>
                <c:pt idx="1793">
                  <c:v>1.3272564069678928E-2</c:v>
                </c:pt>
                <c:pt idx="1794">
                  <c:v>1.326980716174957E-2</c:v>
                </c:pt>
                <c:pt idx="1795">
                  <c:v>1.3267160420934105E-2</c:v>
                </c:pt>
                <c:pt idx="1796">
                  <c:v>1.3264513741250291E-2</c:v>
                </c:pt>
                <c:pt idx="1797">
                  <c:v>1.3261867142940502E-2</c:v>
                </c:pt>
                <c:pt idx="1798">
                  <c:v>1.325927528371389E-2</c:v>
                </c:pt>
                <c:pt idx="1799">
                  <c:v>1.3256628827461946E-2</c:v>
                </c:pt>
                <c:pt idx="1800">
                  <c:v>1.3253982514775161E-2</c:v>
                </c:pt>
                <c:pt idx="1801">
                  <c:v>1.3251336365894487E-2</c:v>
                </c:pt>
                <c:pt idx="1802">
                  <c:v>1.3248690401061757E-2</c:v>
                </c:pt>
                <c:pt idx="1803">
                  <c:v>1.3245990395384953E-2</c:v>
                </c:pt>
                <c:pt idx="1804">
                  <c:v>1.3243344933420987E-2</c:v>
                </c:pt>
                <c:pt idx="1805">
                  <c:v>1.3240699714752792E-2</c:v>
                </c:pt>
                <c:pt idx="1806">
                  <c:v>1.3238054759620971E-2</c:v>
                </c:pt>
                <c:pt idx="1807">
                  <c:v>1.3235464046041753E-2</c:v>
                </c:pt>
                <c:pt idx="1808">
                  <c:v>1.3232819610551387E-2</c:v>
                </c:pt>
                <c:pt idx="1809">
                  <c:v>1.3230175500792554E-2</c:v>
                </c:pt>
                <c:pt idx="1810">
                  <c:v>1.322602117796615E-2</c:v>
                </c:pt>
                <c:pt idx="1811">
                  <c:v>1.3224457057224423E-2</c:v>
                </c:pt>
                <c:pt idx="1812">
                  <c:v>1.3222191696509497E-2</c:v>
                </c:pt>
                <c:pt idx="1813">
                  <c:v>1.3219549152838763E-2</c:v>
                </c:pt>
                <c:pt idx="1814">
                  <c:v>1.3216907034619968E-2</c:v>
                </c:pt>
                <c:pt idx="1815">
                  <c:v>1.3214265362091507E-2</c:v>
                </c:pt>
                <c:pt idx="1816">
                  <c:v>1.3211624155492221E-2</c:v>
                </c:pt>
                <c:pt idx="1817">
                  <c:v>1.3208983435061388E-2</c:v>
                </c:pt>
                <c:pt idx="1818">
                  <c:v>1.3206343221038291E-2</c:v>
                </c:pt>
                <c:pt idx="1819">
                  <c:v>1.3203703533659555E-2</c:v>
                </c:pt>
                <c:pt idx="1820">
                  <c:v>1.3201330298245417E-2</c:v>
                </c:pt>
                <c:pt idx="1821">
                  <c:v>1.3198691481805648E-2</c:v>
                </c:pt>
                <c:pt idx="1822">
                  <c:v>1.3196053260158052E-2</c:v>
                </c:pt>
                <c:pt idx="1823">
                  <c:v>1.3193415653545362E-2</c:v>
                </c:pt>
                <c:pt idx="1824">
                  <c:v>1.3190619703371362E-2</c:v>
                </c:pt>
                <c:pt idx="1825">
                  <c:v>1.3187983515119189E-2</c:v>
                </c:pt>
                <c:pt idx="1826">
                  <c:v>1.3185347998157798E-2</c:v>
                </c:pt>
                <c:pt idx="1827">
                  <c:v>1.3182713172726301E-2</c:v>
                </c:pt>
                <c:pt idx="1828">
                  <c:v>1.3180079059063371E-2</c:v>
                </c:pt>
                <c:pt idx="1829">
                  <c:v>1.3177604063116143E-2</c:v>
                </c:pt>
                <c:pt idx="1830">
                  <c:v>1.3174971328503461E-2</c:v>
                </c:pt>
                <c:pt idx="1831">
                  <c:v>1.3172339370855077E-2</c:v>
                </c:pt>
                <c:pt idx="1832">
                  <c:v>1.3169708210411576E-2</c:v>
                </c:pt>
                <c:pt idx="1833">
                  <c:v>1.3166919875636075E-2</c:v>
                </c:pt>
                <c:pt idx="1834">
                  <c:v>1.3164290457598456E-2</c:v>
                </c:pt>
                <c:pt idx="1835">
                  <c:v>1.3161661892999249E-2</c:v>
                </c:pt>
                <c:pt idx="1836">
                  <c:v>1.3159191945498926E-2</c:v>
                </c:pt>
                <c:pt idx="1837">
                  <c:v>1.3156565074687732E-2</c:v>
                </c:pt>
                <c:pt idx="1838">
                  <c:v>1.31539391225232E-2</c:v>
                </c:pt>
                <c:pt idx="1839">
                  <c:v>1.3151314109245915E-2</c:v>
                </c:pt>
                <c:pt idx="1840">
                  <c:v>1.3148690055096033E-2</c:v>
                </c:pt>
                <c:pt idx="1841">
                  <c:v>1.3145909560949345E-2</c:v>
                </c:pt>
                <c:pt idx="1842">
                  <c:v>1.3143444905134357E-2</c:v>
                </c:pt>
                <c:pt idx="1843">
                  <c:v>1.3140823849802013E-2</c:v>
                </c:pt>
                <c:pt idx="1844">
                  <c:v>1.3138203834555965E-2</c:v>
                </c:pt>
                <c:pt idx="1845">
                  <c:v>1.3135584879633788E-2</c:v>
                </c:pt>
                <c:pt idx="1846">
                  <c:v>1.3132757395963843E-2</c:v>
                </c:pt>
                <c:pt idx="1847">
                  <c:v>1.3130140661052453E-2</c:v>
                </c:pt>
                <c:pt idx="1848">
                  <c:v>1.3127525041161665E-2</c:v>
                </c:pt>
                <c:pt idx="1849">
                  <c:v>1.3124910556529798E-2</c:v>
                </c:pt>
                <c:pt idx="1850">
                  <c:v>1.3122349598365213E-2</c:v>
                </c:pt>
                <c:pt idx="1851">
                  <c:v>1.3119737441104883E-2</c:v>
                </c:pt>
                <c:pt idx="1852">
                  <c:v>1.3117335954975407E-2</c:v>
                </c:pt>
                <c:pt idx="1853">
                  <c:v>1.3114516739238875E-2</c:v>
                </c:pt>
                <c:pt idx="1854">
                  <c:v>1.311190823510618E-2</c:v>
                </c:pt>
                <c:pt idx="1855">
                  <c:v>1.310924862235561E-2</c:v>
                </c:pt>
                <c:pt idx="1856">
                  <c:v>1.3106642651128668E-2</c:v>
                </c:pt>
                <c:pt idx="1857">
                  <c:v>1.3104037977044779E-2</c:v>
                </c:pt>
                <c:pt idx="1858">
                  <c:v>1.3101434620339183E-2</c:v>
                </c:pt>
                <c:pt idx="1859">
                  <c:v>1.309888499189185E-2</c:v>
                </c:pt>
                <c:pt idx="1860">
                  <c:v>1.3096284340388739E-2</c:v>
                </c:pt>
                <c:pt idx="1861">
                  <c:v>1.3093685068482394E-2</c:v>
                </c:pt>
                <c:pt idx="1862">
                  <c:v>1.3091087196408429E-2</c:v>
                </c:pt>
                <c:pt idx="1863">
                  <c:v>1.3088438305699331E-2</c:v>
                </c:pt>
                <c:pt idx="1864">
                  <c:v>1.3085843278191726E-2</c:v>
                </c:pt>
                <c:pt idx="1865">
                  <c:v>1.3083249709706037E-2</c:v>
                </c:pt>
                <c:pt idx="1866">
                  <c:v>1.3080657620475306E-2</c:v>
                </c:pt>
                <c:pt idx="1867">
                  <c:v>1.3078067030734339E-2</c:v>
                </c:pt>
                <c:pt idx="1868">
                  <c:v>1.307547796071706E-2</c:v>
                </c:pt>
                <c:pt idx="1869">
                  <c:v>1.3072890430656953E-2</c:v>
                </c:pt>
                <c:pt idx="1870">
                  <c:v>1.3070304460789262E-2</c:v>
                </c:pt>
                <c:pt idx="1871">
                  <c:v>1.3067720071346592E-2</c:v>
                </c:pt>
                <c:pt idx="1872">
                  <c:v>1.3065347850994162E-2</c:v>
                </c:pt>
                <c:pt idx="1873">
                  <c:v>1.3062766801893694E-2</c:v>
                </c:pt>
                <c:pt idx="1874">
                  <c:v>1.3060187400011931E-2</c:v>
                </c:pt>
                <c:pt idx="1875">
                  <c:v>1.3057609665585158E-2</c:v>
                </c:pt>
                <c:pt idx="1876">
                  <c:v>1.3054875301337707E-2</c:v>
                </c:pt>
                <c:pt idx="1877">
                  <c:v>1.3052300854926901E-2</c:v>
                </c:pt>
                <c:pt idx="1878">
                  <c:v>1.304972813210043E-2</c:v>
                </c:pt>
                <c:pt idx="1879">
                  <c:v>1.3047157153093037E-2</c:v>
                </c:pt>
                <c:pt idx="1880">
                  <c:v>1.3044587938138154E-2</c:v>
                </c:pt>
                <c:pt idx="1881">
                  <c:v>1.3042179408793295E-2</c:v>
                </c:pt>
                <c:pt idx="1882">
                  <c:v>1.303961391315586E-2</c:v>
                </c:pt>
                <c:pt idx="1883">
                  <c:v>1.3037050246859404E-2</c:v>
                </c:pt>
                <c:pt idx="1884">
                  <c:v>1.3034488430138066E-2</c:v>
                </c:pt>
                <c:pt idx="1885">
                  <c:v>1.3031769032316296E-2</c:v>
                </c:pt>
                <c:pt idx="1886">
                  <c:v>1.3029210826574626E-2</c:v>
                </c:pt>
                <c:pt idx="1887">
                  <c:v>1.3026654526517746E-2</c:v>
                </c:pt>
                <c:pt idx="1888">
                  <c:v>1.3024100152378655E-2</c:v>
                </c:pt>
                <c:pt idx="1889">
                  <c:v>1.302154772438947E-2</c:v>
                </c:pt>
                <c:pt idx="1890">
                  <c:v>1.3019157504068775E-2</c:v>
                </c:pt>
                <c:pt idx="1891">
                  <c:v>1.3016609200957881E-2</c:v>
                </c:pt>
                <c:pt idx="1892">
                  <c:v>1.3014062909301218E-2</c:v>
                </c:pt>
                <c:pt idx="1893">
                  <c:v>1.3011518649333349E-2</c:v>
                </c:pt>
                <c:pt idx="1894">
                  <c:v>1.3008976441287984E-2</c:v>
                </c:pt>
                <c:pt idx="1895">
                  <c:v>1.3006436305400118E-2</c:v>
                </c:pt>
                <c:pt idx="1896">
                  <c:v>1.3003898261902168E-2</c:v>
                </c:pt>
                <c:pt idx="1897">
                  <c:v>1.3001362331029992E-2</c:v>
                </c:pt>
                <c:pt idx="1898">
                  <c:v>1.2998558998116368E-2</c:v>
                </c:pt>
                <c:pt idx="1899">
                  <c:v>1.2996027005954354E-2</c:v>
                </c:pt>
                <c:pt idx="1900">
                  <c:v>1.2993497179414277E-2</c:v>
                </c:pt>
                <c:pt idx="1901">
                  <c:v>1.2990969538726582E-2</c:v>
                </c:pt>
                <c:pt idx="1902">
                  <c:v>1.2988444104120835E-2</c:v>
                </c:pt>
                <c:pt idx="1903">
                  <c:v>1.2985975147665094E-2</c:v>
                </c:pt>
                <c:pt idx="1904">
                  <c:v>1.2983454262774809E-2</c:v>
                </c:pt>
                <c:pt idx="1905">
                  <c:v>1.2980935646201048E-2</c:v>
                </c:pt>
                <c:pt idx="1906">
                  <c:v>1.2978419318173343E-2</c:v>
                </c:pt>
                <c:pt idx="1907">
                  <c:v>1.297585073037282E-2</c:v>
                </c:pt>
                <c:pt idx="1908">
                  <c:v>1.2973338957086663E-2</c:v>
                </c:pt>
                <c:pt idx="1909">
                  <c:v>1.2970829531491165E-2</c:v>
                </c:pt>
                <c:pt idx="1910">
                  <c:v>1.2968322473815009E-2</c:v>
                </c:pt>
                <c:pt idx="1911">
                  <c:v>1.2965872714286963E-2</c:v>
                </c:pt>
                <c:pt idx="1912">
                  <c:v>1.2963370542369389E-2</c:v>
                </c:pt>
                <c:pt idx="1913">
                  <c:v>1.2960870800608549E-2</c:v>
                </c:pt>
                <c:pt idx="1914">
                  <c:v>1.2958373509233978E-2</c:v>
                </c:pt>
                <c:pt idx="1915">
                  <c:v>1.2955878688474327E-2</c:v>
                </c:pt>
                <c:pt idx="1916">
                  <c:v>1.2953330986898177E-2</c:v>
                </c:pt>
                <c:pt idx="1917">
                  <c:v>1.2950841071071507E-2</c:v>
                </c:pt>
                <c:pt idx="1918">
                  <c:v>1.2948353684996274E-2</c:v>
                </c:pt>
                <c:pt idx="1919">
                  <c:v>1.2945868848900716E-2</c:v>
                </c:pt>
                <c:pt idx="1920">
                  <c:v>1.2943386583011305E-2</c:v>
                </c:pt>
                <c:pt idx="1921">
                  <c:v>1.2940906907558929E-2</c:v>
                </c:pt>
                <c:pt idx="1922">
                  <c:v>1.2938429842770946E-2</c:v>
                </c:pt>
                <c:pt idx="1923">
                  <c:v>1.2935955408875153E-2</c:v>
                </c:pt>
                <c:pt idx="1924">
                  <c:v>1.2933764701903079E-2</c:v>
                </c:pt>
                <c:pt idx="1925">
                  <c:v>1.2931296139119645E-2</c:v>
                </c:pt>
                <c:pt idx="1926">
                  <c:v>1.2928830275703393E-2</c:v>
                </c:pt>
                <c:pt idx="1927">
                  <c:v>1.292636713188588E-2</c:v>
                </c:pt>
                <c:pt idx="1928">
                  <c:v>1.2923736699640585E-2</c:v>
                </c:pt>
                <c:pt idx="1929">
                  <c:v>1.2921278707361799E-2</c:v>
                </c:pt>
                <c:pt idx="1930">
                  <c:v>1.291882349069139E-2</c:v>
                </c:pt>
                <c:pt idx="1931">
                  <c:v>1.2916371069858422E-2</c:v>
                </c:pt>
                <c:pt idx="1932">
                  <c:v>1.2913921465091087E-2</c:v>
                </c:pt>
                <c:pt idx="1933">
                  <c:v>1.2911646513482929E-2</c:v>
                </c:pt>
                <c:pt idx="1934">
                  <c:v>1.2909202973318741E-2</c:v>
                </c:pt>
                <c:pt idx="1935">
                  <c:v>1.2906762314598884E-2</c:v>
                </c:pt>
                <c:pt idx="1936">
                  <c:v>1.2904324557553625E-2</c:v>
                </c:pt>
                <c:pt idx="1937">
                  <c:v>1.290171639023867E-2</c:v>
                </c:pt>
                <c:pt idx="1938">
                  <c:v>1.2899284106663684E-2</c:v>
                </c:pt>
                <c:pt idx="1939">
                  <c:v>1.2896854780752101E-2</c:v>
                </c:pt>
                <c:pt idx="1940">
                  <c:v>1.2894428432732113E-2</c:v>
                </c:pt>
                <c:pt idx="1941">
                  <c:v>1.2892005082832784E-2</c:v>
                </c:pt>
                <c:pt idx="1942">
                  <c:v>1.288976008332998E-2</c:v>
                </c:pt>
                <c:pt idx="1943">
                  <c:v>1.2887343204445859E-2</c:v>
                </c:pt>
                <c:pt idx="1944">
                  <c:v>1.2884929389075908E-2</c:v>
                </c:pt>
                <c:pt idx="1945">
                  <c:v>1.2882518657448683E-2</c:v>
                </c:pt>
                <c:pt idx="1946">
                  <c:v>1.2880113672011646E-2</c:v>
                </c:pt>
                <c:pt idx="1947">
                  <c:v>1.2877735958012622E-2</c:v>
                </c:pt>
                <c:pt idx="1948">
                  <c:v>1.2875390438052432E-2</c:v>
                </c:pt>
                <c:pt idx="1949">
                  <c:v>1.2873077349649894E-2</c:v>
                </c:pt>
                <c:pt idx="1950">
                  <c:v>1.2870419671765786E-2</c:v>
                </c:pt>
                <c:pt idx="1951">
                  <c:v>1.2868153546631173E-2</c:v>
                </c:pt>
                <c:pt idx="1952">
                  <c:v>1.2865921220869582E-2</c:v>
                </c:pt>
                <c:pt idx="1953">
                  <c:v>1.286372293935696E-2</c:v>
                </c:pt>
                <c:pt idx="1954">
                  <c:v>1.2861558947395867E-2</c:v>
                </c:pt>
                <c:pt idx="1955">
                  <c:v>1.2859521631980087E-2</c:v>
                </c:pt>
                <c:pt idx="1956">
                  <c:v>1.2857430068928982E-2</c:v>
                </c:pt>
                <c:pt idx="1957">
                  <c:v>1.285537339454829E-2</c:v>
                </c:pt>
                <c:pt idx="1958">
                  <c:v>1.2853351854662033E-2</c:v>
                </c:pt>
                <c:pt idx="1959">
                  <c:v>1.2851261946152158E-2</c:v>
                </c:pt>
                <c:pt idx="1960">
                  <c:v>1.2849308866622451E-2</c:v>
                </c:pt>
                <c:pt idx="1961">
                  <c:v>1.2847391805651047E-2</c:v>
                </c:pt>
                <c:pt idx="1962">
                  <c:v>1.2845511011938452E-2</c:v>
                </c:pt>
                <c:pt idx="1963">
                  <c:v>1.2843779806043685E-2</c:v>
                </c:pt>
                <c:pt idx="1964">
                  <c:v>1.2841974259080754E-2</c:v>
                </c:pt>
                <c:pt idx="1965">
                  <c:v>1.2840205579208742E-2</c:v>
                </c:pt>
                <c:pt idx="1966">
                  <c:v>1.283847401563446E-2</c:v>
                </c:pt>
                <c:pt idx="1967">
                  <c:v>1.2836540854605403E-2</c:v>
                </c:pt>
                <c:pt idx="1968">
                  <c:v>1.2834768091619819E-2</c:v>
                </c:pt>
                <c:pt idx="1969">
                  <c:v>1.2833153620060945E-2</c:v>
                </c:pt>
                <c:pt idx="1970">
                  <c:v>1.2831577456721432E-2</c:v>
                </c:pt>
                <c:pt idx="1971">
                  <c:v>1.2830039854192597E-2</c:v>
                </c:pt>
                <c:pt idx="1972">
                  <c:v>1.2828541065487075E-2</c:v>
                </c:pt>
                <c:pt idx="1973">
                  <c:v>1.2827066543062914E-2</c:v>
                </c:pt>
                <c:pt idx="1974">
                  <c:v>1.2825601591277842E-2</c:v>
                </c:pt>
                <c:pt idx="1975">
                  <c:v>1.2824146241310893E-2</c:v>
                </c:pt>
                <c:pt idx="1976">
                  <c:v>1.2823212760137441E-2</c:v>
                </c:pt>
                <c:pt idx="1977">
                  <c:v>1.2821779309559746E-2</c:v>
                </c:pt>
                <c:pt idx="1978">
                  <c:v>1.2820355564650103E-2</c:v>
                </c:pt>
                <c:pt idx="1979">
                  <c:v>1.2818007441827248E-2</c:v>
                </c:pt>
                <c:pt idx="1980">
                  <c:v>1.2817145186927302E-2</c:v>
                </c:pt>
                <c:pt idx="1981">
                  <c:v>1.2816142875773878E-2</c:v>
                </c:pt>
                <c:pt idx="1982">
                  <c:v>1.2814758265380402E-2</c:v>
                </c:pt>
                <c:pt idx="1983">
                  <c:v>1.2813383516577391E-2</c:v>
                </c:pt>
                <c:pt idx="1984">
                  <c:v>1.2812018660548978E-2</c:v>
                </c:pt>
                <c:pt idx="1985">
                  <c:v>1.2810663728480167E-2</c:v>
                </c:pt>
                <c:pt idx="1986">
                  <c:v>1.2809318751555091E-2</c:v>
                </c:pt>
                <c:pt idx="1987">
                  <c:v>1.2807983760958751E-2</c:v>
                </c:pt>
                <c:pt idx="1988">
                  <c:v>1.2806658787877014E-2</c:v>
                </c:pt>
                <c:pt idx="1989">
                  <c:v>1.2805343863493149E-2</c:v>
                </c:pt>
                <c:pt idx="1990">
                  <c:v>1.2804039018993456E-2</c:v>
                </c:pt>
                <c:pt idx="1991">
                  <c:v>1.2802744285561206E-2</c:v>
                </c:pt>
                <c:pt idx="1992">
                  <c:v>1.2801459694383559E-2</c:v>
                </c:pt>
                <c:pt idx="1993">
                  <c:v>1.280018527664422E-2</c:v>
                </c:pt>
                <c:pt idx="1994">
                  <c:v>1.2798921063529487E-2</c:v>
                </c:pt>
                <c:pt idx="1995">
                  <c:v>1.2797667086223926E-2</c:v>
                </c:pt>
                <c:pt idx="1996">
                  <c:v>1.2796423375913836E-2</c:v>
                </c:pt>
                <c:pt idx="1997">
                  <c:v>1.2795189963783784E-2</c:v>
                </c:pt>
                <c:pt idx="1998">
                  <c:v>1.2793966881020066E-2</c:v>
                </c:pt>
                <c:pt idx="1999">
                  <c:v>1.2792754158807254E-2</c:v>
                </c:pt>
                <c:pt idx="2000">
                  <c:v>1.2791551828332937E-2</c:v>
                </c:pt>
                <c:pt idx="2001">
                  <c:v>1.2790359920781253E-2</c:v>
                </c:pt>
                <c:pt idx="2002">
                  <c:v>1.2788595213136978E-2</c:v>
                </c:pt>
                <c:pt idx="2003">
                  <c:v>1.2787421373437503E-2</c:v>
                </c:pt>
                <c:pt idx="2004">
                  <c:v>1.2786258039806087E-2</c:v>
                </c:pt>
                <c:pt idx="2005">
                  <c:v>1.278510524342486E-2</c:v>
                </c:pt>
                <c:pt idx="2006">
                  <c:v>1.2784111606167282E-2</c:v>
                </c:pt>
                <c:pt idx="2007">
                  <c:v>1.2782980705742108E-2</c:v>
                </c:pt>
                <c:pt idx="2008">
                  <c:v>1.2782461374177857E-2</c:v>
                </c:pt>
                <c:pt idx="2009">
                  <c:v>1.2780750836289066E-2</c:v>
                </c:pt>
                <c:pt idx="2010">
                  <c:v>1.2779651929628015E-2</c:v>
                </c:pt>
                <c:pt idx="2011">
                  <c:v>1.2778411493603028E-2</c:v>
                </c:pt>
                <c:pt idx="2012">
                  <c:v>1.2777333331081114E-2</c:v>
                </c:pt>
                <c:pt idx="2013">
                  <c:v>1.277626595527172E-2</c:v>
                </c:pt>
                <c:pt idx="2014">
                  <c:v>1.2775209397355203E-2</c:v>
                </c:pt>
                <c:pt idx="2015">
                  <c:v>1.2774318924334817E-2</c:v>
                </c:pt>
                <c:pt idx="2016">
                  <c:v>1.2773284847167186E-2</c:v>
                </c:pt>
                <c:pt idx="2017">
                  <c:v>1.2772261684059981E-2</c:v>
                </c:pt>
                <c:pt idx="2018">
                  <c:v>1.2771249466197924E-2</c:v>
                </c:pt>
                <c:pt idx="2019">
                  <c:v>1.2769346969695927E-2</c:v>
                </c:pt>
                <c:pt idx="2020">
                  <c:v>1.2768836982431322E-2</c:v>
                </c:pt>
                <c:pt idx="2021">
                  <c:v>1.2767862527873397E-2</c:v>
                </c:pt>
                <c:pt idx="2022">
                  <c:v>1.2766899156664657E-2</c:v>
                </c:pt>
                <c:pt idx="2023">
                  <c:v>1.2765946899990265E-2</c:v>
                </c:pt>
                <c:pt idx="2024">
                  <c:v>1.2765005789035824E-2</c:v>
                </c:pt>
                <c:pt idx="2025">
                  <c:v>1.2764075854987815E-2</c:v>
                </c:pt>
                <c:pt idx="2026">
                  <c:v>1.2763157129030088E-2</c:v>
                </c:pt>
                <c:pt idx="2027">
                  <c:v>1.2762249642349122E-2</c:v>
                </c:pt>
                <c:pt idx="2028">
                  <c:v>1.2761684753836362E-2</c:v>
                </c:pt>
                <c:pt idx="2029">
                  <c:v>1.2760801413332575E-2</c:v>
                </c:pt>
                <c:pt idx="2030">
                  <c:v>1.2759929410924468E-2</c:v>
                </c:pt>
                <c:pt idx="2031">
                  <c:v>1.2759068777798832E-2</c:v>
                </c:pt>
                <c:pt idx="2032">
                  <c:v>1.2758050677155732E-2</c:v>
                </c:pt>
                <c:pt idx="2033">
                  <c:v>1.2757212078469721E-2</c:v>
                </c:pt>
                <c:pt idx="2034">
                  <c:v>1.2756150724021895E-2</c:v>
                </c:pt>
                <c:pt idx="2035">
                  <c:v>1.2755569292928459E-2</c:v>
                </c:pt>
                <c:pt idx="2036">
                  <c:v>1.2754765168449979E-2</c:v>
                </c:pt>
                <c:pt idx="2037">
                  <c:v>1.2754145480571542E-2</c:v>
                </c:pt>
                <c:pt idx="2038">
                  <c:v>1.2753365305718559E-2</c:v>
                </c:pt>
                <c:pt idx="2039">
                  <c:v>1.27525967496602E-2</c:v>
                </c:pt>
                <c:pt idx="2040">
                  <c:v>1.2751839843587165E-2</c:v>
                </c:pt>
                <c:pt idx="2041">
                  <c:v>1.2750918476514505E-2</c:v>
                </c:pt>
                <c:pt idx="2042">
                  <c:v>1.275018414253902E-2</c:v>
                </c:pt>
                <c:pt idx="2043">
                  <c:v>1.274946154947473E-2</c:v>
                </c:pt>
                <c:pt idx="2044">
                  <c:v>1.2748750728511546E-2</c:v>
                </c:pt>
                <c:pt idx="2045">
                  <c:v>1.2748410682458671E-2</c:v>
                </c:pt>
                <c:pt idx="2046">
                  <c:v>1.2747544803482721E-2</c:v>
                </c:pt>
                <c:pt idx="2047">
                  <c:v>1.2746870320630977E-2</c:v>
                </c:pt>
                <c:pt idx="2048">
                  <c:v>1.2746207737287567E-2</c:v>
                </c:pt>
                <c:pt idx="2049">
                  <c:v>1.2745557084644935E-2</c:v>
                </c:pt>
                <c:pt idx="2050">
                  <c:v>1.274491839389204E-2</c:v>
                </c:pt>
                <c:pt idx="2051">
                  <c:v>1.2744291696221759E-2</c:v>
                </c:pt>
                <c:pt idx="2052">
                  <c:v>1.2743677022826099E-2</c:v>
                </c:pt>
                <c:pt idx="2053">
                  <c:v>1.2743074404896628E-2</c:v>
                </c:pt>
                <c:pt idx="2054">
                  <c:v>1.2742109905134927E-2</c:v>
                </c:pt>
                <c:pt idx="2055">
                  <c:v>1.2741529780197828E-2</c:v>
                </c:pt>
                <c:pt idx="2056">
                  <c:v>1.2740961798988948E-2</c:v>
                </c:pt>
                <c:pt idx="2057">
                  <c:v>1.2740405992698286E-2</c:v>
                </c:pt>
                <c:pt idx="2058">
                  <c:v>1.2740052771987774E-2</c:v>
                </c:pt>
                <c:pt idx="2059">
                  <c:v>1.2739522275363659E-2</c:v>
                </c:pt>
                <c:pt idx="2060">
                  <c:v>1.273900404989238E-2</c:v>
                </c:pt>
                <c:pt idx="2061">
                  <c:v>1.2738498126766036E-2</c:v>
                </c:pt>
                <c:pt idx="2062">
                  <c:v>1.2738004537176726E-2</c:v>
                </c:pt>
                <c:pt idx="2063">
                  <c:v>1.2737328574937664E-2</c:v>
                </c:pt>
                <c:pt idx="2064">
                  <c:v>1.2736858866426897E-2</c:v>
                </c:pt>
                <c:pt idx="2065">
                  <c:v>1.273640158236573E-2</c:v>
                </c:pt>
                <c:pt idx="2066">
                  <c:v>1.2735956753946356E-2</c:v>
                </c:pt>
                <c:pt idx="2067">
                  <c:v>1.2735722684048855E-2</c:v>
                </c:pt>
                <c:pt idx="2068">
                  <c:v>1.2735303750739391E-2</c:v>
                </c:pt>
                <c:pt idx="2069">
                  <c:v>1.2734897369321695E-2</c:v>
                </c:pt>
                <c:pt idx="2070">
                  <c:v>1.2734503570988735E-2</c:v>
                </c:pt>
                <c:pt idx="2071">
                  <c:v>1.273386698636891E-2</c:v>
                </c:pt>
                <c:pt idx="2072">
                  <c:v>1.2733499355510408E-2</c:v>
                </c:pt>
                <c:pt idx="2073">
                  <c:v>1.2733144403100964E-2</c:v>
                </c:pt>
                <c:pt idx="2074">
                  <c:v>1.2732802160336287E-2</c:v>
                </c:pt>
                <c:pt idx="2075">
                  <c:v>1.2732472658408567E-2</c:v>
                </c:pt>
                <c:pt idx="2076">
                  <c:v>1.2732155928513946E-2</c:v>
                </c:pt>
                <c:pt idx="2077">
                  <c:v>1.2731852001846816E-2</c:v>
                </c:pt>
                <c:pt idx="2078">
                  <c:v>1.2731560909600686E-2</c:v>
                </c:pt>
                <c:pt idx="2079">
                  <c:v>1.2731282682972135E-2</c:v>
                </c:pt>
                <c:pt idx="2080">
                  <c:v>1.273143781791654E-2</c:v>
                </c:pt>
                <c:pt idx="2081">
                  <c:v>1.2731187267270223E-2</c:v>
                </c:pt>
                <c:pt idx="2082">
                  <c:v>1.2730949681198103E-2</c:v>
                </c:pt>
                <c:pt idx="2083">
                  <c:v>1.2730725090899135E-2</c:v>
                </c:pt>
                <c:pt idx="2084">
                  <c:v>1.2730299529387337E-2</c:v>
                </c:pt>
                <c:pt idx="2085">
                  <c:v>1.2730045506751842E-2</c:v>
                </c:pt>
                <c:pt idx="2086">
                  <c:v>1.2729862896587911E-2</c:v>
                </c:pt>
                <c:pt idx="2087">
                  <c:v>1.2729693413214565E-2</c:v>
                </c:pt>
                <c:pt idx="2088">
                  <c:v>1.2729537087831326E-2</c:v>
                </c:pt>
                <c:pt idx="2089">
                  <c:v>1.2730051176089323E-2</c:v>
                </c:pt>
                <c:pt idx="2090">
                  <c:v>1.2729924113217271E-2</c:v>
                </c:pt>
                <c:pt idx="2091">
                  <c:v>1.2729810310019008E-2</c:v>
                </c:pt>
                <c:pt idx="2092">
                  <c:v>1.2729709797697962E-2</c:v>
                </c:pt>
                <c:pt idx="2093">
                  <c:v>1.2728953922724303E-2</c:v>
                </c:pt>
                <c:pt idx="2094">
                  <c:v>1.2728877200461661E-2</c:v>
                </c:pt>
                <c:pt idx="2095">
                  <c:v>1.2728813854584046E-2</c:v>
                </c:pt>
                <c:pt idx="2096">
                  <c:v>1.2729441281251464E-2</c:v>
                </c:pt>
                <c:pt idx="2097">
                  <c:v>1.2729407691367472E-2</c:v>
                </c:pt>
                <c:pt idx="2098">
                  <c:v>1.2729387579583406E-2</c:v>
                </c:pt>
                <c:pt idx="2099">
                  <c:v>1.2729380977102692E-2</c:v>
                </c:pt>
                <c:pt idx="2100">
                  <c:v>1.2729387915132199E-2</c:v>
                </c:pt>
                <c:pt idx="2101">
                  <c:v>1.2728716430679037E-2</c:v>
                </c:pt>
                <c:pt idx="2102">
                  <c:v>1.2729442537539441E-2</c:v>
                </c:pt>
                <c:pt idx="2103">
                  <c:v>1.272949028432876E-2</c:v>
                </c:pt>
                <c:pt idx="2104">
                  <c:v>1.2729551696449739E-2</c:v>
                </c:pt>
                <c:pt idx="2105">
                  <c:v>1.272892296130115E-2</c:v>
                </c:pt>
                <c:pt idx="2106">
                  <c:v>1.272853810221105E-2</c:v>
                </c:pt>
                <c:pt idx="2107">
                  <c:v>1.2728635714177735E-2</c:v>
                </c:pt>
                <c:pt idx="2108">
                  <c:v>1.2728747102731365E-2</c:v>
                </c:pt>
                <c:pt idx="2109">
                  <c:v>1.2728872299071731E-2</c:v>
                </c:pt>
                <c:pt idx="2110">
                  <c:v>1.2729250641050155E-2</c:v>
                </c:pt>
                <c:pt idx="2111">
                  <c:v>1.2729404553549603E-2</c:v>
                </c:pt>
                <c:pt idx="2112">
                  <c:v>1.2729572370163394E-2</c:v>
                </c:pt>
                <c:pt idx="2113">
                  <c:v>1.2729754122095581E-2</c:v>
                </c:pt>
                <c:pt idx="2114">
                  <c:v>1.2729949840549771E-2</c:v>
                </c:pt>
                <c:pt idx="2115">
                  <c:v>1.2729915187995239E-2</c:v>
                </c:pt>
                <c:pt idx="2116">
                  <c:v>1.2730137912527095E-2</c:v>
                </c:pt>
                <c:pt idx="2117">
                  <c:v>1.2730374694472748E-2</c:v>
                </c:pt>
                <c:pt idx="2118">
                  <c:v>1.2730625565035965E-2</c:v>
                </c:pt>
                <c:pt idx="2119">
                  <c:v>1.2731139022846583E-2</c:v>
                </c:pt>
                <c:pt idx="2120">
                  <c:v>1.2731419195751239E-2</c:v>
                </c:pt>
                <c:pt idx="2121">
                  <c:v>1.2731713553618551E-2</c:v>
                </c:pt>
                <c:pt idx="2122">
                  <c:v>1.2732022127656081E-2</c:v>
                </c:pt>
                <c:pt idx="2123">
                  <c:v>1.2732092339311041E-2</c:v>
                </c:pt>
                <c:pt idx="2124">
                  <c:v>1.2732428396898546E-2</c:v>
                </c:pt>
                <c:pt idx="2125">
                  <c:v>1.2732778761546338E-2</c:v>
                </c:pt>
                <c:pt idx="2126">
                  <c:v>1.2733143464460835E-2</c:v>
                </c:pt>
                <c:pt idx="2127">
                  <c:v>1.2733522536849342E-2</c:v>
                </c:pt>
                <c:pt idx="2128">
                  <c:v>1.2733916009920042E-2</c:v>
                </c:pt>
                <c:pt idx="2129">
                  <c:v>1.2734323914881563E-2</c:v>
                </c:pt>
                <c:pt idx="2130">
                  <c:v>1.2734746282941647E-2</c:v>
                </c:pt>
                <c:pt idx="2131">
                  <c:v>1.2735183145310249E-2</c:v>
                </c:pt>
                <c:pt idx="2132">
                  <c:v>1.2736946066987977E-2</c:v>
                </c:pt>
                <c:pt idx="2133">
                  <c:v>1.2737417349774965E-2</c:v>
                </c:pt>
                <c:pt idx="2134">
                  <c:v>1.273790323422248E-2</c:v>
                </c:pt>
                <c:pt idx="2135">
                  <c:v>1.2738403751546841E-2</c:v>
                </c:pt>
                <c:pt idx="2136">
                  <c:v>1.2738118823028327E-2</c:v>
                </c:pt>
                <c:pt idx="2137">
                  <c:v>1.273864546302857E-2</c:v>
                </c:pt>
                <c:pt idx="2138">
                  <c:v>1.2739186821306557E-2</c:v>
                </c:pt>
                <c:pt idx="2139">
                  <c:v>1.2739742929077537E-2</c:v>
                </c:pt>
                <c:pt idx="2140">
                  <c:v>1.2740313817555013E-2</c:v>
                </c:pt>
                <c:pt idx="2141">
                  <c:v>1.2741715894062795E-2</c:v>
                </c:pt>
                <c:pt idx="2142">
                  <c:v>1.2742319715609966E-2</c:v>
                </c:pt>
                <c:pt idx="2143">
                  <c:v>1.2742938419777005E-2</c:v>
                </c:pt>
                <c:pt idx="2144">
                  <c:v>1.274357203778281E-2</c:v>
                </c:pt>
                <c:pt idx="2145">
                  <c:v>1.2743391063074833E-2</c:v>
                </c:pt>
                <c:pt idx="2146">
                  <c:v>1.2744051291317185E-2</c:v>
                </c:pt>
                <c:pt idx="2147">
                  <c:v>1.2744726518777141E-2</c:v>
                </c:pt>
                <c:pt idx="2148">
                  <c:v>1.274541677667301E-2</c:v>
                </c:pt>
                <c:pt idx="2149">
                  <c:v>1.2746964928109353E-2</c:v>
                </c:pt>
                <c:pt idx="2150">
                  <c:v>1.274768868478158E-2</c:v>
                </c:pt>
                <c:pt idx="2151">
                  <c:v>1.2748427573840765E-2</c:v>
                </c:pt>
                <c:pt idx="2152">
                  <c:v>1.2749181626509242E-2</c:v>
                </c:pt>
                <c:pt idx="2153">
                  <c:v>1.274995087400935E-2</c:v>
                </c:pt>
                <c:pt idx="2154">
                  <c:v>1.2750735347566003E-2</c:v>
                </c:pt>
                <c:pt idx="2155">
                  <c:v>1.2751535078401535E-2</c:v>
                </c:pt>
                <c:pt idx="2156">
                  <c:v>1.2752350097741293E-2</c:v>
                </c:pt>
                <c:pt idx="2157">
                  <c:v>1.2753180436809335E-2</c:v>
                </c:pt>
                <c:pt idx="2158">
                  <c:v>1.2752571324522755E-2</c:v>
                </c:pt>
                <c:pt idx="2159">
                  <c:v>1.2753426699763008E-2</c:v>
                </c:pt>
                <c:pt idx="2160">
                  <c:v>1.2754297474526683E-2</c:v>
                </c:pt>
                <c:pt idx="2161">
                  <c:v>1.2755183680033011E-2</c:v>
                </c:pt>
                <c:pt idx="2162">
                  <c:v>1.2756380648047582E-2</c:v>
                </c:pt>
                <c:pt idx="2163">
                  <c:v>1.2757298958622857E-2</c:v>
                </c:pt>
                <c:pt idx="2164">
                  <c:v>1.2758232796384701E-2</c:v>
                </c:pt>
                <c:pt idx="2165">
                  <c:v>1.2759182192556928E-2</c:v>
                </c:pt>
                <c:pt idx="2166">
                  <c:v>1.2760147178362916E-2</c:v>
                </c:pt>
                <c:pt idx="2167">
                  <c:v>1.2760826707062975E-2</c:v>
                </c:pt>
                <c:pt idx="2168">
                  <c:v>1.2761821801971107E-2</c:v>
                </c:pt>
                <c:pt idx="2169">
                  <c:v>1.2762832577399104E-2</c:v>
                </c:pt>
                <c:pt idx="2170">
                  <c:v>1.2763859064570168E-2</c:v>
                </c:pt>
                <c:pt idx="2171">
                  <c:v>1.2765207044748577E-2</c:v>
                </c:pt>
                <c:pt idx="2172">
                  <c:v>1.2766266224073045E-2</c:v>
                </c:pt>
                <c:pt idx="2173">
                  <c:v>1.2767341211607637E-2</c:v>
                </c:pt>
                <c:pt idx="2174">
                  <c:v>1.2768432038580123E-2</c:v>
                </c:pt>
                <c:pt idx="2175">
                  <c:v>1.2769538736215195E-2</c:v>
                </c:pt>
                <c:pt idx="2176">
                  <c:v>1.2770349682799569E-2</c:v>
                </c:pt>
                <c:pt idx="2177">
                  <c:v>1.2771487026479579E-2</c:v>
                </c:pt>
                <c:pt idx="2178">
                  <c:v>1.2772640331710343E-2</c:v>
                </c:pt>
                <c:pt idx="2179">
                  <c:v>1.2773809629719921E-2</c:v>
                </c:pt>
                <c:pt idx="2180">
                  <c:v>1.2774994951735489E-2</c:v>
                </c:pt>
                <c:pt idx="2181">
                  <c:v>1.2776196328986871E-2</c:v>
                </c:pt>
                <c:pt idx="2182">
                  <c:v>1.277741379270301E-2</c:v>
                </c:pt>
                <c:pt idx="2183">
                  <c:v>1.2778647374114174E-2</c:v>
                </c:pt>
                <c:pt idx="2184">
                  <c:v>1.2781504555737035E-2</c:v>
                </c:pt>
                <c:pt idx="2185">
                  <c:v>1.27827765261744E-2</c:v>
                </c:pt>
                <c:pt idx="2186">
                  <c:v>1.2784064722046523E-2</c:v>
                </c:pt>
                <c:pt idx="2187">
                  <c:v>1.2785369174591214E-2</c:v>
                </c:pt>
                <c:pt idx="2188">
                  <c:v>1.2785710475516965E-2</c:v>
                </c:pt>
                <c:pt idx="2189">
                  <c:v>1.2787043864522294E-2</c:v>
                </c:pt>
                <c:pt idx="2190">
                  <c:v>1.2788393595473999E-2</c:v>
                </c:pt>
                <c:pt idx="2191">
                  <c:v>1.2789759699606548E-2</c:v>
                </c:pt>
                <c:pt idx="2192">
                  <c:v>1.2791142208156593E-2</c:v>
                </c:pt>
                <c:pt idx="2193">
                  <c:v>1.2793539029388625E-2</c:v>
                </c:pt>
                <c:pt idx="2194">
                  <c:v>1.2794958153353204E-2</c:v>
                </c:pt>
                <c:pt idx="2195">
                  <c:v>1.2796393783914301E-2</c:v>
                </c:pt>
                <c:pt idx="2196">
                  <c:v>1.2797845952314453E-2</c:v>
                </c:pt>
                <c:pt idx="2197">
                  <c:v>1.2798301910496662E-2</c:v>
                </c:pt>
                <c:pt idx="2198">
                  <c:v>1.2799783501552841E-2</c:v>
                </c:pt>
                <c:pt idx="2199">
                  <c:v>1.2801281715697936E-2</c:v>
                </c:pt>
                <c:pt idx="2200">
                  <c:v>1.2802796584172531E-2</c:v>
                </c:pt>
                <c:pt idx="2201">
                  <c:v>1.2804328138218087E-2</c:v>
                </c:pt>
                <c:pt idx="2202">
                  <c:v>1.2806908006984126E-2</c:v>
                </c:pt>
                <c:pt idx="2203">
                  <c:v>1.2808476815094212E-2</c:v>
                </c:pt>
                <c:pt idx="2204">
                  <c:v>1.2810062411004266E-2</c:v>
                </c:pt>
                <c:pt idx="2205">
                  <c:v>1.2811664825960261E-2</c:v>
                </c:pt>
                <c:pt idx="2206">
                  <c:v>1.2813272714139849E-2</c:v>
                </c:pt>
                <c:pt idx="2207">
                  <c:v>1.2814833572703967E-2</c:v>
                </c:pt>
                <c:pt idx="2208">
                  <c:v>1.281633955666602E-2</c:v>
                </c:pt>
                <c:pt idx="2209">
                  <c:v>1.2817789171030479E-2</c:v>
                </c:pt>
                <c:pt idx="2210">
                  <c:v>1.2817615343378825E-2</c:v>
                </c:pt>
                <c:pt idx="2211">
                  <c:v>1.2818987307860295E-2</c:v>
                </c:pt>
                <c:pt idx="2212">
                  <c:v>1.2820297374229052E-2</c:v>
                </c:pt>
                <c:pt idx="2213">
                  <c:v>1.2821543995212289E-2</c:v>
                </c:pt>
                <c:pt idx="2214">
                  <c:v>1.2822725620379505E-2</c:v>
                </c:pt>
                <c:pt idx="2215">
                  <c:v>1.2824117720713249E-2</c:v>
                </c:pt>
                <c:pt idx="2216">
                  <c:v>1.2825157765642109E-2</c:v>
                </c:pt>
                <c:pt idx="2217">
                  <c:v>1.2826128395132299E-2</c:v>
                </c:pt>
                <c:pt idx="2218">
                  <c:v>1.2827028054366002E-2</c:v>
                </c:pt>
                <c:pt idx="2219">
                  <c:v>1.2827604322665422E-2</c:v>
                </c:pt>
                <c:pt idx="2220">
                  <c:v>1.2828363236915758E-2</c:v>
                </c:pt>
                <c:pt idx="2221">
                  <c:v>1.2829046213858827E-2</c:v>
                </c:pt>
                <c:pt idx="2222">
                  <c:v>1.2829651677792844E-2</c:v>
                </c:pt>
                <c:pt idx="2223">
                  <c:v>1.2830407158266431E-2</c:v>
                </c:pt>
                <c:pt idx="2224">
                  <c:v>1.2830848168946713E-2</c:v>
                </c:pt>
                <c:pt idx="2225">
                  <c:v>1.2831207237731089E-2</c:v>
                </c:pt>
                <c:pt idx="2226">
                  <c:v>1.2831482784688647E-2</c:v>
                </c:pt>
                <c:pt idx="2227">
                  <c:v>1.2831673226750768E-2</c:v>
                </c:pt>
                <c:pt idx="2228">
                  <c:v>1.2831568051236423E-2</c:v>
                </c:pt>
                <c:pt idx="2229">
                  <c:v>1.2831586539378268E-2</c:v>
                </c:pt>
                <c:pt idx="2230">
                  <c:v>1.2831514795316528E-2</c:v>
                </c:pt>
                <c:pt idx="2231">
                  <c:v>1.2831351214962403E-2</c:v>
                </c:pt>
                <c:pt idx="2232">
                  <c:v>1.2831094191080446E-2</c:v>
                </c:pt>
                <c:pt idx="2233">
                  <c:v>1.2830778023657155E-2</c:v>
                </c:pt>
                <c:pt idx="2234">
                  <c:v>1.283043805202664E-2</c:v>
                </c:pt>
                <c:pt idx="2235">
                  <c:v>1.2830074225605273E-2</c:v>
                </c:pt>
                <c:pt idx="2236">
                  <c:v>1.2830645453513378E-2</c:v>
                </c:pt>
                <c:pt idx="2237">
                  <c:v>1.2830225044218045E-2</c:v>
                </c:pt>
                <c:pt idx="2238">
                  <c:v>1.2829780606067247E-2</c:v>
                </c:pt>
                <c:pt idx="2239">
                  <c:v>1.2829312088473493E-2</c:v>
                </c:pt>
                <c:pt idx="2240">
                  <c:v>1.2828265570170765E-2</c:v>
                </c:pt>
                <c:pt idx="2241">
                  <c:v>1.2827754029891777E-2</c:v>
                </c:pt>
                <c:pt idx="2242">
                  <c:v>1.2827218271835715E-2</c:v>
                </c:pt>
                <c:pt idx="2243">
                  <c:v>1.282665824542446E-2</c:v>
                </c:pt>
                <c:pt idx="2244">
                  <c:v>1.2826073900082073E-2</c:v>
                </c:pt>
                <c:pt idx="2245">
                  <c:v>1.2825992481922129E-2</c:v>
                </c:pt>
                <c:pt idx="2246">
                  <c:v>1.2825353991902565E-2</c:v>
                </c:pt>
                <c:pt idx="2247">
                  <c:v>1.2824691017787387E-2</c:v>
                </c:pt>
                <c:pt idx="2248">
                  <c:v>1.2824003508998134E-2</c:v>
                </c:pt>
                <c:pt idx="2249">
                  <c:v>1.2822785619290372E-2</c:v>
                </c:pt>
                <c:pt idx="2250">
                  <c:v>1.2822054298308457E-2</c:v>
                </c:pt>
                <c:pt idx="2251">
                  <c:v>1.2821298304387004E-2</c:v>
                </c:pt>
                <c:pt idx="2252">
                  <c:v>1.2820517586957937E-2</c:v>
                </c:pt>
                <c:pt idx="2253">
                  <c:v>1.2819712095453621E-2</c:v>
                </c:pt>
                <c:pt idx="2254">
                  <c:v>1.2819360395913583E-2</c:v>
                </c:pt>
                <c:pt idx="2255">
                  <c:v>1.2818499728329071E-2</c:v>
                </c:pt>
                <c:pt idx="2256">
                  <c:v>1.2817614121488735E-2</c:v>
                </c:pt>
                <c:pt idx="2257">
                  <c:v>1.2816703524824858E-2</c:v>
                </c:pt>
                <c:pt idx="2258">
                  <c:v>1.2815767887768854E-2</c:v>
                </c:pt>
                <c:pt idx="2259">
                  <c:v>1.2814807159756868E-2</c:v>
                </c:pt>
                <c:pt idx="2260">
                  <c:v>1.2813821290222903E-2</c:v>
                </c:pt>
                <c:pt idx="2261">
                  <c:v>1.2812810228602671E-2</c:v>
                </c:pt>
                <c:pt idx="2262">
                  <c:v>1.2811194336270662E-2</c:v>
                </c:pt>
                <c:pt idx="2263">
                  <c:v>1.281014018347967E-2</c:v>
                </c:pt>
                <c:pt idx="2264">
                  <c:v>1.2809060704944539E-2</c:v>
                </c:pt>
                <c:pt idx="2265">
                  <c:v>1.2807955850110103E-2</c:v>
                </c:pt>
                <c:pt idx="2266">
                  <c:v>1.2806825568425594E-2</c:v>
                </c:pt>
                <c:pt idx="2267">
                  <c:v>1.2805805621055801E-2</c:v>
                </c:pt>
                <c:pt idx="2268">
                  <c:v>1.2804622451010364E-2</c:v>
                </c:pt>
                <c:pt idx="2269">
                  <c:v>1.2803940082075435E-2</c:v>
                </c:pt>
                <c:pt idx="2270">
                  <c:v>1.2802179311323741E-2</c:v>
                </c:pt>
                <c:pt idx="2271">
                  <c:v>1.2800790987979697E-2</c:v>
                </c:pt>
                <c:pt idx="2272">
                  <c:v>1.2799507083649592E-2</c:v>
                </c:pt>
                <c:pt idx="2273">
                  <c:v>1.2798197398632014E-2</c:v>
                </c:pt>
                <c:pt idx="2274">
                  <c:v>1.2796861882383654E-2</c:v>
                </c:pt>
                <c:pt idx="2275">
                  <c:v>1.279562110556867E-2</c:v>
                </c:pt>
                <c:pt idx="2276">
                  <c:v>1.2794231856076831E-2</c:v>
                </c:pt>
                <c:pt idx="2277">
                  <c:v>1.2792816619206187E-2</c:v>
                </c:pt>
                <c:pt idx="2278">
                  <c:v>1.2791375344414869E-2</c:v>
                </c:pt>
                <c:pt idx="2279">
                  <c:v>1.2789583584268247E-2</c:v>
                </c:pt>
                <c:pt idx="2280">
                  <c:v>1.2788088281662993E-2</c:v>
                </c:pt>
                <c:pt idx="2281">
                  <c:v>1.2786566786833965E-2</c:v>
                </c:pt>
                <c:pt idx="2282">
                  <c:v>1.278501904924796E-2</c:v>
                </c:pt>
                <c:pt idx="2283">
                  <c:v>1.278344501837177E-2</c:v>
                </c:pt>
                <c:pt idx="2284">
                  <c:v>1.2781844643674392E-2</c:v>
                </c:pt>
                <c:pt idx="2285">
                  <c:v>1.2780217874623936E-2</c:v>
                </c:pt>
                <c:pt idx="2286">
                  <c:v>1.2778564660692032E-2</c:v>
                </c:pt>
                <c:pt idx="2287">
                  <c:v>1.2776884951351182E-2</c:v>
                </c:pt>
                <c:pt idx="2288">
                  <c:v>1.2775463244169E-2</c:v>
                </c:pt>
                <c:pt idx="2289">
                  <c:v>1.2773724454780203E-2</c:v>
                </c:pt>
                <c:pt idx="2290">
                  <c:v>1.2771959004775638E-2</c:v>
                </c:pt>
                <c:pt idx="2291">
                  <c:v>1.2770166843628802E-2</c:v>
                </c:pt>
                <c:pt idx="2292">
                  <c:v>1.276834792081276E-2</c:v>
                </c:pt>
                <c:pt idx="2293">
                  <c:v>1.2766502185803172E-2</c:v>
                </c:pt>
                <c:pt idx="2294">
                  <c:v>1.2764629588078289E-2</c:v>
                </c:pt>
                <c:pt idx="2295">
                  <c:v>1.2761473228580516E-2</c:v>
                </c:pt>
                <c:pt idx="2296">
                  <c:v>1.276080360239348E-2</c:v>
                </c:pt>
                <c:pt idx="2297">
                  <c:v>1.2757928805820714E-2</c:v>
                </c:pt>
                <c:pt idx="2298">
                  <c:v>1.2755938659946529E-2</c:v>
                </c:pt>
                <c:pt idx="2299">
                  <c:v>1.2753921381665154E-2</c:v>
                </c:pt>
                <c:pt idx="2300">
                  <c:v>1.275187692046395E-2</c:v>
                </c:pt>
                <c:pt idx="2301">
                  <c:v>1.2749737334015288E-2</c:v>
                </c:pt>
                <c:pt idx="2302">
                  <c:v>1.2747640395766893E-2</c:v>
                </c:pt>
                <c:pt idx="2303">
                  <c:v>1.2745516127626266E-2</c:v>
                </c:pt>
                <c:pt idx="2304">
                  <c:v>1.2743364479085617E-2</c:v>
                </c:pt>
                <c:pt idx="2305">
                  <c:v>1.2741304610282578E-2</c:v>
                </c:pt>
                <c:pt idx="2306">
                  <c:v>1.27390364833369E-2</c:v>
                </c:pt>
                <c:pt idx="2307">
                  <c:v>1.2736800327427765E-2</c:v>
                </c:pt>
                <c:pt idx="2308">
                  <c:v>1.2734536584537668E-2</c:v>
                </c:pt>
                <c:pt idx="2309">
                  <c:v>1.273224520416657E-2</c:v>
                </c:pt>
                <c:pt idx="2310">
                  <c:v>1.2729926135814871E-2</c:v>
                </c:pt>
                <c:pt idx="2311">
                  <c:v>1.2727579328983395E-2</c:v>
                </c:pt>
                <c:pt idx="2312">
                  <c:v>1.2725204733176019E-2</c:v>
                </c:pt>
                <c:pt idx="2313">
                  <c:v>1.2722802297896608E-2</c:v>
                </c:pt>
                <c:pt idx="2314">
                  <c:v>1.2720289749703849E-2</c:v>
                </c:pt>
                <c:pt idx="2315">
                  <c:v>1.2717835682914945E-2</c:v>
                </c:pt>
                <c:pt idx="2316">
                  <c:v>1.2715353634325431E-2</c:v>
                </c:pt>
                <c:pt idx="2317">
                  <c:v>1.2712843553448655E-2</c:v>
                </c:pt>
                <c:pt idx="2318">
                  <c:v>1.2710305389796651E-2</c:v>
                </c:pt>
                <c:pt idx="2319">
                  <c:v>1.2707769762487595E-2</c:v>
                </c:pt>
                <c:pt idx="2320">
                  <c:v>1.2705144612232237E-2</c:v>
                </c:pt>
                <c:pt idx="2321">
                  <c:v>1.2702521897354872E-2</c:v>
                </c:pt>
                <c:pt idx="2322">
                  <c:v>1.2699870897771503E-2</c:v>
                </c:pt>
                <c:pt idx="2323">
                  <c:v>1.269719156300602E-2</c:v>
                </c:pt>
                <c:pt idx="2324">
                  <c:v>1.2694483842578803E-2</c:v>
                </c:pt>
                <c:pt idx="2325">
                  <c:v>1.2691747686014188E-2</c:v>
                </c:pt>
                <c:pt idx="2326">
                  <c:v>1.268898304283738E-2</c:v>
                </c:pt>
                <c:pt idx="2327">
                  <c:v>1.2686189862577107E-2</c:v>
                </c:pt>
                <c:pt idx="2328">
                  <c:v>1.2683368094759898E-2</c:v>
                </c:pt>
                <c:pt idx="2329">
                  <c:v>1.2680517688917552E-2</c:v>
                </c:pt>
                <c:pt idx="2330">
                  <c:v>1.2677638594580548E-2</c:v>
                </c:pt>
                <c:pt idx="2331">
                  <c:v>1.2674308208178888E-2</c:v>
                </c:pt>
                <c:pt idx="2332">
                  <c:v>1.2671369645856353E-2</c:v>
                </c:pt>
                <c:pt idx="2333">
                  <c:v>1.2668402241026651E-2</c:v>
                </c:pt>
                <c:pt idx="2334">
                  <c:v>1.2665405943228489E-2</c:v>
                </c:pt>
                <c:pt idx="2335">
                  <c:v>1.2662380702002783E-2</c:v>
                </c:pt>
                <c:pt idx="2336">
                  <c:v>1.2659326466892216E-2</c:v>
                </c:pt>
                <c:pt idx="2337">
                  <c:v>1.2656243187438142E-2</c:v>
                </c:pt>
                <c:pt idx="2338">
                  <c:v>1.2653130813187663E-2</c:v>
                </c:pt>
                <c:pt idx="2339">
                  <c:v>1.2649989293687434E-2</c:v>
                </c:pt>
                <c:pt idx="2340">
                  <c:v>1.2646773055413571E-2</c:v>
                </c:pt>
                <c:pt idx="2341">
                  <c:v>1.2643566436606132E-2</c:v>
                </c:pt>
                <c:pt idx="2342">
                  <c:v>1.2640330507395891E-2</c:v>
                </c:pt>
                <c:pt idx="2343">
                  <c:v>1.2637065217334509E-2</c:v>
                </c:pt>
                <c:pt idx="2344">
                  <c:v>1.2633794809175343E-2</c:v>
                </c:pt>
                <c:pt idx="2345">
                  <c:v>1.2629518345119899E-2</c:v>
                </c:pt>
                <c:pt idx="2346">
                  <c:v>1.2626158472474005E-2</c:v>
                </c:pt>
                <c:pt idx="2347">
                  <c:v>1.2622769027388748E-2</c:v>
                </c:pt>
                <c:pt idx="2348">
                  <c:v>1.2618790404068624E-2</c:v>
                </c:pt>
                <c:pt idx="2349">
                  <c:v>1.261579204099062E-2</c:v>
                </c:pt>
                <c:pt idx="2350">
                  <c:v>1.2612306787291644E-2</c:v>
                </c:pt>
                <c:pt idx="2351">
                  <c:v>1.2608791745578463E-2</c:v>
                </c:pt>
                <c:pt idx="2352">
                  <c:v>1.260537645003664E-2</c:v>
                </c:pt>
                <c:pt idx="2353">
                  <c:v>1.2601808511137557E-2</c:v>
                </c:pt>
                <c:pt idx="2354">
                  <c:v>1.2598210646755616E-2</c:v>
                </c:pt>
                <c:pt idx="2355">
                  <c:v>1.2594582806463835E-2</c:v>
                </c:pt>
                <c:pt idx="2356">
                  <c:v>1.2590767951620495E-2</c:v>
                </c:pt>
                <c:pt idx="2357">
                  <c:v>1.2587073122738934E-2</c:v>
                </c:pt>
                <c:pt idx="2358">
                  <c:v>1.2583348152833074E-2</c:v>
                </c:pt>
                <c:pt idx="2359">
                  <c:v>1.2579592991478733E-2</c:v>
                </c:pt>
                <c:pt idx="2360">
                  <c:v>1.2575807588256027E-2</c:v>
                </c:pt>
                <c:pt idx="2361">
                  <c:v>1.257218344684382E-2</c:v>
                </c:pt>
                <c:pt idx="2362">
                  <c:v>1.256814585452341E-2</c:v>
                </c:pt>
                <c:pt idx="2363">
                  <c:v>1.2564269423181897E-2</c:v>
                </c:pt>
                <c:pt idx="2364">
                  <c:v>1.2560362548303661E-2</c:v>
                </c:pt>
                <c:pt idx="2365">
                  <c:v>1.2556644635563942E-2</c:v>
                </c:pt>
                <c:pt idx="2366">
                  <c:v>1.2552833581719061E-2</c:v>
                </c:pt>
                <c:pt idx="2367">
                  <c:v>1.2548846777950175E-2</c:v>
                </c:pt>
                <c:pt idx="2368">
                  <c:v>1.2544829352107573E-2</c:v>
                </c:pt>
                <c:pt idx="2369">
                  <c:v>1.2540781253790023E-2</c:v>
                </c:pt>
                <c:pt idx="2370">
                  <c:v>1.2536618233670546E-2</c:v>
                </c:pt>
                <c:pt idx="2371">
                  <c:v>1.2532506280873386E-2</c:v>
                </c:pt>
                <c:pt idx="2372">
                  <c:v>1.2528363499785098E-2</c:v>
                </c:pt>
                <c:pt idx="2373">
                  <c:v>1.2524189840009949E-2</c:v>
                </c:pt>
                <c:pt idx="2374">
                  <c:v>1.2519985251153965E-2</c:v>
                </c:pt>
                <c:pt idx="2375">
                  <c:v>1.2515845719639811E-2</c:v>
                </c:pt>
                <c:pt idx="2376">
                  <c:v>1.251158150290098E-2</c:v>
                </c:pt>
                <c:pt idx="2377">
                  <c:v>1.2507286210537866E-2</c:v>
                </c:pt>
                <c:pt idx="2378">
                  <c:v>1.2502959792167345E-2</c:v>
                </c:pt>
                <c:pt idx="2379">
                  <c:v>1.2498496607050725E-2</c:v>
                </c:pt>
                <c:pt idx="2380">
                  <c:v>1.2494105385564074E-2</c:v>
                </c:pt>
                <c:pt idx="2381">
                  <c:v>1.2489682882298936E-2</c:v>
                </c:pt>
                <c:pt idx="2382">
                  <c:v>1.2482669911176431E-2</c:v>
                </c:pt>
                <c:pt idx="2383">
                  <c:v>1.2480216081850723E-2</c:v>
                </c:pt>
                <c:pt idx="2384">
                  <c:v>1.2476344814434919E-2</c:v>
                </c:pt>
                <c:pt idx="2385">
                  <c:v>1.2471799103380938E-2</c:v>
                </c:pt>
                <c:pt idx="2386">
                  <c:v>1.2467221863304912E-2</c:v>
                </c:pt>
                <c:pt idx="2387">
                  <c:v>1.2462613043840502E-2</c:v>
                </c:pt>
                <c:pt idx="2388">
                  <c:v>1.2457972594621362E-2</c:v>
                </c:pt>
                <c:pt idx="2389">
                  <c:v>1.2453300465284247E-2</c:v>
                </c:pt>
                <c:pt idx="2390">
                  <c:v>1.2448596605465023E-2</c:v>
                </c:pt>
                <c:pt idx="2391">
                  <c:v>1.2443860964806182E-2</c:v>
                </c:pt>
                <c:pt idx="2392">
                  <c:v>1.2438405354027755E-2</c:v>
                </c:pt>
                <c:pt idx="2393">
                  <c:v>1.243359369498279E-2</c:v>
                </c:pt>
                <c:pt idx="2394">
                  <c:v>1.2428750080868268E-2</c:v>
                </c:pt>
                <c:pt idx="2395">
                  <c:v>1.2423874461331346E-2</c:v>
                </c:pt>
                <c:pt idx="2396">
                  <c:v>1.2419410007884237E-2</c:v>
                </c:pt>
                <c:pt idx="2397">
                  <c:v>1.2414477666912737E-2</c:v>
                </c:pt>
                <c:pt idx="2398">
                  <c:v>1.2409513183370665E-2</c:v>
                </c:pt>
                <c:pt idx="2399">
                  <c:v>1.2404516506913155E-2</c:v>
                </c:pt>
                <c:pt idx="2400">
                  <c:v>1.2399487587199711E-2</c:v>
                </c:pt>
                <c:pt idx="2401">
                  <c:v>1.2393945810702594E-2</c:v>
                </c:pt>
                <c:pt idx="2402">
                  <c:v>1.2388844743485363E-2</c:v>
                </c:pt>
                <c:pt idx="2403">
                  <c:v>1.2383711268093064E-2</c:v>
                </c:pt>
                <c:pt idx="2404">
                  <c:v>1.2378545334190907E-2</c:v>
                </c:pt>
                <c:pt idx="2405">
                  <c:v>1.2373857577935937E-2</c:v>
                </c:pt>
                <c:pt idx="2406">
                  <c:v>1.2368634141607219E-2</c:v>
                </c:pt>
                <c:pt idx="2407">
                  <c:v>1.2363378109684955E-2</c:v>
                </c:pt>
                <c:pt idx="2408">
                  <c:v>1.2357556006877714E-2</c:v>
                </c:pt>
                <c:pt idx="2409">
                  <c:v>1.2352227025487359E-2</c:v>
                </c:pt>
                <c:pt idx="2410">
                  <c:v>1.2346865283627826E-2</c:v>
                </c:pt>
                <c:pt idx="2411">
                  <c:v>1.2341470730977222E-2</c:v>
                </c:pt>
                <c:pt idx="2412">
                  <c:v>1.2336043317220952E-2</c:v>
                </c:pt>
                <c:pt idx="2413">
                  <c:v>1.2331154592605819E-2</c:v>
                </c:pt>
                <c:pt idx="2414">
                  <c:v>1.2325089705131334E-2</c:v>
                </c:pt>
                <c:pt idx="2415">
                  <c:v>1.2319563406175252E-2</c:v>
                </c:pt>
                <c:pt idx="2416">
                  <c:v>1.2314004044866312E-2</c:v>
                </c:pt>
                <c:pt idx="2417">
                  <c:v>1.2309013962278658E-2</c:v>
                </c:pt>
                <c:pt idx="2418">
                  <c:v>1.2303801549570146E-2</c:v>
                </c:pt>
                <c:pt idx="2419">
                  <c:v>1.2298155607523445E-2</c:v>
                </c:pt>
                <c:pt idx="2420">
                  <c:v>1.229247642509613E-2</c:v>
                </c:pt>
                <c:pt idx="2421">
                  <c:v>1.2286763951990754E-2</c:v>
                </c:pt>
                <c:pt idx="2422">
                  <c:v>1.2280805167409568E-2</c:v>
                </c:pt>
                <c:pt idx="2423">
                  <c:v>1.2275023362891772E-2</c:v>
                </c:pt>
                <c:pt idx="2424">
                  <c:v>1.2269208112183985E-2</c:v>
                </c:pt>
                <c:pt idx="2425">
                  <c:v>1.2263359364998078E-2</c:v>
                </c:pt>
                <c:pt idx="2426">
                  <c:v>1.2257477071048562E-2</c:v>
                </c:pt>
                <c:pt idx="2427">
                  <c:v>1.2251787192788221E-2</c:v>
                </c:pt>
                <c:pt idx="2428">
                  <c:v>1.2245840276818609E-2</c:v>
                </c:pt>
                <c:pt idx="2429">
                  <c:v>1.2239859667878814E-2</c:v>
                </c:pt>
                <c:pt idx="2430">
                  <c:v>1.2233845315691707E-2</c:v>
                </c:pt>
                <c:pt idx="2431">
                  <c:v>1.2227560640022481E-2</c:v>
                </c:pt>
                <c:pt idx="2432">
                  <c:v>1.2221476009628663E-2</c:v>
                </c:pt>
                <c:pt idx="2433">
                  <c:v>1.2215357480538687E-2</c:v>
                </c:pt>
                <c:pt idx="2434">
                  <c:v>1.220920500248595E-2</c:v>
                </c:pt>
                <c:pt idx="2435">
                  <c:v>1.2203265646550072E-2</c:v>
                </c:pt>
                <c:pt idx="2436">
                  <c:v>1.2197047779212156E-2</c:v>
                </c:pt>
                <c:pt idx="2437">
                  <c:v>1.2190795816758117E-2</c:v>
                </c:pt>
                <c:pt idx="2438">
                  <c:v>1.2184509708931141E-2</c:v>
                </c:pt>
                <c:pt idx="2439">
                  <c:v>1.2178189405477503E-2</c:v>
                </c:pt>
                <c:pt idx="2440">
                  <c:v>1.2171834856141713E-2</c:v>
                </c:pt>
                <c:pt idx="2441">
                  <c:v>1.2165446010675346E-2</c:v>
                </c:pt>
                <c:pt idx="2442">
                  <c:v>1.2159022818829536E-2</c:v>
                </c:pt>
                <c:pt idx="2443">
                  <c:v>1.2152565230359836E-2</c:v>
                </c:pt>
                <c:pt idx="2444">
                  <c:v>1.2144714435298687E-2</c:v>
                </c:pt>
                <c:pt idx="2445">
                  <c:v>1.2138174392222128E-2</c:v>
                </c:pt>
                <c:pt idx="2446">
                  <c:v>1.213159977864255E-2</c:v>
                </c:pt>
                <c:pt idx="2447">
                  <c:v>1.2124990544326156E-2</c:v>
                </c:pt>
                <c:pt idx="2448">
                  <c:v>1.2119195203163341E-2</c:v>
                </c:pt>
                <c:pt idx="2449">
                  <c:v>1.2112524740125894E-2</c:v>
                </c:pt>
                <c:pt idx="2450">
                  <c:v>1.2105819519553454E-2</c:v>
                </c:pt>
                <c:pt idx="2451">
                  <c:v>1.2099079491222591E-2</c:v>
                </c:pt>
                <c:pt idx="2452">
                  <c:v>1.2092304604909433E-2</c:v>
                </c:pt>
                <c:pt idx="2453">
                  <c:v>1.2084605290178428E-2</c:v>
                </c:pt>
                <c:pt idx="2454">
                  <c:v>1.2077752304368635E-2</c:v>
                </c:pt>
                <c:pt idx="2455">
                  <c:v>1.2070864296043203E-2</c:v>
                </c:pt>
                <c:pt idx="2456">
                  <c:v>1.2063941214989823E-2</c:v>
                </c:pt>
                <c:pt idx="2457">
                  <c:v>1.2057905546003609E-2</c:v>
                </c:pt>
                <c:pt idx="2458">
                  <c:v>1.2050920457268865E-2</c:v>
                </c:pt>
                <c:pt idx="2459">
                  <c:v>1.2043900159065117E-2</c:v>
                </c:pt>
                <c:pt idx="2460">
                  <c:v>1.203684460119165E-2</c:v>
                </c:pt>
                <c:pt idx="2461">
                  <c:v>1.2028797961624789E-2</c:v>
                </c:pt>
                <c:pt idx="2462">
                  <c:v>1.2021663389929636E-2</c:v>
                </c:pt>
                <c:pt idx="2463">
                  <c:v>1.2014493394104616E-2</c:v>
                </c:pt>
                <c:pt idx="2464">
                  <c:v>1.2007287923961489E-2</c:v>
                </c:pt>
                <c:pt idx="2465">
                  <c:v>1.2000046929312445E-2</c:v>
                </c:pt>
                <c:pt idx="2466">
                  <c:v>1.1992543426028787E-2</c:v>
                </c:pt>
                <c:pt idx="2467">
                  <c:v>1.1984154148928684E-2</c:v>
                </c:pt>
                <c:pt idx="2468">
                  <c:v>1.1974849036856418E-2</c:v>
                </c:pt>
                <c:pt idx="2469">
                  <c:v>1.1964634440532803E-2</c:v>
                </c:pt>
                <c:pt idx="2470">
                  <c:v>1.1956945124661195E-2</c:v>
                </c:pt>
                <c:pt idx="2471">
                  <c:v>1.1945344271432382E-2</c:v>
                </c:pt>
                <c:pt idx="2472">
                  <c:v>1.1932830668563744E-2</c:v>
                </c:pt>
                <c:pt idx="2473">
                  <c:v>1.1919410861536799E-2</c:v>
                </c:pt>
                <c:pt idx="2474">
                  <c:v>1.1905091411859367E-2</c:v>
                </c:pt>
                <c:pt idx="2475">
                  <c:v>1.1888571136135079E-2</c:v>
                </c:pt>
                <c:pt idx="2476">
                  <c:v>1.1872395050469808E-2</c:v>
                </c:pt>
                <c:pt idx="2477">
                  <c:v>1.1855344628495829E-2</c:v>
                </c:pt>
                <c:pt idx="2478">
                  <c:v>1.1837426461560935E-2</c:v>
                </c:pt>
                <c:pt idx="2479">
                  <c:v>1.1820230294205555E-2</c:v>
                </c:pt>
                <c:pt idx="2480">
                  <c:v>1.1800651673722462E-2</c:v>
                </c:pt>
                <c:pt idx="2481">
                  <c:v>1.1780219787239534E-2</c:v>
                </c:pt>
                <c:pt idx="2482">
                  <c:v>1.175894132336512E-2</c:v>
                </c:pt>
                <c:pt idx="2483">
                  <c:v>1.1735051252772813E-2</c:v>
                </c:pt>
                <c:pt idx="2484">
                  <c:v>1.1712065916132887E-2</c:v>
                </c:pt>
                <c:pt idx="2485">
                  <c:v>1.1688259414228214E-2</c:v>
                </c:pt>
                <c:pt idx="2486">
                  <c:v>1.1663638463846354E-2</c:v>
                </c:pt>
                <c:pt idx="2487">
                  <c:v>1.163820979732353E-2</c:v>
                </c:pt>
                <c:pt idx="2488">
                  <c:v>1.1613868958383943E-2</c:v>
                </c:pt>
                <c:pt idx="2489">
                  <c:v>1.1586853053537099E-2</c:v>
                </c:pt>
                <c:pt idx="2490">
                  <c:v>1.155904464490151E-2</c:v>
                </c:pt>
                <c:pt idx="2491">
                  <c:v>1.1530450561840181E-2</c:v>
                </c:pt>
                <c:pt idx="2492">
                  <c:v>1.1501086935178142E-2</c:v>
                </c:pt>
                <c:pt idx="2493">
                  <c:v>1.1471525645810558E-2</c:v>
                </c:pt>
                <c:pt idx="2494">
                  <c:v>1.1442102120316251E-2</c:v>
                </c:pt>
                <c:pt idx="2495">
                  <c:v>1.1412816690764537E-2</c:v>
                </c:pt>
                <c:pt idx="2496">
                  <c:v>1.1376258282010476E-2</c:v>
                </c:pt>
                <c:pt idx="2497">
                  <c:v>1.134728652153894E-2</c:v>
                </c:pt>
                <c:pt idx="2498">
                  <c:v>1.1318453974877348E-2</c:v>
                </c:pt>
                <c:pt idx="2499">
                  <c:v>1.1289760974041404E-2</c:v>
                </c:pt>
                <c:pt idx="2500">
                  <c:v>1.1266655146181982E-2</c:v>
                </c:pt>
                <c:pt idx="2501">
                  <c:v>1.1238214503154884E-2</c:v>
                </c:pt>
                <c:pt idx="2502">
                  <c:v>1.1209914311121571E-2</c:v>
                </c:pt>
                <c:pt idx="2503">
                  <c:v>1.1181754902205009E-2</c:v>
                </c:pt>
                <c:pt idx="2504">
                  <c:v>1.1153736608537766E-2</c:v>
                </c:pt>
                <c:pt idx="2505">
                  <c:v>1.1120552025546869E-2</c:v>
                </c:pt>
                <c:pt idx="2506">
                  <c:v>1.1092845142805202E-2</c:v>
                </c:pt>
                <c:pt idx="2507">
                  <c:v>1.1065280462397744E-2</c:v>
                </c:pt>
                <c:pt idx="2508">
                  <c:v>1.1037858316437757E-2</c:v>
                </c:pt>
                <c:pt idx="2509">
                  <c:v>1.1015773494407443E-2</c:v>
                </c:pt>
                <c:pt idx="2510">
                  <c:v>1.0988608867675376E-2</c:v>
                </c:pt>
                <c:pt idx="2511">
                  <c:v>1.0961587681449121E-2</c:v>
                </c:pt>
                <c:pt idx="2512">
                  <c:v>1.0934710267957349E-2</c:v>
                </c:pt>
                <c:pt idx="2513">
                  <c:v>1.0907976959439651E-2</c:v>
                </c:pt>
                <c:pt idx="2514">
                  <c:v>1.0876337264065514E-2</c:v>
                </c:pt>
                <c:pt idx="2515">
                  <c:v>1.0849922159505044E-2</c:v>
                </c:pt>
                <c:pt idx="2516">
                  <c:v>1.0823652246769589E-2</c:v>
                </c:pt>
                <c:pt idx="2517">
                  <c:v>1.0797527858093172E-2</c:v>
                </c:pt>
                <c:pt idx="2518">
                  <c:v>1.0771549325723145E-2</c:v>
                </c:pt>
                <c:pt idx="2519">
                  <c:v>1.0745716981921465E-2</c:v>
                </c:pt>
                <c:pt idx="2520">
                  <c:v>1.0720031158966851E-2</c:v>
                </c:pt>
                <c:pt idx="2521">
                  <c:v>1.0694492189150492E-2</c:v>
                </c:pt>
                <c:pt idx="2522">
                  <c:v>1.0677132199591462E-2</c:v>
                </c:pt>
                <c:pt idx="2523">
                  <c:v>1.065183842210835E-2</c:v>
                </c:pt>
                <c:pt idx="2524">
                  <c:v>1.0626692345454044E-2</c:v>
                </c:pt>
                <c:pt idx="2525">
                  <c:v>1.0601694302084816E-2</c:v>
                </c:pt>
                <c:pt idx="2526">
                  <c:v>1.0576844624471509E-2</c:v>
                </c:pt>
                <c:pt idx="2527">
                  <c:v>1.0550585232128193E-2</c:v>
                </c:pt>
                <c:pt idx="2528">
                  <c:v>1.0526043328550692E-2</c:v>
                </c:pt>
                <c:pt idx="2529">
                  <c:v>1.0501650818002129E-2</c:v>
                </c:pt>
                <c:pt idx="2530">
                  <c:v>1.0477408033002447E-2</c:v>
                </c:pt>
                <c:pt idx="2531">
                  <c:v>1.0454833360364214E-2</c:v>
                </c:pt>
                <c:pt idx="2532">
                  <c:v>1.0430880860096364E-2</c:v>
                </c:pt>
                <c:pt idx="2533">
                  <c:v>1.0407079053348495E-2</c:v>
                </c:pt>
                <c:pt idx="2534">
                  <c:v>1.0383428272726156E-2</c:v>
                </c:pt>
                <c:pt idx="2535">
                  <c:v>1.0358451630566335E-2</c:v>
                </c:pt>
                <c:pt idx="2536">
                  <c:v>1.0335114182713441E-2</c:v>
                </c:pt>
                <c:pt idx="2537">
                  <c:v>1.0311928788530423E-2</c:v>
                </c:pt>
                <c:pt idx="2538">
                  <c:v>1.0288895780683044E-2</c:v>
                </c:pt>
                <c:pt idx="2539">
                  <c:v>1.02627593654189E-2</c:v>
                </c:pt>
                <c:pt idx="2540">
                  <c:v>1.0241478042972567E-2</c:v>
                </c:pt>
                <c:pt idx="2541">
                  <c:v>1.021891569480511E-2</c:v>
                </c:pt>
                <c:pt idx="2542">
                  <c:v>1.0196507081837253E-2</c:v>
                </c:pt>
                <c:pt idx="2543">
                  <c:v>1.0174252536852517E-2</c:v>
                </c:pt>
                <c:pt idx="2544">
                  <c:v>1.015215239265342E-2</c:v>
                </c:pt>
                <c:pt idx="2545">
                  <c:v>1.013020698206544E-2</c:v>
                </c:pt>
                <c:pt idx="2546">
                  <c:v>1.0108416637933047E-2</c:v>
                </c:pt>
                <c:pt idx="2547">
                  <c:v>1.0086781693122352E-2</c:v>
                </c:pt>
                <c:pt idx="2548">
                  <c:v>1.0059949581984305E-2</c:v>
                </c:pt>
                <c:pt idx="2549">
                  <c:v>1.0038669134398159E-2</c:v>
                </c:pt>
                <c:pt idx="2550">
                  <c:v>1.0017545202379654E-2</c:v>
                </c:pt>
                <c:pt idx="2551">
                  <c:v>9.9965781188171027E-3</c:v>
                </c:pt>
                <c:pt idx="2552">
                  <c:v>9.979652748916051E-3</c:v>
                </c:pt>
                <c:pt idx="2553">
                  <c:v>9.9551158287297693E-3</c:v>
                </c:pt>
                <c:pt idx="2554">
                  <c:v>9.9346212880982738E-3</c:v>
                </c:pt>
                <c:pt idx="2555">
                  <c:v>9.9052465979281232E-3</c:v>
                </c:pt>
                <c:pt idx="2556">
                  <c:v>9.8941070805743155E-3</c:v>
                </c:pt>
                <c:pt idx="2557">
                  <c:v>9.874088079720322E-3</c:v>
                </c:pt>
                <c:pt idx="2558">
                  <c:v>9.8542282582054427E-3</c:v>
                </c:pt>
                <c:pt idx="2559">
                  <c:v>9.8345279491107006E-3</c:v>
                </c:pt>
                <c:pt idx="2560">
                  <c:v>9.8149874855417481E-3</c:v>
                </c:pt>
                <c:pt idx="2561">
                  <c:v>9.7956072006336169E-3</c:v>
                </c:pt>
                <c:pt idx="2562">
                  <c:v>9.776387427542511E-3</c:v>
                </c:pt>
                <c:pt idx="2563">
                  <c:v>9.7573284994540224E-3</c:v>
                </c:pt>
                <c:pt idx="2564">
                  <c:v>9.7384307495787942E-3</c:v>
                </c:pt>
                <c:pt idx="2565">
                  <c:v>9.7196945111538337E-3</c:v>
                </c:pt>
                <c:pt idx="2566">
                  <c:v>9.7011201174450976E-3</c:v>
                </c:pt>
                <c:pt idx="2567">
                  <c:v>9.6827079017431702E-3</c:v>
                </c:pt>
                <c:pt idx="2568">
                  <c:v>9.664458197368879E-3</c:v>
                </c:pt>
                <c:pt idx="2569">
                  <c:v>9.6463713376685502E-3</c:v>
                </c:pt>
                <c:pt idx="2570">
                  <c:v>9.6284476560191852E-3</c:v>
                </c:pt>
                <c:pt idx="2571">
                  <c:v>9.6106874858228452E-3</c:v>
                </c:pt>
                <c:pt idx="2572">
                  <c:v>9.5930911605140012E-3</c:v>
                </c:pt>
                <c:pt idx="2573">
                  <c:v>9.5756590135526159E-3</c:v>
                </c:pt>
                <c:pt idx="2574">
                  <c:v>9.5625960503971548E-3</c:v>
                </c:pt>
                <c:pt idx="2575">
                  <c:v>9.5454475252549388E-3</c:v>
                </c:pt>
                <c:pt idx="2576">
                  <c:v>9.5284640630219179E-3</c:v>
                </c:pt>
                <c:pt idx="2577">
                  <c:v>9.5116459973273535E-3</c:v>
                </c:pt>
                <c:pt idx="2578">
                  <c:v>9.4939867720399071E-3</c:v>
                </c:pt>
                <c:pt idx="2579">
                  <c:v>9.4775120457081859E-3</c:v>
                </c:pt>
                <c:pt idx="2580">
                  <c:v>9.4572796000636297E-3</c:v>
                </c:pt>
                <c:pt idx="2581">
                  <c:v>9.4450622064643896E-3</c:v>
                </c:pt>
                <c:pt idx="2582">
                  <c:v>9.4290877610579259E-3</c:v>
                </c:pt>
                <c:pt idx="2583">
                  <c:v>9.4142296174906954E-3</c:v>
                </c:pt>
                <c:pt idx="2584">
                  <c:v>9.3985786717141889E-3</c:v>
                </c:pt>
                <c:pt idx="2585">
                  <c:v>9.383095792601031E-3</c:v>
                </c:pt>
                <c:pt idx="2586">
                  <c:v>9.3677813140578253E-3</c:v>
                </c:pt>
                <c:pt idx="2587">
                  <c:v>9.3517336291492319E-3</c:v>
                </c:pt>
                <c:pt idx="2588">
                  <c:v>9.3367687590614982E-3</c:v>
                </c:pt>
                <c:pt idx="2589">
                  <c:v>9.32197332031349E-3</c:v>
                </c:pt>
                <c:pt idx="2590">
                  <c:v>9.3073476469320831E-3</c:v>
                </c:pt>
                <c:pt idx="2591">
                  <c:v>9.289300683038626E-3</c:v>
                </c:pt>
                <c:pt idx="2592">
                  <c:v>9.2725369858263282E-3</c:v>
                </c:pt>
                <c:pt idx="2593">
                  <c:v>9.2584959014682632E-3</c:v>
                </c:pt>
                <c:pt idx="2594">
                  <c:v>9.2446260621446164E-3</c:v>
                </c:pt>
                <c:pt idx="2595">
                  <c:v>9.2309278020662848E-3</c:v>
                </c:pt>
                <c:pt idx="2596">
                  <c:v>9.217401455481505E-3</c:v>
                </c:pt>
                <c:pt idx="2597">
                  <c:v>9.2040473566718881E-3</c:v>
                </c:pt>
                <c:pt idx="2598">
                  <c:v>9.1908658399559428E-3</c:v>
                </c:pt>
                <c:pt idx="2599">
                  <c:v>9.1778572396877516E-3</c:v>
                </c:pt>
                <c:pt idx="2600">
                  <c:v>9.1635433425543821E-3</c:v>
                </c:pt>
                <c:pt idx="2601">
                  <c:v>9.1509059717615159E-3</c:v>
                </c:pt>
                <c:pt idx="2602">
                  <c:v>9.1384425781808522E-3</c:v>
                </c:pt>
                <c:pt idx="2603">
                  <c:v>9.1261534963017824E-3</c:v>
                </c:pt>
                <c:pt idx="2604">
                  <c:v>9.1147287922059769E-3</c:v>
                </c:pt>
                <c:pt idx="2605">
                  <c:v>9.1027770242437765E-3</c:v>
                </c:pt>
                <c:pt idx="2606">
                  <c:v>9.0876680763568689E-3</c:v>
                </c:pt>
                <c:pt idx="2607">
                  <c:v>9.0793996829866691E-3</c:v>
                </c:pt>
                <c:pt idx="2608">
                  <c:v>9.0679747790247643E-3</c:v>
                </c:pt>
                <c:pt idx="2609">
                  <c:v>9.0560982868261586E-3</c:v>
                </c:pt>
                <c:pt idx="2610">
                  <c:v>9.0450387557078592E-3</c:v>
                </c:pt>
                <c:pt idx="2611">
                  <c:v>9.0341562135760715E-3</c:v>
                </c:pt>
                <c:pt idx="2612">
                  <c:v>9.0234509952686025E-3</c:v>
                </c:pt>
                <c:pt idx="2613">
                  <c:v>9.0135013160232043E-3</c:v>
                </c:pt>
                <c:pt idx="2614">
                  <c:v>9.0031391786914092E-3</c:v>
                </c:pt>
                <c:pt idx="2615">
                  <c:v>8.9929553412717179E-3</c:v>
                </c:pt>
                <c:pt idx="2616">
                  <c:v>8.9829501387717788E-3</c:v>
                </c:pt>
                <c:pt idx="2617">
                  <c:v>8.9720702654067837E-3</c:v>
                </c:pt>
                <c:pt idx="2618">
                  <c:v>8.962962241849429E-3</c:v>
                </c:pt>
                <c:pt idx="2619">
                  <c:v>8.9535076692420067E-3</c:v>
                </c:pt>
                <c:pt idx="2620">
                  <c:v>8.9442331006527962E-3</c:v>
                </c:pt>
                <c:pt idx="2621">
                  <c:v>8.9351388713001731E-3</c:v>
                </c:pt>
                <c:pt idx="2622">
                  <c:v>8.9262253164390046E-3</c:v>
                </c:pt>
                <c:pt idx="2623">
                  <c:v>8.9174927713732491E-3</c:v>
                </c:pt>
                <c:pt idx="2624">
                  <c:v>8.9089415714477017E-3</c:v>
                </c:pt>
                <c:pt idx="2625">
                  <c:v>8.9005720520519069E-3</c:v>
                </c:pt>
                <c:pt idx="2626">
                  <c:v>8.8932102143949275E-3</c:v>
                </c:pt>
                <c:pt idx="2627">
                  <c:v>8.8851791776191052E-3</c:v>
                </c:pt>
                <c:pt idx="2628">
                  <c:v>8.8773307705247717E-3</c:v>
                </c:pt>
                <c:pt idx="2629">
                  <c:v>8.869665328683057E-3</c:v>
                </c:pt>
                <c:pt idx="2630">
                  <c:v>8.8636416635487145E-3</c:v>
                </c:pt>
                <c:pt idx="2631">
                  <c:v>8.854884683265566E-3</c:v>
                </c:pt>
                <c:pt idx="2632">
                  <c:v>8.8477701510591249E-3</c:v>
                </c:pt>
                <c:pt idx="2633">
                  <c:v>8.8408399268439693E-3</c:v>
                </c:pt>
                <c:pt idx="2634">
                  <c:v>8.83409434642006E-3</c:v>
                </c:pt>
                <c:pt idx="2635">
                  <c:v>8.8275337456347903E-3</c:v>
                </c:pt>
                <c:pt idx="2636">
                  <c:v>8.82115846038211E-3</c:v>
                </c:pt>
                <c:pt idx="2637">
                  <c:v>8.8149688266042827E-3</c:v>
                </c:pt>
                <c:pt idx="2638">
                  <c:v>8.8089651802905657E-3</c:v>
                </c:pt>
                <c:pt idx="2639">
                  <c:v>8.8031478574776521E-3</c:v>
                </c:pt>
                <c:pt idx="2640">
                  <c:v>8.7975171942531859E-3</c:v>
                </c:pt>
                <c:pt idx="2641">
                  <c:v>8.7920735267500421E-3</c:v>
                </c:pt>
                <c:pt idx="2642">
                  <c:v>8.786817191152492E-3</c:v>
                </c:pt>
                <c:pt idx="2643">
                  <c:v>8.7812286897221391E-3</c:v>
                </c:pt>
                <c:pt idx="2644">
                  <c:v>8.7763614827686427E-3</c:v>
                </c:pt>
                <c:pt idx="2645">
                  <c:v>8.7716826359461753E-3</c:v>
                </c:pt>
                <c:pt idx="2646">
                  <c:v>8.7671924856375927E-3</c:v>
                </c:pt>
                <c:pt idx="2647">
                  <c:v>8.762891368282278E-3</c:v>
                </c:pt>
                <c:pt idx="2648">
                  <c:v>8.7587796203651043E-3</c:v>
                </c:pt>
                <c:pt idx="2649">
                  <c:v>8.7548575784243826E-3</c:v>
                </c:pt>
                <c:pt idx="2650">
                  <c:v>8.7511255790487727E-3</c:v>
                </c:pt>
                <c:pt idx="2651">
                  <c:v>8.7475839588790419E-3</c:v>
                </c:pt>
                <c:pt idx="2652">
                  <c:v>8.74403589878491E-3</c:v>
                </c:pt>
                <c:pt idx="2653">
                  <c:v>8.7409171182932215E-3</c:v>
                </c:pt>
                <c:pt idx="2654">
                  <c:v>8.7379898134277573E-3</c:v>
                </c:pt>
                <c:pt idx="2655">
                  <c:v>8.7352543210620897E-3</c:v>
                </c:pt>
                <c:pt idx="2656">
                  <c:v>8.7320251708007113E-3</c:v>
                </c:pt>
                <c:pt idx="2657">
                  <c:v>8.7297155557690253E-3</c:v>
                </c:pt>
                <c:pt idx="2658">
                  <c:v>8.7275988317248952E-3</c:v>
                </c:pt>
                <c:pt idx="2659">
                  <c:v>8.7256753357660994E-3</c:v>
                </c:pt>
                <c:pt idx="2660">
                  <c:v>8.7238192367738495E-3</c:v>
                </c:pt>
                <c:pt idx="2661">
                  <c:v>8.7226049306299638E-3</c:v>
                </c:pt>
                <c:pt idx="2662">
                  <c:v>8.7213050322715487E-3</c:v>
                </c:pt>
                <c:pt idx="2663">
                  <c:v>8.7201997973838513E-3</c:v>
                </c:pt>
                <c:pt idx="2664">
                  <c:v>8.718968079592682E-3</c:v>
                </c:pt>
                <c:pt idx="2665">
                  <c:v>8.7182110343355986E-3</c:v>
                </c:pt>
                <c:pt idx="2666">
                  <c:v>8.7176495784212701E-3</c:v>
                </c:pt>
                <c:pt idx="2667">
                  <c:v>8.717284049399138E-3</c:v>
                </c:pt>
                <c:pt idx="2668">
                  <c:v>8.7176053864001703E-3</c:v>
                </c:pt>
                <c:pt idx="2669">
                  <c:v>8.7176752199885441E-3</c:v>
                </c:pt>
                <c:pt idx="2670">
                  <c:v>8.7179420801470307E-3</c:v>
                </c:pt>
                <c:pt idx="2671">
                  <c:v>8.7184063046970156E-3</c:v>
                </c:pt>
                <c:pt idx="2672">
                  <c:v>8.7190682315221955E-3</c:v>
                </c:pt>
                <c:pt idx="2673">
                  <c:v>8.7192242501698929E-3</c:v>
                </c:pt>
                <c:pt idx="2674">
                  <c:v>8.7209865438342051E-3</c:v>
                </c:pt>
                <c:pt idx="2675">
                  <c:v>8.7222436053935662E-3</c:v>
                </c:pt>
                <c:pt idx="2676">
                  <c:v>8.7236997213684594E-3</c:v>
                </c:pt>
                <c:pt idx="2677">
                  <c:v>8.7244790411997401E-3</c:v>
                </c:pt>
                <c:pt idx="2678">
                  <c:v>8.7259872883672773E-3</c:v>
                </c:pt>
                <c:pt idx="2679">
                  <c:v>8.7279847835558724E-3</c:v>
                </c:pt>
                <c:pt idx="2680">
                  <c:v>8.7301825701556167E-3</c:v>
                </c:pt>
                <c:pt idx="2681">
                  <c:v>8.7325809865419907E-3</c:v>
                </c:pt>
                <c:pt idx="2682">
                  <c:v>8.7355420555963355E-3</c:v>
                </c:pt>
                <c:pt idx="2683">
                  <c:v>8.738357312018637E-3</c:v>
                </c:pt>
                <c:pt idx="2684">
                  <c:v>8.7429516692812907E-3</c:v>
                </c:pt>
                <c:pt idx="2685">
                  <c:v>8.7445931866811794E-3</c:v>
                </c:pt>
                <c:pt idx="2686">
                  <c:v>8.7480144822764238E-3</c:v>
                </c:pt>
                <c:pt idx="2687">
                  <c:v>8.751203667344264E-3</c:v>
                </c:pt>
                <c:pt idx="2688">
                  <c:v>8.7550159720495898E-3</c:v>
                </c:pt>
                <c:pt idx="2689">
                  <c:v>8.7590316158240155E-3</c:v>
                </c:pt>
                <c:pt idx="2690">
                  <c:v>8.7632509376179453E-3</c:v>
                </c:pt>
                <c:pt idx="2691">
                  <c:v>8.7681680957980637E-3</c:v>
                </c:pt>
                <c:pt idx="2692">
                  <c:v>8.7728106183991694E-3</c:v>
                </c:pt>
                <c:pt idx="2693">
                  <c:v>8.7776578655361769E-3</c:v>
                </c:pt>
                <c:pt idx="2694">
                  <c:v>8.7856894112693547E-3</c:v>
                </c:pt>
                <c:pt idx="2695">
                  <c:v>8.7881803408928309E-3</c:v>
                </c:pt>
                <c:pt idx="2696">
                  <c:v>8.7928630962323655E-3</c:v>
                </c:pt>
                <c:pt idx="2697">
                  <c:v>8.7985176602845237E-3</c:v>
                </c:pt>
                <c:pt idx="2698">
                  <c:v>8.8043786163368755E-3</c:v>
                </c:pt>
                <c:pt idx="2699">
                  <c:v>8.8104463039406656E-3</c:v>
                </c:pt>
                <c:pt idx="2700">
                  <c:v>8.8167210627156552E-3</c:v>
                </c:pt>
                <c:pt idx="2701">
                  <c:v>8.8232032323505589E-3</c:v>
                </c:pt>
                <c:pt idx="2702">
                  <c:v>8.829893152602613E-3</c:v>
                </c:pt>
                <c:pt idx="2703">
                  <c:v>8.8367911633001998E-3</c:v>
                </c:pt>
                <c:pt idx="2704">
                  <c:v>8.8466618746837929E-3</c:v>
                </c:pt>
                <c:pt idx="2705">
                  <c:v>8.8540379445109767E-3</c:v>
                </c:pt>
                <c:pt idx="2706">
                  <c:v>8.861623243039192E-3</c:v>
                </c:pt>
                <c:pt idx="2707">
                  <c:v>8.8694181104857547E-3</c:v>
                </c:pt>
                <c:pt idx="2708">
                  <c:v>8.8751643586733302E-3</c:v>
                </c:pt>
                <c:pt idx="2709">
                  <c:v>8.8833333808590251E-3</c:v>
                </c:pt>
                <c:pt idx="2710">
                  <c:v>8.8917129039554101E-3</c:v>
                </c:pt>
                <c:pt idx="2711">
                  <c:v>8.9003032683848231E-3</c:v>
                </c:pt>
                <c:pt idx="2712">
                  <c:v>8.9091048146508443E-3</c:v>
                </c:pt>
                <c:pt idx="2713">
                  <c:v>8.9206073238149684E-3</c:v>
                </c:pt>
                <c:pt idx="2714">
                  <c:v>8.92987870593249E-3</c:v>
                </c:pt>
                <c:pt idx="2715">
                  <c:v>8.9393623813606837E-3</c:v>
                </c:pt>
                <c:pt idx="2716">
                  <c:v>8.9490586909881566E-3</c:v>
                </c:pt>
                <c:pt idx="2717">
                  <c:v>8.9562921961376697E-3</c:v>
                </c:pt>
                <c:pt idx="2718">
                  <c:v>8.9663679880403468E-3</c:v>
                </c:pt>
                <c:pt idx="2719">
                  <c:v>8.9766573473542121E-3</c:v>
                </c:pt>
                <c:pt idx="2720">
                  <c:v>8.9871606151769052E-3</c:v>
                </c:pt>
                <c:pt idx="2721">
                  <c:v>9.0007416885463602E-3</c:v>
                </c:pt>
                <c:pt idx="2722">
                  <c:v>9.0117209663115837E-3</c:v>
                </c:pt>
                <c:pt idx="2723">
                  <c:v>9.0229152666507478E-3</c:v>
                </c:pt>
                <c:pt idx="2724">
                  <c:v>9.0343249310704584E-3</c:v>
                </c:pt>
                <c:pt idx="2725">
                  <c:v>9.0459503011611295E-3</c:v>
                </c:pt>
                <c:pt idx="2726">
                  <c:v>9.057748847619668E-3</c:v>
                </c:pt>
                <c:pt idx="2727">
                  <c:v>9.0695216332026245E-3</c:v>
                </c:pt>
                <c:pt idx="2728">
                  <c:v>9.0812362083972451E-3</c:v>
                </c:pt>
                <c:pt idx="2729">
                  <c:v>9.0928839502633155E-3</c:v>
                </c:pt>
                <c:pt idx="2730">
                  <c:v>9.0997649225399557E-3</c:v>
                </c:pt>
                <c:pt idx="2731">
                  <c:v>9.1113560533593214E-3</c:v>
                </c:pt>
                <c:pt idx="2732">
                  <c:v>9.1228523067600573E-3</c:v>
                </c:pt>
                <c:pt idx="2733">
                  <c:v>9.1342447632065567E-3</c:v>
                </c:pt>
                <c:pt idx="2734">
                  <c:v>9.1463872873061552E-3</c:v>
                </c:pt>
                <c:pt idx="2735">
                  <c:v>9.157526300241926E-3</c:v>
                </c:pt>
                <c:pt idx="2736">
                  <c:v>9.1685352872008987E-3</c:v>
                </c:pt>
                <c:pt idx="2737">
                  <c:v>9.1794053165632321E-3</c:v>
                </c:pt>
                <c:pt idx="2738">
                  <c:v>9.1901274415792135E-3</c:v>
                </c:pt>
                <c:pt idx="2739">
                  <c:v>9.1999183530948395E-3</c:v>
                </c:pt>
                <c:pt idx="2740">
                  <c:v>9.210333204897031E-3</c:v>
                </c:pt>
                <c:pt idx="2741">
                  <c:v>9.2205723554891778E-3</c:v>
                </c:pt>
                <c:pt idx="2742">
                  <c:v>9.2306267484299365E-3</c:v>
                </c:pt>
                <c:pt idx="2743">
                  <c:v>9.2412053068857813E-3</c:v>
                </c:pt>
                <c:pt idx="2744">
                  <c:v>9.2508512775809418E-3</c:v>
                </c:pt>
                <c:pt idx="2745">
                  <c:v>9.2602862935832683E-3</c:v>
                </c:pt>
                <c:pt idx="2746">
                  <c:v>9.2695012873513158E-3</c:v>
                </c:pt>
                <c:pt idx="2747">
                  <c:v>9.2784871762814046E-3</c:v>
                </c:pt>
                <c:pt idx="2748">
                  <c:v>9.2865641232553163E-3</c:v>
                </c:pt>
                <c:pt idx="2749">
                  <c:v>9.2950703583696091E-3</c:v>
                </c:pt>
                <c:pt idx="2750">
                  <c:v>9.3033188386167261E-3</c:v>
                </c:pt>
                <c:pt idx="2751">
                  <c:v>9.3113003712820153E-3</c:v>
                </c:pt>
                <c:pt idx="2752">
                  <c:v>9.3190057485601271E-3</c:v>
                </c:pt>
                <c:pt idx="2753">
                  <c:v>9.326561323877788E-3</c:v>
                </c:pt>
                <c:pt idx="2754">
                  <c:v>9.3340995624357995E-3</c:v>
                </c:pt>
                <c:pt idx="2755">
                  <c:v>9.3416204127756506E-3</c:v>
                </c:pt>
                <c:pt idx="2756">
                  <c:v>9.3523784189495432E-3</c:v>
                </c:pt>
                <c:pt idx="2757">
                  <c:v>9.3598589687583812E-3</c:v>
                </c:pt>
                <c:pt idx="2758">
                  <c:v>9.3673219560948835E-3</c:v>
                </c:pt>
                <c:pt idx="2759">
                  <c:v>9.3747673294909718E-3</c:v>
                </c:pt>
                <c:pt idx="2760">
                  <c:v>9.3802555193135025E-3</c:v>
                </c:pt>
                <c:pt idx="2761">
                  <c:v>9.387668781186723E-3</c:v>
                </c:pt>
                <c:pt idx="2762">
                  <c:v>9.3950642866690512E-3</c:v>
                </c:pt>
                <c:pt idx="2763">
                  <c:v>9.4024419842934585E-3</c:v>
                </c:pt>
                <c:pt idx="2764">
                  <c:v>9.4098018225990329E-3</c:v>
                </c:pt>
                <c:pt idx="2765">
                  <c:v>9.419066794739318E-3</c:v>
                </c:pt>
                <c:pt idx="2766">
                  <c:v>9.4263874293621167E-3</c:v>
                </c:pt>
                <c:pt idx="2767">
                  <c:v>9.433690038274099E-3</c:v>
                </c:pt>
                <c:pt idx="2768">
                  <c:v>9.4409745700024614E-3</c:v>
                </c:pt>
                <c:pt idx="2769">
                  <c:v>9.4463313230696584E-3</c:v>
                </c:pt>
                <c:pt idx="2770">
                  <c:v>9.4535829246979071E-3</c:v>
                </c:pt>
                <c:pt idx="2771">
                  <c:v>9.4608163067503616E-3</c:v>
                </c:pt>
                <c:pt idx="2772">
                  <c:v>9.4680314177613065E-3</c:v>
                </c:pt>
                <c:pt idx="2773">
                  <c:v>9.4752282062645875E-3</c:v>
                </c:pt>
                <c:pt idx="2774">
                  <c:v>9.4842992570330943E-3</c:v>
                </c:pt>
                <c:pt idx="2775">
                  <c:v>9.4914558072276972E-3</c:v>
                </c:pt>
                <c:pt idx="2776">
                  <c:v>9.4985938684506582E-3</c:v>
                </c:pt>
                <c:pt idx="2777">
                  <c:v>9.5057133892261607E-3</c:v>
                </c:pt>
                <c:pt idx="2778">
                  <c:v>9.5128143180805425E-3</c:v>
                </c:pt>
                <c:pt idx="2779">
                  <c:v>9.5198966035388508E-3</c:v>
                </c:pt>
                <c:pt idx="2780">
                  <c:v>9.5269601941239835E-3</c:v>
                </c:pt>
                <c:pt idx="2781">
                  <c:v>9.5340050383631338E-3</c:v>
                </c:pt>
                <c:pt idx="2782">
                  <c:v>9.5379225963389356E-3</c:v>
                </c:pt>
                <c:pt idx="2783">
                  <c:v>9.5449356841541648E-3</c:v>
                </c:pt>
                <c:pt idx="2784">
                  <c:v>9.5519298913971495E-3</c:v>
                </c:pt>
                <c:pt idx="2785">
                  <c:v>9.5589051666062942E-3</c:v>
                </c:pt>
                <c:pt idx="2786">
                  <c:v>9.5658614583142582E-3</c:v>
                </c:pt>
                <c:pt idx="2787">
                  <c:v>9.5734146896930463E-3</c:v>
                </c:pt>
                <c:pt idx="2788">
                  <c:v>9.5803316624410249E-3</c:v>
                </c:pt>
                <c:pt idx="2789">
                  <c:v>9.5872294932447116E-3</c:v>
                </c:pt>
                <c:pt idx="2790">
                  <c:v>9.5941081306353832E-3</c:v>
                </c:pt>
                <c:pt idx="2791">
                  <c:v>9.6003563631115747E-3</c:v>
                </c:pt>
                <c:pt idx="2792">
                  <c:v>9.6071976730681269E-3</c:v>
                </c:pt>
                <c:pt idx="2793">
                  <c:v>9.6140196392720013E-3</c:v>
                </c:pt>
                <c:pt idx="2794">
                  <c:v>9.6208222102576249E-3</c:v>
                </c:pt>
                <c:pt idx="2795">
                  <c:v>9.6282116150388855E-3</c:v>
                </c:pt>
                <c:pt idx="2796">
                  <c:v>9.6349740111347278E-3</c:v>
                </c:pt>
                <c:pt idx="2797">
                  <c:v>9.6417168535439871E-3</c:v>
                </c:pt>
                <c:pt idx="2798">
                  <c:v>9.6484400907975061E-3</c:v>
                </c:pt>
                <c:pt idx="2799">
                  <c:v>9.6551436714265634E-3</c:v>
                </c:pt>
                <c:pt idx="2800">
                  <c:v>9.6612274545178709E-3</c:v>
                </c:pt>
                <c:pt idx="2801">
                  <c:v>9.6678928179366411E-3</c:v>
                </c:pt>
                <c:pt idx="2802">
                  <c:v>9.6745383744103759E-3</c:v>
                </c:pt>
                <c:pt idx="2803">
                  <c:v>9.6811640724721801E-3</c:v>
                </c:pt>
                <c:pt idx="2804">
                  <c:v>9.6877698606564807E-3</c:v>
                </c:pt>
                <c:pt idx="2805">
                  <c:v>9.6943556874950557E-3</c:v>
                </c:pt>
                <c:pt idx="2806">
                  <c:v>9.7009215015227742E-3</c:v>
                </c:pt>
                <c:pt idx="2807">
                  <c:v>9.7074672512727396E-3</c:v>
                </c:pt>
                <c:pt idx="2808">
                  <c:v>9.7169416171851986E-3</c:v>
                </c:pt>
                <c:pt idx="2809">
                  <c:v>9.7234406639612105E-3</c:v>
                </c:pt>
                <c:pt idx="2810">
                  <c:v>9.7299194715337912E-3</c:v>
                </c:pt>
                <c:pt idx="2811">
                  <c:v>9.7363779884223987E-3</c:v>
                </c:pt>
                <c:pt idx="2812">
                  <c:v>9.7410627484316743E-3</c:v>
                </c:pt>
                <c:pt idx="2813">
                  <c:v>9.7474844320580619E-3</c:v>
                </c:pt>
                <c:pt idx="2814">
                  <c:v>9.7538856829085391E-3</c:v>
                </c:pt>
                <c:pt idx="2815">
                  <c:v>9.7602664495112772E-3</c:v>
                </c:pt>
                <c:pt idx="2816">
                  <c:v>9.7666266803948781E-3</c:v>
                </c:pt>
                <c:pt idx="2817">
                  <c:v>9.77470010255173E-3</c:v>
                </c:pt>
                <c:pt idx="2818">
                  <c:v>9.7810151432305009E-3</c:v>
                </c:pt>
                <c:pt idx="2819">
                  <c:v>9.7873094813908622E-3</c:v>
                </c:pt>
                <c:pt idx="2820">
                  <c:v>9.7935830655509846E-3</c:v>
                </c:pt>
                <c:pt idx="2821">
                  <c:v>9.7981179974911837E-3</c:v>
                </c:pt>
                <c:pt idx="2822">
                  <c:v>9.8043539331418815E-3</c:v>
                </c:pt>
                <c:pt idx="2823">
                  <c:v>9.8105689727675579E-3</c:v>
                </c:pt>
                <c:pt idx="2824">
                  <c:v>9.8167630648972586E-3</c:v>
                </c:pt>
                <c:pt idx="2825">
                  <c:v>9.8229361580573996E-3</c:v>
                </c:pt>
                <c:pt idx="2826">
                  <c:v>9.8307858536798264E-3</c:v>
                </c:pt>
                <c:pt idx="2827">
                  <c:v>9.8369127184201096E-3</c:v>
                </c:pt>
                <c:pt idx="2828">
                  <c:v>9.8430184173252874E-3</c:v>
                </c:pt>
                <c:pt idx="2829">
                  <c:v>9.8491028989156782E-3</c:v>
                </c:pt>
                <c:pt idx="2830">
                  <c:v>9.8551661117120305E-3</c:v>
                </c:pt>
                <c:pt idx="2831">
                  <c:v>9.8612080042363836E-3</c:v>
                </c:pt>
                <c:pt idx="2832">
                  <c:v>9.8672285250077669E-3</c:v>
                </c:pt>
                <c:pt idx="2833">
                  <c:v>9.8732276225482196E-3</c:v>
                </c:pt>
                <c:pt idx="2834">
                  <c:v>9.876430136966912E-3</c:v>
                </c:pt>
                <c:pt idx="2835">
                  <c:v>9.8823931913173211E-3</c:v>
                </c:pt>
                <c:pt idx="2836">
                  <c:v>9.8883346888464316E-3</c:v>
                </c:pt>
                <c:pt idx="2837">
                  <c:v>9.8942545780886688E-3</c:v>
                </c:pt>
                <c:pt idx="2838">
                  <c:v>9.9001528075758106E-3</c:v>
                </c:pt>
                <c:pt idx="2839">
                  <c:v>9.9065775987059977E-3</c:v>
                </c:pt>
                <c:pt idx="2840">
                  <c:v>9.9124309427106542E-3</c:v>
                </c:pt>
                <c:pt idx="2841">
                  <c:v>9.918262468383553E-3</c:v>
                </c:pt>
                <c:pt idx="2842">
                  <c:v>9.9240721242542206E-3</c:v>
                </c:pt>
                <c:pt idx="2843">
                  <c:v>9.9293172573971505E-3</c:v>
                </c:pt>
                <c:pt idx="2844">
                  <c:v>9.9350844475758274E-3</c:v>
                </c:pt>
                <c:pt idx="2845">
                  <c:v>9.9408296177386397E-3</c:v>
                </c:pt>
                <c:pt idx="2846">
                  <c:v>9.9465527164217804E-3</c:v>
                </c:pt>
                <c:pt idx="2847">
                  <c:v>9.9527905551991865E-3</c:v>
                </c:pt>
                <c:pt idx="2848">
                  <c:v>9.9584679114313561E-3</c:v>
                </c:pt>
                <c:pt idx="2849">
                  <c:v>9.9641230375859674E-3</c:v>
                </c:pt>
                <c:pt idx="2850">
                  <c:v>9.9697558821973745E-3</c:v>
                </c:pt>
                <c:pt idx="2851">
                  <c:v>9.9761660693516423E-3</c:v>
                </c:pt>
                <c:pt idx="2852">
                  <c:v>9.9812216081398807E-3</c:v>
                </c:pt>
                <c:pt idx="2853">
                  <c:v>9.9867855567058461E-3</c:v>
                </c:pt>
                <c:pt idx="2854">
                  <c:v>9.9923270147196305E-3</c:v>
                </c:pt>
                <c:pt idx="2855">
                  <c:v>9.9978459307209586E-3</c:v>
                </c:pt>
                <c:pt idx="2856">
                  <c:v>1.0003342253243818E-2</c:v>
                </c:pt>
                <c:pt idx="2857">
                  <c:v>1.0008815930825286E-2</c:v>
                </c:pt>
                <c:pt idx="2858">
                  <c:v>1.0014266912001557E-2</c:v>
                </c:pt>
                <c:pt idx="2859">
                  <c:v>1.001969514531059E-2</c:v>
                </c:pt>
                <c:pt idx="2860">
                  <c:v>1.0027169911788793E-2</c:v>
                </c:pt>
                <c:pt idx="2861">
                  <c:v>1.0032546490420615E-2</c:v>
                </c:pt>
                <c:pt idx="2862">
                  <c:v>1.0037900149862436E-2</c:v>
                </c:pt>
                <c:pt idx="2863">
                  <c:v>1.0043230838643637E-2</c:v>
                </c:pt>
                <c:pt idx="2864">
                  <c:v>1.0047004799689986E-2</c:v>
                </c:pt>
                <c:pt idx="2865">
                  <c:v>1.0053823098335694E-2</c:v>
                </c:pt>
                <c:pt idx="2866">
                  <c:v>1.0061066209138107E-2</c:v>
                </c:pt>
                <c:pt idx="2867">
                  <c:v>1.0064322857725847E-2</c:v>
                </c:pt>
                <c:pt idx="2868">
                  <c:v>1.0069537921131397E-2</c:v>
                </c:pt>
                <c:pt idx="2869">
                  <c:v>1.0074729705049202E-2</c:v>
                </c:pt>
                <c:pt idx="2870">
                  <c:v>1.0079898158009951E-2</c:v>
                </c:pt>
                <c:pt idx="2871">
                  <c:v>1.0085043228543894E-2</c:v>
                </c:pt>
                <c:pt idx="2872">
                  <c:v>1.0090164865181717E-2</c:v>
                </c:pt>
                <c:pt idx="2873">
                  <c:v>1.0095263016453238E-2</c:v>
                </c:pt>
                <c:pt idx="2874">
                  <c:v>1.010033763089044E-2</c:v>
                </c:pt>
                <c:pt idx="2875">
                  <c:v>1.010538865702444E-2</c:v>
                </c:pt>
                <c:pt idx="2876">
                  <c:v>1.0110416043388514E-2</c:v>
                </c:pt>
                <c:pt idx="2877">
                  <c:v>1.0115419738512483E-2</c:v>
                </c:pt>
                <c:pt idx="2878">
                  <c:v>1.0120399690930489E-2</c:v>
                </c:pt>
                <c:pt idx="2879">
                  <c:v>1.0125355849174079E-2</c:v>
                </c:pt>
                <c:pt idx="2880">
                  <c:v>1.0130288161777398E-2</c:v>
                </c:pt>
                <c:pt idx="2881">
                  <c:v>1.0135196577274153E-2</c:v>
                </c:pt>
                <c:pt idx="2882">
                  <c:v>1.0140081044196756E-2</c:v>
                </c:pt>
                <c:pt idx="2883">
                  <c:v>1.014494151108151E-2</c:v>
                </c:pt>
                <c:pt idx="2884">
                  <c:v>1.0149777926461261E-2</c:v>
                </c:pt>
                <c:pt idx="2885">
                  <c:v>1.0154590238871445E-2</c:v>
                </c:pt>
                <c:pt idx="2886">
                  <c:v>1.0157947850810848E-2</c:v>
                </c:pt>
                <c:pt idx="2887">
                  <c:v>1.0162716639517186E-2</c:v>
                </c:pt>
                <c:pt idx="2888">
                  <c:v>1.0167461183749405E-2</c:v>
                </c:pt>
                <c:pt idx="2889">
                  <c:v>1.0172181432051081E-2</c:v>
                </c:pt>
                <c:pt idx="2890">
                  <c:v>1.0178288455135612E-2</c:v>
                </c:pt>
                <c:pt idx="2891">
                  <c:v>1.0183423518274023E-2</c:v>
                </c:pt>
                <c:pt idx="2892">
                  <c:v>1.018759721962393E-2</c:v>
                </c:pt>
                <c:pt idx="2893">
                  <c:v>1.0192214855586612E-2</c:v>
                </c:pt>
                <c:pt idx="2894">
                  <c:v>1.0196807925413356E-2</c:v>
                </c:pt>
                <c:pt idx="2895">
                  <c:v>1.0199989825831741E-2</c:v>
                </c:pt>
                <c:pt idx="2896">
                  <c:v>1.0204538561881546E-2</c:v>
                </c:pt>
                <c:pt idx="2897">
                  <c:v>1.0209062590366563E-2</c:v>
                </c:pt>
                <c:pt idx="2898">
                  <c:v>1.0213561859832571E-2</c:v>
                </c:pt>
                <c:pt idx="2899">
                  <c:v>1.0218036318829294E-2</c:v>
                </c:pt>
                <c:pt idx="2900">
                  <c:v>1.0223847573729655E-2</c:v>
                </c:pt>
                <c:pt idx="2901">
                  <c:v>1.0228267239721542E-2</c:v>
                </c:pt>
                <c:pt idx="2902">
                  <c:v>1.0232661927904202E-2</c:v>
                </c:pt>
                <c:pt idx="2903">
                  <c:v>1.0237552222844325E-2</c:v>
                </c:pt>
                <c:pt idx="2904">
                  <c:v>1.0241891098667789E-2</c:v>
                </c:pt>
                <c:pt idx="2905">
                  <c:v>1.0246204833270718E-2</c:v>
                </c:pt>
                <c:pt idx="2906">
                  <c:v>1.0250493375202842E-2</c:v>
                </c:pt>
                <c:pt idx="2907">
                  <c:v>1.0254756673017399E-2</c:v>
                </c:pt>
                <c:pt idx="2908">
                  <c:v>1.0258994675267193E-2</c:v>
                </c:pt>
                <c:pt idx="2909">
                  <c:v>1.0263207330504585E-2</c:v>
                </c:pt>
                <c:pt idx="2910">
                  <c:v>1.0267394587283696E-2</c:v>
                </c:pt>
                <c:pt idx="2911">
                  <c:v>1.0271556394159964E-2</c:v>
                </c:pt>
                <c:pt idx="2912">
                  <c:v>1.0276558437300055E-2</c:v>
                </c:pt>
                <c:pt idx="2913">
                  <c:v>1.0280665737398784E-2</c:v>
                </c:pt>
                <c:pt idx="2914">
                  <c:v>1.0284747424544449E-2</c:v>
                </c:pt>
                <c:pt idx="2915">
                  <c:v>1.0288803447288641E-2</c:v>
                </c:pt>
                <c:pt idx="2916">
                  <c:v>1.0292407896223299E-2</c:v>
                </c:pt>
                <c:pt idx="2917">
                  <c:v>1.0297554093093471E-2</c:v>
                </c:pt>
                <c:pt idx="2918">
                  <c:v>1.0300394649015535E-2</c:v>
                </c:pt>
                <c:pt idx="2919">
                  <c:v>1.0304349252405644E-2</c:v>
                </c:pt>
                <c:pt idx="2920">
                  <c:v>1.0308277938533976E-2</c:v>
                </c:pt>
                <c:pt idx="2921">
                  <c:v>1.0313152906474977E-2</c:v>
                </c:pt>
                <c:pt idx="2922">
                  <c:v>1.0317024115923197E-2</c:v>
                </c:pt>
                <c:pt idx="2923">
                  <c:v>1.0320869242058084E-2</c:v>
                </c:pt>
                <c:pt idx="2924">
                  <c:v>1.0324688233436435E-2</c:v>
                </c:pt>
                <c:pt idx="2925">
                  <c:v>1.0328071288419862E-2</c:v>
                </c:pt>
                <c:pt idx="2926">
                  <c:v>1.0331839639956687E-2</c:v>
                </c:pt>
                <c:pt idx="2927">
                  <c:v>1.0335581706801059E-2</c:v>
                </c:pt>
                <c:pt idx="2928">
                  <c:v>1.0339297437514338E-2</c:v>
                </c:pt>
                <c:pt idx="2929">
                  <c:v>1.034379179162502E-2</c:v>
                </c:pt>
                <c:pt idx="2930">
                  <c:v>1.0347050471121505E-2</c:v>
                </c:pt>
                <c:pt idx="2931">
                  <c:v>1.035068507886845E-2</c:v>
                </c:pt>
                <c:pt idx="2932">
                  <c:v>1.0354293140341956E-2</c:v>
                </c:pt>
                <c:pt idx="2933">
                  <c:v>1.0357874604107078E-2</c:v>
                </c:pt>
                <c:pt idx="2934">
                  <c:v>1.0361429418725398E-2</c:v>
                </c:pt>
                <c:pt idx="2935">
                  <c:v>1.036495753276284E-2</c:v>
                </c:pt>
                <c:pt idx="2936">
                  <c:v>1.0368458894786201E-2</c:v>
                </c:pt>
                <c:pt idx="2937">
                  <c:v>1.037193345336097E-2</c:v>
                </c:pt>
                <c:pt idx="2938">
                  <c:v>1.0374222004565527E-2</c:v>
                </c:pt>
                <c:pt idx="2939">
                  <c:v>1.0377648324210771E-2</c:v>
                </c:pt>
                <c:pt idx="2940">
                  <c:v>1.0381047699360319E-2</c:v>
                </c:pt>
                <c:pt idx="2941">
                  <c:v>1.0384420078587904E-2</c:v>
                </c:pt>
                <c:pt idx="2942">
                  <c:v>1.0388144575698888E-2</c:v>
                </c:pt>
                <c:pt idx="2943">
                  <c:v>1.039146095083779E-2</c:v>
                </c:pt>
                <c:pt idx="2944">
                  <c:v>1.039475017136319E-2</c:v>
                </c:pt>
                <c:pt idx="2945">
                  <c:v>1.0398012185851605E-2</c:v>
                </c:pt>
                <c:pt idx="2946">
                  <c:v>1.0401246942880873E-2</c:v>
                </c:pt>
                <c:pt idx="2947">
                  <c:v>1.0404084559959774E-2</c:v>
                </c:pt>
                <c:pt idx="2948">
                  <c:v>1.0407266527928003E-2</c:v>
                </c:pt>
                <c:pt idx="2949">
                  <c:v>1.0410421088610068E-2</c:v>
                </c:pt>
                <c:pt idx="2950">
                  <c:v>1.0413548190587651E-2</c:v>
                </c:pt>
                <c:pt idx="2951">
                  <c:v>1.0417010066406026E-2</c:v>
                </c:pt>
                <c:pt idx="2952">
                  <c:v>1.0420080198851878E-2</c:v>
                </c:pt>
                <c:pt idx="2953">
                  <c:v>1.0423122713902767E-2</c:v>
                </c:pt>
                <c:pt idx="2954">
                  <c:v>1.0426137560143555E-2</c:v>
                </c:pt>
                <c:pt idx="2955">
                  <c:v>1.0429194760183414E-2</c:v>
                </c:pt>
                <c:pt idx="2956">
                  <c:v>1.0432152059284707E-2</c:v>
                </c:pt>
                <c:pt idx="2957">
                  <c:v>1.0435081532440254E-2</c:v>
                </c:pt>
                <c:pt idx="2958">
                  <c:v>1.0437983128240571E-2</c:v>
                </c:pt>
                <c:pt idx="2959">
                  <c:v>1.0440856795274846E-2</c:v>
                </c:pt>
                <c:pt idx="2960">
                  <c:v>1.0443702482134923E-2</c:v>
                </c:pt>
                <c:pt idx="2961">
                  <c:v>1.0446520137413522E-2</c:v>
                </c:pt>
                <c:pt idx="2962">
                  <c:v>1.0449309709702929E-2</c:v>
                </c:pt>
                <c:pt idx="2963">
                  <c:v>1.0452071147598073E-2</c:v>
                </c:pt>
                <c:pt idx="2964">
                  <c:v>1.0455814813099975E-2</c:v>
                </c:pt>
                <c:pt idx="2965">
                  <c:v>1.0458513957258156E-2</c:v>
                </c:pt>
                <c:pt idx="2966">
                  <c:v>1.0461184799393871E-2</c:v>
                </c:pt>
                <c:pt idx="2967">
                  <c:v>1.0463827288098679E-2</c:v>
                </c:pt>
                <c:pt idx="2968">
                  <c:v>1.0466484005297786E-2</c:v>
                </c:pt>
                <c:pt idx="2969">
                  <c:v>1.0469067539459472E-2</c:v>
                </c:pt>
                <c:pt idx="2970">
                  <c:v>1.0471622563107864E-2</c:v>
                </c:pt>
                <c:pt idx="2971">
                  <c:v>1.0474149024840144E-2</c:v>
                </c:pt>
                <c:pt idx="2972">
                  <c:v>1.0476646873254808E-2</c:v>
                </c:pt>
                <c:pt idx="2973">
                  <c:v>1.048007118486727E-2</c:v>
                </c:pt>
                <c:pt idx="2974">
                  <c:v>1.0482505656042888E-2</c:v>
                </c:pt>
                <c:pt idx="2975">
                  <c:v>1.0484911346231019E-2</c:v>
                </c:pt>
                <c:pt idx="2976">
                  <c:v>1.0487288204027624E-2</c:v>
                </c:pt>
                <c:pt idx="2977">
                  <c:v>1.0488705116584547E-2</c:v>
                </c:pt>
                <c:pt idx="2978">
                  <c:v>1.049103020571867E-2</c:v>
                </c:pt>
                <c:pt idx="2979">
                  <c:v>1.0493326321752587E-2</c:v>
                </c:pt>
                <c:pt idx="2980">
                  <c:v>1.0496506283260888E-2</c:v>
                </c:pt>
                <c:pt idx="2981">
                  <c:v>1.0498738208082193E-2</c:v>
                </c:pt>
                <c:pt idx="2982">
                  <c:v>1.0500940992112642E-2</c:v>
                </c:pt>
                <c:pt idx="2983">
                  <c:v>1.0503114583955069E-2</c:v>
                </c:pt>
                <c:pt idx="2984">
                  <c:v>1.0505258932216177E-2</c:v>
                </c:pt>
                <c:pt idx="2985">
                  <c:v>1.0506491704899092E-2</c:v>
                </c:pt>
                <c:pt idx="2986">
                  <c:v>1.0509459810672455E-2</c:v>
                </c:pt>
                <c:pt idx="2987">
                  <c:v>1.0511517204848341E-2</c:v>
                </c:pt>
                <c:pt idx="2988">
                  <c:v>1.0513547244784063E-2</c:v>
                </c:pt>
                <c:pt idx="2989">
                  <c:v>1.0514690354929445E-2</c:v>
                </c:pt>
                <c:pt idx="2990">
                  <c:v>1.0516101878915406E-2</c:v>
                </c:pt>
                <c:pt idx="2991">
                  <c:v>1.0518063009413622E-2</c:v>
                </c:pt>
                <c:pt idx="2992">
                  <c:v>1.0520000483274526E-2</c:v>
                </c:pt>
                <c:pt idx="2993">
                  <c:v>1.0521915416451859E-2</c:v>
                </c:pt>
                <c:pt idx="2994">
                  <c:v>1.0524089966469375E-2</c:v>
                </c:pt>
                <c:pt idx="2995">
                  <c:v>1.0525962286028989E-2</c:v>
                </c:pt>
                <c:pt idx="2996">
                  <c:v>1.052781552741747E-2</c:v>
                </c:pt>
                <c:pt idx="2997">
                  <c:v>1.0529650807536118E-2</c:v>
                </c:pt>
                <c:pt idx="2998">
                  <c:v>1.0531469245052287E-2</c:v>
                </c:pt>
                <c:pt idx="2999">
                  <c:v>1.0532994378603083E-2</c:v>
                </c:pt>
                <c:pt idx="3000">
                  <c:v>1.0534782923080245E-2</c:v>
                </c:pt>
                <c:pt idx="3001">
                  <c:v>1.0536557918532523E-2</c:v>
                </c:pt>
                <c:pt idx="3002">
                  <c:v>1.0538320496922503E-2</c:v>
                </c:pt>
                <c:pt idx="3003">
                  <c:v>1.0540348070886845E-2</c:v>
                </c:pt>
                <c:pt idx="3004">
                  <c:v>1.0542089043922471E-2</c:v>
                </c:pt>
                <c:pt idx="3005">
                  <c:v>1.0543821054575173E-2</c:v>
                </c:pt>
                <c:pt idx="3006">
                  <c:v>1.0545545235665381E-2</c:v>
                </c:pt>
                <c:pt idx="3007">
                  <c:v>1.0546986876102319E-2</c:v>
                </c:pt>
                <c:pt idx="3008">
                  <c:v>1.0548698822916461E-2</c:v>
                </c:pt>
                <c:pt idx="3009">
                  <c:v>1.0550406326200861E-2</c:v>
                </c:pt>
                <c:pt idx="3010">
                  <c:v>1.0552110532143636E-2</c:v>
                </c:pt>
                <c:pt idx="3011">
                  <c:v>1.0553812588713135E-2</c:v>
                </c:pt>
                <c:pt idx="3012">
                  <c:v>1.0555513641155465E-2</c:v>
                </c:pt>
                <c:pt idx="3013">
                  <c:v>1.0557214444337291E-2</c:v>
                </c:pt>
                <c:pt idx="3014">
                  <c:v>1.0558915063121651E-2</c:v>
                </c:pt>
                <c:pt idx="3015">
                  <c:v>1.056061549209541E-2</c:v>
                </c:pt>
                <c:pt idx="3016">
                  <c:v>1.0563696083932064E-2</c:v>
                </c:pt>
                <c:pt idx="3017">
                  <c:v>1.0565396284410533E-2</c:v>
                </c:pt>
                <c:pt idx="3018">
                  <c:v>1.0567096276920306E-2</c:v>
                </c:pt>
                <c:pt idx="3019">
                  <c:v>1.0568796056047221E-2</c:v>
                </c:pt>
                <c:pt idx="3020">
                  <c:v>1.056966698168036E-2</c:v>
                </c:pt>
                <c:pt idx="3021">
                  <c:v>1.0571366222110473E-2</c:v>
                </c:pt>
                <c:pt idx="3022">
                  <c:v>1.057306523407547E-2</c:v>
                </c:pt>
                <c:pt idx="3023">
                  <c:v>1.0574764012161977E-2</c:v>
                </c:pt>
                <c:pt idx="3024">
                  <c:v>1.0576462550957929E-2</c:v>
                </c:pt>
                <c:pt idx="3025">
                  <c:v>1.0578989946644239E-2</c:v>
                </c:pt>
                <c:pt idx="3026">
                  <c:v>1.0580688080529361E-2</c:v>
                </c:pt>
                <c:pt idx="3027">
                  <c:v>1.0582385957727338E-2</c:v>
                </c:pt>
                <c:pt idx="3028">
                  <c:v>1.0584083572824006E-2</c:v>
                </c:pt>
                <c:pt idx="3029">
                  <c:v>1.0584951466138777E-2</c:v>
                </c:pt>
                <c:pt idx="3030">
                  <c:v>1.0586648455526258E-2</c:v>
                </c:pt>
                <c:pt idx="3031">
                  <c:v>1.0588345167736116E-2</c:v>
                </c:pt>
                <c:pt idx="3032">
                  <c:v>1.0590041597354098E-2</c:v>
                </c:pt>
                <c:pt idx="3033">
                  <c:v>1.0592567527354737E-2</c:v>
                </c:pt>
                <c:pt idx="3034">
                  <c:v>1.0594263456177489E-2</c:v>
                </c:pt>
                <c:pt idx="3035">
                  <c:v>1.0595959085007522E-2</c:v>
                </c:pt>
                <c:pt idx="3036">
                  <c:v>1.0597654408432822E-2</c:v>
                </c:pt>
                <c:pt idx="3037">
                  <c:v>1.0599349421039224E-2</c:v>
                </c:pt>
                <c:pt idx="3038">
                  <c:v>1.0601044117413853E-2</c:v>
                </c:pt>
                <c:pt idx="3039">
                  <c:v>1.0602738492143408E-2</c:v>
                </c:pt>
                <c:pt idx="3040">
                  <c:v>1.0604432539814581E-2</c:v>
                </c:pt>
                <c:pt idx="3041">
                  <c:v>1.0606126255013211E-2</c:v>
                </c:pt>
                <c:pt idx="3042">
                  <c:v>1.0606435550053632E-2</c:v>
                </c:pt>
                <c:pt idx="3043">
                  <c:v>1.0608128466981601E-2</c:v>
                </c:pt>
                <c:pt idx="3044">
                  <c:v>1.0609821037142534E-2</c:v>
                </c:pt>
                <c:pt idx="3045">
                  <c:v>1.0611513255123745E-2</c:v>
                </c:pt>
                <c:pt idx="3046">
                  <c:v>1.061348200841433E-2</c:v>
                </c:pt>
                <c:pt idx="3047">
                  <c:v>1.0615173527731035E-2</c:v>
                </c:pt>
                <c:pt idx="3048">
                  <c:v>1.0616864678240336E-2</c:v>
                </c:pt>
                <c:pt idx="3049">
                  <c:v>1.0618555454529421E-2</c:v>
                </c:pt>
                <c:pt idx="3050">
                  <c:v>1.0620245851186358E-2</c:v>
                </c:pt>
                <c:pt idx="3051">
                  <c:v>1.0621658864129923E-2</c:v>
                </c:pt>
                <c:pt idx="3052">
                  <c:v>1.0623348465298731E-2</c:v>
                </c:pt>
                <c:pt idx="3053">
                  <c:v>1.0625037670986767E-2</c:v>
                </c:pt>
                <c:pt idx="3054">
                  <c:v>1.0626726475780897E-2</c:v>
                </c:pt>
                <c:pt idx="3055">
                  <c:v>1.0628691950526717E-2</c:v>
                </c:pt>
                <c:pt idx="3056">
                  <c:v>1.0630379955715091E-2</c:v>
                </c:pt>
                <c:pt idx="3057">
                  <c:v>1.0632067543380747E-2</c:v>
                </c:pt>
                <c:pt idx="3058">
                  <c:v>1.0633754708110869E-2</c:v>
                </c:pt>
                <c:pt idx="3059">
                  <c:v>1.0635441444491767E-2</c:v>
                </c:pt>
                <c:pt idx="3060">
                  <c:v>1.0636850582663678E-2</c:v>
                </c:pt>
                <c:pt idx="3061">
                  <c:v>1.0638536429643483E-2</c:v>
                </c:pt>
                <c:pt idx="3062">
                  <c:v>1.0640221832426565E-2</c:v>
                </c:pt>
                <c:pt idx="3063">
                  <c:v>1.0641906785601118E-2</c:v>
                </c:pt>
                <c:pt idx="3064">
                  <c:v>1.0643591283752692E-2</c:v>
                </c:pt>
                <c:pt idx="3065">
                  <c:v>1.0645275321469042E-2</c:v>
                </c:pt>
                <c:pt idx="3066">
                  <c:v>1.0646958893337917E-2</c:v>
                </c:pt>
                <c:pt idx="3067">
                  <c:v>1.0648641993945754E-2</c:v>
                </c:pt>
                <c:pt idx="3068">
                  <c:v>1.0651711110239669E-2</c:v>
                </c:pt>
                <c:pt idx="3069">
                  <c:v>1.0653393318340228E-2</c:v>
                </c:pt>
                <c:pt idx="3070">
                  <c:v>1.0655075036974685E-2</c:v>
                </c:pt>
                <c:pt idx="3071">
                  <c:v>1.0656756260729306E-2</c:v>
                </c:pt>
                <c:pt idx="3072">
                  <c:v>1.0657604917334113E-2</c:v>
                </c:pt>
                <c:pt idx="3073">
                  <c:v>1.0659285100164574E-2</c:v>
                </c:pt>
                <c:pt idx="3074">
                  <c:v>1.0660964773054966E-2</c:v>
                </c:pt>
                <c:pt idx="3075">
                  <c:v>1.066264393059148E-2</c:v>
                </c:pt>
                <c:pt idx="3076">
                  <c:v>1.0664322567360301E-2</c:v>
                </c:pt>
                <c:pt idx="3077">
                  <c:v>1.0666832907585589E-2</c:v>
                </c:pt>
                <c:pt idx="3078">
                  <c:v>1.0668510515585632E-2</c:v>
                </c:pt>
                <c:pt idx="3079">
                  <c:v>1.067018758539425E-2</c:v>
                </c:pt>
                <c:pt idx="3080">
                  <c:v>1.0671864111596846E-2</c:v>
                </c:pt>
                <c:pt idx="3081">
                  <c:v>1.0672707750226608E-2</c:v>
                </c:pt>
                <c:pt idx="3082">
                  <c:v>1.0674383148708852E-2</c:v>
                </c:pt>
                <c:pt idx="3083">
                  <c:v>1.0676057988529344E-2</c:v>
                </c:pt>
                <c:pt idx="3084">
                  <c:v>1.0677732264273401E-2</c:v>
                </c:pt>
                <c:pt idx="3085">
                  <c:v>1.0679405970528957E-2</c:v>
                </c:pt>
                <c:pt idx="3086">
                  <c:v>1.0681911549890248E-2</c:v>
                </c:pt>
                <c:pt idx="3087">
                  <c:v>1.0683584119254116E-2</c:v>
                </c:pt>
                <c:pt idx="3088">
                  <c:v>1.0685256101698655E-2</c:v>
                </c:pt>
                <c:pt idx="3089">
                  <c:v>1.0686927491809699E-2</c:v>
                </c:pt>
                <c:pt idx="3090">
                  <c:v>1.0688598284172226E-2</c:v>
                </c:pt>
                <c:pt idx="3091">
                  <c:v>1.0690268473372932E-2</c:v>
                </c:pt>
                <c:pt idx="3092">
                  <c:v>1.0691938053998512E-2</c:v>
                </c:pt>
                <c:pt idx="3093">
                  <c:v>1.0693607020631794E-2</c:v>
                </c:pt>
                <c:pt idx="3094">
                  <c:v>1.0694165297498894E-2</c:v>
                </c:pt>
                <c:pt idx="3095">
                  <c:v>1.069583300809928E-2</c:v>
                </c:pt>
                <c:pt idx="3096">
                  <c:v>1.0697500090057033E-2</c:v>
                </c:pt>
                <c:pt idx="3097">
                  <c:v>1.0699166537958464E-2</c:v>
                </c:pt>
                <c:pt idx="3098">
                  <c:v>1.0700832346389879E-2</c:v>
                </c:pt>
                <c:pt idx="3099">
                  <c:v>1.0702775030048366E-2</c:v>
                </c:pt>
                <c:pt idx="3100">
                  <c:v>1.0704439544315986E-2</c:v>
                </c:pt>
                <c:pt idx="3101">
                  <c:v>1.0707213543794157E-2</c:v>
                </c:pt>
                <c:pt idx="3102">
                  <c:v>1.0707766599107655E-2</c:v>
                </c:pt>
                <c:pt idx="3103">
                  <c:v>1.070915160701137E-2</c:v>
                </c:pt>
                <c:pt idx="3104">
                  <c:v>1.0710813464933414E-2</c:v>
                </c:pt>
                <c:pt idx="3105">
                  <c:v>1.0712474645488284E-2</c:v>
                </c:pt>
                <c:pt idx="3106">
                  <c:v>1.0714135143261852E-2</c:v>
                </c:pt>
                <c:pt idx="3107">
                  <c:v>1.0716072469929816E-2</c:v>
                </c:pt>
                <c:pt idx="3108">
                  <c:v>1.071773158372742E-2</c:v>
                </c:pt>
                <c:pt idx="3109">
                  <c:v>1.0719389998102428E-2</c:v>
                </c:pt>
                <c:pt idx="3110">
                  <c:v>1.0721047707641465E-2</c:v>
                </c:pt>
                <c:pt idx="3111">
                  <c:v>1.072270470693072E-2</c:v>
                </c:pt>
                <c:pt idx="3112">
                  <c:v>1.0724083488343202E-2</c:v>
                </c:pt>
                <c:pt idx="3113">
                  <c:v>1.0725739055066914E-2</c:v>
                </c:pt>
                <c:pt idx="3114">
                  <c:v>1.0727393895698035E-2</c:v>
                </c:pt>
                <c:pt idx="3115">
                  <c:v>1.072904800482243E-2</c:v>
                </c:pt>
                <c:pt idx="3116">
                  <c:v>1.0730701377028608E-2</c:v>
                </c:pt>
                <c:pt idx="3117">
                  <c:v>1.0732354006900681E-2</c:v>
                </c:pt>
                <c:pt idx="3118">
                  <c:v>1.0734005889025395E-2</c:v>
                </c:pt>
                <c:pt idx="3119">
                  <c:v>1.07356570179873E-2</c:v>
                </c:pt>
                <c:pt idx="3120">
                  <c:v>1.0738417247008584E-2</c:v>
                </c:pt>
                <c:pt idx="3121">
                  <c:v>1.0740066823632698E-2</c:v>
                </c:pt>
                <c:pt idx="3122">
                  <c:v>1.0741715629243021E-2</c:v>
                </c:pt>
                <c:pt idx="3123">
                  <c:v>1.074336365842668E-2</c:v>
                </c:pt>
                <c:pt idx="3124">
                  <c:v>1.0744178601492266E-2</c:v>
                </c:pt>
                <c:pt idx="3125">
                  <c:v>1.074582508879199E-2</c:v>
                </c:pt>
                <c:pt idx="3126">
                  <c:v>1.0747470784626897E-2</c:v>
                </c:pt>
                <c:pt idx="3127">
                  <c:v>1.0749115683584486E-2</c:v>
                </c:pt>
                <c:pt idx="3128">
                  <c:v>1.0750759780250072E-2</c:v>
                </c:pt>
                <c:pt idx="3129">
                  <c:v>1.0753192521770077E-2</c:v>
                </c:pt>
                <c:pt idx="3130">
                  <c:v>1.0754834858753028E-2</c:v>
                </c:pt>
                <c:pt idx="3131">
                  <c:v>1.0756476375618383E-2</c:v>
                </c:pt>
                <c:pt idx="3132">
                  <c:v>1.0758117066952526E-2</c:v>
                </c:pt>
                <c:pt idx="3133">
                  <c:v>1.0759756927340981E-2</c:v>
                </c:pt>
                <c:pt idx="3134">
                  <c:v>1.0761395951367967E-2</c:v>
                </c:pt>
                <c:pt idx="3135">
                  <c:v>1.0763034133619872E-2</c:v>
                </c:pt>
                <c:pt idx="3136">
                  <c:v>1.0764671468680055E-2</c:v>
                </c:pt>
                <c:pt idx="3137">
                  <c:v>1.0766307951135763E-2</c:v>
                </c:pt>
                <c:pt idx="3138">
                  <c:v>1.0767943575570359E-2</c:v>
                </c:pt>
                <c:pt idx="3139">
                  <c:v>1.0769578336569361E-2</c:v>
                </c:pt>
                <c:pt idx="3140">
                  <c:v>1.077121222871829E-2</c:v>
                </c:pt>
                <c:pt idx="3141">
                  <c:v>1.0772845246601803E-2</c:v>
                </c:pt>
                <c:pt idx="3142">
                  <c:v>1.0774477384804554E-2</c:v>
                </c:pt>
                <c:pt idx="3143">
                  <c:v>1.0776108637912498E-2</c:v>
                </c:pt>
                <c:pt idx="3144">
                  <c:v>1.0777739000509858E-2</c:v>
                </c:pt>
                <c:pt idx="3145">
                  <c:v>1.0779368467182152E-2</c:v>
                </c:pt>
                <c:pt idx="3146">
                  <c:v>1.0779888497652847E-2</c:v>
                </c:pt>
                <c:pt idx="3147">
                  <c:v>1.0781516228129662E-2</c:v>
                </c:pt>
                <c:pt idx="3148">
                  <c:v>1.0783143048062792E-2</c:v>
                </c:pt>
                <c:pt idx="3149">
                  <c:v>1.0784768952038224E-2</c:v>
                </c:pt>
                <c:pt idx="3150">
                  <c:v>1.0786670988644297E-2</c:v>
                </c:pt>
                <c:pt idx="3151">
                  <c:v>1.0788295024914157E-2</c:v>
                </c:pt>
                <c:pt idx="3152">
                  <c:v>1.0791026221617523E-2</c:v>
                </c:pt>
                <c:pt idx="3153">
                  <c:v>1.0791540294213602E-2</c:v>
                </c:pt>
                <c:pt idx="3154">
                  <c:v>1.0793161516413166E-2</c:v>
                </c:pt>
                <c:pt idx="3155">
                  <c:v>1.0794504837560091E-2</c:v>
                </c:pt>
                <c:pt idx="3156">
                  <c:v>1.0796124178223419E-2</c:v>
                </c:pt>
                <c:pt idx="3157">
                  <c:v>1.0797742559612983E-2</c:v>
                </c:pt>
                <c:pt idx="3158">
                  <c:v>1.0799359976314329E-2</c:v>
                </c:pt>
                <c:pt idx="3159">
                  <c:v>1.0801253286327507E-2</c:v>
                </c:pt>
                <c:pt idx="3160">
                  <c:v>1.080286873419002E-2</c:v>
                </c:pt>
                <c:pt idx="3161">
                  <c:v>1.0804483200710931E-2</c:v>
                </c:pt>
                <c:pt idx="3162">
                  <c:v>1.0806096680476109E-2</c:v>
                </c:pt>
                <c:pt idx="3163">
                  <c:v>1.0807569665865047E-2</c:v>
                </c:pt>
                <c:pt idx="3164">
                  <c:v>1.0810010989931137E-2</c:v>
                </c:pt>
                <c:pt idx="3165">
                  <c:v>1.081162104542578E-2</c:v>
                </c:pt>
                <c:pt idx="3166">
                  <c:v>1.0813230090183871E-2</c:v>
                </c:pt>
                <c:pt idx="3167">
                  <c:v>1.0814838118791723E-2</c:v>
                </c:pt>
                <c:pt idx="3168">
                  <c:v>1.0816445125833886E-2</c:v>
                </c:pt>
                <c:pt idx="3169">
                  <c:v>1.0818051105895348E-2</c:v>
                </c:pt>
                <c:pt idx="3170">
                  <c:v>1.0819656053561545E-2</c:v>
                </c:pt>
                <c:pt idx="3171">
                  <c:v>1.0821259963417464E-2</c:v>
                </c:pt>
                <c:pt idx="3172">
                  <c:v>1.0823415873096539E-2</c:v>
                </c:pt>
                <c:pt idx="3173">
                  <c:v>1.0825017633523441E-2</c:v>
                </c:pt>
                <c:pt idx="3174">
                  <c:v>1.0826618339070683E-2</c:v>
                </c:pt>
                <c:pt idx="3175">
                  <c:v>1.0828217984326071E-2</c:v>
                </c:pt>
                <c:pt idx="3176">
                  <c:v>1.082954015866759E-2</c:v>
                </c:pt>
                <c:pt idx="3177">
                  <c:v>1.0831137697538179E-2</c:v>
                </c:pt>
                <c:pt idx="3178">
                  <c:v>1.083319009407986E-2</c:v>
                </c:pt>
                <c:pt idx="3179">
                  <c:v>1.0834329541482739E-2</c:v>
                </c:pt>
                <c:pt idx="3180">
                  <c:v>1.0835923835725157E-2</c:v>
                </c:pt>
                <c:pt idx="3181">
                  <c:v>1.0837793286435976E-2</c:v>
                </c:pt>
                <c:pt idx="3182">
                  <c:v>1.0839385358007509E-2</c:v>
                </c:pt>
                <c:pt idx="3183">
                  <c:v>1.0840976325961411E-2</c:v>
                </c:pt>
                <c:pt idx="3184">
                  <c:v>1.0842566184885053E-2</c:v>
                </c:pt>
                <c:pt idx="3185">
                  <c:v>1.0843878813038969E-2</c:v>
                </c:pt>
                <c:pt idx="3186">
                  <c:v>1.084546647181369E-2</c:v>
                </c:pt>
                <c:pt idx="3187">
                  <c:v>1.0847053005723403E-2</c:v>
                </c:pt>
                <c:pt idx="3188">
                  <c:v>1.0848638409353857E-2</c:v>
                </c:pt>
                <c:pt idx="3189">
                  <c:v>1.0850774633700863E-2</c:v>
                </c:pt>
                <c:pt idx="3190">
                  <c:v>1.0852081745478007E-2</c:v>
                </c:pt>
                <c:pt idx="3191">
                  <c:v>1.0853663689541578E-2</c:v>
                </c:pt>
                <c:pt idx="3192">
                  <c:v>1.0855244481247809E-2</c:v>
                </c:pt>
                <c:pt idx="3193">
                  <c:v>1.0856824115182769E-2</c:v>
                </c:pt>
                <c:pt idx="3194">
                  <c:v>1.0858402585928619E-2</c:v>
                </c:pt>
                <c:pt idx="3195">
                  <c:v>1.0859979888072298E-2</c:v>
                </c:pt>
                <c:pt idx="3196">
                  <c:v>1.08615560161964E-2</c:v>
                </c:pt>
                <c:pt idx="3197">
                  <c:v>1.0863130964885255E-2</c:v>
                </c:pt>
                <c:pt idx="3198">
                  <c:v>1.0864153450647234E-2</c:v>
                </c:pt>
                <c:pt idx="3199">
                  <c:v>1.0865726103289192E-2</c:v>
                </c:pt>
                <c:pt idx="3200">
                  <c:v>1.0867297561081657E-2</c:v>
                </c:pt>
                <c:pt idx="3201">
                  <c:v>1.0868867818607861E-2</c:v>
                </c:pt>
                <c:pt idx="3202">
                  <c:v>1.0869334975293988E-2</c:v>
                </c:pt>
                <c:pt idx="3203">
                  <c:v>1.087200471120321E-2</c:v>
                </c:pt>
                <c:pt idx="3204">
                  <c:v>1.0873571335441898E-2</c:v>
                </c:pt>
                <c:pt idx="3205">
                  <c:v>1.0875136737752533E-2</c:v>
                </c:pt>
                <c:pt idx="3206">
                  <c:v>1.0876700912720543E-2</c:v>
                </c:pt>
                <c:pt idx="3207">
                  <c:v>1.0878263854930044E-2</c:v>
                </c:pt>
                <c:pt idx="3208">
                  <c:v>1.0879825558966464E-2</c:v>
                </c:pt>
                <c:pt idx="3209">
                  <c:v>1.0881386019414355E-2</c:v>
                </c:pt>
                <c:pt idx="3210">
                  <c:v>1.088294523085739E-2</c:v>
                </c:pt>
                <c:pt idx="3211">
                  <c:v>1.0884503187879683E-2</c:v>
                </c:pt>
                <c:pt idx="3212">
                  <c:v>1.0886059885066662E-2</c:v>
                </c:pt>
                <c:pt idx="3213">
                  <c:v>1.0887615317002001E-2</c:v>
                </c:pt>
                <c:pt idx="3214">
                  <c:v>1.0889169478270693E-2</c:v>
                </c:pt>
                <c:pt idx="3215">
                  <c:v>1.0890669197611664E-2</c:v>
                </c:pt>
                <c:pt idx="3216">
                  <c:v>1.0892220664416858E-2</c:v>
                </c:pt>
                <c:pt idx="3217">
                  <c:v>1.0893770843953857E-2</c:v>
                </c:pt>
                <c:pt idx="3218">
                  <c:v>1.0895319730807328E-2</c:v>
                </c:pt>
                <c:pt idx="3219">
                  <c:v>1.0896867319561493E-2</c:v>
                </c:pt>
                <c:pt idx="3220">
                  <c:v>1.089841360480057E-2</c:v>
                </c:pt>
                <c:pt idx="3221">
                  <c:v>1.089995858111055E-2</c:v>
                </c:pt>
                <c:pt idx="3222">
                  <c:v>1.0901502243073447E-2</c:v>
                </c:pt>
                <c:pt idx="3223">
                  <c:v>1.090304458527613E-2</c:v>
                </c:pt>
                <c:pt idx="3224">
                  <c:v>1.0905409006212658E-2</c:v>
                </c:pt>
                <c:pt idx="3225">
                  <c:v>1.090694854129903E-2</c:v>
                </c:pt>
                <c:pt idx="3226">
                  <c:v>1.0908486739115106E-2</c:v>
                </c:pt>
                <c:pt idx="3227">
                  <c:v>1.0910023594244351E-2</c:v>
                </c:pt>
                <c:pt idx="3228">
                  <c:v>1.091172331992662E-2</c:v>
                </c:pt>
                <c:pt idx="3229">
                  <c:v>1.0913257138015116E-2</c:v>
                </c:pt>
                <c:pt idx="3230">
                  <c:v>1.0914789596042258E-2</c:v>
                </c:pt>
                <c:pt idx="3231">
                  <c:v>1.0916320688592489E-2</c:v>
                </c:pt>
                <c:pt idx="3232">
                  <c:v>1.0918616889749483E-2</c:v>
                </c:pt>
                <c:pt idx="3233">
                  <c:v>1.0920200707140653E-2</c:v>
                </c:pt>
                <c:pt idx="3234">
                  <c:v>1.092172750743416E-2</c:v>
                </c:pt>
                <c:pt idx="3235">
                  <c:v>1.0923252919319996E-2</c:v>
                </c:pt>
                <c:pt idx="3236">
                  <c:v>1.0923955479634052E-2</c:v>
                </c:pt>
                <c:pt idx="3237">
                  <c:v>1.0925478265587343E-2</c:v>
                </c:pt>
                <c:pt idx="3238">
                  <c:v>1.0926999648151315E-2</c:v>
                </c:pt>
                <c:pt idx="3239">
                  <c:v>1.0928519621909976E-2</c:v>
                </c:pt>
                <c:pt idx="3240">
                  <c:v>1.0930858963042592E-2</c:v>
                </c:pt>
                <c:pt idx="3241">
                  <c:v>1.0932375930729111E-2</c:v>
                </c:pt>
                <c:pt idx="3242">
                  <c:v>1.0933891472091195E-2</c:v>
                </c:pt>
                <c:pt idx="3243">
                  <c:v>1.0935405581711242E-2</c:v>
                </c:pt>
                <c:pt idx="3244">
                  <c:v>1.0936918254172942E-2</c:v>
                </c:pt>
                <c:pt idx="3245">
                  <c:v>1.0937609576247192E-2</c:v>
                </c:pt>
                <c:pt idx="3246">
                  <c:v>1.0939939255020271E-2</c:v>
                </c:pt>
                <c:pt idx="3247">
                  <c:v>1.0941447443237596E-2</c:v>
                </c:pt>
                <c:pt idx="3248">
                  <c:v>1.0942953863717566E-2</c:v>
                </c:pt>
                <c:pt idx="3249">
                  <c:v>1.0943639601069392E-2</c:v>
                </c:pt>
                <c:pt idx="3250">
                  <c:v>1.0944596824306036E-2</c:v>
                </c:pt>
                <c:pt idx="3251">
                  <c:v>1.0946097709100162E-2</c:v>
                </c:pt>
                <c:pt idx="3252">
                  <c:v>1.0947596187708542E-2</c:v>
                </c:pt>
                <c:pt idx="3253">
                  <c:v>1.0949092068380911E-2</c:v>
                </c:pt>
                <c:pt idx="3254">
                  <c:v>1.0950857139904912E-2</c:v>
                </c:pt>
                <c:pt idx="3255">
                  <c:v>1.0952346995339979E-2</c:v>
                </c:pt>
                <c:pt idx="3256">
                  <c:v>1.0953833658157006E-2</c:v>
                </c:pt>
                <c:pt idx="3257">
                  <c:v>1.0955316936559966E-2</c:v>
                </c:pt>
                <c:pt idx="3258">
                  <c:v>1.0956796638494134E-2</c:v>
                </c:pt>
                <c:pt idx="3259">
                  <c:v>1.0958002025163454E-2</c:v>
                </c:pt>
                <c:pt idx="3260">
                  <c:v>1.0959474329566047E-2</c:v>
                </c:pt>
                <c:pt idx="3261">
                  <c:v>1.0960942492729686E-2</c:v>
                </c:pt>
                <c:pt idx="3262">
                  <c:v>1.0962406320578457E-2</c:v>
                </c:pt>
                <c:pt idx="3263">
                  <c:v>1.0964134761283108E-2</c:v>
                </c:pt>
                <c:pt idx="3264">
                  <c:v>1.0965588956897582E-2</c:v>
                </c:pt>
                <c:pt idx="3265">
                  <c:v>1.0967038224476495E-2</c:v>
                </c:pt>
                <c:pt idx="3266">
                  <c:v>1.0969305221348039E-2</c:v>
                </c:pt>
                <c:pt idx="3267">
                  <c:v>1.0969858779014897E-2</c:v>
                </c:pt>
                <c:pt idx="3268">
                  <c:v>1.0971087345334073E-2</c:v>
                </c:pt>
                <c:pt idx="3269">
                  <c:v>1.0972515370189565E-2</c:v>
                </c:pt>
                <c:pt idx="3270">
                  <c:v>1.0973937497835266E-2</c:v>
                </c:pt>
                <c:pt idx="3271">
                  <c:v>1.0975353531870045E-2</c:v>
                </c:pt>
                <c:pt idx="3272">
                  <c:v>1.0976763275727606E-2</c:v>
                </c:pt>
                <c:pt idx="3273">
                  <c:v>1.097816657824489E-2</c:v>
                </c:pt>
                <c:pt idx="3274">
                  <c:v>1.0979563407930619E-2</c:v>
                </c:pt>
                <c:pt idx="3275">
                  <c:v>1.0980953752694578E-2</c:v>
                </c:pt>
                <c:pt idx="3276">
                  <c:v>1.0983656250057629E-2</c:v>
                </c:pt>
                <c:pt idx="3277">
                  <c:v>1.0985031451440076E-2</c:v>
                </c:pt>
                <c:pt idx="3278">
                  <c:v>1.09864001263451E-2</c:v>
                </c:pt>
                <c:pt idx="3279">
                  <c:v>1.0987762262681298E-2</c:v>
                </c:pt>
                <c:pt idx="3280">
                  <c:v>1.0988331915082495E-2</c:v>
                </c:pt>
                <c:pt idx="3281">
                  <c:v>1.0989682233385133E-2</c:v>
                </c:pt>
                <c:pt idx="3282">
                  <c:v>1.0991025980019534E-2</c:v>
                </c:pt>
                <c:pt idx="3283">
                  <c:v>1.0992363142894822E-2</c:v>
                </c:pt>
                <c:pt idx="3284">
                  <c:v>1.0993693709920999E-2</c:v>
                </c:pt>
                <c:pt idx="3285">
                  <c:v>1.0995797093612642E-2</c:v>
                </c:pt>
                <c:pt idx="3286">
                  <c:v>1.0997113121394876E-2</c:v>
                </c:pt>
                <c:pt idx="3287">
                  <c:v>1.0998422513872761E-2</c:v>
                </c:pt>
                <c:pt idx="3288">
                  <c:v>1.0999725258955323E-2</c:v>
                </c:pt>
                <c:pt idx="3289">
                  <c:v>1.1000247184142871E-2</c:v>
                </c:pt>
                <c:pt idx="3290">
                  <c:v>1.1001537922172554E-2</c:v>
                </c:pt>
                <c:pt idx="3291">
                  <c:v>1.1002821979719184E-2</c:v>
                </c:pt>
                <c:pt idx="3292">
                  <c:v>1.1004869523497411E-2</c:v>
                </c:pt>
                <c:pt idx="3293">
                  <c:v>1.1006138850227587E-2</c:v>
                </c:pt>
                <c:pt idx="3294">
                  <c:v>1.1007401457011443E-2</c:v>
                </c:pt>
                <c:pt idx="3295">
                  <c:v>1.1008657331758865E-2</c:v>
                </c:pt>
                <c:pt idx="3296">
                  <c:v>1.1009906462378021E-2</c:v>
                </c:pt>
                <c:pt idx="3297">
                  <c:v>1.101038535781175E-2</c:v>
                </c:pt>
                <c:pt idx="3298">
                  <c:v>1.101238444286678E-2</c:v>
                </c:pt>
                <c:pt idx="3299">
                  <c:v>1.1013613268552717E-2</c:v>
                </c:pt>
                <c:pt idx="3300">
                  <c:v>1.1014835301745206E-2</c:v>
                </c:pt>
                <c:pt idx="3301">
                  <c:v>1.1016050530352841E-2</c:v>
                </c:pt>
                <c:pt idx="3302">
                  <c:v>1.1016249933172722E-2</c:v>
                </c:pt>
                <c:pt idx="3303">
                  <c:v>1.1017453336861509E-2</c:v>
                </c:pt>
                <c:pt idx="3304">
                  <c:v>1.1018649903966249E-2</c:v>
                </c:pt>
                <c:pt idx="3305">
                  <c:v>1.1019839622395517E-2</c:v>
                </c:pt>
                <c:pt idx="3306">
                  <c:v>1.1021272963704011E-2</c:v>
                </c:pt>
                <c:pt idx="3307">
                  <c:v>1.1023448197048445E-2</c:v>
                </c:pt>
                <c:pt idx="3308">
                  <c:v>1.1023617128834871E-2</c:v>
                </c:pt>
                <c:pt idx="3309">
                  <c:v>1.102477887029244E-2</c:v>
                </c:pt>
                <c:pt idx="3310">
                  <c:v>1.1025933701558245E-2</c:v>
                </c:pt>
                <c:pt idx="3311">
                  <c:v>1.1026833433810354E-2</c:v>
                </c:pt>
                <c:pt idx="3312">
                  <c:v>1.1027974873019439E-2</c:v>
                </c:pt>
                <c:pt idx="3313">
                  <c:v>1.1029109366840963E-2</c:v>
                </c:pt>
                <c:pt idx="3314">
                  <c:v>1.1030236903185693E-2</c:v>
                </c:pt>
                <c:pt idx="3315">
                  <c:v>1.1031603781881758E-2</c:v>
                </c:pt>
                <c:pt idx="3316">
                  <c:v>1.1032716898119193E-2</c:v>
                </c:pt>
                <c:pt idx="3317">
                  <c:v>1.1033823019539661E-2</c:v>
                </c:pt>
                <c:pt idx="3318">
                  <c:v>1.1034922134054473E-2</c:v>
                </c:pt>
                <c:pt idx="3319">
                  <c:v>1.1035769799645368E-2</c:v>
                </c:pt>
                <c:pt idx="3320">
                  <c:v>1.1036855337262527E-2</c:v>
                </c:pt>
                <c:pt idx="3321">
                  <c:v>1.103793383278223E-2</c:v>
                </c:pt>
                <c:pt idx="3322">
                  <c:v>1.1039005274115249E-2</c:v>
                </c:pt>
                <c:pt idx="3323">
                  <c:v>1.1040069649172791E-2</c:v>
                </c:pt>
                <c:pt idx="3324">
                  <c:v>1.1041126945865625E-2</c:v>
                </c:pt>
                <c:pt idx="3325">
                  <c:v>1.1042177152106277E-2</c:v>
                </c:pt>
                <c:pt idx="3326">
                  <c:v>1.1043220255806835E-2</c:v>
                </c:pt>
                <c:pt idx="3327">
                  <c:v>1.104425624487719E-2</c:v>
                </c:pt>
                <c:pt idx="3328">
                  <c:v>1.1046245389346622E-2</c:v>
                </c:pt>
                <c:pt idx="3329">
                  <c:v>1.104726518070164E-2</c:v>
                </c:pt>
                <c:pt idx="3330">
                  <c:v>1.104827781684475E-2</c:v>
                </c:pt>
                <c:pt idx="3331">
                  <c:v>1.1049283285685411E-2</c:v>
                </c:pt>
                <c:pt idx="3332">
                  <c:v>1.10495672422224E-2</c:v>
                </c:pt>
                <c:pt idx="3333">
                  <c:v>1.105055980246623E-2</c:v>
                </c:pt>
                <c:pt idx="3334">
                  <c:v>1.1051545162383606E-2</c:v>
                </c:pt>
                <c:pt idx="3335">
                  <c:v>1.1052523309884963E-2</c:v>
                </c:pt>
                <c:pt idx="3336">
                  <c:v>1.105349423288292E-2</c:v>
                </c:pt>
                <c:pt idx="3337">
                  <c:v>1.1055164908371932E-2</c:v>
                </c:pt>
                <c:pt idx="3338">
                  <c:v>1.1056119867589873E-2</c:v>
                </c:pt>
                <c:pt idx="3339">
                  <c:v>1.1057067562789607E-2</c:v>
                </c:pt>
                <c:pt idx="3340">
                  <c:v>1.1058007981881883E-2</c:v>
                </c:pt>
                <c:pt idx="3341">
                  <c:v>1.1058240057228014E-2</c:v>
                </c:pt>
                <c:pt idx="3342">
                  <c:v>1.1059167379350929E-2</c:v>
                </c:pt>
                <c:pt idx="3343">
                  <c:v>1.1060087392355289E-2</c:v>
                </c:pt>
                <c:pt idx="3344">
                  <c:v>1.1061000084150216E-2</c:v>
                </c:pt>
                <c:pt idx="3345">
                  <c:v>1.106190544265008E-2</c:v>
                </c:pt>
                <c:pt idx="3346">
                  <c:v>1.1063497021175085E-2</c:v>
                </c:pt>
                <c:pt idx="3347">
                  <c:v>1.1064386169016031E-2</c:v>
                </c:pt>
                <c:pt idx="3348">
                  <c:v>1.1065267944036342E-2</c:v>
                </c:pt>
                <c:pt idx="3349">
                  <c:v>1.1066142334147627E-2</c:v>
                </c:pt>
                <c:pt idx="3350">
                  <c:v>1.1067009327261058E-2</c:v>
                </c:pt>
                <c:pt idx="3351">
                  <c:v>1.1067868911288241E-2</c:v>
                </c:pt>
                <c:pt idx="3352">
                  <c:v>1.1068721074140782E-2</c:v>
                </c:pt>
                <c:pt idx="3353">
                  <c:v>1.1069565803728997E-2</c:v>
                </c:pt>
                <c:pt idx="3354">
                  <c:v>1.1069267180687436E-2</c:v>
                </c:pt>
                <c:pt idx="3355">
                  <c:v>1.1070099563464506E-2</c:v>
                </c:pt>
                <c:pt idx="3356">
                  <c:v>1.1070924482165368E-2</c:v>
                </c:pt>
                <c:pt idx="3357">
                  <c:v>1.1071741924702011E-2</c:v>
                </c:pt>
                <c:pt idx="3358">
                  <c:v>1.1072551878990844E-2</c:v>
                </c:pt>
                <c:pt idx="3359">
                  <c:v>1.1073579037165106E-2</c:v>
                </c:pt>
                <c:pt idx="3360">
                  <c:v>1.1074373462273661E-2</c:v>
                </c:pt>
                <c:pt idx="3361">
                  <c:v>1.1075160361781852E-2</c:v>
                </c:pt>
                <c:pt idx="3362">
                  <c:v>1.1075939723606159E-2</c:v>
                </c:pt>
                <c:pt idx="3363">
                  <c:v>1.1076488903688699E-2</c:v>
                </c:pt>
                <c:pt idx="3364">
                  <c:v>1.1077253674677778E-2</c:v>
                </c:pt>
                <c:pt idx="3365">
                  <c:v>1.1078010872817104E-2</c:v>
                </c:pt>
                <c:pt idx="3366">
                  <c:v>1.107876048602088E-2</c:v>
                </c:pt>
                <c:pt idx="3367">
                  <c:v>1.1079723044421471E-2</c:v>
                </c:pt>
                <c:pt idx="3368">
                  <c:v>1.1080456926321338E-2</c:v>
                </c:pt>
                <c:pt idx="3369">
                  <c:v>1.1081183185934665E-2</c:v>
                </c:pt>
                <c:pt idx="3370">
                  <c:v>1.108190181117398E-2</c:v>
                </c:pt>
                <c:pt idx="3371">
                  <c:v>1.1082612789954005E-2</c:v>
                </c:pt>
                <c:pt idx="3372">
                  <c:v>1.1083098204805707E-2</c:v>
                </c:pt>
                <c:pt idx="3373">
                  <c:v>1.1083794385068315E-2</c:v>
                </c:pt>
                <c:pt idx="3374">
                  <c:v>1.1084482883712048E-2</c:v>
                </c:pt>
                <c:pt idx="3375">
                  <c:v>1.1085163688652869E-2</c:v>
                </c:pt>
                <c:pt idx="3376">
                  <c:v>1.1085836787805859E-2</c:v>
                </c:pt>
                <c:pt idx="3377">
                  <c:v>1.1086502169086097E-2</c:v>
                </c:pt>
                <c:pt idx="3378">
                  <c:v>1.1087159820408669E-2</c:v>
                </c:pt>
                <c:pt idx="3379">
                  <c:v>1.1087809729689535E-2</c:v>
                </c:pt>
                <c:pt idx="3380">
                  <c:v>1.1089519559221635E-2</c:v>
                </c:pt>
                <c:pt idx="3381">
                  <c:v>1.1090151249751197E-2</c:v>
                </c:pt>
                <c:pt idx="3382">
                  <c:v>1.109077515647834E-2</c:v>
                </c:pt>
                <c:pt idx="3383">
                  <c:v>1.1091391267317674E-2</c:v>
                </c:pt>
                <c:pt idx="3384">
                  <c:v>1.1091365604708124E-2</c:v>
                </c:pt>
                <c:pt idx="3385">
                  <c:v>1.109196772012969E-2</c:v>
                </c:pt>
                <c:pt idx="3386">
                  <c:v>1.1092562006713351E-2</c:v>
                </c:pt>
                <c:pt idx="3387">
                  <c:v>1.1093148452373034E-2</c:v>
                </c:pt>
                <c:pt idx="3388">
                  <c:v>1.1093727045024857E-2</c:v>
                </c:pt>
                <c:pt idx="3389">
                  <c:v>1.1094923541874826E-2</c:v>
                </c:pt>
                <c:pt idx="3390">
                  <c:v>1.1095484743084629E-2</c:v>
                </c:pt>
                <c:pt idx="3391">
                  <c:v>1.109603805171795E-2</c:v>
                </c:pt>
                <c:pt idx="3392">
                  <c:v>1.1096583455688537E-2</c:v>
                </c:pt>
                <c:pt idx="3393">
                  <c:v>1.1096501790200778E-2</c:v>
                </c:pt>
                <c:pt idx="3394">
                  <c:v>1.1097033011028542E-2</c:v>
                </c:pt>
                <c:pt idx="3395">
                  <c:v>1.1097556294256001E-2</c:v>
                </c:pt>
                <c:pt idx="3396">
                  <c:v>1.1098071627800144E-2</c:v>
                </c:pt>
                <c:pt idx="3397">
                  <c:v>1.1098578999576213E-2</c:v>
                </c:pt>
                <c:pt idx="3398">
                  <c:v>1.109968920481781E-2</c:v>
                </c:pt>
                <c:pt idx="3399">
                  <c:v>1.1100178937760181E-2</c:v>
                </c:pt>
                <c:pt idx="3400">
                  <c:v>1.1100660669358019E-2</c:v>
                </c:pt>
                <c:pt idx="3401">
                  <c:v>1.1101134387525937E-2</c:v>
                </c:pt>
                <c:pt idx="3402">
                  <c:v>1.1101600080179408E-2</c:v>
                </c:pt>
                <c:pt idx="3403">
                  <c:v>1.1102057735233477E-2</c:v>
                </c:pt>
                <c:pt idx="3404">
                  <c:v>1.1102507340603616E-2</c:v>
                </c:pt>
                <c:pt idx="3405">
                  <c:v>1.1102948884204867E-2</c:v>
                </c:pt>
                <c:pt idx="3406">
                  <c:v>1.1102386632939082E-2</c:v>
                </c:pt>
                <c:pt idx="3407">
                  <c:v>1.110281485896698E-2</c:v>
                </c:pt>
                <c:pt idx="3408">
                  <c:v>1.1103234992531602E-2</c:v>
                </c:pt>
                <c:pt idx="3409">
                  <c:v>1.11036470215498E-2</c:v>
                </c:pt>
                <c:pt idx="3410">
                  <c:v>1.1104050933939302E-2</c:v>
                </c:pt>
                <c:pt idx="3411">
                  <c:v>1.1104643110212165E-2</c:v>
                </c:pt>
                <c:pt idx="3412">
                  <c:v>1.1105030179329581E-2</c:v>
                </c:pt>
                <c:pt idx="3413">
                  <c:v>1.1105409094459184E-2</c:v>
                </c:pt>
                <c:pt idx="3414">
                  <c:v>1.1105779843517891E-2</c:v>
                </c:pt>
                <c:pt idx="3415">
                  <c:v>1.1105948323591547E-2</c:v>
                </c:pt>
                <c:pt idx="3416">
                  <c:v>1.1106303282490505E-2</c:v>
                </c:pt>
                <c:pt idx="3417">
                  <c:v>1.1106650040187536E-2</c:v>
                </c:pt>
                <c:pt idx="3418">
                  <c:v>1.110698858460258E-2</c:v>
                </c:pt>
                <c:pt idx="3419">
                  <c:v>1.1107510674894135E-2</c:v>
                </c:pt>
                <c:pt idx="3420">
                  <c:v>1.1107832173812612E-2</c:v>
                </c:pt>
                <c:pt idx="3421">
                  <c:v>1.1108145422087844E-2</c:v>
                </c:pt>
                <c:pt idx="3422">
                  <c:v>1.1108450407639381E-2</c:v>
                </c:pt>
                <c:pt idx="3423">
                  <c:v>1.1108788829435463E-2</c:v>
                </c:pt>
                <c:pt idx="3424">
                  <c:v>1.1108887305804943E-2</c:v>
                </c:pt>
                <c:pt idx="3425">
                  <c:v>1.1109166832576617E-2</c:v>
                </c:pt>
                <c:pt idx="3426">
                  <c:v>1.1109438047691957E-2</c:v>
                </c:pt>
                <c:pt idx="3427">
                  <c:v>1.1109700939070016E-2</c:v>
                </c:pt>
                <c:pt idx="3428">
                  <c:v>1.1109955494630293E-2</c:v>
                </c:pt>
                <c:pt idx="3429">
                  <c:v>1.1110201702293168E-2</c:v>
                </c:pt>
                <c:pt idx="3430">
                  <c:v>1.11104395499777E-2</c:v>
                </c:pt>
                <c:pt idx="3431">
                  <c:v>1.1110669025603825E-2</c:v>
                </c:pt>
                <c:pt idx="3432">
                  <c:v>1.1111625892316651E-2</c:v>
                </c:pt>
                <c:pt idx="3433">
                  <c:v>1.1111836197300889E-2</c:v>
                </c:pt>
                <c:pt idx="3434">
                  <c:v>1.1112038089501144E-2</c:v>
                </c:pt>
                <c:pt idx="3435">
                  <c:v>1.1112231556834542E-2</c:v>
                </c:pt>
                <c:pt idx="3436">
                  <c:v>1.1111872027611353E-2</c:v>
                </c:pt>
                <c:pt idx="3437">
                  <c:v>1.1112593168578766E-2</c:v>
                </c:pt>
                <c:pt idx="3438">
                  <c:v>1.1112493669597887E-2</c:v>
                </c:pt>
                <c:pt idx="3439">
                  <c:v>1.1112920935885251E-2</c:v>
                </c:pt>
                <c:pt idx="3440">
                  <c:v>1.1113072097672339E-2</c:v>
                </c:pt>
                <c:pt idx="3441">
                  <c:v>1.1113214762107847E-2</c:v>
                </c:pt>
                <c:pt idx="3442">
                  <c:v>1.1113348917111493E-2</c:v>
                </c:pt>
                <c:pt idx="3443">
                  <c:v>1.11134745506017E-2</c:v>
                </c:pt>
                <c:pt idx="3444">
                  <c:v>1.1113591650499046E-2</c:v>
                </c:pt>
                <c:pt idx="3445">
                  <c:v>1.1113700204723681E-2</c:v>
                </c:pt>
                <c:pt idx="3446">
                  <c:v>1.111380020119446E-2</c:v>
                </c:pt>
                <c:pt idx="3447">
                  <c:v>1.1113891627831532E-2</c:v>
                </c:pt>
                <c:pt idx="3448">
                  <c:v>1.111397447255548E-2</c:v>
                </c:pt>
                <c:pt idx="3449">
                  <c:v>1.111404872328688E-2</c:v>
                </c:pt>
                <c:pt idx="3450">
                  <c:v>1.1114114367944589E-2</c:v>
                </c:pt>
                <c:pt idx="3451">
                  <c:v>1.1114171394450917E-2</c:v>
                </c:pt>
                <c:pt idx="3452">
                  <c:v>1.1114219790724716E-2</c:v>
                </c:pt>
                <c:pt idx="3453">
                  <c:v>1.1114259544687866E-2</c:v>
                </c:pt>
                <c:pt idx="3454">
                  <c:v>1.1114290644259648E-2</c:v>
                </c:pt>
                <c:pt idx="3455">
                  <c:v>1.1114313077363238E-2</c:v>
                </c:pt>
                <c:pt idx="3456">
                  <c:v>1.1114326831917491E-2</c:v>
                </c:pt>
                <c:pt idx="3457">
                  <c:v>1.1114331895844282E-2</c:v>
                </c:pt>
                <c:pt idx="3458">
                  <c:v>1.1113656091266048E-2</c:v>
                </c:pt>
                <c:pt idx="3459">
                  <c:v>1.11136462451227E-2</c:v>
                </c:pt>
                <c:pt idx="3460">
                  <c:v>1.1113627676640699E-2</c:v>
                </c:pt>
                <c:pt idx="3461">
                  <c:v>1.1113600373743518E-2</c:v>
                </c:pt>
                <c:pt idx="3462">
                  <c:v>1.1113729937042051E-2</c:v>
                </c:pt>
                <c:pt idx="3463">
                  <c:v>1.1114343852924008E-2</c:v>
                </c:pt>
                <c:pt idx="3464">
                  <c:v>1.1113630286945963E-2</c:v>
                </c:pt>
                <c:pt idx="3465">
                  <c:v>1.1113567292154602E-2</c:v>
                </c:pt>
                <c:pt idx="3466">
                  <c:v>1.1113495501430468E-2</c:v>
                </c:pt>
                <c:pt idx="3467">
                  <c:v>1.111325245734418E-2</c:v>
                </c:pt>
                <c:pt idx="3468">
                  <c:v>1.1113163675395317E-2</c:v>
                </c:pt>
                <c:pt idx="3469">
                  <c:v>1.1113066062419052E-2</c:v>
                </c:pt>
                <c:pt idx="3470">
                  <c:v>1.1112959606340182E-2</c:v>
                </c:pt>
                <c:pt idx="3471">
                  <c:v>1.1113004186158484E-2</c:v>
                </c:pt>
                <c:pt idx="3472">
                  <c:v>1.1112879366239248E-2</c:v>
                </c:pt>
                <c:pt idx="3473">
                  <c:v>1.1112745665854419E-2</c:v>
                </c:pt>
                <c:pt idx="3474">
                  <c:v>1.1112603072928381E-2</c:v>
                </c:pt>
                <c:pt idx="3475">
                  <c:v>1.111191261747764E-2</c:v>
                </c:pt>
                <c:pt idx="3476">
                  <c:v>1.1112219679598989E-2</c:v>
                </c:pt>
                <c:pt idx="3477">
                  <c:v>1.1112046506283302E-2</c:v>
                </c:pt>
                <c:pt idx="3478">
                  <c:v>1.1111864386949622E-2</c:v>
                </c:pt>
                <c:pt idx="3479">
                  <c:v>1.1111673309522336E-2</c:v>
                </c:pt>
                <c:pt idx="3480">
                  <c:v>1.1111473261927143E-2</c:v>
                </c:pt>
                <c:pt idx="3481">
                  <c:v>1.1111264232087113E-2</c:v>
                </c:pt>
                <c:pt idx="3482">
                  <c:v>1.1111046207930143E-2</c:v>
                </c:pt>
                <c:pt idx="3483">
                  <c:v>1.1110819177379739E-2</c:v>
                </c:pt>
                <c:pt idx="3484">
                  <c:v>1.111088531528801E-2</c:v>
                </c:pt>
                <c:pt idx="3485">
                  <c:v>1.1110638921983119E-2</c:v>
                </c:pt>
                <c:pt idx="3486">
                  <c:v>1.1110383483781225E-2</c:v>
                </c:pt>
                <c:pt idx="3487">
                  <c:v>1.1110118988608071E-2</c:v>
                </c:pt>
                <c:pt idx="3488">
                  <c:v>1.1109696995354877E-2</c:v>
                </c:pt>
                <c:pt idx="3489">
                  <c:v>1.1109332775259483E-2</c:v>
                </c:pt>
                <c:pt idx="3490">
                  <c:v>1.1109123935616637E-2</c:v>
                </c:pt>
                <c:pt idx="3491">
                  <c:v>1.1108823755593722E-2</c:v>
                </c:pt>
                <c:pt idx="3492">
                  <c:v>1.1108514459368805E-2</c:v>
                </c:pt>
                <c:pt idx="3493">
                  <c:v>1.1108341144987054E-2</c:v>
                </c:pt>
                <c:pt idx="3494">
                  <c:v>1.1108012912928131E-2</c:v>
                </c:pt>
                <c:pt idx="3495">
                  <c:v>1.1107675527303474E-2</c:v>
                </c:pt>
                <c:pt idx="3496">
                  <c:v>1.1107328976039702E-2</c:v>
                </c:pt>
                <c:pt idx="3497">
                  <c:v>1.1106830812657795E-2</c:v>
                </c:pt>
                <c:pt idx="3498">
                  <c:v>1.1106466565685539E-2</c:v>
                </c:pt>
                <c:pt idx="3499">
                  <c:v>1.1106093117998775E-2</c:v>
                </c:pt>
                <c:pt idx="3500">
                  <c:v>1.110571045752585E-2</c:v>
                </c:pt>
                <c:pt idx="3501">
                  <c:v>1.1105597991153784E-2</c:v>
                </c:pt>
                <c:pt idx="3502">
                  <c:v>1.1105056513939034E-2</c:v>
                </c:pt>
                <c:pt idx="3503">
                  <c:v>1.110464546515446E-2</c:v>
                </c:pt>
                <c:pt idx="3504">
                  <c:v>1.1104225154146722E-2</c:v>
                </c:pt>
                <c:pt idx="3505">
                  <c:v>1.1103795568845044E-2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470912"/>
        <c:axId val="458472832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[0]!FRA6MDates</c:f>
              <c:numCache>
                <c:formatCode>ddd\,\ dd\-mmm\-yyyy</c:formatCode>
                <c:ptCount val="18"/>
                <c:pt idx="0">
                  <c:v>42431</c:v>
                </c:pt>
                <c:pt idx="1">
                  <c:v>42464</c:v>
                </c:pt>
                <c:pt idx="2">
                  <c:v>42492</c:v>
                </c:pt>
                <c:pt idx="3">
                  <c:v>42523</c:v>
                </c:pt>
                <c:pt idx="4">
                  <c:v>42555</c:v>
                </c:pt>
                <c:pt idx="5">
                  <c:v>42584</c:v>
                </c:pt>
                <c:pt idx="6">
                  <c:v>42615</c:v>
                </c:pt>
                <c:pt idx="7">
                  <c:v>42646</c:v>
                </c:pt>
                <c:pt idx="8">
                  <c:v>42676</c:v>
                </c:pt>
                <c:pt idx="9">
                  <c:v>42706</c:v>
                </c:pt>
                <c:pt idx="10">
                  <c:v>42737</c:v>
                </c:pt>
                <c:pt idx="11">
                  <c:v>42768</c:v>
                </c:pt>
                <c:pt idx="12">
                  <c:v>42796</c:v>
                </c:pt>
                <c:pt idx="13">
                  <c:v>42828</c:v>
                </c:pt>
                <c:pt idx="14">
                  <c:v>42857</c:v>
                </c:pt>
                <c:pt idx="15">
                  <c:v>42888</c:v>
                </c:pt>
                <c:pt idx="16">
                  <c:v>42919</c:v>
                </c:pt>
                <c:pt idx="17">
                  <c:v>42949</c:v>
                </c:pt>
              </c:numCache>
            </c:numRef>
          </c:xVal>
          <c:yVal>
            <c:numRef>
              <c:f>[0]!FRA6MSeries</c:f>
              <c:numCache>
                <c:formatCode>0.0000%</c:formatCode>
                <c:ptCount val="18"/>
                <c:pt idx="0">
                  <c:v>-1.3999999999999998E-3</c:v>
                </c:pt>
                <c:pt idx="1">
                  <c:v>-1.7299999999999998E-3</c:v>
                </c:pt>
                <c:pt idx="2">
                  <c:v>-1.8699999999999999E-3</c:v>
                </c:pt>
                <c:pt idx="3">
                  <c:v>-2.0099999999999996E-3</c:v>
                </c:pt>
                <c:pt idx="4">
                  <c:v>-2.1000000000000003E-3</c:v>
                </c:pt>
                <c:pt idx="5">
                  <c:v>-2.1400000000000004E-3</c:v>
                </c:pt>
                <c:pt idx="6">
                  <c:v>-2.1900000000000001E-3</c:v>
                </c:pt>
                <c:pt idx="7">
                  <c:v>-2.2000000000000001E-3</c:v>
                </c:pt>
                <c:pt idx="8">
                  <c:v>-2.1900000000000001E-3</c:v>
                </c:pt>
                <c:pt idx="9">
                  <c:v>-2.1800000000000001E-3</c:v>
                </c:pt>
                <c:pt idx="10">
                  <c:v>-2.1600000000000005E-3</c:v>
                </c:pt>
                <c:pt idx="11">
                  <c:v>-2.1099999999999999E-3</c:v>
                </c:pt>
                <c:pt idx="12">
                  <c:v>-2.0600000000000002E-3</c:v>
                </c:pt>
                <c:pt idx="13">
                  <c:v>-2E-3</c:v>
                </c:pt>
                <c:pt idx="14">
                  <c:v>-1.9300000000000001E-3</c:v>
                </c:pt>
                <c:pt idx="15">
                  <c:v>-1.8599999999999999E-3</c:v>
                </c:pt>
                <c:pt idx="16">
                  <c:v>-1.7599999999999998E-3</c:v>
                </c:pt>
                <c:pt idx="17">
                  <c:v>-1.6699999999999998E-3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8470912"/>
        <c:axId val="458472832"/>
      </c:scatterChart>
      <c:dateAx>
        <c:axId val="458470912"/>
        <c:scaling>
          <c:orientation val="minMax"/>
          <c:max val="43090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47283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458472832"/>
        <c:scaling>
          <c:orientation val="minMax"/>
          <c:max val="2E-3"/>
          <c:min val="-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58470912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42402</c:v>
                </c:pt>
                <c:pt idx="1">
                  <c:v>42403</c:v>
                </c:pt>
                <c:pt idx="2">
                  <c:v>42404</c:v>
                </c:pt>
                <c:pt idx="3">
                  <c:v>42405</c:v>
                </c:pt>
                <c:pt idx="4">
                  <c:v>42408</c:v>
                </c:pt>
                <c:pt idx="5">
                  <c:v>42409</c:v>
                </c:pt>
                <c:pt idx="6">
                  <c:v>42410</c:v>
                </c:pt>
                <c:pt idx="7">
                  <c:v>42411</c:v>
                </c:pt>
                <c:pt idx="8">
                  <c:v>42412</c:v>
                </c:pt>
                <c:pt idx="9">
                  <c:v>42415</c:v>
                </c:pt>
                <c:pt idx="10">
                  <c:v>42416</c:v>
                </c:pt>
                <c:pt idx="11">
                  <c:v>42417</c:v>
                </c:pt>
                <c:pt idx="12">
                  <c:v>42418</c:v>
                </c:pt>
                <c:pt idx="13">
                  <c:v>42419</c:v>
                </c:pt>
                <c:pt idx="14">
                  <c:v>42422</c:v>
                </c:pt>
                <c:pt idx="15">
                  <c:v>42423</c:v>
                </c:pt>
                <c:pt idx="16">
                  <c:v>42424</c:v>
                </c:pt>
                <c:pt idx="17">
                  <c:v>42425</c:v>
                </c:pt>
                <c:pt idx="18">
                  <c:v>42426</c:v>
                </c:pt>
                <c:pt idx="19">
                  <c:v>42429</c:v>
                </c:pt>
                <c:pt idx="20">
                  <c:v>42430</c:v>
                </c:pt>
                <c:pt idx="21">
                  <c:v>42431</c:v>
                </c:pt>
                <c:pt idx="22">
                  <c:v>42432</c:v>
                </c:pt>
                <c:pt idx="23">
                  <c:v>42433</c:v>
                </c:pt>
                <c:pt idx="24">
                  <c:v>42436</c:v>
                </c:pt>
                <c:pt idx="25">
                  <c:v>42437</c:v>
                </c:pt>
                <c:pt idx="26">
                  <c:v>42438</c:v>
                </c:pt>
                <c:pt idx="27">
                  <c:v>42439</c:v>
                </c:pt>
                <c:pt idx="28">
                  <c:v>42440</c:v>
                </c:pt>
                <c:pt idx="29">
                  <c:v>42443</c:v>
                </c:pt>
                <c:pt idx="30">
                  <c:v>42444</c:v>
                </c:pt>
                <c:pt idx="31">
                  <c:v>42445</c:v>
                </c:pt>
                <c:pt idx="32">
                  <c:v>42446</c:v>
                </c:pt>
                <c:pt idx="33">
                  <c:v>42447</c:v>
                </c:pt>
                <c:pt idx="34">
                  <c:v>42450</c:v>
                </c:pt>
                <c:pt idx="35">
                  <c:v>42451</c:v>
                </c:pt>
                <c:pt idx="36">
                  <c:v>42452</c:v>
                </c:pt>
                <c:pt idx="37">
                  <c:v>42453</c:v>
                </c:pt>
                <c:pt idx="38">
                  <c:v>42458</c:v>
                </c:pt>
                <c:pt idx="39">
                  <c:v>42459</c:v>
                </c:pt>
                <c:pt idx="40">
                  <c:v>42460</c:v>
                </c:pt>
                <c:pt idx="41">
                  <c:v>42461</c:v>
                </c:pt>
                <c:pt idx="42">
                  <c:v>42464</c:v>
                </c:pt>
                <c:pt idx="43">
                  <c:v>42465</c:v>
                </c:pt>
                <c:pt idx="44">
                  <c:v>42466</c:v>
                </c:pt>
                <c:pt idx="45">
                  <c:v>42467</c:v>
                </c:pt>
                <c:pt idx="46">
                  <c:v>42468</c:v>
                </c:pt>
                <c:pt idx="47">
                  <c:v>42471</c:v>
                </c:pt>
                <c:pt idx="48">
                  <c:v>42472</c:v>
                </c:pt>
                <c:pt idx="49">
                  <c:v>42473</c:v>
                </c:pt>
                <c:pt idx="50">
                  <c:v>42474</c:v>
                </c:pt>
                <c:pt idx="51">
                  <c:v>42475</c:v>
                </c:pt>
                <c:pt idx="52">
                  <c:v>42478</c:v>
                </c:pt>
                <c:pt idx="53">
                  <c:v>42479</c:v>
                </c:pt>
                <c:pt idx="54">
                  <c:v>42480</c:v>
                </c:pt>
                <c:pt idx="55">
                  <c:v>42481</c:v>
                </c:pt>
                <c:pt idx="56">
                  <c:v>42482</c:v>
                </c:pt>
                <c:pt idx="57">
                  <c:v>42485</c:v>
                </c:pt>
                <c:pt idx="58">
                  <c:v>42486</c:v>
                </c:pt>
                <c:pt idx="59">
                  <c:v>42487</c:v>
                </c:pt>
                <c:pt idx="60">
                  <c:v>42488</c:v>
                </c:pt>
                <c:pt idx="61">
                  <c:v>42489</c:v>
                </c:pt>
                <c:pt idx="62">
                  <c:v>42492</c:v>
                </c:pt>
                <c:pt idx="63">
                  <c:v>42493</c:v>
                </c:pt>
                <c:pt idx="64">
                  <c:v>42494</c:v>
                </c:pt>
                <c:pt idx="65">
                  <c:v>42495</c:v>
                </c:pt>
                <c:pt idx="66">
                  <c:v>42496</c:v>
                </c:pt>
                <c:pt idx="67">
                  <c:v>42499</c:v>
                </c:pt>
                <c:pt idx="68">
                  <c:v>42500</c:v>
                </c:pt>
                <c:pt idx="69">
                  <c:v>42501</c:v>
                </c:pt>
                <c:pt idx="70">
                  <c:v>42502</c:v>
                </c:pt>
                <c:pt idx="71">
                  <c:v>42503</c:v>
                </c:pt>
                <c:pt idx="72">
                  <c:v>42506</c:v>
                </c:pt>
                <c:pt idx="73">
                  <c:v>42507</c:v>
                </c:pt>
                <c:pt idx="74">
                  <c:v>42508</c:v>
                </c:pt>
                <c:pt idx="75">
                  <c:v>42509</c:v>
                </c:pt>
                <c:pt idx="76">
                  <c:v>42510</c:v>
                </c:pt>
                <c:pt idx="77">
                  <c:v>42513</c:v>
                </c:pt>
                <c:pt idx="78">
                  <c:v>42514</c:v>
                </c:pt>
                <c:pt idx="79">
                  <c:v>42515</c:v>
                </c:pt>
                <c:pt idx="80">
                  <c:v>42516</c:v>
                </c:pt>
                <c:pt idx="81">
                  <c:v>42517</c:v>
                </c:pt>
                <c:pt idx="82">
                  <c:v>42520</c:v>
                </c:pt>
                <c:pt idx="83">
                  <c:v>42521</c:v>
                </c:pt>
                <c:pt idx="84">
                  <c:v>42522</c:v>
                </c:pt>
                <c:pt idx="85">
                  <c:v>42523</c:v>
                </c:pt>
                <c:pt idx="86">
                  <c:v>42524</c:v>
                </c:pt>
                <c:pt idx="87">
                  <c:v>42527</c:v>
                </c:pt>
                <c:pt idx="88">
                  <c:v>42528</c:v>
                </c:pt>
                <c:pt idx="89">
                  <c:v>42529</c:v>
                </c:pt>
                <c:pt idx="90">
                  <c:v>42530</c:v>
                </c:pt>
                <c:pt idx="91">
                  <c:v>42531</c:v>
                </c:pt>
                <c:pt idx="92">
                  <c:v>42534</c:v>
                </c:pt>
                <c:pt idx="93">
                  <c:v>42535</c:v>
                </c:pt>
                <c:pt idx="94">
                  <c:v>42536</c:v>
                </c:pt>
                <c:pt idx="95">
                  <c:v>42537</c:v>
                </c:pt>
                <c:pt idx="96">
                  <c:v>42538</c:v>
                </c:pt>
                <c:pt idx="97">
                  <c:v>42541</c:v>
                </c:pt>
                <c:pt idx="98">
                  <c:v>42542</c:v>
                </c:pt>
                <c:pt idx="99">
                  <c:v>42543</c:v>
                </c:pt>
                <c:pt idx="100">
                  <c:v>42544</c:v>
                </c:pt>
                <c:pt idx="101">
                  <c:v>42545</c:v>
                </c:pt>
                <c:pt idx="102">
                  <c:v>42548</c:v>
                </c:pt>
                <c:pt idx="103">
                  <c:v>42549</c:v>
                </c:pt>
                <c:pt idx="104">
                  <c:v>42550</c:v>
                </c:pt>
                <c:pt idx="105">
                  <c:v>42551</c:v>
                </c:pt>
                <c:pt idx="106">
                  <c:v>42552</c:v>
                </c:pt>
                <c:pt idx="107">
                  <c:v>42555</c:v>
                </c:pt>
                <c:pt idx="108">
                  <c:v>42556</c:v>
                </c:pt>
                <c:pt idx="109">
                  <c:v>42557</c:v>
                </c:pt>
                <c:pt idx="110">
                  <c:v>42558</c:v>
                </c:pt>
                <c:pt idx="111">
                  <c:v>42559</c:v>
                </c:pt>
                <c:pt idx="112">
                  <c:v>42562</c:v>
                </c:pt>
                <c:pt idx="113">
                  <c:v>42563</c:v>
                </c:pt>
                <c:pt idx="114">
                  <c:v>42564</c:v>
                </c:pt>
                <c:pt idx="115">
                  <c:v>42565</c:v>
                </c:pt>
                <c:pt idx="116">
                  <c:v>42566</c:v>
                </c:pt>
                <c:pt idx="117">
                  <c:v>42569</c:v>
                </c:pt>
                <c:pt idx="118">
                  <c:v>42570</c:v>
                </c:pt>
                <c:pt idx="119">
                  <c:v>42571</c:v>
                </c:pt>
                <c:pt idx="120">
                  <c:v>42572</c:v>
                </c:pt>
                <c:pt idx="121">
                  <c:v>42573</c:v>
                </c:pt>
                <c:pt idx="122">
                  <c:v>42576</c:v>
                </c:pt>
                <c:pt idx="123">
                  <c:v>42577</c:v>
                </c:pt>
                <c:pt idx="124">
                  <c:v>42578</c:v>
                </c:pt>
                <c:pt idx="125">
                  <c:v>42579</c:v>
                </c:pt>
                <c:pt idx="126">
                  <c:v>42580</c:v>
                </c:pt>
                <c:pt idx="127">
                  <c:v>42583</c:v>
                </c:pt>
                <c:pt idx="128">
                  <c:v>42584</c:v>
                </c:pt>
                <c:pt idx="129">
                  <c:v>42585</c:v>
                </c:pt>
                <c:pt idx="130">
                  <c:v>42586</c:v>
                </c:pt>
                <c:pt idx="131">
                  <c:v>42587</c:v>
                </c:pt>
                <c:pt idx="132">
                  <c:v>42590</c:v>
                </c:pt>
                <c:pt idx="133">
                  <c:v>42591</c:v>
                </c:pt>
                <c:pt idx="134">
                  <c:v>42592</c:v>
                </c:pt>
                <c:pt idx="135">
                  <c:v>42593</c:v>
                </c:pt>
                <c:pt idx="136">
                  <c:v>42594</c:v>
                </c:pt>
                <c:pt idx="137">
                  <c:v>42597</c:v>
                </c:pt>
                <c:pt idx="138">
                  <c:v>42598</c:v>
                </c:pt>
                <c:pt idx="139">
                  <c:v>42599</c:v>
                </c:pt>
                <c:pt idx="140">
                  <c:v>42600</c:v>
                </c:pt>
                <c:pt idx="141">
                  <c:v>42601</c:v>
                </c:pt>
                <c:pt idx="142">
                  <c:v>42604</c:v>
                </c:pt>
                <c:pt idx="143">
                  <c:v>42605</c:v>
                </c:pt>
                <c:pt idx="144">
                  <c:v>42606</c:v>
                </c:pt>
                <c:pt idx="145">
                  <c:v>42607</c:v>
                </c:pt>
                <c:pt idx="146">
                  <c:v>42608</c:v>
                </c:pt>
                <c:pt idx="147">
                  <c:v>42611</c:v>
                </c:pt>
                <c:pt idx="148">
                  <c:v>42612</c:v>
                </c:pt>
                <c:pt idx="149">
                  <c:v>42613</c:v>
                </c:pt>
                <c:pt idx="150">
                  <c:v>42614</c:v>
                </c:pt>
                <c:pt idx="151">
                  <c:v>42615</c:v>
                </c:pt>
                <c:pt idx="152">
                  <c:v>42618</c:v>
                </c:pt>
                <c:pt idx="153">
                  <c:v>42619</c:v>
                </c:pt>
                <c:pt idx="154">
                  <c:v>42620</c:v>
                </c:pt>
                <c:pt idx="155">
                  <c:v>42621</c:v>
                </c:pt>
                <c:pt idx="156">
                  <c:v>42622</c:v>
                </c:pt>
                <c:pt idx="157">
                  <c:v>42625</c:v>
                </c:pt>
                <c:pt idx="158">
                  <c:v>42626</c:v>
                </c:pt>
                <c:pt idx="159">
                  <c:v>42627</c:v>
                </c:pt>
                <c:pt idx="160">
                  <c:v>42628</c:v>
                </c:pt>
                <c:pt idx="161">
                  <c:v>42629</c:v>
                </c:pt>
                <c:pt idx="162">
                  <c:v>42632</c:v>
                </c:pt>
                <c:pt idx="163">
                  <c:v>42633</c:v>
                </c:pt>
                <c:pt idx="164">
                  <c:v>42634</c:v>
                </c:pt>
                <c:pt idx="165">
                  <c:v>42635</c:v>
                </c:pt>
                <c:pt idx="166">
                  <c:v>42636</c:v>
                </c:pt>
                <c:pt idx="167">
                  <c:v>42639</c:v>
                </c:pt>
                <c:pt idx="168">
                  <c:v>42640</c:v>
                </c:pt>
                <c:pt idx="169">
                  <c:v>42641</c:v>
                </c:pt>
                <c:pt idx="170">
                  <c:v>42642</c:v>
                </c:pt>
                <c:pt idx="171">
                  <c:v>42643</c:v>
                </c:pt>
                <c:pt idx="172">
                  <c:v>42646</c:v>
                </c:pt>
                <c:pt idx="173">
                  <c:v>42647</c:v>
                </c:pt>
                <c:pt idx="174">
                  <c:v>42648</c:v>
                </c:pt>
                <c:pt idx="175">
                  <c:v>42649</c:v>
                </c:pt>
                <c:pt idx="176">
                  <c:v>42650</c:v>
                </c:pt>
                <c:pt idx="177">
                  <c:v>42653</c:v>
                </c:pt>
                <c:pt idx="178">
                  <c:v>42654</c:v>
                </c:pt>
                <c:pt idx="179">
                  <c:v>42655</c:v>
                </c:pt>
                <c:pt idx="180">
                  <c:v>42656</c:v>
                </c:pt>
                <c:pt idx="181">
                  <c:v>42657</c:v>
                </c:pt>
                <c:pt idx="182">
                  <c:v>42660</c:v>
                </c:pt>
                <c:pt idx="183">
                  <c:v>42661</c:v>
                </c:pt>
                <c:pt idx="184">
                  <c:v>42662</c:v>
                </c:pt>
                <c:pt idx="185">
                  <c:v>42663</c:v>
                </c:pt>
                <c:pt idx="186">
                  <c:v>42664</c:v>
                </c:pt>
                <c:pt idx="187">
                  <c:v>42667</c:v>
                </c:pt>
                <c:pt idx="188">
                  <c:v>42668</c:v>
                </c:pt>
                <c:pt idx="189">
                  <c:v>42669</c:v>
                </c:pt>
                <c:pt idx="190">
                  <c:v>42670</c:v>
                </c:pt>
                <c:pt idx="191">
                  <c:v>42671</c:v>
                </c:pt>
                <c:pt idx="192">
                  <c:v>42674</c:v>
                </c:pt>
                <c:pt idx="193">
                  <c:v>42675</c:v>
                </c:pt>
                <c:pt idx="194">
                  <c:v>42676</c:v>
                </c:pt>
                <c:pt idx="195">
                  <c:v>42677</c:v>
                </c:pt>
                <c:pt idx="196">
                  <c:v>42678</c:v>
                </c:pt>
                <c:pt idx="197">
                  <c:v>42681</c:v>
                </c:pt>
                <c:pt idx="198">
                  <c:v>42682</c:v>
                </c:pt>
                <c:pt idx="199">
                  <c:v>42683</c:v>
                </c:pt>
                <c:pt idx="200">
                  <c:v>42684</c:v>
                </c:pt>
                <c:pt idx="201">
                  <c:v>42685</c:v>
                </c:pt>
                <c:pt idx="202">
                  <c:v>42688</c:v>
                </c:pt>
                <c:pt idx="203">
                  <c:v>42689</c:v>
                </c:pt>
                <c:pt idx="204">
                  <c:v>42690</c:v>
                </c:pt>
                <c:pt idx="205">
                  <c:v>42691</c:v>
                </c:pt>
                <c:pt idx="206">
                  <c:v>42692</c:v>
                </c:pt>
                <c:pt idx="207">
                  <c:v>42695</c:v>
                </c:pt>
                <c:pt idx="208">
                  <c:v>42696</c:v>
                </c:pt>
                <c:pt idx="209">
                  <c:v>42697</c:v>
                </c:pt>
                <c:pt idx="210">
                  <c:v>42698</c:v>
                </c:pt>
                <c:pt idx="211">
                  <c:v>42699</c:v>
                </c:pt>
                <c:pt idx="212">
                  <c:v>42702</c:v>
                </c:pt>
                <c:pt idx="213">
                  <c:v>42703</c:v>
                </c:pt>
                <c:pt idx="214">
                  <c:v>42704</c:v>
                </c:pt>
                <c:pt idx="215">
                  <c:v>42705</c:v>
                </c:pt>
                <c:pt idx="216">
                  <c:v>42706</c:v>
                </c:pt>
                <c:pt idx="217">
                  <c:v>42709</c:v>
                </c:pt>
                <c:pt idx="218">
                  <c:v>42710</c:v>
                </c:pt>
                <c:pt idx="219">
                  <c:v>42711</c:v>
                </c:pt>
                <c:pt idx="220">
                  <c:v>42712</c:v>
                </c:pt>
                <c:pt idx="221">
                  <c:v>42713</c:v>
                </c:pt>
                <c:pt idx="222">
                  <c:v>42716</c:v>
                </c:pt>
                <c:pt idx="223">
                  <c:v>42717</c:v>
                </c:pt>
                <c:pt idx="224">
                  <c:v>42718</c:v>
                </c:pt>
                <c:pt idx="225">
                  <c:v>42719</c:v>
                </c:pt>
                <c:pt idx="226">
                  <c:v>42720</c:v>
                </c:pt>
                <c:pt idx="227">
                  <c:v>42723</c:v>
                </c:pt>
                <c:pt idx="228">
                  <c:v>42724</c:v>
                </c:pt>
                <c:pt idx="229">
                  <c:v>42725</c:v>
                </c:pt>
                <c:pt idx="230">
                  <c:v>42726</c:v>
                </c:pt>
                <c:pt idx="231">
                  <c:v>42727</c:v>
                </c:pt>
                <c:pt idx="232">
                  <c:v>42731</c:v>
                </c:pt>
                <c:pt idx="233">
                  <c:v>42732</c:v>
                </c:pt>
                <c:pt idx="234">
                  <c:v>42733</c:v>
                </c:pt>
                <c:pt idx="235">
                  <c:v>42734</c:v>
                </c:pt>
                <c:pt idx="236">
                  <c:v>42737</c:v>
                </c:pt>
                <c:pt idx="237">
                  <c:v>42738</c:v>
                </c:pt>
                <c:pt idx="238">
                  <c:v>42739</c:v>
                </c:pt>
                <c:pt idx="239">
                  <c:v>42740</c:v>
                </c:pt>
                <c:pt idx="240">
                  <c:v>42741</c:v>
                </c:pt>
                <c:pt idx="241">
                  <c:v>42744</c:v>
                </c:pt>
                <c:pt idx="242">
                  <c:v>42745</c:v>
                </c:pt>
                <c:pt idx="243">
                  <c:v>42746</c:v>
                </c:pt>
                <c:pt idx="244">
                  <c:v>42747</c:v>
                </c:pt>
                <c:pt idx="245">
                  <c:v>42748</c:v>
                </c:pt>
                <c:pt idx="246">
                  <c:v>42751</c:v>
                </c:pt>
                <c:pt idx="247">
                  <c:v>42752</c:v>
                </c:pt>
                <c:pt idx="248">
                  <c:v>42753</c:v>
                </c:pt>
                <c:pt idx="249">
                  <c:v>42754</c:v>
                </c:pt>
                <c:pt idx="250">
                  <c:v>42755</c:v>
                </c:pt>
                <c:pt idx="251">
                  <c:v>42758</c:v>
                </c:pt>
                <c:pt idx="252">
                  <c:v>42759</c:v>
                </c:pt>
                <c:pt idx="253">
                  <c:v>42760</c:v>
                </c:pt>
                <c:pt idx="254">
                  <c:v>42761</c:v>
                </c:pt>
                <c:pt idx="255">
                  <c:v>42762</c:v>
                </c:pt>
                <c:pt idx="256">
                  <c:v>42765</c:v>
                </c:pt>
                <c:pt idx="257">
                  <c:v>42766</c:v>
                </c:pt>
                <c:pt idx="258">
                  <c:v>42767</c:v>
                </c:pt>
                <c:pt idx="259">
                  <c:v>42768</c:v>
                </c:pt>
                <c:pt idx="260">
                  <c:v>42769</c:v>
                </c:pt>
                <c:pt idx="261">
                  <c:v>42772</c:v>
                </c:pt>
                <c:pt idx="262">
                  <c:v>42773</c:v>
                </c:pt>
                <c:pt idx="263">
                  <c:v>42774</c:v>
                </c:pt>
                <c:pt idx="264">
                  <c:v>42775</c:v>
                </c:pt>
                <c:pt idx="265">
                  <c:v>42776</c:v>
                </c:pt>
                <c:pt idx="266">
                  <c:v>42779</c:v>
                </c:pt>
                <c:pt idx="267">
                  <c:v>42780</c:v>
                </c:pt>
                <c:pt idx="268">
                  <c:v>42781</c:v>
                </c:pt>
                <c:pt idx="269">
                  <c:v>42782</c:v>
                </c:pt>
                <c:pt idx="270">
                  <c:v>42783</c:v>
                </c:pt>
                <c:pt idx="271">
                  <c:v>42786</c:v>
                </c:pt>
                <c:pt idx="272">
                  <c:v>42787</c:v>
                </c:pt>
                <c:pt idx="273">
                  <c:v>42788</c:v>
                </c:pt>
                <c:pt idx="274">
                  <c:v>42789</c:v>
                </c:pt>
                <c:pt idx="275">
                  <c:v>42790</c:v>
                </c:pt>
                <c:pt idx="276">
                  <c:v>42793</c:v>
                </c:pt>
                <c:pt idx="277">
                  <c:v>42794</c:v>
                </c:pt>
                <c:pt idx="278">
                  <c:v>42795</c:v>
                </c:pt>
                <c:pt idx="279">
                  <c:v>42796</c:v>
                </c:pt>
                <c:pt idx="280">
                  <c:v>42797</c:v>
                </c:pt>
                <c:pt idx="281">
                  <c:v>42800</c:v>
                </c:pt>
                <c:pt idx="282">
                  <c:v>42801</c:v>
                </c:pt>
                <c:pt idx="283">
                  <c:v>42802</c:v>
                </c:pt>
                <c:pt idx="284">
                  <c:v>42803</c:v>
                </c:pt>
                <c:pt idx="285">
                  <c:v>42804</c:v>
                </c:pt>
                <c:pt idx="286">
                  <c:v>42807</c:v>
                </c:pt>
                <c:pt idx="287">
                  <c:v>42808</c:v>
                </c:pt>
                <c:pt idx="288">
                  <c:v>42809</c:v>
                </c:pt>
                <c:pt idx="289">
                  <c:v>42810</c:v>
                </c:pt>
                <c:pt idx="290">
                  <c:v>42811</c:v>
                </c:pt>
                <c:pt idx="291">
                  <c:v>42814</c:v>
                </c:pt>
                <c:pt idx="292">
                  <c:v>42815</c:v>
                </c:pt>
                <c:pt idx="293">
                  <c:v>42816</c:v>
                </c:pt>
                <c:pt idx="294">
                  <c:v>42817</c:v>
                </c:pt>
                <c:pt idx="295">
                  <c:v>42818</c:v>
                </c:pt>
                <c:pt idx="296">
                  <c:v>42821</c:v>
                </c:pt>
                <c:pt idx="297">
                  <c:v>42822</c:v>
                </c:pt>
                <c:pt idx="298">
                  <c:v>42823</c:v>
                </c:pt>
                <c:pt idx="299">
                  <c:v>42824</c:v>
                </c:pt>
                <c:pt idx="300">
                  <c:v>42825</c:v>
                </c:pt>
                <c:pt idx="301">
                  <c:v>42828</c:v>
                </c:pt>
                <c:pt idx="302">
                  <c:v>42829</c:v>
                </c:pt>
                <c:pt idx="303">
                  <c:v>42830</c:v>
                </c:pt>
                <c:pt idx="304">
                  <c:v>42831</c:v>
                </c:pt>
                <c:pt idx="305">
                  <c:v>42832</c:v>
                </c:pt>
                <c:pt idx="306">
                  <c:v>42835</c:v>
                </c:pt>
                <c:pt idx="307">
                  <c:v>42836</c:v>
                </c:pt>
                <c:pt idx="308">
                  <c:v>42837</c:v>
                </c:pt>
                <c:pt idx="309">
                  <c:v>42838</c:v>
                </c:pt>
                <c:pt idx="310">
                  <c:v>42843</c:v>
                </c:pt>
                <c:pt idx="311">
                  <c:v>42844</c:v>
                </c:pt>
                <c:pt idx="312">
                  <c:v>42845</c:v>
                </c:pt>
                <c:pt idx="313">
                  <c:v>42846</c:v>
                </c:pt>
                <c:pt idx="314">
                  <c:v>42849</c:v>
                </c:pt>
                <c:pt idx="315">
                  <c:v>42850</c:v>
                </c:pt>
                <c:pt idx="316">
                  <c:v>42851</c:v>
                </c:pt>
                <c:pt idx="317">
                  <c:v>42852</c:v>
                </c:pt>
                <c:pt idx="318">
                  <c:v>42853</c:v>
                </c:pt>
                <c:pt idx="319">
                  <c:v>42857</c:v>
                </c:pt>
                <c:pt idx="320">
                  <c:v>42858</c:v>
                </c:pt>
                <c:pt idx="321">
                  <c:v>42859</c:v>
                </c:pt>
                <c:pt idx="322">
                  <c:v>42860</c:v>
                </c:pt>
                <c:pt idx="323">
                  <c:v>42863</c:v>
                </c:pt>
                <c:pt idx="324">
                  <c:v>42864</c:v>
                </c:pt>
                <c:pt idx="325">
                  <c:v>42865</c:v>
                </c:pt>
                <c:pt idx="326">
                  <c:v>42866</c:v>
                </c:pt>
                <c:pt idx="327">
                  <c:v>42867</c:v>
                </c:pt>
                <c:pt idx="328">
                  <c:v>42870</c:v>
                </c:pt>
                <c:pt idx="329">
                  <c:v>42871</c:v>
                </c:pt>
                <c:pt idx="330">
                  <c:v>42872</c:v>
                </c:pt>
                <c:pt idx="331">
                  <c:v>42873</c:v>
                </c:pt>
                <c:pt idx="332">
                  <c:v>42874</c:v>
                </c:pt>
                <c:pt idx="333">
                  <c:v>42877</c:v>
                </c:pt>
                <c:pt idx="334">
                  <c:v>42878</c:v>
                </c:pt>
                <c:pt idx="335">
                  <c:v>42879</c:v>
                </c:pt>
                <c:pt idx="336">
                  <c:v>42880</c:v>
                </c:pt>
                <c:pt idx="337">
                  <c:v>42881</c:v>
                </c:pt>
                <c:pt idx="338">
                  <c:v>42884</c:v>
                </c:pt>
                <c:pt idx="339">
                  <c:v>42885</c:v>
                </c:pt>
                <c:pt idx="340">
                  <c:v>42886</c:v>
                </c:pt>
                <c:pt idx="341">
                  <c:v>42887</c:v>
                </c:pt>
                <c:pt idx="342">
                  <c:v>42888</c:v>
                </c:pt>
                <c:pt idx="343">
                  <c:v>42891</c:v>
                </c:pt>
                <c:pt idx="344">
                  <c:v>42892</c:v>
                </c:pt>
                <c:pt idx="345">
                  <c:v>42893</c:v>
                </c:pt>
                <c:pt idx="346">
                  <c:v>42894</c:v>
                </c:pt>
                <c:pt idx="347">
                  <c:v>42895</c:v>
                </c:pt>
                <c:pt idx="348">
                  <c:v>42898</c:v>
                </c:pt>
                <c:pt idx="349">
                  <c:v>42899</c:v>
                </c:pt>
                <c:pt idx="350">
                  <c:v>42900</c:v>
                </c:pt>
                <c:pt idx="351">
                  <c:v>42901</c:v>
                </c:pt>
                <c:pt idx="352">
                  <c:v>42902</c:v>
                </c:pt>
                <c:pt idx="353">
                  <c:v>42905</c:v>
                </c:pt>
                <c:pt idx="354">
                  <c:v>42906</c:v>
                </c:pt>
                <c:pt idx="355">
                  <c:v>42907</c:v>
                </c:pt>
                <c:pt idx="356">
                  <c:v>42908</c:v>
                </c:pt>
                <c:pt idx="357">
                  <c:v>42909</c:v>
                </c:pt>
                <c:pt idx="358">
                  <c:v>42912</c:v>
                </c:pt>
                <c:pt idx="359">
                  <c:v>42913</c:v>
                </c:pt>
                <c:pt idx="360">
                  <c:v>42914</c:v>
                </c:pt>
                <c:pt idx="361">
                  <c:v>42915</c:v>
                </c:pt>
                <c:pt idx="362">
                  <c:v>42916</c:v>
                </c:pt>
                <c:pt idx="363">
                  <c:v>42919</c:v>
                </c:pt>
                <c:pt idx="364">
                  <c:v>42920</c:v>
                </c:pt>
                <c:pt idx="365">
                  <c:v>42921</c:v>
                </c:pt>
                <c:pt idx="366">
                  <c:v>42922</c:v>
                </c:pt>
                <c:pt idx="367">
                  <c:v>42923</c:v>
                </c:pt>
                <c:pt idx="368">
                  <c:v>42926</c:v>
                </c:pt>
                <c:pt idx="369">
                  <c:v>42927</c:v>
                </c:pt>
                <c:pt idx="370">
                  <c:v>42928</c:v>
                </c:pt>
                <c:pt idx="371">
                  <c:v>42929</c:v>
                </c:pt>
                <c:pt idx="372">
                  <c:v>42930</c:v>
                </c:pt>
                <c:pt idx="373">
                  <c:v>42933</c:v>
                </c:pt>
                <c:pt idx="374">
                  <c:v>42934</c:v>
                </c:pt>
                <c:pt idx="375">
                  <c:v>42935</c:v>
                </c:pt>
                <c:pt idx="376">
                  <c:v>42936</c:v>
                </c:pt>
                <c:pt idx="377">
                  <c:v>42937</c:v>
                </c:pt>
                <c:pt idx="378">
                  <c:v>42940</c:v>
                </c:pt>
                <c:pt idx="379">
                  <c:v>42941</c:v>
                </c:pt>
                <c:pt idx="380">
                  <c:v>42942</c:v>
                </c:pt>
                <c:pt idx="381">
                  <c:v>42943</c:v>
                </c:pt>
                <c:pt idx="382">
                  <c:v>42944</c:v>
                </c:pt>
                <c:pt idx="383">
                  <c:v>42947</c:v>
                </c:pt>
                <c:pt idx="384">
                  <c:v>42948</c:v>
                </c:pt>
                <c:pt idx="385">
                  <c:v>42949</c:v>
                </c:pt>
                <c:pt idx="386">
                  <c:v>42950</c:v>
                </c:pt>
                <c:pt idx="387">
                  <c:v>42951</c:v>
                </c:pt>
                <c:pt idx="388">
                  <c:v>42954</c:v>
                </c:pt>
                <c:pt idx="389">
                  <c:v>42955</c:v>
                </c:pt>
                <c:pt idx="390">
                  <c:v>42956</c:v>
                </c:pt>
                <c:pt idx="391">
                  <c:v>42957</c:v>
                </c:pt>
                <c:pt idx="392">
                  <c:v>42958</c:v>
                </c:pt>
                <c:pt idx="393">
                  <c:v>42961</c:v>
                </c:pt>
                <c:pt idx="394">
                  <c:v>42962</c:v>
                </c:pt>
                <c:pt idx="395">
                  <c:v>42963</c:v>
                </c:pt>
                <c:pt idx="396">
                  <c:v>42964</c:v>
                </c:pt>
                <c:pt idx="397">
                  <c:v>42965</c:v>
                </c:pt>
                <c:pt idx="398">
                  <c:v>42968</c:v>
                </c:pt>
                <c:pt idx="399">
                  <c:v>42969</c:v>
                </c:pt>
                <c:pt idx="400">
                  <c:v>42970</c:v>
                </c:pt>
                <c:pt idx="401">
                  <c:v>42971</c:v>
                </c:pt>
                <c:pt idx="402">
                  <c:v>42972</c:v>
                </c:pt>
                <c:pt idx="403">
                  <c:v>42975</c:v>
                </c:pt>
                <c:pt idx="404">
                  <c:v>42976</c:v>
                </c:pt>
                <c:pt idx="405">
                  <c:v>42977</c:v>
                </c:pt>
                <c:pt idx="406">
                  <c:v>42978</c:v>
                </c:pt>
                <c:pt idx="407">
                  <c:v>42979</c:v>
                </c:pt>
                <c:pt idx="408">
                  <c:v>42982</c:v>
                </c:pt>
                <c:pt idx="409">
                  <c:v>42983</c:v>
                </c:pt>
                <c:pt idx="410">
                  <c:v>42984</c:v>
                </c:pt>
                <c:pt idx="411">
                  <c:v>42985</c:v>
                </c:pt>
                <c:pt idx="412">
                  <c:v>42986</c:v>
                </c:pt>
                <c:pt idx="413">
                  <c:v>42989</c:v>
                </c:pt>
                <c:pt idx="414">
                  <c:v>42990</c:v>
                </c:pt>
                <c:pt idx="415">
                  <c:v>42991</c:v>
                </c:pt>
                <c:pt idx="416">
                  <c:v>42992</c:v>
                </c:pt>
                <c:pt idx="417">
                  <c:v>42993</c:v>
                </c:pt>
                <c:pt idx="418">
                  <c:v>42996</c:v>
                </c:pt>
                <c:pt idx="419">
                  <c:v>42997</c:v>
                </c:pt>
                <c:pt idx="420">
                  <c:v>42998</c:v>
                </c:pt>
                <c:pt idx="421">
                  <c:v>42999</c:v>
                </c:pt>
                <c:pt idx="422">
                  <c:v>43000</c:v>
                </c:pt>
                <c:pt idx="423">
                  <c:v>43003</c:v>
                </c:pt>
                <c:pt idx="424">
                  <c:v>43004</c:v>
                </c:pt>
                <c:pt idx="425">
                  <c:v>43005</c:v>
                </c:pt>
                <c:pt idx="426">
                  <c:v>43006</c:v>
                </c:pt>
                <c:pt idx="427">
                  <c:v>43007</c:v>
                </c:pt>
                <c:pt idx="428">
                  <c:v>43010</c:v>
                </c:pt>
                <c:pt idx="429">
                  <c:v>43011</c:v>
                </c:pt>
                <c:pt idx="430">
                  <c:v>43012</c:v>
                </c:pt>
                <c:pt idx="431">
                  <c:v>43013</c:v>
                </c:pt>
                <c:pt idx="432">
                  <c:v>43014</c:v>
                </c:pt>
                <c:pt idx="433">
                  <c:v>43017</c:v>
                </c:pt>
                <c:pt idx="434">
                  <c:v>43018</c:v>
                </c:pt>
                <c:pt idx="435">
                  <c:v>43019</c:v>
                </c:pt>
                <c:pt idx="436">
                  <c:v>43020</c:v>
                </c:pt>
                <c:pt idx="437">
                  <c:v>43021</c:v>
                </c:pt>
                <c:pt idx="438">
                  <c:v>43024</c:v>
                </c:pt>
                <c:pt idx="439">
                  <c:v>43025</c:v>
                </c:pt>
                <c:pt idx="440">
                  <c:v>43026</c:v>
                </c:pt>
                <c:pt idx="441">
                  <c:v>43027</c:v>
                </c:pt>
                <c:pt idx="442">
                  <c:v>43028</c:v>
                </c:pt>
                <c:pt idx="443">
                  <c:v>43031</c:v>
                </c:pt>
                <c:pt idx="444">
                  <c:v>43032</c:v>
                </c:pt>
                <c:pt idx="445">
                  <c:v>43033</c:v>
                </c:pt>
                <c:pt idx="446">
                  <c:v>43034</c:v>
                </c:pt>
                <c:pt idx="447">
                  <c:v>43035</c:v>
                </c:pt>
                <c:pt idx="448">
                  <c:v>43038</c:v>
                </c:pt>
                <c:pt idx="449">
                  <c:v>43039</c:v>
                </c:pt>
                <c:pt idx="450">
                  <c:v>43040</c:v>
                </c:pt>
                <c:pt idx="451">
                  <c:v>43041</c:v>
                </c:pt>
                <c:pt idx="452">
                  <c:v>43042</c:v>
                </c:pt>
                <c:pt idx="453">
                  <c:v>43045</c:v>
                </c:pt>
                <c:pt idx="454">
                  <c:v>43046</c:v>
                </c:pt>
                <c:pt idx="455">
                  <c:v>43047</c:v>
                </c:pt>
                <c:pt idx="456">
                  <c:v>43048</c:v>
                </c:pt>
                <c:pt idx="457">
                  <c:v>43049</c:v>
                </c:pt>
                <c:pt idx="458">
                  <c:v>43052</c:v>
                </c:pt>
                <c:pt idx="459">
                  <c:v>43053</c:v>
                </c:pt>
                <c:pt idx="460">
                  <c:v>43054</c:v>
                </c:pt>
                <c:pt idx="461">
                  <c:v>43055</c:v>
                </c:pt>
                <c:pt idx="462">
                  <c:v>43056</c:v>
                </c:pt>
                <c:pt idx="463">
                  <c:v>43059</c:v>
                </c:pt>
                <c:pt idx="464">
                  <c:v>43060</c:v>
                </c:pt>
                <c:pt idx="465">
                  <c:v>43061</c:v>
                </c:pt>
                <c:pt idx="466">
                  <c:v>43062</c:v>
                </c:pt>
                <c:pt idx="467">
                  <c:v>43063</c:v>
                </c:pt>
                <c:pt idx="468">
                  <c:v>43066</c:v>
                </c:pt>
                <c:pt idx="469">
                  <c:v>43067</c:v>
                </c:pt>
                <c:pt idx="470">
                  <c:v>43068</c:v>
                </c:pt>
                <c:pt idx="471">
                  <c:v>43069</c:v>
                </c:pt>
                <c:pt idx="472">
                  <c:v>43070</c:v>
                </c:pt>
                <c:pt idx="473">
                  <c:v>43073</c:v>
                </c:pt>
                <c:pt idx="474">
                  <c:v>43074</c:v>
                </c:pt>
                <c:pt idx="475">
                  <c:v>43075</c:v>
                </c:pt>
                <c:pt idx="476">
                  <c:v>43076</c:v>
                </c:pt>
                <c:pt idx="477">
                  <c:v>43077</c:v>
                </c:pt>
                <c:pt idx="478">
                  <c:v>43080</c:v>
                </c:pt>
                <c:pt idx="479">
                  <c:v>43081</c:v>
                </c:pt>
                <c:pt idx="480">
                  <c:v>43082</c:v>
                </c:pt>
                <c:pt idx="481">
                  <c:v>43083</c:v>
                </c:pt>
                <c:pt idx="482">
                  <c:v>43084</c:v>
                </c:pt>
                <c:pt idx="483">
                  <c:v>43087</c:v>
                </c:pt>
                <c:pt idx="484">
                  <c:v>43088</c:v>
                </c:pt>
                <c:pt idx="485">
                  <c:v>43089</c:v>
                </c:pt>
                <c:pt idx="486">
                  <c:v>43090</c:v>
                </c:pt>
                <c:pt idx="487">
                  <c:v>43091</c:v>
                </c:pt>
                <c:pt idx="488">
                  <c:v>43096</c:v>
                </c:pt>
                <c:pt idx="489">
                  <c:v>43097</c:v>
                </c:pt>
                <c:pt idx="490">
                  <c:v>43098</c:v>
                </c:pt>
                <c:pt idx="491">
                  <c:v>43102</c:v>
                </c:pt>
                <c:pt idx="492">
                  <c:v>43103</c:v>
                </c:pt>
                <c:pt idx="493">
                  <c:v>43104</c:v>
                </c:pt>
                <c:pt idx="494">
                  <c:v>43105</c:v>
                </c:pt>
                <c:pt idx="495">
                  <c:v>43108</c:v>
                </c:pt>
                <c:pt idx="496">
                  <c:v>43109</c:v>
                </c:pt>
                <c:pt idx="497">
                  <c:v>43110</c:v>
                </c:pt>
                <c:pt idx="498">
                  <c:v>43111</c:v>
                </c:pt>
                <c:pt idx="499">
                  <c:v>43112</c:v>
                </c:pt>
                <c:pt idx="500">
                  <c:v>43115</c:v>
                </c:pt>
                <c:pt idx="501">
                  <c:v>43116</c:v>
                </c:pt>
                <c:pt idx="502">
                  <c:v>43117</c:v>
                </c:pt>
                <c:pt idx="503">
                  <c:v>43118</c:v>
                </c:pt>
                <c:pt idx="504">
                  <c:v>43119</c:v>
                </c:pt>
                <c:pt idx="505">
                  <c:v>43122</c:v>
                </c:pt>
                <c:pt idx="506">
                  <c:v>43123</c:v>
                </c:pt>
                <c:pt idx="507">
                  <c:v>43124</c:v>
                </c:pt>
                <c:pt idx="508">
                  <c:v>43125</c:v>
                </c:pt>
                <c:pt idx="509">
                  <c:v>43126</c:v>
                </c:pt>
                <c:pt idx="510">
                  <c:v>43129</c:v>
                </c:pt>
                <c:pt idx="511">
                  <c:v>43130</c:v>
                </c:pt>
                <c:pt idx="512">
                  <c:v>43131</c:v>
                </c:pt>
                <c:pt idx="513">
                  <c:v>43132</c:v>
                </c:pt>
                <c:pt idx="514">
                  <c:v>43133</c:v>
                </c:pt>
                <c:pt idx="515">
                  <c:v>43136</c:v>
                </c:pt>
                <c:pt idx="516">
                  <c:v>43137</c:v>
                </c:pt>
                <c:pt idx="517">
                  <c:v>43138</c:v>
                </c:pt>
                <c:pt idx="518">
                  <c:v>43145</c:v>
                </c:pt>
                <c:pt idx="519">
                  <c:v>43152</c:v>
                </c:pt>
                <c:pt idx="520">
                  <c:v>43159</c:v>
                </c:pt>
                <c:pt idx="521">
                  <c:v>43166</c:v>
                </c:pt>
                <c:pt idx="522">
                  <c:v>43173</c:v>
                </c:pt>
                <c:pt idx="523">
                  <c:v>43180</c:v>
                </c:pt>
                <c:pt idx="524">
                  <c:v>43187</c:v>
                </c:pt>
                <c:pt idx="525">
                  <c:v>43195</c:v>
                </c:pt>
                <c:pt idx="526">
                  <c:v>43202</c:v>
                </c:pt>
                <c:pt idx="527">
                  <c:v>43209</c:v>
                </c:pt>
                <c:pt idx="528">
                  <c:v>43216</c:v>
                </c:pt>
                <c:pt idx="529">
                  <c:v>43224</c:v>
                </c:pt>
                <c:pt idx="530">
                  <c:v>43231</c:v>
                </c:pt>
                <c:pt idx="531">
                  <c:v>43238</c:v>
                </c:pt>
                <c:pt idx="532">
                  <c:v>43245</c:v>
                </c:pt>
                <c:pt idx="533">
                  <c:v>43252</c:v>
                </c:pt>
                <c:pt idx="534">
                  <c:v>43259</c:v>
                </c:pt>
                <c:pt idx="535">
                  <c:v>43266</c:v>
                </c:pt>
                <c:pt idx="536">
                  <c:v>43273</c:v>
                </c:pt>
                <c:pt idx="537">
                  <c:v>43280</c:v>
                </c:pt>
                <c:pt idx="538">
                  <c:v>43287</c:v>
                </c:pt>
                <c:pt idx="539">
                  <c:v>43294</c:v>
                </c:pt>
                <c:pt idx="540">
                  <c:v>43301</c:v>
                </c:pt>
                <c:pt idx="541">
                  <c:v>43308</c:v>
                </c:pt>
                <c:pt idx="542">
                  <c:v>43315</c:v>
                </c:pt>
                <c:pt idx="543">
                  <c:v>43322</c:v>
                </c:pt>
                <c:pt idx="544">
                  <c:v>43329</c:v>
                </c:pt>
                <c:pt idx="545">
                  <c:v>43336</c:v>
                </c:pt>
                <c:pt idx="546">
                  <c:v>43343</c:v>
                </c:pt>
                <c:pt idx="547">
                  <c:v>43350</c:v>
                </c:pt>
                <c:pt idx="548">
                  <c:v>43357</c:v>
                </c:pt>
                <c:pt idx="549">
                  <c:v>43364</c:v>
                </c:pt>
                <c:pt idx="550">
                  <c:v>43371</c:v>
                </c:pt>
                <c:pt idx="551">
                  <c:v>43378</c:v>
                </c:pt>
                <c:pt idx="552">
                  <c:v>43385</c:v>
                </c:pt>
                <c:pt idx="553">
                  <c:v>43392</c:v>
                </c:pt>
                <c:pt idx="554">
                  <c:v>43399</c:v>
                </c:pt>
                <c:pt idx="555">
                  <c:v>43406</c:v>
                </c:pt>
                <c:pt idx="556">
                  <c:v>43413</c:v>
                </c:pt>
                <c:pt idx="557">
                  <c:v>43420</c:v>
                </c:pt>
                <c:pt idx="558">
                  <c:v>43427</c:v>
                </c:pt>
                <c:pt idx="559">
                  <c:v>43434</c:v>
                </c:pt>
                <c:pt idx="560">
                  <c:v>43441</c:v>
                </c:pt>
                <c:pt idx="561">
                  <c:v>43448</c:v>
                </c:pt>
                <c:pt idx="562">
                  <c:v>43455</c:v>
                </c:pt>
                <c:pt idx="563">
                  <c:v>43465</c:v>
                </c:pt>
                <c:pt idx="564">
                  <c:v>43472</c:v>
                </c:pt>
                <c:pt idx="565">
                  <c:v>43479</c:v>
                </c:pt>
                <c:pt idx="566">
                  <c:v>43486</c:v>
                </c:pt>
                <c:pt idx="567">
                  <c:v>43493</c:v>
                </c:pt>
                <c:pt idx="568">
                  <c:v>43500</c:v>
                </c:pt>
                <c:pt idx="569">
                  <c:v>43507</c:v>
                </c:pt>
                <c:pt idx="570">
                  <c:v>43514</c:v>
                </c:pt>
                <c:pt idx="571">
                  <c:v>43521</c:v>
                </c:pt>
                <c:pt idx="572">
                  <c:v>43528</c:v>
                </c:pt>
                <c:pt idx="573">
                  <c:v>43535</c:v>
                </c:pt>
                <c:pt idx="574">
                  <c:v>43542</c:v>
                </c:pt>
                <c:pt idx="575">
                  <c:v>43549</c:v>
                </c:pt>
                <c:pt idx="576">
                  <c:v>43556</c:v>
                </c:pt>
                <c:pt idx="577">
                  <c:v>43563</c:v>
                </c:pt>
                <c:pt idx="578">
                  <c:v>43570</c:v>
                </c:pt>
                <c:pt idx="579">
                  <c:v>43579</c:v>
                </c:pt>
                <c:pt idx="580">
                  <c:v>43584</c:v>
                </c:pt>
                <c:pt idx="581">
                  <c:v>43591</c:v>
                </c:pt>
                <c:pt idx="582">
                  <c:v>43598</c:v>
                </c:pt>
                <c:pt idx="583">
                  <c:v>43605</c:v>
                </c:pt>
                <c:pt idx="584">
                  <c:v>43612</c:v>
                </c:pt>
                <c:pt idx="585">
                  <c:v>43619</c:v>
                </c:pt>
                <c:pt idx="586">
                  <c:v>43626</c:v>
                </c:pt>
                <c:pt idx="587">
                  <c:v>43633</c:v>
                </c:pt>
                <c:pt idx="588">
                  <c:v>43640</c:v>
                </c:pt>
                <c:pt idx="589">
                  <c:v>43647</c:v>
                </c:pt>
                <c:pt idx="590">
                  <c:v>43654</c:v>
                </c:pt>
                <c:pt idx="591">
                  <c:v>43661</c:v>
                </c:pt>
                <c:pt idx="592">
                  <c:v>43668</c:v>
                </c:pt>
                <c:pt idx="593">
                  <c:v>43675</c:v>
                </c:pt>
                <c:pt idx="594">
                  <c:v>43682</c:v>
                </c:pt>
                <c:pt idx="595">
                  <c:v>43689</c:v>
                </c:pt>
                <c:pt idx="596">
                  <c:v>43696</c:v>
                </c:pt>
                <c:pt idx="597">
                  <c:v>43703</c:v>
                </c:pt>
                <c:pt idx="598">
                  <c:v>43710</c:v>
                </c:pt>
                <c:pt idx="599">
                  <c:v>43717</c:v>
                </c:pt>
                <c:pt idx="600">
                  <c:v>43724</c:v>
                </c:pt>
                <c:pt idx="601">
                  <c:v>43731</c:v>
                </c:pt>
                <c:pt idx="602">
                  <c:v>43738</c:v>
                </c:pt>
                <c:pt idx="603">
                  <c:v>43745</c:v>
                </c:pt>
                <c:pt idx="604">
                  <c:v>43752</c:v>
                </c:pt>
                <c:pt idx="605">
                  <c:v>43759</c:v>
                </c:pt>
                <c:pt idx="606">
                  <c:v>43766</c:v>
                </c:pt>
                <c:pt idx="607">
                  <c:v>43773</c:v>
                </c:pt>
                <c:pt idx="608">
                  <c:v>43780</c:v>
                </c:pt>
                <c:pt idx="609">
                  <c:v>43787</c:v>
                </c:pt>
                <c:pt idx="610">
                  <c:v>43794</c:v>
                </c:pt>
                <c:pt idx="611">
                  <c:v>43801</c:v>
                </c:pt>
                <c:pt idx="612">
                  <c:v>43808</c:v>
                </c:pt>
                <c:pt idx="613">
                  <c:v>43815</c:v>
                </c:pt>
                <c:pt idx="614">
                  <c:v>43822</c:v>
                </c:pt>
                <c:pt idx="615">
                  <c:v>43830</c:v>
                </c:pt>
                <c:pt idx="616">
                  <c:v>43837</c:v>
                </c:pt>
                <c:pt idx="617">
                  <c:v>43844</c:v>
                </c:pt>
                <c:pt idx="618">
                  <c:v>43851</c:v>
                </c:pt>
                <c:pt idx="619">
                  <c:v>43858</c:v>
                </c:pt>
                <c:pt idx="620">
                  <c:v>43865</c:v>
                </c:pt>
                <c:pt idx="621">
                  <c:v>43872</c:v>
                </c:pt>
                <c:pt idx="622">
                  <c:v>43879</c:v>
                </c:pt>
                <c:pt idx="623">
                  <c:v>43886</c:v>
                </c:pt>
                <c:pt idx="624">
                  <c:v>43893</c:v>
                </c:pt>
                <c:pt idx="625">
                  <c:v>43900</c:v>
                </c:pt>
                <c:pt idx="626">
                  <c:v>43907</c:v>
                </c:pt>
                <c:pt idx="627">
                  <c:v>43914</c:v>
                </c:pt>
                <c:pt idx="628">
                  <c:v>43921</c:v>
                </c:pt>
                <c:pt idx="629">
                  <c:v>43928</c:v>
                </c:pt>
                <c:pt idx="630">
                  <c:v>43937</c:v>
                </c:pt>
                <c:pt idx="631">
                  <c:v>43944</c:v>
                </c:pt>
                <c:pt idx="632">
                  <c:v>43951</c:v>
                </c:pt>
                <c:pt idx="633">
                  <c:v>43958</c:v>
                </c:pt>
                <c:pt idx="634">
                  <c:v>43965</c:v>
                </c:pt>
                <c:pt idx="635">
                  <c:v>43972</c:v>
                </c:pt>
                <c:pt idx="636">
                  <c:v>43979</c:v>
                </c:pt>
                <c:pt idx="637">
                  <c:v>43986</c:v>
                </c:pt>
                <c:pt idx="638">
                  <c:v>43993</c:v>
                </c:pt>
                <c:pt idx="639">
                  <c:v>44000</c:v>
                </c:pt>
                <c:pt idx="640">
                  <c:v>44007</c:v>
                </c:pt>
                <c:pt idx="641">
                  <c:v>44014</c:v>
                </c:pt>
                <c:pt idx="642">
                  <c:v>44021</c:v>
                </c:pt>
                <c:pt idx="643">
                  <c:v>44028</c:v>
                </c:pt>
                <c:pt idx="644">
                  <c:v>44035</c:v>
                </c:pt>
                <c:pt idx="645">
                  <c:v>44042</c:v>
                </c:pt>
                <c:pt idx="646">
                  <c:v>44049</c:v>
                </c:pt>
                <c:pt idx="647">
                  <c:v>44056</c:v>
                </c:pt>
                <c:pt idx="648">
                  <c:v>44063</c:v>
                </c:pt>
                <c:pt idx="649">
                  <c:v>44070</c:v>
                </c:pt>
                <c:pt idx="650">
                  <c:v>44077</c:v>
                </c:pt>
                <c:pt idx="651">
                  <c:v>44084</c:v>
                </c:pt>
                <c:pt idx="652">
                  <c:v>44091</c:v>
                </c:pt>
                <c:pt idx="653">
                  <c:v>44098</c:v>
                </c:pt>
                <c:pt idx="654">
                  <c:v>44105</c:v>
                </c:pt>
                <c:pt idx="655">
                  <c:v>44112</c:v>
                </c:pt>
                <c:pt idx="656">
                  <c:v>44119</c:v>
                </c:pt>
                <c:pt idx="657">
                  <c:v>44126</c:v>
                </c:pt>
                <c:pt idx="658">
                  <c:v>44133</c:v>
                </c:pt>
                <c:pt idx="659">
                  <c:v>44140</c:v>
                </c:pt>
                <c:pt idx="660">
                  <c:v>44147</c:v>
                </c:pt>
                <c:pt idx="661">
                  <c:v>44154</c:v>
                </c:pt>
                <c:pt idx="662">
                  <c:v>44161</c:v>
                </c:pt>
                <c:pt idx="663">
                  <c:v>44168</c:v>
                </c:pt>
                <c:pt idx="664">
                  <c:v>44175</c:v>
                </c:pt>
                <c:pt idx="665">
                  <c:v>44182</c:v>
                </c:pt>
                <c:pt idx="666">
                  <c:v>44189</c:v>
                </c:pt>
                <c:pt idx="667">
                  <c:v>44196</c:v>
                </c:pt>
                <c:pt idx="668">
                  <c:v>44203</c:v>
                </c:pt>
                <c:pt idx="669">
                  <c:v>44210</c:v>
                </c:pt>
                <c:pt idx="670">
                  <c:v>44217</c:v>
                </c:pt>
                <c:pt idx="671">
                  <c:v>44224</c:v>
                </c:pt>
                <c:pt idx="672">
                  <c:v>44231</c:v>
                </c:pt>
                <c:pt idx="673">
                  <c:v>44238</c:v>
                </c:pt>
                <c:pt idx="674">
                  <c:v>44245</c:v>
                </c:pt>
                <c:pt idx="675">
                  <c:v>44252</c:v>
                </c:pt>
                <c:pt idx="676">
                  <c:v>44259</c:v>
                </c:pt>
                <c:pt idx="677">
                  <c:v>44266</c:v>
                </c:pt>
                <c:pt idx="678">
                  <c:v>44273</c:v>
                </c:pt>
                <c:pt idx="679">
                  <c:v>44280</c:v>
                </c:pt>
                <c:pt idx="680">
                  <c:v>44287</c:v>
                </c:pt>
                <c:pt idx="681">
                  <c:v>44294</c:v>
                </c:pt>
                <c:pt idx="682">
                  <c:v>44301</c:v>
                </c:pt>
                <c:pt idx="683">
                  <c:v>44308</c:v>
                </c:pt>
                <c:pt idx="684">
                  <c:v>44315</c:v>
                </c:pt>
                <c:pt idx="685">
                  <c:v>44322</c:v>
                </c:pt>
                <c:pt idx="686">
                  <c:v>44329</c:v>
                </c:pt>
                <c:pt idx="687">
                  <c:v>44336</c:v>
                </c:pt>
                <c:pt idx="688">
                  <c:v>44343</c:v>
                </c:pt>
                <c:pt idx="689">
                  <c:v>44350</c:v>
                </c:pt>
                <c:pt idx="690">
                  <c:v>44357</c:v>
                </c:pt>
                <c:pt idx="691">
                  <c:v>44364</c:v>
                </c:pt>
                <c:pt idx="692">
                  <c:v>44371</c:v>
                </c:pt>
                <c:pt idx="693">
                  <c:v>44378</c:v>
                </c:pt>
                <c:pt idx="694">
                  <c:v>44385</c:v>
                </c:pt>
                <c:pt idx="695">
                  <c:v>44392</c:v>
                </c:pt>
                <c:pt idx="696">
                  <c:v>44399</c:v>
                </c:pt>
                <c:pt idx="697">
                  <c:v>44406</c:v>
                </c:pt>
                <c:pt idx="698">
                  <c:v>44413</c:v>
                </c:pt>
                <c:pt idx="699">
                  <c:v>44420</c:v>
                </c:pt>
                <c:pt idx="700">
                  <c:v>44427</c:v>
                </c:pt>
                <c:pt idx="701">
                  <c:v>44434</c:v>
                </c:pt>
                <c:pt idx="702">
                  <c:v>44441</c:v>
                </c:pt>
                <c:pt idx="703">
                  <c:v>44448</c:v>
                </c:pt>
                <c:pt idx="704">
                  <c:v>44455</c:v>
                </c:pt>
                <c:pt idx="705">
                  <c:v>44462</c:v>
                </c:pt>
                <c:pt idx="706">
                  <c:v>44469</c:v>
                </c:pt>
                <c:pt idx="707">
                  <c:v>44476</c:v>
                </c:pt>
                <c:pt idx="708">
                  <c:v>44483</c:v>
                </c:pt>
                <c:pt idx="709">
                  <c:v>44490</c:v>
                </c:pt>
                <c:pt idx="710">
                  <c:v>44497</c:v>
                </c:pt>
                <c:pt idx="711">
                  <c:v>44504</c:v>
                </c:pt>
                <c:pt idx="712">
                  <c:v>44511</c:v>
                </c:pt>
                <c:pt idx="713">
                  <c:v>44518</c:v>
                </c:pt>
                <c:pt idx="714">
                  <c:v>44525</c:v>
                </c:pt>
                <c:pt idx="715">
                  <c:v>44532</c:v>
                </c:pt>
                <c:pt idx="716">
                  <c:v>44539</c:v>
                </c:pt>
                <c:pt idx="717">
                  <c:v>44546</c:v>
                </c:pt>
                <c:pt idx="718">
                  <c:v>44553</c:v>
                </c:pt>
                <c:pt idx="719">
                  <c:v>44560</c:v>
                </c:pt>
                <c:pt idx="720">
                  <c:v>44567</c:v>
                </c:pt>
                <c:pt idx="721">
                  <c:v>44574</c:v>
                </c:pt>
                <c:pt idx="722">
                  <c:v>44581</c:v>
                </c:pt>
                <c:pt idx="723">
                  <c:v>44588</c:v>
                </c:pt>
                <c:pt idx="724">
                  <c:v>44595</c:v>
                </c:pt>
                <c:pt idx="725">
                  <c:v>44602</c:v>
                </c:pt>
                <c:pt idx="726">
                  <c:v>44609</c:v>
                </c:pt>
                <c:pt idx="727">
                  <c:v>44616</c:v>
                </c:pt>
                <c:pt idx="728">
                  <c:v>44623</c:v>
                </c:pt>
                <c:pt idx="729">
                  <c:v>44630</c:v>
                </c:pt>
                <c:pt idx="730">
                  <c:v>44637</c:v>
                </c:pt>
                <c:pt idx="731">
                  <c:v>44644</c:v>
                </c:pt>
                <c:pt idx="732">
                  <c:v>44651</c:v>
                </c:pt>
                <c:pt idx="733">
                  <c:v>44658</c:v>
                </c:pt>
                <c:pt idx="734">
                  <c:v>44665</c:v>
                </c:pt>
                <c:pt idx="735">
                  <c:v>44672</c:v>
                </c:pt>
                <c:pt idx="736">
                  <c:v>44679</c:v>
                </c:pt>
                <c:pt idx="737">
                  <c:v>44686</c:v>
                </c:pt>
                <c:pt idx="738">
                  <c:v>44693</c:v>
                </c:pt>
                <c:pt idx="739">
                  <c:v>44700</c:v>
                </c:pt>
                <c:pt idx="740">
                  <c:v>44707</c:v>
                </c:pt>
                <c:pt idx="741">
                  <c:v>44714</c:v>
                </c:pt>
                <c:pt idx="742">
                  <c:v>44721</c:v>
                </c:pt>
                <c:pt idx="743">
                  <c:v>44728</c:v>
                </c:pt>
                <c:pt idx="744">
                  <c:v>44735</c:v>
                </c:pt>
                <c:pt idx="745">
                  <c:v>44742</c:v>
                </c:pt>
                <c:pt idx="746">
                  <c:v>44749</c:v>
                </c:pt>
                <c:pt idx="747">
                  <c:v>44756</c:v>
                </c:pt>
                <c:pt idx="748">
                  <c:v>44763</c:v>
                </c:pt>
                <c:pt idx="749">
                  <c:v>44770</c:v>
                </c:pt>
                <c:pt idx="750">
                  <c:v>44777</c:v>
                </c:pt>
                <c:pt idx="751">
                  <c:v>44784</c:v>
                </c:pt>
                <c:pt idx="752">
                  <c:v>44791</c:v>
                </c:pt>
                <c:pt idx="753">
                  <c:v>44798</c:v>
                </c:pt>
                <c:pt idx="754">
                  <c:v>44805</c:v>
                </c:pt>
                <c:pt idx="755">
                  <c:v>44812</c:v>
                </c:pt>
                <c:pt idx="756">
                  <c:v>44819</c:v>
                </c:pt>
                <c:pt idx="757">
                  <c:v>44826</c:v>
                </c:pt>
                <c:pt idx="758">
                  <c:v>44833</c:v>
                </c:pt>
                <c:pt idx="759">
                  <c:v>44840</c:v>
                </c:pt>
                <c:pt idx="760">
                  <c:v>44847</c:v>
                </c:pt>
                <c:pt idx="761">
                  <c:v>44854</c:v>
                </c:pt>
                <c:pt idx="762">
                  <c:v>44861</c:v>
                </c:pt>
                <c:pt idx="763">
                  <c:v>44868</c:v>
                </c:pt>
                <c:pt idx="764">
                  <c:v>44875</c:v>
                </c:pt>
                <c:pt idx="765">
                  <c:v>44882</c:v>
                </c:pt>
                <c:pt idx="766">
                  <c:v>44889</c:v>
                </c:pt>
                <c:pt idx="767">
                  <c:v>44896</c:v>
                </c:pt>
                <c:pt idx="768">
                  <c:v>44903</c:v>
                </c:pt>
                <c:pt idx="769">
                  <c:v>44910</c:v>
                </c:pt>
                <c:pt idx="770">
                  <c:v>44917</c:v>
                </c:pt>
                <c:pt idx="771">
                  <c:v>44924</c:v>
                </c:pt>
                <c:pt idx="772">
                  <c:v>44931</c:v>
                </c:pt>
                <c:pt idx="773">
                  <c:v>44938</c:v>
                </c:pt>
                <c:pt idx="774">
                  <c:v>44945</c:v>
                </c:pt>
                <c:pt idx="775">
                  <c:v>44952</c:v>
                </c:pt>
                <c:pt idx="776">
                  <c:v>44959</c:v>
                </c:pt>
                <c:pt idx="777">
                  <c:v>44966</c:v>
                </c:pt>
                <c:pt idx="778">
                  <c:v>44973</c:v>
                </c:pt>
                <c:pt idx="779">
                  <c:v>44980</c:v>
                </c:pt>
                <c:pt idx="780">
                  <c:v>44987</c:v>
                </c:pt>
                <c:pt idx="781">
                  <c:v>44994</c:v>
                </c:pt>
                <c:pt idx="782">
                  <c:v>45001</c:v>
                </c:pt>
                <c:pt idx="783">
                  <c:v>45008</c:v>
                </c:pt>
                <c:pt idx="784">
                  <c:v>45015</c:v>
                </c:pt>
                <c:pt idx="785">
                  <c:v>45022</c:v>
                </c:pt>
                <c:pt idx="786">
                  <c:v>45029</c:v>
                </c:pt>
                <c:pt idx="787">
                  <c:v>45036</c:v>
                </c:pt>
                <c:pt idx="788">
                  <c:v>45043</c:v>
                </c:pt>
                <c:pt idx="789">
                  <c:v>45050</c:v>
                </c:pt>
                <c:pt idx="790">
                  <c:v>45057</c:v>
                </c:pt>
                <c:pt idx="791">
                  <c:v>45064</c:v>
                </c:pt>
                <c:pt idx="792">
                  <c:v>45071</c:v>
                </c:pt>
                <c:pt idx="793">
                  <c:v>45078</c:v>
                </c:pt>
                <c:pt idx="794">
                  <c:v>45085</c:v>
                </c:pt>
                <c:pt idx="795">
                  <c:v>45092</c:v>
                </c:pt>
                <c:pt idx="796">
                  <c:v>45099</c:v>
                </c:pt>
                <c:pt idx="797">
                  <c:v>45106</c:v>
                </c:pt>
                <c:pt idx="798">
                  <c:v>45113</c:v>
                </c:pt>
                <c:pt idx="799">
                  <c:v>45120</c:v>
                </c:pt>
                <c:pt idx="800">
                  <c:v>45127</c:v>
                </c:pt>
                <c:pt idx="801">
                  <c:v>45134</c:v>
                </c:pt>
                <c:pt idx="802">
                  <c:v>45141</c:v>
                </c:pt>
                <c:pt idx="803">
                  <c:v>45148</c:v>
                </c:pt>
                <c:pt idx="804">
                  <c:v>45155</c:v>
                </c:pt>
                <c:pt idx="805">
                  <c:v>45162</c:v>
                </c:pt>
                <c:pt idx="806">
                  <c:v>45169</c:v>
                </c:pt>
                <c:pt idx="807">
                  <c:v>45176</c:v>
                </c:pt>
                <c:pt idx="808">
                  <c:v>45183</c:v>
                </c:pt>
                <c:pt idx="809">
                  <c:v>45190</c:v>
                </c:pt>
                <c:pt idx="810">
                  <c:v>45197</c:v>
                </c:pt>
                <c:pt idx="811">
                  <c:v>45204</c:v>
                </c:pt>
                <c:pt idx="812">
                  <c:v>45211</c:v>
                </c:pt>
                <c:pt idx="813">
                  <c:v>45218</c:v>
                </c:pt>
                <c:pt idx="814">
                  <c:v>45225</c:v>
                </c:pt>
                <c:pt idx="815">
                  <c:v>45232</c:v>
                </c:pt>
                <c:pt idx="816">
                  <c:v>45239</c:v>
                </c:pt>
                <c:pt idx="817">
                  <c:v>45246</c:v>
                </c:pt>
                <c:pt idx="818">
                  <c:v>45253</c:v>
                </c:pt>
                <c:pt idx="819">
                  <c:v>45260</c:v>
                </c:pt>
                <c:pt idx="820">
                  <c:v>45267</c:v>
                </c:pt>
                <c:pt idx="821">
                  <c:v>45274</c:v>
                </c:pt>
                <c:pt idx="822">
                  <c:v>45281</c:v>
                </c:pt>
                <c:pt idx="823">
                  <c:v>45289</c:v>
                </c:pt>
                <c:pt idx="824">
                  <c:v>45296</c:v>
                </c:pt>
                <c:pt idx="825">
                  <c:v>45303</c:v>
                </c:pt>
                <c:pt idx="826">
                  <c:v>45310</c:v>
                </c:pt>
                <c:pt idx="827">
                  <c:v>45317</c:v>
                </c:pt>
                <c:pt idx="828">
                  <c:v>45324</c:v>
                </c:pt>
                <c:pt idx="829">
                  <c:v>45331</c:v>
                </c:pt>
                <c:pt idx="830">
                  <c:v>45338</c:v>
                </c:pt>
                <c:pt idx="831">
                  <c:v>45345</c:v>
                </c:pt>
                <c:pt idx="832">
                  <c:v>45352</c:v>
                </c:pt>
                <c:pt idx="833">
                  <c:v>45359</c:v>
                </c:pt>
                <c:pt idx="834">
                  <c:v>45366</c:v>
                </c:pt>
                <c:pt idx="835">
                  <c:v>45373</c:v>
                </c:pt>
                <c:pt idx="836">
                  <c:v>45384</c:v>
                </c:pt>
                <c:pt idx="837">
                  <c:v>45387</c:v>
                </c:pt>
                <c:pt idx="838">
                  <c:v>45394</c:v>
                </c:pt>
                <c:pt idx="839">
                  <c:v>45401</c:v>
                </c:pt>
                <c:pt idx="840">
                  <c:v>45408</c:v>
                </c:pt>
                <c:pt idx="841">
                  <c:v>45418</c:v>
                </c:pt>
                <c:pt idx="842">
                  <c:v>45425</c:v>
                </c:pt>
                <c:pt idx="843">
                  <c:v>45432</c:v>
                </c:pt>
                <c:pt idx="844">
                  <c:v>45439</c:v>
                </c:pt>
                <c:pt idx="845">
                  <c:v>45446</c:v>
                </c:pt>
                <c:pt idx="846">
                  <c:v>45453</c:v>
                </c:pt>
                <c:pt idx="847">
                  <c:v>45460</c:v>
                </c:pt>
                <c:pt idx="848">
                  <c:v>45467</c:v>
                </c:pt>
                <c:pt idx="849">
                  <c:v>45474</c:v>
                </c:pt>
                <c:pt idx="850">
                  <c:v>45481</c:v>
                </c:pt>
                <c:pt idx="851">
                  <c:v>45488</c:v>
                </c:pt>
                <c:pt idx="852">
                  <c:v>45495</c:v>
                </c:pt>
                <c:pt idx="853">
                  <c:v>45502</c:v>
                </c:pt>
                <c:pt idx="854">
                  <c:v>45509</c:v>
                </c:pt>
                <c:pt idx="855">
                  <c:v>45516</c:v>
                </c:pt>
                <c:pt idx="856">
                  <c:v>45523</c:v>
                </c:pt>
                <c:pt idx="857">
                  <c:v>45530</c:v>
                </c:pt>
                <c:pt idx="858">
                  <c:v>45537</c:v>
                </c:pt>
                <c:pt idx="859">
                  <c:v>45544</c:v>
                </c:pt>
                <c:pt idx="860">
                  <c:v>45551</c:v>
                </c:pt>
                <c:pt idx="861">
                  <c:v>45558</c:v>
                </c:pt>
                <c:pt idx="862">
                  <c:v>45565</c:v>
                </c:pt>
                <c:pt idx="863">
                  <c:v>45572</c:v>
                </c:pt>
                <c:pt idx="864">
                  <c:v>45579</c:v>
                </c:pt>
                <c:pt idx="865">
                  <c:v>45586</c:v>
                </c:pt>
                <c:pt idx="866">
                  <c:v>45593</c:v>
                </c:pt>
                <c:pt idx="867">
                  <c:v>45600</c:v>
                </c:pt>
                <c:pt idx="868">
                  <c:v>45607</c:v>
                </c:pt>
                <c:pt idx="869">
                  <c:v>45614</c:v>
                </c:pt>
                <c:pt idx="870">
                  <c:v>45621</c:v>
                </c:pt>
                <c:pt idx="871">
                  <c:v>45628</c:v>
                </c:pt>
                <c:pt idx="872">
                  <c:v>45635</c:v>
                </c:pt>
                <c:pt idx="873">
                  <c:v>45642</c:v>
                </c:pt>
                <c:pt idx="874">
                  <c:v>45649</c:v>
                </c:pt>
                <c:pt idx="875">
                  <c:v>45657</c:v>
                </c:pt>
                <c:pt idx="876">
                  <c:v>45664</c:v>
                </c:pt>
                <c:pt idx="877">
                  <c:v>45671</c:v>
                </c:pt>
                <c:pt idx="878">
                  <c:v>45678</c:v>
                </c:pt>
                <c:pt idx="879">
                  <c:v>45685</c:v>
                </c:pt>
                <c:pt idx="880">
                  <c:v>45692</c:v>
                </c:pt>
                <c:pt idx="881">
                  <c:v>45699</c:v>
                </c:pt>
                <c:pt idx="882">
                  <c:v>45706</c:v>
                </c:pt>
                <c:pt idx="883">
                  <c:v>45713</c:v>
                </c:pt>
                <c:pt idx="884">
                  <c:v>45720</c:v>
                </c:pt>
                <c:pt idx="885">
                  <c:v>45727</c:v>
                </c:pt>
                <c:pt idx="886">
                  <c:v>45734</c:v>
                </c:pt>
                <c:pt idx="887">
                  <c:v>45741</c:v>
                </c:pt>
                <c:pt idx="888">
                  <c:v>45748</c:v>
                </c:pt>
                <c:pt idx="889">
                  <c:v>45755</c:v>
                </c:pt>
                <c:pt idx="890">
                  <c:v>45762</c:v>
                </c:pt>
                <c:pt idx="891">
                  <c:v>45771</c:v>
                </c:pt>
                <c:pt idx="892">
                  <c:v>45779</c:v>
                </c:pt>
                <c:pt idx="893">
                  <c:v>45785</c:v>
                </c:pt>
                <c:pt idx="894">
                  <c:v>45792</c:v>
                </c:pt>
                <c:pt idx="895">
                  <c:v>45799</c:v>
                </c:pt>
                <c:pt idx="896">
                  <c:v>45806</c:v>
                </c:pt>
                <c:pt idx="897">
                  <c:v>45813</c:v>
                </c:pt>
                <c:pt idx="898">
                  <c:v>45820</c:v>
                </c:pt>
                <c:pt idx="899">
                  <c:v>45827</c:v>
                </c:pt>
                <c:pt idx="900">
                  <c:v>45834</c:v>
                </c:pt>
                <c:pt idx="901">
                  <c:v>45841</c:v>
                </c:pt>
                <c:pt idx="902">
                  <c:v>45848</c:v>
                </c:pt>
                <c:pt idx="903">
                  <c:v>45855</c:v>
                </c:pt>
                <c:pt idx="904">
                  <c:v>45862</c:v>
                </c:pt>
                <c:pt idx="905">
                  <c:v>45869</c:v>
                </c:pt>
                <c:pt idx="906">
                  <c:v>45876</c:v>
                </c:pt>
                <c:pt idx="907">
                  <c:v>45883</c:v>
                </c:pt>
                <c:pt idx="908">
                  <c:v>45890</c:v>
                </c:pt>
                <c:pt idx="909">
                  <c:v>45897</c:v>
                </c:pt>
                <c:pt idx="910">
                  <c:v>45904</c:v>
                </c:pt>
                <c:pt idx="911">
                  <c:v>45911</c:v>
                </c:pt>
                <c:pt idx="912">
                  <c:v>45918</c:v>
                </c:pt>
                <c:pt idx="913">
                  <c:v>45925</c:v>
                </c:pt>
                <c:pt idx="914">
                  <c:v>45932</c:v>
                </c:pt>
                <c:pt idx="915">
                  <c:v>45939</c:v>
                </c:pt>
                <c:pt idx="916">
                  <c:v>45946</c:v>
                </c:pt>
                <c:pt idx="917">
                  <c:v>45953</c:v>
                </c:pt>
                <c:pt idx="918">
                  <c:v>45960</c:v>
                </c:pt>
                <c:pt idx="919">
                  <c:v>45967</c:v>
                </c:pt>
                <c:pt idx="920">
                  <c:v>45974</c:v>
                </c:pt>
                <c:pt idx="921">
                  <c:v>45981</c:v>
                </c:pt>
                <c:pt idx="922">
                  <c:v>45988</c:v>
                </c:pt>
                <c:pt idx="923">
                  <c:v>45995</c:v>
                </c:pt>
                <c:pt idx="924">
                  <c:v>46002</c:v>
                </c:pt>
                <c:pt idx="925">
                  <c:v>46009</c:v>
                </c:pt>
                <c:pt idx="926">
                  <c:v>46020</c:v>
                </c:pt>
                <c:pt idx="927">
                  <c:v>46024</c:v>
                </c:pt>
                <c:pt idx="928">
                  <c:v>46030</c:v>
                </c:pt>
                <c:pt idx="929">
                  <c:v>46037</c:v>
                </c:pt>
                <c:pt idx="930">
                  <c:v>46044</c:v>
                </c:pt>
                <c:pt idx="931">
                  <c:v>46051</c:v>
                </c:pt>
                <c:pt idx="932">
                  <c:v>46058</c:v>
                </c:pt>
                <c:pt idx="933">
                  <c:v>46065</c:v>
                </c:pt>
                <c:pt idx="934">
                  <c:v>46072</c:v>
                </c:pt>
                <c:pt idx="935">
                  <c:v>46079</c:v>
                </c:pt>
                <c:pt idx="936">
                  <c:v>46086</c:v>
                </c:pt>
                <c:pt idx="937">
                  <c:v>46093</c:v>
                </c:pt>
                <c:pt idx="938">
                  <c:v>46100</c:v>
                </c:pt>
                <c:pt idx="939">
                  <c:v>46107</c:v>
                </c:pt>
                <c:pt idx="940">
                  <c:v>46114</c:v>
                </c:pt>
                <c:pt idx="941">
                  <c:v>46121</c:v>
                </c:pt>
                <c:pt idx="942">
                  <c:v>46128</c:v>
                </c:pt>
                <c:pt idx="943">
                  <c:v>46135</c:v>
                </c:pt>
                <c:pt idx="944">
                  <c:v>46142</c:v>
                </c:pt>
                <c:pt idx="945">
                  <c:v>46149</c:v>
                </c:pt>
                <c:pt idx="946">
                  <c:v>46156</c:v>
                </c:pt>
                <c:pt idx="947">
                  <c:v>46163</c:v>
                </c:pt>
                <c:pt idx="948">
                  <c:v>46170</c:v>
                </c:pt>
                <c:pt idx="949">
                  <c:v>46177</c:v>
                </c:pt>
                <c:pt idx="950">
                  <c:v>46184</c:v>
                </c:pt>
                <c:pt idx="951">
                  <c:v>46191</c:v>
                </c:pt>
                <c:pt idx="952">
                  <c:v>46198</c:v>
                </c:pt>
                <c:pt idx="953">
                  <c:v>46205</c:v>
                </c:pt>
                <c:pt idx="954">
                  <c:v>46212</c:v>
                </c:pt>
                <c:pt idx="955">
                  <c:v>46219</c:v>
                </c:pt>
                <c:pt idx="956">
                  <c:v>46226</c:v>
                </c:pt>
                <c:pt idx="957">
                  <c:v>46233</c:v>
                </c:pt>
                <c:pt idx="958">
                  <c:v>46240</c:v>
                </c:pt>
                <c:pt idx="959">
                  <c:v>46247</c:v>
                </c:pt>
                <c:pt idx="960">
                  <c:v>46254</c:v>
                </c:pt>
                <c:pt idx="961">
                  <c:v>46261</c:v>
                </c:pt>
                <c:pt idx="962">
                  <c:v>46268</c:v>
                </c:pt>
                <c:pt idx="963">
                  <c:v>46275</c:v>
                </c:pt>
                <c:pt idx="964">
                  <c:v>46282</c:v>
                </c:pt>
                <c:pt idx="965">
                  <c:v>46289</c:v>
                </c:pt>
                <c:pt idx="966">
                  <c:v>46296</c:v>
                </c:pt>
                <c:pt idx="967">
                  <c:v>46303</c:v>
                </c:pt>
                <c:pt idx="968">
                  <c:v>46310</c:v>
                </c:pt>
                <c:pt idx="969">
                  <c:v>46317</c:v>
                </c:pt>
                <c:pt idx="970">
                  <c:v>46324</c:v>
                </c:pt>
                <c:pt idx="971">
                  <c:v>46331</c:v>
                </c:pt>
                <c:pt idx="972">
                  <c:v>46338</c:v>
                </c:pt>
                <c:pt idx="973">
                  <c:v>46345</c:v>
                </c:pt>
                <c:pt idx="974">
                  <c:v>46352</c:v>
                </c:pt>
                <c:pt idx="975">
                  <c:v>46359</c:v>
                </c:pt>
                <c:pt idx="976">
                  <c:v>46366</c:v>
                </c:pt>
                <c:pt idx="977">
                  <c:v>46373</c:v>
                </c:pt>
                <c:pt idx="978">
                  <c:v>46380</c:v>
                </c:pt>
                <c:pt idx="979">
                  <c:v>46387</c:v>
                </c:pt>
                <c:pt idx="980">
                  <c:v>46394</c:v>
                </c:pt>
                <c:pt idx="981">
                  <c:v>46401</c:v>
                </c:pt>
                <c:pt idx="982">
                  <c:v>46408</c:v>
                </c:pt>
                <c:pt idx="983">
                  <c:v>46415</c:v>
                </c:pt>
                <c:pt idx="984">
                  <c:v>46422</c:v>
                </c:pt>
                <c:pt idx="985">
                  <c:v>46429</c:v>
                </c:pt>
                <c:pt idx="986">
                  <c:v>46436</c:v>
                </c:pt>
                <c:pt idx="987">
                  <c:v>46443</c:v>
                </c:pt>
                <c:pt idx="988">
                  <c:v>46450</c:v>
                </c:pt>
                <c:pt idx="989">
                  <c:v>46457</c:v>
                </c:pt>
                <c:pt idx="990">
                  <c:v>46464</c:v>
                </c:pt>
                <c:pt idx="991">
                  <c:v>46471</c:v>
                </c:pt>
                <c:pt idx="992">
                  <c:v>46478</c:v>
                </c:pt>
                <c:pt idx="993">
                  <c:v>46485</c:v>
                </c:pt>
                <c:pt idx="994">
                  <c:v>46492</c:v>
                </c:pt>
                <c:pt idx="995">
                  <c:v>46499</c:v>
                </c:pt>
                <c:pt idx="996">
                  <c:v>46506</c:v>
                </c:pt>
                <c:pt idx="997">
                  <c:v>46513</c:v>
                </c:pt>
                <c:pt idx="998">
                  <c:v>46520</c:v>
                </c:pt>
                <c:pt idx="999">
                  <c:v>46527</c:v>
                </c:pt>
                <c:pt idx="1000">
                  <c:v>46534</c:v>
                </c:pt>
                <c:pt idx="1001">
                  <c:v>46541</c:v>
                </c:pt>
                <c:pt idx="1002">
                  <c:v>46548</c:v>
                </c:pt>
                <c:pt idx="1003">
                  <c:v>46555</c:v>
                </c:pt>
                <c:pt idx="1004">
                  <c:v>46562</c:v>
                </c:pt>
                <c:pt idx="1005">
                  <c:v>46569</c:v>
                </c:pt>
                <c:pt idx="1006">
                  <c:v>46576</c:v>
                </c:pt>
                <c:pt idx="1007">
                  <c:v>46583</c:v>
                </c:pt>
                <c:pt idx="1008">
                  <c:v>46590</c:v>
                </c:pt>
                <c:pt idx="1009">
                  <c:v>46597</c:v>
                </c:pt>
                <c:pt idx="1010">
                  <c:v>46604</c:v>
                </c:pt>
                <c:pt idx="1011">
                  <c:v>46611</c:v>
                </c:pt>
                <c:pt idx="1012">
                  <c:v>46618</c:v>
                </c:pt>
                <c:pt idx="1013">
                  <c:v>46625</c:v>
                </c:pt>
                <c:pt idx="1014">
                  <c:v>46632</c:v>
                </c:pt>
                <c:pt idx="1015">
                  <c:v>46639</c:v>
                </c:pt>
                <c:pt idx="1016">
                  <c:v>46646</c:v>
                </c:pt>
                <c:pt idx="1017">
                  <c:v>46653</c:v>
                </c:pt>
                <c:pt idx="1018">
                  <c:v>46660</c:v>
                </c:pt>
                <c:pt idx="1019">
                  <c:v>46667</c:v>
                </c:pt>
                <c:pt idx="1020">
                  <c:v>46674</c:v>
                </c:pt>
                <c:pt idx="1021">
                  <c:v>46681</c:v>
                </c:pt>
                <c:pt idx="1022">
                  <c:v>46688</c:v>
                </c:pt>
                <c:pt idx="1023">
                  <c:v>46695</c:v>
                </c:pt>
                <c:pt idx="1024">
                  <c:v>46702</c:v>
                </c:pt>
                <c:pt idx="1025">
                  <c:v>46709</c:v>
                </c:pt>
                <c:pt idx="1026">
                  <c:v>46716</c:v>
                </c:pt>
                <c:pt idx="1027">
                  <c:v>46723</c:v>
                </c:pt>
                <c:pt idx="1028">
                  <c:v>46730</c:v>
                </c:pt>
                <c:pt idx="1029">
                  <c:v>46737</c:v>
                </c:pt>
                <c:pt idx="1030">
                  <c:v>46744</c:v>
                </c:pt>
                <c:pt idx="1031">
                  <c:v>46751</c:v>
                </c:pt>
                <c:pt idx="1032">
                  <c:v>46758</c:v>
                </c:pt>
                <c:pt idx="1033">
                  <c:v>46765</c:v>
                </c:pt>
                <c:pt idx="1034">
                  <c:v>46772</c:v>
                </c:pt>
                <c:pt idx="1035">
                  <c:v>46779</c:v>
                </c:pt>
                <c:pt idx="1036">
                  <c:v>46786</c:v>
                </c:pt>
                <c:pt idx="1037">
                  <c:v>46793</c:v>
                </c:pt>
                <c:pt idx="1038">
                  <c:v>46800</c:v>
                </c:pt>
                <c:pt idx="1039">
                  <c:v>46807</c:v>
                </c:pt>
                <c:pt idx="1040">
                  <c:v>46814</c:v>
                </c:pt>
                <c:pt idx="1041">
                  <c:v>46821</c:v>
                </c:pt>
                <c:pt idx="1042">
                  <c:v>46828</c:v>
                </c:pt>
                <c:pt idx="1043">
                  <c:v>46835</c:v>
                </c:pt>
                <c:pt idx="1044">
                  <c:v>46842</c:v>
                </c:pt>
                <c:pt idx="1045">
                  <c:v>46849</c:v>
                </c:pt>
                <c:pt idx="1046">
                  <c:v>46856</c:v>
                </c:pt>
                <c:pt idx="1047">
                  <c:v>46863</c:v>
                </c:pt>
                <c:pt idx="1048">
                  <c:v>46870</c:v>
                </c:pt>
                <c:pt idx="1049">
                  <c:v>46877</c:v>
                </c:pt>
                <c:pt idx="1050">
                  <c:v>46884</c:v>
                </c:pt>
                <c:pt idx="1051">
                  <c:v>46891</c:v>
                </c:pt>
                <c:pt idx="1052">
                  <c:v>46898</c:v>
                </c:pt>
                <c:pt idx="1053">
                  <c:v>46905</c:v>
                </c:pt>
                <c:pt idx="1054">
                  <c:v>46912</c:v>
                </c:pt>
                <c:pt idx="1055">
                  <c:v>46919</c:v>
                </c:pt>
                <c:pt idx="1056">
                  <c:v>46926</c:v>
                </c:pt>
                <c:pt idx="1057">
                  <c:v>46933</c:v>
                </c:pt>
                <c:pt idx="1058">
                  <c:v>46940</c:v>
                </c:pt>
                <c:pt idx="1059">
                  <c:v>46947</c:v>
                </c:pt>
                <c:pt idx="1060">
                  <c:v>46954</c:v>
                </c:pt>
                <c:pt idx="1061">
                  <c:v>46961</c:v>
                </c:pt>
                <c:pt idx="1062">
                  <c:v>46968</c:v>
                </c:pt>
                <c:pt idx="1063">
                  <c:v>46975</c:v>
                </c:pt>
                <c:pt idx="1064">
                  <c:v>46982</c:v>
                </c:pt>
                <c:pt idx="1065">
                  <c:v>46989</c:v>
                </c:pt>
                <c:pt idx="1066">
                  <c:v>46996</c:v>
                </c:pt>
                <c:pt idx="1067">
                  <c:v>47003</c:v>
                </c:pt>
                <c:pt idx="1068">
                  <c:v>47010</c:v>
                </c:pt>
                <c:pt idx="1069">
                  <c:v>47017</c:v>
                </c:pt>
                <c:pt idx="1070">
                  <c:v>47024</c:v>
                </c:pt>
                <c:pt idx="1071">
                  <c:v>47031</c:v>
                </c:pt>
                <c:pt idx="1072">
                  <c:v>47038</c:v>
                </c:pt>
                <c:pt idx="1073">
                  <c:v>47045</c:v>
                </c:pt>
                <c:pt idx="1074">
                  <c:v>47052</c:v>
                </c:pt>
                <c:pt idx="1075">
                  <c:v>47059</c:v>
                </c:pt>
                <c:pt idx="1076">
                  <c:v>47066</c:v>
                </c:pt>
                <c:pt idx="1077">
                  <c:v>47073</c:v>
                </c:pt>
                <c:pt idx="1078">
                  <c:v>47080</c:v>
                </c:pt>
                <c:pt idx="1079">
                  <c:v>47087</c:v>
                </c:pt>
                <c:pt idx="1080">
                  <c:v>47094</c:v>
                </c:pt>
                <c:pt idx="1081">
                  <c:v>47101</c:v>
                </c:pt>
                <c:pt idx="1082">
                  <c:v>47108</c:v>
                </c:pt>
                <c:pt idx="1083">
                  <c:v>47116</c:v>
                </c:pt>
                <c:pt idx="1084">
                  <c:v>47123</c:v>
                </c:pt>
                <c:pt idx="1085">
                  <c:v>47130</c:v>
                </c:pt>
                <c:pt idx="1086">
                  <c:v>47137</c:v>
                </c:pt>
                <c:pt idx="1087">
                  <c:v>47144</c:v>
                </c:pt>
                <c:pt idx="1088">
                  <c:v>47151</c:v>
                </c:pt>
                <c:pt idx="1089">
                  <c:v>47158</c:v>
                </c:pt>
                <c:pt idx="1090">
                  <c:v>47165</c:v>
                </c:pt>
                <c:pt idx="1091">
                  <c:v>47172</c:v>
                </c:pt>
                <c:pt idx="1092">
                  <c:v>47179</c:v>
                </c:pt>
                <c:pt idx="1093">
                  <c:v>47186</c:v>
                </c:pt>
                <c:pt idx="1094">
                  <c:v>47193</c:v>
                </c:pt>
                <c:pt idx="1095">
                  <c:v>47200</c:v>
                </c:pt>
                <c:pt idx="1096">
                  <c:v>47211</c:v>
                </c:pt>
                <c:pt idx="1097">
                  <c:v>47214</c:v>
                </c:pt>
                <c:pt idx="1098">
                  <c:v>47221</c:v>
                </c:pt>
                <c:pt idx="1099">
                  <c:v>47228</c:v>
                </c:pt>
                <c:pt idx="1100">
                  <c:v>47235</c:v>
                </c:pt>
                <c:pt idx="1101">
                  <c:v>47242</c:v>
                </c:pt>
                <c:pt idx="1102">
                  <c:v>47249</c:v>
                </c:pt>
                <c:pt idx="1103">
                  <c:v>47256</c:v>
                </c:pt>
                <c:pt idx="1104">
                  <c:v>47263</c:v>
                </c:pt>
                <c:pt idx="1105">
                  <c:v>47270</c:v>
                </c:pt>
                <c:pt idx="1106">
                  <c:v>47277</c:v>
                </c:pt>
                <c:pt idx="1107">
                  <c:v>47284</c:v>
                </c:pt>
                <c:pt idx="1108">
                  <c:v>47291</c:v>
                </c:pt>
                <c:pt idx="1109">
                  <c:v>47298</c:v>
                </c:pt>
                <c:pt idx="1110">
                  <c:v>47305</c:v>
                </c:pt>
                <c:pt idx="1111">
                  <c:v>47312</c:v>
                </c:pt>
                <c:pt idx="1112">
                  <c:v>47319</c:v>
                </c:pt>
                <c:pt idx="1113">
                  <c:v>47326</c:v>
                </c:pt>
                <c:pt idx="1114">
                  <c:v>47333</c:v>
                </c:pt>
                <c:pt idx="1115">
                  <c:v>47340</c:v>
                </c:pt>
                <c:pt idx="1116">
                  <c:v>47347</c:v>
                </c:pt>
                <c:pt idx="1117">
                  <c:v>47354</c:v>
                </c:pt>
                <c:pt idx="1118">
                  <c:v>47361</c:v>
                </c:pt>
                <c:pt idx="1119">
                  <c:v>47368</c:v>
                </c:pt>
                <c:pt idx="1120">
                  <c:v>47375</c:v>
                </c:pt>
                <c:pt idx="1121">
                  <c:v>47382</c:v>
                </c:pt>
                <c:pt idx="1122">
                  <c:v>47389</c:v>
                </c:pt>
                <c:pt idx="1123">
                  <c:v>47396</c:v>
                </c:pt>
                <c:pt idx="1124">
                  <c:v>47403</c:v>
                </c:pt>
                <c:pt idx="1125">
                  <c:v>47410</c:v>
                </c:pt>
                <c:pt idx="1126">
                  <c:v>47417</c:v>
                </c:pt>
                <c:pt idx="1127">
                  <c:v>47424</c:v>
                </c:pt>
                <c:pt idx="1128">
                  <c:v>47431</c:v>
                </c:pt>
                <c:pt idx="1129">
                  <c:v>47438</c:v>
                </c:pt>
                <c:pt idx="1130">
                  <c:v>47445</c:v>
                </c:pt>
                <c:pt idx="1131">
                  <c:v>47452</c:v>
                </c:pt>
                <c:pt idx="1132">
                  <c:v>47459</c:v>
                </c:pt>
                <c:pt idx="1133">
                  <c:v>47466</c:v>
                </c:pt>
                <c:pt idx="1134">
                  <c:v>47473</c:v>
                </c:pt>
                <c:pt idx="1135">
                  <c:v>47483</c:v>
                </c:pt>
                <c:pt idx="1136">
                  <c:v>47490</c:v>
                </c:pt>
                <c:pt idx="1137">
                  <c:v>47497</c:v>
                </c:pt>
                <c:pt idx="1138">
                  <c:v>47504</c:v>
                </c:pt>
                <c:pt idx="1139">
                  <c:v>47511</c:v>
                </c:pt>
                <c:pt idx="1140">
                  <c:v>47518</c:v>
                </c:pt>
                <c:pt idx="1141">
                  <c:v>47525</c:v>
                </c:pt>
                <c:pt idx="1142">
                  <c:v>47532</c:v>
                </c:pt>
                <c:pt idx="1143">
                  <c:v>47539</c:v>
                </c:pt>
                <c:pt idx="1144">
                  <c:v>47546</c:v>
                </c:pt>
                <c:pt idx="1145">
                  <c:v>47553</c:v>
                </c:pt>
                <c:pt idx="1146">
                  <c:v>47560</c:v>
                </c:pt>
                <c:pt idx="1147">
                  <c:v>47567</c:v>
                </c:pt>
                <c:pt idx="1148">
                  <c:v>47574</c:v>
                </c:pt>
                <c:pt idx="1149">
                  <c:v>47581</c:v>
                </c:pt>
                <c:pt idx="1150">
                  <c:v>47588</c:v>
                </c:pt>
                <c:pt idx="1151">
                  <c:v>47597</c:v>
                </c:pt>
                <c:pt idx="1152">
                  <c:v>47602</c:v>
                </c:pt>
                <c:pt idx="1153">
                  <c:v>47609</c:v>
                </c:pt>
                <c:pt idx="1154">
                  <c:v>47616</c:v>
                </c:pt>
                <c:pt idx="1155">
                  <c:v>47623</c:v>
                </c:pt>
                <c:pt idx="1156">
                  <c:v>47630</c:v>
                </c:pt>
                <c:pt idx="1157">
                  <c:v>47637</c:v>
                </c:pt>
                <c:pt idx="1158">
                  <c:v>47644</c:v>
                </c:pt>
                <c:pt idx="1159">
                  <c:v>47651</c:v>
                </c:pt>
                <c:pt idx="1160">
                  <c:v>47658</c:v>
                </c:pt>
                <c:pt idx="1161">
                  <c:v>47665</c:v>
                </c:pt>
                <c:pt idx="1162">
                  <c:v>47672</c:v>
                </c:pt>
                <c:pt idx="1163">
                  <c:v>47679</c:v>
                </c:pt>
                <c:pt idx="1164">
                  <c:v>47686</c:v>
                </c:pt>
                <c:pt idx="1165">
                  <c:v>47693</c:v>
                </c:pt>
                <c:pt idx="1166">
                  <c:v>47700</c:v>
                </c:pt>
                <c:pt idx="1167">
                  <c:v>47707</c:v>
                </c:pt>
                <c:pt idx="1168">
                  <c:v>47714</c:v>
                </c:pt>
                <c:pt idx="1169">
                  <c:v>47721</c:v>
                </c:pt>
                <c:pt idx="1170">
                  <c:v>47728</c:v>
                </c:pt>
                <c:pt idx="1171">
                  <c:v>47735</c:v>
                </c:pt>
                <c:pt idx="1172">
                  <c:v>47742</c:v>
                </c:pt>
                <c:pt idx="1173">
                  <c:v>47749</c:v>
                </c:pt>
                <c:pt idx="1174">
                  <c:v>47756</c:v>
                </c:pt>
                <c:pt idx="1175">
                  <c:v>47763</c:v>
                </c:pt>
                <c:pt idx="1176">
                  <c:v>47770</c:v>
                </c:pt>
                <c:pt idx="1177">
                  <c:v>47777</c:v>
                </c:pt>
                <c:pt idx="1178">
                  <c:v>47784</c:v>
                </c:pt>
                <c:pt idx="1179">
                  <c:v>47791</c:v>
                </c:pt>
                <c:pt idx="1180">
                  <c:v>47798</c:v>
                </c:pt>
                <c:pt idx="1181">
                  <c:v>47805</c:v>
                </c:pt>
                <c:pt idx="1182">
                  <c:v>47812</c:v>
                </c:pt>
                <c:pt idx="1183">
                  <c:v>47819</c:v>
                </c:pt>
                <c:pt idx="1184">
                  <c:v>47826</c:v>
                </c:pt>
                <c:pt idx="1185">
                  <c:v>47833</c:v>
                </c:pt>
                <c:pt idx="1186">
                  <c:v>47840</c:v>
                </c:pt>
                <c:pt idx="1187">
                  <c:v>47848</c:v>
                </c:pt>
                <c:pt idx="1188">
                  <c:v>47855</c:v>
                </c:pt>
                <c:pt idx="1189">
                  <c:v>47862</c:v>
                </c:pt>
                <c:pt idx="1190">
                  <c:v>47869</c:v>
                </c:pt>
                <c:pt idx="1191">
                  <c:v>47876</c:v>
                </c:pt>
                <c:pt idx="1192">
                  <c:v>47883</c:v>
                </c:pt>
                <c:pt idx="1193">
                  <c:v>47890</c:v>
                </c:pt>
                <c:pt idx="1194">
                  <c:v>47897</c:v>
                </c:pt>
                <c:pt idx="1195">
                  <c:v>47904</c:v>
                </c:pt>
                <c:pt idx="1196">
                  <c:v>47911</c:v>
                </c:pt>
                <c:pt idx="1197">
                  <c:v>47918</c:v>
                </c:pt>
                <c:pt idx="1198">
                  <c:v>47925</c:v>
                </c:pt>
                <c:pt idx="1199">
                  <c:v>47932</c:v>
                </c:pt>
                <c:pt idx="1200">
                  <c:v>47939</c:v>
                </c:pt>
                <c:pt idx="1201">
                  <c:v>47946</c:v>
                </c:pt>
                <c:pt idx="1202">
                  <c:v>47955</c:v>
                </c:pt>
                <c:pt idx="1203">
                  <c:v>47962</c:v>
                </c:pt>
                <c:pt idx="1204">
                  <c:v>47970</c:v>
                </c:pt>
                <c:pt idx="1205">
                  <c:v>47976</c:v>
                </c:pt>
                <c:pt idx="1206">
                  <c:v>47983</c:v>
                </c:pt>
                <c:pt idx="1207">
                  <c:v>47990</c:v>
                </c:pt>
                <c:pt idx="1208">
                  <c:v>47997</c:v>
                </c:pt>
                <c:pt idx="1209">
                  <c:v>48004</c:v>
                </c:pt>
                <c:pt idx="1210">
                  <c:v>48011</c:v>
                </c:pt>
                <c:pt idx="1211">
                  <c:v>48018</c:v>
                </c:pt>
                <c:pt idx="1212">
                  <c:v>48025</c:v>
                </c:pt>
                <c:pt idx="1213">
                  <c:v>48032</c:v>
                </c:pt>
                <c:pt idx="1214">
                  <c:v>48039</c:v>
                </c:pt>
                <c:pt idx="1215">
                  <c:v>48046</c:v>
                </c:pt>
                <c:pt idx="1216">
                  <c:v>48053</c:v>
                </c:pt>
                <c:pt idx="1217">
                  <c:v>48060</c:v>
                </c:pt>
                <c:pt idx="1218">
                  <c:v>48067</c:v>
                </c:pt>
                <c:pt idx="1219">
                  <c:v>48074</c:v>
                </c:pt>
                <c:pt idx="1220">
                  <c:v>48081</c:v>
                </c:pt>
                <c:pt idx="1221">
                  <c:v>48088</c:v>
                </c:pt>
                <c:pt idx="1222">
                  <c:v>48095</c:v>
                </c:pt>
                <c:pt idx="1223">
                  <c:v>48102</c:v>
                </c:pt>
                <c:pt idx="1224">
                  <c:v>48109</c:v>
                </c:pt>
                <c:pt idx="1225">
                  <c:v>48116</c:v>
                </c:pt>
                <c:pt idx="1226">
                  <c:v>48123</c:v>
                </c:pt>
                <c:pt idx="1227">
                  <c:v>48130</c:v>
                </c:pt>
                <c:pt idx="1228">
                  <c:v>48137</c:v>
                </c:pt>
                <c:pt idx="1229">
                  <c:v>48144</c:v>
                </c:pt>
                <c:pt idx="1230">
                  <c:v>48151</c:v>
                </c:pt>
                <c:pt idx="1231">
                  <c:v>48158</c:v>
                </c:pt>
                <c:pt idx="1232">
                  <c:v>48165</c:v>
                </c:pt>
                <c:pt idx="1233">
                  <c:v>48172</c:v>
                </c:pt>
                <c:pt idx="1234">
                  <c:v>48179</c:v>
                </c:pt>
                <c:pt idx="1235">
                  <c:v>48186</c:v>
                </c:pt>
                <c:pt idx="1236">
                  <c:v>48193</c:v>
                </c:pt>
                <c:pt idx="1237">
                  <c:v>48200</c:v>
                </c:pt>
                <c:pt idx="1238">
                  <c:v>48211</c:v>
                </c:pt>
                <c:pt idx="1239">
                  <c:v>48215</c:v>
                </c:pt>
                <c:pt idx="1240">
                  <c:v>48221</c:v>
                </c:pt>
                <c:pt idx="1241">
                  <c:v>48228</c:v>
                </c:pt>
                <c:pt idx="1242">
                  <c:v>48235</c:v>
                </c:pt>
                <c:pt idx="1243">
                  <c:v>48242</c:v>
                </c:pt>
                <c:pt idx="1244">
                  <c:v>48249</c:v>
                </c:pt>
                <c:pt idx="1245">
                  <c:v>48256</c:v>
                </c:pt>
                <c:pt idx="1246">
                  <c:v>48263</c:v>
                </c:pt>
                <c:pt idx="1247">
                  <c:v>48270</c:v>
                </c:pt>
                <c:pt idx="1248">
                  <c:v>48277</c:v>
                </c:pt>
                <c:pt idx="1249">
                  <c:v>48284</c:v>
                </c:pt>
                <c:pt idx="1250">
                  <c:v>48291</c:v>
                </c:pt>
                <c:pt idx="1251">
                  <c:v>48298</c:v>
                </c:pt>
                <c:pt idx="1252">
                  <c:v>48305</c:v>
                </c:pt>
                <c:pt idx="1253">
                  <c:v>48312</c:v>
                </c:pt>
                <c:pt idx="1254">
                  <c:v>48319</c:v>
                </c:pt>
                <c:pt idx="1255">
                  <c:v>48326</c:v>
                </c:pt>
                <c:pt idx="1256">
                  <c:v>48333</c:v>
                </c:pt>
                <c:pt idx="1257">
                  <c:v>48340</c:v>
                </c:pt>
                <c:pt idx="1258">
                  <c:v>48347</c:v>
                </c:pt>
                <c:pt idx="1259">
                  <c:v>48354</c:v>
                </c:pt>
                <c:pt idx="1260">
                  <c:v>48361</c:v>
                </c:pt>
                <c:pt idx="1261">
                  <c:v>48368</c:v>
                </c:pt>
                <c:pt idx="1262">
                  <c:v>48375</c:v>
                </c:pt>
                <c:pt idx="1263">
                  <c:v>48382</c:v>
                </c:pt>
                <c:pt idx="1264">
                  <c:v>48389</c:v>
                </c:pt>
                <c:pt idx="1265">
                  <c:v>48396</c:v>
                </c:pt>
                <c:pt idx="1266">
                  <c:v>48403</c:v>
                </c:pt>
                <c:pt idx="1267">
                  <c:v>48410</c:v>
                </c:pt>
                <c:pt idx="1268">
                  <c:v>48417</c:v>
                </c:pt>
                <c:pt idx="1269">
                  <c:v>48424</c:v>
                </c:pt>
                <c:pt idx="1270">
                  <c:v>48431</c:v>
                </c:pt>
                <c:pt idx="1271">
                  <c:v>48438</c:v>
                </c:pt>
                <c:pt idx="1272">
                  <c:v>48445</c:v>
                </c:pt>
                <c:pt idx="1273">
                  <c:v>48452</c:v>
                </c:pt>
                <c:pt idx="1274">
                  <c:v>48459</c:v>
                </c:pt>
                <c:pt idx="1275">
                  <c:v>48466</c:v>
                </c:pt>
                <c:pt idx="1276">
                  <c:v>48473</c:v>
                </c:pt>
                <c:pt idx="1277">
                  <c:v>48480</c:v>
                </c:pt>
                <c:pt idx="1278">
                  <c:v>48487</c:v>
                </c:pt>
                <c:pt idx="1279">
                  <c:v>48494</c:v>
                </c:pt>
                <c:pt idx="1280">
                  <c:v>48501</c:v>
                </c:pt>
                <c:pt idx="1281">
                  <c:v>48508</c:v>
                </c:pt>
                <c:pt idx="1282">
                  <c:v>48515</c:v>
                </c:pt>
                <c:pt idx="1283">
                  <c:v>48522</c:v>
                </c:pt>
                <c:pt idx="1284">
                  <c:v>48529</c:v>
                </c:pt>
                <c:pt idx="1285">
                  <c:v>48536</c:v>
                </c:pt>
                <c:pt idx="1286">
                  <c:v>48543</c:v>
                </c:pt>
                <c:pt idx="1287">
                  <c:v>48550</c:v>
                </c:pt>
                <c:pt idx="1288">
                  <c:v>48557</c:v>
                </c:pt>
                <c:pt idx="1289">
                  <c:v>48564</c:v>
                </c:pt>
                <c:pt idx="1290">
                  <c:v>48571</c:v>
                </c:pt>
                <c:pt idx="1291">
                  <c:v>48578</c:v>
                </c:pt>
                <c:pt idx="1292">
                  <c:v>48585</c:v>
                </c:pt>
                <c:pt idx="1293">
                  <c:v>48592</c:v>
                </c:pt>
                <c:pt idx="1294">
                  <c:v>48599</c:v>
                </c:pt>
                <c:pt idx="1295">
                  <c:v>48606</c:v>
                </c:pt>
                <c:pt idx="1296">
                  <c:v>48613</c:v>
                </c:pt>
                <c:pt idx="1297">
                  <c:v>48620</c:v>
                </c:pt>
                <c:pt idx="1298">
                  <c:v>48627</c:v>
                </c:pt>
                <c:pt idx="1299">
                  <c:v>48634</c:v>
                </c:pt>
                <c:pt idx="1300">
                  <c:v>48641</c:v>
                </c:pt>
                <c:pt idx="1301">
                  <c:v>48648</c:v>
                </c:pt>
                <c:pt idx="1302">
                  <c:v>48655</c:v>
                </c:pt>
                <c:pt idx="1303">
                  <c:v>48662</c:v>
                </c:pt>
                <c:pt idx="1304">
                  <c:v>48669</c:v>
                </c:pt>
                <c:pt idx="1305">
                  <c:v>48676</c:v>
                </c:pt>
                <c:pt idx="1306">
                  <c:v>48683</c:v>
                </c:pt>
                <c:pt idx="1307">
                  <c:v>48690</c:v>
                </c:pt>
                <c:pt idx="1308">
                  <c:v>48697</c:v>
                </c:pt>
                <c:pt idx="1309">
                  <c:v>48704</c:v>
                </c:pt>
                <c:pt idx="1310">
                  <c:v>48711</c:v>
                </c:pt>
                <c:pt idx="1311">
                  <c:v>48718</c:v>
                </c:pt>
                <c:pt idx="1312">
                  <c:v>48725</c:v>
                </c:pt>
                <c:pt idx="1313">
                  <c:v>48732</c:v>
                </c:pt>
                <c:pt idx="1314">
                  <c:v>48739</c:v>
                </c:pt>
                <c:pt idx="1315">
                  <c:v>48746</c:v>
                </c:pt>
                <c:pt idx="1316">
                  <c:v>48753</c:v>
                </c:pt>
                <c:pt idx="1317">
                  <c:v>48760</c:v>
                </c:pt>
                <c:pt idx="1318">
                  <c:v>48767</c:v>
                </c:pt>
                <c:pt idx="1319">
                  <c:v>48774</c:v>
                </c:pt>
                <c:pt idx="1320">
                  <c:v>48781</c:v>
                </c:pt>
                <c:pt idx="1321">
                  <c:v>48788</c:v>
                </c:pt>
                <c:pt idx="1322">
                  <c:v>48795</c:v>
                </c:pt>
                <c:pt idx="1323">
                  <c:v>48802</c:v>
                </c:pt>
                <c:pt idx="1324">
                  <c:v>48809</c:v>
                </c:pt>
                <c:pt idx="1325">
                  <c:v>48816</c:v>
                </c:pt>
                <c:pt idx="1326">
                  <c:v>48823</c:v>
                </c:pt>
                <c:pt idx="1327">
                  <c:v>48830</c:v>
                </c:pt>
                <c:pt idx="1328">
                  <c:v>48837</c:v>
                </c:pt>
                <c:pt idx="1329">
                  <c:v>48844</c:v>
                </c:pt>
                <c:pt idx="1330">
                  <c:v>48851</c:v>
                </c:pt>
                <c:pt idx="1331">
                  <c:v>48858</c:v>
                </c:pt>
                <c:pt idx="1332">
                  <c:v>48865</c:v>
                </c:pt>
                <c:pt idx="1333">
                  <c:v>48872</c:v>
                </c:pt>
                <c:pt idx="1334">
                  <c:v>48879</c:v>
                </c:pt>
                <c:pt idx="1335">
                  <c:v>48886</c:v>
                </c:pt>
                <c:pt idx="1336">
                  <c:v>48893</c:v>
                </c:pt>
                <c:pt idx="1337">
                  <c:v>48900</c:v>
                </c:pt>
                <c:pt idx="1338">
                  <c:v>48907</c:v>
                </c:pt>
                <c:pt idx="1339">
                  <c:v>48914</c:v>
                </c:pt>
                <c:pt idx="1340">
                  <c:v>48921</c:v>
                </c:pt>
                <c:pt idx="1341">
                  <c:v>48928</c:v>
                </c:pt>
                <c:pt idx="1342">
                  <c:v>48935</c:v>
                </c:pt>
                <c:pt idx="1343">
                  <c:v>48942</c:v>
                </c:pt>
                <c:pt idx="1344">
                  <c:v>48949</c:v>
                </c:pt>
                <c:pt idx="1345">
                  <c:v>48956</c:v>
                </c:pt>
                <c:pt idx="1346">
                  <c:v>48963</c:v>
                </c:pt>
                <c:pt idx="1347">
                  <c:v>48970</c:v>
                </c:pt>
                <c:pt idx="1348">
                  <c:v>48977</c:v>
                </c:pt>
                <c:pt idx="1349">
                  <c:v>48984</c:v>
                </c:pt>
                <c:pt idx="1350">
                  <c:v>48991</c:v>
                </c:pt>
                <c:pt idx="1351">
                  <c:v>48998</c:v>
                </c:pt>
                <c:pt idx="1352">
                  <c:v>49005</c:v>
                </c:pt>
                <c:pt idx="1353">
                  <c:v>49012</c:v>
                </c:pt>
                <c:pt idx="1354">
                  <c:v>49019</c:v>
                </c:pt>
                <c:pt idx="1355">
                  <c:v>49026</c:v>
                </c:pt>
                <c:pt idx="1356">
                  <c:v>49033</c:v>
                </c:pt>
                <c:pt idx="1357">
                  <c:v>49040</c:v>
                </c:pt>
                <c:pt idx="1358">
                  <c:v>49047</c:v>
                </c:pt>
                <c:pt idx="1359">
                  <c:v>49054</c:v>
                </c:pt>
                <c:pt idx="1360">
                  <c:v>49061</c:v>
                </c:pt>
                <c:pt idx="1361">
                  <c:v>49068</c:v>
                </c:pt>
                <c:pt idx="1362">
                  <c:v>49075</c:v>
                </c:pt>
                <c:pt idx="1363">
                  <c:v>49082</c:v>
                </c:pt>
                <c:pt idx="1364">
                  <c:v>49089</c:v>
                </c:pt>
                <c:pt idx="1365">
                  <c:v>49096</c:v>
                </c:pt>
                <c:pt idx="1366">
                  <c:v>49103</c:v>
                </c:pt>
                <c:pt idx="1367">
                  <c:v>49110</c:v>
                </c:pt>
                <c:pt idx="1368">
                  <c:v>49117</c:v>
                </c:pt>
                <c:pt idx="1369">
                  <c:v>49124</c:v>
                </c:pt>
                <c:pt idx="1370">
                  <c:v>49131</c:v>
                </c:pt>
                <c:pt idx="1371">
                  <c:v>49138</c:v>
                </c:pt>
                <c:pt idx="1372">
                  <c:v>49145</c:v>
                </c:pt>
                <c:pt idx="1373">
                  <c:v>49152</c:v>
                </c:pt>
                <c:pt idx="1374">
                  <c:v>49159</c:v>
                </c:pt>
                <c:pt idx="1375">
                  <c:v>49166</c:v>
                </c:pt>
                <c:pt idx="1376">
                  <c:v>49173</c:v>
                </c:pt>
                <c:pt idx="1377">
                  <c:v>49180</c:v>
                </c:pt>
                <c:pt idx="1378">
                  <c:v>49187</c:v>
                </c:pt>
                <c:pt idx="1379">
                  <c:v>49194</c:v>
                </c:pt>
                <c:pt idx="1380">
                  <c:v>49201</c:v>
                </c:pt>
                <c:pt idx="1381">
                  <c:v>49208</c:v>
                </c:pt>
                <c:pt idx="1382">
                  <c:v>49215</c:v>
                </c:pt>
                <c:pt idx="1383">
                  <c:v>49222</c:v>
                </c:pt>
                <c:pt idx="1384">
                  <c:v>49229</c:v>
                </c:pt>
                <c:pt idx="1385">
                  <c:v>49236</c:v>
                </c:pt>
                <c:pt idx="1386">
                  <c:v>49243</c:v>
                </c:pt>
                <c:pt idx="1387">
                  <c:v>49250</c:v>
                </c:pt>
                <c:pt idx="1388">
                  <c:v>49257</c:v>
                </c:pt>
                <c:pt idx="1389">
                  <c:v>49264</c:v>
                </c:pt>
                <c:pt idx="1390">
                  <c:v>49271</c:v>
                </c:pt>
                <c:pt idx="1391">
                  <c:v>49278</c:v>
                </c:pt>
                <c:pt idx="1392">
                  <c:v>49285</c:v>
                </c:pt>
                <c:pt idx="1393">
                  <c:v>49292</c:v>
                </c:pt>
                <c:pt idx="1394">
                  <c:v>49299</c:v>
                </c:pt>
                <c:pt idx="1395">
                  <c:v>49307</c:v>
                </c:pt>
                <c:pt idx="1396">
                  <c:v>49314</c:v>
                </c:pt>
                <c:pt idx="1397">
                  <c:v>49321</c:v>
                </c:pt>
                <c:pt idx="1398">
                  <c:v>49328</c:v>
                </c:pt>
                <c:pt idx="1399">
                  <c:v>49335</c:v>
                </c:pt>
                <c:pt idx="1400">
                  <c:v>49342</c:v>
                </c:pt>
                <c:pt idx="1401">
                  <c:v>49349</c:v>
                </c:pt>
                <c:pt idx="1402">
                  <c:v>49356</c:v>
                </c:pt>
                <c:pt idx="1403">
                  <c:v>49363</c:v>
                </c:pt>
                <c:pt idx="1404">
                  <c:v>49370</c:v>
                </c:pt>
                <c:pt idx="1405">
                  <c:v>49377</c:v>
                </c:pt>
                <c:pt idx="1406">
                  <c:v>49384</c:v>
                </c:pt>
                <c:pt idx="1407">
                  <c:v>49395</c:v>
                </c:pt>
                <c:pt idx="1408">
                  <c:v>49398</c:v>
                </c:pt>
                <c:pt idx="1409">
                  <c:v>49405</c:v>
                </c:pt>
                <c:pt idx="1410">
                  <c:v>49412</c:v>
                </c:pt>
                <c:pt idx="1411">
                  <c:v>49419</c:v>
                </c:pt>
                <c:pt idx="1412">
                  <c:v>49426</c:v>
                </c:pt>
                <c:pt idx="1413">
                  <c:v>49433</c:v>
                </c:pt>
                <c:pt idx="1414">
                  <c:v>49440</c:v>
                </c:pt>
                <c:pt idx="1415">
                  <c:v>49447</c:v>
                </c:pt>
                <c:pt idx="1416">
                  <c:v>49454</c:v>
                </c:pt>
                <c:pt idx="1417">
                  <c:v>49461</c:v>
                </c:pt>
                <c:pt idx="1418">
                  <c:v>49468</c:v>
                </c:pt>
                <c:pt idx="1419">
                  <c:v>49475</c:v>
                </c:pt>
                <c:pt idx="1420">
                  <c:v>49482</c:v>
                </c:pt>
                <c:pt idx="1421">
                  <c:v>49489</c:v>
                </c:pt>
                <c:pt idx="1422">
                  <c:v>49496</c:v>
                </c:pt>
                <c:pt idx="1423">
                  <c:v>49503</c:v>
                </c:pt>
                <c:pt idx="1424">
                  <c:v>49510</c:v>
                </c:pt>
                <c:pt idx="1425">
                  <c:v>49517</c:v>
                </c:pt>
                <c:pt idx="1426">
                  <c:v>49524</c:v>
                </c:pt>
                <c:pt idx="1427">
                  <c:v>49531</c:v>
                </c:pt>
                <c:pt idx="1428">
                  <c:v>49538</c:v>
                </c:pt>
                <c:pt idx="1429">
                  <c:v>49545</c:v>
                </c:pt>
                <c:pt idx="1430">
                  <c:v>49552</c:v>
                </c:pt>
                <c:pt idx="1431">
                  <c:v>49559</c:v>
                </c:pt>
                <c:pt idx="1432">
                  <c:v>49566</c:v>
                </c:pt>
                <c:pt idx="1433">
                  <c:v>49573</c:v>
                </c:pt>
                <c:pt idx="1434">
                  <c:v>49580</c:v>
                </c:pt>
                <c:pt idx="1435">
                  <c:v>49587</c:v>
                </c:pt>
                <c:pt idx="1436">
                  <c:v>49594</c:v>
                </c:pt>
                <c:pt idx="1437">
                  <c:v>49601</c:v>
                </c:pt>
                <c:pt idx="1438">
                  <c:v>49608</c:v>
                </c:pt>
                <c:pt idx="1439">
                  <c:v>49615</c:v>
                </c:pt>
                <c:pt idx="1440">
                  <c:v>49622</c:v>
                </c:pt>
                <c:pt idx="1441">
                  <c:v>49629</c:v>
                </c:pt>
                <c:pt idx="1442">
                  <c:v>49636</c:v>
                </c:pt>
                <c:pt idx="1443">
                  <c:v>49643</c:v>
                </c:pt>
                <c:pt idx="1444">
                  <c:v>49650</c:v>
                </c:pt>
                <c:pt idx="1445">
                  <c:v>49657</c:v>
                </c:pt>
                <c:pt idx="1446">
                  <c:v>49664</c:v>
                </c:pt>
                <c:pt idx="1447">
                  <c:v>49674</c:v>
                </c:pt>
                <c:pt idx="1448">
                  <c:v>49681</c:v>
                </c:pt>
                <c:pt idx="1449">
                  <c:v>49688</c:v>
                </c:pt>
                <c:pt idx="1450">
                  <c:v>49695</c:v>
                </c:pt>
                <c:pt idx="1451">
                  <c:v>49702</c:v>
                </c:pt>
                <c:pt idx="1452">
                  <c:v>49709</c:v>
                </c:pt>
                <c:pt idx="1453">
                  <c:v>49716</c:v>
                </c:pt>
                <c:pt idx="1454">
                  <c:v>49723</c:v>
                </c:pt>
                <c:pt idx="1455">
                  <c:v>49730</c:v>
                </c:pt>
                <c:pt idx="1456">
                  <c:v>49737</c:v>
                </c:pt>
                <c:pt idx="1457">
                  <c:v>49744</c:v>
                </c:pt>
                <c:pt idx="1458">
                  <c:v>49751</c:v>
                </c:pt>
                <c:pt idx="1459">
                  <c:v>49758</c:v>
                </c:pt>
                <c:pt idx="1460">
                  <c:v>49765</c:v>
                </c:pt>
                <c:pt idx="1461">
                  <c:v>49772</c:v>
                </c:pt>
                <c:pt idx="1462">
                  <c:v>49781</c:v>
                </c:pt>
                <c:pt idx="1463">
                  <c:v>49786</c:v>
                </c:pt>
                <c:pt idx="1464">
                  <c:v>49793</c:v>
                </c:pt>
                <c:pt idx="1465">
                  <c:v>49801</c:v>
                </c:pt>
                <c:pt idx="1466">
                  <c:v>49808</c:v>
                </c:pt>
                <c:pt idx="1467">
                  <c:v>49815</c:v>
                </c:pt>
                <c:pt idx="1468">
                  <c:v>49822</c:v>
                </c:pt>
                <c:pt idx="1469">
                  <c:v>49829</c:v>
                </c:pt>
                <c:pt idx="1470">
                  <c:v>49836</c:v>
                </c:pt>
                <c:pt idx="1471">
                  <c:v>49843</c:v>
                </c:pt>
                <c:pt idx="1472">
                  <c:v>49850</c:v>
                </c:pt>
                <c:pt idx="1473">
                  <c:v>49857</c:v>
                </c:pt>
                <c:pt idx="1474">
                  <c:v>49864</c:v>
                </c:pt>
                <c:pt idx="1475">
                  <c:v>49871</c:v>
                </c:pt>
                <c:pt idx="1476">
                  <c:v>49878</c:v>
                </c:pt>
                <c:pt idx="1477">
                  <c:v>49885</c:v>
                </c:pt>
                <c:pt idx="1478">
                  <c:v>49892</c:v>
                </c:pt>
                <c:pt idx="1479">
                  <c:v>49899</c:v>
                </c:pt>
                <c:pt idx="1480">
                  <c:v>49906</c:v>
                </c:pt>
                <c:pt idx="1481">
                  <c:v>49913</c:v>
                </c:pt>
                <c:pt idx="1482">
                  <c:v>49920</c:v>
                </c:pt>
                <c:pt idx="1483">
                  <c:v>49927</c:v>
                </c:pt>
                <c:pt idx="1484">
                  <c:v>49934</c:v>
                </c:pt>
                <c:pt idx="1485">
                  <c:v>49941</c:v>
                </c:pt>
                <c:pt idx="1486">
                  <c:v>49948</c:v>
                </c:pt>
                <c:pt idx="1487">
                  <c:v>49955</c:v>
                </c:pt>
                <c:pt idx="1488">
                  <c:v>49962</c:v>
                </c:pt>
                <c:pt idx="1489">
                  <c:v>49969</c:v>
                </c:pt>
                <c:pt idx="1490">
                  <c:v>49976</c:v>
                </c:pt>
                <c:pt idx="1491">
                  <c:v>49983</c:v>
                </c:pt>
                <c:pt idx="1492">
                  <c:v>49990</c:v>
                </c:pt>
                <c:pt idx="1493">
                  <c:v>49997</c:v>
                </c:pt>
                <c:pt idx="1494">
                  <c:v>50004</c:v>
                </c:pt>
                <c:pt idx="1495">
                  <c:v>50011</c:v>
                </c:pt>
                <c:pt idx="1496">
                  <c:v>50018</c:v>
                </c:pt>
                <c:pt idx="1497">
                  <c:v>50025</c:v>
                </c:pt>
                <c:pt idx="1498">
                  <c:v>50032</c:v>
                </c:pt>
                <c:pt idx="1499">
                  <c:v>50040</c:v>
                </c:pt>
                <c:pt idx="1500">
                  <c:v>50047</c:v>
                </c:pt>
                <c:pt idx="1501">
                  <c:v>50054</c:v>
                </c:pt>
                <c:pt idx="1502">
                  <c:v>50061</c:v>
                </c:pt>
                <c:pt idx="1503">
                  <c:v>50068</c:v>
                </c:pt>
                <c:pt idx="1504">
                  <c:v>50075</c:v>
                </c:pt>
                <c:pt idx="1505">
                  <c:v>50082</c:v>
                </c:pt>
                <c:pt idx="1506">
                  <c:v>50089</c:v>
                </c:pt>
                <c:pt idx="1507">
                  <c:v>50096</c:v>
                </c:pt>
                <c:pt idx="1508">
                  <c:v>50103</c:v>
                </c:pt>
                <c:pt idx="1509">
                  <c:v>50110</c:v>
                </c:pt>
                <c:pt idx="1510">
                  <c:v>50117</c:v>
                </c:pt>
                <c:pt idx="1511">
                  <c:v>50124</c:v>
                </c:pt>
                <c:pt idx="1512">
                  <c:v>50131</c:v>
                </c:pt>
                <c:pt idx="1513">
                  <c:v>50139</c:v>
                </c:pt>
                <c:pt idx="1514">
                  <c:v>50146</c:v>
                </c:pt>
                <c:pt idx="1515">
                  <c:v>50153</c:v>
                </c:pt>
                <c:pt idx="1516">
                  <c:v>50160</c:v>
                </c:pt>
                <c:pt idx="1517">
                  <c:v>50167</c:v>
                </c:pt>
                <c:pt idx="1518">
                  <c:v>50174</c:v>
                </c:pt>
                <c:pt idx="1519">
                  <c:v>50181</c:v>
                </c:pt>
                <c:pt idx="1520">
                  <c:v>50188</c:v>
                </c:pt>
                <c:pt idx="1521">
                  <c:v>50195</c:v>
                </c:pt>
                <c:pt idx="1522">
                  <c:v>50202</c:v>
                </c:pt>
                <c:pt idx="1523">
                  <c:v>50209</c:v>
                </c:pt>
                <c:pt idx="1524">
                  <c:v>50216</c:v>
                </c:pt>
                <c:pt idx="1525">
                  <c:v>50223</c:v>
                </c:pt>
                <c:pt idx="1526">
                  <c:v>50230</c:v>
                </c:pt>
                <c:pt idx="1527">
                  <c:v>50237</c:v>
                </c:pt>
                <c:pt idx="1528">
                  <c:v>50244</c:v>
                </c:pt>
                <c:pt idx="1529">
                  <c:v>50251</c:v>
                </c:pt>
                <c:pt idx="1530">
                  <c:v>50258</c:v>
                </c:pt>
                <c:pt idx="1531">
                  <c:v>50265</c:v>
                </c:pt>
                <c:pt idx="1532">
                  <c:v>50272</c:v>
                </c:pt>
                <c:pt idx="1533">
                  <c:v>50279</c:v>
                </c:pt>
                <c:pt idx="1534">
                  <c:v>50286</c:v>
                </c:pt>
                <c:pt idx="1535">
                  <c:v>50293</c:v>
                </c:pt>
                <c:pt idx="1536">
                  <c:v>50300</c:v>
                </c:pt>
                <c:pt idx="1537">
                  <c:v>50307</c:v>
                </c:pt>
                <c:pt idx="1538">
                  <c:v>50314</c:v>
                </c:pt>
                <c:pt idx="1539">
                  <c:v>50321</c:v>
                </c:pt>
                <c:pt idx="1540">
                  <c:v>50328</c:v>
                </c:pt>
                <c:pt idx="1541">
                  <c:v>50335</c:v>
                </c:pt>
                <c:pt idx="1542">
                  <c:v>50342</c:v>
                </c:pt>
                <c:pt idx="1543">
                  <c:v>50349</c:v>
                </c:pt>
                <c:pt idx="1544">
                  <c:v>50356</c:v>
                </c:pt>
                <c:pt idx="1545">
                  <c:v>50363</c:v>
                </c:pt>
                <c:pt idx="1546">
                  <c:v>50370</c:v>
                </c:pt>
                <c:pt idx="1547">
                  <c:v>50377</c:v>
                </c:pt>
                <c:pt idx="1548">
                  <c:v>50384</c:v>
                </c:pt>
                <c:pt idx="1549">
                  <c:v>50391</c:v>
                </c:pt>
                <c:pt idx="1550">
                  <c:v>50398</c:v>
                </c:pt>
                <c:pt idx="1551">
                  <c:v>50405</c:v>
                </c:pt>
                <c:pt idx="1552">
                  <c:v>50412</c:v>
                </c:pt>
                <c:pt idx="1553">
                  <c:v>50419</c:v>
                </c:pt>
                <c:pt idx="1554">
                  <c:v>50426</c:v>
                </c:pt>
                <c:pt idx="1555">
                  <c:v>50433</c:v>
                </c:pt>
                <c:pt idx="1556">
                  <c:v>50440</c:v>
                </c:pt>
                <c:pt idx="1557">
                  <c:v>50447</c:v>
                </c:pt>
                <c:pt idx="1558">
                  <c:v>50454</c:v>
                </c:pt>
                <c:pt idx="1559">
                  <c:v>50461</c:v>
                </c:pt>
                <c:pt idx="1560">
                  <c:v>50468</c:v>
                </c:pt>
                <c:pt idx="1561">
                  <c:v>50475</c:v>
                </c:pt>
                <c:pt idx="1562">
                  <c:v>50482</c:v>
                </c:pt>
                <c:pt idx="1563">
                  <c:v>50489</c:v>
                </c:pt>
                <c:pt idx="1564">
                  <c:v>50496</c:v>
                </c:pt>
                <c:pt idx="1565">
                  <c:v>50503</c:v>
                </c:pt>
                <c:pt idx="1566">
                  <c:v>50510</c:v>
                </c:pt>
                <c:pt idx="1567">
                  <c:v>50517</c:v>
                </c:pt>
                <c:pt idx="1568">
                  <c:v>50524</c:v>
                </c:pt>
                <c:pt idx="1569">
                  <c:v>50531</c:v>
                </c:pt>
                <c:pt idx="1570">
                  <c:v>50538</c:v>
                </c:pt>
                <c:pt idx="1571">
                  <c:v>50545</c:v>
                </c:pt>
                <c:pt idx="1572">
                  <c:v>50552</c:v>
                </c:pt>
                <c:pt idx="1573">
                  <c:v>50559</c:v>
                </c:pt>
                <c:pt idx="1574">
                  <c:v>50566</c:v>
                </c:pt>
                <c:pt idx="1575">
                  <c:v>50573</c:v>
                </c:pt>
                <c:pt idx="1576">
                  <c:v>50580</c:v>
                </c:pt>
                <c:pt idx="1577">
                  <c:v>50587</c:v>
                </c:pt>
                <c:pt idx="1578">
                  <c:v>50594</c:v>
                </c:pt>
                <c:pt idx="1579">
                  <c:v>50601</c:v>
                </c:pt>
                <c:pt idx="1580">
                  <c:v>50608</c:v>
                </c:pt>
                <c:pt idx="1581">
                  <c:v>50615</c:v>
                </c:pt>
                <c:pt idx="1582">
                  <c:v>50622</c:v>
                </c:pt>
                <c:pt idx="1583">
                  <c:v>50629</c:v>
                </c:pt>
                <c:pt idx="1584">
                  <c:v>50636</c:v>
                </c:pt>
                <c:pt idx="1585">
                  <c:v>50643</c:v>
                </c:pt>
                <c:pt idx="1586">
                  <c:v>50650</c:v>
                </c:pt>
                <c:pt idx="1587">
                  <c:v>50657</c:v>
                </c:pt>
                <c:pt idx="1588">
                  <c:v>50664</c:v>
                </c:pt>
                <c:pt idx="1589">
                  <c:v>50671</c:v>
                </c:pt>
                <c:pt idx="1590">
                  <c:v>50678</c:v>
                </c:pt>
                <c:pt idx="1591">
                  <c:v>50685</c:v>
                </c:pt>
                <c:pt idx="1592">
                  <c:v>50692</c:v>
                </c:pt>
                <c:pt idx="1593">
                  <c:v>50699</c:v>
                </c:pt>
                <c:pt idx="1594">
                  <c:v>50706</c:v>
                </c:pt>
                <c:pt idx="1595">
                  <c:v>50713</c:v>
                </c:pt>
                <c:pt idx="1596">
                  <c:v>50720</c:v>
                </c:pt>
                <c:pt idx="1597">
                  <c:v>50727</c:v>
                </c:pt>
                <c:pt idx="1598">
                  <c:v>50734</c:v>
                </c:pt>
                <c:pt idx="1599">
                  <c:v>50741</c:v>
                </c:pt>
                <c:pt idx="1600">
                  <c:v>50748</c:v>
                </c:pt>
                <c:pt idx="1601">
                  <c:v>50755</c:v>
                </c:pt>
                <c:pt idx="1602">
                  <c:v>50762</c:v>
                </c:pt>
                <c:pt idx="1603">
                  <c:v>50769</c:v>
                </c:pt>
                <c:pt idx="1604">
                  <c:v>50776</c:v>
                </c:pt>
                <c:pt idx="1605">
                  <c:v>50783</c:v>
                </c:pt>
                <c:pt idx="1606">
                  <c:v>50790</c:v>
                </c:pt>
                <c:pt idx="1607">
                  <c:v>50797</c:v>
                </c:pt>
                <c:pt idx="1608">
                  <c:v>50804</c:v>
                </c:pt>
                <c:pt idx="1609">
                  <c:v>50811</c:v>
                </c:pt>
                <c:pt idx="1610">
                  <c:v>50818</c:v>
                </c:pt>
                <c:pt idx="1611">
                  <c:v>50825</c:v>
                </c:pt>
                <c:pt idx="1612">
                  <c:v>50832</c:v>
                </c:pt>
                <c:pt idx="1613">
                  <c:v>50839</c:v>
                </c:pt>
                <c:pt idx="1614">
                  <c:v>50846</c:v>
                </c:pt>
                <c:pt idx="1615">
                  <c:v>50853</c:v>
                </c:pt>
                <c:pt idx="1616">
                  <c:v>50860</c:v>
                </c:pt>
                <c:pt idx="1617">
                  <c:v>50867</c:v>
                </c:pt>
                <c:pt idx="1618">
                  <c:v>50874</c:v>
                </c:pt>
                <c:pt idx="1619">
                  <c:v>50881</c:v>
                </c:pt>
                <c:pt idx="1620">
                  <c:v>50888</c:v>
                </c:pt>
                <c:pt idx="1621">
                  <c:v>50895</c:v>
                </c:pt>
                <c:pt idx="1622">
                  <c:v>50902</c:v>
                </c:pt>
                <c:pt idx="1623">
                  <c:v>50909</c:v>
                </c:pt>
                <c:pt idx="1624">
                  <c:v>50916</c:v>
                </c:pt>
                <c:pt idx="1625">
                  <c:v>50923</c:v>
                </c:pt>
                <c:pt idx="1626">
                  <c:v>50930</c:v>
                </c:pt>
                <c:pt idx="1627">
                  <c:v>50937</c:v>
                </c:pt>
                <c:pt idx="1628">
                  <c:v>50944</c:v>
                </c:pt>
                <c:pt idx="1629">
                  <c:v>50951</c:v>
                </c:pt>
                <c:pt idx="1630">
                  <c:v>50958</c:v>
                </c:pt>
                <c:pt idx="1631">
                  <c:v>50965</c:v>
                </c:pt>
                <c:pt idx="1632">
                  <c:v>50972</c:v>
                </c:pt>
                <c:pt idx="1633">
                  <c:v>50979</c:v>
                </c:pt>
                <c:pt idx="1634">
                  <c:v>50986</c:v>
                </c:pt>
                <c:pt idx="1635">
                  <c:v>50993</c:v>
                </c:pt>
                <c:pt idx="1636">
                  <c:v>51000</c:v>
                </c:pt>
                <c:pt idx="1637">
                  <c:v>51007</c:v>
                </c:pt>
                <c:pt idx="1638">
                  <c:v>51014</c:v>
                </c:pt>
                <c:pt idx="1639">
                  <c:v>51021</c:v>
                </c:pt>
                <c:pt idx="1640">
                  <c:v>51028</c:v>
                </c:pt>
                <c:pt idx="1641">
                  <c:v>51035</c:v>
                </c:pt>
                <c:pt idx="1642">
                  <c:v>51042</c:v>
                </c:pt>
                <c:pt idx="1643">
                  <c:v>51049</c:v>
                </c:pt>
                <c:pt idx="1644">
                  <c:v>51056</c:v>
                </c:pt>
                <c:pt idx="1645">
                  <c:v>51063</c:v>
                </c:pt>
                <c:pt idx="1646">
                  <c:v>51070</c:v>
                </c:pt>
                <c:pt idx="1647">
                  <c:v>51077</c:v>
                </c:pt>
                <c:pt idx="1648">
                  <c:v>51084</c:v>
                </c:pt>
                <c:pt idx="1649">
                  <c:v>51091</c:v>
                </c:pt>
                <c:pt idx="1650">
                  <c:v>51098</c:v>
                </c:pt>
                <c:pt idx="1651">
                  <c:v>51105</c:v>
                </c:pt>
                <c:pt idx="1652">
                  <c:v>51112</c:v>
                </c:pt>
                <c:pt idx="1653">
                  <c:v>51119</c:v>
                </c:pt>
                <c:pt idx="1654">
                  <c:v>51126</c:v>
                </c:pt>
                <c:pt idx="1655">
                  <c:v>51133</c:v>
                </c:pt>
                <c:pt idx="1656">
                  <c:v>51140</c:v>
                </c:pt>
                <c:pt idx="1657">
                  <c:v>51147</c:v>
                </c:pt>
                <c:pt idx="1658">
                  <c:v>51154</c:v>
                </c:pt>
                <c:pt idx="1659">
                  <c:v>51161</c:v>
                </c:pt>
                <c:pt idx="1660">
                  <c:v>51168</c:v>
                </c:pt>
                <c:pt idx="1661">
                  <c:v>51175</c:v>
                </c:pt>
                <c:pt idx="1662">
                  <c:v>51182</c:v>
                </c:pt>
                <c:pt idx="1663">
                  <c:v>51189</c:v>
                </c:pt>
                <c:pt idx="1664">
                  <c:v>51196</c:v>
                </c:pt>
                <c:pt idx="1665">
                  <c:v>51203</c:v>
                </c:pt>
                <c:pt idx="1666">
                  <c:v>51210</c:v>
                </c:pt>
                <c:pt idx="1667">
                  <c:v>51217</c:v>
                </c:pt>
                <c:pt idx="1668">
                  <c:v>51224</c:v>
                </c:pt>
                <c:pt idx="1669">
                  <c:v>51231</c:v>
                </c:pt>
                <c:pt idx="1670">
                  <c:v>51238</c:v>
                </c:pt>
                <c:pt idx="1671">
                  <c:v>51245</c:v>
                </c:pt>
                <c:pt idx="1672">
                  <c:v>51252</c:v>
                </c:pt>
                <c:pt idx="1673">
                  <c:v>51260</c:v>
                </c:pt>
                <c:pt idx="1674">
                  <c:v>51267</c:v>
                </c:pt>
                <c:pt idx="1675">
                  <c:v>51274</c:v>
                </c:pt>
                <c:pt idx="1676">
                  <c:v>51281</c:v>
                </c:pt>
                <c:pt idx="1677">
                  <c:v>51288</c:v>
                </c:pt>
                <c:pt idx="1678">
                  <c:v>51295</c:v>
                </c:pt>
                <c:pt idx="1679">
                  <c:v>51302</c:v>
                </c:pt>
                <c:pt idx="1680">
                  <c:v>51309</c:v>
                </c:pt>
                <c:pt idx="1681">
                  <c:v>51316</c:v>
                </c:pt>
                <c:pt idx="1682">
                  <c:v>51323</c:v>
                </c:pt>
                <c:pt idx="1683">
                  <c:v>51330</c:v>
                </c:pt>
                <c:pt idx="1684">
                  <c:v>51337</c:v>
                </c:pt>
                <c:pt idx="1685">
                  <c:v>51344</c:v>
                </c:pt>
                <c:pt idx="1686">
                  <c:v>51351</c:v>
                </c:pt>
                <c:pt idx="1687">
                  <c:v>51358</c:v>
                </c:pt>
                <c:pt idx="1688">
                  <c:v>51365</c:v>
                </c:pt>
                <c:pt idx="1689">
                  <c:v>51372</c:v>
                </c:pt>
                <c:pt idx="1690">
                  <c:v>51379</c:v>
                </c:pt>
                <c:pt idx="1691">
                  <c:v>51386</c:v>
                </c:pt>
                <c:pt idx="1692">
                  <c:v>51393</c:v>
                </c:pt>
                <c:pt idx="1693">
                  <c:v>51400</c:v>
                </c:pt>
                <c:pt idx="1694">
                  <c:v>51407</c:v>
                </c:pt>
                <c:pt idx="1695">
                  <c:v>51414</c:v>
                </c:pt>
                <c:pt idx="1696">
                  <c:v>51421</c:v>
                </c:pt>
                <c:pt idx="1697">
                  <c:v>51428</c:v>
                </c:pt>
                <c:pt idx="1698">
                  <c:v>51435</c:v>
                </c:pt>
                <c:pt idx="1699">
                  <c:v>51442</c:v>
                </c:pt>
                <c:pt idx="1700">
                  <c:v>51449</c:v>
                </c:pt>
                <c:pt idx="1701">
                  <c:v>51456</c:v>
                </c:pt>
                <c:pt idx="1702">
                  <c:v>51463</c:v>
                </c:pt>
                <c:pt idx="1703">
                  <c:v>51470</c:v>
                </c:pt>
                <c:pt idx="1704">
                  <c:v>51477</c:v>
                </c:pt>
                <c:pt idx="1705">
                  <c:v>51484</c:v>
                </c:pt>
                <c:pt idx="1706">
                  <c:v>51491</c:v>
                </c:pt>
                <c:pt idx="1707">
                  <c:v>51501</c:v>
                </c:pt>
                <c:pt idx="1708">
                  <c:v>51508</c:v>
                </c:pt>
                <c:pt idx="1709">
                  <c:v>51515</c:v>
                </c:pt>
                <c:pt idx="1710">
                  <c:v>51522</c:v>
                </c:pt>
                <c:pt idx="1711">
                  <c:v>51529</c:v>
                </c:pt>
                <c:pt idx="1712">
                  <c:v>51536</c:v>
                </c:pt>
                <c:pt idx="1713">
                  <c:v>51543</c:v>
                </c:pt>
                <c:pt idx="1714">
                  <c:v>51550</c:v>
                </c:pt>
                <c:pt idx="1715">
                  <c:v>51557</c:v>
                </c:pt>
                <c:pt idx="1716">
                  <c:v>51564</c:v>
                </c:pt>
                <c:pt idx="1717">
                  <c:v>51571</c:v>
                </c:pt>
                <c:pt idx="1718">
                  <c:v>51578</c:v>
                </c:pt>
                <c:pt idx="1719">
                  <c:v>51585</c:v>
                </c:pt>
                <c:pt idx="1720">
                  <c:v>51592</c:v>
                </c:pt>
                <c:pt idx="1721">
                  <c:v>51599</c:v>
                </c:pt>
                <c:pt idx="1722">
                  <c:v>51606</c:v>
                </c:pt>
                <c:pt idx="1723">
                  <c:v>51615</c:v>
                </c:pt>
                <c:pt idx="1724">
                  <c:v>51620</c:v>
                </c:pt>
                <c:pt idx="1725">
                  <c:v>51627</c:v>
                </c:pt>
                <c:pt idx="1726">
                  <c:v>51634</c:v>
                </c:pt>
                <c:pt idx="1727">
                  <c:v>51641</c:v>
                </c:pt>
                <c:pt idx="1728">
                  <c:v>51648</c:v>
                </c:pt>
                <c:pt idx="1729">
                  <c:v>51655</c:v>
                </c:pt>
                <c:pt idx="1730">
                  <c:v>51662</c:v>
                </c:pt>
                <c:pt idx="1731">
                  <c:v>51669</c:v>
                </c:pt>
                <c:pt idx="1732">
                  <c:v>51676</c:v>
                </c:pt>
                <c:pt idx="1733">
                  <c:v>51683</c:v>
                </c:pt>
                <c:pt idx="1734">
                  <c:v>51690</c:v>
                </c:pt>
                <c:pt idx="1735">
                  <c:v>51697</c:v>
                </c:pt>
                <c:pt idx="1736">
                  <c:v>51704</c:v>
                </c:pt>
                <c:pt idx="1737">
                  <c:v>51711</c:v>
                </c:pt>
                <c:pt idx="1738">
                  <c:v>51718</c:v>
                </c:pt>
                <c:pt idx="1739">
                  <c:v>51725</c:v>
                </c:pt>
                <c:pt idx="1740">
                  <c:v>51732</c:v>
                </c:pt>
                <c:pt idx="1741">
                  <c:v>51739</c:v>
                </c:pt>
                <c:pt idx="1742">
                  <c:v>51746</c:v>
                </c:pt>
                <c:pt idx="1743">
                  <c:v>51753</c:v>
                </c:pt>
                <c:pt idx="1744">
                  <c:v>51760</c:v>
                </c:pt>
                <c:pt idx="1745">
                  <c:v>51767</c:v>
                </c:pt>
                <c:pt idx="1746">
                  <c:v>51774</c:v>
                </c:pt>
                <c:pt idx="1747">
                  <c:v>51781</c:v>
                </c:pt>
                <c:pt idx="1748">
                  <c:v>51788</c:v>
                </c:pt>
                <c:pt idx="1749">
                  <c:v>51795</c:v>
                </c:pt>
                <c:pt idx="1750">
                  <c:v>51802</c:v>
                </c:pt>
                <c:pt idx="1751">
                  <c:v>51809</c:v>
                </c:pt>
                <c:pt idx="1752">
                  <c:v>51816</c:v>
                </c:pt>
                <c:pt idx="1753">
                  <c:v>51823</c:v>
                </c:pt>
                <c:pt idx="1754">
                  <c:v>51830</c:v>
                </c:pt>
                <c:pt idx="1755">
                  <c:v>51837</c:v>
                </c:pt>
                <c:pt idx="1756">
                  <c:v>51844</c:v>
                </c:pt>
                <c:pt idx="1757">
                  <c:v>51851</c:v>
                </c:pt>
                <c:pt idx="1758">
                  <c:v>51858</c:v>
                </c:pt>
                <c:pt idx="1759">
                  <c:v>51866</c:v>
                </c:pt>
                <c:pt idx="1760">
                  <c:v>51873</c:v>
                </c:pt>
                <c:pt idx="1761">
                  <c:v>51880</c:v>
                </c:pt>
                <c:pt idx="1762">
                  <c:v>51887</c:v>
                </c:pt>
                <c:pt idx="1763">
                  <c:v>51894</c:v>
                </c:pt>
                <c:pt idx="1764">
                  <c:v>51901</c:v>
                </c:pt>
                <c:pt idx="1765">
                  <c:v>51908</c:v>
                </c:pt>
                <c:pt idx="1766">
                  <c:v>51915</c:v>
                </c:pt>
                <c:pt idx="1767">
                  <c:v>51922</c:v>
                </c:pt>
                <c:pt idx="1768">
                  <c:v>51929</c:v>
                </c:pt>
                <c:pt idx="1769">
                  <c:v>51936</c:v>
                </c:pt>
                <c:pt idx="1770">
                  <c:v>51943</c:v>
                </c:pt>
                <c:pt idx="1771">
                  <c:v>51950</c:v>
                </c:pt>
                <c:pt idx="1772">
                  <c:v>51957</c:v>
                </c:pt>
                <c:pt idx="1773">
                  <c:v>51966</c:v>
                </c:pt>
                <c:pt idx="1774">
                  <c:v>51973</c:v>
                </c:pt>
                <c:pt idx="1775">
                  <c:v>51980</c:v>
                </c:pt>
                <c:pt idx="1776">
                  <c:v>51988</c:v>
                </c:pt>
                <c:pt idx="1777">
                  <c:v>51994</c:v>
                </c:pt>
                <c:pt idx="1778">
                  <c:v>52001</c:v>
                </c:pt>
                <c:pt idx="1779">
                  <c:v>52008</c:v>
                </c:pt>
                <c:pt idx="1780">
                  <c:v>52015</c:v>
                </c:pt>
                <c:pt idx="1781">
                  <c:v>52022</c:v>
                </c:pt>
                <c:pt idx="1782">
                  <c:v>52029</c:v>
                </c:pt>
                <c:pt idx="1783">
                  <c:v>52036</c:v>
                </c:pt>
                <c:pt idx="1784">
                  <c:v>52043</c:v>
                </c:pt>
                <c:pt idx="1785">
                  <c:v>52050</c:v>
                </c:pt>
                <c:pt idx="1786">
                  <c:v>52057</c:v>
                </c:pt>
                <c:pt idx="1787">
                  <c:v>52064</c:v>
                </c:pt>
                <c:pt idx="1788">
                  <c:v>52071</c:v>
                </c:pt>
                <c:pt idx="1789">
                  <c:v>52078</c:v>
                </c:pt>
                <c:pt idx="1790">
                  <c:v>52085</c:v>
                </c:pt>
                <c:pt idx="1791">
                  <c:v>52092</c:v>
                </c:pt>
                <c:pt idx="1792">
                  <c:v>52099</c:v>
                </c:pt>
                <c:pt idx="1793">
                  <c:v>52106</c:v>
                </c:pt>
                <c:pt idx="1794">
                  <c:v>52113</c:v>
                </c:pt>
                <c:pt idx="1795">
                  <c:v>52120</c:v>
                </c:pt>
                <c:pt idx="1796">
                  <c:v>52127</c:v>
                </c:pt>
                <c:pt idx="1797">
                  <c:v>52134</c:v>
                </c:pt>
                <c:pt idx="1798">
                  <c:v>52141</c:v>
                </c:pt>
                <c:pt idx="1799">
                  <c:v>52148</c:v>
                </c:pt>
                <c:pt idx="1800">
                  <c:v>52155</c:v>
                </c:pt>
                <c:pt idx="1801">
                  <c:v>52162</c:v>
                </c:pt>
                <c:pt idx="1802">
                  <c:v>52169</c:v>
                </c:pt>
                <c:pt idx="1803">
                  <c:v>52176</c:v>
                </c:pt>
                <c:pt idx="1804">
                  <c:v>52183</c:v>
                </c:pt>
                <c:pt idx="1805">
                  <c:v>52190</c:v>
                </c:pt>
                <c:pt idx="1806">
                  <c:v>52197</c:v>
                </c:pt>
                <c:pt idx="1807">
                  <c:v>52204</c:v>
                </c:pt>
                <c:pt idx="1808">
                  <c:v>52211</c:v>
                </c:pt>
                <c:pt idx="1809">
                  <c:v>52218</c:v>
                </c:pt>
                <c:pt idx="1810">
                  <c:v>52229</c:v>
                </c:pt>
                <c:pt idx="1811">
                  <c:v>52233</c:v>
                </c:pt>
                <c:pt idx="1812">
                  <c:v>52239</c:v>
                </c:pt>
                <c:pt idx="1813">
                  <c:v>52246</c:v>
                </c:pt>
                <c:pt idx="1814">
                  <c:v>52253</c:v>
                </c:pt>
                <c:pt idx="1815">
                  <c:v>52260</c:v>
                </c:pt>
                <c:pt idx="1816">
                  <c:v>52267</c:v>
                </c:pt>
                <c:pt idx="1817">
                  <c:v>52274</c:v>
                </c:pt>
                <c:pt idx="1818">
                  <c:v>52281</c:v>
                </c:pt>
                <c:pt idx="1819">
                  <c:v>52288</c:v>
                </c:pt>
                <c:pt idx="1820">
                  <c:v>52295</c:v>
                </c:pt>
                <c:pt idx="1821">
                  <c:v>52302</c:v>
                </c:pt>
                <c:pt idx="1822">
                  <c:v>52309</c:v>
                </c:pt>
                <c:pt idx="1823">
                  <c:v>52316</c:v>
                </c:pt>
                <c:pt idx="1824">
                  <c:v>52323</c:v>
                </c:pt>
                <c:pt idx="1825">
                  <c:v>52330</c:v>
                </c:pt>
                <c:pt idx="1826">
                  <c:v>52337</c:v>
                </c:pt>
                <c:pt idx="1827">
                  <c:v>52344</c:v>
                </c:pt>
                <c:pt idx="1828">
                  <c:v>52351</c:v>
                </c:pt>
                <c:pt idx="1829">
                  <c:v>52358</c:v>
                </c:pt>
                <c:pt idx="1830">
                  <c:v>52365</c:v>
                </c:pt>
                <c:pt idx="1831">
                  <c:v>52372</c:v>
                </c:pt>
                <c:pt idx="1832">
                  <c:v>52379</c:v>
                </c:pt>
                <c:pt idx="1833">
                  <c:v>52386</c:v>
                </c:pt>
                <c:pt idx="1834">
                  <c:v>52393</c:v>
                </c:pt>
                <c:pt idx="1835">
                  <c:v>52400</c:v>
                </c:pt>
                <c:pt idx="1836">
                  <c:v>52407</c:v>
                </c:pt>
                <c:pt idx="1837">
                  <c:v>52414</c:v>
                </c:pt>
                <c:pt idx="1838">
                  <c:v>52421</c:v>
                </c:pt>
                <c:pt idx="1839">
                  <c:v>52428</c:v>
                </c:pt>
                <c:pt idx="1840">
                  <c:v>52435</c:v>
                </c:pt>
                <c:pt idx="1841">
                  <c:v>52442</c:v>
                </c:pt>
                <c:pt idx="1842">
                  <c:v>52449</c:v>
                </c:pt>
                <c:pt idx="1843">
                  <c:v>52456</c:v>
                </c:pt>
                <c:pt idx="1844">
                  <c:v>52463</c:v>
                </c:pt>
                <c:pt idx="1845">
                  <c:v>52470</c:v>
                </c:pt>
                <c:pt idx="1846">
                  <c:v>52477</c:v>
                </c:pt>
                <c:pt idx="1847">
                  <c:v>52484</c:v>
                </c:pt>
                <c:pt idx="1848">
                  <c:v>52491</c:v>
                </c:pt>
                <c:pt idx="1849">
                  <c:v>52498</c:v>
                </c:pt>
                <c:pt idx="1850">
                  <c:v>52505</c:v>
                </c:pt>
                <c:pt idx="1851">
                  <c:v>52512</c:v>
                </c:pt>
                <c:pt idx="1852">
                  <c:v>52519</c:v>
                </c:pt>
                <c:pt idx="1853">
                  <c:v>52526</c:v>
                </c:pt>
                <c:pt idx="1854">
                  <c:v>52533</c:v>
                </c:pt>
                <c:pt idx="1855">
                  <c:v>52540</c:v>
                </c:pt>
                <c:pt idx="1856">
                  <c:v>52547</c:v>
                </c:pt>
                <c:pt idx="1857">
                  <c:v>52554</c:v>
                </c:pt>
                <c:pt idx="1858">
                  <c:v>52561</c:v>
                </c:pt>
                <c:pt idx="1859">
                  <c:v>52568</c:v>
                </c:pt>
                <c:pt idx="1860">
                  <c:v>52575</c:v>
                </c:pt>
                <c:pt idx="1861">
                  <c:v>52582</c:v>
                </c:pt>
                <c:pt idx="1862">
                  <c:v>52589</c:v>
                </c:pt>
                <c:pt idx="1863">
                  <c:v>52596</c:v>
                </c:pt>
                <c:pt idx="1864">
                  <c:v>52603</c:v>
                </c:pt>
                <c:pt idx="1865">
                  <c:v>52610</c:v>
                </c:pt>
                <c:pt idx="1866">
                  <c:v>52617</c:v>
                </c:pt>
                <c:pt idx="1867">
                  <c:v>52624</c:v>
                </c:pt>
                <c:pt idx="1868">
                  <c:v>52631</c:v>
                </c:pt>
                <c:pt idx="1869">
                  <c:v>52638</c:v>
                </c:pt>
                <c:pt idx="1870">
                  <c:v>52645</c:v>
                </c:pt>
                <c:pt idx="1871">
                  <c:v>52652</c:v>
                </c:pt>
                <c:pt idx="1872">
                  <c:v>52659</c:v>
                </c:pt>
                <c:pt idx="1873">
                  <c:v>52666</c:v>
                </c:pt>
                <c:pt idx="1874">
                  <c:v>52673</c:v>
                </c:pt>
                <c:pt idx="1875">
                  <c:v>52680</c:v>
                </c:pt>
                <c:pt idx="1876">
                  <c:v>52687</c:v>
                </c:pt>
                <c:pt idx="1877">
                  <c:v>52694</c:v>
                </c:pt>
                <c:pt idx="1878">
                  <c:v>52701</c:v>
                </c:pt>
                <c:pt idx="1879">
                  <c:v>52708</c:v>
                </c:pt>
                <c:pt idx="1880">
                  <c:v>52715</c:v>
                </c:pt>
                <c:pt idx="1881">
                  <c:v>52722</c:v>
                </c:pt>
                <c:pt idx="1882">
                  <c:v>52729</c:v>
                </c:pt>
                <c:pt idx="1883">
                  <c:v>52736</c:v>
                </c:pt>
                <c:pt idx="1884">
                  <c:v>52743</c:v>
                </c:pt>
                <c:pt idx="1885">
                  <c:v>52750</c:v>
                </c:pt>
                <c:pt idx="1886">
                  <c:v>52757</c:v>
                </c:pt>
                <c:pt idx="1887">
                  <c:v>52764</c:v>
                </c:pt>
                <c:pt idx="1888">
                  <c:v>52771</c:v>
                </c:pt>
                <c:pt idx="1889">
                  <c:v>52778</c:v>
                </c:pt>
                <c:pt idx="1890">
                  <c:v>52785</c:v>
                </c:pt>
                <c:pt idx="1891">
                  <c:v>52792</c:v>
                </c:pt>
                <c:pt idx="1892">
                  <c:v>52799</c:v>
                </c:pt>
                <c:pt idx="1893">
                  <c:v>52806</c:v>
                </c:pt>
                <c:pt idx="1894">
                  <c:v>52813</c:v>
                </c:pt>
                <c:pt idx="1895">
                  <c:v>52820</c:v>
                </c:pt>
                <c:pt idx="1896">
                  <c:v>52827</c:v>
                </c:pt>
                <c:pt idx="1897">
                  <c:v>52834</c:v>
                </c:pt>
                <c:pt idx="1898">
                  <c:v>52841</c:v>
                </c:pt>
                <c:pt idx="1899">
                  <c:v>52848</c:v>
                </c:pt>
                <c:pt idx="1900">
                  <c:v>52855</c:v>
                </c:pt>
                <c:pt idx="1901">
                  <c:v>52862</c:v>
                </c:pt>
                <c:pt idx="1902">
                  <c:v>52869</c:v>
                </c:pt>
                <c:pt idx="1903">
                  <c:v>52876</c:v>
                </c:pt>
                <c:pt idx="1904">
                  <c:v>52883</c:v>
                </c:pt>
                <c:pt idx="1905">
                  <c:v>52890</c:v>
                </c:pt>
                <c:pt idx="1906">
                  <c:v>52897</c:v>
                </c:pt>
                <c:pt idx="1907">
                  <c:v>52904</c:v>
                </c:pt>
                <c:pt idx="1908">
                  <c:v>52911</c:v>
                </c:pt>
                <c:pt idx="1909">
                  <c:v>52918</c:v>
                </c:pt>
                <c:pt idx="1910">
                  <c:v>52925</c:v>
                </c:pt>
                <c:pt idx="1911">
                  <c:v>52932</c:v>
                </c:pt>
                <c:pt idx="1912">
                  <c:v>52939</c:v>
                </c:pt>
                <c:pt idx="1913">
                  <c:v>52946</c:v>
                </c:pt>
                <c:pt idx="1914">
                  <c:v>52953</c:v>
                </c:pt>
                <c:pt idx="1915">
                  <c:v>52960</c:v>
                </c:pt>
                <c:pt idx="1916">
                  <c:v>52967</c:v>
                </c:pt>
                <c:pt idx="1917">
                  <c:v>52974</c:v>
                </c:pt>
                <c:pt idx="1918">
                  <c:v>52981</c:v>
                </c:pt>
                <c:pt idx="1919">
                  <c:v>52988</c:v>
                </c:pt>
                <c:pt idx="1920">
                  <c:v>52995</c:v>
                </c:pt>
                <c:pt idx="1921">
                  <c:v>53002</c:v>
                </c:pt>
                <c:pt idx="1922">
                  <c:v>53009</c:v>
                </c:pt>
                <c:pt idx="1923">
                  <c:v>53016</c:v>
                </c:pt>
                <c:pt idx="1924">
                  <c:v>53023</c:v>
                </c:pt>
                <c:pt idx="1925">
                  <c:v>53030</c:v>
                </c:pt>
                <c:pt idx="1926">
                  <c:v>53037</c:v>
                </c:pt>
                <c:pt idx="1927">
                  <c:v>53044</c:v>
                </c:pt>
                <c:pt idx="1928">
                  <c:v>53051</c:v>
                </c:pt>
                <c:pt idx="1929">
                  <c:v>53058</c:v>
                </c:pt>
                <c:pt idx="1930">
                  <c:v>53065</c:v>
                </c:pt>
                <c:pt idx="1931">
                  <c:v>53072</c:v>
                </c:pt>
                <c:pt idx="1932">
                  <c:v>53079</c:v>
                </c:pt>
                <c:pt idx="1933">
                  <c:v>53086</c:v>
                </c:pt>
                <c:pt idx="1934">
                  <c:v>53093</c:v>
                </c:pt>
                <c:pt idx="1935">
                  <c:v>53100</c:v>
                </c:pt>
                <c:pt idx="1936">
                  <c:v>53107</c:v>
                </c:pt>
                <c:pt idx="1937">
                  <c:v>53114</c:v>
                </c:pt>
                <c:pt idx="1938">
                  <c:v>53121</c:v>
                </c:pt>
                <c:pt idx="1939">
                  <c:v>53128</c:v>
                </c:pt>
                <c:pt idx="1940">
                  <c:v>53135</c:v>
                </c:pt>
                <c:pt idx="1941">
                  <c:v>53142</c:v>
                </c:pt>
                <c:pt idx="1942">
                  <c:v>53149</c:v>
                </c:pt>
                <c:pt idx="1943">
                  <c:v>53156</c:v>
                </c:pt>
                <c:pt idx="1944">
                  <c:v>53163</c:v>
                </c:pt>
                <c:pt idx="1945">
                  <c:v>53170</c:v>
                </c:pt>
                <c:pt idx="1946">
                  <c:v>53177</c:v>
                </c:pt>
                <c:pt idx="1947">
                  <c:v>53184</c:v>
                </c:pt>
                <c:pt idx="1948">
                  <c:v>53191</c:v>
                </c:pt>
                <c:pt idx="1949">
                  <c:v>53198</c:v>
                </c:pt>
                <c:pt idx="1950">
                  <c:v>53205</c:v>
                </c:pt>
                <c:pt idx="1951">
                  <c:v>53212</c:v>
                </c:pt>
                <c:pt idx="1952">
                  <c:v>53219</c:v>
                </c:pt>
                <c:pt idx="1953">
                  <c:v>53226</c:v>
                </c:pt>
                <c:pt idx="1954">
                  <c:v>53233</c:v>
                </c:pt>
                <c:pt idx="1955">
                  <c:v>53240</c:v>
                </c:pt>
                <c:pt idx="1956">
                  <c:v>53247</c:v>
                </c:pt>
                <c:pt idx="1957">
                  <c:v>53254</c:v>
                </c:pt>
                <c:pt idx="1958">
                  <c:v>53261</c:v>
                </c:pt>
                <c:pt idx="1959">
                  <c:v>53268</c:v>
                </c:pt>
                <c:pt idx="1960">
                  <c:v>53275</c:v>
                </c:pt>
                <c:pt idx="1961">
                  <c:v>53282</c:v>
                </c:pt>
                <c:pt idx="1962">
                  <c:v>53289</c:v>
                </c:pt>
                <c:pt idx="1963">
                  <c:v>53296</c:v>
                </c:pt>
                <c:pt idx="1964">
                  <c:v>53303</c:v>
                </c:pt>
                <c:pt idx="1965">
                  <c:v>53310</c:v>
                </c:pt>
                <c:pt idx="1966">
                  <c:v>53317</c:v>
                </c:pt>
                <c:pt idx="1967">
                  <c:v>53325</c:v>
                </c:pt>
                <c:pt idx="1968">
                  <c:v>53332</c:v>
                </c:pt>
                <c:pt idx="1969">
                  <c:v>53339</c:v>
                </c:pt>
                <c:pt idx="1970">
                  <c:v>53346</c:v>
                </c:pt>
                <c:pt idx="1971">
                  <c:v>53353</c:v>
                </c:pt>
                <c:pt idx="1972">
                  <c:v>53360</c:v>
                </c:pt>
                <c:pt idx="1973">
                  <c:v>53367</c:v>
                </c:pt>
                <c:pt idx="1974">
                  <c:v>53374</c:v>
                </c:pt>
                <c:pt idx="1975">
                  <c:v>53381</c:v>
                </c:pt>
                <c:pt idx="1976">
                  <c:v>53388</c:v>
                </c:pt>
                <c:pt idx="1977">
                  <c:v>53395</c:v>
                </c:pt>
                <c:pt idx="1978">
                  <c:v>53402</c:v>
                </c:pt>
                <c:pt idx="1979">
                  <c:v>53413</c:v>
                </c:pt>
                <c:pt idx="1980">
                  <c:v>53416</c:v>
                </c:pt>
                <c:pt idx="1981">
                  <c:v>53423</c:v>
                </c:pt>
                <c:pt idx="1982">
                  <c:v>53430</c:v>
                </c:pt>
                <c:pt idx="1983">
                  <c:v>53437</c:v>
                </c:pt>
                <c:pt idx="1984">
                  <c:v>53444</c:v>
                </c:pt>
                <c:pt idx="1985">
                  <c:v>53451</c:v>
                </c:pt>
                <c:pt idx="1986">
                  <c:v>53458</c:v>
                </c:pt>
                <c:pt idx="1987">
                  <c:v>53465</c:v>
                </c:pt>
                <c:pt idx="1988">
                  <c:v>53472</c:v>
                </c:pt>
                <c:pt idx="1989">
                  <c:v>53479</c:v>
                </c:pt>
                <c:pt idx="1990">
                  <c:v>53486</c:v>
                </c:pt>
                <c:pt idx="1991">
                  <c:v>53493</c:v>
                </c:pt>
                <c:pt idx="1992">
                  <c:v>53500</c:v>
                </c:pt>
                <c:pt idx="1993">
                  <c:v>53507</c:v>
                </c:pt>
                <c:pt idx="1994">
                  <c:v>53514</c:v>
                </c:pt>
                <c:pt idx="1995">
                  <c:v>53521</c:v>
                </c:pt>
                <c:pt idx="1996">
                  <c:v>53528</c:v>
                </c:pt>
                <c:pt idx="1997">
                  <c:v>53535</c:v>
                </c:pt>
                <c:pt idx="1998">
                  <c:v>53542</c:v>
                </c:pt>
                <c:pt idx="1999">
                  <c:v>53549</c:v>
                </c:pt>
                <c:pt idx="2000">
                  <c:v>53556</c:v>
                </c:pt>
                <c:pt idx="2001">
                  <c:v>53563</c:v>
                </c:pt>
                <c:pt idx="2002">
                  <c:v>53570</c:v>
                </c:pt>
                <c:pt idx="2003">
                  <c:v>53577</c:v>
                </c:pt>
                <c:pt idx="2004">
                  <c:v>53584</c:v>
                </c:pt>
                <c:pt idx="2005">
                  <c:v>53591</c:v>
                </c:pt>
                <c:pt idx="2006">
                  <c:v>53598</c:v>
                </c:pt>
                <c:pt idx="2007">
                  <c:v>53605</c:v>
                </c:pt>
                <c:pt idx="2008">
                  <c:v>53612</c:v>
                </c:pt>
                <c:pt idx="2009">
                  <c:v>53619</c:v>
                </c:pt>
                <c:pt idx="2010">
                  <c:v>53626</c:v>
                </c:pt>
                <c:pt idx="2011">
                  <c:v>53633</c:v>
                </c:pt>
                <c:pt idx="2012">
                  <c:v>53640</c:v>
                </c:pt>
                <c:pt idx="2013">
                  <c:v>53647</c:v>
                </c:pt>
                <c:pt idx="2014">
                  <c:v>53654</c:v>
                </c:pt>
                <c:pt idx="2015">
                  <c:v>53661</c:v>
                </c:pt>
                <c:pt idx="2016">
                  <c:v>53668</c:v>
                </c:pt>
                <c:pt idx="2017">
                  <c:v>53675</c:v>
                </c:pt>
                <c:pt idx="2018">
                  <c:v>53682</c:v>
                </c:pt>
                <c:pt idx="2019">
                  <c:v>53692</c:v>
                </c:pt>
                <c:pt idx="2020">
                  <c:v>53699</c:v>
                </c:pt>
                <c:pt idx="2021">
                  <c:v>53706</c:v>
                </c:pt>
                <c:pt idx="2022">
                  <c:v>53713</c:v>
                </c:pt>
                <c:pt idx="2023">
                  <c:v>53720</c:v>
                </c:pt>
                <c:pt idx="2024">
                  <c:v>53727</c:v>
                </c:pt>
                <c:pt idx="2025">
                  <c:v>53734</c:v>
                </c:pt>
                <c:pt idx="2026">
                  <c:v>53741</c:v>
                </c:pt>
                <c:pt idx="2027">
                  <c:v>53748</c:v>
                </c:pt>
                <c:pt idx="2028">
                  <c:v>53755</c:v>
                </c:pt>
                <c:pt idx="2029">
                  <c:v>53762</c:v>
                </c:pt>
                <c:pt idx="2030">
                  <c:v>53769</c:v>
                </c:pt>
                <c:pt idx="2031">
                  <c:v>53776</c:v>
                </c:pt>
                <c:pt idx="2032">
                  <c:v>53783</c:v>
                </c:pt>
                <c:pt idx="2033">
                  <c:v>53790</c:v>
                </c:pt>
                <c:pt idx="2034">
                  <c:v>53799</c:v>
                </c:pt>
                <c:pt idx="2035">
                  <c:v>53804</c:v>
                </c:pt>
                <c:pt idx="2036">
                  <c:v>53811</c:v>
                </c:pt>
                <c:pt idx="2037">
                  <c:v>53818</c:v>
                </c:pt>
                <c:pt idx="2038">
                  <c:v>53825</c:v>
                </c:pt>
                <c:pt idx="2039">
                  <c:v>53832</c:v>
                </c:pt>
                <c:pt idx="2040">
                  <c:v>53839</c:v>
                </c:pt>
                <c:pt idx="2041">
                  <c:v>53846</c:v>
                </c:pt>
                <c:pt idx="2042">
                  <c:v>53853</c:v>
                </c:pt>
                <c:pt idx="2043">
                  <c:v>53860</c:v>
                </c:pt>
                <c:pt idx="2044">
                  <c:v>53867</c:v>
                </c:pt>
                <c:pt idx="2045">
                  <c:v>53874</c:v>
                </c:pt>
                <c:pt idx="2046">
                  <c:v>53881</c:v>
                </c:pt>
                <c:pt idx="2047">
                  <c:v>53888</c:v>
                </c:pt>
                <c:pt idx="2048">
                  <c:v>53895</c:v>
                </c:pt>
                <c:pt idx="2049">
                  <c:v>53902</c:v>
                </c:pt>
                <c:pt idx="2050">
                  <c:v>53909</c:v>
                </c:pt>
                <c:pt idx="2051">
                  <c:v>53916</c:v>
                </c:pt>
                <c:pt idx="2052">
                  <c:v>53923</c:v>
                </c:pt>
                <c:pt idx="2053">
                  <c:v>53930</c:v>
                </c:pt>
                <c:pt idx="2054">
                  <c:v>53937</c:v>
                </c:pt>
                <c:pt idx="2055">
                  <c:v>53944</c:v>
                </c:pt>
                <c:pt idx="2056">
                  <c:v>53951</c:v>
                </c:pt>
                <c:pt idx="2057">
                  <c:v>53958</c:v>
                </c:pt>
                <c:pt idx="2058">
                  <c:v>53965</c:v>
                </c:pt>
                <c:pt idx="2059">
                  <c:v>53972</c:v>
                </c:pt>
                <c:pt idx="2060">
                  <c:v>53979</c:v>
                </c:pt>
                <c:pt idx="2061">
                  <c:v>53986</c:v>
                </c:pt>
                <c:pt idx="2062">
                  <c:v>53993</c:v>
                </c:pt>
                <c:pt idx="2063">
                  <c:v>54000</c:v>
                </c:pt>
                <c:pt idx="2064">
                  <c:v>54007</c:v>
                </c:pt>
                <c:pt idx="2065">
                  <c:v>54014</c:v>
                </c:pt>
                <c:pt idx="2066">
                  <c:v>54021</c:v>
                </c:pt>
                <c:pt idx="2067">
                  <c:v>54028</c:v>
                </c:pt>
                <c:pt idx="2068">
                  <c:v>54035</c:v>
                </c:pt>
                <c:pt idx="2069">
                  <c:v>54042</c:v>
                </c:pt>
                <c:pt idx="2070">
                  <c:v>54049</c:v>
                </c:pt>
                <c:pt idx="2071">
                  <c:v>54057</c:v>
                </c:pt>
                <c:pt idx="2072">
                  <c:v>54064</c:v>
                </c:pt>
                <c:pt idx="2073">
                  <c:v>54071</c:v>
                </c:pt>
                <c:pt idx="2074">
                  <c:v>54078</c:v>
                </c:pt>
                <c:pt idx="2075">
                  <c:v>54085</c:v>
                </c:pt>
                <c:pt idx="2076">
                  <c:v>54092</c:v>
                </c:pt>
                <c:pt idx="2077">
                  <c:v>54099</c:v>
                </c:pt>
                <c:pt idx="2078">
                  <c:v>54106</c:v>
                </c:pt>
                <c:pt idx="2079">
                  <c:v>54113</c:v>
                </c:pt>
                <c:pt idx="2080">
                  <c:v>54120</c:v>
                </c:pt>
                <c:pt idx="2081">
                  <c:v>54127</c:v>
                </c:pt>
                <c:pt idx="2082">
                  <c:v>54134</c:v>
                </c:pt>
                <c:pt idx="2083">
                  <c:v>54141</c:v>
                </c:pt>
                <c:pt idx="2084">
                  <c:v>54148</c:v>
                </c:pt>
                <c:pt idx="2085">
                  <c:v>54157</c:v>
                </c:pt>
                <c:pt idx="2086">
                  <c:v>54164</c:v>
                </c:pt>
                <c:pt idx="2087">
                  <c:v>54171</c:v>
                </c:pt>
                <c:pt idx="2088">
                  <c:v>54178</c:v>
                </c:pt>
                <c:pt idx="2089">
                  <c:v>54185</c:v>
                </c:pt>
                <c:pt idx="2090">
                  <c:v>54192</c:v>
                </c:pt>
                <c:pt idx="2091">
                  <c:v>54199</c:v>
                </c:pt>
                <c:pt idx="2092">
                  <c:v>54206</c:v>
                </c:pt>
                <c:pt idx="2093">
                  <c:v>54213</c:v>
                </c:pt>
                <c:pt idx="2094">
                  <c:v>54220</c:v>
                </c:pt>
                <c:pt idx="2095">
                  <c:v>54227</c:v>
                </c:pt>
                <c:pt idx="2096">
                  <c:v>54234</c:v>
                </c:pt>
                <c:pt idx="2097">
                  <c:v>54241</c:v>
                </c:pt>
                <c:pt idx="2098">
                  <c:v>54248</c:v>
                </c:pt>
                <c:pt idx="2099">
                  <c:v>54255</c:v>
                </c:pt>
                <c:pt idx="2100">
                  <c:v>54262</c:v>
                </c:pt>
                <c:pt idx="2101">
                  <c:v>54269</c:v>
                </c:pt>
                <c:pt idx="2102">
                  <c:v>54276</c:v>
                </c:pt>
                <c:pt idx="2103">
                  <c:v>54283</c:v>
                </c:pt>
                <c:pt idx="2104">
                  <c:v>54290</c:v>
                </c:pt>
                <c:pt idx="2105">
                  <c:v>54297</c:v>
                </c:pt>
                <c:pt idx="2106">
                  <c:v>54304</c:v>
                </c:pt>
                <c:pt idx="2107">
                  <c:v>54311</c:v>
                </c:pt>
                <c:pt idx="2108">
                  <c:v>54318</c:v>
                </c:pt>
                <c:pt idx="2109">
                  <c:v>54325</c:v>
                </c:pt>
                <c:pt idx="2110">
                  <c:v>54332</c:v>
                </c:pt>
                <c:pt idx="2111">
                  <c:v>54339</c:v>
                </c:pt>
                <c:pt idx="2112">
                  <c:v>54346</c:v>
                </c:pt>
                <c:pt idx="2113">
                  <c:v>54353</c:v>
                </c:pt>
                <c:pt idx="2114">
                  <c:v>54360</c:v>
                </c:pt>
                <c:pt idx="2115">
                  <c:v>54367</c:v>
                </c:pt>
                <c:pt idx="2116">
                  <c:v>54374</c:v>
                </c:pt>
                <c:pt idx="2117">
                  <c:v>54381</c:v>
                </c:pt>
                <c:pt idx="2118">
                  <c:v>54388</c:v>
                </c:pt>
                <c:pt idx="2119">
                  <c:v>54395</c:v>
                </c:pt>
                <c:pt idx="2120">
                  <c:v>54402</c:v>
                </c:pt>
                <c:pt idx="2121">
                  <c:v>54409</c:v>
                </c:pt>
                <c:pt idx="2122">
                  <c:v>54416</c:v>
                </c:pt>
                <c:pt idx="2123">
                  <c:v>54423</c:v>
                </c:pt>
                <c:pt idx="2124">
                  <c:v>54430</c:v>
                </c:pt>
                <c:pt idx="2125">
                  <c:v>54437</c:v>
                </c:pt>
                <c:pt idx="2126">
                  <c:v>54444</c:v>
                </c:pt>
                <c:pt idx="2127">
                  <c:v>54451</c:v>
                </c:pt>
                <c:pt idx="2128">
                  <c:v>54458</c:v>
                </c:pt>
                <c:pt idx="2129">
                  <c:v>54465</c:v>
                </c:pt>
                <c:pt idx="2130">
                  <c:v>54472</c:v>
                </c:pt>
                <c:pt idx="2131">
                  <c:v>54479</c:v>
                </c:pt>
                <c:pt idx="2132">
                  <c:v>54486</c:v>
                </c:pt>
                <c:pt idx="2133">
                  <c:v>54493</c:v>
                </c:pt>
                <c:pt idx="2134">
                  <c:v>54500</c:v>
                </c:pt>
                <c:pt idx="2135">
                  <c:v>54507</c:v>
                </c:pt>
                <c:pt idx="2136">
                  <c:v>54514</c:v>
                </c:pt>
                <c:pt idx="2137">
                  <c:v>54521</c:v>
                </c:pt>
                <c:pt idx="2138">
                  <c:v>54528</c:v>
                </c:pt>
                <c:pt idx="2139">
                  <c:v>54535</c:v>
                </c:pt>
                <c:pt idx="2140">
                  <c:v>54542</c:v>
                </c:pt>
                <c:pt idx="2141">
                  <c:v>54549</c:v>
                </c:pt>
                <c:pt idx="2142">
                  <c:v>54556</c:v>
                </c:pt>
                <c:pt idx="2143">
                  <c:v>54563</c:v>
                </c:pt>
                <c:pt idx="2144">
                  <c:v>54570</c:v>
                </c:pt>
                <c:pt idx="2145">
                  <c:v>54577</c:v>
                </c:pt>
                <c:pt idx="2146">
                  <c:v>54584</c:v>
                </c:pt>
                <c:pt idx="2147">
                  <c:v>54591</c:v>
                </c:pt>
                <c:pt idx="2148">
                  <c:v>54598</c:v>
                </c:pt>
                <c:pt idx="2149">
                  <c:v>54605</c:v>
                </c:pt>
                <c:pt idx="2150">
                  <c:v>54612</c:v>
                </c:pt>
                <c:pt idx="2151">
                  <c:v>54619</c:v>
                </c:pt>
                <c:pt idx="2152">
                  <c:v>54626</c:v>
                </c:pt>
                <c:pt idx="2153">
                  <c:v>54633</c:v>
                </c:pt>
                <c:pt idx="2154">
                  <c:v>54640</c:v>
                </c:pt>
                <c:pt idx="2155">
                  <c:v>54647</c:v>
                </c:pt>
                <c:pt idx="2156">
                  <c:v>54654</c:v>
                </c:pt>
                <c:pt idx="2157">
                  <c:v>54661</c:v>
                </c:pt>
                <c:pt idx="2158">
                  <c:v>54668</c:v>
                </c:pt>
                <c:pt idx="2159">
                  <c:v>54675</c:v>
                </c:pt>
                <c:pt idx="2160">
                  <c:v>54682</c:v>
                </c:pt>
                <c:pt idx="2161">
                  <c:v>54689</c:v>
                </c:pt>
                <c:pt idx="2162">
                  <c:v>54696</c:v>
                </c:pt>
                <c:pt idx="2163">
                  <c:v>54703</c:v>
                </c:pt>
                <c:pt idx="2164">
                  <c:v>54710</c:v>
                </c:pt>
                <c:pt idx="2165">
                  <c:v>54717</c:v>
                </c:pt>
                <c:pt idx="2166">
                  <c:v>54724</c:v>
                </c:pt>
                <c:pt idx="2167">
                  <c:v>54731</c:v>
                </c:pt>
                <c:pt idx="2168">
                  <c:v>54738</c:v>
                </c:pt>
                <c:pt idx="2169">
                  <c:v>54745</c:v>
                </c:pt>
                <c:pt idx="2170">
                  <c:v>54752</c:v>
                </c:pt>
                <c:pt idx="2171">
                  <c:v>54759</c:v>
                </c:pt>
                <c:pt idx="2172">
                  <c:v>54766</c:v>
                </c:pt>
                <c:pt idx="2173">
                  <c:v>54773</c:v>
                </c:pt>
                <c:pt idx="2174">
                  <c:v>54780</c:v>
                </c:pt>
                <c:pt idx="2175">
                  <c:v>54787</c:v>
                </c:pt>
                <c:pt idx="2176">
                  <c:v>54794</c:v>
                </c:pt>
                <c:pt idx="2177">
                  <c:v>54801</c:v>
                </c:pt>
                <c:pt idx="2178">
                  <c:v>54808</c:v>
                </c:pt>
                <c:pt idx="2179">
                  <c:v>54815</c:v>
                </c:pt>
                <c:pt idx="2180">
                  <c:v>54822</c:v>
                </c:pt>
                <c:pt idx="2181">
                  <c:v>54829</c:v>
                </c:pt>
                <c:pt idx="2182">
                  <c:v>54836</c:v>
                </c:pt>
                <c:pt idx="2183">
                  <c:v>54843</c:v>
                </c:pt>
                <c:pt idx="2184">
                  <c:v>54850</c:v>
                </c:pt>
                <c:pt idx="2185">
                  <c:v>54857</c:v>
                </c:pt>
                <c:pt idx="2186">
                  <c:v>54864</c:v>
                </c:pt>
                <c:pt idx="2187">
                  <c:v>54871</c:v>
                </c:pt>
                <c:pt idx="2188">
                  <c:v>54878</c:v>
                </c:pt>
                <c:pt idx="2189">
                  <c:v>54885</c:v>
                </c:pt>
                <c:pt idx="2190">
                  <c:v>54892</c:v>
                </c:pt>
                <c:pt idx="2191">
                  <c:v>54899</c:v>
                </c:pt>
                <c:pt idx="2192">
                  <c:v>54906</c:v>
                </c:pt>
                <c:pt idx="2193">
                  <c:v>54913</c:v>
                </c:pt>
                <c:pt idx="2194">
                  <c:v>54920</c:v>
                </c:pt>
                <c:pt idx="2195">
                  <c:v>54927</c:v>
                </c:pt>
                <c:pt idx="2196">
                  <c:v>54934</c:v>
                </c:pt>
                <c:pt idx="2197">
                  <c:v>54941</c:v>
                </c:pt>
                <c:pt idx="2198">
                  <c:v>54948</c:v>
                </c:pt>
                <c:pt idx="2199">
                  <c:v>54955</c:v>
                </c:pt>
                <c:pt idx="2200">
                  <c:v>54962</c:v>
                </c:pt>
                <c:pt idx="2201">
                  <c:v>54969</c:v>
                </c:pt>
                <c:pt idx="2202">
                  <c:v>54976</c:v>
                </c:pt>
                <c:pt idx="2203">
                  <c:v>54983</c:v>
                </c:pt>
                <c:pt idx="2204">
                  <c:v>54990</c:v>
                </c:pt>
                <c:pt idx="2205">
                  <c:v>54997</c:v>
                </c:pt>
                <c:pt idx="2206">
                  <c:v>55004</c:v>
                </c:pt>
                <c:pt idx="2207">
                  <c:v>55011</c:v>
                </c:pt>
                <c:pt idx="2208">
                  <c:v>55018</c:v>
                </c:pt>
                <c:pt idx="2209">
                  <c:v>55025</c:v>
                </c:pt>
                <c:pt idx="2210">
                  <c:v>55032</c:v>
                </c:pt>
                <c:pt idx="2211">
                  <c:v>55039</c:v>
                </c:pt>
                <c:pt idx="2212">
                  <c:v>55046</c:v>
                </c:pt>
                <c:pt idx="2213">
                  <c:v>55053</c:v>
                </c:pt>
                <c:pt idx="2214">
                  <c:v>55060</c:v>
                </c:pt>
                <c:pt idx="2215">
                  <c:v>55067</c:v>
                </c:pt>
                <c:pt idx="2216">
                  <c:v>55074</c:v>
                </c:pt>
                <c:pt idx="2217">
                  <c:v>55081</c:v>
                </c:pt>
                <c:pt idx="2218">
                  <c:v>55088</c:v>
                </c:pt>
                <c:pt idx="2219">
                  <c:v>55095</c:v>
                </c:pt>
                <c:pt idx="2220">
                  <c:v>55102</c:v>
                </c:pt>
                <c:pt idx="2221">
                  <c:v>55109</c:v>
                </c:pt>
                <c:pt idx="2222">
                  <c:v>55116</c:v>
                </c:pt>
                <c:pt idx="2223">
                  <c:v>55123</c:v>
                </c:pt>
                <c:pt idx="2224">
                  <c:v>55130</c:v>
                </c:pt>
                <c:pt idx="2225">
                  <c:v>55137</c:v>
                </c:pt>
                <c:pt idx="2226">
                  <c:v>55144</c:v>
                </c:pt>
                <c:pt idx="2227">
                  <c:v>55151</c:v>
                </c:pt>
                <c:pt idx="2228">
                  <c:v>55158</c:v>
                </c:pt>
                <c:pt idx="2229">
                  <c:v>55165</c:v>
                </c:pt>
                <c:pt idx="2230">
                  <c:v>55172</c:v>
                </c:pt>
                <c:pt idx="2231">
                  <c:v>55179</c:v>
                </c:pt>
                <c:pt idx="2232">
                  <c:v>55186</c:v>
                </c:pt>
                <c:pt idx="2233">
                  <c:v>55193</c:v>
                </c:pt>
                <c:pt idx="2234">
                  <c:v>55200</c:v>
                </c:pt>
                <c:pt idx="2235">
                  <c:v>55207</c:v>
                </c:pt>
                <c:pt idx="2236">
                  <c:v>55214</c:v>
                </c:pt>
                <c:pt idx="2237">
                  <c:v>55221</c:v>
                </c:pt>
                <c:pt idx="2238">
                  <c:v>55228</c:v>
                </c:pt>
                <c:pt idx="2239">
                  <c:v>55235</c:v>
                </c:pt>
                <c:pt idx="2240">
                  <c:v>55242</c:v>
                </c:pt>
                <c:pt idx="2241">
                  <c:v>55249</c:v>
                </c:pt>
                <c:pt idx="2242">
                  <c:v>55256</c:v>
                </c:pt>
                <c:pt idx="2243">
                  <c:v>55263</c:v>
                </c:pt>
                <c:pt idx="2244">
                  <c:v>55270</c:v>
                </c:pt>
                <c:pt idx="2245">
                  <c:v>55277</c:v>
                </c:pt>
                <c:pt idx="2246">
                  <c:v>55284</c:v>
                </c:pt>
                <c:pt idx="2247">
                  <c:v>55291</c:v>
                </c:pt>
                <c:pt idx="2248">
                  <c:v>55298</c:v>
                </c:pt>
                <c:pt idx="2249">
                  <c:v>55305</c:v>
                </c:pt>
                <c:pt idx="2250">
                  <c:v>55312</c:v>
                </c:pt>
                <c:pt idx="2251">
                  <c:v>55319</c:v>
                </c:pt>
                <c:pt idx="2252">
                  <c:v>55326</c:v>
                </c:pt>
                <c:pt idx="2253">
                  <c:v>55333</c:v>
                </c:pt>
                <c:pt idx="2254">
                  <c:v>55340</c:v>
                </c:pt>
                <c:pt idx="2255">
                  <c:v>55347</c:v>
                </c:pt>
                <c:pt idx="2256">
                  <c:v>55354</c:v>
                </c:pt>
                <c:pt idx="2257">
                  <c:v>55361</c:v>
                </c:pt>
                <c:pt idx="2258">
                  <c:v>55368</c:v>
                </c:pt>
                <c:pt idx="2259">
                  <c:v>55375</c:v>
                </c:pt>
                <c:pt idx="2260">
                  <c:v>55382</c:v>
                </c:pt>
                <c:pt idx="2261">
                  <c:v>55389</c:v>
                </c:pt>
                <c:pt idx="2262">
                  <c:v>55396</c:v>
                </c:pt>
                <c:pt idx="2263">
                  <c:v>55403</c:v>
                </c:pt>
                <c:pt idx="2264">
                  <c:v>55410</c:v>
                </c:pt>
                <c:pt idx="2265">
                  <c:v>55417</c:v>
                </c:pt>
                <c:pt idx="2266">
                  <c:v>55424</c:v>
                </c:pt>
                <c:pt idx="2267">
                  <c:v>55431</c:v>
                </c:pt>
                <c:pt idx="2268">
                  <c:v>55438</c:v>
                </c:pt>
                <c:pt idx="2269">
                  <c:v>55445</c:v>
                </c:pt>
                <c:pt idx="2270">
                  <c:v>55452</c:v>
                </c:pt>
                <c:pt idx="2271">
                  <c:v>55459</c:v>
                </c:pt>
                <c:pt idx="2272">
                  <c:v>55466</c:v>
                </c:pt>
                <c:pt idx="2273">
                  <c:v>55473</c:v>
                </c:pt>
                <c:pt idx="2274">
                  <c:v>55480</c:v>
                </c:pt>
                <c:pt idx="2275">
                  <c:v>55487</c:v>
                </c:pt>
                <c:pt idx="2276">
                  <c:v>55494</c:v>
                </c:pt>
                <c:pt idx="2277">
                  <c:v>55501</c:v>
                </c:pt>
                <c:pt idx="2278">
                  <c:v>55508</c:v>
                </c:pt>
                <c:pt idx="2279">
                  <c:v>55516</c:v>
                </c:pt>
                <c:pt idx="2280">
                  <c:v>55523</c:v>
                </c:pt>
                <c:pt idx="2281">
                  <c:v>55530</c:v>
                </c:pt>
                <c:pt idx="2282">
                  <c:v>55537</c:v>
                </c:pt>
                <c:pt idx="2283">
                  <c:v>55544</c:v>
                </c:pt>
                <c:pt idx="2284">
                  <c:v>55551</c:v>
                </c:pt>
                <c:pt idx="2285">
                  <c:v>55558</c:v>
                </c:pt>
                <c:pt idx="2286">
                  <c:v>55565</c:v>
                </c:pt>
                <c:pt idx="2287">
                  <c:v>55572</c:v>
                </c:pt>
                <c:pt idx="2288">
                  <c:v>55579</c:v>
                </c:pt>
                <c:pt idx="2289">
                  <c:v>55586</c:v>
                </c:pt>
                <c:pt idx="2290">
                  <c:v>55593</c:v>
                </c:pt>
                <c:pt idx="2291">
                  <c:v>55600</c:v>
                </c:pt>
                <c:pt idx="2292">
                  <c:v>55607</c:v>
                </c:pt>
                <c:pt idx="2293">
                  <c:v>55614</c:v>
                </c:pt>
                <c:pt idx="2294">
                  <c:v>55621</c:v>
                </c:pt>
                <c:pt idx="2295">
                  <c:v>55632</c:v>
                </c:pt>
                <c:pt idx="2296">
                  <c:v>55635</c:v>
                </c:pt>
                <c:pt idx="2297">
                  <c:v>55645</c:v>
                </c:pt>
                <c:pt idx="2298">
                  <c:v>55652</c:v>
                </c:pt>
                <c:pt idx="2299">
                  <c:v>55659</c:v>
                </c:pt>
                <c:pt idx="2300">
                  <c:v>55666</c:v>
                </c:pt>
                <c:pt idx="2301">
                  <c:v>55673</c:v>
                </c:pt>
                <c:pt idx="2302">
                  <c:v>55680</c:v>
                </c:pt>
                <c:pt idx="2303">
                  <c:v>55687</c:v>
                </c:pt>
                <c:pt idx="2304">
                  <c:v>55694</c:v>
                </c:pt>
                <c:pt idx="2305">
                  <c:v>55701</c:v>
                </c:pt>
                <c:pt idx="2306">
                  <c:v>55708</c:v>
                </c:pt>
                <c:pt idx="2307">
                  <c:v>55715</c:v>
                </c:pt>
                <c:pt idx="2308">
                  <c:v>55722</c:v>
                </c:pt>
                <c:pt idx="2309">
                  <c:v>55729</c:v>
                </c:pt>
                <c:pt idx="2310">
                  <c:v>55736</c:v>
                </c:pt>
                <c:pt idx="2311">
                  <c:v>55743</c:v>
                </c:pt>
                <c:pt idx="2312">
                  <c:v>55750</c:v>
                </c:pt>
                <c:pt idx="2313">
                  <c:v>55757</c:v>
                </c:pt>
                <c:pt idx="2314">
                  <c:v>55764</c:v>
                </c:pt>
                <c:pt idx="2315">
                  <c:v>55771</c:v>
                </c:pt>
                <c:pt idx="2316">
                  <c:v>55778</c:v>
                </c:pt>
                <c:pt idx="2317">
                  <c:v>55785</c:v>
                </c:pt>
                <c:pt idx="2318">
                  <c:v>55792</c:v>
                </c:pt>
                <c:pt idx="2319">
                  <c:v>55799</c:v>
                </c:pt>
                <c:pt idx="2320">
                  <c:v>55806</c:v>
                </c:pt>
                <c:pt idx="2321">
                  <c:v>55813</c:v>
                </c:pt>
                <c:pt idx="2322">
                  <c:v>55820</c:v>
                </c:pt>
                <c:pt idx="2323">
                  <c:v>55827</c:v>
                </c:pt>
                <c:pt idx="2324">
                  <c:v>55834</c:v>
                </c:pt>
                <c:pt idx="2325">
                  <c:v>55841</c:v>
                </c:pt>
                <c:pt idx="2326">
                  <c:v>55848</c:v>
                </c:pt>
                <c:pt idx="2327">
                  <c:v>55855</c:v>
                </c:pt>
                <c:pt idx="2328">
                  <c:v>55862</c:v>
                </c:pt>
                <c:pt idx="2329">
                  <c:v>55869</c:v>
                </c:pt>
                <c:pt idx="2330">
                  <c:v>55876</c:v>
                </c:pt>
                <c:pt idx="2331">
                  <c:v>55884</c:v>
                </c:pt>
                <c:pt idx="2332">
                  <c:v>55891</c:v>
                </c:pt>
                <c:pt idx="2333">
                  <c:v>55898</c:v>
                </c:pt>
                <c:pt idx="2334">
                  <c:v>55905</c:v>
                </c:pt>
                <c:pt idx="2335">
                  <c:v>55912</c:v>
                </c:pt>
                <c:pt idx="2336">
                  <c:v>55919</c:v>
                </c:pt>
                <c:pt idx="2337">
                  <c:v>55926</c:v>
                </c:pt>
                <c:pt idx="2338">
                  <c:v>55933</c:v>
                </c:pt>
                <c:pt idx="2339">
                  <c:v>55940</c:v>
                </c:pt>
                <c:pt idx="2340">
                  <c:v>55947</c:v>
                </c:pt>
                <c:pt idx="2341">
                  <c:v>55954</c:v>
                </c:pt>
                <c:pt idx="2342">
                  <c:v>55961</c:v>
                </c:pt>
                <c:pt idx="2343">
                  <c:v>55968</c:v>
                </c:pt>
                <c:pt idx="2344">
                  <c:v>55975</c:v>
                </c:pt>
                <c:pt idx="2345">
                  <c:v>55984</c:v>
                </c:pt>
                <c:pt idx="2346">
                  <c:v>55991</c:v>
                </c:pt>
                <c:pt idx="2347">
                  <c:v>55998</c:v>
                </c:pt>
                <c:pt idx="2348">
                  <c:v>56006</c:v>
                </c:pt>
                <c:pt idx="2349">
                  <c:v>56012</c:v>
                </c:pt>
                <c:pt idx="2350">
                  <c:v>56019</c:v>
                </c:pt>
                <c:pt idx="2351">
                  <c:v>56026</c:v>
                </c:pt>
                <c:pt idx="2352">
                  <c:v>56033</c:v>
                </c:pt>
                <c:pt idx="2353">
                  <c:v>56040</c:v>
                </c:pt>
                <c:pt idx="2354">
                  <c:v>56047</c:v>
                </c:pt>
                <c:pt idx="2355">
                  <c:v>56054</c:v>
                </c:pt>
                <c:pt idx="2356">
                  <c:v>56061</c:v>
                </c:pt>
                <c:pt idx="2357">
                  <c:v>56068</c:v>
                </c:pt>
                <c:pt idx="2358">
                  <c:v>56075</c:v>
                </c:pt>
                <c:pt idx="2359">
                  <c:v>56082</c:v>
                </c:pt>
                <c:pt idx="2360">
                  <c:v>56089</c:v>
                </c:pt>
                <c:pt idx="2361">
                  <c:v>56096</c:v>
                </c:pt>
                <c:pt idx="2362">
                  <c:v>56103</c:v>
                </c:pt>
                <c:pt idx="2363">
                  <c:v>56110</c:v>
                </c:pt>
                <c:pt idx="2364">
                  <c:v>56117</c:v>
                </c:pt>
                <c:pt idx="2365">
                  <c:v>56124</c:v>
                </c:pt>
                <c:pt idx="2366">
                  <c:v>56131</c:v>
                </c:pt>
                <c:pt idx="2367">
                  <c:v>56138</c:v>
                </c:pt>
                <c:pt idx="2368">
                  <c:v>56145</c:v>
                </c:pt>
                <c:pt idx="2369">
                  <c:v>56152</c:v>
                </c:pt>
                <c:pt idx="2370">
                  <c:v>56159</c:v>
                </c:pt>
                <c:pt idx="2371">
                  <c:v>56166</c:v>
                </c:pt>
                <c:pt idx="2372">
                  <c:v>56173</c:v>
                </c:pt>
                <c:pt idx="2373">
                  <c:v>56180</c:v>
                </c:pt>
                <c:pt idx="2374">
                  <c:v>56187</c:v>
                </c:pt>
                <c:pt idx="2375">
                  <c:v>56194</c:v>
                </c:pt>
                <c:pt idx="2376">
                  <c:v>56201</c:v>
                </c:pt>
                <c:pt idx="2377">
                  <c:v>56208</c:v>
                </c:pt>
                <c:pt idx="2378">
                  <c:v>56215</c:v>
                </c:pt>
                <c:pt idx="2379">
                  <c:v>56222</c:v>
                </c:pt>
                <c:pt idx="2380">
                  <c:v>56229</c:v>
                </c:pt>
                <c:pt idx="2381">
                  <c:v>56236</c:v>
                </c:pt>
                <c:pt idx="2382">
                  <c:v>56247</c:v>
                </c:pt>
                <c:pt idx="2383">
                  <c:v>56251</c:v>
                </c:pt>
                <c:pt idx="2384">
                  <c:v>56257</c:v>
                </c:pt>
                <c:pt idx="2385">
                  <c:v>56264</c:v>
                </c:pt>
                <c:pt idx="2386">
                  <c:v>56271</c:v>
                </c:pt>
                <c:pt idx="2387">
                  <c:v>56278</c:v>
                </c:pt>
                <c:pt idx="2388">
                  <c:v>56285</c:v>
                </c:pt>
                <c:pt idx="2389">
                  <c:v>56292</c:v>
                </c:pt>
                <c:pt idx="2390">
                  <c:v>56299</c:v>
                </c:pt>
                <c:pt idx="2391">
                  <c:v>56306</c:v>
                </c:pt>
                <c:pt idx="2392">
                  <c:v>56313</c:v>
                </c:pt>
                <c:pt idx="2393">
                  <c:v>56320</c:v>
                </c:pt>
                <c:pt idx="2394">
                  <c:v>56327</c:v>
                </c:pt>
                <c:pt idx="2395">
                  <c:v>56334</c:v>
                </c:pt>
                <c:pt idx="2396">
                  <c:v>56341</c:v>
                </c:pt>
                <c:pt idx="2397">
                  <c:v>56348</c:v>
                </c:pt>
                <c:pt idx="2398">
                  <c:v>56355</c:v>
                </c:pt>
                <c:pt idx="2399">
                  <c:v>56362</c:v>
                </c:pt>
                <c:pt idx="2400">
                  <c:v>56369</c:v>
                </c:pt>
                <c:pt idx="2401">
                  <c:v>56376</c:v>
                </c:pt>
                <c:pt idx="2402">
                  <c:v>56383</c:v>
                </c:pt>
                <c:pt idx="2403">
                  <c:v>56390</c:v>
                </c:pt>
                <c:pt idx="2404">
                  <c:v>56397</c:v>
                </c:pt>
                <c:pt idx="2405">
                  <c:v>56404</c:v>
                </c:pt>
                <c:pt idx="2406">
                  <c:v>56411</c:v>
                </c:pt>
                <c:pt idx="2407">
                  <c:v>56418</c:v>
                </c:pt>
                <c:pt idx="2408">
                  <c:v>56425</c:v>
                </c:pt>
                <c:pt idx="2409">
                  <c:v>56432</c:v>
                </c:pt>
                <c:pt idx="2410">
                  <c:v>56439</c:v>
                </c:pt>
                <c:pt idx="2411">
                  <c:v>56446</c:v>
                </c:pt>
                <c:pt idx="2412">
                  <c:v>56453</c:v>
                </c:pt>
                <c:pt idx="2413">
                  <c:v>56460</c:v>
                </c:pt>
                <c:pt idx="2414">
                  <c:v>56467</c:v>
                </c:pt>
                <c:pt idx="2415">
                  <c:v>56474</c:v>
                </c:pt>
                <c:pt idx="2416">
                  <c:v>56481</c:v>
                </c:pt>
                <c:pt idx="2417">
                  <c:v>56488</c:v>
                </c:pt>
                <c:pt idx="2418">
                  <c:v>56495</c:v>
                </c:pt>
                <c:pt idx="2419">
                  <c:v>56502</c:v>
                </c:pt>
                <c:pt idx="2420">
                  <c:v>56509</c:v>
                </c:pt>
                <c:pt idx="2421">
                  <c:v>56516</c:v>
                </c:pt>
                <c:pt idx="2422">
                  <c:v>56523</c:v>
                </c:pt>
                <c:pt idx="2423">
                  <c:v>56530</c:v>
                </c:pt>
                <c:pt idx="2424">
                  <c:v>56537</c:v>
                </c:pt>
                <c:pt idx="2425">
                  <c:v>56544</c:v>
                </c:pt>
                <c:pt idx="2426">
                  <c:v>56551</c:v>
                </c:pt>
                <c:pt idx="2427">
                  <c:v>56558</c:v>
                </c:pt>
                <c:pt idx="2428">
                  <c:v>56565</c:v>
                </c:pt>
                <c:pt idx="2429">
                  <c:v>56572</c:v>
                </c:pt>
                <c:pt idx="2430">
                  <c:v>56579</c:v>
                </c:pt>
                <c:pt idx="2431">
                  <c:v>56586</c:v>
                </c:pt>
                <c:pt idx="2432">
                  <c:v>56593</c:v>
                </c:pt>
                <c:pt idx="2433">
                  <c:v>56600</c:v>
                </c:pt>
                <c:pt idx="2434">
                  <c:v>56607</c:v>
                </c:pt>
                <c:pt idx="2435">
                  <c:v>56614</c:v>
                </c:pt>
                <c:pt idx="2436">
                  <c:v>56621</c:v>
                </c:pt>
                <c:pt idx="2437">
                  <c:v>56628</c:v>
                </c:pt>
                <c:pt idx="2438">
                  <c:v>56635</c:v>
                </c:pt>
                <c:pt idx="2439">
                  <c:v>56642</c:v>
                </c:pt>
                <c:pt idx="2440">
                  <c:v>56649</c:v>
                </c:pt>
                <c:pt idx="2441">
                  <c:v>56656</c:v>
                </c:pt>
                <c:pt idx="2442">
                  <c:v>56663</c:v>
                </c:pt>
                <c:pt idx="2443">
                  <c:v>56670</c:v>
                </c:pt>
                <c:pt idx="2444">
                  <c:v>56677</c:v>
                </c:pt>
                <c:pt idx="2445">
                  <c:v>56684</c:v>
                </c:pt>
                <c:pt idx="2446">
                  <c:v>56691</c:v>
                </c:pt>
                <c:pt idx="2447">
                  <c:v>56698</c:v>
                </c:pt>
                <c:pt idx="2448">
                  <c:v>56705</c:v>
                </c:pt>
                <c:pt idx="2449">
                  <c:v>56712</c:v>
                </c:pt>
                <c:pt idx="2450">
                  <c:v>56719</c:v>
                </c:pt>
                <c:pt idx="2451">
                  <c:v>56726</c:v>
                </c:pt>
                <c:pt idx="2452">
                  <c:v>56733</c:v>
                </c:pt>
                <c:pt idx="2453">
                  <c:v>56740</c:v>
                </c:pt>
                <c:pt idx="2454">
                  <c:v>56747</c:v>
                </c:pt>
                <c:pt idx="2455">
                  <c:v>56754</c:v>
                </c:pt>
                <c:pt idx="2456">
                  <c:v>56761</c:v>
                </c:pt>
                <c:pt idx="2457">
                  <c:v>56768</c:v>
                </c:pt>
                <c:pt idx="2458">
                  <c:v>56775</c:v>
                </c:pt>
                <c:pt idx="2459">
                  <c:v>56782</c:v>
                </c:pt>
                <c:pt idx="2460">
                  <c:v>56789</c:v>
                </c:pt>
                <c:pt idx="2461">
                  <c:v>56796</c:v>
                </c:pt>
                <c:pt idx="2462">
                  <c:v>56803</c:v>
                </c:pt>
                <c:pt idx="2463">
                  <c:v>56810</c:v>
                </c:pt>
                <c:pt idx="2464">
                  <c:v>56817</c:v>
                </c:pt>
                <c:pt idx="2465">
                  <c:v>56824</c:v>
                </c:pt>
                <c:pt idx="2466">
                  <c:v>56831</c:v>
                </c:pt>
                <c:pt idx="2467">
                  <c:v>56838</c:v>
                </c:pt>
                <c:pt idx="2468">
                  <c:v>56845</c:v>
                </c:pt>
                <c:pt idx="2469">
                  <c:v>56852</c:v>
                </c:pt>
                <c:pt idx="2470">
                  <c:v>56859</c:v>
                </c:pt>
                <c:pt idx="2471">
                  <c:v>56866</c:v>
                </c:pt>
                <c:pt idx="2472">
                  <c:v>56873</c:v>
                </c:pt>
                <c:pt idx="2473">
                  <c:v>56880</c:v>
                </c:pt>
                <c:pt idx="2474">
                  <c:v>56887</c:v>
                </c:pt>
                <c:pt idx="2475">
                  <c:v>56894</c:v>
                </c:pt>
                <c:pt idx="2476">
                  <c:v>56901</c:v>
                </c:pt>
                <c:pt idx="2477">
                  <c:v>56908</c:v>
                </c:pt>
                <c:pt idx="2478">
                  <c:v>56915</c:v>
                </c:pt>
                <c:pt idx="2479">
                  <c:v>56922</c:v>
                </c:pt>
                <c:pt idx="2480">
                  <c:v>56929</c:v>
                </c:pt>
                <c:pt idx="2481">
                  <c:v>56936</c:v>
                </c:pt>
                <c:pt idx="2482">
                  <c:v>56943</c:v>
                </c:pt>
                <c:pt idx="2483">
                  <c:v>56950</c:v>
                </c:pt>
                <c:pt idx="2484">
                  <c:v>56957</c:v>
                </c:pt>
                <c:pt idx="2485">
                  <c:v>56964</c:v>
                </c:pt>
                <c:pt idx="2486">
                  <c:v>56971</c:v>
                </c:pt>
                <c:pt idx="2487">
                  <c:v>56978</c:v>
                </c:pt>
                <c:pt idx="2488">
                  <c:v>56985</c:v>
                </c:pt>
                <c:pt idx="2489">
                  <c:v>56992</c:v>
                </c:pt>
                <c:pt idx="2490">
                  <c:v>56999</c:v>
                </c:pt>
                <c:pt idx="2491">
                  <c:v>57006</c:v>
                </c:pt>
                <c:pt idx="2492">
                  <c:v>57013</c:v>
                </c:pt>
                <c:pt idx="2493">
                  <c:v>57020</c:v>
                </c:pt>
                <c:pt idx="2494">
                  <c:v>57027</c:v>
                </c:pt>
                <c:pt idx="2495">
                  <c:v>57034</c:v>
                </c:pt>
                <c:pt idx="2496">
                  <c:v>57041</c:v>
                </c:pt>
                <c:pt idx="2497">
                  <c:v>57048</c:v>
                </c:pt>
                <c:pt idx="2498">
                  <c:v>57055</c:v>
                </c:pt>
                <c:pt idx="2499">
                  <c:v>57062</c:v>
                </c:pt>
                <c:pt idx="2500">
                  <c:v>57069</c:v>
                </c:pt>
                <c:pt idx="2501">
                  <c:v>57076</c:v>
                </c:pt>
                <c:pt idx="2502">
                  <c:v>57083</c:v>
                </c:pt>
                <c:pt idx="2503">
                  <c:v>57090</c:v>
                </c:pt>
                <c:pt idx="2504">
                  <c:v>57097</c:v>
                </c:pt>
                <c:pt idx="2505">
                  <c:v>57104</c:v>
                </c:pt>
                <c:pt idx="2506">
                  <c:v>57111</c:v>
                </c:pt>
                <c:pt idx="2507">
                  <c:v>57118</c:v>
                </c:pt>
                <c:pt idx="2508">
                  <c:v>57125</c:v>
                </c:pt>
                <c:pt idx="2509">
                  <c:v>57132</c:v>
                </c:pt>
                <c:pt idx="2510">
                  <c:v>57139</c:v>
                </c:pt>
                <c:pt idx="2511">
                  <c:v>57146</c:v>
                </c:pt>
                <c:pt idx="2512">
                  <c:v>57153</c:v>
                </c:pt>
                <c:pt idx="2513">
                  <c:v>57160</c:v>
                </c:pt>
                <c:pt idx="2514">
                  <c:v>57167</c:v>
                </c:pt>
                <c:pt idx="2515">
                  <c:v>57174</c:v>
                </c:pt>
                <c:pt idx="2516">
                  <c:v>57181</c:v>
                </c:pt>
                <c:pt idx="2517">
                  <c:v>57188</c:v>
                </c:pt>
                <c:pt idx="2518">
                  <c:v>57195</c:v>
                </c:pt>
                <c:pt idx="2519">
                  <c:v>57202</c:v>
                </c:pt>
                <c:pt idx="2520">
                  <c:v>57209</c:v>
                </c:pt>
                <c:pt idx="2521">
                  <c:v>57216</c:v>
                </c:pt>
                <c:pt idx="2522">
                  <c:v>57223</c:v>
                </c:pt>
                <c:pt idx="2523">
                  <c:v>57230</c:v>
                </c:pt>
                <c:pt idx="2524">
                  <c:v>57237</c:v>
                </c:pt>
                <c:pt idx="2525">
                  <c:v>57244</c:v>
                </c:pt>
                <c:pt idx="2526">
                  <c:v>57251</c:v>
                </c:pt>
                <c:pt idx="2527">
                  <c:v>57258</c:v>
                </c:pt>
                <c:pt idx="2528">
                  <c:v>57265</c:v>
                </c:pt>
                <c:pt idx="2529">
                  <c:v>57272</c:v>
                </c:pt>
                <c:pt idx="2530">
                  <c:v>57279</c:v>
                </c:pt>
                <c:pt idx="2531">
                  <c:v>57286</c:v>
                </c:pt>
                <c:pt idx="2532">
                  <c:v>57293</c:v>
                </c:pt>
                <c:pt idx="2533">
                  <c:v>57300</c:v>
                </c:pt>
                <c:pt idx="2534">
                  <c:v>57307</c:v>
                </c:pt>
                <c:pt idx="2535">
                  <c:v>57314</c:v>
                </c:pt>
                <c:pt idx="2536">
                  <c:v>57321</c:v>
                </c:pt>
                <c:pt idx="2537">
                  <c:v>57328</c:v>
                </c:pt>
                <c:pt idx="2538">
                  <c:v>57335</c:v>
                </c:pt>
                <c:pt idx="2539">
                  <c:v>57343</c:v>
                </c:pt>
                <c:pt idx="2540">
                  <c:v>57350</c:v>
                </c:pt>
                <c:pt idx="2541">
                  <c:v>57357</c:v>
                </c:pt>
                <c:pt idx="2542">
                  <c:v>57364</c:v>
                </c:pt>
                <c:pt idx="2543">
                  <c:v>57371</c:v>
                </c:pt>
                <c:pt idx="2544">
                  <c:v>57378</c:v>
                </c:pt>
                <c:pt idx="2545">
                  <c:v>57385</c:v>
                </c:pt>
                <c:pt idx="2546">
                  <c:v>57392</c:v>
                </c:pt>
                <c:pt idx="2547">
                  <c:v>57399</c:v>
                </c:pt>
                <c:pt idx="2548">
                  <c:v>57406</c:v>
                </c:pt>
                <c:pt idx="2549">
                  <c:v>57413</c:v>
                </c:pt>
                <c:pt idx="2550">
                  <c:v>57420</c:v>
                </c:pt>
                <c:pt idx="2551">
                  <c:v>57427</c:v>
                </c:pt>
                <c:pt idx="2552">
                  <c:v>57434</c:v>
                </c:pt>
                <c:pt idx="2553">
                  <c:v>57441</c:v>
                </c:pt>
                <c:pt idx="2554">
                  <c:v>57448</c:v>
                </c:pt>
                <c:pt idx="2555">
                  <c:v>57459</c:v>
                </c:pt>
                <c:pt idx="2556">
                  <c:v>57462</c:v>
                </c:pt>
                <c:pt idx="2557">
                  <c:v>57469</c:v>
                </c:pt>
                <c:pt idx="2558">
                  <c:v>57476</c:v>
                </c:pt>
                <c:pt idx="2559">
                  <c:v>57483</c:v>
                </c:pt>
                <c:pt idx="2560">
                  <c:v>57490</c:v>
                </c:pt>
                <c:pt idx="2561">
                  <c:v>57497</c:v>
                </c:pt>
                <c:pt idx="2562">
                  <c:v>57504</c:v>
                </c:pt>
                <c:pt idx="2563">
                  <c:v>57511</c:v>
                </c:pt>
                <c:pt idx="2564">
                  <c:v>57518</c:v>
                </c:pt>
                <c:pt idx="2565">
                  <c:v>57525</c:v>
                </c:pt>
                <c:pt idx="2566">
                  <c:v>57532</c:v>
                </c:pt>
                <c:pt idx="2567">
                  <c:v>57539</c:v>
                </c:pt>
                <c:pt idx="2568">
                  <c:v>57546</c:v>
                </c:pt>
                <c:pt idx="2569">
                  <c:v>57553</c:v>
                </c:pt>
                <c:pt idx="2570">
                  <c:v>57560</c:v>
                </c:pt>
                <c:pt idx="2571">
                  <c:v>57567</c:v>
                </c:pt>
                <c:pt idx="2572">
                  <c:v>57574</c:v>
                </c:pt>
                <c:pt idx="2573">
                  <c:v>57581</c:v>
                </c:pt>
                <c:pt idx="2574">
                  <c:v>57588</c:v>
                </c:pt>
                <c:pt idx="2575">
                  <c:v>57595</c:v>
                </c:pt>
                <c:pt idx="2576">
                  <c:v>57602</c:v>
                </c:pt>
                <c:pt idx="2577">
                  <c:v>57609</c:v>
                </c:pt>
                <c:pt idx="2578">
                  <c:v>57616</c:v>
                </c:pt>
                <c:pt idx="2579">
                  <c:v>57623</c:v>
                </c:pt>
                <c:pt idx="2580">
                  <c:v>57630</c:v>
                </c:pt>
                <c:pt idx="2581">
                  <c:v>57637</c:v>
                </c:pt>
                <c:pt idx="2582">
                  <c:v>57644</c:v>
                </c:pt>
                <c:pt idx="2583">
                  <c:v>57651</c:v>
                </c:pt>
                <c:pt idx="2584">
                  <c:v>57658</c:v>
                </c:pt>
                <c:pt idx="2585">
                  <c:v>57665</c:v>
                </c:pt>
                <c:pt idx="2586">
                  <c:v>57672</c:v>
                </c:pt>
                <c:pt idx="2587">
                  <c:v>57679</c:v>
                </c:pt>
                <c:pt idx="2588">
                  <c:v>57686</c:v>
                </c:pt>
                <c:pt idx="2589">
                  <c:v>57693</c:v>
                </c:pt>
                <c:pt idx="2590">
                  <c:v>57700</c:v>
                </c:pt>
                <c:pt idx="2591">
                  <c:v>57710</c:v>
                </c:pt>
                <c:pt idx="2592">
                  <c:v>57717</c:v>
                </c:pt>
                <c:pt idx="2593">
                  <c:v>57724</c:v>
                </c:pt>
                <c:pt idx="2594">
                  <c:v>57731</c:v>
                </c:pt>
                <c:pt idx="2595">
                  <c:v>57738</c:v>
                </c:pt>
                <c:pt idx="2596">
                  <c:v>57745</c:v>
                </c:pt>
                <c:pt idx="2597">
                  <c:v>57752</c:v>
                </c:pt>
                <c:pt idx="2598">
                  <c:v>57759</c:v>
                </c:pt>
                <c:pt idx="2599">
                  <c:v>57766</c:v>
                </c:pt>
                <c:pt idx="2600">
                  <c:v>57773</c:v>
                </c:pt>
                <c:pt idx="2601">
                  <c:v>57780</c:v>
                </c:pt>
                <c:pt idx="2602">
                  <c:v>57787</c:v>
                </c:pt>
                <c:pt idx="2603">
                  <c:v>57794</c:v>
                </c:pt>
                <c:pt idx="2604">
                  <c:v>57801</c:v>
                </c:pt>
                <c:pt idx="2605">
                  <c:v>57808</c:v>
                </c:pt>
                <c:pt idx="2606">
                  <c:v>57817</c:v>
                </c:pt>
                <c:pt idx="2607">
                  <c:v>57822</c:v>
                </c:pt>
                <c:pt idx="2608">
                  <c:v>57829</c:v>
                </c:pt>
                <c:pt idx="2609">
                  <c:v>57836</c:v>
                </c:pt>
                <c:pt idx="2610">
                  <c:v>57843</c:v>
                </c:pt>
                <c:pt idx="2611">
                  <c:v>57850</c:v>
                </c:pt>
                <c:pt idx="2612">
                  <c:v>57857</c:v>
                </c:pt>
                <c:pt idx="2613">
                  <c:v>57864</c:v>
                </c:pt>
                <c:pt idx="2614">
                  <c:v>57871</c:v>
                </c:pt>
                <c:pt idx="2615">
                  <c:v>57878</c:v>
                </c:pt>
                <c:pt idx="2616">
                  <c:v>57885</c:v>
                </c:pt>
                <c:pt idx="2617">
                  <c:v>57892</c:v>
                </c:pt>
                <c:pt idx="2618">
                  <c:v>57899</c:v>
                </c:pt>
                <c:pt idx="2619">
                  <c:v>57906</c:v>
                </c:pt>
                <c:pt idx="2620">
                  <c:v>57913</c:v>
                </c:pt>
                <c:pt idx="2621">
                  <c:v>57920</c:v>
                </c:pt>
                <c:pt idx="2622">
                  <c:v>57927</c:v>
                </c:pt>
                <c:pt idx="2623">
                  <c:v>57934</c:v>
                </c:pt>
                <c:pt idx="2624">
                  <c:v>57941</c:v>
                </c:pt>
                <c:pt idx="2625">
                  <c:v>57948</c:v>
                </c:pt>
                <c:pt idx="2626">
                  <c:v>57955</c:v>
                </c:pt>
                <c:pt idx="2627">
                  <c:v>57962</c:v>
                </c:pt>
                <c:pt idx="2628">
                  <c:v>57969</c:v>
                </c:pt>
                <c:pt idx="2629">
                  <c:v>57976</c:v>
                </c:pt>
                <c:pt idx="2630">
                  <c:v>57983</c:v>
                </c:pt>
                <c:pt idx="2631">
                  <c:v>57990</c:v>
                </c:pt>
                <c:pt idx="2632">
                  <c:v>57997</c:v>
                </c:pt>
                <c:pt idx="2633">
                  <c:v>58004</c:v>
                </c:pt>
                <c:pt idx="2634">
                  <c:v>58011</c:v>
                </c:pt>
                <c:pt idx="2635">
                  <c:v>58018</c:v>
                </c:pt>
                <c:pt idx="2636">
                  <c:v>58025</c:v>
                </c:pt>
                <c:pt idx="2637">
                  <c:v>58032</c:v>
                </c:pt>
                <c:pt idx="2638">
                  <c:v>58039</c:v>
                </c:pt>
                <c:pt idx="2639">
                  <c:v>58046</c:v>
                </c:pt>
                <c:pt idx="2640">
                  <c:v>58053</c:v>
                </c:pt>
                <c:pt idx="2641">
                  <c:v>58060</c:v>
                </c:pt>
                <c:pt idx="2642">
                  <c:v>58067</c:v>
                </c:pt>
                <c:pt idx="2643">
                  <c:v>58075</c:v>
                </c:pt>
                <c:pt idx="2644">
                  <c:v>58082</c:v>
                </c:pt>
                <c:pt idx="2645">
                  <c:v>58089</c:v>
                </c:pt>
                <c:pt idx="2646">
                  <c:v>58096</c:v>
                </c:pt>
                <c:pt idx="2647">
                  <c:v>58103</c:v>
                </c:pt>
                <c:pt idx="2648">
                  <c:v>58110</c:v>
                </c:pt>
                <c:pt idx="2649">
                  <c:v>58117</c:v>
                </c:pt>
                <c:pt idx="2650">
                  <c:v>58124</c:v>
                </c:pt>
                <c:pt idx="2651">
                  <c:v>58131</c:v>
                </c:pt>
                <c:pt idx="2652">
                  <c:v>58138</c:v>
                </c:pt>
                <c:pt idx="2653">
                  <c:v>58145</c:v>
                </c:pt>
                <c:pt idx="2654">
                  <c:v>58152</c:v>
                </c:pt>
                <c:pt idx="2655">
                  <c:v>58159</c:v>
                </c:pt>
                <c:pt idx="2656">
                  <c:v>58168</c:v>
                </c:pt>
                <c:pt idx="2657">
                  <c:v>58175</c:v>
                </c:pt>
                <c:pt idx="2658">
                  <c:v>58182</c:v>
                </c:pt>
                <c:pt idx="2659">
                  <c:v>58189</c:v>
                </c:pt>
                <c:pt idx="2660">
                  <c:v>58197</c:v>
                </c:pt>
                <c:pt idx="2661">
                  <c:v>58203</c:v>
                </c:pt>
                <c:pt idx="2662">
                  <c:v>58210</c:v>
                </c:pt>
                <c:pt idx="2663">
                  <c:v>58217</c:v>
                </c:pt>
                <c:pt idx="2664">
                  <c:v>58224</c:v>
                </c:pt>
                <c:pt idx="2665">
                  <c:v>58231</c:v>
                </c:pt>
                <c:pt idx="2666">
                  <c:v>58238</c:v>
                </c:pt>
                <c:pt idx="2667">
                  <c:v>58245</c:v>
                </c:pt>
                <c:pt idx="2668">
                  <c:v>58252</c:v>
                </c:pt>
                <c:pt idx="2669">
                  <c:v>58259</c:v>
                </c:pt>
                <c:pt idx="2670">
                  <c:v>58266</c:v>
                </c:pt>
                <c:pt idx="2671">
                  <c:v>58273</c:v>
                </c:pt>
                <c:pt idx="2672">
                  <c:v>58280</c:v>
                </c:pt>
                <c:pt idx="2673">
                  <c:v>58287</c:v>
                </c:pt>
                <c:pt idx="2674">
                  <c:v>58294</c:v>
                </c:pt>
                <c:pt idx="2675">
                  <c:v>58301</c:v>
                </c:pt>
                <c:pt idx="2676">
                  <c:v>58308</c:v>
                </c:pt>
                <c:pt idx="2677">
                  <c:v>58315</c:v>
                </c:pt>
                <c:pt idx="2678">
                  <c:v>58322</c:v>
                </c:pt>
                <c:pt idx="2679">
                  <c:v>58329</c:v>
                </c:pt>
                <c:pt idx="2680">
                  <c:v>58336</c:v>
                </c:pt>
                <c:pt idx="2681">
                  <c:v>58343</c:v>
                </c:pt>
                <c:pt idx="2682">
                  <c:v>58350</c:v>
                </c:pt>
                <c:pt idx="2683">
                  <c:v>58357</c:v>
                </c:pt>
                <c:pt idx="2684">
                  <c:v>58364</c:v>
                </c:pt>
                <c:pt idx="2685">
                  <c:v>58371</c:v>
                </c:pt>
                <c:pt idx="2686">
                  <c:v>58378</c:v>
                </c:pt>
                <c:pt idx="2687">
                  <c:v>58385</c:v>
                </c:pt>
                <c:pt idx="2688">
                  <c:v>58392</c:v>
                </c:pt>
                <c:pt idx="2689">
                  <c:v>58399</c:v>
                </c:pt>
                <c:pt idx="2690">
                  <c:v>58406</c:v>
                </c:pt>
                <c:pt idx="2691">
                  <c:v>58413</c:v>
                </c:pt>
                <c:pt idx="2692">
                  <c:v>58420</c:v>
                </c:pt>
                <c:pt idx="2693">
                  <c:v>58427</c:v>
                </c:pt>
                <c:pt idx="2694">
                  <c:v>58438</c:v>
                </c:pt>
                <c:pt idx="2695">
                  <c:v>58442</c:v>
                </c:pt>
                <c:pt idx="2696">
                  <c:v>58448</c:v>
                </c:pt>
                <c:pt idx="2697">
                  <c:v>58455</c:v>
                </c:pt>
                <c:pt idx="2698">
                  <c:v>58462</c:v>
                </c:pt>
                <c:pt idx="2699">
                  <c:v>58469</c:v>
                </c:pt>
                <c:pt idx="2700">
                  <c:v>58476</c:v>
                </c:pt>
                <c:pt idx="2701">
                  <c:v>58483</c:v>
                </c:pt>
                <c:pt idx="2702">
                  <c:v>58490</c:v>
                </c:pt>
                <c:pt idx="2703">
                  <c:v>58497</c:v>
                </c:pt>
                <c:pt idx="2704">
                  <c:v>58504</c:v>
                </c:pt>
                <c:pt idx="2705">
                  <c:v>58511</c:v>
                </c:pt>
                <c:pt idx="2706">
                  <c:v>58518</c:v>
                </c:pt>
                <c:pt idx="2707">
                  <c:v>58525</c:v>
                </c:pt>
                <c:pt idx="2708">
                  <c:v>58532</c:v>
                </c:pt>
                <c:pt idx="2709">
                  <c:v>58539</c:v>
                </c:pt>
                <c:pt idx="2710">
                  <c:v>58546</c:v>
                </c:pt>
                <c:pt idx="2711">
                  <c:v>58553</c:v>
                </c:pt>
                <c:pt idx="2712">
                  <c:v>58560</c:v>
                </c:pt>
                <c:pt idx="2713">
                  <c:v>58567</c:v>
                </c:pt>
                <c:pt idx="2714">
                  <c:v>58574</c:v>
                </c:pt>
                <c:pt idx="2715">
                  <c:v>58581</c:v>
                </c:pt>
                <c:pt idx="2716">
                  <c:v>58588</c:v>
                </c:pt>
                <c:pt idx="2717">
                  <c:v>58595</c:v>
                </c:pt>
                <c:pt idx="2718">
                  <c:v>58602</c:v>
                </c:pt>
                <c:pt idx="2719">
                  <c:v>58609</c:v>
                </c:pt>
                <c:pt idx="2720">
                  <c:v>58616</c:v>
                </c:pt>
                <c:pt idx="2721">
                  <c:v>58623</c:v>
                </c:pt>
                <c:pt idx="2722">
                  <c:v>58630</c:v>
                </c:pt>
                <c:pt idx="2723">
                  <c:v>58637</c:v>
                </c:pt>
                <c:pt idx="2724">
                  <c:v>58644</c:v>
                </c:pt>
                <c:pt idx="2725">
                  <c:v>58651</c:v>
                </c:pt>
                <c:pt idx="2726">
                  <c:v>58658</c:v>
                </c:pt>
                <c:pt idx="2727">
                  <c:v>58665</c:v>
                </c:pt>
                <c:pt idx="2728">
                  <c:v>58672</c:v>
                </c:pt>
                <c:pt idx="2729">
                  <c:v>58679</c:v>
                </c:pt>
                <c:pt idx="2730">
                  <c:v>58686</c:v>
                </c:pt>
                <c:pt idx="2731">
                  <c:v>58693</c:v>
                </c:pt>
                <c:pt idx="2732">
                  <c:v>58700</c:v>
                </c:pt>
                <c:pt idx="2733">
                  <c:v>58707</c:v>
                </c:pt>
                <c:pt idx="2734">
                  <c:v>58714</c:v>
                </c:pt>
                <c:pt idx="2735">
                  <c:v>58721</c:v>
                </c:pt>
                <c:pt idx="2736">
                  <c:v>58728</c:v>
                </c:pt>
                <c:pt idx="2737">
                  <c:v>58735</c:v>
                </c:pt>
                <c:pt idx="2738">
                  <c:v>58742</c:v>
                </c:pt>
                <c:pt idx="2739">
                  <c:v>58749</c:v>
                </c:pt>
                <c:pt idx="2740">
                  <c:v>58756</c:v>
                </c:pt>
                <c:pt idx="2741">
                  <c:v>58763</c:v>
                </c:pt>
                <c:pt idx="2742">
                  <c:v>58770</c:v>
                </c:pt>
                <c:pt idx="2743">
                  <c:v>58777</c:v>
                </c:pt>
                <c:pt idx="2744">
                  <c:v>58784</c:v>
                </c:pt>
                <c:pt idx="2745">
                  <c:v>58791</c:v>
                </c:pt>
                <c:pt idx="2746">
                  <c:v>58798</c:v>
                </c:pt>
                <c:pt idx="2747">
                  <c:v>58805</c:v>
                </c:pt>
                <c:pt idx="2748">
                  <c:v>58812</c:v>
                </c:pt>
                <c:pt idx="2749">
                  <c:v>58819</c:v>
                </c:pt>
                <c:pt idx="2750">
                  <c:v>58826</c:v>
                </c:pt>
                <c:pt idx="2751">
                  <c:v>58833</c:v>
                </c:pt>
                <c:pt idx="2752">
                  <c:v>58840</c:v>
                </c:pt>
                <c:pt idx="2753">
                  <c:v>58847</c:v>
                </c:pt>
                <c:pt idx="2754">
                  <c:v>58854</c:v>
                </c:pt>
                <c:pt idx="2755">
                  <c:v>58861</c:v>
                </c:pt>
                <c:pt idx="2756">
                  <c:v>58868</c:v>
                </c:pt>
                <c:pt idx="2757">
                  <c:v>58875</c:v>
                </c:pt>
                <c:pt idx="2758">
                  <c:v>58882</c:v>
                </c:pt>
                <c:pt idx="2759">
                  <c:v>58889</c:v>
                </c:pt>
                <c:pt idx="2760">
                  <c:v>58896</c:v>
                </c:pt>
                <c:pt idx="2761">
                  <c:v>58903</c:v>
                </c:pt>
                <c:pt idx="2762">
                  <c:v>58910</c:v>
                </c:pt>
                <c:pt idx="2763">
                  <c:v>58917</c:v>
                </c:pt>
                <c:pt idx="2764">
                  <c:v>58924</c:v>
                </c:pt>
                <c:pt idx="2765">
                  <c:v>58931</c:v>
                </c:pt>
                <c:pt idx="2766">
                  <c:v>58938</c:v>
                </c:pt>
                <c:pt idx="2767">
                  <c:v>58945</c:v>
                </c:pt>
                <c:pt idx="2768">
                  <c:v>58952</c:v>
                </c:pt>
                <c:pt idx="2769">
                  <c:v>58959</c:v>
                </c:pt>
                <c:pt idx="2770">
                  <c:v>58966</c:v>
                </c:pt>
                <c:pt idx="2771">
                  <c:v>58973</c:v>
                </c:pt>
                <c:pt idx="2772">
                  <c:v>58980</c:v>
                </c:pt>
                <c:pt idx="2773">
                  <c:v>58987</c:v>
                </c:pt>
                <c:pt idx="2774">
                  <c:v>58994</c:v>
                </c:pt>
                <c:pt idx="2775">
                  <c:v>59001</c:v>
                </c:pt>
                <c:pt idx="2776">
                  <c:v>59008</c:v>
                </c:pt>
                <c:pt idx="2777">
                  <c:v>59015</c:v>
                </c:pt>
                <c:pt idx="2778">
                  <c:v>59022</c:v>
                </c:pt>
                <c:pt idx="2779">
                  <c:v>59029</c:v>
                </c:pt>
                <c:pt idx="2780">
                  <c:v>59036</c:v>
                </c:pt>
                <c:pt idx="2781">
                  <c:v>59043</c:v>
                </c:pt>
                <c:pt idx="2782">
                  <c:v>59050</c:v>
                </c:pt>
                <c:pt idx="2783">
                  <c:v>59057</c:v>
                </c:pt>
                <c:pt idx="2784">
                  <c:v>59064</c:v>
                </c:pt>
                <c:pt idx="2785">
                  <c:v>59071</c:v>
                </c:pt>
                <c:pt idx="2786">
                  <c:v>59078</c:v>
                </c:pt>
                <c:pt idx="2787">
                  <c:v>59085</c:v>
                </c:pt>
                <c:pt idx="2788">
                  <c:v>59092</c:v>
                </c:pt>
                <c:pt idx="2789">
                  <c:v>59099</c:v>
                </c:pt>
                <c:pt idx="2790">
                  <c:v>59106</c:v>
                </c:pt>
                <c:pt idx="2791">
                  <c:v>59113</c:v>
                </c:pt>
                <c:pt idx="2792">
                  <c:v>59120</c:v>
                </c:pt>
                <c:pt idx="2793">
                  <c:v>59127</c:v>
                </c:pt>
                <c:pt idx="2794">
                  <c:v>59134</c:v>
                </c:pt>
                <c:pt idx="2795">
                  <c:v>59141</c:v>
                </c:pt>
                <c:pt idx="2796">
                  <c:v>59148</c:v>
                </c:pt>
                <c:pt idx="2797">
                  <c:v>59155</c:v>
                </c:pt>
                <c:pt idx="2798">
                  <c:v>59162</c:v>
                </c:pt>
                <c:pt idx="2799">
                  <c:v>59169</c:v>
                </c:pt>
                <c:pt idx="2800">
                  <c:v>59176</c:v>
                </c:pt>
                <c:pt idx="2801">
                  <c:v>59183</c:v>
                </c:pt>
                <c:pt idx="2802">
                  <c:v>59190</c:v>
                </c:pt>
                <c:pt idx="2803">
                  <c:v>59197</c:v>
                </c:pt>
                <c:pt idx="2804">
                  <c:v>59204</c:v>
                </c:pt>
                <c:pt idx="2805">
                  <c:v>59211</c:v>
                </c:pt>
                <c:pt idx="2806">
                  <c:v>59218</c:v>
                </c:pt>
                <c:pt idx="2807">
                  <c:v>59225</c:v>
                </c:pt>
                <c:pt idx="2808">
                  <c:v>59232</c:v>
                </c:pt>
                <c:pt idx="2809">
                  <c:v>59239</c:v>
                </c:pt>
                <c:pt idx="2810">
                  <c:v>59246</c:v>
                </c:pt>
                <c:pt idx="2811">
                  <c:v>59253</c:v>
                </c:pt>
                <c:pt idx="2812">
                  <c:v>59260</c:v>
                </c:pt>
                <c:pt idx="2813">
                  <c:v>59267</c:v>
                </c:pt>
                <c:pt idx="2814">
                  <c:v>59274</c:v>
                </c:pt>
                <c:pt idx="2815">
                  <c:v>59281</c:v>
                </c:pt>
                <c:pt idx="2816">
                  <c:v>59288</c:v>
                </c:pt>
                <c:pt idx="2817">
                  <c:v>59295</c:v>
                </c:pt>
                <c:pt idx="2818">
                  <c:v>59302</c:v>
                </c:pt>
                <c:pt idx="2819">
                  <c:v>59309</c:v>
                </c:pt>
                <c:pt idx="2820">
                  <c:v>59316</c:v>
                </c:pt>
                <c:pt idx="2821">
                  <c:v>59323</c:v>
                </c:pt>
                <c:pt idx="2822">
                  <c:v>59330</c:v>
                </c:pt>
                <c:pt idx="2823">
                  <c:v>59337</c:v>
                </c:pt>
                <c:pt idx="2824">
                  <c:v>59344</c:v>
                </c:pt>
                <c:pt idx="2825">
                  <c:v>59351</c:v>
                </c:pt>
                <c:pt idx="2826">
                  <c:v>59358</c:v>
                </c:pt>
                <c:pt idx="2827">
                  <c:v>59365</c:v>
                </c:pt>
                <c:pt idx="2828">
                  <c:v>59372</c:v>
                </c:pt>
                <c:pt idx="2829">
                  <c:v>59379</c:v>
                </c:pt>
                <c:pt idx="2830">
                  <c:v>59386</c:v>
                </c:pt>
                <c:pt idx="2831">
                  <c:v>59393</c:v>
                </c:pt>
                <c:pt idx="2832">
                  <c:v>59400</c:v>
                </c:pt>
                <c:pt idx="2833">
                  <c:v>59407</c:v>
                </c:pt>
                <c:pt idx="2834">
                  <c:v>59414</c:v>
                </c:pt>
                <c:pt idx="2835">
                  <c:v>59421</c:v>
                </c:pt>
                <c:pt idx="2836">
                  <c:v>59428</c:v>
                </c:pt>
                <c:pt idx="2837">
                  <c:v>59435</c:v>
                </c:pt>
                <c:pt idx="2838">
                  <c:v>59442</c:v>
                </c:pt>
                <c:pt idx="2839">
                  <c:v>59449</c:v>
                </c:pt>
                <c:pt idx="2840">
                  <c:v>59456</c:v>
                </c:pt>
                <c:pt idx="2841">
                  <c:v>59463</c:v>
                </c:pt>
                <c:pt idx="2842">
                  <c:v>59470</c:v>
                </c:pt>
                <c:pt idx="2843">
                  <c:v>59477</c:v>
                </c:pt>
                <c:pt idx="2844">
                  <c:v>59484</c:v>
                </c:pt>
                <c:pt idx="2845">
                  <c:v>59491</c:v>
                </c:pt>
                <c:pt idx="2846">
                  <c:v>59498</c:v>
                </c:pt>
                <c:pt idx="2847">
                  <c:v>59505</c:v>
                </c:pt>
                <c:pt idx="2848">
                  <c:v>59512</c:v>
                </c:pt>
                <c:pt idx="2849">
                  <c:v>59519</c:v>
                </c:pt>
                <c:pt idx="2850">
                  <c:v>59526</c:v>
                </c:pt>
                <c:pt idx="2851">
                  <c:v>59534</c:v>
                </c:pt>
                <c:pt idx="2852">
                  <c:v>59541</c:v>
                </c:pt>
                <c:pt idx="2853">
                  <c:v>59548</c:v>
                </c:pt>
                <c:pt idx="2854">
                  <c:v>59555</c:v>
                </c:pt>
                <c:pt idx="2855">
                  <c:v>59562</c:v>
                </c:pt>
                <c:pt idx="2856">
                  <c:v>59569</c:v>
                </c:pt>
                <c:pt idx="2857">
                  <c:v>59576</c:v>
                </c:pt>
                <c:pt idx="2858">
                  <c:v>59583</c:v>
                </c:pt>
                <c:pt idx="2859">
                  <c:v>59590</c:v>
                </c:pt>
                <c:pt idx="2860">
                  <c:v>59597</c:v>
                </c:pt>
                <c:pt idx="2861">
                  <c:v>59604</c:v>
                </c:pt>
                <c:pt idx="2862">
                  <c:v>59611</c:v>
                </c:pt>
                <c:pt idx="2863">
                  <c:v>59618</c:v>
                </c:pt>
                <c:pt idx="2864">
                  <c:v>59625</c:v>
                </c:pt>
                <c:pt idx="2865">
                  <c:v>59632</c:v>
                </c:pt>
                <c:pt idx="2866">
                  <c:v>59643</c:v>
                </c:pt>
                <c:pt idx="2867">
                  <c:v>59646</c:v>
                </c:pt>
                <c:pt idx="2868">
                  <c:v>59653</c:v>
                </c:pt>
                <c:pt idx="2869">
                  <c:v>59660</c:v>
                </c:pt>
                <c:pt idx="2870">
                  <c:v>59667</c:v>
                </c:pt>
                <c:pt idx="2871">
                  <c:v>59674</c:v>
                </c:pt>
                <c:pt idx="2872">
                  <c:v>59681</c:v>
                </c:pt>
                <c:pt idx="2873">
                  <c:v>59688</c:v>
                </c:pt>
                <c:pt idx="2874">
                  <c:v>59695</c:v>
                </c:pt>
                <c:pt idx="2875">
                  <c:v>59702</c:v>
                </c:pt>
                <c:pt idx="2876">
                  <c:v>59709</c:v>
                </c:pt>
                <c:pt idx="2877">
                  <c:v>59716</c:v>
                </c:pt>
                <c:pt idx="2878">
                  <c:v>59723</c:v>
                </c:pt>
                <c:pt idx="2879">
                  <c:v>59730</c:v>
                </c:pt>
                <c:pt idx="2880">
                  <c:v>59737</c:v>
                </c:pt>
                <c:pt idx="2881">
                  <c:v>59744</c:v>
                </c:pt>
                <c:pt idx="2882">
                  <c:v>59751</c:v>
                </c:pt>
                <c:pt idx="2883">
                  <c:v>59758</c:v>
                </c:pt>
                <c:pt idx="2884">
                  <c:v>59765</c:v>
                </c:pt>
                <c:pt idx="2885">
                  <c:v>59772</c:v>
                </c:pt>
                <c:pt idx="2886">
                  <c:v>59779</c:v>
                </c:pt>
                <c:pt idx="2887">
                  <c:v>59786</c:v>
                </c:pt>
                <c:pt idx="2888">
                  <c:v>59793</c:v>
                </c:pt>
                <c:pt idx="2889">
                  <c:v>59800</c:v>
                </c:pt>
                <c:pt idx="2890">
                  <c:v>59807</c:v>
                </c:pt>
                <c:pt idx="2891">
                  <c:v>59814</c:v>
                </c:pt>
                <c:pt idx="2892">
                  <c:v>59821</c:v>
                </c:pt>
                <c:pt idx="2893">
                  <c:v>59828</c:v>
                </c:pt>
                <c:pt idx="2894">
                  <c:v>59835</c:v>
                </c:pt>
                <c:pt idx="2895">
                  <c:v>59842</c:v>
                </c:pt>
                <c:pt idx="2896">
                  <c:v>59849</c:v>
                </c:pt>
                <c:pt idx="2897">
                  <c:v>59856</c:v>
                </c:pt>
                <c:pt idx="2898">
                  <c:v>59863</c:v>
                </c:pt>
                <c:pt idx="2899">
                  <c:v>59870</c:v>
                </c:pt>
                <c:pt idx="2900">
                  <c:v>59877</c:v>
                </c:pt>
                <c:pt idx="2901">
                  <c:v>59884</c:v>
                </c:pt>
                <c:pt idx="2902">
                  <c:v>59891</c:v>
                </c:pt>
                <c:pt idx="2903">
                  <c:v>59901</c:v>
                </c:pt>
                <c:pt idx="2904">
                  <c:v>59908</c:v>
                </c:pt>
                <c:pt idx="2905">
                  <c:v>59915</c:v>
                </c:pt>
                <c:pt idx="2906">
                  <c:v>59922</c:v>
                </c:pt>
                <c:pt idx="2907">
                  <c:v>59929</c:v>
                </c:pt>
                <c:pt idx="2908">
                  <c:v>59936</c:v>
                </c:pt>
                <c:pt idx="2909">
                  <c:v>59943</c:v>
                </c:pt>
                <c:pt idx="2910">
                  <c:v>59950</c:v>
                </c:pt>
                <c:pt idx="2911">
                  <c:v>59957</c:v>
                </c:pt>
                <c:pt idx="2912">
                  <c:v>59964</c:v>
                </c:pt>
                <c:pt idx="2913">
                  <c:v>59971</c:v>
                </c:pt>
                <c:pt idx="2914">
                  <c:v>59978</c:v>
                </c:pt>
                <c:pt idx="2915">
                  <c:v>59985</c:v>
                </c:pt>
                <c:pt idx="2916">
                  <c:v>59992</c:v>
                </c:pt>
                <c:pt idx="2917">
                  <c:v>60001</c:v>
                </c:pt>
                <c:pt idx="2918">
                  <c:v>60006</c:v>
                </c:pt>
                <c:pt idx="2919">
                  <c:v>60013</c:v>
                </c:pt>
                <c:pt idx="2920">
                  <c:v>60020</c:v>
                </c:pt>
                <c:pt idx="2921">
                  <c:v>60028</c:v>
                </c:pt>
                <c:pt idx="2922">
                  <c:v>60035</c:v>
                </c:pt>
                <c:pt idx="2923">
                  <c:v>60042</c:v>
                </c:pt>
                <c:pt idx="2924">
                  <c:v>60049</c:v>
                </c:pt>
                <c:pt idx="2925">
                  <c:v>60056</c:v>
                </c:pt>
                <c:pt idx="2926">
                  <c:v>60063</c:v>
                </c:pt>
                <c:pt idx="2927">
                  <c:v>60070</c:v>
                </c:pt>
                <c:pt idx="2928">
                  <c:v>60077</c:v>
                </c:pt>
                <c:pt idx="2929">
                  <c:v>60084</c:v>
                </c:pt>
                <c:pt idx="2930">
                  <c:v>60091</c:v>
                </c:pt>
                <c:pt idx="2931">
                  <c:v>60098</c:v>
                </c:pt>
                <c:pt idx="2932">
                  <c:v>60105</c:v>
                </c:pt>
                <c:pt idx="2933">
                  <c:v>60112</c:v>
                </c:pt>
                <c:pt idx="2934">
                  <c:v>60119</c:v>
                </c:pt>
                <c:pt idx="2935">
                  <c:v>60126</c:v>
                </c:pt>
                <c:pt idx="2936">
                  <c:v>60133</c:v>
                </c:pt>
                <c:pt idx="2937">
                  <c:v>60140</c:v>
                </c:pt>
                <c:pt idx="2938">
                  <c:v>60147</c:v>
                </c:pt>
                <c:pt idx="2939">
                  <c:v>60154</c:v>
                </c:pt>
                <c:pt idx="2940">
                  <c:v>60161</c:v>
                </c:pt>
                <c:pt idx="2941">
                  <c:v>60168</c:v>
                </c:pt>
                <c:pt idx="2942">
                  <c:v>60175</c:v>
                </c:pt>
                <c:pt idx="2943">
                  <c:v>60182</c:v>
                </c:pt>
                <c:pt idx="2944">
                  <c:v>60189</c:v>
                </c:pt>
                <c:pt idx="2945">
                  <c:v>60196</c:v>
                </c:pt>
                <c:pt idx="2946">
                  <c:v>60203</c:v>
                </c:pt>
                <c:pt idx="2947">
                  <c:v>60210</c:v>
                </c:pt>
                <c:pt idx="2948">
                  <c:v>60217</c:v>
                </c:pt>
                <c:pt idx="2949">
                  <c:v>60224</c:v>
                </c:pt>
                <c:pt idx="2950">
                  <c:v>60231</c:v>
                </c:pt>
                <c:pt idx="2951">
                  <c:v>60238</c:v>
                </c:pt>
                <c:pt idx="2952">
                  <c:v>60245</c:v>
                </c:pt>
                <c:pt idx="2953">
                  <c:v>60252</c:v>
                </c:pt>
                <c:pt idx="2954">
                  <c:v>60259</c:v>
                </c:pt>
                <c:pt idx="2955">
                  <c:v>60267</c:v>
                </c:pt>
                <c:pt idx="2956">
                  <c:v>60274</c:v>
                </c:pt>
                <c:pt idx="2957">
                  <c:v>60281</c:v>
                </c:pt>
                <c:pt idx="2958">
                  <c:v>60288</c:v>
                </c:pt>
                <c:pt idx="2959">
                  <c:v>60295</c:v>
                </c:pt>
                <c:pt idx="2960">
                  <c:v>60302</c:v>
                </c:pt>
                <c:pt idx="2961">
                  <c:v>60309</c:v>
                </c:pt>
                <c:pt idx="2962">
                  <c:v>60316</c:v>
                </c:pt>
                <c:pt idx="2963">
                  <c:v>60323</c:v>
                </c:pt>
                <c:pt idx="2964">
                  <c:v>60330</c:v>
                </c:pt>
                <c:pt idx="2965">
                  <c:v>60337</c:v>
                </c:pt>
                <c:pt idx="2966">
                  <c:v>60344</c:v>
                </c:pt>
                <c:pt idx="2967">
                  <c:v>60351</c:v>
                </c:pt>
                <c:pt idx="2968">
                  <c:v>60359</c:v>
                </c:pt>
                <c:pt idx="2969">
                  <c:v>60366</c:v>
                </c:pt>
                <c:pt idx="2970">
                  <c:v>60373</c:v>
                </c:pt>
                <c:pt idx="2971">
                  <c:v>60380</c:v>
                </c:pt>
                <c:pt idx="2972">
                  <c:v>60387</c:v>
                </c:pt>
                <c:pt idx="2973">
                  <c:v>60394</c:v>
                </c:pt>
                <c:pt idx="2974">
                  <c:v>60401</c:v>
                </c:pt>
                <c:pt idx="2975">
                  <c:v>60408</c:v>
                </c:pt>
                <c:pt idx="2976">
                  <c:v>60415</c:v>
                </c:pt>
                <c:pt idx="2977">
                  <c:v>60422</c:v>
                </c:pt>
                <c:pt idx="2978">
                  <c:v>60429</c:v>
                </c:pt>
                <c:pt idx="2979">
                  <c:v>60436</c:v>
                </c:pt>
                <c:pt idx="2980">
                  <c:v>60443</c:v>
                </c:pt>
                <c:pt idx="2981">
                  <c:v>60450</c:v>
                </c:pt>
                <c:pt idx="2982">
                  <c:v>60457</c:v>
                </c:pt>
                <c:pt idx="2983">
                  <c:v>60464</c:v>
                </c:pt>
                <c:pt idx="2984">
                  <c:v>60471</c:v>
                </c:pt>
                <c:pt idx="2985">
                  <c:v>60478</c:v>
                </c:pt>
                <c:pt idx="2986">
                  <c:v>60485</c:v>
                </c:pt>
                <c:pt idx="2987">
                  <c:v>60492</c:v>
                </c:pt>
                <c:pt idx="2988">
                  <c:v>60499</c:v>
                </c:pt>
                <c:pt idx="2989">
                  <c:v>60506</c:v>
                </c:pt>
                <c:pt idx="2990">
                  <c:v>60513</c:v>
                </c:pt>
                <c:pt idx="2991">
                  <c:v>60520</c:v>
                </c:pt>
                <c:pt idx="2992">
                  <c:v>60527</c:v>
                </c:pt>
                <c:pt idx="2993">
                  <c:v>60534</c:v>
                </c:pt>
                <c:pt idx="2994">
                  <c:v>60541</c:v>
                </c:pt>
                <c:pt idx="2995">
                  <c:v>60548</c:v>
                </c:pt>
                <c:pt idx="2996">
                  <c:v>60555</c:v>
                </c:pt>
                <c:pt idx="2997">
                  <c:v>60562</c:v>
                </c:pt>
                <c:pt idx="2998">
                  <c:v>60569</c:v>
                </c:pt>
                <c:pt idx="2999">
                  <c:v>60576</c:v>
                </c:pt>
                <c:pt idx="3000">
                  <c:v>60583</c:v>
                </c:pt>
                <c:pt idx="3001">
                  <c:v>60590</c:v>
                </c:pt>
                <c:pt idx="3002">
                  <c:v>60597</c:v>
                </c:pt>
                <c:pt idx="3003">
                  <c:v>60604</c:v>
                </c:pt>
                <c:pt idx="3004">
                  <c:v>60611</c:v>
                </c:pt>
                <c:pt idx="3005">
                  <c:v>60618</c:v>
                </c:pt>
                <c:pt idx="3006">
                  <c:v>60625</c:v>
                </c:pt>
                <c:pt idx="3007">
                  <c:v>60632</c:v>
                </c:pt>
                <c:pt idx="3008">
                  <c:v>60639</c:v>
                </c:pt>
                <c:pt idx="3009">
                  <c:v>60646</c:v>
                </c:pt>
                <c:pt idx="3010">
                  <c:v>60653</c:v>
                </c:pt>
                <c:pt idx="3011">
                  <c:v>60660</c:v>
                </c:pt>
                <c:pt idx="3012">
                  <c:v>60667</c:v>
                </c:pt>
                <c:pt idx="3013">
                  <c:v>60674</c:v>
                </c:pt>
                <c:pt idx="3014">
                  <c:v>60681</c:v>
                </c:pt>
                <c:pt idx="3015">
                  <c:v>60688</c:v>
                </c:pt>
                <c:pt idx="3016">
                  <c:v>60695</c:v>
                </c:pt>
                <c:pt idx="3017">
                  <c:v>60702</c:v>
                </c:pt>
                <c:pt idx="3018">
                  <c:v>60709</c:v>
                </c:pt>
                <c:pt idx="3019">
                  <c:v>60716</c:v>
                </c:pt>
                <c:pt idx="3020">
                  <c:v>60723</c:v>
                </c:pt>
                <c:pt idx="3021">
                  <c:v>60730</c:v>
                </c:pt>
                <c:pt idx="3022">
                  <c:v>60737</c:v>
                </c:pt>
                <c:pt idx="3023">
                  <c:v>60744</c:v>
                </c:pt>
                <c:pt idx="3024">
                  <c:v>60751</c:v>
                </c:pt>
                <c:pt idx="3025">
                  <c:v>60758</c:v>
                </c:pt>
                <c:pt idx="3026">
                  <c:v>60765</c:v>
                </c:pt>
                <c:pt idx="3027">
                  <c:v>60772</c:v>
                </c:pt>
                <c:pt idx="3028">
                  <c:v>60779</c:v>
                </c:pt>
                <c:pt idx="3029">
                  <c:v>60786</c:v>
                </c:pt>
                <c:pt idx="3030">
                  <c:v>60793</c:v>
                </c:pt>
                <c:pt idx="3031">
                  <c:v>60800</c:v>
                </c:pt>
                <c:pt idx="3032">
                  <c:v>60807</c:v>
                </c:pt>
                <c:pt idx="3033">
                  <c:v>60814</c:v>
                </c:pt>
                <c:pt idx="3034">
                  <c:v>60821</c:v>
                </c:pt>
                <c:pt idx="3035">
                  <c:v>60828</c:v>
                </c:pt>
                <c:pt idx="3036">
                  <c:v>60835</c:v>
                </c:pt>
                <c:pt idx="3037">
                  <c:v>60842</c:v>
                </c:pt>
                <c:pt idx="3038">
                  <c:v>60849</c:v>
                </c:pt>
                <c:pt idx="3039">
                  <c:v>60856</c:v>
                </c:pt>
                <c:pt idx="3040">
                  <c:v>60863</c:v>
                </c:pt>
                <c:pt idx="3041">
                  <c:v>60870</c:v>
                </c:pt>
                <c:pt idx="3042">
                  <c:v>60877</c:v>
                </c:pt>
                <c:pt idx="3043">
                  <c:v>60884</c:v>
                </c:pt>
                <c:pt idx="3044">
                  <c:v>60891</c:v>
                </c:pt>
                <c:pt idx="3045">
                  <c:v>60898</c:v>
                </c:pt>
                <c:pt idx="3046">
                  <c:v>60905</c:v>
                </c:pt>
                <c:pt idx="3047">
                  <c:v>60912</c:v>
                </c:pt>
                <c:pt idx="3048">
                  <c:v>60919</c:v>
                </c:pt>
                <c:pt idx="3049">
                  <c:v>60926</c:v>
                </c:pt>
                <c:pt idx="3050">
                  <c:v>60933</c:v>
                </c:pt>
                <c:pt idx="3051">
                  <c:v>60940</c:v>
                </c:pt>
                <c:pt idx="3052">
                  <c:v>60947</c:v>
                </c:pt>
                <c:pt idx="3053">
                  <c:v>60954</c:v>
                </c:pt>
                <c:pt idx="3054">
                  <c:v>60961</c:v>
                </c:pt>
                <c:pt idx="3055">
                  <c:v>60968</c:v>
                </c:pt>
                <c:pt idx="3056">
                  <c:v>60975</c:v>
                </c:pt>
                <c:pt idx="3057">
                  <c:v>60982</c:v>
                </c:pt>
                <c:pt idx="3058">
                  <c:v>60989</c:v>
                </c:pt>
                <c:pt idx="3059">
                  <c:v>60996</c:v>
                </c:pt>
                <c:pt idx="3060">
                  <c:v>61003</c:v>
                </c:pt>
                <c:pt idx="3061">
                  <c:v>61010</c:v>
                </c:pt>
                <c:pt idx="3062">
                  <c:v>61017</c:v>
                </c:pt>
                <c:pt idx="3063">
                  <c:v>61024</c:v>
                </c:pt>
                <c:pt idx="3064">
                  <c:v>61031</c:v>
                </c:pt>
                <c:pt idx="3065">
                  <c:v>61038</c:v>
                </c:pt>
                <c:pt idx="3066">
                  <c:v>61045</c:v>
                </c:pt>
                <c:pt idx="3067">
                  <c:v>61052</c:v>
                </c:pt>
                <c:pt idx="3068">
                  <c:v>61059</c:v>
                </c:pt>
                <c:pt idx="3069">
                  <c:v>61066</c:v>
                </c:pt>
                <c:pt idx="3070">
                  <c:v>61073</c:v>
                </c:pt>
                <c:pt idx="3071">
                  <c:v>61080</c:v>
                </c:pt>
                <c:pt idx="3072">
                  <c:v>61087</c:v>
                </c:pt>
                <c:pt idx="3073">
                  <c:v>61094</c:v>
                </c:pt>
                <c:pt idx="3074">
                  <c:v>61101</c:v>
                </c:pt>
                <c:pt idx="3075">
                  <c:v>61108</c:v>
                </c:pt>
                <c:pt idx="3076">
                  <c:v>61115</c:v>
                </c:pt>
                <c:pt idx="3077">
                  <c:v>61122</c:v>
                </c:pt>
                <c:pt idx="3078">
                  <c:v>61129</c:v>
                </c:pt>
                <c:pt idx="3079">
                  <c:v>61136</c:v>
                </c:pt>
                <c:pt idx="3080">
                  <c:v>61143</c:v>
                </c:pt>
                <c:pt idx="3081">
                  <c:v>61150</c:v>
                </c:pt>
                <c:pt idx="3082">
                  <c:v>61157</c:v>
                </c:pt>
                <c:pt idx="3083">
                  <c:v>61164</c:v>
                </c:pt>
                <c:pt idx="3084">
                  <c:v>61171</c:v>
                </c:pt>
                <c:pt idx="3085">
                  <c:v>61178</c:v>
                </c:pt>
                <c:pt idx="3086">
                  <c:v>61185</c:v>
                </c:pt>
                <c:pt idx="3087">
                  <c:v>61192</c:v>
                </c:pt>
                <c:pt idx="3088">
                  <c:v>61199</c:v>
                </c:pt>
                <c:pt idx="3089">
                  <c:v>61206</c:v>
                </c:pt>
                <c:pt idx="3090">
                  <c:v>61213</c:v>
                </c:pt>
                <c:pt idx="3091">
                  <c:v>61220</c:v>
                </c:pt>
                <c:pt idx="3092">
                  <c:v>61227</c:v>
                </c:pt>
                <c:pt idx="3093">
                  <c:v>61234</c:v>
                </c:pt>
                <c:pt idx="3094">
                  <c:v>61241</c:v>
                </c:pt>
                <c:pt idx="3095">
                  <c:v>61248</c:v>
                </c:pt>
                <c:pt idx="3096">
                  <c:v>61255</c:v>
                </c:pt>
                <c:pt idx="3097">
                  <c:v>61262</c:v>
                </c:pt>
                <c:pt idx="3098">
                  <c:v>61269</c:v>
                </c:pt>
                <c:pt idx="3099">
                  <c:v>61276</c:v>
                </c:pt>
                <c:pt idx="3100">
                  <c:v>61283</c:v>
                </c:pt>
                <c:pt idx="3101">
                  <c:v>61290</c:v>
                </c:pt>
                <c:pt idx="3102">
                  <c:v>61297</c:v>
                </c:pt>
                <c:pt idx="3103">
                  <c:v>61304</c:v>
                </c:pt>
                <c:pt idx="3104">
                  <c:v>61311</c:v>
                </c:pt>
                <c:pt idx="3105">
                  <c:v>61318</c:v>
                </c:pt>
                <c:pt idx="3106">
                  <c:v>61325</c:v>
                </c:pt>
                <c:pt idx="3107">
                  <c:v>61332</c:v>
                </c:pt>
                <c:pt idx="3108">
                  <c:v>61339</c:v>
                </c:pt>
                <c:pt idx="3109">
                  <c:v>61346</c:v>
                </c:pt>
                <c:pt idx="3110">
                  <c:v>61353</c:v>
                </c:pt>
                <c:pt idx="3111">
                  <c:v>61360</c:v>
                </c:pt>
                <c:pt idx="3112">
                  <c:v>61367</c:v>
                </c:pt>
                <c:pt idx="3113">
                  <c:v>61374</c:v>
                </c:pt>
                <c:pt idx="3114">
                  <c:v>61381</c:v>
                </c:pt>
                <c:pt idx="3115">
                  <c:v>61388</c:v>
                </c:pt>
                <c:pt idx="3116">
                  <c:v>61395</c:v>
                </c:pt>
                <c:pt idx="3117">
                  <c:v>61402</c:v>
                </c:pt>
                <c:pt idx="3118">
                  <c:v>61409</c:v>
                </c:pt>
                <c:pt idx="3119">
                  <c:v>61416</c:v>
                </c:pt>
                <c:pt idx="3120">
                  <c:v>61423</c:v>
                </c:pt>
                <c:pt idx="3121">
                  <c:v>61430</c:v>
                </c:pt>
                <c:pt idx="3122">
                  <c:v>61437</c:v>
                </c:pt>
                <c:pt idx="3123">
                  <c:v>61444</c:v>
                </c:pt>
                <c:pt idx="3124">
                  <c:v>61451</c:v>
                </c:pt>
                <c:pt idx="3125">
                  <c:v>61458</c:v>
                </c:pt>
                <c:pt idx="3126">
                  <c:v>61465</c:v>
                </c:pt>
                <c:pt idx="3127">
                  <c:v>61472</c:v>
                </c:pt>
                <c:pt idx="3128">
                  <c:v>61479</c:v>
                </c:pt>
                <c:pt idx="3129">
                  <c:v>61487</c:v>
                </c:pt>
                <c:pt idx="3130">
                  <c:v>61494</c:v>
                </c:pt>
                <c:pt idx="3131">
                  <c:v>61501</c:v>
                </c:pt>
                <c:pt idx="3132">
                  <c:v>61508</c:v>
                </c:pt>
                <c:pt idx="3133">
                  <c:v>61515</c:v>
                </c:pt>
                <c:pt idx="3134">
                  <c:v>61522</c:v>
                </c:pt>
                <c:pt idx="3135">
                  <c:v>61529</c:v>
                </c:pt>
                <c:pt idx="3136">
                  <c:v>61536</c:v>
                </c:pt>
                <c:pt idx="3137">
                  <c:v>61543</c:v>
                </c:pt>
                <c:pt idx="3138">
                  <c:v>61550</c:v>
                </c:pt>
                <c:pt idx="3139">
                  <c:v>61557</c:v>
                </c:pt>
                <c:pt idx="3140">
                  <c:v>61564</c:v>
                </c:pt>
                <c:pt idx="3141">
                  <c:v>61571</c:v>
                </c:pt>
                <c:pt idx="3142">
                  <c:v>61578</c:v>
                </c:pt>
                <c:pt idx="3143">
                  <c:v>61585</c:v>
                </c:pt>
                <c:pt idx="3144">
                  <c:v>61592</c:v>
                </c:pt>
                <c:pt idx="3145">
                  <c:v>61599</c:v>
                </c:pt>
                <c:pt idx="3146">
                  <c:v>61606</c:v>
                </c:pt>
                <c:pt idx="3147">
                  <c:v>61613</c:v>
                </c:pt>
                <c:pt idx="3148">
                  <c:v>61620</c:v>
                </c:pt>
                <c:pt idx="3149">
                  <c:v>61627</c:v>
                </c:pt>
                <c:pt idx="3150">
                  <c:v>61634</c:v>
                </c:pt>
                <c:pt idx="3151">
                  <c:v>61641</c:v>
                </c:pt>
                <c:pt idx="3152">
                  <c:v>61648</c:v>
                </c:pt>
                <c:pt idx="3153">
                  <c:v>61655</c:v>
                </c:pt>
                <c:pt idx="3154">
                  <c:v>61662</c:v>
                </c:pt>
                <c:pt idx="3155">
                  <c:v>61669</c:v>
                </c:pt>
                <c:pt idx="3156">
                  <c:v>61676</c:v>
                </c:pt>
                <c:pt idx="3157">
                  <c:v>61683</c:v>
                </c:pt>
                <c:pt idx="3158">
                  <c:v>61690</c:v>
                </c:pt>
                <c:pt idx="3159">
                  <c:v>61697</c:v>
                </c:pt>
                <c:pt idx="3160">
                  <c:v>61704</c:v>
                </c:pt>
                <c:pt idx="3161">
                  <c:v>61711</c:v>
                </c:pt>
                <c:pt idx="3162">
                  <c:v>61718</c:v>
                </c:pt>
                <c:pt idx="3163">
                  <c:v>61728</c:v>
                </c:pt>
                <c:pt idx="3164">
                  <c:v>61735</c:v>
                </c:pt>
                <c:pt idx="3165">
                  <c:v>61742</c:v>
                </c:pt>
                <c:pt idx="3166">
                  <c:v>61749</c:v>
                </c:pt>
                <c:pt idx="3167">
                  <c:v>61756</c:v>
                </c:pt>
                <c:pt idx="3168">
                  <c:v>61763</c:v>
                </c:pt>
                <c:pt idx="3169">
                  <c:v>61770</c:v>
                </c:pt>
                <c:pt idx="3170">
                  <c:v>61777</c:v>
                </c:pt>
                <c:pt idx="3171">
                  <c:v>61784</c:v>
                </c:pt>
                <c:pt idx="3172">
                  <c:v>61791</c:v>
                </c:pt>
                <c:pt idx="3173">
                  <c:v>61798</c:v>
                </c:pt>
                <c:pt idx="3174">
                  <c:v>61805</c:v>
                </c:pt>
                <c:pt idx="3175">
                  <c:v>61812</c:v>
                </c:pt>
                <c:pt idx="3176">
                  <c:v>61819</c:v>
                </c:pt>
                <c:pt idx="3177">
                  <c:v>61826</c:v>
                </c:pt>
                <c:pt idx="3178">
                  <c:v>61835</c:v>
                </c:pt>
                <c:pt idx="3179">
                  <c:v>61840</c:v>
                </c:pt>
                <c:pt idx="3180">
                  <c:v>61847</c:v>
                </c:pt>
                <c:pt idx="3181">
                  <c:v>61854</c:v>
                </c:pt>
                <c:pt idx="3182">
                  <c:v>61861</c:v>
                </c:pt>
                <c:pt idx="3183">
                  <c:v>61868</c:v>
                </c:pt>
                <c:pt idx="3184">
                  <c:v>61875</c:v>
                </c:pt>
                <c:pt idx="3185">
                  <c:v>61882</c:v>
                </c:pt>
                <c:pt idx="3186">
                  <c:v>61889</c:v>
                </c:pt>
                <c:pt idx="3187">
                  <c:v>61896</c:v>
                </c:pt>
                <c:pt idx="3188">
                  <c:v>61903</c:v>
                </c:pt>
                <c:pt idx="3189">
                  <c:v>61910</c:v>
                </c:pt>
                <c:pt idx="3190">
                  <c:v>61917</c:v>
                </c:pt>
                <c:pt idx="3191">
                  <c:v>61924</c:v>
                </c:pt>
                <c:pt idx="3192">
                  <c:v>61931</c:v>
                </c:pt>
                <c:pt idx="3193">
                  <c:v>61938</c:v>
                </c:pt>
                <c:pt idx="3194">
                  <c:v>61945</c:v>
                </c:pt>
                <c:pt idx="3195">
                  <c:v>61952</c:v>
                </c:pt>
                <c:pt idx="3196">
                  <c:v>61959</c:v>
                </c:pt>
                <c:pt idx="3197">
                  <c:v>61966</c:v>
                </c:pt>
                <c:pt idx="3198">
                  <c:v>61973</c:v>
                </c:pt>
                <c:pt idx="3199">
                  <c:v>61980</c:v>
                </c:pt>
                <c:pt idx="3200">
                  <c:v>61987</c:v>
                </c:pt>
                <c:pt idx="3201">
                  <c:v>61994</c:v>
                </c:pt>
                <c:pt idx="3202">
                  <c:v>62001</c:v>
                </c:pt>
                <c:pt idx="3203">
                  <c:v>62008</c:v>
                </c:pt>
                <c:pt idx="3204">
                  <c:v>62015</c:v>
                </c:pt>
                <c:pt idx="3205">
                  <c:v>62022</c:v>
                </c:pt>
                <c:pt idx="3206">
                  <c:v>62029</c:v>
                </c:pt>
                <c:pt idx="3207">
                  <c:v>62036</c:v>
                </c:pt>
                <c:pt idx="3208">
                  <c:v>62043</c:v>
                </c:pt>
                <c:pt idx="3209">
                  <c:v>62050</c:v>
                </c:pt>
                <c:pt idx="3210">
                  <c:v>62057</c:v>
                </c:pt>
                <c:pt idx="3211">
                  <c:v>62064</c:v>
                </c:pt>
                <c:pt idx="3212">
                  <c:v>62071</c:v>
                </c:pt>
                <c:pt idx="3213">
                  <c:v>62078</c:v>
                </c:pt>
                <c:pt idx="3214">
                  <c:v>62085</c:v>
                </c:pt>
                <c:pt idx="3215">
                  <c:v>62093</c:v>
                </c:pt>
                <c:pt idx="3216">
                  <c:v>62100</c:v>
                </c:pt>
                <c:pt idx="3217">
                  <c:v>62107</c:v>
                </c:pt>
                <c:pt idx="3218">
                  <c:v>62114</c:v>
                </c:pt>
                <c:pt idx="3219">
                  <c:v>62121</c:v>
                </c:pt>
                <c:pt idx="3220">
                  <c:v>62128</c:v>
                </c:pt>
                <c:pt idx="3221">
                  <c:v>62135</c:v>
                </c:pt>
                <c:pt idx="3222">
                  <c:v>62142</c:v>
                </c:pt>
                <c:pt idx="3223">
                  <c:v>62149</c:v>
                </c:pt>
                <c:pt idx="3224">
                  <c:v>62156</c:v>
                </c:pt>
                <c:pt idx="3225">
                  <c:v>62163</c:v>
                </c:pt>
                <c:pt idx="3226">
                  <c:v>62170</c:v>
                </c:pt>
                <c:pt idx="3227">
                  <c:v>62177</c:v>
                </c:pt>
                <c:pt idx="3228">
                  <c:v>62186</c:v>
                </c:pt>
                <c:pt idx="3229">
                  <c:v>62193</c:v>
                </c:pt>
                <c:pt idx="3230">
                  <c:v>62200</c:v>
                </c:pt>
                <c:pt idx="3231">
                  <c:v>62207</c:v>
                </c:pt>
                <c:pt idx="3232">
                  <c:v>62215</c:v>
                </c:pt>
                <c:pt idx="3233">
                  <c:v>62221</c:v>
                </c:pt>
                <c:pt idx="3234">
                  <c:v>62228</c:v>
                </c:pt>
                <c:pt idx="3235">
                  <c:v>62235</c:v>
                </c:pt>
                <c:pt idx="3236">
                  <c:v>62242</c:v>
                </c:pt>
                <c:pt idx="3237">
                  <c:v>62249</c:v>
                </c:pt>
                <c:pt idx="3238">
                  <c:v>62256</c:v>
                </c:pt>
                <c:pt idx="3239">
                  <c:v>62263</c:v>
                </c:pt>
                <c:pt idx="3240">
                  <c:v>62270</c:v>
                </c:pt>
                <c:pt idx="3241">
                  <c:v>62277</c:v>
                </c:pt>
                <c:pt idx="3242">
                  <c:v>62284</c:v>
                </c:pt>
                <c:pt idx="3243">
                  <c:v>62291</c:v>
                </c:pt>
                <c:pt idx="3244">
                  <c:v>62298</c:v>
                </c:pt>
                <c:pt idx="3245">
                  <c:v>62305</c:v>
                </c:pt>
                <c:pt idx="3246">
                  <c:v>62312</c:v>
                </c:pt>
                <c:pt idx="3247">
                  <c:v>62319</c:v>
                </c:pt>
                <c:pt idx="3248">
                  <c:v>62326</c:v>
                </c:pt>
                <c:pt idx="3249">
                  <c:v>62333</c:v>
                </c:pt>
                <c:pt idx="3250">
                  <c:v>62340</c:v>
                </c:pt>
                <c:pt idx="3251">
                  <c:v>62347</c:v>
                </c:pt>
                <c:pt idx="3252">
                  <c:v>62354</c:v>
                </c:pt>
                <c:pt idx="3253">
                  <c:v>62361</c:v>
                </c:pt>
                <c:pt idx="3254">
                  <c:v>62368</c:v>
                </c:pt>
                <c:pt idx="3255">
                  <c:v>62375</c:v>
                </c:pt>
                <c:pt idx="3256">
                  <c:v>62382</c:v>
                </c:pt>
                <c:pt idx="3257">
                  <c:v>62389</c:v>
                </c:pt>
                <c:pt idx="3258">
                  <c:v>62396</c:v>
                </c:pt>
                <c:pt idx="3259">
                  <c:v>62403</c:v>
                </c:pt>
                <c:pt idx="3260">
                  <c:v>62410</c:v>
                </c:pt>
                <c:pt idx="3261">
                  <c:v>62417</c:v>
                </c:pt>
                <c:pt idx="3262">
                  <c:v>62424</c:v>
                </c:pt>
                <c:pt idx="3263">
                  <c:v>62431</c:v>
                </c:pt>
                <c:pt idx="3264">
                  <c:v>62438</c:v>
                </c:pt>
                <c:pt idx="3265">
                  <c:v>62445</c:v>
                </c:pt>
                <c:pt idx="3266">
                  <c:v>62456</c:v>
                </c:pt>
                <c:pt idx="3267">
                  <c:v>62460</c:v>
                </c:pt>
                <c:pt idx="3268">
                  <c:v>62466</c:v>
                </c:pt>
                <c:pt idx="3269">
                  <c:v>62473</c:v>
                </c:pt>
                <c:pt idx="3270">
                  <c:v>62480</c:v>
                </c:pt>
                <c:pt idx="3271">
                  <c:v>62487</c:v>
                </c:pt>
                <c:pt idx="3272">
                  <c:v>62494</c:v>
                </c:pt>
                <c:pt idx="3273">
                  <c:v>62501</c:v>
                </c:pt>
                <c:pt idx="3274">
                  <c:v>62508</c:v>
                </c:pt>
                <c:pt idx="3275">
                  <c:v>62515</c:v>
                </c:pt>
                <c:pt idx="3276">
                  <c:v>62522</c:v>
                </c:pt>
                <c:pt idx="3277">
                  <c:v>62529</c:v>
                </c:pt>
                <c:pt idx="3278">
                  <c:v>62536</c:v>
                </c:pt>
                <c:pt idx="3279">
                  <c:v>62543</c:v>
                </c:pt>
                <c:pt idx="3280">
                  <c:v>62550</c:v>
                </c:pt>
                <c:pt idx="3281">
                  <c:v>62557</c:v>
                </c:pt>
                <c:pt idx="3282">
                  <c:v>62564</c:v>
                </c:pt>
                <c:pt idx="3283">
                  <c:v>62571</c:v>
                </c:pt>
                <c:pt idx="3284">
                  <c:v>62578</c:v>
                </c:pt>
                <c:pt idx="3285">
                  <c:v>62585</c:v>
                </c:pt>
                <c:pt idx="3286">
                  <c:v>62592</c:v>
                </c:pt>
                <c:pt idx="3287">
                  <c:v>62599</c:v>
                </c:pt>
                <c:pt idx="3288">
                  <c:v>62606</c:v>
                </c:pt>
                <c:pt idx="3289">
                  <c:v>62613</c:v>
                </c:pt>
                <c:pt idx="3290">
                  <c:v>62620</c:v>
                </c:pt>
                <c:pt idx="3291">
                  <c:v>62627</c:v>
                </c:pt>
                <c:pt idx="3292">
                  <c:v>62634</c:v>
                </c:pt>
                <c:pt idx="3293">
                  <c:v>62641</c:v>
                </c:pt>
                <c:pt idx="3294">
                  <c:v>62648</c:v>
                </c:pt>
                <c:pt idx="3295">
                  <c:v>62655</c:v>
                </c:pt>
                <c:pt idx="3296">
                  <c:v>62662</c:v>
                </c:pt>
                <c:pt idx="3297">
                  <c:v>62669</c:v>
                </c:pt>
                <c:pt idx="3298">
                  <c:v>62676</c:v>
                </c:pt>
                <c:pt idx="3299">
                  <c:v>62683</c:v>
                </c:pt>
                <c:pt idx="3300">
                  <c:v>62690</c:v>
                </c:pt>
                <c:pt idx="3301">
                  <c:v>62697</c:v>
                </c:pt>
                <c:pt idx="3302">
                  <c:v>62704</c:v>
                </c:pt>
                <c:pt idx="3303">
                  <c:v>62711</c:v>
                </c:pt>
                <c:pt idx="3304">
                  <c:v>62718</c:v>
                </c:pt>
                <c:pt idx="3305">
                  <c:v>62725</c:v>
                </c:pt>
                <c:pt idx="3306">
                  <c:v>62732</c:v>
                </c:pt>
                <c:pt idx="3307">
                  <c:v>62739</c:v>
                </c:pt>
                <c:pt idx="3308">
                  <c:v>62746</c:v>
                </c:pt>
                <c:pt idx="3309">
                  <c:v>62753</c:v>
                </c:pt>
                <c:pt idx="3310">
                  <c:v>62760</c:v>
                </c:pt>
                <c:pt idx="3311">
                  <c:v>62767</c:v>
                </c:pt>
                <c:pt idx="3312">
                  <c:v>62774</c:v>
                </c:pt>
                <c:pt idx="3313">
                  <c:v>62781</c:v>
                </c:pt>
                <c:pt idx="3314">
                  <c:v>62788</c:v>
                </c:pt>
                <c:pt idx="3315">
                  <c:v>62795</c:v>
                </c:pt>
                <c:pt idx="3316">
                  <c:v>62802</c:v>
                </c:pt>
                <c:pt idx="3317">
                  <c:v>62809</c:v>
                </c:pt>
                <c:pt idx="3318">
                  <c:v>62816</c:v>
                </c:pt>
                <c:pt idx="3319">
                  <c:v>62823</c:v>
                </c:pt>
                <c:pt idx="3320">
                  <c:v>62830</c:v>
                </c:pt>
                <c:pt idx="3321">
                  <c:v>62837</c:v>
                </c:pt>
                <c:pt idx="3322">
                  <c:v>62844</c:v>
                </c:pt>
                <c:pt idx="3323">
                  <c:v>62851</c:v>
                </c:pt>
                <c:pt idx="3324">
                  <c:v>62858</c:v>
                </c:pt>
                <c:pt idx="3325">
                  <c:v>62865</c:v>
                </c:pt>
                <c:pt idx="3326">
                  <c:v>62872</c:v>
                </c:pt>
                <c:pt idx="3327">
                  <c:v>62879</c:v>
                </c:pt>
                <c:pt idx="3328">
                  <c:v>62886</c:v>
                </c:pt>
                <c:pt idx="3329">
                  <c:v>62893</c:v>
                </c:pt>
                <c:pt idx="3330">
                  <c:v>62900</c:v>
                </c:pt>
                <c:pt idx="3331">
                  <c:v>62907</c:v>
                </c:pt>
                <c:pt idx="3332">
                  <c:v>62914</c:v>
                </c:pt>
                <c:pt idx="3333">
                  <c:v>62921</c:v>
                </c:pt>
                <c:pt idx="3334">
                  <c:v>62928</c:v>
                </c:pt>
                <c:pt idx="3335">
                  <c:v>62935</c:v>
                </c:pt>
                <c:pt idx="3336">
                  <c:v>62942</c:v>
                </c:pt>
                <c:pt idx="3337">
                  <c:v>62949</c:v>
                </c:pt>
                <c:pt idx="3338">
                  <c:v>62956</c:v>
                </c:pt>
                <c:pt idx="3339">
                  <c:v>62963</c:v>
                </c:pt>
                <c:pt idx="3340">
                  <c:v>62970</c:v>
                </c:pt>
                <c:pt idx="3341">
                  <c:v>62977</c:v>
                </c:pt>
                <c:pt idx="3342">
                  <c:v>62984</c:v>
                </c:pt>
                <c:pt idx="3343">
                  <c:v>62991</c:v>
                </c:pt>
                <c:pt idx="3344">
                  <c:v>62998</c:v>
                </c:pt>
                <c:pt idx="3345">
                  <c:v>63005</c:v>
                </c:pt>
                <c:pt idx="3346">
                  <c:v>63012</c:v>
                </c:pt>
                <c:pt idx="3347">
                  <c:v>63019</c:v>
                </c:pt>
                <c:pt idx="3348">
                  <c:v>63026</c:v>
                </c:pt>
                <c:pt idx="3349">
                  <c:v>63033</c:v>
                </c:pt>
                <c:pt idx="3350">
                  <c:v>63040</c:v>
                </c:pt>
                <c:pt idx="3351">
                  <c:v>63047</c:v>
                </c:pt>
                <c:pt idx="3352">
                  <c:v>63054</c:v>
                </c:pt>
                <c:pt idx="3353">
                  <c:v>63061</c:v>
                </c:pt>
                <c:pt idx="3354">
                  <c:v>63068</c:v>
                </c:pt>
                <c:pt idx="3355">
                  <c:v>63075</c:v>
                </c:pt>
                <c:pt idx="3356">
                  <c:v>63082</c:v>
                </c:pt>
                <c:pt idx="3357">
                  <c:v>63089</c:v>
                </c:pt>
                <c:pt idx="3358">
                  <c:v>63096</c:v>
                </c:pt>
                <c:pt idx="3359">
                  <c:v>63103</c:v>
                </c:pt>
                <c:pt idx="3360">
                  <c:v>63110</c:v>
                </c:pt>
                <c:pt idx="3361">
                  <c:v>63117</c:v>
                </c:pt>
                <c:pt idx="3362">
                  <c:v>63124</c:v>
                </c:pt>
                <c:pt idx="3363">
                  <c:v>63131</c:v>
                </c:pt>
                <c:pt idx="3364">
                  <c:v>63138</c:v>
                </c:pt>
                <c:pt idx="3365">
                  <c:v>63145</c:v>
                </c:pt>
                <c:pt idx="3366">
                  <c:v>63152</c:v>
                </c:pt>
                <c:pt idx="3367">
                  <c:v>63159</c:v>
                </c:pt>
                <c:pt idx="3368">
                  <c:v>63166</c:v>
                </c:pt>
                <c:pt idx="3369">
                  <c:v>63173</c:v>
                </c:pt>
                <c:pt idx="3370">
                  <c:v>63180</c:v>
                </c:pt>
                <c:pt idx="3371">
                  <c:v>63187</c:v>
                </c:pt>
                <c:pt idx="3372">
                  <c:v>63194</c:v>
                </c:pt>
                <c:pt idx="3373">
                  <c:v>63201</c:v>
                </c:pt>
                <c:pt idx="3374">
                  <c:v>63208</c:v>
                </c:pt>
                <c:pt idx="3375">
                  <c:v>63215</c:v>
                </c:pt>
                <c:pt idx="3376">
                  <c:v>63222</c:v>
                </c:pt>
                <c:pt idx="3377">
                  <c:v>63229</c:v>
                </c:pt>
                <c:pt idx="3378">
                  <c:v>63236</c:v>
                </c:pt>
                <c:pt idx="3379">
                  <c:v>63243</c:v>
                </c:pt>
                <c:pt idx="3380">
                  <c:v>63250</c:v>
                </c:pt>
                <c:pt idx="3381">
                  <c:v>63257</c:v>
                </c:pt>
                <c:pt idx="3382">
                  <c:v>63264</c:v>
                </c:pt>
                <c:pt idx="3383">
                  <c:v>63271</c:v>
                </c:pt>
                <c:pt idx="3384">
                  <c:v>63278</c:v>
                </c:pt>
                <c:pt idx="3385">
                  <c:v>63285</c:v>
                </c:pt>
                <c:pt idx="3386">
                  <c:v>63292</c:v>
                </c:pt>
                <c:pt idx="3387">
                  <c:v>63299</c:v>
                </c:pt>
                <c:pt idx="3388">
                  <c:v>63306</c:v>
                </c:pt>
                <c:pt idx="3389">
                  <c:v>63313</c:v>
                </c:pt>
                <c:pt idx="3390">
                  <c:v>63320</c:v>
                </c:pt>
                <c:pt idx="3391">
                  <c:v>63327</c:v>
                </c:pt>
                <c:pt idx="3392">
                  <c:v>63334</c:v>
                </c:pt>
                <c:pt idx="3393">
                  <c:v>63341</c:v>
                </c:pt>
                <c:pt idx="3394">
                  <c:v>63348</c:v>
                </c:pt>
                <c:pt idx="3395">
                  <c:v>63355</c:v>
                </c:pt>
                <c:pt idx="3396">
                  <c:v>63362</c:v>
                </c:pt>
                <c:pt idx="3397">
                  <c:v>63369</c:v>
                </c:pt>
                <c:pt idx="3398">
                  <c:v>63376</c:v>
                </c:pt>
                <c:pt idx="3399">
                  <c:v>63383</c:v>
                </c:pt>
                <c:pt idx="3400">
                  <c:v>63390</c:v>
                </c:pt>
                <c:pt idx="3401">
                  <c:v>63397</c:v>
                </c:pt>
                <c:pt idx="3402">
                  <c:v>63404</c:v>
                </c:pt>
                <c:pt idx="3403">
                  <c:v>63411</c:v>
                </c:pt>
                <c:pt idx="3404">
                  <c:v>63418</c:v>
                </c:pt>
                <c:pt idx="3405">
                  <c:v>63425</c:v>
                </c:pt>
                <c:pt idx="3406">
                  <c:v>63432</c:v>
                </c:pt>
                <c:pt idx="3407">
                  <c:v>63439</c:v>
                </c:pt>
                <c:pt idx="3408">
                  <c:v>63446</c:v>
                </c:pt>
                <c:pt idx="3409">
                  <c:v>63453</c:v>
                </c:pt>
                <c:pt idx="3410">
                  <c:v>63460</c:v>
                </c:pt>
                <c:pt idx="3411">
                  <c:v>63467</c:v>
                </c:pt>
                <c:pt idx="3412">
                  <c:v>63474</c:v>
                </c:pt>
                <c:pt idx="3413">
                  <c:v>63481</c:v>
                </c:pt>
                <c:pt idx="3414">
                  <c:v>63488</c:v>
                </c:pt>
                <c:pt idx="3415">
                  <c:v>63495</c:v>
                </c:pt>
                <c:pt idx="3416">
                  <c:v>63502</c:v>
                </c:pt>
                <c:pt idx="3417">
                  <c:v>63509</c:v>
                </c:pt>
                <c:pt idx="3418">
                  <c:v>63516</c:v>
                </c:pt>
                <c:pt idx="3419">
                  <c:v>63523</c:v>
                </c:pt>
                <c:pt idx="3420">
                  <c:v>63530</c:v>
                </c:pt>
                <c:pt idx="3421">
                  <c:v>63537</c:v>
                </c:pt>
                <c:pt idx="3422">
                  <c:v>63544</c:v>
                </c:pt>
                <c:pt idx="3423">
                  <c:v>63552</c:v>
                </c:pt>
                <c:pt idx="3424">
                  <c:v>63559</c:v>
                </c:pt>
                <c:pt idx="3425">
                  <c:v>63566</c:v>
                </c:pt>
                <c:pt idx="3426">
                  <c:v>63573</c:v>
                </c:pt>
                <c:pt idx="3427">
                  <c:v>63580</c:v>
                </c:pt>
                <c:pt idx="3428">
                  <c:v>63587</c:v>
                </c:pt>
                <c:pt idx="3429">
                  <c:v>63594</c:v>
                </c:pt>
                <c:pt idx="3430">
                  <c:v>63601</c:v>
                </c:pt>
                <c:pt idx="3431">
                  <c:v>63608</c:v>
                </c:pt>
                <c:pt idx="3432">
                  <c:v>63615</c:v>
                </c:pt>
                <c:pt idx="3433">
                  <c:v>63622</c:v>
                </c:pt>
                <c:pt idx="3434">
                  <c:v>63629</c:v>
                </c:pt>
                <c:pt idx="3435">
                  <c:v>63636</c:v>
                </c:pt>
                <c:pt idx="3436">
                  <c:v>63643</c:v>
                </c:pt>
                <c:pt idx="3437">
                  <c:v>63650</c:v>
                </c:pt>
                <c:pt idx="3438">
                  <c:v>63661</c:v>
                </c:pt>
                <c:pt idx="3439">
                  <c:v>63664</c:v>
                </c:pt>
                <c:pt idx="3440">
                  <c:v>63671</c:v>
                </c:pt>
                <c:pt idx="3441">
                  <c:v>63678</c:v>
                </c:pt>
                <c:pt idx="3442">
                  <c:v>63685</c:v>
                </c:pt>
                <c:pt idx="3443">
                  <c:v>63692</c:v>
                </c:pt>
                <c:pt idx="3444">
                  <c:v>63699</c:v>
                </c:pt>
                <c:pt idx="3445">
                  <c:v>63706</c:v>
                </c:pt>
                <c:pt idx="3446">
                  <c:v>63713</c:v>
                </c:pt>
                <c:pt idx="3447">
                  <c:v>63720</c:v>
                </c:pt>
                <c:pt idx="3448">
                  <c:v>63727</c:v>
                </c:pt>
                <c:pt idx="3449">
                  <c:v>63734</c:v>
                </c:pt>
                <c:pt idx="3450">
                  <c:v>63741</c:v>
                </c:pt>
                <c:pt idx="3451">
                  <c:v>63748</c:v>
                </c:pt>
                <c:pt idx="3452">
                  <c:v>63755</c:v>
                </c:pt>
                <c:pt idx="3453">
                  <c:v>63762</c:v>
                </c:pt>
                <c:pt idx="3454">
                  <c:v>63769</c:v>
                </c:pt>
                <c:pt idx="3455">
                  <c:v>63776</c:v>
                </c:pt>
                <c:pt idx="3456">
                  <c:v>63783</c:v>
                </c:pt>
                <c:pt idx="3457">
                  <c:v>63790</c:v>
                </c:pt>
                <c:pt idx="3458">
                  <c:v>63797</c:v>
                </c:pt>
                <c:pt idx="3459">
                  <c:v>63804</c:v>
                </c:pt>
                <c:pt idx="3460">
                  <c:v>63811</c:v>
                </c:pt>
                <c:pt idx="3461">
                  <c:v>63818</c:v>
                </c:pt>
                <c:pt idx="3462">
                  <c:v>63825</c:v>
                </c:pt>
                <c:pt idx="3463">
                  <c:v>63832</c:v>
                </c:pt>
                <c:pt idx="3464">
                  <c:v>63839</c:v>
                </c:pt>
                <c:pt idx="3465">
                  <c:v>63846</c:v>
                </c:pt>
                <c:pt idx="3466">
                  <c:v>63853</c:v>
                </c:pt>
                <c:pt idx="3467">
                  <c:v>63860</c:v>
                </c:pt>
                <c:pt idx="3468">
                  <c:v>63867</c:v>
                </c:pt>
                <c:pt idx="3469">
                  <c:v>63874</c:v>
                </c:pt>
                <c:pt idx="3470">
                  <c:v>63881</c:v>
                </c:pt>
                <c:pt idx="3471">
                  <c:v>63888</c:v>
                </c:pt>
                <c:pt idx="3472">
                  <c:v>63895</c:v>
                </c:pt>
                <c:pt idx="3473">
                  <c:v>63902</c:v>
                </c:pt>
                <c:pt idx="3474">
                  <c:v>63909</c:v>
                </c:pt>
                <c:pt idx="3475">
                  <c:v>63919</c:v>
                </c:pt>
                <c:pt idx="3476">
                  <c:v>63926</c:v>
                </c:pt>
                <c:pt idx="3477">
                  <c:v>63933</c:v>
                </c:pt>
                <c:pt idx="3478">
                  <c:v>63940</c:v>
                </c:pt>
                <c:pt idx="3479">
                  <c:v>63947</c:v>
                </c:pt>
                <c:pt idx="3480">
                  <c:v>63954</c:v>
                </c:pt>
                <c:pt idx="3481">
                  <c:v>63961</c:v>
                </c:pt>
                <c:pt idx="3482">
                  <c:v>63968</c:v>
                </c:pt>
                <c:pt idx="3483">
                  <c:v>63975</c:v>
                </c:pt>
                <c:pt idx="3484">
                  <c:v>63982</c:v>
                </c:pt>
                <c:pt idx="3485">
                  <c:v>63989</c:v>
                </c:pt>
                <c:pt idx="3486">
                  <c:v>63996</c:v>
                </c:pt>
                <c:pt idx="3487">
                  <c:v>64003</c:v>
                </c:pt>
                <c:pt idx="3488">
                  <c:v>64010</c:v>
                </c:pt>
                <c:pt idx="3489">
                  <c:v>64019</c:v>
                </c:pt>
                <c:pt idx="3490">
                  <c:v>64024</c:v>
                </c:pt>
                <c:pt idx="3491">
                  <c:v>64031</c:v>
                </c:pt>
                <c:pt idx="3492">
                  <c:v>64038</c:v>
                </c:pt>
                <c:pt idx="3493">
                  <c:v>64045</c:v>
                </c:pt>
                <c:pt idx="3494">
                  <c:v>64052</c:v>
                </c:pt>
                <c:pt idx="3495">
                  <c:v>64059</c:v>
                </c:pt>
                <c:pt idx="3496">
                  <c:v>64066</c:v>
                </c:pt>
                <c:pt idx="3497">
                  <c:v>64073</c:v>
                </c:pt>
                <c:pt idx="3498">
                  <c:v>64080</c:v>
                </c:pt>
                <c:pt idx="3499">
                  <c:v>64087</c:v>
                </c:pt>
                <c:pt idx="3500">
                  <c:v>64094</c:v>
                </c:pt>
                <c:pt idx="3501">
                  <c:v>64101</c:v>
                </c:pt>
                <c:pt idx="3502">
                  <c:v>64108</c:v>
                </c:pt>
                <c:pt idx="3503">
                  <c:v>64115</c:v>
                </c:pt>
                <c:pt idx="3504">
                  <c:v>64122</c:v>
                </c:pt>
                <c:pt idx="3505">
                  <c:v>64129</c:v>
                </c:pt>
                <c:pt idx="3506">
                  <c:v>64136</c:v>
                </c:pt>
                <c:pt idx="3507">
                  <c:v>64143</c:v>
                </c:pt>
                <c:pt idx="3508">
                  <c:v>64150</c:v>
                </c:pt>
                <c:pt idx="3509">
                  <c:v>64157</c:v>
                </c:pt>
                <c:pt idx="3510">
                  <c:v>64164</c:v>
                </c:pt>
                <c:pt idx="3511">
                  <c:v>64171</c:v>
                </c:pt>
                <c:pt idx="3512">
                  <c:v>64178</c:v>
                </c:pt>
                <c:pt idx="3513">
                  <c:v>64185</c:v>
                </c:pt>
                <c:pt idx="3514">
                  <c:v>64192</c:v>
                </c:pt>
                <c:pt idx="3515">
                  <c:v>64199</c:v>
                </c:pt>
                <c:pt idx="3516">
                  <c:v>64206</c:v>
                </c:pt>
                <c:pt idx="3517">
                  <c:v>64213</c:v>
                </c:pt>
                <c:pt idx="3518">
                  <c:v>64220</c:v>
                </c:pt>
                <c:pt idx="3519">
                  <c:v>64227</c:v>
                </c:pt>
                <c:pt idx="3520">
                  <c:v>64234</c:v>
                </c:pt>
                <c:pt idx="3521">
                  <c:v>64241</c:v>
                </c:pt>
                <c:pt idx="3522">
                  <c:v>64248</c:v>
                </c:pt>
                <c:pt idx="3523">
                  <c:v>64255</c:v>
                </c:pt>
                <c:pt idx="3524">
                  <c:v>64262</c:v>
                </c:pt>
                <c:pt idx="3525">
                  <c:v>64269</c:v>
                </c:pt>
                <c:pt idx="3526">
                  <c:v>64276</c:v>
                </c:pt>
                <c:pt idx="3527">
                  <c:v>64284</c:v>
                </c:pt>
                <c:pt idx="3528">
                  <c:v>64291</c:v>
                </c:pt>
                <c:pt idx="3529">
                  <c:v>64298</c:v>
                </c:pt>
                <c:pt idx="3530">
                  <c:v>64305</c:v>
                </c:pt>
                <c:pt idx="3531">
                  <c:v>64312</c:v>
                </c:pt>
                <c:pt idx="3532">
                  <c:v>64319</c:v>
                </c:pt>
                <c:pt idx="3533">
                  <c:v>64326</c:v>
                </c:pt>
              </c:numCache>
            </c:numRef>
          </c:cat>
          <c:val>
            <c:numRef>
              <c:f>[0]!ONFwd6M</c:f>
              <c:numCache>
                <c:formatCode>0.0000%</c:formatCode>
                <c:ptCount val="3534"/>
                <c:pt idx="0">
                  <c:v>3.1368507839246718E-4</c:v>
                </c:pt>
                <c:pt idx="1">
                  <c:v>3.1368535166720335E-4</c:v>
                </c:pt>
                <c:pt idx="2">
                  <c:v>3.1368507831253112E-4</c:v>
                </c:pt>
                <c:pt idx="3">
                  <c:v>3.1368507839246718E-4</c:v>
                </c:pt>
                <c:pt idx="4">
                  <c:v>3.1368507831253112E-4</c:v>
                </c:pt>
                <c:pt idx="5">
                  <c:v>3.1368507831253112E-4</c:v>
                </c:pt>
                <c:pt idx="6">
                  <c:v>3.1368535166720335E-4</c:v>
                </c:pt>
                <c:pt idx="7">
                  <c:v>3.1368507831253112E-4</c:v>
                </c:pt>
                <c:pt idx="8">
                  <c:v>3.1368507831253112E-4</c:v>
                </c:pt>
                <c:pt idx="9">
                  <c:v>3.1368507839246718E-4</c:v>
                </c:pt>
                <c:pt idx="10">
                  <c:v>3.1368507831253112E-4</c:v>
                </c:pt>
                <c:pt idx="11">
                  <c:v>3.1368535166720335E-4</c:v>
                </c:pt>
                <c:pt idx="12">
                  <c:v>3.1368507831253112E-4</c:v>
                </c:pt>
                <c:pt idx="13">
                  <c:v>3.1368507831253112E-4</c:v>
                </c:pt>
                <c:pt idx="14">
                  <c:v>3.1368507839246718E-4</c:v>
                </c:pt>
                <c:pt idx="15">
                  <c:v>3.1368507831253112E-4</c:v>
                </c:pt>
                <c:pt idx="16">
                  <c:v>3.1368535166720335E-4</c:v>
                </c:pt>
                <c:pt idx="17">
                  <c:v>1.1056875108295117E-3</c:v>
                </c:pt>
                <c:pt idx="18">
                  <c:v>3.1368507831253112E-4</c:v>
                </c:pt>
                <c:pt idx="19">
                  <c:v>2.9554250351004896E-4</c:v>
                </c:pt>
                <c:pt idx="20">
                  <c:v>2.5782796905460259E-4</c:v>
                </c:pt>
                <c:pt idx="21">
                  <c:v>1.7605014331678603E-4</c:v>
                </c:pt>
                <c:pt idx="22">
                  <c:v>8.8881009272512301E-5</c:v>
                </c:pt>
                <c:pt idx="23">
                  <c:v>4.3079765195130904E-5</c:v>
                </c:pt>
                <c:pt idx="24">
                  <c:v>-3.7642002714832756E-6</c:v>
                </c:pt>
                <c:pt idx="25">
                  <c:v>-5.1459347143456569E-5</c:v>
                </c:pt>
                <c:pt idx="26">
                  <c:v>-1.4872915359287475E-4</c:v>
                </c:pt>
                <c:pt idx="27">
                  <c:v>-2.4692095196510166E-4</c:v>
                </c:pt>
                <c:pt idx="28">
                  <c:v>-2.9599890946307994E-4</c:v>
                </c:pt>
                <c:pt idx="29">
                  <c:v>-3.4477881042160874E-4</c:v>
                </c:pt>
                <c:pt idx="30">
                  <c:v>-3.93069115696143E-4</c:v>
                </c:pt>
                <c:pt idx="31">
                  <c:v>-4.8705938788806691E-4</c:v>
                </c:pt>
                <c:pt idx="32">
                  <c:v>-5.7750359770292192E-4</c:v>
                </c:pt>
                <c:pt idx="33">
                  <c:v>-6.2047283866828451E-4</c:v>
                </c:pt>
                <c:pt idx="34">
                  <c:v>-6.6180325032139109E-4</c:v>
                </c:pt>
                <c:pt idx="35">
                  <c:v>-7.7163783406941633E-4</c:v>
                </c:pt>
                <c:pt idx="36">
                  <c:v>-8.6464414112530363E-4</c:v>
                </c:pt>
                <c:pt idx="37">
                  <c:v>-8.8913966693304758E-4</c:v>
                </c:pt>
                <c:pt idx="38">
                  <c:v>-9.1046405482853032E-4</c:v>
                </c:pt>
                <c:pt idx="39">
                  <c:v>-9.4158221623619198E-4</c:v>
                </c:pt>
                <c:pt idx="40">
                  <c:v>-9.7101309453062612E-4</c:v>
                </c:pt>
                <c:pt idx="41">
                  <c:v>-9.9742565794702642E-4</c:v>
                </c:pt>
                <c:pt idx="42">
                  <c:v>-1.0229709430342737E-3</c:v>
                </c:pt>
                <c:pt idx="43">
                  <c:v>-1.0476021950323045E-3</c:v>
                </c:pt>
                <c:pt idx="44">
                  <c:v>-1.0935808245360334E-3</c:v>
                </c:pt>
                <c:pt idx="45">
                  <c:v>-1.1360517686176408E-3</c:v>
                </c:pt>
                <c:pt idx="46">
                  <c:v>-1.1554115282530475E-3</c:v>
                </c:pt>
                <c:pt idx="47">
                  <c:v>-1.1735767236809025E-3</c:v>
                </c:pt>
                <c:pt idx="48">
                  <c:v>-1.1905006005408225E-3</c:v>
                </c:pt>
                <c:pt idx="49">
                  <c:v>-1.2199727146500194E-3</c:v>
                </c:pt>
                <c:pt idx="50">
                  <c:v>-1.2448478162685461E-3</c:v>
                </c:pt>
                <c:pt idx="51">
                  <c:v>-1.2548637720533051E-3</c:v>
                </c:pt>
                <c:pt idx="52">
                  <c:v>-1.2633578779519539E-3</c:v>
                </c:pt>
                <c:pt idx="53">
                  <c:v>-1.2702833792044288E-3</c:v>
                </c:pt>
                <c:pt idx="54">
                  <c:v>-1.278667381630072E-3</c:v>
                </c:pt>
                <c:pt idx="55">
                  <c:v>-1.2813642327991204E-3</c:v>
                </c:pt>
                <c:pt idx="56">
                  <c:v>-1.2797453822654958E-3</c:v>
                </c:pt>
                <c:pt idx="57">
                  <c:v>-1.2762773953678419E-3</c:v>
                </c:pt>
                <c:pt idx="58">
                  <c:v>-1.2709135171462549E-3</c:v>
                </c:pt>
                <c:pt idx="59">
                  <c:v>-1.2536279803443406E-3</c:v>
                </c:pt>
                <c:pt idx="60">
                  <c:v>-1.2299650778668791E-3</c:v>
                </c:pt>
                <c:pt idx="61">
                  <c:v>-1.2168622462871426E-3</c:v>
                </c:pt>
                <c:pt idx="62">
                  <c:v>-1.204121793794144E-3</c:v>
                </c:pt>
                <c:pt idx="63">
                  <c:v>-1.1918027489299376E-3</c:v>
                </c:pt>
                <c:pt idx="64">
                  <c:v>-1.1688606968718318E-3</c:v>
                </c:pt>
                <c:pt idx="65">
                  <c:v>-1.1479212088483237E-3</c:v>
                </c:pt>
                <c:pt idx="66">
                  <c:v>-1.1385946248632095E-3</c:v>
                </c:pt>
                <c:pt idx="67">
                  <c:v>-1.1300436180405882E-3</c:v>
                </c:pt>
                <c:pt idx="68">
                  <c:v>-1.1223272161631215E-3</c:v>
                </c:pt>
                <c:pt idx="69">
                  <c:v>-1.1099681491000268E-3</c:v>
                </c:pt>
                <c:pt idx="70">
                  <c:v>-1.1009882266277415E-3</c:v>
                </c:pt>
                <c:pt idx="71">
                  <c:v>-1.0983302747291646E-3</c:v>
                </c:pt>
                <c:pt idx="72">
                  <c:v>-1.096861097629187E-3</c:v>
                </c:pt>
                <c:pt idx="73">
                  <c:v>-1.0966397233502789E-3</c:v>
                </c:pt>
                <c:pt idx="74">
                  <c:v>-1.1006480939590446E-3</c:v>
                </c:pt>
                <c:pt idx="75">
                  <c:v>-1.1094128196109665E-3</c:v>
                </c:pt>
                <c:pt idx="76">
                  <c:v>-1.1163158829319286E-3</c:v>
                </c:pt>
                <c:pt idx="77">
                  <c:v>-1.1248209181280444E-3</c:v>
                </c:pt>
                <c:pt idx="78">
                  <c:v>-1.1349869531818157E-3</c:v>
                </c:pt>
                <c:pt idx="79">
                  <c:v>-1.1611470853623018E-3</c:v>
                </c:pt>
                <c:pt idx="80">
                  <c:v>-1.1934416543812887E-3</c:v>
                </c:pt>
                <c:pt idx="81">
                  <c:v>-1.2127981097398433E-3</c:v>
                </c:pt>
                <c:pt idx="82">
                  <c:v>-1.2341697330109369E-3</c:v>
                </c:pt>
                <c:pt idx="83">
                  <c:v>-1.2572583412362448E-3</c:v>
                </c:pt>
                <c:pt idx="84">
                  <c:v>-1.3040227834615337E-3</c:v>
                </c:pt>
                <c:pt idx="85">
                  <c:v>-1.350629697722816E-3</c:v>
                </c:pt>
                <c:pt idx="86">
                  <c:v>-1.3738191993217796E-3</c:v>
                </c:pt>
                <c:pt idx="87">
                  <c:v>-1.396924880729955E-3</c:v>
                </c:pt>
                <c:pt idx="88">
                  <c:v>-1.4199354989408164E-3</c:v>
                </c:pt>
                <c:pt idx="89">
                  <c:v>-1.4655776791627773E-3</c:v>
                </c:pt>
                <c:pt idx="90">
                  <c:v>-1.5108024873544679E-3</c:v>
                </c:pt>
                <c:pt idx="91">
                  <c:v>-1.5331691499165245E-3</c:v>
                </c:pt>
                <c:pt idx="92">
                  <c:v>-1.5553732930406738E-3</c:v>
                </c:pt>
                <c:pt idx="93">
                  <c:v>-1.5774036742799424E-3</c:v>
                </c:pt>
                <c:pt idx="94">
                  <c:v>-1.6208217199586983E-3</c:v>
                </c:pt>
                <c:pt idx="95">
                  <c:v>-1.6635627265726427E-3</c:v>
                </c:pt>
                <c:pt idx="96">
                  <c:v>-1.6845556579259124E-3</c:v>
                </c:pt>
                <c:pt idx="97">
                  <c:v>-1.7053073713935163E-3</c:v>
                </c:pt>
                <c:pt idx="98">
                  <c:v>-1.7258066242487047E-3</c:v>
                </c:pt>
                <c:pt idx="99">
                  <c:v>-1.765898718999459E-3</c:v>
                </c:pt>
                <c:pt idx="100">
                  <c:v>-1.8050541755298966E-3</c:v>
                </c:pt>
                <c:pt idx="101">
                  <c:v>-1.8241224851012205E-3</c:v>
                </c:pt>
                <c:pt idx="102">
                  <c:v>-1.8428708778994718E-3</c:v>
                </c:pt>
                <c:pt idx="103">
                  <c:v>-1.861288111597581E-3</c:v>
                </c:pt>
                <c:pt idx="104">
                  <c:v>-1.8969525058221137E-3</c:v>
                </c:pt>
                <c:pt idx="105">
                  <c:v>-1.9313854237124062E-3</c:v>
                </c:pt>
                <c:pt idx="106">
                  <c:v>-1.947765335819085E-3</c:v>
                </c:pt>
                <c:pt idx="107">
                  <c:v>-1.9635287220554076E-3</c:v>
                </c:pt>
                <c:pt idx="108">
                  <c:v>-1.9786588579995268E-3</c:v>
                </c:pt>
                <c:pt idx="109">
                  <c:v>-2.0067134864198977E-3</c:v>
                </c:pt>
                <c:pt idx="110">
                  <c:v>-2.0325124051812082E-3</c:v>
                </c:pt>
                <c:pt idx="111">
                  <c:v>-2.0442254195796039E-3</c:v>
                </c:pt>
                <c:pt idx="112">
                  <c:v>-2.0552048357158625E-3</c:v>
                </c:pt>
                <c:pt idx="113">
                  <c:v>-2.0654339288483925E-3</c:v>
                </c:pt>
                <c:pt idx="114">
                  <c:v>-2.0832953595695258E-3</c:v>
                </c:pt>
                <c:pt idx="115">
                  <c:v>-2.0985125790673465E-3</c:v>
                </c:pt>
                <c:pt idx="116">
                  <c:v>-2.1047391876161115E-3</c:v>
                </c:pt>
                <c:pt idx="117">
                  <c:v>-2.1101151252711503E-3</c:v>
                </c:pt>
                <c:pt idx="118">
                  <c:v>-2.1146236672908714E-3</c:v>
                </c:pt>
                <c:pt idx="119">
                  <c:v>-2.1206533167505981E-3</c:v>
                </c:pt>
                <c:pt idx="120">
                  <c:v>-2.1236493851439775E-3</c:v>
                </c:pt>
                <c:pt idx="121">
                  <c:v>-2.1235700784627554E-3</c:v>
                </c:pt>
                <c:pt idx="122">
                  <c:v>-2.1225230280563778E-3</c:v>
                </c:pt>
                <c:pt idx="123">
                  <c:v>-2.1204915089834131E-3</c:v>
                </c:pt>
                <c:pt idx="124">
                  <c:v>-2.1130508822952976E-3</c:v>
                </c:pt>
                <c:pt idx="125">
                  <c:v>-2.1021862519532419E-3</c:v>
                </c:pt>
                <c:pt idx="126">
                  <c:v>-2.0952320837519522E-3</c:v>
                </c:pt>
                <c:pt idx="127">
                  <c:v>-2.0884568770762613E-3</c:v>
                </c:pt>
                <c:pt idx="128">
                  <c:v>-2.0821245950575218E-3</c:v>
                </c:pt>
                <c:pt idx="129">
                  <c:v>-2.0710052138284141E-3</c:v>
                </c:pt>
                <c:pt idx="130">
                  <c:v>-2.0615474389984456E-3</c:v>
                </c:pt>
                <c:pt idx="131">
                  <c:v>-2.0576718242493186E-3</c:v>
                </c:pt>
                <c:pt idx="132">
                  <c:v>-2.0543359518709892E-3</c:v>
                </c:pt>
                <c:pt idx="133">
                  <c:v>-2.0515559581157916E-3</c:v>
                </c:pt>
                <c:pt idx="134">
                  <c:v>-2.0479179304233597E-3</c:v>
                </c:pt>
                <c:pt idx="135">
                  <c:v>-2.0463174942930706E-3</c:v>
                </c:pt>
                <c:pt idx="136">
                  <c:v>-2.0465589376383875E-3</c:v>
                </c:pt>
                <c:pt idx="137">
                  <c:v>-2.0474530770409061E-3</c:v>
                </c:pt>
                <c:pt idx="138">
                  <c:v>-2.049016049112673E-3</c:v>
                </c:pt>
                <c:pt idx="139">
                  <c:v>-2.0544403916744614E-3</c:v>
                </c:pt>
                <c:pt idx="140">
                  <c:v>-2.0622789869806368E-3</c:v>
                </c:pt>
                <c:pt idx="141">
                  <c:v>-2.0674281653043636E-3</c:v>
                </c:pt>
                <c:pt idx="142">
                  <c:v>-2.0733429933716963E-3</c:v>
                </c:pt>
                <c:pt idx="143">
                  <c:v>-2.0800396078346495E-3</c:v>
                </c:pt>
                <c:pt idx="144">
                  <c:v>-2.0961072669312131E-3</c:v>
                </c:pt>
                <c:pt idx="145">
                  <c:v>-2.1149666514519438E-3</c:v>
                </c:pt>
                <c:pt idx="146">
                  <c:v>-2.1258142401192615E-3</c:v>
                </c:pt>
                <c:pt idx="147">
                  <c:v>-2.1375404318568769E-3</c:v>
                </c:pt>
                <c:pt idx="148">
                  <c:v>-2.150161363516645E-3</c:v>
                </c:pt>
                <c:pt idx="149">
                  <c:v>-2.1761783694396186E-3</c:v>
                </c:pt>
                <c:pt idx="150">
                  <c:v>-2.2004881629245077E-3</c:v>
                </c:pt>
                <c:pt idx="151">
                  <c:v>-2.2116158105678352E-3</c:v>
                </c:pt>
                <c:pt idx="152">
                  <c:v>-2.222113132659409E-3</c:v>
                </c:pt>
                <c:pt idx="153">
                  <c:v>-2.2319681811966419E-3</c:v>
                </c:pt>
                <c:pt idx="154">
                  <c:v>-2.249463569174992E-3</c:v>
                </c:pt>
                <c:pt idx="155">
                  <c:v>-2.2647266744746375E-3</c:v>
                </c:pt>
                <c:pt idx="156">
                  <c:v>-2.271191131324457E-3</c:v>
                </c:pt>
                <c:pt idx="157">
                  <c:v>-2.2769416250856267E-3</c:v>
                </c:pt>
                <c:pt idx="158">
                  <c:v>-2.2819662077155911E-3</c:v>
                </c:pt>
                <c:pt idx="159">
                  <c:v>-2.2895213661477953E-3</c:v>
                </c:pt>
                <c:pt idx="160">
                  <c:v>-2.2945664595974691E-3</c:v>
                </c:pt>
                <c:pt idx="161">
                  <c:v>-2.2957822616964663E-3</c:v>
                </c:pt>
                <c:pt idx="162">
                  <c:v>-2.2962004630899813E-3</c:v>
                </c:pt>
                <c:pt idx="163">
                  <c:v>-2.2958091151759064E-3</c:v>
                </c:pt>
                <c:pt idx="164">
                  <c:v>-2.292253584919024E-3</c:v>
                </c:pt>
                <c:pt idx="165">
                  <c:v>-2.2859092661153824E-3</c:v>
                </c:pt>
                <c:pt idx="166">
                  <c:v>-2.2812909481073618E-3</c:v>
                </c:pt>
                <c:pt idx="167">
                  <c:v>-2.2757913909376981E-3</c:v>
                </c:pt>
                <c:pt idx="168">
                  <c:v>-2.2693986466437721E-3</c:v>
                </c:pt>
                <c:pt idx="169">
                  <c:v>-2.2535620181551863E-3</c:v>
                </c:pt>
                <c:pt idx="170">
                  <c:v>-2.2348267327521043E-3</c:v>
                </c:pt>
                <c:pt idx="171">
                  <c:v>-2.2248137938740697E-3</c:v>
                </c:pt>
                <c:pt idx="172">
                  <c:v>-2.2148762011253709E-3</c:v>
                </c:pt>
                <c:pt idx="173">
                  <c:v>-2.2050186500699454E-3</c:v>
                </c:pt>
                <c:pt idx="174">
                  <c:v>-2.1855805609050094E-3</c:v>
                </c:pt>
                <c:pt idx="175">
                  <c:v>-2.1664827676648457E-3</c:v>
                </c:pt>
                <c:pt idx="176">
                  <c:v>-2.1570958539385288E-3</c:v>
                </c:pt>
                <c:pt idx="177">
                  <c:v>-2.1478171536903901E-3</c:v>
                </c:pt>
                <c:pt idx="178">
                  <c:v>-2.138651362084687E-3</c:v>
                </c:pt>
                <c:pt idx="179">
                  <c:v>-2.1207071248552367E-3</c:v>
                </c:pt>
                <c:pt idx="180">
                  <c:v>-2.103211188648757E-3</c:v>
                </c:pt>
                <c:pt idx="181">
                  <c:v>-2.0946803699972705E-3</c:v>
                </c:pt>
                <c:pt idx="182">
                  <c:v>-2.0862906318930285E-3</c:v>
                </c:pt>
                <c:pt idx="183">
                  <c:v>-2.0780466696601607E-3</c:v>
                </c:pt>
                <c:pt idx="184">
                  <c:v>-2.0620563295148386E-3</c:v>
                </c:pt>
                <c:pt idx="185">
                  <c:v>-2.0466224846060754E-3</c:v>
                </c:pt>
                <c:pt idx="186">
                  <c:v>-2.0391778309925002E-3</c:v>
                </c:pt>
                <c:pt idx="187">
                  <c:v>-2.0319071248753318E-3</c:v>
                </c:pt>
                <c:pt idx="188">
                  <c:v>-2.024815061898444E-3</c:v>
                </c:pt>
                <c:pt idx="189">
                  <c:v>-2.0112386522486148E-3</c:v>
                </c:pt>
                <c:pt idx="190">
                  <c:v>-1.9983271450785267E-3</c:v>
                </c:pt>
                <c:pt idx="191">
                  <c:v>-1.9921987263460395E-3</c:v>
                </c:pt>
                <c:pt idx="192">
                  <c:v>-1.9863168186651237E-3</c:v>
                </c:pt>
                <c:pt idx="193">
                  <c:v>-1.9808460576609122E-3</c:v>
                </c:pt>
                <c:pt idx="194">
                  <c:v>-1.9714363856193629E-3</c:v>
                </c:pt>
                <c:pt idx="195">
                  <c:v>-1.9636317504412304E-3</c:v>
                </c:pt>
                <c:pt idx="196">
                  <c:v>-1.9605361565400159E-3</c:v>
                </c:pt>
                <c:pt idx="197">
                  <c:v>-1.9579400751501552E-3</c:v>
                </c:pt>
                <c:pt idx="198">
                  <c:v>-1.9558516660245218E-3</c:v>
                </c:pt>
                <c:pt idx="199">
                  <c:v>-1.9533972879637318E-3</c:v>
                </c:pt>
                <c:pt idx="200">
                  <c:v>-1.9527379467820793E-3</c:v>
                </c:pt>
                <c:pt idx="201">
                  <c:v>-1.9533102949109704E-3</c:v>
                </c:pt>
                <c:pt idx="202">
                  <c:v>-1.9544392733816807E-3</c:v>
                </c:pt>
                <c:pt idx="203">
                  <c:v>-1.9561330421069556E-3</c:v>
                </c:pt>
                <c:pt idx="204">
                  <c:v>-1.9614333255191241E-3</c:v>
                </c:pt>
                <c:pt idx="205">
                  <c:v>-1.968719213492065E-3</c:v>
                </c:pt>
                <c:pt idx="206">
                  <c:v>-1.9733593289439355E-3</c:v>
                </c:pt>
                <c:pt idx="207">
                  <c:v>-1.9786131924881545E-3</c:v>
                </c:pt>
                <c:pt idx="208">
                  <c:v>-1.9844889643172436E-3</c:v>
                </c:pt>
                <c:pt idx="209">
                  <c:v>-1.9983432401904366E-3</c:v>
                </c:pt>
                <c:pt idx="210">
                  <c:v>-2.0143743251832547E-3</c:v>
                </c:pt>
                <c:pt idx="211">
                  <c:v>-2.0234820320519376E-3</c:v>
                </c:pt>
                <c:pt idx="212">
                  <c:v>-2.0332606050832425E-3</c:v>
                </c:pt>
                <c:pt idx="213">
                  <c:v>-2.0437182037502666E-3</c:v>
                </c:pt>
                <c:pt idx="214">
                  <c:v>-2.0655602025199116E-3</c:v>
                </c:pt>
                <c:pt idx="215">
                  <c:v>-2.0868564313003546E-3</c:v>
                </c:pt>
                <c:pt idx="216">
                  <c:v>-2.0971297523741939E-3</c:v>
                </c:pt>
                <c:pt idx="217">
                  <c:v>-2.1071762003277428E-3</c:v>
                </c:pt>
                <c:pt idx="218">
                  <c:v>-2.1169920733221659E-3</c:v>
                </c:pt>
                <c:pt idx="219">
                  <c:v>-2.1358240545898965E-3</c:v>
                </c:pt>
                <c:pt idx="220">
                  <c:v>-2.1538757768535532E-3</c:v>
                </c:pt>
                <c:pt idx="221">
                  <c:v>-2.1624832464706145E-3</c:v>
                </c:pt>
                <c:pt idx="222">
                  <c:v>-2.1708379299756331E-3</c:v>
                </c:pt>
                <c:pt idx="223">
                  <c:v>-2.1789361252100292E-3</c:v>
                </c:pt>
                <c:pt idx="224">
                  <c:v>-2.1942456720536185E-3</c:v>
                </c:pt>
                <c:pt idx="225">
                  <c:v>-2.2086899885831457E-3</c:v>
                </c:pt>
                <c:pt idx="226">
                  <c:v>-2.2154502156412903E-3</c:v>
                </c:pt>
                <c:pt idx="227">
                  <c:v>-2.2219317434357677E-3</c:v>
                </c:pt>
                <c:pt idx="228">
                  <c:v>-2.2281308701277425E-3</c:v>
                </c:pt>
                <c:pt idx="229">
                  <c:v>-2.2421633429114962E-3</c:v>
                </c:pt>
                <c:pt idx="230">
                  <c:v>-2.2547609222511866E-3</c:v>
                </c:pt>
                <c:pt idx="231">
                  <c:v>-2.2591879033129203E-3</c:v>
                </c:pt>
                <c:pt idx="232">
                  <c:v>-2.263306570360335E-3</c:v>
                </c:pt>
                <c:pt idx="233">
                  <c:v>-1.4664931867791609E-3</c:v>
                </c:pt>
                <c:pt idx="234">
                  <c:v>-2.2766791852157908E-3</c:v>
                </c:pt>
                <c:pt idx="235">
                  <c:v>-2.2795328196245634E-3</c:v>
                </c:pt>
                <c:pt idx="236">
                  <c:v>-2.2823916043535064E-3</c:v>
                </c:pt>
                <c:pt idx="237">
                  <c:v>-2.2852557748143099E-3</c:v>
                </c:pt>
                <c:pt idx="238">
                  <c:v>-2.2909886674549185E-3</c:v>
                </c:pt>
                <c:pt idx="239">
                  <c:v>-2.2967710288046561E-3</c:v>
                </c:pt>
                <c:pt idx="240">
                  <c:v>-2.2996656637364055E-3</c:v>
                </c:pt>
                <c:pt idx="241">
                  <c:v>-2.3025670984688773E-3</c:v>
                </c:pt>
                <c:pt idx="242">
                  <c:v>-2.305475568773474E-3</c:v>
                </c:pt>
                <c:pt idx="243">
                  <c:v>-2.3113023000309596E-3</c:v>
                </c:pt>
                <c:pt idx="244">
                  <c:v>-2.317184518503268E-3</c:v>
                </c:pt>
                <c:pt idx="245">
                  <c:v>-2.320131701480932E-3</c:v>
                </c:pt>
                <c:pt idx="246">
                  <c:v>-2.3230873340596148E-3</c:v>
                </c:pt>
                <c:pt idx="247">
                  <c:v>-2.3260516518108787E-3</c:v>
                </c:pt>
                <c:pt idx="248">
                  <c:v>-2.3319953100164881E-3</c:v>
                </c:pt>
                <c:pt idx="249">
                  <c:v>-2.3380004882511685E-3</c:v>
                </c:pt>
                <c:pt idx="250">
                  <c:v>-2.3410117671973651E-3</c:v>
                </c:pt>
                <c:pt idx="251">
                  <c:v>-2.3440331452251328E-3</c:v>
                </c:pt>
                <c:pt idx="252">
                  <c:v>-2.347064858145842E-3</c:v>
                </c:pt>
                <c:pt idx="253">
                  <c:v>-2.3531485304983946E-3</c:v>
                </c:pt>
                <c:pt idx="254">
                  <c:v>-2.3592997723076437E-3</c:v>
                </c:pt>
                <c:pt idx="255">
                  <c:v>-2.362386694785279E-3</c:v>
                </c:pt>
                <c:pt idx="256">
                  <c:v>-2.3654853660648456E-3</c:v>
                </c:pt>
                <c:pt idx="257">
                  <c:v>-2.3685699891817791E-3</c:v>
                </c:pt>
                <c:pt idx="258">
                  <c:v>-2.3742915714430879E-3</c:v>
                </c:pt>
                <c:pt idx="259">
                  <c:v>-2.379553351801178E-3</c:v>
                </c:pt>
                <c:pt idx="260">
                  <c:v>-2.3819271853708912E-3</c:v>
                </c:pt>
                <c:pt idx="261">
                  <c:v>-2.3841492824372423E-3</c:v>
                </c:pt>
                <c:pt idx="262">
                  <c:v>-2.3862181764933155E-3</c:v>
                </c:pt>
                <c:pt idx="263">
                  <c:v>-2.3898220889817523E-3</c:v>
                </c:pt>
                <c:pt idx="264">
                  <c:v>-2.3929323865612417E-3</c:v>
                </c:pt>
                <c:pt idx="265">
                  <c:v>-2.3942132636856073E-3</c:v>
                </c:pt>
                <c:pt idx="266">
                  <c:v>-2.3953321372394143E-3</c:v>
                </c:pt>
                <c:pt idx="267">
                  <c:v>-2.3962875404759387E-3</c:v>
                </c:pt>
                <c:pt idx="268">
                  <c:v>-2.3976301432915292E-3</c:v>
                </c:pt>
                <c:pt idx="269">
                  <c:v>-2.3984451145153685E-3</c:v>
                </c:pt>
                <c:pt idx="270">
                  <c:v>-2.3985611645249705E-3</c:v>
                </c:pt>
                <c:pt idx="271">
                  <c:v>-2.3985049436570094E-3</c:v>
                </c:pt>
                <c:pt idx="272">
                  <c:v>-2.3982749852047291E-3</c:v>
                </c:pt>
                <c:pt idx="273">
                  <c:v>-2.3972126458815524E-3</c:v>
                </c:pt>
                <c:pt idx="274">
                  <c:v>-2.3955884396587024E-3</c:v>
                </c:pt>
                <c:pt idx="275">
                  <c:v>-2.3944677916043489E-3</c:v>
                </c:pt>
                <c:pt idx="276">
                  <c:v>-2.3931646053254596E-3</c:v>
                </c:pt>
                <c:pt idx="277">
                  <c:v>-2.3916584342975611E-3</c:v>
                </c:pt>
                <c:pt idx="278">
                  <c:v>-2.3876648580678506E-3</c:v>
                </c:pt>
                <c:pt idx="279">
                  <c:v>-2.3826866886311748E-3</c:v>
                </c:pt>
                <c:pt idx="280">
                  <c:v>-2.3796750032500924E-3</c:v>
                </c:pt>
                <c:pt idx="281">
                  <c:v>-2.3763505783547245E-3</c:v>
                </c:pt>
                <c:pt idx="282">
                  <c:v>-2.3727107937210334E-3</c:v>
                </c:pt>
                <c:pt idx="283">
                  <c:v>-2.364351398158604E-3</c:v>
                </c:pt>
                <c:pt idx="284">
                  <c:v>-2.354945661195984E-3</c:v>
                </c:pt>
                <c:pt idx="285">
                  <c:v>-2.3496897793062743E-3</c:v>
                </c:pt>
                <c:pt idx="286">
                  <c:v>-2.3441028181725443E-3</c:v>
                </c:pt>
                <c:pt idx="287">
                  <c:v>-2.3381821575707562E-3</c:v>
                </c:pt>
                <c:pt idx="288">
                  <c:v>-2.3252003870988247E-3</c:v>
                </c:pt>
                <c:pt idx="289">
                  <c:v>-2.3111101221173769E-3</c:v>
                </c:pt>
                <c:pt idx="290">
                  <c:v>-2.3034816649314394E-3</c:v>
                </c:pt>
                <c:pt idx="291">
                  <c:v>-2.2955037884919705E-3</c:v>
                </c:pt>
                <c:pt idx="292">
                  <c:v>-2.2871738726948365E-3</c:v>
                </c:pt>
                <c:pt idx="293">
                  <c:v>-2.2693131720163962E-3</c:v>
                </c:pt>
                <c:pt idx="294">
                  <c:v>-2.2502814171643237E-3</c:v>
                </c:pt>
                <c:pt idx="295">
                  <c:v>-2.2401520050951973E-3</c:v>
                </c:pt>
                <c:pt idx="296">
                  <c:v>-2.2296548338829325E-3</c:v>
                </c:pt>
                <c:pt idx="297">
                  <c:v>-2.2187872834233957E-3</c:v>
                </c:pt>
                <c:pt idx="298">
                  <c:v>-2.195791091752497E-3</c:v>
                </c:pt>
                <c:pt idx="299">
                  <c:v>-2.1716681350403277E-3</c:v>
                </c:pt>
                <c:pt idx="300">
                  <c:v>-2.1595548755248828E-3</c:v>
                </c:pt>
                <c:pt idx="301">
                  <c:v>-2.1477065292607733E-3</c:v>
                </c:pt>
                <c:pt idx="302">
                  <c:v>-2.1361265046815348E-3</c:v>
                </c:pt>
                <c:pt idx="303">
                  <c:v>-2.1138654876651231E-3</c:v>
                </c:pt>
                <c:pt idx="304">
                  <c:v>-2.0925577795738448E-3</c:v>
                </c:pt>
                <c:pt idx="305">
                  <c:v>-2.082370481728546E-3</c:v>
                </c:pt>
                <c:pt idx="306">
                  <c:v>-2.0724719527720481E-3</c:v>
                </c:pt>
                <c:pt idx="307">
                  <c:v>-2.0448222322109189E-3</c:v>
                </c:pt>
                <c:pt idx="308">
                  <c:v>-2.0193357777920085E-3</c:v>
                </c:pt>
                <c:pt idx="309">
                  <c:v>-2.0115540558451883E-3</c:v>
                </c:pt>
                <c:pt idx="310">
                  <c:v>-2.0040883668182019E-3</c:v>
                </c:pt>
                <c:pt idx="311">
                  <c:v>-1.9902164681484535E-3</c:v>
                </c:pt>
                <c:pt idx="312">
                  <c:v>-1.9774540971484456E-3</c:v>
                </c:pt>
                <c:pt idx="313">
                  <c:v>-1.9716196912700212E-3</c:v>
                </c:pt>
                <c:pt idx="314">
                  <c:v>-1.9661217658351049E-3</c:v>
                </c:pt>
                <c:pt idx="315">
                  <c:v>-1.9609637286777115E-3</c:v>
                </c:pt>
                <c:pt idx="316">
                  <c:v>-1.949782057458771E-3</c:v>
                </c:pt>
                <c:pt idx="317">
                  <c:v>-1.9403655949190579E-3</c:v>
                </c:pt>
                <c:pt idx="318">
                  <c:v>-1.9371646883792337E-3</c:v>
                </c:pt>
                <c:pt idx="319">
                  <c:v>-1.9341725259414133E-3</c:v>
                </c:pt>
                <c:pt idx="320">
                  <c:v>-1.9288839953279791E-3</c:v>
                </c:pt>
                <c:pt idx="321">
                  <c:v>-1.9243325793238952E-3</c:v>
                </c:pt>
                <c:pt idx="322">
                  <c:v>-1.9224150837215959E-3</c:v>
                </c:pt>
                <c:pt idx="323">
                  <c:v>-1.9207187104397505E-3</c:v>
                </c:pt>
                <c:pt idx="324">
                  <c:v>-1.9192455226280103E-3</c:v>
                </c:pt>
                <c:pt idx="325">
                  <c:v>-1.9170432052595388E-3</c:v>
                </c:pt>
                <c:pt idx="326">
                  <c:v>-1.9156258868768816E-3</c:v>
                </c:pt>
                <c:pt idx="327">
                  <c:v>-1.9152995719418087E-3</c:v>
                </c:pt>
                <c:pt idx="328">
                  <c:v>-1.9152088206553231E-3</c:v>
                </c:pt>
                <c:pt idx="329">
                  <c:v>-1.9153556961271079E-3</c:v>
                </c:pt>
                <c:pt idx="330">
                  <c:v>-1.9164416488282043E-3</c:v>
                </c:pt>
                <c:pt idx="331">
                  <c:v>-1.9183607252726276E-3</c:v>
                </c:pt>
                <c:pt idx="332">
                  <c:v>-1.9197266793824497E-3</c:v>
                </c:pt>
                <c:pt idx="333">
                  <c:v>-1.9213426386688326E-3</c:v>
                </c:pt>
                <c:pt idx="334">
                  <c:v>-1.923210665721875E-3</c:v>
                </c:pt>
                <c:pt idx="335">
                  <c:v>-1.9277869378431234E-3</c:v>
                </c:pt>
                <c:pt idx="336">
                  <c:v>-1.9332447133146857E-3</c:v>
                </c:pt>
                <c:pt idx="337">
                  <c:v>-1.9364040249669756E-3</c:v>
                </c:pt>
                <c:pt idx="338">
                  <c:v>-1.9398277829241195E-3</c:v>
                </c:pt>
                <c:pt idx="339">
                  <c:v>-1.9435180498961202E-3</c:v>
                </c:pt>
                <c:pt idx="340">
                  <c:v>-1.9512174372504631E-3</c:v>
                </c:pt>
                <c:pt idx="341">
                  <c:v>-1.9586369435531381E-3</c:v>
                </c:pt>
                <c:pt idx="342">
                  <c:v>-1.9621569231009772E-3</c:v>
                </c:pt>
                <c:pt idx="343">
                  <c:v>-1.9655646490424061E-3</c:v>
                </c:pt>
                <c:pt idx="344">
                  <c:v>-1.9688590806099526E-3</c:v>
                </c:pt>
                <c:pt idx="345">
                  <c:v>-1.9750542528917947E-3</c:v>
                </c:pt>
                <c:pt idx="346">
                  <c:v>-1.9808830352818774E-3</c:v>
                </c:pt>
                <c:pt idx="347">
                  <c:v>-1.9835953748748025E-3</c:v>
                </c:pt>
                <c:pt idx="348">
                  <c:v>-1.9861881722915697E-3</c:v>
                </c:pt>
                <c:pt idx="349">
                  <c:v>-1.9886603863650265E-3</c:v>
                </c:pt>
                <c:pt idx="350">
                  <c:v>-1.9931866276667876E-3</c:v>
                </c:pt>
                <c:pt idx="351">
                  <c:v>-1.9973225828850971E-3</c:v>
                </c:pt>
                <c:pt idx="352">
                  <c:v>-1.9991762610560571E-3</c:v>
                </c:pt>
                <c:pt idx="353">
                  <c:v>-2.0009031079615269E-3</c:v>
                </c:pt>
                <c:pt idx="354">
                  <c:v>-2.0025020828740026E-3</c:v>
                </c:pt>
                <c:pt idx="355">
                  <c:v>-2.0052574157958247E-3</c:v>
                </c:pt>
                <c:pt idx="356">
                  <c:v>-2.0075984347744935E-3</c:v>
                </c:pt>
                <c:pt idx="357">
                  <c:v>-2.0085424296567567E-3</c:v>
                </c:pt>
                <c:pt idx="358">
                  <c:v>-2.009352304623846E-3</c:v>
                </c:pt>
                <c:pt idx="359">
                  <c:v>-2.0100270185485769E-3</c:v>
                </c:pt>
                <c:pt idx="360">
                  <c:v>-2.0109094706999286E-3</c:v>
                </c:pt>
                <c:pt idx="361">
                  <c:v>-2.0113878761751636E-3</c:v>
                </c:pt>
                <c:pt idx="362">
                  <c:v>-2.0115783217544703E-3</c:v>
                </c:pt>
                <c:pt idx="363">
                  <c:v>-2.011835976931664E-3</c:v>
                </c:pt>
                <c:pt idx="364">
                  <c:v>-2.0121613961032736E-3</c:v>
                </c:pt>
                <c:pt idx="365">
                  <c:v>-2.013029629175378E-3</c:v>
                </c:pt>
                <c:pt idx="366">
                  <c:v>-2.0141517979066492E-3</c:v>
                </c:pt>
                <c:pt idx="367">
                  <c:v>-2.0148243511597386E-3</c:v>
                </c:pt>
                <c:pt idx="368">
                  <c:v>-2.0155679939870552E-3</c:v>
                </c:pt>
                <c:pt idx="369">
                  <c:v>-2.0163832809050319E-3</c:v>
                </c:pt>
                <c:pt idx="370">
                  <c:v>-2.0182441245175653E-3</c:v>
                </c:pt>
                <c:pt idx="371">
                  <c:v>-2.0203719539768628E-3</c:v>
                </c:pt>
                <c:pt idx="372">
                  <c:v>-2.0215537750978285E-3</c:v>
                </c:pt>
                <c:pt idx="373">
                  <c:v>-2.0228105658093298E-3</c:v>
                </c:pt>
                <c:pt idx="374">
                  <c:v>-2.0241428806677675E-3</c:v>
                </c:pt>
                <c:pt idx="375">
                  <c:v>-2.0270506145747547E-3</c:v>
                </c:pt>
                <c:pt idx="376">
                  <c:v>-2.0302384657444605E-3</c:v>
                </c:pt>
                <c:pt idx="377">
                  <c:v>-2.0319567147675244E-3</c:v>
                </c:pt>
                <c:pt idx="378">
                  <c:v>-2.0337538136772082E-3</c:v>
                </c:pt>
                <c:pt idx="379">
                  <c:v>-2.0356303166302325E-3</c:v>
                </c:pt>
                <c:pt idx="380">
                  <c:v>-2.0396392178811951E-3</c:v>
                </c:pt>
                <c:pt idx="381">
                  <c:v>-2.0439414541684187E-3</c:v>
                </c:pt>
                <c:pt idx="382">
                  <c:v>-2.0462232915274825E-3</c:v>
                </c:pt>
                <c:pt idx="383">
                  <c:v>-2.0485565363248526E-3</c:v>
                </c:pt>
                <c:pt idx="384">
                  <c:v>-2.0508159959842232E-3</c:v>
                </c:pt>
                <c:pt idx="385">
                  <c:v>-2.0549691206950271E-3</c:v>
                </c:pt>
                <c:pt idx="386">
                  <c:v>-2.0587875544775258E-3</c:v>
                </c:pt>
                <c:pt idx="387">
                  <c:v>-2.0605097863146682E-3</c:v>
                </c:pt>
                <c:pt idx="388">
                  <c:v>-2.062122120380927E-3</c:v>
                </c:pt>
                <c:pt idx="389">
                  <c:v>-2.0636237388504952E-3</c:v>
                </c:pt>
                <c:pt idx="390">
                  <c:v>-2.0662419773431751E-3</c:v>
                </c:pt>
                <c:pt idx="391">
                  <c:v>-2.0685067080394859E-3</c:v>
                </c:pt>
                <c:pt idx="392">
                  <c:v>-2.0694424865741468E-3</c:v>
                </c:pt>
                <c:pt idx="393">
                  <c:v>-2.0702626448354522E-3</c:v>
                </c:pt>
                <c:pt idx="394">
                  <c:v>-2.0709663650375632E-3</c:v>
                </c:pt>
                <c:pt idx="395">
                  <c:v>-2.0719696663196174E-3</c:v>
                </c:pt>
                <c:pt idx="396">
                  <c:v>-2.0726005166515904E-3</c:v>
                </c:pt>
                <c:pt idx="397">
                  <c:v>-2.0727097848061149E-3</c:v>
                </c:pt>
                <c:pt idx="398">
                  <c:v>-2.0726977101848121E-3</c:v>
                </c:pt>
                <c:pt idx="399">
                  <c:v>-2.0725634749219068E-3</c:v>
                </c:pt>
                <c:pt idx="400">
                  <c:v>-2.0718717918644103E-3</c:v>
                </c:pt>
                <c:pt idx="401">
                  <c:v>-2.0707885808901594E-3</c:v>
                </c:pt>
                <c:pt idx="402">
                  <c:v>-2.0700312813870525E-3</c:v>
                </c:pt>
                <c:pt idx="403">
                  <c:v>-2.0691469165257104E-3</c:v>
                </c:pt>
                <c:pt idx="404">
                  <c:v>-2.0681346690798463E-3</c:v>
                </c:pt>
                <c:pt idx="405">
                  <c:v>-2.0656679573516357E-3</c:v>
                </c:pt>
                <c:pt idx="406">
                  <c:v>-2.0627214426927054E-3</c:v>
                </c:pt>
                <c:pt idx="407">
                  <c:v>-2.0606422219371368E-3</c:v>
                </c:pt>
                <c:pt idx="408">
                  <c:v>-2.0580123016156193E-3</c:v>
                </c:pt>
                <c:pt idx="409">
                  <c:v>-2.0548280119436768E-3</c:v>
                </c:pt>
                <c:pt idx="410">
                  <c:v>-2.0465815483117211E-3</c:v>
                </c:pt>
                <c:pt idx="411">
                  <c:v>-2.036473754349899E-3</c:v>
                </c:pt>
                <c:pt idx="412">
                  <c:v>-2.0304625647638019E-3</c:v>
                </c:pt>
                <c:pt idx="413">
                  <c:v>-2.0238749844825321E-3</c:v>
                </c:pt>
                <c:pt idx="414">
                  <c:v>-2.0167073436816452E-3</c:v>
                </c:pt>
                <c:pt idx="415">
                  <c:v>-2.000409060225472E-3</c:v>
                </c:pt>
                <c:pt idx="416">
                  <c:v>-1.982162770999274E-3</c:v>
                </c:pt>
                <c:pt idx="417">
                  <c:v>-1.9720397745581764E-3</c:v>
                </c:pt>
                <c:pt idx="418">
                  <c:v>-1.9613146964525541E-3</c:v>
                </c:pt>
                <c:pt idx="419">
                  <c:v>-1.9499838664582825E-3</c:v>
                </c:pt>
                <c:pt idx="420">
                  <c:v>-1.9252743865161293E-3</c:v>
                </c:pt>
                <c:pt idx="421">
                  <c:v>-1.8985296243112515E-3</c:v>
                </c:pt>
                <c:pt idx="422">
                  <c:v>-1.8841149821113845E-3</c:v>
                </c:pt>
                <c:pt idx="423">
                  <c:v>-1.8690725669179287E-3</c:v>
                </c:pt>
                <c:pt idx="424">
                  <c:v>-1.8533987086266634E-3</c:v>
                </c:pt>
                <c:pt idx="425">
                  <c:v>-1.8199186296641301E-3</c:v>
                </c:pt>
                <c:pt idx="426">
                  <c:v>-1.7845241513292365E-3</c:v>
                </c:pt>
                <c:pt idx="427">
                  <c:v>-1.7668930457137577E-3</c:v>
                </c:pt>
                <c:pt idx="428">
                  <c:v>-1.7498710376306903E-3</c:v>
                </c:pt>
                <c:pt idx="429">
                  <c:v>-1.7334626822362864E-3</c:v>
                </c:pt>
                <c:pt idx="430">
                  <c:v>-1.7027062032592966E-3</c:v>
                </c:pt>
                <c:pt idx="431">
                  <c:v>-1.6740568908302222E-3</c:v>
                </c:pt>
                <c:pt idx="432">
                  <c:v>-1.6607851259031747E-3</c:v>
                </c:pt>
                <c:pt idx="433">
                  <c:v>-1.6481543442825597E-3</c:v>
                </c:pt>
                <c:pt idx="434">
                  <c:v>-1.6361691013244695E-3</c:v>
                </c:pt>
                <c:pt idx="435">
                  <c:v>-1.6143659460965409E-3</c:v>
                </c:pt>
                <c:pt idx="436">
                  <c:v>-1.5947746154454379E-3</c:v>
                </c:pt>
                <c:pt idx="437">
                  <c:v>-1.5860853911053852E-3</c:v>
                </c:pt>
                <c:pt idx="438">
                  <c:v>-1.5780690356459459E-3</c:v>
                </c:pt>
                <c:pt idx="439">
                  <c:v>-1.5707301042233723E-3</c:v>
                </c:pt>
                <c:pt idx="440">
                  <c:v>-1.5583263514917789E-3</c:v>
                </c:pt>
                <c:pt idx="441">
                  <c:v>-1.5482397205479614E-3</c:v>
                </c:pt>
                <c:pt idx="442">
                  <c:v>-1.5443562355343943E-3</c:v>
                </c:pt>
                <c:pt idx="443">
                  <c:v>-1.5411775047358134E-3</c:v>
                </c:pt>
                <c:pt idx="444">
                  <c:v>-1.5387080835083111E-3</c:v>
                </c:pt>
                <c:pt idx="445">
                  <c:v>-1.5361498261556861E-3</c:v>
                </c:pt>
                <c:pt idx="446">
                  <c:v>-1.5360145937970415E-3</c:v>
                </c:pt>
                <c:pt idx="447">
                  <c:v>-1.5371600456104417E-3</c:v>
                </c:pt>
                <c:pt idx="448">
                  <c:v>-1.5390421368532969E-3</c:v>
                </c:pt>
                <c:pt idx="449">
                  <c:v>-1.5414833784621607E-3</c:v>
                </c:pt>
                <c:pt idx="450">
                  <c:v>-1.545557647304463E-3</c:v>
                </c:pt>
                <c:pt idx="451">
                  <c:v>-1.5484692991041271E-3</c:v>
                </c:pt>
                <c:pt idx="452">
                  <c:v>-1.549328184147214E-3</c:v>
                </c:pt>
                <c:pt idx="453">
                  <c:v>-1.549827488065425E-3</c:v>
                </c:pt>
                <c:pt idx="454">
                  <c:v>-1.5499649388761583E-3</c:v>
                </c:pt>
                <c:pt idx="455">
                  <c:v>-1.5490156408359823E-3</c:v>
                </c:pt>
                <c:pt idx="456">
                  <c:v>-1.5468507804650145E-3</c:v>
                </c:pt>
                <c:pt idx="457">
                  <c:v>-1.5451448921144362E-3</c:v>
                </c:pt>
                <c:pt idx="458">
                  <c:v>-1.5430635210789134E-3</c:v>
                </c:pt>
                <c:pt idx="459">
                  <c:v>-1.5406043956955884E-3</c:v>
                </c:pt>
                <c:pt idx="460">
                  <c:v>-1.5344090652869014E-3</c:v>
                </c:pt>
                <c:pt idx="461">
                  <c:v>-1.5269449172272687E-3</c:v>
                </c:pt>
                <c:pt idx="462">
                  <c:v>-1.5225629452420009E-3</c:v>
                </c:pt>
                <c:pt idx="463">
                  <c:v>-1.5177895889717519E-3</c:v>
                </c:pt>
                <c:pt idx="464">
                  <c:v>-1.5126225766737278E-3</c:v>
                </c:pt>
                <c:pt idx="465">
                  <c:v>-1.5009587496761512E-3</c:v>
                </c:pt>
                <c:pt idx="466">
                  <c:v>-1.4879725356653495E-3</c:v>
                </c:pt>
                <c:pt idx="467">
                  <c:v>-1.4808031691249113E-3</c:v>
                </c:pt>
                <c:pt idx="468">
                  <c:v>-1.4732265167394232E-3</c:v>
                </c:pt>
                <c:pt idx="469">
                  <c:v>-1.4652403066861552E-3</c:v>
                </c:pt>
                <c:pt idx="470">
                  <c:v>-1.447885513590208E-3</c:v>
                </c:pt>
                <c:pt idx="471">
                  <c:v>-1.4293193372472146E-3</c:v>
                </c:pt>
                <c:pt idx="472">
                  <c:v>-1.4202425003251307E-3</c:v>
                </c:pt>
                <c:pt idx="473">
                  <c:v>-1.4117391088541709E-3</c:v>
                </c:pt>
                <c:pt idx="474">
                  <c:v>-1.4038127803805978E-3</c:v>
                </c:pt>
                <c:pt idx="475">
                  <c:v>-1.3898963840519585E-3</c:v>
                </c:pt>
                <c:pt idx="476">
                  <c:v>-1.3779504316779878E-3</c:v>
                </c:pt>
                <c:pt idx="477">
                  <c:v>-1.3729636705539505E-3</c:v>
                </c:pt>
                <c:pt idx="478">
                  <c:v>-1.3685756735881682E-3</c:v>
                </c:pt>
                <c:pt idx="479">
                  <c:v>-1.3647900578472871E-3</c:v>
                </c:pt>
                <c:pt idx="480">
                  <c:v>-1.3592397161010794E-3</c:v>
                </c:pt>
                <c:pt idx="481">
                  <c:v>-1.355743744748672E-3</c:v>
                </c:pt>
                <c:pt idx="482">
                  <c:v>-1.3550242883342278E-3</c:v>
                </c:pt>
                <c:pt idx="483">
                  <c:v>-1.3549289147052335E-3</c:v>
                </c:pt>
                <c:pt idx="484">
                  <c:v>-1.3554612404087507E-3</c:v>
                </c:pt>
                <c:pt idx="485">
                  <c:v>-1.3614924521867522E-3</c:v>
                </c:pt>
                <c:pt idx="486">
                  <c:v>-1.3720394294702842E-3</c:v>
                </c:pt>
                <c:pt idx="487">
                  <c:v>-1.3770669242507694E-3</c:v>
                </c:pt>
                <c:pt idx="488">
                  <c:v>-1.3929243125831992E-3</c:v>
                </c:pt>
                <c:pt idx="489">
                  <c:v>-1.4119465117490293E-3</c:v>
                </c:pt>
                <c:pt idx="490">
                  <c:v>-1.4198875691207036E-3</c:v>
                </c:pt>
                <c:pt idx="491">
                  <c:v>-1.4274208241804587E-3</c:v>
                </c:pt>
                <c:pt idx="492">
                  <c:v>-1.441109539461749E-3</c:v>
                </c:pt>
                <c:pt idx="493">
                  <c:v>-1.4534250826070405E-3</c:v>
                </c:pt>
                <c:pt idx="494">
                  <c:v>-1.458881272626833E-3</c:v>
                </c:pt>
                <c:pt idx="495">
                  <c:v>-1.4639144394301695E-3</c:v>
                </c:pt>
                <c:pt idx="496">
                  <c:v>-1.4685220453669601E-3</c:v>
                </c:pt>
                <c:pt idx="497">
                  <c:v>-1.4762999851392067E-3</c:v>
                </c:pt>
                <c:pt idx="498">
                  <c:v>-1.4826461297889892E-3</c:v>
                </c:pt>
                <c:pt idx="499">
                  <c:v>-1.4850878815098056E-3</c:v>
                </c:pt>
                <c:pt idx="500">
                  <c:v>-1.4870888518192515E-3</c:v>
                </c:pt>
                <c:pt idx="501">
                  <c:v>-1.4886465035468532E-3</c:v>
                </c:pt>
                <c:pt idx="502">
                  <c:v>-1.4902652261428173E-3</c:v>
                </c:pt>
                <c:pt idx="503">
                  <c:v>-1.4903931907417345E-3</c:v>
                </c:pt>
                <c:pt idx="504">
                  <c:v>-1.4896961979582457E-3</c:v>
                </c:pt>
                <c:pt idx="505">
                  <c:v>-1.48854066580828E-3</c:v>
                </c:pt>
                <c:pt idx="506">
                  <c:v>-1.4869240572812359E-3</c:v>
                </c:pt>
                <c:pt idx="507">
                  <c:v>-1.4821351324112442E-3</c:v>
                </c:pt>
                <c:pt idx="508">
                  <c:v>-1.4757961217881643E-3</c:v>
                </c:pt>
                <c:pt idx="509">
                  <c:v>-1.4718360781751372E-3</c:v>
                </c:pt>
                <c:pt idx="510">
                  <c:v>-1.4673997369607505E-3</c:v>
                </c:pt>
                <c:pt idx="511">
                  <c:v>-1.4624845612143389E-3</c:v>
                </c:pt>
                <c:pt idx="512">
                  <c:v>-1.4517493810295434E-3</c:v>
                </c:pt>
                <c:pt idx="513">
                  <c:v>-1.4409098224188455E-3</c:v>
                </c:pt>
                <c:pt idx="514">
                  <c:v>-1.435468397028572E-3</c:v>
                </c:pt>
                <c:pt idx="515">
                  <c:v>-1.4300158034918908E-3</c:v>
                </c:pt>
                <c:pt idx="516">
                  <c:v>-1.424552083295616E-3</c:v>
                </c:pt>
                <c:pt idx="517">
                  <c:v>-1.4135822144822896E-3</c:v>
                </c:pt>
                <c:pt idx="518">
                  <c:v>-1.3748760212983768E-3</c:v>
                </c:pt>
                <c:pt idx="519">
                  <c:v>-1.335645197428903E-3</c:v>
                </c:pt>
                <c:pt idx="520">
                  <c:v>-1.2959041388649339E-3</c:v>
                </c:pt>
                <c:pt idx="521">
                  <c:v>-1.2556672415708903E-3</c:v>
                </c:pt>
                <c:pt idx="522">
                  <c:v>-1.2149489014978698E-3</c:v>
                </c:pt>
                <c:pt idx="523">
                  <c:v>-1.1737635146902292E-3</c:v>
                </c:pt>
                <c:pt idx="524">
                  <c:v>-1.1141519923052456E-3</c:v>
                </c:pt>
                <c:pt idx="525">
                  <c:v>-1.0779549890305162E-3</c:v>
                </c:pt>
                <c:pt idx="526">
                  <c:v>-1.0353360317871818E-3</c:v>
                </c:pt>
                <c:pt idx="527">
                  <c:v>-9.9231173302349873E-4</c:v>
                </c:pt>
                <c:pt idx="528">
                  <c:v>-9.4577862066014262E-4</c:v>
                </c:pt>
                <c:pt idx="529">
                  <c:v>-8.9881882692655068E-4</c:v>
                </c:pt>
                <c:pt idx="530">
                  <c:v>-8.5461432135058857E-4</c:v>
                </c:pt>
                <c:pt idx="531">
                  <c:v>-8.1006411682515989E-4</c:v>
                </c:pt>
                <c:pt idx="532">
                  <c:v>-7.6518260959446138E-4</c:v>
                </c:pt>
                <c:pt idx="533">
                  <c:v>-7.1998419638230615E-4</c:v>
                </c:pt>
                <c:pt idx="534">
                  <c:v>-6.7448327347285897E-4</c:v>
                </c:pt>
                <c:pt idx="535">
                  <c:v>-6.2869423739009278E-4</c:v>
                </c:pt>
                <c:pt idx="536">
                  <c:v>-5.8263148477788462E-4</c:v>
                </c:pt>
                <c:pt idx="537">
                  <c:v>-5.3630941208027139E-4</c:v>
                </c:pt>
                <c:pt idx="538">
                  <c:v>-4.8974241570132193E-4</c:v>
                </c:pt>
                <c:pt idx="539">
                  <c:v>-4.4294489224494527E-4</c:v>
                </c:pt>
                <c:pt idx="540">
                  <c:v>-3.9593123831505039E-4</c:v>
                </c:pt>
                <c:pt idx="541">
                  <c:v>-3.4871585031570618E-4</c:v>
                </c:pt>
                <c:pt idx="542">
                  <c:v>-3.0131312493075768E-4</c:v>
                </c:pt>
                <c:pt idx="543">
                  <c:v>-2.5373745864420982E-4</c:v>
                </c:pt>
                <c:pt idx="544">
                  <c:v>-2.0600324809993964E-4</c:v>
                </c:pt>
                <c:pt idx="545">
                  <c:v>-1.5812488962207993E-4</c:v>
                </c:pt>
                <c:pt idx="546">
                  <c:v>-1.1011677989447577E-4</c:v>
                </c:pt>
                <c:pt idx="547">
                  <c:v>-6.1993315720876296E-5</c:v>
                </c:pt>
                <c:pt idx="548">
                  <c:v>-1.3768893505350377E-5</c:v>
                </c:pt>
                <c:pt idx="549">
                  <c:v>3.4542090228129041E-5</c:v>
                </c:pt>
                <c:pt idx="550">
                  <c:v>8.2925238755748865E-5</c:v>
                </c:pt>
                <c:pt idx="551">
                  <c:v>1.3136615555353615E-4</c:v>
                </c:pt>
                <c:pt idx="552">
                  <c:v>1.7985044397761385E-4</c:v>
                </c:pt>
                <c:pt idx="553">
                  <c:v>2.2836370722423283E-4</c:v>
                </c:pt>
                <c:pt idx="554">
                  <c:v>2.7689154888932421E-4</c:v>
                </c:pt>
                <c:pt idx="555">
                  <c:v>3.2541957232901098E-4</c:v>
                </c:pt>
                <c:pt idx="556">
                  <c:v>3.7393338065960791E-4</c:v>
                </c:pt>
                <c:pt idx="557">
                  <c:v>4.2241857739711008E-4</c:v>
                </c:pt>
                <c:pt idx="558">
                  <c:v>4.7086076589764048E-4</c:v>
                </c:pt>
                <c:pt idx="559">
                  <c:v>5.1924554943738599E-4</c:v>
                </c:pt>
                <c:pt idx="560">
                  <c:v>5.6755853137246959E-4</c:v>
                </c:pt>
                <c:pt idx="561">
                  <c:v>6.1578531497907818E-4</c:v>
                </c:pt>
                <c:pt idx="562">
                  <c:v>6.7764135167180939E-4</c:v>
                </c:pt>
                <c:pt idx="563">
                  <c:v>7.256170494063241E-4</c:v>
                </c:pt>
                <c:pt idx="564">
                  <c:v>7.6663336511018088E-4</c:v>
                </c:pt>
                <c:pt idx="565">
                  <c:v>8.1434967233562361E-4</c:v>
                </c:pt>
                <c:pt idx="566">
                  <c:v>8.6190574093869543E-4</c:v>
                </c:pt>
                <c:pt idx="567">
                  <c:v>9.0928717435545536E-4</c:v>
                </c:pt>
                <c:pt idx="568">
                  <c:v>9.565062847372019E-4</c:v>
                </c:pt>
                <c:pt idx="569">
                  <c:v>1.0038527112765649E-3</c:v>
                </c:pt>
                <c:pt idx="570">
                  <c:v>1.0514075768419673E-3</c:v>
                </c:pt>
                <c:pt idx="571">
                  <c:v>1.0991669917448377E-3</c:v>
                </c:pt>
                <c:pt idx="572">
                  <c:v>1.1471270654173082E-3</c:v>
                </c:pt>
                <c:pt idx="573">
                  <c:v>1.1952839081708078E-3</c:v>
                </c:pt>
                <c:pt idx="574">
                  <c:v>1.2436336296772765E-3</c:v>
                </c:pt>
                <c:pt idx="575">
                  <c:v>1.2921723400882712E-3</c:v>
                </c:pt>
                <c:pt idx="576">
                  <c:v>1.3408961491556681E-3</c:v>
                </c:pt>
                <c:pt idx="577">
                  <c:v>1.3898011668711518E-3</c:v>
                </c:pt>
                <c:pt idx="578">
                  <c:v>1.4388835029066627E-3</c:v>
                </c:pt>
                <c:pt idx="579">
                  <c:v>1.5093084770256837E-3</c:v>
                </c:pt>
                <c:pt idx="580">
                  <c:v>1.5446389412332451E-3</c:v>
                </c:pt>
                <c:pt idx="581">
                  <c:v>1.5871555218094358E-3</c:v>
                </c:pt>
                <c:pt idx="582">
                  <c:v>1.6369082314415806E-3</c:v>
                </c:pt>
                <c:pt idx="583">
                  <c:v>1.6868188088725589E-3</c:v>
                </c:pt>
                <c:pt idx="584">
                  <c:v>1.7368833642539272E-3</c:v>
                </c:pt>
                <c:pt idx="585">
                  <c:v>1.7870980075773701E-3</c:v>
                </c:pt>
                <c:pt idx="586">
                  <c:v>1.8374588487546362E-3</c:v>
                </c:pt>
                <c:pt idx="587">
                  <c:v>1.8879619974576656E-3</c:v>
                </c:pt>
                <c:pt idx="588">
                  <c:v>1.9386035639179511E-3</c:v>
                </c:pt>
                <c:pt idx="589">
                  <c:v>1.9893796576475609E-3</c:v>
                </c:pt>
                <c:pt idx="590">
                  <c:v>2.0402863887980516E-3</c:v>
                </c:pt>
                <c:pt idx="591">
                  <c:v>2.0913198672811717E-3</c:v>
                </c:pt>
                <c:pt idx="592">
                  <c:v>2.1424762026889255E-3</c:v>
                </c:pt>
                <c:pt idx="593">
                  <c:v>2.1937515052528056E-3</c:v>
                </c:pt>
                <c:pt idx="594">
                  <c:v>2.2451418846447524E-3</c:v>
                </c:pt>
                <c:pt idx="595">
                  <c:v>2.2966434508564504E-3</c:v>
                </c:pt>
                <c:pt idx="596">
                  <c:v>2.3482523136397759E-3</c:v>
                </c:pt>
                <c:pt idx="597">
                  <c:v>2.3999645831462857E-3</c:v>
                </c:pt>
                <c:pt idx="598">
                  <c:v>2.4517763688081118E-3</c:v>
                </c:pt>
                <c:pt idx="599">
                  <c:v>2.5036837807768109E-3</c:v>
                </c:pt>
                <c:pt idx="600">
                  <c:v>2.5556829290440675E-3</c:v>
                </c:pt>
                <c:pt idx="601">
                  <c:v>2.6077699232818219E-3</c:v>
                </c:pt>
                <c:pt idx="602">
                  <c:v>2.6599408733218866E-3</c:v>
                </c:pt>
                <c:pt idx="603">
                  <c:v>2.7121918890760099E-3</c:v>
                </c:pt>
                <c:pt idx="604">
                  <c:v>2.7645190804559405E-3</c:v>
                </c:pt>
                <c:pt idx="605">
                  <c:v>2.8169185572135547E-3</c:v>
                </c:pt>
                <c:pt idx="606">
                  <c:v>2.8693864293405369E-3</c:v>
                </c:pt>
                <c:pt idx="607">
                  <c:v>2.9219188068285717E-3</c:v>
                </c:pt>
                <c:pt idx="608">
                  <c:v>2.9745117991097914E-3</c:v>
                </c:pt>
                <c:pt idx="609">
                  <c:v>3.0271615163357524E-3</c:v>
                </c:pt>
                <c:pt idx="610">
                  <c:v>3.0798640681783951E-3</c:v>
                </c:pt>
                <c:pt idx="611">
                  <c:v>3.132615564629404E-3</c:v>
                </c:pt>
                <c:pt idx="612">
                  <c:v>3.1854121155205917E-3</c:v>
                </c:pt>
                <c:pt idx="613">
                  <c:v>3.2382498306837704E-3</c:v>
                </c:pt>
                <c:pt idx="614">
                  <c:v>3.3138266951571183E-3</c:v>
                </c:pt>
                <c:pt idx="615">
                  <c:v>3.3667491403832628E-3</c:v>
                </c:pt>
                <c:pt idx="616">
                  <c:v>3.4045357929635145E-3</c:v>
                </c:pt>
                <c:pt idx="617">
                  <c:v>3.4575026035810197E-3</c:v>
                </c:pt>
                <c:pt idx="618">
                  <c:v>3.5104905717542323E-3</c:v>
                </c:pt>
                <c:pt idx="619">
                  <c:v>3.5634958075547729E-3</c:v>
                </c:pt>
                <c:pt idx="620">
                  <c:v>3.6165355118633613E-3</c:v>
                </c:pt>
                <c:pt idx="621">
                  <c:v>3.6697323985990238E-3</c:v>
                </c:pt>
                <c:pt idx="622">
                  <c:v>3.7231067321918943E-3</c:v>
                </c:pt>
                <c:pt idx="623">
                  <c:v>3.7766578218345614E-3</c:v>
                </c:pt>
                <c:pt idx="624">
                  <c:v>3.8303849767196141E-3</c:v>
                </c:pt>
                <c:pt idx="625">
                  <c:v>3.884287506199513E-3</c:v>
                </c:pt>
                <c:pt idx="626">
                  <c:v>3.938364719466847E-3</c:v>
                </c:pt>
                <c:pt idx="627">
                  <c:v>3.9926159256342686E-3</c:v>
                </c:pt>
                <c:pt idx="628">
                  <c:v>4.0470404341341748E-3</c:v>
                </c:pt>
                <c:pt idx="629">
                  <c:v>4.1173660214397501E-3</c:v>
                </c:pt>
                <c:pt idx="630">
                  <c:v>4.1877801121259495E-3</c:v>
                </c:pt>
                <c:pt idx="631">
                  <c:v>4.2428179180387104E-3</c:v>
                </c:pt>
                <c:pt idx="632">
                  <c:v>4.3059265675449154E-3</c:v>
                </c:pt>
                <c:pt idx="633">
                  <c:v>4.3534032724323879E-3</c:v>
                </c:pt>
                <c:pt idx="634">
                  <c:v>4.4089494392185458E-3</c:v>
                </c:pt>
                <c:pt idx="635">
                  <c:v>4.46466367788112E-3</c:v>
                </c:pt>
                <c:pt idx="636">
                  <c:v>4.5205452980923155E-3</c:v>
                </c:pt>
                <c:pt idx="637">
                  <c:v>4.576593608724977E-3</c:v>
                </c:pt>
                <c:pt idx="638">
                  <c:v>4.6328079190516291E-3</c:v>
                </c:pt>
                <c:pt idx="639">
                  <c:v>4.6891875384247328E-3</c:v>
                </c:pt>
                <c:pt idx="640">
                  <c:v>4.7457317758770046E-3</c:v>
                </c:pt>
                <c:pt idx="641">
                  <c:v>4.8024399408408414E-3</c:v>
                </c:pt>
                <c:pt idx="642">
                  <c:v>4.8593113422690237E-3</c:v>
                </c:pt>
                <c:pt idx="643">
                  <c:v>4.9163452897538207E-3</c:v>
                </c:pt>
                <c:pt idx="644">
                  <c:v>4.9735410921680767E-3</c:v>
                </c:pt>
                <c:pt idx="645">
                  <c:v>5.0308980588642527E-3</c:v>
                </c:pt>
                <c:pt idx="646">
                  <c:v>5.0884154991148733E-3</c:v>
                </c:pt>
                <c:pt idx="647">
                  <c:v>5.1460927221125274E-3</c:v>
                </c:pt>
                <c:pt idx="648">
                  <c:v>5.2039290370498037E-3</c:v>
                </c:pt>
                <c:pt idx="649">
                  <c:v>5.2619237531992269E-3</c:v>
                </c:pt>
                <c:pt idx="650">
                  <c:v>5.3200761796734497E-3</c:v>
                </c:pt>
                <c:pt idx="651">
                  <c:v>5.378385625824933E-3</c:v>
                </c:pt>
                <c:pt idx="652">
                  <c:v>5.4368514008462654E-3</c:v>
                </c:pt>
                <c:pt idx="653">
                  <c:v>5.4954728139300357E-3</c:v>
                </c:pt>
                <c:pt idx="654">
                  <c:v>5.5542491741888966E-3</c:v>
                </c:pt>
                <c:pt idx="655">
                  <c:v>5.613179791055245E-3</c:v>
                </c:pt>
                <c:pt idx="656">
                  <c:v>5.6722639736417335E-3</c:v>
                </c:pt>
                <c:pt idx="657">
                  <c:v>5.7315010311409509E-3</c:v>
                </c:pt>
                <c:pt idx="658">
                  <c:v>5.7908902727454858E-3</c:v>
                </c:pt>
                <c:pt idx="659">
                  <c:v>5.8504310078077992E-3</c:v>
                </c:pt>
                <c:pt idx="660">
                  <c:v>5.9101225454405437E-3</c:v>
                </c:pt>
                <c:pt idx="661">
                  <c:v>5.9699641949961801E-3</c:v>
                </c:pt>
                <c:pt idx="662">
                  <c:v>6.0299552654274891E-3</c:v>
                </c:pt>
                <c:pt idx="663">
                  <c:v>6.0900950662468034E-3</c:v>
                </c:pt>
                <c:pt idx="664">
                  <c:v>6.1503829064868398E-3</c:v>
                </c:pt>
                <c:pt idx="665">
                  <c:v>6.210818095340187E-3</c:v>
                </c:pt>
                <c:pt idx="666">
                  <c:v>6.2800664234519132E-3</c:v>
                </c:pt>
                <c:pt idx="667">
                  <c:v>6.3408150335142466E-3</c:v>
                </c:pt>
                <c:pt idx="668">
                  <c:v>6.3930008463852772E-3</c:v>
                </c:pt>
                <c:pt idx="669">
                  <c:v>6.4540185222572433E-3</c:v>
                </c:pt>
                <c:pt idx="670">
                  <c:v>6.5151800927853998E-3</c:v>
                </c:pt>
                <c:pt idx="671">
                  <c:v>6.5764848674021437E-3</c:v>
                </c:pt>
                <c:pt idx="672">
                  <c:v>6.6378368439412583E-3</c:v>
                </c:pt>
                <c:pt idx="673">
                  <c:v>6.6991086681955636E-3</c:v>
                </c:pt>
                <c:pt idx="674">
                  <c:v>6.7602955372070284E-3</c:v>
                </c:pt>
                <c:pt idx="675">
                  <c:v>6.821393394780273E-3</c:v>
                </c:pt>
                <c:pt idx="676">
                  <c:v>6.8823981844801096E-3</c:v>
                </c:pt>
                <c:pt idx="677">
                  <c:v>6.9433058498713507E-3</c:v>
                </c:pt>
                <c:pt idx="678">
                  <c:v>7.0041123347586165E-3</c:v>
                </c:pt>
                <c:pt idx="679">
                  <c:v>7.0648135826267833E-3</c:v>
                </c:pt>
                <c:pt idx="680">
                  <c:v>7.1426968821963754E-3</c:v>
                </c:pt>
                <c:pt idx="681">
                  <c:v>7.1858841418848129E-3</c:v>
                </c:pt>
                <c:pt idx="682">
                  <c:v>7.2462453404842364E-3</c:v>
                </c:pt>
                <c:pt idx="683">
                  <c:v>7.3064850766435541E-3</c:v>
                </c:pt>
                <c:pt idx="684">
                  <c:v>7.3665992939275782E-3</c:v>
                </c:pt>
                <c:pt idx="685">
                  <c:v>7.426583935901121E-3</c:v>
                </c:pt>
                <c:pt idx="686">
                  <c:v>7.4864349462888669E-3</c:v>
                </c:pt>
                <c:pt idx="687">
                  <c:v>7.546148268575692E-3</c:v>
                </c:pt>
                <c:pt idx="688">
                  <c:v>7.6057198464862807E-3</c:v>
                </c:pt>
                <c:pt idx="689">
                  <c:v>7.6651456235055093E-3</c:v>
                </c:pt>
                <c:pt idx="690">
                  <c:v>7.724421543278126E-3</c:v>
                </c:pt>
                <c:pt idx="691">
                  <c:v>7.7835435494488792E-3</c:v>
                </c:pt>
                <c:pt idx="692">
                  <c:v>7.842507585582581E-3</c:v>
                </c:pt>
                <c:pt idx="693">
                  <c:v>7.9013095951641077E-3</c:v>
                </c:pt>
                <c:pt idx="694">
                  <c:v>7.9599455219980797E-3</c:v>
                </c:pt>
                <c:pt idx="695">
                  <c:v>8.0184113094894371E-3</c:v>
                </c:pt>
                <c:pt idx="696">
                  <c:v>8.0767029013628644E-3</c:v>
                </c:pt>
                <c:pt idx="697">
                  <c:v>8.1348162411831737E-3</c:v>
                </c:pt>
                <c:pt idx="698">
                  <c:v>8.1927472723553052E-3</c:v>
                </c:pt>
                <c:pt idx="699">
                  <c:v>8.2504919386039433E-3</c:v>
                </c:pt>
                <c:pt idx="700">
                  <c:v>8.3080461834939001E-3</c:v>
                </c:pt>
                <c:pt idx="701">
                  <c:v>8.3654059506699241E-3</c:v>
                </c:pt>
                <c:pt idx="702">
                  <c:v>8.4225671835369553E-3</c:v>
                </c:pt>
                <c:pt idx="703">
                  <c:v>8.4795258258196782E-3</c:v>
                </c:pt>
                <c:pt idx="704">
                  <c:v>8.5362778209230328E-3</c:v>
                </c:pt>
                <c:pt idx="705">
                  <c:v>8.5928191126516396E-3</c:v>
                </c:pt>
                <c:pt idx="706">
                  <c:v>8.6491456443305026E-3</c:v>
                </c:pt>
                <c:pt idx="707">
                  <c:v>8.7052533596043702E-3</c:v>
                </c:pt>
                <c:pt idx="708">
                  <c:v>8.7611382021179907E-3</c:v>
                </c:pt>
                <c:pt idx="709">
                  <c:v>8.8167961152763041E-3</c:v>
                </c:pt>
                <c:pt idx="710">
                  <c:v>8.872223042803995E-3</c:v>
                </c:pt>
                <c:pt idx="711">
                  <c:v>8.9274149281060033E-3</c:v>
                </c:pt>
                <c:pt idx="712">
                  <c:v>8.9823677147471415E-3</c:v>
                </c:pt>
                <c:pt idx="713">
                  <c:v>9.0370773463721576E-3</c:v>
                </c:pt>
                <c:pt idx="714">
                  <c:v>9.0915397665458642E-3</c:v>
                </c:pt>
                <c:pt idx="715">
                  <c:v>9.1457509185932651E-3</c:v>
                </c:pt>
                <c:pt idx="716">
                  <c:v>9.1997067462390447E-3</c:v>
                </c:pt>
                <c:pt idx="717">
                  <c:v>9.2534031930480154E-3</c:v>
                </c:pt>
                <c:pt idx="718">
                  <c:v>9.3068362025050533E-3</c:v>
                </c:pt>
                <c:pt idx="719">
                  <c:v>9.3600017180950346E-3</c:v>
                </c:pt>
                <c:pt idx="720">
                  <c:v>9.4128956833827715E-3</c:v>
                </c:pt>
                <c:pt idx="721">
                  <c:v>9.4655140420130124E-3</c:v>
                </c:pt>
                <c:pt idx="722">
                  <c:v>9.5178527373107613E-3</c:v>
                </c:pt>
                <c:pt idx="723">
                  <c:v>9.5699077130007026E-3</c:v>
                </c:pt>
                <c:pt idx="724">
                  <c:v>9.6217508957074926E-3</c:v>
                </c:pt>
                <c:pt idx="725">
                  <c:v>9.6735435436379191E-3</c:v>
                </c:pt>
                <c:pt idx="726">
                  <c:v>9.7252905448819149E-3</c:v>
                </c:pt>
                <c:pt idx="727">
                  <c:v>9.7769909684242151E-3</c:v>
                </c:pt>
                <c:pt idx="728">
                  <c:v>9.8286438831696188E-3</c:v>
                </c:pt>
                <c:pt idx="729">
                  <c:v>9.8802483581028611E-3</c:v>
                </c:pt>
                <c:pt idx="730">
                  <c:v>9.9318034618089968E-3</c:v>
                </c:pt>
                <c:pt idx="731">
                  <c:v>9.9833082633526971E-3</c:v>
                </c:pt>
                <c:pt idx="732">
                  <c:v>1.0034761831638761E-2</c:v>
                </c:pt>
                <c:pt idx="733">
                  <c:v>1.008616323533218E-2</c:v>
                </c:pt>
                <c:pt idx="734">
                  <c:v>1.0152172606181509E-2</c:v>
                </c:pt>
                <c:pt idx="735">
                  <c:v>1.0188805824959957E-2</c:v>
                </c:pt>
                <c:pt idx="736">
                  <c:v>1.0240045148544041E-2</c:v>
                </c:pt>
                <c:pt idx="737">
                  <c:v>1.0291228582994805E-2</c:v>
                </c:pt>
                <c:pt idx="738">
                  <c:v>1.0342355197456854E-2</c:v>
                </c:pt>
                <c:pt idx="739">
                  <c:v>1.0393424060675116E-2</c:v>
                </c:pt>
                <c:pt idx="740">
                  <c:v>1.0444434241394518E-2</c:v>
                </c:pt>
                <c:pt idx="741">
                  <c:v>1.0495384808519859E-2</c:v>
                </c:pt>
                <c:pt idx="742">
                  <c:v>1.0546274831035873E-2</c:v>
                </c:pt>
                <c:pt idx="743">
                  <c:v>1.0597103377767425E-2</c:v>
                </c:pt>
                <c:pt idx="744">
                  <c:v>1.0647869517539377E-2</c:v>
                </c:pt>
                <c:pt idx="745">
                  <c:v>1.0698572319176591E-2</c:v>
                </c:pt>
                <c:pt idx="746">
                  <c:v>1.0749210851663804E-2</c:v>
                </c:pt>
                <c:pt idx="747">
                  <c:v>1.0799784183666006E-2</c:v>
                </c:pt>
                <c:pt idx="748">
                  <c:v>1.0850291384167932E-2</c:v>
                </c:pt>
                <c:pt idx="749">
                  <c:v>1.0900731522074381E-2</c:v>
                </c:pt>
                <c:pt idx="750">
                  <c:v>1.095110366613028E-2</c:v>
                </c:pt>
                <c:pt idx="751">
                  <c:v>1.1001406885320364E-2</c:v>
                </c:pt>
                <c:pt idx="752">
                  <c:v>1.105164024838956E-2</c:v>
                </c:pt>
                <c:pt idx="753">
                  <c:v>1.1101802824322604E-2</c:v>
                </c:pt>
                <c:pt idx="754">
                  <c:v>1.1151893681784486E-2</c:v>
                </c:pt>
                <c:pt idx="755">
                  <c:v>1.1201911889839877E-2</c:v>
                </c:pt>
                <c:pt idx="756">
                  <c:v>1.1251856517153769E-2</c:v>
                </c:pt>
                <c:pt idx="757">
                  <c:v>1.1301726632710896E-2</c:v>
                </c:pt>
                <c:pt idx="758">
                  <c:v>1.1351521305336121E-2</c:v>
                </c:pt>
                <c:pt idx="759">
                  <c:v>1.1401239603934243E-2</c:v>
                </c:pt>
                <c:pt idx="760">
                  <c:v>1.145088059725019E-2</c:v>
                </c:pt>
                <c:pt idx="761">
                  <c:v>1.1500443354188761E-2</c:v>
                </c:pt>
                <c:pt idx="762">
                  <c:v>1.1549926943654754E-2</c:v>
                </c:pt>
                <c:pt idx="763">
                  <c:v>1.1599330434393096E-2</c:v>
                </c:pt>
                <c:pt idx="764">
                  <c:v>1.1648652895388523E-2</c:v>
                </c:pt>
                <c:pt idx="765">
                  <c:v>1.1697893395385961E-2</c:v>
                </c:pt>
                <c:pt idx="766">
                  <c:v>1.174705100329021E-2</c:v>
                </c:pt>
                <c:pt idx="767">
                  <c:v>1.1796124787926132E-2</c:v>
                </c:pt>
                <c:pt idx="768">
                  <c:v>1.1845113818278463E-2</c:v>
                </c:pt>
                <c:pt idx="769">
                  <c:v>1.1894017162852322E-2</c:v>
                </c:pt>
                <c:pt idx="770">
                  <c:v>1.1949800584094561E-2</c:v>
                </c:pt>
                <c:pt idx="771">
                  <c:v>1.1991563071003242E-2</c:v>
                </c:pt>
                <c:pt idx="772">
                  <c:v>1.2040203772070157E-2</c:v>
                </c:pt>
                <c:pt idx="773">
                  <c:v>1.2088755063057732E-2</c:v>
                </c:pt>
                <c:pt idx="774">
                  <c:v>1.213721601279083E-2</c:v>
                </c:pt>
                <c:pt idx="775">
                  <c:v>1.2185585689934442E-2</c:v>
                </c:pt>
                <c:pt idx="776">
                  <c:v>1.2233843345645923E-2</c:v>
                </c:pt>
                <c:pt idx="777">
                  <c:v>1.2281918055379037E-2</c:v>
                </c:pt>
                <c:pt idx="778">
                  <c:v>1.2329801694672682E-2</c:v>
                </c:pt>
                <c:pt idx="779">
                  <c:v>1.2377492288706549E-2</c:v>
                </c:pt>
                <c:pt idx="780">
                  <c:v>1.2424987862900139E-2</c:v>
                </c:pt>
                <c:pt idx="781">
                  <c:v>1.2472286442513081E-2</c:v>
                </c:pt>
                <c:pt idx="782">
                  <c:v>1.2519386053044812E-2</c:v>
                </c:pt>
                <c:pt idx="783">
                  <c:v>1.2566284719754961E-2</c:v>
                </c:pt>
                <c:pt idx="784">
                  <c:v>1.2612980467983093E-2</c:v>
                </c:pt>
                <c:pt idx="785">
                  <c:v>1.2672716514812166E-2</c:v>
                </c:pt>
                <c:pt idx="786">
                  <c:v>1.2705755310351563E-2</c:v>
                </c:pt>
                <c:pt idx="787">
                  <c:v>1.2751830455250968E-2</c:v>
                </c:pt>
                <c:pt idx="788">
                  <c:v>1.2804229505150033E-2</c:v>
                </c:pt>
                <c:pt idx="789">
                  <c:v>1.2843346318938131E-2</c:v>
                </c:pt>
                <c:pt idx="790">
                  <c:v>1.2888783088484956E-2</c:v>
                </c:pt>
                <c:pt idx="791">
                  <c:v>1.2934003116926718E-2</c:v>
                </c:pt>
                <c:pt idx="792">
                  <c:v>1.2979004429602981E-2</c:v>
                </c:pt>
                <c:pt idx="793">
                  <c:v>1.3023785051933245E-2</c:v>
                </c:pt>
                <c:pt idx="794">
                  <c:v>1.3068343009177141E-2</c:v>
                </c:pt>
                <c:pt idx="795">
                  <c:v>1.3112676326674233E-2</c:v>
                </c:pt>
                <c:pt idx="796">
                  <c:v>1.3156783029604213E-2</c:v>
                </c:pt>
                <c:pt idx="797">
                  <c:v>1.3200661143626391E-2</c:v>
                </c:pt>
                <c:pt idx="798">
                  <c:v>1.3244308693920459E-2</c:v>
                </c:pt>
                <c:pt idx="799">
                  <c:v>1.3287723705746046E-2</c:v>
                </c:pt>
                <c:pt idx="800">
                  <c:v>1.3330904204442717E-2</c:v>
                </c:pt>
                <c:pt idx="801">
                  <c:v>1.3373848215509909E-2</c:v>
                </c:pt>
                <c:pt idx="802">
                  <c:v>1.3416553764127315E-2</c:v>
                </c:pt>
                <c:pt idx="803">
                  <c:v>1.3459018875634499E-2</c:v>
                </c:pt>
                <c:pt idx="804">
                  <c:v>1.3501241575450962E-2</c:v>
                </c:pt>
                <c:pt idx="805">
                  <c:v>1.3543219888836333E-2</c:v>
                </c:pt>
                <c:pt idx="806">
                  <c:v>1.3584951841130177E-2</c:v>
                </c:pt>
                <c:pt idx="807">
                  <c:v>1.3626435457751995E-2</c:v>
                </c:pt>
                <c:pt idx="808">
                  <c:v>1.366766876388148E-2</c:v>
                </c:pt>
                <c:pt idx="809">
                  <c:v>1.3708649784938132E-2</c:v>
                </c:pt>
                <c:pt idx="810">
                  <c:v>1.374937654618158E-2</c:v>
                </c:pt>
                <c:pt idx="811">
                  <c:v>1.3789847073031325E-2</c:v>
                </c:pt>
                <c:pt idx="812">
                  <c:v>1.3830059390746996E-2</c:v>
                </c:pt>
                <c:pt idx="813">
                  <c:v>1.3870011524748094E-2</c:v>
                </c:pt>
                <c:pt idx="814">
                  <c:v>1.3909701500214311E-2</c:v>
                </c:pt>
                <c:pt idx="815">
                  <c:v>1.3949127342645085E-2</c:v>
                </c:pt>
                <c:pt idx="816">
                  <c:v>1.3988287077220107E-2</c:v>
                </c:pt>
                <c:pt idx="817">
                  <c:v>1.4027178729438816E-2</c:v>
                </c:pt>
                <c:pt idx="818">
                  <c:v>1.4065800324400968E-2</c:v>
                </c:pt>
                <c:pt idx="819">
                  <c:v>1.4104149887605999E-2</c:v>
                </c:pt>
                <c:pt idx="820">
                  <c:v>1.4142225444313539E-2</c:v>
                </c:pt>
                <c:pt idx="821">
                  <c:v>1.4180025019863152E-2</c:v>
                </c:pt>
                <c:pt idx="822">
                  <c:v>1.4228215772771335E-2</c:v>
                </c:pt>
                <c:pt idx="823">
                  <c:v>1.4265377119171418E-2</c:v>
                </c:pt>
                <c:pt idx="824">
                  <c:v>1.4297004954082482E-2</c:v>
                </c:pt>
                <c:pt idx="825">
                  <c:v>1.4333640142725201E-2</c:v>
                </c:pt>
                <c:pt idx="826">
                  <c:v>1.4369989194733535E-2</c:v>
                </c:pt>
                <c:pt idx="827">
                  <c:v>1.4406050135526982E-2</c:v>
                </c:pt>
                <c:pt idx="828">
                  <c:v>1.444184545143834E-2</c:v>
                </c:pt>
                <c:pt idx="829">
                  <c:v>1.4477459488277944E-2</c:v>
                </c:pt>
                <c:pt idx="830">
                  <c:v>1.4512898993368495E-2</c:v>
                </c:pt>
                <c:pt idx="831">
                  <c:v>1.4548163119227908E-2</c:v>
                </c:pt>
                <c:pt idx="832">
                  <c:v>1.4583251018853716E-2</c:v>
                </c:pt>
                <c:pt idx="833">
                  <c:v>1.4618161844763833E-2</c:v>
                </c:pt>
                <c:pt idx="834">
                  <c:v>1.4652894749795919E-2</c:v>
                </c:pt>
                <c:pt idx="835">
                  <c:v>1.4687448886707699E-2</c:v>
                </c:pt>
                <c:pt idx="836">
                  <c:v>1.4731611591081162E-2</c:v>
                </c:pt>
                <c:pt idx="837">
                  <c:v>1.4756017467361104E-2</c:v>
                </c:pt>
                <c:pt idx="838">
                  <c:v>1.4790030216458305E-2</c:v>
                </c:pt>
                <c:pt idx="839">
                  <c:v>1.4823860808386158E-2</c:v>
                </c:pt>
                <c:pt idx="840">
                  <c:v>1.4860210990810252E-2</c:v>
                </c:pt>
                <c:pt idx="841">
                  <c:v>1.4895737608018322E-2</c:v>
                </c:pt>
                <c:pt idx="842">
                  <c:v>1.4928990190465896E-2</c:v>
                </c:pt>
                <c:pt idx="843">
                  <c:v>1.4962057105751825E-2</c:v>
                </c:pt>
                <c:pt idx="844">
                  <c:v>1.4994937506553896E-2</c:v>
                </c:pt>
                <c:pt idx="845">
                  <c:v>1.5027630545789705E-2</c:v>
                </c:pt>
                <c:pt idx="846">
                  <c:v>1.5060135376057104E-2</c:v>
                </c:pt>
                <c:pt idx="847">
                  <c:v>1.5092451150193753E-2</c:v>
                </c:pt>
                <c:pt idx="848">
                  <c:v>1.5124577020877439E-2</c:v>
                </c:pt>
                <c:pt idx="849">
                  <c:v>1.5156512140945821E-2</c:v>
                </c:pt>
                <c:pt idx="850">
                  <c:v>1.5188255663156625E-2</c:v>
                </c:pt>
                <c:pt idx="851">
                  <c:v>1.5219806740187636E-2</c:v>
                </c:pt>
                <c:pt idx="852">
                  <c:v>1.5251164524796579E-2</c:v>
                </c:pt>
                <c:pt idx="853">
                  <c:v>1.5282328169741177E-2</c:v>
                </c:pt>
                <c:pt idx="854">
                  <c:v>1.5313296827779155E-2</c:v>
                </c:pt>
                <c:pt idx="855">
                  <c:v>1.5344069651668235E-2</c:v>
                </c:pt>
                <c:pt idx="856">
                  <c:v>1.5374645794166142E-2</c:v>
                </c:pt>
                <c:pt idx="857">
                  <c:v>1.5405024407950663E-2</c:v>
                </c:pt>
                <c:pt idx="858">
                  <c:v>1.5435204645939393E-2</c:v>
                </c:pt>
                <c:pt idx="859">
                  <c:v>1.5465185660650249E-2</c:v>
                </c:pt>
                <c:pt idx="860">
                  <c:v>1.5494966605000826E-2</c:v>
                </c:pt>
                <c:pt idx="861">
                  <c:v>1.5524546631668912E-2</c:v>
                </c:pt>
                <c:pt idx="862">
                  <c:v>1.555392489341223E-2</c:v>
                </c:pt>
                <c:pt idx="863">
                  <c:v>1.558310054306844E-2</c:v>
                </c:pt>
                <c:pt idx="864">
                  <c:v>1.561207273331533E-2</c:v>
                </c:pt>
                <c:pt idx="865">
                  <c:v>1.5640840616830687E-2</c:v>
                </c:pt>
                <c:pt idx="866">
                  <c:v>1.5669403346452171E-2</c:v>
                </c:pt>
                <c:pt idx="867">
                  <c:v>1.5697760074937506E-2</c:v>
                </c:pt>
                <c:pt idx="868">
                  <c:v>1.5725909955044415E-2</c:v>
                </c:pt>
                <c:pt idx="869">
                  <c:v>1.5753852139450686E-2</c:v>
                </c:pt>
                <c:pt idx="870">
                  <c:v>1.5781585780993979E-2</c:v>
                </c:pt>
                <c:pt idx="871">
                  <c:v>1.5809110032352081E-2</c:v>
                </c:pt>
                <c:pt idx="872">
                  <c:v>1.5836424046362652E-2</c:v>
                </c:pt>
                <c:pt idx="873">
                  <c:v>1.5863526975623543E-2</c:v>
                </c:pt>
                <c:pt idx="874">
                  <c:v>1.5902578575257564E-2</c:v>
                </c:pt>
                <c:pt idx="875">
                  <c:v>1.5929167688115697E-2</c:v>
                </c:pt>
                <c:pt idx="876">
                  <c:v>1.5947323950822323E-2</c:v>
                </c:pt>
                <c:pt idx="877">
                  <c:v>1.5973543360745524E-2</c:v>
                </c:pt>
                <c:pt idx="878">
                  <c:v>1.5999547328844343E-2</c:v>
                </c:pt>
                <c:pt idx="879">
                  <c:v>1.6025335007636698E-2</c:v>
                </c:pt>
                <c:pt idx="880">
                  <c:v>1.6050918754757504E-2</c:v>
                </c:pt>
                <c:pt idx="881">
                  <c:v>1.6076376569973405E-2</c:v>
                </c:pt>
                <c:pt idx="882">
                  <c:v>1.6101721664796287E-2</c:v>
                </c:pt>
                <c:pt idx="883">
                  <c:v>1.6126954083910405E-2</c:v>
                </c:pt>
                <c:pt idx="884">
                  <c:v>1.6152073872079953E-2</c:v>
                </c:pt>
                <c:pt idx="885">
                  <c:v>1.6177081074069122E-2</c:v>
                </c:pt>
                <c:pt idx="886">
                  <c:v>1.6201975734642104E-2</c:v>
                </c:pt>
                <c:pt idx="887">
                  <c:v>1.6226757898323285E-2</c:v>
                </c:pt>
                <c:pt idx="888">
                  <c:v>1.6251427610036728E-2</c:v>
                </c:pt>
                <c:pt idx="889">
                  <c:v>1.627598491446669E-2</c:v>
                </c:pt>
                <c:pt idx="890">
                  <c:v>1.6308868663070797E-2</c:v>
                </c:pt>
                <c:pt idx="891">
                  <c:v>1.6338616425644048E-2</c:v>
                </c:pt>
                <c:pt idx="892">
                  <c:v>1.6366214367895537E-2</c:v>
                </c:pt>
                <c:pt idx="893">
                  <c:v>1.6386816652573799E-2</c:v>
                </c:pt>
                <c:pt idx="894">
                  <c:v>1.6410748506512363E-2</c:v>
                </c:pt>
                <c:pt idx="895">
                  <c:v>1.6434568247092329E-2</c:v>
                </c:pt>
                <c:pt idx="896">
                  <c:v>1.6458275918997956E-2</c:v>
                </c:pt>
                <c:pt idx="897">
                  <c:v>1.6481871566993433E-2</c:v>
                </c:pt>
                <c:pt idx="898">
                  <c:v>1.6505355235842956E-2</c:v>
                </c:pt>
                <c:pt idx="899">
                  <c:v>1.6528726970230778E-2</c:v>
                </c:pt>
                <c:pt idx="900">
                  <c:v>1.6551986814841158E-2</c:v>
                </c:pt>
                <c:pt idx="901">
                  <c:v>1.6575134814438286E-2</c:v>
                </c:pt>
                <c:pt idx="902">
                  <c:v>1.6598171013786356E-2</c:v>
                </c:pt>
                <c:pt idx="903">
                  <c:v>1.6621095457569623E-2</c:v>
                </c:pt>
                <c:pt idx="904">
                  <c:v>1.6643908190552281E-2</c:v>
                </c:pt>
                <c:pt idx="905">
                  <c:v>1.6666609257498521E-2</c:v>
                </c:pt>
                <c:pt idx="906">
                  <c:v>1.66891987030926E-2</c:v>
                </c:pt>
                <c:pt idx="907">
                  <c:v>1.671167657209871E-2</c:v>
                </c:pt>
                <c:pt idx="908">
                  <c:v>1.6734042909041236E-2</c:v>
                </c:pt>
                <c:pt idx="909">
                  <c:v>1.6756297759004113E-2</c:v>
                </c:pt>
                <c:pt idx="910">
                  <c:v>1.6778441166351854E-2</c:v>
                </c:pt>
                <c:pt idx="911">
                  <c:v>1.6800473176168396E-2</c:v>
                </c:pt>
                <c:pt idx="912">
                  <c:v>1.6822393832978122E-2</c:v>
                </c:pt>
                <c:pt idx="913">
                  <c:v>1.6844203181465289E-2</c:v>
                </c:pt>
                <c:pt idx="914">
                  <c:v>1.6865901266553962E-2</c:v>
                </c:pt>
                <c:pt idx="915">
                  <c:v>1.6887488132768524E-2</c:v>
                </c:pt>
                <c:pt idx="916">
                  <c:v>1.6908963824953105E-2</c:v>
                </c:pt>
                <c:pt idx="917">
                  <c:v>1.693032838779196E-2</c:v>
                </c:pt>
                <c:pt idx="918">
                  <c:v>1.6951581866129217E-2</c:v>
                </c:pt>
                <c:pt idx="919">
                  <c:v>1.6972724304569198E-2</c:v>
                </c:pt>
                <c:pt idx="920">
                  <c:v>1.6993755747876094E-2</c:v>
                </c:pt>
                <c:pt idx="921">
                  <c:v>1.7014676240894033E-2</c:v>
                </c:pt>
                <c:pt idx="922">
                  <c:v>1.7035485828147401E-2</c:v>
                </c:pt>
                <c:pt idx="923">
                  <c:v>1.7056184554480325E-2</c:v>
                </c:pt>
                <c:pt idx="924">
                  <c:v>1.7076772464656997E-2</c:v>
                </c:pt>
                <c:pt idx="925">
                  <c:v>1.7097249603281739E-2</c:v>
                </c:pt>
                <c:pt idx="926">
                  <c:v>1.7125269932618536E-2</c:v>
                </c:pt>
                <c:pt idx="927">
                  <c:v>1.7140756388336342E-2</c:v>
                </c:pt>
                <c:pt idx="928">
                  <c:v>1.7158016837965917E-2</c:v>
                </c:pt>
                <c:pt idx="929">
                  <c:v>1.7178051338104794E-2</c:v>
                </c:pt>
                <c:pt idx="930">
                  <c:v>1.7197975290512701E-2</c:v>
                </c:pt>
                <c:pt idx="931">
                  <c:v>1.7217788682239998E-2</c:v>
                </c:pt>
                <c:pt idx="932">
                  <c:v>1.7237481988265912E-2</c:v>
                </c:pt>
                <c:pt idx="933">
                  <c:v>1.725704783984483E-2</c:v>
                </c:pt>
                <c:pt idx="934">
                  <c:v>1.7276486152164594E-2</c:v>
                </c:pt>
                <c:pt idx="935">
                  <c:v>1.7295796840333111E-2</c:v>
                </c:pt>
                <c:pt idx="936">
                  <c:v>1.7314979819698095E-2</c:v>
                </c:pt>
                <c:pt idx="937">
                  <c:v>1.7334035005207582E-2</c:v>
                </c:pt>
                <c:pt idx="938">
                  <c:v>1.7352962312369158E-2</c:v>
                </c:pt>
                <c:pt idx="939">
                  <c:v>1.7371761655970985E-2</c:v>
                </c:pt>
                <c:pt idx="940">
                  <c:v>1.7395744076420527E-2</c:v>
                </c:pt>
                <c:pt idx="941">
                  <c:v>1.740897611396619E-2</c:v>
                </c:pt>
                <c:pt idx="942">
                  <c:v>1.7427391058575381E-2</c:v>
                </c:pt>
                <c:pt idx="943">
                  <c:v>1.7445677700536066E-2</c:v>
                </c:pt>
                <c:pt idx="944">
                  <c:v>1.7466419505849373E-2</c:v>
                </c:pt>
                <c:pt idx="945">
                  <c:v>1.7481865737263291E-2</c:v>
                </c:pt>
                <c:pt idx="946">
                  <c:v>1.7499766962405516E-2</c:v>
                </c:pt>
                <c:pt idx="947">
                  <c:v>1.7517539545490735E-2</c:v>
                </c:pt>
                <c:pt idx="948">
                  <c:v>1.7535183401946597E-2</c:v>
                </c:pt>
                <c:pt idx="949">
                  <c:v>1.7552698446721138E-2</c:v>
                </c:pt>
                <c:pt idx="950">
                  <c:v>1.7570084595082136E-2</c:v>
                </c:pt>
                <c:pt idx="951">
                  <c:v>1.758734176229737E-2</c:v>
                </c:pt>
                <c:pt idx="952">
                  <c:v>1.7604469863394812E-2</c:v>
                </c:pt>
                <c:pt idx="953">
                  <c:v>1.7621468813642238E-2</c:v>
                </c:pt>
                <c:pt idx="954">
                  <c:v>1.7638338528227493E-2</c:v>
                </c:pt>
                <c:pt idx="955">
                  <c:v>1.7655078922258483E-2</c:v>
                </c:pt>
                <c:pt idx="956">
                  <c:v>1.7671689911082922E-2</c:v>
                </c:pt>
                <c:pt idx="957">
                  <c:v>1.7688171409648845E-2</c:v>
                </c:pt>
                <c:pt idx="958">
                  <c:v>1.7704523333303968E-2</c:v>
                </c:pt>
                <c:pt idx="959">
                  <c:v>1.7720745597156196E-2</c:v>
                </c:pt>
                <c:pt idx="960">
                  <c:v>1.7736838116393372E-2</c:v>
                </c:pt>
                <c:pt idx="961">
                  <c:v>1.7752800806283275E-2</c:v>
                </c:pt>
                <c:pt idx="962">
                  <c:v>1.7768633581853877E-2</c:v>
                </c:pt>
                <c:pt idx="963">
                  <c:v>1.7784336358293018E-2</c:v>
                </c:pt>
                <c:pt idx="964">
                  <c:v>1.7799909050948415E-2</c:v>
                </c:pt>
                <c:pt idx="965">
                  <c:v>1.7815351574848037E-2</c:v>
                </c:pt>
                <c:pt idx="966">
                  <c:v>1.7830663845419537E-2</c:v>
                </c:pt>
                <c:pt idx="967">
                  <c:v>1.7845845777371139E-2</c:v>
                </c:pt>
                <c:pt idx="968">
                  <c:v>1.7860897286370303E-2</c:v>
                </c:pt>
                <c:pt idx="969">
                  <c:v>1.7875818287285128E-2</c:v>
                </c:pt>
                <c:pt idx="970">
                  <c:v>1.7890608695463328E-2</c:v>
                </c:pt>
                <c:pt idx="971">
                  <c:v>1.7905268426092746E-2</c:v>
                </c:pt>
                <c:pt idx="972">
                  <c:v>1.7919797394201353E-2</c:v>
                </c:pt>
                <c:pt idx="973">
                  <c:v>1.7934195515136864E-2</c:v>
                </c:pt>
                <c:pt idx="974">
                  <c:v>1.7948462703927248E-2</c:v>
                </c:pt>
                <c:pt idx="975">
                  <c:v>1.7962598875920222E-2</c:v>
                </c:pt>
                <c:pt idx="976">
                  <c:v>1.7976603946143754E-2</c:v>
                </c:pt>
                <c:pt idx="977">
                  <c:v>1.7990477829865625E-2</c:v>
                </c:pt>
                <c:pt idx="978">
                  <c:v>1.8006172951707811E-2</c:v>
                </c:pt>
                <c:pt idx="979">
                  <c:v>1.8019765435806079E-2</c:v>
                </c:pt>
                <c:pt idx="980">
                  <c:v>1.8031311513819759E-2</c:v>
                </c:pt>
                <c:pt idx="981">
                  <c:v>1.8044659803333474E-2</c:v>
                </c:pt>
                <c:pt idx="982">
                  <c:v>1.805787648228474E-2</c:v>
                </c:pt>
                <c:pt idx="983">
                  <c:v>1.8070961465781465E-2</c:v>
                </c:pt>
                <c:pt idx="984">
                  <c:v>1.8083914668931556E-2</c:v>
                </c:pt>
                <c:pt idx="985">
                  <c:v>1.8096736007242598E-2</c:v>
                </c:pt>
                <c:pt idx="986">
                  <c:v>1.8109425395502754E-2</c:v>
                </c:pt>
                <c:pt idx="987">
                  <c:v>1.8121982749219612E-2</c:v>
                </c:pt>
                <c:pt idx="988">
                  <c:v>1.8134407983421141E-2</c:v>
                </c:pt>
                <c:pt idx="989">
                  <c:v>1.8146701013295186E-2</c:v>
                </c:pt>
                <c:pt idx="990">
                  <c:v>1.8158861753949651E-2</c:v>
                </c:pt>
                <c:pt idx="991">
                  <c:v>1.8174302471534176E-2</c:v>
                </c:pt>
                <c:pt idx="992">
                  <c:v>1.8182786028830833E-2</c:v>
                </c:pt>
                <c:pt idx="993">
                  <c:v>1.8194549393273363E-2</c:v>
                </c:pt>
                <c:pt idx="994">
                  <c:v>1.820618012932762E-2</c:v>
                </c:pt>
                <c:pt idx="995">
                  <c:v>1.8217678152181449E-2</c:v>
                </c:pt>
                <c:pt idx="996">
                  <c:v>1.8229043377102627E-2</c:v>
                </c:pt>
                <c:pt idx="997">
                  <c:v>1.824027571903919E-2</c:v>
                </c:pt>
                <c:pt idx="998">
                  <c:v>1.8251375093498723E-2</c:v>
                </c:pt>
                <c:pt idx="999">
                  <c:v>1.826234141526939E-2</c:v>
                </c:pt>
                <c:pt idx="1000">
                  <c:v>1.8273174599938713E-2</c:v>
                </c:pt>
                <c:pt idx="1001">
                  <c:v>1.8283874562534663E-2</c:v>
                </c:pt>
                <c:pt idx="1002">
                  <c:v>1.8294441218165147E-2</c:v>
                </c:pt>
                <c:pt idx="1003">
                  <c:v>1.8304874482097944E-2</c:v>
                </c:pt>
                <c:pt idx="1004">
                  <c:v>1.8315174269600831E-2</c:v>
                </c:pt>
                <c:pt idx="1005">
                  <c:v>1.8325340495541909E-2</c:v>
                </c:pt>
                <c:pt idx="1006">
                  <c:v>1.8335373075508699E-2</c:v>
                </c:pt>
                <c:pt idx="1007">
                  <c:v>1.83452719243693E-2</c:v>
                </c:pt>
                <c:pt idx="1008">
                  <c:v>1.8355036957551363E-2</c:v>
                </c:pt>
                <c:pt idx="1009">
                  <c:v>1.8364668090002922E-2</c:v>
                </c:pt>
                <c:pt idx="1010">
                  <c:v>1.8374165237231566E-2</c:v>
                </c:pt>
                <c:pt idx="1011">
                  <c:v>1.8383528314105391E-2</c:v>
                </c:pt>
                <c:pt idx="1012">
                  <c:v>1.8392757235972113E-2</c:v>
                </c:pt>
                <c:pt idx="1013">
                  <c:v>1.8401851917939638E-2</c:v>
                </c:pt>
                <c:pt idx="1014">
                  <c:v>1.8410812275355681E-2</c:v>
                </c:pt>
                <c:pt idx="1015">
                  <c:v>1.8419638223248214E-2</c:v>
                </c:pt>
                <c:pt idx="1016">
                  <c:v>1.8428329676885014E-2</c:v>
                </c:pt>
                <c:pt idx="1017">
                  <c:v>1.8436886551373988E-2</c:v>
                </c:pt>
                <c:pt idx="1018">
                  <c:v>1.8445308761982915E-2</c:v>
                </c:pt>
                <c:pt idx="1019">
                  <c:v>1.8453596223819702E-2</c:v>
                </c:pt>
                <c:pt idx="1020">
                  <c:v>1.8461748852232063E-2</c:v>
                </c:pt>
                <c:pt idx="1021">
                  <c:v>1.8469766562168033E-2</c:v>
                </c:pt>
                <c:pt idx="1022">
                  <c:v>1.8477649269135199E-2</c:v>
                </c:pt>
                <c:pt idx="1023">
                  <c:v>1.8485396887921723E-2</c:v>
                </c:pt>
                <c:pt idx="1024">
                  <c:v>1.8493009334115129E-2</c:v>
                </c:pt>
                <c:pt idx="1025">
                  <c:v>1.8500486522583515E-2</c:v>
                </c:pt>
                <c:pt idx="1026">
                  <c:v>1.8507828368834467E-2</c:v>
                </c:pt>
                <c:pt idx="1027">
                  <c:v>1.8515034787736084E-2</c:v>
                </c:pt>
                <c:pt idx="1028">
                  <c:v>1.8522105694636082E-2</c:v>
                </c:pt>
                <c:pt idx="1029">
                  <c:v>1.8529041004722302E-2</c:v>
                </c:pt>
                <c:pt idx="1030">
                  <c:v>1.8535840633182588E-2</c:v>
                </c:pt>
                <c:pt idx="1031">
                  <c:v>1.8542504495204781E-2</c:v>
                </c:pt>
                <c:pt idx="1032">
                  <c:v>1.8549032505976726E-2</c:v>
                </c:pt>
                <c:pt idx="1033">
                  <c:v>1.8555424580686264E-2</c:v>
                </c:pt>
                <c:pt idx="1034">
                  <c:v>1.8561680634521238E-2</c:v>
                </c:pt>
                <c:pt idx="1035">
                  <c:v>1.8567800582669491E-2</c:v>
                </c:pt>
                <c:pt idx="1036">
                  <c:v>1.8573798118017848E-2</c:v>
                </c:pt>
                <c:pt idx="1037">
                  <c:v>1.8579702981416091E-2</c:v>
                </c:pt>
                <c:pt idx="1038">
                  <c:v>1.8585516429538984E-2</c:v>
                </c:pt>
                <c:pt idx="1039">
                  <c:v>1.8591238661507248E-2</c:v>
                </c:pt>
                <c:pt idx="1040">
                  <c:v>1.859686987628173E-2</c:v>
                </c:pt>
                <c:pt idx="1041">
                  <c:v>1.860241027298315E-2</c:v>
                </c:pt>
                <c:pt idx="1042">
                  <c:v>1.8607860050652292E-2</c:v>
                </c:pt>
                <c:pt idx="1043">
                  <c:v>1.8613219408409876E-2</c:v>
                </c:pt>
                <c:pt idx="1044">
                  <c:v>1.8618488545296685E-2</c:v>
                </c:pt>
                <c:pt idx="1045">
                  <c:v>1.8623667660433441E-2</c:v>
                </c:pt>
                <c:pt idx="1046">
                  <c:v>1.8630194566329195E-2</c:v>
                </c:pt>
                <c:pt idx="1047">
                  <c:v>1.8633756621779796E-2</c:v>
                </c:pt>
                <c:pt idx="1048">
                  <c:v>1.8639361041268288E-2</c:v>
                </c:pt>
                <c:pt idx="1049">
                  <c:v>1.8643487884935084E-2</c:v>
                </c:pt>
                <c:pt idx="1050">
                  <c:v>1.8648219877412942E-2</c:v>
                </c:pt>
                <c:pt idx="1051">
                  <c:v>1.865286304254532E-2</c:v>
                </c:pt>
                <c:pt idx="1052">
                  <c:v>1.8657417579532876E-2</c:v>
                </c:pt>
                <c:pt idx="1053">
                  <c:v>1.866188368725652E-2</c:v>
                </c:pt>
                <c:pt idx="1054">
                  <c:v>1.866626156507678E-2</c:v>
                </c:pt>
                <c:pt idx="1055">
                  <c:v>1.8670551411714698E-2</c:v>
                </c:pt>
                <c:pt idx="1056">
                  <c:v>1.8674753426610735E-2</c:v>
                </c:pt>
                <c:pt idx="1057">
                  <c:v>1.8678867808565869E-2</c:v>
                </c:pt>
                <c:pt idx="1058">
                  <c:v>1.8682894756780755E-2</c:v>
                </c:pt>
                <c:pt idx="1059">
                  <c:v>1.8686834470296176E-2</c:v>
                </c:pt>
                <c:pt idx="1060">
                  <c:v>1.8690687148232854E-2</c:v>
                </c:pt>
                <c:pt idx="1061">
                  <c:v>1.8694452989631571E-2</c:v>
                </c:pt>
                <c:pt idx="1062">
                  <c:v>1.8698132193613048E-2</c:v>
                </c:pt>
                <c:pt idx="1063">
                  <c:v>1.8701724959298005E-2</c:v>
                </c:pt>
                <c:pt idx="1064">
                  <c:v>1.8705231485487417E-2</c:v>
                </c:pt>
                <c:pt idx="1065">
                  <c:v>1.8708651971701684E-2</c:v>
                </c:pt>
                <c:pt idx="1066">
                  <c:v>1.8711986616661846E-2</c:v>
                </c:pt>
                <c:pt idx="1067">
                  <c:v>1.8715235619648496E-2</c:v>
                </c:pt>
                <c:pt idx="1068">
                  <c:v>1.8718399179542544E-2</c:v>
                </c:pt>
                <c:pt idx="1069">
                  <c:v>1.8721477495704519E-2</c:v>
                </c:pt>
                <c:pt idx="1070">
                  <c:v>1.8724470766935397E-2</c:v>
                </c:pt>
                <c:pt idx="1071">
                  <c:v>1.8727379192435833E-2</c:v>
                </c:pt>
                <c:pt idx="1072">
                  <c:v>1.8730202971326548E-2</c:v>
                </c:pt>
                <c:pt idx="1073">
                  <c:v>1.8732942302568389E-2</c:v>
                </c:pt>
                <c:pt idx="1074">
                  <c:v>1.8735597385362013E-2</c:v>
                </c:pt>
                <c:pt idx="1075">
                  <c:v>1.8738168418748202E-2</c:v>
                </c:pt>
                <c:pt idx="1076">
                  <c:v>1.8740655601767742E-2</c:v>
                </c:pt>
                <c:pt idx="1077">
                  <c:v>1.8743059133541351E-2</c:v>
                </c:pt>
                <c:pt idx="1078">
                  <c:v>1.874537921318975E-2</c:v>
                </c:pt>
                <c:pt idx="1079">
                  <c:v>1.8747616039673787E-2</c:v>
                </c:pt>
                <c:pt idx="1080">
                  <c:v>1.8749769812114181E-2</c:v>
                </c:pt>
                <c:pt idx="1081">
                  <c:v>1.8751840729631652E-2</c:v>
                </c:pt>
                <c:pt idx="1082">
                  <c:v>1.875438191225598E-2</c:v>
                </c:pt>
                <c:pt idx="1083">
                  <c:v>1.8756264194665917E-2</c:v>
                </c:pt>
                <c:pt idx="1084">
                  <c:v>1.87578121469123E-2</c:v>
                </c:pt>
                <c:pt idx="1085">
                  <c:v>1.8759541929069812E-2</c:v>
                </c:pt>
                <c:pt idx="1086">
                  <c:v>1.8761189880125428E-2</c:v>
                </c:pt>
                <c:pt idx="1087">
                  <c:v>1.876275619919987E-2</c:v>
                </c:pt>
                <c:pt idx="1088">
                  <c:v>1.8764241085253985E-2</c:v>
                </c:pt>
                <c:pt idx="1089">
                  <c:v>1.8765644737408493E-2</c:v>
                </c:pt>
                <c:pt idx="1090">
                  <c:v>1.8766967355023922E-2</c:v>
                </c:pt>
                <c:pt idx="1091">
                  <c:v>1.8768209136741376E-2</c:v>
                </c:pt>
                <c:pt idx="1092">
                  <c:v>1.8769370281841447E-2</c:v>
                </c:pt>
                <c:pt idx="1093">
                  <c:v>1.877045098952479E-2</c:v>
                </c:pt>
                <c:pt idx="1094">
                  <c:v>1.8771451458672317E-2</c:v>
                </c:pt>
                <c:pt idx="1095">
                  <c:v>1.8772371888404749E-2</c:v>
                </c:pt>
                <c:pt idx="1096">
                  <c:v>1.8773438009676013E-2</c:v>
                </c:pt>
                <c:pt idx="1097">
                  <c:v>1.877397342618714E-2</c:v>
                </c:pt>
                <c:pt idx="1098">
                  <c:v>1.8774654932318668E-2</c:v>
                </c:pt>
                <c:pt idx="1099">
                  <c:v>1.8775257195278172E-2</c:v>
                </c:pt>
                <c:pt idx="1100">
                  <c:v>1.8775848719068122E-2</c:v>
                </c:pt>
                <c:pt idx="1101">
                  <c:v>1.8776224788643603E-2</c:v>
                </c:pt>
                <c:pt idx="1102">
                  <c:v>1.8776590516971225E-2</c:v>
                </c:pt>
                <c:pt idx="1103">
                  <c:v>1.877687779868964E-2</c:v>
                </c:pt>
                <c:pt idx="1104">
                  <c:v>1.8777086832679757E-2</c:v>
                </c:pt>
                <c:pt idx="1105">
                  <c:v>1.8777217818142233E-2</c:v>
                </c:pt>
                <c:pt idx="1106">
                  <c:v>1.8777270954117853E-2</c:v>
                </c:pt>
                <c:pt idx="1107">
                  <c:v>1.8777246439567463E-2</c:v>
                </c:pt>
                <c:pt idx="1108">
                  <c:v>1.8777144473851592E-2</c:v>
                </c:pt>
                <c:pt idx="1109">
                  <c:v>1.8776965255851152E-2</c:v>
                </c:pt>
                <c:pt idx="1110">
                  <c:v>1.8776708984606927E-2</c:v>
                </c:pt>
                <c:pt idx="1111">
                  <c:v>1.8776375859319572E-2</c:v>
                </c:pt>
                <c:pt idx="1112">
                  <c:v>1.8775966079109807E-2</c:v>
                </c:pt>
                <c:pt idx="1113">
                  <c:v>1.8775479842938481E-2</c:v>
                </c:pt>
                <c:pt idx="1114">
                  <c:v>1.8774917349926312E-2</c:v>
                </c:pt>
                <c:pt idx="1115">
                  <c:v>1.8774278799114086E-2</c:v>
                </c:pt>
                <c:pt idx="1116">
                  <c:v>1.8773564389622521E-2</c:v>
                </c:pt>
                <c:pt idx="1117">
                  <c:v>1.8772774320652275E-2</c:v>
                </c:pt>
                <c:pt idx="1118">
                  <c:v>1.8771908791084257E-2</c:v>
                </c:pt>
                <c:pt idx="1119">
                  <c:v>1.877096800003919E-2</c:v>
                </c:pt>
                <c:pt idx="1120">
                  <c:v>1.8769952146717728E-2</c:v>
                </c:pt>
                <c:pt idx="1121">
                  <c:v>1.8768861430160655E-2</c:v>
                </c:pt>
                <c:pt idx="1122">
                  <c:v>1.8767696049328819E-2</c:v>
                </c:pt>
                <c:pt idx="1123">
                  <c:v>1.8766456203502813E-2</c:v>
                </c:pt>
                <c:pt idx="1124">
                  <c:v>1.8765142091563547E-2</c:v>
                </c:pt>
                <c:pt idx="1125">
                  <c:v>1.8763753912711678E-2</c:v>
                </c:pt>
                <c:pt idx="1126">
                  <c:v>1.8762291866067926E-2</c:v>
                </c:pt>
                <c:pt idx="1127">
                  <c:v>1.8760756150593139E-2</c:v>
                </c:pt>
                <c:pt idx="1128">
                  <c:v>1.8759146965487972E-2</c:v>
                </c:pt>
                <c:pt idx="1129">
                  <c:v>1.8757464509713273E-2</c:v>
                </c:pt>
                <c:pt idx="1130">
                  <c:v>1.8755708982469699E-2</c:v>
                </c:pt>
                <c:pt idx="1131">
                  <c:v>1.8753880582718097E-2</c:v>
                </c:pt>
                <c:pt idx="1132">
                  <c:v>1.8751979509659122E-2</c:v>
                </c:pt>
                <c:pt idx="1133">
                  <c:v>1.8750005962253624E-2</c:v>
                </c:pt>
                <c:pt idx="1134">
                  <c:v>1.8747362371787091E-2</c:v>
                </c:pt>
                <c:pt idx="1135">
                  <c:v>1.8745223916534215E-2</c:v>
                </c:pt>
                <c:pt idx="1136">
                  <c:v>1.8743333784323468E-2</c:v>
                </c:pt>
                <c:pt idx="1137">
                  <c:v>1.8741062107237028E-2</c:v>
                </c:pt>
                <c:pt idx="1138">
                  <c:v>1.8738718979705027E-2</c:v>
                </c:pt>
                <c:pt idx="1139">
                  <c:v>1.873630460076825E-2</c:v>
                </c:pt>
                <c:pt idx="1140">
                  <c:v>1.8733819169627353E-2</c:v>
                </c:pt>
                <c:pt idx="1141">
                  <c:v>1.8731262885243183E-2</c:v>
                </c:pt>
                <c:pt idx="1142">
                  <c:v>1.8728635946896333E-2</c:v>
                </c:pt>
                <c:pt idx="1143">
                  <c:v>1.8725938553467714E-2</c:v>
                </c:pt>
                <c:pt idx="1144">
                  <c:v>1.8723170904078046E-2</c:v>
                </c:pt>
                <c:pt idx="1145">
                  <c:v>1.8720333197927985E-2</c:v>
                </c:pt>
                <c:pt idx="1146">
                  <c:v>1.8717425633898443E-2</c:v>
                </c:pt>
                <c:pt idx="1147">
                  <c:v>1.8714448411270013E-2</c:v>
                </c:pt>
                <c:pt idx="1148">
                  <c:v>1.8711401729003541E-2</c:v>
                </c:pt>
                <c:pt idx="1149">
                  <c:v>1.8708285786299683E-2</c:v>
                </c:pt>
                <c:pt idx="1150">
                  <c:v>1.8705100782119288E-2</c:v>
                </c:pt>
                <c:pt idx="1151">
                  <c:v>1.8701402326524175E-2</c:v>
                </c:pt>
                <c:pt idx="1152">
                  <c:v>1.8698044145004644E-2</c:v>
                </c:pt>
                <c:pt idx="1153">
                  <c:v>1.8695133391766205E-2</c:v>
                </c:pt>
                <c:pt idx="1154">
                  <c:v>1.8691674132647051E-2</c:v>
                </c:pt>
                <c:pt idx="1155">
                  <c:v>1.8688146807495087E-2</c:v>
                </c:pt>
                <c:pt idx="1156">
                  <c:v>1.8684551615510969E-2</c:v>
                </c:pt>
                <c:pt idx="1157">
                  <c:v>1.8680888755575609E-2</c:v>
                </c:pt>
                <c:pt idx="1158">
                  <c:v>1.8677158426969598E-2</c:v>
                </c:pt>
                <c:pt idx="1159">
                  <c:v>1.8673360828493912E-2</c:v>
                </c:pt>
                <c:pt idx="1160">
                  <c:v>1.8669496159668952E-2</c:v>
                </c:pt>
                <c:pt idx="1161">
                  <c:v>1.8665564619215758E-2</c:v>
                </c:pt>
                <c:pt idx="1162">
                  <c:v>1.8661566406255048E-2</c:v>
                </c:pt>
                <c:pt idx="1163">
                  <c:v>1.8657501719987479E-2</c:v>
                </c:pt>
                <c:pt idx="1164">
                  <c:v>1.8653370759533772E-2</c:v>
                </c:pt>
                <c:pt idx="1165">
                  <c:v>1.8649173723854773E-2</c:v>
                </c:pt>
                <c:pt idx="1166">
                  <c:v>1.8644910812071203E-2</c:v>
                </c:pt>
                <c:pt idx="1167">
                  <c:v>1.8640582223223845E-2</c:v>
                </c:pt>
                <c:pt idx="1168">
                  <c:v>1.8636188156513356E-2</c:v>
                </c:pt>
                <c:pt idx="1169">
                  <c:v>1.8631728810900583E-2</c:v>
                </c:pt>
                <c:pt idx="1170">
                  <c:v>1.8627204385506246E-2</c:v>
                </c:pt>
                <c:pt idx="1171">
                  <c:v>1.8622615079451066E-2</c:v>
                </c:pt>
                <c:pt idx="1172">
                  <c:v>1.8617961091775825E-2</c:v>
                </c:pt>
                <c:pt idx="1173">
                  <c:v>1.8613242621681181E-2</c:v>
                </c:pt>
                <c:pt idx="1174">
                  <c:v>1.8608459868048044E-2</c:v>
                </c:pt>
                <c:pt idx="1175">
                  <c:v>1.8603613030157007E-2</c:v>
                </c:pt>
                <c:pt idx="1176">
                  <c:v>1.8598702306968917E-2</c:v>
                </c:pt>
                <c:pt idx="1177">
                  <c:v>1.8593727897524559E-2</c:v>
                </c:pt>
                <c:pt idx="1178">
                  <c:v>1.8588690001024588E-2</c:v>
                </c:pt>
                <c:pt idx="1179">
                  <c:v>1.8583588816589725E-2</c:v>
                </c:pt>
                <c:pt idx="1180">
                  <c:v>1.857842454310088E-2</c:v>
                </c:pt>
                <c:pt idx="1181">
                  <c:v>1.8573197379838646E-2</c:v>
                </c:pt>
                <c:pt idx="1182">
                  <c:v>1.8567907525923744E-2</c:v>
                </c:pt>
                <c:pt idx="1183">
                  <c:v>1.8562555180237084E-2</c:v>
                </c:pt>
                <c:pt idx="1184">
                  <c:v>1.8557140541899386E-2</c:v>
                </c:pt>
                <c:pt idx="1185">
                  <c:v>1.8551663810111307E-2</c:v>
                </c:pt>
                <c:pt idx="1186">
                  <c:v>1.8544687380730451E-2</c:v>
                </c:pt>
                <c:pt idx="1187">
                  <c:v>1.8539060100994931E-2</c:v>
                </c:pt>
                <c:pt idx="1188">
                  <c:v>1.8534049204816938E-2</c:v>
                </c:pt>
                <c:pt idx="1189">
                  <c:v>1.8528317349426615E-2</c:v>
                </c:pt>
                <c:pt idx="1190">
                  <c:v>1.8522524424247067E-2</c:v>
                </c:pt>
                <c:pt idx="1191">
                  <c:v>1.8516670628558884E-2</c:v>
                </c:pt>
                <c:pt idx="1192">
                  <c:v>1.8510756886263025E-2</c:v>
                </c:pt>
                <c:pt idx="1193">
                  <c:v>1.8504787717743554E-2</c:v>
                </c:pt>
                <c:pt idx="1194">
                  <c:v>1.8498764075118856E-2</c:v>
                </c:pt>
                <c:pt idx="1195">
                  <c:v>1.8492686186926122E-2</c:v>
                </c:pt>
                <c:pt idx="1196">
                  <c:v>1.8486554281622603E-2</c:v>
                </c:pt>
                <c:pt idx="1197">
                  <c:v>1.8480368587745488E-2</c:v>
                </c:pt>
                <c:pt idx="1198">
                  <c:v>1.8474129333672096E-2</c:v>
                </c:pt>
                <c:pt idx="1199">
                  <c:v>1.8467836747939614E-2</c:v>
                </c:pt>
                <c:pt idx="1200">
                  <c:v>1.8461491059085233E-2</c:v>
                </c:pt>
                <c:pt idx="1201">
                  <c:v>1.8455145470726464E-2</c:v>
                </c:pt>
                <c:pt idx="1202">
                  <c:v>1.844493133109637E-2</c:v>
                </c:pt>
                <c:pt idx="1203">
                  <c:v>1.8438397853417499E-2</c:v>
                </c:pt>
                <c:pt idx="1204">
                  <c:v>1.8430867289644937E-2</c:v>
                </c:pt>
                <c:pt idx="1205">
                  <c:v>1.8425174950404966E-2</c:v>
                </c:pt>
                <c:pt idx="1206">
                  <c:v>1.8418485982225619E-2</c:v>
                </c:pt>
                <c:pt idx="1207">
                  <c:v>1.8411745640900534E-2</c:v>
                </c:pt>
                <c:pt idx="1208">
                  <c:v>1.8404954154807029E-2</c:v>
                </c:pt>
                <c:pt idx="1209">
                  <c:v>1.8398111752642166E-2</c:v>
                </c:pt>
                <c:pt idx="1210">
                  <c:v>1.8391218662703324E-2</c:v>
                </c:pt>
                <c:pt idx="1211">
                  <c:v>1.8384275113687565E-2</c:v>
                </c:pt>
                <c:pt idx="1212">
                  <c:v>1.8377281333812334E-2</c:v>
                </c:pt>
                <c:pt idx="1213">
                  <c:v>1.8370237551854629E-2</c:v>
                </c:pt>
                <c:pt idx="1214">
                  <c:v>1.8363143995951958E-2</c:v>
                </c:pt>
                <c:pt idx="1215">
                  <c:v>1.8356000894961255E-2</c:v>
                </c:pt>
                <c:pt idx="1216">
                  <c:v>1.8348808477259837E-2</c:v>
                </c:pt>
                <c:pt idx="1217">
                  <c:v>1.8341566971225021E-2</c:v>
                </c:pt>
                <c:pt idx="1218">
                  <c:v>1.8334276605473931E-2</c:v>
                </c:pt>
                <c:pt idx="1219">
                  <c:v>1.832693760830395E-2</c:v>
                </c:pt>
                <c:pt idx="1220">
                  <c:v>1.8319550208412139E-2</c:v>
                </c:pt>
                <c:pt idx="1221">
                  <c:v>1.8312114634175813E-2</c:v>
                </c:pt>
                <c:pt idx="1222">
                  <c:v>1.83046311142121E-2</c:v>
                </c:pt>
                <c:pt idx="1223">
                  <c:v>1.8297099876818379E-2</c:v>
                </c:pt>
                <c:pt idx="1224">
                  <c:v>1.8289521150691712E-2</c:v>
                </c:pt>
                <c:pt idx="1225">
                  <c:v>1.8281895164209416E-2</c:v>
                </c:pt>
                <c:pt idx="1226">
                  <c:v>1.8274222145748809E-2</c:v>
                </c:pt>
                <c:pt idx="1227">
                  <c:v>1.8266502324086886E-2</c:v>
                </c:pt>
                <c:pt idx="1228">
                  <c:v>1.8258735927361158E-2</c:v>
                </c:pt>
                <c:pt idx="1229">
                  <c:v>1.8250923184348622E-2</c:v>
                </c:pt>
                <c:pt idx="1230">
                  <c:v>1.8243064323426594E-2</c:v>
                </c:pt>
                <c:pt idx="1231">
                  <c:v>1.8235159573132265E-2</c:v>
                </c:pt>
                <c:pt idx="1232">
                  <c:v>1.822720916184295E-2</c:v>
                </c:pt>
                <c:pt idx="1233">
                  <c:v>1.8219213318175775E-2</c:v>
                </c:pt>
                <c:pt idx="1234">
                  <c:v>1.8211172270508058E-2</c:v>
                </c:pt>
                <c:pt idx="1235">
                  <c:v>1.8203086247456923E-2</c:v>
                </c:pt>
                <c:pt idx="1236">
                  <c:v>1.8194955477399688E-2</c:v>
                </c:pt>
                <c:pt idx="1237">
                  <c:v>1.8186780188953477E-2</c:v>
                </c:pt>
                <c:pt idx="1238">
                  <c:v>1.817607306796365E-2</c:v>
                </c:pt>
                <c:pt idx="1239">
                  <c:v>1.8169112866948112E-2</c:v>
                </c:pt>
                <c:pt idx="1240">
                  <c:v>1.8161989497453845E-2</c:v>
                </c:pt>
                <c:pt idx="1241">
                  <c:v>1.8153638419864393E-2</c:v>
                </c:pt>
                <c:pt idx="1242">
                  <c:v>1.8145243966332103E-2</c:v>
                </c:pt>
                <c:pt idx="1243">
                  <c:v>1.8136806365394165E-2</c:v>
                </c:pt>
                <c:pt idx="1244">
                  <c:v>1.8128325845188087E-2</c:v>
                </c:pt>
                <c:pt idx="1245">
                  <c:v>1.8119802634570803E-2</c:v>
                </c:pt>
                <c:pt idx="1246">
                  <c:v>1.8111236961759758E-2</c:v>
                </c:pt>
                <c:pt idx="1247">
                  <c:v>1.8102629055531949E-2</c:v>
                </c:pt>
                <c:pt idx="1248">
                  <c:v>1.8093979144104821E-2</c:v>
                </c:pt>
                <c:pt idx="1249">
                  <c:v>1.8085287456175436E-2</c:v>
                </c:pt>
                <c:pt idx="1250">
                  <c:v>1.8076554219961238E-2</c:v>
                </c:pt>
                <c:pt idx="1251">
                  <c:v>1.8065265091049554E-2</c:v>
                </c:pt>
                <c:pt idx="1252">
                  <c:v>1.8058964017386714E-2</c:v>
                </c:pt>
                <c:pt idx="1253">
                  <c:v>1.8050107507940893E-2</c:v>
                </c:pt>
                <c:pt idx="1254">
                  <c:v>1.8041210364279081E-2</c:v>
                </c:pt>
                <c:pt idx="1255">
                  <c:v>1.8032272815018402E-2</c:v>
                </c:pt>
                <c:pt idx="1256">
                  <c:v>1.8023295088536173E-2</c:v>
                </c:pt>
                <c:pt idx="1257">
                  <c:v>1.801427741344952E-2</c:v>
                </c:pt>
                <c:pt idx="1258">
                  <c:v>1.8005220018055823E-2</c:v>
                </c:pt>
                <c:pt idx="1259">
                  <c:v>1.7996123130972208E-2</c:v>
                </c:pt>
                <c:pt idx="1260">
                  <c:v>1.7986986980735864E-2</c:v>
                </c:pt>
                <c:pt idx="1261">
                  <c:v>1.7977811795724108E-2</c:v>
                </c:pt>
                <c:pt idx="1262">
                  <c:v>1.7968597804554065E-2</c:v>
                </c:pt>
                <c:pt idx="1263">
                  <c:v>1.7959345235523116E-2</c:v>
                </c:pt>
                <c:pt idx="1264">
                  <c:v>1.7950054317408259E-2</c:v>
                </c:pt>
                <c:pt idx="1265">
                  <c:v>1.7940725278426939E-2</c:v>
                </c:pt>
                <c:pt idx="1266">
                  <c:v>1.7931358347116344E-2</c:v>
                </c:pt>
                <c:pt idx="1267">
                  <c:v>1.7921953752013664E-2</c:v>
                </c:pt>
                <c:pt idx="1268">
                  <c:v>1.7912511721736024E-2</c:v>
                </c:pt>
                <c:pt idx="1269">
                  <c:v>1.7903032484500869E-2</c:v>
                </c:pt>
                <c:pt idx="1270">
                  <c:v>1.7893516269085197E-2</c:v>
                </c:pt>
                <c:pt idx="1271">
                  <c:v>1.7883963303786388E-2</c:v>
                </c:pt>
                <c:pt idx="1272">
                  <c:v>1.7874373817141631E-2</c:v>
                </c:pt>
                <c:pt idx="1273">
                  <c:v>1.786474803760818E-2</c:v>
                </c:pt>
                <c:pt idx="1274">
                  <c:v>1.7855086193723224E-2</c:v>
                </c:pt>
                <c:pt idx="1275">
                  <c:v>1.7845388514023952E-2</c:v>
                </c:pt>
                <c:pt idx="1276">
                  <c:v>1.7835655226967617E-2</c:v>
                </c:pt>
                <c:pt idx="1277">
                  <c:v>1.78258865608516E-2</c:v>
                </c:pt>
                <c:pt idx="1278">
                  <c:v>1.7816082744532835E-2</c:v>
                </c:pt>
                <c:pt idx="1279">
                  <c:v>1.780624400614883E-2</c:v>
                </c:pt>
                <c:pt idx="1280">
                  <c:v>1.7796370574396647E-2</c:v>
                </c:pt>
                <c:pt idx="1281">
                  <c:v>1.7786462677733539E-2</c:v>
                </c:pt>
                <c:pt idx="1282">
                  <c:v>1.7776520544536822E-2</c:v>
                </c:pt>
                <c:pt idx="1283">
                  <c:v>1.7766544403423623E-2</c:v>
                </c:pt>
                <c:pt idx="1284">
                  <c:v>1.775653448293113E-2</c:v>
                </c:pt>
                <c:pt idx="1285">
                  <c:v>1.7746491011276788E-2</c:v>
                </c:pt>
                <c:pt idx="1286">
                  <c:v>1.7736414217317531E-2</c:v>
                </c:pt>
                <c:pt idx="1287">
                  <c:v>1.7726304329270803E-2</c:v>
                </c:pt>
                <c:pt idx="1288">
                  <c:v>1.7716161575673794E-2</c:v>
                </c:pt>
                <c:pt idx="1289">
                  <c:v>1.7705986185063693E-2</c:v>
                </c:pt>
                <c:pt idx="1290">
                  <c:v>1.7695778385897754E-2</c:v>
                </c:pt>
                <c:pt idx="1291">
                  <c:v>1.76855384067931E-2</c:v>
                </c:pt>
                <c:pt idx="1292">
                  <c:v>1.7675266476047113E-2</c:v>
                </c:pt>
                <c:pt idx="1293">
                  <c:v>1.7664962822196983E-2</c:v>
                </c:pt>
                <c:pt idx="1294">
                  <c:v>1.7654627673939771E-2</c:v>
                </c:pt>
                <c:pt idx="1295">
                  <c:v>1.7644261259412986E-2</c:v>
                </c:pt>
                <c:pt idx="1296">
                  <c:v>1.7633863807313688E-2</c:v>
                </c:pt>
                <c:pt idx="1297">
                  <c:v>1.7623435546179067E-2</c:v>
                </c:pt>
                <c:pt idx="1298">
                  <c:v>1.7612976704306504E-2</c:v>
                </c:pt>
                <c:pt idx="1299">
                  <c:v>1.7602487510393061E-2</c:v>
                </c:pt>
                <c:pt idx="1300">
                  <c:v>1.7591968192816054E-2</c:v>
                </c:pt>
                <c:pt idx="1301">
                  <c:v>1.7581418980032737E-2</c:v>
                </c:pt>
                <c:pt idx="1302">
                  <c:v>1.7570840100660234E-2</c:v>
                </c:pt>
                <c:pt idx="1303">
                  <c:v>1.7560231783075864E-2</c:v>
                </c:pt>
                <c:pt idx="1304">
                  <c:v>1.7549594255816814E-2</c:v>
                </c:pt>
                <c:pt idx="1305">
                  <c:v>1.7538927747260402E-2</c:v>
                </c:pt>
                <c:pt idx="1306">
                  <c:v>1.7525171448040666E-2</c:v>
                </c:pt>
                <c:pt idx="1307">
                  <c:v>1.7517508700723994E-2</c:v>
                </c:pt>
                <c:pt idx="1308">
                  <c:v>1.7506756619498631E-2</c:v>
                </c:pt>
                <c:pt idx="1309">
                  <c:v>1.7495976471044727E-2</c:v>
                </c:pt>
                <c:pt idx="1310">
                  <c:v>1.7485168483899471E-2</c:v>
                </c:pt>
                <c:pt idx="1311">
                  <c:v>1.747433288644018E-2</c:v>
                </c:pt>
                <c:pt idx="1312">
                  <c:v>1.7463469907204043E-2</c:v>
                </c:pt>
                <c:pt idx="1313">
                  <c:v>1.745257977472825E-2</c:v>
                </c:pt>
                <c:pt idx="1314">
                  <c:v>1.7441662717390116E-2</c:v>
                </c:pt>
                <c:pt idx="1315">
                  <c:v>1.7430718963726832E-2</c:v>
                </c:pt>
                <c:pt idx="1316">
                  <c:v>1.7419748742275587E-2</c:v>
                </c:pt>
                <c:pt idx="1317">
                  <c:v>1.7408752281413697E-2</c:v>
                </c:pt>
                <c:pt idx="1318">
                  <c:v>1.7397729809838225E-2</c:v>
                </c:pt>
                <c:pt idx="1319">
                  <c:v>1.738668155584655E-2</c:v>
                </c:pt>
                <c:pt idx="1320">
                  <c:v>1.7375607747895927E-2</c:v>
                </c:pt>
                <c:pt idx="1321">
                  <c:v>1.7364508614683416E-2</c:v>
                </c:pt>
                <c:pt idx="1322">
                  <c:v>1.7353384384586334E-2</c:v>
                </c:pt>
                <c:pt idx="1323">
                  <c:v>1.7342235285902063E-2</c:v>
                </c:pt>
                <c:pt idx="1324">
                  <c:v>1.73310615474076E-2</c:v>
                </c:pt>
                <c:pt idx="1325">
                  <c:v>1.7319863397480262E-2</c:v>
                </c:pt>
                <c:pt idx="1326">
                  <c:v>1.7308641064577301E-2</c:v>
                </c:pt>
                <c:pt idx="1327">
                  <c:v>1.7297394777315844E-2</c:v>
                </c:pt>
                <c:pt idx="1328">
                  <c:v>1.7286124763993271E-2</c:v>
                </c:pt>
                <c:pt idx="1329">
                  <c:v>1.7274831253226708E-2</c:v>
                </c:pt>
                <c:pt idx="1330">
                  <c:v>1.7263514473473407E-2</c:v>
                </c:pt>
                <c:pt idx="1331">
                  <c:v>1.7252174653110686E-2</c:v>
                </c:pt>
                <c:pt idx="1332">
                  <c:v>1.7240812020915541E-2</c:v>
                </c:pt>
                <c:pt idx="1333">
                  <c:v>1.7229426805105419E-2</c:v>
                </c:pt>
                <c:pt idx="1334">
                  <c:v>1.7218019234217508E-2</c:v>
                </c:pt>
                <c:pt idx="1335">
                  <c:v>1.7206589536788996E-2</c:v>
                </c:pt>
                <c:pt idx="1336">
                  <c:v>1.7195137941437011E-2</c:v>
                </c:pt>
                <c:pt idx="1337">
                  <c:v>1.718366467629906E-2</c:v>
                </c:pt>
                <c:pt idx="1338">
                  <c:v>1.7172169970312012E-2</c:v>
                </c:pt>
                <c:pt idx="1339">
                  <c:v>1.7160654051533442E-2</c:v>
                </c:pt>
                <c:pt idx="1340">
                  <c:v>1.7149117148740345E-2</c:v>
                </c:pt>
                <c:pt idx="1341">
                  <c:v>1.7137559490230103E-2</c:v>
                </c:pt>
                <c:pt idx="1342">
                  <c:v>1.7124325615753833E-2</c:v>
                </c:pt>
                <c:pt idx="1343">
                  <c:v>1.7114382820366814E-2</c:v>
                </c:pt>
                <c:pt idx="1344">
                  <c:v>1.7102764266008208E-2</c:v>
                </c:pt>
                <c:pt idx="1345">
                  <c:v>1.7091125870001278E-2</c:v>
                </c:pt>
                <c:pt idx="1346">
                  <c:v>1.7079467860723341E-2</c:v>
                </c:pt>
                <c:pt idx="1347">
                  <c:v>1.7067790466871458E-2</c:v>
                </c:pt>
                <c:pt idx="1348">
                  <c:v>1.7056093916743009E-2</c:v>
                </c:pt>
                <c:pt idx="1349">
                  <c:v>1.7044378438795249E-2</c:v>
                </c:pt>
                <c:pt idx="1350">
                  <c:v>1.7032644261725238E-2</c:v>
                </c:pt>
                <c:pt idx="1351">
                  <c:v>1.7020891613910294E-2</c:v>
                </c:pt>
                <c:pt idx="1352">
                  <c:v>1.7009120723807669E-2</c:v>
                </c:pt>
                <c:pt idx="1353">
                  <c:v>1.6997331819874617E-2</c:v>
                </c:pt>
                <c:pt idx="1354">
                  <c:v>1.6985525130808199E-2</c:v>
                </c:pt>
                <c:pt idx="1355">
                  <c:v>1.697370088482586E-2</c:v>
                </c:pt>
                <c:pt idx="1356">
                  <c:v>1.6961859310624661E-2</c:v>
                </c:pt>
                <c:pt idx="1357">
                  <c:v>1.6946609335182217E-2</c:v>
                </c:pt>
                <c:pt idx="1358">
                  <c:v>1.6938125091154888E-2</c:v>
                </c:pt>
                <c:pt idx="1359">
                  <c:v>1.6926232902880756E-2</c:v>
                </c:pt>
                <c:pt idx="1360">
                  <c:v>1.6912621744760159E-2</c:v>
                </c:pt>
                <c:pt idx="1361">
                  <c:v>1.6902399511860011E-2</c:v>
                </c:pt>
                <c:pt idx="1362">
                  <c:v>1.6890458766107841E-2</c:v>
                </c:pt>
                <c:pt idx="1363">
                  <c:v>1.6878502291337583E-2</c:v>
                </c:pt>
                <c:pt idx="1364">
                  <c:v>1.6866530316166362E-2</c:v>
                </c:pt>
                <c:pt idx="1365">
                  <c:v>1.6854543069051431E-2</c:v>
                </c:pt>
                <c:pt idx="1366">
                  <c:v>1.6842540778609916E-2</c:v>
                </c:pt>
                <c:pt idx="1367">
                  <c:v>1.6830523673139197E-2</c:v>
                </c:pt>
                <c:pt idx="1368">
                  <c:v>1.68184919812564E-2</c:v>
                </c:pt>
                <c:pt idx="1369">
                  <c:v>1.6806445931338843E-2</c:v>
                </c:pt>
                <c:pt idx="1370">
                  <c:v>1.6794385752003649E-2</c:v>
                </c:pt>
                <c:pt idx="1371">
                  <c:v>1.6782311671708072E-2</c:v>
                </c:pt>
                <c:pt idx="1372">
                  <c:v>1.677022391882943E-2</c:v>
                </c:pt>
                <c:pt idx="1373">
                  <c:v>1.6758122721904911E-2</c:v>
                </c:pt>
                <c:pt idx="1374">
                  <c:v>1.6746008309551641E-2</c:v>
                </c:pt>
                <c:pt idx="1375">
                  <c:v>1.6733880910067001E-2</c:v>
                </c:pt>
                <c:pt idx="1376">
                  <c:v>1.6721740752068115E-2</c:v>
                </c:pt>
                <c:pt idx="1377">
                  <c:v>1.6709588063932301E-2</c:v>
                </c:pt>
                <c:pt idx="1378">
                  <c:v>1.6697423074196749E-2</c:v>
                </c:pt>
                <c:pt idx="1379">
                  <c:v>1.6685246011478583E-2</c:v>
                </c:pt>
                <c:pt idx="1380">
                  <c:v>1.6673057103995248E-2</c:v>
                </c:pt>
                <c:pt idx="1381">
                  <c:v>1.6660856580523742E-2</c:v>
                </c:pt>
                <c:pt idx="1382">
                  <c:v>1.6648644669361445E-2</c:v>
                </c:pt>
                <c:pt idx="1383">
                  <c:v>1.6636421599125484E-2</c:v>
                </c:pt>
                <c:pt idx="1384">
                  <c:v>1.6624187598033302E-2</c:v>
                </c:pt>
                <c:pt idx="1385">
                  <c:v>1.6611942894941834E-2</c:v>
                </c:pt>
                <c:pt idx="1386">
                  <c:v>1.6599687718068523E-2</c:v>
                </c:pt>
                <c:pt idx="1387">
                  <c:v>1.6587422295870624E-2</c:v>
                </c:pt>
                <c:pt idx="1388">
                  <c:v>1.6575146857125134E-2</c:v>
                </c:pt>
                <c:pt idx="1389">
                  <c:v>1.6562861630049497E-2</c:v>
                </c:pt>
                <c:pt idx="1390">
                  <c:v>1.6550566843340775E-2</c:v>
                </c:pt>
                <c:pt idx="1391">
                  <c:v>1.6538262725296349E-2</c:v>
                </c:pt>
                <c:pt idx="1392">
                  <c:v>1.6525949504533344E-2</c:v>
                </c:pt>
                <c:pt idx="1393">
                  <c:v>1.6513627409349141E-2</c:v>
                </c:pt>
                <c:pt idx="1394">
                  <c:v>1.6497772043608805E-2</c:v>
                </c:pt>
                <c:pt idx="1395">
                  <c:v>1.6485430522363842E-2</c:v>
                </c:pt>
                <c:pt idx="1396">
                  <c:v>1.6474845601264221E-2</c:v>
                </c:pt>
                <c:pt idx="1397">
                  <c:v>1.6462489175381734E-2</c:v>
                </c:pt>
                <c:pt idx="1398">
                  <c:v>1.645012505029797E-2</c:v>
                </c:pt>
                <c:pt idx="1399">
                  <c:v>1.6437753454390247E-2</c:v>
                </c:pt>
                <c:pt idx="1400">
                  <c:v>1.6425374616355626E-2</c:v>
                </c:pt>
                <c:pt idx="1401">
                  <c:v>1.6412988764491487E-2</c:v>
                </c:pt>
                <c:pt idx="1402">
                  <c:v>1.6400596127255085E-2</c:v>
                </c:pt>
                <c:pt idx="1403">
                  <c:v>1.6388196933423416E-2</c:v>
                </c:pt>
                <c:pt idx="1404">
                  <c:v>1.6375791411213925E-2</c:v>
                </c:pt>
                <c:pt idx="1405">
                  <c:v>1.6363379789163801E-2</c:v>
                </c:pt>
                <c:pt idx="1406">
                  <c:v>1.6350962295810234E-2</c:v>
                </c:pt>
                <c:pt idx="1407">
                  <c:v>1.6334988687614072E-2</c:v>
                </c:pt>
                <c:pt idx="1408">
                  <c:v>1.6326110609101718E-2</c:v>
                </c:pt>
                <c:pt idx="1409">
                  <c:v>1.631367687258134E-2</c:v>
                </c:pt>
                <c:pt idx="1410">
                  <c:v>1.6301238178826338E-2</c:v>
                </c:pt>
                <c:pt idx="1411">
                  <c:v>1.6288794756134095E-2</c:v>
                </c:pt>
                <c:pt idx="1412">
                  <c:v>1.6274568204197593E-2</c:v>
                </c:pt>
                <c:pt idx="1413">
                  <c:v>1.6263894638006704E-2</c:v>
                </c:pt>
                <c:pt idx="1414">
                  <c:v>1.6251438399486062E-2</c:v>
                </c:pt>
                <c:pt idx="1415">
                  <c:v>1.6238978346096999E-2</c:v>
                </c:pt>
                <c:pt idx="1416">
                  <c:v>1.6226514706136896E-2</c:v>
                </c:pt>
                <c:pt idx="1417">
                  <c:v>1.6214047708382751E-2</c:v>
                </c:pt>
                <c:pt idx="1418">
                  <c:v>1.6201577580972071E-2</c:v>
                </c:pt>
                <c:pt idx="1419">
                  <c:v>1.6189104552521982E-2</c:v>
                </c:pt>
                <c:pt idx="1420">
                  <c:v>1.617662885164961E-2</c:v>
                </c:pt>
                <c:pt idx="1421">
                  <c:v>1.6164150706732272E-2</c:v>
                </c:pt>
                <c:pt idx="1422">
                  <c:v>1.615167034622722E-2</c:v>
                </c:pt>
                <c:pt idx="1423">
                  <c:v>1.6139187998671645E-2</c:v>
                </c:pt>
                <c:pt idx="1424">
                  <c:v>1.6126703892602734E-2</c:v>
                </c:pt>
                <c:pt idx="1425">
                  <c:v>1.6114218256317869E-2</c:v>
                </c:pt>
                <c:pt idx="1426">
                  <c:v>1.6101731318514112E-2</c:v>
                </c:pt>
                <c:pt idx="1427">
                  <c:v>1.6089243307488843E-2</c:v>
                </c:pt>
                <c:pt idx="1428">
                  <c:v>1.6076754451859188E-2</c:v>
                </c:pt>
                <c:pt idx="1429">
                  <c:v>1.6064264980082399E-2</c:v>
                </c:pt>
                <c:pt idx="1430">
                  <c:v>1.605177512061573E-2</c:v>
                </c:pt>
                <c:pt idx="1431">
                  <c:v>1.603928510199637E-2</c:v>
                </c:pt>
                <c:pt idx="1432">
                  <c:v>1.6026795152601636E-2</c:v>
                </c:pt>
                <c:pt idx="1433">
                  <c:v>1.6014305501208526E-2</c:v>
                </c:pt>
                <c:pt idx="1434">
                  <c:v>1.6001816375794675E-2</c:v>
                </c:pt>
                <c:pt idx="1435">
                  <c:v>1.5989328005296954E-2</c:v>
                </c:pt>
                <c:pt idx="1436">
                  <c:v>1.5976840618012744E-2</c:v>
                </c:pt>
                <c:pt idx="1437">
                  <c:v>1.5964354442479234E-2</c:v>
                </c:pt>
                <c:pt idx="1438">
                  <c:v>1.5951869707153676E-2</c:v>
                </c:pt>
                <c:pt idx="1439">
                  <c:v>1.5939386640573261E-2</c:v>
                </c:pt>
                <c:pt idx="1440">
                  <c:v>1.5926905471035369E-2</c:v>
                </c:pt>
                <c:pt idx="1441">
                  <c:v>1.5914426427237061E-2</c:v>
                </c:pt>
                <c:pt idx="1442">
                  <c:v>1.5901949737555654E-2</c:v>
                </c:pt>
                <c:pt idx="1443">
                  <c:v>1.5889475630608274E-2</c:v>
                </c:pt>
                <c:pt idx="1444">
                  <c:v>1.5877004334772238E-2</c:v>
                </c:pt>
                <c:pt idx="1445">
                  <c:v>1.5864536078424862E-2</c:v>
                </c:pt>
                <c:pt idx="1446">
                  <c:v>1.5848510297242768E-2</c:v>
                </c:pt>
                <c:pt idx="1447">
                  <c:v>1.5836049846651434E-2</c:v>
                </c:pt>
                <c:pt idx="1448">
                  <c:v>1.5825372468469823E-2</c:v>
                </c:pt>
                <c:pt idx="1449">
                  <c:v>1.5812919238902268E-2</c:v>
                </c:pt>
                <c:pt idx="1450">
                  <c:v>1.5800470224043295E-2</c:v>
                </c:pt>
                <c:pt idx="1451">
                  <c:v>1.5788025652350157E-2</c:v>
                </c:pt>
                <c:pt idx="1452">
                  <c:v>1.577558589376693E-2</c:v>
                </c:pt>
                <c:pt idx="1453">
                  <c:v>1.5763152774272982E-2</c:v>
                </c:pt>
                <c:pt idx="1454">
                  <c:v>1.575072698451585E-2</c:v>
                </c:pt>
                <c:pt idx="1455">
                  <c:v>1.5738308761505948E-2</c:v>
                </c:pt>
                <c:pt idx="1456">
                  <c:v>1.5725898342253686E-2</c:v>
                </c:pt>
                <c:pt idx="1457">
                  <c:v>1.5713495963289859E-2</c:v>
                </c:pt>
                <c:pt idx="1458">
                  <c:v>1.570110186178475E-2</c:v>
                </c:pt>
                <c:pt idx="1459">
                  <c:v>1.5688716274508963E-2</c:v>
                </c:pt>
                <c:pt idx="1460">
                  <c:v>1.5676339438313036E-2</c:v>
                </c:pt>
                <c:pt idx="1461">
                  <c:v>1.5663971590127446E-2</c:v>
                </c:pt>
                <c:pt idx="1462">
                  <c:v>1.5646999391680794E-2</c:v>
                </c:pt>
                <c:pt idx="1463">
                  <c:v>1.5639263805109493E-2</c:v>
                </c:pt>
                <c:pt idx="1464">
                  <c:v>1.5626382484019707E-2</c:v>
                </c:pt>
                <c:pt idx="1465">
                  <c:v>1.5612834278302401E-2</c:v>
                </c:pt>
                <c:pt idx="1466">
                  <c:v>1.5600516395588571E-2</c:v>
                </c:pt>
                <c:pt idx="1467">
                  <c:v>1.5588208956041072E-2</c:v>
                </c:pt>
                <c:pt idx="1468">
                  <c:v>1.5575912196270636E-2</c:v>
                </c:pt>
                <c:pt idx="1469">
                  <c:v>1.5563626353447546E-2</c:v>
                </c:pt>
                <c:pt idx="1470">
                  <c:v>1.5551351664342405E-2</c:v>
                </c:pt>
                <c:pt idx="1471">
                  <c:v>1.5539088365725817E-2</c:v>
                </c:pt>
                <c:pt idx="1472">
                  <c:v>1.5526836694688129E-2</c:v>
                </c:pt>
                <c:pt idx="1473">
                  <c:v>1.5514596887840071E-2</c:v>
                </c:pt>
                <c:pt idx="1474">
                  <c:v>1.5502369182192055E-2</c:v>
                </c:pt>
                <c:pt idx="1475">
                  <c:v>1.5490153814754493E-2</c:v>
                </c:pt>
                <c:pt idx="1476">
                  <c:v>1.5477951022058178E-2</c:v>
                </c:pt>
                <c:pt idx="1477">
                  <c:v>1.5465761041353332E-2</c:v>
                </c:pt>
                <c:pt idx="1478">
                  <c:v>1.5453584109250684E-2</c:v>
                </c:pt>
                <c:pt idx="1479">
                  <c:v>1.5441420462760647E-2</c:v>
                </c:pt>
                <c:pt idx="1480">
                  <c:v>1.5429270338653822E-2</c:v>
                </c:pt>
                <c:pt idx="1481">
                  <c:v>1.5417133973940622E-2</c:v>
                </c:pt>
                <c:pt idx="1482">
                  <c:v>1.540501160539165E-2</c:v>
                </c:pt>
                <c:pt idx="1483">
                  <c:v>1.539290346993738E-2</c:v>
                </c:pt>
                <c:pt idx="1484">
                  <c:v>1.5380809804348416E-2</c:v>
                </c:pt>
                <c:pt idx="1485">
                  <c:v>1.536873084563517E-2</c:v>
                </c:pt>
                <c:pt idx="1486">
                  <c:v>1.5356666830568244E-2</c:v>
                </c:pt>
                <c:pt idx="1487">
                  <c:v>1.5344617996237986E-2</c:v>
                </c:pt>
                <c:pt idx="1488">
                  <c:v>1.533258457917519E-2</c:v>
                </c:pt>
                <c:pt idx="1489">
                  <c:v>1.5320566816470205E-2</c:v>
                </c:pt>
                <c:pt idx="1490">
                  <c:v>1.5308564945053504E-2</c:v>
                </c:pt>
                <c:pt idx="1491">
                  <c:v>1.5296579201615756E-2</c:v>
                </c:pt>
                <c:pt idx="1492">
                  <c:v>1.5284609823087436E-2</c:v>
                </c:pt>
                <c:pt idx="1493">
                  <c:v>1.5272657046399019E-2</c:v>
                </c:pt>
                <c:pt idx="1494">
                  <c:v>1.5260721108401043E-2</c:v>
                </c:pt>
                <c:pt idx="1495">
                  <c:v>1.5248802246023985E-2</c:v>
                </c:pt>
                <c:pt idx="1496">
                  <c:v>1.5236900695958511E-2</c:v>
                </c:pt>
                <c:pt idx="1497">
                  <c:v>1.5225016695374904E-2</c:v>
                </c:pt>
                <c:pt idx="1498">
                  <c:v>1.5206377863616893E-2</c:v>
                </c:pt>
                <c:pt idx="1499">
                  <c:v>1.5194540077505536E-2</c:v>
                </c:pt>
                <c:pt idx="1500">
                  <c:v>1.5186736504011478E-2</c:v>
                </c:pt>
                <c:pt idx="1501">
                  <c:v>1.5174929403567461E-2</c:v>
                </c:pt>
                <c:pt idx="1502">
                  <c:v>1.5163141106881994E-2</c:v>
                </c:pt>
                <c:pt idx="1503">
                  <c:v>1.5151371850752327E-2</c:v>
                </c:pt>
                <c:pt idx="1504">
                  <c:v>1.5139621872162223E-2</c:v>
                </c:pt>
                <c:pt idx="1505">
                  <c:v>1.5127891407935579E-2</c:v>
                </c:pt>
                <c:pt idx="1506">
                  <c:v>1.5116180695029513E-2</c:v>
                </c:pt>
                <c:pt idx="1507">
                  <c:v>1.5104489970294566E-2</c:v>
                </c:pt>
                <c:pt idx="1508">
                  <c:v>1.5092819470581276E-2</c:v>
                </c:pt>
                <c:pt idx="1509">
                  <c:v>1.5081169432846764E-2</c:v>
                </c:pt>
                <c:pt idx="1510">
                  <c:v>1.5069540093968214E-2</c:v>
                </c:pt>
                <c:pt idx="1511">
                  <c:v>1.5057931690796167E-2</c:v>
                </c:pt>
                <c:pt idx="1512">
                  <c:v>1.5040756488282625E-2</c:v>
                </c:pt>
                <c:pt idx="1513">
                  <c:v>1.5030850354449399E-2</c:v>
                </c:pt>
                <c:pt idx="1514">
                  <c:v>1.5019313369482035E-2</c:v>
                </c:pt>
                <c:pt idx="1515">
                  <c:v>1.5007798332877798E-2</c:v>
                </c:pt>
                <c:pt idx="1516">
                  <c:v>1.4994665470480228E-2</c:v>
                </c:pt>
                <c:pt idx="1517">
                  <c:v>1.4984835052400669E-2</c:v>
                </c:pt>
                <c:pt idx="1518">
                  <c:v>1.4973387282228856E-2</c:v>
                </c:pt>
                <c:pt idx="1519">
                  <c:v>1.4961962407982199E-2</c:v>
                </c:pt>
                <c:pt idx="1520">
                  <c:v>1.4950560666511237E-2</c:v>
                </c:pt>
                <c:pt idx="1521">
                  <c:v>1.4939182294746445E-2</c:v>
                </c:pt>
                <c:pt idx="1522">
                  <c:v>1.492782752937849E-2</c:v>
                </c:pt>
                <c:pt idx="1523">
                  <c:v>1.4916496607417784E-2</c:v>
                </c:pt>
                <c:pt idx="1524">
                  <c:v>1.4905189765794802E-2</c:v>
                </c:pt>
                <c:pt idx="1525">
                  <c:v>1.4893907241280147E-2</c:v>
                </c:pt>
                <c:pt idx="1526">
                  <c:v>1.4882649270804293E-2</c:v>
                </c:pt>
                <c:pt idx="1527">
                  <c:v>1.4871416091217782E-2</c:v>
                </c:pt>
                <c:pt idx="1528">
                  <c:v>1.4860207939291215E-2</c:v>
                </c:pt>
                <c:pt idx="1529">
                  <c:v>1.4849025052194875E-2</c:v>
                </c:pt>
                <c:pt idx="1530">
                  <c:v>1.4837867666459559E-2</c:v>
                </c:pt>
                <c:pt idx="1531">
                  <c:v>1.4826736019095677E-2</c:v>
                </c:pt>
                <c:pt idx="1532">
                  <c:v>1.4815630347033704E-2</c:v>
                </c:pt>
                <c:pt idx="1533">
                  <c:v>1.4804550887124179E-2</c:v>
                </c:pt>
                <c:pt idx="1534">
                  <c:v>1.4793497876137707E-2</c:v>
                </c:pt>
                <c:pt idx="1535">
                  <c:v>1.4782471551084697E-2</c:v>
                </c:pt>
                <c:pt idx="1536">
                  <c:v>1.4771472148735754E-2</c:v>
                </c:pt>
                <c:pt idx="1537">
                  <c:v>1.4760499906021352E-2</c:v>
                </c:pt>
                <c:pt idx="1538">
                  <c:v>1.4749555059871966E-2</c:v>
                </c:pt>
                <c:pt idx="1539">
                  <c:v>1.47386378470582E-2</c:v>
                </c:pt>
                <c:pt idx="1540">
                  <c:v>1.4727748504430593E-2</c:v>
                </c:pt>
                <c:pt idx="1541">
                  <c:v>1.4716887268999557E-2</c:v>
                </c:pt>
                <c:pt idx="1542">
                  <c:v>1.4706054377535693E-2</c:v>
                </c:pt>
                <c:pt idx="1543">
                  <c:v>1.4695250066889542E-2</c:v>
                </c:pt>
                <c:pt idx="1544">
                  <c:v>1.4684474573991579E-2</c:v>
                </c:pt>
                <c:pt idx="1545">
                  <c:v>1.4673728135692343E-2</c:v>
                </c:pt>
                <c:pt idx="1546">
                  <c:v>1.4663010988922309E-2</c:v>
                </c:pt>
                <c:pt idx="1547">
                  <c:v>1.4652323370372144E-2</c:v>
                </c:pt>
                <c:pt idx="1548">
                  <c:v>1.4641665517212132E-2</c:v>
                </c:pt>
                <c:pt idx="1549">
                  <c:v>1.4631037666053004E-2</c:v>
                </c:pt>
                <c:pt idx="1550">
                  <c:v>1.4618928591589864E-2</c:v>
                </c:pt>
                <c:pt idx="1551">
                  <c:v>1.4608365828285841E-2</c:v>
                </c:pt>
                <c:pt idx="1552">
                  <c:v>1.4599336493965609E-2</c:v>
                </c:pt>
                <c:pt idx="1553">
                  <c:v>1.4588831019954895E-2</c:v>
                </c:pt>
                <c:pt idx="1554">
                  <c:v>1.4578356732517506E-2</c:v>
                </c:pt>
                <c:pt idx="1555">
                  <c:v>1.4567913868264171E-2</c:v>
                </c:pt>
                <c:pt idx="1556">
                  <c:v>1.4557502664365174E-2</c:v>
                </c:pt>
                <c:pt idx="1557">
                  <c:v>1.4547123357431246E-2</c:v>
                </c:pt>
                <c:pt idx="1558">
                  <c:v>1.4536776184472799E-2</c:v>
                </c:pt>
                <c:pt idx="1559">
                  <c:v>1.4526461382340372E-2</c:v>
                </c:pt>
                <c:pt idx="1560">
                  <c:v>1.4516179187884504E-2</c:v>
                </c:pt>
                <c:pt idx="1561">
                  <c:v>1.4505929838115605E-2</c:v>
                </c:pt>
                <c:pt idx="1562">
                  <c:v>1.4495713569724344E-2</c:v>
                </c:pt>
                <c:pt idx="1563">
                  <c:v>1.4485530619721132E-2</c:v>
                </c:pt>
                <c:pt idx="1564">
                  <c:v>1.4475381224796635E-2</c:v>
                </c:pt>
                <c:pt idx="1565">
                  <c:v>1.4465265621961265E-2</c:v>
                </c:pt>
                <c:pt idx="1566">
                  <c:v>1.4455184048065561E-2</c:v>
                </c:pt>
                <c:pt idx="1567">
                  <c:v>1.4442272407428902E-2</c:v>
                </c:pt>
                <c:pt idx="1568">
                  <c:v>1.4435123934575245E-2</c:v>
                </c:pt>
                <c:pt idx="1569">
                  <c:v>1.4425145868761646E-2</c:v>
                </c:pt>
                <c:pt idx="1570">
                  <c:v>1.4415202779449743E-2</c:v>
                </c:pt>
                <c:pt idx="1571">
                  <c:v>1.4405294903250265E-2</c:v>
                </c:pt>
                <c:pt idx="1572">
                  <c:v>1.4395422477333497E-2</c:v>
                </c:pt>
                <c:pt idx="1573">
                  <c:v>1.4385585738390105E-2</c:v>
                </c:pt>
                <c:pt idx="1574">
                  <c:v>1.4375784923430501E-2</c:v>
                </c:pt>
                <c:pt idx="1575">
                  <c:v>1.4366020269305224E-2</c:v>
                </c:pt>
                <c:pt idx="1576">
                  <c:v>1.4356292012784877E-2</c:v>
                </c:pt>
                <c:pt idx="1577">
                  <c:v>1.4346600390879871E-2</c:v>
                </c:pt>
                <c:pt idx="1578">
                  <c:v>1.433694564036081E-2</c:v>
                </c:pt>
                <c:pt idx="1579">
                  <c:v>1.4327327998078232E-2</c:v>
                </c:pt>
                <c:pt idx="1580">
                  <c:v>1.4317747700962613E-2</c:v>
                </c:pt>
                <c:pt idx="1581">
                  <c:v>1.4308204985864492E-2</c:v>
                </c:pt>
                <c:pt idx="1582">
                  <c:v>1.4298700089714345E-2</c:v>
                </c:pt>
                <c:pt idx="1583">
                  <c:v>1.4289233249282773E-2</c:v>
                </c:pt>
                <c:pt idx="1584">
                  <c:v>1.4279804701420318E-2</c:v>
                </c:pt>
                <c:pt idx="1585">
                  <c:v>1.4270414683217325E-2</c:v>
                </c:pt>
                <c:pt idx="1586">
                  <c:v>1.4261063431364462E-2</c:v>
                </c:pt>
                <c:pt idx="1587">
                  <c:v>1.4251751182712269E-2</c:v>
                </c:pt>
                <c:pt idx="1588">
                  <c:v>1.4242478174271156E-2</c:v>
                </c:pt>
                <c:pt idx="1589">
                  <c:v>1.423324464273179E-2</c:v>
                </c:pt>
                <c:pt idx="1590">
                  <c:v>1.422405082518452E-2</c:v>
                </c:pt>
                <c:pt idx="1591">
                  <c:v>1.4214896958320011E-2</c:v>
                </c:pt>
                <c:pt idx="1592">
                  <c:v>1.4205783279148676E-2</c:v>
                </c:pt>
                <c:pt idx="1593">
                  <c:v>1.4196710024441117E-2</c:v>
                </c:pt>
                <c:pt idx="1594">
                  <c:v>1.418767743112781E-2</c:v>
                </c:pt>
                <c:pt idx="1595">
                  <c:v>1.4178685736059293E-2</c:v>
                </c:pt>
                <c:pt idx="1596">
                  <c:v>1.4169735176006171E-2</c:v>
                </c:pt>
                <c:pt idx="1597">
                  <c:v>1.4160825987978853E-2</c:v>
                </c:pt>
                <c:pt idx="1598">
                  <c:v>1.4151958408907817E-2</c:v>
                </c:pt>
                <c:pt idx="1599">
                  <c:v>1.4143132675483727E-2</c:v>
                </c:pt>
                <c:pt idx="1600">
                  <c:v>1.4134349024637061E-2</c:v>
                </c:pt>
                <c:pt idx="1601">
                  <c:v>1.4125607693298292E-2</c:v>
                </c:pt>
                <c:pt idx="1602">
                  <c:v>1.4116908918238025E-2</c:v>
                </c:pt>
                <c:pt idx="1603">
                  <c:v>1.410825293646667E-2</c:v>
                </c:pt>
                <c:pt idx="1604">
                  <c:v>1.4099639984834766E-2</c:v>
                </c:pt>
                <c:pt idx="1605">
                  <c:v>1.4091070300112918E-2</c:v>
                </c:pt>
                <c:pt idx="1606">
                  <c:v>1.4082544119151663E-2</c:v>
                </c:pt>
                <c:pt idx="1607">
                  <c:v>1.4074061678961414E-2</c:v>
                </c:pt>
                <c:pt idx="1608">
                  <c:v>1.4065623216392709E-2</c:v>
                </c:pt>
                <c:pt idx="1609">
                  <c:v>1.4057228968296087E-2</c:v>
                </c:pt>
                <c:pt idx="1610">
                  <c:v>1.4048879171442152E-2</c:v>
                </c:pt>
                <c:pt idx="1611">
                  <c:v>1.4040574062841316E-2</c:v>
                </c:pt>
                <c:pt idx="1612">
                  <c:v>1.403231387926418E-2</c:v>
                </c:pt>
                <c:pt idx="1613">
                  <c:v>1.4024098857641221E-2</c:v>
                </c:pt>
                <c:pt idx="1614">
                  <c:v>1.4015929234822977E-2</c:v>
                </c:pt>
                <c:pt idx="1615">
                  <c:v>1.4007805247739924E-2</c:v>
                </c:pt>
                <c:pt idx="1616">
                  <c:v>1.3999727133162665E-2</c:v>
                </c:pt>
                <c:pt idx="1617">
                  <c:v>1.3989408771637457E-2</c:v>
                </c:pt>
                <c:pt idx="1618">
                  <c:v>1.398370946924743E-2</c:v>
                </c:pt>
                <c:pt idx="1619">
                  <c:v>1.3975770393610532E-2</c:v>
                </c:pt>
                <c:pt idx="1620">
                  <c:v>1.396787813796152E-2</c:v>
                </c:pt>
                <c:pt idx="1621">
                  <c:v>1.3960032939230871E-2</c:v>
                </c:pt>
                <c:pt idx="1622">
                  <c:v>1.3952235034349059E-2</c:v>
                </c:pt>
                <c:pt idx="1623">
                  <c:v>1.3944484660166623E-2</c:v>
                </c:pt>
                <c:pt idx="1624">
                  <c:v>1.3936782053454166E-2</c:v>
                </c:pt>
                <c:pt idx="1625">
                  <c:v>1.3929127451142165E-2</c:v>
                </c:pt>
                <c:pt idx="1626">
                  <c:v>1.3921521090161093E-2</c:v>
                </c:pt>
                <c:pt idx="1627">
                  <c:v>1.3913963207281554E-2</c:v>
                </c:pt>
                <c:pt idx="1628">
                  <c:v>1.3906454039354088E-2</c:v>
                </c:pt>
                <c:pt idx="1629">
                  <c:v>1.3898993823548977E-2</c:v>
                </c:pt>
                <c:pt idx="1630">
                  <c:v>1.3891582796317081E-2</c:v>
                </c:pt>
                <c:pt idx="1631">
                  <c:v>1.3884221194828683E-2</c:v>
                </c:pt>
                <c:pt idx="1632">
                  <c:v>1.387690925577445E-2</c:v>
                </c:pt>
                <c:pt idx="1633">
                  <c:v>1.3869647216164793E-2</c:v>
                </c:pt>
                <c:pt idx="1634">
                  <c:v>1.3862435312770316E-2</c:v>
                </c:pt>
                <c:pt idx="1635">
                  <c:v>1.3855273782521493E-2</c:v>
                </c:pt>
                <c:pt idx="1636">
                  <c:v>1.3848162862268865E-2</c:v>
                </c:pt>
                <c:pt idx="1637">
                  <c:v>1.3841102788942905E-2</c:v>
                </c:pt>
                <c:pt idx="1638">
                  <c:v>1.3834093799234282E-2</c:v>
                </c:pt>
                <c:pt idx="1639">
                  <c:v>1.3827136130233342E-2</c:v>
                </c:pt>
                <c:pt idx="1640">
                  <c:v>1.3820230018790625E-2</c:v>
                </c:pt>
                <c:pt idx="1641">
                  <c:v>1.3813375701516861E-2</c:v>
                </c:pt>
                <c:pt idx="1642">
                  <c:v>1.3806573415662271E-2</c:v>
                </c:pt>
                <c:pt idx="1643">
                  <c:v>1.3799823397837585E-2</c:v>
                </c:pt>
                <c:pt idx="1644">
                  <c:v>1.3793125884973279E-2</c:v>
                </c:pt>
                <c:pt idx="1645">
                  <c:v>1.3786481113919891E-2</c:v>
                </c:pt>
                <c:pt idx="1646">
                  <c:v>1.3779889321767769E-2</c:v>
                </c:pt>
                <c:pt idx="1647">
                  <c:v>1.3773350745047708E-2</c:v>
                </c:pt>
                <c:pt idx="1648">
                  <c:v>1.3766865620850055E-2</c:v>
                </c:pt>
                <c:pt idx="1649">
                  <c:v>1.376043418602535E-2</c:v>
                </c:pt>
                <c:pt idx="1650">
                  <c:v>1.3754056677264259E-2</c:v>
                </c:pt>
                <c:pt idx="1651">
                  <c:v>1.374773333165713E-2</c:v>
                </c:pt>
                <c:pt idx="1652">
                  <c:v>1.3741464386054503E-2</c:v>
                </c:pt>
                <c:pt idx="1653">
                  <c:v>1.3735250077306915E-2</c:v>
                </c:pt>
                <c:pt idx="1654">
                  <c:v>1.3728215216133322E-2</c:v>
                </c:pt>
                <c:pt idx="1655">
                  <c:v>1.3722986317619146E-2</c:v>
                </c:pt>
                <c:pt idx="1656">
                  <c:v>1.371693734061985E-2</c:v>
                </c:pt>
                <c:pt idx="1657">
                  <c:v>1.3710943947877752E-2</c:v>
                </c:pt>
                <c:pt idx="1658">
                  <c:v>1.3705006376323325E-2</c:v>
                </c:pt>
                <c:pt idx="1659">
                  <c:v>1.3699124862807111E-2</c:v>
                </c:pt>
                <c:pt idx="1660">
                  <c:v>1.3693299644259582E-2</c:v>
                </c:pt>
                <c:pt idx="1661">
                  <c:v>1.3687530957451344E-2</c:v>
                </c:pt>
                <c:pt idx="1662">
                  <c:v>1.3681819039392806E-2</c:v>
                </c:pt>
                <c:pt idx="1663">
                  <c:v>1.3676164126854573E-2</c:v>
                </c:pt>
                <c:pt idx="1664">
                  <c:v>1.3670566456687183E-2</c:v>
                </c:pt>
                <c:pt idx="1665">
                  <c:v>1.3665026265980984E-2</c:v>
                </c:pt>
                <c:pt idx="1666">
                  <c:v>1.3659543791346707E-2</c:v>
                </c:pt>
                <c:pt idx="1667">
                  <c:v>1.3654119269714826E-2</c:v>
                </c:pt>
                <c:pt idx="1668">
                  <c:v>1.3647230421423018E-2</c:v>
                </c:pt>
                <c:pt idx="1669">
                  <c:v>1.3643445033100221E-2</c:v>
                </c:pt>
                <c:pt idx="1670">
                  <c:v>1.3638195791898511E-2</c:v>
                </c:pt>
                <c:pt idx="1671">
                  <c:v>1.363300545118129E-2</c:v>
                </c:pt>
                <c:pt idx="1672">
                  <c:v>1.3627768083241953E-2</c:v>
                </c:pt>
                <c:pt idx="1673">
                  <c:v>1.3622082732531737E-2</c:v>
                </c:pt>
                <c:pt idx="1674">
                  <c:v>1.3617079049783598E-2</c:v>
                </c:pt>
                <c:pt idx="1675">
                  <c:v>1.3612135248974866E-2</c:v>
                </c:pt>
                <c:pt idx="1676">
                  <c:v>1.360725156695608E-2</c:v>
                </c:pt>
                <c:pt idx="1677">
                  <c:v>1.3602428240497844E-2</c:v>
                </c:pt>
                <c:pt idx="1678">
                  <c:v>1.3597665506530632E-2</c:v>
                </c:pt>
                <c:pt idx="1679">
                  <c:v>1.3592963601825048E-2</c:v>
                </c:pt>
                <c:pt idx="1680">
                  <c:v>1.3588322763471439E-2</c:v>
                </c:pt>
                <c:pt idx="1681">
                  <c:v>1.3583743228080536E-2</c:v>
                </c:pt>
                <c:pt idx="1682">
                  <c:v>1.3579225232742687E-2</c:v>
                </c:pt>
                <c:pt idx="1683">
                  <c:v>1.357476901430843E-2</c:v>
                </c:pt>
                <c:pt idx="1684">
                  <c:v>1.3570374809468433E-2</c:v>
                </c:pt>
                <c:pt idx="1685">
                  <c:v>1.3566042855153171E-2</c:v>
                </c:pt>
                <c:pt idx="1686">
                  <c:v>1.3561773388452991E-2</c:v>
                </c:pt>
                <c:pt idx="1687">
                  <c:v>1.3557566645978625E-2</c:v>
                </c:pt>
                <c:pt idx="1688">
                  <c:v>1.3553422864740483E-2</c:v>
                </c:pt>
                <c:pt idx="1689">
                  <c:v>1.3549342281589105E-2</c:v>
                </c:pt>
                <c:pt idx="1690">
                  <c:v>1.3545325133454966E-2</c:v>
                </c:pt>
                <c:pt idx="1691">
                  <c:v>1.3541371657028733E-2</c:v>
                </c:pt>
                <c:pt idx="1692">
                  <c:v>1.3537482089320818E-2</c:v>
                </c:pt>
                <c:pt idx="1693">
                  <c:v>1.3533656667181759E-2</c:v>
                </c:pt>
                <c:pt idx="1694">
                  <c:v>1.3529895627621968E-2</c:v>
                </c:pt>
                <c:pt idx="1695">
                  <c:v>1.352619920717224E-2</c:v>
                </c:pt>
                <c:pt idx="1696">
                  <c:v>1.3522567643082795E-2</c:v>
                </c:pt>
                <c:pt idx="1697">
                  <c:v>1.3519001171884426E-2</c:v>
                </c:pt>
                <c:pt idx="1698">
                  <c:v>1.3515500030747418E-2</c:v>
                </c:pt>
                <c:pt idx="1699">
                  <c:v>1.3512064456442374E-2</c:v>
                </c:pt>
                <c:pt idx="1700">
                  <c:v>1.3508694685739897E-2</c:v>
                </c:pt>
                <c:pt idx="1701">
                  <c:v>1.3505390955570462E-2</c:v>
                </c:pt>
                <c:pt idx="1702">
                  <c:v>1.3502153502864545E-2</c:v>
                </c:pt>
                <c:pt idx="1703">
                  <c:v>1.3498982564392747E-2</c:v>
                </c:pt>
                <c:pt idx="1704">
                  <c:v>1.3495878377165482E-2</c:v>
                </c:pt>
                <c:pt idx="1705">
                  <c:v>1.3492841178033288E-2</c:v>
                </c:pt>
                <c:pt idx="1706">
                  <c:v>1.3489035020244344E-2</c:v>
                </c:pt>
                <c:pt idx="1707">
                  <c:v>1.3486151826080928E-2</c:v>
                </c:pt>
                <c:pt idx="1708">
                  <c:v>1.3483734444266204E-2</c:v>
                </c:pt>
                <c:pt idx="1709">
                  <c:v>1.3480977290400986E-2</c:v>
                </c:pt>
                <c:pt idx="1710">
                  <c:v>1.3478288342776423E-2</c:v>
                </c:pt>
                <c:pt idx="1711">
                  <c:v>1.3475667838322991E-2</c:v>
                </c:pt>
                <c:pt idx="1712">
                  <c:v>1.3473111442188213E-2</c:v>
                </c:pt>
                <c:pt idx="1713">
                  <c:v>1.3470567834943381E-2</c:v>
                </c:pt>
                <c:pt idx="1714">
                  <c:v>1.346802237478073E-2</c:v>
                </c:pt>
                <c:pt idx="1715">
                  <c:v>1.3465475081684275E-2</c:v>
                </c:pt>
                <c:pt idx="1716">
                  <c:v>1.3462925975957774E-2</c:v>
                </c:pt>
                <c:pt idx="1717">
                  <c:v>1.3460375077505304E-2</c:v>
                </c:pt>
                <c:pt idx="1718">
                  <c:v>1.345782240655069E-2</c:v>
                </c:pt>
                <c:pt idx="1719">
                  <c:v>1.3455267983077945E-2</c:v>
                </c:pt>
                <c:pt idx="1720">
                  <c:v>1.3452711827310893E-2</c:v>
                </c:pt>
                <c:pt idx="1721">
                  <c:v>1.3450153959393418E-2</c:v>
                </c:pt>
                <c:pt idx="1722">
                  <c:v>1.3447594399389473E-2</c:v>
                </c:pt>
                <c:pt idx="1723">
                  <c:v>1.3444437038483414E-2</c:v>
                </c:pt>
                <c:pt idx="1724">
                  <c:v>1.3442104023395629E-2</c:v>
                </c:pt>
                <c:pt idx="1725">
                  <c:v>1.3439905767658189E-2</c:v>
                </c:pt>
                <c:pt idx="1726">
                  <c:v>1.3437339640267609E-2</c:v>
                </c:pt>
                <c:pt idx="1727">
                  <c:v>1.3434771921270183E-2</c:v>
                </c:pt>
                <c:pt idx="1728">
                  <c:v>1.3432202630809797E-2</c:v>
                </c:pt>
                <c:pt idx="1729">
                  <c:v>1.3429631789030338E-2</c:v>
                </c:pt>
                <c:pt idx="1730">
                  <c:v>1.3427059415995757E-2</c:v>
                </c:pt>
                <c:pt idx="1731">
                  <c:v>1.3424485531849939E-2</c:v>
                </c:pt>
                <c:pt idx="1732">
                  <c:v>1.3421910156656836E-2</c:v>
                </c:pt>
                <c:pt idx="1733">
                  <c:v>1.3419333310560333E-2</c:v>
                </c:pt>
                <c:pt idx="1734">
                  <c:v>1.3416755013624382E-2</c:v>
                </c:pt>
                <c:pt idx="1735">
                  <c:v>1.3414175285992869E-2</c:v>
                </c:pt>
                <c:pt idx="1736">
                  <c:v>1.341159414780968E-2</c:v>
                </c:pt>
                <c:pt idx="1737">
                  <c:v>1.340901161905883E-2</c:v>
                </c:pt>
                <c:pt idx="1738">
                  <c:v>1.3406427719884206E-2</c:v>
                </c:pt>
                <c:pt idx="1739">
                  <c:v>1.340384247050963E-2</c:v>
                </c:pt>
                <c:pt idx="1740">
                  <c:v>1.3401255890999053E-2</c:v>
                </c:pt>
                <c:pt idx="1741">
                  <c:v>1.3398668001416425E-2</c:v>
                </c:pt>
                <c:pt idx="1742">
                  <c:v>1.3396078821905633E-2</c:v>
                </c:pt>
                <c:pt idx="1743">
                  <c:v>1.3393488372530626E-2</c:v>
                </c:pt>
                <c:pt idx="1744">
                  <c:v>1.3390896673355357E-2</c:v>
                </c:pt>
                <c:pt idx="1745">
                  <c:v>1.3388303744603647E-2</c:v>
                </c:pt>
                <c:pt idx="1746">
                  <c:v>1.3385709606339447E-2</c:v>
                </c:pt>
                <c:pt idx="1747">
                  <c:v>1.338311427854677E-2</c:v>
                </c:pt>
                <c:pt idx="1748">
                  <c:v>1.338051778168925E-2</c:v>
                </c:pt>
                <c:pt idx="1749">
                  <c:v>1.337792013551109E-2</c:v>
                </c:pt>
                <c:pt idx="1750">
                  <c:v>1.3375321360156178E-2</c:v>
                </c:pt>
                <c:pt idx="1751">
                  <c:v>1.3372721476008209E-2</c:v>
                </c:pt>
                <c:pt idx="1752">
                  <c:v>1.3370120502891325E-2</c:v>
                </c:pt>
                <c:pt idx="1753">
                  <c:v>1.3367518460949412E-2</c:v>
                </c:pt>
                <c:pt idx="1754">
                  <c:v>1.3364915370406294E-2</c:v>
                </c:pt>
                <c:pt idx="1755">
                  <c:v>1.336231125132592E-2</c:v>
                </c:pt>
                <c:pt idx="1756">
                  <c:v>1.3359706123852177E-2</c:v>
                </c:pt>
                <c:pt idx="1757">
                  <c:v>1.335710000796908E-2</c:v>
                </c:pt>
                <c:pt idx="1758">
                  <c:v>1.3353870623316055E-2</c:v>
                </c:pt>
                <c:pt idx="1759">
                  <c:v>1.3351261997573971E-2</c:v>
                </c:pt>
                <c:pt idx="1760">
                  <c:v>1.3348903148298064E-2</c:v>
                </c:pt>
                <c:pt idx="1761">
                  <c:v>1.3346293152078914E-2</c:v>
                </c:pt>
                <c:pt idx="1762">
                  <c:v>1.3343682271047541E-2</c:v>
                </c:pt>
                <c:pt idx="1763">
                  <c:v>1.3341070525108023E-2</c:v>
                </c:pt>
                <c:pt idx="1764">
                  <c:v>1.3338457934484182E-2</c:v>
                </c:pt>
                <c:pt idx="1765">
                  <c:v>1.3335844519319906E-2</c:v>
                </c:pt>
                <c:pt idx="1766">
                  <c:v>1.3333230299599208E-2</c:v>
                </c:pt>
                <c:pt idx="1767">
                  <c:v>1.3330615295465975E-2</c:v>
                </c:pt>
                <c:pt idx="1768">
                  <c:v>1.3327999527223966E-2</c:v>
                </c:pt>
                <c:pt idx="1769">
                  <c:v>1.3325383014617387E-2</c:v>
                </c:pt>
                <c:pt idx="1770">
                  <c:v>1.3322765777949996E-2</c:v>
                </c:pt>
                <c:pt idx="1771">
                  <c:v>1.3320147837525553E-2</c:v>
                </c:pt>
                <c:pt idx="1772">
                  <c:v>1.3317766138607467E-2</c:v>
                </c:pt>
                <c:pt idx="1773">
                  <c:v>1.3313412898678934E-2</c:v>
                </c:pt>
                <c:pt idx="1774">
                  <c:v>1.3310792608214328E-2</c:v>
                </c:pt>
                <c:pt idx="1775">
                  <c:v>1.3308171705759264E-2</c:v>
                </c:pt>
                <c:pt idx="1776">
                  <c:v>1.3305175664903857E-2</c:v>
                </c:pt>
                <c:pt idx="1777">
                  <c:v>1.3302928144973691E-2</c:v>
                </c:pt>
                <c:pt idx="1778">
                  <c:v>1.3300305527010892E-2</c:v>
                </c:pt>
                <c:pt idx="1779">
                  <c:v>1.3297682377393372E-2</c:v>
                </c:pt>
                <c:pt idx="1780">
                  <c:v>1.3295058716344954E-2</c:v>
                </c:pt>
                <c:pt idx="1781">
                  <c:v>1.3292434563929589E-2</c:v>
                </c:pt>
                <c:pt idx="1782">
                  <c:v>1.3289809940291164E-2</c:v>
                </c:pt>
                <c:pt idx="1783">
                  <c:v>1.3287184865333757E-2</c:v>
                </c:pt>
                <c:pt idx="1784">
                  <c:v>1.3284559359361126E-2</c:v>
                </c:pt>
                <c:pt idx="1785">
                  <c:v>1.3281933442437222E-2</c:v>
                </c:pt>
                <c:pt idx="1786">
                  <c:v>1.3279307134785867E-2</c:v>
                </c:pt>
                <c:pt idx="1787">
                  <c:v>1.3276680456231205E-2</c:v>
                </c:pt>
                <c:pt idx="1788">
                  <c:v>1.3274053427156929E-2</c:v>
                </c:pt>
                <c:pt idx="1789">
                  <c:v>1.3271426067547054E-2</c:v>
                </c:pt>
                <c:pt idx="1790">
                  <c:v>1.3268798397545467E-2</c:v>
                </c:pt>
                <c:pt idx="1791">
                  <c:v>1.3266170437216118E-2</c:v>
                </c:pt>
                <c:pt idx="1792">
                  <c:v>1.3263542206622958E-2</c:v>
                </c:pt>
                <c:pt idx="1793">
                  <c:v>1.3260913725989809E-2</c:v>
                </c:pt>
                <c:pt idx="1794">
                  <c:v>1.3258285015460558E-2</c:v>
                </c:pt>
                <c:pt idx="1795">
                  <c:v>1.3255656094939283E-2</c:v>
                </c:pt>
                <c:pt idx="1796">
                  <c:v>1.3253026984649807E-2</c:v>
                </c:pt>
                <c:pt idx="1797">
                  <c:v>1.3250397704736017E-2</c:v>
                </c:pt>
                <c:pt idx="1798">
                  <c:v>1.3247768275261862E-2</c:v>
                </c:pt>
                <c:pt idx="1799">
                  <c:v>1.3245138716451166E-2</c:v>
                </c:pt>
                <c:pt idx="1800">
                  <c:v>1.3242509048208007E-2</c:v>
                </c:pt>
                <c:pt idx="1801">
                  <c:v>1.3239879290756207E-2</c:v>
                </c:pt>
                <c:pt idx="1802">
                  <c:v>1.3237249464159717E-2</c:v>
                </c:pt>
                <c:pt idx="1803">
                  <c:v>1.3234619588562424E-2</c:v>
                </c:pt>
                <c:pt idx="1804">
                  <c:v>1.323198968418815E-2</c:v>
                </c:pt>
                <c:pt idx="1805">
                  <c:v>1.3229359770781102E-2</c:v>
                </c:pt>
                <c:pt idx="1806">
                  <c:v>1.322672986880491E-2</c:v>
                </c:pt>
                <c:pt idx="1807">
                  <c:v>1.3224099998323524E-2</c:v>
                </c:pt>
                <c:pt idx="1808">
                  <c:v>1.3221470179241024E-2</c:v>
                </c:pt>
                <c:pt idx="1809">
                  <c:v>1.3218840431861167E-2</c:v>
                </c:pt>
                <c:pt idx="1810">
                  <c:v>1.3215514200131118E-2</c:v>
                </c:pt>
                <c:pt idx="1811">
                  <c:v>1.3213205593585187E-2</c:v>
                </c:pt>
                <c:pt idx="1812">
                  <c:v>1.3210951820576966E-2</c:v>
                </c:pt>
                <c:pt idx="1813">
                  <c:v>1.3208322560807062E-2</c:v>
                </c:pt>
                <c:pt idx="1814">
                  <c:v>1.320569347313949E-2</c:v>
                </c:pt>
                <c:pt idx="1815">
                  <c:v>1.320306457787801E-2</c:v>
                </c:pt>
                <c:pt idx="1816">
                  <c:v>1.3200435895006635E-2</c:v>
                </c:pt>
                <c:pt idx="1817">
                  <c:v>1.319780744450938E-2</c:v>
                </c:pt>
                <c:pt idx="1818">
                  <c:v>1.3195179246769939E-2</c:v>
                </c:pt>
                <c:pt idx="1819">
                  <c:v>1.3192551321612456E-2</c:v>
                </c:pt>
                <c:pt idx="1820">
                  <c:v>1.3189923689260752E-2</c:v>
                </c:pt>
                <c:pt idx="1821">
                  <c:v>1.318729636993865E-2</c:v>
                </c:pt>
                <c:pt idx="1822">
                  <c:v>1.3184669383550229E-2</c:v>
                </c:pt>
                <c:pt idx="1823">
                  <c:v>1.3181292351616136E-2</c:v>
                </c:pt>
                <c:pt idx="1824">
                  <c:v>1.3179416490549656E-2</c:v>
                </c:pt>
                <c:pt idx="1825">
                  <c:v>1.3176790623985468E-2</c:v>
                </c:pt>
                <c:pt idx="1826">
                  <c:v>1.3174165170850571E-2</c:v>
                </c:pt>
                <c:pt idx="1827">
                  <c:v>1.3171540151288852E-2</c:v>
                </c:pt>
                <c:pt idx="1828">
                  <c:v>1.3168540685732921E-2</c:v>
                </c:pt>
                <c:pt idx="1829">
                  <c:v>1.3166291493460491E-2</c:v>
                </c:pt>
                <c:pt idx="1830">
                  <c:v>1.3163667895321751E-2</c:v>
                </c:pt>
                <c:pt idx="1831">
                  <c:v>1.3161044811171863E-2</c:v>
                </c:pt>
                <c:pt idx="1832">
                  <c:v>1.3158422261154712E-2</c:v>
                </c:pt>
                <c:pt idx="1833">
                  <c:v>1.315580026533425E-2</c:v>
                </c:pt>
                <c:pt idx="1834">
                  <c:v>1.3153178843854363E-2</c:v>
                </c:pt>
                <c:pt idx="1835">
                  <c:v>1.3150558016779001E-2</c:v>
                </c:pt>
                <c:pt idx="1836">
                  <c:v>1.3147937804331988E-2</c:v>
                </c:pt>
                <c:pt idx="1837">
                  <c:v>1.3145318226497338E-2</c:v>
                </c:pt>
                <c:pt idx="1838">
                  <c:v>1.3142699303498873E-2</c:v>
                </c:pt>
                <c:pt idx="1839">
                  <c:v>1.3140081055160735E-2</c:v>
                </c:pt>
                <c:pt idx="1840">
                  <c:v>1.3137463501946556E-2</c:v>
                </c:pt>
                <c:pt idx="1841">
                  <c:v>1.3134846663920285E-2</c:v>
                </c:pt>
                <c:pt idx="1842">
                  <c:v>1.313223056082613E-2</c:v>
                </c:pt>
                <c:pt idx="1843">
                  <c:v>1.3129615213287593E-2</c:v>
                </c:pt>
                <c:pt idx="1844">
                  <c:v>1.312700064104888E-2</c:v>
                </c:pt>
                <c:pt idx="1845">
                  <c:v>1.3124386864253879E-2</c:v>
                </c:pt>
                <c:pt idx="1846">
                  <c:v>1.312177390312641E-2</c:v>
                </c:pt>
                <c:pt idx="1847">
                  <c:v>1.3119161777730426E-2</c:v>
                </c:pt>
                <c:pt idx="1848">
                  <c:v>1.3116550508209812E-2</c:v>
                </c:pt>
                <c:pt idx="1849">
                  <c:v>1.3113940114708456E-2</c:v>
                </c:pt>
                <c:pt idx="1850">
                  <c:v>1.3111330617050498E-2</c:v>
                </c:pt>
                <c:pt idx="1851">
                  <c:v>1.3108722035699572E-2</c:v>
                </c:pt>
                <c:pt idx="1852">
                  <c:v>1.3106114390559753E-2</c:v>
                </c:pt>
                <c:pt idx="1853">
                  <c:v>1.3103507701854866E-2</c:v>
                </c:pt>
                <c:pt idx="1854">
                  <c:v>1.3100901989648861E-2</c:v>
                </c:pt>
                <c:pt idx="1855">
                  <c:v>1.3098297274005688E-2</c:v>
                </c:pt>
                <c:pt idx="1856">
                  <c:v>1.3095693574989298E-2</c:v>
                </c:pt>
                <c:pt idx="1857">
                  <c:v>1.3093090912823513E-2</c:v>
                </c:pt>
                <c:pt idx="1858">
                  <c:v>1.309048930765222E-2</c:v>
                </c:pt>
                <c:pt idx="1859">
                  <c:v>1.3087888779539369E-2</c:v>
                </c:pt>
                <c:pt idx="1860">
                  <c:v>1.308528934838904E-2</c:v>
                </c:pt>
                <c:pt idx="1861">
                  <c:v>1.308269103450499E-2</c:v>
                </c:pt>
                <c:pt idx="1862">
                  <c:v>1.3079722926825355E-2</c:v>
                </c:pt>
                <c:pt idx="1863">
                  <c:v>1.3077127074891948E-2</c:v>
                </c:pt>
                <c:pt idx="1864">
                  <c:v>1.3074902997569637E-2</c:v>
                </c:pt>
                <c:pt idx="1865">
                  <c:v>1.3072309353709954E-2</c:v>
                </c:pt>
                <c:pt idx="1866">
                  <c:v>1.3069716927676112E-2</c:v>
                </c:pt>
                <c:pt idx="1867">
                  <c:v>1.3067125739691932E-2</c:v>
                </c:pt>
                <c:pt idx="1868">
                  <c:v>1.3064535809421685E-2</c:v>
                </c:pt>
                <c:pt idx="1869">
                  <c:v>1.3061947157488873E-2</c:v>
                </c:pt>
                <c:pt idx="1870">
                  <c:v>1.3059359803557768E-2</c:v>
                </c:pt>
                <c:pt idx="1871">
                  <c:v>1.3056773768092E-2</c:v>
                </c:pt>
                <c:pt idx="1872">
                  <c:v>1.3054189070995648E-2</c:v>
                </c:pt>
                <c:pt idx="1873">
                  <c:v>1.3051605732492533E-2</c:v>
                </c:pt>
                <c:pt idx="1874">
                  <c:v>1.3049023772486734E-2</c:v>
                </c:pt>
                <c:pt idx="1875">
                  <c:v>1.3046443211361947E-2</c:v>
                </c:pt>
                <c:pt idx="1876">
                  <c:v>1.3043864069182121E-2</c:v>
                </c:pt>
                <c:pt idx="1877">
                  <c:v>1.3041286365691462E-2</c:v>
                </c:pt>
                <c:pt idx="1878">
                  <c:v>1.3037974322491763E-2</c:v>
                </c:pt>
                <c:pt idx="1879">
                  <c:v>1.3036135356312428E-2</c:v>
                </c:pt>
                <c:pt idx="1880">
                  <c:v>1.3033562090631889E-2</c:v>
                </c:pt>
                <c:pt idx="1881">
                  <c:v>1.3030990344136129E-2</c:v>
                </c:pt>
                <c:pt idx="1882">
                  <c:v>1.3028420137288776E-2</c:v>
                </c:pt>
                <c:pt idx="1883">
                  <c:v>1.3025851489913975E-2</c:v>
                </c:pt>
                <c:pt idx="1884">
                  <c:v>1.3023284422315484E-2</c:v>
                </c:pt>
                <c:pt idx="1885">
                  <c:v>1.3020718954637189E-2</c:v>
                </c:pt>
                <c:pt idx="1886">
                  <c:v>1.3018155106783169E-2</c:v>
                </c:pt>
                <c:pt idx="1887">
                  <c:v>1.3015592899057182E-2</c:v>
                </c:pt>
                <c:pt idx="1888">
                  <c:v>1.3013032351363307E-2</c:v>
                </c:pt>
                <c:pt idx="1889">
                  <c:v>1.3010473484005303E-2</c:v>
                </c:pt>
                <c:pt idx="1890">
                  <c:v>1.3007916316967183E-2</c:v>
                </c:pt>
                <c:pt idx="1891">
                  <c:v>1.3005360870472771E-2</c:v>
                </c:pt>
                <c:pt idx="1892">
                  <c:v>1.3002807164506081E-2</c:v>
                </c:pt>
                <c:pt idx="1893">
                  <c:v>1.3000255219210999E-2</c:v>
                </c:pt>
                <c:pt idx="1894">
                  <c:v>1.2997705054651476E-2</c:v>
                </c:pt>
                <c:pt idx="1895">
                  <c:v>1.2995156691211207E-2</c:v>
                </c:pt>
                <c:pt idx="1896">
                  <c:v>1.2992610148634398E-2</c:v>
                </c:pt>
                <c:pt idx="1897">
                  <c:v>1.2990065447144872E-2</c:v>
                </c:pt>
                <c:pt idx="1898">
                  <c:v>1.2987522606966451E-2</c:v>
                </c:pt>
                <c:pt idx="1899">
                  <c:v>1.2984981648003213E-2</c:v>
                </c:pt>
                <c:pt idx="1900">
                  <c:v>1.2982442590638854E-2</c:v>
                </c:pt>
                <c:pt idx="1901">
                  <c:v>1.2979905454697516E-2</c:v>
                </c:pt>
                <c:pt idx="1902">
                  <c:v>1.2977370260482957E-2</c:v>
                </c:pt>
                <c:pt idx="1903">
                  <c:v>1.2974837028059127E-2</c:v>
                </c:pt>
                <c:pt idx="1904">
                  <c:v>1.2972305777489979E-2</c:v>
                </c:pt>
                <c:pt idx="1905">
                  <c:v>1.2969776528759525E-2</c:v>
                </c:pt>
                <c:pt idx="1906">
                  <c:v>1.296724930225146E-2</c:v>
                </c:pt>
                <c:pt idx="1907">
                  <c:v>1.29647241179498E-2</c:v>
                </c:pt>
                <c:pt idx="1908">
                  <c:v>1.2962200995918494E-2</c:v>
                </c:pt>
                <c:pt idx="1909">
                  <c:v>1.2959679956301429E-2</c:v>
                </c:pt>
                <c:pt idx="1910">
                  <c:v>1.2957161019162555E-2</c:v>
                </c:pt>
                <c:pt idx="1911">
                  <c:v>1.295464420464576E-2</c:v>
                </c:pt>
                <c:pt idx="1912">
                  <c:v>1.2952129532974865E-2</c:v>
                </c:pt>
                <c:pt idx="1913">
                  <c:v>1.294961702405395E-2</c:v>
                </c:pt>
                <c:pt idx="1914">
                  <c:v>1.2946748259468066E-2</c:v>
                </c:pt>
                <c:pt idx="1915">
                  <c:v>1.2944598575197475E-2</c:v>
                </c:pt>
                <c:pt idx="1916">
                  <c:v>1.2942092675469752E-2</c:v>
                </c:pt>
                <c:pt idx="1917">
                  <c:v>1.2939589019067554E-2</c:v>
                </c:pt>
                <c:pt idx="1918">
                  <c:v>1.2937087625974897E-2</c:v>
                </c:pt>
                <c:pt idx="1919">
                  <c:v>1.2934588516335666E-2</c:v>
                </c:pt>
                <c:pt idx="1920">
                  <c:v>1.2932091710293747E-2</c:v>
                </c:pt>
                <c:pt idx="1921">
                  <c:v>1.2929597228072964E-2</c:v>
                </c:pt>
                <c:pt idx="1922">
                  <c:v>1.2927105089577395E-2</c:v>
                </c:pt>
                <c:pt idx="1923">
                  <c:v>1.2924615315030863E-2</c:v>
                </c:pt>
                <c:pt idx="1924">
                  <c:v>1.2922127924577254E-2</c:v>
                </c:pt>
                <c:pt idx="1925">
                  <c:v>1.2919642938200582E-2</c:v>
                </c:pt>
                <c:pt idx="1926">
                  <c:v>1.2917160376044734E-2</c:v>
                </c:pt>
                <c:pt idx="1927">
                  <c:v>1.2914680258093725E-2</c:v>
                </c:pt>
                <c:pt idx="1928">
                  <c:v>1.2912202604811185E-2</c:v>
                </c:pt>
                <c:pt idx="1929">
                  <c:v>1.2909020704148233E-2</c:v>
                </c:pt>
                <c:pt idx="1930">
                  <c:v>1.2907254771867827E-2</c:v>
                </c:pt>
                <c:pt idx="1931">
                  <c:v>1.2904784632574717E-2</c:v>
                </c:pt>
                <c:pt idx="1932">
                  <c:v>1.2901964733620375E-2</c:v>
                </c:pt>
                <c:pt idx="1933">
                  <c:v>1.2899852008745327E-2</c:v>
                </c:pt>
                <c:pt idx="1934">
                  <c:v>1.2897389564416883E-2</c:v>
                </c:pt>
                <c:pt idx="1935">
                  <c:v>1.2894929725284499E-2</c:v>
                </c:pt>
                <c:pt idx="1936">
                  <c:v>1.2892472511492059E-2</c:v>
                </c:pt>
                <c:pt idx="1937">
                  <c:v>1.2890017943103516E-2</c:v>
                </c:pt>
                <c:pt idx="1938">
                  <c:v>1.2887566040262755E-2</c:v>
                </c:pt>
                <c:pt idx="1939">
                  <c:v>1.2885116823033727E-2</c:v>
                </c:pt>
                <c:pt idx="1940">
                  <c:v>1.2882670311560318E-2</c:v>
                </c:pt>
                <c:pt idx="1941">
                  <c:v>1.2880226526146288E-2</c:v>
                </c:pt>
                <c:pt idx="1942">
                  <c:v>1.2877785486455906E-2</c:v>
                </c:pt>
                <c:pt idx="1943">
                  <c:v>1.2875347212952803E-2</c:v>
                </c:pt>
                <c:pt idx="1944">
                  <c:v>1.2872911725461123E-2</c:v>
                </c:pt>
                <c:pt idx="1945">
                  <c:v>1.2870479044444494E-2</c:v>
                </c:pt>
                <c:pt idx="1946">
                  <c:v>1.286804918972706E-2</c:v>
                </c:pt>
                <c:pt idx="1947">
                  <c:v>1.2865622181612579E-2</c:v>
                </c:pt>
                <c:pt idx="1948">
                  <c:v>1.286319804000513E-2</c:v>
                </c:pt>
                <c:pt idx="1949">
                  <c:v>1.2860776785128536E-2</c:v>
                </c:pt>
                <c:pt idx="1950">
                  <c:v>1.2858358437206618E-2</c:v>
                </c:pt>
                <c:pt idx="1951">
                  <c:v>1.2855943016143456E-2</c:v>
                </c:pt>
                <c:pt idx="1952">
                  <c:v>1.2853530542162872E-2</c:v>
                </c:pt>
                <c:pt idx="1953">
                  <c:v>1.2851121035168944E-2</c:v>
                </c:pt>
                <c:pt idx="1954">
                  <c:v>1.2848714515545367E-2</c:v>
                </c:pt>
                <c:pt idx="1955">
                  <c:v>1.284631100319622E-2</c:v>
                </c:pt>
                <c:pt idx="1956">
                  <c:v>1.2843910518505197E-2</c:v>
                </c:pt>
                <c:pt idx="1957">
                  <c:v>1.2841513081296441E-2</c:v>
                </c:pt>
                <c:pt idx="1958">
                  <c:v>1.2839118711793773E-2</c:v>
                </c:pt>
                <c:pt idx="1959">
                  <c:v>1.2836727430061146E-2</c:v>
                </c:pt>
                <c:pt idx="1960">
                  <c:v>1.2834339256242444E-2</c:v>
                </c:pt>
                <c:pt idx="1961">
                  <c:v>1.2831954210401619E-2</c:v>
                </c:pt>
                <c:pt idx="1962">
                  <c:v>1.2829572312762494E-2</c:v>
                </c:pt>
                <c:pt idx="1963">
                  <c:v>1.2827193583229146E-2</c:v>
                </c:pt>
                <c:pt idx="1964">
                  <c:v>1.2824818042105335E-2</c:v>
                </c:pt>
                <c:pt idx="1965">
                  <c:v>1.2822445709534946E-2</c:v>
                </c:pt>
                <c:pt idx="1966">
                  <c:v>1.2819400314239005E-2</c:v>
                </c:pt>
                <c:pt idx="1967">
                  <c:v>1.2817035390702003E-2</c:v>
                </c:pt>
                <c:pt idx="1968">
                  <c:v>1.2815010918751923E-2</c:v>
                </c:pt>
                <c:pt idx="1969">
                  <c:v>1.2812652092497601E-2</c:v>
                </c:pt>
                <c:pt idx="1970">
                  <c:v>1.2810296578074087E-2</c:v>
                </c:pt>
                <c:pt idx="1971">
                  <c:v>1.2807944395385462E-2</c:v>
                </c:pt>
                <c:pt idx="1972">
                  <c:v>1.2806084447429811E-2</c:v>
                </c:pt>
                <c:pt idx="1973">
                  <c:v>1.2804504168881792E-2</c:v>
                </c:pt>
                <c:pt idx="1974">
                  <c:v>1.2802933017912466E-2</c:v>
                </c:pt>
                <c:pt idx="1975">
                  <c:v>1.2801371025696895E-2</c:v>
                </c:pt>
                <c:pt idx="1976">
                  <c:v>1.2799818223170334E-2</c:v>
                </c:pt>
                <c:pt idx="1977">
                  <c:v>1.2798274641427909E-2</c:v>
                </c:pt>
                <c:pt idx="1978">
                  <c:v>1.2796740311245003E-2</c:v>
                </c:pt>
                <c:pt idx="1979">
                  <c:v>1.2794781245295539E-2</c:v>
                </c:pt>
                <c:pt idx="1980">
                  <c:v>1.2793699530098124E-2</c:v>
                </c:pt>
                <c:pt idx="1981">
                  <c:v>1.2792193141164532E-2</c:v>
                </c:pt>
                <c:pt idx="1982">
                  <c:v>1.2790696127931156E-2</c:v>
                </c:pt>
                <c:pt idx="1983">
                  <c:v>1.2789208521333251E-2</c:v>
                </c:pt>
                <c:pt idx="1984">
                  <c:v>1.278751995780425E-2</c:v>
                </c:pt>
                <c:pt idx="1985">
                  <c:v>1.2786261652344422E-2</c:v>
                </c:pt>
                <c:pt idx="1986">
                  <c:v>1.2784802452143751E-2</c:v>
                </c:pt>
                <c:pt idx="1987">
                  <c:v>1.278335278247944E-2</c:v>
                </c:pt>
                <c:pt idx="1988">
                  <c:v>1.2781912674526552E-2</c:v>
                </c:pt>
                <c:pt idx="1989">
                  <c:v>1.2780482159300277E-2</c:v>
                </c:pt>
                <c:pt idx="1990">
                  <c:v>1.2779061267895742E-2</c:v>
                </c:pt>
                <c:pt idx="1991">
                  <c:v>1.2777650031168264E-2</c:v>
                </c:pt>
                <c:pt idx="1992">
                  <c:v>1.2776248480212971E-2</c:v>
                </c:pt>
                <c:pt idx="1993">
                  <c:v>1.277485664588518E-2</c:v>
                </c:pt>
                <c:pt idx="1994">
                  <c:v>1.277347455943989E-2</c:v>
                </c:pt>
                <c:pt idx="1995">
                  <c:v>1.277210225173242E-2</c:v>
                </c:pt>
                <c:pt idx="1996">
                  <c:v>1.2770739753618088E-2</c:v>
                </c:pt>
                <c:pt idx="1997">
                  <c:v>1.2769387096351892E-2</c:v>
                </c:pt>
                <c:pt idx="1998">
                  <c:v>1.2768044310949023E-2</c:v>
                </c:pt>
                <c:pt idx="1999">
                  <c:v>1.2766711428184863E-2</c:v>
                </c:pt>
                <c:pt idx="2000">
                  <c:v>1.2765388479154538E-2</c:v>
                </c:pt>
                <c:pt idx="2001">
                  <c:v>1.2764075494953175E-2</c:v>
                </c:pt>
                <c:pt idx="2002">
                  <c:v>1.2762772506516029E-2</c:v>
                </c:pt>
                <c:pt idx="2003">
                  <c:v>1.2761479544778354E-2</c:v>
                </c:pt>
                <c:pt idx="2004">
                  <c:v>1.2760196640835275E-2</c:v>
                </c:pt>
                <c:pt idx="2005">
                  <c:v>1.2758923825701984E-2</c:v>
                </c:pt>
                <c:pt idx="2006">
                  <c:v>1.2757661130233799E-2</c:v>
                </c:pt>
                <c:pt idx="2007">
                  <c:v>1.2756408585525847E-2</c:v>
                </c:pt>
                <c:pt idx="2008">
                  <c:v>1.2755166222753189E-2</c:v>
                </c:pt>
                <c:pt idx="2009">
                  <c:v>1.2753934072531337E-2</c:v>
                </c:pt>
                <c:pt idx="2010">
                  <c:v>1.2752712166355096E-2</c:v>
                </c:pt>
                <c:pt idx="2011">
                  <c:v>1.2751500534760041E-2</c:v>
                </c:pt>
                <c:pt idx="2012">
                  <c:v>1.275029920900117E-2</c:v>
                </c:pt>
                <c:pt idx="2013">
                  <c:v>1.2749108220013738E-2</c:v>
                </c:pt>
                <c:pt idx="2014">
                  <c:v>1.2747927598892872E-2</c:v>
                </c:pt>
                <c:pt idx="2015">
                  <c:v>1.2746757376493889E-2</c:v>
                </c:pt>
                <c:pt idx="2016">
                  <c:v>1.2745597583911916E-2</c:v>
                </c:pt>
                <c:pt idx="2017">
                  <c:v>1.2744448252002272E-2</c:v>
                </c:pt>
                <c:pt idx="2018">
                  <c:v>1.2742985960514375E-2</c:v>
                </c:pt>
                <c:pt idx="2019">
                  <c:v>1.2741860655545167E-2</c:v>
                </c:pt>
                <c:pt idx="2020">
                  <c:v>1.274090451429899E-2</c:v>
                </c:pt>
                <c:pt idx="2021">
                  <c:v>1.2739798850338602E-2</c:v>
                </c:pt>
                <c:pt idx="2022">
                  <c:v>1.2738703806602913E-2</c:v>
                </c:pt>
                <c:pt idx="2023">
                  <c:v>1.2737619414027179E-2</c:v>
                </c:pt>
                <c:pt idx="2024">
                  <c:v>1.2736545703866398E-2</c:v>
                </c:pt>
                <c:pt idx="2025">
                  <c:v>1.2735482706816015E-2</c:v>
                </c:pt>
                <c:pt idx="2026">
                  <c:v>1.2734430454051093E-2</c:v>
                </c:pt>
                <c:pt idx="2027">
                  <c:v>1.2733388976506888E-2</c:v>
                </c:pt>
                <c:pt idx="2028">
                  <c:v>1.2732358305198588E-2</c:v>
                </c:pt>
                <c:pt idx="2029">
                  <c:v>1.2731338471141385E-2</c:v>
                </c:pt>
                <c:pt idx="2030">
                  <c:v>1.2730329505430404E-2</c:v>
                </c:pt>
                <c:pt idx="2031">
                  <c:v>1.2729331438920966E-2</c:v>
                </c:pt>
                <c:pt idx="2032">
                  <c:v>1.2728344302468386E-2</c:v>
                </c:pt>
                <c:pt idx="2033">
                  <c:v>1.2727368127567473E-2</c:v>
                </c:pt>
                <c:pt idx="2034">
                  <c:v>1.2726442611663558E-2</c:v>
                </c:pt>
                <c:pt idx="2035">
                  <c:v>1.2725448785282367E-2</c:v>
                </c:pt>
                <c:pt idx="2036">
                  <c:v>1.2724371854897498E-2</c:v>
                </c:pt>
                <c:pt idx="2037">
                  <c:v>1.2723573660107235E-2</c:v>
                </c:pt>
                <c:pt idx="2038">
                  <c:v>1.2722652756433916E-2</c:v>
                </c:pt>
                <c:pt idx="2039">
                  <c:v>1.2721743000003727E-2</c:v>
                </c:pt>
                <c:pt idx="2040">
                  <c:v>1.2720844421831856E-2</c:v>
                </c:pt>
                <c:pt idx="2041">
                  <c:v>1.2719957053013431E-2</c:v>
                </c:pt>
                <c:pt idx="2042">
                  <c:v>1.2719080924323833E-2</c:v>
                </c:pt>
                <c:pt idx="2043">
                  <c:v>1.2718216067018062E-2</c:v>
                </c:pt>
                <c:pt idx="2044">
                  <c:v>1.2717362511951436E-2</c:v>
                </c:pt>
                <c:pt idx="2045">
                  <c:v>1.2716520290299016E-2</c:v>
                </c:pt>
                <c:pt idx="2046">
                  <c:v>1.271568943275625E-2</c:v>
                </c:pt>
                <c:pt idx="2047">
                  <c:v>1.2714869970498199E-2</c:v>
                </c:pt>
                <c:pt idx="2048">
                  <c:v>1.2714061934699927E-2</c:v>
                </c:pt>
                <c:pt idx="2049">
                  <c:v>1.2713265356216752E-2</c:v>
                </c:pt>
                <c:pt idx="2050">
                  <c:v>1.2712480265824055E-2</c:v>
                </c:pt>
                <c:pt idx="2051">
                  <c:v>1.2711706694776836E-2</c:v>
                </c:pt>
                <c:pt idx="2052">
                  <c:v>1.2710944674090285E-2</c:v>
                </c:pt>
                <c:pt idx="2053">
                  <c:v>1.2710194234619721E-2</c:v>
                </c:pt>
                <c:pt idx="2054">
                  <c:v>1.2709455407700077E-2</c:v>
                </c:pt>
                <c:pt idx="2055">
                  <c:v>1.2708728223946864E-2</c:v>
                </c:pt>
                <c:pt idx="2056">
                  <c:v>1.2708012714455208E-2</c:v>
                </c:pt>
                <c:pt idx="2057">
                  <c:v>1.27073089102403E-2</c:v>
                </c:pt>
                <c:pt idx="2058">
                  <c:v>1.2706616842397267E-2</c:v>
                </c:pt>
                <c:pt idx="2059">
                  <c:v>1.2705936541941298E-2</c:v>
                </c:pt>
                <c:pt idx="2060">
                  <c:v>1.2705268039647777E-2</c:v>
                </c:pt>
                <c:pt idx="2061">
                  <c:v>1.2704611366691765E-2</c:v>
                </c:pt>
                <c:pt idx="2062">
                  <c:v>1.2703966554168389E-2</c:v>
                </c:pt>
                <c:pt idx="2063">
                  <c:v>1.2703333632932967E-2</c:v>
                </c:pt>
                <c:pt idx="2064">
                  <c:v>1.270271263400069E-2</c:v>
                </c:pt>
                <c:pt idx="2065">
                  <c:v>1.2702103588466684E-2</c:v>
                </c:pt>
                <c:pt idx="2066">
                  <c:v>1.2701506527186268E-2</c:v>
                </c:pt>
                <c:pt idx="2067">
                  <c:v>1.2700921481254568E-2</c:v>
                </c:pt>
                <c:pt idx="2068">
                  <c:v>1.270034848176671E-2</c:v>
                </c:pt>
                <c:pt idx="2069">
                  <c:v>1.2699787559498077E-2</c:v>
                </c:pt>
                <c:pt idx="2070">
                  <c:v>1.2699455299571838E-2</c:v>
                </c:pt>
                <c:pt idx="2071">
                  <c:v>1.269892379982096E-2</c:v>
                </c:pt>
                <c:pt idx="2072">
                  <c:v>1.2698103632899915E-2</c:v>
                </c:pt>
                <c:pt idx="2073">
                  <c:v>1.2697593075703395E-2</c:v>
                </c:pt>
                <c:pt idx="2074">
                  <c:v>1.2697094755118599E-2</c:v>
                </c:pt>
                <c:pt idx="2075">
                  <c:v>1.2696608702320589E-2</c:v>
                </c:pt>
                <c:pt idx="2076">
                  <c:v>1.2696134948404492E-2</c:v>
                </c:pt>
                <c:pt idx="2077">
                  <c:v>1.2695673524225626E-2</c:v>
                </c:pt>
                <c:pt idx="2078">
                  <c:v>1.2695224460879118E-2</c:v>
                </c:pt>
                <c:pt idx="2079">
                  <c:v>1.2694787789300221E-2</c:v>
                </c:pt>
                <c:pt idx="2080">
                  <c:v>1.2694363540504128E-2</c:v>
                </c:pt>
                <c:pt idx="2081">
                  <c:v>1.2693951745506027E-2</c:v>
                </c:pt>
                <c:pt idx="2082">
                  <c:v>1.2693552435241173E-2</c:v>
                </c:pt>
                <c:pt idx="2083">
                  <c:v>1.2693165640884629E-2</c:v>
                </c:pt>
                <c:pt idx="2084">
                  <c:v>1.2693582086610533E-2</c:v>
                </c:pt>
                <c:pt idx="2085">
                  <c:v>1.2692228714188403E-2</c:v>
                </c:pt>
                <c:pt idx="2086">
                  <c:v>1.2691886872193692E-2</c:v>
                </c:pt>
                <c:pt idx="2087">
                  <c:v>1.2691557687514177E-2</c:v>
                </c:pt>
                <c:pt idx="2088">
                  <c:v>1.2691197015541889E-2</c:v>
                </c:pt>
                <c:pt idx="2089">
                  <c:v>1.2690937415200665E-2</c:v>
                </c:pt>
                <c:pt idx="2090">
                  <c:v>1.2690646389197369E-2</c:v>
                </c:pt>
                <c:pt idx="2091">
                  <c:v>1.2690368144809838E-2</c:v>
                </c:pt>
                <c:pt idx="2092">
                  <c:v>1.2690102713053264E-2</c:v>
                </c:pt>
                <c:pt idx="2093">
                  <c:v>1.2689850124703028E-2</c:v>
                </c:pt>
                <c:pt idx="2094">
                  <c:v>1.2689610410854257E-2</c:v>
                </c:pt>
                <c:pt idx="2095">
                  <c:v>1.2689383602602078E-2</c:v>
                </c:pt>
                <c:pt idx="2096">
                  <c:v>1.268916973096168E-2</c:v>
                </c:pt>
                <c:pt idx="2097">
                  <c:v>1.2688968826788383E-2</c:v>
                </c:pt>
                <c:pt idx="2098">
                  <c:v>1.2688780921177312E-2</c:v>
                </c:pt>
                <c:pt idx="2099">
                  <c:v>1.2688606045143658E-2</c:v>
                </c:pt>
                <c:pt idx="2100">
                  <c:v>1.2688444229622675E-2</c:v>
                </c:pt>
                <c:pt idx="2101">
                  <c:v>1.2688295505629554E-2</c:v>
                </c:pt>
                <c:pt idx="2102">
                  <c:v>1.2688159904339358E-2</c:v>
                </c:pt>
                <c:pt idx="2103">
                  <c:v>1.2688037456527468E-2</c:v>
                </c:pt>
                <c:pt idx="2104">
                  <c:v>1.2687928193209075E-2</c:v>
                </c:pt>
                <c:pt idx="2105">
                  <c:v>1.2687832145559241E-2</c:v>
                </c:pt>
                <c:pt idx="2106">
                  <c:v>1.2687749344433286E-2</c:v>
                </c:pt>
                <c:pt idx="2107">
                  <c:v>1.2687679820926334E-2</c:v>
                </c:pt>
                <c:pt idx="2108">
                  <c:v>1.2687623605893705E-2</c:v>
                </c:pt>
                <c:pt idx="2109">
                  <c:v>1.2687580730590398E-2</c:v>
                </c:pt>
                <c:pt idx="2110">
                  <c:v>1.2687551225631921E-2</c:v>
                </c:pt>
                <c:pt idx="2111">
                  <c:v>1.2687535122433147E-2</c:v>
                </c:pt>
                <c:pt idx="2112">
                  <c:v>1.268753245168952E-2</c:v>
                </c:pt>
                <c:pt idx="2113">
                  <c:v>1.2687543244656041E-2</c:v>
                </c:pt>
                <c:pt idx="2114">
                  <c:v>1.2687567532188027E-2</c:v>
                </c:pt>
                <c:pt idx="2115">
                  <c:v>1.2687605345140796E-2</c:v>
                </c:pt>
                <c:pt idx="2116">
                  <c:v>1.2687656714849282E-2</c:v>
                </c:pt>
                <c:pt idx="2117">
                  <c:v>1.2687721672168806E-2</c:v>
                </c:pt>
                <c:pt idx="2118">
                  <c:v>1.268780024803462E-2</c:v>
                </c:pt>
                <c:pt idx="2119">
                  <c:v>1.2687892473461915E-2</c:v>
                </c:pt>
                <c:pt idx="2120">
                  <c:v>1.2687998379545817E-2</c:v>
                </c:pt>
                <c:pt idx="2121">
                  <c:v>1.2688117997221582E-2</c:v>
                </c:pt>
                <c:pt idx="2122">
                  <c:v>1.2688271532645956E-2</c:v>
                </c:pt>
                <c:pt idx="2123">
                  <c:v>1.2688420636735032E-2</c:v>
                </c:pt>
                <c:pt idx="2124">
                  <c:v>1.2688559429792079E-2</c:v>
                </c:pt>
                <c:pt idx="2125">
                  <c:v>1.2688734203987195E-2</c:v>
                </c:pt>
                <c:pt idx="2126">
                  <c:v>1.2688922844610317E-2</c:v>
                </c:pt>
                <c:pt idx="2127">
                  <c:v>1.2689125382916444E-2</c:v>
                </c:pt>
                <c:pt idx="2128">
                  <c:v>1.2689341849840829E-2</c:v>
                </c:pt>
                <c:pt idx="2129">
                  <c:v>1.2689572276398664E-2</c:v>
                </c:pt>
                <c:pt idx="2130">
                  <c:v>1.2689816693605138E-2</c:v>
                </c:pt>
                <c:pt idx="2131">
                  <c:v>1.2690075132475442E-2</c:v>
                </c:pt>
                <c:pt idx="2132">
                  <c:v>1.2690347623864895E-2</c:v>
                </c:pt>
                <c:pt idx="2133">
                  <c:v>1.2690634198948558E-2</c:v>
                </c:pt>
                <c:pt idx="2134">
                  <c:v>1.2690934888581751E-2</c:v>
                </c:pt>
                <c:pt idx="2135">
                  <c:v>1.2691249724019471E-2</c:v>
                </c:pt>
                <c:pt idx="2136">
                  <c:v>1.2691578736037101E-2</c:v>
                </c:pt>
                <c:pt idx="2137">
                  <c:v>1.269192195548996E-2</c:v>
                </c:pt>
                <c:pt idx="2138">
                  <c:v>1.2692384164481041E-2</c:v>
                </c:pt>
                <c:pt idx="2139">
                  <c:v>1.2692651141721356E-2</c:v>
                </c:pt>
                <c:pt idx="2140">
                  <c:v>1.2693037170290467E-2</c:v>
                </c:pt>
                <c:pt idx="2141">
                  <c:v>1.2693437530435503E-2</c:v>
                </c:pt>
                <c:pt idx="2142">
                  <c:v>1.2693852253331528E-2</c:v>
                </c:pt>
                <c:pt idx="2143">
                  <c:v>1.269428136983386E-2</c:v>
                </c:pt>
                <c:pt idx="2144">
                  <c:v>1.2694724910877753E-2</c:v>
                </c:pt>
                <c:pt idx="2145">
                  <c:v>1.2695182907798142E-2</c:v>
                </c:pt>
                <c:pt idx="2146">
                  <c:v>1.2695655391290472E-2</c:v>
                </c:pt>
                <c:pt idx="2147">
                  <c:v>1.2696142392369936E-2</c:v>
                </c:pt>
                <c:pt idx="2148">
                  <c:v>1.2696643942211594E-2</c:v>
                </c:pt>
                <c:pt idx="2149">
                  <c:v>1.2697160071750702E-2</c:v>
                </c:pt>
                <c:pt idx="2150">
                  <c:v>1.2697690811842577E-2</c:v>
                </c:pt>
                <c:pt idx="2151">
                  <c:v>1.2698236193582346E-2</c:v>
                </c:pt>
                <c:pt idx="2152">
                  <c:v>1.2698796248145072E-2</c:v>
                </c:pt>
                <c:pt idx="2153">
                  <c:v>1.2699371006386073E-2</c:v>
                </c:pt>
                <c:pt idx="2154">
                  <c:v>1.2699960499080731E-2</c:v>
                </c:pt>
                <c:pt idx="2155">
                  <c:v>1.2700564757643917E-2</c:v>
                </c:pt>
                <c:pt idx="2156">
                  <c:v>1.270118381293095E-2</c:v>
                </c:pt>
                <c:pt idx="2157">
                  <c:v>1.2701817695797146E-2</c:v>
                </c:pt>
                <c:pt idx="2158">
                  <c:v>1.270246643741757E-2</c:v>
                </c:pt>
                <c:pt idx="2159">
                  <c:v>1.2703130068567603E-2</c:v>
                </c:pt>
                <c:pt idx="2160">
                  <c:v>1.2703808620662116E-2</c:v>
                </c:pt>
                <c:pt idx="2161">
                  <c:v>1.2704502124236683E-2</c:v>
                </c:pt>
                <c:pt idx="2162">
                  <c:v>1.2705210610706175E-2</c:v>
                </c:pt>
                <c:pt idx="2163">
                  <c:v>1.2705934110686101E-2</c:v>
                </c:pt>
                <c:pt idx="2164">
                  <c:v>1.2706672655591333E-2</c:v>
                </c:pt>
                <c:pt idx="2165">
                  <c:v>1.2707426276197253E-2</c:v>
                </c:pt>
                <c:pt idx="2166">
                  <c:v>1.2708195003119371E-2</c:v>
                </c:pt>
                <c:pt idx="2167">
                  <c:v>1.2708978868172238E-2</c:v>
                </c:pt>
                <c:pt idx="2168">
                  <c:v>1.2709777901731556E-2</c:v>
                </c:pt>
                <c:pt idx="2169">
                  <c:v>1.2710592135052323E-2</c:v>
                </c:pt>
                <c:pt idx="2170">
                  <c:v>1.271142159914973E-2</c:v>
                </c:pt>
                <c:pt idx="2171">
                  <c:v>1.2712266324959032E-2</c:v>
                </c:pt>
                <c:pt idx="2172">
                  <c:v>1.2713126343415482E-2</c:v>
                </c:pt>
                <c:pt idx="2173">
                  <c:v>1.2714001685694143E-2</c:v>
                </c:pt>
                <c:pt idx="2174">
                  <c:v>1.2714892382570397E-2</c:v>
                </c:pt>
                <c:pt idx="2175">
                  <c:v>1.2715798465219308E-2</c:v>
                </c:pt>
                <c:pt idx="2176">
                  <c:v>1.2716719964576129E-2</c:v>
                </c:pt>
                <c:pt idx="2177">
                  <c:v>1.2717656911735986E-2</c:v>
                </c:pt>
                <c:pt idx="2178">
                  <c:v>1.2718609337634135E-2</c:v>
                </c:pt>
                <c:pt idx="2179">
                  <c:v>1.2719577273285765E-2</c:v>
                </c:pt>
                <c:pt idx="2180">
                  <c:v>1.2720560749626131E-2</c:v>
                </c:pt>
                <c:pt idx="2181">
                  <c:v>1.2721559797750359E-2</c:v>
                </c:pt>
                <c:pt idx="2182">
                  <c:v>1.272257444867364E-2</c:v>
                </c:pt>
                <c:pt idx="2183">
                  <c:v>1.2723604733251292E-2</c:v>
                </c:pt>
                <c:pt idx="2184">
                  <c:v>1.2724650682738314E-2</c:v>
                </c:pt>
                <c:pt idx="2185">
                  <c:v>1.2725712327750216E-2</c:v>
                </c:pt>
                <c:pt idx="2186">
                  <c:v>1.2726789699701868E-2</c:v>
                </c:pt>
                <c:pt idx="2187">
                  <c:v>1.2727882829288717E-2</c:v>
                </c:pt>
                <c:pt idx="2188">
                  <c:v>1.2728991747685825E-2</c:v>
                </c:pt>
                <c:pt idx="2189">
                  <c:v>1.2730440749564309E-2</c:v>
                </c:pt>
                <c:pt idx="2190">
                  <c:v>1.2731257074731772E-2</c:v>
                </c:pt>
                <c:pt idx="2191">
                  <c:v>1.2732413545331056E-2</c:v>
                </c:pt>
                <c:pt idx="2192">
                  <c:v>1.2733585928881297E-2</c:v>
                </c:pt>
                <c:pt idx="2193">
                  <c:v>1.2734774256157877E-2</c:v>
                </c:pt>
                <c:pt idx="2194">
                  <c:v>1.2735978558175987E-2</c:v>
                </c:pt>
                <c:pt idx="2195">
                  <c:v>1.2737198865950816E-2</c:v>
                </c:pt>
                <c:pt idx="2196">
                  <c:v>1.2738435210497556E-2</c:v>
                </c:pt>
                <c:pt idx="2197">
                  <c:v>1.2739687622911333E-2</c:v>
                </c:pt>
                <c:pt idx="2198">
                  <c:v>1.2740956134047465E-2</c:v>
                </c:pt>
                <c:pt idx="2199">
                  <c:v>1.2742240775001079E-2</c:v>
                </c:pt>
                <c:pt idx="2200">
                  <c:v>1.2743541576707429E-2</c:v>
                </c:pt>
                <c:pt idx="2201">
                  <c:v>1.2744858570341577E-2</c:v>
                </c:pt>
                <c:pt idx="2202">
                  <c:v>1.274619178659897E-2</c:v>
                </c:pt>
                <c:pt idx="2203">
                  <c:v>1.2747541256734607E-2</c:v>
                </c:pt>
                <c:pt idx="2204">
                  <c:v>1.2748907011683741E-2</c:v>
                </c:pt>
                <c:pt idx="2205">
                  <c:v>1.2750289082381627E-2</c:v>
                </c:pt>
                <c:pt idx="2206">
                  <c:v>1.2751687499843456E-2</c:v>
                </c:pt>
                <c:pt idx="2207">
                  <c:v>1.2753102295164354E-2</c:v>
                </c:pt>
                <c:pt idx="2208">
                  <c:v>1.2754533499439447E-2</c:v>
                </c:pt>
                <c:pt idx="2209">
                  <c:v>1.2755981143364181E-2</c:v>
                </c:pt>
                <c:pt idx="2210">
                  <c:v>1.2757445258273492E-2</c:v>
                </c:pt>
                <c:pt idx="2211">
                  <c:v>1.2758925874862825E-2</c:v>
                </c:pt>
                <c:pt idx="2212">
                  <c:v>1.2760423024307244E-2</c:v>
                </c:pt>
                <c:pt idx="2213">
                  <c:v>1.2761936737462065E-2</c:v>
                </c:pt>
                <c:pt idx="2214">
                  <c:v>1.2763467045582289E-2</c:v>
                </c:pt>
                <c:pt idx="2215">
                  <c:v>1.2765013979443296E-2</c:v>
                </c:pt>
                <c:pt idx="2216">
                  <c:v>1.276657757022015E-2</c:v>
                </c:pt>
                <c:pt idx="2217">
                  <c:v>1.2768157848848105E-2</c:v>
                </c:pt>
                <c:pt idx="2218">
                  <c:v>1.2769754846262416E-2</c:v>
                </c:pt>
                <c:pt idx="2219">
                  <c:v>1.2771368593638144E-2</c:v>
                </c:pt>
                <c:pt idx="2220">
                  <c:v>1.2772999121670736E-2</c:v>
                </c:pt>
                <c:pt idx="2221">
                  <c:v>1.2774646461535255E-2</c:v>
                </c:pt>
                <c:pt idx="2222">
                  <c:v>1.2776310644406763E-2</c:v>
                </c:pt>
                <c:pt idx="2223">
                  <c:v>1.2777991700980706E-2</c:v>
                </c:pt>
                <c:pt idx="2224">
                  <c:v>1.2779689662512084E-2</c:v>
                </c:pt>
                <c:pt idx="2225">
                  <c:v>1.2781404559856213E-2</c:v>
                </c:pt>
                <c:pt idx="2226">
                  <c:v>1.2783385220132004E-2</c:v>
                </c:pt>
                <c:pt idx="2227">
                  <c:v>1.2784885286123426E-2</c:v>
                </c:pt>
                <c:pt idx="2228">
                  <c:v>1.2786651177076891E-2</c:v>
                </c:pt>
                <c:pt idx="2229">
                  <c:v>1.2788434127823933E-2</c:v>
                </c:pt>
                <c:pt idx="2230">
                  <c:v>1.279023416945968E-2</c:v>
                </c:pt>
                <c:pt idx="2231">
                  <c:v>1.2792051333079257E-2</c:v>
                </c:pt>
                <c:pt idx="2232">
                  <c:v>1.279269969636232E-2</c:v>
                </c:pt>
                <c:pt idx="2233">
                  <c:v>1.2792673430173096E-2</c:v>
                </c:pt>
                <c:pt idx="2234">
                  <c:v>1.2792624128969976E-2</c:v>
                </c:pt>
                <c:pt idx="2235">
                  <c:v>1.2792551742712988E-2</c:v>
                </c:pt>
                <c:pt idx="2236">
                  <c:v>1.2792456220962478E-2</c:v>
                </c:pt>
                <c:pt idx="2237">
                  <c:v>1.2792337513518603E-2</c:v>
                </c:pt>
                <c:pt idx="2238">
                  <c:v>1.2792195570021647E-2</c:v>
                </c:pt>
                <c:pt idx="2239">
                  <c:v>1.2792030340431637E-2</c:v>
                </c:pt>
                <c:pt idx="2240">
                  <c:v>1.2791783604759743E-2</c:v>
                </c:pt>
                <c:pt idx="2241">
                  <c:v>1.279162982113391E-2</c:v>
                </c:pt>
                <c:pt idx="2242">
                  <c:v>1.2791394430946568E-2</c:v>
                </c:pt>
                <c:pt idx="2243">
                  <c:v>1.2791135553547051E-2</c:v>
                </c:pt>
                <c:pt idx="2244">
                  <c:v>1.2790810868947844E-2</c:v>
                </c:pt>
                <c:pt idx="2245">
                  <c:v>1.2790547135432817E-2</c:v>
                </c:pt>
                <c:pt idx="2246">
                  <c:v>1.2790217494238476E-2</c:v>
                </c:pt>
                <c:pt idx="2247">
                  <c:v>1.2789864164712839E-2</c:v>
                </c:pt>
                <c:pt idx="2248">
                  <c:v>1.2789487096336316E-2</c:v>
                </c:pt>
                <c:pt idx="2249">
                  <c:v>1.2789086239148872E-2</c:v>
                </c:pt>
                <c:pt idx="2250">
                  <c:v>1.2788661542630919E-2</c:v>
                </c:pt>
                <c:pt idx="2251">
                  <c:v>1.2788212956582612E-2</c:v>
                </c:pt>
                <c:pt idx="2252">
                  <c:v>1.2787740430804106E-2</c:v>
                </c:pt>
                <c:pt idx="2253">
                  <c:v>1.2787243914935686E-2</c:v>
                </c:pt>
                <c:pt idx="2254">
                  <c:v>1.2786723358777508E-2</c:v>
                </c:pt>
                <c:pt idx="2255">
                  <c:v>1.2786178711889917E-2</c:v>
                </c:pt>
                <c:pt idx="2256">
                  <c:v>1.2785609924232944E-2</c:v>
                </c:pt>
                <c:pt idx="2257">
                  <c:v>1.278501694544687E-2</c:v>
                </c:pt>
                <c:pt idx="2258">
                  <c:v>1.2784399725251916E-2</c:v>
                </c:pt>
                <c:pt idx="2259">
                  <c:v>1.2783758213368301E-2</c:v>
                </c:pt>
                <c:pt idx="2260">
                  <c:v>1.278309235943631E-2</c:v>
                </c:pt>
                <c:pt idx="2261">
                  <c:v>1.2782402113415969E-2</c:v>
                </c:pt>
                <c:pt idx="2262">
                  <c:v>1.2781687424867627E-2</c:v>
                </c:pt>
                <c:pt idx="2263">
                  <c:v>1.2780948243591439E-2</c:v>
                </c:pt>
                <c:pt idx="2264">
                  <c:v>1.2780184519067816E-2</c:v>
                </c:pt>
                <c:pt idx="2265">
                  <c:v>1.2779396201496596E-2</c:v>
                </c:pt>
                <c:pt idx="2266">
                  <c:v>1.2778583240198316E-2</c:v>
                </c:pt>
                <c:pt idx="2267">
                  <c:v>1.2777745584973133E-2</c:v>
                </c:pt>
                <c:pt idx="2268">
                  <c:v>1.277688318586101E-2</c:v>
                </c:pt>
                <c:pt idx="2269">
                  <c:v>1.2775995992182487E-2</c:v>
                </c:pt>
                <c:pt idx="2270">
                  <c:v>1.2775083953817656E-2</c:v>
                </c:pt>
                <c:pt idx="2271">
                  <c:v>1.2774147020566673E-2</c:v>
                </c:pt>
                <c:pt idx="2272">
                  <c:v>1.2773185142229693E-2</c:v>
                </c:pt>
                <c:pt idx="2273">
                  <c:v>1.2772198268127255E-2</c:v>
                </c:pt>
                <c:pt idx="2274">
                  <c:v>1.2771186348539132E-2</c:v>
                </c:pt>
                <c:pt idx="2275">
                  <c:v>1.2770149332865799E-2</c:v>
                </c:pt>
                <c:pt idx="2276">
                  <c:v>1.2769087170987348E-2</c:v>
                </c:pt>
                <c:pt idx="2277">
                  <c:v>1.2767999812464126E-2</c:v>
                </c:pt>
                <c:pt idx="2278">
                  <c:v>1.2766564675494863E-2</c:v>
                </c:pt>
                <c:pt idx="2279">
                  <c:v>1.2765419536071576E-2</c:v>
                </c:pt>
                <c:pt idx="2280">
                  <c:v>1.2764417804094208E-2</c:v>
                </c:pt>
                <c:pt idx="2281">
                  <c:v>1.2763225524219379E-2</c:v>
                </c:pt>
                <c:pt idx="2282">
                  <c:v>1.2762007789346441E-2</c:v>
                </c:pt>
                <c:pt idx="2283">
                  <c:v>1.2760764549035741E-2</c:v>
                </c:pt>
                <c:pt idx="2284">
                  <c:v>1.2759495753167371E-2</c:v>
                </c:pt>
                <c:pt idx="2285">
                  <c:v>1.2758201351381615E-2</c:v>
                </c:pt>
                <c:pt idx="2286">
                  <c:v>1.2756881293398692E-2</c:v>
                </c:pt>
                <c:pt idx="2287">
                  <c:v>1.2755535528938822E-2</c:v>
                </c:pt>
                <c:pt idx="2288">
                  <c:v>1.275416400780216E-2</c:v>
                </c:pt>
                <c:pt idx="2289">
                  <c:v>1.2752766679549055E-2</c:v>
                </c:pt>
                <c:pt idx="2290">
                  <c:v>1.2751343494139533E-2</c:v>
                </c:pt>
                <c:pt idx="2291">
                  <c:v>1.2749894401293815E-2</c:v>
                </c:pt>
                <c:pt idx="2292">
                  <c:v>1.2748419350652185E-2</c:v>
                </c:pt>
                <c:pt idx="2293">
                  <c:v>1.2746918291774989E-2</c:v>
                </c:pt>
                <c:pt idx="2294">
                  <c:v>1.2745391174622256E-2</c:v>
                </c:pt>
                <c:pt idx="2295">
                  <c:v>1.2743389367582125E-2</c:v>
                </c:pt>
                <c:pt idx="2296">
                  <c:v>1.2742370184923857E-2</c:v>
                </c:pt>
                <c:pt idx="2297">
                  <c:v>1.2740421457344553E-2</c:v>
                </c:pt>
                <c:pt idx="2298">
                  <c:v>1.2738785848656065E-2</c:v>
                </c:pt>
                <c:pt idx="2299">
                  <c:v>1.2737123923098892E-2</c:v>
                </c:pt>
                <c:pt idx="2300">
                  <c:v>1.2735435630393255E-2</c:v>
                </c:pt>
                <c:pt idx="2301">
                  <c:v>1.2733720920179437E-2</c:v>
                </c:pt>
                <c:pt idx="2302">
                  <c:v>1.2731979742337529E-2</c:v>
                </c:pt>
                <c:pt idx="2303">
                  <c:v>1.2730212046587752E-2</c:v>
                </c:pt>
                <c:pt idx="2304">
                  <c:v>1.2728417782570389E-2</c:v>
                </c:pt>
                <c:pt idx="2305">
                  <c:v>1.2726596900085596E-2</c:v>
                </c:pt>
                <c:pt idx="2306">
                  <c:v>1.2724749348773656E-2</c:v>
                </c:pt>
                <c:pt idx="2307">
                  <c:v>1.2722875078354789E-2</c:v>
                </c:pt>
                <c:pt idx="2308">
                  <c:v>1.2720974038789024E-2</c:v>
                </c:pt>
                <c:pt idx="2309">
                  <c:v>1.271904617955677E-2</c:v>
                </c:pt>
                <c:pt idx="2310">
                  <c:v>1.2717091450458184E-2</c:v>
                </c:pt>
                <c:pt idx="2311">
                  <c:v>1.2715109801133551E-2</c:v>
                </c:pt>
                <c:pt idx="2312">
                  <c:v>1.2713101181622832E-2</c:v>
                </c:pt>
                <c:pt idx="2313">
                  <c:v>1.2711065541326505E-2</c:v>
                </c:pt>
                <c:pt idx="2314">
                  <c:v>1.2709002830044724E-2</c:v>
                </c:pt>
                <c:pt idx="2315">
                  <c:v>1.2706912997657582E-2</c:v>
                </c:pt>
                <c:pt idx="2316">
                  <c:v>1.2704795993805362E-2</c:v>
                </c:pt>
                <c:pt idx="2317">
                  <c:v>1.2702651768048412E-2</c:v>
                </c:pt>
                <c:pt idx="2318">
                  <c:v>1.2700480270346759E-2</c:v>
                </c:pt>
                <c:pt idx="2319">
                  <c:v>1.2698281450420623E-2</c:v>
                </c:pt>
                <c:pt idx="2320">
                  <c:v>1.2696055257830352E-2</c:v>
                </c:pt>
                <c:pt idx="2321">
                  <c:v>1.2693801642535973E-2</c:v>
                </c:pt>
                <c:pt idx="2322">
                  <c:v>1.2691520554097835E-2</c:v>
                </c:pt>
                <c:pt idx="2323">
                  <c:v>1.2689211942236156E-2</c:v>
                </c:pt>
                <c:pt idx="2324">
                  <c:v>1.2686875756751093E-2</c:v>
                </c:pt>
                <c:pt idx="2325">
                  <c:v>1.26845119474428E-2</c:v>
                </c:pt>
                <c:pt idx="2326">
                  <c:v>1.2682120463711755E-2</c:v>
                </c:pt>
                <c:pt idx="2327">
                  <c:v>1.2679701255757792E-2</c:v>
                </c:pt>
                <c:pt idx="2328">
                  <c:v>1.267725427290145E-2</c:v>
                </c:pt>
                <c:pt idx="2329">
                  <c:v>1.2674779465182695E-2</c:v>
                </c:pt>
                <c:pt idx="2330">
                  <c:v>1.2671641470944905E-2</c:v>
                </c:pt>
                <c:pt idx="2331">
                  <c:v>1.2669098699564785E-2</c:v>
                </c:pt>
                <c:pt idx="2332">
                  <c:v>1.2666819790583261E-2</c:v>
                </c:pt>
                <c:pt idx="2333">
                  <c:v>1.2664229172223429E-2</c:v>
                </c:pt>
                <c:pt idx="2334">
                  <c:v>1.2661610470487972E-2</c:v>
                </c:pt>
                <c:pt idx="2335">
                  <c:v>1.2658963634937237E-2</c:v>
                </c:pt>
                <c:pt idx="2336">
                  <c:v>1.2656288615211508E-2</c:v>
                </c:pt>
                <c:pt idx="2337">
                  <c:v>1.2653585361190878E-2</c:v>
                </c:pt>
                <c:pt idx="2338">
                  <c:v>1.2650853822515629E-2</c:v>
                </c:pt>
                <c:pt idx="2339">
                  <c:v>1.2648093949145789E-2</c:v>
                </c:pt>
                <c:pt idx="2340">
                  <c:v>1.2645305690481834E-2</c:v>
                </c:pt>
                <c:pt idx="2341">
                  <c:v>1.2642488996403856E-2</c:v>
                </c:pt>
                <c:pt idx="2342">
                  <c:v>1.2639643816552137E-2</c:v>
                </c:pt>
                <c:pt idx="2343">
                  <c:v>1.2636770100886707E-2</c:v>
                </c:pt>
                <c:pt idx="2344">
                  <c:v>1.2633919389251957E-2</c:v>
                </c:pt>
                <c:pt idx="2345">
                  <c:v>1.2629249161975054E-2</c:v>
                </c:pt>
                <c:pt idx="2346">
                  <c:v>1.2626273121520981E-2</c:v>
                </c:pt>
                <c:pt idx="2347">
                  <c:v>1.2623268315676839E-2</c:v>
                </c:pt>
                <c:pt idx="2348">
                  <c:v>1.2619798963751094E-2</c:v>
                </c:pt>
                <c:pt idx="2349">
                  <c:v>1.2617172205180438E-2</c:v>
                </c:pt>
                <c:pt idx="2350">
                  <c:v>1.2614080800208427E-2</c:v>
                </c:pt>
                <c:pt idx="2351">
                  <c:v>1.2610960428407481E-2</c:v>
                </c:pt>
                <c:pt idx="2352">
                  <c:v>1.2607811039577754E-2</c:v>
                </c:pt>
                <c:pt idx="2353">
                  <c:v>1.260463258319966E-2</c:v>
                </c:pt>
                <c:pt idx="2354">
                  <c:v>1.2601425009233225E-2</c:v>
                </c:pt>
                <c:pt idx="2355">
                  <c:v>1.2598188267318733E-2</c:v>
                </c:pt>
                <c:pt idx="2356">
                  <c:v>1.2594922307176404E-2</c:v>
                </c:pt>
                <c:pt idx="2357">
                  <c:v>1.2591627078606393E-2</c:v>
                </c:pt>
                <c:pt idx="2358">
                  <c:v>1.2588302531248985E-2</c:v>
                </c:pt>
                <c:pt idx="2359">
                  <c:v>1.258494861498427E-2</c:v>
                </c:pt>
                <c:pt idx="2360">
                  <c:v>1.2581565279292661E-2</c:v>
                </c:pt>
                <c:pt idx="2361">
                  <c:v>1.2578152474054249E-2</c:v>
                </c:pt>
                <c:pt idx="2362">
                  <c:v>1.2574710149149126E-2</c:v>
                </c:pt>
                <c:pt idx="2363">
                  <c:v>1.2571238254057704E-2</c:v>
                </c:pt>
                <c:pt idx="2364">
                  <c:v>1.2567736738580138E-2</c:v>
                </c:pt>
                <c:pt idx="2365">
                  <c:v>1.2564205552516583E-2</c:v>
                </c:pt>
                <c:pt idx="2366">
                  <c:v>1.256064464558726E-2</c:v>
                </c:pt>
                <c:pt idx="2367">
                  <c:v>1.2557053967352516E-2</c:v>
                </c:pt>
                <c:pt idx="2368">
                  <c:v>1.2553433467852315E-2</c:v>
                </c:pt>
                <c:pt idx="2369">
                  <c:v>1.2549783096407197E-2</c:v>
                </c:pt>
                <c:pt idx="2370">
                  <c:v>1.2546102803216996E-2</c:v>
                </c:pt>
                <c:pt idx="2371">
                  <c:v>1.2542392537602254E-2</c:v>
                </c:pt>
                <c:pt idx="2372">
                  <c:v>1.2538652249522997E-2</c:v>
                </c:pt>
                <c:pt idx="2373">
                  <c:v>1.2534881888619509E-2</c:v>
                </c:pt>
                <c:pt idx="2374">
                  <c:v>1.2531081404532074E-2</c:v>
                </c:pt>
                <c:pt idx="2375">
                  <c:v>1.2527250747300656E-2</c:v>
                </c:pt>
                <c:pt idx="2376">
                  <c:v>1.2523389866485601E-2</c:v>
                </c:pt>
                <c:pt idx="2377">
                  <c:v>1.2519498711727195E-2</c:v>
                </c:pt>
                <c:pt idx="2378">
                  <c:v>1.2515577232825592E-2</c:v>
                </c:pt>
                <c:pt idx="2379">
                  <c:v>1.2511625379421076E-2</c:v>
                </c:pt>
                <c:pt idx="2380">
                  <c:v>1.2507643101553612E-2</c:v>
                </c:pt>
                <c:pt idx="2381">
                  <c:v>1.2503630348543737E-2</c:v>
                </c:pt>
                <c:pt idx="2382">
                  <c:v>1.2498352506260524E-2</c:v>
                </c:pt>
                <c:pt idx="2383">
                  <c:v>1.2494928738711053E-2</c:v>
                </c:pt>
                <c:pt idx="2384">
                  <c:v>1.249140873714083E-2</c:v>
                </c:pt>
                <c:pt idx="2385">
                  <c:v>1.2487273581722746E-2</c:v>
                </c:pt>
                <c:pt idx="2386">
                  <c:v>1.2483107699923224E-2</c:v>
                </c:pt>
                <c:pt idx="2387">
                  <c:v>1.2478911041622354E-2</c:v>
                </c:pt>
                <c:pt idx="2388">
                  <c:v>1.247468355646042E-2</c:v>
                </c:pt>
                <c:pt idx="2389">
                  <c:v>1.2470425194077706E-2</c:v>
                </c:pt>
                <c:pt idx="2390">
                  <c:v>1.2466135904354303E-2</c:v>
                </c:pt>
                <c:pt idx="2391">
                  <c:v>1.2461815637170304E-2</c:v>
                </c:pt>
                <c:pt idx="2392">
                  <c:v>1.2457464341766311E-2</c:v>
                </c:pt>
                <c:pt idx="2393">
                  <c:v>1.2453081968262225E-2</c:v>
                </c:pt>
                <c:pt idx="2394">
                  <c:v>1.2448668466378265E-2</c:v>
                </c:pt>
                <c:pt idx="2395">
                  <c:v>1.2442948143123189E-2</c:v>
                </c:pt>
                <c:pt idx="2396">
                  <c:v>1.2439747875951923E-2</c:v>
                </c:pt>
                <c:pt idx="2397">
                  <c:v>1.2435240687089788E-2</c:v>
                </c:pt>
                <c:pt idx="2398">
                  <c:v>1.2430702168568786E-2</c:v>
                </c:pt>
                <c:pt idx="2399">
                  <c:v>1.2426132270269008E-2</c:v>
                </c:pt>
                <c:pt idx="2400">
                  <c:v>1.2420871040657033E-2</c:v>
                </c:pt>
                <c:pt idx="2401">
                  <c:v>1.2416898133134069E-2</c:v>
                </c:pt>
                <c:pt idx="2402">
                  <c:v>1.2412233793819283E-2</c:v>
                </c:pt>
                <c:pt idx="2403">
                  <c:v>1.24075378736066E-2</c:v>
                </c:pt>
                <c:pt idx="2404">
                  <c:v>1.2402810322056368E-2</c:v>
                </c:pt>
                <c:pt idx="2405">
                  <c:v>1.2398051089368423E-2</c:v>
                </c:pt>
                <c:pt idx="2406">
                  <c:v>1.2393260124703431E-2</c:v>
                </c:pt>
                <c:pt idx="2407">
                  <c:v>1.2388437378181294E-2</c:v>
                </c:pt>
                <c:pt idx="2408">
                  <c:v>1.2383582799442294E-2</c:v>
                </c:pt>
                <c:pt idx="2409">
                  <c:v>1.2378696338126716E-2</c:v>
                </c:pt>
                <c:pt idx="2410">
                  <c:v>1.2373777944194586E-2</c:v>
                </c:pt>
                <c:pt idx="2411">
                  <c:v>1.2368827567046381E-2</c:v>
                </c:pt>
                <c:pt idx="2412">
                  <c:v>1.2363845156642128E-2</c:v>
                </c:pt>
                <c:pt idx="2413">
                  <c:v>1.2358830662622111E-2</c:v>
                </c:pt>
                <c:pt idx="2414">
                  <c:v>1.2353784034786486E-2</c:v>
                </c:pt>
                <c:pt idx="2415">
                  <c:v>1.2348705222775536E-2</c:v>
                </c:pt>
                <c:pt idx="2416">
                  <c:v>1.2343594176389416E-2</c:v>
                </c:pt>
                <c:pt idx="2417">
                  <c:v>1.2338450845348348E-2</c:v>
                </c:pt>
                <c:pt idx="2418">
                  <c:v>1.2333275179372549E-2</c:v>
                </c:pt>
                <c:pt idx="2419">
                  <c:v>1.2328067128102305E-2</c:v>
                </c:pt>
                <c:pt idx="2420">
                  <c:v>1.2322826641497642E-2</c:v>
                </c:pt>
                <c:pt idx="2421">
                  <c:v>1.2317553669118908E-2</c:v>
                </c:pt>
                <c:pt idx="2422">
                  <c:v>1.2312248160526451E-2</c:v>
                </c:pt>
                <c:pt idx="2423">
                  <c:v>1.2306910065840171E-2</c:v>
                </c:pt>
                <c:pt idx="2424">
                  <c:v>1.2301539334540479E-2</c:v>
                </c:pt>
                <c:pt idx="2425">
                  <c:v>1.2296135916507467E-2</c:v>
                </c:pt>
                <c:pt idx="2426">
                  <c:v>1.2290699761301482E-2</c:v>
                </c:pt>
                <c:pt idx="2427">
                  <c:v>1.2285230818722681E-2</c:v>
                </c:pt>
                <c:pt idx="2428">
                  <c:v>1.2279729038491283E-2</c:v>
                </c:pt>
                <c:pt idx="2429">
                  <c:v>1.2274194370407443E-2</c:v>
                </c:pt>
                <c:pt idx="2430">
                  <c:v>1.2268626764271318E-2</c:v>
                </c:pt>
                <c:pt idx="2431">
                  <c:v>1.2263026169483382E-2</c:v>
                </c:pt>
                <c:pt idx="2432">
                  <c:v>1.22573925360836E-2</c:v>
                </c:pt>
                <c:pt idx="2433">
                  <c:v>1.2251725813632319E-2</c:v>
                </c:pt>
                <c:pt idx="2434">
                  <c:v>1.2245208977921251E-2</c:v>
                </c:pt>
                <c:pt idx="2435">
                  <c:v>1.2239471181203498E-2</c:v>
                </c:pt>
                <c:pt idx="2436">
                  <c:v>1.2234526609891105E-2</c:v>
                </c:pt>
                <c:pt idx="2437">
                  <c:v>1.2228727028915642E-2</c:v>
                </c:pt>
                <c:pt idx="2438">
                  <c:v>1.2222894107649651E-2</c:v>
                </c:pt>
                <c:pt idx="2439">
                  <c:v>1.2217027795573543E-2</c:v>
                </c:pt>
                <c:pt idx="2440">
                  <c:v>1.2211128042807218E-2</c:v>
                </c:pt>
                <c:pt idx="2441">
                  <c:v>1.2205194798911023E-2</c:v>
                </c:pt>
                <c:pt idx="2442">
                  <c:v>1.2199228013605179E-2</c:v>
                </c:pt>
                <c:pt idx="2443">
                  <c:v>1.2193227636529969E-2</c:v>
                </c:pt>
                <c:pt idx="2444">
                  <c:v>1.2187193617565484E-2</c:v>
                </c:pt>
                <c:pt idx="2445">
                  <c:v>1.218112590651188E-2</c:v>
                </c:pt>
                <c:pt idx="2446">
                  <c:v>1.2175024452929506E-2</c:v>
                </c:pt>
                <c:pt idx="2447">
                  <c:v>1.2168889206378708E-2</c:v>
                </c:pt>
                <c:pt idx="2448">
                  <c:v>1.2162720117059322E-2</c:v>
                </c:pt>
                <c:pt idx="2449">
                  <c:v>1.2156517134451761E-2</c:v>
                </c:pt>
                <c:pt idx="2450">
                  <c:v>1.2148491987664656E-2</c:v>
                </c:pt>
                <c:pt idx="2451">
                  <c:v>1.2144009287933244E-2</c:v>
                </c:pt>
                <c:pt idx="2452">
                  <c:v>1.2137704323862408E-2</c:v>
                </c:pt>
                <c:pt idx="2453">
                  <c:v>1.2131365265304339E-2</c:v>
                </c:pt>
                <c:pt idx="2454">
                  <c:v>1.2124992062139128E-2</c:v>
                </c:pt>
                <c:pt idx="2455">
                  <c:v>1.2118584664086995E-2</c:v>
                </c:pt>
                <c:pt idx="2456">
                  <c:v>1.2112143020788224E-2</c:v>
                </c:pt>
                <c:pt idx="2457">
                  <c:v>1.2105667082122906E-2</c:v>
                </c:pt>
                <c:pt idx="2458">
                  <c:v>1.2099156797731325E-2</c:v>
                </c:pt>
                <c:pt idx="2459">
                  <c:v>1.2092612117333701E-2</c:v>
                </c:pt>
                <c:pt idx="2460">
                  <c:v>1.2086032990650253E-2</c:v>
                </c:pt>
                <c:pt idx="2461">
                  <c:v>1.2079419367561073E-2</c:v>
                </c:pt>
                <c:pt idx="2462">
                  <c:v>1.2072771197546572E-2</c:v>
                </c:pt>
                <c:pt idx="2463">
                  <c:v>1.2066088430646715E-2</c:v>
                </c:pt>
                <c:pt idx="2464">
                  <c:v>1.2059371016261977E-2</c:v>
                </c:pt>
                <c:pt idx="2465">
                  <c:v>1.2052618904352386E-2</c:v>
                </c:pt>
                <c:pt idx="2466">
                  <c:v>1.2045832044558225E-2</c:v>
                </c:pt>
                <c:pt idx="2467">
                  <c:v>1.2039010386679649E-2</c:v>
                </c:pt>
                <c:pt idx="2468">
                  <c:v>1.203215388043688E-2</c:v>
                </c:pt>
                <c:pt idx="2469">
                  <c:v>1.2025262475390264E-2</c:v>
                </c:pt>
                <c:pt idx="2470">
                  <c:v>1.2018336121499829E-2</c:v>
                </c:pt>
                <c:pt idx="2471">
                  <c:v>1.2011374768405858E-2</c:v>
                </c:pt>
                <c:pt idx="2472">
                  <c:v>1.2004378365748636E-2</c:v>
                </c:pt>
                <c:pt idx="2473">
                  <c:v>1.1997346863408254E-2</c:v>
                </c:pt>
                <c:pt idx="2474">
                  <c:v>1.1990280211104931E-2</c:v>
                </c:pt>
                <c:pt idx="2475">
                  <c:v>1.1983178358399016E-2</c:v>
                </c:pt>
                <c:pt idx="2476">
                  <c:v>1.19760412551706E-2</c:v>
                </c:pt>
                <c:pt idx="2477">
                  <c:v>1.1968868851139902E-2</c:v>
                </c:pt>
                <c:pt idx="2478">
                  <c:v>1.1961661096107079E-2</c:v>
                </c:pt>
                <c:pt idx="2479">
                  <c:v>1.1954417939552542E-2</c:v>
                </c:pt>
                <c:pt idx="2480">
                  <c:v>1.1947139331436318E-2</c:v>
                </c:pt>
                <c:pt idx="2481">
                  <c:v>1.1939825221478628E-2</c:v>
                </c:pt>
                <c:pt idx="2482">
                  <c:v>1.1932475559319755E-2</c:v>
                </c:pt>
                <c:pt idx="2483">
                  <c:v>1.1925090294679919E-2</c:v>
                </c:pt>
                <c:pt idx="2484">
                  <c:v>1.1917669377519147E-2</c:v>
                </c:pt>
                <c:pt idx="2485">
                  <c:v>1.1910212757317851E-2</c:v>
                </c:pt>
                <c:pt idx="2486">
                  <c:v>1.1902720383716314E-2</c:v>
                </c:pt>
                <c:pt idx="2487">
                  <c:v>1.1895192206674565E-2</c:v>
                </c:pt>
                <c:pt idx="2488">
                  <c:v>1.1887628175832887E-2</c:v>
                </c:pt>
                <c:pt idx="2489">
                  <c:v>1.1880028241071372E-2</c:v>
                </c:pt>
                <c:pt idx="2490">
                  <c:v>1.1872392351870431E-2</c:v>
                </c:pt>
                <c:pt idx="2491">
                  <c:v>1.1864720458110156E-2</c:v>
                </c:pt>
                <c:pt idx="2492">
                  <c:v>1.183857456881654E-2</c:v>
                </c:pt>
                <c:pt idx="2493">
                  <c:v>1.1807514027317723E-2</c:v>
                </c:pt>
                <c:pt idx="2494">
                  <c:v>1.1776585872720347E-2</c:v>
                </c:pt>
                <c:pt idx="2495">
                  <c:v>1.1745790441475279E-2</c:v>
                </c:pt>
                <c:pt idx="2496">
                  <c:v>1.1715128069633707E-2</c:v>
                </c:pt>
                <c:pt idx="2497">
                  <c:v>1.1684599093406689E-2</c:v>
                </c:pt>
                <c:pt idx="2498">
                  <c:v>1.1654203849085221E-2</c:v>
                </c:pt>
                <c:pt idx="2499">
                  <c:v>1.1623942672960297E-2</c:v>
                </c:pt>
                <c:pt idx="2500">
                  <c:v>1.1585232985344973E-2</c:v>
                </c:pt>
                <c:pt idx="2501">
                  <c:v>1.1563823869424894E-2</c:v>
                </c:pt>
                <c:pt idx="2502">
                  <c:v>1.1533966914596405E-2</c:v>
                </c:pt>
                <c:pt idx="2503">
                  <c:v>1.1504245372648825E-2</c:v>
                </c:pt>
                <c:pt idx="2504">
                  <c:v>1.1470444139156655E-2</c:v>
                </c:pt>
                <c:pt idx="2505">
                  <c:v>1.1445209872240625E-2</c:v>
                </c:pt>
                <c:pt idx="2506">
                  <c:v>1.1415896586202123E-2</c:v>
                </c:pt>
                <c:pt idx="2507">
                  <c:v>1.138672005780883E-2</c:v>
                </c:pt>
                <c:pt idx="2508">
                  <c:v>1.135768062335174E-2</c:v>
                </c:pt>
                <c:pt idx="2509">
                  <c:v>1.1328778618961977E-2</c:v>
                </c:pt>
                <c:pt idx="2510">
                  <c:v>1.130001438101047E-2</c:v>
                </c:pt>
                <c:pt idx="2511">
                  <c:v>1.1271388245388536E-2</c:v>
                </c:pt>
                <c:pt idx="2512">
                  <c:v>1.1242900548626977E-2</c:v>
                </c:pt>
                <c:pt idx="2513">
                  <c:v>1.1214551626697045E-2</c:v>
                </c:pt>
                <c:pt idx="2514">
                  <c:v>1.1186341816049605E-2</c:v>
                </c:pt>
                <c:pt idx="2515">
                  <c:v>1.1158271452575974E-2</c:v>
                </c:pt>
                <c:pt idx="2516">
                  <c:v>1.1130340872727018E-2</c:v>
                </c:pt>
                <c:pt idx="2517">
                  <c:v>1.1102550412553924E-2</c:v>
                </c:pt>
                <c:pt idx="2518">
                  <c:v>1.1074900408427624E-2</c:v>
                </c:pt>
                <c:pt idx="2519">
                  <c:v>1.1047391196399303E-2</c:v>
                </c:pt>
                <c:pt idx="2520">
                  <c:v>1.1020023112680022E-2</c:v>
                </c:pt>
                <c:pt idx="2521">
                  <c:v>1.0992796493720647E-2</c:v>
                </c:pt>
                <c:pt idx="2522">
                  <c:v>1.0965711675332557E-2</c:v>
                </c:pt>
                <c:pt idx="2523">
                  <c:v>1.0938768993966619E-2</c:v>
                </c:pt>
                <c:pt idx="2524">
                  <c:v>1.0911968785753956E-2</c:v>
                </c:pt>
                <c:pt idx="2525">
                  <c:v>1.0885311387065499E-2</c:v>
                </c:pt>
                <c:pt idx="2526">
                  <c:v>1.0858797133792564E-2</c:v>
                </c:pt>
                <c:pt idx="2527">
                  <c:v>1.0832426362386016E-2</c:v>
                </c:pt>
                <c:pt idx="2528">
                  <c:v>1.0806199409056916E-2</c:v>
                </c:pt>
                <c:pt idx="2529">
                  <c:v>1.0780116609936385E-2</c:v>
                </c:pt>
                <c:pt idx="2530">
                  <c:v>1.0754178301155548E-2</c:v>
                </c:pt>
                <c:pt idx="2531">
                  <c:v>1.0728384819085335E-2</c:v>
                </c:pt>
                <c:pt idx="2532">
                  <c:v>1.0702736499776933E-2</c:v>
                </c:pt>
                <c:pt idx="2533">
                  <c:v>1.06772336794414E-2</c:v>
                </c:pt>
                <c:pt idx="2534">
                  <c:v>1.0651876694289797E-2</c:v>
                </c:pt>
                <c:pt idx="2535">
                  <c:v>1.062666588077299E-2</c:v>
                </c:pt>
                <c:pt idx="2536">
                  <c:v>1.0601601574782293E-2</c:v>
                </c:pt>
                <c:pt idx="2537">
                  <c:v>1.0576684112848511E-2</c:v>
                </c:pt>
                <c:pt idx="2538">
                  <c:v>1.0544863687433903E-2</c:v>
                </c:pt>
                <c:pt idx="2539">
                  <c:v>1.0520283130963648E-2</c:v>
                </c:pt>
                <c:pt idx="2540">
                  <c:v>1.049933182475371E-2</c:v>
                </c:pt>
                <c:pt idx="2541">
                  <c:v>1.047502629748287E-2</c:v>
                </c:pt>
                <c:pt idx="2542">
                  <c:v>1.0450869342966129E-2</c:v>
                </c:pt>
                <c:pt idx="2543">
                  <c:v>1.0426861297654355E-2</c:v>
                </c:pt>
                <c:pt idx="2544">
                  <c:v>1.0403002497758607E-2</c:v>
                </c:pt>
                <c:pt idx="2545">
                  <c:v>1.0379293279410007E-2</c:v>
                </c:pt>
                <c:pt idx="2546">
                  <c:v>1.0355733978579806E-2</c:v>
                </c:pt>
                <c:pt idx="2547">
                  <c:v>1.0332324931958681E-2</c:v>
                </c:pt>
                <c:pt idx="2548">
                  <c:v>1.0309066475437945E-2</c:v>
                </c:pt>
                <c:pt idx="2549">
                  <c:v>1.0285958945148721E-2</c:v>
                </c:pt>
                <c:pt idx="2550">
                  <c:v>1.0263002677621813E-2</c:v>
                </c:pt>
                <c:pt idx="2551">
                  <c:v>1.0240198008828472E-2</c:v>
                </c:pt>
                <c:pt idx="2552">
                  <c:v>1.0217545275139628E-2</c:v>
                </c:pt>
                <c:pt idx="2553">
                  <c:v>1.0195044812446596E-2</c:v>
                </c:pt>
                <c:pt idx="2554">
                  <c:v>1.0172696957200245E-2</c:v>
                </c:pt>
                <c:pt idx="2555">
                  <c:v>1.0144188780980556E-2</c:v>
                </c:pt>
                <c:pt idx="2556">
                  <c:v>1.0125324141530001E-2</c:v>
                </c:pt>
                <c:pt idx="2557">
                  <c:v>1.0106572398091984E-2</c:v>
                </c:pt>
                <c:pt idx="2558">
                  <c:v>1.008483833474294E-2</c:v>
                </c:pt>
                <c:pt idx="2559">
                  <c:v>1.0063258559656063E-2</c:v>
                </c:pt>
                <c:pt idx="2560">
                  <c:v>1.0041833409202283E-2</c:v>
                </c:pt>
                <c:pt idx="2561">
                  <c:v>1.0020563219752532E-2</c:v>
                </c:pt>
                <c:pt idx="2562">
                  <c:v>9.9994483273579959E-3</c:v>
                </c:pt>
                <c:pt idx="2563">
                  <c:v>9.9784890681497984E-3</c:v>
                </c:pt>
                <c:pt idx="2564">
                  <c:v>9.9576857785788064E-3</c:v>
                </c:pt>
                <c:pt idx="2565">
                  <c:v>9.9370387946162708E-3</c:v>
                </c:pt>
                <c:pt idx="2566">
                  <c:v>9.9165484526331227E-3</c:v>
                </c:pt>
                <c:pt idx="2567">
                  <c:v>9.8962150886006128E-3</c:v>
                </c:pt>
                <c:pt idx="2568">
                  <c:v>9.8760390390495445E-3</c:v>
                </c:pt>
                <c:pt idx="2569">
                  <c:v>9.8560206400311046E-3</c:v>
                </c:pt>
                <c:pt idx="2570">
                  <c:v>9.836160227756352E-3</c:v>
                </c:pt>
                <c:pt idx="2571">
                  <c:v>9.8164581384363458E-3</c:v>
                </c:pt>
                <c:pt idx="2572">
                  <c:v>9.7969147084420172E-3</c:v>
                </c:pt>
                <c:pt idx="2573">
                  <c:v>9.7775302735847447E-3</c:v>
                </c:pt>
                <c:pt idx="2574">
                  <c:v>9.7583051704752677E-3</c:v>
                </c:pt>
                <c:pt idx="2575">
                  <c:v>9.739239735084837E-3</c:v>
                </c:pt>
                <c:pt idx="2576">
                  <c:v>9.7203343038643197E-3</c:v>
                </c:pt>
                <c:pt idx="2577">
                  <c:v>9.7015892127050307E-3</c:v>
                </c:pt>
                <c:pt idx="2578">
                  <c:v>9.6830047980578371E-3</c:v>
                </c:pt>
                <c:pt idx="2579">
                  <c:v>9.6645813960538618E-3</c:v>
                </c:pt>
                <c:pt idx="2580">
                  <c:v>9.6463193428242278E-3</c:v>
                </c:pt>
                <c:pt idx="2581">
                  <c:v>9.6282189748198022E-3</c:v>
                </c:pt>
                <c:pt idx="2582">
                  <c:v>9.6102806280118358E-3</c:v>
                </c:pt>
                <c:pt idx="2583">
                  <c:v>9.5925046386113877E-3</c:v>
                </c:pt>
                <c:pt idx="2584">
                  <c:v>9.574891343069325E-3</c:v>
                </c:pt>
                <c:pt idx="2585">
                  <c:v>9.5574410773568985E-3</c:v>
                </c:pt>
                <c:pt idx="2586">
                  <c:v>9.5401541777651033E-3</c:v>
                </c:pt>
                <c:pt idx="2587">
                  <c:v>9.5230309806648705E-3</c:v>
                </c:pt>
                <c:pt idx="2588">
                  <c:v>9.5060718220274509E-3</c:v>
                </c:pt>
                <c:pt idx="2589">
                  <c:v>9.4892770381438396E-3</c:v>
                </c:pt>
                <c:pt idx="2590">
                  <c:v>9.4679258159136026E-3</c:v>
                </c:pt>
                <c:pt idx="2591">
                  <c:v>9.4515080083201752E-3</c:v>
                </c:pt>
                <c:pt idx="2592">
                  <c:v>9.4375672971747093E-3</c:v>
                </c:pt>
                <c:pt idx="2593">
                  <c:v>9.4214570762574112E-3</c:v>
                </c:pt>
                <c:pt idx="2594">
                  <c:v>9.4055129591108511E-3</c:v>
                </c:pt>
                <c:pt idx="2595">
                  <c:v>9.3897352820260238E-3</c:v>
                </c:pt>
                <c:pt idx="2596">
                  <c:v>9.3741243813738606E-3</c:v>
                </c:pt>
                <c:pt idx="2597">
                  <c:v>9.3586805930456762E-3</c:v>
                </c:pt>
                <c:pt idx="2598">
                  <c:v>9.3434042535722739E-3</c:v>
                </c:pt>
                <c:pt idx="2599">
                  <c:v>9.3282956989249044E-3</c:v>
                </c:pt>
                <c:pt idx="2600">
                  <c:v>9.313355265634371E-3</c:v>
                </c:pt>
                <c:pt idx="2601">
                  <c:v>9.2985832895120524E-3</c:v>
                </c:pt>
                <c:pt idx="2602">
                  <c:v>9.2839801069288796E-3</c:v>
                </c:pt>
                <c:pt idx="2603">
                  <c:v>9.26954605433572E-3</c:v>
                </c:pt>
                <c:pt idx="2604">
                  <c:v>9.2552814676238881E-3</c:v>
                </c:pt>
                <c:pt idx="2605">
                  <c:v>9.2411866831643152E-3</c:v>
                </c:pt>
                <c:pt idx="2606">
                  <c:v>9.2215838644893466E-3</c:v>
                </c:pt>
                <c:pt idx="2607">
                  <c:v>9.2135078659261183E-3</c:v>
                </c:pt>
                <c:pt idx="2608">
                  <c:v>9.1979979887035768E-3</c:v>
                </c:pt>
                <c:pt idx="2609">
                  <c:v>9.1865122920697928E-3</c:v>
                </c:pt>
                <c:pt idx="2610">
                  <c:v>9.1732715620373995E-3</c:v>
                </c:pt>
                <c:pt idx="2611">
                  <c:v>9.160202651443683E-3</c:v>
                </c:pt>
                <c:pt idx="2612">
                  <c:v>9.1473058966595744E-3</c:v>
                </c:pt>
                <c:pt idx="2613">
                  <c:v>9.1345816338161967E-3</c:v>
                </c:pt>
                <c:pt idx="2614">
                  <c:v>9.1220301990446728E-3</c:v>
                </c:pt>
                <c:pt idx="2615">
                  <c:v>9.109651928875806E-3</c:v>
                </c:pt>
                <c:pt idx="2616">
                  <c:v>9.0974471591209749E-3</c:v>
                </c:pt>
                <c:pt idx="2617">
                  <c:v>9.0854162263909188E-3</c:v>
                </c:pt>
                <c:pt idx="2618">
                  <c:v>9.0735594665769526E-3</c:v>
                </c:pt>
                <c:pt idx="2619">
                  <c:v>9.0618772160500072E-3</c:v>
                </c:pt>
                <c:pt idx="2620">
                  <c:v>9.0503698109412056E-3</c:v>
                </c:pt>
                <c:pt idx="2621">
                  <c:v>9.0390375877014151E-3</c:v>
                </c:pt>
                <c:pt idx="2622">
                  <c:v>9.0278808823018863E-3</c:v>
                </c:pt>
                <c:pt idx="2623">
                  <c:v>9.0169000310336145E-3</c:v>
                </c:pt>
                <c:pt idx="2624">
                  <c:v>9.0060953701076585E-3</c:v>
                </c:pt>
                <c:pt idx="2625">
                  <c:v>8.9954672357350773E-3</c:v>
                </c:pt>
                <c:pt idx="2626">
                  <c:v>8.9850159642068661E-3</c:v>
                </c:pt>
                <c:pt idx="2627">
                  <c:v>8.9747418916541477E-3</c:v>
                </c:pt>
                <c:pt idx="2628">
                  <c:v>8.9646453544478533E-3</c:v>
                </c:pt>
                <c:pt idx="2629">
                  <c:v>8.9547266886391697E-3</c:v>
                </c:pt>
                <c:pt idx="2630">
                  <c:v>8.9449862305190919E-3</c:v>
                </c:pt>
                <c:pt idx="2631">
                  <c:v>8.935424316218743E-3</c:v>
                </c:pt>
                <c:pt idx="2632">
                  <c:v>8.9260412821889901E-3</c:v>
                </c:pt>
                <c:pt idx="2633">
                  <c:v>8.9168374644010839E-3</c:v>
                </c:pt>
                <c:pt idx="2634">
                  <c:v>8.9078131992259557E-3</c:v>
                </c:pt>
                <c:pt idx="2635">
                  <c:v>8.8989688228746644E-3</c:v>
                </c:pt>
                <c:pt idx="2636">
                  <c:v>8.8903046714783329E-3</c:v>
                </c:pt>
                <c:pt idx="2637">
                  <c:v>8.8818210813279563E-3</c:v>
                </c:pt>
                <c:pt idx="2638">
                  <c:v>8.8735183884747215E-3</c:v>
                </c:pt>
                <c:pt idx="2639">
                  <c:v>8.8653969296093038E-3</c:v>
                </c:pt>
                <c:pt idx="2640">
                  <c:v>8.8574570405430819E-3</c:v>
                </c:pt>
                <c:pt idx="2641">
                  <c:v>8.8496990573272427E-3</c:v>
                </c:pt>
                <c:pt idx="2642">
                  <c:v>8.8391507060947561E-3</c:v>
                </c:pt>
                <c:pt idx="2643">
                  <c:v>8.8318355381034053E-3</c:v>
                </c:pt>
                <c:pt idx="2644">
                  <c:v>8.8265048235136589E-3</c:v>
                </c:pt>
                <c:pt idx="2645">
                  <c:v>8.8195040334060337E-3</c:v>
                </c:pt>
                <c:pt idx="2646">
                  <c:v>8.8126868785654011E-3</c:v>
                </c:pt>
                <c:pt idx="2647">
                  <c:v>8.8060536952827562E-3</c:v>
                </c:pt>
                <c:pt idx="2648">
                  <c:v>8.7996048197691579E-3</c:v>
                </c:pt>
                <c:pt idx="2649">
                  <c:v>8.7933405880757931E-3</c:v>
                </c:pt>
                <c:pt idx="2650">
                  <c:v>8.7872613364936569E-3</c:v>
                </c:pt>
                <c:pt idx="2651">
                  <c:v>8.7813674013936804E-3</c:v>
                </c:pt>
                <c:pt idx="2652">
                  <c:v>8.7756591189869226E-3</c:v>
                </c:pt>
                <c:pt idx="2653">
                  <c:v>8.7701368254045065E-3</c:v>
                </c:pt>
                <c:pt idx="2654">
                  <c:v>8.7648008568574909E-3</c:v>
                </c:pt>
                <c:pt idx="2655">
                  <c:v>8.758644626148282E-3</c:v>
                </c:pt>
                <c:pt idx="2656">
                  <c:v>8.7519377220601768E-3</c:v>
                </c:pt>
                <c:pt idx="2657">
                  <c:v>8.7472699449353541E-3</c:v>
                </c:pt>
                <c:pt idx="2658">
                  <c:v>8.7427900300962591E-3</c:v>
                </c:pt>
                <c:pt idx="2659">
                  <c:v>8.7384983135141425E-3</c:v>
                </c:pt>
                <c:pt idx="2660">
                  <c:v>8.7338243728396492E-3</c:v>
                </c:pt>
                <c:pt idx="2661">
                  <c:v>8.730480820284825E-3</c:v>
                </c:pt>
                <c:pt idx="2662">
                  <c:v>8.726755716139678E-3</c:v>
                </c:pt>
                <c:pt idx="2663">
                  <c:v>8.7232201551756816E-3</c:v>
                </c:pt>
                <c:pt idx="2664">
                  <c:v>8.7198744738437028E-3</c:v>
                </c:pt>
                <c:pt idx="2665">
                  <c:v>8.7167190081149926E-3</c:v>
                </c:pt>
                <c:pt idx="2666">
                  <c:v>8.7137540944404179E-3</c:v>
                </c:pt>
                <c:pt idx="2667">
                  <c:v>8.7109800688711658E-3</c:v>
                </c:pt>
                <c:pt idx="2668">
                  <c:v>8.7083972678581034E-3</c:v>
                </c:pt>
                <c:pt idx="2669">
                  <c:v>8.7060060274524176E-3</c:v>
                </c:pt>
                <c:pt idx="2670">
                  <c:v>8.7038066837852313E-3</c:v>
                </c:pt>
                <c:pt idx="2671">
                  <c:v>8.7017995733873477E-3</c:v>
                </c:pt>
                <c:pt idx="2672">
                  <c:v>8.6999850322300176E-3</c:v>
                </c:pt>
                <c:pt idx="2673">
                  <c:v>8.6983633966042362E-3</c:v>
                </c:pt>
                <c:pt idx="2674">
                  <c:v>8.6969350028009984E-3</c:v>
                </c:pt>
                <c:pt idx="2675">
                  <c:v>8.6957001871112993E-3</c:v>
                </c:pt>
                <c:pt idx="2676">
                  <c:v>8.694659285826134E-3</c:v>
                </c:pt>
                <c:pt idx="2677">
                  <c:v>8.6938126348368172E-3</c:v>
                </c:pt>
                <c:pt idx="2678">
                  <c:v>8.6931605706741522E-3</c:v>
                </c:pt>
                <c:pt idx="2679">
                  <c:v>8.6927034294692618E-3</c:v>
                </c:pt>
                <c:pt idx="2680">
                  <c:v>8.6924415475131411E-3</c:v>
                </c:pt>
                <c:pt idx="2681">
                  <c:v>8.6923752609369132E-3</c:v>
                </c:pt>
                <c:pt idx="2682">
                  <c:v>8.6925049060315729E-3</c:v>
                </c:pt>
                <c:pt idx="2683">
                  <c:v>8.6928308191680514E-3</c:v>
                </c:pt>
                <c:pt idx="2684">
                  <c:v>8.6933533362376636E-3</c:v>
                </c:pt>
                <c:pt idx="2685">
                  <c:v>8.6940727938511486E-3</c:v>
                </c:pt>
                <c:pt idx="2686">
                  <c:v>8.6949895281396294E-3</c:v>
                </c:pt>
                <c:pt idx="2687">
                  <c:v>8.696103875154293E-3</c:v>
                </c:pt>
                <c:pt idx="2688">
                  <c:v>8.6974161713460063E-3</c:v>
                </c:pt>
                <c:pt idx="2689">
                  <c:v>8.6989267529258285E-3</c:v>
                </c:pt>
                <c:pt idx="2690">
                  <c:v>8.7006359558650104E-3</c:v>
                </c:pt>
                <c:pt idx="2691">
                  <c:v>8.7025441166943551E-3</c:v>
                </c:pt>
                <c:pt idx="2692">
                  <c:v>8.7046515717048578E-3</c:v>
                </c:pt>
                <c:pt idx="2693">
                  <c:v>8.7069586569477053E-3</c:v>
                </c:pt>
                <c:pt idx="2694">
                  <c:v>8.7105154976097054E-3</c:v>
                </c:pt>
                <c:pt idx="2695">
                  <c:v>8.7125761990591855E-3</c:v>
                </c:pt>
                <c:pt idx="2696">
                  <c:v>8.7150810567404591E-3</c:v>
                </c:pt>
                <c:pt idx="2697">
                  <c:v>8.7181900255028921E-3</c:v>
                </c:pt>
                <c:pt idx="2698">
                  <c:v>8.7215003057927731E-3</c:v>
                </c:pt>
                <c:pt idx="2699">
                  <c:v>8.725012233741225E-3</c:v>
                </c:pt>
                <c:pt idx="2700">
                  <c:v>8.7287261457191789E-3</c:v>
                </c:pt>
                <c:pt idx="2701">
                  <c:v>8.7326423777778217E-3</c:v>
                </c:pt>
                <c:pt idx="2702">
                  <c:v>8.7367612664479566E-3</c:v>
                </c:pt>
                <c:pt idx="2703">
                  <c:v>8.7410831477008344E-3</c:v>
                </c:pt>
                <c:pt idx="2704">
                  <c:v>8.7456083580672583E-3</c:v>
                </c:pt>
                <c:pt idx="2705">
                  <c:v>8.7503372334385432E-3</c:v>
                </c:pt>
                <c:pt idx="2706">
                  <c:v>8.7552701102655561E-3</c:v>
                </c:pt>
                <c:pt idx="2707">
                  <c:v>8.7604073247593561E-3</c:v>
                </c:pt>
                <c:pt idx="2708">
                  <c:v>8.7657492131310022E-3</c:v>
                </c:pt>
                <c:pt idx="2709">
                  <c:v>8.7712961116714894E-3</c:v>
                </c:pt>
                <c:pt idx="2710">
                  <c:v>8.7787296190811048E-3</c:v>
                </c:pt>
                <c:pt idx="2711">
                  <c:v>8.7830062843430312E-3</c:v>
                </c:pt>
                <c:pt idx="2712">
                  <c:v>8.7891702308162678E-3</c:v>
                </c:pt>
                <c:pt idx="2713">
                  <c:v>8.7955405323825175E-3</c:v>
                </c:pt>
                <c:pt idx="2714">
                  <c:v>8.8021175254926476E-3</c:v>
                </c:pt>
                <c:pt idx="2715">
                  <c:v>8.8089015461978448E-3</c:v>
                </c:pt>
                <c:pt idx="2716">
                  <c:v>8.8158929306292322E-3</c:v>
                </c:pt>
                <c:pt idx="2717">
                  <c:v>8.8230920152376768E-3</c:v>
                </c:pt>
                <c:pt idx="2718">
                  <c:v>8.8304991363141738E-3</c:v>
                </c:pt>
                <c:pt idx="2719">
                  <c:v>8.83811462990991E-3</c:v>
                </c:pt>
                <c:pt idx="2720">
                  <c:v>8.8459388323958166E-3</c:v>
                </c:pt>
                <c:pt idx="2721">
                  <c:v>8.8539720799829524E-3</c:v>
                </c:pt>
                <c:pt idx="2722">
                  <c:v>8.8622147090422487E-3</c:v>
                </c:pt>
                <c:pt idx="2723">
                  <c:v>8.8706670556248923E-3</c:v>
                </c:pt>
                <c:pt idx="2724">
                  <c:v>8.8793294560218783E-3</c:v>
                </c:pt>
                <c:pt idx="2725">
                  <c:v>8.8882022466041377E-3</c:v>
                </c:pt>
                <c:pt idx="2726">
                  <c:v>8.8972857635827296E-3</c:v>
                </c:pt>
                <c:pt idx="2727">
                  <c:v>8.9065803431687129E-3</c:v>
                </c:pt>
                <c:pt idx="2728">
                  <c:v>8.9160863215731467E-3</c:v>
                </c:pt>
                <c:pt idx="2729">
                  <c:v>8.925804035087026E-3</c:v>
                </c:pt>
                <c:pt idx="2730">
                  <c:v>8.9357338200812819E-3</c:v>
                </c:pt>
                <c:pt idx="2731">
                  <c:v>8.9458760126071013E-3</c:v>
                </c:pt>
                <c:pt idx="2732">
                  <c:v>8.9562309491153513E-3</c:v>
                </c:pt>
                <c:pt idx="2733">
                  <c:v>8.9667989656572189E-3</c:v>
                </c:pt>
                <c:pt idx="2734">
                  <c:v>8.977580398523699E-3</c:v>
                </c:pt>
                <c:pt idx="2735">
                  <c:v>8.9885755841656589E-3</c:v>
                </c:pt>
                <c:pt idx="2736">
                  <c:v>8.9997848587142215E-3</c:v>
                </c:pt>
                <c:pt idx="2737">
                  <c:v>9.0112085583005097E-3</c:v>
                </c:pt>
                <c:pt idx="2738">
                  <c:v>9.0228470193753907E-3</c:v>
                </c:pt>
                <c:pt idx="2739">
                  <c:v>9.0347005781499234E-3</c:v>
                </c:pt>
                <c:pt idx="2740">
                  <c:v>9.046769570835167E-3</c:v>
                </c:pt>
                <c:pt idx="2741">
                  <c:v>9.0590543337221163E-3</c:v>
                </c:pt>
                <c:pt idx="2742">
                  <c:v>9.0715552028619584E-3</c:v>
                </c:pt>
                <c:pt idx="2743">
                  <c:v>9.0842725147854964E-3</c:v>
                </c:pt>
                <c:pt idx="2744">
                  <c:v>9.0972066057837253E-3</c:v>
                </c:pt>
                <c:pt idx="2745">
                  <c:v>9.1103578119078321E-3</c:v>
                </c:pt>
                <c:pt idx="2746">
                  <c:v>9.1237264694488118E-3</c:v>
                </c:pt>
                <c:pt idx="2747">
                  <c:v>9.1373129148575316E-3</c:v>
                </c:pt>
                <c:pt idx="2748">
                  <c:v>9.1511174841851783E-3</c:v>
                </c:pt>
                <c:pt idx="2749">
                  <c:v>9.165140513642811E-3</c:v>
                </c:pt>
                <c:pt idx="2750">
                  <c:v>9.1793823398411689E-3</c:v>
                </c:pt>
                <c:pt idx="2751">
                  <c:v>9.1938432987515029E-3</c:v>
                </c:pt>
                <c:pt idx="2752">
                  <c:v>9.2040390376446624E-3</c:v>
                </c:pt>
                <c:pt idx="2753">
                  <c:v>9.2117691671411706E-3</c:v>
                </c:pt>
                <c:pt idx="2754">
                  <c:v>9.2194826388425355E-3</c:v>
                </c:pt>
                <c:pt idx="2755">
                  <c:v>9.2271794019893605E-3</c:v>
                </c:pt>
                <c:pt idx="2756">
                  <c:v>9.2348594052626964E-3</c:v>
                </c:pt>
                <c:pt idx="2757">
                  <c:v>9.2425225979830827E-3</c:v>
                </c:pt>
                <c:pt idx="2758">
                  <c:v>9.2501689288315703E-3</c:v>
                </c:pt>
                <c:pt idx="2759">
                  <c:v>9.2577983469688263E-3</c:v>
                </c:pt>
                <c:pt idx="2760">
                  <c:v>9.265410801395646E-3</c:v>
                </c:pt>
                <c:pt idx="2761">
                  <c:v>9.2751732341778137E-3</c:v>
                </c:pt>
                <c:pt idx="2762">
                  <c:v>9.2805846146415405E-3</c:v>
                </c:pt>
                <c:pt idx="2763">
                  <c:v>9.2881458715421417E-3</c:v>
                </c:pt>
                <c:pt idx="2764">
                  <c:v>9.2956899604956789E-3</c:v>
                </c:pt>
                <c:pt idx="2765">
                  <c:v>9.3032168305029472E-3</c:v>
                </c:pt>
                <c:pt idx="2766">
                  <c:v>9.310726430644678E-3</c:v>
                </c:pt>
                <c:pt idx="2767">
                  <c:v>9.3182187099216662E-3</c:v>
                </c:pt>
                <c:pt idx="2768">
                  <c:v>9.3256936170149629E-3</c:v>
                </c:pt>
                <c:pt idx="2769">
                  <c:v>9.3331511013250434E-3</c:v>
                </c:pt>
                <c:pt idx="2770">
                  <c:v>9.3405911115329587E-3</c:v>
                </c:pt>
                <c:pt idx="2771">
                  <c:v>9.3480135965595679E-3</c:v>
                </c:pt>
                <c:pt idx="2772">
                  <c:v>9.3554185058053463E-3</c:v>
                </c:pt>
                <c:pt idx="2773">
                  <c:v>9.3628057877914728E-3</c:v>
                </c:pt>
                <c:pt idx="2774">
                  <c:v>9.3701753917585506E-3</c:v>
                </c:pt>
                <c:pt idx="2775">
                  <c:v>9.3775272665475029E-3</c:v>
                </c:pt>
                <c:pt idx="2776">
                  <c:v>9.3848613610791887E-3</c:v>
                </c:pt>
                <c:pt idx="2777">
                  <c:v>9.3921776245942112E-3</c:v>
                </c:pt>
                <c:pt idx="2778">
                  <c:v>9.3994760057736215E-3</c:v>
                </c:pt>
                <c:pt idx="2779">
                  <c:v>9.4067564539379589E-3</c:v>
                </c:pt>
                <c:pt idx="2780">
                  <c:v>9.4140189176883382E-3</c:v>
                </c:pt>
                <c:pt idx="2781">
                  <c:v>9.4212633461054907E-3</c:v>
                </c:pt>
                <c:pt idx="2782">
                  <c:v>9.4284896884300196E-3</c:v>
                </c:pt>
                <c:pt idx="2783">
                  <c:v>9.4356978934229119E-3</c:v>
                </c:pt>
                <c:pt idx="2784">
                  <c:v>9.4428879100050267E-3</c:v>
                </c:pt>
                <c:pt idx="2785">
                  <c:v>9.4500596871771592E-3</c:v>
                </c:pt>
                <c:pt idx="2786">
                  <c:v>9.4572131740200405E-3</c:v>
                </c:pt>
                <c:pt idx="2787">
                  <c:v>9.4643483195344658E-3</c:v>
                </c:pt>
                <c:pt idx="2788">
                  <c:v>9.4714650724014859E-3</c:v>
                </c:pt>
                <c:pt idx="2789">
                  <c:v>9.4785633821015125E-3</c:v>
                </c:pt>
                <c:pt idx="2790">
                  <c:v>9.4856431970757882E-3</c:v>
                </c:pt>
                <c:pt idx="2791">
                  <c:v>9.4927044667247884E-3</c:v>
                </c:pt>
                <c:pt idx="2792">
                  <c:v>9.4997471397295641E-3</c:v>
                </c:pt>
                <c:pt idx="2793">
                  <c:v>9.5067711653307185E-3</c:v>
                </c:pt>
                <c:pt idx="2794">
                  <c:v>9.5137764922892387E-3</c:v>
                </c:pt>
                <c:pt idx="2795">
                  <c:v>9.5207630696858558E-3</c:v>
                </c:pt>
                <c:pt idx="2796">
                  <c:v>9.527730846521365E-3</c:v>
                </c:pt>
                <c:pt idx="2797">
                  <c:v>9.5346797716366893E-3</c:v>
                </c:pt>
                <c:pt idx="2798">
                  <c:v>9.5425982512686858E-3</c:v>
                </c:pt>
                <c:pt idx="2799">
                  <c:v>9.548520862949772E-3</c:v>
                </c:pt>
                <c:pt idx="2800">
                  <c:v>9.5554129270691845E-3</c:v>
                </c:pt>
                <c:pt idx="2801">
                  <c:v>9.5622859354715928E-3</c:v>
                </c:pt>
                <c:pt idx="2802">
                  <c:v>9.5691398372377279E-3</c:v>
                </c:pt>
                <c:pt idx="2803">
                  <c:v>9.5759745812085129E-3</c:v>
                </c:pt>
                <c:pt idx="2804">
                  <c:v>9.5827901162248708E-3</c:v>
                </c:pt>
                <c:pt idx="2805">
                  <c:v>9.5895863914474688E-3</c:v>
                </c:pt>
                <c:pt idx="2806">
                  <c:v>9.5963633558771022E-3</c:v>
                </c:pt>
                <c:pt idx="2807">
                  <c:v>9.60312095843463E-3</c:v>
                </c:pt>
                <c:pt idx="2808">
                  <c:v>9.6098591482007834E-3</c:v>
                </c:pt>
                <c:pt idx="2809">
                  <c:v>9.6165778740164853E-3</c:v>
                </c:pt>
                <c:pt idx="2810">
                  <c:v>9.6232770848825311E-3</c:v>
                </c:pt>
                <c:pt idx="2811">
                  <c:v>9.6318615989421374E-3</c:v>
                </c:pt>
                <c:pt idx="2812">
                  <c:v>9.6366167578487705E-3</c:v>
                </c:pt>
                <c:pt idx="2813">
                  <c:v>9.6432571177906823E-3</c:v>
                </c:pt>
                <c:pt idx="2814">
                  <c:v>9.6498777586262463E-3</c:v>
                </c:pt>
                <c:pt idx="2815">
                  <c:v>9.6564786295960658E-3</c:v>
                </c:pt>
                <c:pt idx="2816">
                  <c:v>9.6639982084756326E-3</c:v>
                </c:pt>
                <c:pt idx="2817">
                  <c:v>9.6696208573021636E-3</c:v>
                </c:pt>
                <c:pt idx="2818">
                  <c:v>9.67616211188016E-3</c:v>
                </c:pt>
                <c:pt idx="2819">
                  <c:v>9.6826833924357203E-3</c:v>
                </c:pt>
                <c:pt idx="2820">
                  <c:v>9.6891846477298316E-3</c:v>
                </c:pt>
                <c:pt idx="2821">
                  <c:v>9.695665826923161E-3</c:v>
                </c:pt>
                <c:pt idx="2822">
                  <c:v>9.7021268788566317E-3</c:v>
                </c:pt>
                <c:pt idx="2823">
                  <c:v>9.7085677526909109E-3</c:v>
                </c:pt>
                <c:pt idx="2824">
                  <c:v>9.7149883971869855E-3</c:v>
                </c:pt>
                <c:pt idx="2825">
                  <c:v>9.7213887614255867E-3</c:v>
                </c:pt>
                <c:pt idx="2826">
                  <c:v>9.7277687943275737E-3</c:v>
                </c:pt>
                <c:pt idx="2827">
                  <c:v>9.7341284451335497E-3</c:v>
                </c:pt>
                <c:pt idx="2828">
                  <c:v>9.7404676623646935E-3</c:v>
                </c:pt>
                <c:pt idx="2829">
                  <c:v>9.7467863952616085E-3</c:v>
                </c:pt>
                <c:pt idx="2830">
                  <c:v>9.7530845927451537E-3</c:v>
                </c:pt>
                <c:pt idx="2831">
                  <c:v>9.7593622040559325E-3</c:v>
                </c:pt>
                <c:pt idx="2832">
                  <c:v>9.7656191777151236E-3</c:v>
                </c:pt>
                <c:pt idx="2833">
                  <c:v>9.7718554628833942E-3</c:v>
                </c:pt>
                <c:pt idx="2834">
                  <c:v>9.7780710088013478E-3</c:v>
                </c:pt>
                <c:pt idx="2835">
                  <c:v>9.7842657641500352E-3</c:v>
                </c:pt>
                <c:pt idx="2836">
                  <c:v>9.7904396779302516E-3</c:v>
                </c:pt>
                <c:pt idx="2837">
                  <c:v>9.7965926991427921E-3</c:v>
                </c:pt>
                <c:pt idx="2838">
                  <c:v>9.8027247768683878E-3</c:v>
                </c:pt>
                <c:pt idx="2839">
                  <c:v>9.8088358599479619E-3</c:v>
                </c:pt>
                <c:pt idx="2840">
                  <c:v>9.8149258974622455E-3</c:v>
                </c:pt>
                <c:pt idx="2841">
                  <c:v>9.8209948384120338E-3</c:v>
                </c:pt>
                <c:pt idx="2842">
                  <c:v>9.8270426314783776E-3</c:v>
                </c:pt>
                <c:pt idx="2843">
                  <c:v>9.8330692260617525E-3</c:v>
                </c:pt>
                <c:pt idx="2844">
                  <c:v>9.8390745708432092E-3</c:v>
                </c:pt>
                <c:pt idx="2845">
                  <c:v>9.8450586150633512E-3</c:v>
                </c:pt>
                <c:pt idx="2846">
                  <c:v>9.8510213073232933E-3</c:v>
                </c:pt>
                <c:pt idx="2847">
                  <c:v>9.8569625968636387E-3</c:v>
                </c:pt>
                <c:pt idx="2848">
                  <c:v>9.8628824326851827E-3</c:v>
                </c:pt>
                <c:pt idx="2849">
                  <c:v>9.8687807637087843E-3</c:v>
                </c:pt>
                <c:pt idx="2850">
                  <c:v>9.8763326510642457E-3</c:v>
                </c:pt>
                <c:pt idx="2851">
                  <c:v>9.8821816365202153E-3</c:v>
                </c:pt>
                <c:pt idx="2852">
                  <c:v>9.8871778050391157E-3</c:v>
                </c:pt>
                <c:pt idx="2853">
                  <c:v>9.8929865010433105E-3</c:v>
                </c:pt>
                <c:pt idx="2854">
                  <c:v>9.8987734300592933E-3</c:v>
                </c:pt>
                <c:pt idx="2855">
                  <c:v>9.9045385405283071E-3</c:v>
                </c:pt>
                <c:pt idx="2856">
                  <c:v>9.9102817818508271E-3</c:v>
                </c:pt>
                <c:pt idx="2857">
                  <c:v>9.9160031028677764E-3</c:v>
                </c:pt>
                <c:pt idx="2858">
                  <c:v>9.9217024526598863E-3</c:v>
                </c:pt>
                <c:pt idx="2859">
                  <c:v>9.9273797799881436E-3</c:v>
                </c:pt>
                <c:pt idx="2860">
                  <c:v>9.9330350340931517E-3</c:v>
                </c:pt>
                <c:pt idx="2861">
                  <c:v>9.9386681637358976E-3</c:v>
                </c:pt>
                <c:pt idx="2862">
                  <c:v>9.9442791180770485E-3</c:v>
                </c:pt>
                <c:pt idx="2863">
                  <c:v>9.9498678457976553E-3</c:v>
                </c:pt>
                <c:pt idx="2864">
                  <c:v>9.9554342963781295E-3</c:v>
                </c:pt>
                <c:pt idx="2865">
                  <c:v>9.9609784182597139E-3</c:v>
                </c:pt>
                <c:pt idx="2866">
                  <c:v>9.9680736836749162E-3</c:v>
                </c:pt>
                <c:pt idx="2867">
                  <c:v>9.9719994725688821E-3</c:v>
                </c:pt>
                <c:pt idx="2868">
                  <c:v>9.9782568691697549E-3</c:v>
                </c:pt>
                <c:pt idx="2869">
                  <c:v>9.9829306007315211E-3</c:v>
                </c:pt>
                <c:pt idx="2870">
                  <c:v>9.9883623150098799E-3</c:v>
                </c:pt>
                <c:pt idx="2871">
                  <c:v>9.9937713946740558E-3</c:v>
                </c:pt>
                <c:pt idx="2872">
                  <c:v>9.999157788724844E-3</c:v>
                </c:pt>
                <c:pt idx="2873">
                  <c:v>1.0004521446163039E-2</c:v>
                </c:pt>
                <c:pt idx="2874">
                  <c:v>1.0009862315829565E-2</c:v>
                </c:pt>
                <c:pt idx="2875">
                  <c:v>1.0015180346805153E-2</c:v>
                </c:pt>
                <c:pt idx="2876">
                  <c:v>1.0020475488090597E-2</c:v>
                </c:pt>
                <c:pt idx="2877">
                  <c:v>1.0025747688606756E-2</c:v>
                </c:pt>
                <c:pt idx="2878">
                  <c:v>1.0030996897354427E-2</c:v>
                </c:pt>
                <c:pt idx="2879">
                  <c:v>1.0036223063334404E-2</c:v>
                </c:pt>
                <c:pt idx="2880">
                  <c:v>1.0041426135627418E-2</c:v>
                </c:pt>
                <c:pt idx="2881">
                  <c:v>1.004660606291452E-2</c:v>
                </c:pt>
                <c:pt idx="2882">
                  <c:v>1.0051762794436314E-2</c:v>
                </c:pt>
                <c:pt idx="2883">
                  <c:v>1.0056896279033722E-2</c:v>
                </c:pt>
                <c:pt idx="2884">
                  <c:v>1.006200646570754E-2</c:v>
                </c:pt>
                <c:pt idx="2885">
                  <c:v>1.0067093303538499E-2</c:v>
                </c:pt>
                <c:pt idx="2886">
                  <c:v>1.0072156741447458E-2</c:v>
                </c:pt>
                <c:pt idx="2887">
                  <c:v>1.0077196728195403E-2</c:v>
                </c:pt>
                <c:pt idx="2888">
                  <c:v>1.0082213213102875E-2</c:v>
                </c:pt>
                <c:pt idx="2889">
                  <c:v>1.0087206145010796E-2</c:v>
                </c:pt>
                <c:pt idx="2890">
                  <c:v>1.0092175472919962E-2</c:v>
                </c:pt>
                <c:pt idx="2891">
                  <c:v>1.0097121145671295E-2</c:v>
                </c:pt>
                <c:pt idx="2892">
                  <c:v>1.0102043112345527E-2</c:v>
                </c:pt>
                <c:pt idx="2893">
                  <c:v>1.0106941321943452E-2</c:v>
                </c:pt>
                <c:pt idx="2894">
                  <c:v>1.0111815723305995E-2</c:v>
                </c:pt>
                <c:pt idx="2895">
                  <c:v>1.0116666265753693E-2</c:v>
                </c:pt>
                <c:pt idx="2896">
                  <c:v>1.0121492897807727E-2</c:v>
                </c:pt>
                <c:pt idx="2897">
                  <c:v>1.0126295568868571E-2</c:v>
                </c:pt>
                <c:pt idx="2898">
                  <c:v>1.013107422753734E-2</c:v>
                </c:pt>
                <c:pt idx="2899">
                  <c:v>1.0135828822974702E-2</c:v>
                </c:pt>
                <c:pt idx="2900">
                  <c:v>1.0140559304261387E-2</c:v>
                </c:pt>
                <c:pt idx="2901">
                  <c:v>1.0145265620158384E-2</c:v>
                </c:pt>
                <c:pt idx="2902">
                  <c:v>1.0151281007546586E-2</c:v>
                </c:pt>
                <c:pt idx="2903">
                  <c:v>1.0155931896820292E-2</c:v>
                </c:pt>
                <c:pt idx="2904">
                  <c:v>1.0159899008419515E-2</c:v>
                </c:pt>
                <c:pt idx="2905">
                  <c:v>1.0164504667473651E-2</c:v>
                </c:pt>
                <c:pt idx="2906">
                  <c:v>1.0169085898867891E-2</c:v>
                </c:pt>
                <c:pt idx="2907">
                  <c:v>1.0173642651603032E-2</c:v>
                </c:pt>
                <c:pt idx="2908">
                  <c:v>1.0178174874519996E-2</c:v>
                </c:pt>
                <c:pt idx="2909">
                  <c:v>1.0182682516619579E-2</c:v>
                </c:pt>
                <c:pt idx="2910">
                  <c:v>1.0187165527062447E-2</c:v>
                </c:pt>
                <c:pt idx="2911">
                  <c:v>1.0191623854689524E-2</c:v>
                </c:pt>
                <c:pt idx="2912">
                  <c:v>1.0196057448341733E-2</c:v>
                </c:pt>
                <c:pt idx="2913">
                  <c:v>1.0200466257339613E-2</c:v>
                </c:pt>
                <c:pt idx="2914">
                  <c:v>1.0204850230284279E-2</c:v>
                </c:pt>
                <c:pt idx="2915">
                  <c:v>1.0209209316416334E-2</c:v>
                </c:pt>
                <c:pt idx="2916">
                  <c:v>1.0213543464736574E-2</c:v>
                </c:pt>
                <c:pt idx="2917">
                  <c:v>1.0219981693406766E-2</c:v>
                </c:pt>
                <c:pt idx="2918">
                  <c:v>1.0222136743305299E-2</c:v>
                </c:pt>
                <c:pt idx="2919">
                  <c:v>1.022639577163531E-2</c:v>
                </c:pt>
                <c:pt idx="2920">
                  <c:v>1.023107642849741E-2</c:v>
                </c:pt>
                <c:pt idx="2921">
                  <c:v>1.023543753369438E-2</c:v>
                </c:pt>
                <c:pt idx="2922">
                  <c:v>1.0239617372569398E-2</c:v>
                </c:pt>
                <c:pt idx="2923">
                  <c:v>1.0243771908964305E-2</c:v>
                </c:pt>
                <c:pt idx="2924">
                  <c:v>1.0247901092039768E-2</c:v>
                </c:pt>
                <c:pt idx="2925">
                  <c:v>1.0252004870636711E-2</c:v>
                </c:pt>
                <c:pt idx="2926">
                  <c:v>1.0256083193915799E-2</c:v>
                </c:pt>
                <c:pt idx="2927">
                  <c:v>1.0260136010558085E-2</c:v>
                </c:pt>
                <c:pt idx="2928">
                  <c:v>1.0264163269964044E-2</c:v>
                </c:pt>
                <c:pt idx="2929">
                  <c:v>1.026816492073479E-2</c:v>
                </c:pt>
                <c:pt idx="2930">
                  <c:v>1.0272140912030991E-2</c:v>
                </c:pt>
                <c:pt idx="2931">
                  <c:v>1.0276091192773507E-2</c:v>
                </c:pt>
                <c:pt idx="2932">
                  <c:v>1.0280015711883195E-2</c:v>
                </c:pt>
                <c:pt idx="2933">
                  <c:v>1.0283914418520723E-2</c:v>
                </c:pt>
                <c:pt idx="2934">
                  <c:v>1.0287787261367143E-2</c:v>
                </c:pt>
                <c:pt idx="2935">
                  <c:v>1.0291634189742993E-2</c:v>
                </c:pt>
                <c:pt idx="2936">
                  <c:v>1.0295455152409261E-2</c:v>
                </c:pt>
                <c:pt idx="2937">
                  <c:v>1.0299250098446677E-2</c:v>
                </c:pt>
                <c:pt idx="2938">
                  <c:v>1.0303018976696166E-2</c:v>
                </c:pt>
                <c:pt idx="2939">
                  <c:v>1.0306761736238457E-2</c:v>
                </c:pt>
                <c:pt idx="2940">
                  <c:v>1.0310478326074346E-2</c:v>
                </c:pt>
                <c:pt idx="2941">
                  <c:v>1.0314168695044756E-2</c:v>
                </c:pt>
                <c:pt idx="2942">
                  <c:v>1.0317832792390291E-2</c:v>
                </c:pt>
                <c:pt idx="2943">
                  <c:v>1.0321470566712065E-2</c:v>
                </c:pt>
                <c:pt idx="2944">
                  <c:v>1.0325081967410554E-2</c:v>
                </c:pt>
                <c:pt idx="2945">
                  <c:v>1.0328666943086873E-2</c:v>
                </c:pt>
                <c:pt idx="2946">
                  <c:v>1.0332225442901688E-2</c:v>
                </c:pt>
                <c:pt idx="2947">
                  <c:v>1.0335757415855795E-2</c:v>
                </c:pt>
                <c:pt idx="2948">
                  <c:v>1.0339262811029926E-2</c:v>
                </c:pt>
                <c:pt idx="2949">
                  <c:v>1.0342741577025194E-2</c:v>
                </c:pt>
                <c:pt idx="2950">
                  <c:v>1.0346193663082204E-2</c:v>
                </c:pt>
                <c:pt idx="2951">
                  <c:v>1.034961901820175E-2</c:v>
                </c:pt>
                <c:pt idx="2952">
                  <c:v>1.0353017591224756E-2</c:v>
                </c:pt>
                <c:pt idx="2953">
                  <c:v>1.0356389331231952E-2</c:v>
                </c:pt>
                <c:pt idx="2954">
                  <c:v>1.0361633443416451E-2</c:v>
                </c:pt>
                <c:pt idx="2955">
                  <c:v>1.036493595000465E-2</c:v>
                </c:pt>
                <c:pt idx="2956">
                  <c:v>1.0367576721899141E-2</c:v>
                </c:pt>
                <c:pt idx="2957">
                  <c:v>1.0370833072528285E-2</c:v>
                </c:pt>
                <c:pt idx="2958">
                  <c:v>1.037406231889193E-2</c:v>
                </c:pt>
                <c:pt idx="2959">
                  <c:v>1.0377264409990872E-2</c:v>
                </c:pt>
                <c:pt idx="2960">
                  <c:v>1.038043929479926E-2</c:v>
                </c:pt>
                <c:pt idx="2961">
                  <c:v>1.0383586922344534E-2</c:v>
                </c:pt>
                <c:pt idx="2962">
                  <c:v>1.0386707241547555E-2</c:v>
                </c:pt>
                <c:pt idx="2963">
                  <c:v>1.038980020132918E-2</c:v>
                </c:pt>
                <c:pt idx="2964">
                  <c:v>1.0392865750716851E-2</c:v>
                </c:pt>
                <c:pt idx="2965">
                  <c:v>1.0395903838711362E-2</c:v>
                </c:pt>
                <c:pt idx="2966">
                  <c:v>1.0398914414233573E-2</c:v>
                </c:pt>
                <c:pt idx="2967">
                  <c:v>1.0402866984557946E-2</c:v>
                </c:pt>
                <c:pt idx="2968">
                  <c:v>1.0405391573335976E-2</c:v>
                </c:pt>
                <c:pt idx="2969">
                  <c:v>1.0408311223057964E-2</c:v>
                </c:pt>
                <c:pt idx="2970">
                  <c:v>1.0411203143281256E-2</c:v>
                </c:pt>
                <c:pt idx="2971">
                  <c:v>1.0414067282926709E-2</c:v>
                </c:pt>
                <c:pt idx="2972">
                  <c:v>1.041730650269912E-2</c:v>
                </c:pt>
                <c:pt idx="2973">
                  <c:v>1.0419712016167537E-2</c:v>
                </c:pt>
                <c:pt idx="2974">
                  <c:v>1.0422492507764503E-2</c:v>
                </c:pt>
                <c:pt idx="2975">
                  <c:v>1.0425245014706874E-2</c:v>
                </c:pt>
                <c:pt idx="2976">
                  <c:v>1.0427969485915511E-2</c:v>
                </c:pt>
                <c:pt idx="2977">
                  <c:v>1.0430665870471145E-2</c:v>
                </c:pt>
                <c:pt idx="2978">
                  <c:v>1.0433334117054827E-2</c:v>
                </c:pt>
                <c:pt idx="2979">
                  <c:v>1.0435974175146967E-2</c:v>
                </c:pt>
                <c:pt idx="2980">
                  <c:v>1.0438585993268745E-2</c:v>
                </c:pt>
                <c:pt idx="2981">
                  <c:v>1.0441169520580829E-2</c:v>
                </c:pt>
                <c:pt idx="2982">
                  <c:v>1.0443724706004076E-2</c:v>
                </c:pt>
                <c:pt idx="2983">
                  <c:v>1.0446251498619219E-2</c:v>
                </c:pt>
                <c:pt idx="2984">
                  <c:v>1.0448749847427052E-2</c:v>
                </c:pt>
                <c:pt idx="2985">
                  <c:v>1.0451219701188563E-2</c:v>
                </c:pt>
                <c:pt idx="2986">
                  <c:v>1.0453661009064419E-2</c:v>
                </c:pt>
                <c:pt idx="2987">
                  <c:v>1.0456073719895542E-2</c:v>
                </c:pt>
                <c:pt idx="2988">
                  <c:v>1.0458457783002473E-2</c:v>
                </c:pt>
                <c:pt idx="2989">
                  <c:v>1.0460813146746517E-2</c:v>
                </c:pt>
                <c:pt idx="2990">
                  <c:v>1.0463139760767959E-2</c:v>
                </c:pt>
                <c:pt idx="2991">
                  <c:v>1.0465437573428105E-2</c:v>
                </c:pt>
                <c:pt idx="2992">
                  <c:v>1.0467706534367238E-2</c:v>
                </c:pt>
                <c:pt idx="2993">
                  <c:v>1.0469946591946666E-2</c:v>
                </c:pt>
                <c:pt idx="2994">
                  <c:v>1.0472157695566864E-2</c:v>
                </c:pt>
                <c:pt idx="2995">
                  <c:v>1.0474339793908882E-2</c:v>
                </c:pt>
                <c:pt idx="2996">
                  <c:v>1.0476492836293261E-2</c:v>
                </c:pt>
                <c:pt idx="2997">
                  <c:v>1.0478616771241178E-2</c:v>
                </c:pt>
                <c:pt idx="2998">
                  <c:v>1.0480711548233046E-2</c:v>
                </c:pt>
                <c:pt idx="2999">
                  <c:v>1.0482777115790043E-2</c:v>
                </c:pt>
                <c:pt idx="3000">
                  <c:v>1.0484813423232708E-2</c:v>
                </c:pt>
                <c:pt idx="3001">
                  <c:v>1.0486820419242093E-2</c:v>
                </c:pt>
                <c:pt idx="3002">
                  <c:v>1.0488798053138737E-2</c:v>
                </c:pt>
                <c:pt idx="3003">
                  <c:v>1.0490746273763563E-2</c:v>
                </c:pt>
                <c:pt idx="3004">
                  <c:v>1.0492665029877557E-2</c:v>
                </c:pt>
                <c:pt idx="3005">
                  <c:v>1.0494554270641387E-2</c:v>
                </c:pt>
                <c:pt idx="3006">
                  <c:v>1.0496677196316639E-2</c:v>
                </c:pt>
                <c:pt idx="3007">
                  <c:v>1.0498503018050442E-2</c:v>
                </c:pt>
                <c:pt idx="3008">
                  <c:v>1.0500044390600038E-2</c:v>
                </c:pt>
                <c:pt idx="3009">
                  <c:v>1.0501815059731356E-2</c:v>
                </c:pt>
                <c:pt idx="3010">
                  <c:v>1.050355595843655E-2</c:v>
                </c:pt>
                <c:pt idx="3011">
                  <c:v>1.0505267035636479E-2</c:v>
                </c:pt>
                <c:pt idx="3012">
                  <c:v>1.0506961105321011E-2</c:v>
                </c:pt>
                <c:pt idx="3013">
                  <c:v>1.0508654960217356E-2</c:v>
                </c:pt>
                <c:pt idx="3014">
                  <c:v>1.05103486967284E-2</c:v>
                </c:pt>
                <c:pt idx="3015">
                  <c:v>1.051204230901881E-2</c:v>
                </c:pt>
                <c:pt idx="3016">
                  <c:v>1.0513735791652934E-2</c:v>
                </c:pt>
                <c:pt idx="3017">
                  <c:v>1.0515429139594801E-2</c:v>
                </c:pt>
                <c:pt idx="3018">
                  <c:v>1.0517122347089014E-2</c:v>
                </c:pt>
                <c:pt idx="3019">
                  <c:v>1.0518815409099602E-2</c:v>
                </c:pt>
                <c:pt idx="3020">
                  <c:v>1.0520508320031041E-2</c:v>
                </c:pt>
                <c:pt idx="3021">
                  <c:v>1.0522684689275863E-2</c:v>
                </c:pt>
                <c:pt idx="3022">
                  <c:v>1.052389366739348E-2</c:v>
                </c:pt>
                <c:pt idx="3023">
                  <c:v>1.0525586092953176E-2</c:v>
                </c:pt>
                <c:pt idx="3024">
                  <c:v>1.0527278346090796E-2</c:v>
                </c:pt>
                <c:pt idx="3025">
                  <c:v>1.0528970421130879E-2</c:v>
                </c:pt>
                <c:pt idx="3026">
                  <c:v>1.0530662312877581E-2</c:v>
                </c:pt>
                <c:pt idx="3027">
                  <c:v>1.0532354015895251E-2</c:v>
                </c:pt>
                <c:pt idx="3028">
                  <c:v>1.0534045524908109E-2</c:v>
                </c:pt>
                <c:pt idx="3029">
                  <c:v>1.0535736834400566E-2</c:v>
                </c:pt>
                <c:pt idx="3030">
                  <c:v>1.0537427939016908E-2</c:v>
                </c:pt>
                <c:pt idx="3031">
                  <c:v>1.0539118833321481E-2</c:v>
                </c:pt>
                <c:pt idx="3032">
                  <c:v>1.0540809512198379E-2</c:v>
                </c:pt>
                <c:pt idx="3033">
                  <c:v>1.0542499970052077E-2</c:v>
                </c:pt>
                <c:pt idx="3034">
                  <c:v>1.0544190201366987E-2</c:v>
                </c:pt>
                <c:pt idx="3035">
                  <c:v>1.0545880201027202E-2</c:v>
                </c:pt>
                <c:pt idx="3036">
                  <c:v>1.0547569963357262E-2</c:v>
                </c:pt>
                <c:pt idx="3037">
                  <c:v>1.0549259483321194E-2</c:v>
                </c:pt>
                <c:pt idx="3038">
                  <c:v>1.0550948755243539E-2</c:v>
                </c:pt>
                <c:pt idx="3039">
                  <c:v>1.0552637774168261E-2</c:v>
                </c:pt>
                <c:pt idx="3040">
                  <c:v>1.055432653402022E-2</c:v>
                </c:pt>
                <c:pt idx="3041">
                  <c:v>1.0556015030003252E-2</c:v>
                </c:pt>
                <c:pt idx="3042">
                  <c:v>1.0557703256521833E-2</c:v>
                </c:pt>
                <c:pt idx="3043">
                  <c:v>1.0559391208140312E-2</c:v>
                </c:pt>
                <c:pt idx="3044">
                  <c:v>1.0561078879662844E-2</c:v>
                </c:pt>
                <c:pt idx="3045">
                  <c:v>1.056276626541397E-2</c:v>
                </c:pt>
                <c:pt idx="3046">
                  <c:v>1.0564453360277781E-2</c:v>
                </c:pt>
                <c:pt idx="3047">
                  <c:v>1.0566140158818627E-2</c:v>
                </c:pt>
                <c:pt idx="3048">
                  <c:v>1.0567826655440982E-2</c:v>
                </c:pt>
                <c:pt idx="3049">
                  <c:v>1.0569512845108875E-2</c:v>
                </c:pt>
                <c:pt idx="3050">
                  <c:v>1.0571198722146846E-2</c:v>
                </c:pt>
                <c:pt idx="3051">
                  <c:v>1.0572884281279116E-2</c:v>
                </c:pt>
                <c:pt idx="3052">
                  <c:v>1.0574569517070032E-2</c:v>
                </c:pt>
                <c:pt idx="3053">
                  <c:v>1.0576254424403686E-2</c:v>
                </c:pt>
                <c:pt idx="3054">
                  <c:v>1.0577938997604619E-2</c:v>
                </c:pt>
                <c:pt idx="3055">
                  <c:v>1.0579623231317115E-2</c:v>
                </c:pt>
                <c:pt idx="3056">
                  <c:v>1.0581307120185457E-2</c:v>
                </c:pt>
                <c:pt idx="3057">
                  <c:v>1.058299065885393E-2</c:v>
                </c:pt>
                <c:pt idx="3058">
                  <c:v>1.0584673842046755E-2</c:v>
                </c:pt>
                <c:pt idx="3059">
                  <c:v>1.0586356664168406E-2</c:v>
                </c:pt>
                <c:pt idx="3060">
                  <c:v>1.0588039120023041E-2</c:v>
                </c:pt>
                <c:pt idx="3061">
                  <c:v>1.0589721204175007E-2</c:v>
                </c:pt>
                <c:pt idx="3062">
                  <c:v>1.0591402911108716E-2</c:v>
                </c:pt>
                <c:pt idx="3063">
                  <c:v>1.0593084235548389E-2</c:v>
                </c:pt>
                <c:pt idx="3064">
                  <c:v>1.059476517213831E-2</c:v>
                </c:pt>
                <c:pt idx="3065">
                  <c:v>1.059644571536289E-2</c:v>
                </c:pt>
                <c:pt idx="3066">
                  <c:v>1.0598125860186158E-2</c:v>
                </c:pt>
                <c:pt idx="3067">
                  <c:v>1.0599805600852719E-2</c:v>
                </c:pt>
                <c:pt idx="3068">
                  <c:v>1.0601484932086791E-2</c:v>
                </c:pt>
                <c:pt idx="3069">
                  <c:v>1.0603163848452724E-2</c:v>
                </c:pt>
                <c:pt idx="3070">
                  <c:v>1.0604842344674736E-2</c:v>
                </c:pt>
                <c:pt idx="3071">
                  <c:v>1.0606520415317178E-2</c:v>
                </c:pt>
                <c:pt idx="3072">
                  <c:v>1.0608677300787406E-2</c:v>
                </c:pt>
                <c:pt idx="3073">
                  <c:v>1.0609875258520418E-2</c:v>
                </c:pt>
                <c:pt idx="3074">
                  <c:v>1.0611552020050041E-2</c:v>
                </c:pt>
                <c:pt idx="3075">
                  <c:v>1.0613228334737101E-2</c:v>
                </c:pt>
                <c:pt idx="3076">
                  <c:v>1.0614904196826203E-2</c:v>
                </c:pt>
                <c:pt idx="3077">
                  <c:v>1.0616579601121501E-2</c:v>
                </c:pt>
                <c:pt idx="3078">
                  <c:v>1.0618254542107408E-2</c:v>
                </c:pt>
                <c:pt idx="3079">
                  <c:v>1.0619929014428209E-2</c:v>
                </c:pt>
                <c:pt idx="3080">
                  <c:v>1.0621603012808123E-2</c:v>
                </c:pt>
                <c:pt idx="3081">
                  <c:v>1.0623276531811499E-2</c:v>
                </c:pt>
                <c:pt idx="3082">
                  <c:v>1.0624949566002684E-2</c:v>
                </c:pt>
                <c:pt idx="3083">
                  <c:v>1.0626622109946027E-2</c:v>
                </c:pt>
                <c:pt idx="3084">
                  <c:v>1.0628294158365748E-2</c:v>
                </c:pt>
                <c:pt idx="3085">
                  <c:v>1.0629965706066002E-2</c:v>
                </c:pt>
                <c:pt idx="3086">
                  <c:v>1.0631636747291395E-2</c:v>
                </c:pt>
                <c:pt idx="3087">
                  <c:v>1.0633307277005954E-2</c:v>
                </c:pt>
                <c:pt idx="3088">
                  <c:v>1.0634977289294412E-2</c:v>
                </c:pt>
                <c:pt idx="3089">
                  <c:v>1.0636646779360603E-2</c:v>
                </c:pt>
                <c:pt idx="3090">
                  <c:v>1.0638315741449134E-2</c:v>
                </c:pt>
                <c:pt idx="3091">
                  <c:v>1.0639984170444095E-2</c:v>
                </c:pt>
                <c:pt idx="3092">
                  <c:v>1.0641652060829898E-2</c:v>
                </c:pt>
                <c:pt idx="3093">
                  <c:v>1.064331940701102E-2</c:v>
                </c:pt>
                <c:pt idx="3094">
                  <c:v>1.064498620395149E-2</c:v>
                </c:pt>
                <c:pt idx="3095">
                  <c:v>1.064665244629559E-2</c:v>
                </c:pt>
                <c:pt idx="3096">
                  <c:v>1.0648318128367862E-2</c:v>
                </c:pt>
                <c:pt idx="3097">
                  <c:v>1.0649983244892525E-2</c:v>
                </c:pt>
                <c:pt idx="3098">
                  <c:v>1.0651647790513863E-2</c:v>
                </c:pt>
                <c:pt idx="3099">
                  <c:v>1.0653311759636352E-2</c:v>
                </c:pt>
                <c:pt idx="3100">
                  <c:v>1.0654975147383894E-2</c:v>
                </c:pt>
                <c:pt idx="3101">
                  <c:v>1.0656637948001091E-2</c:v>
                </c:pt>
                <c:pt idx="3102">
                  <c:v>1.0658300156052292E-2</c:v>
                </c:pt>
                <c:pt idx="3103">
                  <c:v>1.0659961766421588E-2</c:v>
                </c:pt>
                <c:pt idx="3104">
                  <c:v>1.0661622773673329E-2</c:v>
                </c:pt>
                <c:pt idx="3105">
                  <c:v>1.0663283172132054E-2</c:v>
                </c:pt>
                <c:pt idx="3106">
                  <c:v>1.0664942956601919E-2</c:v>
                </c:pt>
                <c:pt idx="3107">
                  <c:v>1.0666602121887081E-2</c:v>
                </c:pt>
                <c:pt idx="3108">
                  <c:v>1.0668260662152207E-2</c:v>
                </c:pt>
                <c:pt idx="3109">
                  <c:v>1.0669918572601134E-2</c:v>
                </c:pt>
                <c:pt idx="3110">
                  <c:v>1.0671812548777027E-2</c:v>
                </c:pt>
                <c:pt idx="3111">
                  <c:v>1.0673232481428485E-2</c:v>
                </c:pt>
                <c:pt idx="3112">
                  <c:v>1.0674888469015542E-2</c:v>
                </c:pt>
                <c:pt idx="3113">
                  <c:v>1.0676543805043792E-2</c:v>
                </c:pt>
                <c:pt idx="3114">
                  <c:v>1.0678198483997647E-2</c:v>
                </c:pt>
                <c:pt idx="3115">
                  <c:v>1.0679852500521392E-2</c:v>
                </c:pt>
                <c:pt idx="3116">
                  <c:v>1.068150584925931E-2</c:v>
                </c:pt>
                <c:pt idx="3117">
                  <c:v>1.0683158524775749E-2</c:v>
                </c:pt>
                <c:pt idx="3118">
                  <c:v>1.0684810521714994E-2</c:v>
                </c:pt>
                <c:pt idx="3119">
                  <c:v>1.06864618348812E-2</c:v>
                </c:pt>
                <c:pt idx="3120">
                  <c:v>1.0688112458518972E-2</c:v>
                </c:pt>
                <c:pt idx="3121">
                  <c:v>1.068976238735253E-2</c:v>
                </c:pt>
                <c:pt idx="3122">
                  <c:v>1.0691411616265967E-2</c:v>
                </c:pt>
                <c:pt idx="3123">
                  <c:v>1.0693060139743693E-2</c:v>
                </c:pt>
                <c:pt idx="3124">
                  <c:v>1.0694707952190186E-2</c:v>
                </c:pt>
                <c:pt idx="3125">
                  <c:v>1.0696355048329664E-2</c:v>
                </c:pt>
                <c:pt idx="3126">
                  <c:v>1.0698001423046222E-2</c:v>
                </c:pt>
                <c:pt idx="3127">
                  <c:v>1.070011712130281E-2</c:v>
                </c:pt>
                <c:pt idx="3128">
                  <c:v>1.070156850539572E-2</c:v>
                </c:pt>
                <c:pt idx="3129">
                  <c:v>1.0703170985024713E-2</c:v>
                </c:pt>
                <c:pt idx="3130">
                  <c:v>1.0704814312658684E-2</c:v>
                </c:pt>
                <c:pt idx="3131">
                  <c:v>1.0706456890972049E-2</c:v>
                </c:pt>
                <c:pt idx="3132">
                  <c:v>1.0708098714609093E-2</c:v>
                </c:pt>
                <c:pt idx="3133">
                  <c:v>1.0709739778054228E-2</c:v>
                </c:pt>
                <c:pt idx="3134">
                  <c:v>1.071138007611161E-2</c:v>
                </c:pt>
                <c:pt idx="3135">
                  <c:v>1.0713019603185714E-2</c:v>
                </c:pt>
                <c:pt idx="3136">
                  <c:v>1.0714658354080697E-2</c:v>
                </c:pt>
                <c:pt idx="3137">
                  <c:v>1.0716296323440844E-2</c:v>
                </c:pt>
                <c:pt idx="3138">
                  <c:v>1.0717933505910437E-2</c:v>
                </c:pt>
                <c:pt idx="3139">
                  <c:v>1.0719569895734082E-2</c:v>
                </c:pt>
                <c:pt idx="3140">
                  <c:v>1.0721205487875807E-2</c:v>
                </c:pt>
                <c:pt idx="3141">
                  <c:v>1.0722840276979895E-2</c:v>
                </c:pt>
                <c:pt idx="3142">
                  <c:v>1.0724474257370886E-2</c:v>
                </c:pt>
                <c:pt idx="3143">
                  <c:v>1.0726107423852937E-2</c:v>
                </c:pt>
                <c:pt idx="3144">
                  <c:v>1.0727739771070333E-2</c:v>
                </c:pt>
                <c:pt idx="3145">
                  <c:v>1.0729371293747292E-2</c:v>
                </c:pt>
                <c:pt idx="3146">
                  <c:v>1.0731001986128419E-2</c:v>
                </c:pt>
                <c:pt idx="3147">
                  <c:v>1.0732631843257678E-2</c:v>
                </c:pt>
                <c:pt idx="3148">
                  <c:v>1.073426085945961E-2</c:v>
                </c:pt>
                <c:pt idx="3149">
                  <c:v>1.0735889029458434E-2</c:v>
                </c:pt>
                <c:pt idx="3150">
                  <c:v>1.0737516347658627E-2</c:v>
                </c:pt>
                <c:pt idx="3151">
                  <c:v>1.0739142809104152E-2</c:v>
                </c:pt>
                <c:pt idx="3152">
                  <c:v>1.074076840811955E-2</c:v>
                </c:pt>
                <c:pt idx="3153">
                  <c:v>1.0742393139429041E-2</c:v>
                </c:pt>
                <c:pt idx="3154">
                  <c:v>1.0744016997596972E-2</c:v>
                </c:pt>
                <c:pt idx="3155">
                  <c:v>1.0745639977187693E-2</c:v>
                </c:pt>
                <c:pt idx="3156">
                  <c:v>1.0747262073005359E-2</c:v>
                </c:pt>
                <c:pt idx="3157">
                  <c:v>1.074888327937451E-2</c:v>
                </c:pt>
                <c:pt idx="3158">
                  <c:v>1.0750503591099303E-2</c:v>
                </c:pt>
                <c:pt idx="3159">
                  <c:v>1.0752123002903957E-2</c:v>
                </c:pt>
                <c:pt idx="3160">
                  <c:v>1.0753741509033077E-2</c:v>
                </c:pt>
                <c:pt idx="3161">
                  <c:v>1.0755359104610562E-2</c:v>
                </c:pt>
                <c:pt idx="3162">
                  <c:v>1.0757437523247759E-2</c:v>
                </c:pt>
                <c:pt idx="3163">
                  <c:v>1.0759053016506925E-2</c:v>
                </c:pt>
                <c:pt idx="3164">
                  <c:v>1.0760436986325672E-2</c:v>
                </c:pt>
                <c:pt idx="3165">
                  <c:v>1.0762050751047525E-2</c:v>
                </c:pt>
                <c:pt idx="3166">
                  <c:v>1.0763663577240123E-2</c:v>
                </c:pt>
                <c:pt idx="3167">
                  <c:v>1.0765275459547752E-2</c:v>
                </c:pt>
                <c:pt idx="3168">
                  <c:v>1.076688639269463E-2</c:v>
                </c:pt>
                <c:pt idx="3169">
                  <c:v>1.076849637116517E-2</c:v>
                </c:pt>
                <c:pt idx="3170">
                  <c:v>1.0770105389523721E-2</c:v>
                </c:pt>
                <c:pt idx="3171">
                  <c:v>1.0771713442574438E-2</c:v>
                </c:pt>
                <c:pt idx="3172">
                  <c:v>1.0773320524721797E-2</c:v>
                </c:pt>
                <c:pt idx="3173">
                  <c:v>1.0774926630690018E-2</c:v>
                </c:pt>
                <c:pt idx="3174">
                  <c:v>1.077653175504345E-2</c:v>
                </c:pt>
                <c:pt idx="3175">
                  <c:v>1.0778135892666185E-2</c:v>
                </c:pt>
                <c:pt idx="3176">
                  <c:v>1.0779739037802827E-2</c:v>
                </c:pt>
                <c:pt idx="3177">
                  <c:v>1.0781341185257531E-2</c:v>
                </c:pt>
                <c:pt idx="3178">
                  <c:v>1.0783951240602718E-2</c:v>
                </c:pt>
                <c:pt idx="3179">
                  <c:v>1.0784542465458458E-2</c:v>
                </c:pt>
                <c:pt idx="3180">
                  <c:v>1.0786369950341879E-2</c:v>
                </c:pt>
                <c:pt idx="3181">
                  <c:v>1.0787739690103493E-2</c:v>
                </c:pt>
                <c:pt idx="3182">
                  <c:v>1.0789336768173285E-2</c:v>
                </c:pt>
                <c:pt idx="3183">
                  <c:v>1.0790932816266974E-2</c:v>
                </c:pt>
                <c:pt idx="3184">
                  <c:v>1.0792527829028842E-2</c:v>
                </c:pt>
                <c:pt idx="3185">
                  <c:v>1.0794121800783429E-2</c:v>
                </c:pt>
                <c:pt idx="3186">
                  <c:v>1.0795714726654637E-2</c:v>
                </c:pt>
                <c:pt idx="3187">
                  <c:v>1.0797306600807133E-2</c:v>
                </c:pt>
                <c:pt idx="3188">
                  <c:v>1.0798897418045073E-2</c:v>
                </c:pt>
                <c:pt idx="3189">
                  <c:v>1.0800487172932804E-2</c:v>
                </c:pt>
                <c:pt idx="3190">
                  <c:v>1.0802075860274485E-2</c:v>
                </c:pt>
                <c:pt idx="3191">
                  <c:v>1.080366347447459E-2</c:v>
                </c:pt>
                <c:pt idx="3192">
                  <c:v>1.0805250010177403E-2</c:v>
                </c:pt>
                <c:pt idx="3193">
                  <c:v>1.0806835462027209E-2</c:v>
                </c:pt>
                <c:pt idx="3194">
                  <c:v>1.0808419824588356E-2</c:v>
                </c:pt>
                <c:pt idx="3195">
                  <c:v>1.0810003092664999E-2</c:v>
                </c:pt>
                <c:pt idx="3196">
                  <c:v>1.0811585260661616E-2</c:v>
                </c:pt>
                <c:pt idx="3197">
                  <c:v>1.0813166323382362E-2</c:v>
                </c:pt>
                <c:pt idx="3198">
                  <c:v>1.0814746275231713E-2</c:v>
                </c:pt>
                <c:pt idx="3199">
                  <c:v>1.0816325110933889E-2</c:v>
                </c:pt>
                <c:pt idx="3200">
                  <c:v>1.081790282521311E-2</c:v>
                </c:pt>
                <c:pt idx="3201">
                  <c:v>1.0819479412473854E-2</c:v>
                </c:pt>
                <c:pt idx="3202">
                  <c:v>1.0821054867440338E-2</c:v>
                </c:pt>
                <c:pt idx="3203">
                  <c:v>1.0822629184756849E-2</c:v>
                </c:pt>
                <c:pt idx="3204">
                  <c:v>1.0824202359067669E-2</c:v>
                </c:pt>
                <c:pt idx="3205">
                  <c:v>1.0825774384857212E-2</c:v>
                </c:pt>
                <c:pt idx="3206">
                  <c:v>1.0827345256849696E-2</c:v>
                </c:pt>
                <c:pt idx="3207">
                  <c:v>1.0828914969609471E-2</c:v>
                </c:pt>
                <c:pt idx="3208">
                  <c:v>1.083048351778082E-2</c:v>
                </c:pt>
                <c:pt idx="3209">
                  <c:v>1.0832050896008028E-2</c:v>
                </c:pt>
                <c:pt idx="3210">
                  <c:v>1.0833617098855441E-2</c:v>
                </c:pt>
                <c:pt idx="3211">
                  <c:v>1.0835182121047282E-2</c:v>
                </c:pt>
                <c:pt idx="3212">
                  <c:v>1.0836745957067961E-2</c:v>
                </c:pt>
                <c:pt idx="3213">
                  <c:v>1.0838308601481828E-2</c:v>
                </c:pt>
                <c:pt idx="3214">
                  <c:v>1.0840865305103975E-2</c:v>
                </c:pt>
                <c:pt idx="3215">
                  <c:v>1.0842425127401967E-2</c:v>
                </c:pt>
                <c:pt idx="3216">
                  <c:v>1.0843211952726861E-2</c:v>
                </c:pt>
                <c:pt idx="3217">
                  <c:v>1.0844769603535198E-2</c:v>
                </c:pt>
                <c:pt idx="3218">
                  <c:v>1.0846326035318654E-2</c:v>
                </c:pt>
                <c:pt idx="3219">
                  <c:v>1.0847881242401769E-2</c:v>
                </c:pt>
                <c:pt idx="3220">
                  <c:v>1.0849435219508763E-2</c:v>
                </c:pt>
                <c:pt idx="3221">
                  <c:v>1.0850987961203984E-2</c:v>
                </c:pt>
                <c:pt idx="3222">
                  <c:v>1.0852539462211652E-2</c:v>
                </c:pt>
                <c:pt idx="3223">
                  <c:v>1.0854089717335924E-2</c:v>
                </c:pt>
                <c:pt idx="3224">
                  <c:v>1.0855638720821403E-2</c:v>
                </c:pt>
                <c:pt idx="3225">
                  <c:v>1.085718646739231E-2</c:v>
                </c:pt>
                <c:pt idx="3226">
                  <c:v>1.0858732951692929E-2</c:v>
                </c:pt>
                <c:pt idx="3227">
                  <c:v>1.0861374725804396E-2</c:v>
                </c:pt>
                <c:pt idx="3228">
                  <c:v>1.0862703791829631E-2</c:v>
                </c:pt>
                <c:pt idx="3229">
                  <c:v>1.0864245724251376E-2</c:v>
                </c:pt>
                <c:pt idx="3230">
                  <c:v>1.086578636970259E-2</c:v>
                </c:pt>
                <c:pt idx="3231">
                  <c:v>1.0867325722907495E-2</c:v>
                </c:pt>
                <c:pt idx="3232">
                  <c:v>1.0869083394355883E-2</c:v>
                </c:pt>
                <c:pt idx="3233">
                  <c:v>1.0870400530915703E-2</c:v>
                </c:pt>
                <c:pt idx="3234">
                  <c:v>1.0871935975007574E-2</c:v>
                </c:pt>
                <c:pt idx="3235">
                  <c:v>1.0873470105430272E-2</c:v>
                </c:pt>
                <c:pt idx="3236">
                  <c:v>1.0875002916588272E-2</c:v>
                </c:pt>
                <c:pt idx="3237">
                  <c:v>1.0876534403205795E-2</c:v>
                </c:pt>
                <c:pt idx="3238">
                  <c:v>1.0878064560007061E-2</c:v>
                </c:pt>
                <c:pt idx="3239">
                  <c:v>1.0879593381396546E-2</c:v>
                </c:pt>
                <c:pt idx="3240">
                  <c:v>1.0881120862018534E-2</c:v>
                </c:pt>
                <c:pt idx="3241">
                  <c:v>1.0882646996597245E-2</c:v>
                </c:pt>
                <c:pt idx="3242">
                  <c:v>1.0884171779617091E-2</c:v>
                </c:pt>
                <c:pt idx="3243">
                  <c:v>1.0885695205962165E-2</c:v>
                </c:pt>
                <c:pt idx="3244">
                  <c:v>1.0887217270116878E-2</c:v>
                </c:pt>
                <c:pt idx="3245">
                  <c:v>1.0888737966565643E-2</c:v>
                </c:pt>
                <c:pt idx="3246">
                  <c:v>1.0890257289952743E-2</c:v>
                </c:pt>
                <c:pt idx="3247">
                  <c:v>1.0891775235002399E-2</c:v>
                </c:pt>
                <c:pt idx="3248">
                  <c:v>1.0893291796278959E-2</c:v>
                </c:pt>
                <c:pt idx="3249">
                  <c:v>1.0894806968426707E-2</c:v>
                </c:pt>
                <c:pt idx="3250">
                  <c:v>1.0896320745930055E-2</c:v>
                </c:pt>
                <c:pt idx="3251">
                  <c:v>1.0897833123753031E-2</c:v>
                </c:pt>
                <c:pt idx="3252">
                  <c:v>1.0899344096060304E-2</c:v>
                </c:pt>
                <c:pt idx="3253">
                  <c:v>1.0900853657656029E-2</c:v>
                </c:pt>
                <c:pt idx="3254">
                  <c:v>1.0902361803504235E-2</c:v>
                </c:pt>
                <c:pt idx="3255">
                  <c:v>1.0903868527689653E-2</c:v>
                </c:pt>
                <c:pt idx="3256">
                  <c:v>1.090537382501644E-2</c:v>
                </c:pt>
                <c:pt idx="3257">
                  <c:v>1.090687769012888E-2</c:v>
                </c:pt>
                <c:pt idx="3258">
                  <c:v>1.0908380117671257E-2</c:v>
                </c:pt>
                <c:pt idx="3259">
                  <c:v>1.0909881102287855E-2</c:v>
                </c:pt>
                <c:pt idx="3260">
                  <c:v>1.0911380638622958E-2</c:v>
                </c:pt>
                <c:pt idx="3261">
                  <c:v>1.0912878721001107E-2</c:v>
                </c:pt>
                <c:pt idx="3262">
                  <c:v>1.0914375344306393E-2</c:v>
                </c:pt>
                <c:pt idx="3263">
                  <c:v>1.09158705031831E-2</c:v>
                </c:pt>
                <c:pt idx="3264">
                  <c:v>1.0917364192035706E-2</c:v>
                </c:pt>
                <c:pt idx="3265">
                  <c:v>1.0918856405828237E-2</c:v>
                </c:pt>
                <c:pt idx="3266">
                  <c:v>1.0921044826432968E-2</c:v>
                </c:pt>
                <c:pt idx="3267">
                  <c:v>1.0922049013766255E-2</c:v>
                </c:pt>
                <c:pt idx="3268">
                  <c:v>1.0923324141129953E-2</c:v>
                </c:pt>
                <c:pt idx="3269">
                  <c:v>1.0924810399846052E-2</c:v>
                </c:pt>
                <c:pt idx="3270">
                  <c:v>1.092629515648369E-2</c:v>
                </c:pt>
                <c:pt idx="3271">
                  <c:v>1.0927778405287469E-2</c:v>
                </c:pt>
                <c:pt idx="3272">
                  <c:v>1.0929258668799235E-2</c:v>
                </c:pt>
                <c:pt idx="3273">
                  <c:v>1.0930732766762929E-2</c:v>
                </c:pt>
                <c:pt idx="3274">
                  <c:v>1.0932200573758877E-2</c:v>
                </c:pt>
                <c:pt idx="3275">
                  <c:v>1.0933662077716733E-2</c:v>
                </c:pt>
                <c:pt idx="3276">
                  <c:v>1.093511726680596E-2</c:v>
                </c:pt>
                <c:pt idx="3277">
                  <c:v>1.0936566129036152E-2</c:v>
                </c:pt>
                <c:pt idx="3278">
                  <c:v>1.0938008652257025E-2</c:v>
                </c:pt>
                <c:pt idx="3279">
                  <c:v>1.0939444824478173E-2</c:v>
                </c:pt>
                <c:pt idx="3280">
                  <c:v>1.0940874633709186E-2</c:v>
                </c:pt>
                <c:pt idx="3281">
                  <c:v>1.0942298067959655E-2</c:v>
                </c:pt>
                <c:pt idx="3282">
                  <c:v>1.0944118811115899E-2</c:v>
                </c:pt>
                <c:pt idx="3283">
                  <c:v>1.0945125763557328E-2</c:v>
                </c:pt>
                <c:pt idx="3284">
                  <c:v>1.0946730082155298E-2</c:v>
                </c:pt>
                <c:pt idx="3285">
                  <c:v>1.0947927815108116E-2</c:v>
                </c:pt>
                <c:pt idx="3286">
                  <c:v>1.094931919435993E-2</c:v>
                </c:pt>
                <c:pt idx="3287">
                  <c:v>1.0950704126528876E-2</c:v>
                </c:pt>
                <c:pt idx="3288">
                  <c:v>1.0952082599624546E-2</c:v>
                </c:pt>
                <c:pt idx="3289">
                  <c:v>1.0953454601736468E-2</c:v>
                </c:pt>
                <c:pt idx="3290">
                  <c:v>1.0954820120794295E-2</c:v>
                </c:pt>
                <c:pt idx="3291">
                  <c:v>1.0956179144567813E-2</c:v>
                </c:pt>
                <c:pt idx="3292">
                  <c:v>1.0957531661466291E-2</c:v>
                </c:pt>
                <c:pt idx="3293">
                  <c:v>1.0958877659099642E-2</c:v>
                </c:pt>
                <c:pt idx="3294">
                  <c:v>1.0960217125717264E-2</c:v>
                </c:pt>
                <c:pt idx="3295">
                  <c:v>1.0961550049088942E-2</c:v>
                </c:pt>
                <c:pt idx="3296">
                  <c:v>1.0962876417384138E-2</c:v>
                </c:pt>
                <c:pt idx="3297">
                  <c:v>1.0964196218532507E-2</c:v>
                </c:pt>
                <c:pt idx="3298">
                  <c:v>1.0965509440623578E-2</c:v>
                </c:pt>
                <c:pt idx="3299">
                  <c:v>1.0966816071427132E-2</c:v>
                </c:pt>
                <c:pt idx="3300">
                  <c:v>1.0968116099032699E-2</c:v>
                </c:pt>
                <c:pt idx="3301">
                  <c:v>1.0969409511449868E-2</c:v>
                </c:pt>
                <c:pt idx="3302">
                  <c:v>1.0970696296688232E-2</c:v>
                </c:pt>
                <c:pt idx="3303">
                  <c:v>1.0971976442757381E-2</c:v>
                </c:pt>
                <c:pt idx="3304">
                  <c:v>1.0973249937507035E-2</c:v>
                </c:pt>
                <c:pt idx="3305">
                  <c:v>1.0974516769186593E-2</c:v>
                </c:pt>
                <c:pt idx="3306">
                  <c:v>1.0975776925485903E-2</c:v>
                </c:pt>
                <c:pt idx="3307">
                  <c:v>1.0977030394414555E-2</c:v>
                </c:pt>
                <c:pt idx="3308">
                  <c:v>1.0978277164301886E-2</c:v>
                </c:pt>
                <c:pt idx="3309">
                  <c:v>1.0979517222757806E-2</c:v>
                </c:pt>
                <c:pt idx="3310">
                  <c:v>1.0980750558031716E-2</c:v>
                </c:pt>
                <c:pt idx="3311">
                  <c:v>1.0981977157973333E-2</c:v>
                </c:pt>
                <c:pt idx="3312">
                  <c:v>1.0983197010672185E-2</c:v>
                </c:pt>
                <c:pt idx="3313">
                  <c:v>1.0984410103977993E-2</c:v>
                </c:pt>
                <c:pt idx="3314">
                  <c:v>1.0985616426060218E-2</c:v>
                </c:pt>
                <c:pt idx="3315">
                  <c:v>1.0986815964528773E-2</c:v>
                </c:pt>
                <c:pt idx="3316">
                  <c:v>1.0988008707792929E-2</c:v>
                </c:pt>
                <c:pt idx="3317">
                  <c:v>1.0989194643622469E-2</c:v>
                </c:pt>
                <c:pt idx="3318">
                  <c:v>1.0990541648210339E-2</c:v>
                </c:pt>
                <c:pt idx="3319">
                  <c:v>1.0991712956460731E-2</c:v>
                </c:pt>
                <c:pt idx="3320">
                  <c:v>1.0992711487318729E-2</c:v>
                </c:pt>
                <c:pt idx="3321">
                  <c:v>1.099387007366559E-2</c:v>
                </c:pt>
                <c:pt idx="3322">
                  <c:v>1.0995021792625792E-2</c:v>
                </c:pt>
                <c:pt idx="3323">
                  <c:v>1.099616663212899E-2</c:v>
                </c:pt>
                <c:pt idx="3324">
                  <c:v>1.0997304580264711E-2</c:v>
                </c:pt>
                <c:pt idx="3325">
                  <c:v>1.099843562496261E-2</c:v>
                </c:pt>
                <c:pt idx="3326">
                  <c:v>1.0999559754072408E-2</c:v>
                </c:pt>
                <c:pt idx="3327">
                  <c:v>1.1000676955763566E-2</c:v>
                </c:pt>
                <c:pt idx="3328">
                  <c:v>1.1001787218125614E-2</c:v>
                </c:pt>
                <c:pt idx="3329">
                  <c:v>1.1002890528848397E-2</c:v>
                </c:pt>
                <c:pt idx="3330">
                  <c:v>1.1003986876181315E-2</c:v>
                </c:pt>
                <c:pt idx="3331">
                  <c:v>1.1005076247814216E-2</c:v>
                </c:pt>
                <c:pt idx="3332">
                  <c:v>1.1006158632076435E-2</c:v>
                </c:pt>
                <c:pt idx="3333">
                  <c:v>1.1007539982310632E-2</c:v>
                </c:pt>
                <c:pt idx="3334">
                  <c:v>1.1008302390047575E-2</c:v>
                </c:pt>
                <c:pt idx="3335">
                  <c:v>1.1009363739695743E-2</c:v>
                </c:pt>
                <c:pt idx="3336">
                  <c:v>1.1010418053611915E-2</c:v>
                </c:pt>
                <c:pt idx="3337">
                  <c:v>1.101146532020536E-2</c:v>
                </c:pt>
                <c:pt idx="3338">
                  <c:v>1.1012505527165928E-2</c:v>
                </c:pt>
                <c:pt idx="3339">
                  <c:v>1.1013538662423272E-2</c:v>
                </c:pt>
                <c:pt idx="3340">
                  <c:v>1.1014564714066921E-2</c:v>
                </c:pt>
                <c:pt idx="3341">
                  <c:v>1.1015583670266338E-2</c:v>
                </c:pt>
                <c:pt idx="3342">
                  <c:v>1.101659551871137E-2</c:v>
                </c:pt>
                <c:pt idx="3343">
                  <c:v>1.1017600247491544E-2</c:v>
                </c:pt>
                <c:pt idx="3344">
                  <c:v>1.1018597844696387E-2</c:v>
                </c:pt>
                <c:pt idx="3345">
                  <c:v>1.101958829817562E-2</c:v>
                </c:pt>
                <c:pt idx="3346">
                  <c:v>1.1020571596098705E-2</c:v>
                </c:pt>
                <c:pt idx="3347">
                  <c:v>1.1021547726235426E-2</c:v>
                </c:pt>
                <c:pt idx="3348">
                  <c:v>1.1022516676755245E-2</c:v>
                </c:pt>
                <c:pt idx="3349">
                  <c:v>1.1023478435587819E-2</c:v>
                </c:pt>
                <c:pt idx="3350">
                  <c:v>1.1024432990662802E-2</c:v>
                </c:pt>
                <c:pt idx="3351">
                  <c:v>1.1025380329989787E-2</c:v>
                </c:pt>
                <c:pt idx="3352">
                  <c:v>1.1026320441578363E-2</c:v>
                </c:pt>
                <c:pt idx="3353">
                  <c:v>1.1027253313597996E-2</c:v>
                </c:pt>
                <c:pt idx="3354">
                  <c:v>1.1028178933658594E-2</c:v>
                </c:pt>
                <c:pt idx="3355">
                  <c:v>1.1029097290089496E-2</c:v>
                </c:pt>
                <c:pt idx="3356">
                  <c:v>1.1030008370740418E-2</c:v>
                </c:pt>
                <c:pt idx="3357">
                  <c:v>1.1030912163541018E-2</c:v>
                </c:pt>
                <c:pt idx="3358">
                  <c:v>1.1031808656580822E-2</c:v>
                </c:pt>
                <c:pt idx="3359">
                  <c:v>1.1032697837869421E-2</c:v>
                </c:pt>
                <c:pt idx="3360">
                  <c:v>1.1033579695256535E-2</c:v>
                </c:pt>
                <c:pt idx="3361">
                  <c:v>1.1034454216831691E-2</c:v>
                </c:pt>
                <c:pt idx="3362">
                  <c:v>1.1035321390444608E-2</c:v>
                </c:pt>
                <c:pt idx="3363">
                  <c:v>1.1036181204504558E-2</c:v>
                </c:pt>
                <c:pt idx="3364">
                  <c:v>1.103703364646158E-2</c:v>
                </c:pt>
                <c:pt idx="3365">
                  <c:v>1.1037878704724946E-2</c:v>
                </c:pt>
                <c:pt idx="3366">
                  <c:v>1.1038716367064438E-2</c:v>
                </c:pt>
                <c:pt idx="3367">
                  <c:v>1.1039546621489649E-2</c:v>
                </c:pt>
                <c:pt idx="3368">
                  <c:v>1.1040369456010168E-2</c:v>
                </c:pt>
                <c:pt idx="3369">
                  <c:v>1.1041184858635589E-2</c:v>
                </c:pt>
                <c:pt idx="3370">
                  <c:v>1.1042107631533682E-2</c:v>
                </c:pt>
                <c:pt idx="3371">
                  <c:v>1.1042793319999689E-2</c:v>
                </c:pt>
                <c:pt idx="3372">
                  <c:v>1.1043586354837487E-2</c:v>
                </c:pt>
                <c:pt idx="3373">
                  <c:v>1.1044371909818551E-2</c:v>
                </c:pt>
                <c:pt idx="3374">
                  <c:v>1.1045149972632728E-2</c:v>
                </c:pt>
                <c:pt idx="3375">
                  <c:v>1.1045920531609354E-2</c:v>
                </c:pt>
                <c:pt idx="3376">
                  <c:v>1.1046683574598148E-2</c:v>
                </c:pt>
                <c:pt idx="3377">
                  <c:v>1.1047439089448829E-2</c:v>
                </c:pt>
                <c:pt idx="3378">
                  <c:v>1.1048187064410797E-2</c:v>
                </c:pt>
                <c:pt idx="3379">
                  <c:v>1.1048927487493643E-2</c:v>
                </c:pt>
                <c:pt idx="3380">
                  <c:v>1.1049660346307277E-2</c:v>
                </c:pt>
                <c:pt idx="3381">
                  <c:v>1.1050385629181037E-2</c:v>
                </c:pt>
                <c:pt idx="3382">
                  <c:v>1.1051103324124512E-2</c:v>
                </c:pt>
                <c:pt idx="3383">
                  <c:v>1.10520149054949E-2</c:v>
                </c:pt>
                <c:pt idx="3384">
                  <c:v>1.105251590153955E-2</c:v>
                </c:pt>
                <c:pt idx="3385">
                  <c:v>1.1053210760190169E-2</c:v>
                </c:pt>
                <c:pt idx="3386">
                  <c:v>1.1053897982788996E-2</c:v>
                </c:pt>
                <c:pt idx="3387">
                  <c:v>1.1054577557185752E-2</c:v>
                </c:pt>
                <c:pt idx="3388">
                  <c:v>1.1055344833268421E-2</c:v>
                </c:pt>
                <c:pt idx="3389">
                  <c:v>1.1055913713811094E-2</c:v>
                </c:pt>
                <c:pt idx="3390">
                  <c:v>1.1056570271819055E-2</c:v>
                </c:pt>
                <c:pt idx="3391">
                  <c:v>1.1057219133823182E-2</c:v>
                </c:pt>
                <c:pt idx="3392">
                  <c:v>1.1057860287513321E-2</c:v>
                </c:pt>
                <c:pt idx="3393">
                  <c:v>1.1058493721218809E-2</c:v>
                </c:pt>
                <c:pt idx="3394">
                  <c:v>1.1059119422629493E-2</c:v>
                </c:pt>
                <c:pt idx="3395">
                  <c:v>1.1059737379914836E-2</c:v>
                </c:pt>
                <c:pt idx="3396">
                  <c:v>1.1060347581084429E-2</c:v>
                </c:pt>
                <c:pt idx="3397">
                  <c:v>1.1060950013987991E-2</c:v>
                </c:pt>
                <c:pt idx="3398">
                  <c:v>1.1061544666555179E-2</c:v>
                </c:pt>
                <c:pt idx="3399">
                  <c:v>1.106213152703539E-2</c:v>
                </c:pt>
                <c:pt idx="3400">
                  <c:v>1.1062710583278346E-2</c:v>
                </c:pt>
                <c:pt idx="3401">
                  <c:v>1.1063281823293636E-2</c:v>
                </c:pt>
                <c:pt idx="3402">
                  <c:v>1.106384523493098E-2</c:v>
                </c:pt>
                <c:pt idx="3403">
                  <c:v>1.1064400806359842E-2</c:v>
                </c:pt>
                <c:pt idx="3404">
                  <c:v>1.1064948525509877E-2</c:v>
                </c:pt>
                <c:pt idx="3405">
                  <c:v>1.1065488380470612E-2</c:v>
                </c:pt>
                <c:pt idx="3406">
                  <c:v>1.106602035901183E-2</c:v>
                </c:pt>
                <c:pt idx="3407">
                  <c:v>1.1066544449302995E-2</c:v>
                </c:pt>
                <c:pt idx="3408">
                  <c:v>1.1067060639273762E-2</c:v>
                </c:pt>
                <c:pt idx="3409">
                  <c:v>1.1067568916853787E-2</c:v>
                </c:pt>
                <c:pt idx="3410">
                  <c:v>1.1068069270212533E-2</c:v>
                </c:pt>
                <c:pt idx="3411">
                  <c:v>1.1068561687039846E-2</c:v>
                </c:pt>
                <c:pt idx="3412">
                  <c:v>1.1069046155585127E-2</c:v>
                </c:pt>
                <c:pt idx="3413">
                  <c:v>1.1069522663857967E-2</c:v>
                </c:pt>
                <c:pt idx="3414">
                  <c:v>1.1069991199628149E-2</c:v>
                </c:pt>
                <c:pt idx="3415">
                  <c:v>1.1070451751065136E-2</c:v>
                </c:pt>
                <c:pt idx="3416">
                  <c:v>1.1070904306098583E-2</c:v>
                </c:pt>
                <c:pt idx="3417">
                  <c:v>1.1071348852658147E-2</c:v>
                </c:pt>
                <c:pt idx="3418">
                  <c:v>1.1071785378833354E-2</c:v>
                </c:pt>
                <c:pt idx="3419">
                  <c:v>1.107221387255386E-2</c:v>
                </c:pt>
                <c:pt idx="3420">
                  <c:v>1.1072634321909192E-2</c:v>
                </c:pt>
                <c:pt idx="3421">
                  <c:v>1.1073046714749069E-2</c:v>
                </c:pt>
                <c:pt idx="3422">
                  <c:v>1.1073565076662462E-2</c:v>
                </c:pt>
                <c:pt idx="3423">
                  <c:v>1.1073959009628709E-2</c:v>
                </c:pt>
                <c:pt idx="3424">
                  <c:v>1.1074290223245242E-2</c:v>
                </c:pt>
                <c:pt idx="3425">
                  <c:v>1.1074669111446056E-2</c:v>
                </c:pt>
                <c:pt idx="3426">
                  <c:v>1.1075039881340842E-2</c:v>
                </c:pt>
                <c:pt idx="3427">
                  <c:v>1.1075402521019129E-2</c:v>
                </c:pt>
                <c:pt idx="3428">
                  <c:v>1.1075757018490506E-2</c:v>
                </c:pt>
                <c:pt idx="3429">
                  <c:v>1.107610336168463E-2</c:v>
                </c:pt>
                <c:pt idx="3430">
                  <c:v>1.1076441538531157E-2</c:v>
                </c:pt>
                <c:pt idx="3431">
                  <c:v>1.1076771537279484E-2</c:v>
                </c:pt>
                <c:pt idx="3432">
                  <c:v>1.1077093345539524E-2</c:v>
                </c:pt>
                <c:pt idx="3433">
                  <c:v>1.1077406951720548E-2</c:v>
                </c:pt>
                <c:pt idx="3434">
                  <c:v>1.1077712343432466E-2</c:v>
                </c:pt>
                <c:pt idx="3435">
                  <c:v>1.1078009508764808E-2</c:v>
                </c:pt>
                <c:pt idx="3436">
                  <c:v>1.1078298435887035E-2</c:v>
                </c:pt>
                <c:pt idx="3437">
                  <c:v>1.1078579112648868E-2</c:v>
                </c:pt>
                <c:pt idx="3438">
                  <c:v>1.1078927840495467E-2</c:v>
                </c:pt>
                <c:pt idx="3439">
                  <c:v>1.1079115667129713E-2</c:v>
                </c:pt>
                <c:pt idx="3440">
                  <c:v>1.1079407394172236E-2</c:v>
                </c:pt>
                <c:pt idx="3441">
                  <c:v>1.1079619076124203E-2</c:v>
                </c:pt>
                <c:pt idx="3442">
                  <c:v>1.1079858321068059E-2</c:v>
                </c:pt>
                <c:pt idx="3443">
                  <c:v>1.108008924346926E-2</c:v>
                </c:pt>
                <c:pt idx="3444">
                  <c:v>1.1080311831657141E-2</c:v>
                </c:pt>
                <c:pt idx="3445">
                  <c:v>1.108052607332155E-2</c:v>
                </c:pt>
                <c:pt idx="3446">
                  <c:v>1.1080731956472079E-2</c:v>
                </c:pt>
                <c:pt idx="3447">
                  <c:v>1.1080929469278189E-2</c:v>
                </c:pt>
                <c:pt idx="3448">
                  <c:v>1.1081118599669537E-2</c:v>
                </c:pt>
                <c:pt idx="3449">
                  <c:v>1.1081299335415906E-2</c:v>
                </c:pt>
                <c:pt idx="3450">
                  <c:v>1.1081471664846632E-2</c:v>
                </c:pt>
                <c:pt idx="3451">
                  <c:v>1.1081635575731497E-2</c:v>
                </c:pt>
                <c:pt idx="3452">
                  <c:v>1.1081791056160029E-2</c:v>
                </c:pt>
                <c:pt idx="3453">
                  <c:v>1.1081938093981947E-2</c:v>
                </c:pt>
                <c:pt idx="3454">
                  <c:v>1.1082076677446651E-2</c:v>
                </c:pt>
                <c:pt idx="3455">
                  <c:v>1.1082206794243987E-2</c:v>
                </c:pt>
                <c:pt idx="3456">
                  <c:v>1.1082328432623356E-2</c:v>
                </c:pt>
                <c:pt idx="3457">
                  <c:v>1.1082441580274605E-2</c:v>
                </c:pt>
                <c:pt idx="3458">
                  <c:v>1.1082546225527068E-2</c:v>
                </c:pt>
                <c:pt idx="3459">
                  <c:v>1.1082642356230465E-2</c:v>
                </c:pt>
                <c:pt idx="3460">
                  <c:v>1.1082729960314452E-2</c:v>
                </c:pt>
                <c:pt idx="3461">
                  <c:v>1.1082809025708684E-2</c:v>
                </c:pt>
                <c:pt idx="3462">
                  <c:v>1.1082879540502688E-2</c:v>
                </c:pt>
                <c:pt idx="3463">
                  <c:v>1.1082941492785991E-2</c:v>
                </c:pt>
                <c:pt idx="3464">
                  <c:v>1.1082994870408314E-2</c:v>
                </c:pt>
                <c:pt idx="3465">
                  <c:v>1.1083039661379246E-2</c:v>
                </c:pt>
                <c:pt idx="3466">
                  <c:v>1.1083075853788316E-2</c:v>
                </c:pt>
                <c:pt idx="3467">
                  <c:v>1.1083103435485242E-2</c:v>
                </c:pt>
                <c:pt idx="3468">
                  <c:v>1.108312239439968E-2</c:v>
                </c:pt>
                <c:pt idx="3469">
                  <c:v>1.108313271878103E-2</c:v>
                </c:pt>
                <c:pt idx="3470">
                  <c:v>1.1083134396479011E-2</c:v>
                </c:pt>
                <c:pt idx="3471">
                  <c:v>1.1083127415343341E-2</c:v>
                </c:pt>
                <c:pt idx="3472">
                  <c:v>1.1083111763703357E-2</c:v>
                </c:pt>
                <c:pt idx="3473">
                  <c:v>1.1083087429248906E-2</c:v>
                </c:pt>
                <c:pt idx="3474">
                  <c:v>1.1083043364417122E-2</c:v>
                </c:pt>
                <c:pt idx="3475">
                  <c:v>1.1082999138594118E-2</c:v>
                </c:pt>
                <c:pt idx="3476">
                  <c:v>1.1082954289189928E-2</c:v>
                </c:pt>
                <c:pt idx="3477">
                  <c:v>1.108289385553185E-2</c:v>
                </c:pt>
                <c:pt idx="3478">
                  <c:v>1.1082824677348668E-2</c:v>
                </c:pt>
                <c:pt idx="3479">
                  <c:v>1.108274674272991E-2</c:v>
                </c:pt>
                <c:pt idx="3480">
                  <c:v>1.1082660039525294E-2</c:v>
                </c:pt>
                <c:pt idx="3481">
                  <c:v>1.1082564555824348E-2</c:v>
                </c:pt>
                <c:pt idx="3482">
                  <c:v>1.1082460279716599E-2</c:v>
                </c:pt>
                <c:pt idx="3483">
                  <c:v>1.1082347198971831E-2</c:v>
                </c:pt>
                <c:pt idx="3484">
                  <c:v>1.1082225301679571E-2</c:v>
                </c:pt>
                <c:pt idx="3485">
                  <c:v>1.1082094575769474E-2</c:v>
                </c:pt>
                <c:pt idx="3486">
                  <c:v>1.108195500949094E-2</c:v>
                </c:pt>
                <c:pt idx="3487">
                  <c:v>1.1081806590294008E-2</c:v>
                </c:pt>
                <c:pt idx="3488">
                  <c:v>1.1081649306747821E-2</c:v>
                </c:pt>
                <c:pt idx="3489">
                  <c:v>1.1081750262338375E-2</c:v>
                </c:pt>
                <c:pt idx="3490">
                  <c:v>1.1081308097846687E-2</c:v>
                </c:pt>
                <c:pt idx="3491">
                  <c:v>1.1081124148430987E-2</c:v>
                </c:pt>
                <c:pt idx="3492">
                  <c:v>1.1080903006446263E-2</c:v>
                </c:pt>
                <c:pt idx="3493">
                  <c:v>1.1080729499717279E-2</c:v>
                </c:pt>
                <c:pt idx="3494">
                  <c:v>1.1080518776358517E-2</c:v>
                </c:pt>
                <c:pt idx="3495">
                  <c:v>1.1080299104317959E-2</c:v>
                </c:pt>
                <c:pt idx="3496">
                  <c:v>1.1080070471605197E-2</c:v>
                </c:pt>
                <c:pt idx="3497">
                  <c:v>1.1079832866309758E-2</c:v>
                </c:pt>
                <c:pt idx="3498">
                  <c:v>1.1079586276201425E-2</c:v>
                </c:pt>
                <c:pt idx="3499">
                  <c:v>1.1079330689369726E-2</c:v>
                </c:pt>
                <c:pt idx="3500">
                  <c:v>1.1079066093904189E-2</c:v>
                </c:pt>
                <c:pt idx="3501">
                  <c:v>1.1078792477734467E-2</c:v>
                </c:pt>
                <c:pt idx="3502">
                  <c:v>1.1078509828710281E-2</c:v>
                </c:pt>
                <c:pt idx="3503">
                  <c:v>1.1078218135160967E-2</c:v>
                </c:pt>
                <c:pt idx="3504">
                  <c:v>1.1077917384696434E-2</c:v>
                </c:pt>
                <c:pt idx="3505">
                  <c:v>1.1077607565406211E-2</c:v>
                </c:pt>
                <c:pt idx="3506">
                  <c:v>1.1077288665459761E-2</c:v>
                </c:pt>
                <c:pt idx="3507">
                  <c:v>1.1076960672706804E-2</c:v>
                </c:pt>
                <c:pt idx="3508">
                  <c:v>1.107662357515693E-2</c:v>
                </c:pt>
                <c:pt idx="3509">
                  <c:v>1.1076277360659859E-2</c:v>
                </c:pt>
                <c:pt idx="3510">
                  <c:v>1.107592201746499E-2</c:v>
                </c:pt>
                <c:pt idx="3511">
                  <c:v>1.1075557533422042E-2</c:v>
                </c:pt>
                <c:pt idx="3512">
                  <c:v>1.1075183896540608E-2</c:v>
                </c:pt>
                <c:pt idx="3513">
                  <c:v>1.1074801094830278E-2</c:v>
                </c:pt>
                <c:pt idx="3514">
                  <c:v>1.1074409116220707E-2</c:v>
                </c:pt>
                <c:pt idx="3515">
                  <c:v>1.1074007948721487E-2</c:v>
                </c:pt>
                <c:pt idx="3516">
                  <c:v>1.1073597580422145E-2</c:v>
                </c:pt>
                <c:pt idx="3517">
                  <c:v>1.1073177999092465E-2</c:v>
                </c:pt>
                <c:pt idx="3518">
                  <c:v>1.1072749192981846E-2</c:v>
                </c:pt>
                <c:pt idx="3519">
                  <c:v>1.107231114986007E-2</c:v>
                </c:pt>
                <c:pt idx="3520">
                  <c:v>1.1071863857976538E-2</c:v>
                </c:pt>
                <c:pt idx="3521">
                  <c:v>1.1071407305021097E-2</c:v>
                </c:pt>
                <c:pt idx="3522">
                  <c:v>1.107094147916321E-2</c:v>
                </c:pt>
                <c:pt idx="3523">
                  <c:v>1.1070466368252596E-2</c:v>
                </c:pt>
                <c:pt idx="3524">
                  <c:v>1.1069981960458719E-2</c:v>
                </c:pt>
                <c:pt idx="3525">
                  <c:v>1.1069488243711234E-2</c:v>
                </c:pt>
                <c:pt idx="3526">
                  <c:v>1.1069107028625069E-2</c:v>
                </c:pt>
                <c:pt idx="3527">
                  <c:v>1.1068590622480556E-2</c:v>
                </c:pt>
                <c:pt idx="3528">
                  <c:v>1.1067875824952722E-2</c:v>
                </c:pt>
                <c:pt idx="3529">
                  <c:v>1.1067343414516984E-2</c:v>
                </c:pt>
                <c:pt idx="3530">
                  <c:v>1.1066801633337064E-2</c:v>
                </c:pt>
                <c:pt idx="3531">
                  <c:v>1.1066250469262684E-2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524928"/>
        <c:axId val="469746816"/>
      </c:lineChart>
      <c:dateAx>
        <c:axId val="460524928"/>
        <c:scaling>
          <c:orientation val="minMax"/>
          <c:max val="43090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74681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469746816"/>
        <c:scaling>
          <c:orientation val="minMax"/>
          <c:max val="1E-3"/>
          <c:min val="-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60524928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42402</c:v>
                </c:pt>
                <c:pt idx="1">
                  <c:v>42403</c:v>
                </c:pt>
                <c:pt idx="2">
                  <c:v>42404</c:v>
                </c:pt>
                <c:pt idx="3">
                  <c:v>42405</c:v>
                </c:pt>
                <c:pt idx="4">
                  <c:v>42408</c:v>
                </c:pt>
                <c:pt idx="5">
                  <c:v>42409</c:v>
                </c:pt>
                <c:pt idx="6">
                  <c:v>42410</c:v>
                </c:pt>
                <c:pt idx="7">
                  <c:v>42411</c:v>
                </c:pt>
                <c:pt idx="8">
                  <c:v>42412</c:v>
                </c:pt>
                <c:pt idx="9">
                  <c:v>42415</c:v>
                </c:pt>
                <c:pt idx="10">
                  <c:v>42416</c:v>
                </c:pt>
                <c:pt idx="11">
                  <c:v>42417</c:v>
                </c:pt>
                <c:pt idx="12">
                  <c:v>42418</c:v>
                </c:pt>
                <c:pt idx="13">
                  <c:v>42419</c:v>
                </c:pt>
                <c:pt idx="14">
                  <c:v>42422</c:v>
                </c:pt>
                <c:pt idx="15">
                  <c:v>42423</c:v>
                </c:pt>
                <c:pt idx="16">
                  <c:v>42424</c:v>
                </c:pt>
                <c:pt idx="17">
                  <c:v>42425</c:v>
                </c:pt>
                <c:pt idx="18">
                  <c:v>42426</c:v>
                </c:pt>
                <c:pt idx="19">
                  <c:v>42429</c:v>
                </c:pt>
                <c:pt idx="20">
                  <c:v>42430</c:v>
                </c:pt>
                <c:pt idx="21">
                  <c:v>42431</c:v>
                </c:pt>
                <c:pt idx="22">
                  <c:v>42432</c:v>
                </c:pt>
                <c:pt idx="23">
                  <c:v>42433</c:v>
                </c:pt>
                <c:pt idx="24">
                  <c:v>42436</c:v>
                </c:pt>
                <c:pt idx="25">
                  <c:v>42437</c:v>
                </c:pt>
                <c:pt idx="26">
                  <c:v>42438</c:v>
                </c:pt>
                <c:pt idx="27">
                  <c:v>42439</c:v>
                </c:pt>
                <c:pt idx="28">
                  <c:v>42440</c:v>
                </c:pt>
                <c:pt idx="29">
                  <c:v>42443</c:v>
                </c:pt>
                <c:pt idx="30">
                  <c:v>42444</c:v>
                </c:pt>
                <c:pt idx="31">
                  <c:v>42445</c:v>
                </c:pt>
                <c:pt idx="32">
                  <c:v>42446</c:v>
                </c:pt>
                <c:pt idx="33">
                  <c:v>42447</c:v>
                </c:pt>
                <c:pt idx="34">
                  <c:v>42450</c:v>
                </c:pt>
                <c:pt idx="35">
                  <c:v>42451</c:v>
                </c:pt>
                <c:pt idx="36">
                  <c:v>42452</c:v>
                </c:pt>
                <c:pt idx="37">
                  <c:v>42453</c:v>
                </c:pt>
                <c:pt idx="38">
                  <c:v>42458</c:v>
                </c:pt>
                <c:pt idx="39">
                  <c:v>42459</c:v>
                </c:pt>
                <c:pt idx="40">
                  <c:v>42460</c:v>
                </c:pt>
                <c:pt idx="41">
                  <c:v>42461</c:v>
                </c:pt>
                <c:pt idx="42">
                  <c:v>42464</c:v>
                </c:pt>
                <c:pt idx="43">
                  <c:v>42465</c:v>
                </c:pt>
                <c:pt idx="44">
                  <c:v>42466</c:v>
                </c:pt>
                <c:pt idx="45">
                  <c:v>42467</c:v>
                </c:pt>
                <c:pt idx="46">
                  <c:v>42468</c:v>
                </c:pt>
                <c:pt idx="47">
                  <c:v>42471</c:v>
                </c:pt>
                <c:pt idx="48">
                  <c:v>42472</c:v>
                </c:pt>
                <c:pt idx="49">
                  <c:v>42473</c:v>
                </c:pt>
                <c:pt idx="50">
                  <c:v>42474</c:v>
                </c:pt>
                <c:pt idx="51">
                  <c:v>42475</c:v>
                </c:pt>
                <c:pt idx="52">
                  <c:v>42478</c:v>
                </c:pt>
                <c:pt idx="53">
                  <c:v>42479</c:v>
                </c:pt>
                <c:pt idx="54">
                  <c:v>42480</c:v>
                </c:pt>
                <c:pt idx="55">
                  <c:v>42481</c:v>
                </c:pt>
                <c:pt idx="56">
                  <c:v>42482</c:v>
                </c:pt>
                <c:pt idx="57">
                  <c:v>42485</c:v>
                </c:pt>
                <c:pt idx="58">
                  <c:v>42486</c:v>
                </c:pt>
                <c:pt idx="59">
                  <c:v>42487</c:v>
                </c:pt>
                <c:pt idx="60">
                  <c:v>42488</c:v>
                </c:pt>
                <c:pt idx="61">
                  <c:v>42489</c:v>
                </c:pt>
                <c:pt idx="62">
                  <c:v>42492</c:v>
                </c:pt>
                <c:pt idx="63">
                  <c:v>42493</c:v>
                </c:pt>
                <c:pt idx="64">
                  <c:v>42494</c:v>
                </c:pt>
                <c:pt idx="65">
                  <c:v>42495</c:v>
                </c:pt>
                <c:pt idx="66">
                  <c:v>42496</c:v>
                </c:pt>
                <c:pt idx="67">
                  <c:v>42499</c:v>
                </c:pt>
                <c:pt idx="68">
                  <c:v>42500</c:v>
                </c:pt>
                <c:pt idx="69">
                  <c:v>42501</c:v>
                </c:pt>
                <c:pt idx="70">
                  <c:v>42502</c:v>
                </c:pt>
                <c:pt idx="71">
                  <c:v>42503</c:v>
                </c:pt>
                <c:pt idx="72">
                  <c:v>42506</c:v>
                </c:pt>
                <c:pt idx="73">
                  <c:v>42507</c:v>
                </c:pt>
                <c:pt idx="74">
                  <c:v>42508</c:v>
                </c:pt>
                <c:pt idx="75">
                  <c:v>42509</c:v>
                </c:pt>
                <c:pt idx="76">
                  <c:v>42510</c:v>
                </c:pt>
                <c:pt idx="77">
                  <c:v>42513</c:v>
                </c:pt>
                <c:pt idx="78">
                  <c:v>42514</c:v>
                </c:pt>
                <c:pt idx="79">
                  <c:v>42515</c:v>
                </c:pt>
                <c:pt idx="80">
                  <c:v>42516</c:v>
                </c:pt>
                <c:pt idx="81">
                  <c:v>42517</c:v>
                </c:pt>
                <c:pt idx="82">
                  <c:v>42520</c:v>
                </c:pt>
                <c:pt idx="83">
                  <c:v>42521</c:v>
                </c:pt>
                <c:pt idx="84">
                  <c:v>42522</c:v>
                </c:pt>
                <c:pt idx="85">
                  <c:v>42523</c:v>
                </c:pt>
                <c:pt idx="86">
                  <c:v>42524</c:v>
                </c:pt>
                <c:pt idx="87">
                  <c:v>42527</c:v>
                </c:pt>
                <c:pt idx="88">
                  <c:v>42528</c:v>
                </c:pt>
                <c:pt idx="89">
                  <c:v>42529</c:v>
                </c:pt>
                <c:pt idx="90">
                  <c:v>42530</c:v>
                </c:pt>
                <c:pt idx="91">
                  <c:v>42531</c:v>
                </c:pt>
                <c:pt idx="92">
                  <c:v>42534</c:v>
                </c:pt>
                <c:pt idx="93">
                  <c:v>42535</c:v>
                </c:pt>
                <c:pt idx="94">
                  <c:v>42536</c:v>
                </c:pt>
                <c:pt idx="95">
                  <c:v>42537</c:v>
                </c:pt>
                <c:pt idx="96">
                  <c:v>42538</c:v>
                </c:pt>
                <c:pt idx="97">
                  <c:v>42541</c:v>
                </c:pt>
                <c:pt idx="98">
                  <c:v>42542</c:v>
                </c:pt>
                <c:pt idx="99">
                  <c:v>42543</c:v>
                </c:pt>
                <c:pt idx="100">
                  <c:v>42544</c:v>
                </c:pt>
                <c:pt idx="101">
                  <c:v>42545</c:v>
                </c:pt>
                <c:pt idx="102">
                  <c:v>42548</c:v>
                </c:pt>
                <c:pt idx="103">
                  <c:v>42549</c:v>
                </c:pt>
                <c:pt idx="104">
                  <c:v>42550</c:v>
                </c:pt>
                <c:pt idx="105">
                  <c:v>42551</c:v>
                </c:pt>
                <c:pt idx="106">
                  <c:v>42552</c:v>
                </c:pt>
                <c:pt idx="107">
                  <c:v>42555</c:v>
                </c:pt>
                <c:pt idx="108">
                  <c:v>42556</c:v>
                </c:pt>
                <c:pt idx="109">
                  <c:v>42557</c:v>
                </c:pt>
                <c:pt idx="110">
                  <c:v>42558</c:v>
                </c:pt>
                <c:pt idx="111">
                  <c:v>42559</c:v>
                </c:pt>
                <c:pt idx="112">
                  <c:v>42562</c:v>
                </c:pt>
                <c:pt idx="113">
                  <c:v>42563</c:v>
                </c:pt>
                <c:pt idx="114">
                  <c:v>42564</c:v>
                </c:pt>
                <c:pt idx="115">
                  <c:v>42565</c:v>
                </c:pt>
                <c:pt idx="116">
                  <c:v>42566</c:v>
                </c:pt>
                <c:pt idx="117">
                  <c:v>42569</c:v>
                </c:pt>
                <c:pt idx="118">
                  <c:v>42570</c:v>
                </c:pt>
                <c:pt idx="119">
                  <c:v>42571</c:v>
                </c:pt>
                <c:pt idx="120">
                  <c:v>42572</c:v>
                </c:pt>
                <c:pt idx="121">
                  <c:v>42573</c:v>
                </c:pt>
                <c:pt idx="122">
                  <c:v>42576</c:v>
                </c:pt>
                <c:pt idx="123">
                  <c:v>42577</c:v>
                </c:pt>
                <c:pt idx="124">
                  <c:v>42578</c:v>
                </c:pt>
                <c:pt idx="125">
                  <c:v>42579</c:v>
                </c:pt>
                <c:pt idx="126">
                  <c:v>42580</c:v>
                </c:pt>
                <c:pt idx="127">
                  <c:v>42583</c:v>
                </c:pt>
                <c:pt idx="128">
                  <c:v>42584</c:v>
                </c:pt>
                <c:pt idx="129">
                  <c:v>42585</c:v>
                </c:pt>
                <c:pt idx="130">
                  <c:v>42586</c:v>
                </c:pt>
                <c:pt idx="131">
                  <c:v>42587</c:v>
                </c:pt>
                <c:pt idx="132">
                  <c:v>42590</c:v>
                </c:pt>
                <c:pt idx="133">
                  <c:v>42591</c:v>
                </c:pt>
                <c:pt idx="134">
                  <c:v>42592</c:v>
                </c:pt>
                <c:pt idx="135">
                  <c:v>42593</c:v>
                </c:pt>
                <c:pt idx="136">
                  <c:v>42594</c:v>
                </c:pt>
                <c:pt idx="137">
                  <c:v>42597</c:v>
                </c:pt>
                <c:pt idx="138">
                  <c:v>42598</c:v>
                </c:pt>
                <c:pt idx="139">
                  <c:v>42599</c:v>
                </c:pt>
                <c:pt idx="140">
                  <c:v>42600</c:v>
                </c:pt>
                <c:pt idx="141">
                  <c:v>42601</c:v>
                </c:pt>
                <c:pt idx="142">
                  <c:v>42604</c:v>
                </c:pt>
                <c:pt idx="143">
                  <c:v>42605</c:v>
                </c:pt>
                <c:pt idx="144">
                  <c:v>42606</c:v>
                </c:pt>
                <c:pt idx="145">
                  <c:v>42607</c:v>
                </c:pt>
                <c:pt idx="146">
                  <c:v>42608</c:v>
                </c:pt>
                <c:pt idx="147">
                  <c:v>42611</c:v>
                </c:pt>
                <c:pt idx="148">
                  <c:v>42612</c:v>
                </c:pt>
                <c:pt idx="149">
                  <c:v>42613</c:v>
                </c:pt>
                <c:pt idx="150">
                  <c:v>42614</c:v>
                </c:pt>
                <c:pt idx="151">
                  <c:v>42615</c:v>
                </c:pt>
                <c:pt idx="152">
                  <c:v>42618</c:v>
                </c:pt>
                <c:pt idx="153">
                  <c:v>42619</c:v>
                </c:pt>
                <c:pt idx="154">
                  <c:v>42620</c:v>
                </c:pt>
                <c:pt idx="155">
                  <c:v>42621</c:v>
                </c:pt>
                <c:pt idx="156">
                  <c:v>42622</c:v>
                </c:pt>
                <c:pt idx="157">
                  <c:v>42625</c:v>
                </c:pt>
                <c:pt idx="158">
                  <c:v>42626</c:v>
                </c:pt>
                <c:pt idx="159">
                  <c:v>42627</c:v>
                </c:pt>
                <c:pt idx="160">
                  <c:v>42628</c:v>
                </c:pt>
                <c:pt idx="161">
                  <c:v>42629</c:v>
                </c:pt>
                <c:pt idx="162">
                  <c:v>42632</c:v>
                </c:pt>
                <c:pt idx="163">
                  <c:v>42633</c:v>
                </c:pt>
                <c:pt idx="164">
                  <c:v>42634</c:v>
                </c:pt>
                <c:pt idx="165">
                  <c:v>42635</c:v>
                </c:pt>
                <c:pt idx="166">
                  <c:v>42636</c:v>
                </c:pt>
                <c:pt idx="167">
                  <c:v>42639</c:v>
                </c:pt>
                <c:pt idx="168">
                  <c:v>42640</c:v>
                </c:pt>
                <c:pt idx="169">
                  <c:v>42641</c:v>
                </c:pt>
                <c:pt idx="170">
                  <c:v>42642</c:v>
                </c:pt>
                <c:pt idx="171">
                  <c:v>42643</c:v>
                </c:pt>
                <c:pt idx="172">
                  <c:v>42646</c:v>
                </c:pt>
                <c:pt idx="173">
                  <c:v>42647</c:v>
                </c:pt>
                <c:pt idx="174">
                  <c:v>42648</c:v>
                </c:pt>
                <c:pt idx="175">
                  <c:v>42649</c:v>
                </c:pt>
                <c:pt idx="176">
                  <c:v>42650</c:v>
                </c:pt>
                <c:pt idx="177">
                  <c:v>42653</c:v>
                </c:pt>
                <c:pt idx="178">
                  <c:v>42654</c:v>
                </c:pt>
                <c:pt idx="179">
                  <c:v>42655</c:v>
                </c:pt>
                <c:pt idx="180">
                  <c:v>42656</c:v>
                </c:pt>
                <c:pt idx="181">
                  <c:v>42657</c:v>
                </c:pt>
                <c:pt idx="182">
                  <c:v>42660</c:v>
                </c:pt>
                <c:pt idx="183">
                  <c:v>42661</c:v>
                </c:pt>
                <c:pt idx="184">
                  <c:v>42662</c:v>
                </c:pt>
                <c:pt idx="185">
                  <c:v>42663</c:v>
                </c:pt>
                <c:pt idx="186">
                  <c:v>42664</c:v>
                </c:pt>
                <c:pt idx="187">
                  <c:v>42667</c:v>
                </c:pt>
                <c:pt idx="188">
                  <c:v>42668</c:v>
                </c:pt>
                <c:pt idx="189">
                  <c:v>42669</c:v>
                </c:pt>
                <c:pt idx="190">
                  <c:v>42670</c:v>
                </c:pt>
                <c:pt idx="191">
                  <c:v>42671</c:v>
                </c:pt>
                <c:pt idx="192">
                  <c:v>42674</c:v>
                </c:pt>
                <c:pt idx="193">
                  <c:v>42675</c:v>
                </c:pt>
                <c:pt idx="194">
                  <c:v>42676</c:v>
                </c:pt>
                <c:pt idx="195">
                  <c:v>42677</c:v>
                </c:pt>
                <c:pt idx="196">
                  <c:v>42678</c:v>
                </c:pt>
                <c:pt idx="197">
                  <c:v>42681</c:v>
                </c:pt>
                <c:pt idx="198">
                  <c:v>42682</c:v>
                </c:pt>
                <c:pt idx="199">
                  <c:v>42683</c:v>
                </c:pt>
                <c:pt idx="200">
                  <c:v>42684</c:v>
                </c:pt>
                <c:pt idx="201">
                  <c:v>42685</c:v>
                </c:pt>
                <c:pt idx="202">
                  <c:v>42688</c:v>
                </c:pt>
                <c:pt idx="203">
                  <c:v>42689</c:v>
                </c:pt>
                <c:pt idx="204">
                  <c:v>42690</c:v>
                </c:pt>
                <c:pt idx="205">
                  <c:v>42691</c:v>
                </c:pt>
                <c:pt idx="206">
                  <c:v>42692</c:v>
                </c:pt>
                <c:pt idx="207">
                  <c:v>42695</c:v>
                </c:pt>
                <c:pt idx="208">
                  <c:v>42696</c:v>
                </c:pt>
                <c:pt idx="209">
                  <c:v>42697</c:v>
                </c:pt>
                <c:pt idx="210">
                  <c:v>42698</c:v>
                </c:pt>
                <c:pt idx="211">
                  <c:v>42699</c:v>
                </c:pt>
                <c:pt idx="212">
                  <c:v>42702</c:v>
                </c:pt>
                <c:pt idx="213">
                  <c:v>42703</c:v>
                </c:pt>
                <c:pt idx="214">
                  <c:v>42704</c:v>
                </c:pt>
                <c:pt idx="215">
                  <c:v>42705</c:v>
                </c:pt>
                <c:pt idx="216">
                  <c:v>42706</c:v>
                </c:pt>
                <c:pt idx="217">
                  <c:v>42709</c:v>
                </c:pt>
                <c:pt idx="218">
                  <c:v>42710</c:v>
                </c:pt>
                <c:pt idx="219">
                  <c:v>42711</c:v>
                </c:pt>
                <c:pt idx="220">
                  <c:v>42712</c:v>
                </c:pt>
                <c:pt idx="221">
                  <c:v>42713</c:v>
                </c:pt>
                <c:pt idx="222">
                  <c:v>42716</c:v>
                </c:pt>
                <c:pt idx="223">
                  <c:v>42717</c:v>
                </c:pt>
                <c:pt idx="224">
                  <c:v>42718</c:v>
                </c:pt>
                <c:pt idx="225">
                  <c:v>42719</c:v>
                </c:pt>
                <c:pt idx="226">
                  <c:v>42720</c:v>
                </c:pt>
                <c:pt idx="227">
                  <c:v>42723</c:v>
                </c:pt>
                <c:pt idx="228">
                  <c:v>42724</c:v>
                </c:pt>
                <c:pt idx="229">
                  <c:v>42725</c:v>
                </c:pt>
                <c:pt idx="230">
                  <c:v>42726</c:v>
                </c:pt>
                <c:pt idx="231">
                  <c:v>42727</c:v>
                </c:pt>
                <c:pt idx="232">
                  <c:v>42731</c:v>
                </c:pt>
                <c:pt idx="233">
                  <c:v>42732</c:v>
                </c:pt>
                <c:pt idx="234">
                  <c:v>42733</c:v>
                </c:pt>
                <c:pt idx="235">
                  <c:v>42734</c:v>
                </c:pt>
                <c:pt idx="236">
                  <c:v>42737</c:v>
                </c:pt>
                <c:pt idx="237">
                  <c:v>42738</c:v>
                </c:pt>
                <c:pt idx="238">
                  <c:v>42739</c:v>
                </c:pt>
                <c:pt idx="239">
                  <c:v>42740</c:v>
                </c:pt>
                <c:pt idx="240">
                  <c:v>42741</c:v>
                </c:pt>
                <c:pt idx="241">
                  <c:v>42744</c:v>
                </c:pt>
                <c:pt idx="242">
                  <c:v>42745</c:v>
                </c:pt>
                <c:pt idx="243">
                  <c:v>42746</c:v>
                </c:pt>
                <c:pt idx="244">
                  <c:v>42747</c:v>
                </c:pt>
                <c:pt idx="245">
                  <c:v>42748</c:v>
                </c:pt>
                <c:pt idx="246">
                  <c:v>42751</c:v>
                </c:pt>
                <c:pt idx="247">
                  <c:v>42752</c:v>
                </c:pt>
                <c:pt idx="248">
                  <c:v>42753</c:v>
                </c:pt>
                <c:pt idx="249">
                  <c:v>42754</c:v>
                </c:pt>
                <c:pt idx="250">
                  <c:v>42755</c:v>
                </c:pt>
                <c:pt idx="251">
                  <c:v>42758</c:v>
                </c:pt>
                <c:pt idx="252">
                  <c:v>42759</c:v>
                </c:pt>
                <c:pt idx="253">
                  <c:v>42760</c:v>
                </c:pt>
                <c:pt idx="254">
                  <c:v>42761</c:v>
                </c:pt>
                <c:pt idx="255">
                  <c:v>42762</c:v>
                </c:pt>
                <c:pt idx="256">
                  <c:v>42765</c:v>
                </c:pt>
                <c:pt idx="257">
                  <c:v>42766</c:v>
                </c:pt>
                <c:pt idx="258">
                  <c:v>42767</c:v>
                </c:pt>
                <c:pt idx="259">
                  <c:v>42768</c:v>
                </c:pt>
                <c:pt idx="260">
                  <c:v>42769</c:v>
                </c:pt>
                <c:pt idx="261">
                  <c:v>42772</c:v>
                </c:pt>
                <c:pt idx="262">
                  <c:v>42773</c:v>
                </c:pt>
                <c:pt idx="263">
                  <c:v>42774</c:v>
                </c:pt>
                <c:pt idx="264">
                  <c:v>42775</c:v>
                </c:pt>
                <c:pt idx="265">
                  <c:v>42776</c:v>
                </c:pt>
                <c:pt idx="266">
                  <c:v>42779</c:v>
                </c:pt>
                <c:pt idx="267">
                  <c:v>42780</c:v>
                </c:pt>
                <c:pt idx="268">
                  <c:v>42781</c:v>
                </c:pt>
                <c:pt idx="269">
                  <c:v>42782</c:v>
                </c:pt>
                <c:pt idx="270">
                  <c:v>42783</c:v>
                </c:pt>
                <c:pt idx="271">
                  <c:v>42786</c:v>
                </c:pt>
                <c:pt idx="272">
                  <c:v>42787</c:v>
                </c:pt>
                <c:pt idx="273">
                  <c:v>42788</c:v>
                </c:pt>
                <c:pt idx="274">
                  <c:v>42789</c:v>
                </c:pt>
                <c:pt idx="275">
                  <c:v>42790</c:v>
                </c:pt>
                <c:pt idx="276">
                  <c:v>42793</c:v>
                </c:pt>
                <c:pt idx="277">
                  <c:v>42794</c:v>
                </c:pt>
                <c:pt idx="278">
                  <c:v>42795</c:v>
                </c:pt>
                <c:pt idx="279">
                  <c:v>42796</c:v>
                </c:pt>
                <c:pt idx="280">
                  <c:v>42797</c:v>
                </c:pt>
                <c:pt idx="281">
                  <c:v>42800</c:v>
                </c:pt>
                <c:pt idx="282">
                  <c:v>42801</c:v>
                </c:pt>
                <c:pt idx="283">
                  <c:v>42802</c:v>
                </c:pt>
                <c:pt idx="284">
                  <c:v>42803</c:v>
                </c:pt>
                <c:pt idx="285">
                  <c:v>42804</c:v>
                </c:pt>
                <c:pt idx="286">
                  <c:v>42807</c:v>
                </c:pt>
                <c:pt idx="287">
                  <c:v>42808</c:v>
                </c:pt>
                <c:pt idx="288">
                  <c:v>42809</c:v>
                </c:pt>
                <c:pt idx="289">
                  <c:v>42810</c:v>
                </c:pt>
                <c:pt idx="290">
                  <c:v>42811</c:v>
                </c:pt>
                <c:pt idx="291">
                  <c:v>42814</c:v>
                </c:pt>
                <c:pt idx="292">
                  <c:v>42815</c:v>
                </c:pt>
                <c:pt idx="293">
                  <c:v>42816</c:v>
                </c:pt>
                <c:pt idx="294">
                  <c:v>42817</c:v>
                </c:pt>
                <c:pt idx="295">
                  <c:v>42818</c:v>
                </c:pt>
                <c:pt idx="296">
                  <c:v>42821</c:v>
                </c:pt>
                <c:pt idx="297">
                  <c:v>42822</c:v>
                </c:pt>
                <c:pt idx="298">
                  <c:v>42823</c:v>
                </c:pt>
                <c:pt idx="299">
                  <c:v>42824</c:v>
                </c:pt>
                <c:pt idx="300">
                  <c:v>42825</c:v>
                </c:pt>
                <c:pt idx="301">
                  <c:v>42828</c:v>
                </c:pt>
                <c:pt idx="302">
                  <c:v>42829</c:v>
                </c:pt>
                <c:pt idx="303">
                  <c:v>42830</c:v>
                </c:pt>
                <c:pt idx="304">
                  <c:v>42831</c:v>
                </c:pt>
                <c:pt idx="305">
                  <c:v>42832</c:v>
                </c:pt>
                <c:pt idx="306">
                  <c:v>42835</c:v>
                </c:pt>
                <c:pt idx="307">
                  <c:v>42836</c:v>
                </c:pt>
                <c:pt idx="308">
                  <c:v>42837</c:v>
                </c:pt>
                <c:pt idx="309">
                  <c:v>42838</c:v>
                </c:pt>
                <c:pt idx="310">
                  <c:v>42843</c:v>
                </c:pt>
                <c:pt idx="311">
                  <c:v>42844</c:v>
                </c:pt>
                <c:pt idx="312">
                  <c:v>42845</c:v>
                </c:pt>
                <c:pt idx="313">
                  <c:v>42846</c:v>
                </c:pt>
                <c:pt idx="314">
                  <c:v>42849</c:v>
                </c:pt>
                <c:pt idx="315">
                  <c:v>42850</c:v>
                </c:pt>
                <c:pt idx="316">
                  <c:v>42851</c:v>
                </c:pt>
                <c:pt idx="317">
                  <c:v>42852</c:v>
                </c:pt>
                <c:pt idx="318">
                  <c:v>42853</c:v>
                </c:pt>
                <c:pt idx="319">
                  <c:v>42857</c:v>
                </c:pt>
                <c:pt idx="320">
                  <c:v>42858</c:v>
                </c:pt>
                <c:pt idx="321">
                  <c:v>42859</c:v>
                </c:pt>
                <c:pt idx="322">
                  <c:v>42860</c:v>
                </c:pt>
                <c:pt idx="323">
                  <c:v>42863</c:v>
                </c:pt>
                <c:pt idx="324">
                  <c:v>42864</c:v>
                </c:pt>
                <c:pt idx="325">
                  <c:v>42865</c:v>
                </c:pt>
                <c:pt idx="326">
                  <c:v>42866</c:v>
                </c:pt>
                <c:pt idx="327">
                  <c:v>42867</c:v>
                </c:pt>
                <c:pt idx="328">
                  <c:v>42870</c:v>
                </c:pt>
                <c:pt idx="329">
                  <c:v>42871</c:v>
                </c:pt>
                <c:pt idx="330">
                  <c:v>42872</c:v>
                </c:pt>
                <c:pt idx="331">
                  <c:v>42873</c:v>
                </c:pt>
                <c:pt idx="332">
                  <c:v>42874</c:v>
                </c:pt>
                <c:pt idx="333">
                  <c:v>42877</c:v>
                </c:pt>
                <c:pt idx="334">
                  <c:v>42878</c:v>
                </c:pt>
                <c:pt idx="335">
                  <c:v>42879</c:v>
                </c:pt>
                <c:pt idx="336">
                  <c:v>42880</c:v>
                </c:pt>
                <c:pt idx="337">
                  <c:v>42881</c:v>
                </c:pt>
                <c:pt idx="338">
                  <c:v>42884</c:v>
                </c:pt>
                <c:pt idx="339">
                  <c:v>42885</c:v>
                </c:pt>
                <c:pt idx="340">
                  <c:v>42886</c:v>
                </c:pt>
                <c:pt idx="341">
                  <c:v>42887</c:v>
                </c:pt>
                <c:pt idx="342">
                  <c:v>42888</c:v>
                </c:pt>
                <c:pt idx="343">
                  <c:v>42891</c:v>
                </c:pt>
                <c:pt idx="344">
                  <c:v>42892</c:v>
                </c:pt>
                <c:pt idx="345">
                  <c:v>42893</c:v>
                </c:pt>
                <c:pt idx="346">
                  <c:v>42894</c:v>
                </c:pt>
                <c:pt idx="347">
                  <c:v>42895</c:v>
                </c:pt>
                <c:pt idx="348">
                  <c:v>42898</c:v>
                </c:pt>
                <c:pt idx="349">
                  <c:v>42899</c:v>
                </c:pt>
                <c:pt idx="350">
                  <c:v>42900</c:v>
                </c:pt>
                <c:pt idx="351">
                  <c:v>42901</c:v>
                </c:pt>
                <c:pt idx="352">
                  <c:v>42902</c:v>
                </c:pt>
                <c:pt idx="353">
                  <c:v>42905</c:v>
                </c:pt>
                <c:pt idx="354">
                  <c:v>42906</c:v>
                </c:pt>
                <c:pt idx="355">
                  <c:v>42907</c:v>
                </c:pt>
                <c:pt idx="356">
                  <c:v>42908</c:v>
                </c:pt>
                <c:pt idx="357">
                  <c:v>42909</c:v>
                </c:pt>
                <c:pt idx="358">
                  <c:v>42912</c:v>
                </c:pt>
                <c:pt idx="359">
                  <c:v>42913</c:v>
                </c:pt>
                <c:pt idx="360">
                  <c:v>42914</c:v>
                </c:pt>
                <c:pt idx="361">
                  <c:v>42915</c:v>
                </c:pt>
                <c:pt idx="362">
                  <c:v>42916</c:v>
                </c:pt>
                <c:pt idx="363">
                  <c:v>42919</c:v>
                </c:pt>
                <c:pt idx="364">
                  <c:v>42920</c:v>
                </c:pt>
                <c:pt idx="365">
                  <c:v>42921</c:v>
                </c:pt>
                <c:pt idx="366">
                  <c:v>42922</c:v>
                </c:pt>
                <c:pt idx="367">
                  <c:v>42923</c:v>
                </c:pt>
                <c:pt idx="368">
                  <c:v>42926</c:v>
                </c:pt>
                <c:pt idx="369">
                  <c:v>42927</c:v>
                </c:pt>
                <c:pt idx="370">
                  <c:v>42928</c:v>
                </c:pt>
                <c:pt idx="371">
                  <c:v>42929</c:v>
                </c:pt>
                <c:pt idx="372">
                  <c:v>42930</c:v>
                </c:pt>
                <c:pt idx="373">
                  <c:v>42933</c:v>
                </c:pt>
                <c:pt idx="374">
                  <c:v>42934</c:v>
                </c:pt>
                <c:pt idx="375">
                  <c:v>42935</c:v>
                </c:pt>
                <c:pt idx="376">
                  <c:v>42936</c:v>
                </c:pt>
                <c:pt idx="377">
                  <c:v>42937</c:v>
                </c:pt>
                <c:pt idx="378">
                  <c:v>42940</c:v>
                </c:pt>
                <c:pt idx="379">
                  <c:v>42941</c:v>
                </c:pt>
                <c:pt idx="380">
                  <c:v>42942</c:v>
                </c:pt>
                <c:pt idx="381">
                  <c:v>42943</c:v>
                </c:pt>
                <c:pt idx="382">
                  <c:v>42944</c:v>
                </c:pt>
                <c:pt idx="383">
                  <c:v>42947</c:v>
                </c:pt>
                <c:pt idx="384">
                  <c:v>42948</c:v>
                </c:pt>
                <c:pt idx="385">
                  <c:v>42949</c:v>
                </c:pt>
                <c:pt idx="386">
                  <c:v>42950</c:v>
                </c:pt>
                <c:pt idx="387">
                  <c:v>42951</c:v>
                </c:pt>
                <c:pt idx="388">
                  <c:v>42954</c:v>
                </c:pt>
                <c:pt idx="389">
                  <c:v>42955</c:v>
                </c:pt>
                <c:pt idx="390">
                  <c:v>42956</c:v>
                </c:pt>
                <c:pt idx="391">
                  <c:v>42957</c:v>
                </c:pt>
                <c:pt idx="392">
                  <c:v>42958</c:v>
                </c:pt>
                <c:pt idx="393">
                  <c:v>42961</c:v>
                </c:pt>
                <c:pt idx="394">
                  <c:v>42962</c:v>
                </c:pt>
                <c:pt idx="395">
                  <c:v>42963</c:v>
                </c:pt>
                <c:pt idx="396">
                  <c:v>42964</c:v>
                </c:pt>
                <c:pt idx="397">
                  <c:v>42965</c:v>
                </c:pt>
                <c:pt idx="398">
                  <c:v>42968</c:v>
                </c:pt>
                <c:pt idx="399">
                  <c:v>42969</c:v>
                </c:pt>
                <c:pt idx="400">
                  <c:v>42970</c:v>
                </c:pt>
                <c:pt idx="401">
                  <c:v>42971</c:v>
                </c:pt>
                <c:pt idx="402">
                  <c:v>42972</c:v>
                </c:pt>
                <c:pt idx="403">
                  <c:v>42975</c:v>
                </c:pt>
                <c:pt idx="404">
                  <c:v>42976</c:v>
                </c:pt>
                <c:pt idx="405">
                  <c:v>42977</c:v>
                </c:pt>
                <c:pt idx="406">
                  <c:v>42978</c:v>
                </c:pt>
                <c:pt idx="407">
                  <c:v>42979</c:v>
                </c:pt>
                <c:pt idx="408">
                  <c:v>42982</c:v>
                </c:pt>
                <c:pt idx="409">
                  <c:v>42983</c:v>
                </c:pt>
                <c:pt idx="410">
                  <c:v>42984</c:v>
                </c:pt>
                <c:pt idx="411">
                  <c:v>42985</c:v>
                </c:pt>
                <c:pt idx="412">
                  <c:v>42986</c:v>
                </c:pt>
                <c:pt idx="413">
                  <c:v>42989</c:v>
                </c:pt>
                <c:pt idx="414">
                  <c:v>42990</c:v>
                </c:pt>
                <c:pt idx="415">
                  <c:v>42991</c:v>
                </c:pt>
                <c:pt idx="416">
                  <c:v>42992</c:v>
                </c:pt>
                <c:pt idx="417">
                  <c:v>42993</c:v>
                </c:pt>
                <c:pt idx="418">
                  <c:v>42996</c:v>
                </c:pt>
                <c:pt idx="419">
                  <c:v>42997</c:v>
                </c:pt>
                <c:pt idx="420">
                  <c:v>42998</c:v>
                </c:pt>
                <c:pt idx="421">
                  <c:v>42999</c:v>
                </c:pt>
                <c:pt idx="422">
                  <c:v>43000</c:v>
                </c:pt>
                <c:pt idx="423">
                  <c:v>43003</c:v>
                </c:pt>
                <c:pt idx="424">
                  <c:v>43004</c:v>
                </c:pt>
                <c:pt idx="425">
                  <c:v>43005</c:v>
                </c:pt>
                <c:pt idx="426">
                  <c:v>43006</c:v>
                </c:pt>
                <c:pt idx="427">
                  <c:v>43007</c:v>
                </c:pt>
                <c:pt idx="428">
                  <c:v>43010</c:v>
                </c:pt>
                <c:pt idx="429">
                  <c:v>43011</c:v>
                </c:pt>
                <c:pt idx="430">
                  <c:v>43012</c:v>
                </c:pt>
                <c:pt idx="431">
                  <c:v>43013</c:v>
                </c:pt>
                <c:pt idx="432">
                  <c:v>43014</c:v>
                </c:pt>
                <c:pt idx="433">
                  <c:v>43017</c:v>
                </c:pt>
                <c:pt idx="434">
                  <c:v>43018</c:v>
                </c:pt>
                <c:pt idx="435">
                  <c:v>43019</c:v>
                </c:pt>
                <c:pt idx="436">
                  <c:v>43020</c:v>
                </c:pt>
                <c:pt idx="437">
                  <c:v>43021</c:v>
                </c:pt>
                <c:pt idx="438">
                  <c:v>43024</c:v>
                </c:pt>
                <c:pt idx="439">
                  <c:v>43025</c:v>
                </c:pt>
                <c:pt idx="440">
                  <c:v>43026</c:v>
                </c:pt>
                <c:pt idx="441">
                  <c:v>43027</c:v>
                </c:pt>
                <c:pt idx="442">
                  <c:v>43028</c:v>
                </c:pt>
                <c:pt idx="443">
                  <c:v>43031</c:v>
                </c:pt>
                <c:pt idx="444">
                  <c:v>43032</c:v>
                </c:pt>
                <c:pt idx="445">
                  <c:v>43033</c:v>
                </c:pt>
                <c:pt idx="446">
                  <c:v>43034</c:v>
                </c:pt>
                <c:pt idx="447">
                  <c:v>43035</c:v>
                </c:pt>
                <c:pt idx="448">
                  <c:v>43038</c:v>
                </c:pt>
                <c:pt idx="449">
                  <c:v>43039</c:v>
                </c:pt>
                <c:pt idx="450">
                  <c:v>43040</c:v>
                </c:pt>
                <c:pt idx="451">
                  <c:v>43041</c:v>
                </c:pt>
                <c:pt idx="452">
                  <c:v>43042</c:v>
                </c:pt>
                <c:pt idx="453">
                  <c:v>43045</c:v>
                </c:pt>
                <c:pt idx="454">
                  <c:v>43046</c:v>
                </c:pt>
                <c:pt idx="455">
                  <c:v>43047</c:v>
                </c:pt>
                <c:pt idx="456">
                  <c:v>43048</c:v>
                </c:pt>
                <c:pt idx="457">
                  <c:v>43049</c:v>
                </c:pt>
                <c:pt idx="458">
                  <c:v>43052</c:v>
                </c:pt>
                <c:pt idx="459">
                  <c:v>43053</c:v>
                </c:pt>
                <c:pt idx="460">
                  <c:v>43054</c:v>
                </c:pt>
                <c:pt idx="461">
                  <c:v>43055</c:v>
                </c:pt>
                <c:pt idx="462">
                  <c:v>43056</c:v>
                </c:pt>
                <c:pt idx="463">
                  <c:v>43059</c:v>
                </c:pt>
                <c:pt idx="464">
                  <c:v>43060</c:v>
                </c:pt>
                <c:pt idx="465">
                  <c:v>43061</c:v>
                </c:pt>
                <c:pt idx="466">
                  <c:v>43062</c:v>
                </c:pt>
                <c:pt idx="467">
                  <c:v>43063</c:v>
                </c:pt>
                <c:pt idx="468">
                  <c:v>43066</c:v>
                </c:pt>
                <c:pt idx="469">
                  <c:v>43067</c:v>
                </c:pt>
                <c:pt idx="470">
                  <c:v>43068</c:v>
                </c:pt>
                <c:pt idx="471">
                  <c:v>43069</c:v>
                </c:pt>
                <c:pt idx="472">
                  <c:v>43070</c:v>
                </c:pt>
                <c:pt idx="473">
                  <c:v>43073</c:v>
                </c:pt>
                <c:pt idx="474">
                  <c:v>43074</c:v>
                </c:pt>
                <c:pt idx="475">
                  <c:v>43075</c:v>
                </c:pt>
                <c:pt idx="476">
                  <c:v>43076</c:v>
                </c:pt>
                <c:pt idx="477">
                  <c:v>43077</c:v>
                </c:pt>
                <c:pt idx="478">
                  <c:v>43080</c:v>
                </c:pt>
                <c:pt idx="479">
                  <c:v>43081</c:v>
                </c:pt>
                <c:pt idx="480">
                  <c:v>43082</c:v>
                </c:pt>
                <c:pt idx="481">
                  <c:v>43083</c:v>
                </c:pt>
                <c:pt idx="482">
                  <c:v>43084</c:v>
                </c:pt>
                <c:pt idx="483">
                  <c:v>43087</c:v>
                </c:pt>
                <c:pt idx="484">
                  <c:v>43088</c:v>
                </c:pt>
                <c:pt idx="485">
                  <c:v>43089</c:v>
                </c:pt>
                <c:pt idx="486">
                  <c:v>43090</c:v>
                </c:pt>
                <c:pt idx="487">
                  <c:v>43091</c:v>
                </c:pt>
                <c:pt idx="488">
                  <c:v>43096</c:v>
                </c:pt>
                <c:pt idx="489">
                  <c:v>43097</c:v>
                </c:pt>
                <c:pt idx="490">
                  <c:v>43098</c:v>
                </c:pt>
                <c:pt idx="491">
                  <c:v>43102</c:v>
                </c:pt>
                <c:pt idx="492">
                  <c:v>43103</c:v>
                </c:pt>
                <c:pt idx="493">
                  <c:v>43104</c:v>
                </c:pt>
                <c:pt idx="494">
                  <c:v>43105</c:v>
                </c:pt>
                <c:pt idx="495">
                  <c:v>43108</c:v>
                </c:pt>
                <c:pt idx="496">
                  <c:v>43109</c:v>
                </c:pt>
                <c:pt idx="497">
                  <c:v>43110</c:v>
                </c:pt>
                <c:pt idx="498">
                  <c:v>43111</c:v>
                </c:pt>
                <c:pt idx="499">
                  <c:v>43112</c:v>
                </c:pt>
                <c:pt idx="500">
                  <c:v>43115</c:v>
                </c:pt>
                <c:pt idx="501">
                  <c:v>43116</c:v>
                </c:pt>
                <c:pt idx="502">
                  <c:v>43117</c:v>
                </c:pt>
                <c:pt idx="503">
                  <c:v>43118</c:v>
                </c:pt>
                <c:pt idx="504">
                  <c:v>43119</c:v>
                </c:pt>
                <c:pt idx="505">
                  <c:v>43122</c:v>
                </c:pt>
                <c:pt idx="506">
                  <c:v>43123</c:v>
                </c:pt>
                <c:pt idx="507">
                  <c:v>43124</c:v>
                </c:pt>
                <c:pt idx="508">
                  <c:v>43125</c:v>
                </c:pt>
                <c:pt idx="509">
                  <c:v>43126</c:v>
                </c:pt>
                <c:pt idx="510">
                  <c:v>43129</c:v>
                </c:pt>
                <c:pt idx="511">
                  <c:v>43130</c:v>
                </c:pt>
                <c:pt idx="512">
                  <c:v>43131</c:v>
                </c:pt>
                <c:pt idx="513">
                  <c:v>43132</c:v>
                </c:pt>
                <c:pt idx="514">
                  <c:v>43133</c:v>
                </c:pt>
                <c:pt idx="515">
                  <c:v>43136</c:v>
                </c:pt>
                <c:pt idx="516">
                  <c:v>43137</c:v>
                </c:pt>
                <c:pt idx="517">
                  <c:v>43138</c:v>
                </c:pt>
                <c:pt idx="518">
                  <c:v>43145</c:v>
                </c:pt>
                <c:pt idx="519">
                  <c:v>43152</c:v>
                </c:pt>
                <c:pt idx="520">
                  <c:v>43159</c:v>
                </c:pt>
                <c:pt idx="521">
                  <c:v>43166</c:v>
                </c:pt>
                <c:pt idx="522">
                  <c:v>43173</c:v>
                </c:pt>
                <c:pt idx="523">
                  <c:v>43180</c:v>
                </c:pt>
                <c:pt idx="524">
                  <c:v>43187</c:v>
                </c:pt>
                <c:pt idx="525">
                  <c:v>43195</c:v>
                </c:pt>
                <c:pt idx="526">
                  <c:v>43202</c:v>
                </c:pt>
                <c:pt idx="527">
                  <c:v>43209</c:v>
                </c:pt>
                <c:pt idx="528">
                  <c:v>43216</c:v>
                </c:pt>
                <c:pt idx="529">
                  <c:v>43224</c:v>
                </c:pt>
                <c:pt idx="530">
                  <c:v>43231</c:v>
                </c:pt>
                <c:pt idx="531">
                  <c:v>43238</c:v>
                </c:pt>
                <c:pt idx="532">
                  <c:v>43245</c:v>
                </c:pt>
                <c:pt idx="533">
                  <c:v>43252</c:v>
                </c:pt>
                <c:pt idx="534">
                  <c:v>43259</c:v>
                </c:pt>
                <c:pt idx="535">
                  <c:v>43266</c:v>
                </c:pt>
                <c:pt idx="536">
                  <c:v>43273</c:v>
                </c:pt>
                <c:pt idx="537">
                  <c:v>43280</c:v>
                </c:pt>
                <c:pt idx="538">
                  <c:v>43287</c:v>
                </c:pt>
                <c:pt idx="539">
                  <c:v>43294</c:v>
                </c:pt>
                <c:pt idx="540">
                  <c:v>43301</c:v>
                </c:pt>
                <c:pt idx="541">
                  <c:v>43308</c:v>
                </c:pt>
                <c:pt idx="542">
                  <c:v>43315</c:v>
                </c:pt>
                <c:pt idx="543">
                  <c:v>43322</c:v>
                </c:pt>
                <c:pt idx="544">
                  <c:v>43329</c:v>
                </c:pt>
                <c:pt idx="545">
                  <c:v>43336</c:v>
                </c:pt>
                <c:pt idx="546">
                  <c:v>43343</c:v>
                </c:pt>
                <c:pt idx="547">
                  <c:v>43350</c:v>
                </c:pt>
                <c:pt idx="548">
                  <c:v>43357</c:v>
                </c:pt>
                <c:pt idx="549">
                  <c:v>43364</c:v>
                </c:pt>
                <c:pt idx="550">
                  <c:v>43371</c:v>
                </c:pt>
                <c:pt idx="551">
                  <c:v>43378</c:v>
                </c:pt>
                <c:pt idx="552">
                  <c:v>43385</c:v>
                </c:pt>
                <c:pt idx="553">
                  <c:v>43392</c:v>
                </c:pt>
                <c:pt idx="554">
                  <c:v>43399</c:v>
                </c:pt>
                <c:pt idx="555">
                  <c:v>43406</c:v>
                </c:pt>
                <c:pt idx="556">
                  <c:v>43413</c:v>
                </c:pt>
                <c:pt idx="557">
                  <c:v>43420</c:v>
                </c:pt>
                <c:pt idx="558">
                  <c:v>43427</c:v>
                </c:pt>
                <c:pt idx="559">
                  <c:v>43434</c:v>
                </c:pt>
                <c:pt idx="560">
                  <c:v>43441</c:v>
                </c:pt>
                <c:pt idx="561">
                  <c:v>43448</c:v>
                </c:pt>
                <c:pt idx="562">
                  <c:v>43455</c:v>
                </c:pt>
                <c:pt idx="563">
                  <c:v>43465</c:v>
                </c:pt>
                <c:pt idx="564">
                  <c:v>43472</c:v>
                </c:pt>
                <c:pt idx="565">
                  <c:v>43479</c:v>
                </c:pt>
                <c:pt idx="566">
                  <c:v>43486</c:v>
                </c:pt>
                <c:pt idx="567">
                  <c:v>43493</c:v>
                </c:pt>
                <c:pt idx="568">
                  <c:v>43500</c:v>
                </c:pt>
                <c:pt idx="569">
                  <c:v>43507</c:v>
                </c:pt>
                <c:pt idx="570">
                  <c:v>43514</c:v>
                </c:pt>
                <c:pt idx="571">
                  <c:v>43521</c:v>
                </c:pt>
                <c:pt idx="572">
                  <c:v>43528</c:v>
                </c:pt>
                <c:pt idx="573">
                  <c:v>43535</c:v>
                </c:pt>
                <c:pt idx="574">
                  <c:v>43542</c:v>
                </c:pt>
                <c:pt idx="575">
                  <c:v>43549</c:v>
                </c:pt>
                <c:pt idx="576">
                  <c:v>43556</c:v>
                </c:pt>
                <c:pt idx="577">
                  <c:v>43563</c:v>
                </c:pt>
                <c:pt idx="578">
                  <c:v>43570</c:v>
                </c:pt>
                <c:pt idx="579">
                  <c:v>43579</c:v>
                </c:pt>
                <c:pt idx="580">
                  <c:v>43584</c:v>
                </c:pt>
                <c:pt idx="581">
                  <c:v>43591</c:v>
                </c:pt>
                <c:pt idx="582">
                  <c:v>43598</c:v>
                </c:pt>
                <c:pt idx="583">
                  <c:v>43605</c:v>
                </c:pt>
                <c:pt idx="584">
                  <c:v>43612</c:v>
                </c:pt>
                <c:pt idx="585">
                  <c:v>43619</c:v>
                </c:pt>
                <c:pt idx="586">
                  <c:v>43626</c:v>
                </c:pt>
                <c:pt idx="587">
                  <c:v>43633</c:v>
                </c:pt>
                <c:pt idx="588">
                  <c:v>43640</c:v>
                </c:pt>
                <c:pt idx="589">
                  <c:v>43647</c:v>
                </c:pt>
                <c:pt idx="590">
                  <c:v>43654</c:v>
                </c:pt>
                <c:pt idx="591">
                  <c:v>43661</c:v>
                </c:pt>
                <c:pt idx="592">
                  <c:v>43668</c:v>
                </c:pt>
                <c:pt idx="593">
                  <c:v>43675</c:v>
                </c:pt>
                <c:pt idx="594">
                  <c:v>43682</c:v>
                </c:pt>
                <c:pt idx="595">
                  <c:v>43689</c:v>
                </c:pt>
                <c:pt idx="596">
                  <c:v>43696</c:v>
                </c:pt>
                <c:pt idx="597">
                  <c:v>43703</c:v>
                </c:pt>
                <c:pt idx="598">
                  <c:v>43710</c:v>
                </c:pt>
                <c:pt idx="599">
                  <c:v>43717</c:v>
                </c:pt>
                <c:pt idx="600">
                  <c:v>43724</c:v>
                </c:pt>
                <c:pt idx="601">
                  <c:v>43731</c:v>
                </c:pt>
                <c:pt idx="602">
                  <c:v>43738</c:v>
                </c:pt>
                <c:pt idx="603">
                  <c:v>43745</c:v>
                </c:pt>
                <c:pt idx="604">
                  <c:v>43752</c:v>
                </c:pt>
                <c:pt idx="605">
                  <c:v>43759</c:v>
                </c:pt>
                <c:pt idx="606">
                  <c:v>43766</c:v>
                </c:pt>
                <c:pt idx="607">
                  <c:v>43773</c:v>
                </c:pt>
                <c:pt idx="608">
                  <c:v>43780</c:v>
                </c:pt>
                <c:pt idx="609">
                  <c:v>43787</c:v>
                </c:pt>
                <c:pt idx="610">
                  <c:v>43794</c:v>
                </c:pt>
                <c:pt idx="611">
                  <c:v>43801</c:v>
                </c:pt>
                <c:pt idx="612">
                  <c:v>43808</c:v>
                </c:pt>
                <c:pt idx="613">
                  <c:v>43815</c:v>
                </c:pt>
                <c:pt idx="614">
                  <c:v>43822</c:v>
                </c:pt>
                <c:pt idx="615">
                  <c:v>43830</c:v>
                </c:pt>
                <c:pt idx="616">
                  <c:v>43837</c:v>
                </c:pt>
                <c:pt idx="617">
                  <c:v>43844</c:v>
                </c:pt>
                <c:pt idx="618">
                  <c:v>43851</c:v>
                </c:pt>
                <c:pt idx="619">
                  <c:v>43858</c:v>
                </c:pt>
                <c:pt idx="620">
                  <c:v>43865</c:v>
                </c:pt>
                <c:pt idx="621">
                  <c:v>43872</c:v>
                </c:pt>
                <c:pt idx="622">
                  <c:v>43879</c:v>
                </c:pt>
                <c:pt idx="623">
                  <c:v>43886</c:v>
                </c:pt>
                <c:pt idx="624">
                  <c:v>43893</c:v>
                </c:pt>
                <c:pt idx="625">
                  <c:v>43900</c:v>
                </c:pt>
                <c:pt idx="626">
                  <c:v>43907</c:v>
                </c:pt>
                <c:pt idx="627">
                  <c:v>43914</c:v>
                </c:pt>
                <c:pt idx="628">
                  <c:v>43921</c:v>
                </c:pt>
                <c:pt idx="629">
                  <c:v>43928</c:v>
                </c:pt>
                <c:pt idx="630">
                  <c:v>43937</c:v>
                </c:pt>
                <c:pt idx="631">
                  <c:v>43944</c:v>
                </c:pt>
                <c:pt idx="632">
                  <c:v>43951</c:v>
                </c:pt>
                <c:pt idx="633">
                  <c:v>43958</c:v>
                </c:pt>
                <c:pt idx="634">
                  <c:v>43965</c:v>
                </c:pt>
                <c:pt idx="635">
                  <c:v>43972</c:v>
                </c:pt>
                <c:pt idx="636">
                  <c:v>43979</c:v>
                </c:pt>
                <c:pt idx="637">
                  <c:v>43986</c:v>
                </c:pt>
                <c:pt idx="638">
                  <c:v>43993</c:v>
                </c:pt>
                <c:pt idx="639">
                  <c:v>44000</c:v>
                </c:pt>
                <c:pt idx="640">
                  <c:v>44007</c:v>
                </c:pt>
                <c:pt idx="641">
                  <c:v>44014</c:v>
                </c:pt>
                <c:pt idx="642">
                  <c:v>44021</c:v>
                </c:pt>
                <c:pt idx="643">
                  <c:v>44028</c:v>
                </c:pt>
                <c:pt idx="644">
                  <c:v>44035</c:v>
                </c:pt>
                <c:pt idx="645">
                  <c:v>44042</c:v>
                </c:pt>
                <c:pt idx="646">
                  <c:v>44049</c:v>
                </c:pt>
                <c:pt idx="647">
                  <c:v>44056</c:v>
                </c:pt>
                <c:pt idx="648">
                  <c:v>44063</c:v>
                </c:pt>
                <c:pt idx="649">
                  <c:v>44070</c:v>
                </c:pt>
                <c:pt idx="650">
                  <c:v>44077</c:v>
                </c:pt>
                <c:pt idx="651">
                  <c:v>44084</c:v>
                </c:pt>
                <c:pt idx="652">
                  <c:v>44091</c:v>
                </c:pt>
                <c:pt idx="653">
                  <c:v>44098</c:v>
                </c:pt>
                <c:pt idx="654">
                  <c:v>44105</c:v>
                </c:pt>
                <c:pt idx="655">
                  <c:v>44112</c:v>
                </c:pt>
                <c:pt idx="656">
                  <c:v>44119</c:v>
                </c:pt>
                <c:pt idx="657">
                  <c:v>44126</c:v>
                </c:pt>
                <c:pt idx="658">
                  <c:v>44133</c:v>
                </c:pt>
                <c:pt idx="659">
                  <c:v>44140</c:v>
                </c:pt>
                <c:pt idx="660">
                  <c:v>44147</c:v>
                </c:pt>
                <c:pt idx="661">
                  <c:v>44154</c:v>
                </c:pt>
                <c:pt idx="662">
                  <c:v>44161</c:v>
                </c:pt>
                <c:pt idx="663">
                  <c:v>44168</c:v>
                </c:pt>
                <c:pt idx="664">
                  <c:v>44175</c:v>
                </c:pt>
                <c:pt idx="665">
                  <c:v>44182</c:v>
                </c:pt>
                <c:pt idx="666">
                  <c:v>44189</c:v>
                </c:pt>
                <c:pt idx="667">
                  <c:v>44196</c:v>
                </c:pt>
                <c:pt idx="668">
                  <c:v>44203</c:v>
                </c:pt>
                <c:pt idx="669">
                  <c:v>44210</c:v>
                </c:pt>
                <c:pt idx="670">
                  <c:v>44217</c:v>
                </c:pt>
                <c:pt idx="671">
                  <c:v>44224</c:v>
                </c:pt>
                <c:pt idx="672">
                  <c:v>44231</c:v>
                </c:pt>
                <c:pt idx="673">
                  <c:v>44238</c:v>
                </c:pt>
                <c:pt idx="674">
                  <c:v>44245</c:v>
                </c:pt>
                <c:pt idx="675">
                  <c:v>44252</c:v>
                </c:pt>
                <c:pt idx="676">
                  <c:v>44259</c:v>
                </c:pt>
                <c:pt idx="677">
                  <c:v>44266</c:v>
                </c:pt>
                <c:pt idx="678">
                  <c:v>44273</c:v>
                </c:pt>
                <c:pt idx="679">
                  <c:v>44280</c:v>
                </c:pt>
                <c:pt idx="680">
                  <c:v>44287</c:v>
                </c:pt>
                <c:pt idx="681">
                  <c:v>44294</c:v>
                </c:pt>
                <c:pt idx="682">
                  <c:v>44301</c:v>
                </c:pt>
                <c:pt idx="683">
                  <c:v>44308</c:v>
                </c:pt>
                <c:pt idx="684">
                  <c:v>44315</c:v>
                </c:pt>
                <c:pt idx="685">
                  <c:v>44322</c:v>
                </c:pt>
                <c:pt idx="686">
                  <c:v>44329</c:v>
                </c:pt>
                <c:pt idx="687">
                  <c:v>44336</c:v>
                </c:pt>
                <c:pt idx="688">
                  <c:v>44343</c:v>
                </c:pt>
                <c:pt idx="689">
                  <c:v>44350</c:v>
                </c:pt>
                <c:pt idx="690">
                  <c:v>44357</c:v>
                </c:pt>
                <c:pt idx="691">
                  <c:v>44364</c:v>
                </c:pt>
                <c:pt idx="692">
                  <c:v>44371</c:v>
                </c:pt>
                <c:pt idx="693">
                  <c:v>44378</c:v>
                </c:pt>
                <c:pt idx="694">
                  <c:v>44385</c:v>
                </c:pt>
                <c:pt idx="695">
                  <c:v>44392</c:v>
                </c:pt>
                <c:pt idx="696">
                  <c:v>44399</c:v>
                </c:pt>
                <c:pt idx="697">
                  <c:v>44406</c:v>
                </c:pt>
                <c:pt idx="698">
                  <c:v>44413</c:v>
                </c:pt>
                <c:pt idx="699">
                  <c:v>44420</c:v>
                </c:pt>
                <c:pt idx="700">
                  <c:v>44427</c:v>
                </c:pt>
                <c:pt idx="701">
                  <c:v>44434</c:v>
                </c:pt>
                <c:pt idx="702">
                  <c:v>44441</c:v>
                </c:pt>
                <c:pt idx="703">
                  <c:v>44448</c:v>
                </c:pt>
                <c:pt idx="704">
                  <c:v>44455</c:v>
                </c:pt>
                <c:pt idx="705">
                  <c:v>44462</c:v>
                </c:pt>
                <c:pt idx="706">
                  <c:v>44469</c:v>
                </c:pt>
                <c:pt idx="707">
                  <c:v>44476</c:v>
                </c:pt>
                <c:pt idx="708">
                  <c:v>44483</c:v>
                </c:pt>
                <c:pt idx="709">
                  <c:v>44490</c:v>
                </c:pt>
                <c:pt idx="710">
                  <c:v>44497</c:v>
                </c:pt>
                <c:pt idx="711">
                  <c:v>44504</c:v>
                </c:pt>
                <c:pt idx="712">
                  <c:v>44511</c:v>
                </c:pt>
                <c:pt idx="713">
                  <c:v>44518</c:v>
                </c:pt>
                <c:pt idx="714">
                  <c:v>44525</c:v>
                </c:pt>
                <c:pt idx="715">
                  <c:v>44532</c:v>
                </c:pt>
                <c:pt idx="716">
                  <c:v>44539</c:v>
                </c:pt>
                <c:pt idx="717">
                  <c:v>44546</c:v>
                </c:pt>
                <c:pt idx="718">
                  <c:v>44553</c:v>
                </c:pt>
                <c:pt idx="719">
                  <c:v>44560</c:v>
                </c:pt>
                <c:pt idx="720">
                  <c:v>44567</c:v>
                </c:pt>
                <c:pt idx="721">
                  <c:v>44574</c:v>
                </c:pt>
                <c:pt idx="722">
                  <c:v>44581</c:v>
                </c:pt>
                <c:pt idx="723">
                  <c:v>44588</c:v>
                </c:pt>
                <c:pt idx="724">
                  <c:v>44595</c:v>
                </c:pt>
                <c:pt idx="725">
                  <c:v>44602</c:v>
                </c:pt>
                <c:pt idx="726">
                  <c:v>44609</c:v>
                </c:pt>
                <c:pt idx="727">
                  <c:v>44616</c:v>
                </c:pt>
                <c:pt idx="728">
                  <c:v>44623</c:v>
                </c:pt>
                <c:pt idx="729">
                  <c:v>44630</c:v>
                </c:pt>
                <c:pt idx="730">
                  <c:v>44637</c:v>
                </c:pt>
                <c:pt idx="731">
                  <c:v>44644</c:v>
                </c:pt>
                <c:pt idx="732">
                  <c:v>44651</c:v>
                </c:pt>
                <c:pt idx="733">
                  <c:v>44658</c:v>
                </c:pt>
                <c:pt idx="734">
                  <c:v>44665</c:v>
                </c:pt>
                <c:pt idx="735">
                  <c:v>44672</c:v>
                </c:pt>
                <c:pt idx="736">
                  <c:v>44679</c:v>
                </c:pt>
                <c:pt idx="737">
                  <c:v>44686</c:v>
                </c:pt>
                <c:pt idx="738">
                  <c:v>44693</c:v>
                </c:pt>
                <c:pt idx="739">
                  <c:v>44700</c:v>
                </c:pt>
                <c:pt idx="740">
                  <c:v>44707</c:v>
                </c:pt>
                <c:pt idx="741">
                  <c:v>44714</c:v>
                </c:pt>
                <c:pt idx="742">
                  <c:v>44721</c:v>
                </c:pt>
                <c:pt idx="743">
                  <c:v>44728</c:v>
                </c:pt>
                <c:pt idx="744">
                  <c:v>44735</c:v>
                </c:pt>
                <c:pt idx="745">
                  <c:v>44742</c:v>
                </c:pt>
                <c:pt idx="746">
                  <c:v>44749</c:v>
                </c:pt>
                <c:pt idx="747">
                  <c:v>44756</c:v>
                </c:pt>
                <c:pt idx="748">
                  <c:v>44763</c:v>
                </c:pt>
                <c:pt idx="749">
                  <c:v>44770</c:v>
                </c:pt>
                <c:pt idx="750">
                  <c:v>44777</c:v>
                </c:pt>
                <c:pt idx="751">
                  <c:v>44784</c:v>
                </c:pt>
                <c:pt idx="752">
                  <c:v>44791</c:v>
                </c:pt>
                <c:pt idx="753">
                  <c:v>44798</c:v>
                </c:pt>
                <c:pt idx="754">
                  <c:v>44805</c:v>
                </c:pt>
                <c:pt idx="755">
                  <c:v>44812</c:v>
                </c:pt>
                <c:pt idx="756">
                  <c:v>44819</c:v>
                </c:pt>
                <c:pt idx="757">
                  <c:v>44826</c:v>
                </c:pt>
                <c:pt idx="758">
                  <c:v>44833</c:v>
                </c:pt>
                <c:pt idx="759">
                  <c:v>44840</c:v>
                </c:pt>
                <c:pt idx="760">
                  <c:v>44847</c:v>
                </c:pt>
                <c:pt idx="761">
                  <c:v>44854</c:v>
                </c:pt>
                <c:pt idx="762">
                  <c:v>44861</c:v>
                </c:pt>
                <c:pt idx="763">
                  <c:v>44868</c:v>
                </c:pt>
                <c:pt idx="764">
                  <c:v>44875</c:v>
                </c:pt>
                <c:pt idx="765">
                  <c:v>44882</c:v>
                </c:pt>
                <c:pt idx="766">
                  <c:v>44889</c:v>
                </c:pt>
                <c:pt idx="767">
                  <c:v>44896</c:v>
                </c:pt>
                <c:pt idx="768">
                  <c:v>44903</c:v>
                </c:pt>
                <c:pt idx="769">
                  <c:v>44910</c:v>
                </c:pt>
                <c:pt idx="770">
                  <c:v>44917</c:v>
                </c:pt>
                <c:pt idx="771">
                  <c:v>44924</c:v>
                </c:pt>
                <c:pt idx="772">
                  <c:v>44931</c:v>
                </c:pt>
                <c:pt idx="773">
                  <c:v>44938</c:v>
                </c:pt>
                <c:pt idx="774">
                  <c:v>44945</c:v>
                </c:pt>
                <c:pt idx="775">
                  <c:v>44952</c:v>
                </c:pt>
                <c:pt idx="776">
                  <c:v>44959</c:v>
                </c:pt>
                <c:pt idx="777">
                  <c:v>44966</c:v>
                </c:pt>
                <c:pt idx="778">
                  <c:v>44973</c:v>
                </c:pt>
                <c:pt idx="779">
                  <c:v>44980</c:v>
                </c:pt>
                <c:pt idx="780">
                  <c:v>44987</c:v>
                </c:pt>
                <c:pt idx="781">
                  <c:v>44994</c:v>
                </c:pt>
                <c:pt idx="782">
                  <c:v>45001</c:v>
                </c:pt>
                <c:pt idx="783">
                  <c:v>45008</c:v>
                </c:pt>
                <c:pt idx="784">
                  <c:v>45015</c:v>
                </c:pt>
                <c:pt idx="785">
                  <c:v>45022</c:v>
                </c:pt>
                <c:pt idx="786">
                  <c:v>45029</c:v>
                </c:pt>
                <c:pt idx="787">
                  <c:v>45036</c:v>
                </c:pt>
                <c:pt idx="788">
                  <c:v>45043</c:v>
                </c:pt>
                <c:pt idx="789">
                  <c:v>45050</c:v>
                </c:pt>
                <c:pt idx="790">
                  <c:v>45057</c:v>
                </c:pt>
                <c:pt idx="791">
                  <c:v>45064</c:v>
                </c:pt>
                <c:pt idx="792">
                  <c:v>45071</c:v>
                </c:pt>
                <c:pt idx="793">
                  <c:v>45078</c:v>
                </c:pt>
                <c:pt idx="794">
                  <c:v>45085</c:v>
                </c:pt>
                <c:pt idx="795">
                  <c:v>45092</c:v>
                </c:pt>
                <c:pt idx="796">
                  <c:v>45099</c:v>
                </c:pt>
                <c:pt idx="797">
                  <c:v>45106</c:v>
                </c:pt>
                <c:pt idx="798">
                  <c:v>45113</c:v>
                </c:pt>
                <c:pt idx="799">
                  <c:v>45120</c:v>
                </c:pt>
                <c:pt idx="800">
                  <c:v>45127</c:v>
                </c:pt>
                <c:pt idx="801">
                  <c:v>45134</c:v>
                </c:pt>
                <c:pt idx="802">
                  <c:v>45141</c:v>
                </c:pt>
                <c:pt idx="803">
                  <c:v>45148</c:v>
                </c:pt>
                <c:pt idx="804">
                  <c:v>45155</c:v>
                </c:pt>
                <c:pt idx="805">
                  <c:v>45162</c:v>
                </c:pt>
                <c:pt idx="806">
                  <c:v>45169</c:v>
                </c:pt>
                <c:pt idx="807">
                  <c:v>45176</c:v>
                </c:pt>
                <c:pt idx="808">
                  <c:v>45183</c:v>
                </c:pt>
                <c:pt idx="809">
                  <c:v>45190</c:v>
                </c:pt>
                <c:pt idx="810">
                  <c:v>45197</c:v>
                </c:pt>
                <c:pt idx="811">
                  <c:v>45204</c:v>
                </c:pt>
                <c:pt idx="812">
                  <c:v>45211</c:v>
                </c:pt>
                <c:pt idx="813">
                  <c:v>45218</c:v>
                </c:pt>
                <c:pt idx="814">
                  <c:v>45225</c:v>
                </c:pt>
                <c:pt idx="815">
                  <c:v>45232</c:v>
                </c:pt>
                <c:pt idx="816">
                  <c:v>45239</c:v>
                </c:pt>
                <c:pt idx="817">
                  <c:v>45246</c:v>
                </c:pt>
                <c:pt idx="818">
                  <c:v>45253</c:v>
                </c:pt>
                <c:pt idx="819">
                  <c:v>45260</c:v>
                </c:pt>
                <c:pt idx="820">
                  <c:v>45267</c:v>
                </c:pt>
                <c:pt idx="821">
                  <c:v>45274</c:v>
                </c:pt>
                <c:pt idx="822">
                  <c:v>45281</c:v>
                </c:pt>
                <c:pt idx="823">
                  <c:v>45289</c:v>
                </c:pt>
                <c:pt idx="824">
                  <c:v>45296</c:v>
                </c:pt>
                <c:pt idx="825">
                  <c:v>45303</c:v>
                </c:pt>
                <c:pt idx="826">
                  <c:v>45310</c:v>
                </c:pt>
                <c:pt idx="827">
                  <c:v>45317</c:v>
                </c:pt>
                <c:pt idx="828">
                  <c:v>45324</c:v>
                </c:pt>
                <c:pt idx="829">
                  <c:v>45331</c:v>
                </c:pt>
                <c:pt idx="830">
                  <c:v>45338</c:v>
                </c:pt>
                <c:pt idx="831">
                  <c:v>45345</c:v>
                </c:pt>
                <c:pt idx="832">
                  <c:v>45352</c:v>
                </c:pt>
                <c:pt idx="833">
                  <c:v>45359</c:v>
                </c:pt>
                <c:pt idx="834">
                  <c:v>45366</c:v>
                </c:pt>
                <c:pt idx="835">
                  <c:v>45373</c:v>
                </c:pt>
                <c:pt idx="836">
                  <c:v>45384</c:v>
                </c:pt>
                <c:pt idx="837">
                  <c:v>45387</c:v>
                </c:pt>
                <c:pt idx="838">
                  <c:v>45394</c:v>
                </c:pt>
                <c:pt idx="839">
                  <c:v>45401</c:v>
                </c:pt>
                <c:pt idx="840">
                  <c:v>45408</c:v>
                </c:pt>
                <c:pt idx="841">
                  <c:v>45418</c:v>
                </c:pt>
                <c:pt idx="842">
                  <c:v>45425</c:v>
                </c:pt>
                <c:pt idx="843">
                  <c:v>45432</c:v>
                </c:pt>
                <c:pt idx="844">
                  <c:v>45439</c:v>
                </c:pt>
                <c:pt idx="845">
                  <c:v>45446</c:v>
                </c:pt>
                <c:pt idx="846">
                  <c:v>45453</c:v>
                </c:pt>
                <c:pt idx="847">
                  <c:v>45460</c:v>
                </c:pt>
                <c:pt idx="848">
                  <c:v>45467</c:v>
                </c:pt>
                <c:pt idx="849">
                  <c:v>45474</c:v>
                </c:pt>
                <c:pt idx="850">
                  <c:v>45481</c:v>
                </c:pt>
                <c:pt idx="851">
                  <c:v>45488</c:v>
                </c:pt>
                <c:pt idx="852">
                  <c:v>45495</c:v>
                </c:pt>
                <c:pt idx="853">
                  <c:v>45502</c:v>
                </c:pt>
                <c:pt idx="854">
                  <c:v>45509</c:v>
                </c:pt>
                <c:pt idx="855">
                  <c:v>45516</c:v>
                </c:pt>
                <c:pt idx="856">
                  <c:v>45523</c:v>
                </c:pt>
                <c:pt idx="857">
                  <c:v>45530</c:v>
                </c:pt>
                <c:pt idx="858">
                  <c:v>45537</c:v>
                </c:pt>
                <c:pt idx="859">
                  <c:v>45544</c:v>
                </c:pt>
                <c:pt idx="860">
                  <c:v>45551</c:v>
                </c:pt>
                <c:pt idx="861">
                  <c:v>45558</c:v>
                </c:pt>
                <c:pt idx="862">
                  <c:v>45565</c:v>
                </c:pt>
                <c:pt idx="863">
                  <c:v>45572</c:v>
                </c:pt>
                <c:pt idx="864">
                  <c:v>45579</c:v>
                </c:pt>
                <c:pt idx="865">
                  <c:v>45586</c:v>
                </c:pt>
                <c:pt idx="866">
                  <c:v>45593</c:v>
                </c:pt>
                <c:pt idx="867">
                  <c:v>45600</c:v>
                </c:pt>
                <c:pt idx="868">
                  <c:v>45607</c:v>
                </c:pt>
                <c:pt idx="869">
                  <c:v>45614</c:v>
                </c:pt>
                <c:pt idx="870">
                  <c:v>45621</c:v>
                </c:pt>
                <c:pt idx="871">
                  <c:v>45628</c:v>
                </c:pt>
                <c:pt idx="872">
                  <c:v>45635</c:v>
                </c:pt>
                <c:pt idx="873">
                  <c:v>45642</c:v>
                </c:pt>
                <c:pt idx="874">
                  <c:v>45649</c:v>
                </c:pt>
                <c:pt idx="875">
                  <c:v>45657</c:v>
                </c:pt>
                <c:pt idx="876">
                  <c:v>45664</c:v>
                </c:pt>
                <c:pt idx="877">
                  <c:v>45671</c:v>
                </c:pt>
                <c:pt idx="878">
                  <c:v>45678</c:v>
                </c:pt>
                <c:pt idx="879">
                  <c:v>45685</c:v>
                </c:pt>
                <c:pt idx="880">
                  <c:v>45692</c:v>
                </c:pt>
                <c:pt idx="881">
                  <c:v>45699</c:v>
                </c:pt>
                <c:pt idx="882">
                  <c:v>45706</c:v>
                </c:pt>
                <c:pt idx="883">
                  <c:v>45713</c:v>
                </c:pt>
                <c:pt idx="884">
                  <c:v>45720</c:v>
                </c:pt>
                <c:pt idx="885">
                  <c:v>45727</c:v>
                </c:pt>
                <c:pt idx="886">
                  <c:v>45734</c:v>
                </c:pt>
                <c:pt idx="887">
                  <c:v>45741</c:v>
                </c:pt>
                <c:pt idx="888">
                  <c:v>45748</c:v>
                </c:pt>
                <c:pt idx="889">
                  <c:v>45755</c:v>
                </c:pt>
                <c:pt idx="890">
                  <c:v>45762</c:v>
                </c:pt>
                <c:pt idx="891">
                  <c:v>45771</c:v>
                </c:pt>
                <c:pt idx="892">
                  <c:v>45779</c:v>
                </c:pt>
                <c:pt idx="893">
                  <c:v>45785</c:v>
                </c:pt>
                <c:pt idx="894">
                  <c:v>45792</c:v>
                </c:pt>
                <c:pt idx="895">
                  <c:v>45799</c:v>
                </c:pt>
                <c:pt idx="896">
                  <c:v>45806</c:v>
                </c:pt>
                <c:pt idx="897">
                  <c:v>45813</c:v>
                </c:pt>
                <c:pt idx="898">
                  <c:v>45820</c:v>
                </c:pt>
                <c:pt idx="899">
                  <c:v>45827</c:v>
                </c:pt>
                <c:pt idx="900">
                  <c:v>45834</c:v>
                </c:pt>
                <c:pt idx="901">
                  <c:v>45841</c:v>
                </c:pt>
                <c:pt idx="902">
                  <c:v>45848</c:v>
                </c:pt>
                <c:pt idx="903">
                  <c:v>45855</c:v>
                </c:pt>
                <c:pt idx="904">
                  <c:v>45862</c:v>
                </c:pt>
                <c:pt idx="905">
                  <c:v>45869</c:v>
                </c:pt>
                <c:pt idx="906">
                  <c:v>45876</c:v>
                </c:pt>
                <c:pt idx="907">
                  <c:v>45883</c:v>
                </c:pt>
                <c:pt idx="908">
                  <c:v>45890</c:v>
                </c:pt>
                <c:pt idx="909">
                  <c:v>45897</c:v>
                </c:pt>
                <c:pt idx="910">
                  <c:v>45904</c:v>
                </c:pt>
                <c:pt idx="911">
                  <c:v>45911</c:v>
                </c:pt>
                <c:pt idx="912">
                  <c:v>45918</c:v>
                </c:pt>
                <c:pt idx="913">
                  <c:v>45925</c:v>
                </c:pt>
                <c:pt idx="914">
                  <c:v>45932</c:v>
                </c:pt>
                <c:pt idx="915">
                  <c:v>45939</c:v>
                </c:pt>
                <c:pt idx="916">
                  <c:v>45946</c:v>
                </c:pt>
                <c:pt idx="917">
                  <c:v>45953</c:v>
                </c:pt>
                <c:pt idx="918">
                  <c:v>45960</c:v>
                </c:pt>
                <c:pt idx="919">
                  <c:v>45967</c:v>
                </c:pt>
                <c:pt idx="920">
                  <c:v>45974</c:v>
                </c:pt>
                <c:pt idx="921">
                  <c:v>45981</c:v>
                </c:pt>
                <c:pt idx="922">
                  <c:v>45988</c:v>
                </c:pt>
                <c:pt idx="923">
                  <c:v>45995</c:v>
                </c:pt>
                <c:pt idx="924">
                  <c:v>46002</c:v>
                </c:pt>
                <c:pt idx="925">
                  <c:v>46009</c:v>
                </c:pt>
                <c:pt idx="926">
                  <c:v>46020</c:v>
                </c:pt>
                <c:pt idx="927">
                  <c:v>46024</c:v>
                </c:pt>
                <c:pt idx="928">
                  <c:v>46030</c:v>
                </c:pt>
                <c:pt idx="929">
                  <c:v>46037</c:v>
                </c:pt>
                <c:pt idx="930">
                  <c:v>46044</c:v>
                </c:pt>
                <c:pt idx="931">
                  <c:v>46051</c:v>
                </c:pt>
                <c:pt idx="932">
                  <c:v>46058</c:v>
                </c:pt>
                <c:pt idx="933">
                  <c:v>46065</c:v>
                </c:pt>
                <c:pt idx="934">
                  <c:v>46072</c:v>
                </c:pt>
                <c:pt idx="935">
                  <c:v>46079</c:v>
                </c:pt>
                <c:pt idx="936">
                  <c:v>46086</c:v>
                </c:pt>
                <c:pt idx="937">
                  <c:v>46093</c:v>
                </c:pt>
                <c:pt idx="938">
                  <c:v>46100</c:v>
                </c:pt>
                <c:pt idx="939">
                  <c:v>46107</c:v>
                </c:pt>
                <c:pt idx="940">
                  <c:v>46114</c:v>
                </c:pt>
                <c:pt idx="941">
                  <c:v>46121</c:v>
                </c:pt>
                <c:pt idx="942">
                  <c:v>46128</c:v>
                </c:pt>
                <c:pt idx="943">
                  <c:v>46135</c:v>
                </c:pt>
                <c:pt idx="944">
                  <c:v>46142</c:v>
                </c:pt>
                <c:pt idx="945">
                  <c:v>46149</c:v>
                </c:pt>
                <c:pt idx="946">
                  <c:v>46156</c:v>
                </c:pt>
                <c:pt idx="947">
                  <c:v>46163</c:v>
                </c:pt>
                <c:pt idx="948">
                  <c:v>46170</c:v>
                </c:pt>
                <c:pt idx="949">
                  <c:v>46177</c:v>
                </c:pt>
                <c:pt idx="950">
                  <c:v>46184</c:v>
                </c:pt>
                <c:pt idx="951">
                  <c:v>46191</c:v>
                </c:pt>
                <c:pt idx="952">
                  <c:v>46198</c:v>
                </c:pt>
                <c:pt idx="953">
                  <c:v>46205</c:v>
                </c:pt>
                <c:pt idx="954">
                  <c:v>46212</c:v>
                </c:pt>
                <c:pt idx="955">
                  <c:v>46219</c:v>
                </c:pt>
                <c:pt idx="956">
                  <c:v>46226</c:v>
                </c:pt>
                <c:pt idx="957">
                  <c:v>46233</c:v>
                </c:pt>
                <c:pt idx="958">
                  <c:v>46240</c:v>
                </c:pt>
                <c:pt idx="959">
                  <c:v>46247</c:v>
                </c:pt>
                <c:pt idx="960">
                  <c:v>46254</c:v>
                </c:pt>
                <c:pt idx="961">
                  <c:v>46261</c:v>
                </c:pt>
                <c:pt idx="962">
                  <c:v>46268</c:v>
                </c:pt>
                <c:pt idx="963">
                  <c:v>46275</c:v>
                </c:pt>
                <c:pt idx="964">
                  <c:v>46282</c:v>
                </c:pt>
                <c:pt idx="965">
                  <c:v>46289</c:v>
                </c:pt>
                <c:pt idx="966">
                  <c:v>46296</c:v>
                </c:pt>
                <c:pt idx="967">
                  <c:v>46303</c:v>
                </c:pt>
                <c:pt idx="968">
                  <c:v>46310</c:v>
                </c:pt>
                <c:pt idx="969">
                  <c:v>46317</c:v>
                </c:pt>
                <c:pt idx="970">
                  <c:v>46324</c:v>
                </c:pt>
                <c:pt idx="971">
                  <c:v>46331</c:v>
                </c:pt>
                <c:pt idx="972">
                  <c:v>46338</c:v>
                </c:pt>
                <c:pt idx="973">
                  <c:v>46345</c:v>
                </c:pt>
                <c:pt idx="974">
                  <c:v>46352</c:v>
                </c:pt>
                <c:pt idx="975">
                  <c:v>46359</c:v>
                </c:pt>
                <c:pt idx="976">
                  <c:v>46366</c:v>
                </c:pt>
                <c:pt idx="977">
                  <c:v>46373</c:v>
                </c:pt>
                <c:pt idx="978">
                  <c:v>46380</c:v>
                </c:pt>
                <c:pt idx="979">
                  <c:v>46387</c:v>
                </c:pt>
                <c:pt idx="980">
                  <c:v>46394</c:v>
                </c:pt>
                <c:pt idx="981">
                  <c:v>46401</c:v>
                </c:pt>
                <c:pt idx="982">
                  <c:v>46408</c:v>
                </c:pt>
                <c:pt idx="983">
                  <c:v>46415</c:v>
                </c:pt>
                <c:pt idx="984">
                  <c:v>46422</c:v>
                </c:pt>
                <c:pt idx="985">
                  <c:v>46429</c:v>
                </c:pt>
                <c:pt idx="986">
                  <c:v>46436</c:v>
                </c:pt>
                <c:pt idx="987">
                  <c:v>46443</c:v>
                </c:pt>
                <c:pt idx="988">
                  <c:v>46450</c:v>
                </c:pt>
                <c:pt idx="989">
                  <c:v>46457</c:v>
                </c:pt>
                <c:pt idx="990">
                  <c:v>46464</c:v>
                </c:pt>
                <c:pt idx="991">
                  <c:v>46471</c:v>
                </c:pt>
                <c:pt idx="992">
                  <c:v>46478</c:v>
                </c:pt>
                <c:pt idx="993">
                  <c:v>46485</c:v>
                </c:pt>
                <c:pt idx="994">
                  <c:v>46492</c:v>
                </c:pt>
                <c:pt idx="995">
                  <c:v>46499</c:v>
                </c:pt>
                <c:pt idx="996">
                  <c:v>46506</c:v>
                </c:pt>
                <c:pt idx="997">
                  <c:v>46513</c:v>
                </c:pt>
                <c:pt idx="998">
                  <c:v>46520</c:v>
                </c:pt>
                <c:pt idx="999">
                  <c:v>46527</c:v>
                </c:pt>
                <c:pt idx="1000">
                  <c:v>46534</c:v>
                </c:pt>
                <c:pt idx="1001">
                  <c:v>46541</c:v>
                </c:pt>
                <c:pt idx="1002">
                  <c:v>46548</c:v>
                </c:pt>
                <c:pt idx="1003">
                  <c:v>46555</c:v>
                </c:pt>
                <c:pt idx="1004">
                  <c:v>46562</c:v>
                </c:pt>
                <c:pt idx="1005">
                  <c:v>46569</c:v>
                </c:pt>
                <c:pt idx="1006">
                  <c:v>46576</c:v>
                </c:pt>
                <c:pt idx="1007">
                  <c:v>46583</c:v>
                </c:pt>
                <c:pt idx="1008">
                  <c:v>46590</c:v>
                </c:pt>
                <c:pt idx="1009">
                  <c:v>46597</c:v>
                </c:pt>
                <c:pt idx="1010">
                  <c:v>46604</c:v>
                </c:pt>
                <c:pt idx="1011">
                  <c:v>46611</c:v>
                </c:pt>
                <c:pt idx="1012">
                  <c:v>46618</c:v>
                </c:pt>
                <c:pt idx="1013">
                  <c:v>46625</c:v>
                </c:pt>
                <c:pt idx="1014">
                  <c:v>46632</c:v>
                </c:pt>
                <c:pt idx="1015">
                  <c:v>46639</c:v>
                </c:pt>
                <c:pt idx="1016">
                  <c:v>46646</c:v>
                </c:pt>
                <c:pt idx="1017">
                  <c:v>46653</c:v>
                </c:pt>
                <c:pt idx="1018">
                  <c:v>46660</c:v>
                </c:pt>
                <c:pt idx="1019">
                  <c:v>46667</c:v>
                </c:pt>
                <c:pt idx="1020">
                  <c:v>46674</c:v>
                </c:pt>
                <c:pt idx="1021">
                  <c:v>46681</c:v>
                </c:pt>
                <c:pt idx="1022">
                  <c:v>46688</c:v>
                </c:pt>
                <c:pt idx="1023">
                  <c:v>46695</c:v>
                </c:pt>
                <c:pt idx="1024">
                  <c:v>46702</c:v>
                </c:pt>
                <c:pt idx="1025">
                  <c:v>46709</c:v>
                </c:pt>
                <c:pt idx="1026">
                  <c:v>46716</c:v>
                </c:pt>
                <c:pt idx="1027">
                  <c:v>46723</c:v>
                </c:pt>
                <c:pt idx="1028">
                  <c:v>46730</c:v>
                </c:pt>
                <c:pt idx="1029">
                  <c:v>46737</c:v>
                </c:pt>
                <c:pt idx="1030">
                  <c:v>46744</c:v>
                </c:pt>
                <c:pt idx="1031">
                  <c:v>46751</c:v>
                </c:pt>
                <c:pt idx="1032">
                  <c:v>46758</c:v>
                </c:pt>
                <c:pt idx="1033">
                  <c:v>46765</c:v>
                </c:pt>
                <c:pt idx="1034">
                  <c:v>46772</c:v>
                </c:pt>
                <c:pt idx="1035">
                  <c:v>46779</c:v>
                </c:pt>
                <c:pt idx="1036">
                  <c:v>46786</c:v>
                </c:pt>
                <c:pt idx="1037">
                  <c:v>46793</c:v>
                </c:pt>
                <c:pt idx="1038">
                  <c:v>46800</c:v>
                </c:pt>
                <c:pt idx="1039">
                  <c:v>46807</c:v>
                </c:pt>
                <c:pt idx="1040">
                  <c:v>46814</c:v>
                </c:pt>
                <c:pt idx="1041">
                  <c:v>46821</c:v>
                </c:pt>
                <c:pt idx="1042">
                  <c:v>46828</c:v>
                </c:pt>
                <c:pt idx="1043">
                  <c:v>46835</c:v>
                </c:pt>
                <c:pt idx="1044">
                  <c:v>46842</c:v>
                </c:pt>
                <c:pt idx="1045">
                  <c:v>46849</c:v>
                </c:pt>
                <c:pt idx="1046">
                  <c:v>46856</c:v>
                </c:pt>
                <c:pt idx="1047">
                  <c:v>46863</c:v>
                </c:pt>
                <c:pt idx="1048">
                  <c:v>46870</c:v>
                </c:pt>
                <c:pt idx="1049">
                  <c:v>46877</c:v>
                </c:pt>
                <c:pt idx="1050">
                  <c:v>46884</c:v>
                </c:pt>
                <c:pt idx="1051">
                  <c:v>46891</c:v>
                </c:pt>
                <c:pt idx="1052">
                  <c:v>46898</c:v>
                </c:pt>
                <c:pt idx="1053">
                  <c:v>46905</c:v>
                </c:pt>
                <c:pt idx="1054">
                  <c:v>46912</c:v>
                </c:pt>
                <c:pt idx="1055">
                  <c:v>46919</c:v>
                </c:pt>
                <c:pt idx="1056">
                  <c:v>46926</c:v>
                </c:pt>
                <c:pt idx="1057">
                  <c:v>46933</c:v>
                </c:pt>
                <c:pt idx="1058">
                  <c:v>46940</c:v>
                </c:pt>
                <c:pt idx="1059">
                  <c:v>46947</c:v>
                </c:pt>
                <c:pt idx="1060">
                  <c:v>46954</c:v>
                </c:pt>
                <c:pt idx="1061">
                  <c:v>46961</c:v>
                </c:pt>
                <c:pt idx="1062">
                  <c:v>46968</c:v>
                </c:pt>
                <c:pt idx="1063">
                  <c:v>46975</c:v>
                </c:pt>
                <c:pt idx="1064">
                  <c:v>46982</c:v>
                </c:pt>
                <c:pt idx="1065">
                  <c:v>46989</c:v>
                </c:pt>
                <c:pt idx="1066">
                  <c:v>46996</c:v>
                </c:pt>
                <c:pt idx="1067">
                  <c:v>47003</c:v>
                </c:pt>
                <c:pt idx="1068">
                  <c:v>47010</c:v>
                </c:pt>
                <c:pt idx="1069">
                  <c:v>47017</c:v>
                </c:pt>
                <c:pt idx="1070">
                  <c:v>47024</c:v>
                </c:pt>
                <c:pt idx="1071">
                  <c:v>47031</c:v>
                </c:pt>
                <c:pt idx="1072">
                  <c:v>47038</c:v>
                </c:pt>
                <c:pt idx="1073">
                  <c:v>47045</c:v>
                </c:pt>
                <c:pt idx="1074">
                  <c:v>47052</c:v>
                </c:pt>
                <c:pt idx="1075">
                  <c:v>47059</c:v>
                </c:pt>
                <c:pt idx="1076">
                  <c:v>47066</c:v>
                </c:pt>
                <c:pt idx="1077">
                  <c:v>47073</c:v>
                </c:pt>
                <c:pt idx="1078">
                  <c:v>47080</c:v>
                </c:pt>
                <c:pt idx="1079">
                  <c:v>47087</c:v>
                </c:pt>
                <c:pt idx="1080">
                  <c:v>47094</c:v>
                </c:pt>
                <c:pt idx="1081">
                  <c:v>47101</c:v>
                </c:pt>
                <c:pt idx="1082">
                  <c:v>47108</c:v>
                </c:pt>
                <c:pt idx="1083">
                  <c:v>47116</c:v>
                </c:pt>
                <c:pt idx="1084">
                  <c:v>47123</c:v>
                </c:pt>
                <c:pt idx="1085">
                  <c:v>47130</c:v>
                </c:pt>
                <c:pt idx="1086">
                  <c:v>47137</c:v>
                </c:pt>
                <c:pt idx="1087">
                  <c:v>47144</c:v>
                </c:pt>
                <c:pt idx="1088">
                  <c:v>47151</c:v>
                </c:pt>
                <c:pt idx="1089">
                  <c:v>47158</c:v>
                </c:pt>
                <c:pt idx="1090">
                  <c:v>47165</c:v>
                </c:pt>
                <c:pt idx="1091">
                  <c:v>47172</c:v>
                </c:pt>
                <c:pt idx="1092">
                  <c:v>47179</c:v>
                </c:pt>
                <c:pt idx="1093">
                  <c:v>47186</c:v>
                </c:pt>
                <c:pt idx="1094">
                  <c:v>47193</c:v>
                </c:pt>
                <c:pt idx="1095">
                  <c:v>47200</c:v>
                </c:pt>
                <c:pt idx="1096">
                  <c:v>47211</c:v>
                </c:pt>
                <c:pt idx="1097">
                  <c:v>47214</c:v>
                </c:pt>
                <c:pt idx="1098">
                  <c:v>47221</c:v>
                </c:pt>
                <c:pt idx="1099">
                  <c:v>47228</c:v>
                </c:pt>
                <c:pt idx="1100">
                  <c:v>47235</c:v>
                </c:pt>
                <c:pt idx="1101">
                  <c:v>47242</c:v>
                </c:pt>
                <c:pt idx="1102">
                  <c:v>47249</c:v>
                </c:pt>
                <c:pt idx="1103">
                  <c:v>47256</c:v>
                </c:pt>
                <c:pt idx="1104">
                  <c:v>47263</c:v>
                </c:pt>
                <c:pt idx="1105">
                  <c:v>47270</c:v>
                </c:pt>
                <c:pt idx="1106">
                  <c:v>47277</c:v>
                </c:pt>
                <c:pt idx="1107">
                  <c:v>47284</c:v>
                </c:pt>
                <c:pt idx="1108">
                  <c:v>47291</c:v>
                </c:pt>
                <c:pt idx="1109">
                  <c:v>47298</c:v>
                </c:pt>
                <c:pt idx="1110">
                  <c:v>47305</c:v>
                </c:pt>
                <c:pt idx="1111">
                  <c:v>47312</c:v>
                </c:pt>
                <c:pt idx="1112">
                  <c:v>47319</c:v>
                </c:pt>
                <c:pt idx="1113">
                  <c:v>47326</c:v>
                </c:pt>
                <c:pt idx="1114">
                  <c:v>47333</c:v>
                </c:pt>
                <c:pt idx="1115">
                  <c:v>47340</c:v>
                </c:pt>
                <c:pt idx="1116">
                  <c:v>47347</c:v>
                </c:pt>
                <c:pt idx="1117">
                  <c:v>47354</c:v>
                </c:pt>
                <c:pt idx="1118">
                  <c:v>47361</c:v>
                </c:pt>
                <c:pt idx="1119">
                  <c:v>47368</c:v>
                </c:pt>
                <c:pt idx="1120">
                  <c:v>47375</c:v>
                </c:pt>
                <c:pt idx="1121">
                  <c:v>47382</c:v>
                </c:pt>
                <c:pt idx="1122">
                  <c:v>47389</c:v>
                </c:pt>
                <c:pt idx="1123">
                  <c:v>47396</c:v>
                </c:pt>
                <c:pt idx="1124">
                  <c:v>47403</c:v>
                </c:pt>
                <c:pt idx="1125">
                  <c:v>47410</c:v>
                </c:pt>
                <c:pt idx="1126">
                  <c:v>47417</c:v>
                </c:pt>
                <c:pt idx="1127">
                  <c:v>47424</c:v>
                </c:pt>
                <c:pt idx="1128">
                  <c:v>47431</c:v>
                </c:pt>
                <c:pt idx="1129">
                  <c:v>47438</c:v>
                </c:pt>
                <c:pt idx="1130">
                  <c:v>47445</c:v>
                </c:pt>
                <c:pt idx="1131">
                  <c:v>47452</c:v>
                </c:pt>
                <c:pt idx="1132">
                  <c:v>47459</c:v>
                </c:pt>
                <c:pt idx="1133">
                  <c:v>47466</c:v>
                </c:pt>
                <c:pt idx="1134">
                  <c:v>47473</c:v>
                </c:pt>
                <c:pt idx="1135">
                  <c:v>47483</c:v>
                </c:pt>
                <c:pt idx="1136">
                  <c:v>47490</c:v>
                </c:pt>
                <c:pt idx="1137">
                  <c:v>47497</c:v>
                </c:pt>
                <c:pt idx="1138">
                  <c:v>47504</c:v>
                </c:pt>
                <c:pt idx="1139">
                  <c:v>47511</c:v>
                </c:pt>
                <c:pt idx="1140">
                  <c:v>47518</c:v>
                </c:pt>
                <c:pt idx="1141">
                  <c:v>47525</c:v>
                </c:pt>
                <c:pt idx="1142">
                  <c:v>47532</c:v>
                </c:pt>
                <c:pt idx="1143">
                  <c:v>47539</c:v>
                </c:pt>
                <c:pt idx="1144">
                  <c:v>47546</c:v>
                </c:pt>
                <c:pt idx="1145">
                  <c:v>47553</c:v>
                </c:pt>
                <c:pt idx="1146">
                  <c:v>47560</c:v>
                </c:pt>
                <c:pt idx="1147">
                  <c:v>47567</c:v>
                </c:pt>
                <c:pt idx="1148">
                  <c:v>47574</c:v>
                </c:pt>
                <c:pt idx="1149">
                  <c:v>47581</c:v>
                </c:pt>
                <c:pt idx="1150">
                  <c:v>47588</c:v>
                </c:pt>
                <c:pt idx="1151">
                  <c:v>47597</c:v>
                </c:pt>
                <c:pt idx="1152">
                  <c:v>47602</c:v>
                </c:pt>
                <c:pt idx="1153">
                  <c:v>47609</c:v>
                </c:pt>
                <c:pt idx="1154">
                  <c:v>47616</c:v>
                </c:pt>
                <c:pt idx="1155">
                  <c:v>47623</c:v>
                </c:pt>
                <c:pt idx="1156">
                  <c:v>47630</c:v>
                </c:pt>
                <c:pt idx="1157">
                  <c:v>47637</c:v>
                </c:pt>
                <c:pt idx="1158">
                  <c:v>47644</c:v>
                </c:pt>
                <c:pt idx="1159">
                  <c:v>47651</c:v>
                </c:pt>
                <c:pt idx="1160">
                  <c:v>47658</c:v>
                </c:pt>
                <c:pt idx="1161">
                  <c:v>47665</c:v>
                </c:pt>
                <c:pt idx="1162">
                  <c:v>47672</c:v>
                </c:pt>
                <c:pt idx="1163">
                  <c:v>47679</c:v>
                </c:pt>
                <c:pt idx="1164">
                  <c:v>47686</c:v>
                </c:pt>
                <c:pt idx="1165">
                  <c:v>47693</c:v>
                </c:pt>
                <c:pt idx="1166">
                  <c:v>47700</c:v>
                </c:pt>
                <c:pt idx="1167">
                  <c:v>47707</c:v>
                </c:pt>
                <c:pt idx="1168">
                  <c:v>47714</c:v>
                </c:pt>
                <c:pt idx="1169">
                  <c:v>47721</c:v>
                </c:pt>
                <c:pt idx="1170">
                  <c:v>47728</c:v>
                </c:pt>
                <c:pt idx="1171">
                  <c:v>47735</c:v>
                </c:pt>
                <c:pt idx="1172">
                  <c:v>47742</c:v>
                </c:pt>
                <c:pt idx="1173">
                  <c:v>47749</c:v>
                </c:pt>
                <c:pt idx="1174">
                  <c:v>47756</c:v>
                </c:pt>
                <c:pt idx="1175">
                  <c:v>47763</c:v>
                </c:pt>
                <c:pt idx="1176">
                  <c:v>47770</c:v>
                </c:pt>
                <c:pt idx="1177">
                  <c:v>47777</c:v>
                </c:pt>
                <c:pt idx="1178">
                  <c:v>47784</c:v>
                </c:pt>
                <c:pt idx="1179">
                  <c:v>47791</c:v>
                </c:pt>
                <c:pt idx="1180">
                  <c:v>47798</c:v>
                </c:pt>
                <c:pt idx="1181">
                  <c:v>47805</c:v>
                </c:pt>
                <c:pt idx="1182">
                  <c:v>47812</c:v>
                </c:pt>
                <c:pt idx="1183">
                  <c:v>47819</c:v>
                </c:pt>
                <c:pt idx="1184">
                  <c:v>47826</c:v>
                </c:pt>
                <c:pt idx="1185">
                  <c:v>47833</c:v>
                </c:pt>
                <c:pt idx="1186">
                  <c:v>47840</c:v>
                </c:pt>
                <c:pt idx="1187">
                  <c:v>47848</c:v>
                </c:pt>
                <c:pt idx="1188">
                  <c:v>47855</c:v>
                </c:pt>
                <c:pt idx="1189">
                  <c:v>47862</c:v>
                </c:pt>
                <c:pt idx="1190">
                  <c:v>47869</c:v>
                </c:pt>
                <c:pt idx="1191">
                  <c:v>47876</c:v>
                </c:pt>
                <c:pt idx="1192">
                  <c:v>47883</c:v>
                </c:pt>
                <c:pt idx="1193">
                  <c:v>47890</c:v>
                </c:pt>
                <c:pt idx="1194">
                  <c:v>47897</c:v>
                </c:pt>
                <c:pt idx="1195">
                  <c:v>47904</c:v>
                </c:pt>
                <c:pt idx="1196">
                  <c:v>47911</c:v>
                </c:pt>
                <c:pt idx="1197">
                  <c:v>47918</c:v>
                </c:pt>
                <c:pt idx="1198">
                  <c:v>47925</c:v>
                </c:pt>
                <c:pt idx="1199">
                  <c:v>47932</c:v>
                </c:pt>
                <c:pt idx="1200">
                  <c:v>47939</c:v>
                </c:pt>
                <c:pt idx="1201">
                  <c:v>47946</c:v>
                </c:pt>
                <c:pt idx="1202">
                  <c:v>47955</c:v>
                </c:pt>
                <c:pt idx="1203">
                  <c:v>47962</c:v>
                </c:pt>
                <c:pt idx="1204">
                  <c:v>47970</c:v>
                </c:pt>
                <c:pt idx="1205">
                  <c:v>47976</c:v>
                </c:pt>
                <c:pt idx="1206">
                  <c:v>47983</c:v>
                </c:pt>
                <c:pt idx="1207">
                  <c:v>47990</c:v>
                </c:pt>
                <c:pt idx="1208">
                  <c:v>47997</c:v>
                </c:pt>
                <c:pt idx="1209">
                  <c:v>48004</c:v>
                </c:pt>
                <c:pt idx="1210">
                  <c:v>48011</c:v>
                </c:pt>
                <c:pt idx="1211">
                  <c:v>48018</c:v>
                </c:pt>
                <c:pt idx="1212">
                  <c:v>48025</c:v>
                </c:pt>
                <c:pt idx="1213">
                  <c:v>48032</c:v>
                </c:pt>
                <c:pt idx="1214">
                  <c:v>48039</c:v>
                </c:pt>
                <c:pt idx="1215">
                  <c:v>48046</c:v>
                </c:pt>
                <c:pt idx="1216">
                  <c:v>48053</c:v>
                </c:pt>
                <c:pt idx="1217">
                  <c:v>48060</c:v>
                </c:pt>
                <c:pt idx="1218">
                  <c:v>48067</c:v>
                </c:pt>
                <c:pt idx="1219">
                  <c:v>48074</c:v>
                </c:pt>
                <c:pt idx="1220">
                  <c:v>48081</c:v>
                </c:pt>
                <c:pt idx="1221">
                  <c:v>48088</c:v>
                </c:pt>
                <c:pt idx="1222">
                  <c:v>48095</c:v>
                </c:pt>
                <c:pt idx="1223">
                  <c:v>48102</c:v>
                </c:pt>
                <c:pt idx="1224">
                  <c:v>48109</c:v>
                </c:pt>
                <c:pt idx="1225">
                  <c:v>48116</c:v>
                </c:pt>
                <c:pt idx="1226">
                  <c:v>48123</c:v>
                </c:pt>
                <c:pt idx="1227">
                  <c:v>48130</c:v>
                </c:pt>
                <c:pt idx="1228">
                  <c:v>48137</c:v>
                </c:pt>
                <c:pt idx="1229">
                  <c:v>48144</c:v>
                </c:pt>
                <c:pt idx="1230">
                  <c:v>48151</c:v>
                </c:pt>
                <c:pt idx="1231">
                  <c:v>48158</c:v>
                </c:pt>
                <c:pt idx="1232">
                  <c:v>48165</c:v>
                </c:pt>
                <c:pt idx="1233">
                  <c:v>48172</c:v>
                </c:pt>
                <c:pt idx="1234">
                  <c:v>48179</c:v>
                </c:pt>
                <c:pt idx="1235">
                  <c:v>48186</c:v>
                </c:pt>
                <c:pt idx="1236">
                  <c:v>48193</c:v>
                </c:pt>
                <c:pt idx="1237">
                  <c:v>48200</c:v>
                </c:pt>
                <c:pt idx="1238">
                  <c:v>48211</c:v>
                </c:pt>
                <c:pt idx="1239">
                  <c:v>48215</c:v>
                </c:pt>
                <c:pt idx="1240">
                  <c:v>48221</c:v>
                </c:pt>
                <c:pt idx="1241">
                  <c:v>48228</c:v>
                </c:pt>
                <c:pt idx="1242">
                  <c:v>48235</c:v>
                </c:pt>
                <c:pt idx="1243">
                  <c:v>48242</c:v>
                </c:pt>
                <c:pt idx="1244">
                  <c:v>48249</c:v>
                </c:pt>
                <c:pt idx="1245">
                  <c:v>48256</c:v>
                </c:pt>
                <c:pt idx="1246">
                  <c:v>48263</c:v>
                </c:pt>
                <c:pt idx="1247">
                  <c:v>48270</c:v>
                </c:pt>
                <c:pt idx="1248">
                  <c:v>48277</c:v>
                </c:pt>
                <c:pt idx="1249">
                  <c:v>48284</c:v>
                </c:pt>
                <c:pt idx="1250">
                  <c:v>48291</c:v>
                </c:pt>
                <c:pt idx="1251">
                  <c:v>48298</c:v>
                </c:pt>
                <c:pt idx="1252">
                  <c:v>48305</c:v>
                </c:pt>
                <c:pt idx="1253">
                  <c:v>48312</c:v>
                </c:pt>
                <c:pt idx="1254">
                  <c:v>48319</c:v>
                </c:pt>
                <c:pt idx="1255">
                  <c:v>48326</c:v>
                </c:pt>
                <c:pt idx="1256">
                  <c:v>48333</c:v>
                </c:pt>
                <c:pt idx="1257">
                  <c:v>48340</c:v>
                </c:pt>
                <c:pt idx="1258">
                  <c:v>48347</c:v>
                </c:pt>
                <c:pt idx="1259">
                  <c:v>48354</c:v>
                </c:pt>
                <c:pt idx="1260">
                  <c:v>48361</c:v>
                </c:pt>
                <c:pt idx="1261">
                  <c:v>48368</c:v>
                </c:pt>
                <c:pt idx="1262">
                  <c:v>48375</c:v>
                </c:pt>
                <c:pt idx="1263">
                  <c:v>48382</c:v>
                </c:pt>
                <c:pt idx="1264">
                  <c:v>48389</c:v>
                </c:pt>
                <c:pt idx="1265">
                  <c:v>48396</c:v>
                </c:pt>
                <c:pt idx="1266">
                  <c:v>48403</c:v>
                </c:pt>
                <c:pt idx="1267">
                  <c:v>48410</c:v>
                </c:pt>
                <c:pt idx="1268">
                  <c:v>48417</c:v>
                </c:pt>
                <c:pt idx="1269">
                  <c:v>48424</c:v>
                </c:pt>
                <c:pt idx="1270">
                  <c:v>48431</c:v>
                </c:pt>
                <c:pt idx="1271">
                  <c:v>48438</c:v>
                </c:pt>
                <c:pt idx="1272">
                  <c:v>48445</c:v>
                </c:pt>
                <c:pt idx="1273">
                  <c:v>48452</c:v>
                </c:pt>
                <c:pt idx="1274">
                  <c:v>48459</c:v>
                </c:pt>
                <c:pt idx="1275">
                  <c:v>48466</c:v>
                </c:pt>
                <c:pt idx="1276">
                  <c:v>48473</c:v>
                </c:pt>
                <c:pt idx="1277">
                  <c:v>48480</c:v>
                </c:pt>
                <c:pt idx="1278">
                  <c:v>48487</c:v>
                </c:pt>
                <c:pt idx="1279">
                  <c:v>48494</c:v>
                </c:pt>
                <c:pt idx="1280">
                  <c:v>48501</c:v>
                </c:pt>
                <c:pt idx="1281">
                  <c:v>48508</c:v>
                </c:pt>
                <c:pt idx="1282">
                  <c:v>48515</c:v>
                </c:pt>
                <c:pt idx="1283">
                  <c:v>48522</c:v>
                </c:pt>
                <c:pt idx="1284">
                  <c:v>48529</c:v>
                </c:pt>
                <c:pt idx="1285">
                  <c:v>48536</c:v>
                </c:pt>
                <c:pt idx="1286">
                  <c:v>48543</c:v>
                </c:pt>
                <c:pt idx="1287">
                  <c:v>48550</c:v>
                </c:pt>
                <c:pt idx="1288">
                  <c:v>48557</c:v>
                </c:pt>
                <c:pt idx="1289">
                  <c:v>48564</c:v>
                </c:pt>
                <c:pt idx="1290">
                  <c:v>48571</c:v>
                </c:pt>
                <c:pt idx="1291">
                  <c:v>48578</c:v>
                </c:pt>
                <c:pt idx="1292">
                  <c:v>48585</c:v>
                </c:pt>
                <c:pt idx="1293">
                  <c:v>48592</c:v>
                </c:pt>
                <c:pt idx="1294">
                  <c:v>48599</c:v>
                </c:pt>
                <c:pt idx="1295">
                  <c:v>48606</c:v>
                </c:pt>
                <c:pt idx="1296">
                  <c:v>48613</c:v>
                </c:pt>
                <c:pt idx="1297">
                  <c:v>48620</c:v>
                </c:pt>
                <c:pt idx="1298">
                  <c:v>48627</c:v>
                </c:pt>
                <c:pt idx="1299">
                  <c:v>48634</c:v>
                </c:pt>
                <c:pt idx="1300">
                  <c:v>48641</c:v>
                </c:pt>
                <c:pt idx="1301">
                  <c:v>48648</c:v>
                </c:pt>
                <c:pt idx="1302">
                  <c:v>48655</c:v>
                </c:pt>
                <c:pt idx="1303">
                  <c:v>48662</c:v>
                </c:pt>
                <c:pt idx="1304">
                  <c:v>48669</c:v>
                </c:pt>
                <c:pt idx="1305">
                  <c:v>48676</c:v>
                </c:pt>
                <c:pt idx="1306">
                  <c:v>48683</c:v>
                </c:pt>
                <c:pt idx="1307">
                  <c:v>48690</c:v>
                </c:pt>
                <c:pt idx="1308">
                  <c:v>48697</c:v>
                </c:pt>
                <c:pt idx="1309">
                  <c:v>48704</c:v>
                </c:pt>
                <c:pt idx="1310">
                  <c:v>48711</c:v>
                </c:pt>
                <c:pt idx="1311">
                  <c:v>48718</c:v>
                </c:pt>
                <c:pt idx="1312">
                  <c:v>48725</c:v>
                </c:pt>
                <c:pt idx="1313">
                  <c:v>48732</c:v>
                </c:pt>
                <c:pt idx="1314">
                  <c:v>48739</c:v>
                </c:pt>
                <c:pt idx="1315">
                  <c:v>48746</c:v>
                </c:pt>
                <c:pt idx="1316">
                  <c:v>48753</c:v>
                </c:pt>
                <c:pt idx="1317">
                  <c:v>48760</c:v>
                </c:pt>
                <c:pt idx="1318">
                  <c:v>48767</c:v>
                </c:pt>
                <c:pt idx="1319">
                  <c:v>48774</c:v>
                </c:pt>
                <c:pt idx="1320">
                  <c:v>48781</c:v>
                </c:pt>
                <c:pt idx="1321">
                  <c:v>48788</c:v>
                </c:pt>
                <c:pt idx="1322">
                  <c:v>48795</c:v>
                </c:pt>
                <c:pt idx="1323">
                  <c:v>48802</c:v>
                </c:pt>
                <c:pt idx="1324">
                  <c:v>48809</c:v>
                </c:pt>
                <c:pt idx="1325">
                  <c:v>48816</c:v>
                </c:pt>
                <c:pt idx="1326">
                  <c:v>48823</c:v>
                </c:pt>
                <c:pt idx="1327">
                  <c:v>48830</c:v>
                </c:pt>
                <c:pt idx="1328">
                  <c:v>48837</c:v>
                </c:pt>
                <c:pt idx="1329">
                  <c:v>48844</c:v>
                </c:pt>
                <c:pt idx="1330">
                  <c:v>48851</c:v>
                </c:pt>
                <c:pt idx="1331">
                  <c:v>48858</c:v>
                </c:pt>
                <c:pt idx="1332">
                  <c:v>48865</c:v>
                </c:pt>
                <c:pt idx="1333">
                  <c:v>48872</c:v>
                </c:pt>
                <c:pt idx="1334">
                  <c:v>48879</c:v>
                </c:pt>
                <c:pt idx="1335">
                  <c:v>48886</c:v>
                </c:pt>
                <c:pt idx="1336">
                  <c:v>48893</c:v>
                </c:pt>
                <c:pt idx="1337">
                  <c:v>48900</c:v>
                </c:pt>
                <c:pt idx="1338">
                  <c:v>48907</c:v>
                </c:pt>
                <c:pt idx="1339">
                  <c:v>48914</c:v>
                </c:pt>
                <c:pt idx="1340">
                  <c:v>48921</c:v>
                </c:pt>
                <c:pt idx="1341">
                  <c:v>48928</c:v>
                </c:pt>
                <c:pt idx="1342">
                  <c:v>48935</c:v>
                </c:pt>
                <c:pt idx="1343">
                  <c:v>48942</c:v>
                </c:pt>
                <c:pt idx="1344">
                  <c:v>48949</c:v>
                </c:pt>
                <c:pt idx="1345">
                  <c:v>48956</c:v>
                </c:pt>
                <c:pt idx="1346">
                  <c:v>48963</c:v>
                </c:pt>
                <c:pt idx="1347">
                  <c:v>48970</c:v>
                </c:pt>
                <c:pt idx="1348">
                  <c:v>48977</c:v>
                </c:pt>
                <c:pt idx="1349">
                  <c:v>48984</c:v>
                </c:pt>
                <c:pt idx="1350">
                  <c:v>48991</c:v>
                </c:pt>
                <c:pt idx="1351">
                  <c:v>48998</c:v>
                </c:pt>
                <c:pt idx="1352">
                  <c:v>49005</c:v>
                </c:pt>
                <c:pt idx="1353">
                  <c:v>49012</c:v>
                </c:pt>
                <c:pt idx="1354">
                  <c:v>49019</c:v>
                </c:pt>
                <c:pt idx="1355">
                  <c:v>49026</c:v>
                </c:pt>
                <c:pt idx="1356">
                  <c:v>49033</c:v>
                </c:pt>
                <c:pt idx="1357">
                  <c:v>49040</c:v>
                </c:pt>
                <c:pt idx="1358">
                  <c:v>49047</c:v>
                </c:pt>
                <c:pt idx="1359">
                  <c:v>49054</c:v>
                </c:pt>
                <c:pt idx="1360">
                  <c:v>49061</c:v>
                </c:pt>
                <c:pt idx="1361">
                  <c:v>49068</c:v>
                </c:pt>
                <c:pt idx="1362">
                  <c:v>49075</c:v>
                </c:pt>
                <c:pt idx="1363">
                  <c:v>49082</c:v>
                </c:pt>
                <c:pt idx="1364">
                  <c:v>49089</c:v>
                </c:pt>
                <c:pt idx="1365">
                  <c:v>49096</c:v>
                </c:pt>
                <c:pt idx="1366">
                  <c:v>49103</c:v>
                </c:pt>
                <c:pt idx="1367">
                  <c:v>49110</c:v>
                </c:pt>
                <c:pt idx="1368">
                  <c:v>49117</c:v>
                </c:pt>
                <c:pt idx="1369">
                  <c:v>49124</c:v>
                </c:pt>
                <c:pt idx="1370">
                  <c:v>49131</c:v>
                </c:pt>
                <c:pt idx="1371">
                  <c:v>49138</c:v>
                </c:pt>
                <c:pt idx="1372">
                  <c:v>49145</c:v>
                </c:pt>
                <c:pt idx="1373">
                  <c:v>49152</c:v>
                </c:pt>
                <c:pt idx="1374">
                  <c:v>49159</c:v>
                </c:pt>
                <c:pt idx="1375">
                  <c:v>49166</c:v>
                </c:pt>
                <c:pt idx="1376">
                  <c:v>49173</c:v>
                </c:pt>
                <c:pt idx="1377">
                  <c:v>49180</c:v>
                </c:pt>
                <c:pt idx="1378">
                  <c:v>49187</c:v>
                </c:pt>
                <c:pt idx="1379">
                  <c:v>49194</c:v>
                </c:pt>
                <c:pt idx="1380">
                  <c:v>49201</c:v>
                </c:pt>
                <c:pt idx="1381">
                  <c:v>49208</c:v>
                </c:pt>
                <c:pt idx="1382">
                  <c:v>49215</c:v>
                </c:pt>
                <c:pt idx="1383">
                  <c:v>49222</c:v>
                </c:pt>
                <c:pt idx="1384">
                  <c:v>49229</c:v>
                </c:pt>
                <c:pt idx="1385">
                  <c:v>49236</c:v>
                </c:pt>
                <c:pt idx="1386">
                  <c:v>49243</c:v>
                </c:pt>
                <c:pt idx="1387">
                  <c:v>49250</c:v>
                </c:pt>
                <c:pt idx="1388">
                  <c:v>49257</c:v>
                </c:pt>
                <c:pt idx="1389">
                  <c:v>49264</c:v>
                </c:pt>
                <c:pt idx="1390">
                  <c:v>49271</c:v>
                </c:pt>
                <c:pt idx="1391">
                  <c:v>49278</c:v>
                </c:pt>
                <c:pt idx="1392">
                  <c:v>49285</c:v>
                </c:pt>
                <c:pt idx="1393">
                  <c:v>49292</c:v>
                </c:pt>
                <c:pt idx="1394">
                  <c:v>49299</c:v>
                </c:pt>
                <c:pt idx="1395">
                  <c:v>49307</c:v>
                </c:pt>
                <c:pt idx="1396">
                  <c:v>49314</c:v>
                </c:pt>
                <c:pt idx="1397">
                  <c:v>49321</c:v>
                </c:pt>
                <c:pt idx="1398">
                  <c:v>49328</c:v>
                </c:pt>
                <c:pt idx="1399">
                  <c:v>49335</c:v>
                </c:pt>
                <c:pt idx="1400">
                  <c:v>49342</c:v>
                </c:pt>
                <c:pt idx="1401">
                  <c:v>49349</c:v>
                </c:pt>
                <c:pt idx="1402">
                  <c:v>49356</c:v>
                </c:pt>
                <c:pt idx="1403">
                  <c:v>49363</c:v>
                </c:pt>
                <c:pt idx="1404">
                  <c:v>49370</c:v>
                </c:pt>
                <c:pt idx="1405">
                  <c:v>49377</c:v>
                </c:pt>
                <c:pt idx="1406">
                  <c:v>49384</c:v>
                </c:pt>
                <c:pt idx="1407">
                  <c:v>49395</c:v>
                </c:pt>
                <c:pt idx="1408">
                  <c:v>49398</c:v>
                </c:pt>
                <c:pt idx="1409">
                  <c:v>49405</c:v>
                </c:pt>
                <c:pt idx="1410">
                  <c:v>49412</c:v>
                </c:pt>
                <c:pt idx="1411">
                  <c:v>49419</c:v>
                </c:pt>
                <c:pt idx="1412">
                  <c:v>49426</c:v>
                </c:pt>
                <c:pt idx="1413">
                  <c:v>49433</c:v>
                </c:pt>
                <c:pt idx="1414">
                  <c:v>49440</c:v>
                </c:pt>
                <c:pt idx="1415">
                  <c:v>49447</c:v>
                </c:pt>
                <c:pt idx="1416">
                  <c:v>49454</c:v>
                </c:pt>
                <c:pt idx="1417">
                  <c:v>49461</c:v>
                </c:pt>
                <c:pt idx="1418">
                  <c:v>49468</c:v>
                </c:pt>
                <c:pt idx="1419">
                  <c:v>49475</c:v>
                </c:pt>
                <c:pt idx="1420">
                  <c:v>49482</c:v>
                </c:pt>
                <c:pt idx="1421">
                  <c:v>49489</c:v>
                </c:pt>
                <c:pt idx="1422">
                  <c:v>49496</c:v>
                </c:pt>
                <c:pt idx="1423">
                  <c:v>49503</c:v>
                </c:pt>
                <c:pt idx="1424">
                  <c:v>49510</c:v>
                </c:pt>
                <c:pt idx="1425">
                  <c:v>49517</c:v>
                </c:pt>
                <c:pt idx="1426">
                  <c:v>49524</c:v>
                </c:pt>
                <c:pt idx="1427">
                  <c:v>49531</c:v>
                </c:pt>
                <c:pt idx="1428">
                  <c:v>49538</c:v>
                </c:pt>
                <c:pt idx="1429">
                  <c:v>49545</c:v>
                </c:pt>
                <c:pt idx="1430">
                  <c:v>49552</c:v>
                </c:pt>
                <c:pt idx="1431">
                  <c:v>49559</c:v>
                </c:pt>
                <c:pt idx="1432">
                  <c:v>49566</c:v>
                </c:pt>
                <c:pt idx="1433">
                  <c:v>49573</c:v>
                </c:pt>
                <c:pt idx="1434">
                  <c:v>49580</c:v>
                </c:pt>
                <c:pt idx="1435">
                  <c:v>49587</c:v>
                </c:pt>
                <c:pt idx="1436">
                  <c:v>49594</c:v>
                </c:pt>
                <c:pt idx="1437">
                  <c:v>49601</c:v>
                </c:pt>
                <c:pt idx="1438">
                  <c:v>49608</c:v>
                </c:pt>
                <c:pt idx="1439">
                  <c:v>49615</c:v>
                </c:pt>
                <c:pt idx="1440">
                  <c:v>49622</c:v>
                </c:pt>
                <c:pt idx="1441">
                  <c:v>49629</c:v>
                </c:pt>
                <c:pt idx="1442">
                  <c:v>49636</c:v>
                </c:pt>
                <c:pt idx="1443">
                  <c:v>49643</c:v>
                </c:pt>
                <c:pt idx="1444">
                  <c:v>49650</c:v>
                </c:pt>
                <c:pt idx="1445">
                  <c:v>49657</c:v>
                </c:pt>
                <c:pt idx="1446">
                  <c:v>49664</c:v>
                </c:pt>
                <c:pt idx="1447">
                  <c:v>49674</c:v>
                </c:pt>
                <c:pt idx="1448">
                  <c:v>49681</c:v>
                </c:pt>
                <c:pt idx="1449">
                  <c:v>49688</c:v>
                </c:pt>
                <c:pt idx="1450">
                  <c:v>49695</c:v>
                </c:pt>
                <c:pt idx="1451">
                  <c:v>49702</c:v>
                </c:pt>
                <c:pt idx="1452">
                  <c:v>49709</c:v>
                </c:pt>
                <c:pt idx="1453">
                  <c:v>49716</c:v>
                </c:pt>
                <c:pt idx="1454">
                  <c:v>49723</c:v>
                </c:pt>
                <c:pt idx="1455">
                  <c:v>49730</c:v>
                </c:pt>
                <c:pt idx="1456">
                  <c:v>49737</c:v>
                </c:pt>
                <c:pt idx="1457">
                  <c:v>49744</c:v>
                </c:pt>
                <c:pt idx="1458">
                  <c:v>49751</c:v>
                </c:pt>
                <c:pt idx="1459">
                  <c:v>49758</c:v>
                </c:pt>
                <c:pt idx="1460">
                  <c:v>49765</c:v>
                </c:pt>
                <c:pt idx="1461">
                  <c:v>49772</c:v>
                </c:pt>
                <c:pt idx="1462">
                  <c:v>49781</c:v>
                </c:pt>
                <c:pt idx="1463">
                  <c:v>49786</c:v>
                </c:pt>
                <c:pt idx="1464">
                  <c:v>49793</c:v>
                </c:pt>
                <c:pt idx="1465">
                  <c:v>49801</c:v>
                </c:pt>
                <c:pt idx="1466">
                  <c:v>49808</c:v>
                </c:pt>
                <c:pt idx="1467">
                  <c:v>49815</c:v>
                </c:pt>
                <c:pt idx="1468">
                  <c:v>49822</c:v>
                </c:pt>
                <c:pt idx="1469">
                  <c:v>49829</c:v>
                </c:pt>
                <c:pt idx="1470">
                  <c:v>49836</c:v>
                </c:pt>
                <c:pt idx="1471">
                  <c:v>49843</c:v>
                </c:pt>
                <c:pt idx="1472">
                  <c:v>49850</c:v>
                </c:pt>
                <c:pt idx="1473">
                  <c:v>49857</c:v>
                </c:pt>
                <c:pt idx="1474">
                  <c:v>49864</c:v>
                </c:pt>
                <c:pt idx="1475">
                  <c:v>49871</c:v>
                </c:pt>
                <c:pt idx="1476">
                  <c:v>49878</c:v>
                </c:pt>
                <c:pt idx="1477">
                  <c:v>49885</c:v>
                </c:pt>
                <c:pt idx="1478">
                  <c:v>49892</c:v>
                </c:pt>
                <c:pt idx="1479">
                  <c:v>49899</c:v>
                </c:pt>
                <c:pt idx="1480">
                  <c:v>49906</c:v>
                </c:pt>
                <c:pt idx="1481">
                  <c:v>49913</c:v>
                </c:pt>
                <c:pt idx="1482">
                  <c:v>49920</c:v>
                </c:pt>
                <c:pt idx="1483">
                  <c:v>49927</c:v>
                </c:pt>
                <c:pt idx="1484">
                  <c:v>49934</c:v>
                </c:pt>
                <c:pt idx="1485">
                  <c:v>49941</c:v>
                </c:pt>
                <c:pt idx="1486">
                  <c:v>49948</c:v>
                </c:pt>
                <c:pt idx="1487">
                  <c:v>49955</c:v>
                </c:pt>
                <c:pt idx="1488">
                  <c:v>49962</c:v>
                </c:pt>
                <c:pt idx="1489">
                  <c:v>49969</c:v>
                </c:pt>
                <c:pt idx="1490">
                  <c:v>49976</c:v>
                </c:pt>
                <c:pt idx="1491">
                  <c:v>49983</c:v>
                </c:pt>
                <c:pt idx="1492">
                  <c:v>49990</c:v>
                </c:pt>
                <c:pt idx="1493">
                  <c:v>49997</c:v>
                </c:pt>
                <c:pt idx="1494">
                  <c:v>50004</c:v>
                </c:pt>
                <c:pt idx="1495">
                  <c:v>50011</c:v>
                </c:pt>
                <c:pt idx="1496">
                  <c:v>50018</c:v>
                </c:pt>
                <c:pt idx="1497">
                  <c:v>50025</c:v>
                </c:pt>
                <c:pt idx="1498">
                  <c:v>50032</c:v>
                </c:pt>
                <c:pt idx="1499">
                  <c:v>50040</c:v>
                </c:pt>
                <c:pt idx="1500">
                  <c:v>50047</c:v>
                </c:pt>
                <c:pt idx="1501">
                  <c:v>50054</c:v>
                </c:pt>
                <c:pt idx="1502">
                  <c:v>50061</c:v>
                </c:pt>
                <c:pt idx="1503">
                  <c:v>50068</c:v>
                </c:pt>
                <c:pt idx="1504">
                  <c:v>50075</c:v>
                </c:pt>
                <c:pt idx="1505">
                  <c:v>50082</c:v>
                </c:pt>
                <c:pt idx="1506">
                  <c:v>50089</c:v>
                </c:pt>
                <c:pt idx="1507">
                  <c:v>50096</c:v>
                </c:pt>
                <c:pt idx="1508">
                  <c:v>50103</c:v>
                </c:pt>
                <c:pt idx="1509">
                  <c:v>50110</c:v>
                </c:pt>
                <c:pt idx="1510">
                  <c:v>50117</c:v>
                </c:pt>
                <c:pt idx="1511">
                  <c:v>50124</c:v>
                </c:pt>
                <c:pt idx="1512">
                  <c:v>50131</c:v>
                </c:pt>
                <c:pt idx="1513">
                  <c:v>50139</c:v>
                </c:pt>
                <c:pt idx="1514">
                  <c:v>50146</c:v>
                </c:pt>
                <c:pt idx="1515">
                  <c:v>50153</c:v>
                </c:pt>
                <c:pt idx="1516">
                  <c:v>50160</c:v>
                </c:pt>
                <c:pt idx="1517">
                  <c:v>50167</c:v>
                </c:pt>
                <c:pt idx="1518">
                  <c:v>50174</c:v>
                </c:pt>
                <c:pt idx="1519">
                  <c:v>50181</c:v>
                </c:pt>
                <c:pt idx="1520">
                  <c:v>50188</c:v>
                </c:pt>
                <c:pt idx="1521">
                  <c:v>50195</c:v>
                </c:pt>
                <c:pt idx="1522">
                  <c:v>50202</c:v>
                </c:pt>
                <c:pt idx="1523">
                  <c:v>50209</c:v>
                </c:pt>
                <c:pt idx="1524">
                  <c:v>50216</c:v>
                </c:pt>
                <c:pt idx="1525">
                  <c:v>50223</c:v>
                </c:pt>
                <c:pt idx="1526">
                  <c:v>50230</c:v>
                </c:pt>
                <c:pt idx="1527">
                  <c:v>50237</c:v>
                </c:pt>
                <c:pt idx="1528">
                  <c:v>50244</c:v>
                </c:pt>
                <c:pt idx="1529">
                  <c:v>50251</c:v>
                </c:pt>
                <c:pt idx="1530">
                  <c:v>50258</c:v>
                </c:pt>
                <c:pt idx="1531">
                  <c:v>50265</c:v>
                </c:pt>
                <c:pt idx="1532">
                  <c:v>50272</c:v>
                </c:pt>
                <c:pt idx="1533">
                  <c:v>50279</c:v>
                </c:pt>
                <c:pt idx="1534">
                  <c:v>50286</c:v>
                </c:pt>
                <c:pt idx="1535">
                  <c:v>50293</c:v>
                </c:pt>
                <c:pt idx="1536">
                  <c:v>50300</c:v>
                </c:pt>
                <c:pt idx="1537">
                  <c:v>50307</c:v>
                </c:pt>
                <c:pt idx="1538">
                  <c:v>50314</c:v>
                </c:pt>
                <c:pt idx="1539">
                  <c:v>50321</c:v>
                </c:pt>
                <c:pt idx="1540">
                  <c:v>50328</c:v>
                </c:pt>
                <c:pt idx="1541">
                  <c:v>50335</c:v>
                </c:pt>
                <c:pt idx="1542">
                  <c:v>50342</c:v>
                </c:pt>
                <c:pt idx="1543">
                  <c:v>50349</c:v>
                </c:pt>
                <c:pt idx="1544">
                  <c:v>50356</c:v>
                </c:pt>
                <c:pt idx="1545">
                  <c:v>50363</c:v>
                </c:pt>
                <c:pt idx="1546">
                  <c:v>50370</c:v>
                </c:pt>
                <c:pt idx="1547">
                  <c:v>50377</c:v>
                </c:pt>
                <c:pt idx="1548">
                  <c:v>50384</c:v>
                </c:pt>
                <c:pt idx="1549">
                  <c:v>50391</c:v>
                </c:pt>
                <c:pt idx="1550">
                  <c:v>50398</c:v>
                </c:pt>
                <c:pt idx="1551">
                  <c:v>50405</c:v>
                </c:pt>
                <c:pt idx="1552">
                  <c:v>50412</c:v>
                </c:pt>
                <c:pt idx="1553">
                  <c:v>50419</c:v>
                </c:pt>
                <c:pt idx="1554">
                  <c:v>50426</c:v>
                </c:pt>
                <c:pt idx="1555">
                  <c:v>50433</c:v>
                </c:pt>
                <c:pt idx="1556">
                  <c:v>50440</c:v>
                </c:pt>
                <c:pt idx="1557">
                  <c:v>50447</c:v>
                </c:pt>
                <c:pt idx="1558">
                  <c:v>50454</c:v>
                </c:pt>
                <c:pt idx="1559">
                  <c:v>50461</c:v>
                </c:pt>
                <c:pt idx="1560">
                  <c:v>50468</c:v>
                </c:pt>
                <c:pt idx="1561">
                  <c:v>50475</c:v>
                </c:pt>
                <c:pt idx="1562">
                  <c:v>50482</c:v>
                </c:pt>
                <c:pt idx="1563">
                  <c:v>50489</c:v>
                </c:pt>
                <c:pt idx="1564">
                  <c:v>50496</c:v>
                </c:pt>
                <c:pt idx="1565">
                  <c:v>50503</c:v>
                </c:pt>
                <c:pt idx="1566">
                  <c:v>50510</c:v>
                </c:pt>
                <c:pt idx="1567">
                  <c:v>50517</c:v>
                </c:pt>
                <c:pt idx="1568">
                  <c:v>50524</c:v>
                </c:pt>
                <c:pt idx="1569">
                  <c:v>50531</c:v>
                </c:pt>
                <c:pt idx="1570">
                  <c:v>50538</c:v>
                </c:pt>
                <c:pt idx="1571">
                  <c:v>50545</c:v>
                </c:pt>
                <c:pt idx="1572">
                  <c:v>50552</c:v>
                </c:pt>
                <c:pt idx="1573">
                  <c:v>50559</c:v>
                </c:pt>
                <c:pt idx="1574">
                  <c:v>50566</c:v>
                </c:pt>
                <c:pt idx="1575">
                  <c:v>50573</c:v>
                </c:pt>
                <c:pt idx="1576">
                  <c:v>50580</c:v>
                </c:pt>
                <c:pt idx="1577">
                  <c:v>50587</c:v>
                </c:pt>
                <c:pt idx="1578">
                  <c:v>50594</c:v>
                </c:pt>
                <c:pt idx="1579">
                  <c:v>50601</c:v>
                </c:pt>
                <c:pt idx="1580">
                  <c:v>50608</c:v>
                </c:pt>
                <c:pt idx="1581">
                  <c:v>50615</c:v>
                </c:pt>
                <c:pt idx="1582">
                  <c:v>50622</c:v>
                </c:pt>
                <c:pt idx="1583">
                  <c:v>50629</c:v>
                </c:pt>
                <c:pt idx="1584">
                  <c:v>50636</c:v>
                </c:pt>
                <c:pt idx="1585">
                  <c:v>50643</c:v>
                </c:pt>
                <c:pt idx="1586">
                  <c:v>50650</c:v>
                </c:pt>
                <c:pt idx="1587">
                  <c:v>50657</c:v>
                </c:pt>
                <c:pt idx="1588">
                  <c:v>50664</c:v>
                </c:pt>
                <c:pt idx="1589">
                  <c:v>50671</c:v>
                </c:pt>
                <c:pt idx="1590">
                  <c:v>50678</c:v>
                </c:pt>
                <c:pt idx="1591">
                  <c:v>50685</c:v>
                </c:pt>
                <c:pt idx="1592">
                  <c:v>50692</c:v>
                </c:pt>
                <c:pt idx="1593">
                  <c:v>50699</c:v>
                </c:pt>
                <c:pt idx="1594">
                  <c:v>50706</c:v>
                </c:pt>
                <c:pt idx="1595">
                  <c:v>50713</c:v>
                </c:pt>
                <c:pt idx="1596">
                  <c:v>50720</c:v>
                </c:pt>
                <c:pt idx="1597">
                  <c:v>50727</c:v>
                </c:pt>
                <c:pt idx="1598">
                  <c:v>50734</c:v>
                </c:pt>
                <c:pt idx="1599">
                  <c:v>50741</c:v>
                </c:pt>
                <c:pt idx="1600">
                  <c:v>50748</c:v>
                </c:pt>
                <c:pt idx="1601">
                  <c:v>50755</c:v>
                </c:pt>
                <c:pt idx="1602">
                  <c:v>50762</c:v>
                </c:pt>
                <c:pt idx="1603">
                  <c:v>50769</c:v>
                </c:pt>
                <c:pt idx="1604">
                  <c:v>50776</c:v>
                </c:pt>
                <c:pt idx="1605">
                  <c:v>50783</c:v>
                </c:pt>
                <c:pt idx="1606">
                  <c:v>50790</c:v>
                </c:pt>
                <c:pt idx="1607">
                  <c:v>50797</c:v>
                </c:pt>
                <c:pt idx="1608">
                  <c:v>50804</c:v>
                </c:pt>
                <c:pt idx="1609">
                  <c:v>50811</c:v>
                </c:pt>
                <c:pt idx="1610">
                  <c:v>50818</c:v>
                </c:pt>
                <c:pt idx="1611">
                  <c:v>50825</c:v>
                </c:pt>
                <c:pt idx="1612">
                  <c:v>50832</c:v>
                </c:pt>
                <c:pt idx="1613">
                  <c:v>50839</c:v>
                </c:pt>
                <c:pt idx="1614">
                  <c:v>50846</c:v>
                </c:pt>
                <c:pt idx="1615">
                  <c:v>50853</c:v>
                </c:pt>
                <c:pt idx="1616">
                  <c:v>50860</c:v>
                </c:pt>
                <c:pt idx="1617">
                  <c:v>50867</c:v>
                </c:pt>
                <c:pt idx="1618">
                  <c:v>50874</c:v>
                </c:pt>
                <c:pt idx="1619">
                  <c:v>50881</c:v>
                </c:pt>
                <c:pt idx="1620">
                  <c:v>50888</c:v>
                </c:pt>
                <c:pt idx="1621">
                  <c:v>50895</c:v>
                </c:pt>
                <c:pt idx="1622">
                  <c:v>50902</c:v>
                </c:pt>
                <c:pt idx="1623">
                  <c:v>50909</c:v>
                </c:pt>
                <c:pt idx="1624">
                  <c:v>50916</c:v>
                </c:pt>
                <c:pt idx="1625">
                  <c:v>50923</c:v>
                </c:pt>
                <c:pt idx="1626">
                  <c:v>50930</c:v>
                </c:pt>
                <c:pt idx="1627">
                  <c:v>50937</c:v>
                </c:pt>
                <c:pt idx="1628">
                  <c:v>50944</c:v>
                </c:pt>
                <c:pt idx="1629">
                  <c:v>50951</c:v>
                </c:pt>
                <c:pt idx="1630">
                  <c:v>50958</c:v>
                </c:pt>
                <c:pt idx="1631">
                  <c:v>50965</c:v>
                </c:pt>
                <c:pt idx="1632">
                  <c:v>50972</c:v>
                </c:pt>
                <c:pt idx="1633">
                  <c:v>50979</c:v>
                </c:pt>
                <c:pt idx="1634">
                  <c:v>50986</c:v>
                </c:pt>
                <c:pt idx="1635">
                  <c:v>50993</c:v>
                </c:pt>
                <c:pt idx="1636">
                  <c:v>51000</c:v>
                </c:pt>
                <c:pt idx="1637">
                  <c:v>51007</c:v>
                </c:pt>
                <c:pt idx="1638">
                  <c:v>51014</c:v>
                </c:pt>
                <c:pt idx="1639">
                  <c:v>51021</c:v>
                </c:pt>
                <c:pt idx="1640">
                  <c:v>51028</c:v>
                </c:pt>
                <c:pt idx="1641">
                  <c:v>51035</c:v>
                </c:pt>
                <c:pt idx="1642">
                  <c:v>51042</c:v>
                </c:pt>
                <c:pt idx="1643">
                  <c:v>51049</c:v>
                </c:pt>
                <c:pt idx="1644">
                  <c:v>51056</c:v>
                </c:pt>
                <c:pt idx="1645">
                  <c:v>51063</c:v>
                </c:pt>
                <c:pt idx="1646">
                  <c:v>51070</c:v>
                </c:pt>
                <c:pt idx="1647">
                  <c:v>51077</c:v>
                </c:pt>
                <c:pt idx="1648">
                  <c:v>51084</c:v>
                </c:pt>
                <c:pt idx="1649">
                  <c:v>51091</c:v>
                </c:pt>
                <c:pt idx="1650">
                  <c:v>51098</c:v>
                </c:pt>
                <c:pt idx="1651">
                  <c:v>51105</c:v>
                </c:pt>
                <c:pt idx="1652">
                  <c:v>51112</c:v>
                </c:pt>
                <c:pt idx="1653">
                  <c:v>51119</c:v>
                </c:pt>
                <c:pt idx="1654">
                  <c:v>51126</c:v>
                </c:pt>
                <c:pt idx="1655">
                  <c:v>51133</c:v>
                </c:pt>
                <c:pt idx="1656">
                  <c:v>51140</c:v>
                </c:pt>
                <c:pt idx="1657">
                  <c:v>51147</c:v>
                </c:pt>
                <c:pt idx="1658">
                  <c:v>51154</c:v>
                </c:pt>
                <c:pt idx="1659">
                  <c:v>51161</c:v>
                </c:pt>
                <c:pt idx="1660">
                  <c:v>51168</c:v>
                </c:pt>
                <c:pt idx="1661">
                  <c:v>51175</c:v>
                </c:pt>
                <c:pt idx="1662">
                  <c:v>51182</c:v>
                </c:pt>
                <c:pt idx="1663">
                  <c:v>51189</c:v>
                </c:pt>
                <c:pt idx="1664">
                  <c:v>51196</c:v>
                </c:pt>
                <c:pt idx="1665">
                  <c:v>51203</c:v>
                </c:pt>
                <c:pt idx="1666">
                  <c:v>51210</c:v>
                </c:pt>
                <c:pt idx="1667">
                  <c:v>51217</c:v>
                </c:pt>
                <c:pt idx="1668">
                  <c:v>51224</c:v>
                </c:pt>
                <c:pt idx="1669">
                  <c:v>51231</c:v>
                </c:pt>
                <c:pt idx="1670">
                  <c:v>51238</c:v>
                </c:pt>
                <c:pt idx="1671">
                  <c:v>51245</c:v>
                </c:pt>
                <c:pt idx="1672">
                  <c:v>51252</c:v>
                </c:pt>
                <c:pt idx="1673">
                  <c:v>51260</c:v>
                </c:pt>
                <c:pt idx="1674">
                  <c:v>51267</c:v>
                </c:pt>
                <c:pt idx="1675">
                  <c:v>51274</c:v>
                </c:pt>
                <c:pt idx="1676">
                  <c:v>51281</c:v>
                </c:pt>
                <c:pt idx="1677">
                  <c:v>51288</c:v>
                </c:pt>
                <c:pt idx="1678">
                  <c:v>51295</c:v>
                </c:pt>
                <c:pt idx="1679">
                  <c:v>51302</c:v>
                </c:pt>
                <c:pt idx="1680">
                  <c:v>51309</c:v>
                </c:pt>
                <c:pt idx="1681">
                  <c:v>51316</c:v>
                </c:pt>
                <c:pt idx="1682">
                  <c:v>51323</c:v>
                </c:pt>
                <c:pt idx="1683">
                  <c:v>51330</c:v>
                </c:pt>
                <c:pt idx="1684">
                  <c:v>51337</c:v>
                </c:pt>
                <c:pt idx="1685">
                  <c:v>51344</c:v>
                </c:pt>
                <c:pt idx="1686">
                  <c:v>51351</c:v>
                </c:pt>
                <c:pt idx="1687">
                  <c:v>51358</c:v>
                </c:pt>
                <c:pt idx="1688">
                  <c:v>51365</c:v>
                </c:pt>
                <c:pt idx="1689">
                  <c:v>51372</c:v>
                </c:pt>
                <c:pt idx="1690">
                  <c:v>51379</c:v>
                </c:pt>
                <c:pt idx="1691">
                  <c:v>51386</c:v>
                </c:pt>
                <c:pt idx="1692">
                  <c:v>51393</c:v>
                </c:pt>
                <c:pt idx="1693">
                  <c:v>51400</c:v>
                </c:pt>
                <c:pt idx="1694">
                  <c:v>51407</c:v>
                </c:pt>
                <c:pt idx="1695">
                  <c:v>51414</c:v>
                </c:pt>
                <c:pt idx="1696">
                  <c:v>51421</c:v>
                </c:pt>
                <c:pt idx="1697">
                  <c:v>51428</c:v>
                </c:pt>
                <c:pt idx="1698">
                  <c:v>51435</c:v>
                </c:pt>
                <c:pt idx="1699">
                  <c:v>51442</c:v>
                </c:pt>
                <c:pt idx="1700">
                  <c:v>51449</c:v>
                </c:pt>
                <c:pt idx="1701">
                  <c:v>51456</c:v>
                </c:pt>
                <c:pt idx="1702">
                  <c:v>51463</c:v>
                </c:pt>
                <c:pt idx="1703">
                  <c:v>51470</c:v>
                </c:pt>
                <c:pt idx="1704">
                  <c:v>51477</c:v>
                </c:pt>
                <c:pt idx="1705">
                  <c:v>51484</c:v>
                </c:pt>
                <c:pt idx="1706">
                  <c:v>51491</c:v>
                </c:pt>
                <c:pt idx="1707">
                  <c:v>51501</c:v>
                </c:pt>
                <c:pt idx="1708">
                  <c:v>51508</c:v>
                </c:pt>
                <c:pt idx="1709">
                  <c:v>51515</c:v>
                </c:pt>
                <c:pt idx="1710">
                  <c:v>51522</c:v>
                </c:pt>
                <c:pt idx="1711">
                  <c:v>51529</c:v>
                </c:pt>
                <c:pt idx="1712">
                  <c:v>51536</c:v>
                </c:pt>
                <c:pt idx="1713">
                  <c:v>51543</c:v>
                </c:pt>
                <c:pt idx="1714">
                  <c:v>51550</c:v>
                </c:pt>
                <c:pt idx="1715">
                  <c:v>51557</c:v>
                </c:pt>
                <c:pt idx="1716">
                  <c:v>51564</c:v>
                </c:pt>
                <c:pt idx="1717">
                  <c:v>51571</c:v>
                </c:pt>
                <c:pt idx="1718">
                  <c:v>51578</c:v>
                </c:pt>
                <c:pt idx="1719">
                  <c:v>51585</c:v>
                </c:pt>
                <c:pt idx="1720">
                  <c:v>51592</c:v>
                </c:pt>
                <c:pt idx="1721">
                  <c:v>51599</c:v>
                </c:pt>
                <c:pt idx="1722">
                  <c:v>51606</c:v>
                </c:pt>
                <c:pt idx="1723">
                  <c:v>51615</c:v>
                </c:pt>
                <c:pt idx="1724">
                  <c:v>51620</c:v>
                </c:pt>
                <c:pt idx="1725">
                  <c:v>51627</c:v>
                </c:pt>
                <c:pt idx="1726">
                  <c:v>51634</c:v>
                </c:pt>
                <c:pt idx="1727">
                  <c:v>51641</c:v>
                </c:pt>
                <c:pt idx="1728">
                  <c:v>51648</c:v>
                </c:pt>
                <c:pt idx="1729">
                  <c:v>51655</c:v>
                </c:pt>
                <c:pt idx="1730">
                  <c:v>51662</c:v>
                </c:pt>
                <c:pt idx="1731">
                  <c:v>51669</c:v>
                </c:pt>
                <c:pt idx="1732">
                  <c:v>51676</c:v>
                </c:pt>
                <c:pt idx="1733">
                  <c:v>51683</c:v>
                </c:pt>
                <c:pt idx="1734">
                  <c:v>51690</c:v>
                </c:pt>
                <c:pt idx="1735">
                  <c:v>51697</c:v>
                </c:pt>
                <c:pt idx="1736">
                  <c:v>51704</c:v>
                </c:pt>
                <c:pt idx="1737">
                  <c:v>51711</c:v>
                </c:pt>
                <c:pt idx="1738">
                  <c:v>51718</c:v>
                </c:pt>
                <c:pt idx="1739">
                  <c:v>51725</c:v>
                </c:pt>
                <c:pt idx="1740">
                  <c:v>51732</c:v>
                </c:pt>
                <c:pt idx="1741">
                  <c:v>51739</c:v>
                </c:pt>
                <c:pt idx="1742">
                  <c:v>51746</c:v>
                </c:pt>
                <c:pt idx="1743">
                  <c:v>51753</c:v>
                </c:pt>
                <c:pt idx="1744">
                  <c:v>51760</c:v>
                </c:pt>
                <c:pt idx="1745">
                  <c:v>51767</c:v>
                </c:pt>
                <c:pt idx="1746">
                  <c:v>51774</c:v>
                </c:pt>
                <c:pt idx="1747">
                  <c:v>51781</c:v>
                </c:pt>
                <c:pt idx="1748">
                  <c:v>51788</c:v>
                </c:pt>
                <c:pt idx="1749">
                  <c:v>51795</c:v>
                </c:pt>
                <c:pt idx="1750">
                  <c:v>51802</c:v>
                </c:pt>
                <c:pt idx="1751">
                  <c:v>51809</c:v>
                </c:pt>
                <c:pt idx="1752">
                  <c:v>51816</c:v>
                </c:pt>
                <c:pt idx="1753">
                  <c:v>51823</c:v>
                </c:pt>
                <c:pt idx="1754">
                  <c:v>51830</c:v>
                </c:pt>
                <c:pt idx="1755">
                  <c:v>51837</c:v>
                </c:pt>
                <c:pt idx="1756">
                  <c:v>51844</c:v>
                </c:pt>
                <c:pt idx="1757">
                  <c:v>51851</c:v>
                </c:pt>
                <c:pt idx="1758">
                  <c:v>51858</c:v>
                </c:pt>
                <c:pt idx="1759">
                  <c:v>51866</c:v>
                </c:pt>
                <c:pt idx="1760">
                  <c:v>51873</c:v>
                </c:pt>
                <c:pt idx="1761">
                  <c:v>51880</c:v>
                </c:pt>
                <c:pt idx="1762">
                  <c:v>51887</c:v>
                </c:pt>
                <c:pt idx="1763">
                  <c:v>51894</c:v>
                </c:pt>
                <c:pt idx="1764">
                  <c:v>51901</c:v>
                </c:pt>
                <c:pt idx="1765">
                  <c:v>51908</c:v>
                </c:pt>
                <c:pt idx="1766">
                  <c:v>51915</c:v>
                </c:pt>
                <c:pt idx="1767">
                  <c:v>51922</c:v>
                </c:pt>
                <c:pt idx="1768">
                  <c:v>51929</c:v>
                </c:pt>
                <c:pt idx="1769">
                  <c:v>51936</c:v>
                </c:pt>
                <c:pt idx="1770">
                  <c:v>51943</c:v>
                </c:pt>
                <c:pt idx="1771">
                  <c:v>51950</c:v>
                </c:pt>
                <c:pt idx="1772">
                  <c:v>51957</c:v>
                </c:pt>
                <c:pt idx="1773">
                  <c:v>51966</c:v>
                </c:pt>
                <c:pt idx="1774">
                  <c:v>51973</c:v>
                </c:pt>
                <c:pt idx="1775">
                  <c:v>51980</c:v>
                </c:pt>
                <c:pt idx="1776">
                  <c:v>51988</c:v>
                </c:pt>
                <c:pt idx="1777">
                  <c:v>51994</c:v>
                </c:pt>
                <c:pt idx="1778">
                  <c:v>52001</c:v>
                </c:pt>
                <c:pt idx="1779">
                  <c:v>52008</c:v>
                </c:pt>
                <c:pt idx="1780">
                  <c:v>52015</c:v>
                </c:pt>
                <c:pt idx="1781">
                  <c:v>52022</c:v>
                </c:pt>
                <c:pt idx="1782">
                  <c:v>52029</c:v>
                </c:pt>
                <c:pt idx="1783">
                  <c:v>52036</c:v>
                </c:pt>
                <c:pt idx="1784">
                  <c:v>52043</c:v>
                </c:pt>
                <c:pt idx="1785">
                  <c:v>52050</c:v>
                </c:pt>
                <c:pt idx="1786">
                  <c:v>52057</c:v>
                </c:pt>
                <c:pt idx="1787">
                  <c:v>52064</c:v>
                </c:pt>
                <c:pt idx="1788">
                  <c:v>52071</c:v>
                </c:pt>
                <c:pt idx="1789">
                  <c:v>52078</c:v>
                </c:pt>
                <c:pt idx="1790">
                  <c:v>52085</c:v>
                </c:pt>
                <c:pt idx="1791">
                  <c:v>52092</c:v>
                </c:pt>
                <c:pt idx="1792">
                  <c:v>52099</c:v>
                </c:pt>
                <c:pt idx="1793">
                  <c:v>52106</c:v>
                </c:pt>
                <c:pt idx="1794">
                  <c:v>52113</c:v>
                </c:pt>
                <c:pt idx="1795">
                  <c:v>52120</c:v>
                </c:pt>
                <c:pt idx="1796">
                  <c:v>52127</c:v>
                </c:pt>
                <c:pt idx="1797">
                  <c:v>52134</c:v>
                </c:pt>
                <c:pt idx="1798">
                  <c:v>52141</c:v>
                </c:pt>
                <c:pt idx="1799">
                  <c:v>52148</c:v>
                </c:pt>
                <c:pt idx="1800">
                  <c:v>52155</c:v>
                </c:pt>
                <c:pt idx="1801">
                  <c:v>52162</c:v>
                </c:pt>
                <c:pt idx="1802">
                  <c:v>52169</c:v>
                </c:pt>
                <c:pt idx="1803">
                  <c:v>52176</c:v>
                </c:pt>
                <c:pt idx="1804">
                  <c:v>52183</c:v>
                </c:pt>
                <c:pt idx="1805">
                  <c:v>52190</c:v>
                </c:pt>
                <c:pt idx="1806">
                  <c:v>52197</c:v>
                </c:pt>
                <c:pt idx="1807">
                  <c:v>52204</c:v>
                </c:pt>
                <c:pt idx="1808">
                  <c:v>52211</c:v>
                </c:pt>
                <c:pt idx="1809">
                  <c:v>52218</c:v>
                </c:pt>
                <c:pt idx="1810">
                  <c:v>52229</c:v>
                </c:pt>
                <c:pt idx="1811">
                  <c:v>52233</c:v>
                </c:pt>
                <c:pt idx="1812">
                  <c:v>52239</c:v>
                </c:pt>
                <c:pt idx="1813">
                  <c:v>52246</c:v>
                </c:pt>
                <c:pt idx="1814">
                  <c:v>52253</c:v>
                </c:pt>
                <c:pt idx="1815">
                  <c:v>52260</c:v>
                </c:pt>
                <c:pt idx="1816">
                  <c:v>52267</c:v>
                </c:pt>
                <c:pt idx="1817">
                  <c:v>52274</c:v>
                </c:pt>
                <c:pt idx="1818">
                  <c:v>52281</c:v>
                </c:pt>
                <c:pt idx="1819">
                  <c:v>52288</c:v>
                </c:pt>
                <c:pt idx="1820">
                  <c:v>52295</c:v>
                </c:pt>
                <c:pt idx="1821">
                  <c:v>52302</c:v>
                </c:pt>
                <c:pt idx="1822">
                  <c:v>52309</c:v>
                </c:pt>
                <c:pt idx="1823">
                  <c:v>52316</c:v>
                </c:pt>
                <c:pt idx="1824">
                  <c:v>52323</c:v>
                </c:pt>
                <c:pt idx="1825">
                  <c:v>52330</c:v>
                </c:pt>
                <c:pt idx="1826">
                  <c:v>52337</c:v>
                </c:pt>
                <c:pt idx="1827">
                  <c:v>52344</c:v>
                </c:pt>
                <c:pt idx="1828">
                  <c:v>52351</c:v>
                </c:pt>
                <c:pt idx="1829">
                  <c:v>52358</c:v>
                </c:pt>
                <c:pt idx="1830">
                  <c:v>52365</c:v>
                </c:pt>
                <c:pt idx="1831">
                  <c:v>52372</c:v>
                </c:pt>
                <c:pt idx="1832">
                  <c:v>52379</c:v>
                </c:pt>
                <c:pt idx="1833">
                  <c:v>52386</c:v>
                </c:pt>
                <c:pt idx="1834">
                  <c:v>52393</c:v>
                </c:pt>
                <c:pt idx="1835">
                  <c:v>52400</c:v>
                </c:pt>
                <c:pt idx="1836">
                  <c:v>52407</c:v>
                </c:pt>
                <c:pt idx="1837">
                  <c:v>52414</c:v>
                </c:pt>
                <c:pt idx="1838">
                  <c:v>52421</c:v>
                </c:pt>
                <c:pt idx="1839">
                  <c:v>52428</c:v>
                </c:pt>
                <c:pt idx="1840">
                  <c:v>52435</c:v>
                </c:pt>
                <c:pt idx="1841">
                  <c:v>52442</c:v>
                </c:pt>
                <c:pt idx="1842">
                  <c:v>52449</c:v>
                </c:pt>
                <c:pt idx="1843">
                  <c:v>52456</c:v>
                </c:pt>
                <c:pt idx="1844">
                  <c:v>52463</c:v>
                </c:pt>
                <c:pt idx="1845">
                  <c:v>52470</c:v>
                </c:pt>
                <c:pt idx="1846">
                  <c:v>52477</c:v>
                </c:pt>
                <c:pt idx="1847">
                  <c:v>52484</c:v>
                </c:pt>
                <c:pt idx="1848">
                  <c:v>52491</c:v>
                </c:pt>
                <c:pt idx="1849">
                  <c:v>52498</c:v>
                </c:pt>
                <c:pt idx="1850">
                  <c:v>52505</c:v>
                </c:pt>
                <c:pt idx="1851">
                  <c:v>52512</c:v>
                </c:pt>
                <c:pt idx="1852">
                  <c:v>52519</c:v>
                </c:pt>
                <c:pt idx="1853">
                  <c:v>52526</c:v>
                </c:pt>
                <c:pt idx="1854">
                  <c:v>52533</c:v>
                </c:pt>
                <c:pt idx="1855">
                  <c:v>52540</c:v>
                </c:pt>
                <c:pt idx="1856">
                  <c:v>52547</c:v>
                </c:pt>
                <c:pt idx="1857">
                  <c:v>52554</c:v>
                </c:pt>
                <c:pt idx="1858">
                  <c:v>52561</c:v>
                </c:pt>
                <c:pt idx="1859">
                  <c:v>52568</c:v>
                </c:pt>
                <c:pt idx="1860">
                  <c:v>52575</c:v>
                </c:pt>
                <c:pt idx="1861">
                  <c:v>52582</c:v>
                </c:pt>
                <c:pt idx="1862">
                  <c:v>52589</c:v>
                </c:pt>
                <c:pt idx="1863">
                  <c:v>52596</c:v>
                </c:pt>
                <c:pt idx="1864">
                  <c:v>52603</c:v>
                </c:pt>
                <c:pt idx="1865">
                  <c:v>52610</c:v>
                </c:pt>
                <c:pt idx="1866">
                  <c:v>52617</c:v>
                </c:pt>
                <c:pt idx="1867">
                  <c:v>52624</c:v>
                </c:pt>
                <c:pt idx="1868">
                  <c:v>52631</c:v>
                </c:pt>
                <c:pt idx="1869">
                  <c:v>52638</c:v>
                </c:pt>
                <c:pt idx="1870">
                  <c:v>52645</c:v>
                </c:pt>
                <c:pt idx="1871">
                  <c:v>52652</c:v>
                </c:pt>
                <c:pt idx="1872">
                  <c:v>52659</c:v>
                </c:pt>
                <c:pt idx="1873">
                  <c:v>52666</c:v>
                </c:pt>
                <c:pt idx="1874">
                  <c:v>52673</c:v>
                </c:pt>
                <c:pt idx="1875">
                  <c:v>52680</c:v>
                </c:pt>
                <c:pt idx="1876">
                  <c:v>52687</c:v>
                </c:pt>
                <c:pt idx="1877">
                  <c:v>52694</c:v>
                </c:pt>
                <c:pt idx="1878">
                  <c:v>52701</c:v>
                </c:pt>
                <c:pt idx="1879">
                  <c:v>52708</c:v>
                </c:pt>
                <c:pt idx="1880">
                  <c:v>52715</c:v>
                </c:pt>
                <c:pt idx="1881">
                  <c:v>52722</c:v>
                </c:pt>
                <c:pt idx="1882">
                  <c:v>52729</c:v>
                </c:pt>
                <c:pt idx="1883">
                  <c:v>52736</c:v>
                </c:pt>
                <c:pt idx="1884">
                  <c:v>52743</c:v>
                </c:pt>
                <c:pt idx="1885">
                  <c:v>52750</c:v>
                </c:pt>
                <c:pt idx="1886">
                  <c:v>52757</c:v>
                </c:pt>
                <c:pt idx="1887">
                  <c:v>52764</c:v>
                </c:pt>
                <c:pt idx="1888">
                  <c:v>52771</c:v>
                </c:pt>
                <c:pt idx="1889">
                  <c:v>52778</c:v>
                </c:pt>
                <c:pt idx="1890">
                  <c:v>52785</c:v>
                </c:pt>
                <c:pt idx="1891">
                  <c:v>52792</c:v>
                </c:pt>
                <c:pt idx="1892">
                  <c:v>52799</c:v>
                </c:pt>
                <c:pt idx="1893">
                  <c:v>52806</c:v>
                </c:pt>
                <c:pt idx="1894">
                  <c:v>52813</c:v>
                </c:pt>
                <c:pt idx="1895">
                  <c:v>52820</c:v>
                </c:pt>
                <c:pt idx="1896">
                  <c:v>52827</c:v>
                </c:pt>
                <c:pt idx="1897">
                  <c:v>52834</c:v>
                </c:pt>
                <c:pt idx="1898">
                  <c:v>52841</c:v>
                </c:pt>
                <c:pt idx="1899">
                  <c:v>52848</c:v>
                </c:pt>
                <c:pt idx="1900">
                  <c:v>52855</c:v>
                </c:pt>
                <c:pt idx="1901">
                  <c:v>52862</c:v>
                </c:pt>
                <c:pt idx="1902">
                  <c:v>52869</c:v>
                </c:pt>
                <c:pt idx="1903">
                  <c:v>52876</c:v>
                </c:pt>
                <c:pt idx="1904">
                  <c:v>52883</c:v>
                </c:pt>
                <c:pt idx="1905">
                  <c:v>52890</c:v>
                </c:pt>
                <c:pt idx="1906">
                  <c:v>52897</c:v>
                </c:pt>
                <c:pt idx="1907">
                  <c:v>52904</c:v>
                </c:pt>
                <c:pt idx="1908">
                  <c:v>52911</c:v>
                </c:pt>
                <c:pt idx="1909">
                  <c:v>52918</c:v>
                </c:pt>
                <c:pt idx="1910">
                  <c:v>52925</c:v>
                </c:pt>
                <c:pt idx="1911">
                  <c:v>52932</c:v>
                </c:pt>
                <c:pt idx="1912">
                  <c:v>52939</c:v>
                </c:pt>
                <c:pt idx="1913">
                  <c:v>52946</c:v>
                </c:pt>
                <c:pt idx="1914">
                  <c:v>52953</c:v>
                </c:pt>
                <c:pt idx="1915">
                  <c:v>52960</c:v>
                </c:pt>
                <c:pt idx="1916">
                  <c:v>52967</c:v>
                </c:pt>
                <c:pt idx="1917">
                  <c:v>52974</c:v>
                </c:pt>
                <c:pt idx="1918">
                  <c:v>52981</c:v>
                </c:pt>
                <c:pt idx="1919">
                  <c:v>52988</c:v>
                </c:pt>
                <c:pt idx="1920">
                  <c:v>52995</c:v>
                </c:pt>
                <c:pt idx="1921">
                  <c:v>53002</c:v>
                </c:pt>
                <c:pt idx="1922">
                  <c:v>53009</c:v>
                </c:pt>
                <c:pt idx="1923">
                  <c:v>53016</c:v>
                </c:pt>
                <c:pt idx="1924">
                  <c:v>53023</c:v>
                </c:pt>
                <c:pt idx="1925">
                  <c:v>53030</c:v>
                </c:pt>
                <c:pt idx="1926">
                  <c:v>53037</c:v>
                </c:pt>
                <c:pt idx="1927">
                  <c:v>53044</c:v>
                </c:pt>
                <c:pt idx="1928">
                  <c:v>53051</c:v>
                </c:pt>
                <c:pt idx="1929">
                  <c:v>53058</c:v>
                </c:pt>
                <c:pt idx="1930">
                  <c:v>53065</c:v>
                </c:pt>
                <c:pt idx="1931">
                  <c:v>53072</c:v>
                </c:pt>
                <c:pt idx="1932">
                  <c:v>53079</c:v>
                </c:pt>
                <c:pt idx="1933">
                  <c:v>53086</c:v>
                </c:pt>
                <c:pt idx="1934">
                  <c:v>53093</c:v>
                </c:pt>
                <c:pt idx="1935">
                  <c:v>53100</c:v>
                </c:pt>
                <c:pt idx="1936">
                  <c:v>53107</c:v>
                </c:pt>
                <c:pt idx="1937">
                  <c:v>53114</c:v>
                </c:pt>
                <c:pt idx="1938">
                  <c:v>53121</c:v>
                </c:pt>
                <c:pt idx="1939">
                  <c:v>53128</c:v>
                </c:pt>
                <c:pt idx="1940">
                  <c:v>53135</c:v>
                </c:pt>
                <c:pt idx="1941">
                  <c:v>53142</c:v>
                </c:pt>
                <c:pt idx="1942">
                  <c:v>53149</c:v>
                </c:pt>
                <c:pt idx="1943">
                  <c:v>53156</c:v>
                </c:pt>
                <c:pt idx="1944">
                  <c:v>53163</c:v>
                </c:pt>
                <c:pt idx="1945">
                  <c:v>53170</c:v>
                </c:pt>
                <c:pt idx="1946">
                  <c:v>53177</c:v>
                </c:pt>
                <c:pt idx="1947">
                  <c:v>53184</c:v>
                </c:pt>
                <c:pt idx="1948">
                  <c:v>53191</c:v>
                </c:pt>
                <c:pt idx="1949">
                  <c:v>53198</c:v>
                </c:pt>
                <c:pt idx="1950">
                  <c:v>53205</c:v>
                </c:pt>
                <c:pt idx="1951">
                  <c:v>53212</c:v>
                </c:pt>
                <c:pt idx="1952">
                  <c:v>53219</c:v>
                </c:pt>
                <c:pt idx="1953">
                  <c:v>53226</c:v>
                </c:pt>
                <c:pt idx="1954">
                  <c:v>53233</c:v>
                </c:pt>
                <c:pt idx="1955">
                  <c:v>53240</c:v>
                </c:pt>
                <c:pt idx="1956">
                  <c:v>53247</c:v>
                </c:pt>
                <c:pt idx="1957">
                  <c:v>53254</c:v>
                </c:pt>
                <c:pt idx="1958">
                  <c:v>53261</c:v>
                </c:pt>
                <c:pt idx="1959">
                  <c:v>53268</c:v>
                </c:pt>
                <c:pt idx="1960">
                  <c:v>53275</c:v>
                </c:pt>
                <c:pt idx="1961">
                  <c:v>53282</c:v>
                </c:pt>
                <c:pt idx="1962">
                  <c:v>53289</c:v>
                </c:pt>
                <c:pt idx="1963">
                  <c:v>53296</c:v>
                </c:pt>
                <c:pt idx="1964">
                  <c:v>53303</c:v>
                </c:pt>
                <c:pt idx="1965">
                  <c:v>53310</c:v>
                </c:pt>
                <c:pt idx="1966">
                  <c:v>53317</c:v>
                </c:pt>
                <c:pt idx="1967">
                  <c:v>53325</c:v>
                </c:pt>
                <c:pt idx="1968">
                  <c:v>53332</c:v>
                </c:pt>
                <c:pt idx="1969">
                  <c:v>53339</c:v>
                </c:pt>
                <c:pt idx="1970">
                  <c:v>53346</c:v>
                </c:pt>
                <c:pt idx="1971">
                  <c:v>53353</c:v>
                </c:pt>
                <c:pt idx="1972">
                  <c:v>53360</c:v>
                </c:pt>
                <c:pt idx="1973">
                  <c:v>53367</c:v>
                </c:pt>
                <c:pt idx="1974">
                  <c:v>53374</c:v>
                </c:pt>
                <c:pt idx="1975">
                  <c:v>53381</c:v>
                </c:pt>
                <c:pt idx="1976">
                  <c:v>53388</c:v>
                </c:pt>
                <c:pt idx="1977">
                  <c:v>53395</c:v>
                </c:pt>
                <c:pt idx="1978">
                  <c:v>53402</c:v>
                </c:pt>
                <c:pt idx="1979">
                  <c:v>53413</c:v>
                </c:pt>
                <c:pt idx="1980">
                  <c:v>53416</c:v>
                </c:pt>
                <c:pt idx="1981">
                  <c:v>53423</c:v>
                </c:pt>
                <c:pt idx="1982">
                  <c:v>53430</c:v>
                </c:pt>
                <c:pt idx="1983">
                  <c:v>53437</c:v>
                </c:pt>
                <c:pt idx="1984">
                  <c:v>53444</c:v>
                </c:pt>
                <c:pt idx="1985">
                  <c:v>53451</c:v>
                </c:pt>
                <c:pt idx="1986">
                  <c:v>53458</c:v>
                </c:pt>
                <c:pt idx="1987">
                  <c:v>53465</c:v>
                </c:pt>
                <c:pt idx="1988">
                  <c:v>53472</c:v>
                </c:pt>
                <c:pt idx="1989">
                  <c:v>53479</c:v>
                </c:pt>
                <c:pt idx="1990">
                  <c:v>53486</c:v>
                </c:pt>
                <c:pt idx="1991">
                  <c:v>53493</c:v>
                </c:pt>
                <c:pt idx="1992">
                  <c:v>53500</c:v>
                </c:pt>
                <c:pt idx="1993">
                  <c:v>53507</c:v>
                </c:pt>
                <c:pt idx="1994">
                  <c:v>53514</c:v>
                </c:pt>
                <c:pt idx="1995">
                  <c:v>53521</c:v>
                </c:pt>
                <c:pt idx="1996">
                  <c:v>53528</c:v>
                </c:pt>
                <c:pt idx="1997">
                  <c:v>53535</c:v>
                </c:pt>
                <c:pt idx="1998">
                  <c:v>53542</c:v>
                </c:pt>
                <c:pt idx="1999">
                  <c:v>53549</c:v>
                </c:pt>
                <c:pt idx="2000">
                  <c:v>53556</c:v>
                </c:pt>
                <c:pt idx="2001">
                  <c:v>53563</c:v>
                </c:pt>
                <c:pt idx="2002">
                  <c:v>53570</c:v>
                </c:pt>
                <c:pt idx="2003">
                  <c:v>53577</c:v>
                </c:pt>
                <c:pt idx="2004">
                  <c:v>53584</c:v>
                </c:pt>
                <c:pt idx="2005">
                  <c:v>53591</c:v>
                </c:pt>
                <c:pt idx="2006">
                  <c:v>53598</c:v>
                </c:pt>
                <c:pt idx="2007">
                  <c:v>53605</c:v>
                </c:pt>
                <c:pt idx="2008">
                  <c:v>53612</c:v>
                </c:pt>
                <c:pt idx="2009">
                  <c:v>53619</c:v>
                </c:pt>
                <c:pt idx="2010">
                  <c:v>53626</c:v>
                </c:pt>
                <c:pt idx="2011">
                  <c:v>53633</c:v>
                </c:pt>
                <c:pt idx="2012">
                  <c:v>53640</c:v>
                </c:pt>
                <c:pt idx="2013">
                  <c:v>53647</c:v>
                </c:pt>
                <c:pt idx="2014">
                  <c:v>53654</c:v>
                </c:pt>
                <c:pt idx="2015">
                  <c:v>53661</c:v>
                </c:pt>
                <c:pt idx="2016">
                  <c:v>53668</c:v>
                </c:pt>
                <c:pt idx="2017">
                  <c:v>53675</c:v>
                </c:pt>
                <c:pt idx="2018">
                  <c:v>53682</c:v>
                </c:pt>
                <c:pt idx="2019">
                  <c:v>53692</c:v>
                </c:pt>
                <c:pt idx="2020">
                  <c:v>53699</c:v>
                </c:pt>
                <c:pt idx="2021">
                  <c:v>53706</c:v>
                </c:pt>
                <c:pt idx="2022">
                  <c:v>53713</c:v>
                </c:pt>
                <c:pt idx="2023">
                  <c:v>53720</c:v>
                </c:pt>
                <c:pt idx="2024">
                  <c:v>53727</c:v>
                </c:pt>
                <c:pt idx="2025">
                  <c:v>53734</c:v>
                </c:pt>
                <c:pt idx="2026">
                  <c:v>53741</c:v>
                </c:pt>
                <c:pt idx="2027">
                  <c:v>53748</c:v>
                </c:pt>
                <c:pt idx="2028">
                  <c:v>53755</c:v>
                </c:pt>
                <c:pt idx="2029">
                  <c:v>53762</c:v>
                </c:pt>
                <c:pt idx="2030">
                  <c:v>53769</c:v>
                </c:pt>
                <c:pt idx="2031">
                  <c:v>53776</c:v>
                </c:pt>
                <c:pt idx="2032">
                  <c:v>53783</c:v>
                </c:pt>
                <c:pt idx="2033">
                  <c:v>53790</c:v>
                </c:pt>
                <c:pt idx="2034">
                  <c:v>53799</c:v>
                </c:pt>
                <c:pt idx="2035">
                  <c:v>53804</c:v>
                </c:pt>
                <c:pt idx="2036">
                  <c:v>53811</c:v>
                </c:pt>
                <c:pt idx="2037">
                  <c:v>53818</c:v>
                </c:pt>
                <c:pt idx="2038">
                  <c:v>53825</c:v>
                </c:pt>
                <c:pt idx="2039">
                  <c:v>53832</c:v>
                </c:pt>
                <c:pt idx="2040">
                  <c:v>53839</c:v>
                </c:pt>
                <c:pt idx="2041">
                  <c:v>53846</c:v>
                </c:pt>
                <c:pt idx="2042">
                  <c:v>53853</c:v>
                </c:pt>
                <c:pt idx="2043">
                  <c:v>53860</c:v>
                </c:pt>
                <c:pt idx="2044">
                  <c:v>53867</c:v>
                </c:pt>
                <c:pt idx="2045">
                  <c:v>53874</c:v>
                </c:pt>
                <c:pt idx="2046">
                  <c:v>53881</c:v>
                </c:pt>
                <c:pt idx="2047">
                  <c:v>53888</c:v>
                </c:pt>
                <c:pt idx="2048">
                  <c:v>53895</c:v>
                </c:pt>
                <c:pt idx="2049">
                  <c:v>53902</c:v>
                </c:pt>
                <c:pt idx="2050">
                  <c:v>53909</c:v>
                </c:pt>
                <c:pt idx="2051">
                  <c:v>53916</c:v>
                </c:pt>
                <c:pt idx="2052">
                  <c:v>53923</c:v>
                </c:pt>
                <c:pt idx="2053">
                  <c:v>53930</c:v>
                </c:pt>
                <c:pt idx="2054">
                  <c:v>53937</c:v>
                </c:pt>
                <c:pt idx="2055">
                  <c:v>53944</c:v>
                </c:pt>
                <c:pt idx="2056">
                  <c:v>53951</c:v>
                </c:pt>
                <c:pt idx="2057">
                  <c:v>53958</c:v>
                </c:pt>
                <c:pt idx="2058">
                  <c:v>53965</c:v>
                </c:pt>
                <c:pt idx="2059">
                  <c:v>53972</c:v>
                </c:pt>
                <c:pt idx="2060">
                  <c:v>53979</c:v>
                </c:pt>
                <c:pt idx="2061">
                  <c:v>53986</c:v>
                </c:pt>
                <c:pt idx="2062">
                  <c:v>53993</c:v>
                </c:pt>
                <c:pt idx="2063">
                  <c:v>54000</c:v>
                </c:pt>
                <c:pt idx="2064">
                  <c:v>54007</c:v>
                </c:pt>
                <c:pt idx="2065">
                  <c:v>54014</c:v>
                </c:pt>
                <c:pt idx="2066">
                  <c:v>54021</c:v>
                </c:pt>
                <c:pt idx="2067">
                  <c:v>54028</c:v>
                </c:pt>
                <c:pt idx="2068">
                  <c:v>54035</c:v>
                </c:pt>
                <c:pt idx="2069">
                  <c:v>54042</c:v>
                </c:pt>
                <c:pt idx="2070">
                  <c:v>54049</c:v>
                </c:pt>
                <c:pt idx="2071">
                  <c:v>54057</c:v>
                </c:pt>
                <c:pt idx="2072">
                  <c:v>54064</c:v>
                </c:pt>
                <c:pt idx="2073">
                  <c:v>54071</c:v>
                </c:pt>
                <c:pt idx="2074">
                  <c:v>54078</c:v>
                </c:pt>
                <c:pt idx="2075">
                  <c:v>54085</c:v>
                </c:pt>
                <c:pt idx="2076">
                  <c:v>54092</c:v>
                </c:pt>
                <c:pt idx="2077">
                  <c:v>54099</c:v>
                </c:pt>
                <c:pt idx="2078">
                  <c:v>54106</c:v>
                </c:pt>
                <c:pt idx="2079">
                  <c:v>54113</c:v>
                </c:pt>
                <c:pt idx="2080">
                  <c:v>54120</c:v>
                </c:pt>
                <c:pt idx="2081">
                  <c:v>54127</c:v>
                </c:pt>
                <c:pt idx="2082">
                  <c:v>54134</c:v>
                </c:pt>
                <c:pt idx="2083">
                  <c:v>54141</c:v>
                </c:pt>
                <c:pt idx="2084">
                  <c:v>54148</c:v>
                </c:pt>
                <c:pt idx="2085">
                  <c:v>54157</c:v>
                </c:pt>
                <c:pt idx="2086">
                  <c:v>54164</c:v>
                </c:pt>
                <c:pt idx="2087">
                  <c:v>54171</c:v>
                </c:pt>
                <c:pt idx="2088">
                  <c:v>54178</c:v>
                </c:pt>
                <c:pt idx="2089">
                  <c:v>54185</c:v>
                </c:pt>
                <c:pt idx="2090">
                  <c:v>54192</c:v>
                </c:pt>
                <c:pt idx="2091">
                  <c:v>54199</c:v>
                </c:pt>
                <c:pt idx="2092">
                  <c:v>54206</c:v>
                </c:pt>
                <c:pt idx="2093">
                  <c:v>54213</c:v>
                </c:pt>
                <c:pt idx="2094">
                  <c:v>54220</c:v>
                </c:pt>
                <c:pt idx="2095">
                  <c:v>54227</c:v>
                </c:pt>
                <c:pt idx="2096">
                  <c:v>54234</c:v>
                </c:pt>
                <c:pt idx="2097">
                  <c:v>54241</c:v>
                </c:pt>
                <c:pt idx="2098">
                  <c:v>54248</c:v>
                </c:pt>
                <c:pt idx="2099">
                  <c:v>54255</c:v>
                </c:pt>
                <c:pt idx="2100">
                  <c:v>54262</c:v>
                </c:pt>
                <c:pt idx="2101">
                  <c:v>54269</c:v>
                </c:pt>
                <c:pt idx="2102">
                  <c:v>54276</c:v>
                </c:pt>
                <c:pt idx="2103">
                  <c:v>54283</c:v>
                </c:pt>
                <c:pt idx="2104">
                  <c:v>54290</c:v>
                </c:pt>
                <c:pt idx="2105">
                  <c:v>54297</c:v>
                </c:pt>
                <c:pt idx="2106">
                  <c:v>54304</c:v>
                </c:pt>
                <c:pt idx="2107">
                  <c:v>54311</c:v>
                </c:pt>
                <c:pt idx="2108">
                  <c:v>54318</c:v>
                </c:pt>
                <c:pt idx="2109">
                  <c:v>54325</c:v>
                </c:pt>
                <c:pt idx="2110">
                  <c:v>54332</c:v>
                </c:pt>
                <c:pt idx="2111">
                  <c:v>54339</c:v>
                </c:pt>
                <c:pt idx="2112">
                  <c:v>54346</c:v>
                </c:pt>
                <c:pt idx="2113">
                  <c:v>54353</c:v>
                </c:pt>
                <c:pt idx="2114">
                  <c:v>54360</c:v>
                </c:pt>
                <c:pt idx="2115">
                  <c:v>54367</c:v>
                </c:pt>
                <c:pt idx="2116">
                  <c:v>54374</c:v>
                </c:pt>
                <c:pt idx="2117">
                  <c:v>54381</c:v>
                </c:pt>
                <c:pt idx="2118">
                  <c:v>54388</c:v>
                </c:pt>
                <c:pt idx="2119">
                  <c:v>54395</c:v>
                </c:pt>
                <c:pt idx="2120">
                  <c:v>54402</c:v>
                </c:pt>
                <c:pt idx="2121">
                  <c:v>54409</c:v>
                </c:pt>
                <c:pt idx="2122">
                  <c:v>54416</c:v>
                </c:pt>
                <c:pt idx="2123">
                  <c:v>54423</c:v>
                </c:pt>
                <c:pt idx="2124">
                  <c:v>54430</c:v>
                </c:pt>
                <c:pt idx="2125">
                  <c:v>54437</c:v>
                </c:pt>
                <c:pt idx="2126">
                  <c:v>54444</c:v>
                </c:pt>
                <c:pt idx="2127">
                  <c:v>54451</c:v>
                </c:pt>
                <c:pt idx="2128">
                  <c:v>54458</c:v>
                </c:pt>
                <c:pt idx="2129">
                  <c:v>54465</c:v>
                </c:pt>
                <c:pt idx="2130">
                  <c:v>54472</c:v>
                </c:pt>
                <c:pt idx="2131">
                  <c:v>54479</c:v>
                </c:pt>
                <c:pt idx="2132">
                  <c:v>54486</c:v>
                </c:pt>
                <c:pt idx="2133">
                  <c:v>54493</c:v>
                </c:pt>
                <c:pt idx="2134">
                  <c:v>54500</c:v>
                </c:pt>
                <c:pt idx="2135">
                  <c:v>54507</c:v>
                </c:pt>
                <c:pt idx="2136">
                  <c:v>54514</c:v>
                </c:pt>
                <c:pt idx="2137">
                  <c:v>54521</c:v>
                </c:pt>
                <c:pt idx="2138">
                  <c:v>54528</c:v>
                </c:pt>
                <c:pt idx="2139">
                  <c:v>54535</c:v>
                </c:pt>
                <c:pt idx="2140">
                  <c:v>54542</c:v>
                </c:pt>
                <c:pt idx="2141">
                  <c:v>54549</c:v>
                </c:pt>
                <c:pt idx="2142">
                  <c:v>54556</c:v>
                </c:pt>
                <c:pt idx="2143">
                  <c:v>54563</c:v>
                </c:pt>
                <c:pt idx="2144">
                  <c:v>54570</c:v>
                </c:pt>
                <c:pt idx="2145">
                  <c:v>54577</c:v>
                </c:pt>
                <c:pt idx="2146">
                  <c:v>54584</c:v>
                </c:pt>
                <c:pt idx="2147">
                  <c:v>54591</c:v>
                </c:pt>
                <c:pt idx="2148">
                  <c:v>54598</c:v>
                </c:pt>
                <c:pt idx="2149">
                  <c:v>54605</c:v>
                </c:pt>
                <c:pt idx="2150">
                  <c:v>54612</c:v>
                </c:pt>
                <c:pt idx="2151">
                  <c:v>54619</c:v>
                </c:pt>
                <c:pt idx="2152">
                  <c:v>54626</c:v>
                </c:pt>
                <c:pt idx="2153">
                  <c:v>54633</c:v>
                </c:pt>
                <c:pt idx="2154">
                  <c:v>54640</c:v>
                </c:pt>
                <c:pt idx="2155">
                  <c:v>54647</c:v>
                </c:pt>
                <c:pt idx="2156">
                  <c:v>54654</c:v>
                </c:pt>
                <c:pt idx="2157">
                  <c:v>54661</c:v>
                </c:pt>
                <c:pt idx="2158">
                  <c:v>54668</c:v>
                </c:pt>
                <c:pt idx="2159">
                  <c:v>54675</c:v>
                </c:pt>
                <c:pt idx="2160">
                  <c:v>54682</c:v>
                </c:pt>
                <c:pt idx="2161">
                  <c:v>54689</c:v>
                </c:pt>
                <c:pt idx="2162">
                  <c:v>54696</c:v>
                </c:pt>
                <c:pt idx="2163">
                  <c:v>54703</c:v>
                </c:pt>
                <c:pt idx="2164">
                  <c:v>54710</c:v>
                </c:pt>
                <c:pt idx="2165">
                  <c:v>54717</c:v>
                </c:pt>
                <c:pt idx="2166">
                  <c:v>54724</c:v>
                </c:pt>
                <c:pt idx="2167">
                  <c:v>54731</c:v>
                </c:pt>
                <c:pt idx="2168">
                  <c:v>54738</c:v>
                </c:pt>
                <c:pt idx="2169">
                  <c:v>54745</c:v>
                </c:pt>
                <c:pt idx="2170">
                  <c:v>54752</c:v>
                </c:pt>
                <c:pt idx="2171">
                  <c:v>54759</c:v>
                </c:pt>
                <c:pt idx="2172">
                  <c:v>54766</c:v>
                </c:pt>
                <c:pt idx="2173">
                  <c:v>54773</c:v>
                </c:pt>
                <c:pt idx="2174">
                  <c:v>54780</c:v>
                </c:pt>
                <c:pt idx="2175">
                  <c:v>54787</c:v>
                </c:pt>
                <c:pt idx="2176">
                  <c:v>54794</c:v>
                </c:pt>
                <c:pt idx="2177">
                  <c:v>54801</c:v>
                </c:pt>
                <c:pt idx="2178">
                  <c:v>54808</c:v>
                </c:pt>
                <c:pt idx="2179">
                  <c:v>54815</c:v>
                </c:pt>
                <c:pt idx="2180">
                  <c:v>54822</c:v>
                </c:pt>
                <c:pt idx="2181">
                  <c:v>54829</c:v>
                </c:pt>
                <c:pt idx="2182">
                  <c:v>54836</c:v>
                </c:pt>
                <c:pt idx="2183">
                  <c:v>54843</c:v>
                </c:pt>
                <c:pt idx="2184">
                  <c:v>54850</c:v>
                </c:pt>
                <c:pt idx="2185">
                  <c:v>54857</c:v>
                </c:pt>
                <c:pt idx="2186">
                  <c:v>54864</c:v>
                </c:pt>
                <c:pt idx="2187">
                  <c:v>54871</c:v>
                </c:pt>
                <c:pt idx="2188">
                  <c:v>54878</c:v>
                </c:pt>
                <c:pt idx="2189">
                  <c:v>54885</c:v>
                </c:pt>
                <c:pt idx="2190">
                  <c:v>54892</c:v>
                </c:pt>
                <c:pt idx="2191">
                  <c:v>54899</c:v>
                </c:pt>
                <c:pt idx="2192">
                  <c:v>54906</c:v>
                </c:pt>
                <c:pt idx="2193">
                  <c:v>54913</c:v>
                </c:pt>
                <c:pt idx="2194">
                  <c:v>54920</c:v>
                </c:pt>
                <c:pt idx="2195">
                  <c:v>54927</c:v>
                </c:pt>
                <c:pt idx="2196">
                  <c:v>54934</c:v>
                </c:pt>
                <c:pt idx="2197">
                  <c:v>54941</c:v>
                </c:pt>
                <c:pt idx="2198">
                  <c:v>54948</c:v>
                </c:pt>
                <c:pt idx="2199">
                  <c:v>54955</c:v>
                </c:pt>
                <c:pt idx="2200">
                  <c:v>54962</c:v>
                </c:pt>
                <c:pt idx="2201">
                  <c:v>54969</c:v>
                </c:pt>
                <c:pt idx="2202">
                  <c:v>54976</c:v>
                </c:pt>
                <c:pt idx="2203">
                  <c:v>54983</c:v>
                </c:pt>
                <c:pt idx="2204">
                  <c:v>54990</c:v>
                </c:pt>
                <c:pt idx="2205">
                  <c:v>54997</c:v>
                </c:pt>
                <c:pt idx="2206">
                  <c:v>55004</c:v>
                </c:pt>
                <c:pt idx="2207">
                  <c:v>55011</c:v>
                </c:pt>
                <c:pt idx="2208">
                  <c:v>55018</c:v>
                </c:pt>
                <c:pt idx="2209">
                  <c:v>55025</c:v>
                </c:pt>
                <c:pt idx="2210">
                  <c:v>55032</c:v>
                </c:pt>
                <c:pt idx="2211">
                  <c:v>55039</c:v>
                </c:pt>
                <c:pt idx="2212">
                  <c:v>55046</c:v>
                </c:pt>
                <c:pt idx="2213">
                  <c:v>55053</c:v>
                </c:pt>
                <c:pt idx="2214">
                  <c:v>55060</c:v>
                </c:pt>
                <c:pt idx="2215">
                  <c:v>55067</c:v>
                </c:pt>
                <c:pt idx="2216">
                  <c:v>55074</c:v>
                </c:pt>
                <c:pt idx="2217">
                  <c:v>55081</c:v>
                </c:pt>
                <c:pt idx="2218">
                  <c:v>55088</c:v>
                </c:pt>
                <c:pt idx="2219">
                  <c:v>55095</c:v>
                </c:pt>
                <c:pt idx="2220">
                  <c:v>55102</c:v>
                </c:pt>
                <c:pt idx="2221">
                  <c:v>55109</c:v>
                </c:pt>
                <c:pt idx="2222">
                  <c:v>55116</c:v>
                </c:pt>
                <c:pt idx="2223">
                  <c:v>55123</c:v>
                </c:pt>
                <c:pt idx="2224">
                  <c:v>55130</c:v>
                </c:pt>
                <c:pt idx="2225">
                  <c:v>55137</c:v>
                </c:pt>
                <c:pt idx="2226">
                  <c:v>55144</c:v>
                </c:pt>
                <c:pt idx="2227">
                  <c:v>55151</c:v>
                </c:pt>
                <c:pt idx="2228">
                  <c:v>55158</c:v>
                </c:pt>
                <c:pt idx="2229">
                  <c:v>55165</c:v>
                </c:pt>
                <c:pt idx="2230">
                  <c:v>55172</c:v>
                </c:pt>
                <c:pt idx="2231">
                  <c:v>55179</c:v>
                </c:pt>
                <c:pt idx="2232">
                  <c:v>55186</c:v>
                </c:pt>
                <c:pt idx="2233">
                  <c:v>55193</c:v>
                </c:pt>
                <c:pt idx="2234">
                  <c:v>55200</c:v>
                </c:pt>
                <c:pt idx="2235">
                  <c:v>55207</c:v>
                </c:pt>
                <c:pt idx="2236">
                  <c:v>55214</c:v>
                </c:pt>
                <c:pt idx="2237">
                  <c:v>55221</c:v>
                </c:pt>
                <c:pt idx="2238">
                  <c:v>55228</c:v>
                </c:pt>
                <c:pt idx="2239">
                  <c:v>55235</c:v>
                </c:pt>
                <c:pt idx="2240">
                  <c:v>55242</c:v>
                </c:pt>
                <c:pt idx="2241">
                  <c:v>55249</c:v>
                </c:pt>
                <c:pt idx="2242">
                  <c:v>55256</c:v>
                </c:pt>
                <c:pt idx="2243">
                  <c:v>55263</c:v>
                </c:pt>
                <c:pt idx="2244">
                  <c:v>55270</c:v>
                </c:pt>
                <c:pt idx="2245">
                  <c:v>55277</c:v>
                </c:pt>
                <c:pt idx="2246">
                  <c:v>55284</c:v>
                </c:pt>
                <c:pt idx="2247">
                  <c:v>55291</c:v>
                </c:pt>
                <c:pt idx="2248">
                  <c:v>55298</c:v>
                </c:pt>
                <c:pt idx="2249">
                  <c:v>55305</c:v>
                </c:pt>
                <c:pt idx="2250">
                  <c:v>55312</c:v>
                </c:pt>
                <c:pt idx="2251">
                  <c:v>55319</c:v>
                </c:pt>
                <c:pt idx="2252">
                  <c:v>55326</c:v>
                </c:pt>
                <c:pt idx="2253">
                  <c:v>55333</c:v>
                </c:pt>
                <c:pt idx="2254">
                  <c:v>55340</c:v>
                </c:pt>
                <c:pt idx="2255">
                  <c:v>55347</c:v>
                </c:pt>
                <c:pt idx="2256">
                  <c:v>55354</c:v>
                </c:pt>
                <c:pt idx="2257">
                  <c:v>55361</c:v>
                </c:pt>
                <c:pt idx="2258">
                  <c:v>55368</c:v>
                </c:pt>
                <c:pt idx="2259">
                  <c:v>55375</c:v>
                </c:pt>
                <c:pt idx="2260">
                  <c:v>55382</c:v>
                </c:pt>
                <c:pt idx="2261">
                  <c:v>55389</c:v>
                </c:pt>
                <c:pt idx="2262">
                  <c:v>55396</c:v>
                </c:pt>
                <c:pt idx="2263">
                  <c:v>55403</c:v>
                </c:pt>
                <c:pt idx="2264">
                  <c:v>55410</c:v>
                </c:pt>
                <c:pt idx="2265">
                  <c:v>55417</c:v>
                </c:pt>
                <c:pt idx="2266">
                  <c:v>55424</c:v>
                </c:pt>
                <c:pt idx="2267">
                  <c:v>55431</c:v>
                </c:pt>
                <c:pt idx="2268">
                  <c:v>55438</c:v>
                </c:pt>
                <c:pt idx="2269">
                  <c:v>55445</c:v>
                </c:pt>
                <c:pt idx="2270">
                  <c:v>55452</c:v>
                </c:pt>
                <c:pt idx="2271">
                  <c:v>55459</c:v>
                </c:pt>
                <c:pt idx="2272">
                  <c:v>55466</c:v>
                </c:pt>
                <c:pt idx="2273">
                  <c:v>55473</c:v>
                </c:pt>
                <c:pt idx="2274">
                  <c:v>55480</c:v>
                </c:pt>
                <c:pt idx="2275">
                  <c:v>55487</c:v>
                </c:pt>
                <c:pt idx="2276">
                  <c:v>55494</c:v>
                </c:pt>
                <c:pt idx="2277">
                  <c:v>55501</c:v>
                </c:pt>
                <c:pt idx="2278">
                  <c:v>55508</c:v>
                </c:pt>
                <c:pt idx="2279">
                  <c:v>55516</c:v>
                </c:pt>
                <c:pt idx="2280">
                  <c:v>55523</c:v>
                </c:pt>
                <c:pt idx="2281">
                  <c:v>55530</c:v>
                </c:pt>
                <c:pt idx="2282">
                  <c:v>55537</c:v>
                </c:pt>
                <c:pt idx="2283">
                  <c:v>55544</c:v>
                </c:pt>
                <c:pt idx="2284">
                  <c:v>55551</c:v>
                </c:pt>
                <c:pt idx="2285">
                  <c:v>55558</c:v>
                </c:pt>
                <c:pt idx="2286">
                  <c:v>55565</c:v>
                </c:pt>
                <c:pt idx="2287">
                  <c:v>55572</c:v>
                </c:pt>
                <c:pt idx="2288">
                  <c:v>55579</c:v>
                </c:pt>
                <c:pt idx="2289">
                  <c:v>55586</c:v>
                </c:pt>
                <c:pt idx="2290">
                  <c:v>55593</c:v>
                </c:pt>
                <c:pt idx="2291">
                  <c:v>55600</c:v>
                </c:pt>
                <c:pt idx="2292">
                  <c:v>55607</c:v>
                </c:pt>
                <c:pt idx="2293">
                  <c:v>55614</c:v>
                </c:pt>
                <c:pt idx="2294">
                  <c:v>55621</c:v>
                </c:pt>
                <c:pt idx="2295">
                  <c:v>55632</c:v>
                </c:pt>
                <c:pt idx="2296">
                  <c:v>55635</c:v>
                </c:pt>
                <c:pt idx="2297">
                  <c:v>55645</c:v>
                </c:pt>
                <c:pt idx="2298">
                  <c:v>55652</c:v>
                </c:pt>
                <c:pt idx="2299">
                  <c:v>55659</c:v>
                </c:pt>
                <c:pt idx="2300">
                  <c:v>55666</c:v>
                </c:pt>
                <c:pt idx="2301">
                  <c:v>55673</c:v>
                </c:pt>
                <c:pt idx="2302">
                  <c:v>55680</c:v>
                </c:pt>
                <c:pt idx="2303">
                  <c:v>55687</c:v>
                </c:pt>
                <c:pt idx="2304">
                  <c:v>55694</c:v>
                </c:pt>
                <c:pt idx="2305">
                  <c:v>55701</c:v>
                </c:pt>
                <c:pt idx="2306">
                  <c:v>55708</c:v>
                </c:pt>
                <c:pt idx="2307">
                  <c:v>55715</c:v>
                </c:pt>
                <c:pt idx="2308">
                  <c:v>55722</c:v>
                </c:pt>
                <c:pt idx="2309">
                  <c:v>55729</c:v>
                </c:pt>
                <c:pt idx="2310">
                  <c:v>55736</c:v>
                </c:pt>
                <c:pt idx="2311">
                  <c:v>55743</c:v>
                </c:pt>
                <c:pt idx="2312">
                  <c:v>55750</c:v>
                </c:pt>
                <c:pt idx="2313">
                  <c:v>55757</c:v>
                </c:pt>
                <c:pt idx="2314">
                  <c:v>55764</c:v>
                </c:pt>
                <c:pt idx="2315">
                  <c:v>55771</c:v>
                </c:pt>
                <c:pt idx="2316">
                  <c:v>55778</c:v>
                </c:pt>
                <c:pt idx="2317">
                  <c:v>55785</c:v>
                </c:pt>
                <c:pt idx="2318">
                  <c:v>55792</c:v>
                </c:pt>
                <c:pt idx="2319">
                  <c:v>55799</c:v>
                </c:pt>
                <c:pt idx="2320">
                  <c:v>55806</c:v>
                </c:pt>
                <c:pt idx="2321">
                  <c:v>55813</c:v>
                </c:pt>
                <c:pt idx="2322">
                  <c:v>55820</c:v>
                </c:pt>
                <c:pt idx="2323">
                  <c:v>55827</c:v>
                </c:pt>
                <c:pt idx="2324">
                  <c:v>55834</c:v>
                </c:pt>
                <c:pt idx="2325">
                  <c:v>55841</c:v>
                </c:pt>
                <c:pt idx="2326">
                  <c:v>55848</c:v>
                </c:pt>
                <c:pt idx="2327">
                  <c:v>55855</c:v>
                </c:pt>
                <c:pt idx="2328">
                  <c:v>55862</c:v>
                </c:pt>
                <c:pt idx="2329">
                  <c:v>55869</c:v>
                </c:pt>
                <c:pt idx="2330">
                  <c:v>55876</c:v>
                </c:pt>
                <c:pt idx="2331">
                  <c:v>55884</c:v>
                </c:pt>
                <c:pt idx="2332">
                  <c:v>55891</c:v>
                </c:pt>
                <c:pt idx="2333">
                  <c:v>55898</c:v>
                </c:pt>
                <c:pt idx="2334">
                  <c:v>55905</c:v>
                </c:pt>
                <c:pt idx="2335">
                  <c:v>55912</c:v>
                </c:pt>
                <c:pt idx="2336">
                  <c:v>55919</c:v>
                </c:pt>
                <c:pt idx="2337">
                  <c:v>55926</c:v>
                </c:pt>
                <c:pt idx="2338">
                  <c:v>55933</c:v>
                </c:pt>
                <c:pt idx="2339">
                  <c:v>55940</c:v>
                </c:pt>
                <c:pt idx="2340">
                  <c:v>55947</c:v>
                </c:pt>
                <c:pt idx="2341">
                  <c:v>55954</c:v>
                </c:pt>
                <c:pt idx="2342">
                  <c:v>55961</c:v>
                </c:pt>
                <c:pt idx="2343">
                  <c:v>55968</c:v>
                </c:pt>
                <c:pt idx="2344">
                  <c:v>55975</c:v>
                </c:pt>
                <c:pt idx="2345">
                  <c:v>55984</c:v>
                </c:pt>
                <c:pt idx="2346">
                  <c:v>55991</c:v>
                </c:pt>
                <c:pt idx="2347">
                  <c:v>55998</c:v>
                </c:pt>
                <c:pt idx="2348">
                  <c:v>56006</c:v>
                </c:pt>
                <c:pt idx="2349">
                  <c:v>56012</c:v>
                </c:pt>
                <c:pt idx="2350">
                  <c:v>56019</c:v>
                </c:pt>
                <c:pt idx="2351">
                  <c:v>56026</c:v>
                </c:pt>
                <c:pt idx="2352">
                  <c:v>56033</c:v>
                </c:pt>
                <c:pt idx="2353">
                  <c:v>56040</c:v>
                </c:pt>
                <c:pt idx="2354">
                  <c:v>56047</c:v>
                </c:pt>
                <c:pt idx="2355">
                  <c:v>56054</c:v>
                </c:pt>
                <c:pt idx="2356">
                  <c:v>56061</c:v>
                </c:pt>
                <c:pt idx="2357">
                  <c:v>56068</c:v>
                </c:pt>
                <c:pt idx="2358">
                  <c:v>56075</c:v>
                </c:pt>
                <c:pt idx="2359">
                  <c:v>56082</c:v>
                </c:pt>
                <c:pt idx="2360">
                  <c:v>56089</c:v>
                </c:pt>
                <c:pt idx="2361">
                  <c:v>56096</c:v>
                </c:pt>
                <c:pt idx="2362">
                  <c:v>56103</c:v>
                </c:pt>
                <c:pt idx="2363">
                  <c:v>56110</c:v>
                </c:pt>
                <c:pt idx="2364">
                  <c:v>56117</c:v>
                </c:pt>
                <c:pt idx="2365">
                  <c:v>56124</c:v>
                </c:pt>
                <c:pt idx="2366">
                  <c:v>56131</c:v>
                </c:pt>
                <c:pt idx="2367">
                  <c:v>56138</c:v>
                </c:pt>
                <c:pt idx="2368">
                  <c:v>56145</c:v>
                </c:pt>
                <c:pt idx="2369">
                  <c:v>56152</c:v>
                </c:pt>
                <c:pt idx="2370">
                  <c:v>56159</c:v>
                </c:pt>
                <c:pt idx="2371">
                  <c:v>56166</c:v>
                </c:pt>
                <c:pt idx="2372">
                  <c:v>56173</c:v>
                </c:pt>
                <c:pt idx="2373">
                  <c:v>56180</c:v>
                </c:pt>
                <c:pt idx="2374">
                  <c:v>56187</c:v>
                </c:pt>
                <c:pt idx="2375">
                  <c:v>56194</c:v>
                </c:pt>
                <c:pt idx="2376">
                  <c:v>56201</c:v>
                </c:pt>
                <c:pt idx="2377">
                  <c:v>56208</c:v>
                </c:pt>
                <c:pt idx="2378">
                  <c:v>56215</c:v>
                </c:pt>
                <c:pt idx="2379">
                  <c:v>56222</c:v>
                </c:pt>
                <c:pt idx="2380">
                  <c:v>56229</c:v>
                </c:pt>
                <c:pt idx="2381">
                  <c:v>56236</c:v>
                </c:pt>
                <c:pt idx="2382">
                  <c:v>56247</c:v>
                </c:pt>
                <c:pt idx="2383">
                  <c:v>56251</c:v>
                </c:pt>
                <c:pt idx="2384">
                  <c:v>56257</c:v>
                </c:pt>
                <c:pt idx="2385">
                  <c:v>56264</c:v>
                </c:pt>
                <c:pt idx="2386">
                  <c:v>56271</c:v>
                </c:pt>
                <c:pt idx="2387">
                  <c:v>56278</c:v>
                </c:pt>
                <c:pt idx="2388">
                  <c:v>56285</c:v>
                </c:pt>
                <c:pt idx="2389">
                  <c:v>56292</c:v>
                </c:pt>
                <c:pt idx="2390">
                  <c:v>56299</c:v>
                </c:pt>
                <c:pt idx="2391">
                  <c:v>56306</c:v>
                </c:pt>
                <c:pt idx="2392">
                  <c:v>56313</c:v>
                </c:pt>
                <c:pt idx="2393">
                  <c:v>56320</c:v>
                </c:pt>
                <c:pt idx="2394">
                  <c:v>56327</c:v>
                </c:pt>
                <c:pt idx="2395">
                  <c:v>56334</c:v>
                </c:pt>
                <c:pt idx="2396">
                  <c:v>56341</c:v>
                </c:pt>
                <c:pt idx="2397">
                  <c:v>56348</c:v>
                </c:pt>
                <c:pt idx="2398">
                  <c:v>56355</c:v>
                </c:pt>
                <c:pt idx="2399">
                  <c:v>56362</c:v>
                </c:pt>
                <c:pt idx="2400">
                  <c:v>56369</c:v>
                </c:pt>
                <c:pt idx="2401">
                  <c:v>56376</c:v>
                </c:pt>
                <c:pt idx="2402">
                  <c:v>56383</c:v>
                </c:pt>
                <c:pt idx="2403">
                  <c:v>56390</c:v>
                </c:pt>
                <c:pt idx="2404">
                  <c:v>56397</c:v>
                </c:pt>
                <c:pt idx="2405">
                  <c:v>56404</c:v>
                </c:pt>
                <c:pt idx="2406">
                  <c:v>56411</c:v>
                </c:pt>
                <c:pt idx="2407">
                  <c:v>56418</c:v>
                </c:pt>
                <c:pt idx="2408">
                  <c:v>56425</c:v>
                </c:pt>
                <c:pt idx="2409">
                  <c:v>56432</c:v>
                </c:pt>
                <c:pt idx="2410">
                  <c:v>56439</c:v>
                </c:pt>
                <c:pt idx="2411">
                  <c:v>56446</c:v>
                </c:pt>
                <c:pt idx="2412">
                  <c:v>56453</c:v>
                </c:pt>
                <c:pt idx="2413">
                  <c:v>56460</c:v>
                </c:pt>
                <c:pt idx="2414">
                  <c:v>56467</c:v>
                </c:pt>
                <c:pt idx="2415">
                  <c:v>56474</c:v>
                </c:pt>
                <c:pt idx="2416">
                  <c:v>56481</c:v>
                </c:pt>
                <c:pt idx="2417">
                  <c:v>56488</c:v>
                </c:pt>
                <c:pt idx="2418">
                  <c:v>56495</c:v>
                </c:pt>
                <c:pt idx="2419">
                  <c:v>56502</c:v>
                </c:pt>
                <c:pt idx="2420">
                  <c:v>56509</c:v>
                </c:pt>
                <c:pt idx="2421">
                  <c:v>56516</c:v>
                </c:pt>
                <c:pt idx="2422">
                  <c:v>56523</c:v>
                </c:pt>
                <c:pt idx="2423">
                  <c:v>56530</c:v>
                </c:pt>
                <c:pt idx="2424">
                  <c:v>56537</c:v>
                </c:pt>
                <c:pt idx="2425">
                  <c:v>56544</c:v>
                </c:pt>
                <c:pt idx="2426">
                  <c:v>56551</c:v>
                </c:pt>
                <c:pt idx="2427">
                  <c:v>56558</c:v>
                </c:pt>
                <c:pt idx="2428">
                  <c:v>56565</c:v>
                </c:pt>
                <c:pt idx="2429">
                  <c:v>56572</c:v>
                </c:pt>
                <c:pt idx="2430">
                  <c:v>56579</c:v>
                </c:pt>
                <c:pt idx="2431">
                  <c:v>56586</c:v>
                </c:pt>
                <c:pt idx="2432">
                  <c:v>56593</c:v>
                </c:pt>
                <c:pt idx="2433">
                  <c:v>56600</c:v>
                </c:pt>
                <c:pt idx="2434">
                  <c:v>56607</c:v>
                </c:pt>
                <c:pt idx="2435">
                  <c:v>56614</c:v>
                </c:pt>
                <c:pt idx="2436">
                  <c:v>56621</c:v>
                </c:pt>
                <c:pt idx="2437">
                  <c:v>56628</c:v>
                </c:pt>
                <c:pt idx="2438">
                  <c:v>56635</c:v>
                </c:pt>
                <c:pt idx="2439">
                  <c:v>56642</c:v>
                </c:pt>
                <c:pt idx="2440">
                  <c:v>56649</c:v>
                </c:pt>
                <c:pt idx="2441">
                  <c:v>56656</c:v>
                </c:pt>
                <c:pt idx="2442">
                  <c:v>56663</c:v>
                </c:pt>
                <c:pt idx="2443">
                  <c:v>56670</c:v>
                </c:pt>
                <c:pt idx="2444">
                  <c:v>56677</c:v>
                </c:pt>
                <c:pt idx="2445">
                  <c:v>56684</c:v>
                </c:pt>
                <c:pt idx="2446">
                  <c:v>56691</c:v>
                </c:pt>
                <c:pt idx="2447">
                  <c:v>56698</c:v>
                </c:pt>
                <c:pt idx="2448">
                  <c:v>56705</c:v>
                </c:pt>
                <c:pt idx="2449">
                  <c:v>56712</c:v>
                </c:pt>
                <c:pt idx="2450">
                  <c:v>56719</c:v>
                </c:pt>
                <c:pt idx="2451">
                  <c:v>56726</c:v>
                </c:pt>
                <c:pt idx="2452">
                  <c:v>56733</c:v>
                </c:pt>
                <c:pt idx="2453">
                  <c:v>56740</c:v>
                </c:pt>
                <c:pt idx="2454">
                  <c:v>56747</c:v>
                </c:pt>
                <c:pt idx="2455">
                  <c:v>56754</c:v>
                </c:pt>
                <c:pt idx="2456">
                  <c:v>56761</c:v>
                </c:pt>
                <c:pt idx="2457">
                  <c:v>56768</c:v>
                </c:pt>
                <c:pt idx="2458">
                  <c:v>56775</c:v>
                </c:pt>
                <c:pt idx="2459">
                  <c:v>56782</c:v>
                </c:pt>
                <c:pt idx="2460">
                  <c:v>56789</c:v>
                </c:pt>
                <c:pt idx="2461">
                  <c:v>56796</c:v>
                </c:pt>
                <c:pt idx="2462">
                  <c:v>56803</c:v>
                </c:pt>
                <c:pt idx="2463">
                  <c:v>56810</c:v>
                </c:pt>
                <c:pt idx="2464">
                  <c:v>56817</c:v>
                </c:pt>
                <c:pt idx="2465">
                  <c:v>56824</c:v>
                </c:pt>
                <c:pt idx="2466">
                  <c:v>56831</c:v>
                </c:pt>
                <c:pt idx="2467">
                  <c:v>56838</c:v>
                </c:pt>
                <c:pt idx="2468">
                  <c:v>56845</c:v>
                </c:pt>
                <c:pt idx="2469">
                  <c:v>56852</c:v>
                </c:pt>
                <c:pt idx="2470">
                  <c:v>56859</c:v>
                </c:pt>
                <c:pt idx="2471">
                  <c:v>56866</c:v>
                </c:pt>
                <c:pt idx="2472">
                  <c:v>56873</c:v>
                </c:pt>
                <c:pt idx="2473">
                  <c:v>56880</c:v>
                </c:pt>
                <c:pt idx="2474">
                  <c:v>56887</c:v>
                </c:pt>
                <c:pt idx="2475">
                  <c:v>56894</c:v>
                </c:pt>
                <c:pt idx="2476">
                  <c:v>56901</c:v>
                </c:pt>
                <c:pt idx="2477">
                  <c:v>56908</c:v>
                </c:pt>
                <c:pt idx="2478">
                  <c:v>56915</c:v>
                </c:pt>
                <c:pt idx="2479">
                  <c:v>56922</c:v>
                </c:pt>
                <c:pt idx="2480">
                  <c:v>56929</c:v>
                </c:pt>
                <c:pt idx="2481">
                  <c:v>56936</c:v>
                </c:pt>
                <c:pt idx="2482">
                  <c:v>56943</c:v>
                </c:pt>
                <c:pt idx="2483">
                  <c:v>56950</c:v>
                </c:pt>
                <c:pt idx="2484">
                  <c:v>56957</c:v>
                </c:pt>
                <c:pt idx="2485">
                  <c:v>56964</c:v>
                </c:pt>
                <c:pt idx="2486">
                  <c:v>56971</c:v>
                </c:pt>
                <c:pt idx="2487">
                  <c:v>56978</c:v>
                </c:pt>
                <c:pt idx="2488">
                  <c:v>56985</c:v>
                </c:pt>
                <c:pt idx="2489">
                  <c:v>56992</c:v>
                </c:pt>
                <c:pt idx="2490">
                  <c:v>56999</c:v>
                </c:pt>
                <c:pt idx="2491">
                  <c:v>57006</c:v>
                </c:pt>
                <c:pt idx="2492">
                  <c:v>57013</c:v>
                </c:pt>
                <c:pt idx="2493">
                  <c:v>57020</c:v>
                </c:pt>
                <c:pt idx="2494">
                  <c:v>57027</c:v>
                </c:pt>
                <c:pt idx="2495">
                  <c:v>57034</c:v>
                </c:pt>
                <c:pt idx="2496">
                  <c:v>57041</c:v>
                </c:pt>
                <c:pt idx="2497">
                  <c:v>57048</c:v>
                </c:pt>
                <c:pt idx="2498">
                  <c:v>57055</c:v>
                </c:pt>
                <c:pt idx="2499">
                  <c:v>57062</c:v>
                </c:pt>
                <c:pt idx="2500">
                  <c:v>57069</c:v>
                </c:pt>
                <c:pt idx="2501">
                  <c:v>57076</c:v>
                </c:pt>
                <c:pt idx="2502">
                  <c:v>57083</c:v>
                </c:pt>
                <c:pt idx="2503">
                  <c:v>57090</c:v>
                </c:pt>
                <c:pt idx="2504">
                  <c:v>57097</c:v>
                </c:pt>
                <c:pt idx="2505">
                  <c:v>57104</c:v>
                </c:pt>
                <c:pt idx="2506">
                  <c:v>57111</c:v>
                </c:pt>
                <c:pt idx="2507">
                  <c:v>57118</c:v>
                </c:pt>
                <c:pt idx="2508">
                  <c:v>57125</c:v>
                </c:pt>
                <c:pt idx="2509">
                  <c:v>57132</c:v>
                </c:pt>
                <c:pt idx="2510">
                  <c:v>57139</c:v>
                </c:pt>
                <c:pt idx="2511">
                  <c:v>57146</c:v>
                </c:pt>
                <c:pt idx="2512">
                  <c:v>57153</c:v>
                </c:pt>
                <c:pt idx="2513">
                  <c:v>57160</c:v>
                </c:pt>
                <c:pt idx="2514">
                  <c:v>57167</c:v>
                </c:pt>
                <c:pt idx="2515">
                  <c:v>57174</c:v>
                </c:pt>
                <c:pt idx="2516">
                  <c:v>57181</c:v>
                </c:pt>
                <c:pt idx="2517">
                  <c:v>57188</c:v>
                </c:pt>
                <c:pt idx="2518">
                  <c:v>57195</c:v>
                </c:pt>
                <c:pt idx="2519">
                  <c:v>57202</c:v>
                </c:pt>
                <c:pt idx="2520">
                  <c:v>57209</c:v>
                </c:pt>
                <c:pt idx="2521">
                  <c:v>57216</c:v>
                </c:pt>
                <c:pt idx="2522">
                  <c:v>57223</c:v>
                </c:pt>
                <c:pt idx="2523">
                  <c:v>57230</c:v>
                </c:pt>
                <c:pt idx="2524">
                  <c:v>57237</c:v>
                </c:pt>
                <c:pt idx="2525">
                  <c:v>57244</c:v>
                </c:pt>
                <c:pt idx="2526">
                  <c:v>57251</c:v>
                </c:pt>
                <c:pt idx="2527">
                  <c:v>57258</c:v>
                </c:pt>
                <c:pt idx="2528">
                  <c:v>57265</c:v>
                </c:pt>
                <c:pt idx="2529">
                  <c:v>57272</c:v>
                </c:pt>
                <c:pt idx="2530">
                  <c:v>57279</c:v>
                </c:pt>
                <c:pt idx="2531">
                  <c:v>57286</c:v>
                </c:pt>
                <c:pt idx="2532">
                  <c:v>57293</c:v>
                </c:pt>
                <c:pt idx="2533">
                  <c:v>57300</c:v>
                </c:pt>
                <c:pt idx="2534">
                  <c:v>57307</c:v>
                </c:pt>
                <c:pt idx="2535">
                  <c:v>57314</c:v>
                </c:pt>
                <c:pt idx="2536">
                  <c:v>57321</c:v>
                </c:pt>
                <c:pt idx="2537">
                  <c:v>57328</c:v>
                </c:pt>
                <c:pt idx="2538">
                  <c:v>57335</c:v>
                </c:pt>
                <c:pt idx="2539">
                  <c:v>57343</c:v>
                </c:pt>
                <c:pt idx="2540">
                  <c:v>57350</c:v>
                </c:pt>
                <c:pt idx="2541">
                  <c:v>57357</c:v>
                </c:pt>
                <c:pt idx="2542">
                  <c:v>57364</c:v>
                </c:pt>
                <c:pt idx="2543">
                  <c:v>57371</c:v>
                </c:pt>
                <c:pt idx="2544">
                  <c:v>57378</c:v>
                </c:pt>
                <c:pt idx="2545">
                  <c:v>57385</c:v>
                </c:pt>
                <c:pt idx="2546">
                  <c:v>57392</c:v>
                </c:pt>
                <c:pt idx="2547">
                  <c:v>57399</c:v>
                </c:pt>
                <c:pt idx="2548">
                  <c:v>57406</c:v>
                </c:pt>
                <c:pt idx="2549">
                  <c:v>57413</c:v>
                </c:pt>
                <c:pt idx="2550">
                  <c:v>57420</c:v>
                </c:pt>
                <c:pt idx="2551">
                  <c:v>57427</c:v>
                </c:pt>
                <c:pt idx="2552">
                  <c:v>57434</c:v>
                </c:pt>
                <c:pt idx="2553">
                  <c:v>57441</c:v>
                </c:pt>
                <c:pt idx="2554">
                  <c:v>57448</c:v>
                </c:pt>
                <c:pt idx="2555">
                  <c:v>57459</c:v>
                </c:pt>
                <c:pt idx="2556">
                  <c:v>57462</c:v>
                </c:pt>
                <c:pt idx="2557">
                  <c:v>57469</c:v>
                </c:pt>
                <c:pt idx="2558">
                  <c:v>57476</c:v>
                </c:pt>
                <c:pt idx="2559">
                  <c:v>57483</c:v>
                </c:pt>
                <c:pt idx="2560">
                  <c:v>57490</c:v>
                </c:pt>
                <c:pt idx="2561">
                  <c:v>57497</c:v>
                </c:pt>
                <c:pt idx="2562">
                  <c:v>57504</c:v>
                </c:pt>
                <c:pt idx="2563">
                  <c:v>57511</c:v>
                </c:pt>
                <c:pt idx="2564">
                  <c:v>57518</c:v>
                </c:pt>
                <c:pt idx="2565">
                  <c:v>57525</c:v>
                </c:pt>
                <c:pt idx="2566">
                  <c:v>57532</c:v>
                </c:pt>
                <c:pt idx="2567">
                  <c:v>57539</c:v>
                </c:pt>
                <c:pt idx="2568">
                  <c:v>57546</c:v>
                </c:pt>
                <c:pt idx="2569">
                  <c:v>57553</c:v>
                </c:pt>
                <c:pt idx="2570">
                  <c:v>57560</c:v>
                </c:pt>
                <c:pt idx="2571">
                  <c:v>57567</c:v>
                </c:pt>
                <c:pt idx="2572">
                  <c:v>57574</c:v>
                </c:pt>
                <c:pt idx="2573">
                  <c:v>57581</c:v>
                </c:pt>
                <c:pt idx="2574">
                  <c:v>57588</c:v>
                </c:pt>
                <c:pt idx="2575">
                  <c:v>57595</c:v>
                </c:pt>
                <c:pt idx="2576">
                  <c:v>57602</c:v>
                </c:pt>
                <c:pt idx="2577">
                  <c:v>57609</c:v>
                </c:pt>
                <c:pt idx="2578">
                  <c:v>57616</c:v>
                </c:pt>
                <c:pt idx="2579">
                  <c:v>57623</c:v>
                </c:pt>
                <c:pt idx="2580">
                  <c:v>57630</c:v>
                </c:pt>
                <c:pt idx="2581">
                  <c:v>57637</c:v>
                </c:pt>
                <c:pt idx="2582">
                  <c:v>57644</c:v>
                </c:pt>
                <c:pt idx="2583">
                  <c:v>57651</c:v>
                </c:pt>
                <c:pt idx="2584">
                  <c:v>57658</c:v>
                </c:pt>
                <c:pt idx="2585">
                  <c:v>57665</c:v>
                </c:pt>
                <c:pt idx="2586">
                  <c:v>57672</c:v>
                </c:pt>
                <c:pt idx="2587">
                  <c:v>57679</c:v>
                </c:pt>
                <c:pt idx="2588">
                  <c:v>57686</c:v>
                </c:pt>
                <c:pt idx="2589">
                  <c:v>57693</c:v>
                </c:pt>
                <c:pt idx="2590">
                  <c:v>57700</c:v>
                </c:pt>
                <c:pt idx="2591">
                  <c:v>57710</c:v>
                </c:pt>
                <c:pt idx="2592">
                  <c:v>57717</c:v>
                </c:pt>
                <c:pt idx="2593">
                  <c:v>57724</c:v>
                </c:pt>
                <c:pt idx="2594">
                  <c:v>57731</c:v>
                </c:pt>
                <c:pt idx="2595">
                  <c:v>57738</c:v>
                </c:pt>
                <c:pt idx="2596">
                  <c:v>57745</c:v>
                </c:pt>
                <c:pt idx="2597">
                  <c:v>57752</c:v>
                </c:pt>
                <c:pt idx="2598">
                  <c:v>57759</c:v>
                </c:pt>
                <c:pt idx="2599">
                  <c:v>57766</c:v>
                </c:pt>
                <c:pt idx="2600">
                  <c:v>57773</c:v>
                </c:pt>
                <c:pt idx="2601">
                  <c:v>57780</c:v>
                </c:pt>
                <c:pt idx="2602">
                  <c:v>57787</c:v>
                </c:pt>
                <c:pt idx="2603">
                  <c:v>57794</c:v>
                </c:pt>
                <c:pt idx="2604">
                  <c:v>57801</c:v>
                </c:pt>
                <c:pt idx="2605">
                  <c:v>57808</c:v>
                </c:pt>
                <c:pt idx="2606">
                  <c:v>57817</c:v>
                </c:pt>
                <c:pt idx="2607">
                  <c:v>57822</c:v>
                </c:pt>
                <c:pt idx="2608">
                  <c:v>57829</c:v>
                </c:pt>
                <c:pt idx="2609">
                  <c:v>57836</c:v>
                </c:pt>
                <c:pt idx="2610">
                  <c:v>57843</c:v>
                </c:pt>
                <c:pt idx="2611">
                  <c:v>57850</c:v>
                </c:pt>
                <c:pt idx="2612">
                  <c:v>57857</c:v>
                </c:pt>
                <c:pt idx="2613">
                  <c:v>57864</c:v>
                </c:pt>
                <c:pt idx="2614">
                  <c:v>57871</c:v>
                </c:pt>
                <c:pt idx="2615">
                  <c:v>57878</c:v>
                </c:pt>
                <c:pt idx="2616">
                  <c:v>57885</c:v>
                </c:pt>
                <c:pt idx="2617">
                  <c:v>57892</c:v>
                </c:pt>
                <c:pt idx="2618">
                  <c:v>57899</c:v>
                </c:pt>
                <c:pt idx="2619">
                  <c:v>57906</c:v>
                </c:pt>
                <c:pt idx="2620">
                  <c:v>57913</c:v>
                </c:pt>
                <c:pt idx="2621">
                  <c:v>57920</c:v>
                </c:pt>
                <c:pt idx="2622">
                  <c:v>57927</c:v>
                </c:pt>
                <c:pt idx="2623">
                  <c:v>57934</c:v>
                </c:pt>
                <c:pt idx="2624">
                  <c:v>57941</c:v>
                </c:pt>
                <c:pt idx="2625">
                  <c:v>57948</c:v>
                </c:pt>
                <c:pt idx="2626">
                  <c:v>57955</c:v>
                </c:pt>
                <c:pt idx="2627">
                  <c:v>57962</c:v>
                </c:pt>
                <c:pt idx="2628">
                  <c:v>57969</c:v>
                </c:pt>
                <c:pt idx="2629">
                  <c:v>57976</c:v>
                </c:pt>
                <c:pt idx="2630">
                  <c:v>57983</c:v>
                </c:pt>
                <c:pt idx="2631">
                  <c:v>57990</c:v>
                </c:pt>
                <c:pt idx="2632">
                  <c:v>57997</c:v>
                </c:pt>
                <c:pt idx="2633">
                  <c:v>58004</c:v>
                </c:pt>
                <c:pt idx="2634">
                  <c:v>58011</c:v>
                </c:pt>
                <c:pt idx="2635">
                  <c:v>58018</c:v>
                </c:pt>
                <c:pt idx="2636">
                  <c:v>58025</c:v>
                </c:pt>
                <c:pt idx="2637">
                  <c:v>58032</c:v>
                </c:pt>
                <c:pt idx="2638">
                  <c:v>58039</c:v>
                </c:pt>
                <c:pt idx="2639">
                  <c:v>58046</c:v>
                </c:pt>
                <c:pt idx="2640">
                  <c:v>58053</c:v>
                </c:pt>
                <c:pt idx="2641">
                  <c:v>58060</c:v>
                </c:pt>
                <c:pt idx="2642">
                  <c:v>58067</c:v>
                </c:pt>
                <c:pt idx="2643">
                  <c:v>58075</c:v>
                </c:pt>
                <c:pt idx="2644">
                  <c:v>58082</c:v>
                </c:pt>
                <c:pt idx="2645">
                  <c:v>58089</c:v>
                </c:pt>
                <c:pt idx="2646">
                  <c:v>58096</c:v>
                </c:pt>
                <c:pt idx="2647">
                  <c:v>58103</c:v>
                </c:pt>
                <c:pt idx="2648">
                  <c:v>58110</c:v>
                </c:pt>
                <c:pt idx="2649">
                  <c:v>58117</c:v>
                </c:pt>
                <c:pt idx="2650">
                  <c:v>58124</c:v>
                </c:pt>
                <c:pt idx="2651">
                  <c:v>58131</c:v>
                </c:pt>
                <c:pt idx="2652">
                  <c:v>58138</c:v>
                </c:pt>
                <c:pt idx="2653">
                  <c:v>58145</c:v>
                </c:pt>
                <c:pt idx="2654">
                  <c:v>58152</c:v>
                </c:pt>
                <c:pt idx="2655">
                  <c:v>58159</c:v>
                </c:pt>
                <c:pt idx="2656">
                  <c:v>58168</c:v>
                </c:pt>
                <c:pt idx="2657">
                  <c:v>58175</c:v>
                </c:pt>
                <c:pt idx="2658">
                  <c:v>58182</c:v>
                </c:pt>
                <c:pt idx="2659">
                  <c:v>58189</c:v>
                </c:pt>
                <c:pt idx="2660">
                  <c:v>58197</c:v>
                </c:pt>
                <c:pt idx="2661">
                  <c:v>58203</c:v>
                </c:pt>
                <c:pt idx="2662">
                  <c:v>58210</c:v>
                </c:pt>
                <c:pt idx="2663">
                  <c:v>58217</c:v>
                </c:pt>
                <c:pt idx="2664">
                  <c:v>58224</c:v>
                </c:pt>
                <c:pt idx="2665">
                  <c:v>58231</c:v>
                </c:pt>
                <c:pt idx="2666">
                  <c:v>58238</c:v>
                </c:pt>
                <c:pt idx="2667">
                  <c:v>58245</c:v>
                </c:pt>
                <c:pt idx="2668">
                  <c:v>58252</c:v>
                </c:pt>
                <c:pt idx="2669">
                  <c:v>58259</c:v>
                </c:pt>
                <c:pt idx="2670">
                  <c:v>58266</c:v>
                </c:pt>
                <c:pt idx="2671">
                  <c:v>58273</c:v>
                </c:pt>
                <c:pt idx="2672">
                  <c:v>58280</c:v>
                </c:pt>
                <c:pt idx="2673">
                  <c:v>58287</c:v>
                </c:pt>
                <c:pt idx="2674">
                  <c:v>58294</c:v>
                </c:pt>
                <c:pt idx="2675">
                  <c:v>58301</c:v>
                </c:pt>
                <c:pt idx="2676">
                  <c:v>58308</c:v>
                </c:pt>
                <c:pt idx="2677">
                  <c:v>58315</c:v>
                </c:pt>
                <c:pt idx="2678">
                  <c:v>58322</c:v>
                </c:pt>
                <c:pt idx="2679">
                  <c:v>58329</c:v>
                </c:pt>
                <c:pt idx="2680">
                  <c:v>58336</c:v>
                </c:pt>
                <c:pt idx="2681">
                  <c:v>58343</c:v>
                </c:pt>
                <c:pt idx="2682">
                  <c:v>58350</c:v>
                </c:pt>
                <c:pt idx="2683">
                  <c:v>58357</c:v>
                </c:pt>
                <c:pt idx="2684">
                  <c:v>58364</c:v>
                </c:pt>
                <c:pt idx="2685">
                  <c:v>58371</c:v>
                </c:pt>
                <c:pt idx="2686">
                  <c:v>58378</c:v>
                </c:pt>
                <c:pt idx="2687">
                  <c:v>58385</c:v>
                </c:pt>
                <c:pt idx="2688">
                  <c:v>58392</c:v>
                </c:pt>
                <c:pt idx="2689">
                  <c:v>58399</c:v>
                </c:pt>
                <c:pt idx="2690">
                  <c:v>58406</c:v>
                </c:pt>
                <c:pt idx="2691">
                  <c:v>58413</c:v>
                </c:pt>
                <c:pt idx="2692">
                  <c:v>58420</c:v>
                </c:pt>
                <c:pt idx="2693">
                  <c:v>58427</c:v>
                </c:pt>
                <c:pt idx="2694">
                  <c:v>58438</c:v>
                </c:pt>
                <c:pt idx="2695">
                  <c:v>58442</c:v>
                </c:pt>
                <c:pt idx="2696">
                  <c:v>58448</c:v>
                </c:pt>
                <c:pt idx="2697">
                  <c:v>58455</c:v>
                </c:pt>
                <c:pt idx="2698">
                  <c:v>58462</c:v>
                </c:pt>
                <c:pt idx="2699">
                  <c:v>58469</c:v>
                </c:pt>
                <c:pt idx="2700">
                  <c:v>58476</c:v>
                </c:pt>
                <c:pt idx="2701">
                  <c:v>58483</c:v>
                </c:pt>
                <c:pt idx="2702">
                  <c:v>58490</c:v>
                </c:pt>
                <c:pt idx="2703">
                  <c:v>58497</c:v>
                </c:pt>
                <c:pt idx="2704">
                  <c:v>58504</c:v>
                </c:pt>
                <c:pt idx="2705">
                  <c:v>58511</c:v>
                </c:pt>
                <c:pt idx="2706">
                  <c:v>58518</c:v>
                </c:pt>
                <c:pt idx="2707">
                  <c:v>58525</c:v>
                </c:pt>
                <c:pt idx="2708">
                  <c:v>58532</c:v>
                </c:pt>
                <c:pt idx="2709">
                  <c:v>58539</c:v>
                </c:pt>
                <c:pt idx="2710">
                  <c:v>58546</c:v>
                </c:pt>
                <c:pt idx="2711">
                  <c:v>58553</c:v>
                </c:pt>
                <c:pt idx="2712">
                  <c:v>58560</c:v>
                </c:pt>
                <c:pt idx="2713">
                  <c:v>58567</c:v>
                </c:pt>
                <c:pt idx="2714">
                  <c:v>58574</c:v>
                </c:pt>
                <c:pt idx="2715">
                  <c:v>58581</c:v>
                </c:pt>
                <c:pt idx="2716">
                  <c:v>58588</c:v>
                </c:pt>
                <c:pt idx="2717">
                  <c:v>58595</c:v>
                </c:pt>
                <c:pt idx="2718">
                  <c:v>58602</c:v>
                </c:pt>
                <c:pt idx="2719">
                  <c:v>58609</c:v>
                </c:pt>
                <c:pt idx="2720">
                  <c:v>58616</c:v>
                </c:pt>
                <c:pt idx="2721">
                  <c:v>58623</c:v>
                </c:pt>
                <c:pt idx="2722">
                  <c:v>58630</c:v>
                </c:pt>
                <c:pt idx="2723">
                  <c:v>58637</c:v>
                </c:pt>
                <c:pt idx="2724">
                  <c:v>58644</c:v>
                </c:pt>
                <c:pt idx="2725">
                  <c:v>58651</c:v>
                </c:pt>
                <c:pt idx="2726">
                  <c:v>58658</c:v>
                </c:pt>
                <c:pt idx="2727">
                  <c:v>58665</c:v>
                </c:pt>
                <c:pt idx="2728">
                  <c:v>58672</c:v>
                </c:pt>
                <c:pt idx="2729">
                  <c:v>58679</c:v>
                </c:pt>
                <c:pt idx="2730">
                  <c:v>58686</c:v>
                </c:pt>
                <c:pt idx="2731">
                  <c:v>58693</c:v>
                </c:pt>
                <c:pt idx="2732">
                  <c:v>58700</c:v>
                </c:pt>
                <c:pt idx="2733">
                  <c:v>58707</c:v>
                </c:pt>
                <c:pt idx="2734">
                  <c:v>58714</c:v>
                </c:pt>
                <c:pt idx="2735">
                  <c:v>58721</c:v>
                </c:pt>
                <c:pt idx="2736">
                  <c:v>58728</c:v>
                </c:pt>
                <c:pt idx="2737">
                  <c:v>58735</c:v>
                </c:pt>
                <c:pt idx="2738">
                  <c:v>58742</c:v>
                </c:pt>
                <c:pt idx="2739">
                  <c:v>58749</c:v>
                </c:pt>
                <c:pt idx="2740">
                  <c:v>58756</c:v>
                </c:pt>
                <c:pt idx="2741">
                  <c:v>58763</c:v>
                </c:pt>
                <c:pt idx="2742">
                  <c:v>58770</c:v>
                </c:pt>
                <c:pt idx="2743">
                  <c:v>58777</c:v>
                </c:pt>
                <c:pt idx="2744">
                  <c:v>58784</c:v>
                </c:pt>
                <c:pt idx="2745">
                  <c:v>58791</c:v>
                </c:pt>
                <c:pt idx="2746">
                  <c:v>58798</c:v>
                </c:pt>
                <c:pt idx="2747">
                  <c:v>58805</c:v>
                </c:pt>
                <c:pt idx="2748">
                  <c:v>58812</c:v>
                </c:pt>
                <c:pt idx="2749">
                  <c:v>58819</c:v>
                </c:pt>
                <c:pt idx="2750">
                  <c:v>58826</c:v>
                </c:pt>
                <c:pt idx="2751">
                  <c:v>58833</c:v>
                </c:pt>
                <c:pt idx="2752">
                  <c:v>58840</c:v>
                </c:pt>
                <c:pt idx="2753">
                  <c:v>58847</c:v>
                </c:pt>
                <c:pt idx="2754">
                  <c:v>58854</c:v>
                </c:pt>
                <c:pt idx="2755">
                  <c:v>58861</c:v>
                </c:pt>
                <c:pt idx="2756">
                  <c:v>58868</c:v>
                </c:pt>
                <c:pt idx="2757">
                  <c:v>58875</c:v>
                </c:pt>
                <c:pt idx="2758">
                  <c:v>58882</c:v>
                </c:pt>
                <c:pt idx="2759">
                  <c:v>58889</c:v>
                </c:pt>
                <c:pt idx="2760">
                  <c:v>58896</c:v>
                </c:pt>
                <c:pt idx="2761">
                  <c:v>58903</c:v>
                </c:pt>
                <c:pt idx="2762">
                  <c:v>58910</c:v>
                </c:pt>
                <c:pt idx="2763">
                  <c:v>58917</c:v>
                </c:pt>
                <c:pt idx="2764">
                  <c:v>58924</c:v>
                </c:pt>
                <c:pt idx="2765">
                  <c:v>58931</c:v>
                </c:pt>
                <c:pt idx="2766">
                  <c:v>58938</c:v>
                </c:pt>
                <c:pt idx="2767">
                  <c:v>58945</c:v>
                </c:pt>
                <c:pt idx="2768">
                  <c:v>58952</c:v>
                </c:pt>
                <c:pt idx="2769">
                  <c:v>58959</c:v>
                </c:pt>
                <c:pt idx="2770">
                  <c:v>58966</c:v>
                </c:pt>
                <c:pt idx="2771">
                  <c:v>58973</c:v>
                </c:pt>
                <c:pt idx="2772">
                  <c:v>58980</c:v>
                </c:pt>
                <c:pt idx="2773">
                  <c:v>58987</c:v>
                </c:pt>
                <c:pt idx="2774">
                  <c:v>58994</c:v>
                </c:pt>
                <c:pt idx="2775">
                  <c:v>59001</c:v>
                </c:pt>
                <c:pt idx="2776">
                  <c:v>59008</c:v>
                </c:pt>
                <c:pt idx="2777">
                  <c:v>59015</c:v>
                </c:pt>
                <c:pt idx="2778">
                  <c:v>59022</c:v>
                </c:pt>
                <c:pt idx="2779">
                  <c:v>59029</c:v>
                </c:pt>
                <c:pt idx="2780">
                  <c:v>59036</c:v>
                </c:pt>
                <c:pt idx="2781">
                  <c:v>59043</c:v>
                </c:pt>
                <c:pt idx="2782">
                  <c:v>59050</c:v>
                </c:pt>
                <c:pt idx="2783">
                  <c:v>59057</c:v>
                </c:pt>
                <c:pt idx="2784">
                  <c:v>59064</c:v>
                </c:pt>
                <c:pt idx="2785">
                  <c:v>59071</c:v>
                </c:pt>
                <c:pt idx="2786">
                  <c:v>59078</c:v>
                </c:pt>
                <c:pt idx="2787">
                  <c:v>59085</c:v>
                </c:pt>
                <c:pt idx="2788">
                  <c:v>59092</c:v>
                </c:pt>
                <c:pt idx="2789">
                  <c:v>59099</c:v>
                </c:pt>
                <c:pt idx="2790">
                  <c:v>59106</c:v>
                </c:pt>
                <c:pt idx="2791">
                  <c:v>59113</c:v>
                </c:pt>
                <c:pt idx="2792">
                  <c:v>59120</c:v>
                </c:pt>
                <c:pt idx="2793">
                  <c:v>59127</c:v>
                </c:pt>
                <c:pt idx="2794">
                  <c:v>59134</c:v>
                </c:pt>
                <c:pt idx="2795">
                  <c:v>59141</c:v>
                </c:pt>
                <c:pt idx="2796">
                  <c:v>59148</c:v>
                </c:pt>
                <c:pt idx="2797">
                  <c:v>59155</c:v>
                </c:pt>
                <c:pt idx="2798">
                  <c:v>59162</c:v>
                </c:pt>
                <c:pt idx="2799">
                  <c:v>59169</c:v>
                </c:pt>
                <c:pt idx="2800">
                  <c:v>59176</c:v>
                </c:pt>
                <c:pt idx="2801">
                  <c:v>59183</c:v>
                </c:pt>
                <c:pt idx="2802">
                  <c:v>59190</c:v>
                </c:pt>
                <c:pt idx="2803">
                  <c:v>59197</c:v>
                </c:pt>
                <c:pt idx="2804">
                  <c:v>59204</c:v>
                </c:pt>
                <c:pt idx="2805">
                  <c:v>59211</c:v>
                </c:pt>
                <c:pt idx="2806">
                  <c:v>59218</c:v>
                </c:pt>
                <c:pt idx="2807">
                  <c:v>59225</c:v>
                </c:pt>
                <c:pt idx="2808">
                  <c:v>59232</c:v>
                </c:pt>
                <c:pt idx="2809">
                  <c:v>59239</c:v>
                </c:pt>
                <c:pt idx="2810">
                  <c:v>59246</c:v>
                </c:pt>
                <c:pt idx="2811">
                  <c:v>59253</c:v>
                </c:pt>
                <c:pt idx="2812">
                  <c:v>59260</c:v>
                </c:pt>
                <c:pt idx="2813">
                  <c:v>59267</c:v>
                </c:pt>
                <c:pt idx="2814">
                  <c:v>59274</c:v>
                </c:pt>
                <c:pt idx="2815">
                  <c:v>59281</c:v>
                </c:pt>
                <c:pt idx="2816">
                  <c:v>59288</c:v>
                </c:pt>
                <c:pt idx="2817">
                  <c:v>59295</c:v>
                </c:pt>
                <c:pt idx="2818">
                  <c:v>59302</c:v>
                </c:pt>
                <c:pt idx="2819">
                  <c:v>59309</c:v>
                </c:pt>
                <c:pt idx="2820">
                  <c:v>59316</c:v>
                </c:pt>
                <c:pt idx="2821">
                  <c:v>59323</c:v>
                </c:pt>
                <c:pt idx="2822">
                  <c:v>59330</c:v>
                </c:pt>
                <c:pt idx="2823">
                  <c:v>59337</c:v>
                </c:pt>
                <c:pt idx="2824">
                  <c:v>59344</c:v>
                </c:pt>
                <c:pt idx="2825">
                  <c:v>59351</c:v>
                </c:pt>
                <c:pt idx="2826">
                  <c:v>59358</c:v>
                </c:pt>
                <c:pt idx="2827">
                  <c:v>59365</c:v>
                </c:pt>
                <c:pt idx="2828">
                  <c:v>59372</c:v>
                </c:pt>
                <c:pt idx="2829">
                  <c:v>59379</c:v>
                </c:pt>
                <c:pt idx="2830">
                  <c:v>59386</c:v>
                </c:pt>
                <c:pt idx="2831">
                  <c:v>59393</c:v>
                </c:pt>
                <c:pt idx="2832">
                  <c:v>59400</c:v>
                </c:pt>
                <c:pt idx="2833">
                  <c:v>59407</c:v>
                </c:pt>
                <c:pt idx="2834">
                  <c:v>59414</c:v>
                </c:pt>
                <c:pt idx="2835">
                  <c:v>59421</c:v>
                </c:pt>
                <c:pt idx="2836">
                  <c:v>59428</c:v>
                </c:pt>
                <c:pt idx="2837">
                  <c:v>59435</c:v>
                </c:pt>
                <c:pt idx="2838">
                  <c:v>59442</c:v>
                </c:pt>
                <c:pt idx="2839">
                  <c:v>59449</c:v>
                </c:pt>
                <c:pt idx="2840">
                  <c:v>59456</c:v>
                </c:pt>
                <c:pt idx="2841">
                  <c:v>59463</c:v>
                </c:pt>
                <c:pt idx="2842">
                  <c:v>59470</c:v>
                </c:pt>
                <c:pt idx="2843">
                  <c:v>59477</c:v>
                </c:pt>
                <c:pt idx="2844">
                  <c:v>59484</c:v>
                </c:pt>
                <c:pt idx="2845">
                  <c:v>59491</c:v>
                </c:pt>
                <c:pt idx="2846">
                  <c:v>59498</c:v>
                </c:pt>
                <c:pt idx="2847">
                  <c:v>59505</c:v>
                </c:pt>
                <c:pt idx="2848">
                  <c:v>59512</c:v>
                </c:pt>
                <c:pt idx="2849">
                  <c:v>59519</c:v>
                </c:pt>
                <c:pt idx="2850">
                  <c:v>59526</c:v>
                </c:pt>
                <c:pt idx="2851">
                  <c:v>59534</c:v>
                </c:pt>
                <c:pt idx="2852">
                  <c:v>59541</c:v>
                </c:pt>
                <c:pt idx="2853">
                  <c:v>59548</c:v>
                </c:pt>
                <c:pt idx="2854">
                  <c:v>59555</c:v>
                </c:pt>
                <c:pt idx="2855">
                  <c:v>59562</c:v>
                </c:pt>
                <c:pt idx="2856">
                  <c:v>59569</c:v>
                </c:pt>
                <c:pt idx="2857">
                  <c:v>59576</c:v>
                </c:pt>
                <c:pt idx="2858">
                  <c:v>59583</c:v>
                </c:pt>
                <c:pt idx="2859">
                  <c:v>59590</c:v>
                </c:pt>
                <c:pt idx="2860">
                  <c:v>59597</c:v>
                </c:pt>
                <c:pt idx="2861">
                  <c:v>59604</c:v>
                </c:pt>
                <c:pt idx="2862">
                  <c:v>59611</c:v>
                </c:pt>
                <c:pt idx="2863">
                  <c:v>59618</c:v>
                </c:pt>
                <c:pt idx="2864">
                  <c:v>59625</c:v>
                </c:pt>
                <c:pt idx="2865">
                  <c:v>59632</c:v>
                </c:pt>
                <c:pt idx="2866">
                  <c:v>59643</c:v>
                </c:pt>
                <c:pt idx="2867">
                  <c:v>59646</c:v>
                </c:pt>
                <c:pt idx="2868">
                  <c:v>59653</c:v>
                </c:pt>
                <c:pt idx="2869">
                  <c:v>59660</c:v>
                </c:pt>
                <c:pt idx="2870">
                  <c:v>59667</c:v>
                </c:pt>
                <c:pt idx="2871">
                  <c:v>59674</c:v>
                </c:pt>
                <c:pt idx="2872">
                  <c:v>59681</c:v>
                </c:pt>
                <c:pt idx="2873">
                  <c:v>59688</c:v>
                </c:pt>
                <c:pt idx="2874">
                  <c:v>59695</c:v>
                </c:pt>
                <c:pt idx="2875">
                  <c:v>59702</c:v>
                </c:pt>
                <c:pt idx="2876">
                  <c:v>59709</c:v>
                </c:pt>
                <c:pt idx="2877">
                  <c:v>59716</c:v>
                </c:pt>
                <c:pt idx="2878">
                  <c:v>59723</c:v>
                </c:pt>
                <c:pt idx="2879">
                  <c:v>59730</c:v>
                </c:pt>
                <c:pt idx="2880">
                  <c:v>59737</c:v>
                </c:pt>
                <c:pt idx="2881">
                  <c:v>59744</c:v>
                </c:pt>
                <c:pt idx="2882">
                  <c:v>59751</c:v>
                </c:pt>
                <c:pt idx="2883">
                  <c:v>59758</c:v>
                </c:pt>
                <c:pt idx="2884">
                  <c:v>59765</c:v>
                </c:pt>
                <c:pt idx="2885">
                  <c:v>59772</c:v>
                </c:pt>
                <c:pt idx="2886">
                  <c:v>59779</c:v>
                </c:pt>
                <c:pt idx="2887">
                  <c:v>59786</c:v>
                </c:pt>
                <c:pt idx="2888">
                  <c:v>59793</c:v>
                </c:pt>
                <c:pt idx="2889">
                  <c:v>59800</c:v>
                </c:pt>
                <c:pt idx="2890">
                  <c:v>59807</c:v>
                </c:pt>
                <c:pt idx="2891">
                  <c:v>59814</c:v>
                </c:pt>
                <c:pt idx="2892">
                  <c:v>59821</c:v>
                </c:pt>
                <c:pt idx="2893">
                  <c:v>59828</c:v>
                </c:pt>
                <c:pt idx="2894">
                  <c:v>59835</c:v>
                </c:pt>
                <c:pt idx="2895">
                  <c:v>59842</c:v>
                </c:pt>
                <c:pt idx="2896">
                  <c:v>59849</c:v>
                </c:pt>
                <c:pt idx="2897">
                  <c:v>59856</c:v>
                </c:pt>
                <c:pt idx="2898">
                  <c:v>59863</c:v>
                </c:pt>
                <c:pt idx="2899">
                  <c:v>59870</c:v>
                </c:pt>
                <c:pt idx="2900">
                  <c:v>59877</c:v>
                </c:pt>
                <c:pt idx="2901">
                  <c:v>59884</c:v>
                </c:pt>
                <c:pt idx="2902">
                  <c:v>59891</c:v>
                </c:pt>
                <c:pt idx="2903">
                  <c:v>59901</c:v>
                </c:pt>
                <c:pt idx="2904">
                  <c:v>59908</c:v>
                </c:pt>
                <c:pt idx="2905">
                  <c:v>59915</c:v>
                </c:pt>
                <c:pt idx="2906">
                  <c:v>59922</c:v>
                </c:pt>
                <c:pt idx="2907">
                  <c:v>59929</c:v>
                </c:pt>
                <c:pt idx="2908">
                  <c:v>59936</c:v>
                </c:pt>
                <c:pt idx="2909">
                  <c:v>59943</c:v>
                </c:pt>
                <c:pt idx="2910">
                  <c:v>59950</c:v>
                </c:pt>
                <c:pt idx="2911">
                  <c:v>59957</c:v>
                </c:pt>
                <c:pt idx="2912">
                  <c:v>59964</c:v>
                </c:pt>
                <c:pt idx="2913">
                  <c:v>59971</c:v>
                </c:pt>
                <c:pt idx="2914">
                  <c:v>59978</c:v>
                </c:pt>
                <c:pt idx="2915">
                  <c:v>59985</c:v>
                </c:pt>
                <c:pt idx="2916">
                  <c:v>59992</c:v>
                </c:pt>
                <c:pt idx="2917">
                  <c:v>60001</c:v>
                </c:pt>
                <c:pt idx="2918">
                  <c:v>60006</c:v>
                </c:pt>
                <c:pt idx="2919">
                  <c:v>60013</c:v>
                </c:pt>
                <c:pt idx="2920">
                  <c:v>60020</c:v>
                </c:pt>
                <c:pt idx="2921">
                  <c:v>60028</c:v>
                </c:pt>
                <c:pt idx="2922">
                  <c:v>60035</c:v>
                </c:pt>
                <c:pt idx="2923">
                  <c:v>60042</c:v>
                </c:pt>
                <c:pt idx="2924">
                  <c:v>60049</c:v>
                </c:pt>
                <c:pt idx="2925">
                  <c:v>60056</c:v>
                </c:pt>
                <c:pt idx="2926">
                  <c:v>60063</c:v>
                </c:pt>
                <c:pt idx="2927">
                  <c:v>60070</c:v>
                </c:pt>
                <c:pt idx="2928">
                  <c:v>60077</c:v>
                </c:pt>
                <c:pt idx="2929">
                  <c:v>60084</c:v>
                </c:pt>
                <c:pt idx="2930">
                  <c:v>60091</c:v>
                </c:pt>
                <c:pt idx="2931">
                  <c:v>60098</c:v>
                </c:pt>
                <c:pt idx="2932">
                  <c:v>60105</c:v>
                </c:pt>
                <c:pt idx="2933">
                  <c:v>60112</c:v>
                </c:pt>
                <c:pt idx="2934">
                  <c:v>60119</c:v>
                </c:pt>
                <c:pt idx="2935">
                  <c:v>60126</c:v>
                </c:pt>
                <c:pt idx="2936">
                  <c:v>60133</c:v>
                </c:pt>
                <c:pt idx="2937">
                  <c:v>60140</c:v>
                </c:pt>
                <c:pt idx="2938">
                  <c:v>60147</c:v>
                </c:pt>
                <c:pt idx="2939">
                  <c:v>60154</c:v>
                </c:pt>
                <c:pt idx="2940">
                  <c:v>60161</c:v>
                </c:pt>
                <c:pt idx="2941">
                  <c:v>60168</c:v>
                </c:pt>
                <c:pt idx="2942">
                  <c:v>60175</c:v>
                </c:pt>
                <c:pt idx="2943">
                  <c:v>60182</c:v>
                </c:pt>
                <c:pt idx="2944">
                  <c:v>60189</c:v>
                </c:pt>
                <c:pt idx="2945">
                  <c:v>60196</c:v>
                </c:pt>
                <c:pt idx="2946">
                  <c:v>60203</c:v>
                </c:pt>
                <c:pt idx="2947">
                  <c:v>60210</c:v>
                </c:pt>
                <c:pt idx="2948">
                  <c:v>60217</c:v>
                </c:pt>
                <c:pt idx="2949">
                  <c:v>60224</c:v>
                </c:pt>
                <c:pt idx="2950">
                  <c:v>60231</c:v>
                </c:pt>
                <c:pt idx="2951">
                  <c:v>60238</c:v>
                </c:pt>
                <c:pt idx="2952">
                  <c:v>60245</c:v>
                </c:pt>
                <c:pt idx="2953">
                  <c:v>60252</c:v>
                </c:pt>
                <c:pt idx="2954">
                  <c:v>60259</c:v>
                </c:pt>
                <c:pt idx="2955">
                  <c:v>60267</c:v>
                </c:pt>
                <c:pt idx="2956">
                  <c:v>60274</c:v>
                </c:pt>
                <c:pt idx="2957">
                  <c:v>60281</c:v>
                </c:pt>
                <c:pt idx="2958">
                  <c:v>60288</c:v>
                </c:pt>
                <c:pt idx="2959">
                  <c:v>60295</c:v>
                </c:pt>
                <c:pt idx="2960">
                  <c:v>60302</c:v>
                </c:pt>
                <c:pt idx="2961">
                  <c:v>60309</c:v>
                </c:pt>
                <c:pt idx="2962">
                  <c:v>60316</c:v>
                </c:pt>
                <c:pt idx="2963">
                  <c:v>60323</c:v>
                </c:pt>
                <c:pt idx="2964">
                  <c:v>60330</c:v>
                </c:pt>
                <c:pt idx="2965">
                  <c:v>60337</c:v>
                </c:pt>
                <c:pt idx="2966">
                  <c:v>60344</c:v>
                </c:pt>
                <c:pt idx="2967">
                  <c:v>60351</c:v>
                </c:pt>
                <c:pt idx="2968">
                  <c:v>60359</c:v>
                </c:pt>
                <c:pt idx="2969">
                  <c:v>60366</c:v>
                </c:pt>
                <c:pt idx="2970">
                  <c:v>60373</c:v>
                </c:pt>
                <c:pt idx="2971">
                  <c:v>60380</c:v>
                </c:pt>
                <c:pt idx="2972">
                  <c:v>60387</c:v>
                </c:pt>
                <c:pt idx="2973">
                  <c:v>60394</c:v>
                </c:pt>
                <c:pt idx="2974">
                  <c:v>60401</c:v>
                </c:pt>
                <c:pt idx="2975">
                  <c:v>60408</c:v>
                </c:pt>
                <c:pt idx="2976">
                  <c:v>60415</c:v>
                </c:pt>
                <c:pt idx="2977">
                  <c:v>60422</c:v>
                </c:pt>
                <c:pt idx="2978">
                  <c:v>60429</c:v>
                </c:pt>
                <c:pt idx="2979">
                  <c:v>60436</c:v>
                </c:pt>
                <c:pt idx="2980">
                  <c:v>60443</c:v>
                </c:pt>
                <c:pt idx="2981">
                  <c:v>60450</c:v>
                </c:pt>
                <c:pt idx="2982">
                  <c:v>60457</c:v>
                </c:pt>
                <c:pt idx="2983">
                  <c:v>60464</c:v>
                </c:pt>
                <c:pt idx="2984">
                  <c:v>60471</c:v>
                </c:pt>
                <c:pt idx="2985">
                  <c:v>60478</c:v>
                </c:pt>
                <c:pt idx="2986">
                  <c:v>60485</c:v>
                </c:pt>
                <c:pt idx="2987">
                  <c:v>60492</c:v>
                </c:pt>
                <c:pt idx="2988">
                  <c:v>60499</c:v>
                </c:pt>
                <c:pt idx="2989">
                  <c:v>60506</c:v>
                </c:pt>
                <c:pt idx="2990">
                  <c:v>60513</c:v>
                </c:pt>
                <c:pt idx="2991">
                  <c:v>60520</c:v>
                </c:pt>
                <c:pt idx="2992">
                  <c:v>60527</c:v>
                </c:pt>
                <c:pt idx="2993">
                  <c:v>60534</c:v>
                </c:pt>
                <c:pt idx="2994">
                  <c:v>60541</c:v>
                </c:pt>
                <c:pt idx="2995">
                  <c:v>60548</c:v>
                </c:pt>
                <c:pt idx="2996">
                  <c:v>60555</c:v>
                </c:pt>
                <c:pt idx="2997">
                  <c:v>60562</c:v>
                </c:pt>
                <c:pt idx="2998">
                  <c:v>60569</c:v>
                </c:pt>
                <c:pt idx="2999">
                  <c:v>60576</c:v>
                </c:pt>
                <c:pt idx="3000">
                  <c:v>60583</c:v>
                </c:pt>
                <c:pt idx="3001">
                  <c:v>60590</c:v>
                </c:pt>
                <c:pt idx="3002">
                  <c:v>60597</c:v>
                </c:pt>
                <c:pt idx="3003">
                  <c:v>60604</c:v>
                </c:pt>
                <c:pt idx="3004">
                  <c:v>60611</c:v>
                </c:pt>
                <c:pt idx="3005">
                  <c:v>60618</c:v>
                </c:pt>
                <c:pt idx="3006">
                  <c:v>60625</c:v>
                </c:pt>
                <c:pt idx="3007">
                  <c:v>60632</c:v>
                </c:pt>
                <c:pt idx="3008">
                  <c:v>60639</c:v>
                </c:pt>
                <c:pt idx="3009">
                  <c:v>60646</c:v>
                </c:pt>
                <c:pt idx="3010">
                  <c:v>60653</c:v>
                </c:pt>
                <c:pt idx="3011">
                  <c:v>60660</c:v>
                </c:pt>
                <c:pt idx="3012">
                  <c:v>60667</c:v>
                </c:pt>
                <c:pt idx="3013">
                  <c:v>60674</c:v>
                </c:pt>
                <c:pt idx="3014">
                  <c:v>60681</c:v>
                </c:pt>
                <c:pt idx="3015">
                  <c:v>60688</c:v>
                </c:pt>
                <c:pt idx="3016">
                  <c:v>60695</c:v>
                </c:pt>
                <c:pt idx="3017">
                  <c:v>60702</c:v>
                </c:pt>
                <c:pt idx="3018">
                  <c:v>60709</c:v>
                </c:pt>
                <c:pt idx="3019">
                  <c:v>60716</c:v>
                </c:pt>
                <c:pt idx="3020">
                  <c:v>60723</c:v>
                </c:pt>
                <c:pt idx="3021">
                  <c:v>60730</c:v>
                </c:pt>
                <c:pt idx="3022">
                  <c:v>60737</c:v>
                </c:pt>
                <c:pt idx="3023">
                  <c:v>60744</c:v>
                </c:pt>
                <c:pt idx="3024">
                  <c:v>60751</c:v>
                </c:pt>
                <c:pt idx="3025">
                  <c:v>60758</c:v>
                </c:pt>
                <c:pt idx="3026">
                  <c:v>60765</c:v>
                </c:pt>
                <c:pt idx="3027">
                  <c:v>60772</c:v>
                </c:pt>
                <c:pt idx="3028">
                  <c:v>60779</c:v>
                </c:pt>
                <c:pt idx="3029">
                  <c:v>60786</c:v>
                </c:pt>
                <c:pt idx="3030">
                  <c:v>60793</c:v>
                </c:pt>
                <c:pt idx="3031">
                  <c:v>60800</c:v>
                </c:pt>
                <c:pt idx="3032">
                  <c:v>60807</c:v>
                </c:pt>
                <c:pt idx="3033">
                  <c:v>60814</c:v>
                </c:pt>
                <c:pt idx="3034">
                  <c:v>60821</c:v>
                </c:pt>
                <c:pt idx="3035">
                  <c:v>60828</c:v>
                </c:pt>
                <c:pt idx="3036">
                  <c:v>60835</c:v>
                </c:pt>
                <c:pt idx="3037">
                  <c:v>60842</c:v>
                </c:pt>
                <c:pt idx="3038">
                  <c:v>60849</c:v>
                </c:pt>
                <c:pt idx="3039">
                  <c:v>60856</c:v>
                </c:pt>
                <c:pt idx="3040">
                  <c:v>60863</c:v>
                </c:pt>
                <c:pt idx="3041">
                  <c:v>60870</c:v>
                </c:pt>
                <c:pt idx="3042">
                  <c:v>60877</c:v>
                </c:pt>
                <c:pt idx="3043">
                  <c:v>60884</c:v>
                </c:pt>
                <c:pt idx="3044">
                  <c:v>60891</c:v>
                </c:pt>
                <c:pt idx="3045">
                  <c:v>60898</c:v>
                </c:pt>
                <c:pt idx="3046">
                  <c:v>60905</c:v>
                </c:pt>
                <c:pt idx="3047">
                  <c:v>60912</c:v>
                </c:pt>
                <c:pt idx="3048">
                  <c:v>60919</c:v>
                </c:pt>
                <c:pt idx="3049">
                  <c:v>60926</c:v>
                </c:pt>
                <c:pt idx="3050">
                  <c:v>60933</c:v>
                </c:pt>
                <c:pt idx="3051">
                  <c:v>60940</c:v>
                </c:pt>
                <c:pt idx="3052">
                  <c:v>60947</c:v>
                </c:pt>
                <c:pt idx="3053">
                  <c:v>60954</c:v>
                </c:pt>
                <c:pt idx="3054">
                  <c:v>60961</c:v>
                </c:pt>
                <c:pt idx="3055">
                  <c:v>60968</c:v>
                </c:pt>
                <c:pt idx="3056">
                  <c:v>60975</c:v>
                </c:pt>
                <c:pt idx="3057">
                  <c:v>60982</c:v>
                </c:pt>
                <c:pt idx="3058">
                  <c:v>60989</c:v>
                </c:pt>
                <c:pt idx="3059">
                  <c:v>60996</c:v>
                </c:pt>
                <c:pt idx="3060">
                  <c:v>61003</c:v>
                </c:pt>
                <c:pt idx="3061">
                  <c:v>61010</c:v>
                </c:pt>
                <c:pt idx="3062">
                  <c:v>61017</c:v>
                </c:pt>
                <c:pt idx="3063">
                  <c:v>61024</c:v>
                </c:pt>
                <c:pt idx="3064">
                  <c:v>61031</c:v>
                </c:pt>
                <c:pt idx="3065">
                  <c:v>61038</c:v>
                </c:pt>
                <c:pt idx="3066">
                  <c:v>61045</c:v>
                </c:pt>
                <c:pt idx="3067">
                  <c:v>61052</c:v>
                </c:pt>
                <c:pt idx="3068">
                  <c:v>61059</c:v>
                </c:pt>
                <c:pt idx="3069">
                  <c:v>61066</c:v>
                </c:pt>
                <c:pt idx="3070">
                  <c:v>61073</c:v>
                </c:pt>
                <c:pt idx="3071">
                  <c:v>61080</c:v>
                </c:pt>
                <c:pt idx="3072">
                  <c:v>61087</c:v>
                </c:pt>
                <c:pt idx="3073">
                  <c:v>61094</c:v>
                </c:pt>
                <c:pt idx="3074">
                  <c:v>61101</c:v>
                </c:pt>
                <c:pt idx="3075">
                  <c:v>61108</c:v>
                </c:pt>
                <c:pt idx="3076">
                  <c:v>61115</c:v>
                </c:pt>
                <c:pt idx="3077">
                  <c:v>61122</c:v>
                </c:pt>
                <c:pt idx="3078">
                  <c:v>61129</c:v>
                </c:pt>
                <c:pt idx="3079">
                  <c:v>61136</c:v>
                </c:pt>
                <c:pt idx="3080">
                  <c:v>61143</c:v>
                </c:pt>
                <c:pt idx="3081">
                  <c:v>61150</c:v>
                </c:pt>
                <c:pt idx="3082">
                  <c:v>61157</c:v>
                </c:pt>
                <c:pt idx="3083">
                  <c:v>61164</c:v>
                </c:pt>
                <c:pt idx="3084">
                  <c:v>61171</c:v>
                </c:pt>
                <c:pt idx="3085">
                  <c:v>61178</c:v>
                </c:pt>
                <c:pt idx="3086">
                  <c:v>61185</c:v>
                </c:pt>
                <c:pt idx="3087">
                  <c:v>61192</c:v>
                </c:pt>
                <c:pt idx="3088">
                  <c:v>61199</c:v>
                </c:pt>
                <c:pt idx="3089">
                  <c:v>61206</c:v>
                </c:pt>
                <c:pt idx="3090">
                  <c:v>61213</c:v>
                </c:pt>
                <c:pt idx="3091">
                  <c:v>61220</c:v>
                </c:pt>
                <c:pt idx="3092">
                  <c:v>61227</c:v>
                </c:pt>
                <c:pt idx="3093">
                  <c:v>61234</c:v>
                </c:pt>
                <c:pt idx="3094">
                  <c:v>61241</c:v>
                </c:pt>
                <c:pt idx="3095">
                  <c:v>61248</c:v>
                </c:pt>
                <c:pt idx="3096">
                  <c:v>61255</c:v>
                </c:pt>
                <c:pt idx="3097">
                  <c:v>61262</c:v>
                </c:pt>
                <c:pt idx="3098">
                  <c:v>61269</c:v>
                </c:pt>
                <c:pt idx="3099">
                  <c:v>61276</c:v>
                </c:pt>
                <c:pt idx="3100">
                  <c:v>61283</c:v>
                </c:pt>
                <c:pt idx="3101">
                  <c:v>61290</c:v>
                </c:pt>
                <c:pt idx="3102">
                  <c:v>61297</c:v>
                </c:pt>
                <c:pt idx="3103">
                  <c:v>61304</c:v>
                </c:pt>
                <c:pt idx="3104">
                  <c:v>61311</c:v>
                </c:pt>
                <c:pt idx="3105">
                  <c:v>61318</c:v>
                </c:pt>
                <c:pt idx="3106">
                  <c:v>61325</c:v>
                </c:pt>
                <c:pt idx="3107">
                  <c:v>61332</c:v>
                </c:pt>
                <c:pt idx="3108">
                  <c:v>61339</c:v>
                </c:pt>
                <c:pt idx="3109">
                  <c:v>61346</c:v>
                </c:pt>
                <c:pt idx="3110">
                  <c:v>61353</c:v>
                </c:pt>
                <c:pt idx="3111">
                  <c:v>61360</c:v>
                </c:pt>
                <c:pt idx="3112">
                  <c:v>61367</c:v>
                </c:pt>
                <c:pt idx="3113">
                  <c:v>61374</c:v>
                </c:pt>
                <c:pt idx="3114">
                  <c:v>61381</c:v>
                </c:pt>
                <c:pt idx="3115">
                  <c:v>61388</c:v>
                </c:pt>
                <c:pt idx="3116">
                  <c:v>61395</c:v>
                </c:pt>
                <c:pt idx="3117">
                  <c:v>61402</c:v>
                </c:pt>
                <c:pt idx="3118">
                  <c:v>61409</c:v>
                </c:pt>
                <c:pt idx="3119">
                  <c:v>61416</c:v>
                </c:pt>
                <c:pt idx="3120">
                  <c:v>61423</c:v>
                </c:pt>
                <c:pt idx="3121">
                  <c:v>61430</c:v>
                </c:pt>
                <c:pt idx="3122">
                  <c:v>61437</c:v>
                </c:pt>
                <c:pt idx="3123">
                  <c:v>61444</c:v>
                </c:pt>
                <c:pt idx="3124">
                  <c:v>61451</c:v>
                </c:pt>
                <c:pt idx="3125">
                  <c:v>61458</c:v>
                </c:pt>
                <c:pt idx="3126">
                  <c:v>61465</c:v>
                </c:pt>
                <c:pt idx="3127">
                  <c:v>61472</c:v>
                </c:pt>
                <c:pt idx="3128">
                  <c:v>61479</c:v>
                </c:pt>
                <c:pt idx="3129">
                  <c:v>61487</c:v>
                </c:pt>
                <c:pt idx="3130">
                  <c:v>61494</c:v>
                </c:pt>
                <c:pt idx="3131">
                  <c:v>61501</c:v>
                </c:pt>
                <c:pt idx="3132">
                  <c:v>61508</c:v>
                </c:pt>
                <c:pt idx="3133">
                  <c:v>61515</c:v>
                </c:pt>
                <c:pt idx="3134">
                  <c:v>61522</c:v>
                </c:pt>
                <c:pt idx="3135">
                  <c:v>61529</c:v>
                </c:pt>
                <c:pt idx="3136">
                  <c:v>61536</c:v>
                </c:pt>
                <c:pt idx="3137">
                  <c:v>61543</c:v>
                </c:pt>
                <c:pt idx="3138">
                  <c:v>61550</c:v>
                </c:pt>
                <c:pt idx="3139">
                  <c:v>61557</c:v>
                </c:pt>
                <c:pt idx="3140">
                  <c:v>61564</c:v>
                </c:pt>
                <c:pt idx="3141">
                  <c:v>61571</c:v>
                </c:pt>
                <c:pt idx="3142">
                  <c:v>61578</c:v>
                </c:pt>
                <c:pt idx="3143">
                  <c:v>61585</c:v>
                </c:pt>
                <c:pt idx="3144">
                  <c:v>61592</c:v>
                </c:pt>
                <c:pt idx="3145">
                  <c:v>61599</c:v>
                </c:pt>
                <c:pt idx="3146">
                  <c:v>61606</c:v>
                </c:pt>
                <c:pt idx="3147">
                  <c:v>61613</c:v>
                </c:pt>
                <c:pt idx="3148">
                  <c:v>61620</c:v>
                </c:pt>
                <c:pt idx="3149">
                  <c:v>61627</c:v>
                </c:pt>
                <c:pt idx="3150">
                  <c:v>61634</c:v>
                </c:pt>
                <c:pt idx="3151">
                  <c:v>61641</c:v>
                </c:pt>
                <c:pt idx="3152">
                  <c:v>61648</c:v>
                </c:pt>
                <c:pt idx="3153">
                  <c:v>61655</c:v>
                </c:pt>
                <c:pt idx="3154">
                  <c:v>61662</c:v>
                </c:pt>
                <c:pt idx="3155">
                  <c:v>61669</c:v>
                </c:pt>
                <c:pt idx="3156">
                  <c:v>61676</c:v>
                </c:pt>
                <c:pt idx="3157">
                  <c:v>61683</c:v>
                </c:pt>
                <c:pt idx="3158">
                  <c:v>61690</c:v>
                </c:pt>
                <c:pt idx="3159">
                  <c:v>61697</c:v>
                </c:pt>
                <c:pt idx="3160">
                  <c:v>61704</c:v>
                </c:pt>
                <c:pt idx="3161">
                  <c:v>61711</c:v>
                </c:pt>
                <c:pt idx="3162">
                  <c:v>61718</c:v>
                </c:pt>
                <c:pt idx="3163">
                  <c:v>61728</c:v>
                </c:pt>
                <c:pt idx="3164">
                  <c:v>61735</c:v>
                </c:pt>
                <c:pt idx="3165">
                  <c:v>61742</c:v>
                </c:pt>
                <c:pt idx="3166">
                  <c:v>61749</c:v>
                </c:pt>
                <c:pt idx="3167">
                  <c:v>61756</c:v>
                </c:pt>
                <c:pt idx="3168">
                  <c:v>61763</c:v>
                </c:pt>
                <c:pt idx="3169">
                  <c:v>61770</c:v>
                </c:pt>
                <c:pt idx="3170">
                  <c:v>61777</c:v>
                </c:pt>
                <c:pt idx="3171">
                  <c:v>61784</c:v>
                </c:pt>
                <c:pt idx="3172">
                  <c:v>61791</c:v>
                </c:pt>
                <c:pt idx="3173">
                  <c:v>61798</c:v>
                </c:pt>
                <c:pt idx="3174">
                  <c:v>61805</c:v>
                </c:pt>
                <c:pt idx="3175">
                  <c:v>61812</c:v>
                </c:pt>
                <c:pt idx="3176">
                  <c:v>61819</c:v>
                </c:pt>
                <c:pt idx="3177">
                  <c:v>61826</c:v>
                </c:pt>
                <c:pt idx="3178">
                  <c:v>61835</c:v>
                </c:pt>
                <c:pt idx="3179">
                  <c:v>61840</c:v>
                </c:pt>
                <c:pt idx="3180">
                  <c:v>61847</c:v>
                </c:pt>
                <c:pt idx="3181">
                  <c:v>61854</c:v>
                </c:pt>
                <c:pt idx="3182">
                  <c:v>61861</c:v>
                </c:pt>
                <c:pt idx="3183">
                  <c:v>61868</c:v>
                </c:pt>
                <c:pt idx="3184">
                  <c:v>61875</c:v>
                </c:pt>
                <c:pt idx="3185">
                  <c:v>61882</c:v>
                </c:pt>
                <c:pt idx="3186">
                  <c:v>61889</c:v>
                </c:pt>
                <c:pt idx="3187">
                  <c:v>61896</c:v>
                </c:pt>
                <c:pt idx="3188">
                  <c:v>61903</c:v>
                </c:pt>
                <c:pt idx="3189">
                  <c:v>61910</c:v>
                </c:pt>
                <c:pt idx="3190">
                  <c:v>61917</c:v>
                </c:pt>
                <c:pt idx="3191">
                  <c:v>61924</c:v>
                </c:pt>
                <c:pt idx="3192">
                  <c:v>61931</c:v>
                </c:pt>
                <c:pt idx="3193">
                  <c:v>61938</c:v>
                </c:pt>
                <c:pt idx="3194">
                  <c:v>61945</c:v>
                </c:pt>
                <c:pt idx="3195">
                  <c:v>61952</c:v>
                </c:pt>
                <c:pt idx="3196">
                  <c:v>61959</c:v>
                </c:pt>
                <c:pt idx="3197">
                  <c:v>61966</c:v>
                </c:pt>
                <c:pt idx="3198">
                  <c:v>61973</c:v>
                </c:pt>
                <c:pt idx="3199">
                  <c:v>61980</c:v>
                </c:pt>
                <c:pt idx="3200">
                  <c:v>61987</c:v>
                </c:pt>
                <c:pt idx="3201">
                  <c:v>61994</c:v>
                </c:pt>
                <c:pt idx="3202">
                  <c:v>62001</c:v>
                </c:pt>
                <c:pt idx="3203">
                  <c:v>62008</c:v>
                </c:pt>
                <c:pt idx="3204">
                  <c:v>62015</c:v>
                </c:pt>
                <c:pt idx="3205">
                  <c:v>62022</c:v>
                </c:pt>
                <c:pt idx="3206">
                  <c:v>62029</c:v>
                </c:pt>
                <c:pt idx="3207">
                  <c:v>62036</c:v>
                </c:pt>
                <c:pt idx="3208">
                  <c:v>62043</c:v>
                </c:pt>
                <c:pt idx="3209">
                  <c:v>62050</c:v>
                </c:pt>
                <c:pt idx="3210">
                  <c:v>62057</c:v>
                </c:pt>
                <c:pt idx="3211">
                  <c:v>62064</c:v>
                </c:pt>
                <c:pt idx="3212">
                  <c:v>62071</c:v>
                </c:pt>
                <c:pt idx="3213">
                  <c:v>62078</c:v>
                </c:pt>
                <c:pt idx="3214">
                  <c:v>62085</c:v>
                </c:pt>
                <c:pt idx="3215">
                  <c:v>62093</c:v>
                </c:pt>
                <c:pt idx="3216">
                  <c:v>62100</c:v>
                </c:pt>
                <c:pt idx="3217">
                  <c:v>62107</c:v>
                </c:pt>
                <c:pt idx="3218">
                  <c:v>62114</c:v>
                </c:pt>
                <c:pt idx="3219">
                  <c:v>62121</c:v>
                </c:pt>
                <c:pt idx="3220">
                  <c:v>62128</c:v>
                </c:pt>
                <c:pt idx="3221">
                  <c:v>62135</c:v>
                </c:pt>
                <c:pt idx="3222">
                  <c:v>62142</c:v>
                </c:pt>
                <c:pt idx="3223">
                  <c:v>62149</c:v>
                </c:pt>
                <c:pt idx="3224">
                  <c:v>62156</c:v>
                </c:pt>
                <c:pt idx="3225">
                  <c:v>62163</c:v>
                </c:pt>
                <c:pt idx="3226">
                  <c:v>62170</c:v>
                </c:pt>
                <c:pt idx="3227">
                  <c:v>62177</c:v>
                </c:pt>
                <c:pt idx="3228">
                  <c:v>62186</c:v>
                </c:pt>
                <c:pt idx="3229">
                  <c:v>62193</c:v>
                </c:pt>
                <c:pt idx="3230">
                  <c:v>62200</c:v>
                </c:pt>
                <c:pt idx="3231">
                  <c:v>62207</c:v>
                </c:pt>
                <c:pt idx="3232">
                  <c:v>62215</c:v>
                </c:pt>
                <c:pt idx="3233">
                  <c:v>62221</c:v>
                </c:pt>
                <c:pt idx="3234">
                  <c:v>62228</c:v>
                </c:pt>
                <c:pt idx="3235">
                  <c:v>62235</c:v>
                </c:pt>
                <c:pt idx="3236">
                  <c:v>62242</c:v>
                </c:pt>
                <c:pt idx="3237">
                  <c:v>62249</c:v>
                </c:pt>
                <c:pt idx="3238">
                  <c:v>62256</c:v>
                </c:pt>
                <c:pt idx="3239">
                  <c:v>62263</c:v>
                </c:pt>
                <c:pt idx="3240">
                  <c:v>62270</c:v>
                </c:pt>
                <c:pt idx="3241">
                  <c:v>62277</c:v>
                </c:pt>
                <c:pt idx="3242">
                  <c:v>62284</c:v>
                </c:pt>
                <c:pt idx="3243">
                  <c:v>62291</c:v>
                </c:pt>
                <c:pt idx="3244">
                  <c:v>62298</c:v>
                </c:pt>
                <c:pt idx="3245">
                  <c:v>62305</c:v>
                </c:pt>
                <c:pt idx="3246">
                  <c:v>62312</c:v>
                </c:pt>
                <c:pt idx="3247">
                  <c:v>62319</c:v>
                </c:pt>
                <c:pt idx="3248">
                  <c:v>62326</c:v>
                </c:pt>
                <c:pt idx="3249">
                  <c:v>62333</c:v>
                </c:pt>
                <c:pt idx="3250">
                  <c:v>62340</c:v>
                </c:pt>
                <c:pt idx="3251">
                  <c:v>62347</c:v>
                </c:pt>
                <c:pt idx="3252">
                  <c:v>62354</c:v>
                </c:pt>
                <c:pt idx="3253">
                  <c:v>62361</c:v>
                </c:pt>
                <c:pt idx="3254">
                  <c:v>62368</c:v>
                </c:pt>
                <c:pt idx="3255">
                  <c:v>62375</c:v>
                </c:pt>
                <c:pt idx="3256">
                  <c:v>62382</c:v>
                </c:pt>
                <c:pt idx="3257">
                  <c:v>62389</c:v>
                </c:pt>
                <c:pt idx="3258">
                  <c:v>62396</c:v>
                </c:pt>
                <c:pt idx="3259">
                  <c:v>62403</c:v>
                </c:pt>
                <c:pt idx="3260">
                  <c:v>62410</c:v>
                </c:pt>
                <c:pt idx="3261">
                  <c:v>62417</c:v>
                </c:pt>
                <c:pt idx="3262">
                  <c:v>62424</c:v>
                </c:pt>
                <c:pt idx="3263">
                  <c:v>62431</c:v>
                </c:pt>
                <c:pt idx="3264">
                  <c:v>62438</c:v>
                </c:pt>
                <c:pt idx="3265">
                  <c:v>62445</c:v>
                </c:pt>
                <c:pt idx="3266">
                  <c:v>62456</c:v>
                </c:pt>
                <c:pt idx="3267">
                  <c:v>62460</c:v>
                </c:pt>
                <c:pt idx="3268">
                  <c:v>62466</c:v>
                </c:pt>
                <c:pt idx="3269">
                  <c:v>62473</c:v>
                </c:pt>
                <c:pt idx="3270">
                  <c:v>62480</c:v>
                </c:pt>
                <c:pt idx="3271">
                  <c:v>62487</c:v>
                </c:pt>
                <c:pt idx="3272">
                  <c:v>62494</c:v>
                </c:pt>
                <c:pt idx="3273">
                  <c:v>62501</c:v>
                </c:pt>
                <c:pt idx="3274">
                  <c:v>62508</c:v>
                </c:pt>
                <c:pt idx="3275">
                  <c:v>62515</c:v>
                </c:pt>
                <c:pt idx="3276">
                  <c:v>62522</c:v>
                </c:pt>
                <c:pt idx="3277">
                  <c:v>62529</c:v>
                </c:pt>
                <c:pt idx="3278">
                  <c:v>62536</c:v>
                </c:pt>
                <c:pt idx="3279">
                  <c:v>62543</c:v>
                </c:pt>
                <c:pt idx="3280">
                  <c:v>62550</c:v>
                </c:pt>
                <c:pt idx="3281">
                  <c:v>62557</c:v>
                </c:pt>
                <c:pt idx="3282">
                  <c:v>62564</c:v>
                </c:pt>
                <c:pt idx="3283">
                  <c:v>62571</c:v>
                </c:pt>
                <c:pt idx="3284">
                  <c:v>62578</c:v>
                </c:pt>
                <c:pt idx="3285">
                  <c:v>62585</c:v>
                </c:pt>
                <c:pt idx="3286">
                  <c:v>62592</c:v>
                </c:pt>
                <c:pt idx="3287">
                  <c:v>62599</c:v>
                </c:pt>
                <c:pt idx="3288">
                  <c:v>62606</c:v>
                </c:pt>
                <c:pt idx="3289">
                  <c:v>62613</c:v>
                </c:pt>
                <c:pt idx="3290">
                  <c:v>62620</c:v>
                </c:pt>
                <c:pt idx="3291">
                  <c:v>62627</c:v>
                </c:pt>
                <c:pt idx="3292">
                  <c:v>62634</c:v>
                </c:pt>
                <c:pt idx="3293">
                  <c:v>62641</c:v>
                </c:pt>
                <c:pt idx="3294">
                  <c:v>62648</c:v>
                </c:pt>
                <c:pt idx="3295">
                  <c:v>62655</c:v>
                </c:pt>
                <c:pt idx="3296">
                  <c:v>62662</c:v>
                </c:pt>
                <c:pt idx="3297">
                  <c:v>62669</c:v>
                </c:pt>
                <c:pt idx="3298">
                  <c:v>62676</c:v>
                </c:pt>
                <c:pt idx="3299">
                  <c:v>62683</c:v>
                </c:pt>
                <c:pt idx="3300">
                  <c:v>62690</c:v>
                </c:pt>
                <c:pt idx="3301">
                  <c:v>62697</c:v>
                </c:pt>
                <c:pt idx="3302">
                  <c:v>62704</c:v>
                </c:pt>
                <c:pt idx="3303">
                  <c:v>62711</c:v>
                </c:pt>
                <c:pt idx="3304">
                  <c:v>62718</c:v>
                </c:pt>
                <c:pt idx="3305">
                  <c:v>62725</c:v>
                </c:pt>
                <c:pt idx="3306">
                  <c:v>62732</c:v>
                </c:pt>
                <c:pt idx="3307">
                  <c:v>62739</c:v>
                </c:pt>
                <c:pt idx="3308">
                  <c:v>62746</c:v>
                </c:pt>
                <c:pt idx="3309">
                  <c:v>62753</c:v>
                </c:pt>
                <c:pt idx="3310">
                  <c:v>62760</c:v>
                </c:pt>
                <c:pt idx="3311">
                  <c:v>62767</c:v>
                </c:pt>
                <c:pt idx="3312">
                  <c:v>62774</c:v>
                </c:pt>
                <c:pt idx="3313">
                  <c:v>62781</c:v>
                </c:pt>
                <c:pt idx="3314">
                  <c:v>62788</c:v>
                </c:pt>
                <c:pt idx="3315">
                  <c:v>62795</c:v>
                </c:pt>
                <c:pt idx="3316">
                  <c:v>62802</c:v>
                </c:pt>
                <c:pt idx="3317">
                  <c:v>62809</c:v>
                </c:pt>
                <c:pt idx="3318">
                  <c:v>62816</c:v>
                </c:pt>
                <c:pt idx="3319">
                  <c:v>62823</c:v>
                </c:pt>
                <c:pt idx="3320">
                  <c:v>62830</c:v>
                </c:pt>
                <c:pt idx="3321">
                  <c:v>62837</c:v>
                </c:pt>
                <c:pt idx="3322">
                  <c:v>62844</c:v>
                </c:pt>
                <c:pt idx="3323">
                  <c:v>62851</c:v>
                </c:pt>
                <c:pt idx="3324">
                  <c:v>62858</c:v>
                </c:pt>
                <c:pt idx="3325">
                  <c:v>62865</c:v>
                </c:pt>
                <c:pt idx="3326">
                  <c:v>62872</c:v>
                </c:pt>
                <c:pt idx="3327">
                  <c:v>62879</c:v>
                </c:pt>
                <c:pt idx="3328">
                  <c:v>62886</c:v>
                </c:pt>
                <c:pt idx="3329">
                  <c:v>62893</c:v>
                </c:pt>
                <c:pt idx="3330">
                  <c:v>62900</c:v>
                </c:pt>
                <c:pt idx="3331">
                  <c:v>62907</c:v>
                </c:pt>
                <c:pt idx="3332">
                  <c:v>62914</c:v>
                </c:pt>
                <c:pt idx="3333">
                  <c:v>62921</c:v>
                </c:pt>
                <c:pt idx="3334">
                  <c:v>62928</c:v>
                </c:pt>
                <c:pt idx="3335">
                  <c:v>62935</c:v>
                </c:pt>
                <c:pt idx="3336">
                  <c:v>62942</c:v>
                </c:pt>
                <c:pt idx="3337">
                  <c:v>62949</c:v>
                </c:pt>
                <c:pt idx="3338">
                  <c:v>62956</c:v>
                </c:pt>
                <c:pt idx="3339">
                  <c:v>62963</c:v>
                </c:pt>
                <c:pt idx="3340">
                  <c:v>62970</c:v>
                </c:pt>
                <c:pt idx="3341">
                  <c:v>62977</c:v>
                </c:pt>
                <c:pt idx="3342">
                  <c:v>62984</c:v>
                </c:pt>
                <c:pt idx="3343">
                  <c:v>62991</c:v>
                </c:pt>
                <c:pt idx="3344">
                  <c:v>62998</c:v>
                </c:pt>
                <c:pt idx="3345">
                  <c:v>63005</c:v>
                </c:pt>
                <c:pt idx="3346">
                  <c:v>63012</c:v>
                </c:pt>
                <c:pt idx="3347">
                  <c:v>63019</c:v>
                </c:pt>
                <c:pt idx="3348">
                  <c:v>63026</c:v>
                </c:pt>
                <c:pt idx="3349">
                  <c:v>63033</c:v>
                </c:pt>
                <c:pt idx="3350">
                  <c:v>63040</c:v>
                </c:pt>
                <c:pt idx="3351">
                  <c:v>63047</c:v>
                </c:pt>
                <c:pt idx="3352">
                  <c:v>63054</c:v>
                </c:pt>
                <c:pt idx="3353">
                  <c:v>63061</c:v>
                </c:pt>
                <c:pt idx="3354">
                  <c:v>63068</c:v>
                </c:pt>
                <c:pt idx="3355">
                  <c:v>63075</c:v>
                </c:pt>
                <c:pt idx="3356">
                  <c:v>63082</c:v>
                </c:pt>
                <c:pt idx="3357">
                  <c:v>63089</c:v>
                </c:pt>
                <c:pt idx="3358">
                  <c:v>63096</c:v>
                </c:pt>
                <c:pt idx="3359">
                  <c:v>63103</c:v>
                </c:pt>
                <c:pt idx="3360">
                  <c:v>63110</c:v>
                </c:pt>
                <c:pt idx="3361">
                  <c:v>63117</c:v>
                </c:pt>
                <c:pt idx="3362">
                  <c:v>63124</c:v>
                </c:pt>
                <c:pt idx="3363">
                  <c:v>63131</c:v>
                </c:pt>
                <c:pt idx="3364">
                  <c:v>63138</c:v>
                </c:pt>
                <c:pt idx="3365">
                  <c:v>63145</c:v>
                </c:pt>
                <c:pt idx="3366">
                  <c:v>63152</c:v>
                </c:pt>
                <c:pt idx="3367">
                  <c:v>63159</c:v>
                </c:pt>
                <c:pt idx="3368">
                  <c:v>63166</c:v>
                </c:pt>
                <c:pt idx="3369">
                  <c:v>63173</c:v>
                </c:pt>
                <c:pt idx="3370">
                  <c:v>63180</c:v>
                </c:pt>
                <c:pt idx="3371">
                  <c:v>63187</c:v>
                </c:pt>
                <c:pt idx="3372">
                  <c:v>63194</c:v>
                </c:pt>
                <c:pt idx="3373">
                  <c:v>63201</c:v>
                </c:pt>
                <c:pt idx="3374">
                  <c:v>63208</c:v>
                </c:pt>
                <c:pt idx="3375">
                  <c:v>63215</c:v>
                </c:pt>
                <c:pt idx="3376">
                  <c:v>63222</c:v>
                </c:pt>
                <c:pt idx="3377">
                  <c:v>63229</c:v>
                </c:pt>
                <c:pt idx="3378">
                  <c:v>63236</c:v>
                </c:pt>
                <c:pt idx="3379">
                  <c:v>63243</c:v>
                </c:pt>
                <c:pt idx="3380">
                  <c:v>63250</c:v>
                </c:pt>
                <c:pt idx="3381">
                  <c:v>63257</c:v>
                </c:pt>
                <c:pt idx="3382">
                  <c:v>63264</c:v>
                </c:pt>
                <c:pt idx="3383">
                  <c:v>63271</c:v>
                </c:pt>
                <c:pt idx="3384">
                  <c:v>63278</c:v>
                </c:pt>
                <c:pt idx="3385">
                  <c:v>63285</c:v>
                </c:pt>
                <c:pt idx="3386">
                  <c:v>63292</c:v>
                </c:pt>
                <c:pt idx="3387">
                  <c:v>63299</c:v>
                </c:pt>
                <c:pt idx="3388">
                  <c:v>63306</c:v>
                </c:pt>
                <c:pt idx="3389">
                  <c:v>63313</c:v>
                </c:pt>
                <c:pt idx="3390">
                  <c:v>63320</c:v>
                </c:pt>
                <c:pt idx="3391">
                  <c:v>63327</c:v>
                </c:pt>
                <c:pt idx="3392">
                  <c:v>63334</c:v>
                </c:pt>
                <c:pt idx="3393">
                  <c:v>63341</c:v>
                </c:pt>
                <c:pt idx="3394">
                  <c:v>63348</c:v>
                </c:pt>
                <c:pt idx="3395">
                  <c:v>63355</c:v>
                </c:pt>
                <c:pt idx="3396">
                  <c:v>63362</c:v>
                </c:pt>
                <c:pt idx="3397">
                  <c:v>63369</c:v>
                </c:pt>
                <c:pt idx="3398">
                  <c:v>63376</c:v>
                </c:pt>
                <c:pt idx="3399">
                  <c:v>63383</c:v>
                </c:pt>
                <c:pt idx="3400">
                  <c:v>63390</c:v>
                </c:pt>
                <c:pt idx="3401">
                  <c:v>63397</c:v>
                </c:pt>
                <c:pt idx="3402">
                  <c:v>63404</c:v>
                </c:pt>
                <c:pt idx="3403">
                  <c:v>63411</c:v>
                </c:pt>
                <c:pt idx="3404">
                  <c:v>63418</c:v>
                </c:pt>
                <c:pt idx="3405">
                  <c:v>63425</c:v>
                </c:pt>
                <c:pt idx="3406">
                  <c:v>63432</c:v>
                </c:pt>
                <c:pt idx="3407">
                  <c:v>63439</c:v>
                </c:pt>
                <c:pt idx="3408">
                  <c:v>63446</c:v>
                </c:pt>
                <c:pt idx="3409">
                  <c:v>63453</c:v>
                </c:pt>
                <c:pt idx="3410">
                  <c:v>63460</c:v>
                </c:pt>
                <c:pt idx="3411">
                  <c:v>63467</c:v>
                </c:pt>
                <c:pt idx="3412">
                  <c:v>63474</c:v>
                </c:pt>
                <c:pt idx="3413">
                  <c:v>63481</c:v>
                </c:pt>
                <c:pt idx="3414">
                  <c:v>63488</c:v>
                </c:pt>
                <c:pt idx="3415">
                  <c:v>63495</c:v>
                </c:pt>
                <c:pt idx="3416">
                  <c:v>63502</c:v>
                </c:pt>
                <c:pt idx="3417">
                  <c:v>63509</c:v>
                </c:pt>
                <c:pt idx="3418">
                  <c:v>63516</c:v>
                </c:pt>
                <c:pt idx="3419">
                  <c:v>63523</c:v>
                </c:pt>
                <c:pt idx="3420">
                  <c:v>63530</c:v>
                </c:pt>
                <c:pt idx="3421">
                  <c:v>63537</c:v>
                </c:pt>
                <c:pt idx="3422">
                  <c:v>63544</c:v>
                </c:pt>
                <c:pt idx="3423">
                  <c:v>63552</c:v>
                </c:pt>
                <c:pt idx="3424">
                  <c:v>63559</c:v>
                </c:pt>
                <c:pt idx="3425">
                  <c:v>63566</c:v>
                </c:pt>
                <c:pt idx="3426">
                  <c:v>63573</c:v>
                </c:pt>
                <c:pt idx="3427">
                  <c:v>63580</c:v>
                </c:pt>
                <c:pt idx="3428">
                  <c:v>63587</c:v>
                </c:pt>
                <c:pt idx="3429">
                  <c:v>63594</c:v>
                </c:pt>
                <c:pt idx="3430">
                  <c:v>63601</c:v>
                </c:pt>
                <c:pt idx="3431">
                  <c:v>63608</c:v>
                </c:pt>
                <c:pt idx="3432">
                  <c:v>63615</c:v>
                </c:pt>
                <c:pt idx="3433">
                  <c:v>63622</c:v>
                </c:pt>
                <c:pt idx="3434">
                  <c:v>63629</c:v>
                </c:pt>
                <c:pt idx="3435">
                  <c:v>63636</c:v>
                </c:pt>
                <c:pt idx="3436">
                  <c:v>63643</c:v>
                </c:pt>
                <c:pt idx="3437">
                  <c:v>63650</c:v>
                </c:pt>
                <c:pt idx="3438">
                  <c:v>63661</c:v>
                </c:pt>
                <c:pt idx="3439">
                  <c:v>63664</c:v>
                </c:pt>
                <c:pt idx="3440">
                  <c:v>63671</c:v>
                </c:pt>
                <c:pt idx="3441">
                  <c:v>63678</c:v>
                </c:pt>
                <c:pt idx="3442">
                  <c:v>63685</c:v>
                </c:pt>
                <c:pt idx="3443">
                  <c:v>63692</c:v>
                </c:pt>
                <c:pt idx="3444">
                  <c:v>63699</c:v>
                </c:pt>
                <c:pt idx="3445">
                  <c:v>63706</c:v>
                </c:pt>
                <c:pt idx="3446">
                  <c:v>63713</c:v>
                </c:pt>
                <c:pt idx="3447">
                  <c:v>63720</c:v>
                </c:pt>
                <c:pt idx="3448">
                  <c:v>63727</c:v>
                </c:pt>
                <c:pt idx="3449">
                  <c:v>63734</c:v>
                </c:pt>
                <c:pt idx="3450">
                  <c:v>63741</c:v>
                </c:pt>
                <c:pt idx="3451">
                  <c:v>63748</c:v>
                </c:pt>
                <c:pt idx="3452">
                  <c:v>63755</c:v>
                </c:pt>
                <c:pt idx="3453">
                  <c:v>63762</c:v>
                </c:pt>
                <c:pt idx="3454">
                  <c:v>63769</c:v>
                </c:pt>
                <c:pt idx="3455">
                  <c:v>63776</c:v>
                </c:pt>
                <c:pt idx="3456">
                  <c:v>63783</c:v>
                </c:pt>
                <c:pt idx="3457">
                  <c:v>63790</c:v>
                </c:pt>
                <c:pt idx="3458">
                  <c:v>63797</c:v>
                </c:pt>
                <c:pt idx="3459">
                  <c:v>63804</c:v>
                </c:pt>
                <c:pt idx="3460">
                  <c:v>63811</c:v>
                </c:pt>
                <c:pt idx="3461">
                  <c:v>63818</c:v>
                </c:pt>
                <c:pt idx="3462">
                  <c:v>63825</c:v>
                </c:pt>
                <c:pt idx="3463">
                  <c:v>63832</c:v>
                </c:pt>
                <c:pt idx="3464">
                  <c:v>63839</c:v>
                </c:pt>
                <c:pt idx="3465">
                  <c:v>63846</c:v>
                </c:pt>
                <c:pt idx="3466">
                  <c:v>63853</c:v>
                </c:pt>
                <c:pt idx="3467">
                  <c:v>63860</c:v>
                </c:pt>
                <c:pt idx="3468">
                  <c:v>63867</c:v>
                </c:pt>
                <c:pt idx="3469">
                  <c:v>63874</c:v>
                </c:pt>
                <c:pt idx="3470">
                  <c:v>63881</c:v>
                </c:pt>
                <c:pt idx="3471">
                  <c:v>63888</c:v>
                </c:pt>
                <c:pt idx="3472">
                  <c:v>63895</c:v>
                </c:pt>
                <c:pt idx="3473">
                  <c:v>63902</c:v>
                </c:pt>
                <c:pt idx="3474">
                  <c:v>63909</c:v>
                </c:pt>
                <c:pt idx="3475">
                  <c:v>63919</c:v>
                </c:pt>
                <c:pt idx="3476">
                  <c:v>63926</c:v>
                </c:pt>
                <c:pt idx="3477">
                  <c:v>63933</c:v>
                </c:pt>
                <c:pt idx="3478">
                  <c:v>63940</c:v>
                </c:pt>
                <c:pt idx="3479">
                  <c:v>63947</c:v>
                </c:pt>
                <c:pt idx="3480">
                  <c:v>63954</c:v>
                </c:pt>
                <c:pt idx="3481">
                  <c:v>63961</c:v>
                </c:pt>
                <c:pt idx="3482">
                  <c:v>63968</c:v>
                </c:pt>
                <c:pt idx="3483">
                  <c:v>63975</c:v>
                </c:pt>
                <c:pt idx="3484">
                  <c:v>63982</c:v>
                </c:pt>
                <c:pt idx="3485">
                  <c:v>63989</c:v>
                </c:pt>
                <c:pt idx="3486">
                  <c:v>63996</c:v>
                </c:pt>
                <c:pt idx="3487">
                  <c:v>64003</c:v>
                </c:pt>
                <c:pt idx="3488">
                  <c:v>64010</c:v>
                </c:pt>
                <c:pt idx="3489">
                  <c:v>64019</c:v>
                </c:pt>
                <c:pt idx="3490">
                  <c:v>64024</c:v>
                </c:pt>
                <c:pt idx="3491">
                  <c:v>64031</c:v>
                </c:pt>
                <c:pt idx="3492">
                  <c:v>64038</c:v>
                </c:pt>
                <c:pt idx="3493">
                  <c:v>64045</c:v>
                </c:pt>
                <c:pt idx="3494">
                  <c:v>64052</c:v>
                </c:pt>
                <c:pt idx="3495">
                  <c:v>64059</c:v>
                </c:pt>
                <c:pt idx="3496">
                  <c:v>64066</c:v>
                </c:pt>
                <c:pt idx="3497">
                  <c:v>64073</c:v>
                </c:pt>
                <c:pt idx="3498">
                  <c:v>64080</c:v>
                </c:pt>
                <c:pt idx="3499">
                  <c:v>64087</c:v>
                </c:pt>
                <c:pt idx="3500">
                  <c:v>64094</c:v>
                </c:pt>
                <c:pt idx="3501">
                  <c:v>64101</c:v>
                </c:pt>
                <c:pt idx="3502">
                  <c:v>64108</c:v>
                </c:pt>
                <c:pt idx="3503">
                  <c:v>64115</c:v>
                </c:pt>
                <c:pt idx="3504">
                  <c:v>64122</c:v>
                </c:pt>
                <c:pt idx="3505">
                  <c:v>64129</c:v>
                </c:pt>
                <c:pt idx="3506">
                  <c:v>64136</c:v>
                </c:pt>
                <c:pt idx="3507">
                  <c:v>64143</c:v>
                </c:pt>
                <c:pt idx="3508">
                  <c:v>64150</c:v>
                </c:pt>
                <c:pt idx="3509">
                  <c:v>64157</c:v>
                </c:pt>
                <c:pt idx="3510">
                  <c:v>64164</c:v>
                </c:pt>
                <c:pt idx="3511">
                  <c:v>64171</c:v>
                </c:pt>
                <c:pt idx="3512">
                  <c:v>64178</c:v>
                </c:pt>
                <c:pt idx="3513">
                  <c:v>64185</c:v>
                </c:pt>
                <c:pt idx="3514">
                  <c:v>64192</c:v>
                </c:pt>
                <c:pt idx="3515">
                  <c:v>64199</c:v>
                </c:pt>
                <c:pt idx="3516">
                  <c:v>64206</c:v>
                </c:pt>
                <c:pt idx="3517">
                  <c:v>64213</c:v>
                </c:pt>
                <c:pt idx="3518">
                  <c:v>64220</c:v>
                </c:pt>
                <c:pt idx="3519">
                  <c:v>64227</c:v>
                </c:pt>
                <c:pt idx="3520">
                  <c:v>64234</c:v>
                </c:pt>
                <c:pt idx="3521">
                  <c:v>64241</c:v>
                </c:pt>
                <c:pt idx="3522">
                  <c:v>64248</c:v>
                </c:pt>
                <c:pt idx="3523">
                  <c:v>64255</c:v>
                </c:pt>
                <c:pt idx="3524">
                  <c:v>64262</c:v>
                </c:pt>
                <c:pt idx="3525">
                  <c:v>64269</c:v>
                </c:pt>
                <c:pt idx="3526">
                  <c:v>64276</c:v>
                </c:pt>
                <c:pt idx="3527">
                  <c:v>64284</c:v>
                </c:pt>
                <c:pt idx="3528">
                  <c:v>64291</c:v>
                </c:pt>
                <c:pt idx="3529">
                  <c:v>64298</c:v>
                </c:pt>
                <c:pt idx="3530">
                  <c:v>64305</c:v>
                </c:pt>
                <c:pt idx="3531">
                  <c:v>64312</c:v>
                </c:pt>
                <c:pt idx="3532">
                  <c:v>64319</c:v>
                </c:pt>
                <c:pt idx="3533">
                  <c:v>64326</c:v>
                </c:pt>
              </c:numCache>
            </c:numRef>
          </c:cat>
          <c:val>
            <c:numRef>
              <c:f>[0]!Fwd1Y</c:f>
              <c:numCache>
                <c:formatCode>0.0000%</c:formatCode>
                <c:ptCount val="3534"/>
                <c:pt idx="0">
                  <c:v>1.4999999996636557E-4</c:v>
                </c:pt>
                <c:pt idx="1">
                  <c:v>1.2725631787330419E-4</c:v>
                </c:pt>
                <c:pt idx="2">
                  <c:v>7.5338678702313835E-5</c:v>
                </c:pt>
                <c:pt idx="3">
                  <c:v>6.6655933300864019E-5</c:v>
                </c:pt>
                <c:pt idx="4">
                  <c:v>1.1120723663249708E-5</c:v>
                </c:pt>
                <c:pt idx="5">
                  <c:v>-1.2355921021634511E-5</c:v>
                </c:pt>
                <c:pt idx="6">
                  <c:v>-3.5836079722700596E-5</c:v>
                </c:pt>
                <c:pt idx="7">
                  <c:v>-8.7646661637430032E-5</c:v>
                </c:pt>
                <c:pt idx="8">
                  <c:v>-9.6772028087673017E-5</c:v>
                </c:pt>
                <c:pt idx="9">
                  <c:v>-1.5205663372714603E-4</c:v>
                </c:pt>
                <c:pt idx="10">
                  <c:v>-1.7481303699120926E-4</c:v>
                </c:pt>
                <c:pt idx="11">
                  <c:v>-1.9732129462543592E-4</c:v>
                </c:pt>
                <c:pt idx="12">
                  <c:v>-2.4383024860229622E-4</c:v>
                </c:pt>
                <c:pt idx="13">
                  <c:v>-2.533797645066852E-4</c:v>
                </c:pt>
                <c:pt idx="14">
                  <c:v>-3.0481871923237856E-4</c:v>
                </c:pt>
                <c:pt idx="15">
                  <c:v>-3.2504002205474103E-4</c:v>
                </c:pt>
                <c:pt idx="16">
                  <c:v>-3.4474376894139943E-4</c:v>
                </c:pt>
                <c:pt idx="17">
                  <c:v>-3.804532598230138E-4</c:v>
                </c:pt>
                <c:pt idx="18">
                  <c:v>-3.9037380431442952E-4</c:v>
                </c:pt>
                <c:pt idx="19">
                  <c:v>-4.2765528960015986E-4</c:v>
                </c:pt>
                <c:pt idx="20">
                  <c:v>-4.4421000358786335E-4</c:v>
                </c:pt>
                <c:pt idx="21">
                  <c:v>-4.5999999999994754E-4</c:v>
                </c:pt>
                <c:pt idx="22">
                  <c:v>-4.7499369167601827E-4</c:v>
                </c:pt>
                <c:pt idx="23">
                  <c:v>-4.9477516070712971E-4</c:v>
                </c:pt>
                <c:pt idx="24">
                  <c:v>-5.2733260042559871E-4</c:v>
                </c:pt>
                <c:pt idx="25">
                  <c:v>-5.3861907643965566E-4</c:v>
                </c:pt>
                <c:pt idx="26">
                  <c:v>-5.4923150999734206E-4</c:v>
                </c:pt>
                <c:pt idx="27">
                  <c:v>-5.5919301685443303E-4</c:v>
                </c:pt>
                <c:pt idx="28">
                  <c:v>-5.6445270214869282E-4</c:v>
                </c:pt>
                <c:pt idx="29">
                  <c:v>-5.9300183814986549E-4</c:v>
                </c:pt>
                <c:pt idx="30">
                  <c:v>-6.0006519548034545E-4</c:v>
                </c:pt>
                <c:pt idx="31">
                  <c:v>-6.0662217108293354E-4</c:v>
                </c:pt>
                <c:pt idx="32">
                  <c:v>-6.1269783206777085E-4</c:v>
                </c:pt>
                <c:pt idx="33">
                  <c:v>-6.0710424898506783E-4</c:v>
                </c:pt>
                <c:pt idx="34">
                  <c:v>-6.3269844844082712E-4</c:v>
                </c:pt>
                <c:pt idx="35">
                  <c:v>-6.3675332090229919E-4</c:v>
                </c:pt>
                <c:pt idx="36">
                  <c:v>-6.4048314961426614E-4</c:v>
                </c:pt>
                <c:pt idx="37">
                  <c:v>-6.4391495868548678E-4</c:v>
                </c:pt>
                <c:pt idx="38">
                  <c:v>-6.5756915270936283E-4</c:v>
                </c:pt>
                <c:pt idx="39">
                  <c:v>-6.5979603144195498E-4</c:v>
                </c:pt>
                <c:pt idx="40">
                  <c:v>-6.6192190117568344E-4</c:v>
                </c:pt>
                <c:pt idx="41">
                  <c:v>-6.4658436182232087E-4</c:v>
                </c:pt>
                <c:pt idx="42">
                  <c:v>-6.7000000066331426E-4</c:v>
                </c:pt>
                <c:pt idx="43">
                  <c:v>-6.7203172035366476E-4</c:v>
                </c:pt>
                <c:pt idx="44">
                  <c:v>-6.7408419896177808E-4</c:v>
                </c:pt>
                <c:pt idx="45">
                  <c:v>-6.7615897626560314E-4</c:v>
                </c:pt>
                <c:pt idx="46">
                  <c:v>-6.6105050777723611E-4</c:v>
                </c:pt>
                <c:pt idx="47">
                  <c:v>-6.8471224530001226E-4</c:v>
                </c:pt>
                <c:pt idx="48">
                  <c:v>-6.8692199004347283E-4</c:v>
                </c:pt>
                <c:pt idx="49">
                  <c:v>-6.8916349851655249E-4</c:v>
                </c:pt>
                <c:pt idx="50">
                  <c:v>-6.5797415842991716E-4</c:v>
                </c:pt>
                <c:pt idx="51">
                  <c:v>-6.6861934721557591E-4</c:v>
                </c:pt>
                <c:pt idx="52">
                  <c:v>-7.0090440694132452E-4</c:v>
                </c:pt>
                <c:pt idx="53">
                  <c:v>-7.0337079471128683E-4</c:v>
                </c:pt>
                <c:pt idx="54">
                  <c:v>-7.0588047907736576E-4</c:v>
                </c:pt>
                <c:pt idx="55">
                  <c:v>-7.0843515068411708E-4</c:v>
                </c:pt>
                <c:pt idx="56">
                  <c:v>-6.9472012727134094E-4</c:v>
                </c:pt>
                <c:pt idx="57">
                  <c:v>-7.1913789936551187E-4</c:v>
                </c:pt>
                <c:pt idx="58">
                  <c:v>-7.2194324378474322E-4</c:v>
                </c:pt>
                <c:pt idx="59">
                  <c:v>-7.2480394546127317E-4</c:v>
                </c:pt>
                <c:pt idx="60">
                  <c:v>-7.2772177041322797E-4</c:v>
                </c:pt>
                <c:pt idx="61">
                  <c:v>-7.386749854632668E-4</c:v>
                </c:pt>
                <c:pt idx="62">
                  <c:v>-7.4000000001864512E-4</c:v>
                </c:pt>
                <c:pt idx="63">
                  <c:v>-7.4315862950231199E-4</c:v>
                </c:pt>
                <c:pt idx="64">
                  <c:v>-7.4624114395893063E-4</c:v>
                </c:pt>
                <c:pt idx="65">
                  <c:v>-7.4924840798084387E-4</c:v>
                </c:pt>
                <c:pt idx="66">
                  <c:v>-7.3731557415469503E-4</c:v>
                </c:pt>
                <c:pt idx="67">
                  <c:v>-7.605462445642628E-4</c:v>
                </c:pt>
                <c:pt idx="68">
                  <c:v>-7.6319421828466565E-4</c:v>
                </c:pt>
                <c:pt idx="69">
                  <c:v>-7.6577452490695188E-4</c:v>
                </c:pt>
                <c:pt idx="70">
                  <c:v>-7.6828882761074307E-4</c:v>
                </c:pt>
                <c:pt idx="71">
                  <c:v>-7.5692625240340026E-4</c:v>
                </c:pt>
                <c:pt idx="72">
                  <c:v>-7.7772325570812776E-4</c:v>
                </c:pt>
                <c:pt idx="73">
                  <c:v>-7.7993647937963815E-4</c:v>
                </c:pt>
                <c:pt idx="74">
                  <c:v>-7.8209607392469365E-4</c:v>
                </c:pt>
                <c:pt idx="75">
                  <c:v>-7.8420450109256462E-4</c:v>
                </c:pt>
                <c:pt idx="76">
                  <c:v>-7.7384504447361923E-4</c:v>
                </c:pt>
                <c:pt idx="77">
                  <c:v>-7.9217976381906145E-4</c:v>
                </c:pt>
                <c:pt idx="78">
                  <c:v>-7.9407327318294074E-4</c:v>
                </c:pt>
                <c:pt idx="79">
                  <c:v>-7.9593278137245075E-4</c:v>
                </c:pt>
                <c:pt idx="80">
                  <c:v>-7.9776154870662009E-4</c:v>
                </c:pt>
                <c:pt idx="81">
                  <c:v>-7.8888795001325843E-4</c:v>
                </c:pt>
                <c:pt idx="82">
                  <c:v>-8.0483840872669658E-4</c:v>
                </c:pt>
                <c:pt idx="83">
                  <c:v>-8.0656636942330801E-4</c:v>
                </c:pt>
                <c:pt idx="84">
                  <c:v>-8.0828554688813369E-4</c:v>
                </c:pt>
                <c:pt idx="85">
                  <c:v>-8.1000000000689429E-4</c:v>
                </c:pt>
                <c:pt idx="86">
                  <c:v>-8.0292734648914948E-4</c:v>
                </c:pt>
                <c:pt idx="87">
                  <c:v>-8.1649530321308711E-4</c:v>
                </c:pt>
                <c:pt idx="88">
                  <c:v>-8.1800338616453664E-4</c:v>
                </c:pt>
                <c:pt idx="89">
                  <c:v>-8.1946362191811118E-4</c:v>
                </c:pt>
                <c:pt idx="90">
                  <c:v>-8.2087536292155228E-4</c:v>
                </c:pt>
                <c:pt idx="91">
                  <c:v>-8.1494377006772307E-4</c:v>
                </c:pt>
                <c:pt idx="92">
                  <c:v>-8.26026977849184E-4</c:v>
                </c:pt>
                <c:pt idx="93">
                  <c:v>-8.2718908126761046E-4</c:v>
                </c:pt>
                <c:pt idx="94">
                  <c:v>-8.283003342822589E-4</c:v>
                </c:pt>
                <c:pt idx="95">
                  <c:v>-8.2936059922122788E-4</c:v>
                </c:pt>
                <c:pt idx="96">
                  <c:v>-8.2439220112064061E-4</c:v>
                </c:pt>
                <c:pt idx="97">
                  <c:v>-8.3309157409460714E-4</c:v>
                </c:pt>
                <c:pt idx="98">
                  <c:v>-8.3389738288383629E-4</c:v>
                </c:pt>
                <c:pt idx="99">
                  <c:v>-8.3465290714518131E-4</c:v>
                </c:pt>
                <c:pt idx="100">
                  <c:v>-8.3535851906421242E-4</c:v>
                </c:pt>
                <c:pt idx="101">
                  <c:v>-8.311878267707448E-4</c:v>
                </c:pt>
                <c:pt idx="102">
                  <c:v>-8.3769183627565723E-4</c:v>
                </c:pt>
                <c:pt idx="103">
                  <c:v>-8.3815601851690432E-4</c:v>
                </c:pt>
                <c:pt idx="104">
                  <c:v>-8.3857405108152326E-4</c:v>
                </c:pt>
                <c:pt idx="105">
                  <c:v>-8.3894681600697079E-4</c:v>
                </c:pt>
                <c:pt idx="106">
                  <c:v>-8.3541976147423144E-4</c:v>
                </c:pt>
                <c:pt idx="107">
                  <c:v>-8.3999999970831615E-4</c:v>
                </c:pt>
                <c:pt idx="108">
                  <c:v>-8.4014733435154153E-4</c:v>
                </c:pt>
                <c:pt idx="109">
                  <c:v>-8.4024869799570467E-4</c:v>
                </c:pt>
                <c:pt idx="110">
                  <c:v>-8.4030745514016968E-4</c:v>
                </c:pt>
                <c:pt idx="111">
                  <c:v>-8.3718414326138912E-4</c:v>
                </c:pt>
                <c:pt idx="112">
                  <c:v>-8.4018679970428081E-4</c:v>
                </c:pt>
                <c:pt idx="113">
                  <c:v>-8.4008608285320247E-4</c:v>
                </c:pt>
                <c:pt idx="114">
                  <c:v>-8.399648011226809E-4</c:v>
                </c:pt>
                <c:pt idx="115">
                  <c:v>-8.3982693723109049E-4</c:v>
                </c:pt>
                <c:pt idx="116">
                  <c:v>-8.3720932328958781E-4</c:v>
                </c:pt>
                <c:pt idx="117">
                  <c:v>-8.3919240566703121E-4</c:v>
                </c:pt>
                <c:pt idx="118">
                  <c:v>-8.3903446299975757E-4</c:v>
                </c:pt>
                <c:pt idx="119">
                  <c:v>-8.3888568924041825E-4</c:v>
                </c:pt>
                <c:pt idx="120">
                  <c:v>-8.3875068536253309E-4</c:v>
                </c:pt>
                <c:pt idx="121">
                  <c:v>-8.3682134551510271E-4</c:v>
                </c:pt>
                <c:pt idx="122">
                  <c:v>-8.3844347939184363E-4</c:v>
                </c:pt>
                <c:pt idx="123">
                  <c:v>-8.3844943076526505E-4</c:v>
                </c:pt>
                <c:pt idx="124">
                  <c:v>-8.3849861258968636E-4</c:v>
                </c:pt>
                <c:pt idx="125">
                  <c:v>-8.3859624406825925E-4</c:v>
                </c:pt>
                <c:pt idx="126">
                  <c:v>-8.3755715233548066E-4</c:v>
                </c:pt>
                <c:pt idx="127">
                  <c:v>-8.3957874141727144E-4</c:v>
                </c:pt>
                <c:pt idx="128">
                  <c:v>-8.4000000000002801E-4</c:v>
                </c:pt>
                <c:pt idx="129">
                  <c:v>-8.4046366559055289E-4</c:v>
                </c:pt>
                <c:pt idx="130">
                  <c:v>-8.4093162514582319E-4</c:v>
                </c:pt>
                <c:pt idx="131">
                  <c:v>-8.4076975522110408E-4</c:v>
                </c:pt>
                <c:pt idx="132">
                  <c:v>-8.4282089653961792E-4</c:v>
                </c:pt>
                <c:pt idx="133">
                  <c:v>-8.4329103500859523E-4</c:v>
                </c:pt>
                <c:pt idx="134">
                  <c:v>-8.4375762223498478E-4</c:v>
                </c:pt>
                <c:pt idx="135">
                  <c:v>-8.4421928626297752E-4</c:v>
                </c:pt>
                <c:pt idx="136">
                  <c:v>-8.4444007151624487E-4</c:v>
                </c:pt>
                <c:pt idx="137">
                  <c:v>-8.4598862705313239E-4</c:v>
                </c:pt>
                <c:pt idx="138">
                  <c:v>-8.4640445153121577E-4</c:v>
                </c:pt>
                <c:pt idx="139">
                  <c:v>-8.4680673454392555E-4</c:v>
                </c:pt>
                <c:pt idx="140">
                  <c:v>-8.4719397529013434E-4</c:v>
                </c:pt>
                <c:pt idx="141">
                  <c:v>-8.475525434948147E-4</c:v>
                </c:pt>
                <c:pt idx="142">
                  <c:v>-8.4856185535710368E-4</c:v>
                </c:pt>
                <c:pt idx="143">
                  <c:v>-8.4885072851570279E-4</c:v>
                </c:pt>
                <c:pt idx="144">
                  <c:v>-8.4911516805216279E-4</c:v>
                </c:pt>
                <c:pt idx="145">
                  <c:v>-8.4935354431237313E-4</c:v>
                </c:pt>
                <c:pt idx="146">
                  <c:v>-8.4959217158292824E-4</c:v>
                </c:pt>
                <c:pt idx="147">
                  <c:v>-8.5001317918797148E-4</c:v>
                </c:pt>
                <c:pt idx="148">
                  <c:v>-8.5009614992718216E-4</c:v>
                </c:pt>
                <c:pt idx="149">
                  <c:v>-8.5014289286163675E-4</c:v>
                </c:pt>
                <c:pt idx="150">
                  <c:v>-8.5015164946431257E-4</c:v>
                </c:pt>
                <c:pt idx="151">
                  <c:v>-8.4999999998961405E-4</c:v>
                </c:pt>
                <c:pt idx="152">
                  <c:v>-8.4977143222262144E-4</c:v>
                </c:pt>
                <c:pt idx="153">
                  <c:v>-8.4956628345385431E-4</c:v>
                </c:pt>
                <c:pt idx="154">
                  <c:v>-8.4931745495183211E-4</c:v>
                </c:pt>
                <c:pt idx="155">
                  <c:v>-8.4902570770169282E-4</c:v>
                </c:pt>
                <c:pt idx="156">
                  <c:v>-8.4832291891570881E-4</c:v>
                </c:pt>
                <c:pt idx="157">
                  <c:v>-8.4744473489127277E-4</c:v>
                </c:pt>
                <c:pt idx="158">
                  <c:v>-8.4694979265372223E-4</c:v>
                </c:pt>
                <c:pt idx="159">
                  <c:v>-8.4641648796991091E-4</c:v>
                </c:pt>
                <c:pt idx="160">
                  <c:v>-8.4584557862600141E-4</c:v>
                </c:pt>
                <c:pt idx="161">
                  <c:v>-8.446773784378241E-4</c:v>
                </c:pt>
                <c:pt idx="162">
                  <c:v>-8.4320103440841722E-4</c:v>
                </c:pt>
                <c:pt idx="163">
                  <c:v>-8.424534526009996E-4</c:v>
                </c:pt>
                <c:pt idx="164">
                  <c:v>-8.4167280328364621E-4</c:v>
                </c:pt>
                <c:pt idx="165">
                  <c:v>-8.4085984105668448E-4</c:v>
                </c:pt>
                <c:pt idx="166">
                  <c:v>-8.3932497371261348E-4</c:v>
                </c:pt>
                <c:pt idx="167">
                  <c:v>-8.3729993917896507E-4</c:v>
                </c:pt>
                <c:pt idx="168">
                  <c:v>-8.3633671553083469E-4</c:v>
                </c:pt>
                <c:pt idx="169">
                  <c:v>-8.353456970506245E-4</c:v>
                </c:pt>
                <c:pt idx="170">
                  <c:v>-8.3432763516629559E-4</c:v>
                </c:pt>
                <c:pt idx="171">
                  <c:v>-8.3365623505822148E-4</c:v>
                </c:pt>
                <c:pt idx="172">
                  <c:v>-8.2999999963833391E-4</c:v>
                </c:pt>
                <c:pt idx="173">
                  <c:v>-8.2885821007089224E-4</c:v>
                </c:pt>
                <c:pt idx="174">
                  <c:v>-8.2769427821840407E-4</c:v>
                </c:pt>
                <c:pt idx="175">
                  <c:v>-8.2650915528677781E-4</c:v>
                </c:pt>
                <c:pt idx="176">
                  <c:v>-8.2455200610253112E-4</c:v>
                </c:pt>
                <c:pt idx="177">
                  <c:v>-8.2157580710190794E-4</c:v>
                </c:pt>
                <c:pt idx="178">
                  <c:v>-8.2029902708419635E-4</c:v>
                </c:pt>
                <c:pt idx="179">
                  <c:v>-8.1900678135974215E-4</c:v>
                </c:pt>
                <c:pt idx="180">
                  <c:v>-8.177000271821093E-4</c:v>
                </c:pt>
                <c:pt idx="181">
                  <c:v>-8.157191561147546E-4</c:v>
                </c:pt>
                <c:pt idx="182">
                  <c:v>-8.1234710128285899E-4</c:v>
                </c:pt>
                <c:pt idx="183">
                  <c:v>-8.1098219391490824E-4</c:v>
                </c:pt>
                <c:pt idx="184">
                  <c:v>-8.0960853977970169E-4</c:v>
                </c:pt>
                <c:pt idx="185">
                  <c:v>-8.0822710218634317E-4</c:v>
                </c:pt>
                <c:pt idx="186">
                  <c:v>-8.0635775163252809E-4</c:v>
                </c:pt>
                <c:pt idx="187">
                  <c:v>-8.0264281371240529E-4</c:v>
                </c:pt>
                <c:pt idx="188">
                  <c:v>-8.0123693876323662E-4</c:v>
                </c:pt>
                <c:pt idx="189">
                  <c:v>-7.9982907838985933E-4</c:v>
                </c:pt>
                <c:pt idx="190">
                  <c:v>-7.9842020196118735E-4</c:v>
                </c:pt>
                <c:pt idx="191">
                  <c:v>-7.9679994644980291E-4</c:v>
                </c:pt>
                <c:pt idx="192">
                  <c:v>-7.9279395338270782E-4</c:v>
                </c:pt>
                <c:pt idx="193">
                  <c:v>-7.9139456752006757E-4</c:v>
                </c:pt>
                <c:pt idx="194">
                  <c:v>-7.8999999999997421E-4</c:v>
                </c:pt>
                <c:pt idx="195">
                  <c:v>-7.8861096815557939E-4</c:v>
                </c:pt>
                <c:pt idx="196">
                  <c:v>-7.8737573822193908E-4</c:v>
                </c:pt>
                <c:pt idx="197">
                  <c:v>-7.8310091639441858E-4</c:v>
                </c:pt>
                <c:pt idx="198">
                  <c:v>-7.817317883553127E-4</c:v>
                </c:pt>
                <c:pt idx="199">
                  <c:v>-7.8036469156720983E-4</c:v>
                </c:pt>
                <c:pt idx="200">
                  <c:v>-7.7899893012036922E-4</c:v>
                </c:pt>
                <c:pt idx="201">
                  <c:v>-7.7821839677157979E-4</c:v>
                </c:pt>
                <c:pt idx="202">
                  <c:v>-7.7353462845946447E-4</c:v>
                </c:pt>
                <c:pt idx="203">
                  <c:v>-7.7216441397643754E-4</c:v>
                </c:pt>
                <c:pt idx="204">
                  <c:v>-7.7079094471493631E-4</c:v>
                </c:pt>
                <c:pt idx="205">
                  <c:v>-7.6941338654318368E-4</c:v>
                </c:pt>
                <c:pt idx="206">
                  <c:v>-7.6912782798491315E-4</c:v>
                </c:pt>
                <c:pt idx="207">
                  <c:v>-7.6384489097540669E-4</c:v>
                </c:pt>
                <c:pt idx="208">
                  <c:v>-7.6243368513171771E-4</c:v>
                </c:pt>
                <c:pt idx="209">
                  <c:v>-7.6101297089888422E-4</c:v>
                </c:pt>
                <c:pt idx="210">
                  <c:v>-7.5958177591400357E-4</c:v>
                </c:pt>
                <c:pt idx="211">
                  <c:v>-7.5982906812089874E-4</c:v>
                </c:pt>
                <c:pt idx="212">
                  <c:v>-7.5373205000551276E-4</c:v>
                </c:pt>
                <c:pt idx="213">
                  <c:v>-7.5223317462257914E-4</c:v>
                </c:pt>
                <c:pt idx="214">
                  <c:v>-7.5071756958976091E-4</c:v>
                </c:pt>
                <c:pt idx="215">
                  <c:v>-7.4918412430120427E-4</c:v>
                </c:pt>
                <c:pt idx="216">
                  <c:v>-7.5000000004428252E-4</c:v>
                </c:pt>
                <c:pt idx="217">
                  <c:v>-7.4284970577461742E-4</c:v>
                </c:pt>
                <c:pt idx="218">
                  <c:v>-7.4121439677407477E-4</c:v>
                </c:pt>
                <c:pt idx="219">
                  <c:v>-7.395622297453532E-4</c:v>
                </c:pt>
                <c:pt idx="220">
                  <c:v>-7.3789602099958232E-4</c:v>
                </c:pt>
                <c:pt idx="221">
                  <c:v>-7.3950145404813421E-4</c:v>
                </c:pt>
                <c:pt idx="222">
                  <c:v>-7.3114724044195229E-4</c:v>
                </c:pt>
                <c:pt idx="223">
                  <c:v>-7.2945321315440984E-4</c:v>
                </c:pt>
                <c:pt idx="224">
                  <c:v>-7.2776212924577789E-4</c:v>
                </c:pt>
                <c:pt idx="225">
                  <c:v>-7.2607683410540517E-4</c:v>
                </c:pt>
                <c:pt idx="226">
                  <c:v>-7.2908654273568766E-4</c:v>
                </c:pt>
                <c:pt idx="227">
                  <c:v>-7.1945059440720732E-4</c:v>
                </c:pt>
                <c:pt idx="228">
                  <c:v>-7.1783706933913082E-4</c:v>
                </c:pt>
                <c:pt idx="229">
                  <c:v>-7.1624649260590314E-4</c:v>
                </c:pt>
                <c:pt idx="230">
                  <c:v>-7.1468173867060276E-4</c:v>
                </c:pt>
                <c:pt idx="231">
                  <c:v>-7.268917438909237E-4</c:v>
                </c:pt>
                <c:pt idx="232">
                  <c:v>-7.0734620770263198E-4</c:v>
                </c:pt>
                <c:pt idx="233">
                  <c:v>-7.0599698668717204E-4</c:v>
                </c:pt>
                <c:pt idx="234">
                  <c:v>-7.046938258970446E-4</c:v>
                </c:pt>
                <c:pt idx="235">
                  <c:v>-6.9916749502677413E-4</c:v>
                </c:pt>
                <c:pt idx="236">
                  <c:v>-7.0000000006492115E-4</c:v>
                </c:pt>
                <c:pt idx="237">
                  <c:v>-6.9902699961835147E-4</c:v>
                </c:pt>
                <c:pt idx="238">
                  <c:v>-6.9821325715611611E-4</c:v>
                </c:pt>
                <c:pt idx="239">
                  <c:v>-6.9753664598157586E-4</c:v>
                </c:pt>
                <c:pt idx="240">
                  <c:v>-7.0953892215451693E-4</c:v>
                </c:pt>
                <c:pt idx="241">
                  <c:v>-6.9575404936900859E-4</c:v>
                </c:pt>
                <c:pt idx="242">
                  <c:v>-6.9542626364233753E-4</c:v>
                </c:pt>
                <c:pt idx="243">
                  <c:v>-6.9509989097766265E-4</c:v>
                </c:pt>
                <c:pt idx="244">
                  <c:v>-6.9475181880832894E-4</c:v>
                </c:pt>
                <c:pt idx="245">
                  <c:v>-7.090975500644688E-4</c:v>
                </c:pt>
                <c:pt idx="246">
                  <c:v>-6.9267535527373233E-4</c:v>
                </c:pt>
                <c:pt idx="247">
                  <c:v>-6.9186716841426938E-4</c:v>
                </c:pt>
                <c:pt idx="248">
                  <c:v>-6.9089564921033509E-4</c:v>
                </c:pt>
                <c:pt idx="249">
                  <c:v>-6.8973669907217551E-4</c:v>
                </c:pt>
                <c:pt idx="250">
                  <c:v>-7.032950279724457E-4</c:v>
                </c:pt>
                <c:pt idx="251">
                  <c:v>-6.827396817746694E-4</c:v>
                </c:pt>
                <c:pt idx="252">
                  <c:v>-6.8027716171984158E-4</c:v>
                </c:pt>
                <c:pt idx="253">
                  <c:v>-6.7747965650638792E-4</c:v>
                </c:pt>
                <c:pt idx="254">
                  <c:v>-6.7432207936263483E-4</c:v>
                </c:pt>
                <c:pt idx="255">
                  <c:v>-6.8387896424736507E-4</c:v>
                </c:pt>
                <c:pt idx="256">
                  <c:v>-6.5758436230667046E-4</c:v>
                </c:pt>
                <c:pt idx="257">
                  <c:v>-6.5224516872166487E-4</c:v>
                </c:pt>
                <c:pt idx="258">
                  <c:v>-6.4639240791481399E-4</c:v>
                </c:pt>
                <c:pt idx="259">
                  <c:v>-6.4000000047428256E-4</c:v>
                </c:pt>
                <c:pt idx="260">
                  <c:v>-6.4359032592540145E-4</c:v>
                </c:pt>
                <c:pt idx="261">
                  <c:v>-6.1132130269202548E-4</c:v>
                </c:pt>
                <c:pt idx="262">
                  <c:v>-6.0366542826073718E-4</c:v>
                </c:pt>
                <c:pt idx="263">
                  <c:v>-5.9588203164945514E-4</c:v>
                </c:pt>
                <c:pt idx="264">
                  <c:v>-5.8800523642100404E-4</c:v>
                </c:pt>
                <c:pt idx="265">
                  <c:v>-5.9000127710295662E-4</c:v>
                </c:pt>
                <c:pt idx="266">
                  <c:v>-5.5625943773146937E-4</c:v>
                </c:pt>
                <c:pt idx="267">
                  <c:v>-5.484404004097496E-4</c:v>
                </c:pt>
                <c:pt idx="268">
                  <c:v>-5.407404446832446E-4</c:v>
                </c:pt>
                <c:pt idx="269">
                  <c:v>-5.3319627382152849E-4</c:v>
                </c:pt>
                <c:pt idx="270">
                  <c:v>-5.3530451653649176E-4</c:v>
                </c:pt>
                <c:pt idx="271">
                  <c:v>-5.0532440042421768E-4</c:v>
                </c:pt>
                <c:pt idx="272">
                  <c:v>-4.9912259799775966E-4</c:v>
                </c:pt>
                <c:pt idx="273">
                  <c:v>-4.9330453602222397E-4</c:v>
                </c:pt>
                <c:pt idx="274">
                  <c:v>-4.879094955730988E-4</c:v>
                </c:pt>
                <c:pt idx="275">
                  <c:v>-4.9189551267309777E-4</c:v>
                </c:pt>
                <c:pt idx="276">
                  <c:v>-4.7135803971264274E-4</c:v>
                </c:pt>
                <c:pt idx="277">
                  <c:v>-4.6868018956531843E-4</c:v>
                </c:pt>
                <c:pt idx="278">
                  <c:v>-4.666687645354954E-4</c:v>
                </c:pt>
                <c:pt idx="279">
                  <c:v>-4.653656160578204E-4</c:v>
                </c:pt>
                <c:pt idx="280">
                  <c:v>-4.7303851744153315E-4</c:v>
                </c:pt>
                <c:pt idx="281">
                  <c:v>-4.6739896711893534E-4</c:v>
                </c:pt>
                <c:pt idx="282">
                  <c:v>-4.6961994000103394E-4</c:v>
                </c:pt>
                <c:pt idx="283">
                  <c:v>-4.7248120569291883E-4</c:v>
                </c:pt>
                <c:pt idx="284">
                  <c:v>-4.7595989247286799E-4</c:v>
                </c:pt>
                <c:pt idx="285">
                  <c:v>-4.8739911478354683E-4</c:v>
                </c:pt>
                <c:pt idx="286">
                  <c:v>-4.9558160550379775E-4</c:v>
                </c:pt>
                <c:pt idx="287">
                  <c:v>-5.0179451337963781E-4</c:v>
                </c:pt>
                <c:pt idx="288">
                  <c:v>-5.0848172889171313E-4</c:v>
                </c:pt>
                <c:pt idx="289">
                  <c:v>-5.1561842057568693E-4</c:v>
                </c:pt>
                <c:pt idx="290">
                  <c:v>-5.2951886606867542E-4</c:v>
                </c:pt>
                <c:pt idx="291">
                  <c:v>-5.4815354222487254E-4</c:v>
                </c:pt>
                <c:pt idx="292">
                  <c:v>-5.5715536692017029E-4</c:v>
                </c:pt>
                <c:pt idx="293">
                  <c:v>-5.6645181506351726E-4</c:v>
                </c:pt>
                <c:pt idx="294">
                  <c:v>-5.7601610156197535E-4</c:v>
                </c:pt>
                <c:pt idx="295">
                  <c:v>-5.9102353097361022E-4</c:v>
                </c:pt>
                <c:pt idx="296">
                  <c:v>-6.1640617691518737E-4</c:v>
                </c:pt>
                <c:pt idx="297">
                  <c:v>-6.2689812753888795E-4</c:v>
                </c:pt>
                <c:pt idx="298">
                  <c:v>-6.3749135622414221E-4</c:v>
                </c:pt>
                <c:pt idx="299">
                  <c:v>-6.4596447843690496E-4</c:v>
                </c:pt>
                <c:pt idx="300">
                  <c:v>-6.545858002781537E-4</c:v>
                </c:pt>
                <c:pt idx="301">
                  <c:v>-6.909612289754055E-4</c:v>
                </c:pt>
                <c:pt idx="302">
                  <c:v>-7.015537661816761E-4</c:v>
                </c:pt>
                <c:pt idx="303">
                  <c:v>-7.1206948799061608E-4</c:v>
                </c:pt>
                <c:pt idx="304">
                  <c:v>-7.2250684847675569E-4</c:v>
                </c:pt>
                <c:pt idx="305">
                  <c:v>-7.3566584771901742E-4</c:v>
                </c:pt>
                <c:pt idx="306">
                  <c:v>-7.6344142192819346E-4</c:v>
                </c:pt>
                <c:pt idx="307">
                  <c:v>-7.7346345014657697E-4</c:v>
                </c:pt>
                <c:pt idx="308">
                  <c:v>-7.8339763941361496E-4</c:v>
                </c:pt>
                <c:pt idx="309">
                  <c:v>-7.9324237643602763E-4</c:v>
                </c:pt>
                <c:pt idx="310">
                  <c:v>-8.4106713865484003E-4</c:v>
                </c:pt>
                <c:pt idx="311">
                  <c:v>-8.5034074385180328E-4</c:v>
                </c:pt>
                <c:pt idx="312">
                  <c:v>-8.5951333412620284E-4</c:v>
                </c:pt>
                <c:pt idx="313">
                  <c:v>-8.6904020478945792E-4</c:v>
                </c:pt>
                <c:pt idx="314">
                  <c:v>-8.9515959457983066E-4</c:v>
                </c:pt>
                <c:pt idx="315">
                  <c:v>-9.0380156234095936E-4</c:v>
                </c:pt>
                <c:pt idx="316">
                  <c:v>-9.1233222854255757E-4</c:v>
                </c:pt>
                <c:pt idx="317">
                  <c:v>-9.2074984500056193E-4</c:v>
                </c:pt>
                <c:pt idx="318">
                  <c:v>-9.2837749236501202E-4</c:v>
                </c:pt>
                <c:pt idx="319">
                  <c:v>-9.6108031940154558E-4</c:v>
                </c:pt>
                <c:pt idx="320">
                  <c:v>-9.6878720679830215E-4</c:v>
                </c:pt>
                <c:pt idx="321">
                  <c:v>-9.7637735473093577E-4</c:v>
                </c:pt>
                <c:pt idx="322">
                  <c:v>-9.8207222586906245E-4</c:v>
                </c:pt>
                <c:pt idx="323">
                  <c:v>-1.0055087984845363E-3</c:v>
                </c:pt>
                <c:pt idx="324">
                  <c:v>-1.0124687502700675E-3</c:v>
                </c:pt>
                <c:pt idx="325">
                  <c:v>-1.0192932159827175E-3</c:v>
                </c:pt>
                <c:pt idx="326">
                  <c:v>-1.025978997632449E-3</c:v>
                </c:pt>
                <c:pt idx="327">
                  <c:v>-1.0296821324169178E-3</c:v>
                </c:pt>
                <c:pt idx="328">
                  <c:v>-1.0512705878420977E-3</c:v>
                </c:pt>
                <c:pt idx="329">
                  <c:v>-1.0572142433096232E-3</c:v>
                </c:pt>
                <c:pt idx="330">
                  <c:v>-1.0629995851054973E-3</c:v>
                </c:pt>
                <c:pt idx="331">
                  <c:v>-1.068623267976659E-3</c:v>
                </c:pt>
                <c:pt idx="332">
                  <c:v>-1.0702171125906489E-3</c:v>
                </c:pt>
                <c:pt idx="333">
                  <c:v>-1.089433768109552E-3</c:v>
                </c:pt>
                <c:pt idx="334">
                  <c:v>-1.0941982404433653E-3</c:v>
                </c:pt>
                <c:pt idx="335">
                  <c:v>-1.0987805399885434E-3</c:v>
                </c:pt>
                <c:pt idx="336">
                  <c:v>-1.1031771739928075E-3</c:v>
                </c:pt>
                <c:pt idx="337">
                  <c:v>-1.1025439203420822E-3</c:v>
                </c:pt>
                <c:pt idx="338">
                  <c:v>-1.1188364611304739E-3</c:v>
                </c:pt>
                <c:pt idx="339">
                  <c:v>-1.1222516376315241E-3</c:v>
                </c:pt>
                <c:pt idx="340">
                  <c:v>-1.1254597488778782E-3</c:v>
                </c:pt>
                <c:pt idx="341">
                  <c:v>-1.1284571543218375E-3</c:v>
                </c:pt>
                <c:pt idx="342">
                  <c:v>-1.1254789996480031E-3</c:v>
                </c:pt>
                <c:pt idx="343">
                  <c:v>-1.1384833155985001E-3</c:v>
                </c:pt>
                <c:pt idx="344">
                  <c:v>-1.1405549997475519E-3</c:v>
                </c:pt>
                <c:pt idx="345">
                  <c:v>-1.1424580774353175E-3</c:v>
                </c:pt>
                <c:pt idx="346">
                  <c:v>-1.1441942220144323E-3</c:v>
                </c:pt>
                <c:pt idx="347">
                  <c:v>-1.1391389702751162E-3</c:v>
                </c:pt>
                <c:pt idx="348">
                  <c:v>-1.1495036397775201E-3</c:v>
                </c:pt>
                <c:pt idx="349">
                  <c:v>-1.1504309226217833E-3</c:v>
                </c:pt>
                <c:pt idx="350">
                  <c:v>-1.1512017346226411E-3</c:v>
                </c:pt>
                <c:pt idx="351">
                  <c:v>-1.1518178898752688E-3</c:v>
                </c:pt>
                <c:pt idx="352">
                  <c:v>-1.1448391653775328E-3</c:v>
                </c:pt>
                <c:pt idx="353">
                  <c:v>-1.1527729294545247E-3</c:v>
                </c:pt>
                <c:pt idx="354">
                  <c:v>-1.1526437165828895E-3</c:v>
                </c:pt>
                <c:pt idx="355">
                  <c:v>-1.1523711540883425E-3</c:v>
                </c:pt>
                <c:pt idx="356">
                  <c:v>-1.1519571969442724E-3</c:v>
                </c:pt>
                <c:pt idx="357">
                  <c:v>-1.1431923220342032E-3</c:v>
                </c:pt>
                <c:pt idx="358">
                  <c:v>-1.1489272261900839E-3</c:v>
                </c:pt>
                <c:pt idx="359">
                  <c:v>-1.1478363252890738E-3</c:v>
                </c:pt>
                <c:pt idx="360">
                  <c:v>-1.1466161825531855E-3</c:v>
                </c:pt>
                <c:pt idx="361">
                  <c:v>-1.1452688939735261E-3</c:v>
                </c:pt>
                <c:pt idx="362">
                  <c:v>-1.1482195118595172E-3</c:v>
                </c:pt>
                <c:pt idx="363">
                  <c:v>-1.1386509065987557E-3</c:v>
                </c:pt>
                <c:pt idx="364">
                  <c:v>-1.1367054222941415E-3</c:v>
                </c:pt>
                <c:pt idx="365">
                  <c:v>-1.1346552709725561E-3</c:v>
                </c:pt>
                <c:pt idx="366">
                  <c:v>-1.1325007333046094E-3</c:v>
                </c:pt>
                <c:pt idx="367">
                  <c:v>-1.1206189880345807E-3</c:v>
                </c:pt>
                <c:pt idx="368">
                  <c:v>-1.1228444968865825E-3</c:v>
                </c:pt>
                <c:pt idx="369">
                  <c:v>-1.1201724018512615E-3</c:v>
                </c:pt>
                <c:pt idx="370">
                  <c:v>-1.1173977030784891E-3</c:v>
                </c:pt>
                <c:pt idx="371">
                  <c:v>-1.1145207141037641E-3</c:v>
                </c:pt>
                <c:pt idx="372">
                  <c:v>-1.1012693590345781E-3</c:v>
                </c:pt>
                <c:pt idx="373">
                  <c:v>-1.1019962912670661E-3</c:v>
                </c:pt>
                <c:pt idx="374">
                  <c:v>-1.0986127186955715E-3</c:v>
                </c:pt>
                <c:pt idx="375">
                  <c:v>-1.0951288357704096E-3</c:v>
                </c:pt>
                <c:pt idx="376">
                  <c:v>-1.0915449889101455E-3</c:v>
                </c:pt>
                <c:pt idx="377">
                  <c:v>-1.0769761745785733E-3</c:v>
                </c:pt>
                <c:pt idx="378">
                  <c:v>-1.076217054965582E-3</c:v>
                </c:pt>
                <c:pt idx="379">
                  <c:v>-1.072138749193585E-3</c:v>
                </c:pt>
                <c:pt idx="380">
                  <c:v>-1.0679626566964598E-3</c:v>
                </c:pt>
                <c:pt idx="381">
                  <c:v>-1.0636891567970808E-3</c:v>
                </c:pt>
                <c:pt idx="382">
                  <c:v>-1.0478567640832663E-3</c:v>
                </c:pt>
                <c:pt idx="383">
                  <c:v>-1.045628834230087E-3</c:v>
                </c:pt>
                <c:pt idx="384">
                  <c:v>-1.040874151765244E-3</c:v>
                </c:pt>
                <c:pt idx="385">
                  <c:v>-1.0360244366044969E-3</c:v>
                </c:pt>
                <c:pt idx="386">
                  <c:v>-1.0310803304324685E-3</c:v>
                </c:pt>
                <c:pt idx="387">
                  <c:v>-1.0140415103300679E-3</c:v>
                </c:pt>
                <c:pt idx="388">
                  <c:v>-1.0103938531072704E-3</c:v>
                </c:pt>
                <c:pt idx="389">
                  <c:v>-1.005003885849875E-3</c:v>
                </c:pt>
                <c:pt idx="390">
                  <c:v>-9.9953029727778506E-4</c:v>
                </c:pt>
                <c:pt idx="391">
                  <c:v>-9.939749722060443E-4</c:v>
                </c:pt>
                <c:pt idx="392">
                  <c:v>-9.758334965051012E-4</c:v>
                </c:pt>
                <c:pt idx="393">
                  <c:v>-9.7097452111186567E-4</c:v>
                </c:pt>
                <c:pt idx="394">
                  <c:v>-9.6503930368474337E-4</c:v>
                </c:pt>
                <c:pt idx="395">
                  <c:v>-9.5903396942626645E-4</c:v>
                </c:pt>
                <c:pt idx="396">
                  <c:v>-9.5296050676262544E-4</c:v>
                </c:pt>
                <c:pt idx="397">
                  <c:v>-9.3384320272964401E-4</c:v>
                </c:pt>
                <c:pt idx="398">
                  <c:v>-9.2802565893064276E-4</c:v>
                </c:pt>
                <c:pt idx="399">
                  <c:v>-9.2164189901204261E-4</c:v>
                </c:pt>
                <c:pt idx="400">
                  <c:v>-9.1520225229797716E-4</c:v>
                </c:pt>
                <c:pt idx="401">
                  <c:v>-9.087088109159038E-4</c:v>
                </c:pt>
                <c:pt idx="402">
                  <c:v>-8.8874466175908266E-4</c:v>
                </c:pt>
                <c:pt idx="403">
                  <c:v>-8.8223946002790167E-4</c:v>
                </c:pt>
                <c:pt idx="404">
                  <c:v>-8.7550894601328951E-4</c:v>
                </c:pt>
                <c:pt idx="405">
                  <c:v>-8.6873750139587985E-4</c:v>
                </c:pt>
                <c:pt idx="406">
                  <c:v>-8.6192732208444263E-4</c:v>
                </c:pt>
                <c:pt idx="407">
                  <c:v>-8.4124728004089937E-4</c:v>
                </c:pt>
                <c:pt idx="408">
                  <c:v>-8.3434369521919957E-4</c:v>
                </c:pt>
                <c:pt idx="409">
                  <c:v>-8.2737286555381107E-4</c:v>
                </c:pt>
                <c:pt idx="410">
                  <c:v>-8.2037417408240953E-4</c:v>
                </c:pt>
                <c:pt idx="411">
                  <c:v>-8.1334728995600296E-4</c:v>
                </c:pt>
                <c:pt idx="412">
                  <c:v>-7.9206805410100562E-4</c:v>
                </c:pt>
                <c:pt idx="413">
                  <c:v>-7.8495109821696222E-4</c:v>
                </c:pt>
                <c:pt idx="414">
                  <c:v>-7.7777817637438918E-4</c:v>
                </c:pt>
                <c:pt idx="415">
                  <c:v>-7.705750097566933E-4</c:v>
                </c:pt>
                <c:pt idx="416">
                  <c:v>-7.6334124517078359E-4</c:v>
                </c:pt>
                <c:pt idx="417">
                  <c:v>-7.4148529603941581E-4</c:v>
                </c:pt>
                <c:pt idx="418">
                  <c:v>-7.3409303153071067E-4</c:v>
                </c:pt>
                <c:pt idx="419">
                  <c:v>-7.2670086745138876E-4</c:v>
                </c:pt>
                <c:pt idx="420">
                  <c:v>-7.1927591918760376E-4</c:v>
                </c:pt>
                <c:pt idx="421">
                  <c:v>-7.1181781119209115E-4</c:v>
                </c:pt>
                <c:pt idx="422">
                  <c:v>-6.8939196724948702E-4</c:v>
                </c:pt>
                <c:pt idx="423">
                  <c:v>-6.8164615912032428E-4</c:v>
                </c:pt>
                <c:pt idx="424">
                  <c:v>-6.7401650743082213E-4</c:v>
                </c:pt>
                <c:pt idx="425">
                  <c:v>-6.6635137562855455E-4</c:v>
                </c:pt>
                <c:pt idx="426">
                  <c:v>-6.5865036579905282E-4</c:v>
                </c:pt>
                <c:pt idx="427">
                  <c:v>-6.5853663576276073E-4</c:v>
                </c:pt>
                <c:pt idx="428">
                  <c:v>-6.2747947603524401E-4</c:v>
                </c:pt>
                <c:pt idx="429">
                  <c:v>-6.195929621294232E-4</c:v>
                </c:pt>
                <c:pt idx="430">
                  <c:v>-6.116679151095877E-4</c:v>
                </c:pt>
                <c:pt idx="431">
                  <c:v>-6.0370371300466023E-4</c:v>
                </c:pt>
                <c:pt idx="432">
                  <c:v>-5.8015881183715132E-4</c:v>
                </c:pt>
                <c:pt idx="433">
                  <c:v>-5.7144275615165542E-4</c:v>
                </c:pt>
                <c:pt idx="434">
                  <c:v>-5.6327329088705304E-4</c:v>
                </c:pt>
                <c:pt idx="435">
                  <c:v>-5.5506084380346993E-4</c:v>
                </c:pt>
                <c:pt idx="436">
                  <c:v>-5.4680476128916606E-4</c:v>
                </c:pt>
                <c:pt idx="437">
                  <c:v>-5.2270298587132208E-4</c:v>
                </c:pt>
                <c:pt idx="438">
                  <c:v>-5.1333084642673067E-4</c:v>
                </c:pt>
                <c:pt idx="439">
                  <c:v>-5.0484662430823237E-4</c:v>
                </c:pt>
                <c:pt idx="440">
                  <c:v>-4.9631475011511919E-4</c:v>
                </c:pt>
                <c:pt idx="441">
                  <c:v>-4.8773453857232143E-4</c:v>
                </c:pt>
                <c:pt idx="442">
                  <c:v>-4.6307456239324298E-4</c:v>
                </c:pt>
                <c:pt idx="443">
                  <c:v>-4.5291645500630996E-4</c:v>
                </c:pt>
                <c:pt idx="444">
                  <c:v>-4.4408411918381183E-4</c:v>
                </c:pt>
                <c:pt idx="445">
                  <c:v>-4.3519923931001196E-4</c:v>
                </c:pt>
                <c:pt idx="446">
                  <c:v>-4.2626109842034044E-4</c:v>
                </c:pt>
                <c:pt idx="447">
                  <c:v>-4.0104207998100516E-4</c:v>
                </c:pt>
                <c:pt idx="448">
                  <c:v>-3.8996142687654662E-4</c:v>
                </c:pt>
                <c:pt idx="449">
                  <c:v>-3.8074606789477688E-4</c:v>
                </c:pt>
                <c:pt idx="450">
                  <c:v>-3.7147305097387165E-4</c:v>
                </c:pt>
                <c:pt idx="451">
                  <c:v>-3.6214162743129037E-4</c:v>
                </c:pt>
                <c:pt idx="452">
                  <c:v>-3.3636330641743548E-4</c:v>
                </c:pt>
                <c:pt idx="453">
                  <c:v>-3.2421922003309449E-4</c:v>
                </c:pt>
                <c:pt idx="454">
                  <c:v>-3.145867508710665E-4</c:v>
                </c:pt>
                <c:pt idx="455">
                  <c:v>-3.0489246382233852E-4</c:v>
                </c:pt>
                <c:pt idx="456">
                  <c:v>-2.9513581801939541E-4</c:v>
                </c:pt>
                <c:pt idx="457">
                  <c:v>-2.688049352612288E-4</c:v>
                </c:pt>
                <c:pt idx="458">
                  <c:v>-2.5547472213464418E-4</c:v>
                </c:pt>
                <c:pt idx="459">
                  <c:v>-2.4539806176113215E-4</c:v>
                </c:pt>
                <c:pt idx="460">
                  <c:v>-2.352557327499692E-4</c:v>
                </c:pt>
                <c:pt idx="461">
                  <c:v>-2.2504717266941027E-4</c:v>
                </c:pt>
                <c:pt idx="462">
                  <c:v>-1.9817606245905667E-4</c:v>
                </c:pt>
                <c:pt idx="463">
                  <c:v>-1.8353926512084279E-4</c:v>
                </c:pt>
                <c:pt idx="464">
                  <c:v>-1.729910053101304E-4</c:v>
                </c:pt>
                <c:pt idx="465">
                  <c:v>-1.6237307508674609E-4</c:v>
                </c:pt>
                <c:pt idx="466">
                  <c:v>-1.5168489042942019E-4</c:v>
                </c:pt>
                <c:pt idx="467">
                  <c:v>-1.2428664105607013E-4</c:v>
                </c:pt>
                <c:pt idx="468">
                  <c:v>-1.0821781898989822E-4</c:v>
                </c:pt>
                <c:pt idx="469">
                  <c:v>-9.7169493791292934E-5</c:v>
                </c:pt>
                <c:pt idx="470">
                  <c:v>-8.6047345192691839E-5</c:v>
                </c:pt>
                <c:pt idx="471">
                  <c:v>-7.4850767554063659E-5</c:v>
                </c:pt>
                <c:pt idx="472">
                  <c:v>-4.6939260554620122E-5</c:v>
                </c:pt>
                <c:pt idx="473">
                  <c:v>-2.930794561538405E-5</c:v>
                </c:pt>
                <c:pt idx="474">
                  <c:v>-1.7729360925558662E-5</c:v>
                </c:pt>
                <c:pt idx="475">
                  <c:v>-6.0686260584423961E-6</c:v>
                </c:pt>
                <c:pt idx="476">
                  <c:v>5.6789307249056502E-6</c:v>
                </c:pt>
                <c:pt idx="477">
                  <c:v>3.411364125831153E-5</c:v>
                </c:pt>
                <c:pt idx="478">
                  <c:v>5.3631763483535096E-5</c:v>
                </c:pt>
                <c:pt idx="479">
                  <c:v>6.5884457700135098E-5</c:v>
                </c:pt>
                <c:pt idx="480">
                  <c:v>7.8252575413249135E-5</c:v>
                </c:pt>
                <c:pt idx="481">
                  <c:v>9.0740978805643201E-5</c:v>
                </c:pt>
                <c:pt idx="482">
                  <c:v>1.1985486230130341E-4</c:v>
                </c:pt>
                <c:pt idx="483">
                  <c:v>1.4199564614689682E-4</c:v>
                </c:pt>
                <c:pt idx="484">
                  <c:v>1.5515936412206568E-4</c:v>
                </c:pt>
                <c:pt idx="485">
                  <c:v>1.6847311306023016E-4</c:v>
                </c:pt>
                <c:pt idx="486">
                  <c:v>1.8194194595305918E-4</c:v>
                </c:pt>
                <c:pt idx="487">
                  <c:v>2.1191517045922759E-4</c:v>
                </c:pt>
                <c:pt idx="488">
                  <c:v>2.6629811436302712E-4</c:v>
                </c:pt>
                <c:pt idx="489">
                  <c:v>2.809963127822756E-4</c:v>
                </c:pt>
                <c:pt idx="490">
                  <c:v>3.1200827020131381E-4</c:v>
                </c:pt>
                <c:pt idx="491">
                  <c:v>3.5754106726252363E-4</c:v>
                </c:pt>
                <c:pt idx="492">
                  <c:v>3.7355447036381079E-4</c:v>
                </c:pt>
                <c:pt idx="493">
                  <c:v>3.898923673878984E-4</c:v>
                </c:pt>
                <c:pt idx="494">
                  <c:v>4.2234173640947736E-4</c:v>
                </c:pt>
                <c:pt idx="495">
                  <c:v>4.580947275968681E-4</c:v>
                </c:pt>
                <c:pt idx="496">
                  <c:v>4.7575842563885793E-4</c:v>
                </c:pt>
                <c:pt idx="497">
                  <c:v>4.9362711520115413E-4</c:v>
                </c:pt>
                <c:pt idx="498">
                  <c:v>5.1168046145141813E-4</c:v>
                </c:pt>
                <c:pt idx="499">
                  <c:v>5.4529645129989352E-4</c:v>
                </c:pt>
                <c:pt idx="500">
                  <c:v>5.8532953291752878E-4</c:v>
                </c:pt>
                <c:pt idx="501">
                  <c:v>6.0399695574806303E-4</c:v>
                </c:pt>
                <c:pt idx="502">
                  <c:v>6.2272451507865091E-4</c:v>
                </c:pt>
                <c:pt idx="503">
                  <c:v>6.4149103866812664E-4</c:v>
                </c:pt>
                <c:pt idx="504">
                  <c:v>6.7519824490140548E-4</c:v>
                </c:pt>
                <c:pt idx="505">
                  <c:v>7.1651913915693781E-4</c:v>
                </c:pt>
                <c:pt idx="506">
                  <c:v>7.3515870861044265E-4</c:v>
                </c:pt>
                <c:pt idx="507">
                  <c:v>7.5370769364945748E-4</c:v>
                </c:pt>
                <c:pt idx="508">
                  <c:v>7.7214408357124248E-4</c:v>
                </c:pt>
                <c:pt idx="509">
                  <c:v>8.0486449167226689E-4</c:v>
                </c:pt>
                <c:pt idx="510">
                  <c:v>8.4431928636290426E-4</c:v>
                </c:pt>
                <c:pt idx="511">
                  <c:v>8.6185834879237851E-4</c:v>
                </c:pt>
                <c:pt idx="512">
                  <c:v>8.7915023741933136E-4</c:v>
                </c:pt>
                <c:pt idx="513">
                  <c:v>8.9617210366550043E-4</c:v>
                </c:pt>
                <c:pt idx="514">
                  <c:v>9.2682661474468003E-4</c:v>
                </c:pt>
                <c:pt idx="515">
                  <c:v>9.6242433621007706E-4</c:v>
                </c:pt>
                <c:pt idx="516">
                  <c:v>9.7882439310593506E-4</c:v>
                </c:pt>
                <c:pt idx="517">
                  <c:v>9.9516508060625637E-4</c:v>
                </c:pt>
                <c:pt idx="518">
                  <c:v>1.1078834015502761E-3</c:v>
                </c:pt>
                <c:pt idx="519">
                  <c:v>1.2176747086196224E-3</c:v>
                </c:pt>
                <c:pt idx="520">
                  <c:v>1.3245268716905404E-3</c:v>
                </c:pt>
                <c:pt idx="521">
                  <c:v>1.4284313070578863E-3</c:v>
                </c:pt>
                <c:pt idx="522">
                  <c:v>1.5293829795826692E-3</c:v>
                </c:pt>
                <c:pt idx="523">
                  <c:v>1.6273804046825692E-3</c:v>
                </c:pt>
                <c:pt idx="524">
                  <c:v>1.7224256501656482E-3</c:v>
                </c:pt>
                <c:pt idx="525">
                  <c:v>1.827441248657246E-3</c:v>
                </c:pt>
                <c:pt idx="526">
                  <c:v>1.9161838869026836E-3</c:v>
                </c:pt>
                <c:pt idx="527">
                  <c:v>2.0169350080739157E-3</c:v>
                </c:pt>
                <c:pt idx="528">
                  <c:v>2.084918355468699E-3</c:v>
                </c:pt>
                <c:pt idx="529">
                  <c:v>2.1826753343304568E-3</c:v>
                </c:pt>
                <c:pt idx="530">
                  <c:v>2.2590133577493048E-3</c:v>
                </c:pt>
                <c:pt idx="531">
                  <c:v>2.3325435451904768E-3</c:v>
                </c:pt>
                <c:pt idx="532">
                  <c:v>2.4032975109980308E-3</c:v>
                </c:pt>
                <c:pt idx="533">
                  <c:v>2.471310412102413E-3</c:v>
                </c:pt>
                <c:pt idx="534">
                  <c:v>2.5366209482885803E-3</c:v>
                </c:pt>
                <c:pt idx="535">
                  <c:v>2.5992713623316957E-3</c:v>
                </c:pt>
                <c:pt idx="536">
                  <c:v>2.6593074400045351E-3</c:v>
                </c:pt>
                <c:pt idx="537">
                  <c:v>2.7111249656907657E-3</c:v>
                </c:pt>
                <c:pt idx="538">
                  <c:v>2.7717374435048099E-3</c:v>
                </c:pt>
                <c:pt idx="539">
                  <c:v>2.8242406542431753E-3</c:v>
                </c:pt>
                <c:pt idx="540">
                  <c:v>2.8743480976411695E-3</c:v>
                </c:pt>
                <c:pt idx="541">
                  <c:v>2.9221232704752394E-3</c:v>
                </c:pt>
                <c:pt idx="542">
                  <c:v>2.9676332101986852E-3</c:v>
                </c:pt>
                <c:pt idx="543">
                  <c:v>3.0109484942248475E-3</c:v>
                </c:pt>
                <c:pt idx="544">
                  <c:v>3.0521432391371157E-3</c:v>
                </c:pt>
                <c:pt idx="545">
                  <c:v>3.0912950998357646E-3</c:v>
                </c:pt>
                <c:pt idx="546">
                  <c:v>3.125013120338162E-3</c:v>
                </c:pt>
                <c:pt idx="547">
                  <c:v>3.163798474271306E-3</c:v>
                </c:pt>
                <c:pt idx="548">
                  <c:v>3.1973229809905356E-3</c:v>
                </c:pt>
                <c:pt idx="549">
                  <c:v>3.2291505874561021E-3</c:v>
                </c:pt>
                <c:pt idx="550">
                  <c:v>3.2593766257609609E-3</c:v>
                </c:pt>
                <c:pt idx="551">
                  <c:v>3.288099960390103E-3</c:v>
                </c:pt>
                <c:pt idx="552">
                  <c:v>3.3154229872016426E-3</c:v>
                </c:pt>
                <c:pt idx="553">
                  <c:v>3.3414516324299032E-3</c:v>
                </c:pt>
                <c:pt idx="554">
                  <c:v>3.3662953517248784E-3</c:v>
                </c:pt>
                <c:pt idx="555">
                  <c:v>3.3900671292374307E-3</c:v>
                </c:pt>
                <c:pt idx="556">
                  <c:v>3.4128834767713626E-3</c:v>
                </c:pt>
                <c:pt idx="557">
                  <c:v>3.4348644330073584E-3</c:v>
                </c:pt>
                <c:pt idx="558">
                  <c:v>3.456133562821461E-3</c:v>
                </c:pt>
                <c:pt idx="559">
                  <c:v>3.4721843200576467E-3</c:v>
                </c:pt>
                <c:pt idx="560">
                  <c:v>3.4970482303206957E-3</c:v>
                </c:pt>
                <c:pt idx="561">
                  <c:v>3.5169585241630985E-3</c:v>
                </c:pt>
                <c:pt idx="562">
                  <c:v>3.5366865034161359E-3</c:v>
                </c:pt>
                <c:pt idx="563">
                  <c:v>3.5608073221088891E-3</c:v>
                </c:pt>
                <c:pt idx="564">
                  <c:v>3.5804399811718447E-3</c:v>
                </c:pt>
                <c:pt idx="565">
                  <c:v>3.6003761350704194E-3</c:v>
                </c:pt>
                <c:pt idx="566">
                  <c:v>3.6207696617624411E-3</c:v>
                </c:pt>
                <c:pt idx="567">
                  <c:v>3.6417779853661438E-3</c:v>
                </c:pt>
                <c:pt idx="568">
                  <c:v>3.6635620499770585E-3</c:v>
                </c:pt>
                <c:pt idx="569">
                  <c:v>3.6866449071856077E-3</c:v>
                </c:pt>
                <c:pt idx="570">
                  <c:v>3.7114319437009792E-3</c:v>
                </c:pt>
                <c:pt idx="571">
                  <c:v>3.7379078876696929E-3</c:v>
                </c:pt>
                <c:pt idx="572">
                  <c:v>3.7692961372185604E-3</c:v>
                </c:pt>
                <c:pt idx="573">
                  <c:v>3.7992260616190733E-3</c:v>
                </c:pt>
                <c:pt idx="574">
                  <c:v>3.8307877270814185E-3</c:v>
                </c:pt>
                <c:pt idx="575">
                  <c:v>3.8639615868040415E-3</c:v>
                </c:pt>
                <c:pt idx="576">
                  <c:v>3.8987270226827782E-3</c:v>
                </c:pt>
                <c:pt idx="577">
                  <c:v>3.9350623447952024E-3</c:v>
                </c:pt>
                <c:pt idx="578">
                  <c:v>3.972944790861385E-3</c:v>
                </c:pt>
                <c:pt idx="579">
                  <c:v>4.0238856358683151E-3</c:v>
                </c:pt>
                <c:pt idx="580">
                  <c:v>4.0532546405819547E-3</c:v>
                </c:pt>
                <c:pt idx="581">
                  <c:v>4.0956311527684712E-3</c:v>
                </c:pt>
                <c:pt idx="582">
                  <c:v>4.1394530047610782E-3</c:v>
                </c:pt>
                <c:pt idx="583">
                  <c:v>4.1846920637371469E-3</c:v>
                </c:pt>
                <c:pt idx="584">
                  <c:v>4.2313191208886262E-3</c:v>
                </c:pt>
                <c:pt idx="585">
                  <c:v>4.2793038907594071E-3</c:v>
                </c:pt>
                <c:pt idx="586">
                  <c:v>4.3286150105691385E-3</c:v>
                </c:pt>
                <c:pt idx="587">
                  <c:v>4.379220039524818E-3</c:v>
                </c:pt>
                <c:pt idx="588">
                  <c:v>4.431085458119711E-3</c:v>
                </c:pt>
                <c:pt idx="589">
                  <c:v>4.4841766674241961E-3</c:v>
                </c:pt>
                <c:pt idx="590">
                  <c:v>4.5384579883656802E-3</c:v>
                </c:pt>
                <c:pt idx="591">
                  <c:v>4.5938926610026246E-3</c:v>
                </c:pt>
                <c:pt idx="592">
                  <c:v>4.6504428437917971E-3</c:v>
                </c:pt>
                <c:pt idx="593">
                  <c:v>4.7080696128500637E-3</c:v>
                </c:pt>
                <c:pt idx="594">
                  <c:v>4.7667329612148743E-3</c:v>
                </c:pt>
                <c:pt idx="595">
                  <c:v>4.8263917981003724E-3</c:v>
                </c:pt>
                <c:pt idx="596">
                  <c:v>4.8870039481552583E-3</c:v>
                </c:pt>
                <c:pt idx="597">
                  <c:v>4.9485261507204352E-3</c:v>
                </c:pt>
                <c:pt idx="598">
                  <c:v>5.0109140590912328E-3</c:v>
                </c:pt>
                <c:pt idx="599">
                  <c:v>5.074122239782917E-3</c:v>
                </c:pt>
                <c:pt idx="600">
                  <c:v>5.138104171801436E-3</c:v>
                </c:pt>
                <c:pt idx="601">
                  <c:v>5.2028122459261816E-3</c:v>
                </c:pt>
                <c:pt idx="602">
                  <c:v>5.268197763996894E-3</c:v>
                </c:pt>
                <c:pt idx="603">
                  <c:v>5.3342109382169562E-3</c:v>
                </c:pt>
                <c:pt idx="604">
                  <c:v>5.4008008904676014E-3</c:v>
                </c:pt>
                <c:pt idx="605">
                  <c:v>5.4679156516382835E-3</c:v>
                </c:pt>
                <c:pt idx="606">
                  <c:v>5.5355021609738691E-3</c:v>
                </c:pt>
                <c:pt idx="607">
                  <c:v>5.6035062654421364E-3</c:v>
                </c:pt>
                <c:pt idx="608">
                  <c:v>5.6718727191211486E-3</c:v>
                </c:pt>
                <c:pt idx="609">
                  <c:v>5.7405451826119678E-3</c:v>
                </c:pt>
                <c:pt idx="610">
                  <c:v>5.8094662224749509E-3</c:v>
                </c:pt>
                <c:pt idx="611">
                  <c:v>5.8785773106946587E-3</c:v>
                </c:pt>
                <c:pt idx="612">
                  <c:v>5.9478188241755582E-3</c:v>
                </c:pt>
                <c:pt idx="613">
                  <c:v>6.0171300442680873E-3</c:v>
                </c:pt>
                <c:pt idx="614">
                  <c:v>6.086449156330536E-3</c:v>
                </c:pt>
                <c:pt idx="615">
                  <c:v>6.1655999098766548E-3</c:v>
                </c:pt>
                <c:pt idx="616">
                  <c:v>6.2347226830872602E-3</c:v>
                </c:pt>
                <c:pt idx="617">
                  <c:v>6.3036519343009686E-3</c:v>
                </c:pt>
                <c:pt idx="618">
                  <c:v>6.3723213045089998E-3</c:v>
                </c:pt>
                <c:pt idx="619">
                  <c:v>6.4406633370892082E-3</c:v>
                </c:pt>
                <c:pt idx="620">
                  <c:v>6.5086095598473398E-3</c:v>
                </c:pt>
                <c:pt idx="621">
                  <c:v>6.5761091877949394E-3</c:v>
                </c:pt>
                <c:pt idx="622">
                  <c:v>6.6431560497777105E-3</c:v>
                </c:pt>
                <c:pt idx="623">
                  <c:v>6.7097509353918E-3</c:v>
                </c:pt>
                <c:pt idx="624">
                  <c:v>6.7714336277623164E-3</c:v>
                </c:pt>
                <c:pt idx="625">
                  <c:v>6.837162657526724E-3</c:v>
                </c:pt>
                <c:pt idx="626">
                  <c:v>6.9024423876755366E-3</c:v>
                </c:pt>
                <c:pt idx="627">
                  <c:v>6.9672744863187889E-3</c:v>
                </c:pt>
                <c:pt idx="628">
                  <c:v>7.0316608391826855E-3</c:v>
                </c:pt>
                <c:pt idx="629">
                  <c:v>7.0956035496726761E-3</c:v>
                </c:pt>
                <c:pt idx="630">
                  <c:v>7.1771674838671841E-3</c:v>
                </c:pt>
                <c:pt idx="631">
                  <c:v>7.2401052212972264E-3</c:v>
                </c:pt>
                <c:pt idx="632">
                  <c:v>7.3026077609204907E-3</c:v>
                </c:pt>
                <c:pt idx="633">
                  <c:v>7.364678139720463E-3</c:v>
                </c:pt>
                <c:pt idx="634">
                  <c:v>7.4263196126642889E-3</c:v>
                </c:pt>
                <c:pt idx="635">
                  <c:v>7.4875356527553333E-3</c:v>
                </c:pt>
                <c:pt idx="636">
                  <c:v>7.5483299510863966E-3</c:v>
                </c:pt>
                <c:pt idx="637">
                  <c:v>7.6087064168889927E-3</c:v>
                </c:pt>
                <c:pt idx="638">
                  <c:v>7.6686691775852524E-3</c:v>
                </c:pt>
                <c:pt idx="639">
                  <c:v>7.7282225788336927E-3</c:v>
                </c:pt>
                <c:pt idx="640">
                  <c:v>7.7873711845787156E-3</c:v>
                </c:pt>
                <c:pt idx="641">
                  <c:v>7.8461197770950605E-3</c:v>
                </c:pt>
                <c:pt idx="642">
                  <c:v>7.9044733570335785E-3</c:v>
                </c:pt>
                <c:pt idx="643">
                  <c:v>7.9624371434652563E-3</c:v>
                </c:pt>
                <c:pt idx="644">
                  <c:v>8.0200165739232557E-3</c:v>
                </c:pt>
                <c:pt idx="645">
                  <c:v>8.0772173044456243E-3</c:v>
                </c:pt>
                <c:pt idx="646">
                  <c:v>8.1340452096160341E-3</c:v>
                </c:pt>
                <c:pt idx="647">
                  <c:v>8.1905063826038481E-3</c:v>
                </c:pt>
                <c:pt idx="648">
                  <c:v>8.2466071352026767E-3</c:v>
                </c:pt>
                <c:pt idx="649">
                  <c:v>8.3023539978697887E-3</c:v>
                </c:pt>
                <c:pt idx="650">
                  <c:v>8.3577537197631318E-3</c:v>
                </c:pt>
                <c:pt idx="651">
                  <c:v>8.4128132687776771E-3</c:v>
                </c:pt>
                <c:pt idx="652">
                  <c:v>8.4675398315826583E-3</c:v>
                </c:pt>
                <c:pt idx="653">
                  <c:v>8.5219408136570449E-3</c:v>
                </c:pt>
                <c:pt idx="654">
                  <c:v>8.5760238393237081E-3</c:v>
                </c:pt>
                <c:pt idx="655">
                  <c:v>8.6297967517844614E-3</c:v>
                </c:pt>
                <c:pt idx="656">
                  <c:v>8.6832676131553214E-3</c:v>
                </c:pt>
                <c:pt idx="657">
                  <c:v>8.7364447044978241E-3</c:v>
                </c:pt>
                <c:pt idx="658">
                  <c:v>8.7893365258551581E-3</c:v>
                </c:pt>
                <c:pt idx="659">
                  <c:v>8.8419517962830471E-3</c:v>
                </c:pt>
                <c:pt idx="660">
                  <c:v>8.8942994538841347E-3</c:v>
                </c:pt>
                <c:pt idx="661">
                  <c:v>8.9463886558401717E-3</c:v>
                </c:pt>
                <c:pt idx="662">
                  <c:v>8.998228778445529E-3</c:v>
                </c:pt>
                <c:pt idx="663">
                  <c:v>9.0498294171393896E-3</c:v>
                </c:pt>
                <c:pt idx="664">
                  <c:v>9.1012003865383814E-3</c:v>
                </c:pt>
                <c:pt idx="665">
                  <c:v>9.1523517204711753E-3</c:v>
                </c:pt>
                <c:pt idx="666">
                  <c:v>9.2032936720093678E-3</c:v>
                </c:pt>
                <c:pt idx="667">
                  <c:v>9.2540367135038361E-3</c:v>
                </c:pt>
                <c:pt idx="668">
                  <c:v>9.3045915366169324E-3</c:v>
                </c:pt>
                <c:pt idx="669">
                  <c:v>9.3549690523570799E-3</c:v>
                </c:pt>
                <c:pt idx="670">
                  <c:v>9.4051803911151342E-3</c:v>
                </c:pt>
                <c:pt idx="671">
                  <c:v>9.4552369026983264E-3</c:v>
                </c:pt>
                <c:pt idx="672">
                  <c:v>9.5051501221112816E-3</c:v>
                </c:pt>
                <c:pt idx="673">
                  <c:v>9.554928805900826E-3</c:v>
                </c:pt>
                <c:pt idx="674">
                  <c:v>9.6045765753381349E-3</c:v>
                </c:pt>
                <c:pt idx="675">
                  <c:v>9.6540965879031854E-3</c:v>
                </c:pt>
                <c:pt idx="676">
                  <c:v>9.7034920702793355E-3</c:v>
                </c:pt>
                <c:pt idx="677">
                  <c:v>9.7527663183664664E-3</c:v>
                </c:pt>
                <c:pt idx="678">
                  <c:v>9.8019226972923708E-3</c:v>
                </c:pt>
                <c:pt idx="679">
                  <c:v>9.8509646414283031E-3</c:v>
                </c:pt>
                <c:pt idx="680">
                  <c:v>9.8998956543997086E-3</c:v>
                </c:pt>
                <c:pt idx="681">
                  <c:v>9.9487193091002367E-3</c:v>
                </c:pt>
                <c:pt idx="682">
                  <c:v>1.0011570687745693E-2</c:v>
                </c:pt>
                <c:pt idx="683">
                  <c:v>1.0046059181677457E-2</c:v>
                </c:pt>
                <c:pt idx="684">
                  <c:v>1.0094582891796594E-2</c:v>
                </c:pt>
                <c:pt idx="685">
                  <c:v>1.0143014228154926E-2</c:v>
                </c:pt>
                <c:pt idx="686">
                  <c:v>1.019135711017877E-2</c:v>
                </c:pt>
                <c:pt idx="687">
                  <c:v>1.0239615526640837E-2</c:v>
                </c:pt>
                <c:pt idx="688">
                  <c:v>1.0287793535672274E-2</c:v>
                </c:pt>
                <c:pt idx="689">
                  <c:v>1.0335895264776457E-2</c:v>
                </c:pt>
                <c:pt idx="690">
                  <c:v>1.0383924910842144E-2</c:v>
                </c:pt>
                <c:pt idx="691">
                  <c:v>1.0431886740157478E-2</c:v>
                </c:pt>
                <c:pt idx="692">
                  <c:v>1.0479785088422261E-2</c:v>
                </c:pt>
                <c:pt idx="693">
                  <c:v>1.0527624360763273E-2</c:v>
                </c:pt>
                <c:pt idx="694">
                  <c:v>1.057540903174611E-2</c:v>
                </c:pt>
                <c:pt idx="695">
                  <c:v>1.0623143645390729E-2</c:v>
                </c:pt>
                <c:pt idx="696">
                  <c:v>1.06708328151848E-2</c:v>
                </c:pt>
                <c:pt idx="697">
                  <c:v>1.0718481224097956E-2</c:v>
                </c:pt>
                <c:pt idx="698">
                  <c:v>1.0766093624596011E-2</c:v>
                </c:pt>
                <c:pt idx="699">
                  <c:v>1.0813674838656088E-2</c:v>
                </c:pt>
                <c:pt idx="700">
                  <c:v>1.0861229757780401E-2</c:v>
                </c:pt>
                <c:pt idx="701">
                  <c:v>1.0908763343012471E-2</c:v>
                </c:pt>
                <c:pt idx="702">
                  <c:v>1.0956280624951142E-2</c:v>
                </c:pt>
                <c:pt idx="703">
                  <c:v>1.1003786703766781E-2</c:v>
                </c:pt>
                <c:pt idx="704">
                  <c:v>1.1051286749216394E-2</c:v>
                </c:pt>
                <c:pt idx="705">
                  <c:v>1.1098786000660051E-2</c:v>
                </c:pt>
                <c:pt idx="706">
                  <c:v>1.1146289767076432E-2</c:v>
                </c:pt>
                <c:pt idx="707">
                  <c:v>1.1193803427079475E-2</c:v>
                </c:pt>
                <c:pt idx="708">
                  <c:v>1.1241332428935893E-2</c:v>
                </c:pt>
                <c:pt idx="709">
                  <c:v>1.1288882290580511E-2</c:v>
                </c:pt>
                <c:pt idx="710">
                  <c:v>1.1336458599635746E-2</c:v>
                </c:pt>
                <c:pt idx="711">
                  <c:v>1.1384067013427167E-2</c:v>
                </c:pt>
                <c:pt idx="712">
                  <c:v>1.1431713259003197E-2</c:v>
                </c:pt>
                <c:pt idx="713">
                  <c:v>1.1479403133152419E-2</c:v>
                </c:pt>
                <c:pt idx="714">
                  <c:v>1.1527142502423284E-2</c:v>
                </c:pt>
                <c:pt idx="715">
                  <c:v>1.1574937303142076E-2</c:v>
                </c:pt>
                <c:pt idx="716">
                  <c:v>1.1622793541433049E-2</c:v>
                </c:pt>
                <c:pt idx="717">
                  <c:v>1.1670717293239674E-2</c:v>
                </c:pt>
                <c:pt idx="718">
                  <c:v>1.171871470434217E-2</c:v>
                </c:pt>
                <c:pt idx="719">
                  <c:v>1.17667919903807E-2</c:v>
                </c:pt>
                <c:pt idx="720">
                  <c:v>1.1814955436876192E-2</c:v>
                </c:pt>
                <c:pt idx="721">
                  <c:v>1.1863211399250914E-2</c:v>
                </c:pt>
                <c:pt idx="722">
                  <c:v>1.1911566302852793E-2</c:v>
                </c:pt>
                <c:pt idx="723">
                  <c:v>1.1960026642975994E-2</c:v>
                </c:pt>
                <c:pt idx="724">
                  <c:v>1.2008598977594846E-2</c:v>
                </c:pt>
                <c:pt idx="725">
                  <c:v>1.2057286219926631E-2</c:v>
                </c:pt>
                <c:pt idx="726">
                  <c:v>1.210608153342665E-2</c:v>
                </c:pt>
                <c:pt idx="727">
                  <c:v>1.2154976404387901E-2</c:v>
                </c:pt>
                <c:pt idx="728">
                  <c:v>1.2203962212083461E-2</c:v>
                </c:pt>
                <c:pt idx="729">
                  <c:v>1.2253030228730994E-2</c:v>
                </c:pt>
                <c:pt idx="730">
                  <c:v>1.2302171619461667E-2</c:v>
                </c:pt>
                <c:pt idx="731">
                  <c:v>1.2351377442285314E-2</c:v>
                </c:pt>
                <c:pt idx="732">
                  <c:v>1.240063864806001E-2</c:v>
                </c:pt>
                <c:pt idx="733">
                  <c:v>1.2465104463855764E-2</c:v>
                </c:pt>
                <c:pt idx="734">
                  <c:v>1.2499290475941737E-2</c:v>
                </c:pt>
                <c:pt idx="735">
                  <c:v>1.2548662463722686E-2</c:v>
                </c:pt>
                <c:pt idx="736">
                  <c:v>1.2598052565742731E-2</c:v>
                </c:pt>
                <c:pt idx="737">
                  <c:v>1.2647451196641419E-2</c:v>
                </c:pt>
                <c:pt idx="738">
                  <c:v>1.2696848663728923E-2</c:v>
                </c:pt>
                <c:pt idx="739">
                  <c:v>1.2746235166960192E-2</c:v>
                </c:pt>
                <c:pt idx="740">
                  <c:v>1.2795600798908678E-2</c:v>
                </c:pt>
                <c:pt idx="741">
                  <c:v>1.2844935544742676E-2</c:v>
                </c:pt>
                <c:pt idx="742">
                  <c:v>1.2894229282201896E-2</c:v>
                </c:pt>
                <c:pt idx="743">
                  <c:v>1.2943471781573807E-2</c:v>
                </c:pt>
                <c:pt idx="744">
                  <c:v>1.2992652705674811E-2</c:v>
                </c:pt>
                <c:pt idx="745">
                  <c:v>1.3041761609827014E-2</c:v>
                </c:pt>
                <c:pt idx="746">
                  <c:v>1.3090787941841597E-2</c:v>
                </c:pt>
                <c:pt idx="747">
                  <c:v>1.3139721042000412E-2</c:v>
                </c:pt>
                <c:pt idx="748">
                  <c:v>1.3188550143039334E-2</c:v>
                </c:pt>
                <c:pt idx="749">
                  <c:v>1.3237264370132283E-2</c:v>
                </c:pt>
                <c:pt idx="750">
                  <c:v>1.3285852740879834E-2</c:v>
                </c:pt>
                <c:pt idx="751">
                  <c:v>1.3334304165293001E-2</c:v>
                </c:pt>
                <c:pt idx="752">
                  <c:v>1.3382607445786244E-2</c:v>
                </c:pt>
                <c:pt idx="753">
                  <c:v>1.3430751277164314E-2</c:v>
                </c:pt>
                <c:pt idx="754">
                  <c:v>1.347872424661657E-2</c:v>
                </c:pt>
                <c:pt idx="755">
                  <c:v>1.3526514833709093E-2</c:v>
                </c:pt>
                <c:pt idx="756">
                  <c:v>1.3574111410380734E-2</c:v>
                </c:pt>
                <c:pt idx="757">
                  <c:v>1.3621502240938313E-2</c:v>
                </c:pt>
                <c:pt idx="758">
                  <c:v>1.3668675482056823E-2</c:v>
                </c:pt>
                <c:pt idx="759">
                  <c:v>1.3715619182777247E-2</c:v>
                </c:pt>
                <c:pt idx="760">
                  <c:v>1.3762321284510937E-2</c:v>
                </c:pt>
                <c:pt idx="761">
                  <c:v>1.3808769621040705E-2</c:v>
                </c:pt>
                <c:pt idx="762">
                  <c:v>1.3854951918527845E-2</c:v>
                </c:pt>
                <c:pt idx="763">
                  <c:v>1.3900855795519119E-2</c:v>
                </c:pt>
                <c:pt idx="764">
                  <c:v>1.3946468762955976E-2</c:v>
                </c:pt>
                <c:pt idx="765">
                  <c:v>1.3991778224185488E-2</c:v>
                </c:pt>
                <c:pt idx="766">
                  <c:v>1.4036771474974374E-2</c:v>
                </c:pt>
                <c:pt idx="767">
                  <c:v>1.4081435703523888E-2</c:v>
                </c:pt>
                <c:pt idx="768">
                  <c:v>1.4125757990487563E-2</c:v>
                </c:pt>
                <c:pt idx="769">
                  <c:v>1.4169725308990255E-2</c:v>
                </c:pt>
                <c:pt idx="770">
                  <c:v>1.421332452465115E-2</c:v>
                </c:pt>
                <c:pt idx="771">
                  <c:v>1.4256542395606971E-2</c:v>
                </c:pt>
                <c:pt idx="772">
                  <c:v>1.4299365572539574E-2</c:v>
                </c:pt>
                <c:pt idx="773">
                  <c:v>1.4341780598703325E-2</c:v>
                </c:pt>
                <c:pt idx="774">
                  <c:v>1.4383773909957506E-2</c:v>
                </c:pt>
                <c:pt idx="775">
                  <c:v>1.4425331834799831E-2</c:v>
                </c:pt>
                <c:pt idx="776">
                  <c:v>1.44664405944028E-2</c:v>
                </c:pt>
                <c:pt idx="777">
                  <c:v>1.4507089574403978E-2</c:v>
                </c:pt>
                <c:pt idx="778">
                  <c:v>1.4547281208197788E-2</c:v>
                </c:pt>
                <c:pt idx="779">
                  <c:v>1.4587021280689273E-2</c:v>
                </c:pt>
                <c:pt idx="780">
                  <c:v>1.4634682892836252E-2</c:v>
                </c:pt>
                <c:pt idx="781">
                  <c:v>1.4673450389994598E-2</c:v>
                </c:pt>
                <c:pt idx="782">
                  <c:v>1.4711787322506617E-2</c:v>
                </c:pt>
                <c:pt idx="783">
                  <c:v>1.4749699818300255E-2</c:v>
                </c:pt>
                <c:pt idx="784">
                  <c:v>1.4776474373363895E-2</c:v>
                </c:pt>
                <c:pt idx="785">
                  <c:v>1.4824276491201067E-2</c:v>
                </c:pt>
                <c:pt idx="786">
                  <c:v>1.4860953403893002E-2</c:v>
                </c:pt>
                <c:pt idx="787">
                  <c:v>1.4897231351019788E-2</c:v>
                </c:pt>
                <c:pt idx="788">
                  <c:v>1.4933116940186321E-2</c:v>
                </c:pt>
                <c:pt idx="789">
                  <c:v>1.4968616874904913E-2</c:v>
                </c:pt>
                <c:pt idx="790">
                  <c:v>1.5003737954587466E-2</c:v>
                </c:pt>
                <c:pt idx="791">
                  <c:v>1.5038487074536352E-2</c:v>
                </c:pt>
                <c:pt idx="792">
                  <c:v>1.5072871225933555E-2</c:v>
                </c:pt>
                <c:pt idx="793">
                  <c:v>1.5106897495831757E-2</c:v>
                </c:pt>
                <c:pt idx="794">
                  <c:v>1.5140573067145655E-2</c:v>
                </c:pt>
                <c:pt idx="795">
                  <c:v>1.5173905218641318E-2</c:v>
                </c:pt>
                <c:pt idx="796">
                  <c:v>1.5206901324927496E-2</c:v>
                </c:pt>
                <c:pt idx="797">
                  <c:v>1.5232299294665423E-2</c:v>
                </c:pt>
                <c:pt idx="798">
                  <c:v>1.5271915379462025E-2</c:v>
                </c:pt>
                <c:pt idx="799">
                  <c:v>1.5303948556054828E-2</c:v>
                </c:pt>
                <c:pt idx="800">
                  <c:v>1.5335676144110116E-2</c:v>
                </c:pt>
                <c:pt idx="801">
                  <c:v>1.5367105997308632E-2</c:v>
                </c:pt>
                <c:pt idx="802">
                  <c:v>1.5398246065119072E-2</c:v>
                </c:pt>
                <c:pt idx="803">
                  <c:v>1.5429104392788948E-2</c:v>
                </c:pt>
                <c:pt idx="804">
                  <c:v>1.5459689121336986E-2</c:v>
                </c:pt>
                <c:pt idx="805">
                  <c:v>1.5490008487543359E-2</c:v>
                </c:pt>
                <c:pt idx="806">
                  <c:v>1.5513101420571149E-2</c:v>
                </c:pt>
                <c:pt idx="807">
                  <c:v>1.5549884558819253E-2</c:v>
                </c:pt>
                <c:pt idx="808">
                  <c:v>1.557945821619355E-2</c:v>
                </c:pt>
                <c:pt idx="809">
                  <c:v>1.5608800415821401E-2</c:v>
                </c:pt>
                <c:pt idx="810">
                  <c:v>1.5637919873185271E-2</c:v>
                </c:pt>
                <c:pt idx="811">
                  <c:v>1.5666825399487796E-2</c:v>
                </c:pt>
                <c:pt idx="812">
                  <c:v>1.5695525901647221E-2</c:v>
                </c:pt>
                <c:pt idx="813">
                  <c:v>1.5724030382291976E-2</c:v>
                </c:pt>
                <c:pt idx="814">
                  <c:v>1.5752347939755669E-2</c:v>
                </c:pt>
                <c:pt idx="815">
                  <c:v>1.5780487768074478E-2</c:v>
                </c:pt>
                <c:pt idx="816">
                  <c:v>1.5808459156981959E-2</c:v>
                </c:pt>
                <c:pt idx="817">
                  <c:v>1.5836271491907934E-2</c:v>
                </c:pt>
                <c:pt idx="818">
                  <c:v>1.5863934253974806E-2</c:v>
                </c:pt>
                <c:pt idx="819">
                  <c:v>1.5884686578452229E-2</c:v>
                </c:pt>
                <c:pt idx="820">
                  <c:v>1.5918849462480993E-2</c:v>
                </c:pt>
                <c:pt idx="821">
                  <c:v>1.5946121349622613E-2</c:v>
                </c:pt>
                <c:pt idx="822">
                  <c:v>1.5973282545309973E-2</c:v>
                </c:pt>
                <c:pt idx="823">
                  <c:v>1.6004201151777888E-2</c:v>
                </c:pt>
                <c:pt idx="824">
                  <c:v>1.602891217998555E-2</c:v>
                </c:pt>
                <c:pt idx="825">
                  <c:v>1.605579215252393E-2</c:v>
                </c:pt>
                <c:pt idx="826">
                  <c:v>1.6082603187634121E-2</c:v>
                </c:pt>
                <c:pt idx="827">
                  <c:v>1.6109355667149494E-2</c:v>
                </c:pt>
                <c:pt idx="828">
                  <c:v>1.613606006887244E-2</c:v>
                </c:pt>
                <c:pt idx="829">
                  <c:v>1.6162724776070878E-2</c:v>
                </c:pt>
                <c:pt idx="830">
                  <c:v>1.6189349464755039E-2</c:v>
                </c:pt>
                <c:pt idx="831">
                  <c:v>1.6215931603094699E-2</c:v>
                </c:pt>
                <c:pt idx="832">
                  <c:v>1.6242468631624627E-2</c:v>
                </c:pt>
                <c:pt idx="833">
                  <c:v>1.6268957963241109E-2</c:v>
                </c:pt>
                <c:pt idx="834">
                  <c:v>1.629539698320084E-2</c:v>
                </c:pt>
                <c:pt idx="835">
                  <c:v>1.6321783049116807E-2</c:v>
                </c:pt>
                <c:pt idx="836">
                  <c:v>1.6358695657764988E-2</c:v>
                </c:pt>
                <c:pt idx="837">
                  <c:v>1.6374385611045334E-2</c:v>
                </c:pt>
                <c:pt idx="838">
                  <c:v>1.6400596684051548E-2</c:v>
                </c:pt>
                <c:pt idx="839">
                  <c:v>1.6428950477917047E-2</c:v>
                </c:pt>
                <c:pt idx="840">
                  <c:v>1.6452824649251071E-2</c:v>
                </c:pt>
                <c:pt idx="841">
                  <c:v>1.6485574162914476E-2</c:v>
                </c:pt>
                <c:pt idx="842">
                  <c:v>1.6511493784922417E-2</c:v>
                </c:pt>
                <c:pt idx="843">
                  <c:v>1.653733774937036E-2</c:v>
                </c:pt>
                <c:pt idx="844">
                  <c:v>1.6563103141502746E-2</c:v>
                </c:pt>
                <c:pt idx="845">
                  <c:v>1.6588787018755245E-2</c:v>
                </c:pt>
                <c:pt idx="846">
                  <c:v>1.6614386410753003E-2</c:v>
                </c:pt>
                <c:pt idx="847">
                  <c:v>1.663989831930978E-2</c:v>
                </c:pt>
                <c:pt idx="848">
                  <c:v>1.6665319718428148E-2</c:v>
                </c:pt>
                <c:pt idx="849">
                  <c:v>1.6690647554296216E-2</c:v>
                </c:pt>
                <c:pt idx="850">
                  <c:v>1.6715878745289823E-2</c:v>
                </c:pt>
                <c:pt idx="851">
                  <c:v>1.6741010181969912E-2</c:v>
                </c:pt>
                <c:pt idx="852">
                  <c:v>1.6766038727082513E-2</c:v>
                </c:pt>
                <c:pt idx="853">
                  <c:v>1.6790961215559421E-2</c:v>
                </c:pt>
                <c:pt idx="854">
                  <c:v>1.6815774454517093E-2</c:v>
                </c:pt>
                <c:pt idx="855">
                  <c:v>1.6840475223256417E-2</c:v>
                </c:pt>
                <c:pt idx="856">
                  <c:v>1.686506027326427E-2</c:v>
                </c:pt>
                <c:pt idx="857">
                  <c:v>1.6889526328212178E-2</c:v>
                </c:pt>
                <c:pt idx="858">
                  <c:v>1.6913870083957869E-2</c:v>
                </c:pt>
                <c:pt idx="859">
                  <c:v>1.6938088208545265E-2</c:v>
                </c:pt>
                <c:pt idx="860">
                  <c:v>1.6962177342206005E-2</c:v>
                </c:pt>
                <c:pt idx="861">
                  <c:v>1.6986134097358812E-2</c:v>
                </c:pt>
                <c:pt idx="862">
                  <c:v>1.7009955058613187E-2</c:v>
                </c:pt>
                <c:pt idx="863">
                  <c:v>1.7033636782767689E-2</c:v>
                </c:pt>
                <c:pt idx="864">
                  <c:v>1.7057175798814064E-2</c:v>
                </c:pt>
                <c:pt idx="865">
                  <c:v>1.7080568607936612E-2</c:v>
                </c:pt>
                <c:pt idx="866">
                  <c:v>1.7103811683515675E-2</c:v>
                </c:pt>
                <c:pt idx="867">
                  <c:v>1.7126901471128969E-2</c:v>
                </c:pt>
                <c:pt idx="868">
                  <c:v>1.7149834388553092E-2</c:v>
                </c:pt>
                <c:pt idx="869">
                  <c:v>1.7172606825767496E-2</c:v>
                </c:pt>
                <c:pt idx="870">
                  <c:v>1.7195215144955547E-2</c:v>
                </c:pt>
                <c:pt idx="871">
                  <c:v>1.7217655680507631E-2</c:v>
                </c:pt>
                <c:pt idx="872">
                  <c:v>1.7239924739024623E-2</c:v>
                </c:pt>
                <c:pt idx="873">
                  <c:v>1.7262018599320535E-2</c:v>
                </c:pt>
                <c:pt idx="874">
                  <c:v>1.7283933512426665E-2</c:v>
                </c:pt>
                <c:pt idx="875">
                  <c:v>1.7308755162314369E-2</c:v>
                </c:pt>
                <c:pt idx="876">
                  <c:v>1.733027386390058E-2</c:v>
                </c:pt>
                <c:pt idx="877">
                  <c:v>1.7351601654987763E-2</c:v>
                </c:pt>
                <c:pt idx="878">
                  <c:v>1.737273467154507E-2</c:v>
                </c:pt>
                <c:pt idx="879">
                  <c:v>1.7393669021778441E-2</c:v>
                </c:pt>
                <c:pt idx="880">
                  <c:v>1.7414400797628678E-2</c:v>
                </c:pt>
                <c:pt idx="881">
                  <c:v>1.7434927730056695E-2</c:v>
                </c:pt>
                <c:pt idx="882">
                  <c:v>1.7455251170224954E-2</c:v>
                </c:pt>
                <c:pt idx="883">
                  <c:v>1.7475372982843705E-2</c:v>
                </c:pt>
                <c:pt idx="884">
                  <c:v>1.749529505244625E-2</c:v>
                </c:pt>
                <c:pt idx="885">
                  <c:v>1.7515019283385863E-2</c:v>
                </c:pt>
                <c:pt idx="886">
                  <c:v>1.7534547599835144E-2</c:v>
                </c:pt>
                <c:pt idx="887">
                  <c:v>1.7553881945783615E-2</c:v>
                </c:pt>
                <c:pt idx="888">
                  <c:v>1.7573024285035956E-2</c:v>
                </c:pt>
                <c:pt idx="889">
                  <c:v>1.7591976601209598E-2</c:v>
                </c:pt>
                <c:pt idx="890">
                  <c:v>1.7610740897733856E-2</c:v>
                </c:pt>
                <c:pt idx="891">
                  <c:v>1.7634593406399272E-2</c:v>
                </c:pt>
                <c:pt idx="892">
                  <c:v>1.7658761855855815E-2</c:v>
                </c:pt>
                <c:pt idx="893">
                  <c:v>1.7671096442244138E-2</c:v>
                </c:pt>
                <c:pt idx="894">
                  <c:v>1.768907810224251E-2</c:v>
                </c:pt>
                <c:pt idx="895">
                  <c:v>1.7706882661175451E-2</c:v>
                </c:pt>
                <c:pt idx="896">
                  <c:v>1.7724512246955055E-2</c:v>
                </c:pt>
                <c:pt idx="897">
                  <c:v>1.7741969007290404E-2</c:v>
                </c:pt>
                <c:pt idx="898">
                  <c:v>1.7759255109685151E-2</c:v>
                </c:pt>
                <c:pt idx="899">
                  <c:v>1.7776372741435998E-2</c:v>
                </c:pt>
                <c:pt idx="900">
                  <c:v>1.7793324109630713E-2</c:v>
                </c:pt>
                <c:pt idx="901">
                  <c:v>1.7810111441145301E-2</c:v>
                </c:pt>
                <c:pt idx="902">
                  <c:v>1.7826736982643109E-2</c:v>
                </c:pt>
                <c:pt idx="903">
                  <c:v>1.7843203000571985E-2</c:v>
                </c:pt>
                <c:pt idx="904">
                  <c:v>1.7859511781162317E-2</c:v>
                </c:pt>
                <c:pt idx="905">
                  <c:v>1.7875665630426141E-2</c:v>
                </c:pt>
                <c:pt idx="906">
                  <c:v>1.7891666874153205E-2</c:v>
                </c:pt>
                <c:pt idx="907">
                  <c:v>1.7907517857910327E-2</c:v>
                </c:pt>
                <c:pt idx="908">
                  <c:v>1.7923220947039617E-2</c:v>
                </c:pt>
                <c:pt idx="909">
                  <c:v>1.7938778526655645E-2</c:v>
                </c:pt>
                <c:pt idx="910">
                  <c:v>1.7954193001643474E-2</c:v>
                </c:pt>
                <c:pt idx="911">
                  <c:v>1.7969466796657545E-2</c:v>
                </c:pt>
                <c:pt idx="912">
                  <c:v>1.7984602356119081E-2</c:v>
                </c:pt>
                <c:pt idx="913">
                  <c:v>1.7999602144214304E-2</c:v>
                </c:pt>
                <c:pt idx="914">
                  <c:v>1.8014468644892912E-2</c:v>
                </c:pt>
                <c:pt idx="915">
                  <c:v>1.8029204361865468E-2</c:v>
                </c:pt>
                <c:pt idx="916">
                  <c:v>1.8043811818602273E-2</c:v>
                </c:pt>
                <c:pt idx="917">
                  <c:v>1.8058293558331426E-2</c:v>
                </c:pt>
                <c:pt idx="918">
                  <c:v>1.8072652144035958E-2</c:v>
                </c:pt>
                <c:pt idx="919">
                  <c:v>1.8086890158454272E-2</c:v>
                </c:pt>
                <c:pt idx="920">
                  <c:v>1.8101010204076215E-2</c:v>
                </c:pt>
                <c:pt idx="921">
                  <c:v>1.8115014903142396E-2</c:v>
                </c:pt>
                <c:pt idx="922">
                  <c:v>1.8128906897642457E-2</c:v>
                </c:pt>
                <c:pt idx="923">
                  <c:v>1.8142688849313318E-2</c:v>
                </c:pt>
                <c:pt idx="924">
                  <c:v>1.8156363439637623E-2</c:v>
                </c:pt>
                <c:pt idx="925">
                  <c:v>1.8169933369842232E-2</c:v>
                </c:pt>
                <c:pt idx="926">
                  <c:v>1.8191052641106639E-2</c:v>
                </c:pt>
                <c:pt idx="927">
                  <c:v>1.8201377434819158E-2</c:v>
                </c:pt>
                <c:pt idx="928">
                  <c:v>1.8210042508135637E-2</c:v>
                </c:pt>
                <c:pt idx="929">
                  <c:v>1.8223221204959655E-2</c:v>
                </c:pt>
                <c:pt idx="930">
                  <c:v>1.8236309043908144E-2</c:v>
                </c:pt>
                <c:pt idx="931">
                  <c:v>1.8249308844642327E-2</c:v>
                </c:pt>
                <c:pt idx="932">
                  <c:v>1.8262223413043097E-2</c:v>
                </c:pt>
                <c:pt idx="933">
                  <c:v>1.827505446509628E-2</c:v>
                </c:pt>
                <c:pt idx="934">
                  <c:v>1.8287802388188432E-2</c:v>
                </c:pt>
                <c:pt idx="935">
                  <c:v>1.8300467490453127E-2</c:v>
                </c:pt>
                <c:pt idx="936">
                  <c:v>1.8313050080059855E-2</c:v>
                </c:pt>
                <c:pt idx="937">
                  <c:v>1.8325550465213804E-2</c:v>
                </c:pt>
                <c:pt idx="938">
                  <c:v>1.8337968954156517E-2</c:v>
                </c:pt>
                <c:pt idx="939">
                  <c:v>1.8355472706063327E-2</c:v>
                </c:pt>
                <c:pt idx="940">
                  <c:v>1.8362561476550694E-2</c:v>
                </c:pt>
                <c:pt idx="941">
                  <c:v>1.8374736126660886E-2</c:v>
                </c:pt>
                <c:pt idx="942">
                  <c:v>1.8386830113877286E-2</c:v>
                </c:pt>
                <c:pt idx="943">
                  <c:v>1.8398843746615767E-2</c:v>
                </c:pt>
                <c:pt idx="944">
                  <c:v>1.8410777333326796E-2</c:v>
                </c:pt>
                <c:pt idx="945">
                  <c:v>1.8422631182494792E-2</c:v>
                </c:pt>
                <c:pt idx="946">
                  <c:v>1.8434405602637458E-2</c:v>
                </c:pt>
                <c:pt idx="947">
                  <c:v>1.8446100902306882E-2</c:v>
                </c:pt>
                <c:pt idx="948">
                  <c:v>1.8457717390087128E-2</c:v>
                </c:pt>
                <c:pt idx="949">
                  <c:v>1.8469255374596639E-2</c:v>
                </c:pt>
                <c:pt idx="950">
                  <c:v>1.8480715164485181E-2</c:v>
                </c:pt>
                <c:pt idx="951">
                  <c:v>1.849209706843646E-2</c:v>
                </c:pt>
                <c:pt idx="952">
                  <c:v>1.8503401395165507E-2</c:v>
                </c:pt>
                <c:pt idx="953">
                  <c:v>1.8514628453419536E-2</c:v>
                </c:pt>
                <c:pt idx="954">
                  <c:v>1.8525778551977744E-2</c:v>
                </c:pt>
                <c:pt idx="955">
                  <c:v>1.8536851999650859E-2</c:v>
                </c:pt>
                <c:pt idx="956">
                  <c:v>1.8547849105280716E-2</c:v>
                </c:pt>
                <c:pt idx="957">
                  <c:v>1.8558770177740234E-2</c:v>
                </c:pt>
                <c:pt idx="958">
                  <c:v>1.8569615525933662E-2</c:v>
                </c:pt>
                <c:pt idx="959">
                  <c:v>1.858038545879525E-2</c:v>
                </c:pt>
                <c:pt idx="960">
                  <c:v>1.8591080285289902E-2</c:v>
                </c:pt>
                <c:pt idx="961">
                  <c:v>1.8601700314412752E-2</c:v>
                </c:pt>
                <c:pt idx="962">
                  <c:v>1.8612245855188496E-2</c:v>
                </c:pt>
                <c:pt idx="963">
                  <c:v>1.8622717216672049E-2</c:v>
                </c:pt>
                <c:pt idx="964">
                  <c:v>1.8633114707947242E-2</c:v>
                </c:pt>
                <c:pt idx="965">
                  <c:v>1.8643438638127466E-2</c:v>
                </c:pt>
                <c:pt idx="966">
                  <c:v>1.8653689316355023E-2</c:v>
                </c:pt>
                <c:pt idx="967">
                  <c:v>1.8663867051800901E-2</c:v>
                </c:pt>
                <c:pt idx="968">
                  <c:v>1.8673972153664783E-2</c:v>
                </c:pt>
                <c:pt idx="969">
                  <c:v>1.8684004931174596E-2</c:v>
                </c:pt>
                <c:pt idx="970">
                  <c:v>1.8693965693586084E-2</c:v>
                </c:pt>
                <c:pt idx="971">
                  <c:v>1.8703854750183466E-2</c:v>
                </c:pt>
                <c:pt idx="972">
                  <c:v>1.8713672410278111E-2</c:v>
                </c:pt>
                <c:pt idx="973">
                  <c:v>1.8723418983208982E-2</c:v>
                </c:pt>
                <c:pt idx="974">
                  <c:v>1.8733094778342205E-2</c:v>
                </c:pt>
                <c:pt idx="975">
                  <c:v>1.8742700105071276E-2</c:v>
                </c:pt>
                <c:pt idx="976">
                  <c:v>1.8752235272815967E-2</c:v>
                </c:pt>
                <c:pt idx="977">
                  <c:v>1.8761700591022345E-2</c:v>
                </c:pt>
                <c:pt idx="978">
                  <c:v>1.8771096369164054E-2</c:v>
                </c:pt>
                <c:pt idx="979">
                  <c:v>1.8780422916739061E-2</c:v>
                </c:pt>
                <c:pt idx="980">
                  <c:v>1.8789680543273138E-2</c:v>
                </c:pt>
                <c:pt idx="981">
                  <c:v>1.8798869558316372E-2</c:v>
                </c:pt>
                <c:pt idx="982">
                  <c:v>1.8807990271444905E-2</c:v>
                </c:pt>
                <c:pt idx="983">
                  <c:v>1.8817042992260068E-2</c:v>
                </c:pt>
                <c:pt idx="984">
                  <c:v>1.8826028027641207E-2</c:v>
                </c:pt>
                <c:pt idx="985">
                  <c:v>1.8834945444771843E-2</c:v>
                </c:pt>
                <c:pt idx="986">
                  <c:v>1.8843794886309103E-2</c:v>
                </c:pt>
                <c:pt idx="987">
                  <c:v>1.8852575947547898E-2</c:v>
                </c:pt>
                <c:pt idx="988">
                  <c:v>1.8864494215495541E-2</c:v>
                </c:pt>
                <c:pt idx="989">
                  <c:v>1.8873123619403506E-2</c:v>
                </c:pt>
                <c:pt idx="990">
                  <c:v>1.8881683178069493E-2</c:v>
                </c:pt>
                <c:pt idx="991">
                  <c:v>1.8890172472708924E-2</c:v>
                </c:pt>
                <c:pt idx="992">
                  <c:v>1.8898591080061464E-2</c:v>
                </c:pt>
                <c:pt idx="993">
                  <c:v>1.8906938572391001E-2</c:v>
                </c:pt>
                <c:pt idx="994">
                  <c:v>1.8916253835188357E-2</c:v>
                </c:pt>
                <c:pt idx="995">
                  <c:v>1.8923418478660192E-2</c:v>
                </c:pt>
                <c:pt idx="996">
                  <c:v>1.8928459375281793E-2</c:v>
                </c:pt>
                <c:pt idx="997">
                  <c:v>1.8939608680120332E-2</c:v>
                </c:pt>
                <c:pt idx="998">
                  <c:v>1.8947594024656813E-2</c:v>
                </c:pt>
                <c:pt idx="999">
                  <c:v>1.895550559377317E-2</c:v>
                </c:pt>
                <c:pt idx="1000">
                  <c:v>1.8963342928407487E-2</c:v>
                </c:pt>
                <c:pt idx="1001">
                  <c:v>1.8971105565023169E-2</c:v>
                </c:pt>
                <c:pt idx="1002">
                  <c:v>1.8978793035610009E-2</c:v>
                </c:pt>
                <c:pt idx="1003">
                  <c:v>1.8986404867682272E-2</c:v>
                </c:pt>
                <c:pt idx="1004">
                  <c:v>1.8993940584281693E-2</c:v>
                </c:pt>
                <c:pt idx="1005">
                  <c:v>1.9001399703975561E-2</c:v>
                </c:pt>
                <c:pt idx="1006">
                  <c:v>1.9008781740856899E-2</c:v>
                </c:pt>
                <c:pt idx="1007">
                  <c:v>1.9016086204546891E-2</c:v>
                </c:pt>
                <c:pt idx="1008">
                  <c:v>1.9023312600192032E-2</c:v>
                </c:pt>
                <c:pt idx="1009">
                  <c:v>1.90304604284663E-2</c:v>
                </c:pt>
                <c:pt idx="1010">
                  <c:v>1.9037529185571604E-2</c:v>
                </c:pt>
                <c:pt idx="1011">
                  <c:v>1.9044518363236701E-2</c:v>
                </c:pt>
                <c:pt idx="1012">
                  <c:v>1.9051427448718041E-2</c:v>
                </c:pt>
                <c:pt idx="1013">
                  <c:v>1.9058255924800229E-2</c:v>
                </c:pt>
                <c:pt idx="1014">
                  <c:v>1.9065003269796432E-2</c:v>
                </c:pt>
                <c:pt idx="1015">
                  <c:v>1.907166895754776E-2</c:v>
                </c:pt>
                <c:pt idx="1016">
                  <c:v>1.9078252457424536E-2</c:v>
                </c:pt>
                <c:pt idx="1017">
                  <c:v>1.9084753234326107E-2</c:v>
                </c:pt>
                <c:pt idx="1018">
                  <c:v>1.9088454907635329E-2</c:v>
                </c:pt>
                <c:pt idx="1019">
                  <c:v>1.9097504456448422E-2</c:v>
                </c:pt>
                <c:pt idx="1020">
                  <c:v>1.9103753809115515E-2</c:v>
                </c:pt>
                <c:pt idx="1021">
                  <c:v>1.9109918253701827E-2</c:v>
                </c:pt>
                <c:pt idx="1022">
                  <c:v>1.9115997232756525E-2</c:v>
                </c:pt>
                <c:pt idx="1023">
                  <c:v>1.9121990184359977E-2</c:v>
                </c:pt>
                <c:pt idx="1024">
                  <c:v>1.9127896542123723E-2</c:v>
                </c:pt>
                <c:pt idx="1025">
                  <c:v>1.9133715735191136E-2</c:v>
                </c:pt>
                <c:pt idx="1026">
                  <c:v>1.9139447188237648E-2</c:v>
                </c:pt>
                <c:pt idx="1027">
                  <c:v>1.9145090321470958E-2</c:v>
                </c:pt>
                <c:pt idx="1028">
                  <c:v>1.9150644550632121E-2</c:v>
                </c:pt>
                <c:pt idx="1029">
                  <c:v>1.9156109286994676E-2</c:v>
                </c:pt>
                <c:pt idx="1030">
                  <c:v>1.9163140395078687E-2</c:v>
                </c:pt>
                <c:pt idx="1031">
                  <c:v>1.9164298053640588E-2</c:v>
                </c:pt>
                <c:pt idx="1032">
                  <c:v>1.9171960585035359E-2</c:v>
                </c:pt>
                <c:pt idx="1033">
                  <c:v>1.9177061373619912E-2</c:v>
                </c:pt>
                <c:pt idx="1034">
                  <c:v>1.9182069658787149E-2</c:v>
                </c:pt>
                <c:pt idx="1035">
                  <c:v>1.9186984825019213E-2</c:v>
                </c:pt>
                <c:pt idx="1036">
                  <c:v>1.9191806252674599E-2</c:v>
                </c:pt>
                <c:pt idx="1037">
                  <c:v>1.9196533490981701E-2</c:v>
                </c:pt>
                <c:pt idx="1038">
                  <c:v>1.9201166541367214E-2</c:v>
                </c:pt>
                <c:pt idx="1039">
                  <c:v>1.9205705478750335E-2</c:v>
                </c:pt>
                <c:pt idx="1040">
                  <c:v>1.9207854125753574E-2</c:v>
                </c:pt>
                <c:pt idx="1041">
                  <c:v>1.9212224355925619E-2</c:v>
                </c:pt>
                <c:pt idx="1042">
                  <c:v>1.9216500696664016E-2</c:v>
                </c:pt>
                <c:pt idx="1043">
                  <c:v>1.9220683222991267E-2</c:v>
                </c:pt>
                <c:pt idx="1044">
                  <c:v>1.9224031138827397E-2</c:v>
                </c:pt>
                <c:pt idx="1045">
                  <c:v>1.9228767132641222E-2</c:v>
                </c:pt>
                <c:pt idx="1046">
                  <c:v>1.9232668666147132E-2</c:v>
                </c:pt>
                <c:pt idx="1047">
                  <c:v>1.9236476685607878E-2</c:v>
                </c:pt>
                <c:pt idx="1048">
                  <c:v>1.9240191266183065E-2</c:v>
                </c:pt>
                <c:pt idx="1049">
                  <c:v>1.924381248305989E-2</c:v>
                </c:pt>
                <c:pt idx="1050">
                  <c:v>1.924734041145227E-2</c:v>
                </c:pt>
                <c:pt idx="1051">
                  <c:v>1.925077512660172E-2</c:v>
                </c:pt>
                <c:pt idx="1052">
                  <c:v>1.9254116703776025E-2</c:v>
                </c:pt>
                <c:pt idx="1053">
                  <c:v>1.9257365218270581E-2</c:v>
                </c:pt>
                <c:pt idx="1054">
                  <c:v>1.9260520745406608E-2</c:v>
                </c:pt>
                <c:pt idx="1055">
                  <c:v>1.926358336053359E-2</c:v>
                </c:pt>
                <c:pt idx="1056">
                  <c:v>1.9266553139026192E-2</c:v>
                </c:pt>
                <c:pt idx="1057">
                  <c:v>1.9269430156286894E-2</c:v>
                </c:pt>
                <c:pt idx="1058">
                  <c:v>1.9272214487743796E-2</c:v>
                </c:pt>
                <c:pt idx="1059">
                  <c:v>1.9274906208851941E-2</c:v>
                </c:pt>
                <c:pt idx="1060">
                  <c:v>1.927750539509308E-2</c:v>
                </c:pt>
                <c:pt idx="1061">
                  <c:v>1.9280012121974818E-2</c:v>
                </c:pt>
                <c:pt idx="1062">
                  <c:v>1.9282426465031255E-2</c:v>
                </c:pt>
                <c:pt idx="1063">
                  <c:v>1.9284748499822552E-2</c:v>
                </c:pt>
                <c:pt idx="1064">
                  <c:v>1.928697830193515E-2</c:v>
                </c:pt>
                <c:pt idx="1065">
                  <c:v>1.9289115946981548E-2</c:v>
                </c:pt>
                <c:pt idx="1066">
                  <c:v>1.9291161510600095E-2</c:v>
                </c:pt>
                <c:pt idx="1067">
                  <c:v>1.929311506845563E-2</c:v>
                </c:pt>
                <c:pt idx="1068">
                  <c:v>1.9294976696237753E-2</c:v>
                </c:pt>
                <c:pt idx="1069">
                  <c:v>1.9296746469662986E-2</c:v>
                </c:pt>
                <c:pt idx="1070">
                  <c:v>1.9298424464473045E-2</c:v>
                </c:pt>
                <c:pt idx="1071">
                  <c:v>1.9300010756435268E-2</c:v>
                </c:pt>
                <c:pt idx="1072">
                  <c:v>1.9301505421342617E-2</c:v>
                </c:pt>
                <c:pt idx="1073">
                  <c:v>1.9302908535013676E-2</c:v>
                </c:pt>
                <c:pt idx="1074">
                  <c:v>1.9304220173292433E-2</c:v>
                </c:pt>
                <c:pt idx="1075">
                  <c:v>1.9305440412048281E-2</c:v>
                </c:pt>
                <c:pt idx="1076">
                  <c:v>1.9306569327175577E-2</c:v>
                </c:pt>
                <c:pt idx="1077">
                  <c:v>1.9307606994594526E-2</c:v>
                </c:pt>
                <c:pt idx="1078">
                  <c:v>1.9308553490250298E-2</c:v>
                </c:pt>
                <c:pt idx="1079">
                  <c:v>1.9309408890112581E-2</c:v>
                </c:pt>
                <c:pt idx="1080">
                  <c:v>1.9310173270176922E-2</c:v>
                </c:pt>
                <c:pt idx="1081">
                  <c:v>1.9310846706463165E-2</c:v>
                </c:pt>
                <c:pt idx="1082">
                  <c:v>1.9311429275016563E-2</c:v>
                </c:pt>
                <c:pt idx="1083">
                  <c:v>1.931296130409366E-2</c:v>
                </c:pt>
                <c:pt idx="1084">
                  <c:v>1.931333659538903E-2</c:v>
                </c:pt>
                <c:pt idx="1085">
                  <c:v>1.9313621259370136E-2</c:v>
                </c:pt>
                <c:pt idx="1086">
                  <c:v>1.9313815372195349E-2</c:v>
                </c:pt>
                <c:pt idx="1087">
                  <c:v>1.931391901004809E-2</c:v>
                </c:pt>
                <c:pt idx="1088">
                  <c:v>1.9313932249135735E-2</c:v>
                </c:pt>
                <c:pt idx="1089">
                  <c:v>1.931385516569115E-2</c:v>
                </c:pt>
                <c:pt idx="1090">
                  <c:v>1.9313687835971153E-2</c:v>
                </c:pt>
                <c:pt idx="1091">
                  <c:v>1.9313430336256522E-2</c:v>
                </c:pt>
                <c:pt idx="1092">
                  <c:v>1.9313082742853305E-2</c:v>
                </c:pt>
                <c:pt idx="1093">
                  <c:v>1.9312645132090855E-2</c:v>
                </c:pt>
                <c:pt idx="1094">
                  <c:v>1.9312117580323137E-2</c:v>
                </c:pt>
                <c:pt idx="1095">
                  <c:v>1.9311500163928505E-2</c:v>
                </c:pt>
                <c:pt idx="1096">
                  <c:v>1.930954498537564E-2</c:v>
                </c:pt>
                <c:pt idx="1097">
                  <c:v>1.9309996042890864E-2</c:v>
                </c:pt>
                <c:pt idx="1098">
                  <c:v>1.9309109491123716E-2</c:v>
                </c:pt>
                <c:pt idx="1099">
                  <c:v>1.9308518730978035E-2</c:v>
                </c:pt>
                <c:pt idx="1100">
                  <c:v>1.9307067787462429E-2</c:v>
                </c:pt>
                <c:pt idx="1101">
                  <c:v>1.9305912788587249E-2</c:v>
                </c:pt>
                <c:pt idx="1102">
                  <c:v>1.9304668460401037E-2</c:v>
                </c:pt>
                <c:pt idx="1103">
                  <c:v>1.9303334879472302E-2</c:v>
                </c:pt>
                <c:pt idx="1104">
                  <c:v>1.9301912122393065E-2</c:v>
                </c:pt>
                <c:pt idx="1105">
                  <c:v>1.9300400265778887E-2</c:v>
                </c:pt>
                <c:pt idx="1106">
                  <c:v>1.9298799386268842E-2</c:v>
                </c:pt>
                <c:pt idx="1107">
                  <c:v>1.9297109560524443E-2</c:v>
                </c:pt>
                <c:pt idx="1108">
                  <c:v>1.9295330865231806E-2</c:v>
                </c:pt>
                <c:pt idx="1109">
                  <c:v>1.9292495568891548E-2</c:v>
                </c:pt>
                <c:pt idx="1110">
                  <c:v>1.9291507172857419E-2</c:v>
                </c:pt>
                <c:pt idx="1111">
                  <c:v>1.9289462329261823E-2</c:v>
                </c:pt>
                <c:pt idx="1112">
                  <c:v>1.92873289230901E-2</c:v>
                </c:pt>
                <c:pt idx="1113">
                  <c:v>1.9285107031142504E-2</c:v>
                </c:pt>
                <c:pt idx="1114">
                  <c:v>1.9282796730242163E-2</c:v>
                </c:pt>
                <c:pt idx="1115">
                  <c:v>1.9280398097235724E-2</c:v>
                </c:pt>
                <c:pt idx="1116">
                  <c:v>1.9277911208991395E-2</c:v>
                </c:pt>
                <c:pt idx="1117">
                  <c:v>1.9275336142400481E-2</c:v>
                </c:pt>
                <c:pt idx="1118">
                  <c:v>1.9271877609321794E-2</c:v>
                </c:pt>
                <c:pt idx="1119">
                  <c:v>1.9269921781857574E-2</c:v>
                </c:pt>
                <c:pt idx="1120">
                  <c:v>1.9267082641800787E-2</c:v>
                </c:pt>
                <c:pt idx="1121">
                  <c:v>1.9264155631187611E-2</c:v>
                </c:pt>
                <c:pt idx="1122">
                  <c:v>1.9261140827021735E-2</c:v>
                </c:pt>
                <c:pt idx="1123">
                  <c:v>1.9258038306328846E-2</c:v>
                </c:pt>
                <c:pt idx="1124">
                  <c:v>1.9254848146156415E-2</c:v>
                </c:pt>
                <c:pt idx="1125">
                  <c:v>1.9251570423574341E-2</c:v>
                </c:pt>
                <c:pt idx="1126">
                  <c:v>1.9248205215674972E-2</c:v>
                </c:pt>
                <c:pt idx="1127">
                  <c:v>1.9244752599571546E-2</c:v>
                </c:pt>
                <c:pt idx="1128">
                  <c:v>1.9241212652399968E-2</c:v>
                </c:pt>
                <c:pt idx="1129">
                  <c:v>1.9237585451317915E-2</c:v>
                </c:pt>
                <c:pt idx="1130">
                  <c:v>1.9233871073504199E-2</c:v>
                </c:pt>
                <c:pt idx="1131">
                  <c:v>1.9229522945127881E-2</c:v>
                </c:pt>
                <c:pt idx="1132">
                  <c:v>1.9226181096508307E-2</c:v>
                </c:pt>
                <c:pt idx="1133">
                  <c:v>1.9222205651792435E-2</c:v>
                </c:pt>
                <c:pt idx="1134">
                  <c:v>1.9218143339278595E-2</c:v>
                </c:pt>
                <c:pt idx="1135">
                  <c:v>1.9211882080795738E-2</c:v>
                </c:pt>
                <c:pt idx="1136">
                  <c:v>1.920762185852062E-2</c:v>
                </c:pt>
                <c:pt idx="1137">
                  <c:v>1.9203275031513565E-2</c:v>
                </c:pt>
                <c:pt idx="1138">
                  <c:v>1.9198841677117426E-2</c:v>
                </c:pt>
                <c:pt idx="1139">
                  <c:v>1.9194321872695624E-2</c:v>
                </c:pt>
                <c:pt idx="1140">
                  <c:v>1.9189715695936378E-2</c:v>
                </c:pt>
                <c:pt idx="1141">
                  <c:v>1.9185023379000493E-2</c:v>
                </c:pt>
                <c:pt idx="1142">
                  <c:v>1.91802455606511E-2</c:v>
                </c:pt>
                <c:pt idx="1143">
                  <c:v>1.9175382948356912E-2</c:v>
                </c:pt>
                <c:pt idx="1144">
                  <c:v>1.9170436252787363E-2</c:v>
                </c:pt>
                <c:pt idx="1145">
                  <c:v>1.9165406187810877E-2</c:v>
                </c:pt>
                <c:pt idx="1146">
                  <c:v>1.916029347049528E-2</c:v>
                </c:pt>
                <c:pt idx="1147">
                  <c:v>1.9155098821106067E-2</c:v>
                </c:pt>
                <c:pt idx="1148">
                  <c:v>1.9149822963106824E-2</c:v>
                </c:pt>
                <c:pt idx="1149">
                  <c:v>1.9144466623157708E-2</c:v>
                </c:pt>
                <c:pt idx="1150">
                  <c:v>1.9139030531115007E-2</c:v>
                </c:pt>
                <c:pt idx="1151">
                  <c:v>1.9131925263257531E-2</c:v>
                </c:pt>
                <c:pt idx="1152">
                  <c:v>1.9127922026152652E-2</c:v>
                </c:pt>
                <c:pt idx="1153">
                  <c:v>1.9122251088920957E-2</c:v>
                </c:pt>
                <c:pt idx="1154">
                  <c:v>1.9116503350970489E-2</c:v>
                </c:pt>
                <c:pt idx="1155">
                  <c:v>1.911067955812876E-2</c:v>
                </c:pt>
                <c:pt idx="1156">
                  <c:v>1.9104780459415906E-2</c:v>
                </c:pt>
                <c:pt idx="1157">
                  <c:v>1.9098806807043147E-2</c:v>
                </c:pt>
                <c:pt idx="1158">
                  <c:v>1.9092759356413018E-2</c:v>
                </c:pt>
                <c:pt idx="1159">
                  <c:v>1.9086638866118055E-2</c:v>
                </c:pt>
                <c:pt idx="1160">
                  <c:v>1.9080446097940344E-2</c:v>
                </c:pt>
                <c:pt idx="1161">
                  <c:v>1.9074181816851311E-2</c:v>
                </c:pt>
                <c:pt idx="1162">
                  <c:v>1.9067846791010416E-2</c:v>
                </c:pt>
                <c:pt idx="1163">
                  <c:v>1.9061441791765575E-2</c:v>
                </c:pt>
                <c:pt idx="1164">
                  <c:v>1.9054967593650315E-2</c:v>
                </c:pt>
                <c:pt idx="1165">
                  <c:v>1.9048424974385764E-2</c:v>
                </c:pt>
                <c:pt idx="1166">
                  <c:v>1.9041814714878876E-2</c:v>
                </c:pt>
                <c:pt idx="1167">
                  <c:v>1.9035137599220465E-2</c:v>
                </c:pt>
                <c:pt idx="1168">
                  <c:v>1.9028394414687847E-2</c:v>
                </c:pt>
                <c:pt idx="1169">
                  <c:v>1.9021585951740447E-2</c:v>
                </c:pt>
                <c:pt idx="1170">
                  <c:v>1.901471300402199E-2</c:v>
                </c:pt>
                <c:pt idx="1171">
                  <c:v>1.9007776368358532E-2</c:v>
                </c:pt>
                <c:pt idx="1172">
                  <c:v>1.9000776844758246E-2</c:v>
                </c:pt>
                <c:pt idx="1173">
                  <c:v>1.8993715236410531E-2</c:v>
                </c:pt>
                <c:pt idx="1174">
                  <c:v>1.8986592349685815E-2</c:v>
                </c:pt>
                <c:pt idx="1175">
                  <c:v>1.8979408994134882E-2</c:v>
                </c:pt>
                <c:pt idx="1176">
                  <c:v>1.8972165982487989E-2</c:v>
                </c:pt>
                <c:pt idx="1177">
                  <c:v>1.896486413065402E-2</c:v>
                </c:pt>
                <c:pt idx="1178">
                  <c:v>1.8957504257720675E-2</c:v>
                </c:pt>
                <c:pt idx="1179">
                  <c:v>1.8950087185953608E-2</c:v>
                </c:pt>
                <c:pt idx="1180">
                  <c:v>1.894261374079554E-2</c:v>
                </c:pt>
                <c:pt idx="1181">
                  <c:v>1.8935084750865624E-2</c:v>
                </c:pt>
                <c:pt idx="1182">
                  <c:v>1.8927501047959202E-2</c:v>
                </c:pt>
                <c:pt idx="1183">
                  <c:v>1.8919863467047379E-2</c:v>
                </c:pt>
                <c:pt idx="1184">
                  <c:v>1.8912172846275929E-2</c:v>
                </c:pt>
                <c:pt idx="1185">
                  <c:v>1.8904430026964854E-2</c:v>
                </c:pt>
                <c:pt idx="1186">
                  <c:v>1.8896635853608377E-2</c:v>
                </c:pt>
                <c:pt idx="1187">
                  <c:v>1.8887666431942708E-2</c:v>
                </c:pt>
                <c:pt idx="1188">
                  <c:v>1.8879765072662969E-2</c:v>
                </c:pt>
                <c:pt idx="1189">
                  <c:v>1.8871815034117244E-2</c:v>
                </c:pt>
                <c:pt idx="1190">
                  <c:v>1.8863817173942778E-2</c:v>
                </c:pt>
                <c:pt idx="1191">
                  <c:v>1.8855772352946894E-2</c:v>
                </c:pt>
                <c:pt idx="1192">
                  <c:v>1.884768143480452E-2</c:v>
                </c:pt>
                <c:pt idx="1193">
                  <c:v>1.8839545131961222E-2</c:v>
                </c:pt>
                <c:pt idx="1194">
                  <c:v>1.8831363753593677E-2</c:v>
                </c:pt>
                <c:pt idx="1195">
                  <c:v>1.8823137543394732E-2</c:v>
                </c:pt>
                <c:pt idx="1196">
                  <c:v>1.8814735222834895E-2</c:v>
                </c:pt>
                <c:pt idx="1197">
                  <c:v>1.8806416642380478E-2</c:v>
                </c:pt>
                <c:pt idx="1198">
                  <c:v>1.8798053976472089E-2</c:v>
                </c:pt>
                <c:pt idx="1199">
                  <c:v>1.8789647468808991E-2</c:v>
                </c:pt>
                <c:pt idx="1200">
                  <c:v>1.8781197363088486E-2</c:v>
                </c:pt>
                <c:pt idx="1201">
                  <c:v>1.8772703903004607E-2</c:v>
                </c:pt>
                <c:pt idx="1202">
                  <c:v>1.8761413720126314E-2</c:v>
                </c:pt>
                <c:pt idx="1203">
                  <c:v>1.8752815401231387E-2</c:v>
                </c:pt>
                <c:pt idx="1204">
                  <c:v>1.8743097344602916E-2</c:v>
                </c:pt>
                <c:pt idx="1205">
                  <c:v>1.8735491438619113E-2</c:v>
                </c:pt>
                <c:pt idx="1206">
                  <c:v>1.8726766282325346E-2</c:v>
                </c:pt>
                <c:pt idx="1207">
                  <c:v>1.8717999334317139E-2</c:v>
                </c:pt>
                <c:pt idx="1208">
                  <c:v>1.8709190838298466E-2</c:v>
                </c:pt>
                <c:pt idx="1209">
                  <c:v>1.8700341037970036E-2</c:v>
                </c:pt>
                <c:pt idx="1210">
                  <c:v>1.8691450177028654E-2</c:v>
                </c:pt>
                <c:pt idx="1211">
                  <c:v>1.8682518499168081E-2</c:v>
                </c:pt>
                <c:pt idx="1212">
                  <c:v>1.867354624807795E-2</c:v>
                </c:pt>
                <c:pt idx="1213">
                  <c:v>1.8664533667444631E-2</c:v>
                </c:pt>
                <c:pt idx="1214">
                  <c:v>1.865548100095038E-2</c:v>
                </c:pt>
                <c:pt idx="1215">
                  <c:v>1.8646388492273534E-2</c:v>
                </c:pt>
                <c:pt idx="1216">
                  <c:v>1.8637256385087866E-2</c:v>
                </c:pt>
                <c:pt idx="1217">
                  <c:v>1.862868992115143E-2</c:v>
                </c:pt>
                <c:pt idx="1218">
                  <c:v>1.8618874349867802E-2</c:v>
                </c:pt>
                <c:pt idx="1219">
                  <c:v>1.860962490916054E-2</c:v>
                </c:pt>
                <c:pt idx="1220">
                  <c:v>1.8600336844599382E-2</c:v>
                </c:pt>
                <c:pt idx="1221">
                  <c:v>1.8591010399836815E-2</c:v>
                </c:pt>
                <c:pt idx="1222">
                  <c:v>1.8581645818520766E-2</c:v>
                </c:pt>
                <c:pt idx="1223">
                  <c:v>1.8572243344294605E-2</c:v>
                </c:pt>
                <c:pt idx="1224">
                  <c:v>1.8562803220796481E-2</c:v>
                </c:pt>
                <c:pt idx="1225">
                  <c:v>1.8553325691660207E-2</c:v>
                </c:pt>
                <c:pt idx="1226">
                  <c:v>1.8543811000513506E-2</c:v>
                </c:pt>
                <c:pt idx="1227">
                  <c:v>1.8534259390980849E-2</c:v>
                </c:pt>
                <c:pt idx="1228">
                  <c:v>1.8524671106679533E-2</c:v>
                </c:pt>
                <c:pt idx="1229">
                  <c:v>1.8515046391222954E-2</c:v>
                </c:pt>
                <c:pt idx="1230">
                  <c:v>1.8506107986784169E-2</c:v>
                </c:pt>
                <c:pt idx="1231">
                  <c:v>1.8495688641269097E-2</c:v>
                </c:pt>
                <c:pt idx="1232">
                  <c:v>1.8485956093970149E-2</c:v>
                </c:pt>
                <c:pt idx="1233">
                  <c:v>1.8476188089913453E-2</c:v>
                </c:pt>
                <c:pt idx="1234">
                  <c:v>1.8466384872683945E-2</c:v>
                </c:pt>
                <c:pt idx="1235">
                  <c:v>1.8456546685861559E-2</c:v>
                </c:pt>
                <c:pt idx="1236">
                  <c:v>1.8446673773019291E-2</c:v>
                </c:pt>
                <c:pt idx="1237">
                  <c:v>1.8436766377725566E-2</c:v>
                </c:pt>
                <c:pt idx="1238">
                  <c:v>1.8421659191791111E-2</c:v>
                </c:pt>
                <c:pt idx="1239">
                  <c:v>1.8415688309230335E-2</c:v>
                </c:pt>
                <c:pt idx="1240">
                  <c:v>1.8406839732717579E-2</c:v>
                </c:pt>
                <c:pt idx="1241">
                  <c:v>1.8396796843170644E-2</c:v>
                </c:pt>
                <c:pt idx="1242">
                  <c:v>1.8386720688917502E-2</c:v>
                </c:pt>
                <c:pt idx="1243">
                  <c:v>1.837661151348878E-2</c:v>
                </c:pt>
                <c:pt idx="1244">
                  <c:v>1.8366469560407512E-2</c:v>
                </c:pt>
                <c:pt idx="1245">
                  <c:v>1.8356295073191295E-2</c:v>
                </c:pt>
                <c:pt idx="1246">
                  <c:v>1.8346088295350116E-2</c:v>
                </c:pt>
                <c:pt idx="1247">
                  <c:v>1.8335849470387244E-2</c:v>
                </c:pt>
                <c:pt idx="1248">
                  <c:v>1.832645077191861E-2</c:v>
                </c:pt>
                <c:pt idx="1249">
                  <c:v>1.831615642892544E-2</c:v>
                </c:pt>
                <c:pt idx="1250">
                  <c:v>1.830583072098722E-2</c:v>
                </c:pt>
                <c:pt idx="1251">
                  <c:v>1.8295473891535744E-2</c:v>
                </c:pt>
                <c:pt idx="1252">
                  <c:v>1.8285086183997112E-2</c:v>
                </c:pt>
                <c:pt idx="1253">
                  <c:v>1.8274667841789324E-2</c:v>
                </c:pt>
                <c:pt idx="1254">
                  <c:v>1.8262994246047444E-2</c:v>
                </c:pt>
                <c:pt idx="1255">
                  <c:v>1.8253740227001908E-2</c:v>
                </c:pt>
                <c:pt idx="1256">
                  <c:v>1.8243231441222363E-2</c:v>
                </c:pt>
                <c:pt idx="1257">
                  <c:v>1.8232692994373162E-2</c:v>
                </c:pt>
                <c:pt idx="1258">
                  <c:v>1.8222125129835291E-2</c:v>
                </c:pt>
                <c:pt idx="1259">
                  <c:v>1.8211528090982733E-2</c:v>
                </c:pt>
                <c:pt idx="1260">
                  <c:v>1.8200902121181577E-2</c:v>
                </c:pt>
                <c:pt idx="1261">
                  <c:v>1.8190247463789382E-2</c:v>
                </c:pt>
                <c:pt idx="1262">
                  <c:v>1.8179564362156904E-2</c:v>
                </c:pt>
                <c:pt idx="1263">
                  <c:v>1.8168853059627031E-2</c:v>
                </c:pt>
                <c:pt idx="1264">
                  <c:v>1.8158113799533662E-2</c:v>
                </c:pt>
                <c:pt idx="1265">
                  <c:v>1.8147346825203685E-2</c:v>
                </c:pt>
                <c:pt idx="1266">
                  <c:v>1.8136552379955675E-2</c:v>
                </c:pt>
                <c:pt idx="1267">
                  <c:v>1.8125730707099663E-2</c:v>
                </c:pt>
                <c:pt idx="1268">
                  <c:v>1.8114882049938011E-2</c:v>
                </c:pt>
                <c:pt idx="1269">
                  <c:v>1.8104006651764325E-2</c:v>
                </c:pt>
                <c:pt idx="1270">
                  <c:v>1.8093104755864106E-2</c:v>
                </c:pt>
                <c:pt idx="1271">
                  <c:v>1.8082176605514533E-2</c:v>
                </c:pt>
                <c:pt idx="1272">
                  <c:v>1.8071222443983584E-2</c:v>
                </c:pt>
                <c:pt idx="1273">
                  <c:v>1.8060242514532018E-2</c:v>
                </c:pt>
                <c:pt idx="1274">
                  <c:v>1.804923706041095E-2</c:v>
                </c:pt>
                <c:pt idx="1275">
                  <c:v>1.8038206324862957E-2</c:v>
                </c:pt>
                <c:pt idx="1276">
                  <c:v>1.8027150551122514E-2</c:v>
                </c:pt>
                <c:pt idx="1277">
                  <c:v>1.8016069982414458E-2</c:v>
                </c:pt>
                <c:pt idx="1278">
                  <c:v>1.8004964861955082E-2</c:v>
                </c:pt>
                <c:pt idx="1279">
                  <c:v>1.7993835432952146E-2</c:v>
                </c:pt>
                <c:pt idx="1280">
                  <c:v>1.798268193860399E-2</c:v>
                </c:pt>
                <c:pt idx="1281">
                  <c:v>1.7971504622099965E-2</c:v>
                </c:pt>
                <c:pt idx="1282">
                  <c:v>1.7960303726620677E-2</c:v>
                </c:pt>
                <c:pt idx="1283">
                  <c:v>1.7949079495337524E-2</c:v>
                </c:pt>
                <c:pt idx="1284">
                  <c:v>1.7937832171412489E-2</c:v>
                </c:pt>
                <c:pt idx="1285">
                  <c:v>1.7926561997997921E-2</c:v>
                </c:pt>
                <c:pt idx="1286">
                  <c:v>1.7915269218237627E-2</c:v>
                </c:pt>
                <c:pt idx="1287">
                  <c:v>1.7903954075265776E-2</c:v>
                </c:pt>
                <c:pt idx="1288">
                  <c:v>1.7892616812207125E-2</c:v>
                </c:pt>
                <c:pt idx="1289">
                  <c:v>1.7881257672176784E-2</c:v>
                </c:pt>
                <c:pt idx="1290">
                  <c:v>1.7869876898280457E-2</c:v>
                </c:pt>
                <c:pt idx="1291">
                  <c:v>1.7858474733614425E-2</c:v>
                </c:pt>
                <c:pt idx="1292">
                  <c:v>1.7847051421264901E-2</c:v>
                </c:pt>
                <c:pt idx="1293">
                  <c:v>1.7835607204308893E-2</c:v>
                </c:pt>
                <c:pt idx="1294">
                  <c:v>1.7824142325813554E-2</c:v>
                </c:pt>
                <c:pt idx="1295">
                  <c:v>1.7812657028835967E-2</c:v>
                </c:pt>
                <c:pt idx="1296">
                  <c:v>1.7801151556423801E-2</c:v>
                </c:pt>
                <c:pt idx="1297">
                  <c:v>1.7789626151614418E-2</c:v>
                </c:pt>
                <c:pt idx="1298">
                  <c:v>1.7778081057435779E-2</c:v>
                </c:pt>
                <c:pt idx="1299">
                  <c:v>1.7766516516905324E-2</c:v>
                </c:pt>
                <c:pt idx="1300">
                  <c:v>1.7754932773030637E-2</c:v>
                </c:pt>
                <c:pt idx="1301">
                  <c:v>1.7743330068809675E-2</c:v>
                </c:pt>
                <c:pt idx="1302">
                  <c:v>1.7731708647229647E-2</c:v>
                </c:pt>
                <c:pt idx="1303">
                  <c:v>1.772006875126771E-2</c:v>
                </c:pt>
                <c:pt idx="1304">
                  <c:v>1.7708410623891144E-2</c:v>
                </c:pt>
                <c:pt idx="1305">
                  <c:v>1.7695079732474944E-2</c:v>
                </c:pt>
                <c:pt idx="1306">
                  <c:v>1.768504064671118E-2</c:v>
                </c:pt>
                <c:pt idx="1307">
                  <c:v>1.7673329282790459E-2</c:v>
                </c:pt>
                <c:pt idx="1308">
                  <c:v>1.7661600659220462E-2</c:v>
                </c:pt>
                <c:pt idx="1309">
                  <c:v>1.7649855018916583E-2</c:v>
                </c:pt>
                <c:pt idx="1310">
                  <c:v>1.7638092604783693E-2</c:v>
                </c:pt>
                <c:pt idx="1311">
                  <c:v>1.7626313659716373E-2</c:v>
                </c:pt>
                <c:pt idx="1312">
                  <c:v>1.7614518426598474E-2</c:v>
                </c:pt>
                <c:pt idx="1313">
                  <c:v>1.7602707148303334E-2</c:v>
                </c:pt>
                <c:pt idx="1314">
                  <c:v>1.7590880067693118E-2</c:v>
                </c:pt>
                <c:pt idx="1315">
                  <c:v>1.7579037427620365E-2</c:v>
                </c:pt>
                <c:pt idx="1316">
                  <c:v>1.7567179470926213E-2</c:v>
                </c:pt>
                <c:pt idx="1317">
                  <c:v>1.7555306440441079E-2</c:v>
                </c:pt>
                <c:pt idx="1318">
                  <c:v>1.7543418578984865E-2</c:v>
                </c:pt>
                <c:pt idx="1319">
                  <c:v>1.753151612936674E-2</c:v>
                </c:pt>
                <c:pt idx="1320">
                  <c:v>1.7519599334384486E-2</c:v>
                </c:pt>
                <c:pt idx="1321">
                  <c:v>1.750766843682559E-2</c:v>
                </c:pt>
                <c:pt idx="1322">
                  <c:v>1.7495723679466155E-2</c:v>
                </c:pt>
                <c:pt idx="1323">
                  <c:v>1.7483765305071987E-2</c:v>
                </c:pt>
                <c:pt idx="1324">
                  <c:v>1.747179355639663E-2</c:v>
                </c:pt>
                <c:pt idx="1325">
                  <c:v>1.7459808676184425E-2</c:v>
                </c:pt>
                <c:pt idx="1326">
                  <c:v>1.7447810907166805E-2</c:v>
                </c:pt>
                <c:pt idx="1327">
                  <c:v>1.7435800492065768E-2</c:v>
                </c:pt>
                <c:pt idx="1328">
                  <c:v>1.7423777673590844E-2</c:v>
                </c:pt>
                <c:pt idx="1329">
                  <c:v>1.7411742694441477E-2</c:v>
                </c:pt>
                <c:pt idx="1330">
                  <c:v>1.7399695797305294E-2</c:v>
                </c:pt>
                <c:pt idx="1331">
                  <c:v>1.7387637224858969E-2</c:v>
                </c:pt>
                <c:pt idx="1332">
                  <c:v>1.7375567219767785E-2</c:v>
                </c:pt>
                <c:pt idx="1333">
                  <c:v>1.736348602468608E-2</c:v>
                </c:pt>
                <c:pt idx="1334">
                  <c:v>1.7351393882256358E-2</c:v>
                </c:pt>
                <c:pt idx="1335">
                  <c:v>1.7339291035110182E-2</c:v>
                </c:pt>
                <c:pt idx="1336">
                  <c:v>1.732717772586816E-2</c:v>
                </c:pt>
                <c:pt idx="1337">
                  <c:v>1.731505419713885E-2</c:v>
                </c:pt>
                <c:pt idx="1338">
                  <c:v>1.7302920691519653E-2</c:v>
                </c:pt>
                <c:pt idx="1339">
                  <c:v>1.729077745159701E-2</c:v>
                </c:pt>
                <c:pt idx="1340">
                  <c:v>1.7278624719944662E-2</c:v>
                </c:pt>
                <c:pt idx="1341">
                  <c:v>1.7266462739126718E-2</c:v>
                </c:pt>
                <c:pt idx="1342">
                  <c:v>1.725429175169458E-2</c:v>
                </c:pt>
                <c:pt idx="1343">
                  <c:v>1.7242112000188044E-2</c:v>
                </c:pt>
                <c:pt idx="1344">
                  <c:v>1.7229923727135957E-2</c:v>
                </c:pt>
                <c:pt idx="1345">
                  <c:v>1.721772717505534E-2</c:v>
                </c:pt>
                <c:pt idx="1346">
                  <c:v>1.7205522586451822E-2</c:v>
                </c:pt>
                <c:pt idx="1347">
                  <c:v>1.7193310203819649E-2</c:v>
                </c:pt>
                <c:pt idx="1348">
                  <c:v>1.718109026964058E-2</c:v>
                </c:pt>
                <c:pt idx="1349">
                  <c:v>1.7168863026385428E-2</c:v>
                </c:pt>
                <c:pt idx="1350">
                  <c:v>1.7156628716513612E-2</c:v>
                </c:pt>
                <c:pt idx="1351">
                  <c:v>1.7144387582472515E-2</c:v>
                </c:pt>
                <c:pt idx="1352">
                  <c:v>1.7132139866697465E-2</c:v>
                </c:pt>
                <c:pt idx="1353">
                  <c:v>1.7119885811613063E-2</c:v>
                </c:pt>
                <c:pt idx="1354">
                  <c:v>1.7107625659631209E-2</c:v>
                </c:pt>
                <c:pt idx="1355">
                  <c:v>1.7093453582499911E-2</c:v>
                </c:pt>
                <c:pt idx="1356">
                  <c:v>1.7083088034566013E-2</c:v>
                </c:pt>
                <c:pt idx="1357">
                  <c:v>1.7070811046249093E-2</c:v>
                </c:pt>
                <c:pt idx="1358">
                  <c:v>1.7058528930566683E-2</c:v>
                </c:pt>
                <c:pt idx="1359">
                  <c:v>1.7046241929872422E-2</c:v>
                </c:pt>
                <c:pt idx="1360">
                  <c:v>1.7033950286508136E-2</c:v>
                </c:pt>
                <c:pt idx="1361">
                  <c:v>1.7021654242804468E-2</c:v>
                </c:pt>
                <c:pt idx="1362">
                  <c:v>1.7009354041078707E-2</c:v>
                </c:pt>
                <c:pt idx="1363">
                  <c:v>1.6997049923637635E-2</c:v>
                </c:pt>
                <c:pt idx="1364">
                  <c:v>1.698474213277576E-2</c:v>
                </c:pt>
                <c:pt idx="1365">
                  <c:v>1.6972430910775993E-2</c:v>
                </c:pt>
                <c:pt idx="1366">
                  <c:v>1.6960116499908754E-2</c:v>
                </c:pt>
                <c:pt idx="1367">
                  <c:v>1.6947799142433297E-2</c:v>
                </c:pt>
                <c:pt idx="1368">
                  <c:v>1.6935479080596613E-2</c:v>
                </c:pt>
                <c:pt idx="1369">
                  <c:v>1.6923156556634081E-2</c:v>
                </c:pt>
                <c:pt idx="1370">
                  <c:v>1.6910831812769041E-2</c:v>
                </c:pt>
                <c:pt idx="1371">
                  <c:v>1.6898505091213226E-2</c:v>
                </c:pt>
                <c:pt idx="1372">
                  <c:v>1.6886176634165875E-2</c:v>
                </c:pt>
                <c:pt idx="1373">
                  <c:v>1.6873846683814853E-2</c:v>
                </c:pt>
                <c:pt idx="1374">
                  <c:v>1.6861515482336192E-2</c:v>
                </c:pt>
                <c:pt idx="1375">
                  <c:v>1.6849183271893442E-2</c:v>
                </c:pt>
                <c:pt idx="1376">
                  <c:v>1.683685029463898E-2</c:v>
                </c:pt>
                <c:pt idx="1377">
                  <c:v>1.6824516792712487E-2</c:v>
                </c:pt>
                <c:pt idx="1378">
                  <c:v>1.6812183008242689E-2</c:v>
                </c:pt>
                <c:pt idx="1379">
                  <c:v>1.6799849183345615E-2</c:v>
                </c:pt>
                <c:pt idx="1380">
                  <c:v>1.6787515560125681E-2</c:v>
                </c:pt>
                <c:pt idx="1381">
                  <c:v>1.677518238067548E-2</c:v>
                </c:pt>
                <c:pt idx="1382">
                  <c:v>1.676284988707534E-2</c:v>
                </c:pt>
                <c:pt idx="1383">
                  <c:v>1.6750518321394202E-2</c:v>
                </c:pt>
                <c:pt idx="1384">
                  <c:v>1.6738187925688743E-2</c:v>
                </c:pt>
                <c:pt idx="1385">
                  <c:v>1.672585894200403E-2</c:v>
                </c:pt>
                <c:pt idx="1386">
                  <c:v>1.6713531612372649E-2</c:v>
                </c:pt>
                <c:pt idx="1387">
                  <c:v>1.6701206178816017E-2</c:v>
                </c:pt>
                <c:pt idx="1388">
                  <c:v>1.668888288334329E-2</c:v>
                </c:pt>
                <c:pt idx="1389">
                  <c:v>1.6676561967951569E-2</c:v>
                </c:pt>
                <c:pt idx="1390">
                  <c:v>1.6664243674626579E-2</c:v>
                </c:pt>
                <c:pt idx="1391">
                  <c:v>1.6651928245341768E-2</c:v>
                </c:pt>
                <c:pt idx="1392">
                  <c:v>1.6639615922058773E-2</c:v>
                </c:pt>
                <c:pt idx="1393">
                  <c:v>1.6627306946727389E-2</c:v>
                </c:pt>
                <c:pt idx="1394">
                  <c:v>1.6615001561285817E-2</c:v>
                </c:pt>
                <c:pt idx="1395">
                  <c:v>1.6599952120568855E-2</c:v>
                </c:pt>
                <c:pt idx="1396">
                  <c:v>1.6587655026186299E-2</c:v>
                </c:pt>
                <c:pt idx="1397">
                  <c:v>1.6575362317768468E-2</c:v>
                </c:pt>
                <c:pt idx="1398">
                  <c:v>1.6563074237223436E-2</c:v>
                </c:pt>
                <c:pt idx="1399">
                  <c:v>1.6550791026448384E-2</c:v>
                </c:pt>
                <c:pt idx="1400">
                  <c:v>1.6538512927327869E-2</c:v>
                </c:pt>
                <c:pt idx="1401">
                  <c:v>1.6526249223117684E-2</c:v>
                </c:pt>
                <c:pt idx="1402">
                  <c:v>1.6514008993418552E-2</c:v>
                </c:pt>
                <c:pt idx="1403">
                  <c:v>1.6501792173603588E-2</c:v>
                </c:pt>
                <c:pt idx="1404">
                  <c:v>1.6489598697686774E-2</c:v>
                </c:pt>
                <c:pt idx="1405">
                  <c:v>1.6477428498322528E-2</c:v>
                </c:pt>
                <c:pt idx="1406">
                  <c:v>1.646528150680613E-2</c:v>
                </c:pt>
                <c:pt idx="1407">
                  <c:v>1.6446718621227131E-2</c:v>
                </c:pt>
                <c:pt idx="1408">
                  <c:v>1.6441056865699757E-2</c:v>
                </c:pt>
                <c:pt idx="1409">
                  <c:v>1.6428979071904048E-2</c:v>
                </c:pt>
                <c:pt idx="1410">
                  <c:v>1.6416450613242411E-2</c:v>
                </c:pt>
                <c:pt idx="1411">
                  <c:v>1.6404892167118337E-2</c:v>
                </c:pt>
                <c:pt idx="1412">
                  <c:v>1.639288290376803E-2</c:v>
                </c:pt>
                <c:pt idx="1413">
                  <c:v>1.6380896329274298E-2</c:v>
                </c:pt>
                <c:pt idx="1414">
                  <c:v>1.6368932364059587E-2</c:v>
                </c:pt>
                <c:pt idx="1415">
                  <c:v>1.6356990927187669E-2</c:v>
                </c:pt>
                <c:pt idx="1416">
                  <c:v>1.6345071936363819E-2</c:v>
                </c:pt>
                <c:pt idx="1417">
                  <c:v>1.6333175307934412E-2</c:v>
                </c:pt>
                <c:pt idx="1418">
                  <c:v>1.6321300956887129E-2</c:v>
                </c:pt>
                <c:pt idx="1419">
                  <c:v>1.6309448796851377E-2</c:v>
                </c:pt>
                <c:pt idx="1420">
                  <c:v>1.6297618740098101E-2</c:v>
                </c:pt>
                <c:pt idx="1421">
                  <c:v>1.6285810697539541E-2</c:v>
                </c:pt>
                <c:pt idx="1422">
                  <c:v>1.6274024578730117E-2</c:v>
                </c:pt>
                <c:pt idx="1423">
                  <c:v>1.626226029186556E-2</c:v>
                </c:pt>
                <c:pt idx="1424">
                  <c:v>1.6250517743783763E-2</c:v>
                </c:pt>
                <c:pt idx="1425">
                  <c:v>1.6238796839963716E-2</c:v>
                </c:pt>
                <c:pt idx="1426">
                  <c:v>1.6227097484527456E-2</c:v>
                </c:pt>
                <c:pt idx="1427">
                  <c:v>1.6215419580237887E-2</c:v>
                </c:pt>
                <c:pt idx="1428">
                  <c:v>1.6203763028500521E-2</c:v>
                </c:pt>
                <c:pt idx="1429">
                  <c:v>1.6192127729363057E-2</c:v>
                </c:pt>
                <c:pt idx="1430">
                  <c:v>1.6181860901865984E-2</c:v>
                </c:pt>
                <c:pt idx="1431">
                  <c:v>1.6168920482287942E-2</c:v>
                </c:pt>
                <c:pt idx="1432">
                  <c:v>1.6157348327656338E-2</c:v>
                </c:pt>
                <c:pt idx="1433">
                  <c:v>1.6145797012236729E-2</c:v>
                </c:pt>
                <c:pt idx="1434">
                  <c:v>1.6133819477376091E-2</c:v>
                </c:pt>
                <c:pt idx="1435">
                  <c:v>1.6122756470709727E-2</c:v>
                </c:pt>
                <c:pt idx="1436">
                  <c:v>1.6111267027047751E-2</c:v>
                </c:pt>
                <c:pt idx="1437">
                  <c:v>1.6099797987487289E-2</c:v>
                </c:pt>
                <c:pt idx="1438">
                  <c:v>1.6088349239857361E-2</c:v>
                </c:pt>
                <c:pt idx="1439">
                  <c:v>1.607692067062938E-2</c:v>
                </c:pt>
                <c:pt idx="1440">
                  <c:v>1.6065512164917806E-2</c:v>
                </c:pt>
                <c:pt idx="1441">
                  <c:v>1.6054123606479495E-2</c:v>
                </c:pt>
                <c:pt idx="1442">
                  <c:v>1.6042754877714126E-2</c:v>
                </c:pt>
                <c:pt idx="1443">
                  <c:v>1.6032740640408331E-2</c:v>
                </c:pt>
                <c:pt idx="1444">
                  <c:v>1.6020076432015976E-2</c:v>
                </c:pt>
                <c:pt idx="1445">
                  <c:v>1.6008766473097579E-2</c:v>
                </c:pt>
                <c:pt idx="1446">
                  <c:v>1.5997475859880681E-2</c:v>
                </c:pt>
                <c:pt idx="1447">
                  <c:v>1.5981825067330299E-2</c:v>
                </c:pt>
                <c:pt idx="1448">
                  <c:v>1.5970581112616986E-2</c:v>
                </c:pt>
                <c:pt idx="1449">
                  <c:v>1.5959356111104647E-2</c:v>
                </c:pt>
                <c:pt idx="1450">
                  <c:v>1.5948149932945677E-2</c:v>
                </c:pt>
                <c:pt idx="1451">
                  <c:v>1.5936962446931588E-2</c:v>
                </c:pt>
                <c:pt idx="1452">
                  <c:v>1.5925793520494762E-2</c:v>
                </c:pt>
                <c:pt idx="1453">
                  <c:v>1.5914633959573078E-2</c:v>
                </c:pt>
                <c:pt idx="1454">
                  <c:v>1.5903474772770487E-2</c:v>
                </c:pt>
                <c:pt idx="1455">
                  <c:v>1.5892316130489702E-2</c:v>
                </c:pt>
                <c:pt idx="1456">
                  <c:v>1.5881606252385244E-2</c:v>
                </c:pt>
                <c:pt idx="1457">
                  <c:v>1.5870449523624239E-2</c:v>
                </c:pt>
                <c:pt idx="1458">
                  <c:v>1.585929383799484E-2</c:v>
                </c:pt>
                <c:pt idx="1459">
                  <c:v>1.5848139365862473E-2</c:v>
                </c:pt>
                <c:pt idx="1460">
                  <c:v>1.5836986277585764E-2</c:v>
                </c:pt>
                <c:pt idx="1461">
                  <c:v>1.5825834743514806E-2</c:v>
                </c:pt>
                <c:pt idx="1462">
                  <c:v>1.5811499614720333E-2</c:v>
                </c:pt>
                <c:pt idx="1463">
                  <c:v>1.5803537019354805E-2</c:v>
                </c:pt>
                <c:pt idx="1464">
                  <c:v>1.579239116992915E-2</c:v>
                </c:pt>
                <c:pt idx="1465">
                  <c:v>1.5779655803616944E-2</c:v>
                </c:pt>
                <c:pt idx="1466">
                  <c:v>1.5768514953163046E-2</c:v>
                </c:pt>
                <c:pt idx="1467">
                  <c:v>1.5757376703187883E-2</c:v>
                </c:pt>
                <c:pt idx="1468">
                  <c:v>1.5746241223988329E-2</c:v>
                </c:pt>
                <c:pt idx="1469">
                  <c:v>1.5735108685852716E-2</c:v>
                </c:pt>
                <c:pt idx="1470">
                  <c:v>1.5723979259062368E-2</c:v>
                </c:pt>
                <c:pt idx="1471">
                  <c:v>1.5712853113891596E-2</c:v>
                </c:pt>
                <c:pt idx="1472">
                  <c:v>1.570173042060662E-2</c:v>
                </c:pt>
                <c:pt idx="1473">
                  <c:v>1.5690611349465759E-2</c:v>
                </c:pt>
                <c:pt idx="1474">
                  <c:v>1.5679496070720993E-2</c:v>
                </c:pt>
                <c:pt idx="1475">
                  <c:v>1.5668384754615322E-2</c:v>
                </c:pt>
                <c:pt idx="1476">
                  <c:v>1.5657277571385173E-2</c:v>
                </c:pt>
                <c:pt idx="1477">
                  <c:v>1.5646174691259524E-2</c:v>
                </c:pt>
                <c:pt idx="1478">
                  <c:v>1.5635076284459478E-2</c:v>
                </c:pt>
                <c:pt idx="1479">
                  <c:v>1.5623982521198685E-2</c:v>
                </c:pt>
                <c:pt idx="1480">
                  <c:v>1.5612893571683347E-2</c:v>
                </c:pt>
                <c:pt idx="1481">
                  <c:v>1.5601809606112006E-2</c:v>
                </c:pt>
                <c:pt idx="1482">
                  <c:v>1.5590730794676632E-2</c:v>
                </c:pt>
                <c:pt idx="1483">
                  <c:v>1.5579657307560437E-2</c:v>
                </c:pt>
                <c:pt idx="1484">
                  <c:v>1.5568589314940278E-2</c:v>
                </c:pt>
                <c:pt idx="1485">
                  <c:v>1.555752698698469E-2</c:v>
                </c:pt>
                <c:pt idx="1486">
                  <c:v>1.5546470493855425E-2</c:v>
                </c:pt>
                <c:pt idx="1487">
                  <c:v>1.5535420005706782E-2</c:v>
                </c:pt>
                <c:pt idx="1488">
                  <c:v>1.5524375692684958E-2</c:v>
                </c:pt>
                <c:pt idx="1489">
                  <c:v>1.5513337724929585E-2</c:v>
                </c:pt>
                <c:pt idx="1490">
                  <c:v>1.5502306272572625E-2</c:v>
                </c:pt>
                <c:pt idx="1491">
                  <c:v>1.5491281505738374E-2</c:v>
                </c:pt>
                <c:pt idx="1492">
                  <c:v>1.5480263594544125E-2</c:v>
                </c:pt>
                <c:pt idx="1493">
                  <c:v>1.546925270909994E-2</c:v>
                </c:pt>
                <c:pt idx="1494">
                  <c:v>1.5458249019507778E-2</c:v>
                </c:pt>
                <c:pt idx="1495">
                  <c:v>1.544725269586303E-2</c:v>
                </c:pt>
                <c:pt idx="1496">
                  <c:v>1.5436263908253639E-2</c:v>
                </c:pt>
                <c:pt idx="1497">
                  <c:v>1.5425282826759886E-2</c:v>
                </c:pt>
                <c:pt idx="1498">
                  <c:v>1.5414309621455038E-2</c:v>
                </c:pt>
                <c:pt idx="1499">
                  <c:v>1.5401778677865526E-2</c:v>
                </c:pt>
                <c:pt idx="1500">
                  <c:v>1.5390822922770284E-2</c:v>
                </c:pt>
                <c:pt idx="1501">
                  <c:v>1.5379875578332199E-2</c:v>
                </c:pt>
                <c:pt idx="1502">
                  <c:v>1.5368936814594976E-2</c:v>
                </c:pt>
                <c:pt idx="1503">
                  <c:v>1.5358006801593998E-2</c:v>
                </c:pt>
                <c:pt idx="1504">
                  <c:v>1.5347085709358518E-2</c:v>
                </c:pt>
                <c:pt idx="1505">
                  <c:v>1.5336173707909899E-2</c:v>
                </c:pt>
                <c:pt idx="1506">
                  <c:v>1.5325270967261847E-2</c:v>
                </c:pt>
                <c:pt idx="1507">
                  <c:v>1.5314377657422584E-2</c:v>
                </c:pt>
                <c:pt idx="1508">
                  <c:v>1.5303493948391362E-2</c:v>
                </c:pt>
                <c:pt idx="1509">
                  <c:v>1.5292620010161294E-2</c:v>
                </c:pt>
                <c:pt idx="1510">
                  <c:v>1.5281756012718486E-2</c:v>
                </c:pt>
                <c:pt idx="1511">
                  <c:v>1.5270902126041383E-2</c:v>
                </c:pt>
                <c:pt idx="1512">
                  <c:v>1.526005852010142E-2</c:v>
                </c:pt>
                <c:pt idx="1513">
                  <c:v>1.5247678634286634E-2</c:v>
                </c:pt>
                <c:pt idx="1514">
                  <c:v>1.5236857630818893E-2</c:v>
                </c:pt>
                <c:pt idx="1515">
                  <c:v>1.5224269021905752E-2</c:v>
                </c:pt>
                <c:pt idx="1516">
                  <c:v>1.5215248238489439E-2</c:v>
                </c:pt>
                <c:pt idx="1517">
                  <c:v>1.520446018950599E-2</c:v>
                </c:pt>
                <c:pt idx="1518">
                  <c:v>1.5193683465216927E-2</c:v>
                </c:pt>
                <c:pt idx="1519">
                  <c:v>1.5182918235543975E-2</c:v>
                </c:pt>
                <c:pt idx="1520">
                  <c:v>1.5172164670401623E-2</c:v>
                </c:pt>
                <c:pt idx="1521">
                  <c:v>1.5161422939697796E-2</c:v>
                </c:pt>
                <c:pt idx="1522">
                  <c:v>1.5150693213333189E-2</c:v>
                </c:pt>
                <c:pt idx="1523">
                  <c:v>1.5139975661201713E-2</c:v>
                </c:pt>
                <c:pt idx="1524">
                  <c:v>1.5129270453190702E-2</c:v>
                </c:pt>
                <c:pt idx="1525">
                  <c:v>1.5118577759180265E-2</c:v>
                </c:pt>
                <c:pt idx="1526">
                  <c:v>1.5107897749043945E-2</c:v>
                </c:pt>
                <c:pt idx="1527">
                  <c:v>1.5097230592648491E-2</c:v>
                </c:pt>
                <c:pt idx="1528">
                  <c:v>1.5086576459854083E-2</c:v>
                </c:pt>
                <c:pt idx="1529">
                  <c:v>1.5075935520513239E-2</c:v>
                </c:pt>
                <c:pt idx="1530">
                  <c:v>1.5065307944472996E-2</c:v>
                </c:pt>
                <c:pt idx="1531">
                  <c:v>1.5054693901573171E-2</c:v>
                </c:pt>
                <c:pt idx="1532">
                  <c:v>1.5044093561646567E-2</c:v>
                </c:pt>
                <c:pt idx="1533">
                  <c:v>1.503350709451964E-2</c:v>
                </c:pt>
                <c:pt idx="1534">
                  <c:v>1.5022934670012492E-2</c:v>
                </c:pt>
                <c:pt idx="1535">
                  <c:v>1.5012376457937999E-2</c:v>
                </c:pt>
                <c:pt idx="1536">
                  <c:v>1.5001832628102906E-2</c:v>
                </c:pt>
                <c:pt idx="1537">
                  <c:v>1.4991303350307605E-2</c:v>
                </c:pt>
                <c:pt idx="1538">
                  <c:v>1.4980788794345263E-2</c:v>
                </c:pt>
                <c:pt idx="1539">
                  <c:v>1.4970289130003131E-2</c:v>
                </c:pt>
                <c:pt idx="1540">
                  <c:v>1.4959804527061674E-2</c:v>
                </c:pt>
                <c:pt idx="1541">
                  <c:v>1.4949335155295004E-2</c:v>
                </c:pt>
                <c:pt idx="1542">
                  <c:v>1.4938881184470882E-2</c:v>
                </c:pt>
                <c:pt idx="1543">
                  <c:v>1.4928442784350283E-2</c:v>
                </c:pt>
                <c:pt idx="1544">
                  <c:v>1.4918020124688701E-2</c:v>
                </c:pt>
                <c:pt idx="1545">
                  <c:v>1.4907613375234188E-2</c:v>
                </c:pt>
                <c:pt idx="1546">
                  <c:v>1.4897222705728883E-2</c:v>
                </c:pt>
                <c:pt idx="1547">
                  <c:v>1.4886848285908793E-2</c:v>
                </c:pt>
                <c:pt idx="1548">
                  <c:v>1.487649028550401E-2</c:v>
                </c:pt>
                <c:pt idx="1549">
                  <c:v>1.4866148874237399E-2</c:v>
                </c:pt>
                <c:pt idx="1550">
                  <c:v>1.4855824221826351E-2</c:v>
                </c:pt>
                <c:pt idx="1551">
                  <c:v>1.4845516497981907E-2</c:v>
                </c:pt>
                <c:pt idx="1552">
                  <c:v>1.4835225872408755E-2</c:v>
                </c:pt>
                <c:pt idx="1553">
                  <c:v>1.482495251480589E-2</c:v>
                </c:pt>
                <c:pt idx="1554">
                  <c:v>1.4814696594865734E-2</c:v>
                </c:pt>
                <c:pt idx="1555">
                  <c:v>1.4804458282274802E-2</c:v>
                </c:pt>
                <c:pt idx="1556">
                  <c:v>1.4794237746713691E-2</c:v>
                </c:pt>
                <c:pt idx="1557">
                  <c:v>1.4784035157856647E-2</c:v>
                </c:pt>
                <c:pt idx="1558">
                  <c:v>1.4773850685372663E-2</c:v>
                </c:pt>
                <c:pt idx="1559">
                  <c:v>1.4763684498923941E-2</c:v>
                </c:pt>
                <c:pt idx="1560">
                  <c:v>1.4753536768167206E-2</c:v>
                </c:pt>
                <c:pt idx="1561">
                  <c:v>1.4743407662753493E-2</c:v>
                </c:pt>
                <c:pt idx="1562">
                  <c:v>1.4733297352327264E-2</c:v>
                </c:pt>
                <c:pt idx="1563">
                  <c:v>1.4723206006527727E-2</c:v>
                </c:pt>
                <c:pt idx="1564">
                  <c:v>1.4713133794988393E-2</c:v>
                </c:pt>
                <c:pt idx="1565">
                  <c:v>1.4701455371406274E-2</c:v>
                </c:pt>
                <c:pt idx="1566">
                  <c:v>1.4693047453194163E-2</c:v>
                </c:pt>
                <c:pt idx="1567">
                  <c:v>1.4683033662177386E-2</c:v>
                </c:pt>
                <c:pt idx="1568">
                  <c:v>1.4673039683896388E-2</c:v>
                </c:pt>
                <c:pt idx="1569">
                  <c:v>1.4663065687956434E-2</c:v>
                </c:pt>
                <c:pt idx="1570">
                  <c:v>1.4653111843955994E-2</c:v>
                </c:pt>
                <c:pt idx="1571">
                  <c:v>1.4643178321489597E-2</c:v>
                </c:pt>
                <c:pt idx="1572">
                  <c:v>1.4633265290144769E-2</c:v>
                </c:pt>
                <c:pt idx="1573">
                  <c:v>1.4623372919504649E-2</c:v>
                </c:pt>
                <c:pt idx="1574">
                  <c:v>1.4613501379146247E-2</c:v>
                </c:pt>
                <c:pt idx="1575">
                  <c:v>1.4603650838640878E-2</c:v>
                </c:pt>
                <c:pt idx="1576">
                  <c:v>1.4593821467555701E-2</c:v>
                </c:pt>
                <c:pt idx="1577">
                  <c:v>1.4584013435451078E-2</c:v>
                </c:pt>
                <c:pt idx="1578">
                  <c:v>1.4574226911883216E-2</c:v>
                </c:pt>
                <c:pt idx="1579">
                  <c:v>1.4564462066402405E-2</c:v>
                </c:pt>
                <c:pt idx="1580">
                  <c:v>1.4554719068553899E-2</c:v>
                </c:pt>
                <c:pt idx="1581">
                  <c:v>1.454499808787748E-2</c:v>
                </c:pt>
                <c:pt idx="1582">
                  <c:v>1.4535299293908325E-2</c:v>
                </c:pt>
                <c:pt idx="1583">
                  <c:v>1.4525622856175705E-2</c:v>
                </c:pt>
                <c:pt idx="1584">
                  <c:v>1.4515968944204724E-2</c:v>
                </c:pt>
                <c:pt idx="1585">
                  <c:v>1.4506337727515013E-2</c:v>
                </c:pt>
                <c:pt idx="1586">
                  <c:v>1.449672937562051E-2</c:v>
                </c:pt>
                <c:pt idx="1587">
                  <c:v>1.448714405803121E-2</c:v>
                </c:pt>
                <c:pt idx="1588">
                  <c:v>1.4477581944251635E-2</c:v>
                </c:pt>
                <c:pt idx="1589">
                  <c:v>1.4468043203781701E-2</c:v>
                </c:pt>
                <c:pt idx="1590">
                  <c:v>1.4458528006116297E-2</c:v>
                </c:pt>
                <c:pt idx="1591">
                  <c:v>1.4449036520745267E-2</c:v>
                </c:pt>
                <c:pt idx="1592">
                  <c:v>1.443956891715386E-2</c:v>
                </c:pt>
                <c:pt idx="1593">
                  <c:v>1.443012536482316E-2</c:v>
                </c:pt>
                <c:pt idx="1594">
                  <c:v>1.4420706033228344E-2</c:v>
                </c:pt>
                <c:pt idx="1595">
                  <c:v>1.4411311091840861E-2</c:v>
                </c:pt>
                <c:pt idx="1596">
                  <c:v>1.4401940710127781E-2</c:v>
                </c:pt>
                <c:pt idx="1597">
                  <c:v>1.4392595057550483E-2</c:v>
                </c:pt>
                <c:pt idx="1598">
                  <c:v>1.4383274303566618E-2</c:v>
                </c:pt>
                <c:pt idx="1599">
                  <c:v>1.4373978617629022E-2</c:v>
                </c:pt>
                <c:pt idx="1600">
                  <c:v>1.4364708169186806E-2</c:v>
                </c:pt>
                <c:pt idx="1601">
                  <c:v>1.4355463127683609E-2</c:v>
                </c:pt>
                <c:pt idx="1602">
                  <c:v>1.4346243662559346E-2</c:v>
                </c:pt>
                <c:pt idx="1603">
                  <c:v>1.4337049943249547E-2</c:v>
                </c:pt>
                <c:pt idx="1604">
                  <c:v>1.432788213918537E-2</c:v>
                </c:pt>
                <c:pt idx="1605">
                  <c:v>1.4318740419793589E-2</c:v>
                </c:pt>
                <c:pt idx="1606">
                  <c:v>1.4309624954497471E-2</c:v>
                </c:pt>
                <c:pt idx="1607">
                  <c:v>1.4300535912715032E-2</c:v>
                </c:pt>
                <c:pt idx="1608">
                  <c:v>1.4291473463861219E-2</c:v>
                </c:pt>
                <c:pt idx="1609">
                  <c:v>1.428243777734638E-2</c:v>
                </c:pt>
                <c:pt idx="1610">
                  <c:v>1.4273429022576925E-2</c:v>
                </c:pt>
                <c:pt idx="1611">
                  <c:v>1.4264447368955315E-2</c:v>
                </c:pt>
                <c:pt idx="1612">
                  <c:v>1.4254471491541118E-2</c:v>
                </c:pt>
                <c:pt idx="1613">
                  <c:v>1.4245549716335544E-2</c:v>
                </c:pt>
                <c:pt idx="1614">
                  <c:v>1.4236655590666111E-2</c:v>
                </c:pt>
                <c:pt idx="1615">
                  <c:v>1.4227789283932309E-2</c:v>
                </c:pt>
                <c:pt idx="1616">
                  <c:v>1.4220285405040702E-2</c:v>
                </c:pt>
                <c:pt idx="1617">
                  <c:v>1.4210140804854814E-2</c:v>
                </c:pt>
                <c:pt idx="1618">
                  <c:v>1.4201358971292948E-2</c:v>
                </c:pt>
                <c:pt idx="1619">
                  <c:v>1.4192605634231024E-2</c:v>
                </c:pt>
                <c:pt idx="1620">
                  <c:v>1.4183880963051161E-2</c:v>
                </c:pt>
                <c:pt idx="1621">
                  <c:v>1.4175185127131345E-2</c:v>
                </c:pt>
                <c:pt idx="1622">
                  <c:v>1.4166518295846964E-2</c:v>
                </c:pt>
                <c:pt idx="1623">
                  <c:v>1.4157880638569705E-2</c:v>
                </c:pt>
                <c:pt idx="1624">
                  <c:v>1.4149272324667566E-2</c:v>
                </c:pt>
                <c:pt idx="1625">
                  <c:v>1.4140693523505291E-2</c:v>
                </c:pt>
                <c:pt idx="1626">
                  <c:v>1.4132144404445006E-2</c:v>
                </c:pt>
                <c:pt idx="1627">
                  <c:v>1.4123625136844939E-2</c:v>
                </c:pt>
                <c:pt idx="1628">
                  <c:v>1.4115135890060488E-2</c:v>
                </c:pt>
                <c:pt idx="1629">
                  <c:v>1.4107604996451605E-2</c:v>
                </c:pt>
                <c:pt idx="1630">
                  <c:v>1.4098248136343307E-2</c:v>
                </c:pt>
                <c:pt idx="1631">
                  <c:v>1.4089849968106386E-2</c:v>
                </c:pt>
                <c:pt idx="1632">
                  <c:v>1.4081482498075398E-2</c:v>
                </c:pt>
                <c:pt idx="1633">
                  <c:v>1.4073145895590973E-2</c:v>
                </c:pt>
                <c:pt idx="1634">
                  <c:v>1.4064840329990481E-2</c:v>
                </c:pt>
                <c:pt idx="1635">
                  <c:v>1.4056565970608685E-2</c:v>
                </c:pt>
                <c:pt idx="1636">
                  <c:v>1.4048322986776874E-2</c:v>
                </c:pt>
                <c:pt idx="1637">
                  <c:v>1.4040111547825031E-2</c:v>
                </c:pt>
                <c:pt idx="1638">
                  <c:v>1.4031931823079231E-2</c:v>
                </c:pt>
                <c:pt idx="1639">
                  <c:v>1.4023783981863814E-2</c:v>
                </c:pt>
                <c:pt idx="1640">
                  <c:v>1.4015668193500072E-2</c:v>
                </c:pt>
                <c:pt idx="1641">
                  <c:v>1.4007584627306698E-2</c:v>
                </c:pt>
                <c:pt idx="1642">
                  <c:v>1.4000382367805099E-2</c:v>
                </c:pt>
                <c:pt idx="1643">
                  <c:v>1.3991514838696902E-2</c:v>
                </c:pt>
                <c:pt idx="1644">
                  <c:v>1.3983528954905913E-2</c:v>
                </c:pt>
                <c:pt idx="1645">
                  <c:v>1.3975575970538326E-2</c:v>
                </c:pt>
                <c:pt idx="1646">
                  <c:v>1.3967656054900884E-2</c:v>
                </c:pt>
                <c:pt idx="1647">
                  <c:v>1.3959769377300113E-2</c:v>
                </c:pt>
                <c:pt idx="1648">
                  <c:v>1.3951916107038194E-2</c:v>
                </c:pt>
                <c:pt idx="1649">
                  <c:v>1.3944096413417092E-2</c:v>
                </c:pt>
                <c:pt idx="1650">
                  <c:v>1.3936310465735293E-2</c:v>
                </c:pt>
                <c:pt idx="1651">
                  <c:v>1.3928558433291067E-2</c:v>
                </c:pt>
                <c:pt idx="1652">
                  <c:v>1.392084048537943E-2</c:v>
                </c:pt>
                <c:pt idx="1653">
                  <c:v>1.391315679129409E-2</c:v>
                </c:pt>
                <c:pt idx="1654">
                  <c:v>1.3905507520327237E-2</c:v>
                </c:pt>
                <c:pt idx="1655">
                  <c:v>1.3897892841769321E-2</c:v>
                </c:pt>
                <c:pt idx="1656">
                  <c:v>1.389031292490862E-2</c:v>
                </c:pt>
                <c:pt idx="1657">
                  <c:v>1.3882767939032764E-2</c:v>
                </c:pt>
                <c:pt idx="1658">
                  <c:v>1.387525805342699E-2</c:v>
                </c:pt>
                <c:pt idx="1659">
                  <c:v>1.3867783437375667E-2</c:v>
                </c:pt>
                <c:pt idx="1660">
                  <c:v>1.3860344260162295E-2</c:v>
                </c:pt>
                <c:pt idx="1661">
                  <c:v>1.3852985829498586E-2</c:v>
                </c:pt>
                <c:pt idx="1662">
                  <c:v>1.3845752982781597E-2</c:v>
                </c:pt>
                <c:pt idx="1663">
                  <c:v>1.3838645181775352E-2</c:v>
                </c:pt>
                <c:pt idx="1664">
                  <c:v>1.3832221008409069E-2</c:v>
                </c:pt>
                <c:pt idx="1665">
                  <c:v>1.3825319847817258E-2</c:v>
                </c:pt>
                <c:pt idx="1666">
                  <c:v>1.38185430751735E-2</c:v>
                </c:pt>
                <c:pt idx="1667">
                  <c:v>1.3811890136698743E-2</c:v>
                </c:pt>
                <c:pt idx="1668">
                  <c:v>1.3805360475865013E-2</c:v>
                </c:pt>
                <c:pt idx="1669">
                  <c:v>1.3798953533393221E-2</c:v>
                </c:pt>
                <c:pt idx="1670">
                  <c:v>1.3792668747254258E-2</c:v>
                </c:pt>
                <c:pt idx="1671">
                  <c:v>1.3786125953997174E-2</c:v>
                </c:pt>
                <c:pt idx="1672">
                  <c:v>1.3780463382098656E-2</c:v>
                </c:pt>
                <c:pt idx="1673">
                  <c:v>1.3773562658897228E-2</c:v>
                </c:pt>
                <c:pt idx="1674">
                  <c:v>1.3767800028279526E-2</c:v>
                </c:pt>
                <c:pt idx="1675">
                  <c:v>1.3762155998339439E-2</c:v>
                </c:pt>
                <c:pt idx="1676">
                  <c:v>1.3756629993371818E-2</c:v>
                </c:pt>
                <c:pt idx="1677">
                  <c:v>1.3751221434932558E-2</c:v>
                </c:pt>
                <c:pt idx="1678">
                  <c:v>1.3745929741835552E-2</c:v>
                </c:pt>
                <c:pt idx="1679">
                  <c:v>1.3740754330153778E-2</c:v>
                </c:pt>
                <c:pt idx="1680">
                  <c:v>1.3735694613217341E-2</c:v>
                </c:pt>
                <c:pt idx="1681">
                  <c:v>1.3730725697960361E-2</c:v>
                </c:pt>
                <c:pt idx="1682">
                  <c:v>1.372591990318936E-2</c:v>
                </c:pt>
                <c:pt idx="1683">
                  <c:v>1.3721203723043219E-2</c:v>
                </c:pt>
                <c:pt idx="1684">
                  <c:v>1.3716600863531044E-2</c:v>
                </c:pt>
                <c:pt idx="1685">
                  <c:v>1.3712110724264431E-2</c:v>
                </c:pt>
                <c:pt idx="1686">
                  <c:v>1.3707732702107312E-2</c:v>
                </c:pt>
                <c:pt idx="1687">
                  <c:v>1.3703466191179218E-2</c:v>
                </c:pt>
                <c:pt idx="1688">
                  <c:v>1.3699310582850923E-2</c:v>
                </c:pt>
                <c:pt idx="1689">
                  <c:v>1.3695265265746196E-2</c:v>
                </c:pt>
                <c:pt idx="1690">
                  <c:v>1.3691103717123411E-2</c:v>
                </c:pt>
                <c:pt idx="1691">
                  <c:v>1.3687503045961114E-2</c:v>
                </c:pt>
                <c:pt idx="1692">
                  <c:v>1.3683784906784079E-2</c:v>
                </c:pt>
                <c:pt idx="1693">
                  <c:v>1.3680174585836593E-2</c:v>
                </c:pt>
                <c:pt idx="1694">
                  <c:v>1.3676671457994723E-2</c:v>
                </c:pt>
                <c:pt idx="1695">
                  <c:v>1.3673274895382956E-2</c:v>
                </c:pt>
                <c:pt idx="1696">
                  <c:v>1.3669984267373968E-2</c:v>
                </c:pt>
                <c:pt idx="1697">
                  <c:v>1.366679894058798E-2</c:v>
                </c:pt>
                <c:pt idx="1698">
                  <c:v>1.3663718278891448E-2</c:v>
                </c:pt>
                <c:pt idx="1699">
                  <c:v>1.3660741643397499E-2</c:v>
                </c:pt>
                <c:pt idx="1700">
                  <c:v>1.3657868392463537E-2</c:v>
                </c:pt>
                <c:pt idx="1701">
                  <c:v>1.3655097881693201E-2</c:v>
                </c:pt>
                <c:pt idx="1702">
                  <c:v>1.3652429463933748E-2</c:v>
                </c:pt>
                <c:pt idx="1703">
                  <c:v>1.3649466555943646E-2</c:v>
                </c:pt>
                <c:pt idx="1704">
                  <c:v>1.3647396305053338E-2</c:v>
                </c:pt>
                <c:pt idx="1705">
                  <c:v>1.3645030255842613E-2</c:v>
                </c:pt>
                <c:pt idx="1706">
                  <c:v>1.3642763683461061E-2</c:v>
                </c:pt>
                <c:pt idx="1707">
                  <c:v>1.3639414956287461E-2</c:v>
                </c:pt>
                <c:pt idx="1708">
                  <c:v>1.3637384537682051E-2</c:v>
                </c:pt>
                <c:pt idx="1709">
                  <c:v>1.3635451820096296E-2</c:v>
                </c:pt>
                <c:pt idx="1710">
                  <c:v>1.3633616129376646E-2</c:v>
                </c:pt>
                <c:pt idx="1711">
                  <c:v>1.363187678859171E-2</c:v>
                </c:pt>
                <c:pt idx="1712">
                  <c:v>1.3630233118033585E-2</c:v>
                </c:pt>
                <c:pt idx="1713">
                  <c:v>1.3628638941169642E-2</c:v>
                </c:pt>
                <c:pt idx="1714">
                  <c:v>1.3627048551650056E-2</c:v>
                </c:pt>
                <c:pt idx="1715">
                  <c:v>1.3625461972956755E-2</c:v>
                </c:pt>
                <c:pt idx="1716">
                  <c:v>1.3623879228571887E-2</c:v>
                </c:pt>
                <c:pt idx="1717">
                  <c:v>1.3622300341978037E-2</c:v>
                </c:pt>
                <c:pt idx="1718">
                  <c:v>1.3620725336656475E-2</c:v>
                </c:pt>
                <c:pt idx="1719">
                  <c:v>1.361915423608979E-2</c:v>
                </c:pt>
                <c:pt idx="1720">
                  <c:v>1.3617587063759252E-2</c:v>
                </c:pt>
                <c:pt idx="1721">
                  <c:v>1.361602384314701E-2</c:v>
                </c:pt>
                <c:pt idx="1722">
                  <c:v>1.3614464597733895E-2</c:v>
                </c:pt>
                <c:pt idx="1723">
                  <c:v>1.3612465732530785E-2</c:v>
                </c:pt>
                <c:pt idx="1724">
                  <c:v>1.3611358126432769E-2</c:v>
                </c:pt>
                <c:pt idx="1725">
                  <c:v>1.360981094750708E-2</c:v>
                </c:pt>
                <c:pt idx="1726">
                  <c:v>1.3608267837706264E-2</c:v>
                </c:pt>
                <c:pt idx="1727">
                  <c:v>1.3606728820511593E-2</c:v>
                </c:pt>
                <c:pt idx="1728">
                  <c:v>1.3605193919403681E-2</c:v>
                </c:pt>
                <c:pt idx="1729">
                  <c:v>1.36036631578638E-2</c:v>
                </c:pt>
                <c:pt idx="1730">
                  <c:v>1.3602136559372344E-2</c:v>
                </c:pt>
                <c:pt idx="1731">
                  <c:v>1.3600614147410588E-2</c:v>
                </c:pt>
                <c:pt idx="1732">
                  <c:v>1.3599095945458706E-2</c:v>
                </c:pt>
                <c:pt idx="1733">
                  <c:v>1.3597581976997534E-2</c:v>
                </c:pt>
                <c:pt idx="1734">
                  <c:v>1.3596072265507247E-2</c:v>
                </c:pt>
                <c:pt idx="1735">
                  <c:v>1.359456683446824E-2</c:v>
                </c:pt>
                <c:pt idx="1736">
                  <c:v>1.3593065707360911E-2</c:v>
                </c:pt>
                <c:pt idx="1737">
                  <c:v>1.3591568907665434E-2</c:v>
                </c:pt>
                <c:pt idx="1738">
                  <c:v>1.3590076458861988E-2</c:v>
                </c:pt>
                <c:pt idx="1739">
                  <c:v>1.3588588384430311E-2</c:v>
                </c:pt>
                <c:pt idx="1740">
                  <c:v>1.3587104707850579E-2</c:v>
                </c:pt>
                <c:pt idx="1741">
                  <c:v>1.3585625452602532E-2</c:v>
                </c:pt>
                <c:pt idx="1742">
                  <c:v>1.3584150642165909E-2</c:v>
                </c:pt>
                <c:pt idx="1743">
                  <c:v>1.3582680300020666E-2</c:v>
                </c:pt>
                <c:pt idx="1744">
                  <c:v>1.3581214449646105E-2</c:v>
                </c:pt>
                <c:pt idx="1745">
                  <c:v>1.3579753114521743E-2</c:v>
                </c:pt>
                <c:pt idx="1746">
                  <c:v>1.3578296318127542E-2</c:v>
                </c:pt>
                <c:pt idx="1747">
                  <c:v>1.3576844083942143E-2</c:v>
                </c:pt>
                <c:pt idx="1748">
                  <c:v>1.3575396435445503E-2</c:v>
                </c:pt>
                <c:pt idx="1749">
                  <c:v>1.3573953396116487E-2</c:v>
                </c:pt>
                <c:pt idx="1750">
                  <c:v>1.3572514989434395E-2</c:v>
                </c:pt>
                <c:pt idx="1751">
                  <c:v>1.3571081238878088E-2</c:v>
                </c:pt>
                <c:pt idx="1752">
                  <c:v>1.3569652167927087E-2</c:v>
                </c:pt>
                <c:pt idx="1753">
                  <c:v>1.3568227800059817E-2</c:v>
                </c:pt>
                <c:pt idx="1754">
                  <c:v>1.356680815875558E-2</c:v>
                </c:pt>
                <c:pt idx="1755">
                  <c:v>1.3565393267492797E-2</c:v>
                </c:pt>
                <c:pt idx="1756">
                  <c:v>1.3563983149750772E-2</c:v>
                </c:pt>
                <c:pt idx="1757">
                  <c:v>1.3562577829007709E-2</c:v>
                </c:pt>
                <c:pt idx="1758">
                  <c:v>1.3561177328742471E-2</c:v>
                </c:pt>
                <c:pt idx="1759">
                  <c:v>1.355958268975482E-2</c:v>
                </c:pt>
                <c:pt idx="1760">
                  <c:v>1.3558192598145218E-2</c:v>
                </c:pt>
                <c:pt idx="1761">
                  <c:v>1.3556807400802746E-2</c:v>
                </c:pt>
                <c:pt idx="1762">
                  <c:v>1.3555427121206044E-2</c:v>
                </c:pt>
                <c:pt idx="1763">
                  <c:v>1.3554051782833322E-2</c:v>
                </c:pt>
                <c:pt idx="1764">
                  <c:v>1.3552681409162782E-2</c:v>
                </c:pt>
                <c:pt idx="1765">
                  <c:v>1.3551316023673069E-2</c:v>
                </c:pt>
                <c:pt idx="1766">
                  <c:v>1.3549955649841733E-2</c:v>
                </c:pt>
                <c:pt idx="1767">
                  <c:v>1.3548600311147197E-2</c:v>
                </c:pt>
                <c:pt idx="1768">
                  <c:v>1.3547250031067449E-2</c:v>
                </c:pt>
                <c:pt idx="1769">
                  <c:v>1.3545904833080694E-2</c:v>
                </c:pt>
                <c:pt idx="1770">
                  <c:v>1.354456474066448E-2</c:v>
                </c:pt>
                <c:pt idx="1771">
                  <c:v>1.3543229777297014E-2</c:v>
                </c:pt>
                <c:pt idx="1772">
                  <c:v>1.3541899966456062E-2</c:v>
                </c:pt>
                <c:pt idx="1773">
                  <c:v>1.3540197818503394E-2</c:v>
                </c:pt>
                <c:pt idx="1774">
                  <c:v>1.3538879873027461E-2</c:v>
                </c:pt>
                <c:pt idx="1775">
                  <c:v>1.3537567157218969E-2</c:v>
                </c:pt>
                <c:pt idx="1776">
                  <c:v>1.3536400322877203E-2</c:v>
                </c:pt>
                <c:pt idx="1777">
                  <c:v>1.3534957508516247E-2</c:v>
                </c:pt>
                <c:pt idx="1778">
                  <c:v>1.3533660622576894E-2</c:v>
                </c:pt>
                <c:pt idx="1779">
                  <c:v>1.3532369060215833E-2</c:v>
                </c:pt>
                <c:pt idx="1780">
                  <c:v>1.3531082844910393E-2</c:v>
                </c:pt>
                <c:pt idx="1781">
                  <c:v>1.3529802000138121E-2</c:v>
                </c:pt>
                <c:pt idx="1782">
                  <c:v>1.3528526549376347E-2</c:v>
                </c:pt>
                <c:pt idx="1783">
                  <c:v>1.3527256516102841E-2</c:v>
                </c:pt>
                <c:pt idx="1784">
                  <c:v>1.3525991923794492E-2</c:v>
                </c:pt>
                <c:pt idx="1785">
                  <c:v>1.3524732795928848E-2</c:v>
                </c:pt>
                <c:pt idx="1786">
                  <c:v>1.352347915598346E-2</c:v>
                </c:pt>
                <c:pt idx="1787">
                  <c:v>1.3522231027435438E-2</c:v>
                </c:pt>
                <c:pt idx="1788">
                  <c:v>1.3520988433762112E-2</c:v>
                </c:pt>
                <c:pt idx="1789">
                  <c:v>1.3519751398440593E-2</c:v>
                </c:pt>
                <c:pt idx="1790">
                  <c:v>1.3518519944947989E-2</c:v>
                </c:pt>
                <c:pt idx="1791">
                  <c:v>1.3517294096761853E-2</c:v>
                </c:pt>
                <c:pt idx="1792">
                  <c:v>1.3516073877359073E-2</c:v>
                </c:pt>
                <c:pt idx="1793">
                  <c:v>1.3514859310216979E-2</c:v>
                </c:pt>
                <c:pt idx="1794">
                  <c:v>1.3513650418812683E-2</c:v>
                </c:pt>
                <c:pt idx="1795">
                  <c:v>1.3512447226623077E-2</c:v>
                </c:pt>
                <c:pt idx="1796">
                  <c:v>1.3511249757125709E-2</c:v>
                </c:pt>
                <c:pt idx="1797">
                  <c:v>1.351005803379725E-2</c:v>
                </c:pt>
                <c:pt idx="1798">
                  <c:v>1.3508872080115033E-2</c:v>
                </c:pt>
                <c:pt idx="1799">
                  <c:v>1.3507691919555946E-2</c:v>
                </c:pt>
                <c:pt idx="1800">
                  <c:v>1.3506517575597102E-2</c:v>
                </c:pt>
                <c:pt idx="1801">
                  <c:v>1.3505349071715612E-2</c:v>
                </c:pt>
                <c:pt idx="1802">
                  <c:v>1.3504186431388367E-2</c:v>
                </c:pt>
                <c:pt idx="1803">
                  <c:v>1.3503029678092696E-2</c:v>
                </c:pt>
                <c:pt idx="1804">
                  <c:v>1.3501878835305273E-2</c:v>
                </c:pt>
                <c:pt idx="1805">
                  <c:v>1.3500733926503207E-2</c:v>
                </c:pt>
                <c:pt idx="1806">
                  <c:v>1.349959497516361E-2</c:v>
                </c:pt>
                <c:pt idx="1807">
                  <c:v>1.3498462004763812E-2</c:v>
                </c:pt>
                <c:pt idx="1808">
                  <c:v>1.3497335038780046E-2</c:v>
                </c:pt>
                <c:pt idx="1809">
                  <c:v>1.349621410068986E-2</c:v>
                </c:pt>
                <c:pt idx="1810">
                  <c:v>1.3494464861821476E-2</c:v>
                </c:pt>
                <c:pt idx="1811">
                  <c:v>1.3494185814324646E-2</c:v>
                </c:pt>
                <c:pt idx="1812">
                  <c:v>1.3492887688550588E-2</c:v>
                </c:pt>
                <c:pt idx="1813">
                  <c:v>1.3491791096804743E-2</c:v>
                </c:pt>
                <c:pt idx="1814">
                  <c:v>1.3490700650337592E-2</c:v>
                </c:pt>
                <c:pt idx="1815">
                  <c:v>1.3489616372626032E-2</c:v>
                </c:pt>
                <c:pt idx="1816">
                  <c:v>1.3488538287147389E-2</c:v>
                </c:pt>
                <c:pt idx="1817">
                  <c:v>1.3487466417378774E-2</c:v>
                </c:pt>
                <c:pt idx="1818">
                  <c:v>1.3486400786797081E-2</c:v>
                </c:pt>
                <c:pt idx="1819">
                  <c:v>1.3485341418879419E-2</c:v>
                </c:pt>
                <c:pt idx="1820">
                  <c:v>1.3484829486132085E-2</c:v>
                </c:pt>
                <c:pt idx="1821">
                  <c:v>1.3483783996342343E-2</c:v>
                </c:pt>
                <c:pt idx="1822">
                  <c:v>1.3482744845395096E-2</c:v>
                </c:pt>
                <c:pt idx="1823">
                  <c:v>1.3481712056770474E-2</c:v>
                </c:pt>
                <c:pt idx="1824">
                  <c:v>1.3480685653947522E-2</c:v>
                </c:pt>
                <c:pt idx="1825">
                  <c:v>1.3479665660406806E-2</c:v>
                </c:pt>
                <c:pt idx="1826">
                  <c:v>1.3478835170466979E-2</c:v>
                </c:pt>
                <c:pt idx="1827">
                  <c:v>1.3477644995088692E-2</c:v>
                </c:pt>
                <c:pt idx="1828">
                  <c:v>1.3476092801240451E-2</c:v>
                </c:pt>
                <c:pt idx="1829">
                  <c:v>1.3475650248655009E-2</c:v>
                </c:pt>
                <c:pt idx="1830">
                  <c:v>1.3474662653719613E-2</c:v>
                </c:pt>
                <c:pt idx="1831">
                  <c:v>1.3473681608944413E-2</c:v>
                </c:pt>
                <c:pt idx="1832">
                  <c:v>1.3472707137810194E-2</c:v>
                </c:pt>
                <c:pt idx="1833">
                  <c:v>1.3471739263796216E-2</c:v>
                </c:pt>
                <c:pt idx="1834">
                  <c:v>1.3470778010383043E-2</c:v>
                </c:pt>
                <c:pt idx="1835">
                  <c:v>1.3469823401050374E-2</c:v>
                </c:pt>
                <c:pt idx="1836">
                  <c:v>1.3468875459278339E-2</c:v>
                </c:pt>
                <c:pt idx="1837">
                  <c:v>1.3467934208547286E-2</c:v>
                </c:pt>
                <c:pt idx="1838">
                  <c:v>1.3466999672337348E-2</c:v>
                </c:pt>
                <c:pt idx="1839">
                  <c:v>1.3466071874128653E-2</c:v>
                </c:pt>
                <c:pt idx="1840">
                  <c:v>1.3465150837401331E-2</c:v>
                </c:pt>
                <c:pt idx="1841">
                  <c:v>1.3463667296705248E-2</c:v>
                </c:pt>
                <c:pt idx="1842">
                  <c:v>1.3463329142313076E-2</c:v>
                </c:pt>
                <c:pt idx="1843">
                  <c:v>1.3462428530912837E-2</c:v>
                </c:pt>
                <c:pt idx="1844">
                  <c:v>1.3461534774915582E-2</c:v>
                </c:pt>
                <c:pt idx="1845">
                  <c:v>1.3460647897802528E-2</c:v>
                </c:pt>
                <c:pt idx="1846">
                  <c:v>1.3459767923053591E-2</c:v>
                </c:pt>
                <c:pt idx="1847">
                  <c:v>1.3458894874149767E-2</c:v>
                </c:pt>
                <c:pt idx="1848">
                  <c:v>1.3458028774571624E-2</c:v>
                </c:pt>
                <c:pt idx="1849">
                  <c:v>1.345716964780016E-2</c:v>
                </c:pt>
                <c:pt idx="1850">
                  <c:v>1.3456317517316159E-2</c:v>
                </c:pt>
                <c:pt idx="1851">
                  <c:v>1.3455472406600404E-2</c:v>
                </c:pt>
                <c:pt idx="1852">
                  <c:v>1.3454634339134327E-2</c:v>
                </c:pt>
                <c:pt idx="1853">
                  <c:v>1.3453803338398495E-2</c:v>
                </c:pt>
                <c:pt idx="1854">
                  <c:v>1.345297942787434E-2</c:v>
                </c:pt>
                <c:pt idx="1855">
                  <c:v>1.3452162631043083E-2</c:v>
                </c:pt>
                <c:pt idx="1856">
                  <c:v>1.345135297138572E-2</c:v>
                </c:pt>
                <c:pt idx="1857">
                  <c:v>1.3450550472383905E-2</c:v>
                </c:pt>
                <c:pt idx="1858">
                  <c:v>1.344975515751907E-2</c:v>
                </c:pt>
                <c:pt idx="1859">
                  <c:v>1.3448967050272867E-2</c:v>
                </c:pt>
                <c:pt idx="1860">
                  <c:v>1.3448186174126296E-2</c:v>
                </c:pt>
                <c:pt idx="1861">
                  <c:v>1.344741255256166E-2</c:v>
                </c:pt>
                <c:pt idx="1862">
                  <c:v>1.3446846312574E-2</c:v>
                </c:pt>
                <c:pt idx="1863">
                  <c:v>1.3445285656135911E-2</c:v>
                </c:pt>
                <c:pt idx="1864">
                  <c:v>1.3445135450176315E-2</c:v>
                </c:pt>
                <c:pt idx="1865">
                  <c:v>1.3444391081757238E-2</c:v>
                </c:pt>
                <c:pt idx="1866">
                  <c:v>1.3443654085329656E-2</c:v>
                </c:pt>
                <c:pt idx="1867">
                  <c:v>1.3442924484375873E-2</c:v>
                </c:pt>
                <c:pt idx="1868">
                  <c:v>1.3442202302377974E-2</c:v>
                </c:pt>
                <c:pt idx="1869">
                  <c:v>1.3441487562818696E-2</c:v>
                </c:pt>
                <c:pt idx="1870">
                  <c:v>1.3440780289180779E-2</c:v>
                </c:pt>
                <c:pt idx="1871">
                  <c:v>1.344008050494609E-2</c:v>
                </c:pt>
                <c:pt idx="1872">
                  <c:v>1.3438772726152749E-2</c:v>
                </c:pt>
                <c:pt idx="1873">
                  <c:v>1.3438086406674788E-2</c:v>
                </c:pt>
                <c:pt idx="1874">
                  <c:v>1.3437407641172681E-2</c:v>
                </c:pt>
                <c:pt idx="1875">
                  <c:v>1.3436736453126827E-2</c:v>
                </c:pt>
                <c:pt idx="1876">
                  <c:v>1.3436072866018276E-2</c:v>
                </c:pt>
                <c:pt idx="1877">
                  <c:v>1.343624833610426E-2</c:v>
                </c:pt>
                <c:pt idx="1878">
                  <c:v>1.3434768588535767E-2</c:v>
                </c:pt>
                <c:pt idx="1879">
                  <c:v>1.3434127945123693E-2</c:v>
                </c:pt>
                <c:pt idx="1880">
                  <c:v>1.3433494996572259E-2</c:v>
                </c:pt>
                <c:pt idx="1881">
                  <c:v>1.3432869766363174E-2</c:v>
                </c:pt>
                <c:pt idx="1882">
                  <c:v>1.343225227797749E-2</c:v>
                </c:pt>
                <c:pt idx="1883">
                  <c:v>1.343164255489648E-2</c:v>
                </c:pt>
                <c:pt idx="1884">
                  <c:v>1.3431040620601853E-2</c:v>
                </c:pt>
                <c:pt idx="1885">
                  <c:v>1.3430446498575535E-2</c:v>
                </c:pt>
                <c:pt idx="1886">
                  <c:v>1.3429860212299022E-2</c:v>
                </c:pt>
                <c:pt idx="1887">
                  <c:v>1.3429281785254897E-2</c:v>
                </c:pt>
                <c:pt idx="1888">
                  <c:v>1.3428711240924651E-2</c:v>
                </c:pt>
                <c:pt idx="1889">
                  <c:v>1.3428148602790431E-2</c:v>
                </c:pt>
                <c:pt idx="1890">
                  <c:v>1.3427593894334825E-2</c:v>
                </c:pt>
                <c:pt idx="1891">
                  <c:v>1.3427047139040634E-2</c:v>
                </c:pt>
                <c:pt idx="1892">
                  <c:v>1.3426508360390008E-2</c:v>
                </c:pt>
                <c:pt idx="1893">
                  <c:v>1.3425977581866191E-2</c:v>
                </c:pt>
                <c:pt idx="1894">
                  <c:v>1.3425454826951547E-2</c:v>
                </c:pt>
                <c:pt idx="1895">
                  <c:v>1.3424940119129758E-2</c:v>
                </c:pt>
                <c:pt idx="1896">
                  <c:v>1.3424433481883193E-2</c:v>
                </c:pt>
                <c:pt idx="1897">
                  <c:v>1.3423934938696185E-2</c:v>
                </c:pt>
                <c:pt idx="1898">
                  <c:v>1.3423444513051542E-2</c:v>
                </c:pt>
                <c:pt idx="1899">
                  <c:v>1.3422962228432945E-2</c:v>
                </c:pt>
                <c:pt idx="1900">
                  <c:v>1.3422488108324949E-2</c:v>
                </c:pt>
                <c:pt idx="1901">
                  <c:v>1.3422022176210359E-2</c:v>
                </c:pt>
                <c:pt idx="1902">
                  <c:v>1.3421564455574173E-2</c:v>
                </c:pt>
                <c:pt idx="1903">
                  <c:v>1.3421114969900503E-2</c:v>
                </c:pt>
                <c:pt idx="1904">
                  <c:v>1.3420673742673476E-2</c:v>
                </c:pt>
                <c:pt idx="1905">
                  <c:v>1.3420240797377862E-2</c:v>
                </c:pt>
                <c:pt idx="1906">
                  <c:v>1.3419816157498656E-2</c:v>
                </c:pt>
                <c:pt idx="1907">
                  <c:v>1.3419399846520637E-2</c:v>
                </c:pt>
                <c:pt idx="1908">
                  <c:v>1.3418991887928796E-2</c:v>
                </c:pt>
                <c:pt idx="1909">
                  <c:v>1.3418592305208352E-2</c:v>
                </c:pt>
                <c:pt idx="1910">
                  <c:v>1.341820112184495E-2</c:v>
                </c:pt>
                <c:pt idx="1911">
                  <c:v>1.3417818361324028E-2</c:v>
                </c:pt>
                <c:pt idx="1912">
                  <c:v>1.3417444047131456E-2</c:v>
                </c:pt>
                <c:pt idx="1913">
                  <c:v>1.341707820275354E-2</c:v>
                </c:pt>
                <c:pt idx="1914">
                  <c:v>1.3416720851675935E-2</c:v>
                </c:pt>
                <c:pt idx="1915">
                  <c:v>1.3416372017385386E-2</c:v>
                </c:pt>
                <c:pt idx="1916">
                  <c:v>1.3416031723367982E-2</c:v>
                </c:pt>
                <c:pt idx="1917">
                  <c:v>1.3415699993110691E-2</c:v>
                </c:pt>
                <c:pt idx="1918">
                  <c:v>1.3415376850100478E-2</c:v>
                </c:pt>
                <c:pt idx="1919">
                  <c:v>1.341506231782409E-2</c:v>
                </c:pt>
                <c:pt idx="1920">
                  <c:v>1.3414756419769148E-2</c:v>
                </c:pt>
                <c:pt idx="1921">
                  <c:v>1.3414465058576222E-2</c:v>
                </c:pt>
                <c:pt idx="1922">
                  <c:v>1.3414193902670384E-2</c:v>
                </c:pt>
                <c:pt idx="1923">
                  <c:v>1.3413942623503703E-2</c:v>
                </c:pt>
                <c:pt idx="1924">
                  <c:v>1.3413710891574934E-2</c:v>
                </c:pt>
                <c:pt idx="1925">
                  <c:v>1.3413498376430823E-2</c:v>
                </c:pt>
                <c:pt idx="1926">
                  <c:v>1.3413304746665231E-2</c:v>
                </c:pt>
                <c:pt idx="1927">
                  <c:v>1.3414119118615779E-2</c:v>
                </c:pt>
                <c:pt idx="1928">
                  <c:v>1.3412972812881539E-2</c:v>
                </c:pt>
                <c:pt idx="1929">
                  <c:v>1.3412833841287415E-2</c:v>
                </c:pt>
                <c:pt idx="1930">
                  <c:v>1.3412712419920866E-2</c:v>
                </c:pt>
                <c:pt idx="1931">
                  <c:v>1.3412608212610687E-2</c:v>
                </c:pt>
                <c:pt idx="1932">
                  <c:v>1.3412520882234552E-2</c:v>
                </c:pt>
                <c:pt idx="1933">
                  <c:v>1.341245009071637E-2</c:v>
                </c:pt>
                <c:pt idx="1934">
                  <c:v>1.3412395499027173E-2</c:v>
                </c:pt>
                <c:pt idx="1935">
                  <c:v>1.3412356767184674E-2</c:v>
                </c:pt>
                <c:pt idx="1936">
                  <c:v>1.3412333554253917E-2</c:v>
                </c:pt>
                <c:pt idx="1937">
                  <c:v>1.341232551834576E-2</c:v>
                </c:pt>
                <c:pt idx="1938">
                  <c:v>1.3412332316618827E-2</c:v>
                </c:pt>
                <c:pt idx="1939">
                  <c:v>1.3412353605277554E-2</c:v>
                </c:pt>
                <c:pt idx="1940">
                  <c:v>1.3412389039573707E-2</c:v>
                </c:pt>
                <c:pt idx="1941">
                  <c:v>1.3412438273805085E-2</c:v>
                </c:pt>
                <c:pt idx="1942">
                  <c:v>1.3412500961316158E-2</c:v>
                </c:pt>
                <c:pt idx="1943">
                  <c:v>1.3412576754498079E-2</c:v>
                </c:pt>
                <c:pt idx="1944">
                  <c:v>1.3412665304788249E-2</c:v>
                </c:pt>
                <c:pt idx="1945">
                  <c:v>1.3412766262670085E-2</c:v>
                </c:pt>
                <c:pt idx="1946">
                  <c:v>1.3412879277673906E-2</c:v>
                </c:pt>
                <c:pt idx="1947">
                  <c:v>1.3413003998376274E-2</c:v>
                </c:pt>
                <c:pt idx="1948">
                  <c:v>1.3413140072399774E-2</c:v>
                </c:pt>
                <c:pt idx="1949">
                  <c:v>1.3413287146413235E-2</c:v>
                </c:pt>
                <c:pt idx="1950">
                  <c:v>1.3413444866131288E-2</c:v>
                </c:pt>
                <c:pt idx="1951">
                  <c:v>1.3413612876315902E-2</c:v>
                </c:pt>
                <c:pt idx="1952">
                  <c:v>1.3413790820773099E-2</c:v>
                </c:pt>
                <c:pt idx="1953">
                  <c:v>1.3413978342357113E-2</c:v>
                </c:pt>
                <c:pt idx="1954">
                  <c:v>1.3414175082966889E-2</c:v>
                </c:pt>
                <c:pt idx="1955">
                  <c:v>1.3414380683548053E-2</c:v>
                </c:pt>
                <c:pt idx="1956">
                  <c:v>1.3414594784091155E-2</c:v>
                </c:pt>
                <c:pt idx="1957">
                  <c:v>1.341481702363365E-2</c:v>
                </c:pt>
                <c:pt idx="1958">
                  <c:v>1.3415047040258794E-2</c:v>
                </c:pt>
                <c:pt idx="1959">
                  <c:v>1.3415284471095211E-2</c:v>
                </c:pt>
                <c:pt idx="1960">
                  <c:v>1.3415528952317764E-2</c:v>
                </c:pt>
                <c:pt idx="1961">
                  <c:v>1.3415780119146471E-2</c:v>
                </c:pt>
                <c:pt idx="1962">
                  <c:v>1.3416037605848238E-2</c:v>
                </c:pt>
                <c:pt idx="1963">
                  <c:v>1.3416301045734692E-2</c:v>
                </c:pt>
                <c:pt idx="1964">
                  <c:v>1.3416570071163694E-2</c:v>
                </c:pt>
                <c:pt idx="1965">
                  <c:v>1.3416844313538257E-2</c:v>
                </c:pt>
                <c:pt idx="1966">
                  <c:v>1.3417123403308072E-2</c:v>
                </c:pt>
                <c:pt idx="1967">
                  <c:v>1.3417982806790702E-2</c:v>
                </c:pt>
                <c:pt idx="1968">
                  <c:v>1.3418269965711648E-2</c:v>
                </c:pt>
                <c:pt idx="1969">
                  <c:v>1.3418560728570235E-2</c:v>
                </c:pt>
                <c:pt idx="1970">
                  <c:v>1.3418854723726083E-2</c:v>
                </c:pt>
                <c:pt idx="1971">
                  <c:v>1.341915157859048E-2</c:v>
                </c:pt>
                <c:pt idx="1972">
                  <c:v>1.3419450919624619E-2</c:v>
                </c:pt>
                <c:pt idx="1973">
                  <c:v>1.3419746524765857E-2</c:v>
                </c:pt>
                <c:pt idx="1974">
                  <c:v>1.3420032403946021E-2</c:v>
                </c:pt>
                <c:pt idx="1975">
                  <c:v>1.3420308530905575E-2</c:v>
                </c:pt>
                <c:pt idx="1976">
                  <c:v>1.3420574879385413E-2</c:v>
                </c:pt>
                <c:pt idx="1977">
                  <c:v>1.3420831423126868E-2</c:v>
                </c:pt>
                <c:pt idx="1978">
                  <c:v>1.3421078135870835E-2</c:v>
                </c:pt>
                <c:pt idx="1979">
                  <c:v>1.3420927699706851E-2</c:v>
                </c:pt>
                <c:pt idx="1980">
                  <c:v>1.3420765485988036E-2</c:v>
                </c:pt>
                <c:pt idx="1981">
                  <c:v>1.342175902554006E-2</c:v>
                </c:pt>
                <c:pt idx="1982">
                  <c:v>1.3422223415039765E-2</c:v>
                </c:pt>
                <c:pt idx="1983">
                  <c:v>1.3422163315606117E-2</c:v>
                </c:pt>
                <c:pt idx="1984">
                  <c:v>1.3422350490953817E-2</c:v>
                </c:pt>
                <c:pt idx="1985">
                  <c:v>1.3422527651502066E-2</c:v>
                </c:pt>
                <c:pt idx="1986">
                  <c:v>1.3422694770994588E-2</c:v>
                </c:pt>
                <c:pt idx="1987">
                  <c:v>1.3422851823175548E-2</c:v>
                </c:pt>
                <c:pt idx="1988">
                  <c:v>1.3422998781788893E-2</c:v>
                </c:pt>
                <c:pt idx="1989">
                  <c:v>1.3423135620579436E-2</c:v>
                </c:pt>
                <c:pt idx="1990">
                  <c:v>1.3423262313291561E-2</c:v>
                </c:pt>
                <c:pt idx="1991">
                  <c:v>1.3423378833670955E-2</c:v>
                </c:pt>
                <c:pt idx="1992">
                  <c:v>1.3423485155462654E-2</c:v>
                </c:pt>
                <c:pt idx="1993">
                  <c:v>1.3422833255138007E-2</c:v>
                </c:pt>
                <c:pt idx="1994">
                  <c:v>1.3423667098265929E-2</c:v>
                </c:pt>
                <c:pt idx="1995">
                  <c:v>1.3423742666769971E-2</c:v>
                </c:pt>
                <c:pt idx="1996">
                  <c:v>1.3423807931671248E-2</c:v>
                </c:pt>
                <c:pt idx="1997">
                  <c:v>1.34238628667161E-2</c:v>
                </c:pt>
                <c:pt idx="1998">
                  <c:v>1.3423907445652826E-2</c:v>
                </c:pt>
                <c:pt idx="1999">
                  <c:v>1.3423941642227771E-2</c:v>
                </c:pt>
                <c:pt idx="2000">
                  <c:v>1.3423965430189672E-2</c:v>
                </c:pt>
                <c:pt idx="2001">
                  <c:v>1.3423978783286392E-2</c:v>
                </c:pt>
                <c:pt idx="2002">
                  <c:v>1.3423254064202523E-2</c:v>
                </c:pt>
                <c:pt idx="2003">
                  <c:v>1.3423974079879029E-2</c:v>
                </c:pt>
                <c:pt idx="2004">
                  <c:v>1.3423955970873289E-2</c:v>
                </c:pt>
                <c:pt idx="2005">
                  <c:v>1.3423927321998409E-2</c:v>
                </c:pt>
                <c:pt idx="2006">
                  <c:v>1.342388810700465E-2</c:v>
                </c:pt>
                <c:pt idx="2007">
                  <c:v>1.3423838299642275E-2</c:v>
                </c:pt>
                <c:pt idx="2008">
                  <c:v>1.3423777873661325E-2</c:v>
                </c:pt>
                <c:pt idx="2009">
                  <c:v>1.3423706802813153E-2</c:v>
                </c:pt>
                <c:pt idx="2010">
                  <c:v>1.3423625060848893E-2</c:v>
                </c:pt>
                <c:pt idx="2011">
                  <c:v>1.3423532621520113E-2</c:v>
                </c:pt>
                <c:pt idx="2012">
                  <c:v>1.3423429458579036E-2</c:v>
                </c:pt>
                <c:pt idx="2013">
                  <c:v>1.3423315545777883E-2</c:v>
                </c:pt>
                <c:pt idx="2014">
                  <c:v>1.3423190856868876E-2</c:v>
                </c:pt>
                <c:pt idx="2015">
                  <c:v>1.3422358172731625E-2</c:v>
                </c:pt>
                <c:pt idx="2016">
                  <c:v>1.3422909045741635E-2</c:v>
                </c:pt>
                <c:pt idx="2017">
                  <c:v>1.3422751871030024E-2</c:v>
                </c:pt>
                <c:pt idx="2018">
                  <c:v>1.3422583815225547E-2</c:v>
                </c:pt>
                <c:pt idx="2019">
                  <c:v>1.342186716853528E-2</c:v>
                </c:pt>
                <c:pt idx="2020">
                  <c:v>1.3421674190077081E-2</c:v>
                </c:pt>
                <c:pt idx="2021">
                  <c:v>1.3421470245104171E-2</c:v>
                </c:pt>
                <c:pt idx="2022">
                  <c:v>1.3421255307373873E-2</c:v>
                </c:pt>
                <c:pt idx="2023">
                  <c:v>1.3421029350644381E-2</c:v>
                </c:pt>
                <c:pt idx="2024">
                  <c:v>1.3420792348674332E-2</c:v>
                </c:pt>
                <c:pt idx="2025">
                  <c:v>1.342054427522214E-2</c:v>
                </c:pt>
                <c:pt idx="2026">
                  <c:v>1.3420285104047537E-2</c:v>
                </c:pt>
                <c:pt idx="2027">
                  <c:v>1.3420014808909593E-2</c:v>
                </c:pt>
                <c:pt idx="2028">
                  <c:v>1.3419954883751284E-2</c:v>
                </c:pt>
                <c:pt idx="2029">
                  <c:v>1.3419661435467469E-2</c:v>
                </c:pt>
                <c:pt idx="2030">
                  <c:v>1.3419356782213589E-2</c:v>
                </c:pt>
                <c:pt idx="2031">
                  <c:v>1.341904089774921E-2</c:v>
                </c:pt>
                <c:pt idx="2032">
                  <c:v>1.3418713755835652E-2</c:v>
                </c:pt>
                <c:pt idx="2033">
                  <c:v>1.3418375330233793E-2</c:v>
                </c:pt>
                <c:pt idx="2034">
                  <c:v>1.3417923589263697E-2</c:v>
                </c:pt>
                <c:pt idx="2035">
                  <c:v>1.3417664523012622E-2</c:v>
                </c:pt>
                <c:pt idx="2036">
                  <c:v>1.3417292088917256E-2</c:v>
                </c:pt>
                <c:pt idx="2037">
                  <c:v>1.3416908266183004E-2</c:v>
                </c:pt>
                <c:pt idx="2038">
                  <c:v>1.3416513028572713E-2</c:v>
                </c:pt>
                <c:pt idx="2039">
                  <c:v>1.3416106349849886E-2</c:v>
                </c:pt>
                <c:pt idx="2040">
                  <c:v>1.3415688203778893E-2</c:v>
                </c:pt>
                <c:pt idx="2041">
                  <c:v>1.341525856412433E-2</c:v>
                </c:pt>
                <c:pt idx="2042">
                  <c:v>1.3414817404651442E-2</c:v>
                </c:pt>
                <c:pt idx="2043">
                  <c:v>1.3414364699125042E-2</c:v>
                </c:pt>
                <c:pt idx="2044">
                  <c:v>1.341390042131169E-2</c:v>
                </c:pt>
                <c:pt idx="2045">
                  <c:v>1.3413424544977723E-2</c:v>
                </c:pt>
                <c:pt idx="2046">
                  <c:v>1.3412937043889919E-2</c:v>
                </c:pt>
                <c:pt idx="2047">
                  <c:v>1.3412437891815274E-2</c:v>
                </c:pt>
                <c:pt idx="2048">
                  <c:v>1.3411927062521653E-2</c:v>
                </c:pt>
                <c:pt idx="2049">
                  <c:v>1.3411404529777803E-2</c:v>
                </c:pt>
                <c:pt idx="2050">
                  <c:v>1.3410870267351592E-2</c:v>
                </c:pt>
                <c:pt idx="2051">
                  <c:v>1.3410324249012414E-2</c:v>
                </c:pt>
                <c:pt idx="2052">
                  <c:v>1.3409766448530328E-2</c:v>
                </c:pt>
                <c:pt idx="2053">
                  <c:v>1.3409196839675163E-2</c:v>
                </c:pt>
                <c:pt idx="2054">
                  <c:v>1.3408615396217191E-2</c:v>
                </c:pt>
                <c:pt idx="2055">
                  <c:v>1.3408022091927995E-2</c:v>
                </c:pt>
                <c:pt idx="2056">
                  <c:v>1.340741690057894E-2</c:v>
                </c:pt>
                <c:pt idx="2057">
                  <c:v>1.3406799795941822E-2</c:v>
                </c:pt>
                <c:pt idx="2058">
                  <c:v>1.3406170751789317E-2</c:v>
                </c:pt>
                <c:pt idx="2059">
                  <c:v>1.3405529741894318E-2</c:v>
                </c:pt>
                <c:pt idx="2060">
                  <c:v>1.3404876740030805E-2</c:v>
                </c:pt>
                <c:pt idx="2061">
                  <c:v>1.3404211719972112E-2</c:v>
                </c:pt>
                <c:pt idx="2062">
                  <c:v>1.3403534655493533E-2</c:v>
                </c:pt>
                <c:pt idx="2063">
                  <c:v>1.3402845520369267E-2</c:v>
                </c:pt>
                <c:pt idx="2064">
                  <c:v>1.3402144288375483E-2</c:v>
                </c:pt>
                <c:pt idx="2065">
                  <c:v>1.3401430933287915E-2</c:v>
                </c:pt>
                <c:pt idx="2066">
                  <c:v>1.3400705428883383E-2</c:v>
                </c:pt>
                <c:pt idx="2067">
                  <c:v>1.3399967748938932E-2</c:v>
                </c:pt>
                <c:pt idx="2068">
                  <c:v>1.33992178672316E-2</c:v>
                </c:pt>
                <c:pt idx="2069">
                  <c:v>1.3398455757540617E-2</c:v>
                </c:pt>
                <c:pt idx="2070">
                  <c:v>1.339768139364346E-2</c:v>
                </c:pt>
                <c:pt idx="2071">
                  <c:v>1.3396781367547185E-2</c:v>
                </c:pt>
                <c:pt idx="2072">
                  <c:v>1.3395980656344708E-2</c:v>
                </c:pt>
                <c:pt idx="2073">
                  <c:v>1.3395167608529841E-2</c:v>
                </c:pt>
                <c:pt idx="2074">
                  <c:v>1.3394342197883997E-2</c:v>
                </c:pt>
                <c:pt idx="2075">
                  <c:v>1.3393504398188368E-2</c:v>
                </c:pt>
                <c:pt idx="2076">
                  <c:v>1.3392654183225236E-2</c:v>
                </c:pt>
                <c:pt idx="2077">
                  <c:v>1.3391791526776884E-2</c:v>
                </c:pt>
                <c:pt idx="2078">
                  <c:v>1.339091640262669E-2</c:v>
                </c:pt>
                <c:pt idx="2079">
                  <c:v>1.3390028784558026E-2</c:v>
                </c:pt>
                <c:pt idx="2080">
                  <c:v>1.3388953293950779E-2</c:v>
                </c:pt>
                <c:pt idx="2081">
                  <c:v>1.3388041556425192E-2</c:v>
                </c:pt>
                <c:pt idx="2082">
                  <c:v>1.3387117248670253E-2</c:v>
                </c:pt>
                <c:pt idx="2083">
                  <c:v>1.3386180344472195E-2</c:v>
                </c:pt>
                <c:pt idx="2084">
                  <c:v>1.3385230817618558E-2</c:v>
                </c:pt>
                <c:pt idx="2085">
                  <c:v>1.3383991407619049E-2</c:v>
                </c:pt>
                <c:pt idx="2086">
                  <c:v>1.3383689842983859E-2</c:v>
                </c:pt>
                <c:pt idx="2087">
                  <c:v>1.3382021744708688E-2</c:v>
                </c:pt>
                <c:pt idx="2088">
                  <c:v>1.33810178238751E-2</c:v>
                </c:pt>
                <c:pt idx="2089">
                  <c:v>1.338000114184295E-2</c:v>
                </c:pt>
                <c:pt idx="2090">
                  <c:v>1.3378971672403281E-2</c:v>
                </c:pt>
                <c:pt idx="2091">
                  <c:v>1.3377929389347582E-2</c:v>
                </c:pt>
                <c:pt idx="2092">
                  <c:v>1.3376874266468433E-2</c:v>
                </c:pt>
                <c:pt idx="2093">
                  <c:v>1.3375806277558192E-2</c:v>
                </c:pt>
                <c:pt idx="2094">
                  <c:v>1.3374725396410757E-2</c:v>
                </c:pt>
                <c:pt idx="2095">
                  <c:v>1.3373631596819801E-2</c:v>
                </c:pt>
                <c:pt idx="2096">
                  <c:v>1.3372524852579877E-2</c:v>
                </c:pt>
                <c:pt idx="2097">
                  <c:v>1.3371405137486848E-2</c:v>
                </c:pt>
                <c:pt idx="2098">
                  <c:v>1.3370272425336142E-2</c:v>
                </c:pt>
                <c:pt idx="2099">
                  <c:v>1.3369126689924281E-2</c:v>
                </c:pt>
                <c:pt idx="2100">
                  <c:v>1.3367967905048666E-2</c:v>
                </c:pt>
                <c:pt idx="2101">
                  <c:v>1.3366796044506692E-2</c:v>
                </c:pt>
                <c:pt idx="2102">
                  <c:v>1.336561108209729E-2</c:v>
                </c:pt>
                <c:pt idx="2103">
                  <c:v>1.3364412991619177E-2</c:v>
                </c:pt>
                <c:pt idx="2104">
                  <c:v>1.3363201746872373E-2</c:v>
                </c:pt>
                <c:pt idx="2105">
                  <c:v>1.3361977321656471E-2</c:v>
                </c:pt>
                <c:pt idx="2106">
                  <c:v>1.3360739689773466E-2</c:v>
                </c:pt>
                <c:pt idx="2107">
                  <c:v>1.335948882502426E-2</c:v>
                </c:pt>
                <c:pt idx="2108">
                  <c:v>1.3358224701211728E-2</c:v>
                </c:pt>
                <c:pt idx="2109">
                  <c:v>1.3356947292137867E-2</c:v>
                </c:pt>
                <c:pt idx="2110">
                  <c:v>1.335565657160752E-2</c:v>
                </c:pt>
                <c:pt idx="2111">
                  <c:v>1.335435251342444E-2</c:v>
                </c:pt>
                <c:pt idx="2112">
                  <c:v>1.3353035091393246E-2</c:v>
                </c:pt>
                <c:pt idx="2113">
                  <c:v>1.3351704279320102E-2</c:v>
                </c:pt>
                <c:pt idx="2114">
                  <c:v>1.3350360051010946E-2</c:v>
                </c:pt>
                <c:pt idx="2115">
                  <c:v>1.3349002380273031E-2</c:v>
                </c:pt>
                <c:pt idx="2116">
                  <c:v>1.3347631240914046E-2</c:v>
                </c:pt>
                <c:pt idx="2117">
                  <c:v>1.3346246606742343E-2</c:v>
                </c:pt>
                <c:pt idx="2118">
                  <c:v>1.3344848451566707E-2</c:v>
                </c:pt>
                <c:pt idx="2119">
                  <c:v>1.3343436749197458E-2</c:v>
                </c:pt>
                <c:pt idx="2120">
                  <c:v>1.3342011473444477E-2</c:v>
                </c:pt>
                <c:pt idx="2121">
                  <c:v>1.334057259811874E-2</c:v>
                </c:pt>
                <c:pt idx="2122">
                  <c:v>1.3339120097033195E-2</c:v>
                </c:pt>
                <c:pt idx="2123">
                  <c:v>1.3337653943999037E-2</c:v>
                </c:pt>
                <c:pt idx="2124">
                  <c:v>1.3336174112830747E-2</c:v>
                </c:pt>
                <c:pt idx="2125">
                  <c:v>1.3334680577341272E-2</c:v>
                </c:pt>
                <c:pt idx="2126">
                  <c:v>1.3333173311346189E-2</c:v>
                </c:pt>
                <c:pt idx="2127">
                  <c:v>1.3331652288660633E-2</c:v>
                </c:pt>
                <c:pt idx="2128">
                  <c:v>1.3330117483100399E-2</c:v>
                </c:pt>
                <c:pt idx="2129">
                  <c:v>1.3328568868483255E-2</c:v>
                </c:pt>
                <c:pt idx="2130">
                  <c:v>1.332700641862565E-2</c:v>
                </c:pt>
                <c:pt idx="2131">
                  <c:v>1.3325430107346884E-2</c:v>
                </c:pt>
                <c:pt idx="2132">
                  <c:v>1.3323839908465817E-2</c:v>
                </c:pt>
                <c:pt idx="2133">
                  <c:v>1.3322235795802405E-2</c:v>
                </c:pt>
                <c:pt idx="2134">
                  <c:v>1.332061774317682E-2</c:v>
                </c:pt>
                <c:pt idx="2135">
                  <c:v>1.3318985724410993E-2</c:v>
                </c:pt>
                <c:pt idx="2136">
                  <c:v>1.3317339713326628E-2</c:v>
                </c:pt>
                <c:pt idx="2137">
                  <c:v>1.3316148331882677E-2</c:v>
                </c:pt>
                <c:pt idx="2138">
                  <c:v>1.3314005609494814E-2</c:v>
                </c:pt>
                <c:pt idx="2139">
                  <c:v>1.3312317464395597E-2</c:v>
                </c:pt>
                <c:pt idx="2140">
                  <c:v>1.3310615222274091E-2</c:v>
                </c:pt>
                <c:pt idx="2141">
                  <c:v>1.3308898856955945E-2</c:v>
                </c:pt>
                <c:pt idx="2142">
                  <c:v>1.3307168342268342E-2</c:v>
                </c:pt>
                <c:pt idx="2143">
                  <c:v>1.3305423652038684E-2</c:v>
                </c:pt>
                <c:pt idx="2144">
                  <c:v>1.330366476009503E-2</c:v>
                </c:pt>
                <c:pt idx="2145">
                  <c:v>1.3301891640266532E-2</c:v>
                </c:pt>
                <c:pt idx="2146">
                  <c:v>1.3300104266383441E-2</c:v>
                </c:pt>
                <c:pt idx="2147">
                  <c:v>1.3298302612276004E-2</c:v>
                </c:pt>
                <c:pt idx="2148">
                  <c:v>1.3296486651775784E-2</c:v>
                </c:pt>
                <c:pt idx="2149">
                  <c:v>1.3294656358715001E-2</c:v>
                </c:pt>
                <c:pt idx="2150">
                  <c:v>1.329281170692697E-2</c:v>
                </c:pt>
                <c:pt idx="2151">
                  <c:v>1.3290952670245663E-2</c:v>
                </c:pt>
                <c:pt idx="2152">
                  <c:v>1.3289079222505268E-2</c:v>
                </c:pt>
                <c:pt idx="2153">
                  <c:v>1.3287191337541951E-2</c:v>
                </c:pt>
                <c:pt idx="2154">
                  <c:v>1.3285288989191433E-2</c:v>
                </c:pt>
                <c:pt idx="2155">
                  <c:v>1.328337215129141E-2</c:v>
                </c:pt>
                <c:pt idx="2156">
                  <c:v>1.3281440797679577E-2</c:v>
                </c:pt>
                <c:pt idx="2157">
                  <c:v>1.3279494902194941E-2</c:v>
                </c:pt>
                <c:pt idx="2158">
                  <c:v>1.3277534438677388E-2</c:v>
                </c:pt>
                <c:pt idx="2159">
                  <c:v>1.3275559380967241E-2</c:v>
                </c:pt>
                <c:pt idx="2160">
                  <c:v>1.3273569702905261E-2</c:v>
                </c:pt>
                <c:pt idx="2161">
                  <c:v>1.3271565378334836E-2</c:v>
                </c:pt>
                <c:pt idx="2162">
                  <c:v>1.3269546381098481E-2</c:v>
                </c:pt>
                <c:pt idx="2163">
                  <c:v>1.3267512685039801E-2</c:v>
                </c:pt>
                <c:pt idx="2164">
                  <c:v>1.326546426400394E-2</c:v>
                </c:pt>
                <c:pt idx="2165">
                  <c:v>1.3263401091836692E-2</c:v>
                </c:pt>
                <c:pt idx="2166">
                  <c:v>1.3261323142384296E-2</c:v>
                </c:pt>
                <c:pt idx="2167">
                  <c:v>1.3259230389494737E-2</c:v>
                </c:pt>
                <c:pt idx="2168">
                  <c:v>1.325712280701535E-2</c:v>
                </c:pt>
                <c:pt idx="2169">
                  <c:v>1.3255000368795873E-2</c:v>
                </c:pt>
                <c:pt idx="2170">
                  <c:v>1.3252863048686263E-2</c:v>
                </c:pt>
                <c:pt idx="2171">
                  <c:v>1.3250710820537578E-2</c:v>
                </c:pt>
                <c:pt idx="2172">
                  <c:v>1.3248543658201307E-2</c:v>
                </c:pt>
                <c:pt idx="2173">
                  <c:v>1.3246361535530257E-2</c:v>
                </c:pt>
                <c:pt idx="2174">
                  <c:v>1.3244164426378546E-2</c:v>
                </c:pt>
                <c:pt idx="2175">
                  <c:v>1.3241952304600079E-2</c:v>
                </c:pt>
                <c:pt idx="2176">
                  <c:v>1.3239725144050725E-2</c:v>
                </c:pt>
                <c:pt idx="2177">
                  <c:v>1.3237482918586577E-2</c:v>
                </c:pt>
                <c:pt idx="2178">
                  <c:v>1.3235225602064818E-2</c:v>
                </c:pt>
                <c:pt idx="2179">
                  <c:v>1.3232953168344171E-2</c:v>
                </c:pt>
                <c:pt idx="2180">
                  <c:v>1.3230665591282914E-2</c:v>
                </c:pt>
                <c:pt idx="2181">
                  <c:v>1.3228362844741739E-2</c:v>
                </c:pt>
                <c:pt idx="2182">
                  <c:v>1.3226044902581115E-2</c:v>
                </c:pt>
                <c:pt idx="2183">
                  <c:v>1.3223711738663485E-2</c:v>
                </c:pt>
                <c:pt idx="2184">
                  <c:v>1.3221363326851294E-2</c:v>
                </c:pt>
                <c:pt idx="2185">
                  <c:v>1.3218999641008294E-2</c:v>
                </c:pt>
                <c:pt idx="2186">
                  <c:v>1.3216620654999777E-2</c:v>
                </c:pt>
                <c:pt idx="2187">
                  <c:v>1.3214226342690811E-2</c:v>
                </c:pt>
                <c:pt idx="2188">
                  <c:v>1.3211757480279435E-2</c:v>
                </c:pt>
                <c:pt idx="2189">
                  <c:v>1.3209391634639482E-2</c:v>
                </c:pt>
                <c:pt idx="2190">
                  <c:v>1.3206951186633391E-2</c:v>
                </c:pt>
                <c:pt idx="2191">
                  <c:v>1.3204495307799397E-2</c:v>
                </c:pt>
                <c:pt idx="2192">
                  <c:v>1.3202023972007825E-2</c:v>
                </c:pt>
                <c:pt idx="2193">
                  <c:v>1.3199537153130537E-2</c:v>
                </c:pt>
                <c:pt idx="2194">
                  <c:v>1.3197034825039828E-2</c:v>
                </c:pt>
                <c:pt idx="2195">
                  <c:v>1.3194516961609089E-2</c:v>
                </c:pt>
                <c:pt idx="2196">
                  <c:v>1.3191983536712594E-2</c:v>
                </c:pt>
                <c:pt idx="2197">
                  <c:v>1.3189434524225699E-2</c:v>
                </c:pt>
                <c:pt idx="2198">
                  <c:v>1.3186869898025524E-2</c:v>
                </c:pt>
                <c:pt idx="2199">
                  <c:v>1.3184289631988526E-2</c:v>
                </c:pt>
                <c:pt idx="2200">
                  <c:v>1.3181693699993792E-2</c:v>
                </c:pt>
                <c:pt idx="2201">
                  <c:v>1.3179082075920627E-2</c:v>
                </c:pt>
                <c:pt idx="2202">
                  <c:v>1.317645473364943E-2</c:v>
                </c:pt>
                <c:pt idx="2203">
                  <c:v>1.317381164706148E-2</c:v>
                </c:pt>
                <c:pt idx="2204">
                  <c:v>1.3171152790039366E-2</c:v>
                </c:pt>
                <c:pt idx="2205">
                  <c:v>1.3168478136466771E-2</c:v>
                </c:pt>
                <c:pt idx="2206">
                  <c:v>1.3165787660228261E-2</c:v>
                </c:pt>
                <c:pt idx="2207">
                  <c:v>1.3163081335209052E-2</c:v>
                </c:pt>
                <c:pt idx="2208">
                  <c:v>1.3160359135295894E-2</c:v>
                </c:pt>
                <c:pt idx="2209">
                  <c:v>1.3157621034376418E-2</c:v>
                </c:pt>
                <c:pt idx="2210">
                  <c:v>1.3154867006339563E-2</c:v>
                </c:pt>
                <c:pt idx="2211">
                  <c:v>1.3152097025074928E-2</c:v>
                </c:pt>
                <c:pt idx="2212">
                  <c:v>1.3149311064472988E-2</c:v>
                </c:pt>
                <c:pt idx="2213">
                  <c:v>1.3146509098425969E-2</c:v>
                </c:pt>
                <c:pt idx="2214">
                  <c:v>1.3143691100826754E-2</c:v>
                </c:pt>
                <c:pt idx="2215">
                  <c:v>1.3140857045569323E-2</c:v>
                </c:pt>
                <c:pt idx="2216">
                  <c:v>1.313800690654853E-2</c:v>
                </c:pt>
                <c:pt idx="2217">
                  <c:v>1.3135140657660761E-2</c:v>
                </c:pt>
                <c:pt idx="2218">
                  <c:v>1.3132258272803283E-2</c:v>
                </c:pt>
                <c:pt idx="2219">
                  <c:v>1.3129359725873794E-2</c:v>
                </c:pt>
                <c:pt idx="2220">
                  <c:v>1.3126444990772406E-2</c:v>
                </c:pt>
                <c:pt idx="2221">
                  <c:v>1.3123514041399231E-2</c:v>
                </c:pt>
                <c:pt idx="2222">
                  <c:v>1.3120566851655909E-2</c:v>
                </c:pt>
                <c:pt idx="2223">
                  <c:v>1.3117603395444745E-2</c:v>
                </c:pt>
                <c:pt idx="2224">
                  <c:v>1.3114623646670227E-2</c:v>
                </c:pt>
                <c:pt idx="2225">
                  <c:v>1.3111627579236628E-2</c:v>
                </c:pt>
                <c:pt idx="2226">
                  <c:v>1.3108615167050409E-2</c:v>
                </c:pt>
                <c:pt idx="2227">
                  <c:v>1.310558638401825E-2</c:v>
                </c:pt>
                <c:pt idx="2228">
                  <c:v>1.3102541204048806E-2</c:v>
                </c:pt>
                <c:pt idx="2229">
                  <c:v>1.3099479601050942E-2</c:v>
                </c:pt>
                <c:pt idx="2230">
                  <c:v>1.3096401548935726E-2</c:v>
                </c:pt>
                <c:pt idx="2231">
                  <c:v>1.3093307021614212E-2</c:v>
                </c:pt>
                <c:pt idx="2232">
                  <c:v>1.3090195992999435E-2</c:v>
                </c:pt>
                <c:pt idx="2233">
                  <c:v>1.3087068437005304E-2</c:v>
                </c:pt>
                <c:pt idx="2234">
                  <c:v>1.3083924327547257E-2</c:v>
                </c:pt>
                <c:pt idx="2235">
                  <c:v>1.3080763638540518E-2</c:v>
                </c:pt>
                <c:pt idx="2236">
                  <c:v>1.3077581619509112E-2</c:v>
                </c:pt>
                <c:pt idx="2237">
                  <c:v>1.3074383730725983E-2</c:v>
                </c:pt>
                <c:pt idx="2238">
                  <c:v>1.3071169176843556E-2</c:v>
                </c:pt>
                <c:pt idx="2239">
                  <c:v>1.3067937931781603E-2</c:v>
                </c:pt>
                <c:pt idx="2240">
                  <c:v>1.3064710587435337E-2</c:v>
                </c:pt>
                <c:pt idx="2241">
                  <c:v>1.3061425263803651E-2</c:v>
                </c:pt>
                <c:pt idx="2242">
                  <c:v>1.3058143788732414E-2</c:v>
                </c:pt>
                <c:pt idx="2243">
                  <c:v>1.3054834388771667E-2</c:v>
                </c:pt>
                <c:pt idx="2244">
                  <c:v>1.3051530426047541E-2</c:v>
                </c:pt>
                <c:pt idx="2245">
                  <c:v>1.3048198486286269E-2</c:v>
                </c:pt>
                <c:pt idx="2246">
                  <c:v>1.3044849672816263E-2</c:v>
                </c:pt>
                <c:pt idx="2247">
                  <c:v>1.3041483959566421E-2</c:v>
                </c:pt>
                <c:pt idx="2248">
                  <c:v>1.3038101320467378E-2</c:v>
                </c:pt>
                <c:pt idx="2249">
                  <c:v>1.303470172945064E-2</c:v>
                </c:pt>
                <c:pt idx="2250">
                  <c:v>1.3031285160449014E-2</c:v>
                </c:pt>
                <c:pt idx="2251">
                  <c:v>1.3027851587396829E-2</c:v>
                </c:pt>
                <c:pt idx="2252">
                  <c:v>1.3024400984229282E-2</c:v>
                </c:pt>
                <c:pt idx="2253">
                  <c:v>1.3021006405182748E-2</c:v>
                </c:pt>
                <c:pt idx="2254">
                  <c:v>1.3017448583296063E-2</c:v>
                </c:pt>
                <c:pt idx="2255">
                  <c:v>1.3013946733407738E-2</c:v>
                </c:pt>
                <c:pt idx="2256">
                  <c:v>1.3010427749157439E-2</c:v>
                </c:pt>
                <c:pt idx="2257">
                  <c:v>1.3006891604487316E-2</c:v>
                </c:pt>
                <c:pt idx="2258">
                  <c:v>1.3003338273340602E-2</c:v>
                </c:pt>
                <c:pt idx="2259">
                  <c:v>1.2999767729660968E-2</c:v>
                </c:pt>
                <c:pt idx="2260">
                  <c:v>1.2996179947394038E-2</c:v>
                </c:pt>
                <c:pt idx="2261">
                  <c:v>1.2992574900486303E-2</c:v>
                </c:pt>
                <c:pt idx="2262">
                  <c:v>1.2989062688310878E-2</c:v>
                </c:pt>
                <c:pt idx="2263">
                  <c:v>1.2985312908542648E-2</c:v>
                </c:pt>
                <c:pt idx="2264">
                  <c:v>1.2981655911406011E-2</c:v>
                </c:pt>
                <c:pt idx="2265">
                  <c:v>1.2977981545428228E-2</c:v>
                </c:pt>
                <c:pt idx="2266">
                  <c:v>1.2974289784563175E-2</c:v>
                </c:pt>
                <c:pt idx="2267">
                  <c:v>1.2970580602764296E-2</c:v>
                </c:pt>
                <c:pt idx="2268">
                  <c:v>1.2966853973988075E-2</c:v>
                </c:pt>
                <c:pt idx="2269">
                  <c:v>1.2963109872191216E-2</c:v>
                </c:pt>
                <c:pt idx="2270">
                  <c:v>1.2959348271332374E-2</c:v>
                </c:pt>
                <c:pt idx="2271">
                  <c:v>1.2955569145371293E-2</c:v>
                </c:pt>
                <c:pt idx="2272">
                  <c:v>1.2951772468268369E-2</c:v>
                </c:pt>
                <c:pt idx="2273">
                  <c:v>1.2947958213987035E-2</c:v>
                </c:pt>
                <c:pt idx="2274">
                  <c:v>1.2944126356490296E-2</c:v>
                </c:pt>
                <c:pt idx="2275">
                  <c:v>1.294044155379968E-2</c:v>
                </c:pt>
                <c:pt idx="2276">
                  <c:v>1.2936409727713242E-2</c:v>
                </c:pt>
                <c:pt idx="2277">
                  <c:v>1.2932524904366536E-2</c:v>
                </c:pt>
                <c:pt idx="2278">
                  <c:v>1.2928622373673369E-2</c:v>
                </c:pt>
                <c:pt idx="2279">
                  <c:v>1.2924140622739737E-2</c:v>
                </c:pt>
                <c:pt idx="2280">
                  <c:v>1.2920262402274516E-2</c:v>
                </c:pt>
                <c:pt idx="2281">
                  <c:v>1.2916305479406677E-2</c:v>
                </c:pt>
                <c:pt idx="2282">
                  <c:v>1.2912330743814898E-2</c:v>
                </c:pt>
                <c:pt idx="2283">
                  <c:v>1.2908338169475312E-2</c:v>
                </c:pt>
                <c:pt idx="2284">
                  <c:v>1.2904327730366226E-2</c:v>
                </c:pt>
                <c:pt idx="2285">
                  <c:v>1.2900299400466383E-2</c:v>
                </c:pt>
                <c:pt idx="2286">
                  <c:v>1.2896253153756488E-2</c:v>
                </c:pt>
                <c:pt idx="2287">
                  <c:v>1.289218896421877E-2</c:v>
                </c:pt>
                <c:pt idx="2288">
                  <c:v>1.2888106805836111E-2</c:v>
                </c:pt>
                <c:pt idx="2289">
                  <c:v>1.2884006652594008E-2</c:v>
                </c:pt>
                <c:pt idx="2290">
                  <c:v>1.2879888478477739E-2</c:v>
                </c:pt>
                <c:pt idx="2291">
                  <c:v>1.2875752257475849E-2</c:v>
                </c:pt>
                <c:pt idx="2292">
                  <c:v>1.2871597963576665E-2</c:v>
                </c:pt>
                <c:pt idx="2293">
                  <c:v>1.2867344461193489E-2</c:v>
                </c:pt>
                <c:pt idx="2294">
                  <c:v>1.286323505305062E-2</c:v>
                </c:pt>
                <c:pt idx="2295">
                  <c:v>1.2856782584513789E-2</c:v>
                </c:pt>
                <c:pt idx="2296">
                  <c:v>1.2854799538840422E-2</c:v>
                </c:pt>
                <c:pt idx="2297">
                  <c:v>1.2848904369797578E-2</c:v>
                </c:pt>
                <c:pt idx="2298">
                  <c:v>1.2844636214553109E-2</c:v>
                </c:pt>
                <c:pt idx="2299">
                  <c:v>1.2840349798139845E-2</c:v>
                </c:pt>
                <c:pt idx="2300">
                  <c:v>1.2836045094559731E-2</c:v>
                </c:pt>
                <c:pt idx="2301">
                  <c:v>1.2831722077815589E-2</c:v>
                </c:pt>
                <c:pt idx="2302">
                  <c:v>1.282738072191178E-2</c:v>
                </c:pt>
                <c:pt idx="2303">
                  <c:v>1.2823021000853968E-2</c:v>
                </c:pt>
                <c:pt idx="2304">
                  <c:v>1.2818642888650016E-2</c:v>
                </c:pt>
                <c:pt idx="2305">
                  <c:v>1.2814246359308661E-2</c:v>
                </c:pt>
                <c:pt idx="2306">
                  <c:v>1.2809831386839733E-2</c:v>
                </c:pt>
                <c:pt idx="2307">
                  <c:v>1.2805397945255471E-2</c:v>
                </c:pt>
                <c:pt idx="2308">
                  <c:v>1.2800946008569212E-2</c:v>
                </c:pt>
                <c:pt idx="2309">
                  <c:v>1.2796475550795822E-2</c:v>
                </c:pt>
                <c:pt idx="2310">
                  <c:v>1.2791986545950828E-2</c:v>
                </c:pt>
                <c:pt idx="2311">
                  <c:v>1.2787478968052822E-2</c:v>
                </c:pt>
                <c:pt idx="2312">
                  <c:v>1.2782952791121268E-2</c:v>
                </c:pt>
                <c:pt idx="2313">
                  <c:v>1.2778407989176293E-2</c:v>
                </c:pt>
                <c:pt idx="2314">
                  <c:v>1.2773844536240649E-2</c:v>
                </c:pt>
                <c:pt idx="2315">
                  <c:v>1.2769262406337524E-2</c:v>
                </c:pt>
                <c:pt idx="2316">
                  <c:v>1.2764661573493395E-2</c:v>
                </c:pt>
                <c:pt idx="2317">
                  <c:v>1.2760042011734519E-2</c:v>
                </c:pt>
                <c:pt idx="2318">
                  <c:v>1.2755403695089342E-2</c:v>
                </c:pt>
                <c:pt idx="2319">
                  <c:v>1.2750746597587841E-2</c:v>
                </c:pt>
                <c:pt idx="2320">
                  <c:v>1.274607069326197E-2</c:v>
                </c:pt>
                <c:pt idx="2321">
                  <c:v>1.2741375956144115E-2</c:v>
                </c:pt>
                <c:pt idx="2322">
                  <c:v>1.2736662360269511E-2</c:v>
                </c:pt>
                <c:pt idx="2323">
                  <c:v>1.273192987967427E-2</c:v>
                </c:pt>
                <c:pt idx="2324">
                  <c:v>1.2727178488396258E-2</c:v>
                </c:pt>
                <c:pt idx="2325">
                  <c:v>1.272240816047443E-2</c:v>
                </c:pt>
                <c:pt idx="2326">
                  <c:v>1.2717618869949937E-2</c:v>
                </c:pt>
                <c:pt idx="2327">
                  <c:v>1.2712810590865459E-2</c:v>
                </c:pt>
                <c:pt idx="2328">
                  <c:v>1.2707983297264552E-2</c:v>
                </c:pt>
                <c:pt idx="2329">
                  <c:v>1.2703136963193843E-2</c:v>
                </c:pt>
                <c:pt idx="2330">
                  <c:v>1.2698271562699955E-2</c:v>
                </c:pt>
                <c:pt idx="2331">
                  <c:v>1.269268772506155E-2</c:v>
                </c:pt>
                <c:pt idx="2332">
                  <c:v>1.2687781380562433E-2</c:v>
                </c:pt>
                <c:pt idx="2333">
                  <c:v>1.268285588808477E-2</c:v>
                </c:pt>
                <c:pt idx="2334">
                  <c:v>1.2677911221682853E-2</c:v>
                </c:pt>
                <c:pt idx="2335">
                  <c:v>1.2672947355412282E-2</c:v>
                </c:pt>
                <c:pt idx="2336">
                  <c:v>1.2667964263329752E-2</c:v>
                </c:pt>
                <c:pt idx="2337">
                  <c:v>1.2662961919494812E-2</c:v>
                </c:pt>
                <c:pt idx="2338">
                  <c:v>1.2657940297967664E-2</c:v>
                </c:pt>
                <c:pt idx="2339">
                  <c:v>1.2652899372810038E-2</c:v>
                </c:pt>
                <c:pt idx="2340">
                  <c:v>1.2647839118086521E-2</c:v>
                </c:pt>
                <c:pt idx="2341">
                  <c:v>1.2642759507861473E-2</c:v>
                </c:pt>
                <c:pt idx="2342">
                  <c:v>1.2637660516202544E-2</c:v>
                </c:pt>
                <c:pt idx="2343">
                  <c:v>1.2632542117178912E-2</c:v>
                </c:pt>
                <c:pt idx="2344">
                  <c:v>1.2627404284860198E-2</c:v>
                </c:pt>
                <c:pt idx="2345">
                  <c:v>1.2620769903678785E-2</c:v>
                </c:pt>
                <c:pt idx="2346">
                  <c:v>1.261558755504133E-2</c:v>
                </c:pt>
                <c:pt idx="2347">
                  <c:v>1.2610385687923891E-2</c:v>
                </c:pt>
                <c:pt idx="2348">
                  <c:v>1.2604083842385348E-2</c:v>
                </c:pt>
                <c:pt idx="2349">
                  <c:v>1.2599923294559955E-2</c:v>
                </c:pt>
                <c:pt idx="2350">
                  <c:v>1.2594662716474156E-2</c:v>
                </c:pt>
                <c:pt idx="2351">
                  <c:v>1.2589382516228898E-2</c:v>
                </c:pt>
                <c:pt idx="2352">
                  <c:v>1.2584082667908253E-2</c:v>
                </c:pt>
                <c:pt idx="2353">
                  <c:v>1.2578763145598705E-2</c:v>
                </c:pt>
                <c:pt idx="2354">
                  <c:v>1.2573423923387832E-2</c:v>
                </c:pt>
                <c:pt idx="2355">
                  <c:v>1.2568064975365396E-2</c:v>
                </c:pt>
                <c:pt idx="2356">
                  <c:v>1.2562686275622703E-2</c:v>
                </c:pt>
                <c:pt idx="2357">
                  <c:v>1.2557287798252803E-2</c:v>
                </c:pt>
                <c:pt idx="2358">
                  <c:v>1.2551869517350281E-2</c:v>
                </c:pt>
                <c:pt idx="2359">
                  <c:v>1.2546431407011911E-2</c:v>
                </c:pt>
                <c:pt idx="2360">
                  <c:v>1.2540973441335566E-2</c:v>
                </c:pt>
                <c:pt idx="2361">
                  <c:v>1.253549559442196E-2</c:v>
                </c:pt>
                <c:pt idx="2362">
                  <c:v>1.2529997840372252E-2</c:v>
                </c:pt>
                <c:pt idx="2363">
                  <c:v>1.252448015329044E-2</c:v>
                </c:pt>
                <c:pt idx="2364">
                  <c:v>1.2518942507281408E-2</c:v>
                </c:pt>
                <c:pt idx="2365">
                  <c:v>1.2513384876453095E-2</c:v>
                </c:pt>
                <c:pt idx="2366">
                  <c:v>1.2507807234913229E-2</c:v>
                </c:pt>
                <c:pt idx="2367">
                  <c:v>1.2502209556773695E-2</c:v>
                </c:pt>
                <c:pt idx="2368">
                  <c:v>1.2496591816145942E-2</c:v>
                </c:pt>
                <c:pt idx="2369">
                  <c:v>1.2490953987144705E-2</c:v>
                </c:pt>
                <c:pt idx="2370">
                  <c:v>1.2485296043886249E-2</c:v>
                </c:pt>
                <c:pt idx="2371">
                  <c:v>1.2479617960488375E-2</c:v>
                </c:pt>
                <c:pt idx="2372">
                  <c:v>1.2473919711070413E-2</c:v>
                </c:pt>
                <c:pt idx="2373">
                  <c:v>1.2468201269754106E-2</c:v>
                </c:pt>
                <c:pt idx="2374">
                  <c:v>1.2462462610663166E-2</c:v>
                </c:pt>
                <c:pt idx="2375">
                  <c:v>1.2456703707921964E-2</c:v>
                </c:pt>
                <c:pt idx="2376">
                  <c:v>1.2450924535658372E-2</c:v>
                </c:pt>
                <c:pt idx="2377">
                  <c:v>1.2445125068000702E-2</c:v>
                </c:pt>
                <c:pt idx="2378">
                  <c:v>1.2439305279079675E-2</c:v>
                </c:pt>
                <c:pt idx="2379">
                  <c:v>1.2433465143027985E-2</c:v>
                </c:pt>
                <c:pt idx="2380">
                  <c:v>1.2427604633979851E-2</c:v>
                </c:pt>
                <c:pt idx="2381">
                  <c:v>1.2421723726071913E-2</c:v>
                </c:pt>
                <c:pt idx="2382">
                  <c:v>1.2412441023132225E-2</c:v>
                </c:pt>
                <c:pt idx="2383">
                  <c:v>1.240860527033695E-2</c:v>
                </c:pt>
                <c:pt idx="2384">
                  <c:v>1.2403958350577712E-2</c:v>
                </c:pt>
                <c:pt idx="2385">
                  <c:v>1.2397995588629295E-2</c:v>
                </c:pt>
                <c:pt idx="2386">
                  <c:v>1.2392012298530522E-2</c:v>
                </c:pt>
                <c:pt idx="2387">
                  <c:v>1.2386008454428098E-2</c:v>
                </c:pt>
                <c:pt idx="2388">
                  <c:v>1.2379984030472455E-2</c:v>
                </c:pt>
                <c:pt idx="2389">
                  <c:v>1.2373939000814243E-2</c:v>
                </c:pt>
                <c:pt idx="2390">
                  <c:v>1.2367873339606742E-2</c:v>
                </c:pt>
                <c:pt idx="2391">
                  <c:v>1.2361787021005636E-2</c:v>
                </c:pt>
                <c:pt idx="2392">
                  <c:v>1.2355680019167708E-2</c:v>
                </c:pt>
                <c:pt idx="2393">
                  <c:v>1.2349552308251492E-2</c:v>
                </c:pt>
                <c:pt idx="2394">
                  <c:v>1.2343403862418808E-2</c:v>
                </c:pt>
                <c:pt idx="2395">
                  <c:v>1.2337234655832129E-2</c:v>
                </c:pt>
                <c:pt idx="2396">
                  <c:v>1.2331044662655907E-2</c:v>
                </c:pt>
                <c:pt idx="2397">
                  <c:v>1.2324833857057432E-2</c:v>
                </c:pt>
                <c:pt idx="2398">
                  <c:v>1.2317605051712265E-2</c:v>
                </c:pt>
                <c:pt idx="2399">
                  <c:v>1.2312349705269916E-2</c:v>
                </c:pt>
                <c:pt idx="2400">
                  <c:v>1.2306076307424219E-2</c:v>
                </c:pt>
                <c:pt idx="2401">
                  <c:v>1.229978199384275E-2</c:v>
                </c:pt>
                <c:pt idx="2402">
                  <c:v>1.2293466738702002E-2</c:v>
                </c:pt>
                <c:pt idx="2403">
                  <c:v>1.2287130516180652E-2</c:v>
                </c:pt>
                <c:pt idx="2404">
                  <c:v>1.228077330045914E-2</c:v>
                </c:pt>
                <c:pt idx="2405">
                  <c:v>1.2274395065720086E-2</c:v>
                </c:pt>
                <c:pt idx="2406">
                  <c:v>1.2267995786147651E-2</c:v>
                </c:pt>
                <c:pt idx="2407">
                  <c:v>1.2261575435929492E-2</c:v>
                </c:pt>
                <c:pt idx="2408">
                  <c:v>1.2255133989252837E-2</c:v>
                </c:pt>
                <c:pt idx="2409">
                  <c:v>1.2248671420308631E-2</c:v>
                </c:pt>
                <c:pt idx="2410">
                  <c:v>1.2242187703290008E-2</c:v>
                </c:pt>
                <c:pt idx="2411">
                  <c:v>1.2235682812390765E-2</c:v>
                </c:pt>
                <c:pt idx="2412">
                  <c:v>1.2229156721808198E-2</c:v>
                </c:pt>
                <c:pt idx="2413">
                  <c:v>1.2222609405740261E-2</c:v>
                </c:pt>
                <c:pt idx="2414">
                  <c:v>1.2216040838388415E-2</c:v>
                </c:pt>
                <c:pt idx="2415">
                  <c:v>1.220945099395521E-2</c:v>
                </c:pt>
                <c:pt idx="2416">
                  <c:v>1.2202839846644954E-2</c:v>
                </c:pt>
                <c:pt idx="2417">
                  <c:v>1.2196207370665018E-2</c:v>
                </c:pt>
                <c:pt idx="2418">
                  <c:v>1.2189553540223871E-2</c:v>
                </c:pt>
                <c:pt idx="2419">
                  <c:v>1.2182878329533261E-2</c:v>
                </c:pt>
                <c:pt idx="2420">
                  <c:v>1.2176181712804941E-2</c:v>
                </c:pt>
                <c:pt idx="2421">
                  <c:v>1.2169463664255482E-2</c:v>
                </c:pt>
                <c:pt idx="2422">
                  <c:v>1.2162724158101235E-2</c:v>
                </c:pt>
                <c:pt idx="2423">
                  <c:v>1.2155963168562054E-2</c:v>
                </c:pt>
                <c:pt idx="2424">
                  <c:v>1.2149180669858449E-2</c:v>
                </c:pt>
                <c:pt idx="2425">
                  <c:v>1.2142376636215096E-2</c:v>
                </c:pt>
                <c:pt idx="2426">
                  <c:v>1.2135551041856667E-2</c:v>
                </c:pt>
                <c:pt idx="2427">
                  <c:v>1.2128703861011338E-2</c:v>
                </c:pt>
                <c:pt idx="2428">
                  <c:v>1.212183506790882E-2</c:v>
                </c:pt>
                <c:pt idx="2429">
                  <c:v>1.2114944636781231E-2</c:v>
                </c:pt>
                <c:pt idx="2430">
                  <c:v>1.2108032541862223E-2</c:v>
                </c:pt>
                <c:pt idx="2431">
                  <c:v>1.2101098757388955E-2</c:v>
                </c:pt>
                <c:pt idx="2432">
                  <c:v>1.209414325759858E-2</c:v>
                </c:pt>
                <c:pt idx="2433">
                  <c:v>1.2087166016732634E-2</c:v>
                </c:pt>
                <c:pt idx="2434">
                  <c:v>1.2080167009033312E-2</c:v>
                </c:pt>
                <c:pt idx="2435">
                  <c:v>1.2073146208745653E-2</c:v>
                </c:pt>
                <c:pt idx="2436">
                  <c:v>1.2066103590116232E-2</c:v>
                </c:pt>
                <c:pt idx="2437">
                  <c:v>1.2059039127394686E-2</c:v>
                </c:pt>
                <c:pt idx="2438">
                  <c:v>1.2051952794832187E-2</c:v>
                </c:pt>
                <c:pt idx="2439">
                  <c:v>1.2044844566682318E-2</c:v>
                </c:pt>
                <c:pt idx="2440">
                  <c:v>1.2037711051186095E-2</c:v>
                </c:pt>
                <c:pt idx="2441">
                  <c:v>1.2030494387265837E-2</c:v>
                </c:pt>
                <c:pt idx="2442">
                  <c:v>1.2023174270941236E-2</c:v>
                </c:pt>
                <c:pt idx="2443">
                  <c:v>1.2015751508064554E-2</c:v>
                </c:pt>
                <c:pt idx="2444">
                  <c:v>1.2007085981858002E-2</c:v>
                </c:pt>
                <c:pt idx="2445">
                  <c:v>1.1999424635612762E-2</c:v>
                </c:pt>
                <c:pt idx="2446">
                  <c:v>1.1991664049660417E-2</c:v>
                </c:pt>
                <c:pt idx="2447">
                  <c:v>1.1983805031155965E-2</c:v>
                </c:pt>
                <c:pt idx="2448">
                  <c:v>1.1975419937512681E-2</c:v>
                </c:pt>
                <c:pt idx="2449">
                  <c:v>1.196779493411503E-2</c:v>
                </c:pt>
                <c:pt idx="2450">
                  <c:v>1.1959645478889166E-2</c:v>
                </c:pt>
                <c:pt idx="2451">
                  <c:v>1.1951400837730903E-2</c:v>
                </c:pt>
                <c:pt idx="2452">
                  <c:v>1.194446141270309E-2</c:v>
                </c:pt>
                <c:pt idx="2453">
                  <c:v>1.1934629264014559E-2</c:v>
                </c:pt>
                <c:pt idx="2454">
                  <c:v>1.1926103969146241E-2</c:v>
                </c:pt>
                <c:pt idx="2455">
                  <c:v>1.1917486763722238E-2</c:v>
                </c:pt>
                <c:pt idx="2456">
                  <c:v>1.1908778471072861E-2</c:v>
                </c:pt>
                <c:pt idx="2457">
                  <c:v>1.1899979916323302E-2</c:v>
                </c:pt>
                <c:pt idx="2458">
                  <c:v>1.1891091926389699E-2</c:v>
                </c:pt>
                <c:pt idx="2459">
                  <c:v>1.1882115329979593E-2</c:v>
                </c:pt>
                <c:pt idx="2460">
                  <c:v>1.1873050957591696E-2</c:v>
                </c:pt>
                <c:pt idx="2461">
                  <c:v>1.1863899641513726E-2</c:v>
                </c:pt>
                <c:pt idx="2462">
                  <c:v>1.1854662215823273E-2</c:v>
                </c:pt>
                <c:pt idx="2463">
                  <c:v>1.1845339516385623E-2</c:v>
                </c:pt>
                <c:pt idx="2464">
                  <c:v>1.1835932380852903E-2</c:v>
                </c:pt>
                <c:pt idx="2465">
                  <c:v>1.1826441648664499E-2</c:v>
                </c:pt>
                <c:pt idx="2466">
                  <c:v>1.1816868161045543E-2</c:v>
                </c:pt>
                <c:pt idx="2467">
                  <c:v>1.1807212761006044E-2</c:v>
                </c:pt>
                <c:pt idx="2468">
                  <c:v>1.1797476293339151E-2</c:v>
                </c:pt>
                <c:pt idx="2469">
                  <c:v>1.1787659604623107E-2</c:v>
                </c:pt>
                <c:pt idx="2470">
                  <c:v>1.1777763543217556E-2</c:v>
                </c:pt>
                <c:pt idx="2471">
                  <c:v>1.1767788959264626E-2</c:v>
                </c:pt>
                <c:pt idx="2472">
                  <c:v>1.1757736704686331E-2</c:v>
                </c:pt>
                <c:pt idx="2473">
                  <c:v>1.1747607633186951E-2</c:v>
                </c:pt>
                <c:pt idx="2474">
                  <c:v>1.1739214027252882E-2</c:v>
                </c:pt>
                <c:pt idx="2475">
                  <c:v>1.1727122463132992E-2</c:v>
                </c:pt>
                <c:pt idx="2476">
                  <c:v>1.1716768080879646E-2</c:v>
                </c:pt>
                <c:pt idx="2477">
                  <c:v>1.1706340314305721E-2</c:v>
                </c:pt>
                <c:pt idx="2478">
                  <c:v>1.1695840026004479E-2</c:v>
                </c:pt>
                <c:pt idx="2479">
                  <c:v>1.1685268080345361E-2</c:v>
                </c:pt>
                <c:pt idx="2480">
                  <c:v>1.1674625343472701E-2</c:v>
                </c:pt>
                <c:pt idx="2481">
                  <c:v>1.1663912683305713E-2</c:v>
                </c:pt>
                <c:pt idx="2482">
                  <c:v>1.1653130969536541E-2</c:v>
                </c:pt>
                <c:pt idx="2483">
                  <c:v>1.1642281073630476E-2</c:v>
                </c:pt>
                <c:pt idx="2484">
                  <c:v>1.1631363868825954E-2</c:v>
                </c:pt>
                <c:pt idx="2485">
                  <c:v>1.1620380230132175E-2</c:v>
                </c:pt>
                <c:pt idx="2486">
                  <c:v>1.1608085615056579E-2</c:v>
                </c:pt>
                <c:pt idx="2487">
                  <c:v>1.1600085868408275E-2</c:v>
                </c:pt>
                <c:pt idx="2488">
                  <c:v>1.1587039487368164E-2</c:v>
                </c:pt>
                <c:pt idx="2489">
                  <c:v>1.1575798898619019E-2</c:v>
                </c:pt>
                <c:pt idx="2490">
                  <c:v>1.1564496277577531E-2</c:v>
                </c:pt>
                <c:pt idx="2491">
                  <c:v>1.1553132509868313E-2</c:v>
                </c:pt>
                <c:pt idx="2492">
                  <c:v>1.1541709317589481E-2</c:v>
                </c:pt>
                <c:pt idx="2493">
                  <c:v>1.1530278327855794E-2</c:v>
                </c:pt>
                <c:pt idx="2494">
                  <c:v>1.151886975820051E-2</c:v>
                </c:pt>
                <c:pt idx="2495">
                  <c:v>1.1507483676066419E-2</c:v>
                </c:pt>
                <c:pt idx="2496">
                  <c:v>1.1497962521682543E-2</c:v>
                </c:pt>
                <c:pt idx="2497">
                  <c:v>1.1486617716758674E-2</c:v>
                </c:pt>
                <c:pt idx="2498">
                  <c:v>1.1475295584009299E-2</c:v>
                </c:pt>
                <c:pt idx="2499">
                  <c:v>1.1463996190871104E-2</c:v>
                </c:pt>
                <c:pt idx="2500">
                  <c:v>1.1452719604778805E-2</c:v>
                </c:pt>
                <c:pt idx="2501">
                  <c:v>1.1441465893165805E-2</c:v>
                </c:pt>
                <c:pt idx="2502">
                  <c:v>1.1430235123463969E-2</c:v>
                </c:pt>
                <c:pt idx="2503">
                  <c:v>1.141660799649865E-2</c:v>
                </c:pt>
                <c:pt idx="2504">
                  <c:v>1.1407842679515133E-2</c:v>
                </c:pt>
                <c:pt idx="2505">
                  <c:v>1.1396681140124423E-2</c:v>
                </c:pt>
                <c:pt idx="2506">
                  <c:v>1.13855428123579E-2</c:v>
                </c:pt>
                <c:pt idx="2507">
                  <c:v>1.1374427763640419E-2</c:v>
                </c:pt>
                <c:pt idx="2508">
                  <c:v>1.1363336061395092E-2</c:v>
                </c:pt>
                <c:pt idx="2509">
                  <c:v>1.1352267773043932E-2</c:v>
                </c:pt>
                <c:pt idx="2510">
                  <c:v>1.1341222966007198E-2</c:v>
                </c:pt>
                <c:pt idx="2511">
                  <c:v>1.1330201707704277E-2</c:v>
                </c:pt>
                <c:pt idx="2512">
                  <c:v>1.1319204065552362E-2</c:v>
                </c:pt>
                <c:pt idx="2513">
                  <c:v>1.1308230106968431E-2</c:v>
                </c:pt>
                <c:pt idx="2514">
                  <c:v>1.129727989936727E-2</c:v>
                </c:pt>
                <c:pt idx="2515">
                  <c:v>1.1286353510162789E-2</c:v>
                </c:pt>
                <c:pt idx="2516">
                  <c:v>1.1275451006767145E-2</c:v>
                </c:pt>
                <c:pt idx="2517">
                  <c:v>1.1264572456592058E-2</c:v>
                </c:pt>
                <c:pt idx="2518">
                  <c:v>1.1253717927047279E-2</c:v>
                </c:pt>
                <c:pt idx="2519">
                  <c:v>1.124288748554168E-2</c:v>
                </c:pt>
                <c:pt idx="2520">
                  <c:v>1.12320811994826E-2</c:v>
                </c:pt>
                <c:pt idx="2521">
                  <c:v>1.1221299136276284E-2</c:v>
                </c:pt>
                <c:pt idx="2522">
                  <c:v>1.1210541363328322E-2</c:v>
                </c:pt>
                <c:pt idx="2523">
                  <c:v>1.1199807948042109E-2</c:v>
                </c:pt>
                <c:pt idx="2524">
                  <c:v>1.1189098957821046E-2</c:v>
                </c:pt>
                <c:pt idx="2525">
                  <c:v>1.1178414460066339E-2</c:v>
                </c:pt>
                <c:pt idx="2526">
                  <c:v>1.116775452217832E-2</c:v>
                </c:pt>
                <c:pt idx="2527">
                  <c:v>1.1157119211557322E-2</c:v>
                </c:pt>
                <c:pt idx="2528">
                  <c:v>1.1146508595600828E-2</c:v>
                </c:pt>
                <c:pt idx="2529">
                  <c:v>1.1135922741706543E-2</c:v>
                </c:pt>
                <c:pt idx="2530">
                  <c:v>1.1125361717271076E-2</c:v>
                </c:pt>
                <c:pt idx="2531">
                  <c:v>1.1114825589688846E-2</c:v>
                </c:pt>
                <c:pt idx="2532">
                  <c:v>1.1104314426354272E-2</c:v>
                </c:pt>
                <c:pt idx="2533">
                  <c:v>1.1093828294660895E-2</c:v>
                </c:pt>
                <c:pt idx="2534">
                  <c:v>1.1083367262000507E-2</c:v>
                </c:pt>
                <c:pt idx="2535">
                  <c:v>1.1072931395764461E-2</c:v>
                </c:pt>
                <c:pt idx="2536">
                  <c:v>1.1062520763343233E-2</c:v>
                </c:pt>
                <c:pt idx="2537">
                  <c:v>1.1052135432125769E-2</c:v>
                </c:pt>
                <c:pt idx="2538">
                  <c:v>1.1041775469500571E-2</c:v>
                </c:pt>
                <c:pt idx="2539">
                  <c:v>1.102886115366573E-2</c:v>
                </c:pt>
                <c:pt idx="2540">
                  <c:v>1.1018558886582487E-2</c:v>
                </c:pt>
                <c:pt idx="2541">
                  <c:v>1.1008282211642798E-2</c:v>
                </c:pt>
                <c:pt idx="2542">
                  <c:v>1.0998031196231235E-2</c:v>
                </c:pt>
                <c:pt idx="2543">
                  <c:v>1.0987805907731499E-2</c:v>
                </c:pt>
                <c:pt idx="2544">
                  <c:v>1.0977606413526202E-2</c:v>
                </c:pt>
                <c:pt idx="2545">
                  <c:v>1.0967432780997519E-2</c:v>
                </c:pt>
                <c:pt idx="2546">
                  <c:v>1.0957285077526975E-2</c:v>
                </c:pt>
                <c:pt idx="2547">
                  <c:v>1.0947163370494785E-2</c:v>
                </c:pt>
                <c:pt idx="2548">
                  <c:v>1.0937067727280292E-2</c:v>
                </c:pt>
                <c:pt idx="2549">
                  <c:v>1.0926998215263495E-2</c:v>
                </c:pt>
                <c:pt idx="2550">
                  <c:v>1.0916954901821561E-2</c:v>
                </c:pt>
                <c:pt idx="2551">
                  <c:v>1.0906937854332745E-2</c:v>
                </c:pt>
                <c:pt idx="2552">
                  <c:v>1.0898543653367078E-2</c:v>
                </c:pt>
                <c:pt idx="2553">
                  <c:v>1.0886982826721391E-2</c:v>
                </c:pt>
                <c:pt idx="2554">
                  <c:v>1.0876516371888053E-2</c:v>
                </c:pt>
                <c:pt idx="2555">
                  <c:v>1.0862534503124714E-2</c:v>
                </c:pt>
                <c:pt idx="2556">
                  <c:v>1.0857248964354685E-2</c:v>
                </c:pt>
                <c:pt idx="2557">
                  <c:v>1.0847390927477413E-2</c:v>
                </c:pt>
                <c:pt idx="2558">
                  <c:v>1.0837559628178832E-2</c:v>
                </c:pt>
                <c:pt idx="2559">
                  <c:v>1.0827755133831317E-2</c:v>
                </c:pt>
                <c:pt idx="2560">
                  <c:v>1.0817977511807677E-2</c:v>
                </c:pt>
                <c:pt idx="2561">
                  <c:v>1.0808226829479198E-2</c:v>
                </c:pt>
                <c:pt idx="2562">
                  <c:v>1.0798503154217166E-2</c:v>
                </c:pt>
                <c:pt idx="2563">
                  <c:v>1.0788806553392214E-2</c:v>
                </c:pt>
                <c:pt idx="2564">
                  <c:v>1.0779137094374973E-2</c:v>
                </c:pt>
                <c:pt idx="2565">
                  <c:v>1.0771026418383714E-2</c:v>
                </c:pt>
                <c:pt idx="2566">
                  <c:v>1.0759879871241581E-2</c:v>
                </c:pt>
                <c:pt idx="2567">
                  <c:v>1.0750292241864733E-2</c:v>
                </c:pt>
                <c:pt idx="2568">
                  <c:v>1.0740732023772244E-2</c:v>
                </c:pt>
                <c:pt idx="2569">
                  <c:v>1.0731199284332789E-2</c:v>
                </c:pt>
                <c:pt idx="2570">
                  <c:v>1.0721694090914164E-2</c:v>
                </c:pt>
                <c:pt idx="2571">
                  <c:v>1.0712216510884172E-2</c:v>
                </c:pt>
                <c:pt idx="2572">
                  <c:v>1.0702766611610178E-2</c:v>
                </c:pt>
                <c:pt idx="2573">
                  <c:v>1.0693344460458894E-2</c:v>
                </c:pt>
                <c:pt idx="2574">
                  <c:v>1.0685434994805594E-2</c:v>
                </c:pt>
                <c:pt idx="2575">
                  <c:v>1.0674583671993263E-2</c:v>
                </c:pt>
                <c:pt idx="2576">
                  <c:v>1.0665245169411031E-2</c:v>
                </c:pt>
                <c:pt idx="2577">
                  <c:v>1.0655934684417919E-2</c:v>
                </c:pt>
                <c:pt idx="2578">
                  <c:v>1.0646652284379769E-2</c:v>
                </c:pt>
                <c:pt idx="2579">
                  <c:v>1.0637398036661768E-2</c:v>
                </c:pt>
                <c:pt idx="2580">
                  <c:v>1.0628172008630409E-2</c:v>
                </c:pt>
                <c:pt idx="2581">
                  <c:v>1.0618974267650877E-2</c:v>
                </c:pt>
                <c:pt idx="2582">
                  <c:v>1.0609804881088144E-2</c:v>
                </c:pt>
                <c:pt idx="2583">
                  <c:v>1.0600663916307833E-2</c:v>
                </c:pt>
                <c:pt idx="2584">
                  <c:v>1.0591551440675346E-2</c:v>
                </c:pt>
                <c:pt idx="2585">
                  <c:v>1.0582467521555438E-2</c:v>
                </c:pt>
                <c:pt idx="2586">
                  <c:v>1.0573412226313509E-2</c:v>
                </c:pt>
                <c:pt idx="2587">
                  <c:v>1.0565800510355206E-2</c:v>
                </c:pt>
                <c:pt idx="2588">
                  <c:v>1.0555387776923476E-2</c:v>
                </c:pt>
                <c:pt idx="2589">
                  <c:v>1.0546418757505963E-2</c:v>
                </c:pt>
                <c:pt idx="2590">
                  <c:v>1.053747863142696E-2</c:v>
                </c:pt>
                <c:pt idx="2591">
                  <c:v>1.0525684018730472E-2</c:v>
                </c:pt>
                <c:pt idx="2592">
                  <c:v>1.0516810618951574E-2</c:v>
                </c:pt>
                <c:pt idx="2593">
                  <c:v>1.0507966331731615E-2</c:v>
                </c:pt>
                <c:pt idx="2594">
                  <c:v>1.0499151224436107E-2</c:v>
                </c:pt>
                <c:pt idx="2595">
                  <c:v>1.0490365364431651E-2</c:v>
                </c:pt>
                <c:pt idx="2596">
                  <c:v>1.04816088190842E-2</c:v>
                </c:pt>
                <c:pt idx="2597">
                  <c:v>1.0472881655760357E-2</c:v>
                </c:pt>
                <c:pt idx="2598">
                  <c:v>1.0464183941826728E-2</c:v>
                </c:pt>
                <c:pt idx="2599">
                  <c:v>1.04555157446497E-2</c:v>
                </c:pt>
                <c:pt idx="2600">
                  <c:v>1.0446877131596973E-2</c:v>
                </c:pt>
                <c:pt idx="2601">
                  <c:v>1.0438268170035809E-2</c:v>
                </c:pt>
                <c:pt idx="2602">
                  <c:v>1.042968892733369E-2</c:v>
                </c:pt>
                <c:pt idx="2603">
                  <c:v>1.0421139470858536E-2</c:v>
                </c:pt>
                <c:pt idx="2604">
                  <c:v>1.0412619867979141E-2</c:v>
                </c:pt>
                <c:pt idx="2605">
                  <c:v>1.0404130186063863E-2</c:v>
                </c:pt>
                <c:pt idx="2606">
                  <c:v>1.0393258954661434E-2</c:v>
                </c:pt>
                <c:pt idx="2607">
                  <c:v>1.0387240854601939E-2</c:v>
                </c:pt>
                <c:pt idx="2608">
                  <c:v>1.0378841339794413E-2</c:v>
                </c:pt>
                <c:pt idx="2609">
                  <c:v>1.0370472015429911E-2</c:v>
                </c:pt>
                <c:pt idx="2610">
                  <c:v>1.0362132948878541E-2</c:v>
                </c:pt>
                <c:pt idx="2611">
                  <c:v>1.0353824207511287E-2</c:v>
                </c:pt>
                <c:pt idx="2612">
                  <c:v>1.0345545858700889E-2</c:v>
                </c:pt>
                <c:pt idx="2613">
                  <c:v>1.033729796981833E-2</c:v>
                </c:pt>
                <c:pt idx="2614">
                  <c:v>1.0329080608237007E-2</c:v>
                </c:pt>
                <c:pt idx="2615">
                  <c:v>1.0320893841330094E-2</c:v>
                </c:pt>
                <c:pt idx="2616">
                  <c:v>1.0312737736471424E-2</c:v>
                </c:pt>
                <c:pt idx="2617">
                  <c:v>1.0304612361035486E-2</c:v>
                </c:pt>
                <c:pt idx="2618">
                  <c:v>1.0296517782396989E-2</c:v>
                </c:pt>
                <c:pt idx="2619">
                  <c:v>1.0288454067931956E-2</c:v>
                </c:pt>
                <c:pt idx="2620">
                  <c:v>1.0280421285016628E-2</c:v>
                </c:pt>
                <c:pt idx="2621">
                  <c:v>1.0272419501028123E-2</c:v>
                </c:pt>
                <c:pt idx="2622">
                  <c:v>1.0264448783343996E-2</c:v>
                </c:pt>
                <c:pt idx="2623">
                  <c:v>1.0256509199342899E-2</c:v>
                </c:pt>
                <c:pt idx="2624">
                  <c:v>1.0248600816403918E-2</c:v>
                </c:pt>
                <c:pt idx="2625">
                  <c:v>1.0240723701907239E-2</c:v>
                </c:pt>
                <c:pt idx="2626">
                  <c:v>1.0232877923233264E-2</c:v>
                </c:pt>
                <c:pt idx="2627">
                  <c:v>1.0225063547763489E-2</c:v>
                </c:pt>
                <c:pt idx="2628">
                  <c:v>1.0217280642880947E-2</c:v>
                </c:pt>
                <c:pt idx="2629">
                  <c:v>1.0209529275968229E-2</c:v>
                </c:pt>
                <c:pt idx="2630">
                  <c:v>1.0201809514409462E-2</c:v>
                </c:pt>
                <c:pt idx="2631">
                  <c:v>1.0194121425590305E-2</c:v>
                </c:pt>
                <c:pt idx="2632">
                  <c:v>1.0186465076895539E-2</c:v>
                </c:pt>
                <c:pt idx="2633">
                  <c:v>1.0178840535713232E-2</c:v>
                </c:pt>
                <c:pt idx="2634">
                  <c:v>1.0171247869430139E-2</c:v>
                </c:pt>
                <c:pt idx="2635">
                  <c:v>1.016368714543564E-2</c:v>
                </c:pt>
                <c:pt idx="2636">
                  <c:v>1.0156158431119337E-2</c:v>
                </c:pt>
                <c:pt idx="2637">
                  <c:v>1.0148661793871926E-2</c:v>
                </c:pt>
                <c:pt idx="2638">
                  <c:v>1.0141197301085635E-2</c:v>
                </c:pt>
                <c:pt idx="2639">
                  <c:v>1.0133765020153132E-2</c:v>
                </c:pt>
                <c:pt idx="2640">
                  <c:v>1.0126365018468177E-2</c:v>
                </c:pt>
                <c:pt idx="2641">
                  <c:v>1.0118997363426065E-2</c:v>
                </c:pt>
                <c:pt idx="2642">
                  <c:v>1.0111662122423188E-2</c:v>
                </c:pt>
                <c:pt idx="2643">
                  <c:v>1.010331876696571E-2</c:v>
                </c:pt>
                <c:pt idx="2644">
                  <c:v>1.0096053211570035E-2</c:v>
                </c:pt>
                <c:pt idx="2645">
                  <c:v>1.0088820282037576E-2</c:v>
                </c:pt>
                <c:pt idx="2646">
                  <c:v>1.0081620045769761E-2</c:v>
                </c:pt>
                <c:pt idx="2647">
                  <c:v>1.0074452570168892E-2</c:v>
                </c:pt>
                <c:pt idx="2648">
                  <c:v>1.0067317922638805E-2</c:v>
                </c:pt>
                <c:pt idx="2649">
                  <c:v>1.0060216170584432E-2</c:v>
                </c:pt>
                <c:pt idx="2650">
                  <c:v>1.005314738141158E-2</c:v>
                </c:pt>
                <c:pt idx="2651">
                  <c:v>1.0046111622528463E-2</c:v>
                </c:pt>
                <c:pt idx="2652">
                  <c:v>1.0038770120358934E-2</c:v>
                </c:pt>
                <c:pt idx="2653">
                  <c:v>1.0031802844758761E-2</c:v>
                </c:pt>
                <c:pt idx="2654">
                  <c:v>1.0024868807548772E-2</c:v>
                </c:pt>
                <c:pt idx="2655">
                  <c:v>1.0017968076142362E-2</c:v>
                </c:pt>
                <c:pt idx="2656">
                  <c:v>1.0008486818977929E-2</c:v>
                </c:pt>
                <c:pt idx="2657">
                  <c:v>1.0001666961356471E-2</c:v>
                </c:pt>
                <c:pt idx="2658">
                  <c:v>9.9945564911878195E-3</c:v>
                </c:pt>
                <c:pt idx="2659">
                  <c:v>9.9881279306972704E-3</c:v>
                </c:pt>
                <c:pt idx="2660">
                  <c:v>9.9807712989123196E-3</c:v>
                </c:pt>
                <c:pt idx="2661">
                  <c:v>9.974723595622537E-3</c:v>
                </c:pt>
                <c:pt idx="2662">
                  <c:v>9.9680721074874752E-3</c:v>
                </c:pt>
                <c:pt idx="2663">
                  <c:v>9.9614544955223261E-3</c:v>
                </c:pt>
                <c:pt idx="2664">
                  <c:v>9.9548708271544589E-3</c:v>
                </c:pt>
                <c:pt idx="2665">
                  <c:v>9.9483211698138466E-3</c:v>
                </c:pt>
                <c:pt idx="2666">
                  <c:v>9.9418055909308977E-3</c:v>
                </c:pt>
                <c:pt idx="2667">
                  <c:v>9.935324157939282E-3</c:v>
                </c:pt>
                <c:pt idx="2668">
                  <c:v>9.9288769382735332E-3</c:v>
                </c:pt>
                <c:pt idx="2669">
                  <c:v>9.9224639993701451E-3</c:v>
                </c:pt>
                <c:pt idx="2670">
                  <c:v>9.9160854086673446E-3</c:v>
                </c:pt>
                <c:pt idx="2671">
                  <c:v>9.9097412336050985E-3</c:v>
                </c:pt>
                <c:pt idx="2672">
                  <c:v>9.9034315416257623E-3</c:v>
                </c:pt>
                <c:pt idx="2673">
                  <c:v>9.898026665973985E-3</c:v>
                </c:pt>
                <c:pt idx="2674">
                  <c:v>9.8909158766924184E-3</c:v>
                </c:pt>
                <c:pt idx="2675">
                  <c:v>9.8847100386313738E-3</c:v>
                </c:pt>
                <c:pt idx="2676">
                  <c:v>9.8785389534400414E-3</c:v>
                </c:pt>
                <c:pt idx="2677">
                  <c:v>9.8724026885694677E-3</c:v>
                </c:pt>
                <c:pt idx="2678">
                  <c:v>9.8663013114733012E-3</c:v>
                </c:pt>
                <c:pt idx="2679">
                  <c:v>9.860234889606934E-3</c:v>
                </c:pt>
                <c:pt idx="2680">
                  <c:v>9.8542034904281414E-3</c:v>
                </c:pt>
                <c:pt idx="2681">
                  <c:v>9.8482071813964425E-3</c:v>
                </c:pt>
                <c:pt idx="2682">
                  <c:v>9.8422460299730889E-3</c:v>
                </c:pt>
                <c:pt idx="2683">
                  <c:v>9.8363201036223771E-3</c:v>
                </c:pt>
                <c:pt idx="2684">
                  <c:v>9.8304294698103398E-3</c:v>
                </c:pt>
                <c:pt idx="2685">
                  <c:v>9.8245741960045294E-3</c:v>
                </c:pt>
                <c:pt idx="2686">
                  <c:v>9.819531745271037E-3</c:v>
                </c:pt>
                <c:pt idx="2687">
                  <c:v>9.8129699982952706E-3</c:v>
                </c:pt>
                <c:pt idx="2688">
                  <c:v>9.8072212093390943E-3</c:v>
                </c:pt>
                <c:pt idx="2689">
                  <c:v>9.8015080502834688E-3</c:v>
                </c:pt>
                <c:pt idx="2690">
                  <c:v>9.7958305886081121E-3</c:v>
                </c:pt>
                <c:pt idx="2691">
                  <c:v>9.7901888917938298E-3</c:v>
                </c:pt>
                <c:pt idx="2692">
                  <c:v>9.7845830273248988E-3</c:v>
                </c:pt>
                <c:pt idx="2693">
                  <c:v>9.7790130626873358E-3</c:v>
                </c:pt>
                <c:pt idx="2694">
                  <c:v>9.7708090773978139E-3</c:v>
                </c:pt>
                <c:pt idx="2695">
                  <c:v>9.7674351565024149E-3</c:v>
                </c:pt>
                <c:pt idx="2696">
                  <c:v>9.7625192426601688E-3</c:v>
                </c:pt>
                <c:pt idx="2697">
                  <c:v>9.7570935522575553E-3</c:v>
                </c:pt>
                <c:pt idx="2698">
                  <c:v>9.751704099152889E-3</c:v>
                </c:pt>
                <c:pt idx="2699">
                  <c:v>9.7463509508478215E-3</c:v>
                </c:pt>
                <c:pt idx="2700">
                  <c:v>9.7410341748444471E-3</c:v>
                </c:pt>
                <c:pt idx="2701">
                  <c:v>9.7357538386496356E-3</c:v>
                </c:pt>
                <c:pt idx="2702">
                  <c:v>9.7305100097713412E-3</c:v>
                </c:pt>
                <c:pt idx="2703">
                  <c:v>9.7253027557203438E-3</c:v>
                </c:pt>
                <c:pt idx="2704">
                  <c:v>9.7207760316603605E-3</c:v>
                </c:pt>
                <c:pt idx="2705">
                  <c:v>9.7156345451214869E-3</c:v>
                </c:pt>
                <c:pt idx="2706">
                  <c:v>9.7105298183108053E-3</c:v>
                </c:pt>
                <c:pt idx="2707">
                  <c:v>9.7054619187486625E-3</c:v>
                </c:pt>
                <c:pt idx="2708">
                  <c:v>9.700430913958032E-3</c:v>
                </c:pt>
                <c:pt idx="2709">
                  <c:v>9.6946296396165799E-3</c:v>
                </c:pt>
                <c:pt idx="2710">
                  <c:v>9.6904798587961211E-3</c:v>
                </c:pt>
                <c:pt idx="2711">
                  <c:v>9.6855599434850243E-3</c:v>
                </c:pt>
                <c:pt idx="2712">
                  <c:v>9.6806771930642698E-3</c:v>
                </c:pt>
                <c:pt idx="2713">
                  <c:v>9.6758316750708475E-3</c:v>
                </c:pt>
                <c:pt idx="2714">
                  <c:v>9.671023457044816E-3</c:v>
                </c:pt>
                <c:pt idx="2715">
                  <c:v>9.6662526065279791E-3</c:v>
                </c:pt>
                <c:pt idx="2716">
                  <c:v>9.6615191910665275E-3</c:v>
                </c:pt>
                <c:pt idx="2717">
                  <c:v>9.6568232782081823E-3</c:v>
                </c:pt>
                <c:pt idx="2718">
                  <c:v>9.6521649355046039E-3</c:v>
                </c:pt>
                <c:pt idx="2719">
                  <c:v>9.6475442305098639E-3</c:v>
                </c:pt>
                <c:pt idx="2720">
                  <c:v>9.6429612307815417E-3</c:v>
                </c:pt>
                <c:pt idx="2721">
                  <c:v>9.638416003879182E-3</c:v>
                </c:pt>
                <c:pt idx="2722">
                  <c:v>9.6339086173667134E-3</c:v>
                </c:pt>
                <c:pt idx="2723">
                  <c:v>9.6294391388104701E-3</c:v>
                </c:pt>
                <c:pt idx="2724">
                  <c:v>9.6250076357796352E-3</c:v>
                </c:pt>
                <c:pt idx="2725">
                  <c:v>9.6206141758468974E-3</c:v>
                </c:pt>
                <c:pt idx="2726">
                  <c:v>9.6162588265882292E-3</c:v>
                </c:pt>
                <c:pt idx="2727">
                  <c:v>9.6119416555828854E-3</c:v>
                </c:pt>
                <c:pt idx="2728">
                  <c:v>9.6076627304123152E-3</c:v>
                </c:pt>
                <c:pt idx="2729">
                  <c:v>9.6034221186623459E-3</c:v>
                </c:pt>
                <c:pt idx="2730">
                  <c:v>9.5992198879214317E-3</c:v>
                </c:pt>
                <c:pt idx="2731">
                  <c:v>9.5950561057819711E-3</c:v>
                </c:pt>
                <c:pt idx="2732">
                  <c:v>9.5909308398387707E-3</c:v>
                </c:pt>
                <c:pt idx="2733">
                  <c:v>9.5868441576899208E-3</c:v>
                </c:pt>
                <c:pt idx="2734">
                  <c:v>9.5827961269387696E-3</c:v>
                </c:pt>
                <c:pt idx="2735">
                  <c:v>9.5787868151893229E-3</c:v>
                </c:pt>
                <c:pt idx="2736">
                  <c:v>9.5748162900508409E-3</c:v>
                </c:pt>
                <c:pt idx="2737">
                  <c:v>9.5708846191358676E-3</c:v>
                </c:pt>
                <c:pt idx="2738">
                  <c:v>9.5669918700591397E-3</c:v>
                </c:pt>
                <c:pt idx="2739">
                  <c:v>9.5631381104406502E-3</c:v>
                </c:pt>
                <c:pt idx="2740">
                  <c:v>9.5593234079027981E-3</c:v>
                </c:pt>
                <c:pt idx="2741">
                  <c:v>9.5555478300717069E-3</c:v>
                </c:pt>
                <c:pt idx="2742">
                  <c:v>9.5518114445770075E-3</c:v>
                </c:pt>
                <c:pt idx="2743">
                  <c:v>9.5481143190522672E-3</c:v>
                </c:pt>
                <c:pt idx="2744">
                  <c:v>9.5444565211347792E-3</c:v>
                </c:pt>
                <c:pt idx="2745">
                  <c:v>9.540838118464904E-3</c:v>
                </c:pt>
                <c:pt idx="2746">
                  <c:v>9.537259178686943E-3</c:v>
                </c:pt>
                <c:pt idx="2747">
                  <c:v>9.5337197694491376E-3</c:v>
                </c:pt>
                <c:pt idx="2748">
                  <c:v>9.5302199584030162E-3</c:v>
                </c:pt>
                <c:pt idx="2749">
                  <c:v>9.5267598132044874E-3</c:v>
                </c:pt>
                <c:pt idx="2750">
                  <c:v>9.5233394015125268E-3</c:v>
                </c:pt>
                <c:pt idx="2751">
                  <c:v>9.5199587909904869E-3</c:v>
                </c:pt>
                <c:pt idx="2752">
                  <c:v>9.5166180493052276E-3</c:v>
                </c:pt>
                <c:pt idx="2753">
                  <c:v>9.5133172441277669E-3</c:v>
                </c:pt>
                <c:pt idx="2754">
                  <c:v>9.5100564431330678E-3</c:v>
                </c:pt>
                <c:pt idx="2755">
                  <c:v>9.5068357139995955E-3</c:v>
                </c:pt>
                <c:pt idx="2756">
                  <c:v>9.5036551244099751E-3</c:v>
                </c:pt>
                <c:pt idx="2757">
                  <c:v>9.500514742050558E-3</c:v>
                </c:pt>
                <c:pt idx="2758">
                  <c:v>9.4974146346122924E-3</c:v>
                </c:pt>
                <c:pt idx="2759">
                  <c:v>9.4940881152961176E-3</c:v>
                </c:pt>
                <c:pt idx="2760">
                  <c:v>9.491335515281845E-3</c:v>
                </c:pt>
                <c:pt idx="2761">
                  <c:v>9.4883566387910529E-3</c:v>
                </c:pt>
                <c:pt idx="2762">
                  <c:v>9.4854183080248459E-3</c:v>
                </c:pt>
                <c:pt idx="2763">
                  <c:v>9.482520590693445E-3</c:v>
                </c:pt>
                <c:pt idx="2764">
                  <c:v>9.4796635545127683E-3</c:v>
                </c:pt>
                <c:pt idx="2765">
                  <c:v>9.4768472672022309E-3</c:v>
                </c:pt>
                <c:pt idx="2766">
                  <c:v>9.4740717964849775E-3</c:v>
                </c:pt>
                <c:pt idx="2767">
                  <c:v>9.4713372100891872E-3</c:v>
                </c:pt>
                <c:pt idx="2768">
                  <c:v>9.4686435757474173E-3</c:v>
                </c:pt>
                <c:pt idx="2769">
                  <c:v>9.4659909611959532E-3</c:v>
                </c:pt>
                <c:pt idx="2770">
                  <c:v>9.4633794341752366E-3</c:v>
                </c:pt>
                <c:pt idx="2771">
                  <c:v>9.4608090624311841E-3</c:v>
                </c:pt>
                <c:pt idx="2772">
                  <c:v>9.4582799137127842E-3</c:v>
                </c:pt>
                <c:pt idx="2773">
                  <c:v>9.4557920557742751E-3</c:v>
                </c:pt>
                <c:pt idx="2774">
                  <c:v>9.4533455563747155E-3</c:v>
                </c:pt>
                <c:pt idx="2775">
                  <c:v>9.4509404832760109E-3</c:v>
                </c:pt>
                <c:pt idx="2776">
                  <c:v>9.4485769042466378E-3</c:v>
                </c:pt>
                <c:pt idx="2777">
                  <c:v>9.4462548870579179E-3</c:v>
                </c:pt>
                <c:pt idx="2778">
                  <c:v>9.4439744994866508E-3</c:v>
                </c:pt>
                <c:pt idx="2779">
                  <c:v>9.4417358093142334E-3</c:v>
                </c:pt>
                <c:pt idx="2780">
                  <c:v>9.4395388843260021E-3</c:v>
                </c:pt>
                <c:pt idx="2781">
                  <c:v>9.4373837923125547E-3</c:v>
                </c:pt>
                <c:pt idx="2782">
                  <c:v>9.4352706010690842E-3</c:v>
                </c:pt>
                <c:pt idx="2783">
                  <c:v>9.4331993783951639E-3</c:v>
                </c:pt>
                <c:pt idx="2784">
                  <c:v>9.4311701920960639E-3</c:v>
                </c:pt>
                <c:pt idx="2785">
                  <c:v>9.4291831099803363E-3</c:v>
                </c:pt>
                <c:pt idx="2786">
                  <c:v>9.4272381998622284E-3</c:v>
                </c:pt>
                <c:pt idx="2787">
                  <c:v>9.4253355295612455E-3</c:v>
                </c:pt>
                <c:pt idx="2788">
                  <c:v>9.4234751669001731E-3</c:v>
                </c:pt>
                <c:pt idx="2789">
                  <c:v>9.4216571797079342E-3</c:v>
                </c:pt>
                <c:pt idx="2790">
                  <c:v>9.4198816358189216E-3</c:v>
                </c:pt>
                <c:pt idx="2791">
                  <c:v>9.4181486030708202E-3</c:v>
                </c:pt>
                <c:pt idx="2792">
                  <c:v>9.4164581493074388E-3</c:v>
                </c:pt>
                <c:pt idx="2793">
                  <c:v>9.4148103423769714E-3</c:v>
                </c:pt>
                <c:pt idx="2794">
                  <c:v>9.4132052501330887E-3</c:v>
                </c:pt>
                <c:pt idx="2795">
                  <c:v>9.4116429404342717E-3</c:v>
                </c:pt>
                <c:pt idx="2796">
                  <c:v>9.4101234811442662E-3</c:v>
                </c:pt>
                <c:pt idx="2797">
                  <c:v>9.4086469401314116E-3</c:v>
                </c:pt>
                <c:pt idx="2798">
                  <c:v>9.4072133852699628E-3</c:v>
                </c:pt>
                <c:pt idx="2799">
                  <c:v>9.405822884438992E-3</c:v>
                </c:pt>
                <c:pt idx="2800">
                  <c:v>9.4044755055221699E-3</c:v>
                </c:pt>
                <c:pt idx="2801">
                  <c:v>9.4031713164095202E-3</c:v>
                </c:pt>
                <c:pt idx="2802">
                  <c:v>9.4019103849958818E-3</c:v>
                </c:pt>
                <c:pt idx="2803">
                  <c:v>9.4006927791806943E-3</c:v>
                </c:pt>
                <c:pt idx="2804">
                  <c:v>9.3995185668697481E-3</c:v>
                </c:pt>
                <c:pt idx="2805">
                  <c:v>9.3983878159732154E-3</c:v>
                </c:pt>
                <c:pt idx="2806">
                  <c:v>9.3973005944076177E-3</c:v>
                </c:pt>
                <c:pt idx="2807">
                  <c:v>9.3962569700942935E-3</c:v>
                </c:pt>
                <c:pt idx="2808">
                  <c:v>9.3952570109600581E-3</c:v>
                </c:pt>
                <c:pt idx="2809">
                  <c:v>9.3943007849372016E-3</c:v>
                </c:pt>
                <c:pt idx="2810">
                  <c:v>9.3933883599634886E-3</c:v>
                </c:pt>
                <c:pt idx="2811">
                  <c:v>9.3925198039828163E-3</c:v>
                </c:pt>
                <c:pt idx="2812">
                  <c:v>9.3916951849436821E-3</c:v>
                </c:pt>
                <c:pt idx="2813">
                  <c:v>9.3909145708004939E-3</c:v>
                </c:pt>
                <c:pt idx="2814">
                  <c:v>9.3905742665293581E-3</c:v>
                </c:pt>
                <c:pt idx="2815">
                  <c:v>9.3894856290487189E-3</c:v>
                </c:pt>
                <c:pt idx="2816">
                  <c:v>9.3888374373772045E-3</c:v>
                </c:pt>
                <c:pt idx="2817">
                  <c:v>9.3882335224766515E-3</c:v>
                </c:pt>
                <c:pt idx="2818">
                  <c:v>9.3876739523292823E-3</c:v>
                </c:pt>
                <c:pt idx="2819">
                  <c:v>9.3871587949241088E-3</c:v>
                </c:pt>
                <c:pt idx="2820">
                  <c:v>9.3866881182556195E-3</c:v>
                </c:pt>
                <c:pt idx="2821">
                  <c:v>9.3862619903239946E-3</c:v>
                </c:pt>
                <c:pt idx="2822">
                  <c:v>9.3858804791353261E-3</c:v>
                </c:pt>
                <c:pt idx="2823">
                  <c:v>9.3855436527018419E-3</c:v>
                </c:pt>
                <c:pt idx="2824">
                  <c:v>9.385251579041241E-3</c:v>
                </c:pt>
                <c:pt idx="2825">
                  <c:v>9.3850043261775786E-3</c:v>
                </c:pt>
                <c:pt idx="2826">
                  <c:v>9.3848019621405997E-3</c:v>
                </c:pt>
                <c:pt idx="2827">
                  <c:v>9.3846445549661817E-3</c:v>
                </c:pt>
                <c:pt idx="2828">
                  <c:v>9.3845321726963356E-3</c:v>
                </c:pt>
                <c:pt idx="2829">
                  <c:v>9.3844648833789849E-3</c:v>
                </c:pt>
                <c:pt idx="2830">
                  <c:v>9.3844427550681831E-3</c:v>
                </c:pt>
                <c:pt idx="2831">
                  <c:v>9.3844658558241215E-3</c:v>
                </c:pt>
                <c:pt idx="2832">
                  <c:v>9.3845342537133385E-3</c:v>
                </c:pt>
                <c:pt idx="2833">
                  <c:v>9.38464801680872E-3</c:v>
                </c:pt>
                <c:pt idx="2834">
                  <c:v>9.3848072131881965E-3</c:v>
                </c:pt>
                <c:pt idx="2835">
                  <c:v>9.3850119109375775E-3</c:v>
                </c:pt>
                <c:pt idx="2836">
                  <c:v>9.3852621781483677E-3</c:v>
                </c:pt>
                <c:pt idx="2837">
                  <c:v>9.3855580829171111E-3</c:v>
                </c:pt>
                <c:pt idx="2838">
                  <c:v>9.3858996933491069E-3</c:v>
                </c:pt>
                <c:pt idx="2839">
                  <c:v>9.3862870775538211E-3</c:v>
                </c:pt>
                <c:pt idx="2840">
                  <c:v>9.3867203036483819E-3</c:v>
                </c:pt>
                <c:pt idx="2841">
                  <c:v>9.3871994397564853E-3</c:v>
                </c:pt>
                <c:pt idx="2842">
                  <c:v>9.3877245540073071E-3</c:v>
                </c:pt>
                <c:pt idx="2843">
                  <c:v>9.3882957145376856E-3</c:v>
                </c:pt>
                <c:pt idx="2844">
                  <c:v>9.3889129894897151E-3</c:v>
                </c:pt>
                <c:pt idx="2845">
                  <c:v>9.3895764470129373E-3</c:v>
                </c:pt>
                <c:pt idx="2846">
                  <c:v>9.3902861552632427E-3</c:v>
                </c:pt>
                <c:pt idx="2847">
                  <c:v>9.391042182403532E-3</c:v>
                </c:pt>
                <c:pt idx="2848">
                  <c:v>9.391844596603055E-3</c:v>
                </c:pt>
                <c:pt idx="2849">
                  <c:v>9.3926934660374158E-3</c:v>
                </c:pt>
                <c:pt idx="2850">
                  <c:v>9.3935888588894435E-3</c:v>
                </c:pt>
                <c:pt idx="2851">
                  <c:v>9.3951110646073987E-3</c:v>
                </c:pt>
                <c:pt idx="2852">
                  <c:v>9.3961131896190368E-3</c:v>
                </c:pt>
                <c:pt idx="2853">
                  <c:v>9.3971620645619033E-3</c:v>
                </c:pt>
                <c:pt idx="2854">
                  <c:v>9.3982577576528208E-3</c:v>
                </c:pt>
                <c:pt idx="2855">
                  <c:v>9.3994003371144913E-3</c:v>
                </c:pt>
                <c:pt idx="2856">
                  <c:v>9.400589871177676E-3</c:v>
                </c:pt>
                <c:pt idx="2857">
                  <c:v>9.4018264280790187E-3</c:v>
                </c:pt>
                <c:pt idx="2858">
                  <c:v>9.4031100760627838E-3</c:v>
                </c:pt>
                <c:pt idx="2859">
                  <c:v>9.4044408833804261E-3</c:v>
                </c:pt>
                <c:pt idx="2860">
                  <c:v>9.4058189182899335E-3</c:v>
                </c:pt>
                <c:pt idx="2861">
                  <c:v>9.4072442490569161E-3</c:v>
                </c:pt>
                <c:pt idx="2862">
                  <c:v>9.4087169439539559E-3</c:v>
                </c:pt>
                <c:pt idx="2863">
                  <c:v>9.4102370712610389E-3</c:v>
                </c:pt>
                <c:pt idx="2864">
                  <c:v>9.4118046992653394E-3</c:v>
                </c:pt>
                <c:pt idx="2865">
                  <c:v>9.4136895501368452E-3</c:v>
                </c:pt>
                <c:pt idx="2866">
                  <c:v>9.4157795340924812E-3</c:v>
                </c:pt>
                <c:pt idx="2867">
                  <c:v>9.416793270438489E-3</c:v>
                </c:pt>
                <c:pt idx="2868">
                  <c:v>9.4185515842467211E-3</c:v>
                </c:pt>
                <c:pt idx="2869">
                  <c:v>9.4203577402965106E-3</c:v>
                </c:pt>
                <c:pt idx="2870">
                  <c:v>9.4222118069190296E-3</c:v>
                </c:pt>
                <c:pt idx="2871">
                  <c:v>9.4241138524532933E-3</c:v>
                </c:pt>
                <c:pt idx="2872">
                  <c:v>9.4260639452444089E-3</c:v>
                </c:pt>
                <c:pt idx="2873">
                  <c:v>9.4280621536466398E-3</c:v>
                </c:pt>
                <c:pt idx="2874">
                  <c:v>9.4301085460209971E-3</c:v>
                </c:pt>
                <c:pt idx="2875">
                  <c:v>9.4322031907363314E-3</c:v>
                </c:pt>
                <c:pt idx="2876">
                  <c:v>9.4343461561686853E-3</c:v>
                </c:pt>
                <c:pt idx="2877">
                  <c:v>9.4365375107019391E-3</c:v>
                </c:pt>
                <c:pt idx="2878">
                  <c:v>9.4387773227282527E-3</c:v>
                </c:pt>
                <c:pt idx="2879">
                  <c:v>9.441065660646536E-3</c:v>
                </c:pt>
                <c:pt idx="2880">
                  <c:v>9.443402592863975E-3</c:v>
                </c:pt>
                <c:pt idx="2881">
                  <c:v>9.4457881877958172E-3</c:v>
                </c:pt>
                <c:pt idx="2882">
                  <c:v>9.4482225138647156E-3</c:v>
                </c:pt>
                <c:pt idx="2883">
                  <c:v>9.4507056395013774E-3</c:v>
                </c:pt>
                <c:pt idx="2884">
                  <c:v>9.4532376331439225E-3</c:v>
                </c:pt>
                <c:pt idx="2885">
                  <c:v>9.4558185632389602E-3</c:v>
                </c:pt>
                <c:pt idx="2886">
                  <c:v>9.4574178350143468E-3</c:v>
                </c:pt>
                <c:pt idx="2887">
                  <c:v>9.4611275066125954E-3</c:v>
                </c:pt>
                <c:pt idx="2888">
                  <c:v>9.4638556568234031E-3</c:v>
                </c:pt>
                <c:pt idx="2889">
                  <c:v>9.4666330173526474E-3</c:v>
                </c:pt>
                <c:pt idx="2890">
                  <c:v>9.4698184379320583E-3</c:v>
                </c:pt>
                <c:pt idx="2891">
                  <c:v>9.4723356433199478E-3</c:v>
                </c:pt>
                <c:pt idx="2892">
                  <c:v>9.4752610457557729E-3</c:v>
                </c:pt>
                <c:pt idx="2893">
                  <c:v>9.4782359325047017E-3</c:v>
                </c:pt>
                <c:pt idx="2894">
                  <c:v>9.4812603720858778E-3</c:v>
                </c:pt>
                <c:pt idx="2895">
                  <c:v>9.4843344330273732E-3</c:v>
                </c:pt>
                <c:pt idx="2896">
                  <c:v>9.487458183864662E-3</c:v>
                </c:pt>
                <c:pt idx="2897">
                  <c:v>9.4906316931421524E-3</c:v>
                </c:pt>
                <c:pt idx="2898">
                  <c:v>9.4938550294118747E-3</c:v>
                </c:pt>
                <c:pt idx="2899">
                  <c:v>9.4959549908607988E-3</c:v>
                </c:pt>
                <c:pt idx="2900">
                  <c:v>9.5004514571810101E-3</c:v>
                </c:pt>
                <c:pt idx="2901">
                  <c:v>9.5038246858280447E-3</c:v>
                </c:pt>
                <c:pt idx="2902">
                  <c:v>9.5072480157614679E-3</c:v>
                </c:pt>
                <c:pt idx="2903">
                  <c:v>9.5118176444418147E-3</c:v>
                </c:pt>
                <c:pt idx="2904">
                  <c:v>9.5153592059994945E-3</c:v>
                </c:pt>
                <c:pt idx="2905">
                  <c:v>9.5189510978000973E-3</c:v>
                </c:pt>
                <c:pt idx="2906">
                  <c:v>9.5225933884637085E-3</c:v>
                </c:pt>
                <c:pt idx="2907">
                  <c:v>9.5262861466200166E-3</c:v>
                </c:pt>
                <c:pt idx="2908">
                  <c:v>9.5300294409063607E-3</c:v>
                </c:pt>
                <c:pt idx="2909">
                  <c:v>9.5338233399696846E-3</c:v>
                </c:pt>
                <c:pt idx="2910">
                  <c:v>9.537667912465235E-3</c:v>
                </c:pt>
                <c:pt idx="2911">
                  <c:v>9.541563227056557E-3</c:v>
                </c:pt>
                <c:pt idx="2912">
                  <c:v>9.5450680518998753E-3</c:v>
                </c:pt>
                <c:pt idx="2913">
                  <c:v>9.5490612723535748E-3</c:v>
                </c:pt>
                <c:pt idx="2914">
                  <c:v>9.5531054346508926E-3</c:v>
                </c:pt>
                <c:pt idx="2915">
                  <c:v>9.5572006074877858E-3</c:v>
                </c:pt>
                <c:pt idx="2916">
                  <c:v>9.5613468595685258E-3</c:v>
                </c:pt>
                <c:pt idx="2917">
                  <c:v>9.5667529209005984E-3</c:v>
                </c:pt>
                <c:pt idx="2918">
                  <c:v>9.5697928763253011E-3</c:v>
                </c:pt>
                <c:pt idx="2919">
                  <c:v>9.5740927784549994E-3</c:v>
                </c:pt>
                <c:pt idx="2920">
                  <c:v>9.5784440347367536E-3</c:v>
                </c:pt>
                <c:pt idx="2921">
                  <c:v>9.5834798698868386E-3</c:v>
                </c:pt>
                <c:pt idx="2922">
                  <c:v>9.5879414022963273E-3</c:v>
                </c:pt>
                <c:pt idx="2923">
                  <c:v>9.5924545049598572E-3</c:v>
                </c:pt>
                <c:pt idx="2924">
                  <c:v>9.5970192466555051E-3</c:v>
                </c:pt>
                <c:pt idx="2925">
                  <c:v>9.6016356961718622E-3</c:v>
                </c:pt>
                <c:pt idx="2926">
                  <c:v>9.6063039223056243E-3</c:v>
                </c:pt>
                <c:pt idx="2927">
                  <c:v>9.6110239938637793E-3</c:v>
                </c:pt>
                <c:pt idx="2928">
                  <c:v>9.6157959796620718E-3</c:v>
                </c:pt>
                <c:pt idx="2929">
                  <c:v>9.6206199485263273E-3</c:v>
                </c:pt>
                <c:pt idx="2930">
                  <c:v>9.6254959692911261E-3</c:v>
                </c:pt>
                <c:pt idx="2931">
                  <c:v>9.6304241108004663E-3</c:v>
                </c:pt>
                <c:pt idx="2932">
                  <c:v>9.6354044419086418E-3</c:v>
                </c:pt>
                <c:pt idx="2933">
                  <c:v>9.6404370314793607E-3</c:v>
                </c:pt>
                <c:pt idx="2934">
                  <c:v>9.6455219483850933E-3</c:v>
                </c:pt>
                <c:pt idx="2935">
                  <c:v>9.6506592615088187E-3</c:v>
                </c:pt>
                <c:pt idx="2936">
                  <c:v>9.6558490397429374E-3</c:v>
                </c:pt>
                <c:pt idx="2937">
                  <c:v>9.661091351989266E-3</c:v>
                </c:pt>
                <c:pt idx="2938">
                  <c:v>9.6663862671594741E-3</c:v>
                </c:pt>
                <c:pt idx="2939">
                  <c:v>9.6717338541753069E-3</c:v>
                </c:pt>
                <c:pt idx="2940">
                  <c:v>9.6771341819683644E-3</c:v>
                </c:pt>
                <c:pt idx="2941">
                  <c:v>9.6825873194792272E-3</c:v>
                </c:pt>
                <c:pt idx="2942">
                  <c:v>9.6880933356596408E-3</c:v>
                </c:pt>
                <c:pt idx="2943">
                  <c:v>9.6936522994698973E-3</c:v>
                </c:pt>
                <c:pt idx="2944">
                  <c:v>9.6992642798818928E-3</c:v>
                </c:pt>
                <c:pt idx="2945">
                  <c:v>9.7049293458758464E-3</c:v>
                </c:pt>
                <c:pt idx="2946">
                  <c:v>9.7106475664431452E-3</c:v>
                </c:pt>
                <c:pt idx="2947">
                  <c:v>9.7164190105845944E-3</c:v>
                </c:pt>
                <c:pt idx="2948">
                  <c:v>9.7222437473115132E-3</c:v>
                </c:pt>
                <c:pt idx="2949">
                  <c:v>9.7281218456448521E-3</c:v>
                </c:pt>
                <c:pt idx="2950">
                  <c:v>9.7340533746167329E-3</c:v>
                </c:pt>
                <c:pt idx="2951">
                  <c:v>9.7400384032684806E-3</c:v>
                </c:pt>
                <c:pt idx="2952">
                  <c:v>9.7460770006519235E-3</c:v>
                </c:pt>
                <c:pt idx="2953">
                  <c:v>9.7521692358294096E-3</c:v>
                </c:pt>
                <c:pt idx="2954">
                  <c:v>9.7583151778735753E-3</c:v>
                </c:pt>
                <c:pt idx="2955">
                  <c:v>9.7654049637681591E-3</c:v>
                </c:pt>
                <c:pt idx="2956">
                  <c:v>9.7716662245947942E-3</c:v>
                </c:pt>
                <c:pt idx="2957">
                  <c:v>9.777981409440431E-3</c:v>
                </c:pt>
                <c:pt idx="2958">
                  <c:v>9.7843505874210725E-3</c:v>
                </c:pt>
                <c:pt idx="2959">
                  <c:v>9.7907738276632322E-3</c:v>
                </c:pt>
                <c:pt idx="2960">
                  <c:v>9.7972501442342569E-3</c:v>
                </c:pt>
                <c:pt idx="2961">
                  <c:v>9.8037610754916314E-3</c:v>
                </c:pt>
                <c:pt idx="2962">
                  <c:v>9.810298996897204E-3</c:v>
                </c:pt>
                <c:pt idx="2963">
                  <c:v>9.8168627742426327E-3</c:v>
                </c:pt>
                <c:pt idx="2964">
                  <c:v>9.8234512714972487E-3</c:v>
                </c:pt>
                <c:pt idx="2965">
                  <c:v>9.8300633508087206E-3</c:v>
                </c:pt>
                <c:pt idx="2966">
                  <c:v>9.8366978725030474E-3</c:v>
                </c:pt>
                <c:pt idx="2967">
                  <c:v>9.8433536950821576E-3</c:v>
                </c:pt>
                <c:pt idx="2968">
                  <c:v>9.8509849654412427E-3</c:v>
                </c:pt>
                <c:pt idx="2969">
                  <c:v>9.8602015167571205E-3</c:v>
                </c:pt>
                <c:pt idx="2970">
                  <c:v>9.8643978969692181E-3</c:v>
                </c:pt>
                <c:pt idx="2971">
                  <c:v>9.8711297658601524E-3</c:v>
                </c:pt>
                <c:pt idx="2972">
                  <c:v>9.8778770362761819E-3</c:v>
                </c:pt>
                <c:pt idx="2973">
                  <c:v>9.8846385555165766E-3</c:v>
                </c:pt>
                <c:pt idx="2974">
                  <c:v>9.8914131690569732E-3</c:v>
                </c:pt>
                <c:pt idx="2975">
                  <c:v>9.8981997205471774E-3</c:v>
                </c:pt>
                <c:pt idx="2976">
                  <c:v>9.904997051812919E-3</c:v>
                </c:pt>
                <c:pt idx="2977">
                  <c:v>9.9118040028532261E-3</c:v>
                </c:pt>
                <c:pt idx="2978">
                  <c:v>9.9186194118434899E-3</c:v>
                </c:pt>
                <c:pt idx="2979">
                  <c:v>9.9254421151321794E-3</c:v>
                </c:pt>
                <c:pt idx="2980">
                  <c:v>9.9322709472421562E-3</c:v>
                </c:pt>
                <c:pt idx="2981">
                  <c:v>9.9391047408711082E-3</c:v>
                </c:pt>
                <c:pt idx="2982">
                  <c:v>9.9459423268898062E-3</c:v>
                </c:pt>
                <c:pt idx="2983">
                  <c:v>9.9527825343436269E-3</c:v>
                </c:pt>
                <c:pt idx="2984">
                  <c:v>9.9596241904510285E-3</c:v>
                </c:pt>
                <c:pt idx="2985">
                  <c:v>9.9664661206048579E-3</c:v>
                </c:pt>
                <c:pt idx="2986">
                  <c:v>9.9733071483712639E-3</c:v>
                </c:pt>
                <c:pt idx="2987">
                  <c:v>9.9801460954896878E-3</c:v>
                </c:pt>
                <c:pt idx="2988">
                  <c:v>9.9869817818728675E-3</c:v>
                </c:pt>
                <c:pt idx="2989">
                  <c:v>9.9938130256085923E-3</c:v>
                </c:pt>
                <c:pt idx="2990">
                  <c:v>1.0000638642955756E-2</c:v>
                </c:pt>
                <c:pt idx="2991">
                  <c:v>1.0007457448348521E-2</c:v>
                </c:pt>
                <c:pt idx="2992">
                  <c:v>1.0014268254394131E-2</c:v>
                </c:pt>
                <c:pt idx="2993">
                  <c:v>1.0021069871872023E-2</c:v>
                </c:pt>
                <c:pt idx="2994">
                  <c:v>1.002786110973757E-2</c:v>
                </c:pt>
                <c:pt idx="2995">
                  <c:v>1.0034640775117242E-2</c:v>
                </c:pt>
                <c:pt idx="2996">
                  <c:v>1.004140767331344E-2</c:v>
                </c:pt>
                <c:pt idx="2997">
                  <c:v>1.0048160607800324E-2</c:v>
                </c:pt>
                <c:pt idx="2998">
                  <c:v>1.0054898380227328E-2</c:v>
                </c:pt>
                <c:pt idx="2999">
                  <c:v>1.0061619790417179E-2</c:v>
                </c:pt>
                <c:pt idx="3000">
                  <c:v>1.0068323636366774E-2</c:v>
                </c:pt>
                <c:pt idx="3001">
                  <c:v>1.0075008714247189E-2</c:v>
                </c:pt>
                <c:pt idx="3002">
                  <c:v>1.0081673818403887E-2</c:v>
                </c:pt>
                <c:pt idx="3003">
                  <c:v>1.0088317741357383E-2</c:v>
                </c:pt>
                <c:pt idx="3004">
                  <c:v>1.0094939273802584E-2</c:v>
                </c:pt>
                <c:pt idx="3005">
                  <c:v>1.0101537204609221E-2</c:v>
                </c:pt>
                <c:pt idx="3006">
                  <c:v>1.010811032082274E-2</c:v>
                </c:pt>
                <c:pt idx="3007">
                  <c:v>1.0114657407662752E-2</c:v>
                </c:pt>
                <c:pt idx="3008">
                  <c:v>1.0121177248525891E-2</c:v>
                </c:pt>
                <c:pt idx="3009">
                  <c:v>1.0127668624984062E-2</c:v>
                </c:pt>
                <c:pt idx="3010">
                  <c:v>1.0134130316786403E-2</c:v>
                </c:pt>
                <c:pt idx="3011">
                  <c:v>1.0140561101856667E-2</c:v>
                </c:pt>
                <c:pt idx="3012">
                  <c:v>1.0146960811736726E-2</c:v>
                </c:pt>
                <c:pt idx="3013">
                  <c:v>1.0153346757997284E-2</c:v>
                </c:pt>
                <c:pt idx="3014">
                  <c:v>1.0159725409477171E-2</c:v>
                </c:pt>
                <c:pt idx="3015">
                  <c:v>1.0166096740582834E-2</c:v>
                </c:pt>
                <c:pt idx="3016">
                  <c:v>1.0172460725721155E-2</c:v>
                </c:pt>
                <c:pt idx="3017">
                  <c:v>1.0178817339298141E-2</c:v>
                </c:pt>
                <c:pt idx="3018">
                  <c:v>1.0185166555719145E-2</c:v>
                </c:pt>
                <c:pt idx="3019">
                  <c:v>1.0191508349389077E-2</c:v>
                </c:pt>
                <c:pt idx="3020">
                  <c:v>1.0200208355945066E-2</c:v>
                </c:pt>
                <c:pt idx="3021">
                  <c:v>1.0204169566094063E-2</c:v>
                </c:pt>
                <c:pt idx="3022">
                  <c:v>1.0210488937936532E-2</c:v>
                </c:pt>
                <c:pt idx="3023">
                  <c:v>1.0216800784643199E-2</c:v>
                </c:pt>
                <c:pt idx="3024">
                  <c:v>1.0223105080617004E-2</c:v>
                </c:pt>
                <c:pt idx="3025">
                  <c:v>1.0229401800259797E-2</c:v>
                </c:pt>
                <c:pt idx="3026">
                  <c:v>1.0235690917972981E-2</c:v>
                </c:pt>
                <c:pt idx="3027">
                  <c:v>1.0241972408158625E-2</c:v>
                </c:pt>
                <c:pt idx="3028">
                  <c:v>1.0248246245216384E-2</c:v>
                </c:pt>
                <c:pt idx="3029">
                  <c:v>1.0254512403547448E-2</c:v>
                </c:pt>
                <c:pt idx="3030">
                  <c:v>1.0260770857551253E-2</c:v>
                </c:pt>
                <c:pt idx="3031">
                  <c:v>1.0267021581626798E-2</c:v>
                </c:pt>
                <c:pt idx="3032">
                  <c:v>1.0273264550173742E-2</c:v>
                </c:pt>
                <c:pt idx="3033">
                  <c:v>1.0279499737589766E-2</c:v>
                </c:pt>
                <c:pt idx="3034">
                  <c:v>1.0285727118273436E-2</c:v>
                </c:pt>
                <c:pt idx="3035">
                  <c:v>1.0291946666621995E-2</c:v>
                </c:pt>
                <c:pt idx="3036">
                  <c:v>1.0298158357032693E-2</c:v>
                </c:pt>
                <c:pt idx="3037">
                  <c:v>1.0304362163901681E-2</c:v>
                </c:pt>
                <c:pt idx="3038">
                  <c:v>1.0310558061625549E-2</c:v>
                </c:pt>
                <c:pt idx="3039">
                  <c:v>1.0316746024599793E-2</c:v>
                </c:pt>
                <c:pt idx="3040">
                  <c:v>1.0322926027220127E-2</c:v>
                </c:pt>
                <c:pt idx="3041">
                  <c:v>1.0329098043881168E-2</c:v>
                </c:pt>
                <c:pt idx="3042">
                  <c:v>1.0335262048976881E-2</c:v>
                </c:pt>
                <c:pt idx="3043">
                  <c:v>1.0341418016901886E-2</c:v>
                </c:pt>
                <c:pt idx="3044">
                  <c:v>1.0347565922049485E-2</c:v>
                </c:pt>
                <c:pt idx="3045">
                  <c:v>1.0353705738812327E-2</c:v>
                </c:pt>
                <c:pt idx="3046">
                  <c:v>1.0359837441584157E-2</c:v>
                </c:pt>
                <c:pt idx="3047">
                  <c:v>1.0365961004756086E-2</c:v>
                </c:pt>
                <c:pt idx="3048">
                  <c:v>1.0372076402720767E-2</c:v>
                </c:pt>
                <c:pt idx="3049">
                  <c:v>1.0378183609868875E-2</c:v>
                </c:pt>
                <c:pt idx="3050">
                  <c:v>1.0384282600591963E-2</c:v>
                </c:pt>
                <c:pt idx="3051">
                  <c:v>1.039037334928049E-2</c:v>
                </c:pt>
                <c:pt idx="3052">
                  <c:v>1.0396455830324038E-2</c:v>
                </c:pt>
                <c:pt idx="3053">
                  <c:v>1.0402530018113062E-2</c:v>
                </c:pt>
                <c:pt idx="3054">
                  <c:v>1.0408595887036709E-2</c:v>
                </c:pt>
                <c:pt idx="3055">
                  <c:v>1.0414653411483029E-2</c:v>
                </c:pt>
                <c:pt idx="3056">
                  <c:v>1.0420702565841822E-2</c:v>
                </c:pt>
                <c:pt idx="3057">
                  <c:v>1.0426743324500042E-2</c:v>
                </c:pt>
                <c:pt idx="3058">
                  <c:v>1.0432775661846175E-2</c:v>
                </c:pt>
                <c:pt idx="3059">
                  <c:v>1.0438799552266956E-2</c:v>
                </c:pt>
                <c:pt idx="3060">
                  <c:v>1.0444814970149343E-2</c:v>
                </c:pt>
                <c:pt idx="3061">
                  <c:v>1.0450821889880066E-2</c:v>
                </c:pt>
                <c:pt idx="3062">
                  <c:v>1.0456820285844987E-2</c:v>
                </c:pt>
                <c:pt idx="3063">
                  <c:v>1.0462810132429745E-2</c:v>
                </c:pt>
                <c:pt idx="3064">
                  <c:v>1.0468791404019762E-2</c:v>
                </c:pt>
                <c:pt idx="3065">
                  <c:v>1.0474764074999364E-2</c:v>
                </c:pt>
                <c:pt idx="3066">
                  <c:v>1.0480728119753969E-2</c:v>
                </c:pt>
                <c:pt idx="3067">
                  <c:v>1.0486683512667249E-2</c:v>
                </c:pt>
                <c:pt idx="3068">
                  <c:v>1.049434427739729E-2</c:v>
                </c:pt>
                <c:pt idx="3069">
                  <c:v>1.0500280890326147E-2</c:v>
                </c:pt>
                <c:pt idx="3070">
                  <c:v>1.0506208768604175E-2</c:v>
                </c:pt>
                <c:pt idx="3071">
                  <c:v>1.0512127886609693E-2</c:v>
                </c:pt>
                <c:pt idx="3072">
                  <c:v>1.051632980303014E-2</c:v>
                </c:pt>
                <c:pt idx="3073">
                  <c:v>1.0523939739318235E-2</c:v>
                </c:pt>
                <c:pt idx="3074">
                  <c:v>1.0529832422777247E-2</c:v>
                </c:pt>
                <c:pt idx="3075">
                  <c:v>1.0536284214717468E-2</c:v>
                </c:pt>
                <c:pt idx="3076">
                  <c:v>1.05415911757931E-2</c:v>
                </c:pt>
                <c:pt idx="3077">
                  <c:v>1.0547457194103327E-2</c:v>
                </c:pt>
                <c:pt idx="3078">
                  <c:v>1.0553314272784083E-2</c:v>
                </c:pt>
                <c:pt idx="3079">
                  <c:v>1.0559162386211299E-2</c:v>
                </c:pt>
                <c:pt idx="3080">
                  <c:v>1.0565001508760691E-2</c:v>
                </c:pt>
                <c:pt idx="3081">
                  <c:v>1.0570831614807319E-2</c:v>
                </c:pt>
                <c:pt idx="3082">
                  <c:v>1.0576652678726033E-2</c:v>
                </c:pt>
                <c:pt idx="3083">
                  <c:v>1.0582464674892328E-2</c:v>
                </c:pt>
                <c:pt idx="3084">
                  <c:v>1.0588267577679746E-2</c:v>
                </c:pt>
                <c:pt idx="3085">
                  <c:v>1.0592371915875554E-2</c:v>
                </c:pt>
                <c:pt idx="3086">
                  <c:v>1.0599846000613864E-2</c:v>
                </c:pt>
                <c:pt idx="3087">
                  <c:v>1.0605621469507213E-2</c:v>
                </c:pt>
                <c:pt idx="3088">
                  <c:v>1.0611387742515641E-2</c:v>
                </c:pt>
                <c:pt idx="3089">
                  <c:v>1.06171447940116E-2</c:v>
                </c:pt>
                <c:pt idx="3090">
                  <c:v>1.0622892598366898E-2</c:v>
                </c:pt>
                <c:pt idx="3091">
                  <c:v>1.0628631129954425E-2</c:v>
                </c:pt>
                <c:pt idx="3092">
                  <c:v>1.0634360363144682E-2</c:v>
                </c:pt>
                <c:pt idx="3093">
                  <c:v>1.0640080272309692E-2</c:v>
                </c:pt>
                <c:pt idx="3094">
                  <c:v>1.0645790831819737E-2</c:v>
                </c:pt>
                <c:pt idx="3095">
                  <c:v>1.0651492016045538E-2</c:v>
                </c:pt>
                <c:pt idx="3096">
                  <c:v>1.0657183799357815E-2</c:v>
                </c:pt>
                <c:pt idx="3097">
                  <c:v>1.0662866156126197E-2</c:v>
                </c:pt>
                <c:pt idx="3098">
                  <c:v>1.0666869602236183E-2</c:v>
                </c:pt>
                <c:pt idx="3099">
                  <c:v>1.0674202487509162E-2</c:v>
                </c:pt>
                <c:pt idx="3100">
                  <c:v>1.0679856410862139E-2</c:v>
                </c:pt>
                <c:pt idx="3101">
                  <c:v>1.0685500805148017E-2</c:v>
                </c:pt>
                <c:pt idx="3102">
                  <c:v>1.0691135644734905E-2</c:v>
                </c:pt>
                <c:pt idx="3103">
                  <c:v>1.0696760903991135E-2</c:v>
                </c:pt>
                <c:pt idx="3104">
                  <c:v>1.0702376557284166E-2</c:v>
                </c:pt>
                <c:pt idx="3105">
                  <c:v>1.0707982578981675E-2</c:v>
                </c:pt>
                <c:pt idx="3106">
                  <c:v>1.0713578943450907E-2</c:v>
                </c:pt>
                <c:pt idx="3107">
                  <c:v>1.0719165625058669E-2</c:v>
                </c:pt>
                <c:pt idx="3108">
                  <c:v>1.0724742598171555E-2</c:v>
                </c:pt>
                <c:pt idx="3109">
                  <c:v>1.0730309837155718E-2</c:v>
                </c:pt>
                <c:pt idx="3110">
                  <c:v>1.0735867316377537E-2</c:v>
                </c:pt>
                <c:pt idx="3111">
                  <c:v>1.0741415010202515E-2</c:v>
                </c:pt>
                <c:pt idx="3112">
                  <c:v>1.0746952892996374E-2</c:v>
                </c:pt>
                <c:pt idx="3113">
                  <c:v>1.0752480939123753E-2</c:v>
                </c:pt>
                <c:pt idx="3114">
                  <c:v>1.0757999122950154E-2</c:v>
                </c:pt>
                <c:pt idx="3115">
                  <c:v>1.0763507418839566E-2</c:v>
                </c:pt>
                <c:pt idx="3116">
                  <c:v>1.0769005801157057E-2</c:v>
                </c:pt>
                <c:pt idx="3117">
                  <c:v>1.0774494244266398E-2</c:v>
                </c:pt>
                <c:pt idx="3118">
                  <c:v>1.0779972722531351E-2</c:v>
                </c:pt>
                <c:pt idx="3119">
                  <c:v>1.0785441210315256E-2</c:v>
                </c:pt>
                <c:pt idx="3120">
                  <c:v>1.0789266387147129E-2</c:v>
                </c:pt>
                <c:pt idx="3121">
                  <c:v>1.0794716531244692E-2</c:v>
                </c:pt>
                <c:pt idx="3122">
                  <c:v>1.0800156614100115E-2</c:v>
                </c:pt>
                <c:pt idx="3123">
                  <c:v>1.0805586610079984E-2</c:v>
                </c:pt>
                <c:pt idx="3124">
                  <c:v>1.0811006493550449E-2</c:v>
                </c:pt>
                <c:pt idx="3125">
                  <c:v>1.081641623887656E-2</c:v>
                </c:pt>
                <c:pt idx="3126">
                  <c:v>1.0823979618716196E-2</c:v>
                </c:pt>
                <c:pt idx="3127">
                  <c:v>1.082720521255945E-2</c:v>
                </c:pt>
                <c:pt idx="3128">
                  <c:v>1.0832584389646117E-2</c:v>
                </c:pt>
                <c:pt idx="3129">
                  <c:v>1.0839797787926831E-2</c:v>
                </c:pt>
                <c:pt idx="3130">
                  <c:v>1.0845153809137899E-2</c:v>
                </c:pt>
                <c:pt idx="3131">
                  <c:v>1.085049953061014E-2</c:v>
                </c:pt>
                <c:pt idx="3132">
                  <c:v>1.0855834926704989E-2</c:v>
                </c:pt>
                <c:pt idx="3133">
                  <c:v>1.0861159971783226E-2</c:v>
                </c:pt>
                <c:pt idx="3134">
                  <c:v>1.0866474640206724E-2</c:v>
                </c:pt>
                <c:pt idx="3135">
                  <c:v>1.0871778906336045E-2</c:v>
                </c:pt>
                <c:pt idx="3136">
                  <c:v>1.0877072744532191E-2</c:v>
                </c:pt>
                <c:pt idx="3137">
                  <c:v>1.0880752929795604E-2</c:v>
                </c:pt>
                <c:pt idx="3138">
                  <c:v>1.0887629034565248E-2</c:v>
                </c:pt>
                <c:pt idx="3139">
                  <c:v>1.0892891435122634E-2</c:v>
                </c:pt>
                <c:pt idx="3140">
                  <c:v>1.0898143305187357E-2</c:v>
                </c:pt>
                <c:pt idx="3141">
                  <c:v>1.0903384619118892E-2</c:v>
                </c:pt>
                <c:pt idx="3142">
                  <c:v>1.0908615351276496E-2</c:v>
                </c:pt>
                <c:pt idx="3143">
                  <c:v>1.0913835476019861E-2</c:v>
                </c:pt>
                <c:pt idx="3144">
                  <c:v>1.0919044967707374E-2</c:v>
                </c:pt>
                <c:pt idx="3145">
                  <c:v>1.0924243800698508E-2</c:v>
                </c:pt>
                <c:pt idx="3146">
                  <c:v>1.0927845349558915E-2</c:v>
                </c:pt>
                <c:pt idx="3147">
                  <c:v>1.0934609388024968E-2</c:v>
                </c:pt>
                <c:pt idx="3148">
                  <c:v>1.0939776091077285E-2</c:v>
                </c:pt>
                <c:pt idx="3149">
                  <c:v>1.094493203286633E-2</c:v>
                </c:pt>
                <c:pt idx="3150">
                  <c:v>1.0950077187750274E-2</c:v>
                </c:pt>
                <c:pt idx="3151">
                  <c:v>1.0955211530086412E-2</c:v>
                </c:pt>
                <c:pt idx="3152">
                  <c:v>1.0960335034233132E-2</c:v>
                </c:pt>
                <c:pt idx="3153">
                  <c:v>1.0965447674546856E-2</c:v>
                </c:pt>
                <c:pt idx="3154">
                  <c:v>1.0970549425385537E-2</c:v>
                </c:pt>
                <c:pt idx="3155">
                  <c:v>1.0975640261105818E-2</c:v>
                </c:pt>
                <c:pt idx="3156">
                  <c:v>1.0980720156064779E-2</c:v>
                </c:pt>
                <c:pt idx="3157">
                  <c:v>1.0985789084619059E-2</c:v>
                </c:pt>
                <c:pt idx="3158">
                  <c:v>1.0990847021125523E-2</c:v>
                </c:pt>
                <c:pt idx="3159">
                  <c:v>1.0994332210728713E-2</c:v>
                </c:pt>
                <c:pt idx="3160">
                  <c:v>1.1000929815419397E-2</c:v>
                </c:pt>
                <c:pt idx="3161">
                  <c:v>1.1005954621919221E-2</c:v>
                </c:pt>
                <c:pt idx="3162">
                  <c:v>1.1010968333796277E-2</c:v>
                </c:pt>
                <c:pt idx="3163">
                  <c:v>1.1017076193249351E-2</c:v>
                </c:pt>
                <c:pt idx="3164">
                  <c:v>1.1022064177795519E-2</c:v>
                </c:pt>
                <c:pt idx="3165">
                  <c:v>1.1027040984003433E-2</c:v>
                </c:pt>
                <c:pt idx="3166">
                  <c:v>1.1032006586230259E-2</c:v>
                </c:pt>
                <c:pt idx="3167">
                  <c:v>1.1036960958834047E-2</c:v>
                </c:pt>
                <c:pt idx="3168">
                  <c:v>1.1041904076172185E-2</c:v>
                </c:pt>
                <c:pt idx="3169">
                  <c:v>1.1046835912602278E-2</c:v>
                </c:pt>
                <c:pt idx="3170">
                  <c:v>1.1051756442481717E-2</c:v>
                </c:pt>
                <c:pt idx="3171">
                  <c:v>1.1056665640167889E-2</c:v>
                </c:pt>
                <c:pt idx="3172">
                  <c:v>1.1061563480017529E-2</c:v>
                </c:pt>
                <c:pt idx="3173">
                  <c:v>1.1066449936388022E-2</c:v>
                </c:pt>
                <c:pt idx="3174">
                  <c:v>1.1071324983635882E-2</c:v>
                </c:pt>
                <c:pt idx="3175">
                  <c:v>1.1076188596118497E-2</c:v>
                </c:pt>
                <c:pt idx="3176">
                  <c:v>1.1081040748191726E-2</c:v>
                </c:pt>
                <c:pt idx="3177">
                  <c:v>1.1085881414212953E-2</c:v>
                </c:pt>
                <c:pt idx="3178">
                  <c:v>1.1092088208934973E-2</c:v>
                </c:pt>
                <c:pt idx="3179">
                  <c:v>1.1095528185523706E-2</c:v>
                </c:pt>
                <c:pt idx="3180">
                  <c:v>1.1100334239526258E-2</c:v>
                </c:pt>
                <c:pt idx="3181">
                  <c:v>1.1105128704901766E-2</c:v>
                </c:pt>
                <c:pt idx="3182">
                  <c:v>1.1109911556006522E-2</c:v>
                </c:pt>
                <c:pt idx="3183">
                  <c:v>1.1114682767196384E-2</c:v>
                </c:pt>
                <c:pt idx="3184">
                  <c:v>1.1119442312827205E-2</c:v>
                </c:pt>
                <c:pt idx="3185">
                  <c:v>1.1124190167255502E-2</c:v>
                </c:pt>
                <c:pt idx="3186">
                  <c:v>1.1128926304836469E-2</c:v>
                </c:pt>
                <c:pt idx="3187">
                  <c:v>1.1133650699926185E-2</c:v>
                </c:pt>
                <c:pt idx="3188">
                  <c:v>1.1138363326880063E-2</c:v>
                </c:pt>
                <c:pt idx="3189">
                  <c:v>1.1143064160053742E-2</c:v>
                </c:pt>
                <c:pt idx="3190">
                  <c:v>1.1147753173802641E-2</c:v>
                </c:pt>
                <c:pt idx="3191">
                  <c:v>1.1152430342482613E-2</c:v>
                </c:pt>
                <c:pt idx="3192">
                  <c:v>1.1157095640448859E-2</c:v>
                </c:pt>
                <c:pt idx="3193">
                  <c:v>1.1161749042056577E-2</c:v>
                </c:pt>
                <c:pt idx="3194">
                  <c:v>1.116639052166162E-2</c:v>
                </c:pt>
                <c:pt idx="3195">
                  <c:v>1.1171020053618972E-2</c:v>
                </c:pt>
                <c:pt idx="3196">
                  <c:v>1.1175637612283391E-2</c:v>
                </c:pt>
                <c:pt idx="3197">
                  <c:v>1.1180243172010733E-2</c:v>
                </c:pt>
                <c:pt idx="3198">
                  <c:v>1.1184836707155978E-2</c:v>
                </c:pt>
                <c:pt idx="3199">
                  <c:v>1.1189418192073886E-2</c:v>
                </c:pt>
                <c:pt idx="3200">
                  <c:v>1.1193987601119877E-2</c:v>
                </c:pt>
                <c:pt idx="3201">
                  <c:v>1.1198544908649145E-2</c:v>
                </c:pt>
                <c:pt idx="3202">
                  <c:v>1.1203090089016236E-2</c:v>
                </c:pt>
                <c:pt idx="3203">
                  <c:v>1.1207623116576785E-2</c:v>
                </c:pt>
                <c:pt idx="3204">
                  <c:v>1.1212143965685114E-2</c:v>
                </c:pt>
                <c:pt idx="3205">
                  <c:v>1.1216652610696643E-2</c:v>
                </c:pt>
                <c:pt idx="3206">
                  <c:v>1.1221149025965911E-2</c:v>
                </c:pt>
                <c:pt idx="3207">
                  <c:v>1.1225633185848556E-2</c:v>
                </c:pt>
                <c:pt idx="3208">
                  <c:v>1.12301050646989E-2</c:v>
                </c:pt>
                <c:pt idx="3209">
                  <c:v>1.1234564636872141E-2</c:v>
                </c:pt>
                <c:pt idx="3210">
                  <c:v>1.1239011876722823E-2</c:v>
                </c:pt>
                <c:pt idx="3211">
                  <c:v>1.1243446758606361E-2</c:v>
                </c:pt>
                <c:pt idx="3212">
                  <c:v>1.1247869256877737E-2</c:v>
                </c:pt>
                <c:pt idx="3213">
                  <c:v>1.125227934589171E-2</c:v>
                </c:pt>
                <c:pt idx="3214">
                  <c:v>1.1256677000002822E-2</c:v>
                </c:pt>
                <c:pt idx="3215">
                  <c:v>1.1261687631107372E-2</c:v>
                </c:pt>
                <c:pt idx="3216">
                  <c:v>1.1266058552643317E-2</c:v>
                </c:pt>
                <c:pt idx="3217">
                  <c:v>1.1270416958678517E-2</c:v>
                </c:pt>
                <c:pt idx="3218">
                  <c:v>1.1274762823567732E-2</c:v>
                </c:pt>
                <c:pt idx="3219">
                  <c:v>1.1279096121665942E-2</c:v>
                </c:pt>
                <c:pt idx="3220">
                  <c:v>1.1283416827328346E-2</c:v>
                </c:pt>
                <c:pt idx="3221">
                  <c:v>1.1287724914910141E-2</c:v>
                </c:pt>
                <c:pt idx="3222">
                  <c:v>1.129202035876609E-2</c:v>
                </c:pt>
                <c:pt idx="3223">
                  <c:v>1.1296303133252047E-2</c:v>
                </c:pt>
                <c:pt idx="3224">
                  <c:v>1.1300573212722773E-2</c:v>
                </c:pt>
                <c:pt idx="3225">
                  <c:v>1.1304830571534124E-2</c:v>
                </c:pt>
                <c:pt idx="3226">
                  <c:v>1.1309075184041079E-2</c:v>
                </c:pt>
                <c:pt idx="3227">
                  <c:v>1.1313307024598838E-2</c:v>
                </c:pt>
                <c:pt idx="3228">
                  <c:v>1.131872915424318E-2</c:v>
                </c:pt>
                <c:pt idx="3229">
                  <c:v>1.1322931705477315E-2</c:v>
                </c:pt>
                <c:pt idx="3230">
                  <c:v>1.1328994128683049E-2</c:v>
                </c:pt>
                <c:pt idx="3231">
                  <c:v>1.1331298213673258E-2</c:v>
                </c:pt>
                <c:pt idx="3232">
                  <c:v>1.1336988946613948E-2</c:v>
                </c:pt>
                <c:pt idx="3233">
                  <c:v>1.133961309187796E-2</c:v>
                </c:pt>
                <c:pt idx="3234">
                  <c:v>1.1343751105623318E-2</c:v>
                </c:pt>
                <c:pt idx="3235">
                  <c:v>1.1347876134938486E-2</c:v>
                </c:pt>
                <c:pt idx="3236">
                  <c:v>1.1351988154179541E-2</c:v>
                </c:pt>
                <c:pt idx="3237">
                  <c:v>1.1356087137702775E-2</c:v>
                </c:pt>
                <c:pt idx="3238">
                  <c:v>1.1360173059864264E-2</c:v>
                </c:pt>
                <c:pt idx="3239">
                  <c:v>1.1364245895020738E-2</c:v>
                </c:pt>
                <c:pt idx="3240">
                  <c:v>1.1368305617528492E-2</c:v>
                </c:pt>
                <c:pt idx="3241">
                  <c:v>1.1372352201743601E-2</c:v>
                </c:pt>
                <c:pt idx="3242">
                  <c:v>1.1376385622023234E-2</c:v>
                </c:pt>
                <c:pt idx="3243">
                  <c:v>1.1380405852724124E-2</c:v>
                </c:pt>
                <c:pt idx="3244">
                  <c:v>1.1384412868203218E-2</c:v>
                </c:pt>
                <c:pt idx="3245">
                  <c:v>1.1388406642817251E-2</c:v>
                </c:pt>
                <c:pt idx="3246">
                  <c:v>1.1392387150923174E-2</c:v>
                </c:pt>
                <c:pt idx="3247">
                  <c:v>1.1396354366878591E-2</c:v>
                </c:pt>
                <c:pt idx="3248">
                  <c:v>1.1400308265040677E-2</c:v>
                </c:pt>
                <c:pt idx="3249">
                  <c:v>1.1404248819766816E-2</c:v>
                </c:pt>
                <c:pt idx="3250">
                  <c:v>1.1408176005415275E-2</c:v>
                </c:pt>
                <c:pt idx="3251">
                  <c:v>1.1412089796343223E-2</c:v>
                </c:pt>
                <c:pt idx="3252">
                  <c:v>1.1415990166908268E-2</c:v>
                </c:pt>
                <c:pt idx="3253">
                  <c:v>1.1419877091469112E-2</c:v>
                </c:pt>
                <c:pt idx="3254">
                  <c:v>1.1423750544383581E-2</c:v>
                </c:pt>
                <c:pt idx="3255">
                  <c:v>1.1427610500009943E-2</c:v>
                </c:pt>
                <c:pt idx="3256">
                  <c:v>1.1431456932706897E-2</c:v>
                </c:pt>
                <c:pt idx="3257">
                  <c:v>1.1435289816833149E-2</c:v>
                </c:pt>
                <c:pt idx="3258">
                  <c:v>1.1439109126747182E-2</c:v>
                </c:pt>
                <c:pt idx="3259">
                  <c:v>1.1442914836808133E-2</c:v>
                </c:pt>
                <c:pt idx="3260">
                  <c:v>1.1446706921374927E-2</c:v>
                </c:pt>
                <c:pt idx="3261">
                  <c:v>1.1450485354807144E-2</c:v>
                </c:pt>
                <c:pt idx="3262">
                  <c:v>1.1454250111464358E-2</c:v>
                </c:pt>
                <c:pt idx="3263">
                  <c:v>1.1458001165705714E-2</c:v>
                </c:pt>
                <c:pt idx="3264">
                  <c:v>1.1461738491891445E-2</c:v>
                </c:pt>
                <c:pt idx="3265">
                  <c:v>1.1465462064381789E-2</c:v>
                </c:pt>
                <c:pt idx="3266">
                  <c:v>1.1471285542831061E-2</c:v>
                </c:pt>
                <c:pt idx="3267">
                  <c:v>1.147426835295395E-2</c:v>
                </c:pt>
                <c:pt idx="3268">
                  <c:v>1.1476550003280222E-2</c:v>
                </c:pt>
                <c:pt idx="3269">
                  <c:v>1.1480218304591372E-2</c:v>
                </c:pt>
                <c:pt idx="3270">
                  <c:v>1.1483872724009844E-2</c:v>
                </c:pt>
                <c:pt idx="3271">
                  <c:v>1.1487513235896312E-2</c:v>
                </c:pt>
                <c:pt idx="3272">
                  <c:v>1.1491139814613206E-2</c:v>
                </c:pt>
                <c:pt idx="3273">
                  <c:v>1.1494752434520977E-2</c:v>
                </c:pt>
                <c:pt idx="3274">
                  <c:v>1.1498351069982269E-2</c:v>
                </c:pt>
                <c:pt idx="3275">
                  <c:v>1.1501935695358853E-2</c:v>
                </c:pt>
                <c:pt idx="3276">
                  <c:v>1.1506792780382928E-2</c:v>
                </c:pt>
                <c:pt idx="3277">
                  <c:v>1.1510346583262946E-2</c:v>
                </c:pt>
                <c:pt idx="3278">
                  <c:v>1.1513886292411782E-2</c:v>
                </c:pt>
                <c:pt idx="3279">
                  <c:v>1.1517411882188858E-2</c:v>
                </c:pt>
                <c:pt idx="3280">
                  <c:v>1.15209233269536E-2</c:v>
                </c:pt>
                <c:pt idx="3281">
                  <c:v>1.1524844708728974E-2</c:v>
                </c:pt>
                <c:pt idx="3282">
                  <c:v>1.1527903678886377E-2</c:v>
                </c:pt>
                <c:pt idx="3283">
                  <c:v>1.1531372534774344E-2</c:v>
                </c:pt>
                <c:pt idx="3284">
                  <c:v>1.1533562639788584E-2</c:v>
                </c:pt>
                <c:pt idx="3285">
                  <c:v>1.1538267478197292E-2</c:v>
                </c:pt>
                <c:pt idx="3286">
                  <c:v>1.1541693514453725E-2</c:v>
                </c:pt>
                <c:pt idx="3287">
                  <c:v>1.1545105226222256E-2</c:v>
                </c:pt>
                <c:pt idx="3288">
                  <c:v>1.1548502587864266E-2</c:v>
                </c:pt>
                <c:pt idx="3289">
                  <c:v>1.1551885573741568E-2</c:v>
                </c:pt>
                <c:pt idx="3290">
                  <c:v>1.1555254158216625E-2</c:v>
                </c:pt>
                <c:pt idx="3291">
                  <c:v>1.1558608315651466E-2</c:v>
                </c:pt>
                <c:pt idx="3292">
                  <c:v>1.156194802040921E-2</c:v>
                </c:pt>
                <c:pt idx="3293">
                  <c:v>1.1565273246852753E-2</c:v>
                </c:pt>
                <c:pt idx="3294">
                  <c:v>1.1568583969345647E-2</c:v>
                </c:pt>
                <c:pt idx="3295">
                  <c:v>1.1571880162251009E-2</c:v>
                </c:pt>
                <c:pt idx="3296">
                  <c:v>1.1575161799933256E-2</c:v>
                </c:pt>
                <c:pt idx="3297">
                  <c:v>1.1577201014018908E-2</c:v>
                </c:pt>
                <c:pt idx="3298">
                  <c:v>1.1581681307085001E-2</c:v>
                </c:pt>
                <c:pt idx="3299">
                  <c:v>1.1584919125283772E-2</c:v>
                </c:pt>
                <c:pt idx="3300">
                  <c:v>1.1588142285718193E-2</c:v>
                </c:pt>
                <c:pt idx="3301">
                  <c:v>1.1591350762753552E-2</c:v>
                </c:pt>
                <c:pt idx="3302">
                  <c:v>1.1594544530755571E-2</c:v>
                </c:pt>
                <c:pt idx="3303">
                  <c:v>1.1597723564090411E-2</c:v>
                </c:pt>
                <c:pt idx="3304">
                  <c:v>1.1600887837124657E-2</c:v>
                </c:pt>
                <c:pt idx="3305">
                  <c:v>1.1604037324225124E-2</c:v>
                </c:pt>
                <c:pt idx="3306">
                  <c:v>1.1607171999758616E-2</c:v>
                </c:pt>
                <c:pt idx="3307">
                  <c:v>1.1610291838093031E-2</c:v>
                </c:pt>
                <c:pt idx="3308">
                  <c:v>1.1613396813595828E-2</c:v>
                </c:pt>
                <c:pt idx="3309">
                  <c:v>1.1616486900635336E-2</c:v>
                </c:pt>
                <c:pt idx="3310">
                  <c:v>1.1619562073579885E-2</c:v>
                </c:pt>
                <c:pt idx="3311">
                  <c:v>1.1622622306798674E-2</c:v>
                </c:pt>
                <c:pt idx="3312">
                  <c:v>1.1625667574660683E-2</c:v>
                </c:pt>
                <c:pt idx="3313">
                  <c:v>1.1628697851535762E-2</c:v>
                </c:pt>
                <c:pt idx="3314">
                  <c:v>1.1631713111793543E-2</c:v>
                </c:pt>
                <c:pt idx="3315">
                  <c:v>1.1634713329804747E-2</c:v>
                </c:pt>
                <c:pt idx="3316">
                  <c:v>1.1637698479939437E-2</c:v>
                </c:pt>
                <c:pt idx="3317">
                  <c:v>1.1640668536569422E-2</c:v>
                </c:pt>
                <c:pt idx="3318">
                  <c:v>1.1644012026944513E-2</c:v>
                </c:pt>
                <c:pt idx="3319">
                  <c:v>1.1645400089373625E-2</c:v>
                </c:pt>
                <c:pt idx="3320">
                  <c:v>1.1649487889145922E-2</c:v>
                </c:pt>
                <c:pt idx="3321">
                  <c:v>1.1652397315474692E-2</c:v>
                </c:pt>
                <c:pt idx="3322">
                  <c:v>1.1655291520159516E-2</c:v>
                </c:pt>
                <c:pt idx="3323">
                  <c:v>1.1658170477574155E-2</c:v>
                </c:pt>
                <c:pt idx="3324">
                  <c:v>1.1661034162092366E-2</c:v>
                </c:pt>
                <c:pt idx="3325">
                  <c:v>1.1663882548088348E-2</c:v>
                </c:pt>
                <c:pt idx="3326">
                  <c:v>1.1666715609937161E-2</c:v>
                </c:pt>
                <c:pt idx="3327">
                  <c:v>1.1669533322013434E-2</c:v>
                </c:pt>
                <c:pt idx="3328">
                  <c:v>1.167119989338166E-2</c:v>
                </c:pt>
                <c:pt idx="3329">
                  <c:v>1.1673989909358378E-2</c:v>
                </c:pt>
                <c:pt idx="3330">
                  <c:v>1.1676764505608886E-2</c:v>
                </c:pt>
                <c:pt idx="3331">
                  <c:v>1.1681025478375913E-2</c:v>
                </c:pt>
                <c:pt idx="3332">
                  <c:v>1.1682267336452154E-2</c:v>
                </c:pt>
                <c:pt idx="3333">
                  <c:v>1.1684995519806779E-2</c:v>
                </c:pt>
                <c:pt idx="3334">
                  <c:v>1.1687708180958923E-2</c:v>
                </c:pt>
                <c:pt idx="3335">
                  <c:v>1.1690405294290281E-2</c:v>
                </c:pt>
                <c:pt idx="3336">
                  <c:v>1.1693086834183648E-2</c:v>
                </c:pt>
                <c:pt idx="3337">
                  <c:v>1.1695752775021818E-2</c:v>
                </c:pt>
                <c:pt idx="3338">
                  <c:v>1.16984030911878E-2</c:v>
                </c:pt>
                <c:pt idx="3339">
                  <c:v>1.1701037757065923E-2</c:v>
                </c:pt>
                <c:pt idx="3340">
                  <c:v>1.1703656747040511E-2</c:v>
                </c:pt>
                <c:pt idx="3341">
                  <c:v>1.1706260035496329E-2</c:v>
                </c:pt>
                <c:pt idx="3342">
                  <c:v>1.1708847596817923E-2</c:v>
                </c:pt>
                <c:pt idx="3343">
                  <c:v>1.1711419405392245E-2</c:v>
                </c:pt>
                <c:pt idx="3344">
                  <c:v>1.1713975435604498E-2</c:v>
                </c:pt>
                <c:pt idx="3345">
                  <c:v>1.1716515661841637E-2</c:v>
                </c:pt>
                <c:pt idx="3346">
                  <c:v>1.1719040058491273E-2</c:v>
                </c:pt>
                <c:pt idx="3347">
                  <c:v>1.1721548599940576E-2</c:v>
                </c:pt>
                <c:pt idx="3348">
                  <c:v>1.1724041260578475E-2</c:v>
                </c:pt>
                <c:pt idx="3349">
                  <c:v>1.1726518014792797E-2</c:v>
                </c:pt>
                <c:pt idx="3350">
                  <c:v>1.1728978836973126E-2</c:v>
                </c:pt>
                <c:pt idx="3351">
                  <c:v>1.1731423701508824E-2</c:v>
                </c:pt>
                <c:pt idx="3352">
                  <c:v>1.1733852582790791E-2</c:v>
                </c:pt>
                <c:pt idx="3353">
                  <c:v>1.173626545520926E-2</c:v>
                </c:pt>
                <c:pt idx="3354">
                  <c:v>1.1738662293155787E-2</c:v>
                </c:pt>
                <c:pt idx="3355">
                  <c:v>1.1741043071021926E-2</c:v>
                </c:pt>
                <c:pt idx="3356">
                  <c:v>1.1743407763200325E-2</c:v>
                </c:pt>
                <c:pt idx="3357">
                  <c:v>1.1745756344083411E-2</c:v>
                </c:pt>
                <c:pt idx="3358">
                  <c:v>1.174808878806493E-2</c:v>
                </c:pt>
                <c:pt idx="3359">
                  <c:v>1.1750405069538403E-2</c:v>
                </c:pt>
                <c:pt idx="3360">
                  <c:v>1.1752705162898671E-2</c:v>
                </c:pt>
                <c:pt idx="3361">
                  <c:v>1.1754989042540789E-2</c:v>
                </c:pt>
                <c:pt idx="3362">
                  <c:v>1.1757256682860255E-2</c:v>
                </c:pt>
                <c:pt idx="3363">
                  <c:v>1.1759508058253437E-2</c:v>
                </c:pt>
                <c:pt idx="3364">
                  <c:v>1.1761743143116489E-2</c:v>
                </c:pt>
                <c:pt idx="3365">
                  <c:v>1.1763961911847315E-2</c:v>
                </c:pt>
                <c:pt idx="3366">
                  <c:v>1.1766164338843381E-2</c:v>
                </c:pt>
                <c:pt idx="3367">
                  <c:v>1.1768350398503468E-2</c:v>
                </c:pt>
                <c:pt idx="3368">
                  <c:v>1.1770520065226574E-2</c:v>
                </c:pt>
                <c:pt idx="3369">
                  <c:v>1.1772673313411917E-2</c:v>
                </c:pt>
                <c:pt idx="3370">
                  <c:v>1.1774810117459813E-2</c:v>
                </c:pt>
                <c:pt idx="3371">
                  <c:v>1.1776930451771229E-2</c:v>
                </c:pt>
                <c:pt idx="3372">
                  <c:v>1.1779034290747574E-2</c:v>
                </c:pt>
                <c:pt idx="3373">
                  <c:v>1.1781121608790916E-2</c:v>
                </c:pt>
                <c:pt idx="3374">
                  <c:v>1.1783192380303316E-2</c:v>
                </c:pt>
                <c:pt idx="3375">
                  <c:v>1.1785246579688812E-2</c:v>
                </c:pt>
                <c:pt idx="3376">
                  <c:v>1.1787284181350347E-2</c:v>
                </c:pt>
                <c:pt idx="3377">
                  <c:v>1.178930515969305E-2</c:v>
                </c:pt>
                <c:pt idx="3378">
                  <c:v>1.1791309489121616E-2</c:v>
                </c:pt>
                <c:pt idx="3379">
                  <c:v>1.1793297144041832E-2</c:v>
                </c:pt>
                <c:pt idx="3380">
                  <c:v>1.1795268098859925E-2</c:v>
                </c:pt>
                <c:pt idx="3381">
                  <c:v>1.1797222327982998E-2</c:v>
                </c:pt>
                <c:pt idx="3382">
                  <c:v>1.1799159805818809E-2</c:v>
                </c:pt>
                <c:pt idx="3383">
                  <c:v>1.1801080506775119E-2</c:v>
                </c:pt>
                <c:pt idx="3384">
                  <c:v>1.1802984405261218E-2</c:v>
                </c:pt>
                <c:pt idx="3385">
                  <c:v>1.1804871475686618E-2</c:v>
                </c:pt>
                <c:pt idx="3386">
                  <c:v>1.1808002238629102E-2</c:v>
                </c:pt>
                <c:pt idx="3387">
                  <c:v>1.1808595029996437E-2</c:v>
                </c:pt>
                <c:pt idx="3388">
                  <c:v>1.1810431462703381E-2</c:v>
                </c:pt>
                <c:pt idx="3389">
                  <c:v>1.1812250964994024E-2</c:v>
                </c:pt>
                <c:pt idx="3390">
                  <c:v>1.1814053511282037E-2</c:v>
                </c:pt>
                <c:pt idx="3391">
                  <c:v>1.1815839075980217E-2</c:v>
                </c:pt>
                <c:pt idx="3392">
                  <c:v>1.1817607633503112E-2</c:v>
                </c:pt>
                <c:pt idx="3393">
                  <c:v>1.1819359158265709E-2</c:v>
                </c:pt>
                <c:pt idx="3394">
                  <c:v>1.1821093624683433E-2</c:v>
                </c:pt>
                <c:pt idx="3395">
                  <c:v>1.1822811007172803E-2</c:v>
                </c:pt>
                <c:pt idx="3396">
                  <c:v>1.1824511280150777E-2</c:v>
                </c:pt>
                <c:pt idx="3397">
                  <c:v>1.1826194418034747E-2</c:v>
                </c:pt>
                <c:pt idx="3398">
                  <c:v>1.1827860395243866E-2</c:v>
                </c:pt>
                <c:pt idx="3399">
                  <c:v>1.1829509186196621E-2</c:v>
                </c:pt>
                <c:pt idx="3400">
                  <c:v>1.1831140765313036E-2</c:v>
                </c:pt>
                <c:pt idx="3401">
                  <c:v>1.1832755107014229E-2</c:v>
                </c:pt>
                <c:pt idx="3402">
                  <c:v>1.1834352185720664E-2</c:v>
                </c:pt>
                <c:pt idx="3403">
                  <c:v>1.1835931975854771E-2</c:v>
                </c:pt>
                <c:pt idx="3404">
                  <c:v>1.1837494451839421E-2</c:v>
                </c:pt>
                <c:pt idx="3405">
                  <c:v>1.1839039588097924E-2</c:v>
                </c:pt>
                <c:pt idx="3406">
                  <c:v>1.18405673590549E-2</c:v>
                </c:pt>
                <c:pt idx="3407">
                  <c:v>1.1842077739134975E-2</c:v>
                </c:pt>
                <c:pt idx="3408">
                  <c:v>1.1843570702764081E-2</c:v>
                </c:pt>
                <c:pt idx="3409">
                  <c:v>1.1845046224369035E-2</c:v>
                </c:pt>
                <c:pt idx="3410">
                  <c:v>1.1846504278376647E-2</c:v>
                </c:pt>
                <c:pt idx="3411">
                  <c:v>1.1847944839215046E-2</c:v>
                </c:pt>
                <c:pt idx="3412">
                  <c:v>1.1849367881313451E-2</c:v>
                </c:pt>
                <c:pt idx="3413">
                  <c:v>1.1850773379101084E-2</c:v>
                </c:pt>
                <c:pt idx="3414">
                  <c:v>1.1852161307008701E-2</c:v>
                </c:pt>
                <c:pt idx="3415">
                  <c:v>1.1853531639466838E-2</c:v>
                </c:pt>
                <c:pt idx="3416">
                  <c:v>1.1854884350908E-2</c:v>
                </c:pt>
                <c:pt idx="3417">
                  <c:v>1.1856219415764913E-2</c:v>
                </c:pt>
                <c:pt idx="3418">
                  <c:v>1.1857536808470742E-2</c:v>
                </c:pt>
                <c:pt idx="3419">
                  <c:v>1.1858836503460399E-2</c:v>
                </c:pt>
                <c:pt idx="3420">
                  <c:v>1.1860118475168805E-2</c:v>
                </c:pt>
                <c:pt idx="3421">
                  <c:v>1.186138269803153E-2</c:v>
                </c:pt>
                <c:pt idx="3422">
                  <c:v>1.1862629146486118E-2</c:v>
                </c:pt>
                <c:pt idx="3423">
                  <c:v>1.1864572809443894E-2</c:v>
                </c:pt>
                <c:pt idx="3424">
                  <c:v>1.1865778581926299E-2</c:v>
                </c:pt>
                <c:pt idx="3425">
                  <c:v>1.1866966494850946E-2</c:v>
                </c:pt>
                <c:pt idx="3426">
                  <c:v>1.1868136522655507E-2</c:v>
                </c:pt>
                <c:pt idx="3427">
                  <c:v>1.186928863977961E-2</c:v>
                </c:pt>
                <c:pt idx="3428">
                  <c:v>1.1870422820663099E-2</c:v>
                </c:pt>
                <c:pt idx="3429">
                  <c:v>1.1871539039746692E-2</c:v>
                </c:pt>
                <c:pt idx="3430">
                  <c:v>1.1872637271472416E-2</c:v>
                </c:pt>
                <c:pt idx="3431">
                  <c:v>1.1873717490282511E-2</c:v>
                </c:pt>
                <c:pt idx="3432">
                  <c:v>1.1874779670620747E-2</c:v>
                </c:pt>
                <c:pt idx="3433">
                  <c:v>1.187582378693176E-2</c:v>
                </c:pt>
                <c:pt idx="3434">
                  <c:v>1.1876849813659971E-2</c:v>
                </c:pt>
                <c:pt idx="3435">
                  <c:v>1.1877857725251979E-2</c:v>
                </c:pt>
                <c:pt idx="3436">
                  <c:v>1.1878085248507827E-2</c:v>
                </c:pt>
                <c:pt idx="3437">
                  <c:v>1.1880071665252579E-2</c:v>
                </c:pt>
                <c:pt idx="3438">
                  <c:v>1.1880807700504261E-2</c:v>
                </c:pt>
                <c:pt idx="3439">
                  <c:v>1.1881707709210211E-2</c:v>
                </c:pt>
                <c:pt idx="3440">
                  <c:v>1.1882624661843489E-2</c:v>
                </c:pt>
                <c:pt idx="3441">
                  <c:v>1.188352334603562E-2</c:v>
                </c:pt>
                <c:pt idx="3442">
                  <c:v>1.1884403736239519E-2</c:v>
                </c:pt>
                <c:pt idx="3443">
                  <c:v>1.188526580690832E-2</c:v>
                </c:pt>
                <c:pt idx="3444">
                  <c:v>1.1886109532496027E-2</c:v>
                </c:pt>
                <c:pt idx="3445">
                  <c:v>1.1886934887457951E-2</c:v>
                </c:pt>
                <c:pt idx="3446">
                  <c:v>1.188774184625049E-2</c:v>
                </c:pt>
                <c:pt idx="3447">
                  <c:v>1.1888530383330263E-2</c:v>
                </c:pt>
                <c:pt idx="3448">
                  <c:v>1.1889300473155414E-2</c:v>
                </c:pt>
                <c:pt idx="3449">
                  <c:v>1.1889340413965704E-2</c:v>
                </c:pt>
                <c:pt idx="3450">
                  <c:v>1.1890785208878991E-2</c:v>
                </c:pt>
                <c:pt idx="3451">
                  <c:v>1.1891499803697841E-2</c:v>
                </c:pt>
                <c:pt idx="3452">
                  <c:v>1.1892195849104004E-2</c:v>
                </c:pt>
                <c:pt idx="3453">
                  <c:v>1.1892873319559542E-2</c:v>
                </c:pt>
                <c:pt idx="3454">
                  <c:v>1.1893532189528697E-2</c:v>
                </c:pt>
                <c:pt idx="3455">
                  <c:v>1.1894172433476364E-2</c:v>
                </c:pt>
                <c:pt idx="3456">
                  <c:v>1.1894794025867657E-2</c:v>
                </c:pt>
                <c:pt idx="3457">
                  <c:v>1.1895396941169863E-2</c:v>
                </c:pt>
                <c:pt idx="3458">
                  <c:v>1.1895305209856762E-2</c:v>
                </c:pt>
                <c:pt idx="3459">
                  <c:v>1.1896546638377491E-2</c:v>
                </c:pt>
                <c:pt idx="3460">
                  <c:v>1.189709336922163E-2</c:v>
                </c:pt>
                <c:pt idx="3461">
                  <c:v>1.1897621320853253E-2</c:v>
                </c:pt>
                <c:pt idx="3462">
                  <c:v>1.1898130467743786E-2</c:v>
                </c:pt>
                <c:pt idx="3463">
                  <c:v>1.1898620784366404E-2</c:v>
                </c:pt>
                <c:pt idx="3464">
                  <c:v>1.1899092245194491E-2</c:v>
                </c:pt>
                <c:pt idx="3465">
                  <c:v>1.1899544824702967E-2</c:v>
                </c:pt>
                <c:pt idx="3466">
                  <c:v>1.1899978497367394E-2</c:v>
                </c:pt>
                <c:pt idx="3467">
                  <c:v>1.1900393237665086E-2</c:v>
                </c:pt>
                <c:pt idx="3468">
                  <c:v>1.1900789020073785E-2</c:v>
                </c:pt>
                <c:pt idx="3469">
                  <c:v>1.190116581907189E-2</c:v>
                </c:pt>
                <c:pt idx="3470">
                  <c:v>1.1901523609139982E-2</c:v>
                </c:pt>
                <c:pt idx="3471">
                  <c:v>1.1901239080116971E-2</c:v>
                </c:pt>
                <c:pt idx="3472">
                  <c:v>1.1902182060410165E-2</c:v>
                </c:pt>
                <c:pt idx="3473">
                  <c:v>1.1902482670577986E-2</c:v>
                </c:pt>
                <c:pt idx="3474">
                  <c:v>1.1902764169745504E-2</c:v>
                </c:pt>
                <c:pt idx="3475">
                  <c:v>1.1902729862043916E-2</c:v>
                </c:pt>
                <c:pt idx="3476">
                  <c:v>1.1902967599239107E-2</c:v>
                </c:pt>
                <c:pt idx="3477">
                  <c:v>1.19031861428657E-2</c:v>
                </c:pt>
                <c:pt idx="3478">
                  <c:v>1.1903385467413799E-2</c:v>
                </c:pt>
                <c:pt idx="3479">
                  <c:v>1.1903565547375263E-2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879616"/>
        <c:axId val="468881792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[0]!FRA1YDates</c:f>
              <c:numCache>
                <c:formatCode>ddd\,\ dd\-mmm\-yyyy</c:formatCode>
                <c:ptCount val="13"/>
                <c:pt idx="0">
                  <c:v>42431</c:v>
                </c:pt>
                <c:pt idx="1">
                  <c:v>42464</c:v>
                </c:pt>
                <c:pt idx="2">
                  <c:v>42492</c:v>
                </c:pt>
                <c:pt idx="3">
                  <c:v>42523</c:v>
                </c:pt>
                <c:pt idx="4">
                  <c:v>42555</c:v>
                </c:pt>
                <c:pt idx="5">
                  <c:v>42584</c:v>
                </c:pt>
                <c:pt idx="6">
                  <c:v>42615</c:v>
                </c:pt>
                <c:pt idx="7">
                  <c:v>42646</c:v>
                </c:pt>
                <c:pt idx="8">
                  <c:v>42676</c:v>
                </c:pt>
                <c:pt idx="9">
                  <c:v>42706</c:v>
                </c:pt>
                <c:pt idx="10">
                  <c:v>42737</c:v>
                </c:pt>
                <c:pt idx="11">
                  <c:v>42768</c:v>
                </c:pt>
                <c:pt idx="12">
                  <c:v>43133</c:v>
                </c:pt>
              </c:numCache>
            </c:numRef>
          </c:xVal>
          <c:yVal>
            <c:numRef>
              <c:f>[0]!FRA1YSeries</c:f>
              <c:numCache>
                <c:formatCode>0.0000%</c:formatCode>
                <c:ptCount val="13"/>
                <c:pt idx="0">
                  <c:v>-4.6000000000000001E-4</c:v>
                </c:pt>
                <c:pt idx="1">
                  <c:v>-6.7000000000000002E-4</c:v>
                </c:pt>
                <c:pt idx="2">
                  <c:v>-7.400000000000001E-4</c:v>
                </c:pt>
                <c:pt idx="3">
                  <c:v>-8.1000000000000006E-4</c:v>
                </c:pt>
                <c:pt idx="4">
                  <c:v>-8.4000000000000014E-4</c:v>
                </c:pt>
                <c:pt idx="5">
                  <c:v>-8.4000000000000014E-4</c:v>
                </c:pt>
                <c:pt idx="6">
                  <c:v>-8.5000000000000006E-4</c:v>
                </c:pt>
                <c:pt idx="7">
                  <c:v>-8.3000000000000001E-4</c:v>
                </c:pt>
                <c:pt idx="8">
                  <c:v>-7.9000000000000012E-4</c:v>
                </c:pt>
                <c:pt idx="9">
                  <c:v>-7.5000000000000012E-4</c:v>
                </c:pt>
                <c:pt idx="10">
                  <c:v>-7.000000000000001E-4</c:v>
                </c:pt>
                <c:pt idx="11">
                  <c:v>-6.4000000000000005E-4</c:v>
                </c:pt>
                <c:pt idx="12">
                  <c:v>1.01E-3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879616"/>
        <c:axId val="468881792"/>
      </c:scatterChart>
      <c:dateAx>
        <c:axId val="468879616"/>
        <c:scaling>
          <c:orientation val="minMax"/>
          <c:max val="43090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88179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468881792"/>
        <c:scaling>
          <c:orientation val="minMax"/>
          <c:max val="4.0000000000000001E-3"/>
          <c:min val="0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68879616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42402</c:v>
                </c:pt>
                <c:pt idx="1">
                  <c:v>42403</c:v>
                </c:pt>
                <c:pt idx="2">
                  <c:v>42404</c:v>
                </c:pt>
                <c:pt idx="3">
                  <c:v>42405</c:v>
                </c:pt>
                <c:pt idx="4">
                  <c:v>42408</c:v>
                </c:pt>
                <c:pt idx="5">
                  <c:v>42409</c:v>
                </c:pt>
                <c:pt idx="6">
                  <c:v>42410</c:v>
                </c:pt>
                <c:pt idx="7">
                  <c:v>42411</c:v>
                </c:pt>
                <c:pt idx="8">
                  <c:v>42412</c:v>
                </c:pt>
                <c:pt idx="9">
                  <c:v>42415</c:v>
                </c:pt>
                <c:pt idx="10">
                  <c:v>42416</c:v>
                </c:pt>
                <c:pt idx="11">
                  <c:v>42417</c:v>
                </c:pt>
                <c:pt idx="12">
                  <c:v>42418</c:v>
                </c:pt>
                <c:pt idx="13">
                  <c:v>42419</c:v>
                </c:pt>
                <c:pt idx="14">
                  <c:v>42422</c:v>
                </c:pt>
                <c:pt idx="15">
                  <c:v>42423</c:v>
                </c:pt>
                <c:pt idx="16">
                  <c:v>42424</c:v>
                </c:pt>
                <c:pt idx="17">
                  <c:v>42425</c:v>
                </c:pt>
                <c:pt idx="18">
                  <c:v>42426</c:v>
                </c:pt>
                <c:pt idx="19">
                  <c:v>42429</c:v>
                </c:pt>
                <c:pt idx="20">
                  <c:v>42430</c:v>
                </c:pt>
                <c:pt idx="21">
                  <c:v>42431</c:v>
                </c:pt>
                <c:pt idx="22">
                  <c:v>42432</c:v>
                </c:pt>
                <c:pt idx="23">
                  <c:v>42433</c:v>
                </c:pt>
                <c:pt idx="24">
                  <c:v>42436</c:v>
                </c:pt>
                <c:pt idx="25">
                  <c:v>42437</c:v>
                </c:pt>
                <c:pt idx="26">
                  <c:v>42438</c:v>
                </c:pt>
                <c:pt idx="27">
                  <c:v>42439</c:v>
                </c:pt>
                <c:pt idx="28">
                  <c:v>42440</c:v>
                </c:pt>
                <c:pt idx="29">
                  <c:v>42443</c:v>
                </c:pt>
                <c:pt idx="30">
                  <c:v>42444</c:v>
                </c:pt>
                <c:pt idx="31">
                  <c:v>42445</c:v>
                </c:pt>
                <c:pt idx="32">
                  <c:v>42446</c:v>
                </c:pt>
                <c:pt idx="33">
                  <c:v>42447</c:v>
                </c:pt>
                <c:pt idx="34">
                  <c:v>42450</c:v>
                </c:pt>
                <c:pt idx="35">
                  <c:v>42451</c:v>
                </c:pt>
                <c:pt idx="36">
                  <c:v>42452</c:v>
                </c:pt>
                <c:pt idx="37">
                  <c:v>42453</c:v>
                </c:pt>
                <c:pt idx="38">
                  <c:v>42458</c:v>
                </c:pt>
                <c:pt idx="39">
                  <c:v>42459</c:v>
                </c:pt>
                <c:pt idx="40">
                  <c:v>42460</c:v>
                </c:pt>
                <c:pt idx="41">
                  <c:v>42461</c:v>
                </c:pt>
                <c:pt idx="42">
                  <c:v>42464</c:v>
                </c:pt>
                <c:pt idx="43">
                  <c:v>42465</c:v>
                </c:pt>
                <c:pt idx="44">
                  <c:v>42466</c:v>
                </c:pt>
                <c:pt idx="45">
                  <c:v>42467</c:v>
                </c:pt>
                <c:pt idx="46">
                  <c:v>42468</c:v>
                </c:pt>
                <c:pt idx="47">
                  <c:v>42471</c:v>
                </c:pt>
                <c:pt idx="48">
                  <c:v>42472</c:v>
                </c:pt>
                <c:pt idx="49">
                  <c:v>42473</c:v>
                </c:pt>
                <c:pt idx="50">
                  <c:v>42474</c:v>
                </c:pt>
                <c:pt idx="51">
                  <c:v>42475</c:v>
                </c:pt>
                <c:pt idx="52">
                  <c:v>42478</c:v>
                </c:pt>
                <c:pt idx="53">
                  <c:v>42479</c:v>
                </c:pt>
                <c:pt idx="54">
                  <c:v>42480</c:v>
                </c:pt>
                <c:pt idx="55">
                  <c:v>42481</c:v>
                </c:pt>
                <c:pt idx="56">
                  <c:v>42482</c:v>
                </c:pt>
                <c:pt idx="57">
                  <c:v>42485</c:v>
                </c:pt>
                <c:pt idx="58">
                  <c:v>42486</c:v>
                </c:pt>
                <c:pt idx="59">
                  <c:v>42487</c:v>
                </c:pt>
                <c:pt idx="60">
                  <c:v>42488</c:v>
                </c:pt>
                <c:pt idx="61">
                  <c:v>42489</c:v>
                </c:pt>
                <c:pt idx="62">
                  <c:v>42492</c:v>
                </c:pt>
                <c:pt idx="63">
                  <c:v>42493</c:v>
                </c:pt>
                <c:pt idx="64">
                  <c:v>42494</c:v>
                </c:pt>
                <c:pt idx="65">
                  <c:v>42495</c:v>
                </c:pt>
                <c:pt idx="66">
                  <c:v>42496</c:v>
                </c:pt>
                <c:pt idx="67">
                  <c:v>42499</c:v>
                </c:pt>
                <c:pt idx="68">
                  <c:v>42500</c:v>
                </c:pt>
                <c:pt idx="69">
                  <c:v>42501</c:v>
                </c:pt>
                <c:pt idx="70">
                  <c:v>42502</c:v>
                </c:pt>
                <c:pt idx="71">
                  <c:v>42503</c:v>
                </c:pt>
                <c:pt idx="72">
                  <c:v>42506</c:v>
                </c:pt>
                <c:pt idx="73">
                  <c:v>42507</c:v>
                </c:pt>
                <c:pt idx="74">
                  <c:v>42508</c:v>
                </c:pt>
                <c:pt idx="75">
                  <c:v>42509</c:v>
                </c:pt>
                <c:pt idx="76">
                  <c:v>42510</c:v>
                </c:pt>
                <c:pt idx="77">
                  <c:v>42513</c:v>
                </c:pt>
                <c:pt idx="78">
                  <c:v>42514</c:v>
                </c:pt>
                <c:pt idx="79">
                  <c:v>42515</c:v>
                </c:pt>
                <c:pt idx="80">
                  <c:v>42516</c:v>
                </c:pt>
                <c:pt idx="81">
                  <c:v>42517</c:v>
                </c:pt>
                <c:pt idx="82">
                  <c:v>42520</c:v>
                </c:pt>
                <c:pt idx="83">
                  <c:v>42521</c:v>
                </c:pt>
                <c:pt idx="84">
                  <c:v>42522</c:v>
                </c:pt>
                <c:pt idx="85">
                  <c:v>42523</c:v>
                </c:pt>
                <c:pt idx="86">
                  <c:v>42524</c:v>
                </c:pt>
                <c:pt idx="87">
                  <c:v>42527</c:v>
                </c:pt>
                <c:pt idx="88">
                  <c:v>42528</c:v>
                </c:pt>
                <c:pt idx="89">
                  <c:v>42529</c:v>
                </c:pt>
                <c:pt idx="90">
                  <c:v>42530</c:v>
                </c:pt>
                <c:pt idx="91">
                  <c:v>42531</c:v>
                </c:pt>
                <c:pt idx="92">
                  <c:v>42534</c:v>
                </c:pt>
                <c:pt idx="93">
                  <c:v>42535</c:v>
                </c:pt>
                <c:pt idx="94">
                  <c:v>42536</c:v>
                </c:pt>
                <c:pt idx="95">
                  <c:v>42537</c:v>
                </c:pt>
                <c:pt idx="96">
                  <c:v>42538</c:v>
                </c:pt>
                <c:pt idx="97">
                  <c:v>42541</c:v>
                </c:pt>
                <c:pt idx="98">
                  <c:v>42542</c:v>
                </c:pt>
                <c:pt idx="99">
                  <c:v>42543</c:v>
                </c:pt>
                <c:pt idx="100">
                  <c:v>42544</c:v>
                </c:pt>
                <c:pt idx="101">
                  <c:v>42545</c:v>
                </c:pt>
                <c:pt idx="102">
                  <c:v>42548</c:v>
                </c:pt>
                <c:pt idx="103">
                  <c:v>42549</c:v>
                </c:pt>
                <c:pt idx="104">
                  <c:v>42550</c:v>
                </c:pt>
                <c:pt idx="105">
                  <c:v>42551</c:v>
                </c:pt>
                <c:pt idx="106">
                  <c:v>42552</c:v>
                </c:pt>
                <c:pt idx="107">
                  <c:v>42555</c:v>
                </c:pt>
                <c:pt idx="108">
                  <c:v>42556</c:v>
                </c:pt>
                <c:pt idx="109">
                  <c:v>42557</c:v>
                </c:pt>
                <c:pt idx="110">
                  <c:v>42558</c:v>
                </c:pt>
                <c:pt idx="111">
                  <c:v>42559</c:v>
                </c:pt>
                <c:pt idx="112">
                  <c:v>42562</c:v>
                </c:pt>
                <c:pt idx="113">
                  <c:v>42563</c:v>
                </c:pt>
                <c:pt idx="114">
                  <c:v>42564</c:v>
                </c:pt>
                <c:pt idx="115">
                  <c:v>42565</c:v>
                </c:pt>
                <c:pt idx="116">
                  <c:v>42566</c:v>
                </c:pt>
                <c:pt idx="117">
                  <c:v>42569</c:v>
                </c:pt>
                <c:pt idx="118">
                  <c:v>42570</c:v>
                </c:pt>
                <c:pt idx="119">
                  <c:v>42571</c:v>
                </c:pt>
                <c:pt idx="120">
                  <c:v>42572</c:v>
                </c:pt>
                <c:pt idx="121">
                  <c:v>42573</c:v>
                </c:pt>
                <c:pt idx="122">
                  <c:v>42576</c:v>
                </c:pt>
                <c:pt idx="123">
                  <c:v>42577</c:v>
                </c:pt>
                <c:pt idx="124">
                  <c:v>42578</c:v>
                </c:pt>
                <c:pt idx="125">
                  <c:v>42579</c:v>
                </c:pt>
                <c:pt idx="126">
                  <c:v>42580</c:v>
                </c:pt>
                <c:pt idx="127">
                  <c:v>42583</c:v>
                </c:pt>
                <c:pt idx="128">
                  <c:v>42584</c:v>
                </c:pt>
                <c:pt idx="129">
                  <c:v>42585</c:v>
                </c:pt>
                <c:pt idx="130">
                  <c:v>42586</c:v>
                </c:pt>
                <c:pt idx="131">
                  <c:v>42587</c:v>
                </c:pt>
                <c:pt idx="132">
                  <c:v>42590</c:v>
                </c:pt>
                <c:pt idx="133">
                  <c:v>42591</c:v>
                </c:pt>
                <c:pt idx="134">
                  <c:v>42592</c:v>
                </c:pt>
                <c:pt idx="135">
                  <c:v>42593</c:v>
                </c:pt>
                <c:pt idx="136">
                  <c:v>42594</c:v>
                </c:pt>
                <c:pt idx="137">
                  <c:v>42597</c:v>
                </c:pt>
                <c:pt idx="138">
                  <c:v>42598</c:v>
                </c:pt>
                <c:pt idx="139">
                  <c:v>42599</c:v>
                </c:pt>
                <c:pt idx="140">
                  <c:v>42600</c:v>
                </c:pt>
                <c:pt idx="141">
                  <c:v>42601</c:v>
                </c:pt>
                <c:pt idx="142">
                  <c:v>42604</c:v>
                </c:pt>
                <c:pt idx="143">
                  <c:v>42605</c:v>
                </c:pt>
                <c:pt idx="144">
                  <c:v>42606</c:v>
                </c:pt>
                <c:pt idx="145">
                  <c:v>42607</c:v>
                </c:pt>
                <c:pt idx="146">
                  <c:v>42608</c:v>
                </c:pt>
                <c:pt idx="147">
                  <c:v>42611</c:v>
                </c:pt>
                <c:pt idx="148">
                  <c:v>42612</c:v>
                </c:pt>
                <c:pt idx="149">
                  <c:v>42613</c:v>
                </c:pt>
                <c:pt idx="150">
                  <c:v>42614</c:v>
                </c:pt>
                <c:pt idx="151">
                  <c:v>42615</c:v>
                </c:pt>
                <c:pt idx="152">
                  <c:v>42618</c:v>
                </c:pt>
                <c:pt idx="153">
                  <c:v>42619</c:v>
                </c:pt>
                <c:pt idx="154">
                  <c:v>42620</c:v>
                </c:pt>
                <c:pt idx="155">
                  <c:v>42621</c:v>
                </c:pt>
                <c:pt idx="156">
                  <c:v>42622</c:v>
                </c:pt>
                <c:pt idx="157">
                  <c:v>42625</c:v>
                </c:pt>
                <c:pt idx="158">
                  <c:v>42626</c:v>
                </c:pt>
                <c:pt idx="159">
                  <c:v>42627</c:v>
                </c:pt>
                <c:pt idx="160">
                  <c:v>42628</c:v>
                </c:pt>
                <c:pt idx="161">
                  <c:v>42629</c:v>
                </c:pt>
                <c:pt idx="162">
                  <c:v>42632</c:v>
                </c:pt>
                <c:pt idx="163">
                  <c:v>42633</c:v>
                </c:pt>
                <c:pt idx="164">
                  <c:v>42634</c:v>
                </c:pt>
                <c:pt idx="165">
                  <c:v>42635</c:v>
                </c:pt>
                <c:pt idx="166">
                  <c:v>42636</c:v>
                </c:pt>
                <c:pt idx="167">
                  <c:v>42639</c:v>
                </c:pt>
                <c:pt idx="168">
                  <c:v>42640</c:v>
                </c:pt>
                <c:pt idx="169">
                  <c:v>42641</c:v>
                </c:pt>
                <c:pt idx="170">
                  <c:v>42642</c:v>
                </c:pt>
                <c:pt idx="171">
                  <c:v>42643</c:v>
                </c:pt>
                <c:pt idx="172">
                  <c:v>42646</c:v>
                </c:pt>
                <c:pt idx="173">
                  <c:v>42647</c:v>
                </c:pt>
                <c:pt idx="174">
                  <c:v>42648</c:v>
                </c:pt>
                <c:pt idx="175">
                  <c:v>42649</c:v>
                </c:pt>
                <c:pt idx="176">
                  <c:v>42650</c:v>
                </c:pt>
                <c:pt idx="177">
                  <c:v>42653</c:v>
                </c:pt>
                <c:pt idx="178">
                  <c:v>42654</c:v>
                </c:pt>
                <c:pt idx="179">
                  <c:v>42655</c:v>
                </c:pt>
                <c:pt idx="180">
                  <c:v>42656</c:v>
                </c:pt>
                <c:pt idx="181">
                  <c:v>42657</c:v>
                </c:pt>
                <c:pt idx="182">
                  <c:v>42660</c:v>
                </c:pt>
                <c:pt idx="183">
                  <c:v>42661</c:v>
                </c:pt>
                <c:pt idx="184">
                  <c:v>42662</c:v>
                </c:pt>
                <c:pt idx="185">
                  <c:v>42663</c:v>
                </c:pt>
                <c:pt idx="186">
                  <c:v>42664</c:v>
                </c:pt>
                <c:pt idx="187">
                  <c:v>42667</c:v>
                </c:pt>
                <c:pt idx="188">
                  <c:v>42668</c:v>
                </c:pt>
                <c:pt idx="189">
                  <c:v>42669</c:v>
                </c:pt>
                <c:pt idx="190">
                  <c:v>42670</c:v>
                </c:pt>
                <c:pt idx="191">
                  <c:v>42671</c:v>
                </c:pt>
                <c:pt idx="192">
                  <c:v>42674</c:v>
                </c:pt>
                <c:pt idx="193">
                  <c:v>42675</c:v>
                </c:pt>
                <c:pt idx="194">
                  <c:v>42676</c:v>
                </c:pt>
                <c:pt idx="195">
                  <c:v>42677</c:v>
                </c:pt>
                <c:pt idx="196">
                  <c:v>42678</c:v>
                </c:pt>
                <c:pt idx="197">
                  <c:v>42681</c:v>
                </c:pt>
                <c:pt idx="198">
                  <c:v>42682</c:v>
                </c:pt>
                <c:pt idx="199">
                  <c:v>42683</c:v>
                </c:pt>
                <c:pt idx="200">
                  <c:v>42684</c:v>
                </c:pt>
                <c:pt idx="201">
                  <c:v>42685</c:v>
                </c:pt>
                <c:pt idx="202">
                  <c:v>42688</c:v>
                </c:pt>
                <c:pt idx="203">
                  <c:v>42689</c:v>
                </c:pt>
                <c:pt idx="204">
                  <c:v>42690</c:v>
                </c:pt>
                <c:pt idx="205">
                  <c:v>42691</c:v>
                </c:pt>
                <c:pt idx="206">
                  <c:v>42692</c:v>
                </c:pt>
                <c:pt idx="207">
                  <c:v>42695</c:v>
                </c:pt>
                <c:pt idx="208">
                  <c:v>42696</c:v>
                </c:pt>
                <c:pt idx="209">
                  <c:v>42697</c:v>
                </c:pt>
                <c:pt idx="210">
                  <c:v>42698</c:v>
                </c:pt>
                <c:pt idx="211">
                  <c:v>42699</c:v>
                </c:pt>
                <c:pt idx="212">
                  <c:v>42702</c:v>
                </c:pt>
                <c:pt idx="213">
                  <c:v>42703</c:v>
                </c:pt>
                <c:pt idx="214">
                  <c:v>42704</c:v>
                </c:pt>
                <c:pt idx="215">
                  <c:v>42705</c:v>
                </c:pt>
                <c:pt idx="216">
                  <c:v>42706</c:v>
                </c:pt>
                <c:pt idx="217">
                  <c:v>42709</c:v>
                </c:pt>
                <c:pt idx="218">
                  <c:v>42710</c:v>
                </c:pt>
                <c:pt idx="219">
                  <c:v>42711</c:v>
                </c:pt>
                <c:pt idx="220">
                  <c:v>42712</c:v>
                </c:pt>
                <c:pt idx="221">
                  <c:v>42713</c:v>
                </c:pt>
                <c:pt idx="222">
                  <c:v>42716</c:v>
                </c:pt>
                <c:pt idx="223">
                  <c:v>42717</c:v>
                </c:pt>
                <c:pt idx="224">
                  <c:v>42718</c:v>
                </c:pt>
                <c:pt idx="225">
                  <c:v>42719</c:v>
                </c:pt>
                <c:pt idx="226">
                  <c:v>42720</c:v>
                </c:pt>
                <c:pt idx="227">
                  <c:v>42723</c:v>
                </c:pt>
                <c:pt idx="228">
                  <c:v>42724</c:v>
                </c:pt>
                <c:pt idx="229">
                  <c:v>42725</c:v>
                </c:pt>
                <c:pt idx="230">
                  <c:v>42726</c:v>
                </c:pt>
                <c:pt idx="231">
                  <c:v>42727</c:v>
                </c:pt>
                <c:pt idx="232">
                  <c:v>42731</c:v>
                </c:pt>
                <c:pt idx="233">
                  <c:v>42732</c:v>
                </c:pt>
                <c:pt idx="234">
                  <c:v>42733</c:v>
                </c:pt>
                <c:pt idx="235">
                  <c:v>42734</c:v>
                </c:pt>
                <c:pt idx="236">
                  <c:v>42737</c:v>
                </c:pt>
                <c:pt idx="237">
                  <c:v>42738</c:v>
                </c:pt>
                <c:pt idx="238">
                  <c:v>42739</c:v>
                </c:pt>
                <c:pt idx="239">
                  <c:v>42740</c:v>
                </c:pt>
                <c:pt idx="240">
                  <c:v>42741</c:v>
                </c:pt>
                <c:pt idx="241">
                  <c:v>42744</c:v>
                </c:pt>
                <c:pt idx="242">
                  <c:v>42745</c:v>
                </c:pt>
                <c:pt idx="243">
                  <c:v>42746</c:v>
                </c:pt>
                <c:pt idx="244">
                  <c:v>42747</c:v>
                </c:pt>
                <c:pt idx="245">
                  <c:v>42748</c:v>
                </c:pt>
                <c:pt idx="246">
                  <c:v>42751</c:v>
                </c:pt>
                <c:pt idx="247">
                  <c:v>42752</c:v>
                </c:pt>
                <c:pt idx="248">
                  <c:v>42753</c:v>
                </c:pt>
                <c:pt idx="249">
                  <c:v>42754</c:v>
                </c:pt>
                <c:pt idx="250">
                  <c:v>42755</c:v>
                </c:pt>
                <c:pt idx="251">
                  <c:v>42758</c:v>
                </c:pt>
                <c:pt idx="252">
                  <c:v>42759</c:v>
                </c:pt>
                <c:pt idx="253">
                  <c:v>42760</c:v>
                </c:pt>
                <c:pt idx="254">
                  <c:v>42761</c:v>
                </c:pt>
                <c:pt idx="255">
                  <c:v>42762</c:v>
                </c:pt>
                <c:pt idx="256">
                  <c:v>42765</c:v>
                </c:pt>
                <c:pt idx="257">
                  <c:v>42766</c:v>
                </c:pt>
                <c:pt idx="258">
                  <c:v>42767</c:v>
                </c:pt>
                <c:pt idx="259">
                  <c:v>42768</c:v>
                </c:pt>
                <c:pt idx="260">
                  <c:v>42769</c:v>
                </c:pt>
                <c:pt idx="261">
                  <c:v>42772</c:v>
                </c:pt>
                <c:pt idx="262">
                  <c:v>42773</c:v>
                </c:pt>
                <c:pt idx="263">
                  <c:v>42774</c:v>
                </c:pt>
                <c:pt idx="264">
                  <c:v>42775</c:v>
                </c:pt>
                <c:pt idx="265">
                  <c:v>42776</c:v>
                </c:pt>
                <c:pt idx="266">
                  <c:v>42779</c:v>
                </c:pt>
                <c:pt idx="267">
                  <c:v>42780</c:v>
                </c:pt>
                <c:pt idx="268">
                  <c:v>42781</c:v>
                </c:pt>
                <c:pt idx="269">
                  <c:v>42782</c:v>
                </c:pt>
                <c:pt idx="270">
                  <c:v>42783</c:v>
                </c:pt>
                <c:pt idx="271">
                  <c:v>42786</c:v>
                </c:pt>
                <c:pt idx="272">
                  <c:v>42787</c:v>
                </c:pt>
                <c:pt idx="273">
                  <c:v>42788</c:v>
                </c:pt>
                <c:pt idx="274">
                  <c:v>42789</c:v>
                </c:pt>
                <c:pt idx="275">
                  <c:v>42790</c:v>
                </c:pt>
                <c:pt idx="276">
                  <c:v>42793</c:v>
                </c:pt>
                <c:pt idx="277">
                  <c:v>42794</c:v>
                </c:pt>
                <c:pt idx="278">
                  <c:v>42795</c:v>
                </c:pt>
                <c:pt idx="279">
                  <c:v>42796</c:v>
                </c:pt>
                <c:pt idx="280">
                  <c:v>42797</c:v>
                </c:pt>
                <c:pt idx="281">
                  <c:v>42800</c:v>
                </c:pt>
                <c:pt idx="282">
                  <c:v>42801</c:v>
                </c:pt>
                <c:pt idx="283">
                  <c:v>42802</c:v>
                </c:pt>
                <c:pt idx="284">
                  <c:v>42803</c:v>
                </c:pt>
                <c:pt idx="285">
                  <c:v>42804</c:v>
                </c:pt>
                <c:pt idx="286">
                  <c:v>42807</c:v>
                </c:pt>
                <c:pt idx="287">
                  <c:v>42808</c:v>
                </c:pt>
                <c:pt idx="288">
                  <c:v>42809</c:v>
                </c:pt>
                <c:pt idx="289">
                  <c:v>42810</c:v>
                </c:pt>
                <c:pt idx="290">
                  <c:v>42811</c:v>
                </c:pt>
                <c:pt idx="291">
                  <c:v>42814</c:v>
                </c:pt>
                <c:pt idx="292">
                  <c:v>42815</c:v>
                </c:pt>
                <c:pt idx="293">
                  <c:v>42816</c:v>
                </c:pt>
                <c:pt idx="294">
                  <c:v>42817</c:v>
                </c:pt>
                <c:pt idx="295">
                  <c:v>42818</c:v>
                </c:pt>
                <c:pt idx="296">
                  <c:v>42821</c:v>
                </c:pt>
                <c:pt idx="297">
                  <c:v>42822</c:v>
                </c:pt>
                <c:pt idx="298">
                  <c:v>42823</c:v>
                </c:pt>
                <c:pt idx="299">
                  <c:v>42824</c:v>
                </c:pt>
                <c:pt idx="300">
                  <c:v>42825</c:v>
                </c:pt>
                <c:pt idx="301">
                  <c:v>42828</c:v>
                </c:pt>
                <c:pt idx="302">
                  <c:v>42829</c:v>
                </c:pt>
                <c:pt idx="303">
                  <c:v>42830</c:v>
                </c:pt>
                <c:pt idx="304">
                  <c:v>42831</c:v>
                </c:pt>
                <c:pt idx="305">
                  <c:v>42832</c:v>
                </c:pt>
                <c:pt idx="306">
                  <c:v>42835</c:v>
                </c:pt>
                <c:pt idx="307">
                  <c:v>42836</c:v>
                </c:pt>
                <c:pt idx="308">
                  <c:v>42837</c:v>
                </c:pt>
                <c:pt idx="309">
                  <c:v>42838</c:v>
                </c:pt>
                <c:pt idx="310">
                  <c:v>42843</c:v>
                </c:pt>
                <c:pt idx="311">
                  <c:v>42844</c:v>
                </c:pt>
                <c:pt idx="312">
                  <c:v>42845</c:v>
                </c:pt>
                <c:pt idx="313">
                  <c:v>42846</c:v>
                </c:pt>
                <c:pt idx="314">
                  <c:v>42849</c:v>
                </c:pt>
                <c:pt idx="315">
                  <c:v>42850</c:v>
                </c:pt>
                <c:pt idx="316">
                  <c:v>42851</c:v>
                </c:pt>
                <c:pt idx="317">
                  <c:v>42852</c:v>
                </c:pt>
                <c:pt idx="318">
                  <c:v>42853</c:v>
                </c:pt>
                <c:pt idx="319">
                  <c:v>42857</c:v>
                </c:pt>
                <c:pt idx="320">
                  <c:v>42858</c:v>
                </c:pt>
                <c:pt idx="321">
                  <c:v>42859</c:v>
                </c:pt>
                <c:pt idx="322">
                  <c:v>42860</c:v>
                </c:pt>
                <c:pt idx="323">
                  <c:v>42863</c:v>
                </c:pt>
                <c:pt idx="324">
                  <c:v>42864</c:v>
                </c:pt>
                <c:pt idx="325">
                  <c:v>42865</c:v>
                </c:pt>
                <c:pt idx="326">
                  <c:v>42866</c:v>
                </c:pt>
                <c:pt idx="327">
                  <c:v>42867</c:v>
                </c:pt>
                <c:pt idx="328">
                  <c:v>42870</c:v>
                </c:pt>
                <c:pt idx="329">
                  <c:v>42871</c:v>
                </c:pt>
                <c:pt idx="330">
                  <c:v>42872</c:v>
                </c:pt>
                <c:pt idx="331">
                  <c:v>42873</c:v>
                </c:pt>
                <c:pt idx="332">
                  <c:v>42874</c:v>
                </c:pt>
                <c:pt idx="333">
                  <c:v>42877</c:v>
                </c:pt>
                <c:pt idx="334">
                  <c:v>42878</c:v>
                </c:pt>
                <c:pt idx="335">
                  <c:v>42879</c:v>
                </c:pt>
                <c:pt idx="336">
                  <c:v>42880</c:v>
                </c:pt>
                <c:pt idx="337">
                  <c:v>42881</c:v>
                </c:pt>
                <c:pt idx="338">
                  <c:v>42884</c:v>
                </c:pt>
                <c:pt idx="339">
                  <c:v>42885</c:v>
                </c:pt>
                <c:pt idx="340">
                  <c:v>42886</c:v>
                </c:pt>
                <c:pt idx="341">
                  <c:v>42887</c:v>
                </c:pt>
                <c:pt idx="342">
                  <c:v>42888</c:v>
                </c:pt>
                <c:pt idx="343">
                  <c:v>42891</c:v>
                </c:pt>
                <c:pt idx="344">
                  <c:v>42892</c:v>
                </c:pt>
                <c:pt idx="345">
                  <c:v>42893</c:v>
                </c:pt>
                <c:pt idx="346">
                  <c:v>42894</c:v>
                </c:pt>
                <c:pt idx="347">
                  <c:v>42895</c:v>
                </c:pt>
                <c:pt idx="348">
                  <c:v>42898</c:v>
                </c:pt>
                <c:pt idx="349">
                  <c:v>42899</c:v>
                </c:pt>
                <c:pt idx="350">
                  <c:v>42900</c:v>
                </c:pt>
                <c:pt idx="351">
                  <c:v>42901</c:v>
                </c:pt>
                <c:pt idx="352">
                  <c:v>42902</c:v>
                </c:pt>
                <c:pt idx="353">
                  <c:v>42905</c:v>
                </c:pt>
                <c:pt idx="354">
                  <c:v>42906</c:v>
                </c:pt>
                <c:pt idx="355">
                  <c:v>42907</c:v>
                </c:pt>
                <c:pt idx="356">
                  <c:v>42908</c:v>
                </c:pt>
                <c:pt idx="357">
                  <c:v>42909</c:v>
                </c:pt>
                <c:pt idx="358">
                  <c:v>42912</c:v>
                </c:pt>
                <c:pt idx="359">
                  <c:v>42913</c:v>
                </c:pt>
                <c:pt idx="360">
                  <c:v>42914</c:v>
                </c:pt>
                <c:pt idx="361">
                  <c:v>42915</c:v>
                </c:pt>
                <c:pt idx="362">
                  <c:v>42916</c:v>
                </c:pt>
                <c:pt idx="363">
                  <c:v>42919</c:v>
                </c:pt>
                <c:pt idx="364">
                  <c:v>42920</c:v>
                </c:pt>
                <c:pt idx="365">
                  <c:v>42921</c:v>
                </c:pt>
                <c:pt idx="366">
                  <c:v>42922</c:v>
                </c:pt>
                <c:pt idx="367">
                  <c:v>42923</c:v>
                </c:pt>
                <c:pt idx="368">
                  <c:v>42926</c:v>
                </c:pt>
                <c:pt idx="369">
                  <c:v>42927</c:v>
                </c:pt>
                <c:pt idx="370">
                  <c:v>42928</c:v>
                </c:pt>
                <c:pt idx="371">
                  <c:v>42929</c:v>
                </c:pt>
                <c:pt idx="372">
                  <c:v>42930</c:v>
                </c:pt>
                <c:pt idx="373">
                  <c:v>42933</c:v>
                </c:pt>
                <c:pt idx="374">
                  <c:v>42934</c:v>
                </c:pt>
                <c:pt idx="375">
                  <c:v>42935</c:v>
                </c:pt>
                <c:pt idx="376">
                  <c:v>42936</c:v>
                </c:pt>
                <c:pt idx="377">
                  <c:v>42937</c:v>
                </c:pt>
                <c:pt idx="378">
                  <c:v>42940</c:v>
                </c:pt>
                <c:pt idx="379">
                  <c:v>42941</c:v>
                </c:pt>
                <c:pt idx="380">
                  <c:v>42942</c:v>
                </c:pt>
                <c:pt idx="381">
                  <c:v>42943</c:v>
                </c:pt>
                <c:pt idx="382">
                  <c:v>42944</c:v>
                </c:pt>
                <c:pt idx="383">
                  <c:v>42947</c:v>
                </c:pt>
                <c:pt idx="384">
                  <c:v>42948</c:v>
                </c:pt>
                <c:pt idx="385">
                  <c:v>42949</c:v>
                </c:pt>
                <c:pt idx="386">
                  <c:v>42950</c:v>
                </c:pt>
                <c:pt idx="387">
                  <c:v>42951</c:v>
                </c:pt>
                <c:pt idx="388">
                  <c:v>42954</c:v>
                </c:pt>
                <c:pt idx="389">
                  <c:v>42955</c:v>
                </c:pt>
                <c:pt idx="390">
                  <c:v>42956</c:v>
                </c:pt>
                <c:pt idx="391">
                  <c:v>42957</c:v>
                </c:pt>
                <c:pt idx="392">
                  <c:v>42958</c:v>
                </c:pt>
                <c:pt idx="393">
                  <c:v>42961</c:v>
                </c:pt>
                <c:pt idx="394">
                  <c:v>42962</c:v>
                </c:pt>
                <c:pt idx="395">
                  <c:v>42963</c:v>
                </c:pt>
                <c:pt idx="396">
                  <c:v>42964</c:v>
                </c:pt>
                <c:pt idx="397">
                  <c:v>42965</c:v>
                </c:pt>
                <c:pt idx="398">
                  <c:v>42968</c:v>
                </c:pt>
                <c:pt idx="399">
                  <c:v>42969</c:v>
                </c:pt>
                <c:pt idx="400">
                  <c:v>42970</c:v>
                </c:pt>
                <c:pt idx="401">
                  <c:v>42971</c:v>
                </c:pt>
                <c:pt idx="402">
                  <c:v>42972</c:v>
                </c:pt>
                <c:pt idx="403">
                  <c:v>42975</c:v>
                </c:pt>
                <c:pt idx="404">
                  <c:v>42976</c:v>
                </c:pt>
                <c:pt idx="405">
                  <c:v>42977</c:v>
                </c:pt>
                <c:pt idx="406">
                  <c:v>42978</c:v>
                </c:pt>
                <c:pt idx="407">
                  <c:v>42979</c:v>
                </c:pt>
                <c:pt idx="408">
                  <c:v>42982</c:v>
                </c:pt>
                <c:pt idx="409">
                  <c:v>42983</c:v>
                </c:pt>
                <c:pt idx="410">
                  <c:v>42984</c:v>
                </c:pt>
                <c:pt idx="411">
                  <c:v>42985</c:v>
                </c:pt>
                <c:pt idx="412">
                  <c:v>42986</c:v>
                </c:pt>
                <c:pt idx="413">
                  <c:v>42989</c:v>
                </c:pt>
                <c:pt idx="414">
                  <c:v>42990</c:v>
                </c:pt>
                <c:pt idx="415">
                  <c:v>42991</c:v>
                </c:pt>
                <c:pt idx="416">
                  <c:v>42992</c:v>
                </c:pt>
                <c:pt idx="417">
                  <c:v>42993</c:v>
                </c:pt>
                <c:pt idx="418">
                  <c:v>42996</c:v>
                </c:pt>
                <c:pt idx="419">
                  <c:v>42997</c:v>
                </c:pt>
                <c:pt idx="420">
                  <c:v>42998</c:v>
                </c:pt>
                <c:pt idx="421">
                  <c:v>42999</c:v>
                </c:pt>
                <c:pt idx="422">
                  <c:v>43000</c:v>
                </c:pt>
                <c:pt idx="423">
                  <c:v>43003</c:v>
                </c:pt>
                <c:pt idx="424">
                  <c:v>43004</c:v>
                </c:pt>
                <c:pt idx="425">
                  <c:v>43005</c:v>
                </c:pt>
                <c:pt idx="426">
                  <c:v>43006</c:v>
                </c:pt>
                <c:pt idx="427">
                  <c:v>43007</c:v>
                </c:pt>
                <c:pt idx="428">
                  <c:v>43010</c:v>
                </c:pt>
                <c:pt idx="429">
                  <c:v>43011</c:v>
                </c:pt>
                <c:pt idx="430">
                  <c:v>43012</c:v>
                </c:pt>
                <c:pt idx="431">
                  <c:v>43013</c:v>
                </c:pt>
                <c:pt idx="432">
                  <c:v>43014</c:v>
                </c:pt>
                <c:pt idx="433">
                  <c:v>43017</c:v>
                </c:pt>
                <c:pt idx="434">
                  <c:v>43018</c:v>
                </c:pt>
                <c:pt idx="435">
                  <c:v>43019</c:v>
                </c:pt>
                <c:pt idx="436">
                  <c:v>43020</c:v>
                </c:pt>
                <c:pt idx="437">
                  <c:v>43021</c:v>
                </c:pt>
                <c:pt idx="438">
                  <c:v>43024</c:v>
                </c:pt>
                <c:pt idx="439">
                  <c:v>43025</c:v>
                </c:pt>
                <c:pt idx="440">
                  <c:v>43026</c:v>
                </c:pt>
                <c:pt idx="441">
                  <c:v>43027</c:v>
                </c:pt>
                <c:pt idx="442">
                  <c:v>43028</c:v>
                </c:pt>
                <c:pt idx="443">
                  <c:v>43031</c:v>
                </c:pt>
                <c:pt idx="444">
                  <c:v>43032</c:v>
                </c:pt>
                <c:pt idx="445">
                  <c:v>43033</c:v>
                </c:pt>
                <c:pt idx="446">
                  <c:v>43034</c:v>
                </c:pt>
                <c:pt idx="447">
                  <c:v>43035</c:v>
                </c:pt>
                <c:pt idx="448">
                  <c:v>43038</c:v>
                </c:pt>
                <c:pt idx="449">
                  <c:v>43039</c:v>
                </c:pt>
                <c:pt idx="450">
                  <c:v>43040</c:v>
                </c:pt>
                <c:pt idx="451">
                  <c:v>43041</c:v>
                </c:pt>
                <c:pt idx="452">
                  <c:v>43042</c:v>
                </c:pt>
                <c:pt idx="453">
                  <c:v>43045</c:v>
                </c:pt>
                <c:pt idx="454">
                  <c:v>43046</c:v>
                </c:pt>
                <c:pt idx="455">
                  <c:v>43047</c:v>
                </c:pt>
                <c:pt idx="456">
                  <c:v>43048</c:v>
                </c:pt>
                <c:pt idx="457">
                  <c:v>43049</c:v>
                </c:pt>
                <c:pt idx="458">
                  <c:v>43052</c:v>
                </c:pt>
                <c:pt idx="459">
                  <c:v>43053</c:v>
                </c:pt>
                <c:pt idx="460">
                  <c:v>43054</c:v>
                </c:pt>
                <c:pt idx="461">
                  <c:v>43055</c:v>
                </c:pt>
                <c:pt idx="462">
                  <c:v>43056</c:v>
                </c:pt>
                <c:pt idx="463">
                  <c:v>43059</c:v>
                </c:pt>
                <c:pt idx="464">
                  <c:v>43060</c:v>
                </c:pt>
                <c:pt idx="465">
                  <c:v>43061</c:v>
                </c:pt>
                <c:pt idx="466">
                  <c:v>43062</c:v>
                </c:pt>
                <c:pt idx="467">
                  <c:v>43063</c:v>
                </c:pt>
                <c:pt idx="468">
                  <c:v>43066</c:v>
                </c:pt>
                <c:pt idx="469">
                  <c:v>43067</c:v>
                </c:pt>
                <c:pt idx="470">
                  <c:v>43068</c:v>
                </c:pt>
                <c:pt idx="471">
                  <c:v>43069</c:v>
                </c:pt>
                <c:pt idx="472">
                  <c:v>43070</c:v>
                </c:pt>
                <c:pt idx="473">
                  <c:v>43073</c:v>
                </c:pt>
                <c:pt idx="474">
                  <c:v>43074</c:v>
                </c:pt>
                <c:pt idx="475">
                  <c:v>43075</c:v>
                </c:pt>
                <c:pt idx="476">
                  <c:v>43076</c:v>
                </c:pt>
                <c:pt idx="477">
                  <c:v>43077</c:v>
                </c:pt>
                <c:pt idx="478">
                  <c:v>43080</c:v>
                </c:pt>
                <c:pt idx="479">
                  <c:v>43081</c:v>
                </c:pt>
                <c:pt idx="480">
                  <c:v>43082</c:v>
                </c:pt>
                <c:pt idx="481">
                  <c:v>43083</c:v>
                </c:pt>
                <c:pt idx="482">
                  <c:v>43084</c:v>
                </c:pt>
                <c:pt idx="483">
                  <c:v>43087</c:v>
                </c:pt>
                <c:pt idx="484">
                  <c:v>43088</c:v>
                </c:pt>
                <c:pt idx="485">
                  <c:v>43089</c:v>
                </c:pt>
                <c:pt idx="486">
                  <c:v>43090</c:v>
                </c:pt>
                <c:pt idx="487">
                  <c:v>43091</c:v>
                </c:pt>
                <c:pt idx="488">
                  <c:v>43096</c:v>
                </c:pt>
                <c:pt idx="489">
                  <c:v>43097</c:v>
                </c:pt>
                <c:pt idx="490">
                  <c:v>43098</c:v>
                </c:pt>
                <c:pt idx="491">
                  <c:v>43102</c:v>
                </c:pt>
                <c:pt idx="492">
                  <c:v>43103</c:v>
                </c:pt>
                <c:pt idx="493">
                  <c:v>43104</c:v>
                </c:pt>
                <c:pt idx="494">
                  <c:v>43105</c:v>
                </c:pt>
                <c:pt idx="495">
                  <c:v>43108</c:v>
                </c:pt>
                <c:pt idx="496">
                  <c:v>43109</c:v>
                </c:pt>
                <c:pt idx="497">
                  <c:v>43110</c:v>
                </c:pt>
                <c:pt idx="498">
                  <c:v>43111</c:v>
                </c:pt>
                <c:pt idx="499">
                  <c:v>43112</c:v>
                </c:pt>
                <c:pt idx="500">
                  <c:v>43115</c:v>
                </c:pt>
                <c:pt idx="501">
                  <c:v>43116</c:v>
                </c:pt>
                <c:pt idx="502">
                  <c:v>43117</c:v>
                </c:pt>
                <c:pt idx="503">
                  <c:v>43118</c:v>
                </c:pt>
                <c:pt idx="504">
                  <c:v>43119</c:v>
                </c:pt>
                <c:pt idx="505">
                  <c:v>43122</c:v>
                </c:pt>
                <c:pt idx="506">
                  <c:v>43123</c:v>
                </c:pt>
                <c:pt idx="507">
                  <c:v>43124</c:v>
                </c:pt>
                <c:pt idx="508">
                  <c:v>43125</c:v>
                </c:pt>
                <c:pt idx="509">
                  <c:v>43126</c:v>
                </c:pt>
                <c:pt idx="510">
                  <c:v>43129</c:v>
                </c:pt>
                <c:pt idx="511">
                  <c:v>43130</c:v>
                </c:pt>
                <c:pt idx="512">
                  <c:v>43131</c:v>
                </c:pt>
                <c:pt idx="513">
                  <c:v>43132</c:v>
                </c:pt>
                <c:pt idx="514">
                  <c:v>43133</c:v>
                </c:pt>
                <c:pt idx="515">
                  <c:v>43136</c:v>
                </c:pt>
                <c:pt idx="516">
                  <c:v>43137</c:v>
                </c:pt>
                <c:pt idx="517">
                  <c:v>43138</c:v>
                </c:pt>
                <c:pt idx="518">
                  <c:v>43145</c:v>
                </c:pt>
                <c:pt idx="519">
                  <c:v>43152</c:v>
                </c:pt>
                <c:pt idx="520">
                  <c:v>43159</c:v>
                </c:pt>
                <c:pt idx="521">
                  <c:v>43166</c:v>
                </c:pt>
                <c:pt idx="522">
                  <c:v>43173</c:v>
                </c:pt>
                <c:pt idx="523">
                  <c:v>43180</c:v>
                </c:pt>
                <c:pt idx="524">
                  <c:v>43187</c:v>
                </c:pt>
                <c:pt idx="525">
                  <c:v>43195</c:v>
                </c:pt>
                <c:pt idx="526">
                  <c:v>43202</c:v>
                </c:pt>
                <c:pt idx="527">
                  <c:v>43209</c:v>
                </c:pt>
                <c:pt idx="528">
                  <c:v>43216</c:v>
                </c:pt>
                <c:pt idx="529">
                  <c:v>43224</c:v>
                </c:pt>
                <c:pt idx="530">
                  <c:v>43231</c:v>
                </c:pt>
                <c:pt idx="531">
                  <c:v>43238</c:v>
                </c:pt>
                <c:pt idx="532">
                  <c:v>43245</c:v>
                </c:pt>
                <c:pt idx="533">
                  <c:v>43252</c:v>
                </c:pt>
                <c:pt idx="534">
                  <c:v>43259</c:v>
                </c:pt>
                <c:pt idx="535">
                  <c:v>43266</c:v>
                </c:pt>
                <c:pt idx="536">
                  <c:v>43273</c:v>
                </c:pt>
                <c:pt idx="537">
                  <c:v>43280</c:v>
                </c:pt>
                <c:pt idx="538">
                  <c:v>43287</c:v>
                </c:pt>
                <c:pt idx="539">
                  <c:v>43294</c:v>
                </c:pt>
                <c:pt idx="540">
                  <c:v>43301</c:v>
                </c:pt>
                <c:pt idx="541">
                  <c:v>43308</c:v>
                </c:pt>
                <c:pt idx="542">
                  <c:v>43315</c:v>
                </c:pt>
                <c:pt idx="543">
                  <c:v>43322</c:v>
                </c:pt>
                <c:pt idx="544">
                  <c:v>43329</c:v>
                </c:pt>
                <c:pt idx="545">
                  <c:v>43336</c:v>
                </c:pt>
                <c:pt idx="546">
                  <c:v>43343</c:v>
                </c:pt>
                <c:pt idx="547">
                  <c:v>43350</c:v>
                </c:pt>
                <c:pt idx="548">
                  <c:v>43357</c:v>
                </c:pt>
                <c:pt idx="549">
                  <c:v>43364</c:v>
                </c:pt>
                <c:pt idx="550">
                  <c:v>43371</c:v>
                </c:pt>
                <c:pt idx="551">
                  <c:v>43378</c:v>
                </c:pt>
                <c:pt idx="552">
                  <c:v>43385</c:v>
                </c:pt>
                <c:pt idx="553">
                  <c:v>43392</c:v>
                </c:pt>
                <c:pt idx="554">
                  <c:v>43399</c:v>
                </c:pt>
                <c:pt idx="555">
                  <c:v>43406</c:v>
                </c:pt>
                <c:pt idx="556">
                  <c:v>43413</c:v>
                </c:pt>
                <c:pt idx="557">
                  <c:v>43420</c:v>
                </c:pt>
                <c:pt idx="558">
                  <c:v>43427</c:v>
                </c:pt>
                <c:pt idx="559">
                  <c:v>43434</c:v>
                </c:pt>
                <c:pt idx="560">
                  <c:v>43441</c:v>
                </c:pt>
                <c:pt idx="561">
                  <c:v>43448</c:v>
                </c:pt>
                <c:pt idx="562">
                  <c:v>43455</c:v>
                </c:pt>
                <c:pt idx="563">
                  <c:v>43465</c:v>
                </c:pt>
                <c:pt idx="564">
                  <c:v>43472</c:v>
                </c:pt>
                <c:pt idx="565">
                  <c:v>43479</c:v>
                </c:pt>
                <c:pt idx="566">
                  <c:v>43486</c:v>
                </c:pt>
                <c:pt idx="567">
                  <c:v>43493</c:v>
                </c:pt>
                <c:pt idx="568">
                  <c:v>43500</c:v>
                </c:pt>
                <c:pt idx="569">
                  <c:v>43507</c:v>
                </c:pt>
                <c:pt idx="570">
                  <c:v>43514</c:v>
                </c:pt>
                <c:pt idx="571">
                  <c:v>43521</c:v>
                </c:pt>
                <c:pt idx="572">
                  <c:v>43528</c:v>
                </c:pt>
                <c:pt idx="573">
                  <c:v>43535</c:v>
                </c:pt>
                <c:pt idx="574">
                  <c:v>43542</c:v>
                </c:pt>
                <c:pt idx="575">
                  <c:v>43549</c:v>
                </c:pt>
                <c:pt idx="576">
                  <c:v>43556</c:v>
                </c:pt>
                <c:pt idx="577">
                  <c:v>43563</c:v>
                </c:pt>
                <c:pt idx="578">
                  <c:v>43570</c:v>
                </c:pt>
                <c:pt idx="579">
                  <c:v>43579</c:v>
                </c:pt>
                <c:pt idx="580">
                  <c:v>43584</c:v>
                </c:pt>
                <c:pt idx="581">
                  <c:v>43591</c:v>
                </c:pt>
                <c:pt idx="582">
                  <c:v>43598</c:v>
                </c:pt>
                <c:pt idx="583">
                  <c:v>43605</c:v>
                </c:pt>
                <c:pt idx="584">
                  <c:v>43612</c:v>
                </c:pt>
                <c:pt idx="585">
                  <c:v>43619</c:v>
                </c:pt>
                <c:pt idx="586">
                  <c:v>43626</c:v>
                </c:pt>
                <c:pt idx="587">
                  <c:v>43633</c:v>
                </c:pt>
                <c:pt idx="588">
                  <c:v>43640</c:v>
                </c:pt>
                <c:pt idx="589">
                  <c:v>43647</c:v>
                </c:pt>
                <c:pt idx="590">
                  <c:v>43654</c:v>
                </c:pt>
                <c:pt idx="591">
                  <c:v>43661</c:v>
                </c:pt>
                <c:pt idx="592">
                  <c:v>43668</c:v>
                </c:pt>
                <c:pt idx="593">
                  <c:v>43675</c:v>
                </c:pt>
                <c:pt idx="594">
                  <c:v>43682</c:v>
                </c:pt>
                <c:pt idx="595">
                  <c:v>43689</c:v>
                </c:pt>
                <c:pt idx="596">
                  <c:v>43696</c:v>
                </c:pt>
                <c:pt idx="597">
                  <c:v>43703</c:v>
                </c:pt>
                <c:pt idx="598">
                  <c:v>43710</c:v>
                </c:pt>
                <c:pt idx="599">
                  <c:v>43717</c:v>
                </c:pt>
                <c:pt idx="600">
                  <c:v>43724</c:v>
                </c:pt>
                <c:pt idx="601">
                  <c:v>43731</c:v>
                </c:pt>
                <c:pt idx="602">
                  <c:v>43738</c:v>
                </c:pt>
                <c:pt idx="603">
                  <c:v>43745</c:v>
                </c:pt>
                <c:pt idx="604">
                  <c:v>43752</c:v>
                </c:pt>
                <c:pt idx="605">
                  <c:v>43759</c:v>
                </c:pt>
                <c:pt idx="606">
                  <c:v>43766</c:v>
                </c:pt>
                <c:pt idx="607">
                  <c:v>43773</c:v>
                </c:pt>
                <c:pt idx="608">
                  <c:v>43780</c:v>
                </c:pt>
                <c:pt idx="609">
                  <c:v>43787</c:v>
                </c:pt>
                <c:pt idx="610">
                  <c:v>43794</c:v>
                </c:pt>
                <c:pt idx="611">
                  <c:v>43801</c:v>
                </c:pt>
                <c:pt idx="612">
                  <c:v>43808</c:v>
                </c:pt>
                <c:pt idx="613">
                  <c:v>43815</c:v>
                </c:pt>
                <c:pt idx="614">
                  <c:v>43822</c:v>
                </c:pt>
                <c:pt idx="615">
                  <c:v>43830</c:v>
                </c:pt>
                <c:pt idx="616">
                  <c:v>43837</c:v>
                </c:pt>
                <c:pt idx="617">
                  <c:v>43844</c:v>
                </c:pt>
                <c:pt idx="618">
                  <c:v>43851</c:v>
                </c:pt>
                <c:pt idx="619">
                  <c:v>43858</c:v>
                </c:pt>
                <c:pt idx="620">
                  <c:v>43865</c:v>
                </c:pt>
                <c:pt idx="621">
                  <c:v>43872</c:v>
                </c:pt>
                <c:pt idx="622">
                  <c:v>43879</c:v>
                </c:pt>
                <c:pt idx="623">
                  <c:v>43886</c:v>
                </c:pt>
                <c:pt idx="624">
                  <c:v>43893</c:v>
                </c:pt>
                <c:pt idx="625">
                  <c:v>43900</c:v>
                </c:pt>
                <c:pt idx="626">
                  <c:v>43907</c:v>
                </c:pt>
                <c:pt idx="627">
                  <c:v>43914</c:v>
                </c:pt>
                <c:pt idx="628">
                  <c:v>43921</c:v>
                </c:pt>
                <c:pt idx="629">
                  <c:v>43928</c:v>
                </c:pt>
                <c:pt idx="630">
                  <c:v>43937</c:v>
                </c:pt>
                <c:pt idx="631">
                  <c:v>43944</c:v>
                </c:pt>
                <c:pt idx="632">
                  <c:v>43951</c:v>
                </c:pt>
                <c:pt idx="633">
                  <c:v>43958</c:v>
                </c:pt>
                <c:pt idx="634">
                  <c:v>43965</c:v>
                </c:pt>
                <c:pt idx="635">
                  <c:v>43972</c:v>
                </c:pt>
                <c:pt idx="636">
                  <c:v>43979</c:v>
                </c:pt>
                <c:pt idx="637">
                  <c:v>43986</c:v>
                </c:pt>
                <c:pt idx="638">
                  <c:v>43993</c:v>
                </c:pt>
                <c:pt idx="639">
                  <c:v>44000</c:v>
                </c:pt>
                <c:pt idx="640">
                  <c:v>44007</c:v>
                </c:pt>
                <c:pt idx="641">
                  <c:v>44014</c:v>
                </c:pt>
                <c:pt idx="642">
                  <c:v>44021</c:v>
                </c:pt>
                <c:pt idx="643">
                  <c:v>44028</c:v>
                </c:pt>
                <c:pt idx="644">
                  <c:v>44035</c:v>
                </c:pt>
                <c:pt idx="645">
                  <c:v>44042</c:v>
                </c:pt>
                <c:pt idx="646">
                  <c:v>44049</c:v>
                </c:pt>
                <c:pt idx="647">
                  <c:v>44056</c:v>
                </c:pt>
                <c:pt idx="648">
                  <c:v>44063</c:v>
                </c:pt>
                <c:pt idx="649">
                  <c:v>44070</c:v>
                </c:pt>
                <c:pt idx="650">
                  <c:v>44077</c:v>
                </c:pt>
                <c:pt idx="651">
                  <c:v>44084</c:v>
                </c:pt>
                <c:pt idx="652">
                  <c:v>44091</c:v>
                </c:pt>
                <c:pt idx="653">
                  <c:v>44098</c:v>
                </c:pt>
                <c:pt idx="654">
                  <c:v>44105</c:v>
                </c:pt>
                <c:pt idx="655">
                  <c:v>44112</c:v>
                </c:pt>
                <c:pt idx="656">
                  <c:v>44119</c:v>
                </c:pt>
                <c:pt idx="657">
                  <c:v>44126</c:v>
                </c:pt>
                <c:pt idx="658">
                  <c:v>44133</c:v>
                </c:pt>
                <c:pt idx="659">
                  <c:v>44140</c:v>
                </c:pt>
                <c:pt idx="660">
                  <c:v>44147</c:v>
                </c:pt>
                <c:pt idx="661">
                  <c:v>44154</c:v>
                </c:pt>
                <c:pt idx="662">
                  <c:v>44161</c:v>
                </c:pt>
                <c:pt idx="663">
                  <c:v>44168</c:v>
                </c:pt>
                <c:pt idx="664">
                  <c:v>44175</c:v>
                </c:pt>
                <c:pt idx="665">
                  <c:v>44182</c:v>
                </c:pt>
                <c:pt idx="666">
                  <c:v>44189</c:v>
                </c:pt>
                <c:pt idx="667">
                  <c:v>44196</c:v>
                </c:pt>
                <c:pt idx="668">
                  <c:v>44203</c:v>
                </c:pt>
                <c:pt idx="669">
                  <c:v>44210</c:v>
                </c:pt>
                <c:pt idx="670">
                  <c:v>44217</c:v>
                </c:pt>
                <c:pt idx="671">
                  <c:v>44224</c:v>
                </c:pt>
                <c:pt idx="672">
                  <c:v>44231</c:v>
                </c:pt>
                <c:pt idx="673">
                  <c:v>44238</c:v>
                </c:pt>
                <c:pt idx="674">
                  <c:v>44245</c:v>
                </c:pt>
                <c:pt idx="675">
                  <c:v>44252</c:v>
                </c:pt>
                <c:pt idx="676">
                  <c:v>44259</c:v>
                </c:pt>
                <c:pt idx="677">
                  <c:v>44266</c:v>
                </c:pt>
                <c:pt idx="678">
                  <c:v>44273</c:v>
                </c:pt>
                <c:pt idx="679">
                  <c:v>44280</c:v>
                </c:pt>
                <c:pt idx="680">
                  <c:v>44287</c:v>
                </c:pt>
                <c:pt idx="681">
                  <c:v>44294</c:v>
                </c:pt>
                <c:pt idx="682">
                  <c:v>44301</c:v>
                </c:pt>
                <c:pt idx="683">
                  <c:v>44308</c:v>
                </c:pt>
                <c:pt idx="684">
                  <c:v>44315</c:v>
                </c:pt>
                <c:pt idx="685">
                  <c:v>44322</c:v>
                </c:pt>
                <c:pt idx="686">
                  <c:v>44329</c:v>
                </c:pt>
                <c:pt idx="687">
                  <c:v>44336</c:v>
                </c:pt>
                <c:pt idx="688">
                  <c:v>44343</c:v>
                </c:pt>
                <c:pt idx="689">
                  <c:v>44350</c:v>
                </c:pt>
                <c:pt idx="690">
                  <c:v>44357</c:v>
                </c:pt>
                <c:pt idx="691">
                  <c:v>44364</c:v>
                </c:pt>
                <c:pt idx="692">
                  <c:v>44371</c:v>
                </c:pt>
                <c:pt idx="693">
                  <c:v>44378</c:v>
                </c:pt>
                <c:pt idx="694">
                  <c:v>44385</c:v>
                </c:pt>
                <c:pt idx="695">
                  <c:v>44392</c:v>
                </c:pt>
                <c:pt idx="696">
                  <c:v>44399</c:v>
                </c:pt>
                <c:pt idx="697">
                  <c:v>44406</c:v>
                </c:pt>
                <c:pt idx="698">
                  <c:v>44413</c:v>
                </c:pt>
                <c:pt idx="699">
                  <c:v>44420</c:v>
                </c:pt>
                <c:pt idx="700">
                  <c:v>44427</c:v>
                </c:pt>
                <c:pt idx="701">
                  <c:v>44434</c:v>
                </c:pt>
                <c:pt idx="702">
                  <c:v>44441</c:v>
                </c:pt>
                <c:pt idx="703">
                  <c:v>44448</c:v>
                </c:pt>
                <c:pt idx="704">
                  <c:v>44455</c:v>
                </c:pt>
                <c:pt idx="705">
                  <c:v>44462</c:v>
                </c:pt>
                <c:pt idx="706">
                  <c:v>44469</c:v>
                </c:pt>
                <c:pt idx="707">
                  <c:v>44476</c:v>
                </c:pt>
                <c:pt idx="708">
                  <c:v>44483</c:v>
                </c:pt>
                <c:pt idx="709">
                  <c:v>44490</c:v>
                </c:pt>
                <c:pt idx="710">
                  <c:v>44497</c:v>
                </c:pt>
                <c:pt idx="711">
                  <c:v>44504</c:v>
                </c:pt>
                <c:pt idx="712">
                  <c:v>44511</c:v>
                </c:pt>
                <c:pt idx="713">
                  <c:v>44518</c:v>
                </c:pt>
                <c:pt idx="714">
                  <c:v>44525</c:v>
                </c:pt>
                <c:pt idx="715">
                  <c:v>44532</c:v>
                </c:pt>
                <c:pt idx="716">
                  <c:v>44539</c:v>
                </c:pt>
                <c:pt idx="717">
                  <c:v>44546</c:v>
                </c:pt>
                <c:pt idx="718">
                  <c:v>44553</c:v>
                </c:pt>
                <c:pt idx="719">
                  <c:v>44560</c:v>
                </c:pt>
                <c:pt idx="720">
                  <c:v>44567</c:v>
                </c:pt>
                <c:pt idx="721">
                  <c:v>44574</c:v>
                </c:pt>
                <c:pt idx="722">
                  <c:v>44581</c:v>
                </c:pt>
                <c:pt idx="723">
                  <c:v>44588</c:v>
                </c:pt>
                <c:pt idx="724">
                  <c:v>44595</c:v>
                </c:pt>
                <c:pt idx="725">
                  <c:v>44602</c:v>
                </c:pt>
                <c:pt idx="726">
                  <c:v>44609</c:v>
                </c:pt>
                <c:pt idx="727">
                  <c:v>44616</c:v>
                </c:pt>
                <c:pt idx="728">
                  <c:v>44623</c:v>
                </c:pt>
                <c:pt idx="729">
                  <c:v>44630</c:v>
                </c:pt>
                <c:pt idx="730">
                  <c:v>44637</c:v>
                </c:pt>
                <c:pt idx="731">
                  <c:v>44644</c:v>
                </c:pt>
                <c:pt idx="732">
                  <c:v>44651</c:v>
                </c:pt>
                <c:pt idx="733">
                  <c:v>44658</c:v>
                </c:pt>
                <c:pt idx="734">
                  <c:v>44665</c:v>
                </c:pt>
                <c:pt idx="735">
                  <c:v>44672</c:v>
                </c:pt>
                <c:pt idx="736">
                  <c:v>44679</c:v>
                </c:pt>
                <c:pt idx="737">
                  <c:v>44686</c:v>
                </c:pt>
                <c:pt idx="738">
                  <c:v>44693</c:v>
                </c:pt>
                <c:pt idx="739">
                  <c:v>44700</c:v>
                </c:pt>
                <c:pt idx="740">
                  <c:v>44707</c:v>
                </c:pt>
                <c:pt idx="741">
                  <c:v>44714</c:v>
                </c:pt>
                <c:pt idx="742">
                  <c:v>44721</c:v>
                </c:pt>
                <c:pt idx="743">
                  <c:v>44728</c:v>
                </c:pt>
                <c:pt idx="744">
                  <c:v>44735</c:v>
                </c:pt>
                <c:pt idx="745">
                  <c:v>44742</c:v>
                </c:pt>
                <c:pt idx="746">
                  <c:v>44749</c:v>
                </c:pt>
                <c:pt idx="747">
                  <c:v>44756</c:v>
                </c:pt>
                <c:pt idx="748">
                  <c:v>44763</c:v>
                </c:pt>
                <c:pt idx="749">
                  <c:v>44770</c:v>
                </c:pt>
                <c:pt idx="750">
                  <c:v>44777</c:v>
                </c:pt>
                <c:pt idx="751">
                  <c:v>44784</c:v>
                </c:pt>
                <c:pt idx="752">
                  <c:v>44791</c:v>
                </c:pt>
                <c:pt idx="753">
                  <c:v>44798</c:v>
                </c:pt>
                <c:pt idx="754">
                  <c:v>44805</c:v>
                </c:pt>
                <c:pt idx="755">
                  <c:v>44812</c:v>
                </c:pt>
                <c:pt idx="756">
                  <c:v>44819</c:v>
                </c:pt>
                <c:pt idx="757">
                  <c:v>44826</c:v>
                </c:pt>
                <c:pt idx="758">
                  <c:v>44833</c:v>
                </c:pt>
                <c:pt idx="759">
                  <c:v>44840</c:v>
                </c:pt>
                <c:pt idx="760">
                  <c:v>44847</c:v>
                </c:pt>
                <c:pt idx="761">
                  <c:v>44854</c:v>
                </c:pt>
                <c:pt idx="762">
                  <c:v>44861</c:v>
                </c:pt>
                <c:pt idx="763">
                  <c:v>44868</c:v>
                </c:pt>
                <c:pt idx="764">
                  <c:v>44875</c:v>
                </c:pt>
                <c:pt idx="765">
                  <c:v>44882</c:v>
                </c:pt>
                <c:pt idx="766">
                  <c:v>44889</c:v>
                </c:pt>
                <c:pt idx="767">
                  <c:v>44896</c:v>
                </c:pt>
                <c:pt idx="768">
                  <c:v>44903</c:v>
                </c:pt>
                <c:pt idx="769">
                  <c:v>44910</c:v>
                </c:pt>
                <c:pt idx="770">
                  <c:v>44917</c:v>
                </c:pt>
                <c:pt idx="771">
                  <c:v>44924</c:v>
                </c:pt>
                <c:pt idx="772">
                  <c:v>44931</c:v>
                </c:pt>
                <c:pt idx="773">
                  <c:v>44938</c:v>
                </c:pt>
                <c:pt idx="774">
                  <c:v>44945</c:v>
                </c:pt>
                <c:pt idx="775">
                  <c:v>44952</c:v>
                </c:pt>
                <c:pt idx="776">
                  <c:v>44959</c:v>
                </c:pt>
                <c:pt idx="777">
                  <c:v>44966</c:v>
                </c:pt>
                <c:pt idx="778">
                  <c:v>44973</c:v>
                </c:pt>
                <c:pt idx="779">
                  <c:v>44980</c:v>
                </c:pt>
                <c:pt idx="780">
                  <c:v>44987</c:v>
                </c:pt>
                <c:pt idx="781">
                  <c:v>44994</c:v>
                </c:pt>
                <c:pt idx="782">
                  <c:v>45001</c:v>
                </c:pt>
                <c:pt idx="783">
                  <c:v>45008</c:v>
                </c:pt>
                <c:pt idx="784">
                  <c:v>45015</c:v>
                </c:pt>
                <c:pt idx="785">
                  <c:v>45022</c:v>
                </c:pt>
                <c:pt idx="786">
                  <c:v>45029</c:v>
                </c:pt>
                <c:pt idx="787">
                  <c:v>45036</c:v>
                </c:pt>
                <c:pt idx="788">
                  <c:v>45043</c:v>
                </c:pt>
                <c:pt idx="789">
                  <c:v>45050</c:v>
                </c:pt>
                <c:pt idx="790">
                  <c:v>45057</c:v>
                </c:pt>
                <c:pt idx="791">
                  <c:v>45064</c:v>
                </c:pt>
                <c:pt idx="792">
                  <c:v>45071</c:v>
                </c:pt>
                <c:pt idx="793">
                  <c:v>45078</c:v>
                </c:pt>
                <c:pt idx="794">
                  <c:v>45085</c:v>
                </c:pt>
                <c:pt idx="795">
                  <c:v>45092</c:v>
                </c:pt>
                <c:pt idx="796">
                  <c:v>45099</c:v>
                </c:pt>
                <c:pt idx="797">
                  <c:v>45106</c:v>
                </c:pt>
                <c:pt idx="798">
                  <c:v>45113</c:v>
                </c:pt>
                <c:pt idx="799">
                  <c:v>45120</c:v>
                </c:pt>
                <c:pt idx="800">
                  <c:v>45127</c:v>
                </c:pt>
                <c:pt idx="801">
                  <c:v>45134</c:v>
                </c:pt>
                <c:pt idx="802">
                  <c:v>45141</c:v>
                </c:pt>
                <c:pt idx="803">
                  <c:v>45148</c:v>
                </c:pt>
                <c:pt idx="804">
                  <c:v>45155</c:v>
                </c:pt>
                <c:pt idx="805">
                  <c:v>45162</c:v>
                </c:pt>
                <c:pt idx="806">
                  <c:v>45169</c:v>
                </c:pt>
                <c:pt idx="807">
                  <c:v>45176</c:v>
                </c:pt>
                <c:pt idx="808">
                  <c:v>45183</c:v>
                </c:pt>
                <c:pt idx="809">
                  <c:v>45190</c:v>
                </c:pt>
                <c:pt idx="810">
                  <c:v>45197</c:v>
                </c:pt>
                <c:pt idx="811">
                  <c:v>45204</c:v>
                </c:pt>
                <c:pt idx="812">
                  <c:v>45211</c:v>
                </c:pt>
                <c:pt idx="813">
                  <c:v>45218</c:v>
                </c:pt>
                <c:pt idx="814">
                  <c:v>45225</c:v>
                </c:pt>
                <c:pt idx="815">
                  <c:v>45232</c:v>
                </c:pt>
                <c:pt idx="816">
                  <c:v>45239</c:v>
                </c:pt>
                <c:pt idx="817">
                  <c:v>45246</c:v>
                </c:pt>
                <c:pt idx="818">
                  <c:v>45253</c:v>
                </c:pt>
                <c:pt idx="819">
                  <c:v>45260</c:v>
                </c:pt>
                <c:pt idx="820">
                  <c:v>45267</c:v>
                </c:pt>
                <c:pt idx="821">
                  <c:v>45274</c:v>
                </c:pt>
                <c:pt idx="822">
                  <c:v>45281</c:v>
                </c:pt>
                <c:pt idx="823">
                  <c:v>45289</c:v>
                </c:pt>
                <c:pt idx="824">
                  <c:v>45296</c:v>
                </c:pt>
                <c:pt idx="825">
                  <c:v>45303</c:v>
                </c:pt>
                <c:pt idx="826">
                  <c:v>45310</c:v>
                </c:pt>
                <c:pt idx="827">
                  <c:v>45317</c:v>
                </c:pt>
                <c:pt idx="828">
                  <c:v>45324</c:v>
                </c:pt>
                <c:pt idx="829">
                  <c:v>45331</c:v>
                </c:pt>
                <c:pt idx="830">
                  <c:v>45338</c:v>
                </c:pt>
                <c:pt idx="831">
                  <c:v>45345</c:v>
                </c:pt>
                <c:pt idx="832">
                  <c:v>45352</c:v>
                </c:pt>
                <c:pt idx="833">
                  <c:v>45359</c:v>
                </c:pt>
                <c:pt idx="834">
                  <c:v>45366</c:v>
                </c:pt>
                <c:pt idx="835">
                  <c:v>45373</c:v>
                </c:pt>
                <c:pt idx="836">
                  <c:v>45384</c:v>
                </c:pt>
                <c:pt idx="837">
                  <c:v>45387</c:v>
                </c:pt>
                <c:pt idx="838">
                  <c:v>45394</c:v>
                </c:pt>
                <c:pt idx="839">
                  <c:v>45401</c:v>
                </c:pt>
                <c:pt idx="840">
                  <c:v>45408</c:v>
                </c:pt>
                <c:pt idx="841">
                  <c:v>45418</c:v>
                </c:pt>
                <c:pt idx="842">
                  <c:v>45425</c:v>
                </c:pt>
                <c:pt idx="843">
                  <c:v>45432</c:v>
                </c:pt>
                <c:pt idx="844">
                  <c:v>45439</c:v>
                </c:pt>
                <c:pt idx="845">
                  <c:v>45446</c:v>
                </c:pt>
                <c:pt idx="846">
                  <c:v>45453</c:v>
                </c:pt>
                <c:pt idx="847">
                  <c:v>45460</c:v>
                </c:pt>
                <c:pt idx="848">
                  <c:v>45467</c:v>
                </c:pt>
                <c:pt idx="849">
                  <c:v>45474</c:v>
                </c:pt>
                <c:pt idx="850">
                  <c:v>45481</c:v>
                </c:pt>
                <c:pt idx="851">
                  <c:v>45488</c:v>
                </c:pt>
                <c:pt idx="852">
                  <c:v>45495</c:v>
                </c:pt>
                <c:pt idx="853">
                  <c:v>45502</c:v>
                </c:pt>
                <c:pt idx="854">
                  <c:v>45509</c:v>
                </c:pt>
                <c:pt idx="855">
                  <c:v>45516</c:v>
                </c:pt>
                <c:pt idx="856">
                  <c:v>45523</c:v>
                </c:pt>
                <c:pt idx="857">
                  <c:v>45530</c:v>
                </c:pt>
                <c:pt idx="858">
                  <c:v>45537</c:v>
                </c:pt>
                <c:pt idx="859">
                  <c:v>45544</c:v>
                </c:pt>
                <c:pt idx="860">
                  <c:v>45551</c:v>
                </c:pt>
                <c:pt idx="861">
                  <c:v>45558</c:v>
                </c:pt>
                <c:pt idx="862">
                  <c:v>45565</c:v>
                </c:pt>
                <c:pt idx="863">
                  <c:v>45572</c:v>
                </c:pt>
                <c:pt idx="864">
                  <c:v>45579</c:v>
                </c:pt>
                <c:pt idx="865">
                  <c:v>45586</c:v>
                </c:pt>
                <c:pt idx="866">
                  <c:v>45593</c:v>
                </c:pt>
                <c:pt idx="867">
                  <c:v>45600</c:v>
                </c:pt>
                <c:pt idx="868">
                  <c:v>45607</c:v>
                </c:pt>
                <c:pt idx="869">
                  <c:v>45614</c:v>
                </c:pt>
                <c:pt idx="870">
                  <c:v>45621</c:v>
                </c:pt>
                <c:pt idx="871">
                  <c:v>45628</c:v>
                </c:pt>
                <c:pt idx="872">
                  <c:v>45635</c:v>
                </c:pt>
                <c:pt idx="873">
                  <c:v>45642</c:v>
                </c:pt>
                <c:pt idx="874">
                  <c:v>45649</c:v>
                </c:pt>
                <c:pt idx="875">
                  <c:v>45657</c:v>
                </c:pt>
                <c:pt idx="876">
                  <c:v>45664</c:v>
                </c:pt>
                <c:pt idx="877">
                  <c:v>45671</c:v>
                </c:pt>
                <c:pt idx="878">
                  <c:v>45678</c:v>
                </c:pt>
                <c:pt idx="879">
                  <c:v>45685</c:v>
                </c:pt>
                <c:pt idx="880">
                  <c:v>45692</c:v>
                </c:pt>
                <c:pt idx="881">
                  <c:v>45699</c:v>
                </c:pt>
                <c:pt idx="882">
                  <c:v>45706</c:v>
                </c:pt>
                <c:pt idx="883">
                  <c:v>45713</c:v>
                </c:pt>
                <c:pt idx="884">
                  <c:v>45720</c:v>
                </c:pt>
                <c:pt idx="885">
                  <c:v>45727</c:v>
                </c:pt>
                <c:pt idx="886">
                  <c:v>45734</c:v>
                </c:pt>
                <c:pt idx="887">
                  <c:v>45741</c:v>
                </c:pt>
                <c:pt idx="888">
                  <c:v>45748</c:v>
                </c:pt>
                <c:pt idx="889">
                  <c:v>45755</c:v>
                </c:pt>
                <c:pt idx="890">
                  <c:v>45762</c:v>
                </c:pt>
                <c:pt idx="891">
                  <c:v>45771</c:v>
                </c:pt>
                <c:pt idx="892">
                  <c:v>45779</c:v>
                </c:pt>
                <c:pt idx="893">
                  <c:v>45785</c:v>
                </c:pt>
                <c:pt idx="894">
                  <c:v>45792</c:v>
                </c:pt>
                <c:pt idx="895">
                  <c:v>45799</c:v>
                </c:pt>
                <c:pt idx="896">
                  <c:v>45806</c:v>
                </c:pt>
                <c:pt idx="897">
                  <c:v>45813</c:v>
                </c:pt>
                <c:pt idx="898">
                  <c:v>45820</c:v>
                </c:pt>
                <c:pt idx="899">
                  <c:v>45827</c:v>
                </c:pt>
                <c:pt idx="900">
                  <c:v>45834</c:v>
                </c:pt>
                <c:pt idx="901">
                  <c:v>45841</c:v>
                </c:pt>
                <c:pt idx="902">
                  <c:v>45848</c:v>
                </c:pt>
                <c:pt idx="903">
                  <c:v>45855</c:v>
                </c:pt>
                <c:pt idx="904">
                  <c:v>45862</c:v>
                </c:pt>
                <c:pt idx="905">
                  <c:v>45869</c:v>
                </c:pt>
                <c:pt idx="906">
                  <c:v>45876</c:v>
                </c:pt>
                <c:pt idx="907">
                  <c:v>45883</c:v>
                </c:pt>
                <c:pt idx="908">
                  <c:v>45890</c:v>
                </c:pt>
                <c:pt idx="909">
                  <c:v>45897</c:v>
                </c:pt>
                <c:pt idx="910">
                  <c:v>45904</c:v>
                </c:pt>
                <c:pt idx="911">
                  <c:v>45911</c:v>
                </c:pt>
                <c:pt idx="912">
                  <c:v>45918</c:v>
                </c:pt>
                <c:pt idx="913">
                  <c:v>45925</c:v>
                </c:pt>
                <c:pt idx="914">
                  <c:v>45932</c:v>
                </c:pt>
                <c:pt idx="915">
                  <c:v>45939</c:v>
                </c:pt>
                <c:pt idx="916">
                  <c:v>45946</c:v>
                </c:pt>
                <c:pt idx="917">
                  <c:v>45953</c:v>
                </c:pt>
                <c:pt idx="918">
                  <c:v>45960</c:v>
                </c:pt>
                <c:pt idx="919">
                  <c:v>45967</c:v>
                </c:pt>
                <c:pt idx="920">
                  <c:v>45974</c:v>
                </c:pt>
                <c:pt idx="921">
                  <c:v>45981</c:v>
                </c:pt>
                <c:pt idx="922">
                  <c:v>45988</c:v>
                </c:pt>
                <c:pt idx="923">
                  <c:v>45995</c:v>
                </c:pt>
                <c:pt idx="924">
                  <c:v>46002</c:v>
                </c:pt>
                <c:pt idx="925">
                  <c:v>46009</c:v>
                </c:pt>
                <c:pt idx="926">
                  <c:v>46020</c:v>
                </c:pt>
                <c:pt idx="927">
                  <c:v>46024</c:v>
                </c:pt>
                <c:pt idx="928">
                  <c:v>46030</c:v>
                </c:pt>
                <c:pt idx="929">
                  <c:v>46037</c:v>
                </c:pt>
                <c:pt idx="930">
                  <c:v>46044</c:v>
                </c:pt>
                <c:pt idx="931">
                  <c:v>46051</c:v>
                </c:pt>
                <c:pt idx="932">
                  <c:v>46058</c:v>
                </c:pt>
                <c:pt idx="933">
                  <c:v>46065</c:v>
                </c:pt>
                <c:pt idx="934">
                  <c:v>46072</c:v>
                </c:pt>
                <c:pt idx="935">
                  <c:v>46079</c:v>
                </c:pt>
                <c:pt idx="936">
                  <c:v>46086</c:v>
                </c:pt>
                <c:pt idx="937">
                  <c:v>46093</c:v>
                </c:pt>
                <c:pt idx="938">
                  <c:v>46100</c:v>
                </c:pt>
                <c:pt idx="939">
                  <c:v>46107</c:v>
                </c:pt>
                <c:pt idx="940">
                  <c:v>46114</c:v>
                </c:pt>
                <c:pt idx="941">
                  <c:v>46121</c:v>
                </c:pt>
                <c:pt idx="942">
                  <c:v>46128</c:v>
                </c:pt>
                <c:pt idx="943">
                  <c:v>46135</c:v>
                </c:pt>
                <c:pt idx="944">
                  <c:v>46142</c:v>
                </c:pt>
                <c:pt idx="945">
                  <c:v>46149</c:v>
                </c:pt>
                <c:pt idx="946">
                  <c:v>46156</c:v>
                </c:pt>
                <c:pt idx="947">
                  <c:v>46163</c:v>
                </c:pt>
                <c:pt idx="948">
                  <c:v>46170</c:v>
                </c:pt>
                <c:pt idx="949">
                  <c:v>46177</c:v>
                </c:pt>
                <c:pt idx="950">
                  <c:v>46184</c:v>
                </c:pt>
                <c:pt idx="951">
                  <c:v>46191</c:v>
                </c:pt>
                <c:pt idx="952">
                  <c:v>46198</c:v>
                </c:pt>
                <c:pt idx="953">
                  <c:v>46205</c:v>
                </c:pt>
                <c:pt idx="954">
                  <c:v>46212</c:v>
                </c:pt>
                <c:pt idx="955">
                  <c:v>46219</c:v>
                </c:pt>
                <c:pt idx="956">
                  <c:v>46226</c:v>
                </c:pt>
                <c:pt idx="957">
                  <c:v>46233</c:v>
                </c:pt>
                <c:pt idx="958">
                  <c:v>46240</c:v>
                </c:pt>
                <c:pt idx="959">
                  <c:v>46247</c:v>
                </c:pt>
                <c:pt idx="960">
                  <c:v>46254</c:v>
                </c:pt>
                <c:pt idx="961">
                  <c:v>46261</c:v>
                </c:pt>
                <c:pt idx="962">
                  <c:v>46268</c:v>
                </c:pt>
                <c:pt idx="963">
                  <c:v>46275</c:v>
                </c:pt>
                <c:pt idx="964">
                  <c:v>46282</c:v>
                </c:pt>
                <c:pt idx="965">
                  <c:v>46289</c:v>
                </c:pt>
                <c:pt idx="966">
                  <c:v>46296</c:v>
                </c:pt>
                <c:pt idx="967">
                  <c:v>46303</c:v>
                </c:pt>
                <c:pt idx="968">
                  <c:v>46310</c:v>
                </c:pt>
                <c:pt idx="969">
                  <c:v>46317</c:v>
                </c:pt>
                <c:pt idx="970">
                  <c:v>46324</c:v>
                </c:pt>
                <c:pt idx="971">
                  <c:v>46331</c:v>
                </c:pt>
                <c:pt idx="972">
                  <c:v>46338</c:v>
                </c:pt>
                <c:pt idx="973">
                  <c:v>46345</c:v>
                </c:pt>
                <c:pt idx="974">
                  <c:v>46352</c:v>
                </c:pt>
                <c:pt idx="975">
                  <c:v>46359</c:v>
                </c:pt>
                <c:pt idx="976">
                  <c:v>46366</c:v>
                </c:pt>
                <c:pt idx="977">
                  <c:v>46373</c:v>
                </c:pt>
                <c:pt idx="978">
                  <c:v>46380</c:v>
                </c:pt>
                <c:pt idx="979">
                  <c:v>46387</c:v>
                </c:pt>
                <c:pt idx="980">
                  <c:v>46394</c:v>
                </c:pt>
                <c:pt idx="981">
                  <c:v>46401</c:v>
                </c:pt>
                <c:pt idx="982">
                  <c:v>46408</c:v>
                </c:pt>
                <c:pt idx="983">
                  <c:v>46415</c:v>
                </c:pt>
                <c:pt idx="984">
                  <c:v>46422</c:v>
                </c:pt>
                <c:pt idx="985">
                  <c:v>46429</c:v>
                </c:pt>
                <c:pt idx="986">
                  <c:v>46436</c:v>
                </c:pt>
                <c:pt idx="987">
                  <c:v>46443</c:v>
                </c:pt>
                <c:pt idx="988">
                  <c:v>46450</c:v>
                </c:pt>
                <c:pt idx="989">
                  <c:v>46457</c:v>
                </c:pt>
                <c:pt idx="990">
                  <c:v>46464</c:v>
                </c:pt>
                <c:pt idx="991">
                  <c:v>46471</c:v>
                </c:pt>
                <c:pt idx="992">
                  <c:v>46478</c:v>
                </c:pt>
                <c:pt idx="993">
                  <c:v>46485</c:v>
                </c:pt>
                <c:pt idx="994">
                  <c:v>46492</c:v>
                </c:pt>
                <c:pt idx="995">
                  <c:v>46499</c:v>
                </c:pt>
                <c:pt idx="996">
                  <c:v>46506</c:v>
                </c:pt>
                <c:pt idx="997">
                  <c:v>46513</c:v>
                </c:pt>
                <c:pt idx="998">
                  <c:v>46520</c:v>
                </c:pt>
                <c:pt idx="999">
                  <c:v>46527</c:v>
                </c:pt>
                <c:pt idx="1000">
                  <c:v>46534</c:v>
                </c:pt>
                <c:pt idx="1001">
                  <c:v>46541</c:v>
                </c:pt>
                <c:pt idx="1002">
                  <c:v>46548</c:v>
                </c:pt>
                <c:pt idx="1003">
                  <c:v>46555</c:v>
                </c:pt>
                <c:pt idx="1004">
                  <c:v>46562</c:v>
                </c:pt>
                <c:pt idx="1005">
                  <c:v>46569</c:v>
                </c:pt>
                <c:pt idx="1006">
                  <c:v>46576</c:v>
                </c:pt>
                <c:pt idx="1007">
                  <c:v>46583</c:v>
                </c:pt>
                <c:pt idx="1008">
                  <c:v>46590</c:v>
                </c:pt>
                <c:pt idx="1009">
                  <c:v>46597</c:v>
                </c:pt>
                <c:pt idx="1010">
                  <c:v>46604</c:v>
                </c:pt>
                <c:pt idx="1011">
                  <c:v>46611</c:v>
                </c:pt>
                <c:pt idx="1012">
                  <c:v>46618</c:v>
                </c:pt>
                <c:pt idx="1013">
                  <c:v>46625</c:v>
                </c:pt>
                <c:pt idx="1014">
                  <c:v>46632</c:v>
                </c:pt>
                <c:pt idx="1015">
                  <c:v>46639</c:v>
                </c:pt>
                <c:pt idx="1016">
                  <c:v>46646</c:v>
                </c:pt>
                <c:pt idx="1017">
                  <c:v>46653</c:v>
                </c:pt>
                <c:pt idx="1018">
                  <c:v>46660</c:v>
                </c:pt>
                <c:pt idx="1019">
                  <c:v>46667</c:v>
                </c:pt>
                <c:pt idx="1020">
                  <c:v>46674</c:v>
                </c:pt>
                <c:pt idx="1021">
                  <c:v>46681</c:v>
                </c:pt>
                <c:pt idx="1022">
                  <c:v>46688</c:v>
                </c:pt>
                <c:pt idx="1023">
                  <c:v>46695</c:v>
                </c:pt>
                <c:pt idx="1024">
                  <c:v>46702</c:v>
                </c:pt>
                <c:pt idx="1025">
                  <c:v>46709</c:v>
                </c:pt>
                <c:pt idx="1026">
                  <c:v>46716</c:v>
                </c:pt>
                <c:pt idx="1027">
                  <c:v>46723</c:v>
                </c:pt>
                <c:pt idx="1028">
                  <c:v>46730</c:v>
                </c:pt>
                <c:pt idx="1029">
                  <c:v>46737</c:v>
                </c:pt>
                <c:pt idx="1030">
                  <c:v>46744</c:v>
                </c:pt>
                <c:pt idx="1031">
                  <c:v>46751</c:v>
                </c:pt>
                <c:pt idx="1032">
                  <c:v>46758</c:v>
                </c:pt>
                <c:pt idx="1033">
                  <c:v>46765</c:v>
                </c:pt>
                <c:pt idx="1034">
                  <c:v>46772</c:v>
                </c:pt>
                <c:pt idx="1035">
                  <c:v>46779</c:v>
                </c:pt>
                <c:pt idx="1036">
                  <c:v>46786</c:v>
                </c:pt>
                <c:pt idx="1037">
                  <c:v>46793</c:v>
                </c:pt>
                <c:pt idx="1038">
                  <c:v>46800</c:v>
                </c:pt>
                <c:pt idx="1039">
                  <c:v>46807</c:v>
                </c:pt>
                <c:pt idx="1040">
                  <c:v>46814</c:v>
                </c:pt>
                <c:pt idx="1041">
                  <c:v>46821</c:v>
                </c:pt>
                <c:pt idx="1042">
                  <c:v>46828</c:v>
                </c:pt>
                <c:pt idx="1043">
                  <c:v>46835</c:v>
                </c:pt>
                <c:pt idx="1044">
                  <c:v>46842</c:v>
                </c:pt>
                <c:pt idx="1045">
                  <c:v>46849</c:v>
                </c:pt>
                <c:pt idx="1046">
                  <c:v>46856</c:v>
                </c:pt>
                <c:pt idx="1047">
                  <c:v>46863</c:v>
                </c:pt>
                <c:pt idx="1048">
                  <c:v>46870</c:v>
                </c:pt>
                <c:pt idx="1049">
                  <c:v>46877</c:v>
                </c:pt>
                <c:pt idx="1050">
                  <c:v>46884</c:v>
                </c:pt>
                <c:pt idx="1051">
                  <c:v>46891</c:v>
                </c:pt>
                <c:pt idx="1052">
                  <c:v>46898</c:v>
                </c:pt>
                <c:pt idx="1053">
                  <c:v>46905</c:v>
                </c:pt>
                <c:pt idx="1054">
                  <c:v>46912</c:v>
                </c:pt>
                <c:pt idx="1055">
                  <c:v>46919</c:v>
                </c:pt>
                <c:pt idx="1056">
                  <c:v>46926</c:v>
                </c:pt>
                <c:pt idx="1057">
                  <c:v>46933</c:v>
                </c:pt>
                <c:pt idx="1058">
                  <c:v>46940</c:v>
                </c:pt>
                <c:pt idx="1059">
                  <c:v>46947</c:v>
                </c:pt>
                <c:pt idx="1060">
                  <c:v>46954</c:v>
                </c:pt>
                <c:pt idx="1061">
                  <c:v>46961</c:v>
                </c:pt>
                <c:pt idx="1062">
                  <c:v>46968</c:v>
                </c:pt>
                <c:pt idx="1063">
                  <c:v>46975</c:v>
                </c:pt>
                <c:pt idx="1064">
                  <c:v>46982</c:v>
                </c:pt>
                <c:pt idx="1065">
                  <c:v>46989</c:v>
                </c:pt>
                <c:pt idx="1066">
                  <c:v>46996</c:v>
                </c:pt>
                <c:pt idx="1067">
                  <c:v>47003</c:v>
                </c:pt>
                <c:pt idx="1068">
                  <c:v>47010</c:v>
                </c:pt>
                <c:pt idx="1069">
                  <c:v>47017</c:v>
                </c:pt>
                <c:pt idx="1070">
                  <c:v>47024</c:v>
                </c:pt>
                <c:pt idx="1071">
                  <c:v>47031</c:v>
                </c:pt>
                <c:pt idx="1072">
                  <c:v>47038</c:v>
                </c:pt>
                <c:pt idx="1073">
                  <c:v>47045</c:v>
                </c:pt>
                <c:pt idx="1074">
                  <c:v>47052</c:v>
                </c:pt>
                <c:pt idx="1075">
                  <c:v>47059</c:v>
                </c:pt>
                <c:pt idx="1076">
                  <c:v>47066</c:v>
                </c:pt>
                <c:pt idx="1077">
                  <c:v>47073</c:v>
                </c:pt>
                <c:pt idx="1078">
                  <c:v>47080</c:v>
                </c:pt>
                <c:pt idx="1079">
                  <c:v>47087</c:v>
                </c:pt>
                <c:pt idx="1080">
                  <c:v>47094</c:v>
                </c:pt>
                <c:pt idx="1081">
                  <c:v>47101</c:v>
                </c:pt>
                <c:pt idx="1082">
                  <c:v>47108</c:v>
                </c:pt>
                <c:pt idx="1083">
                  <c:v>47116</c:v>
                </c:pt>
                <c:pt idx="1084">
                  <c:v>47123</c:v>
                </c:pt>
                <c:pt idx="1085">
                  <c:v>47130</c:v>
                </c:pt>
                <c:pt idx="1086">
                  <c:v>47137</c:v>
                </c:pt>
                <c:pt idx="1087">
                  <c:v>47144</c:v>
                </c:pt>
                <c:pt idx="1088">
                  <c:v>47151</c:v>
                </c:pt>
                <c:pt idx="1089">
                  <c:v>47158</c:v>
                </c:pt>
                <c:pt idx="1090">
                  <c:v>47165</c:v>
                </c:pt>
                <c:pt idx="1091">
                  <c:v>47172</c:v>
                </c:pt>
                <c:pt idx="1092">
                  <c:v>47179</c:v>
                </c:pt>
                <c:pt idx="1093">
                  <c:v>47186</c:v>
                </c:pt>
                <c:pt idx="1094">
                  <c:v>47193</c:v>
                </c:pt>
                <c:pt idx="1095">
                  <c:v>47200</c:v>
                </c:pt>
                <c:pt idx="1096">
                  <c:v>47211</c:v>
                </c:pt>
                <c:pt idx="1097">
                  <c:v>47214</c:v>
                </c:pt>
                <c:pt idx="1098">
                  <c:v>47221</c:v>
                </c:pt>
                <c:pt idx="1099">
                  <c:v>47228</c:v>
                </c:pt>
                <c:pt idx="1100">
                  <c:v>47235</c:v>
                </c:pt>
                <c:pt idx="1101">
                  <c:v>47242</c:v>
                </c:pt>
                <c:pt idx="1102">
                  <c:v>47249</c:v>
                </c:pt>
                <c:pt idx="1103">
                  <c:v>47256</c:v>
                </c:pt>
                <c:pt idx="1104">
                  <c:v>47263</c:v>
                </c:pt>
                <c:pt idx="1105">
                  <c:v>47270</c:v>
                </c:pt>
                <c:pt idx="1106">
                  <c:v>47277</c:v>
                </c:pt>
                <c:pt idx="1107">
                  <c:v>47284</c:v>
                </c:pt>
                <c:pt idx="1108">
                  <c:v>47291</c:v>
                </c:pt>
                <c:pt idx="1109">
                  <c:v>47298</c:v>
                </c:pt>
                <c:pt idx="1110">
                  <c:v>47305</c:v>
                </c:pt>
                <c:pt idx="1111">
                  <c:v>47312</c:v>
                </c:pt>
                <c:pt idx="1112">
                  <c:v>47319</c:v>
                </c:pt>
                <c:pt idx="1113">
                  <c:v>47326</c:v>
                </c:pt>
                <c:pt idx="1114">
                  <c:v>47333</c:v>
                </c:pt>
                <c:pt idx="1115">
                  <c:v>47340</c:v>
                </c:pt>
                <c:pt idx="1116">
                  <c:v>47347</c:v>
                </c:pt>
                <c:pt idx="1117">
                  <c:v>47354</c:v>
                </c:pt>
                <c:pt idx="1118">
                  <c:v>47361</c:v>
                </c:pt>
                <c:pt idx="1119">
                  <c:v>47368</c:v>
                </c:pt>
                <c:pt idx="1120">
                  <c:v>47375</c:v>
                </c:pt>
                <c:pt idx="1121">
                  <c:v>47382</c:v>
                </c:pt>
                <c:pt idx="1122">
                  <c:v>47389</c:v>
                </c:pt>
                <c:pt idx="1123">
                  <c:v>47396</c:v>
                </c:pt>
                <c:pt idx="1124">
                  <c:v>47403</c:v>
                </c:pt>
                <c:pt idx="1125">
                  <c:v>47410</c:v>
                </c:pt>
                <c:pt idx="1126">
                  <c:v>47417</c:v>
                </c:pt>
                <c:pt idx="1127">
                  <c:v>47424</c:v>
                </c:pt>
                <c:pt idx="1128">
                  <c:v>47431</c:v>
                </c:pt>
                <c:pt idx="1129">
                  <c:v>47438</c:v>
                </c:pt>
                <c:pt idx="1130">
                  <c:v>47445</c:v>
                </c:pt>
                <c:pt idx="1131">
                  <c:v>47452</c:v>
                </c:pt>
                <c:pt idx="1132">
                  <c:v>47459</c:v>
                </c:pt>
                <c:pt idx="1133">
                  <c:v>47466</c:v>
                </c:pt>
                <c:pt idx="1134">
                  <c:v>47473</c:v>
                </c:pt>
                <c:pt idx="1135">
                  <c:v>47483</c:v>
                </c:pt>
                <c:pt idx="1136">
                  <c:v>47490</c:v>
                </c:pt>
                <c:pt idx="1137">
                  <c:v>47497</c:v>
                </c:pt>
                <c:pt idx="1138">
                  <c:v>47504</c:v>
                </c:pt>
                <c:pt idx="1139">
                  <c:v>47511</c:v>
                </c:pt>
                <c:pt idx="1140">
                  <c:v>47518</c:v>
                </c:pt>
                <c:pt idx="1141">
                  <c:v>47525</c:v>
                </c:pt>
                <c:pt idx="1142">
                  <c:v>47532</c:v>
                </c:pt>
                <c:pt idx="1143">
                  <c:v>47539</c:v>
                </c:pt>
                <c:pt idx="1144">
                  <c:v>47546</c:v>
                </c:pt>
                <c:pt idx="1145">
                  <c:v>47553</c:v>
                </c:pt>
                <c:pt idx="1146">
                  <c:v>47560</c:v>
                </c:pt>
                <c:pt idx="1147">
                  <c:v>47567</c:v>
                </c:pt>
                <c:pt idx="1148">
                  <c:v>47574</c:v>
                </c:pt>
                <c:pt idx="1149">
                  <c:v>47581</c:v>
                </c:pt>
                <c:pt idx="1150">
                  <c:v>47588</c:v>
                </c:pt>
                <c:pt idx="1151">
                  <c:v>47597</c:v>
                </c:pt>
                <c:pt idx="1152">
                  <c:v>47602</c:v>
                </c:pt>
                <c:pt idx="1153">
                  <c:v>47609</c:v>
                </c:pt>
                <c:pt idx="1154">
                  <c:v>47616</c:v>
                </c:pt>
                <c:pt idx="1155">
                  <c:v>47623</c:v>
                </c:pt>
                <c:pt idx="1156">
                  <c:v>47630</c:v>
                </c:pt>
                <c:pt idx="1157">
                  <c:v>47637</c:v>
                </c:pt>
                <c:pt idx="1158">
                  <c:v>47644</c:v>
                </c:pt>
                <c:pt idx="1159">
                  <c:v>47651</c:v>
                </c:pt>
                <c:pt idx="1160">
                  <c:v>47658</c:v>
                </c:pt>
                <c:pt idx="1161">
                  <c:v>47665</c:v>
                </c:pt>
                <c:pt idx="1162">
                  <c:v>47672</c:v>
                </c:pt>
                <c:pt idx="1163">
                  <c:v>47679</c:v>
                </c:pt>
                <c:pt idx="1164">
                  <c:v>47686</c:v>
                </c:pt>
                <c:pt idx="1165">
                  <c:v>47693</c:v>
                </c:pt>
                <c:pt idx="1166">
                  <c:v>47700</c:v>
                </c:pt>
                <c:pt idx="1167">
                  <c:v>47707</c:v>
                </c:pt>
                <c:pt idx="1168">
                  <c:v>47714</c:v>
                </c:pt>
                <c:pt idx="1169">
                  <c:v>47721</c:v>
                </c:pt>
                <c:pt idx="1170">
                  <c:v>47728</c:v>
                </c:pt>
                <c:pt idx="1171">
                  <c:v>47735</c:v>
                </c:pt>
                <c:pt idx="1172">
                  <c:v>47742</c:v>
                </c:pt>
                <c:pt idx="1173">
                  <c:v>47749</c:v>
                </c:pt>
                <c:pt idx="1174">
                  <c:v>47756</c:v>
                </c:pt>
                <c:pt idx="1175">
                  <c:v>47763</c:v>
                </c:pt>
                <c:pt idx="1176">
                  <c:v>47770</c:v>
                </c:pt>
                <c:pt idx="1177">
                  <c:v>47777</c:v>
                </c:pt>
                <c:pt idx="1178">
                  <c:v>47784</c:v>
                </c:pt>
                <c:pt idx="1179">
                  <c:v>47791</c:v>
                </c:pt>
                <c:pt idx="1180">
                  <c:v>47798</c:v>
                </c:pt>
                <c:pt idx="1181">
                  <c:v>47805</c:v>
                </c:pt>
                <c:pt idx="1182">
                  <c:v>47812</c:v>
                </c:pt>
                <c:pt idx="1183">
                  <c:v>47819</c:v>
                </c:pt>
                <c:pt idx="1184">
                  <c:v>47826</c:v>
                </c:pt>
                <c:pt idx="1185">
                  <c:v>47833</c:v>
                </c:pt>
                <c:pt idx="1186">
                  <c:v>47840</c:v>
                </c:pt>
                <c:pt idx="1187">
                  <c:v>47848</c:v>
                </c:pt>
                <c:pt idx="1188">
                  <c:v>47855</c:v>
                </c:pt>
                <c:pt idx="1189">
                  <c:v>47862</c:v>
                </c:pt>
                <c:pt idx="1190">
                  <c:v>47869</c:v>
                </c:pt>
                <c:pt idx="1191">
                  <c:v>47876</c:v>
                </c:pt>
                <c:pt idx="1192">
                  <c:v>47883</c:v>
                </c:pt>
                <c:pt idx="1193">
                  <c:v>47890</c:v>
                </c:pt>
                <c:pt idx="1194">
                  <c:v>47897</c:v>
                </c:pt>
                <c:pt idx="1195">
                  <c:v>47904</c:v>
                </c:pt>
                <c:pt idx="1196">
                  <c:v>47911</c:v>
                </c:pt>
                <c:pt idx="1197">
                  <c:v>47918</c:v>
                </c:pt>
                <c:pt idx="1198">
                  <c:v>47925</c:v>
                </c:pt>
                <c:pt idx="1199">
                  <c:v>47932</c:v>
                </c:pt>
                <c:pt idx="1200">
                  <c:v>47939</c:v>
                </c:pt>
                <c:pt idx="1201">
                  <c:v>47946</c:v>
                </c:pt>
                <c:pt idx="1202">
                  <c:v>47955</c:v>
                </c:pt>
                <c:pt idx="1203">
                  <c:v>47962</c:v>
                </c:pt>
                <c:pt idx="1204">
                  <c:v>47970</c:v>
                </c:pt>
                <c:pt idx="1205">
                  <c:v>47976</c:v>
                </c:pt>
                <c:pt idx="1206">
                  <c:v>47983</c:v>
                </c:pt>
                <c:pt idx="1207">
                  <c:v>47990</c:v>
                </c:pt>
                <c:pt idx="1208">
                  <c:v>47997</c:v>
                </c:pt>
                <c:pt idx="1209">
                  <c:v>48004</c:v>
                </c:pt>
                <c:pt idx="1210">
                  <c:v>48011</c:v>
                </c:pt>
                <c:pt idx="1211">
                  <c:v>48018</c:v>
                </c:pt>
                <c:pt idx="1212">
                  <c:v>48025</c:v>
                </c:pt>
                <c:pt idx="1213">
                  <c:v>48032</c:v>
                </c:pt>
                <c:pt idx="1214">
                  <c:v>48039</c:v>
                </c:pt>
                <c:pt idx="1215">
                  <c:v>48046</c:v>
                </c:pt>
                <c:pt idx="1216">
                  <c:v>48053</c:v>
                </c:pt>
                <c:pt idx="1217">
                  <c:v>48060</c:v>
                </c:pt>
                <c:pt idx="1218">
                  <c:v>48067</c:v>
                </c:pt>
                <c:pt idx="1219">
                  <c:v>48074</c:v>
                </c:pt>
                <c:pt idx="1220">
                  <c:v>48081</c:v>
                </c:pt>
                <c:pt idx="1221">
                  <c:v>48088</c:v>
                </c:pt>
                <c:pt idx="1222">
                  <c:v>48095</c:v>
                </c:pt>
                <c:pt idx="1223">
                  <c:v>48102</c:v>
                </c:pt>
                <c:pt idx="1224">
                  <c:v>48109</c:v>
                </c:pt>
                <c:pt idx="1225">
                  <c:v>48116</c:v>
                </c:pt>
                <c:pt idx="1226">
                  <c:v>48123</c:v>
                </c:pt>
                <c:pt idx="1227">
                  <c:v>48130</c:v>
                </c:pt>
                <c:pt idx="1228">
                  <c:v>48137</c:v>
                </c:pt>
                <c:pt idx="1229">
                  <c:v>48144</c:v>
                </c:pt>
                <c:pt idx="1230">
                  <c:v>48151</c:v>
                </c:pt>
                <c:pt idx="1231">
                  <c:v>48158</c:v>
                </c:pt>
                <c:pt idx="1232">
                  <c:v>48165</c:v>
                </c:pt>
                <c:pt idx="1233">
                  <c:v>48172</c:v>
                </c:pt>
                <c:pt idx="1234">
                  <c:v>48179</c:v>
                </c:pt>
                <c:pt idx="1235">
                  <c:v>48186</c:v>
                </c:pt>
                <c:pt idx="1236">
                  <c:v>48193</c:v>
                </c:pt>
                <c:pt idx="1237">
                  <c:v>48200</c:v>
                </c:pt>
                <c:pt idx="1238">
                  <c:v>48211</c:v>
                </c:pt>
                <c:pt idx="1239">
                  <c:v>48215</c:v>
                </c:pt>
                <c:pt idx="1240">
                  <c:v>48221</c:v>
                </c:pt>
                <c:pt idx="1241">
                  <c:v>48228</c:v>
                </c:pt>
                <c:pt idx="1242">
                  <c:v>48235</c:v>
                </c:pt>
                <c:pt idx="1243">
                  <c:v>48242</c:v>
                </c:pt>
                <c:pt idx="1244">
                  <c:v>48249</c:v>
                </c:pt>
                <c:pt idx="1245">
                  <c:v>48256</c:v>
                </c:pt>
                <c:pt idx="1246">
                  <c:v>48263</c:v>
                </c:pt>
                <c:pt idx="1247">
                  <c:v>48270</c:v>
                </c:pt>
                <c:pt idx="1248">
                  <c:v>48277</c:v>
                </c:pt>
                <c:pt idx="1249">
                  <c:v>48284</c:v>
                </c:pt>
                <c:pt idx="1250">
                  <c:v>48291</c:v>
                </c:pt>
                <c:pt idx="1251">
                  <c:v>48298</c:v>
                </c:pt>
                <c:pt idx="1252">
                  <c:v>48305</c:v>
                </c:pt>
                <c:pt idx="1253">
                  <c:v>48312</c:v>
                </c:pt>
                <c:pt idx="1254">
                  <c:v>48319</c:v>
                </c:pt>
                <c:pt idx="1255">
                  <c:v>48326</c:v>
                </c:pt>
                <c:pt idx="1256">
                  <c:v>48333</c:v>
                </c:pt>
                <c:pt idx="1257">
                  <c:v>48340</c:v>
                </c:pt>
                <c:pt idx="1258">
                  <c:v>48347</c:v>
                </c:pt>
                <c:pt idx="1259">
                  <c:v>48354</c:v>
                </c:pt>
                <c:pt idx="1260">
                  <c:v>48361</c:v>
                </c:pt>
                <c:pt idx="1261">
                  <c:v>48368</c:v>
                </c:pt>
                <c:pt idx="1262">
                  <c:v>48375</c:v>
                </c:pt>
                <c:pt idx="1263">
                  <c:v>48382</c:v>
                </c:pt>
                <c:pt idx="1264">
                  <c:v>48389</c:v>
                </c:pt>
                <c:pt idx="1265">
                  <c:v>48396</c:v>
                </c:pt>
                <c:pt idx="1266">
                  <c:v>48403</c:v>
                </c:pt>
                <c:pt idx="1267">
                  <c:v>48410</c:v>
                </c:pt>
                <c:pt idx="1268">
                  <c:v>48417</c:v>
                </c:pt>
                <c:pt idx="1269">
                  <c:v>48424</c:v>
                </c:pt>
                <c:pt idx="1270">
                  <c:v>48431</c:v>
                </c:pt>
                <c:pt idx="1271">
                  <c:v>48438</c:v>
                </c:pt>
                <c:pt idx="1272">
                  <c:v>48445</c:v>
                </c:pt>
                <c:pt idx="1273">
                  <c:v>48452</c:v>
                </c:pt>
                <c:pt idx="1274">
                  <c:v>48459</c:v>
                </c:pt>
                <c:pt idx="1275">
                  <c:v>48466</c:v>
                </c:pt>
                <c:pt idx="1276">
                  <c:v>48473</c:v>
                </c:pt>
                <c:pt idx="1277">
                  <c:v>48480</c:v>
                </c:pt>
                <c:pt idx="1278">
                  <c:v>48487</c:v>
                </c:pt>
                <c:pt idx="1279">
                  <c:v>48494</c:v>
                </c:pt>
                <c:pt idx="1280">
                  <c:v>48501</c:v>
                </c:pt>
                <c:pt idx="1281">
                  <c:v>48508</c:v>
                </c:pt>
                <c:pt idx="1282">
                  <c:v>48515</c:v>
                </c:pt>
                <c:pt idx="1283">
                  <c:v>48522</c:v>
                </c:pt>
                <c:pt idx="1284">
                  <c:v>48529</c:v>
                </c:pt>
                <c:pt idx="1285">
                  <c:v>48536</c:v>
                </c:pt>
                <c:pt idx="1286">
                  <c:v>48543</c:v>
                </c:pt>
                <c:pt idx="1287">
                  <c:v>48550</c:v>
                </c:pt>
                <c:pt idx="1288">
                  <c:v>48557</c:v>
                </c:pt>
                <c:pt idx="1289">
                  <c:v>48564</c:v>
                </c:pt>
                <c:pt idx="1290">
                  <c:v>48571</c:v>
                </c:pt>
                <c:pt idx="1291">
                  <c:v>48578</c:v>
                </c:pt>
                <c:pt idx="1292">
                  <c:v>48585</c:v>
                </c:pt>
                <c:pt idx="1293">
                  <c:v>48592</c:v>
                </c:pt>
                <c:pt idx="1294">
                  <c:v>48599</c:v>
                </c:pt>
                <c:pt idx="1295">
                  <c:v>48606</c:v>
                </c:pt>
                <c:pt idx="1296">
                  <c:v>48613</c:v>
                </c:pt>
                <c:pt idx="1297">
                  <c:v>48620</c:v>
                </c:pt>
                <c:pt idx="1298">
                  <c:v>48627</c:v>
                </c:pt>
                <c:pt idx="1299">
                  <c:v>48634</c:v>
                </c:pt>
                <c:pt idx="1300">
                  <c:v>48641</c:v>
                </c:pt>
                <c:pt idx="1301">
                  <c:v>48648</c:v>
                </c:pt>
                <c:pt idx="1302">
                  <c:v>48655</c:v>
                </c:pt>
                <c:pt idx="1303">
                  <c:v>48662</c:v>
                </c:pt>
                <c:pt idx="1304">
                  <c:v>48669</c:v>
                </c:pt>
                <c:pt idx="1305">
                  <c:v>48676</c:v>
                </c:pt>
                <c:pt idx="1306">
                  <c:v>48683</c:v>
                </c:pt>
                <c:pt idx="1307">
                  <c:v>48690</c:v>
                </c:pt>
                <c:pt idx="1308">
                  <c:v>48697</c:v>
                </c:pt>
                <c:pt idx="1309">
                  <c:v>48704</c:v>
                </c:pt>
                <c:pt idx="1310">
                  <c:v>48711</c:v>
                </c:pt>
                <c:pt idx="1311">
                  <c:v>48718</c:v>
                </c:pt>
                <c:pt idx="1312">
                  <c:v>48725</c:v>
                </c:pt>
                <c:pt idx="1313">
                  <c:v>48732</c:v>
                </c:pt>
                <c:pt idx="1314">
                  <c:v>48739</c:v>
                </c:pt>
                <c:pt idx="1315">
                  <c:v>48746</c:v>
                </c:pt>
                <c:pt idx="1316">
                  <c:v>48753</c:v>
                </c:pt>
                <c:pt idx="1317">
                  <c:v>48760</c:v>
                </c:pt>
                <c:pt idx="1318">
                  <c:v>48767</c:v>
                </c:pt>
                <c:pt idx="1319">
                  <c:v>48774</c:v>
                </c:pt>
                <c:pt idx="1320">
                  <c:v>48781</c:v>
                </c:pt>
                <c:pt idx="1321">
                  <c:v>48788</c:v>
                </c:pt>
                <c:pt idx="1322">
                  <c:v>48795</c:v>
                </c:pt>
                <c:pt idx="1323">
                  <c:v>48802</c:v>
                </c:pt>
                <c:pt idx="1324">
                  <c:v>48809</c:v>
                </c:pt>
                <c:pt idx="1325">
                  <c:v>48816</c:v>
                </c:pt>
                <c:pt idx="1326">
                  <c:v>48823</c:v>
                </c:pt>
                <c:pt idx="1327">
                  <c:v>48830</c:v>
                </c:pt>
                <c:pt idx="1328">
                  <c:v>48837</c:v>
                </c:pt>
                <c:pt idx="1329">
                  <c:v>48844</c:v>
                </c:pt>
                <c:pt idx="1330">
                  <c:v>48851</c:v>
                </c:pt>
                <c:pt idx="1331">
                  <c:v>48858</c:v>
                </c:pt>
                <c:pt idx="1332">
                  <c:v>48865</c:v>
                </c:pt>
                <c:pt idx="1333">
                  <c:v>48872</c:v>
                </c:pt>
                <c:pt idx="1334">
                  <c:v>48879</c:v>
                </c:pt>
                <c:pt idx="1335">
                  <c:v>48886</c:v>
                </c:pt>
                <c:pt idx="1336">
                  <c:v>48893</c:v>
                </c:pt>
                <c:pt idx="1337">
                  <c:v>48900</c:v>
                </c:pt>
                <c:pt idx="1338">
                  <c:v>48907</c:v>
                </c:pt>
                <c:pt idx="1339">
                  <c:v>48914</c:v>
                </c:pt>
                <c:pt idx="1340">
                  <c:v>48921</c:v>
                </c:pt>
                <c:pt idx="1341">
                  <c:v>48928</c:v>
                </c:pt>
                <c:pt idx="1342">
                  <c:v>48935</c:v>
                </c:pt>
                <c:pt idx="1343">
                  <c:v>48942</c:v>
                </c:pt>
                <c:pt idx="1344">
                  <c:v>48949</c:v>
                </c:pt>
                <c:pt idx="1345">
                  <c:v>48956</c:v>
                </c:pt>
                <c:pt idx="1346">
                  <c:v>48963</c:v>
                </c:pt>
                <c:pt idx="1347">
                  <c:v>48970</c:v>
                </c:pt>
                <c:pt idx="1348">
                  <c:v>48977</c:v>
                </c:pt>
                <c:pt idx="1349">
                  <c:v>48984</c:v>
                </c:pt>
                <c:pt idx="1350">
                  <c:v>48991</c:v>
                </c:pt>
                <c:pt idx="1351">
                  <c:v>48998</c:v>
                </c:pt>
                <c:pt idx="1352">
                  <c:v>49005</c:v>
                </c:pt>
                <c:pt idx="1353">
                  <c:v>49012</c:v>
                </c:pt>
                <c:pt idx="1354">
                  <c:v>49019</c:v>
                </c:pt>
                <c:pt idx="1355">
                  <c:v>49026</c:v>
                </c:pt>
                <c:pt idx="1356">
                  <c:v>49033</c:v>
                </c:pt>
                <c:pt idx="1357">
                  <c:v>49040</c:v>
                </c:pt>
                <c:pt idx="1358">
                  <c:v>49047</c:v>
                </c:pt>
                <c:pt idx="1359">
                  <c:v>49054</c:v>
                </c:pt>
                <c:pt idx="1360">
                  <c:v>49061</c:v>
                </c:pt>
                <c:pt idx="1361">
                  <c:v>49068</c:v>
                </c:pt>
                <c:pt idx="1362">
                  <c:v>49075</c:v>
                </c:pt>
                <c:pt idx="1363">
                  <c:v>49082</c:v>
                </c:pt>
                <c:pt idx="1364">
                  <c:v>49089</c:v>
                </c:pt>
                <c:pt idx="1365">
                  <c:v>49096</c:v>
                </c:pt>
                <c:pt idx="1366">
                  <c:v>49103</c:v>
                </c:pt>
                <c:pt idx="1367">
                  <c:v>49110</c:v>
                </c:pt>
                <c:pt idx="1368">
                  <c:v>49117</c:v>
                </c:pt>
                <c:pt idx="1369">
                  <c:v>49124</c:v>
                </c:pt>
                <c:pt idx="1370">
                  <c:v>49131</c:v>
                </c:pt>
                <c:pt idx="1371">
                  <c:v>49138</c:v>
                </c:pt>
                <c:pt idx="1372">
                  <c:v>49145</c:v>
                </c:pt>
                <c:pt idx="1373">
                  <c:v>49152</c:v>
                </c:pt>
                <c:pt idx="1374">
                  <c:v>49159</c:v>
                </c:pt>
                <c:pt idx="1375">
                  <c:v>49166</c:v>
                </c:pt>
                <c:pt idx="1376">
                  <c:v>49173</c:v>
                </c:pt>
                <c:pt idx="1377">
                  <c:v>49180</c:v>
                </c:pt>
                <c:pt idx="1378">
                  <c:v>49187</c:v>
                </c:pt>
                <c:pt idx="1379">
                  <c:v>49194</c:v>
                </c:pt>
                <c:pt idx="1380">
                  <c:v>49201</c:v>
                </c:pt>
                <c:pt idx="1381">
                  <c:v>49208</c:v>
                </c:pt>
                <c:pt idx="1382">
                  <c:v>49215</c:v>
                </c:pt>
                <c:pt idx="1383">
                  <c:v>49222</c:v>
                </c:pt>
                <c:pt idx="1384">
                  <c:v>49229</c:v>
                </c:pt>
                <c:pt idx="1385">
                  <c:v>49236</c:v>
                </c:pt>
                <c:pt idx="1386">
                  <c:v>49243</c:v>
                </c:pt>
                <c:pt idx="1387">
                  <c:v>49250</c:v>
                </c:pt>
                <c:pt idx="1388">
                  <c:v>49257</c:v>
                </c:pt>
                <c:pt idx="1389">
                  <c:v>49264</c:v>
                </c:pt>
                <c:pt idx="1390">
                  <c:v>49271</c:v>
                </c:pt>
                <c:pt idx="1391">
                  <c:v>49278</c:v>
                </c:pt>
                <c:pt idx="1392">
                  <c:v>49285</c:v>
                </c:pt>
                <c:pt idx="1393">
                  <c:v>49292</c:v>
                </c:pt>
                <c:pt idx="1394">
                  <c:v>49299</c:v>
                </c:pt>
                <c:pt idx="1395">
                  <c:v>49307</c:v>
                </c:pt>
                <c:pt idx="1396">
                  <c:v>49314</c:v>
                </c:pt>
                <c:pt idx="1397">
                  <c:v>49321</c:v>
                </c:pt>
                <c:pt idx="1398">
                  <c:v>49328</c:v>
                </c:pt>
                <c:pt idx="1399">
                  <c:v>49335</c:v>
                </c:pt>
                <c:pt idx="1400">
                  <c:v>49342</c:v>
                </c:pt>
                <c:pt idx="1401">
                  <c:v>49349</c:v>
                </c:pt>
                <c:pt idx="1402">
                  <c:v>49356</c:v>
                </c:pt>
                <c:pt idx="1403">
                  <c:v>49363</c:v>
                </c:pt>
                <c:pt idx="1404">
                  <c:v>49370</c:v>
                </c:pt>
                <c:pt idx="1405">
                  <c:v>49377</c:v>
                </c:pt>
                <c:pt idx="1406">
                  <c:v>49384</c:v>
                </c:pt>
                <c:pt idx="1407">
                  <c:v>49395</c:v>
                </c:pt>
                <c:pt idx="1408">
                  <c:v>49398</c:v>
                </c:pt>
                <c:pt idx="1409">
                  <c:v>49405</c:v>
                </c:pt>
                <c:pt idx="1410">
                  <c:v>49412</c:v>
                </c:pt>
                <c:pt idx="1411">
                  <c:v>49419</c:v>
                </c:pt>
                <c:pt idx="1412">
                  <c:v>49426</c:v>
                </c:pt>
                <c:pt idx="1413">
                  <c:v>49433</c:v>
                </c:pt>
                <c:pt idx="1414">
                  <c:v>49440</c:v>
                </c:pt>
                <c:pt idx="1415">
                  <c:v>49447</c:v>
                </c:pt>
                <c:pt idx="1416">
                  <c:v>49454</c:v>
                </c:pt>
                <c:pt idx="1417">
                  <c:v>49461</c:v>
                </c:pt>
                <c:pt idx="1418">
                  <c:v>49468</c:v>
                </c:pt>
                <c:pt idx="1419">
                  <c:v>49475</c:v>
                </c:pt>
                <c:pt idx="1420">
                  <c:v>49482</c:v>
                </c:pt>
                <c:pt idx="1421">
                  <c:v>49489</c:v>
                </c:pt>
                <c:pt idx="1422">
                  <c:v>49496</c:v>
                </c:pt>
                <c:pt idx="1423">
                  <c:v>49503</c:v>
                </c:pt>
                <c:pt idx="1424">
                  <c:v>49510</c:v>
                </c:pt>
                <c:pt idx="1425">
                  <c:v>49517</c:v>
                </c:pt>
                <c:pt idx="1426">
                  <c:v>49524</c:v>
                </c:pt>
                <c:pt idx="1427">
                  <c:v>49531</c:v>
                </c:pt>
                <c:pt idx="1428">
                  <c:v>49538</c:v>
                </c:pt>
                <c:pt idx="1429">
                  <c:v>49545</c:v>
                </c:pt>
                <c:pt idx="1430">
                  <c:v>49552</c:v>
                </c:pt>
                <c:pt idx="1431">
                  <c:v>49559</c:v>
                </c:pt>
                <c:pt idx="1432">
                  <c:v>49566</c:v>
                </c:pt>
                <c:pt idx="1433">
                  <c:v>49573</c:v>
                </c:pt>
                <c:pt idx="1434">
                  <c:v>49580</c:v>
                </c:pt>
                <c:pt idx="1435">
                  <c:v>49587</c:v>
                </c:pt>
                <c:pt idx="1436">
                  <c:v>49594</c:v>
                </c:pt>
                <c:pt idx="1437">
                  <c:v>49601</c:v>
                </c:pt>
                <c:pt idx="1438">
                  <c:v>49608</c:v>
                </c:pt>
                <c:pt idx="1439">
                  <c:v>49615</c:v>
                </c:pt>
                <c:pt idx="1440">
                  <c:v>49622</c:v>
                </c:pt>
                <c:pt idx="1441">
                  <c:v>49629</c:v>
                </c:pt>
                <c:pt idx="1442">
                  <c:v>49636</c:v>
                </c:pt>
                <c:pt idx="1443">
                  <c:v>49643</c:v>
                </c:pt>
                <c:pt idx="1444">
                  <c:v>49650</c:v>
                </c:pt>
                <c:pt idx="1445">
                  <c:v>49657</c:v>
                </c:pt>
                <c:pt idx="1446">
                  <c:v>49664</c:v>
                </c:pt>
                <c:pt idx="1447">
                  <c:v>49674</c:v>
                </c:pt>
                <c:pt idx="1448">
                  <c:v>49681</c:v>
                </c:pt>
                <c:pt idx="1449">
                  <c:v>49688</c:v>
                </c:pt>
                <c:pt idx="1450">
                  <c:v>49695</c:v>
                </c:pt>
                <c:pt idx="1451">
                  <c:v>49702</c:v>
                </c:pt>
                <c:pt idx="1452">
                  <c:v>49709</c:v>
                </c:pt>
                <c:pt idx="1453">
                  <c:v>49716</c:v>
                </c:pt>
                <c:pt idx="1454">
                  <c:v>49723</c:v>
                </c:pt>
                <c:pt idx="1455">
                  <c:v>49730</c:v>
                </c:pt>
                <c:pt idx="1456">
                  <c:v>49737</c:v>
                </c:pt>
                <c:pt idx="1457">
                  <c:v>49744</c:v>
                </c:pt>
                <c:pt idx="1458">
                  <c:v>49751</c:v>
                </c:pt>
                <c:pt idx="1459">
                  <c:v>49758</c:v>
                </c:pt>
                <c:pt idx="1460">
                  <c:v>49765</c:v>
                </c:pt>
                <c:pt idx="1461">
                  <c:v>49772</c:v>
                </c:pt>
                <c:pt idx="1462">
                  <c:v>49781</c:v>
                </c:pt>
                <c:pt idx="1463">
                  <c:v>49786</c:v>
                </c:pt>
                <c:pt idx="1464">
                  <c:v>49793</c:v>
                </c:pt>
                <c:pt idx="1465">
                  <c:v>49801</c:v>
                </c:pt>
                <c:pt idx="1466">
                  <c:v>49808</c:v>
                </c:pt>
                <c:pt idx="1467">
                  <c:v>49815</c:v>
                </c:pt>
                <c:pt idx="1468">
                  <c:v>49822</c:v>
                </c:pt>
                <c:pt idx="1469">
                  <c:v>49829</c:v>
                </c:pt>
                <c:pt idx="1470">
                  <c:v>49836</c:v>
                </c:pt>
                <c:pt idx="1471">
                  <c:v>49843</c:v>
                </c:pt>
                <c:pt idx="1472">
                  <c:v>49850</c:v>
                </c:pt>
                <c:pt idx="1473">
                  <c:v>49857</c:v>
                </c:pt>
                <c:pt idx="1474">
                  <c:v>49864</c:v>
                </c:pt>
                <c:pt idx="1475">
                  <c:v>49871</c:v>
                </c:pt>
                <c:pt idx="1476">
                  <c:v>49878</c:v>
                </c:pt>
                <c:pt idx="1477">
                  <c:v>49885</c:v>
                </c:pt>
                <c:pt idx="1478">
                  <c:v>49892</c:v>
                </c:pt>
                <c:pt idx="1479">
                  <c:v>49899</c:v>
                </c:pt>
                <c:pt idx="1480">
                  <c:v>49906</c:v>
                </c:pt>
                <c:pt idx="1481">
                  <c:v>49913</c:v>
                </c:pt>
                <c:pt idx="1482">
                  <c:v>49920</c:v>
                </c:pt>
                <c:pt idx="1483">
                  <c:v>49927</c:v>
                </c:pt>
                <c:pt idx="1484">
                  <c:v>49934</c:v>
                </c:pt>
                <c:pt idx="1485">
                  <c:v>49941</c:v>
                </c:pt>
                <c:pt idx="1486">
                  <c:v>49948</c:v>
                </c:pt>
                <c:pt idx="1487">
                  <c:v>49955</c:v>
                </c:pt>
                <c:pt idx="1488">
                  <c:v>49962</c:v>
                </c:pt>
                <c:pt idx="1489">
                  <c:v>49969</c:v>
                </c:pt>
                <c:pt idx="1490">
                  <c:v>49976</c:v>
                </c:pt>
                <c:pt idx="1491">
                  <c:v>49983</c:v>
                </c:pt>
                <c:pt idx="1492">
                  <c:v>49990</c:v>
                </c:pt>
                <c:pt idx="1493">
                  <c:v>49997</c:v>
                </c:pt>
                <c:pt idx="1494">
                  <c:v>50004</c:v>
                </c:pt>
                <c:pt idx="1495">
                  <c:v>50011</c:v>
                </c:pt>
                <c:pt idx="1496">
                  <c:v>50018</c:v>
                </c:pt>
                <c:pt idx="1497">
                  <c:v>50025</c:v>
                </c:pt>
                <c:pt idx="1498">
                  <c:v>50032</c:v>
                </c:pt>
                <c:pt idx="1499">
                  <c:v>50040</c:v>
                </c:pt>
                <c:pt idx="1500">
                  <c:v>50047</c:v>
                </c:pt>
                <c:pt idx="1501">
                  <c:v>50054</c:v>
                </c:pt>
                <c:pt idx="1502">
                  <c:v>50061</c:v>
                </c:pt>
                <c:pt idx="1503">
                  <c:v>50068</c:v>
                </c:pt>
                <c:pt idx="1504">
                  <c:v>50075</c:v>
                </c:pt>
                <c:pt idx="1505">
                  <c:v>50082</c:v>
                </c:pt>
                <c:pt idx="1506">
                  <c:v>50089</c:v>
                </c:pt>
                <c:pt idx="1507">
                  <c:v>50096</c:v>
                </c:pt>
                <c:pt idx="1508">
                  <c:v>50103</c:v>
                </c:pt>
                <c:pt idx="1509">
                  <c:v>50110</c:v>
                </c:pt>
                <c:pt idx="1510">
                  <c:v>50117</c:v>
                </c:pt>
                <c:pt idx="1511">
                  <c:v>50124</c:v>
                </c:pt>
                <c:pt idx="1512">
                  <c:v>50131</c:v>
                </c:pt>
                <c:pt idx="1513">
                  <c:v>50139</c:v>
                </c:pt>
                <c:pt idx="1514">
                  <c:v>50146</c:v>
                </c:pt>
                <c:pt idx="1515">
                  <c:v>50153</c:v>
                </c:pt>
                <c:pt idx="1516">
                  <c:v>50160</c:v>
                </c:pt>
                <c:pt idx="1517">
                  <c:v>50167</c:v>
                </c:pt>
                <c:pt idx="1518">
                  <c:v>50174</c:v>
                </c:pt>
                <c:pt idx="1519">
                  <c:v>50181</c:v>
                </c:pt>
                <c:pt idx="1520">
                  <c:v>50188</c:v>
                </c:pt>
                <c:pt idx="1521">
                  <c:v>50195</c:v>
                </c:pt>
                <c:pt idx="1522">
                  <c:v>50202</c:v>
                </c:pt>
                <c:pt idx="1523">
                  <c:v>50209</c:v>
                </c:pt>
                <c:pt idx="1524">
                  <c:v>50216</c:v>
                </c:pt>
                <c:pt idx="1525">
                  <c:v>50223</c:v>
                </c:pt>
                <c:pt idx="1526">
                  <c:v>50230</c:v>
                </c:pt>
                <c:pt idx="1527">
                  <c:v>50237</c:v>
                </c:pt>
                <c:pt idx="1528">
                  <c:v>50244</c:v>
                </c:pt>
                <c:pt idx="1529">
                  <c:v>50251</c:v>
                </c:pt>
                <c:pt idx="1530">
                  <c:v>50258</c:v>
                </c:pt>
                <c:pt idx="1531">
                  <c:v>50265</c:v>
                </c:pt>
                <c:pt idx="1532">
                  <c:v>50272</c:v>
                </c:pt>
                <c:pt idx="1533">
                  <c:v>50279</c:v>
                </c:pt>
                <c:pt idx="1534">
                  <c:v>50286</c:v>
                </c:pt>
                <c:pt idx="1535">
                  <c:v>50293</c:v>
                </c:pt>
                <c:pt idx="1536">
                  <c:v>50300</c:v>
                </c:pt>
                <c:pt idx="1537">
                  <c:v>50307</c:v>
                </c:pt>
                <c:pt idx="1538">
                  <c:v>50314</c:v>
                </c:pt>
                <c:pt idx="1539">
                  <c:v>50321</c:v>
                </c:pt>
                <c:pt idx="1540">
                  <c:v>50328</c:v>
                </c:pt>
                <c:pt idx="1541">
                  <c:v>50335</c:v>
                </c:pt>
                <c:pt idx="1542">
                  <c:v>50342</c:v>
                </c:pt>
                <c:pt idx="1543">
                  <c:v>50349</c:v>
                </c:pt>
                <c:pt idx="1544">
                  <c:v>50356</c:v>
                </c:pt>
                <c:pt idx="1545">
                  <c:v>50363</c:v>
                </c:pt>
                <c:pt idx="1546">
                  <c:v>50370</c:v>
                </c:pt>
                <c:pt idx="1547">
                  <c:v>50377</c:v>
                </c:pt>
                <c:pt idx="1548">
                  <c:v>50384</c:v>
                </c:pt>
                <c:pt idx="1549">
                  <c:v>50391</c:v>
                </c:pt>
                <c:pt idx="1550">
                  <c:v>50398</c:v>
                </c:pt>
                <c:pt idx="1551">
                  <c:v>50405</c:v>
                </c:pt>
                <c:pt idx="1552">
                  <c:v>50412</c:v>
                </c:pt>
                <c:pt idx="1553">
                  <c:v>50419</c:v>
                </c:pt>
                <c:pt idx="1554">
                  <c:v>50426</c:v>
                </c:pt>
                <c:pt idx="1555">
                  <c:v>50433</c:v>
                </c:pt>
                <c:pt idx="1556">
                  <c:v>50440</c:v>
                </c:pt>
                <c:pt idx="1557">
                  <c:v>50447</c:v>
                </c:pt>
                <c:pt idx="1558">
                  <c:v>50454</c:v>
                </c:pt>
                <c:pt idx="1559">
                  <c:v>50461</c:v>
                </c:pt>
                <c:pt idx="1560">
                  <c:v>50468</c:v>
                </c:pt>
                <c:pt idx="1561">
                  <c:v>50475</c:v>
                </c:pt>
                <c:pt idx="1562">
                  <c:v>50482</c:v>
                </c:pt>
                <c:pt idx="1563">
                  <c:v>50489</c:v>
                </c:pt>
                <c:pt idx="1564">
                  <c:v>50496</c:v>
                </c:pt>
                <c:pt idx="1565">
                  <c:v>50503</c:v>
                </c:pt>
                <c:pt idx="1566">
                  <c:v>50510</c:v>
                </c:pt>
                <c:pt idx="1567">
                  <c:v>50517</c:v>
                </c:pt>
                <c:pt idx="1568">
                  <c:v>50524</c:v>
                </c:pt>
                <c:pt idx="1569">
                  <c:v>50531</c:v>
                </c:pt>
                <c:pt idx="1570">
                  <c:v>50538</c:v>
                </c:pt>
                <c:pt idx="1571">
                  <c:v>50545</c:v>
                </c:pt>
                <c:pt idx="1572">
                  <c:v>50552</c:v>
                </c:pt>
                <c:pt idx="1573">
                  <c:v>50559</c:v>
                </c:pt>
                <c:pt idx="1574">
                  <c:v>50566</c:v>
                </c:pt>
                <c:pt idx="1575">
                  <c:v>50573</c:v>
                </c:pt>
                <c:pt idx="1576">
                  <c:v>50580</c:v>
                </c:pt>
                <c:pt idx="1577">
                  <c:v>50587</c:v>
                </c:pt>
                <c:pt idx="1578">
                  <c:v>50594</c:v>
                </c:pt>
                <c:pt idx="1579">
                  <c:v>50601</c:v>
                </c:pt>
                <c:pt idx="1580">
                  <c:v>50608</c:v>
                </c:pt>
                <c:pt idx="1581">
                  <c:v>50615</c:v>
                </c:pt>
                <c:pt idx="1582">
                  <c:v>50622</c:v>
                </c:pt>
                <c:pt idx="1583">
                  <c:v>50629</c:v>
                </c:pt>
                <c:pt idx="1584">
                  <c:v>50636</c:v>
                </c:pt>
                <c:pt idx="1585">
                  <c:v>50643</c:v>
                </c:pt>
                <c:pt idx="1586">
                  <c:v>50650</c:v>
                </c:pt>
                <c:pt idx="1587">
                  <c:v>50657</c:v>
                </c:pt>
                <c:pt idx="1588">
                  <c:v>50664</c:v>
                </c:pt>
                <c:pt idx="1589">
                  <c:v>50671</c:v>
                </c:pt>
                <c:pt idx="1590">
                  <c:v>50678</c:v>
                </c:pt>
                <c:pt idx="1591">
                  <c:v>50685</c:v>
                </c:pt>
                <c:pt idx="1592">
                  <c:v>50692</c:v>
                </c:pt>
                <c:pt idx="1593">
                  <c:v>50699</c:v>
                </c:pt>
                <c:pt idx="1594">
                  <c:v>50706</c:v>
                </c:pt>
                <c:pt idx="1595">
                  <c:v>50713</c:v>
                </c:pt>
                <c:pt idx="1596">
                  <c:v>50720</c:v>
                </c:pt>
                <c:pt idx="1597">
                  <c:v>50727</c:v>
                </c:pt>
                <c:pt idx="1598">
                  <c:v>50734</c:v>
                </c:pt>
                <c:pt idx="1599">
                  <c:v>50741</c:v>
                </c:pt>
                <c:pt idx="1600">
                  <c:v>50748</c:v>
                </c:pt>
                <c:pt idx="1601">
                  <c:v>50755</c:v>
                </c:pt>
                <c:pt idx="1602">
                  <c:v>50762</c:v>
                </c:pt>
                <c:pt idx="1603">
                  <c:v>50769</c:v>
                </c:pt>
                <c:pt idx="1604">
                  <c:v>50776</c:v>
                </c:pt>
                <c:pt idx="1605">
                  <c:v>50783</c:v>
                </c:pt>
                <c:pt idx="1606">
                  <c:v>50790</c:v>
                </c:pt>
                <c:pt idx="1607">
                  <c:v>50797</c:v>
                </c:pt>
                <c:pt idx="1608">
                  <c:v>50804</c:v>
                </c:pt>
                <c:pt idx="1609">
                  <c:v>50811</c:v>
                </c:pt>
                <c:pt idx="1610">
                  <c:v>50818</c:v>
                </c:pt>
                <c:pt idx="1611">
                  <c:v>50825</c:v>
                </c:pt>
                <c:pt idx="1612">
                  <c:v>50832</c:v>
                </c:pt>
                <c:pt idx="1613">
                  <c:v>50839</c:v>
                </c:pt>
                <c:pt idx="1614">
                  <c:v>50846</c:v>
                </c:pt>
                <c:pt idx="1615">
                  <c:v>50853</c:v>
                </c:pt>
                <c:pt idx="1616">
                  <c:v>50860</c:v>
                </c:pt>
                <c:pt idx="1617">
                  <c:v>50867</c:v>
                </c:pt>
                <c:pt idx="1618">
                  <c:v>50874</c:v>
                </c:pt>
                <c:pt idx="1619">
                  <c:v>50881</c:v>
                </c:pt>
                <c:pt idx="1620">
                  <c:v>50888</c:v>
                </c:pt>
                <c:pt idx="1621">
                  <c:v>50895</c:v>
                </c:pt>
                <c:pt idx="1622">
                  <c:v>50902</c:v>
                </c:pt>
                <c:pt idx="1623">
                  <c:v>50909</c:v>
                </c:pt>
                <c:pt idx="1624">
                  <c:v>50916</c:v>
                </c:pt>
                <c:pt idx="1625">
                  <c:v>50923</c:v>
                </c:pt>
                <c:pt idx="1626">
                  <c:v>50930</c:v>
                </c:pt>
                <c:pt idx="1627">
                  <c:v>50937</c:v>
                </c:pt>
                <c:pt idx="1628">
                  <c:v>50944</c:v>
                </c:pt>
                <c:pt idx="1629">
                  <c:v>50951</c:v>
                </c:pt>
                <c:pt idx="1630">
                  <c:v>50958</c:v>
                </c:pt>
                <c:pt idx="1631">
                  <c:v>50965</c:v>
                </c:pt>
                <c:pt idx="1632">
                  <c:v>50972</c:v>
                </c:pt>
                <c:pt idx="1633">
                  <c:v>50979</c:v>
                </c:pt>
                <c:pt idx="1634">
                  <c:v>50986</c:v>
                </c:pt>
                <c:pt idx="1635">
                  <c:v>50993</c:v>
                </c:pt>
                <c:pt idx="1636">
                  <c:v>51000</c:v>
                </c:pt>
                <c:pt idx="1637">
                  <c:v>51007</c:v>
                </c:pt>
                <c:pt idx="1638">
                  <c:v>51014</c:v>
                </c:pt>
                <c:pt idx="1639">
                  <c:v>51021</c:v>
                </c:pt>
                <c:pt idx="1640">
                  <c:v>51028</c:v>
                </c:pt>
                <c:pt idx="1641">
                  <c:v>51035</c:v>
                </c:pt>
                <c:pt idx="1642">
                  <c:v>51042</c:v>
                </c:pt>
                <c:pt idx="1643">
                  <c:v>51049</c:v>
                </c:pt>
                <c:pt idx="1644">
                  <c:v>51056</c:v>
                </c:pt>
                <c:pt idx="1645">
                  <c:v>51063</c:v>
                </c:pt>
                <c:pt idx="1646">
                  <c:v>51070</c:v>
                </c:pt>
                <c:pt idx="1647">
                  <c:v>51077</c:v>
                </c:pt>
                <c:pt idx="1648">
                  <c:v>51084</c:v>
                </c:pt>
                <c:pt idx="1649">
                  <c:v>51091</c:v>
                </c:pt>
                <c:pt idx="1650">
                  <c:v>51098</c:v>
                </c:pt>
                <c:pt idx="1651">
                  <c:v>51105</c:v>
                </c:pt>
                <c:pt idx="1652">
                  <c:v>51112</c:v>
                </c:pt>
                <c:pt idx="1653">
                  <c:v>51119</c:v>
                </c:pt>
                <c:pt idx="1654">
                  <c:v>51126</c:v>
                </c:pt>
                <c:pt idx="1655">
                  <c:v>51133</c:v>
                </c:pt>
                <c:pt idx="1656">
                  <c:v>51140</c:v>
                </c:pt>
                <c:pt idx="1657">
                  <c:v>51147</c:v>
                </c:pt>
                <c:pt idx="1658">
                  <c:v>51154</c:v>
                </c:pt>
                <c:pt idx="1659">
                  <c:v>51161</c:v>
                </c:pt>
                <c:pt idx="1660">
                  <c:v>51168</c:v>
                </c:pt>
                <c:pt idx="1661">
                  <c:v>51175</c:v>
                </c:pt>
                <c:pt idx="1662">
                  <c:v>51182</c:v>
                </c:pt>
                <c:pt idx="1663">
                  <c:v>51189</c:v>
                </c:pt>
                <c:pt idx="1664">
                  <c:v>51196</c:v>
                </c:pt>
                <c:pt idx="1665">
                  <c:v>51203</c:v>
                </c:pt>
                <c:pt idx="1666">
                  <c:v>51210</c:v>
                </c:pt>
                <c:pt idx="1667">
                  <c:v>51217</c:v>
                </c:pt>
                <c:pt idx="1668">
                  <c:v>51224</c:v>
                </c:pt>
                <c:pt idx="1669">
                  <c:v>51231</c:v>
                </c:pt>
                <c:pt idx="1670">
                  <c:v>51238</c:v>
                </c:pt>
                <c:pt idx="1671">
                  <c:v>51245</c:v>
                </c:pt>
                <c:pt idx="1672">
                  <c:v>51252</c:v>
                </c:pt>
                <c:pt idx="1673">
                  <c:v>51260</c:v>
                </c:pt>
                <c:pt idx="1674">
                  <c:v>51267</c:v>
                </c:pt>
                <c:pt idx="1675">
                  <c:v>51274</c:v>
                </c:pt>
                <c:pt idx="1676">
                  <c:v>51281</c:v>
                </c:pt>
                <c:pt idx="1677">
                  <c:v>51288</c:v>
                </c:pt>
                <c:pt idx="1678">
                  <c:v>51295</c:v>
                </c:pt>
                <c:pt idx="1679">
                  <c:v>51302</c:v>
                </c:pt>
                <c:pt idx="1680">
                  <c:v>51309</c:v>
                </c:pt>
                <c:pt idx="1681">
                  <c:v>51316</c:v>
                </c:pt>
                <c:pt idx="1682">
                  <c:v>51323</c:v>
                </c:pt>
                <c:pt idx="1683">
                  <c:v>51330</c:v>
                </c:pt>
                <c:pt idx="1684">
                  <c:v>51337</c:v>
                </c:pt>
                <c:pt idx="1685">
                  <c:v>51344</c:v>
                </c:pt>
                <c:pt idx="1686">
                  <c:v>51351</c:v>
                </c:pt>
                <c:pt idx="1687">
                  <c:v>51358</c:v>
                </c:pt>
                <c:pt idx="1688">
                  <c:v>51365</c:v>
                </c:pt>
                <c:pt idx="1689">
                  <c:v>51372</c:v>
                </c:pt>
                <c:pt idx="1690">
                  <c:v>51379</c:v>
                </c:pt>
                <c:pt idx="1691">
                  <c:v>51386</c:v>
                </c:pt>
                <c:pt idx="1692">
                  <c:v>51393</c:v>
                </c:pt>
                <c:pt idx="1693">
                  <c:v>51400</c:v>
                </c:pt>
                <c:pt idx="1694">
                  <c:v>51407</c:v>
                </c:pt>
                <c:pt idx="1695">
                  <c:v>51414</c:v>
                </c:pt>
                <c:pt idx="1696">
                  <c:v>51421</c:v>
                </c:pt>
                <c:pt idx="1697">
                  <c:v>51428</c:v>
                </c:pt>
                <c:pt idx="1698">
                  <c:v>51435</c:v>
                </c:pt>
                <c:pt idx="1699">
                  <c:v>51442</c:v>
                </c:pt>
                <c:pt idx="1700">
                  <c:v>51449</c:v>
                </c:pt>
                <c:pt idx="1701">
                  <c:v>51456</c:v>
                </c:pt>
                <c:pt idx="1702">
                  <c:v>51463</c:v>
                </c:pt>
                <c:pt idx="1703">
                  <c:v>51470</c:v>
                </c:pt>
                <c:pt idx="1704">
                  <c:v>51477</c:v>
                </c:pt>
                <c:pt idx="1705">
                  <c:v>51484</c:v>
                </c:pt>
                <c:pt idx="1706">
                  <c:v>51491</c:v>
                </c:pt>
                <c:pt idx="1707">
                  <c:v>51501</c:v>
                </c:pt>
                <c:pt idx="1708">
                  <c:v>51508</c:v>
                </c:pt>
                <c:pt idx="1709">
                  <c:v>51515</c:v>
                </c:pt>
                <c:pt idx="1710">
                  <c:v>51522</c:v>
                </c:pt>
                <c:pt idx="1711">
                  <c:v>51529</c:v>
                </c:pt>
                <c:pt idx="1712">
                  <c:v>51536</c:v>
                </c:pt>
                <c:pt idx="1713">
                  <c:v>51543</c:v>
                </c:pt>
                <c:pt idx="1714">
                  <c:v>51550</c:v>
                </c:pt>
                <c:pt idx="1715">
                  <c:v>51557</c:v>
                </c:pt>
                <c:pt idx="1716">
                  <c:v>51564</c:v>
                </c:pt>
                <c:pt idx="1717">
                  <c:v>51571</c:v>
                </c:pt>
                <c:pt idx="1718">
                  <c:v>51578</c:v>
                </c:pt>
                <c:pt idx="1719">
                  <c:v>51585</c:v>
                </c:pt>
                <c:pt idx="1720">
                  <c:v>51592</c:v>
                </c:pt>
                <c:pt idx="1721">
                  <c:v>51599</c:v>
                </c:pt>
                <c:pt idx="1722">
                  <c:v>51606</c:v>
                </c:pt>
                <c:pt idx="1723">
                  <c:v>51615</c:v>
                </c:pt>
                <c:pt idx="1724">
                  <c:v>51620</c:v>
                </c:pt>
                <c:pt idx="1725">
                  <c:v>51627</c:v>
                </c:pt>
                <c:pt idx="1726">
                  <c:v>51634</c:v>
                </c:pt>
                <c:pt idx="1727">
                  <c:v>51641</c:v>
                </c:pt>
                <c:pt idx="1728">
                  <c:v>51648</c:v>
                </c:pt>
                <c:pt idx="1729">
                  <c:v>51655</c:v>
                </c:pt>
                <c:pt idx="1730">
                  <c:v>51662</c:v>
                </c:pt>
                <c:pt idx="1731">
                  <c:v>51669</c:v>
                </c:pt>
                <c:pt idx="1732">
                  <c:v>51676</c:v>
                </c:pt>
                <c:pt idx="1733">
                  <c:v>51683</c:v>
                </c:pt>
                <c:pt idx="1734">
                  <c:v>51690</c:v>
                </c:pt>
                <c:pt idx="1735">
                  <c:v>51697</c:v>
                </c:pt>
                <c:pt idx="1736">
                  <c:v>51704</c:v>
                </c:pt>
                <c:pt idx="1737">
                  <c:v>51711</c:v>
                </c:pt>
                <c:pt idx="1738">
                  <c:v>51718</c:v>
                </c:pt>
                <c:pt idx="1739">
                  <c:v>51725</c:v>
                </c:pt>
                <c:pt idx="1740">
                  <c:v>51732</c:v>
                </c:pt>
                <c:pt idx="1741">
                  <c:v>51739</c:v>
                </c:pt>
                <c:pt idx="1742">
                  <c:v>51746</c:v>
                </c:pt>
                <c:pt idx="1743">
                  <c:v>51753</c:v>
                </c:pt>
                <c:pt idx="1744">
                  <c:v>51760</c:v>
                </c:pt>
                <c:pt idx="1745">
                  <c:v>51767</c:v>
                </c:pt>
                <c:pt idx="1746">
                  <c:v>51774</c:v>
                </c:pt>
                <c:pt idx="1747">
                  <c:v>51781</c:v>
                </c:pt>
                <c:pt idx="1748">
                  <c:v>51788</c:v>
                </c:pt>
                <c:pt idx="1749">
                  <c:v>51795</c:v>
                </c:pt>
                <c:pt idx="1750">
                  <c:v>51802</c:v>
                </c:pt>
                <c:pt idx="1751">
                  <c:v>51809</c:v>
                </c:pt>
                <c:pt idx="1752">
                  <c:v>51816</c:v>
                </c:pt>
                <c:pt idx="1753">
                  <c:v>51823</c:v>
                </c:pt>
                <c:pt idx="1754">
                  <c:v>51830</c:v>
                </c:pt>
                <c:pt idx="1755">
                  <c:v>51837</c:v>
                </c:pt>
                <c:pt idx="1756">
                  <c:v>51844</c:v>
                </c:pt>
                <c:pt idx="1757">
                  <c:v>51851</c:v>
                </c:pt>
                <c:pt idx="1758">
                  <c:v>51858</c:v>
                </c:pt>
                <c:pt idx="1759">
                  <c:v>51866</c:v>
                </c:pt>
                <c:pt idx="1760">
                  <c:v>51873</c:v>
                </c:pt>
                <c:pt idx="1761">
                  <c:v>51880</c:v>
                </c:pt>
                <c:pt idx="1762">
                  <c:v>51887</c:v>
                </c:pt>
                <c:pt idx="1763">
                  <c:v>51894</c:v>
                </c:pt>
                <c:pt idx="1764">
                  <c:v>51901</c:v>
                </c:pt>
                <c:pt idx="1765">
                  <c:v>51908</c:v>
                </c:pt>
                <c:pt idx="1766">
                  <c:v>51915</c:v>
                </c:pt>
                <c:pt idx="1767">
                  <c:v>51922</c:v>
                </c:pt>
                <c:pt idx="1768">
                  <c:v>51929</c:v>
                </c:pt>
                <c:pt idx="1769">
                  <c:v>51936</c:v>
                </c:pt>
                <c:pt idx="1770">
                  <c:v>51943</c:v>
                </c:pt>
                <c:pt idx="1771">
                  <c:v>51950</c:v>
                </c:pt>
                <c:pt idx="1772">
                  <c:v>51957</c:v>
                </c:pt>
                <c:pt idx="1773">
                  <c:v>51966</c:v>
                </c:pt>
                <c:pt idx="1774">
                  <c:v>51973</c:v>
                </c:pt>
                <c:pt idx="1775">
                  <c:v>51980</c:v>
                </c:pt>
                <c:pt idx="1776">
                  <c:v>51988</c:v>
                </c:pt>
                <c:pt idx="1777">
                  <c:v>51994</c:v>
                </c:pt>
                <c:pt idx="1778">
                  <c:v>52001</c:v>
                </c:pt>
                <c:pt idx="1779">
                  <c:v>52008</c:v>
                </c:pt>
                <c:pt idx="1780">
                  <c:v>52015</c:v>
                </c:pt>
                <c:pt idx="1781">
                  <c:v>52022</c:v>
                </c:pt>
                <c:pt idx="1782">
                  <c:v>52029</c:v>
                </c:pt>
                <c:pt idx="1783">
                  <c:v>52036</c:v>
                </c:pt>
                <c:pt idx="1784">
                  <c:v>52043</c:v>
                </c:pt>
                <c:pt idx="1785">
                  <c:v>52050</c:v>
                </c:pt>
                <c:pt idx="1786">
                  <c:v>52057</c:v>
                </c:pt>
                <c:pt idx="1787">
                  <c:v>52064</c:v>
                </c:pt>
                <c:pt idx="1788">
                  <c:v>52071</c:v>
                </c:pt>
                <c:pt idx="1789">
                  <c:v>52078</c:v>
                </c:pt>
                <c:pt idx="1790">
                  <c:v>52085</c:v>
                </c:pt>
                <c:pt idx="1791">
                  <c:v>52092</c:v>
                </c:pt>
                <c:pt idx="1792">
                  <c:v>52099</c:v>
                </c:pt>
                <c:pt idx="1793">
                  <c:v>52106</c:v>
                </c:pt>
                <c:pt idx="1794">
                  <c:v>52113</c:v>
                </c:pt>
                <c:pt idx="1795">
                  <c:v>52120</c:v>
                </c:pt>
                <c:pt idx="1796">
                  <c:v>52127</c:v>
                </c:pt>
                <c:pt idx="1797">
                  <c:v>52134</c:v>
                </c:pt>
                <c:pt idx="1798">
                  <c:v>52141</c:v>
                </c:pt>
                <c:pt idx="1799">
                  <c:v>52148</c:v>
                </c:pt>
                <c:pt idx="1800">
                  <c:v>52155</c:v>
                </c:pt>
                <c:pt idx="1801">
                  <c:v>52162</c:v>
                </c:pt>
                <c:pt idx="1802">
                  <c:v>52169</c:v>
                </c:pt>
                <c:pt idx="1803">
                  <c:v>52176</c:v>
                </c:pt>
                <c:pt idx="1804">
                  <c:v>52183</c:v>
                </c:pt>
                <c:pt idx="1805">
                  <c:v>52190</c:v>
                </c:pt>
                <c:pt idx="1806">
                  <c:v>52197</c:v>
                </c:pt>
                <c:pt idx="1807">
                  <c:v>52204</c:v>
                </c:pt>
                <c:pt idx="1808">
                  <c:v>52211</c:v>
                </c:pt>
                <c:pt idx="1809">
                  <c:v>52218</c:v>
                </c:pt>
                <c:pt idx="1810">
                  <c:v>52229</c:v>
                </c:pt>
                <c:pt idx="1811">
                  <c:v>52233</c:v>
                </c:pt>
                <c:pt idx="1812">
                  <c:v>52239</c:v>
                </c:pt>
                <c:pt idx="1813">
                  <c:v>52246</c:v>
                </c:pt>
                <c:pt idx="1814">
                  <c:v>52253</c:v>
                </c:pt>
                <c:pt idx="1815">
                  <c:v>52260</c:v>
                </c:pt>
                <c:pt idx="1816">
                  <c:v>52267</c:v>
                </c:pt>
                <c:pt idx="1817">
                  <c:v>52274</c:v>
                </c:pt>
                <c:pt idx="1818">
                  <c:v>52281</c:v>
                </c:pt>
                <c:pt idx="1819">
                  <c:v>52288</c:v>
                </c:pt>
                <c:pt idx="1820">
                  <c:v>52295</c:v>
                </c:pt>
                <c:pt idx="1821">
                  <c:v>52302</c:v>
                </c:pt>
                <c:pt idx="1822">
                  <c:v>52309</c:v>
                </c:pt>
                <c:pt idx="1823">
                  <c:v>52316</c:v>
                </c:pt>
                <c:pt idx="1824">
                  <c:v>52323</c:v>
                </c:pt>
                <c:pt idx="1825">
                  <c:v>52330</c:v>
                </c:pt>
                <c:pt idx="1826">
                  <c:v>52337</c:v>
                </c:pt>
                <c:pt idx="1827">
                  <c:v>52344</c:v>
                </c:pt>
                <c:pt idx="1828">
                  <c:v>52351</c:v>
                </c:pt>
                <c:pt idx="1829">
                  <c:v>52358</c:v>
                </c:pt>
                <c:pt idx="1830">
                  <c:v>52365</c:v>
                </c:pt>
                <c:pt idx="1831">
                  <c:v>52372</c:v>
                </c:pt>
                <c:pt idx="1832">
                  <c:v>52379</c:v>
                </c:pt>
                <c:pt idx="1833">
                  <c:v>52386</c:v>
                </c:pt>
                <c:pt idx="1834">
                  <c:v>52393</c:v>
                </c:pt>
                <c:pt idx="1835">
                  <c:v>52400</c:v>
                </c:pt>
                <c:pt idx="1836">
                  <c:v>52407</c:v>
                </c:pt>
                <c:pt idx="1837">
                  <c:v>52414</c:v>
                </c:pt>
                <c:pt idx="1838">
                  <c:v>52421</c:v>
                </c:pt>
                <c:pt idx="1839">
                  <c:v>52428</c:v>
                </c:pt>
                <c:pt idx="1840">
                  <c:v>52435</c:v>
                </c:pt>
                <c:pt idx="1841">
                  <c:v>52442</c:v>
                </c:pt>
                <c:pt idx="1842">
                  <c:v>52449</c:v>
                </c:pt>
                <c:pt idx="1843">
                  <c:v>52456</c:v>
                </c:pt>
                <c:pt idx="1844">
                  <c:v>52463</c:v>
                </c:pt>
                <c:pt idx="1845">
                  <c:v>52470</c:v>
                </c:pt>
                <c:pt idx="1846">
                  <c:v>52477</c:v>
                </c:pt>
                <c:pt idx="1847">
                  <c:v>52484</c:v>
                </c:pt>
                <c:pt idx="1848">
                  <c:v>52491</c:v>
                </c:pt>
                <c:pt idx="1849">
                  <c:v>52498</c:v>
                </c:pt>
                <c:pt idx="1850">
                  <c:v>52505</c:v>
                </c:pt>
                <c:pt idx="1851">
                  <c:v>52512</c:v>
                </c:pt>
                <c:pt idx="1852">
                  <c:v>52519</c:v>
                </c:pt>
                <c:pt idx="1853">
                  <c:v>52526</c:v>
                </c:pt>
                <c:pt idx="1854">
                  <c:v>52533</c:v>
                </c:pt>
                <c:pt idx="1855">
                  <c:v>52540</c:v>
                </c:pt>
                <c:pt idx="1856">
                  <c:v>52547</c:v>
                </c:pt>
                <c:pt idx="1857">
                  <c:v>52554</c:v>
                </c:pt>
                <c:pt idx="1858">
                  <c:v>52561</c:v>
                </c:pt>
                <c:pt idx="1859">
                  <c:v>52568</c:v>
                </c:pt>
                <c:pt idx="1860">
                  <c:v>52575</c:v>
                </c:pt>
                <c:pt idx="1861">
                  <c:v>52582</c:v>
                </c:pt>
                <c:pt idx="1862">
                  <c:v>52589</c:v>
                </c:pt>
                <c:pt idx="1863">
                  <c:v>52596</c:v>
                </c:pt>
                <c:pt idx="1864">
                  <c:v>52603</c:v>
                </c:pt>
                <c:pt idx="1865">
                  <c:v>52610</c:v>
                </c:pt>
                <c:pt idx="1866">
                  <c:v>52617</c:v>
                </c:pt>
                <c:pt idx="1867">
                  <c:v>52624</c:v>
                </c:pt>
                <c:pt idx="1868">
                  <c:v>52631</c:v>
                </c:pt>
                <c:pt idx="1869">
                  <c:v>52638</c:v>
                </c:pt>
                <c:pt idx="1870">
                  <c:v>52645</c:v>
                </c:pt>
                <c:pt idx="1871">
                  <c:v>52652</c:v>
                </c:pt>
                <c:pt idx="1872">
                  <c:v>52659</c:v>
                </c:pt>
                <c:pt idx="1873">
                  <c:v>52666</c:v>
                </c:pt>
                <c:pt idx="1874">
                  <c:v>52673</c:v>
                </c:pt>
                <c:pt idx="1875">
                  <c:v>52680</c:v>
                </c:pt>
                <c:pt idx="1876">
                  <c:v>52687</c:v>
                </c:pt>
                <c:pt idx="1877">
                  <c:v>52694</c:v>
                </c:pt>
                <c:pt idx="1878">
                  <c:v>52701</c:v>
                </c:pt>
                <c:pt idx="1879">
                  <c:v>52708</c:v>
                </c:pt>
                <c:pt idx="1880">
                  <c:v>52715</c:v>
                </c:pt>
                <c:pt idx="1881">
                  <c:v>52722</c:v>
                </c:pt>
                <c:pt idx="1882">
                  <c:v>52729</c:v>
                </c:pt>
                <c:pt idx="1883">
                  <c:v>52736</c:v>
                </c:pt>
                <c:pt idx="1884">
                  <c:v>52743</c:v>
                </c:pt>
                <c:pt idx="1885">
                  <c:v>52750</c:v>
                </c:pt>
                <c:pt idx="1886">
                  <c:v>52757</c:v>
                </c:pt>
                <c:pt idx="1887">
                  <c:v>52764</c:v>
                </c:pt>
                <c:pt idx="1888">
                  <c:v>52771</c:v>
                </c:pt>
                <c:pt idx="1889">
                  <c:v>52778</c:v>
                </c:pt>
                <c:pt idx="1890">
                  <c:v>52785</c:v>
                </c:pt>
                <c:pt idx="1891">
                  <c:v>52792</c:v>
                </c:pt>
                <c:pt idx="1892">
                  <c:v>52799</c:v>
                </c:pt>
                <c:pt idx="1893">
                  <c:v>52806</c:v>
                </c:pt>
                <c:pt idx="1894">
                  <c:v>52813</c:v>
                </c:pt>
                <c:pt idx="1895">
                  <c:v>52820</c:v>
                </c:pt>
                <c:pt idx="1896">
                  <c:v>52827</c:v>
                </c:pt>
                <c:pt idx="1897">
                  <c:v>52834</c:v>
                </c:pt>
                <c:pt idx="1898">
                  <c:v>52841</c:v>
                </c:pt>
                <c:pt idx="1899">
                  <c:v>52848</c:v>
                </c:pt>
                <c:pt idx="1900">
                  <c:v>52855</c:v>
                </c:pt>
                <c:pt idx="1901">
                  <c:v>52862</c:v>
                </c:pt>
                <c:pt idx="1902">
                  <c:v>52869</c:v>
                </c:pt>
                <c:pt idx="1903">
                  <c:v>52876</c:v>
                </c:pt>
                <c:pt idx="1904">
                  <c:v>52883</c:v>
                </c:pt>
                <c:pt idx="1905">
                  <c:v>52890</c:v>
                </c:pt>
                <c:pt idx="1906">
                  <c:v>52897</c:v>
                </c:pt>
                <c:pt idx="1907">
                  <c:v>52904</c:v>
                </c:pt>
                <c:pt idx="1908">
                  <c:v>52911</c:v>
                </c:pt>
                <c:pt idx="1909">
                  <c:v>52918</c:v>
                </c:pt>
                <c:pt idx="1910">
                  <c:v>52925</c:v>
                </c:pt>
                <c:pt idx="1911">
                  <c:v>52932</c:v>
                </c:pt>
                <c:pt idx="1912">
                  <c:v>52939</c:v>
                </c:pt>
                <c:pt idx="1913">
                  <c:v>52946</c:v>
                </c:pt>
                <c:pt idx="1914">
                  <c:v>52953</c:v>
                </c:pt>
                <c:pt idx="1915">
                  <c:v>52960</c:v>
                </c:pt>
                <c:pt idx="1916">
                  <c:v>52967</c:v>
                </c:pt>
                <c:pt idx="1917">
                  <c:v>52974</c:v>
                </c:pt>
                <c:pt idx="1918">
                  <c:v>52981</c:v>
                </c:pt>
                <c:pt idx="1919">
                  <c:v>52988</c:v>
                </c:pt>
                <c:pt idx="1920">
                  <c:v>52995</c:v>
                </c:pt>
                <c:pt idx="1921">
                  <c:v>53002</c:v>
                </c:pt>
                <c:pt idx="1922">
                  <c:v>53009</c:v>
                </c:pt>
                <c:pt idx="1923">
                  <c:v>53016</c:v>
                </c:pt>
                <c:pt idx="1924">
                  <c:v>53023</c:v>
                </c:pt>
                <c:pt idx="1925">
                  <c:v>53030</c:v>
                </c:pt>
                <c:pt idx="1926">
                  <c:v>53037</c:v>
                </c:pt>
                <c:pt idx="1927">
                  <c:v>53044</c:v>
                </c:pt>
                <c:pt idx="1928">
                  <c:v>53051</c:v>
                </c:pt>
                <c:pt idx="1929">
                  <c:v>53058</c:v>
                </c:pt>
                <c:pt idx="1930">
                  <c:v>53065</c:v>
                </c:pt>
                <c:pt idx="1931">
                  <c:v>53072</c:v>
                </c:pt>
                <c:pt idx="1932">
                  <c:v>53079</c:v>
                </c:pt>
                <c:pt idx="1933">
                  <c:v>53086</c:v>
                </c:pt>
                <c:pt idx="1934">
                  <c:v>53093</c:v>
                </c:pt>
                <c:pt idx="1935">
                  <c:v>53100</c:v>
                </c:pt>
                <c:pt idx="1936">
                  <c:v>53107</c:v>
                </c:pt>
                <c:pt idx="1937">
                  <c:v>53114</c:v>
                </c:pt>
                <c:pt idx="1938">
                  <c:v>53121</c:v>
                </c:pt>
                <c:pt idx="1939">
                  <c:v>53128</c:v>
                </c:pt>
                <c:pt idx="1940">
                  <c:v>53135</c:v>
                </c:pt>
                <c:pt idx="1941">
                  <c:v>53142</c:v>
                </c:pt>
                <c:pt idx="1942">
                  <c:v>53149</c:v>
                </c:pt>
                <c:pt idx="1943">
                  <c:v>53156</c:v>
                </c:pt>
                <c:pt idx="1944">
                  <c:v>53163</c:v>
                </c:pt>
                <c:pt idx="1945">
                  <c:v>53170</c:v>
                </c:pt>
                <c:pt idx="1946">
                  <c:v>53177</c:v>
                </c:pt>
                <c:pt idx="1947">
                  <c:v>53184</c:v>
                </c:pt>
                <c:pt idx="1948">
                  <c:v>53191</c:v>
                </c:pt>
                <c:pt idx="1949">
                  <c:v>53198</c:v>
                </c:pt>
                <c:pt idx="1950">
                  <c:v>53205</c:v>
                </c:pt>
                <c:pt idx="1951">
                  <c:v>53212</c:v>
                </c:pt>
                <c:pt idx="1952">
                  <c:v>53219</c:v>
                </c:pt>
                <c:pt idx="1953">
                  <c:v>53226</c:v>
                </c:pt>
                <c:pt idx="1954">
                  <c:v>53233</c:v>
                </c:pt>
                <c:pt idx="1955">
                  <c:v>53240</c:v>
                </c:pt>
                <c:pt idx="1956">
                  <c:v>53247</c:v>
                </c:pt>
                <c:pt idx="1957">
                  <c:v>53254</c:v>
                </c:pt>
                <c:pt idx="1958">
                  <c:v>53261</c:v>
                </c:pt>
                <c:pt idx="1959">
                  <c:v>53268</c:v>
                </c:pt>
                <c:pt idx="1960">
                  <c:v>53275</c:v>
                </c:pt>
                <c:pt idx="1961">
                  <c:v>53282</c:v>
                </c:pt>
                <c:pt idx="1962">
                  <c:v>53289</c:v>
                </c:pt>
                <c:pt idx="1963">
                  <c:v>53296</c:v>
                </c:pt>
                <c:pt idx="1964">
                  <c:v>53303</c:v>
                </c:pt>
                <c:pt idx="1965">
                  <c:v>53310</c:v>
                </c:pt>
                <c:pt idx="1966">
                  <c:v>53317</c:v>
                </c:pt>
                <c:pt idx="1967">
                  <c:v>53325</c:v>
                </c:pt>
                <c:pt idx="1968">
                  <c:v>53332</c:v>
                </c:pt>
                <c:pt idx="1969">
                  <c:v>53339</c:v>
                </c:pt>
                <c:pt idx="1970">
                  <c:v>53346</c:v>
                </c:pt>
                <c:pt idx="1971">
                  <c:v>53353</c:v>
                </c:pt>
                <c:pt idx="1972">
                  <c:v>53360</c:v>
                </c:pt>
                <c:pt idx="1973">
                  <c:v>53367</c:v>
                </c:pt>
                <c:pt idx="1974">
                  <c:v>53374</c:v>
                </c:pt>
                <c:pt idx="1975">
                  <c:v>53381</c:v>
                </c:pt>
                <c:pt idx="1976">
                  <c:v>53388</c:v>
                </c:pt>
                <c:pt idx="1977">
                  <c:v>53395</c:v>
                </c:pt>
                <c:pt idx="1978">
                  <c:v>53402</c:v>
                </c:pt>
                <c:pt idx="1979">
                  <c:v>53413</c:v>
                </c:pt>
                <c:pt idx="1980">
                  <c:v>53416</c:v>
                </c:pt>
                <c:pt idx="1981">
                  <c:v>53423</c:v>
                </c:pt>
                <c:pt idx="1982">
                  <c:v>53430</c:v>
                </c:pt>
                <c:pt idx="1983">
                  <c:v>53437</c:v>
                </c:pt>
                <c:pt idx="1984">
                  <c:v>53444</c:v>
                </c:pt>
                <c:pt idx="1985">
                  <c:v>53451</c:v>
                </c:pt>
                <c:pt idx="1986">
                  <c:v>53458</c:v>
                </c:pt>
                <c:pt idx="1987">
                  <c:v>53465</c:v>
                </c:pt>
                <c:pt idx="1988">
                  <c:v>53472</c:v>
                </c:pt>
                <c:pt idx="1989">
                  <c:v>53479</c:v>
                </c:pt>
                <c:pt idx="1990">
                  <c:v>53486</c:v>
                </c:pt>
                <c:pt idx="1991">
                  <c:v>53493</c:v>
                </c:pt>
                <c:pt idx="1992">
                  <c:v>53500</c:v>
                </c:pt>
                <c:pt idx="1993">
                  <c:v>53507</c:v>
                </c:pt>
                <c:pt idx="1994">
                  <c:v>53514</c:v>
                </c:pt>
                <c:pt idx="1995">
                  <c:v>53521</c:v>
                </c:pt>
                <c:pt idx="1996">
                  <c:v>53528</c:v>
                </c:pt>
                <c:pt idx="1997">
                  <c:v>53535</c:v>
                </c:pt>
                <c:pt idx="1998">
                  <c:v>53542</c:v>
                </c:pt>
                <c:pt idx="1999">
                  <c:v>53549</c:v>
                </c:pt>
                <c:pt idx="2000">
                  <c:v>53556</c:v>
                </c:pt>
                <c:pt idx="2001">
                  <c:v>53563</c:v>
                </c:pt>
                <c:pt idx="2002">
                  <c:v>53570</c:v>
                </c:pt>
                <c:pt idx="2003">
                  <c:v>53577</c:v>
                </c:pt>
                <c:pt idx="2004">
                  <c:v>53584</c:v>
                </c:pt>
                <c:pt idx="2005">
                  <c:v>53591</c:v>
                </c:pt>
                <c:pt idx="2006">
                  <c:v>53598</c:v>
                </c:pt>
                <c:pt idx="2007">
                  <c:v>53605</c:v>
                </c:pt>
                <c:pt idx="2008">
                  <c:v>53612</c:v>
                </c:pt>
                <c:pt idx="2009">
                  <c:v>53619</c:v>
                </c:pt>
                <c:pt idx="2010">
                  <c:v>53626</c:v>
                </c:pt>
                <c:pt idx="2011">
                  <c:v>53633</c:v>
                </c:pt>
                <c:pt idx="2012">
                  <c:v>53640</c:v>
                </c:pt>
                <c:pt idx="2013">
                  <c:v>53647</c:v>
                </c:pt>
                <c:pt idx="2014">
                  <c:v>53654</c:v>
                </c:pt>
                <c:pt idx="2015">
                  <c:v>53661</c:v>
                </c:pt>
                <c:pt idx="2016">
                  <c:v>53668</c:v>
                </c:pt>
                <c:pt idx="2017">
                  <c:v>53675</c:v>
                </c:pt>
                <c:pt idx="2018">
                  <c:v>53682</c:v>
                </c:pt>
                <c:pt idx="2019">
                  <c:v>53692</c:v>
                </c:pt>
                <c:pt idx="2020">
                  <c:v>53699</c:v>
                </c:pt>
                <c:pt idx="2021">
                  <c:v>53706</c:v>
                </c:pt>
                <c:pt idx="2022">
                  <c:v>53713</c:v>
                </c:pt>
                <c:pt idx="2023">
                  <c:v>53720</c:v>
                </c:pt>
                <c:pt idx="2024">
                  <c:v>53727</c:v>
                </c:pt>
                <c:pt idx="2025">
                  <c:v>53734</c:v>
                </c:pt>
                <c:pt idx="2026">
                  <c:v>53741</c:v>
                </c:pt>
                <c:pt idx="2027">
                  <c:v>53748</c:v>
                </c:pt>
                <c:pt idx="2028">
                  <c:v>53755</c:v>
                </c:pt>
                <c:pt idx="2029">
                  <c:v>53762</c:v>
                </c:pt>
                <c:pt idx="2030">
                  <c:v>53769</c:v>
                </c:pt>
                <c:pt idx="2031">
                  <c:v>53776</c:v>
                </c:pt>
                <c:pt idx="2032">
                  <c:v>53783</c:v>
                </c:pt>
                <c:pt idx="2033">
                  <c:v>53790</c:v>
                </c:pt>
                <c:pt idx="2034">
                  <c:v>53799</c:v>
                </c:pt>
                <c:pt idx="2035">
                  <c:v>53804</c:v>
                </c:pt>
                <c:pt idx="2036">
                  <c:v>53811</c:v>
                </c:pt>
                <c:pt idx="2037">
                  <c:v>53818</c:v>
                </c:pt>
                <c:pt idx="2038">
                  <c:v>53825</c:v>
                </c:pt>
                <c:pt idx="2039">
                  <c:v>53832</c:v>
                </c:pt>
                <c:pt idx="2040">
                  <c:v>53839</c:v>
                </c:pt>
                <c:pt idx="2041">
                  <c:v>53846</c:v>
                </c:pt>
                <c:pt idx="2042">
                  <c:v>53853</c:v>
                </c:pt>
                <c:pt idx="2043">
                  <c:v>53860</c:v>
                </c:pt>
                <c:pt idx="2044">
                  <c:v>53867</c:v>
                </c:pt>
                <c:pt idx="2045">
                  <c:v>53874</c:v>
                </c:pt>
                <c:pt idx="2046">
                  <c:v>53881</c:v>
                </c:pt>
                <c:pt idx="2047">
                  <c:v>53888</c:v>
                </c:pt>
                <c:pt idx="2048">
                  <c:v>53895</c:v>
                </c:pt>
                <c:pt idx="2049">
                  <c:v>53902</c:v>
                </c:pt>
                <c:pt idx="2050">
                  <c:v>53909</c:v>
                </c:pt>
                <c:pt idx="2051">
                  <c:v>53916</c:v>
                </c:pt>
                <c:pt idx="2052">
                  <c:v>53923</c:v>
                </c:pt>
                <c:pt idx="2053">
                  <c:v>53930</c:v>
                </c:pt>
                <c:pt idx="2054">
                  <c:v>53937</c:v>
                </c:pt>
                <c:pt idx="2055">
                  <c:v>53944</c:v>
                </c:pt>
                <c:pt idx="2056">
                  <c:v>53951</c:v>
                </c:pt>
                <c:pt idx="2057">
                  <c:v>53958</c:v>
                </c:pt>
                <c:pt idx="2058">
                  <c:v>53965</c:v>
                </c:pt>
                <c:pt idx="2059">
                  <c:v>53972</c:v>
                </c:pt>
                <c:pt idx="2060">
                  <c:v>53979</c:v>
                </c:pt>
                <c:pt idx="2061">
                  <c:v>53986</c:v>
                </c:pt>
                <c:pt idx="2062">
                  <c:v>53993</c:v>
                </c:pt>
                <c:pt idx="2063">
                  <c:v>54000</c:v>
                </c:pt>
                <c:pt idx="2064">
                  <c:v>54007</c:v>
                </c:pt>
                <c:pt idx="2065">
                  <c:v>54014</c:v>
                </c:pt>
                <c:pt idx="2066">
                  <c:v>54021</c:v>
                </c:pt>
                <c:pt idx="2067">
                  <c:v>54028</c:v>
                </c:pt>
                <c:pt idx="2068">
                  <c:v>54035</c:v>
                </c:pt>
                <c:pt idx="2069">
                  <c:v>54042</c:v>
                </c:pt>
                <c:pt idx="2070">
                  <c:v>54049</c:v>
                </c:pt>
                <c:pt idx="2071">
                  <c:v>54057</c:v>
                </c:pt>
                <c:pt idx="2072">
                  <c:v>54064</c:v>
                </c:pt>
                <c:pt idx="2073">
                  <c:v>54071</c:v>
                </c:pt>
                <c:pt idx="2074">
                  <c:v>54078</c:v>
                </c:pt>
                <c:pt idx="2075">
                  <c:v>54085</c:v>
                </c:pt>
                <c:pt idx="2076">
                  <c:v>54092</c:v>
                </c:pt>
                <c:pt idx="2077">
                  <c:v>54099</c:v>
                </c:pt>
                <c:pt idx="2078">
                  <c:v>54106</c:v>
                </c:pt>
                <c:pt idx="2079">
                  <c:v>54113</c:v>
                </c:pt>
                <c:pt idx="2080">
                  <c:v>54120</c:v>
                </c:pt>
                <c:pt idx="2081">
                  <c:v>54127</c:v>
                </c:pt>
                <c:pt idx="2082">
                  <c:v>54134</c:v>
                </c:pt>
                <c:pt idx="2083">
                  <c:v>54141</c:v>
                </c:pt>
                <c:pt idx="2084">
                  <c:v>54148</c:v>
                </c:pt>
                <c:pt idx="2085">
                  <c:v>54157</c:v>
                </c:pt>
                <c:pt idx="2086">
                  <c:v>54164</c:v>
                </c:pt>
                <c:pt idx="2087">
                  <c:v>54171</c:v>
                </c:pt>
                <c:pt idx="2088">
                  <c:v>54178</c:v>
                </c:pt>
                <c:pt idx="2089">
                  <c:v>54185</c:v>
                </c:pt>
                <c:pt idx="2090">
                  <c:v>54192</c:v>
                </c:pt>
                <c:pt idx="2091">
                  <c:v>54199</c:v>
                </c:pt>
                <c:pt idx="2092">
                  <c:v>54206</c:v>
                </c:pt>
                <c:pt idx="2093">
                  <c:v>54213</c:v>
                </c:pt>
                <c:pt idx="2094">
                  <c:v>54220</c:v>
                </c:pt>
                <c:pt idx="2095">
                  <c:v>54227</c:v>
                </c:pt>
                <c:pt idx="2096">
                  <c:v>54234</c:v>
                </c:pt>
                <c:pt idx="2097">
                  <c:v>54241</c:v>
                </c:pt>
                <c:pt idx="2098">
                  <c:v>54248</c:v>
                </c:pt>
                <c:pt idx="2099">
                  <c:v>54255</c:v>
                </c:pt>
                <c:pt idx="2100">
                  <c:v>54262</c:v>
                </c:pt>
                <c:pt idx="2101">
                  <c:v>54269</c:v>
                </c:pt>
                <c:pt idx="2102">
                  <c:v>54276</c:v>
                </c:pt>
                <c:pt idx="2103">
                  <c:v>54283</c:v>
                </c:pt>
                <c:pt idx="2104">
                  <c:v>54290</c:v>
                </c:pt>
                <c:pt idx="2105">
                  <c:v>54297</c:v>
                </c:pt>
                <c:pt idx="2106">
                  <c:v>54304</c:v>
                </c:pt>
                <c:pt idx="2107">
                  <c:v>54311</c:v>
                </c:pt>
                <c:pt idx="2108">
                  <c:v>54318</c:v>
                </c:pt>
                <c:pt idx="2109">
                  <c:v>54325</c:v>
                </c:pt>
                <c:pt idx="2110">
                  <c:v>54332</c:v>
                </c:pt>
                <c:pt idx="2111">
                  <c:v>54339</c:v>
                </c:pt>
                <c:pt idx="2112">
                  <c:v>54346</c:v>
                </c:pt>
                <c:pt idx="2113">
                  <c:v>54353</c:v>
                </c:pt>
                <c:pt idx="2114">
                  <c:v>54360</c:v>
                </c:pt>
                <c:pt idx="2115">
                  <c:v>54367</c:v>
                </c:pt>
                <c:pt idx="2116">
                  <c:v>54374</c:v>
                </c:pt>
                <c:pt idx="2117">
                  <c:v>54381</c:v>
                </c:pt>
                <c:pt idx="2118">
                  <c:v>54388</c:v>
                </c:pt>
                <c:pt idx="2119">
                  <c:v>54395</c:v>
                </c:pt>
                <c:pt idx="2120">
                  <c:v>54402</c:v>
                </c:pt>
                <c:pt idx="2121">
                  <c:v>54409</c:v>
                </c:pt>
                <c:pt idx="2122">
                  <c:v>54416</c:v>
                </c:pt>
                <c:pt idx="2123">
                  <c:v>54423</c:v>
                </c:pt>
                <c:pt idx="2124">
                  <c:v>54430</c:v>
                </c:pt>
                <c:pt idx="2125">
                  <c:v>54437</c:v>
                </c:pt>
                <c:pt idx="2126">
                  <c:v>54444</c:v>
                </c:pt>
                <c:pt idx="2127">
                  <c:v>54451</c:v>
                </c:pt>
                <c:pt idx="2128">
                  <c:v>54458</c:v>
                </c:pt>
                <c:pt idx="2129">
                  <c:v>54465</c:v>
                </c:pt>
                <c:pt idx="2130">
                  <c:v>54472</c:v>
                </c:pt>
                <c:pt idx="2131">
                  <c:v>54479</c:v>
                </c:pt>
                <c:pt idx="2132">
                  <c:v>54486</c:v>
                </c:pt>
                <c:pt idx="2133">
                  <c:v>54493</c:v>
                </c:pt>
                <c:pt idx="2134">
                  <c:v>54500</c:v>
                </c:pt>
                <c:pt idx="2135">
                  <c:v>54507</c:v>
                </c:pt>
                <c:pt idx="2136">
                  <c:v>54514</c:v>
                </c:pt>
                <c:pt idx="2137">
                  <c:v>54521</c:v>
                </c:pt>
                <c:pt idx="2138">
                  <c:v>54528</c:v>
                </c:pt>
                <c:pt idx="2139">
                  <c:v>54535</c:v>
                </c:pt>
                <c:pt idx="2140">
                  <c:v>54542</c:v>
                </c:pt>
                <c:pt idx="2141">
                  <c:v>54549</c:v>
                </c:pt>
                <c:pt idx="2142">
                  <c:v>54556</c:v>
                </c:pt>
                <c:pt idx="2143">
                  <c:v>54563</c:v>
                </c:pt>
                <c:pt idx="2144">
                  <c:v>54570</c:v>
                </c:pt>
                <c:pt idx="2145">
                  <c:v>54577</c:v>
                </c:pt>
                <c:pt idx="2146">
                  <c:v>54584</c:v>
                </c:pt>
                <c:pt idx="2147">
                  <c:v>54591</c:v>
                </c:pt>
                <c:pt idx="2148">
                  <c:v>54598</c:v>
                </c:pt>
                <c:pt idx="2149">
                  <c:v>54605</c:v>
                </c:pt>
                <c:pt idx="2150">
                  <c:v>54612</c:v>
                </c:pt>
                <c:pt idx="2151">
                  <c:v>54619</c:v>
                </c:pt>
                <c:pt idx="2152">
                  <c:v>54626</c:v>
                </c:pt>
                <c:pt idx="2153">
                  <c:v>54633</c:v>
                </c:pt>
                <c:pt idx="2154">
                  <c:v>54640</c:v>
                </c:pt>
                <c:pt idx="2155">
                  <c:v>54647</c:v>
                </c:pt>
                <c:pt idx="2156">
                  <c:v>54654</c:v>
                </c:pt>
                <c:pt idx="2157">
                  <c:v>54661</c:v>
                </c:pt>
                <c:pt idx="2158">
                  <c:v>54668</c:v>
                </c:pt>
                <c:pt idx="2159">
                  <c:v>54675</c:v>
                </c:pt>
                <c:pt idx="2160">
                  <c:v>54682</c:v>
                </c:pt>
                <c:pt idx="2161">
                  <c:v>54689</c:v>
                </c:pt>
                <c:pt idx="2162">
                  <c:v>54696</c:v>
                </c:pt>
                <c:pt idx="2163">
                  <c:v>54703</c:v>
                </c:pt>
                <c:pt idx="2164">
                  <c:v>54710</c:v>
                </c:pt>
                <c:pt idx="2165">
                  <c:v>54717</c:v>
                </c:pt>
                <c:pt idx="2166">
                  <c:v>54724</c:v>
                </c:pt>
                <c:pt idx="2167">
                  <c:v>54731</c:v>
                </c:pt>
                <c:pt idx="2168">
                  <c:v>54738</c:v>
                </c:pt>
                <c:pt idx="2169">
                  <c:v>54745</c:v>
                </c:pt>
                <c:pt idx="2170">
                  <c:v>54752</c:v>
                </c:pt>
                <c:pt idx="2171">
                  <c:v>54759</c:v>
                </c:pt>
                <c:pt idx="2172">
                  <c:v>54766</c:v>
                </c:pt>
                <c:pt idx="2173">
                  <c:v>54773</c:v>
                </c:pt>
                <c:pt idx="2174">
                  <c:v>54780</c:v>
                </c:pt>
                <c:pt idx="2175">
                  <c:v>54787</c:v>
                </c:pt>
                <c:pt idx="2176">
                  <c:v>54794</c:v>
                </c:pt>
                <c:pt idx="2177">
                  <c:v>54801</c:v>
                </c:pt>
                <c:pt idx="2178">
                  <c:v>54808</c:v>
                </c:pt>
                <c:pt idx="2179">
                  <c:v>54815</c:v>
                </c:pt>
                <c:pt idx="2180">
                  <c:v>54822</c:v>
                </c:pt>
                <c:pt idx="2181">
                  <c:v>54829</c:v>
                </c:pt>
                <c:pt idx="2182">
                  <c:v>54836</c:v>
                </c:pt>
                <c:pt idx="2183">
                  <c:v>54843</c:v>
                </c:pt>
                <c:pt idx="2184">
                  <c:v>54850</c:v>
                </c:pt>
                <c:pt idx="2185">
                  <c:v>54857</c:v>
                </c:pt>
                <c:pt idx="2186">
                  <c:v>54864</c:v>
                </c:pt>
                <c:pt idx="2187">
                  <c:v>54871</c:v>
                </c:pt>
                <c:pt idx="2188">
                  <c:v>54878</c:v>
                </c:pt>
                <c:pt idx="2189">
                  <c:v>54885</c:v>
                </c:pt>
                <c:pt idx="2190">
                  <c:v>54892</c:v>
                </c:pt>
                <c:pt idx="2191">
                  <c:v>54899</c:v>
                </c:pt>
                <c:pt idx="2192">
                  <c:v>54906</c:v>
                </c:pt>
                <c:pt idx="2193">
                  <c:v>54913</c:v>
                </c:pt>
                <c:pt idx="2194">
                  <c:v>54920</c:v>
                </c:pt>
                <c:pt idx="2195">
                  <c:v>54927</c:v>
                </c:pt>
                <c:pt idx="2196">
                  <c:v>54934</c:v>
                </c:pt>
                <c:pt idx="2197">
                  <c:v>54941</c:v>
                </c:pt>
                <c:pt idx="2198">
                  <c:v>54948</c:v>
                </c:pt>
                <c:pt idx="2199">
                  <c:v>54955</c:v>
                </c:pt>
                <c:pt idx="2200">
                  <c:v>54962</c:v>
                </c:pt>
                <c:pt idx="2201">
                  <c:v>54969</c:v>
                </c:pt>
                <c:pt idx="2202">
                  <c:v>54976</c:v>
                </c:pt>
                <c:pt idx="2203">
                  <c:v>54983</c:v>
                </c:pt>
                <c:pt idx="2204">
                  <c:v>54990</c:v>
                </c:pt>
                <c:pt idx="2205">
                  <c:v>54997</c:v>
                </c:pt>
                <c:pt idx="2206">
                  <c:v>55004</c:v>
                </c:pt>
                <c:pt idx="2207">
                  <c:v>55011</c:v>
                </c:pt>
                <c:pt idx="2208">
                  <c:v>55018</c:v>
                </c:pt>
                <c:pt idx="2209">
                  <c:v>55025</c:v>
                </c:pt>
                <c:pt idx="2210">
                  <c:v>55032</c:v>
                </c:pt>
                <c:pt idx="2211">
                  <c:v>55039</c:v>
                </c:pt>
                <c:pt idx="2212">
                  <c:v>55046</c:v>
                </c:pt>
                <c:pt idx="2213">
                  <c:v>55053</c:v>
                </c:pt>
                <c:pt idx="2214">
                  <c:v>55060</c:v>
                </c:pt>
                <c:pt idx="2215">
                  <c:v>55067</c:v>
                </c:pt>
                <c:pt idx="2216">
                  <c:v>55074</c:v>
                </c:pt>
                <c:pt idx="2217">
                  <c:v>55081</c:v>
                </c:pt>
                <c:pt idx="2218">
                  <c:v>55088</c:v>
                </c:pt>
                <c:pt idx="2219">
                  <c:v>55095</c:v>
                </c:pt>
                <c:pt idx="2220">
                  <c:v>55102</c:v>
                </c:pt>
                <c:pt idx="2221">
                  <c:v>55109</c:v>
                </c:pt>
                <c:pt idx="2222">
                  <c:v>55116</c:v>
                </c:pt>
                <c:pt idx="2223">
                  <c:v>55123</c:v>
                </c:pt>
                <c:pt idx="2224">
                  <c:v>55130</c:v>
                </c:pt>
                <c:pt idx="2225">
                  <c:v>55137</c:v>
                </c:pt>
                <c:pt idx="2226">
                  <c:v>55144</c:v>
                </c:pt>
                <c:pt idx="2227">
                  <c:v>55151</c:v>
                </c:pt>
                <c:pt idx="2228">
                  <c:v>55158</c:v>
                </c:pt>
                <c:pt idx="2229">
                  <c:v>55165</c:v>
                </c:pt>
                <c:pt idx="2230">
                  <c:v>55172</c:v>
                </c:pt>
                <c:pt idx="2231">
                  <c:v>55179</c:v>
                </c:pt>
                <c:pt idx="2232">
                  <c:v>55186</c:v>
                </c:pt>
                <c:pt idx="2233">
                  <c:v>55193</c:v>
                </c:pt>
                <c:pt idx="2234">
                  <c:v>55200</c:v>
                </c:pt>
                <c:pt idx="2235">
                  <c:v>55207</c:v>
                </c:pt>
                <c:pt idx="2236">
                  <c:v>55214</c:v>
                </c:pt>
                <c:pt idx="2237">
                  <c:v>55221</c:v>
                </c:pt>
                <c:pt idx="2238">
                  <c:v>55228</c:v>
                </c:pt>
                <c:pt idx="2239">
                  <c:v>55235</c:v>
                </c:pt>
                <c:pt idx="2240">
                  <c:v>55242</c:v>
                </c:pt>
                <c:pt idx="2241">
                  <c:v>55249</c:v>
                </c:pt>
                <c:pt idx="2242">
                  <c:v>55256</c:v>
                </c:pt>
                <c:pt idx="2243">
                  <c:v>55263</c:v>
                </c:pt>
                <c:pt idx="2244">
                  <c:v>55270</c:v>
                </c:pt>
                <c:pt idx="2245">
                  <c:v>55277</c:v>
                </c:pt>
                <c:pt idx="2246">
                  <c:v>55284</c:v>
                </c:pt>
                <c:pt idx="2247">
                  <c:v>55291</c:v>
                </c:pt>
                <c:pt idx="2248">
                  <c:v>55298</c:v>
                </c:pt>
                <c:pt idx="2249">
                  <c:v>55305</c:v>
                </c:pt>
                <c:pt idx="2250">
                  <c:v>55312</c:v>
                </c:pt>
                <c:pt idx="2251">
                  <c:v>55319</c:v>
                </c:pt>
                <c:pt idx="2252">
                  <c:v>55326</c:v>
                </c:pt>
                <c:pt idx="2253">
                  <c:v>55333</c:v>
                </c:pt>
                <c:pt idx="2254">
                  <c:v>55340</c:v>
                </c:pt>
                <c:pt idx="2255">
                  <c:v>55347</c:v>
                </c:pt>
                <c:pt idx="2256">
                  <c:v>55354</c:v>
                </c:pt>
                <c:pt idx="2257">
                  <c:v>55361</c:v>
                </c:pt>
                <c:pt idx="2258">
                  <c:v>55368</c:v>
                </c:pt>
                <c:pt idx="2259">
                  <c:v>55375</c:v>
                </c:pt>
                <c:pt idx="2260">
                  <c:v>55382</c:v>
                </c:pt>
                <c:pt idx="2261">
                  <c:v>55389</c:v>
                </c:pt>
                <c:pt idx="2262">
                  <c:v>55396</c:v>
                </c:pt>
                <c:pt idx="2263">
                  <c:v>55403</c:v>
                </c:pt>
                <c:pt idx="2264">
                  <c:v>55410</c:v>
                </c:pt>
                <c:pt idx="2265">
                  <c:v>55417</c:v>
                </c:pt>
                <c:pt idx="2266">
                  <c:v>55424</c:v>
                </c:pt>
                <c:pt idx="2267">
                  <c:v>55431</c:v>
                </c:pt>
                <c:pt idx="2268">
                  <c:v>55438</c:v>
                </c:pt>
                <c:pt idx="2269">
                  <c:v>55445</c:v>
                </c:pt>
                <c:pt idx="2270">
                  <c:v>55452</c:v>
                </c:pt>
                <c:pt idx="2271">
                  <c:v>55459</c:v>
                </c:pt>
                <c:pt idx="2272">
                  <c:v>55466</c:v>
                </c:pt>
                <c:pt idx="2273">
                  <c:v>55473</c:v>
                </c:pt>
                <c:pt idx="2274">
                  <c:v>55480</c:v>
                </c:pt>
                <c:pt idx="2275">
                  <c:v>55487</c:v>
                </c:pt>
                <c:pt idx="2276">
                  <c:v>55494</c:v>
                </c:pt>
                <c:pt idx="2277">
                  <c:v>55501</c:v>
                </c:pt>
                <c:pt idx="2278">
                  <c:v>55508</c:v>
                </c:pt>
                <c:pt idx="2279">
                  <c:v>55516</c:v>
                </c:pt>
                <c:pt idx="2280">
                  <c:v>55523</c:v>
                </c:pt>
                <c:pt idx="2281">
                  <c:v>55530</c:v>
                </c:pt>
                <c:pt idx="2282">
                  <c:v>55537</c:v>
                </c:pt>
                <c:pt idx="2283">
                  <c:v>55544</c:v>
                </c:pt>
                <c:pt idx="2284">
                  <c:v>55551</c:v>
                </c:pt>
                <c:pt idx="2285">
                  <c:v>55558</c:v>
                </c:pt>
                <c:pt idx="2286">
                  <c:v>55565</c:v>
                </c:pt>
                <c:pt idx="2287">
                  <c:v>55572</c:v>
                </c:pt>
                <c:pt idx="2288">
                  <c:v>55579</c:v>
                </c:pt>
                <c:pt idx="2289">
                  <c:v>55586</c:v>
                </c:pt>
                <c:pt idx="2290">
                  <c:v>55593</c:v>
                </c:pt>
                <c:pt idx="2291">
                  <c:v>55600</c:v>
                </c:pt>
                <c:pt idx="2292">
                  <c:v>55607</c:v>
                </c:pt>
                <c:pt idx="2293">
                  <c:v>55614</c:v>
                </c:pt>
                <c:pt idx="2294">
                  <c:v>55621</c:v>
                </c:pt>
                <c:pt idx="2295">
                  <c:v>55632</c:v>
                </c:pt>
                <c:pt idx="2296">
                  <c:v>55635</c:v>
                </c:pt>
                <c:pt idx="2297">
                  <c:v>55645</c:v>
                </c:pt>
                <c:pt idx="2298">
                  <c:v>55652</c:v>
                </c:pt>
                <c:pt idx="2299">
                  <c:v>55659</c:v>
                </c:pt>
                <c:pt idx="2300">
                  <c:v>55666</c:v>
                </c:pt>
                <c:pt idx="2301">
                  <c:v>55673</c:v>
                </c:pt>
                <c:pt idx="2302">
                  <c:v>55680</c:v>
                </c:pt>
                <c:pt idx="2303">
                  <c:v>55687</c:v>
                </c:pt>
                <c:pt idx="2304">
                  <c:v>55694</c:v>
                </c:pt>
                <c:pt idx="2305">
                  <c:v>55701</c:v>
                </c:pt>
                <c:pt idx="2306">
                  <c:v>55708</c:v>
                </c:pt>
                <c:pt idx="2307">
                  <c:v>55715</c:v>
                </c:pt>
                <c:pt idx="2308">
                  <c:v>55722</c:v>
                </c:pt>
                <c:pt idx="2309">
                  <c:v>55729</c:v>
                </c:pt>
                <c:pt idx="2310">
                  <c:v>55736</c:v>
                </c:pt>
                <c:pt idx="2311">
                  <c:v>55743</c:v>
                </c:pt>
                <c:pt idx="2312">
                  <c:v>55750</c:v>
                </c:pt>
                <c:pt idx="2313">
                  <c:v>55757</c:v>
                </c:pt>
                <c:pt idx="2314">
                  <c:v>55764</c:v>
                </c:pt>
                <c:pt idx="2315">
                  <c:v>55771</c:v>
                </c:pt>
                <c:pt idx="2316">
                  <c:v>55778</c:v>
                </c:pt>
                <c:pt idx="2317">
                  <c:v>55785</c:v>
                </c:pt>
                <c:pt idx="2318">
                  <c:v>55792</c:v>
                </c:pt>
                <c:pt idx="2319">
                  <c:v>55799</c:v>
                </c:pt>
                <c:pt idx="2320">
                  <c:v>55806</c:v>
                </c:pt>
                <c:pt idx="2321">
                  <c:v>55813</c:v>
                </c:pt>
                <c:pt idx="2322">
                  <c:v>55820</c:v>
                </c:pt>
                <c:pt idx="2323">
                  <c:v>55827</c:v>
                </c:pt>
                <c:pt idx="2324">
                  <c:v>55834</c:v>
                </c:pt>
                <c:pt idx="2325">
                  <c:v>55841</c:v>
                </c:pt>
                <c:pt idx="2326">
                  <c:v>55848</c:v>
                </c:pt>
                <c:pt idx="2327">
                  <c:v>55855</c:v>
                </c:pt>
                <c:pt idx="2328">
                  <c:v>55862</c:v>
                </c:pt>
                <c:pt idx="2329">
                  <c:v>55869</c:v>
                </c:pt>
                <c:pt idx="2330">
                  <c:v>55876</c:v>
                </c:pt>
                <c:pt idx="2331">
                  <c:v>55884</c:v>
                </c:pt>
                <c:pt idx="2332">
                  <c:v>55891</c:v>
                </c:pt>
                <c:pt idx="2333">
                  <c:v>55898</c:v>
                </c:pt>
                <c:pt idx="2334">
                  <c:v>55905</c:v>
                </c:pt>
                <c:pt idx="2335">
                  <c:v>55912</c:v>
                </c:pt>
                <c:pt idx="2336">
                  <c:v>55919</c:v>
                </c:pt>
                <c:pt idx="2337">
                  <c:v>55926</c:v>
                </c:pt>
                <c:pt idx="2338">
                  <c:v>55933</c:v>
                </c:pt>
                <c:pt idx="2339">
                  <c:v>55940</c:v>
                </c:pt>
                <c:pt idx="2340">
                  <c:v>55947</c:v>
                </c:pt>
                <c:pt idx="2341">
                  <c:v>55954</c:v>
                </c:pt>
                <c:pt idx="2342">
                  <c:v>55961</c:v>
                </c:pt>
                <c:pt idx="2343">
                  <c:v>55968</c:v>
                </c:pt>
                <c:pt idx="2344">
                  <c:v>55975</c:v>
                </c:pt>
                <c:pt idx="2345">
                  <c:v>55984</c:v>
                </c:pt>
                <c:pt idx="2346">
                  <c:v>55991</c:v>
                </c:pt>
                <c:pt idx="2347">
                  <c:v>55998</c:v>
                </c:pt>
                <c:pt idx="2348">
                  <c:v>56006</c:v>
                </c:pt>
                <c:pt idx="2349">
                  <c:v>56012</c:v>
                </c:pt>
                <c:pt idx="2350">
                  <c:v>56019</c:v>
                </c:pt>
                <c:pt idx="2351">
                  <c:v>56026</c:v>
                </c:pt>
                <c:pt idx="2352">
                  <c:v>56033</c:v>
                </c:pt>
                <c:pt idx="2353">
                  <c:v>56040</c:v>
                </c:pt>
                <c:pt idx="2354">
                  <c:v>56047</c:v>
                </c:pt>
                <c:pt idx="2355">
                  <c:v>56054</c:v>
                </c:pt>
                <c:pt idx="2356">
                  <c:v>56061</c:v>
                </c:pt>
                <c:pt idx="2357">
                  <c:v>56068</c:v>
                </c:pt>
                <c:pt idx="2358">
                  <c:v>56075</c:v>
                </c:pt>
                <c:pt idx="2359">
                  <c:v>56082</c:v>
                </c:pt>
                <c:pt idx="2360">
                  <c:v>56089</c:v>
                </c:pt>
                <c:pt idx="2361">
                  <c:v>56096</c:v>
                </c:pt>
                <c:pt idx="2362">
                  <c:v>56103</c:v>
                </c:pt>
                <c:pt idx="2363">
                  <c:v>56110</c:v>
                </c:pt>
                <c:pt idx="2364">
                  <c:v>56117</c:v>
                </c:pt>
                <c:pt idx="2365">
                  <c:v>56124</c:v>
                </c:pt>
                <c:pt idx="2366">
                  <c:v>56131</c:v>
                </c:pt>
                <c:pt idx="2367">
                  <c:v>56138</c:v>
                </c:pt>
                <c:pt idx="2368">
                  <c:v>56145</c:v>
                </c:pt>
                <c:pt idx="2369">
                  <c:v>56152</c:v>
                </c:pt>
                <c:pt idx="2370">
                  <c:v>56159</c:v>
                </c:pt>
                <c:pt idx="2371">
                  <c:v>56166</c:v>
                </c:pt>
                <c:pt idx="2372">
                  <c:v>56173</c:v>
                </c:pt>
                <c:pt idx="2373">
                  <c:v>56180</c:v>
                </c:pt>
                <c:pt idx="2374">
                  <c:v>56187</c:v>
                </c:pt>
                <c:pt idx="2375">
                  <c:v>56194</c:v>
                </c:pt>
                <c:pt idx="2376">
                  <c:v>56201</c:v>
                </c:pt>
                <c:pt idx="2377">
                  <c:v>56208</c:v>
                </c:pt>
                <c:pt idx="2378">
                  <c:v>56215</c:v>
                </c:pt>
                <c:pt idx="2379">
                  <c:v>56222</c:v>
                </c:pt>
                <c:pt idx="2380">
                  <c:v>56229</c:v>
                </c:pt>
                <c:pt idx="2381">
                  <c:v>56236</c:v>
                </c:pt>
                <c:pt idx="2382">
                  <c:v>56247</c:v>
                </c:pt>
                <c:pt idx="2383">
                  <c:v>56251</c:v>
                </c:pt>
                <c:pt idx="2384">
                  <c:v>56257</c:v>
                </c:pt>
                <c:pt idx="2385">
                  <c:v>56264</c:v>
                </c:pt>
                <c:pt idx="2386">
                  <c:v>56271</c:v>
                </c:pt>
                <c:pt idx="2387">
                  <c:v>56278</c:v>
                </c:pt>
                <c:pt idx="2388">
                  <c:v>56285</c:v>
                </c:pt>
                <c:pt idx="2389">
                  <c:v>56292</c:v>
                </c:pt>
                <c:pt idx="2390">
                  <c:v>56299</c:v>
                </c:pt>
                <c:pt idx="2391">
                  <c:v>56306</c:v>
                </c:pt>
                <c:pt idx="2392">
                  <c:v>56313</c:v>
                </c:pt>
                <c:pt idx="2393">
                  <c:v>56320</c:v>
                </c:pt>
                <c:pt idx="2394">
                  <c:v>56327</c:v>
                </c:pt>
                <c:pt idx="2395">
                  <c:v>56334</c:v>
                </c:pt>
                <c:pt idx="2396">
                  <c:v>56341</c:v>
                </c:pt>
                <c:pt idx="2397">
                  <c:v>56348</c:v>
                </c:pt>
                <c:pt idx="2398">
                  <c:v>56355</c:v>
                </c:pt>
                <c:pt idx="2399">
                  <c:v>56362</c:v>
                </c:pt>
                <c:pt idx="2400">
                  <c:v>56369</c:v>
                </c:pt>
                <c:pt idx="2401">
                  <c:v>56376</c:v>
                </c:pt>
                <c:pt idx="2402">
                  <c:v>56383</c:v>
                </c:pt>
                <c:pt idx="2403">
                  <c:v>56390</c:v>
                </c:pt>
                <c:pt idx="2404">
                  <c:v>56397</c:v>
                </c:pt>
                <c:pt idx="2405">
                  <c:v>56404</c:v>
                </c:pt>
                <c:pt idx="2406">
                  <c:v>56411</c:v>
                </c:pt>
                <c:pt idx="2407">
                  <c:v>56418</c:v>
                </c:pt>
                <c:pt idx="2408">
                  <c:v>56425</c:v>
                </c:pt>
                <c:pt idx="2409">
                  <c:v>56432</c:v>
                </c:pt>
                <c:pt idx="2410">
                  <c:v>56439</c:v>
                </c:pt>
                <c:pt idx="2411">
                  <c:v>56446</c:v>
                </c:pt>
                <c:pt idx="2412">
                  <c:v>56453</c:v>
                </c:pt>
                <c:pt idx="2413">
                  <c:v>56460</c:v>
                </c:pt>
                <c:pt idx="2414">
                  <c:v>56467</c:v>
                </c:pt>
                <c:pt idx="2415">
                  <c:v>56474</c:v>
                </c:pt>
                <c:pt idx="2416">
                  <c:v>56481</c:v>
                </c:pt>
                <c:pt idx="2417">
                  <c:v>56488</c:v>
                </c:pt>
                <c:pt idx="2418">
                  <c:v>56495</c:v>
                </c:pt>
                <c:pt idx="2419">
                  <c:v>56502</c:v>
                </c:pt>
                <c:pt idx="2420">
                  <c:v>56509</c:v>
                </c:pt>
                <c:pt idx="2421">
                  <c:v>56516</c:v>
                </c:pt>
                <c:pt idx="2422">
                  <c:v>56523</c:v>
                </c:pt>
                <c:pt idx="2423">
                  <c:v>56530</c:v>
                </c:pt>
                <c:pt idx="2424">
                  <c:v>56537</c:v>
                </c:pt>
                <c:pt idx="2425">
                  <c:v>56544</c:v>
                </c:pt>
                <c:pt idx="2426">
                  <c:v>56551</c:v>
                </c:pt>
                <c:pt idx="2427">
                  <c:v>56558</c:v>
                </c:pt>
                <c:pt idx="2428">
                  <c:v>56565</c:v>
                </c:pt>
                <c:pt idx="2429">
                  <c:v>56572</c:v>
                </c:pt>
                <c:pt idx="2430">
                  <c:v>56579</c:v>
                </c:pt>
                <c:pt idx="2431">
                  <c:v>56586</c:v>
                </c:pt>
                <c:pt idx="2432">
                  <c:v>56593</c:v>
                </c:pt>
                <c:pt idx="2433">
                  <c:v>56600</c:v>
                </c:pt>
                <c:pt idx="2434">
                  <c:v>56607</c:v>
                </c:pt>
                <c:pt idx="2435">
                  <c:v>56614</c:v>
                </c:pt>
                <c:pt idx="2436">
                  <c:v>56621</c:v>
                </c:pt>
                <c:pt idx="2437">
                  <c:v>56628</c:v>
                </c:pt>
                <c:pt idx="2438">
                  <c:v>56635</c:v>
                </c:pt>
                <c:pt idx="2439">
                  <c:v>56642</c:v>
                </c:pt>
                <c:pt idx="2440">
                  <c:v>56649</c:v>
                </c:pt>
                <c:pt idx="2441">
                  <c:v>56656</c:v>
                </c:pt>
                <c:pt idx="2442">
                  <c:v>56663</c:v>
                </c:pt>
                <c:pt idx="2443">
                  <c:v>56670</c:v>
                </c:pt>
                <c:pt idx="2444">
                  <c:v>56677</c:v>
                </c:pt>
                <c:pt idx="2445">
                  <c:v>56684</c:v>
                </c:pt>
                <c:pt idx="2446">
                  <c:v>56691</c:v>
                </c:pt>
                <c:pt idx="2447">
                  <c:v>56698</c:v>
                </c:pt>
                <c:pt idx="2448">
                  <c:v>56705</c:v>
                </c:pt>
                <c:pt idx="2449">
                  <c:v>56712</c:v>
                </c:pt>
                <c:pt idx="2450">
                  <c:v>56719</c:v>
                </c:pt>
                <c:pt idx="2451">
                  <c:v>56726</c:v>
                </c:pt>
                <c:pt idx="2452">
                  <c:v>56733</c:v>
                </c:pt>
                <c:pt idx="2453">
                  <c:v>56740</c:v>
                </c:pt>
                <c:pt idx="2454">
                  <c:v>56747</c:v>
                </c:pt>
                <c:pt idx="2455">
                  <c:v>56754</c:v>
                </c:pt>
                <c:pt idx="2456">
                  <c:v>56761</c:v>
                </c:pt>
                <c:pt idx="2457">
                  <c:v>56768</c:v>
                </c:pt>
                <c:pt idx="2458">
                  <c:v>56775</c:v>
                </c:pt>
                <c:pt idx="2459">
                  <c:v>56782</c:v>
                </c:pt>
                <c:pt idx="2460">
                  <c:v>56789</c:v>
                </c:pt>
                <c:pt idx="2461">
                  <c:v>56796</c:v>
                </c:pt>
                <c:pt idx="2462">
                  <c:v>56803</c:v>
                </c:pt>
                <c:pt idx="2463">
                  <c:v>56810</c:v>
                </c:pt>
                <c:pt idx="2464">
                  <c:v>56817</c:v>
                </c:pt>
                <c:pt idx="2465">
                  <c:v>56824</c:v>
                </c:pt>
                <c:pt idx="2466">
                  <c:v>56831</c:v>
                </c:pt>
                <c:pt idx="2467">
                  <c:v>56838</c:v>
                </c:pt>
                <c:pt idx="2468">
                  <c:v>56845</c:v>
                </c:pt>
                <c:pt idx="2469">
                  <c:v>56852</c:v>
                </c:pt>
                <c:pt idx="2470">
                  <c:v>56859</c:v>
                </c:pt>
                <c:pt idx="2471">
                  <c:v>56866</c:v>
                </c:pt>
                <c:pt idx="2472">
                  <c:v>56873</c:v>
                </c:pt>
                <c:pt idx="2473">
                  <c:v>56880</c:v>
                </c:pt>
                <c:pt idx="2474">
                  <c:v>56887</c:v>
                </c:pt>
                <c:pt idx="2475">
                  <c:v>56894</c:v>
                </c:pt>
                <c:pt idx="2476">
                  <c:v>56901</c:v>
                </c:pt>
                <c:pt idx="2477">
                  <c:v>56908</c:v>
                </c:pt>
                <c:pt idx="2478">
                  <c:v>56915</c:v>
                </c:pt>
                <c:pt idx="2479">
                  <c:v>56922</c:v>
                </c:pt>
                <c:pt idx="2480">
                  <c:v>56929</c:v>
                </c:pt>
                <c:pt idx="2481">
                  <c:v>56936</c:v>
                </c:pt>
                <c:pt idx="2482">
                  <c:v>56943</c:v>
                </c:pt>
                <c:pt idx="2483">
                  <c:v>56950</c:v>
                </c:pt>
                <c:pt idx="2484">
                  <c:v>56957</c:v>
                </c:pt>
                <c:pt idx="2485">
                  <c:v>56964</c:v>
                </c:pt>
                <c:pt idx="2486">
                  <c:v>56971</c:v>
                </c:pt>
                <c:pt idx="2487">
                  <c:v>56978</c:v>
                </c:pt>
                <c:pt idx="2488">
                  <c:v>56985</c:v>
                </c:pt>
                <c:pt idx="2489">
                  <c:v>56992</c:v>
                </c:pt>
                <c:pt idx="2490">
                  <c:v>56999</c:v>
                </c:pt>
                <c:pt idx="2491">
                  <c:v>57006</c:v>
                </c:pt>
                <c:pt idx="2492">
                  <c:v>57013</c:v>
                </c:pt>
                <c:pt idx="2493">
                  <c:v>57020</c:v>
                </c:pt>
                <c:pt idx="2494">
                  <c:v>57027</c:v>
                </c:pt>
                <c:pt idx="2495">
                  <c:v>57034</c:v>
                </c:pt>
                <c:pt idx="2496">
                  <c:v>57041</c:v>
                </c:pt>
                <c:pt idx="2497">
                  <c:v>57048</c:v>
                </c:pt>
                <c:pt idx="2498">
                  <c:v>57055</c:v>
                </c:pt>
                <c:pt idx="2499">
                  <c:v>57062</c:v>
                </c:pt>
                <c:pt idx="2500">
                  <c:v>57069</c:v>
                </c:pt>
                <c:pt idx="2501">
                  <c:v>57076</c:v>
                </c:pt>
                <c:pt idx="2502">
                  <c:v>57083</c:v>
                </c:pt>
                <c:pt idx="2503">
                  <c:v>57090</c:v>
                </c:pt>
                <c:pt idx="2504">
                  <c:v>57097</c:v>
                </c:pt>
                <c:pt idx="2505">
                  <c:v>57104</c:v>
                </c:pt>
                <c:pt idx="2506">
                  <c:v>57111</c:v>
                </c:pt>
                <c:pt idx="2507">
                  <c:v>57118</c:v>
                </c:pt>
                <c:pt idx="2508">
                  <c:v>57125</c:v>
                </c:pt>
                <c:pt idx="2509">
                  <c:v>57132</c:v>
                </c:pt>
                <c:pt idx="2510">
                  <c:v>57139</c:v>
                </c:pt>
                <c:pt idx="2511">
                  <c:v>57146</c:v>
                </c:pt>
                <c:pt idx="2512">
                  <c:v>57153</c:v>
                </c:pt>
                <c:pt idx="2513">
                  <c:v>57160</c:v>
                </c:pt>
                <c:pt idx="2514">
                  <c:v>57167</c:v>
                </c:pt>
                <c:pt idx="2515">
                  <c:v>57174</c:v>
                </c:pt>
                <c:pt idx="2516">
                  <c:v>57181</c:v>
                </c:pt>
                <c:pt idx="2517">
                  <c:v>57188</c:v>
                </c:pt>
                <c:pt idx="2518">
                  <c:v>57195</c:v>
                </c:pt>
                <c:pt idx="2519">
                  <c:v>57202</c:v>
                </c:pt>
                <c:pt idx="2520">
                  <c:v>57209</c:v>
                </c:pt>
                <c:pt idx="2521">
                  <c:v>57216</c:v>
                </c:pt>
                <c:pt idx="2522">
                  <c:v>57223</c:v>
                </c:pt>
                <c:pt idx="2523">
                  <c:v>57230</c:v>
                </c:pt>
                <c:pt idx="2524">
                  <c:v>57237</c:v>
                </c:pt>
                <c:pt idx="2525">
                  <c:v>57244</c:v>
                </c:pt>
                <c:pt idx="2526">
                  <c:v>57251</c:v>
                </c:pt>
                <c:pt idx="2527">
                  <c:v>57258</c:v>
                </c:pt>
                <c:pt idx="2528">
                  <c:v>57265</c:v>
                </c:pt>
                <c:pt idx="2529">
                  <c:v>57272</c:v>
                </c:pt>
                <c:pt idx="2530">
                  <c:v>57279</c:v>
                </c:pt>
                <c:pt idx="2531">
                  <c:v>57286</c:v>
                </c:pt>
                <c:pt idx="2532">
                  <c:v>57293</c:v>
                </c:pt>
                <c:pt idx="2533">
                  <c:v>57300</c:v>
                </c:pt>
                <c:pt idx="2534">
                  <c:v>57307</c:v>
                </c:pt>
                <c:pt idx="2535">
                  <c:v>57314</c:v>
                </c:pt>
                <c:pt idx="2536">
                  <c:v>57321</c:v>
                </c:pt>
                <c:pt idx="2537">
                  <c:v>57328</c:v>
                </c:pt>
                <c:pt idx="2538">
                  <c:v>57335</c:v>
                </c:pt>
                <c:pt idx="2539">
                  <c:v>57343</c:v>
                </c:pt>
                <c:pt idx="2540">
                  <c:v>57350</c:v>
                </c:pt>
                <c:pt idx="2541">
                  <c:v>57357</c:v>
                </c:pt>
                <c:pt idx="2542">
                  <c:v>57364</c:v>
                </c:pt>
                <c:pt idx="2543">
                  <c:v>57371</c:v>
                </c:pt>
                <c:pt idx="2544">
                  <c:v>57378</c:v>
                </c:pt>
                <c:pt idx="2545">
                  <c:v>57385</c:v>
                </c:pt>
                <c:pt idx="2546">
                  <c:v>57392</c:v>
                </c:pt>
                <c:pt idx="2547">
                  <c:v>57399</c:v>
                </c:pt>
                <c:pt idx="2548">
                  <c:v>57406</c:v>
                </c:pt>
                <c:pt idx="2549">
                  <c:v>57413</c:v>
                </c:pt>
                <c:pt idx="2550">
                  <c:v>57420</c:v>
                </c:pt>
                <c:pt idx="2551">
                  <c:v>57427</c:v>
                </c:pt>
                <c:pt idx="2552">
                  <c:v>57434</c:v>
                </c:pt>
                <c:pt idx="2553">
                  <c:v>57441</c:v>
                </c:pt>
                <c:pt idx="2554">
                  <c:v>57448</c:v>
                </c:pt>
                <c:pt idx="2555">
                  <c:v>57459</c:v>
                </c:pt>
                <c:pt idx="2556">
                  <c:v>57462</c:v>
                </c:pt>
                <c:pt idx="2557">
                  <c:v>57469</c:v>
                </c:pt>
                <c:pt idx="2558">
                  <c:v>57476</c:v>
                </c:pt>
                <c:pt idx="2559">
                  <c:v>57483</c:v>
                </c:pt>
                <c:pt idx="2560">
                  <c:v>57490</c:v>
                </c:pt>
                <c:pt idx="2561">
                  <c:v>57497</c:v>
                </c:pt>
                <c:pt idx="2562">
                  <c:v>57504</c:v>
                </c:pt>
                <c:pt idx="2563">
                  <c:v>57511</c:v>
                </c:pt>
                <c:pt idx="2564">
                  <c:v>57518</c:v>
                </c:pt>
                <c:pt idx="2565">
                  <c:v>57525</c:v>
                </c:pt>
                <c:pt idx="2566">
                  <c:v>57532</c:v>
                </c:pt>
                <c:pt idx="2567">
                  <c:v>57539</c:v>
                </c:pt>
                <c:pt idx="2568">
                  <c:v>57546</c:v>
                </c:pt>
                <c:pt idx="2569">
                  <c:v>57553</c:v>
                </c:pt>
                <c:pt idx="2570">
                  <c:v>57560</c:v>
                </c:pt>
                <c:pt idx="2571">
                  <c:v>57567</c:v>
                </c:pt>
                <c:pt idx="2572">
                  <c:v>57574</c:v>
                </c:pt>
                <c:pt idx="2573">
                  <c:v>57581</c:v>
                </c:pt>
                <c:pt idx="2574">
                  <c:v>57588</c:v>
                </c:pt>
                <c:pt idx="2575">
                  <c:v>57595</c:v>
                </c:pt>
                <c:pt idx="2576">
                  <c:v>57602</c:v>
                </c:pt>
                <c:pt idx="2577">
                  <c:v>57609</c:v>
                </c:pt>
                <c:pt idx="2578">
                  <c:v>57616</c:v>
                </c:pt>
                <c:pt idx="2579">
                  <c:v>57623</c:v>
                </c:pt>
                <c:pt idx="2580">
                  <c:v>57630</c:v>
                </c:pt>
                <c:pt idx="2581">
                  <c:v>57637</c:v>
                </c:pt>
                <c:pt idx="2582">
                  <c:v>57644</c:v>
                </c:pt>
                <c:pt idx="2583">
                  <c:v>57651</c:v>
                </c:pt>
                <c:pt idx="2584">
                  <c:v>57658</c:v>
                </c:pt>
                <c:pt idx="2585">
                  <c:v>57665</c:v>
                </c:pt>
                <c:pt idx="2586">
                  <c:v>57672</c:v>
                </c:pt>
                <c:pt idx="2587">
                  <c:v>57679</c:v>
                </c:pt>
                <c:pt idx="2588">
                  <c:v>57686</c:v>
                </c:pt>
                <c:pt idx="2589">
                  <c:v>57693</c:v>
                </c:pt>
                <c:pt idx="2590">
                  <c:v>57700</c:v>
                </c:pt>
                <c:pt idx="2591">
                  <c:v>57710</c:v>
                </c:pt>
                <c:pt idx="2592">
                  <c:v>57717</c:v>
                </c:pt>
                <c:pt idx="2593">
                  <c:v>57724</c:v>
                </c:pt>
                <c:pt idx="2594">
                  <c:v>57731</c:v>
                </c:pt>
                <c:pt idx="2595">
                  <c:v>57738</c:v>
                </c:pt>
                <c:pt idx="2596">
                  <c:v>57745</c:v>
                </c:pt>
                <c:pt idx="2597">
                  <c:v>57752</c:v>
                </c:pt>
                <c:pt idx="2598">
                  <c:v>57759</c:v>
                </c:pt>
                <c:pt idx="2599">
                  <c:v>57766</c:v>
                </c:pt>
                <c:pt idx="2600">
                  <c:v>57773</c:v>
                </c:pt>
                <c:pt idx="2601">
                  <c:v>57780</c:v>
                </c:pt>
                <c:pt idx="2602">
                  <c:v>57787</c:v>
                </c:pt>
                <c:pt idx="2603">
                  <c:v>57794</c:v>
                </c:pt>
                <c:pt idx="2604">
                  <c:v>57801</c:v>
                </c:pt>
                <c:pt idx="2605">
                  <c:v>57808</c:v>
                </c:pt>
                <c:pt idx="2606">
                  <c:v>57817</c:v>
                </c:pt>
                <c:pt idx="2607">
                  <c:v>57822</c:v>
                </c:pt>
                <c:pt idx="2608">
                  <c:v>57829</c:v>
                </c:pt>
                <c:pt idx="2609">
                  <c:v>57836</c:v>
                </c:pt>
                <c:pt idx="2610">
                  <c:v>57843</c:v>
                </c:pt>
                <c:pt idx="2611">
                  <c:v>57850</c:v>
                </c:pt>
                <c:pt idx="2612">
                  <c:v>57857</c:v>
                </c:pt>
                <c:pt idx="2613">
                  <c:v>57864</c:v>
                </c:pt>
                <c:pt idx="2614">
                  <c:v>57871</c:v>
                </c:pt>
                <c:pt idx="2615">
                  <c:v>57878</c:v>
                </c:pt>
                <c:pt idx="2616">
                  <c:v>57885</c:v>
                </c:pt>
                <c:pt idx="2617">
                  <c:v>57892</c:v>
                </c:pt>
                <c:pt idx="2618">
                  <c:v>57899</c:v>
                </c:pt>
                <c:pt idx="2619">
                  <c:v>57906</c:v>
                </c:pt>
                <c:pt idx="2620">
                  <c:v>57913</c:v>
                </c:pt>
                <c:pt idx="2621">
                  <c:v>57920</c:v>
                </c:pt>
                <c:pt idx="2622">
                  <c:v>57927</c:v>
                </c:pt>
                <c:pt idx="2623">
                  <c:v>57934</c:v>
                </c:pt>
                <c:pt idx="2624">
                  <c:v>57941</c:v>
                </c:pt>
                <c:pt idx="2625">
                  <c:v>57948</c:v>
                </c:pt>
                <c:pt idx="2626">
                  <c:v>57955</c:v>
                </c:pt>
                <c:pt idx="2627">
                  <c:v>57962</c:v>
                </c:pt>
                <c:pt idx="2628">
                  <c:v>57969</c:v>
                </c:pt>
                <c:pt idx="2629">
                  <c:v>57976</c:v>
                </c:pt>
                <c:pt idx="2630">
                  <c:v>57983</c:v>
                </c:pt>
                <c:pt idx="2631">
                  <c:v>57990</c:v>
                </c:pt>
                <c:pt idx="2632">
                  <c:v>57997</c:v>
                </c:pt>
                <c:pt idx="2633">
                  <c:v>58004</c:v>
                </c:pt>
                <c:pt idx="2634">
                  <c:v>58011</c:v>
                </c:pt>
                <c:pt idx="2635">
                  <c:v>58018</c:v>
                </c:pt>
                <c:pt idx="2636">
                  <c:v>58025</c:v>
                </c:pt>
                <c:pt idx="2637">
                  <c:v>58032</c:v>
                </c:pt>
                <c:pt idx="2638">
                  <c:v>58039</c:v>
                </c:pt>
                <c:pt idx="2639">
                  <c:v>58046</c:v>
                </c:pt>
                <c:pt idx="2640">
                  <c:v>58053</c:v>
                </c:pt>
                <c:pt idx="2641">
                  <c:v>58060</c:v>
                </c:pt>
                <c:pt idx="2642">
                  <c:v>58067</c:v>
                </c:pt>
                <c:pt idx="2643">
                  <c:v>58075</c:v>
                </c:pt>
                <c:pt idx="2644">
                  <c:v>58082</c:v>
                </c:pt>
                <c:pt idx="2645">
                  <c:v>58089</c:v>
                </c:pt>
                <c:pt idx="2646">
                  <c:v>58096</c:v>
                </c:pt>
                <c:pt idx="2647">
                  <c:v>58103</c:v>
                </c:pt>
                <c:pt idx="2648">
                  <c:v>58110</c:v>
                </c:pt>
                <c:pt idx="2649">
                  <c:v>58117</c:v>
                </c:pt>
                <c:pt idx="2650">
                  <c:v>58124</c:v>
                </c:pt>
                <c:pt idx="2651">
                  <c:v>58131</c:v>
                </c:pt>
                <c:pt idx="2652">
                  <c:v>58138</c:v>
                </c:pt>
                <c:pt idx="2653">
                  <c:v>58145</c:v>
                </c:pt>
                <c:pt idx="2654">
                  <c:v>58152</c:v>
                </c:pt>
                <c:pt idx="2655">
                  <c:v>58159</c:v>
                </c:pt>
                <c:pt idx="2656">
                  <c:v>58168</c:v>
                </c:pt>
                <c:pt idx="2657">
                  <c:v>58175</c:v>
                </c:pt>
                <c:pt idx="2658">
                  <c:v>58182</c:v>
                </c:pt>
                <c:pt idx="2659">
                  <c:v>58189</c:v>
                </c:pt>
                <c:pt idx="2660">
                  <c:v>58197</c:v>
                </c:pt>
                <c:pt idx="2661">
                  <c:v>58203</c:v>
                </c:pt>
                <c:pt idx="2662">
                  <c:v>58210</c:v>
                </c:pt>
                <c:pt idx="2663">
                  <c:v>58217</c:v>
                </c:pt>
                <c:pt idx="2664">
                  <c:v>58224</c:v>
                </c:pt>
                <c:pt idx="2665">
                  <c:v>58231</c:v>
                </c:pt>
                <c:pt idx="2666">
                  <c:v>58238</c:v>
                </c:pt>
                <c:pt idx="2667">
                  <c:v>58245</c:v>
                </c:pt>
                <c:pt idx="2668">
                  <c:v>58252</c:v>
                </c:pt>
                <c:pt idx="2669">
                  <c:v>58259</c:v>
                </c:pt>
                <c:pt idx="2670">
                  <c:v>58266</c:v>
                </c:pt>
                <c:pt idx="2671">
                  <c:v>58273</c:v>
                </c:pt>
                <c:pt idx="2672">
                  <c:v>58280</c:v>
                </c:pt>
                <c:pt idx="2673">
                  <c:v>58287</c:v>
                </c:pt>
                <c:pt idx="2674">
                  <c:v>58294</c:v>
                </c:pt>
                <c:pt idx="2675">
                  <c:v>58301</c:v>
                </c:pt>
                <c:pt idx="2676">
                  <c:v>58308</c:v>
                </c:pt>
                <c:pt idx="2677">
                  <c:v>58315</c:v>
                </c:pt>
                <c:pt idx="2678">
                  <c:v>58322</c:v>
                </c:pt>
                <c:pt idx="2679">
                  <c:v>58329</c:v>
                </c:pt>
                <c:pt idx="2680">
                  <c:v>58336</c:v>
                </c:pt>
                <c:pt idx="2681">
                  <c:v>58343</c:v>
                </c:pt>
                <c:pt idx="2682">
                  <c:v>58350</c:v>
                </c:pt>
                <c:pt idx="2683">
                  <c:v>58357</c:v>
                </c:pt>
                <c:pt idx="2684">
                  <c:v>58364</c:v>
                </c:pt>
                <c:pt idx="2685">
                  <c:v>58371</c:v>
                </c:pt>
                <c:pt idx="2686">
                  <c:v>58378</c:v>
                </c:pt>
                <c:pt idx="2687">
                  <c:v>58385</c:v>
                </c:pt>
                <c:pt idx="2688">
                  <c:v>58392</c:v>
                </c:pt>
                <c:pt idx="2689">
                  <c:v>58399</c:v>
                </c:pt>
                <c:pt idx="2690">
                  <c:v>58406</c:v>
                </c:pt>
                <c:pt idx="2691">
                  <c:v>58413</c:v>
                </c:pt>
                <c:pt idx="2692">
                  <c:v>58420</c:v>
                </c:pt>
                <c:pt idx="2693">
                  <c:v>58427</c:v>
                </c:pt>
                <c:pt idx="2694">
                  <c:v>58438</c:v>
                </c:pt>
                <c:pt idx="2695">
                  <c:v>58442</c:v>
                </c:pt>
                <c:pt idx="2696">
                  <c:v>58448</c:v>
                </c:pt>
                <c:pt idx="2697">
                  <c:v>58455</c:v>
                </c:pt>
                <c:pt idx="2698">
                  <c:v>58462</c:v>
                </c:pt>
                <c:pt idx="2699">
                  <c:v>58469</c:v>
                </c:pt>
                <c:pt idx="2700">
                  <c:v>58476</c:v>
                </c:pt>
                <c:pt idx="2701">
                  <c:v>58483</c:v>
                </c:pt>
                <c:pt idx="2702">
                  <c:v>58490</c:v>
                </c:pt>
                <c:pt idx="2703">
                  <c:v>58497</c:v>
                </c:pt>
                <c:pt idx="2704">
                  <c:v>58504</c:v>
                </c:pt>
                <c:pt idx="2705">
                  <c:v>58511</c:v>
                </c:pt>
                <c:pt idx="2706">
                  <c:v>58518</c:v>
                </c:pt>
                <c:pt idx="2707">
                  <c:v>58525</c:v>
                </c:pt>
                <c:pt idx="2708">
                  <c:v>58532</c:v>
                </c:pt>
                <c:pt idx="2709">
                  <c:v>58539</c:v>
                </c:pt>
                <c:pt idx="2710">
                  <c:v>58546</c:v>
                </c:pt>
                <c:pt idx="2711">
                  <c:v>58553</c:v>
                </c:pt>
                <c:pt idx="2712">
                  <c:v>58560</c:v>
                </c:pt>
                <c:pt idx="2713">
                  <c:v>58567</c:v>
                </c:pt>
                <c:pt idx="2714">
                  <c:v>58574</c:v>
                </c:pt>
                <c:pt idx="2715">
                  <c:v>58581</c:v>
                </c:pt>
                <c:pt idx="2716">
                  <c:v>58588</c:v>
                </c:pt>
                <c:pt idx="2717">
                  <c:v>58595</c:v>
                </c:pt>
                <c:pt idx="2718">
                  <c:v>58602</c:v>
                </c:pt>
                <c:pt idx="2719">
                  <c:v>58609</c:v>
                </c:pt>
                <c:pt idx="2720">
                  <c:v>58616</c:v>
                </c:pt>
                <c:pt idx="2721">
                  <c:v>58623</c:v>
                </c:pt>
                <c:pt idx="2722">
                  <c:v>58630</c:v>
                </c:pt>
                <c:pt idx="2723">
                  <c:v>58637</c:v>
                </c:pt>
                <c:pt idx="2724">
                  <c:v>58644</c:v>
                </c:pt>
                <c:pt idx="2725">
                  <c:v>58651</c:v>
                </c:pt>
                <c:pt idx="2726">
                  <c:v>58658</c:v>
                </c:pt>
                <c:pt idx="2727">
                  <c:v>58665</c:v>
                </c:pt>
                <c:pt idx="2728">
                  <c:v>58672</c:v>
                </c:pt>
                <c:pt idx="2729">
                  <c:v>58679</c:v>
                </c:pt>
                <c:pt idx="2730">
                  <c:v>58686</c:v>
                </c:pt>
                <c:pt idx="2731">
                  <c:v>58693</c:v>
                </c:pt>
                <c:pt idx="2732">
                  <c:v>58700</c:v>
                </c:pt>
                <c:pt idx="2733">
                  <c:v>58707</c:v>
                </c:pt>
                <c:pt idx="2734">
                  <c:v>58714</c:v>
                </c:pt>
                <c:pt idx="2735">
                  <c:v>58721</c:v>
                </c:pt>
                <c:pt idx="2736">
                  <c:v>58728</c:v>
                </c:pt>
                <c:pt idx="2737">
                  <c:v>58735</c:v>
                </c:pt>
                <c:pt idx="2738">
                  <c:v>58742</c:v>
                </c:pt>
                <c:pt idx="2739">
                  <c:v>58749</c:v>
                </c:pt>
                <c:pt idx="2740">
                  <c:v>58756</c:v>
                </c:pt>
                <c:pt idx="2741">
                  <c:v>58763</c:v>
                </c:pt>
                <c:pt idx="2742">
                  <c:v>58770</c:v>
                </c:pt>
                <c:pt idx="2743">
                  <c:v>58777</c:v>
                </c:pt>
                <c:pt idx="2744">
                  <c:v>58784</c:v>
                </c:pt>
                <c:pt idx="2745">
                  <c:v>58791</c:v>
                </c:pt>
                <c:pt idx="2746">
                  <c:v>58798</c:v>
                </c:pt>
                <c:pt idx="2747">
                  <c:v>58805</c:v>
                </c:pt>
                <c:pt idx="2748">
                  <c:v>58812</c:v>
                </c:pt>
                <c:pt idx="2749">
                  <c:v>58819</c:v>
                </c:pt>
                <c:pt idx="2750">
                  <c:v>58826</c:v>
                </c:pt>
                <c:pt idx="2751">
                  <c:v>58833</c:v>
                </c:pt>
                <c:pt idx="2752">
                  <c:v>58840</c:v>
                </c:pt>
                <c:pt idx="2753">
                  <c:v>58847</c:v>
                </c:pt>
                <c:pt idx="2754">
                  <c:v>58854</c:v>
                </c:pt>
                <c:pt idx="2755">
                  <c:v>58861</c:v>
                </c:pt>
                <c:pt idx="2756">
                  <c:v>58868</c:v>
                </c:pt>
                <c:pt idx="2757">
                  <c:v>58875</c:v>
                </c:pt>
                <c:pt idx="2758">
                  <c:v>58882</c:v>
                </c:pt>
                <c:pt idx="2759">
                  <c:v>58889</c:v>
                </c:pt>
                <c:pt idx="2760">
                  <c:v>58896</c:v>
                </c:pt>
                <c:pt idx="2761">
                  <c:v>58903</c:v>
                </c:pt>
                <c:pt idx="2762">
                  <c:v>58910</c:v>
                </c:pt>
                <c:pt idx="2763">
                  <c:v>58917</c:v>
                </c:pt>
                <c:pt idx="2764">
                  <c:v>58924</c:v>
                </c:pt>
                <c:pt idx="2765">
                  <c:v>58931</c:v>
                </c:pt>
                <c:pt idx="2766">
                  <c:v>58938</c:v>
                </c:pt>
                <c:pt idx="2767">
                  <c:v>58945</c:v>
                </c:pt>
                <c:pt idx="2768">
                  <c:v>58952</c:v>
                </c:pt>
                <c:pt idx="2769">
                  <c:v>58959</c:v>
                </c:pt>
                <c:pt idx="2770">
                  <c:v>58966</c:v>
                </c:pt>
                <c:pt idx="2771">
                  <c:v>58973</c:v>
                </c:pt>
                <c:pt idx="2772">
                  <c:v>58980</c:v>
                </c:pt>
                <c:pt idx="2773">
                  <c:v>58987</c:v>
                </c:pt>
                <c:pt idx="2774">
                  <c:v>58994</c:v>
                </c:pt>
                <c:pt idx="2775">
                  <c:v>59001</c:v>
                </c:pt>
                <c:pt idx="2776">
                  <c:v>59008</c:v>
                </c:pt>
                <c:pt idx="2777">
                  <c:v>59015</c:v>
                </c:pt>
                <c:pt idx="2778">
                  <c:v>59022</c:v>
                </c:pt>
                <c:pt idx="2779">
                  <c:v>59029</c:v>
                </c:pt>
                <c:pt idx="2780">
                  <c:v>59036</c:v>
                </c:pt>
                <c:pt idx="2781">
                  <c:v>59043</c:v>
                </c:pt>
                <c:pt idx="2782">
                  <c:v>59050</c:v>
                </c:pt>
                <c:pt idx="2783">
                  <c:v>59057</c:v>
                </c:pt>
                <c:pt idx="2784">
                  <c:v>59064</c:v>
                </c:pt>
                <c:pt idx="2785">
                  <c:v>59071</c:v>
                </c:pt>
                <c:pt idx="2786">
                  <c:v>59078</c:v>
                </c:pt>
                <c:pt idx="2787">
                  <c:v>59085</c:v>
                </c:pt>
                <c:pt idx="2788">
                  <c:v>59092</c:v>
                </c:pt>
                <c:pt idx="2789">
                  <c:v>59099</c:v>
                </c:pt>
                <c:pt idx="2790">
                  <c:v>59106</c:v>
                </c:pt>
                <c:pt idx="2791">
                  <c:v>59113</c:v>
                </c:pt>
                <c:pt idx="2792">
                  <c:v>59120</c:v>
                </c:pt>
                <c:pt idx="2793">
                  <c:v>59127</c:v>
                </c:pt>
                <c:pt idx="2794">
                  <c:v>59134</c:v>
                </c:pt>
                <c:pt idx="2795">
                  <c:v>59141</c:v>
                </c:pt>
                <c:pt idx="2796">
                  <c:v>59148</c:v>
                </c:pt>
                <c:pt idx="2797">
                  <c:v>59155</c:v>
                </c:pt>
                <c:pt idx="2798">
                  <c:v>59162</c:v>
                </c:pt>
                <c:pt idx="2799">
                  <c:v>59169</c:v>
                </c:pt>
                <c:pt idx="2800">
                  <c:v>59176</c:v>
                </c:pt>
                <c:pt idx="2801">
                  <c:v>59183</c:v>
                </c:pt>
                <c:pt idx="2802">
                  <c:v>59190</c:v>
                </c:pt>
                <c:pt idx="2803">
                  <c:v>59197</c:v>
                </c:pt>
                <c:pt idx="2804">
                  <c:v>59204</c:v>
                </c:pt>
                <c:pt idx="2805">
                  <c:v>59211</c:v>
                </c:pt>
                <c:pt idx="2806">
                  <c:v>59218</c:v>
                </c:pt>
                <c:pt idx="2807">
                  <c:v>59225</c:v>
                </c:pt>
                <c:pt idx="2808">
                  <c:v>59232</c:v>
                </c:pt>
                <c:pt idx="2809">
                  <c:v>59239</c:v>
                </c:pt>
                <c:pt idx="2810">
                  <c:v>59246</c:v>
                </c:pt>
                <c:pt idx="2811">
                  <c:v>59253</c:v>
                </c:pt>
                <c:pt idx="2812">
                  <c:v>59260</c:v>
                </c:pt>
                <c:pt idx="2813">
                  <c:v>59267</c:v>
                </c:pt>
                <c:pt idx="2814">
                  <c:v>59274</c:v>
                </c:pt>
                <c:pt idx="2815">
                  <c:v>59281</c:v>
                </c:pt>
                <c:pt idx="2816">
                  <c:v>59288</c:v>
                </c:pt>
                <c:pt idx="2817">
                  <c:v>59295</c:v>
                </c:pt>
                <c:pt idx="2818">
                  <c:v>59302</c:v>
                </c:pt>
                <c:pt idx="2819">
                  <c:v>59309</c:v>
                </c:pt>
                <c:pt idx="2820">
                  <c:v>59316</c:v>
                </c:pt>
                <c:pt idx="2821">
                  <c:v>59323</c:v>
                </c:pt>
                <c:pt idx="2822">
                  <c:v>59330</c:v>
                </c:pt>
                <c:pt idx="2823">
                  <c:v>59337</c:v>
                </c:pt>
                <c:pt idx="2824">
                  <c:v>59344</c:v>
                </c:pt>
                <c:pt idx="2825">
                  <c:v>59351</c:v>
                </c:pt>
                <c:pt idx="2826">
                  <c:v>59358</c:v>
                </c:pt>
                <c:pt idx="2827">
                  <c:v>59365</c:v>
                </c:pt>
                <c:pt idx="2828">
                  <c:v>59372</c:v>
                </c:pt>
                <c:pt idx="2829">
                  <c:v>59379</c:v>
                </c:pt>
                <c:pt idx="2830">
                  <c:v>59386</c:v>
                </c:pt>
                <c:pt idx="2831">
                  <c:v>59393</c:v>
                </c:pt>
                <c:pt idx="2832">
                  <c:v>59400</c:v>
                </c:pt>
                <c:pt idx="2833">
                  <c:v>59407</c:v>
                </c:pt>
                <c:pt idx="2834">
                  <c:v>59414</c:v>
                </c:pt>
                <c:pt idx="2835">
                  <c:v>59421</c:v>
                </c:pt>
                <c:pt idx="2836">
                  <c:v>59428</c:v>
                </c:pt>
                <c:pt idx="2837">
                  <c:v>59435</c:v>
                </c:pt>
                <c:pt idx="2838">
                  <c:v>59442</c:v>
                </c:pt>
                <c:pt idx="2839">
                  <c:v>59449</c:v>
                </c:pt>
                <c:pt idx="2840">
                  <c:v>59456</c:v>
                </c:pt>
                <c:pt idx="2841">
                  <c:v>59463</c:v>
                </c:pt>
                <c:pt idx="2842">
                  <c:v>59470</c:v>
                </c:pt>
                <c:pt idx="2843">
                  <c:v>59477</c:v>
                </c:pt>
                <c:pt idx="2844">
                  <c:v>59484</c:v>
                </c:pt>
                <c:pt idx="2845">
                  <c:v>59491</c:v>
                </c:pt>
                <c:pt idx="2846">
                  <c:v>59498</c:v>
                </c:pt>
                <c:pt idx="2847">
                  <c:v>59505</c:v>
                </c:pt>
                <c:pt idx="2848">
                  <c:v>59512</c:v>
                </c:pt>
                <c:pt idx="2849">
                  <c:v>59519</c:v>
                </c:pt>
                <c:pt idx="2850">
                  <c:v>59526</c:v>
                </c:pt>
                <c:pt idx="2851">
                  <c:v>59534</c:v>
                </c:pt>
                <c:pt idx="2852">
                  <c:v>59541</c:v>
                </c:pt>
                <c:pt idx="2853">
                  <c:v>59548</c:v>
                </c:pt>
                <c:pt idx="2854">
                  <c:v>59555</c:v>
                </c:pt>
                <c:pt idx="2855">
                  <c:v>59562</c:v>
                </c:pt>
                <c:pt idx="2856">
                  <c:v>59569</c:v>
                </c:pt>
                <c:pt idx="2857">
                  <c:v>59576</c:v>
                </c:pt>
                <c:pt idx="2858">
                  <c:v>59583</c:v>
                </c:pt>
                <c:pt idx="2859">
                  <c:v>59590</c:v>
                </c:pt>
                <c:pt idx="2860">
                  <c:v>59597</c:v>
                </c:pt>
                <c:pt idx="2861">
                  <c:v>59604</c:v>
                </c:pt>
                <c:pt idx="2862">
                  <c:v>59611</c:v>
                </c:pt>
                <c:pt idx="2863">
                  <c:v>59618</c:v>
                </c:pt>
                <c:pt idx="2864">
                  <c:v>59625</c:v>
                </c:pt>
                <c:pt idx="2865">
                  <c:v>59632</c:v>
                </c:pt>
                <c:pt idx="2866">
                  <c:v>59643</c:v>
                </c:pt>
                <c:pt idx="2867">
                  <c:v>59646</c:v>
                </c:pt>
                <c:pt idx="2868">
                  <c:v>59653</c:v>
                </c:pt>
                <c:pt idx="2869">
                  <c:v>59660</c:v>
                </c:pt>
                <c:pt idx="2870">
                  <c:v>59667</c:v>
                </c:pt>
                <c:pt idx="2871">
                  <c:v>59674</c:v>
                </c:pt>
                <c:pt idx="2872">
                  <c:v>59681</c:v>
                </c:pt>
                <c:pt idx="2873">
                  <c:v>59688</c:v>
                </c:pt>
                <c:pt idx="2874">
                  <c:v>59695</c:v>
                </c:pt>
                <c:pt idx="2875">
                  <c:v>59702</c:v>
                </c:pt>
                <c:pt idx="2876">
                  <c:v>59709</c:v>
                </c:pt>
                <c:pt idx="2877">
                  <c:v>59716</c:v>
                </c:pt>
                <c:pt idx="2878">
                  <c:v>59723</c:v>
                </c:pt>
                <c:pt idx="2879">
                  <c:v>59730</c:v>
                </c:pt>
                <c:pt idx="2880">
                  <c:v>59737</c:v>
                </c:pt>
                <c:pt idx="2881">
                  <c:v>59744</c:v>
                </c:pt>
                <c:pt idx="2882">
                  <c:v>59751</c:v>
                </c:pt>
                <c:pt idx="2883">
                  <c:v>59758</c:v>
                </c:pt>
                <c:pt idx="2884">
                  <c:v>59765</c:v>
                </c:pt>
                <c:pt idx="2885">
                  <c:v>59772</c:v>
                </c:pt>
                <c:pt idx="2886">
                  <c:v>59779</c:v>
                </c:pt>
                <c:pt idx="2887">
                  <c:v>59786</c:v>
                </c:pt>
                <c:pt idx="2888">
                  <c:v>59793</c:v>
                </c:pt>
                <c:pt idx="2889">
                  <c:v>59800</c:v>
                </c:pt>
                <c:pt idx="2890">
                  <c:v>59807</c:v>
                </c:pt>
                <c:pt idx="2891">
                  <c:v>59814</c:v>
                </c:pt>
                <c:pt idx="2892">
                  <c:v>59821</c:v>
                </c:pt>
                <c:pt idx="2893">
                  <c:v>59828</c:v>
                </c:pt>
                <c:pt idx="2894">
                  <c:v>59835</c:v>
                </c:pt>
                <c:pt idx="2895">
                  <c:v>59842</c:v>
                </c:pt>
                <c:pt idx="2896">
                  <c:v>59849</c:v>
                </c:pt>
                <c:pt idx="2897">
                  <c:v>59856</c:v>
                </c:pt>
                <c:pt idx="2898">
                  <c:v>59863</c:v>
                </c:pt>
                <c:pt idx="2899">
                  <c:v>59870</c:v>
                </c:pt>
                <c:pt idx="2900">
                  <c:v>59877</c:v>
                </c:pt>
                <c:pt idx="2901">
                  <c:v>59884</c:v>
                </c:pt>
                <c:pt idx="2902">
                  <c:v>59891</c:v>
                </c:pt>
                <c:pt idx="2903">
                  <c:v>59901</c:v>
                </c:pt>
                <c:pt idx="2904">
                  <c:v>59908</c:v>
                </c:pt>
                <c:pt idx="2905">
                  <c:v>59915</c:v>
                </c:pt>
                <c:pt idx="2906">
                  <c:v>59922</c:v>
                </c:pt>
                <c:pt idx="2907">
                  <c:v>59929</c:v>
                </c:pt>
                <c:pt idx="2908">
                  <c:v>59936</c:v>
                </c:pt>
                <c:pt idx="2909">
                  <c:v>59943</c:v>
                </c:pt>
                <c:pt idx="2910">
                  <c:v>59950</c:v>
                </c:pt>
                <c:pt idx="2911">
                  <c:v>59957</c:v>
                </c:pt>
                <c:pt idx="2912">
                  <c:v>59964</c:v>
                </c:pt>
                <c:pt idx="2913">
                  <c:v>59971</c:v>
                </c:pt>
                <c:pt idx="2914">
                  <c:v>59978</c:v>
                </c:pt>
                <c:pt idx="2915">
                  <c:v>59985</c:v>
                </c:pt>
                <c:pt idx="2916">
                  <c:v>59992</c:v>
                </c:pt>
                <c:pt idx="2917">
                  <c:v>60001</c:v>
                </c:pt>
                <c:pt idx="2918">
                  <c:v>60006</c:v>
                </c:pt>
                <c:pt idx="2919">
                  <c:v>60013</c:v>
                </c:pt>
                <c:pt idx="2920">
                  <c:v>60020</c:v>
                </c:pt>
                <c:pt idx="2921">
                  <c:v>60028</c:v>
                </c:pt>
                <c:pt idx="2922">
                  <c:v>60035</c:v>
                </c:pt>
                <c:pt idx="2923">
                  <c:v>60042</c:v>
                </c:pt>
                <c:pt idx="2924">
                  <c:v>60049</c:v>
                </c:pt>
                <c:pt idx="2925">
                  <c:v>60056</c:v>
                </c:pt>
                <c:pt idx="2926">
                  <c:v>60063</c:v>
                </c:pt>
                <c:pt idx="2927">
                  <c:v>60070</c:v>
                </c:pt>
                <c:pt idx="2928">
                  <c:v>60077</c:v>
                </c:pt>
                <c:pt idx="2929">
                  <c:v>60084</c:v>
                </c:pt>
                <c:pt idx="2930">
                  <c:v>60091</c:v>
                </c:pt>
                <c:pt idx="2931">
                  <c:v>60098</c:v>
                </c:pt>
                <c:pt idx="2932">
                  <c:v>60105</c:v>
                </c:pt>
                <c:pt idx="2933">
                  <c:v>60112</c:v>
                </c:pt>
                <c:pt idx="2934">
                  <c:v>60119</c:v>
                </c:pt>
                <c:pt idx="2935">
                  <c:v>60126</c:v>
                </c:pt>
                <c:pt idx="2936">
                  <c:v>60133</c:v>
                </c:pt>
                <c:pt idx="2937">
                  <c:v>60140</c:v>
                </c:pt>
                <c:pt idx="2938">
                  <c:v>60147</c:v>
                </c:pt>
                <c:pt idx="2939">
                  <c:v>60154</c:v>
                </c:pt>
                <c:pt idx="2940">
                  <c:v>60161</c:v>
                </c:pt>
                <c:pt idx="2941">
                  <c:v>60168</c:v>
                </c:pt>
                <c:pt idx="2942">
                  <c:v>60175</c:v>
                </c:pt>
                <c:pt idx="2943">
                  <c:v>60182</c:v>
                </c:pt>
                <c:pt idx="2944">
                  <c:v>60189</c:v>
                </c:pt>
                <c:pt idx="2945">
                  <c:v>60196</c:v>
                </c:pt>
                <c:pt idx="2946">
                  <c:v>60203</c:v>
                </c:pt>
                <c:pt idx="2947">
                  <c:v>60210</c:v>
                </c:pt>
                <c:pt idx="2948">
                  <c:v>60217</c:v>
                </c:pt>
                <c:pt idx="2949">
                  <c:v>60224</c:v>
                </c:pt>
                <c:pt idx="2950">
                  <c:v>60231</c:v>
                </c:pt>
                <c:pt idx="2951">
                  <c:v>60238</c:v>
                </c:pt>
                <c:pt idx="2952">
                  <c:v>60245</c:v>
                </c:pt>
                <c:pt idx="2953">
                  <c:v>60252</c:v>
                </c:pt>
                <c:pt idx="2954">
                  <c:v>60259</c:v>
                </c:pt>
                <c:pt idx="2955">
                  <c:v>60267</c:v>
                </c:pt>
                <c:pt idx="2956">
                  <c:v>60274</c:v>
                </c:pt>
                <c:pt idx="2957">
                  <c:v>60281</c:v>
                </c:pt>
                <c:pt idx="2958">
                  <c:v>60288</c:v>
                </c:pt>
                <c:pt idx="2959">
                  <c:v>60295</c:v>
                </c:pt>
                <c:pt idx="2960">
                  <c:v>60302</c:v>
                </c:pt>
                <c:pt idx="2961">
                  <c:v>60309</c:v>
                </c:pt>
                <c:pt idx="2962">
                  <c:v>60316</c:v>
                </c:pt>
                <c:pt idx="2963">
                  <c:v>60323</c:v>
                </c:pt>
                <c:pt idx="2964">
                  <c:v>60330</c:v>
                </c:pt>
                <c:pt idx="2965">
                  <c:v>60337</c:v>
                </c:pt>
                <c:pt idx="2966">
                  <c:v>60344</c:v>
                </c:pt>
                <c:pt idx="2967">
                  <c:v>60351</c:v>
                </c:pt>
                <c:pt idx="2968">
                  <c:v>60359</c:v>
                </c:pt>
                <c:pt idx="2969">
                  <c:v>60366</c:v>
                </c:pt>
                <c:pt idx="2970">
                  <c:v>60373</c:v>
                </c:pt>
                <c:pt idx="2971">
                  <c:v>60380</c:v>
                </c:pt>
                <c:pt idx="2972">
                  <c:v>60387</c:v>
                </c:pt>
                <c:pt idx="2973">
                  <c:v>60394</c:v>
                </c:pt>
                <c:pt idx="2974">
                  <c:v>60401</c:v>
                </c:pt>
                <c:pt idx="2975">
                  <c:v>60408</c:v>
                </c:pt>
                <c:pt idx="2976">
                  <c:v>60415</c:v>
                </c:pt>
                <c:pt idx="2977">
                  <c:v>60422</c:v>
                </c:pt>
                <c:pt idx="2978">
                  <c:v>60429</c:v>
                </c:pt>
                <c:pt idx="2979">
                  <c:v>60436</c:v>
                </c:pt>
                <c:pt idx="2980">
                  <c:v>60443</c:v>
                </c:pt>
                <c:pt idx="2981">
                  <c:v>60450</c:v>
                </c:pt>
                <c:pt idx="2982">
                  <c:v>60457</c:v>
                </c:pt>
                <c:pt idx="2983">
                  <c:v>60464</c:v>
                </c:pt>
                <c:pt idx="2984">
                  <c:v>60471</c:v>
                </c:pt>
                <c:pt idx="2985">
                  <c:v>60478</c:v>
                </c:pt>
                <c:pt idx="2986">
                  <c:v>60485</c:v>
                </c:pt>
                <c:pt idx="2987">
                  <c:v>60492</c:v>
                </c:pt>
                <c:pt idx="2988">
                  <c:v>60499</c:v>
                </c:pt>
                <c:pt idx="2989">
                  <c:v>60506</c:v>
                </c:pt>
                <c:pt idx="2990">
                  <c:v>60513</c:v>
                </c:pt>
                <c:pt idx="2991">
                  <c:v>60520</c:v>
                </c:pt>
                <c:pt idx="2992">
                  <c:v>60527</c:v>
                </c:pt>
                <c:pt idx="2993">
                  <c:v>60534</c:v>
                </c:pt>
                <c:pt idx="2994">
                  <c:v>60541</c:v>
                </c:pt>
                <c:pt idx="2995">
                  <c:v>60548</c:v>
                </c:pt>
                <c:pt idx="2996">
                  <c:v>60555</c:v>
                </c:pt>
                <c:pt idx="2997">
                  <c:v>60562</c:v>
                </c:pt>
                <c:pt idx="2998">
                  <c:v>60569</c:v>
                </c:pt>
                <c:pt idx="2999">
                  <c:v>60576</c:v>
                </c:pt>
                <c:pt idx="3000">
                  <c:v>60583</c:v>
                </c:pt>
                <c:pt idx="3001">
                  <c:v>60590</c:v>
                </c:pt>
                <c:pt idx="3002">
                  <c:v>60597</c:v>
                </c:pt>
                <c:pt idx="3003">
                  <c:v>60604</c:v>
                </c:pt>
                <c:pt idx="3004">
                  <c:v>60611</c:v>
                </c:pt>
                <c:pt idx="3005">
                  <c:v>60618</c:v>
                </c:pt>
                <c:pt idx="3006">
                  <c:v>60625</c:v>
                </c:pt>
                <c:pt idx="3007">
                  <c:v>60632</c:v>
                </c:pt>
                <c:pt idx="3008">
                  <c:v>60639</c:v>
                </c:pt>
                <c:pt idx="3009">
                  <c:v>60646</c:v>
                </c:pt>
                <c:pt idx="3010">
                  <c:v>60653</c:v>
                </c:pt>
                <c:pt idx="3011">
                  <c:v>60660</c:v>
                </c:pt>
                <c:pt idx="3012">
                  <c:v>60667</c:v>
                </c:pt>
                <c:pt idx="3013">
                  <c:v>60674</c:v>
                </c:pt>
                <c:pt idx="3014">
                  <c:v>60681</c:v>
                </c:pt>
                <c:pt idx="3015">
                  <c:v>60688</c:v>
                </c:pt>
                <c:pt idx="3016">
                  <c:v>60695</c:v>
                </c:pt>
                <c:pt idx="3017">
                  <c:v>60702</c:v>
                </c:pt>
                <c:pt idx="3018">
                  <c:v>60709</c:v>
                </c:pt>
                <c:pt idx="3019">
                  <c:v>60716</c:v>
                </c:pt>
                <c:pt idx="3020">
                  <c:v>60723</c:v>
                </c:pt>
                <c:pt idx="3021">
                  <c:v>60730</c:v>
                </c:pt>
                <c:pt idx="3022">
                  <c:v>60737</c:v>
                </c:pt>
                <c:pt idx="3023">
                  <c:v>60744</c:v>
                </c:pt>
                <c:pt idx="3024">
                  <c:v>60751</c:v>
                </c:pt>
                <c:pt idx="3025">
                  <c:v>60758</c:v>
                </c:pt>
                <c:pt idx="3026">
                  <c:v>60765</c:v>
                </c:pt>
                <c:pt idx="3027">
                  <c:v>60772</c:v>
                </c:pt>
                <c:pt idx="3028">
                  <c:v>60779</c:v>
                </c:pt>
                <c:pt idx="3029">
                  <c:v>60786</c:v>
                </c:pt>
                <c:pt idx="3030">
                  <c:v>60793</c:v>
                </c:pt>
                <c:pt idx="3031">
                  <c:v>60800</c:v>
                </c:pt>
                <c:pt idx="3032">
                  <c:v>60807</c:v>
                </c:pt>
                <c:pt idx="3033">
                  <c:v>60814</c:v>
                </c:pt>
                <c:pt idx="3034">
                  <c:v>60821</c:v>
                </c:pt>
                <c:pt idx="3035">
                  <c:v>60828</c:v>
                </c:pt>
                <c:pt idx="3036">
                  <c:v>60835</c:v>
                </c:pt>
                <c:pt idx="3037">
                  <c:v>60842</c:v>
                </c:pt>
                <c:pt idx="3038">
                  <c:v>60849</c:v>
                </c:pt>
                <c:pt idx="3039">
                  <c:v>60856</c:v>
                </c:pt>
                <c:pt idx="3040">
                  <c:v>60863</c:v>
                </c:pt>
                <c:pt idx="3041">
                  <c:v>60870</c:v>
                </c:pt>
                <c:pt idx="3042">
                  <c:v>60877</c:v>
                </c:pt>
                <c:pt idx="3043">
                  <c:v>60884</c:v>
                </c:pt>
                <c:pt idx="3044">
                  <c:v>60891</c:v>
                </c:pt>
                <c:pt idx="3045">
                  <c:v>60898</c:v>
                </c:pt>
                <c:pt idx="3046">
                  <c:v>60905</c:v>
                </c:pt>
                <c:pt idx="3047">
                  <c:v>60912</c:v>
                </c:pt>
                <c:pt idx="3048">
                  <c:v>60919</c:v>
                </c:pt>
                <c:pt idx="3049">
                  <c:v>60926</c:v>
                </c:pt>
                <c:pt idx="3050">
                  <c:v>60933</c:v>
                </c:pt>
                <c:pt idx="3051">
                  <c:v>60940</c:v>
                </c:pt>
                <c:pt idx="3052">
                  <c:v>60947</c:v>
                </c:pt>
                <c:pt idx="3053">
                  <c:v>60954</c:v>
                </c:pt>
                <c:pt idx="3054">
                  <c:v>60961</c:v>
                </c:pt>
                <c:pt idx="3055">
                  <c:v>60968</c:v>
                </c:pt>
                <c:pt idx="3056">
                  <c:v>60975</c:v>
                </c:pt>
                <c:pt idx="3057">
                  <c:v>60982</c:v>
                </c:pt>
                <c:pt idx="3058">
                  <c:v>60989</c:v>
                </c:pt>
                <c:pt idx="3059">
                  <c:v>60996</c:v>
                </c:pt>
                <c:pt idx="3060">
                  <c:v>61003</c:v>
                </c:pt>
                <c:pt idx="3061">
                  <c:v>61010</c:v>
                </c:pt>
                <c:pt idx="3062">
                  <c:v>61017</c:v>
                </c:pt>
                <c:pt idx="3063">
                  <c:v>61024</c:v>
                </c:pt>
                <c:pt idx="3064">
                  <c:v>61031</c:v>
                </c:pt>
                <c:pt idx="3065">
                  <c:v>61038</c:v>
                </c:pt>
                <c:pt idx="3066">
                  <c:v>61045</c:v>
                </c:pt>
                <c:pt idx="3067">
                  <c:v>61052</c:v>
                </c:pt>
                <c:pt idx="3068">
                  <c:v>61059</c:v>
                </c:pt>
                <c:pt idx="3069">
                  <c:v>61066</c:v>
                </c:pt>
                <c:pt idx="3070">
                  <c:v>61073</c:v>
                </c:pt>
                <c:pt idx="3071">
                  <c:v>61080</c:v>
                </c:pt>
                <c:pt idx="3072">
                  <c:v>61087</c:v>
                </c:pt>
                <c:pt idx="3073">
                  <c:v>61094</c:v>
                </c:pt>
                <c:pt idx="3074">
                  <c:v>61101</c:v>
                </c:pt>
                <c:pt idx="3075">
                  <c:v>61108</c:v>
                </c:pt>
                <c:pt idx="3076">
                  <c:v>61115</c:v>
                </c:pt>
                <c:pt idx="3077">
                  <c:v>61122</c:v>
                </c:pt>
                <c:pt idx="3078">
                  <c:v>61129</c:v>
                </c:pt>
                <c:pt idx="3079">
                  <c:v>61136</c:v>
                </c:pt>
                <c:pt idx="3080">
                  <c:v>61143</c:v>
                </c:pt>
                <c:pt idx="3081">
                  <c:v>61150</c:v>
                </c:pt>
                <c:pt idx="3082">
                  <c:v>61157</c:v>
                </c:pt>
                <c:pt idx="3083">
                  <c:v>61164</c:v>
                </c:pt>
                <c:pt idx="3084">
                  <c:v>61171</c:v>
                </c:pt>
                <c:pt idx="3085">
                  <c:v>61178</c:v>
                </c:pt>
                <c:pt idx="3086">
                  <c:v>61185</c:v>
                </c:pt>
                <c:pt idx="3087">
                  <c:v>61192</c:v>
                </c:pt>
                <c:pt idx="3088">
                  <c:v>61199</c:v>
                </c:pt>
                <c:pt idx="3089">
                  <c:v>61206</c:v>
                </c:pt>
                <c:pt idx="3090">
                  <c:v>61213</c:v>
                </c:pt>
                <c:pt idx="3091">
                  <c:v>61220</c:v>
                </c:pt>
                <c:pt idx="3092">
                  <c:v>61227</c:v>
                </c:pt>
                <c:pt idx="3093">
                  <c:v>61234</c:v>
                </c:pt>
                <c:pt idx="3094">
                  <c:v>61241</c:v>
                </c:pt>
                <c:pt idx="3095">
                  <c:v>61248</c:v>
                </c:pt>
                <c:pt idx="3096">
                  <c:v>61255</c:v>
                </c:pt>
                <c:pt idx="3097">
                  <c:v>61262</c:v>
                </c:pt>
                <c:pt idx="3098">
                  <c:v>61269</c:v>
                </c:pt>
                <c:pt idx="3099">
                  <c:v>61276</c:v>
                </c:pt>
                <c:pt idx="3100">
                  <c:v>61283</c:v>
                </c:pt>
                <c:pt idx="3101">
                  <c:v>61290</c:v>
                </c:pt>
                <c:pt idx="3102">
                  <c:v>61297</c:v>
                </c:pt>
                <c:pt idx="3103">
                  <c:v>61304</c:v>
                </c:pt>
                <c:pt idx="3104">
                  <c:v>61311</c:v>
                </c:pt>
                <c:pt idx="3105">
                  <c:v>61318</c:v>
                </c:pt>
                <c:pt idx="3106">
                  <c:v>61325</c:v>
                </c:pt>
                <c:pt idx="3107">
                  <c:v>61332</c:v>
                </c:pt>
                <c:pt idx="3108">
                  <c:v>61339</c:v>
                </c:pt>
                <c:pt idx="3109">
                  <c:v>61346</c:v>
                </c:pt>
                <c:pt idx="3110">
                  <c:v>61353</c:v>
                </c:pt>
                <c:pt idx="3111">
                  <c:v>61360</c:v>
                </c:pt>
                <c:pt idx="3112">
                  <c:v>61367</c:v>
                </c:pt>
                <c:pt idx="3113">
                  <c:v>61374</c:v>
                </c:pt>
                <c:pt idx="3114">
                  <c:v>61381</c:v>
                </c:pt>
                <c:pt idx="3115">
                  <c:v>61388</c:v>
                </c:pt>
                <c:pt idx="3116">
                  <c:v>61395</c:v>
                </c:pt>
                <c:pt idx="3117">
                  <c:v>61402</c:v>
                </c:pt>
                <c:pt idx="3118">
                  <c:v>61409</c:v>
                </c:pt>
                <c:pt idx="3119">
                  <c:v>61416</c:v>
                </c:pt>
                <c:pt idx="3120">
                  <c:v>61423</c:v>
                </c:pt>
                <c:pt idx="3121">
                  <c:v>61430</c:v>
                </c:pt>
                <c:pt idx="3122">
                  <c:v>61437</c:v>
                </c:pt>
                <c:pt idx="3123">
                  <c:v>61444</c:v>
                </c:pt>
                <c:pt idx="3124">
                  <c:v>61451</c:v>
                </c:pt>
                <c:pt idx="3125">
                  <c:v>61458</c:v>
                </c:pt>
                <c:pt idx="3126">
                  <c:v>61465</c:v>
                </c:pt>
                <c:pt idx="3127">
                  <c:v>61472</c:v>
                </c:pt>
                <c:pt idx="3128">
                  <c:v>61479</c:v>
                </c:pt>
                <c:pt idx="3129">
                  <c:v>61487</c:v>
                </c:pt>
                <c:pt idx="3130">
                  <c:v>61494</c:v>
                </c:pt>
                <c:pt idx="3131">
                  <c:v>61501</c:v>
                </c:pt>
                <c:pt idx="3132">
                  <c:v>61508</c:v>
                </c:pt>
                <c:pt idx="3133">
                  <c:v>61515</c:v>
                </c:pt>
                <c:pt idx="3134">
                  <c:v>61522</c:v>
                </c:pt>
                <c:pt idx="3135">
                  <c:v>61529</c:v>
                </c:pt>
                <c:pt idx="3136">
                  <c:v>61536</c:v>
                </c:pt>
                <c:pt idx="3137">
                  <c:v>61543</c:v>
                </c:pt>
                <c:pt idx="3138">
                  <c:v>61550</c:v>
                </c:pt>
                <c:pt idx="3139">
                  <c:v>61557</c:v>
                </c:pt>
                <c:pt idx="3140">
                  <c:v>61564</c:v>
                </c:pt>
                <c:pt idx="3141">
                  <c:v>61571</c:v>
                </c:pt>
                <c:pt idx="3142">
                  <c:v>61578</c:v>
                </c:pt>
                <c:pt idx="3143">
                  <c:v>61585</c:v>
                </c:pt>
                <c:pt idx="3144">
                  <c:v>61592</c:v>
                </c:pt>
                <c:pt idx="3145">
                  <c:v>61599</c:v>
                </c:pt>
                <c:pt idx="3146">
                  <c:v>61606</c:v>
                </c:pt>
                <c:pt idx="3147">
                  <c:v>61613</c:v>
                </c:pt>
                <c:pt idx="3148">
                  <c:v>61620</c:v>
                </c:pt>
                <c:pt idx="3149">
                  <c:v>61627</c:v>
                </c:pt>
                <c:pt idx="3150">
                  <c:v>61634</c:v>
                </c:pt>
                <c:pt idx="3151">
                  <c:v>61641</c:v>
                </c:pt>
                <c:pt idx="3152">
                  <c:v>61648</c:v>
                </c:pt>
                <c:pt idx="3153">
                  <c:v>61655</c:v>
                </c:pt>
                <c:pt idx="3154">
                  <c:v>61662</c:v>
                </c:pt>
                <c:pt idx="3155">
                  <c:v>61669</c:v>
                </c:pt>
                <c:pt idx="3156">
                  <c:v>61676</c:v>
                </c:pt>
                <c:pt idx="3157">
                  <c:v>61683</c:v>
                </c:pt>
                <c:pt idx="3158">
                  <c:v>61690</c:v>
                </c:pt>
                <c:pt idx="3159">
                  <c:v>61697</c:v>
                </c:pt>
                <c:pt idx="3160">
                  <c:v>61704</c:v>
                </c:pt>
                <c:pt idx="3161">
                  <c:v>61711</c:v>
                </c:pt>
                <c:pt idx="3162">
                  <c:v>61718</c:v>
                </c:pt>
                <c:pt idx="3163">
                  <c:v>61728</c:v>
                </c:pt>
                <c:pt idx="3164">
                  <c:v>61735</c:v>
                </c:pt>
                <c:pt idx="3165">
                  <c:v>61742</c:v>
                </c:pt>
                <c:pt idx="3166">
                  <c:v>61749</c:v>
                </c:pt>
                <c:pt idx="3167">
                  <c:v>61756</c:v>
                </c:pt>
                <c:pt idx="3168">
                  <c:v>61763</c:v>
                </c:pt>
                <c:pt idx="3169">
                  <c:v>61770</c:v>
                </c:pt>
                <c:pt idx="3170">
                  <c:v>61777</c:v>
                </c:pt>
                <c:pt idx="3171">
                  <c:v>61784</c:v>
                </c:pt>
                <c:pt idx="3172">
                  <c:v>61791</c:v>
                </c:pt>
                <c:pt idx="3173">
                  <c:v>61798</c:v>
                </c:pt>
                <c:pt idx="3174">
                  <c:v>61805</c:v>
                </c:pt>
                <c:pt idx="3175">
                  <c:v>61812</c:v>
                </c:pt>
                <c:pt idx="3176">
                  <c:v>61819</c:v>
                </c:pt>
                <c:pt idx="3177">
                  <c:v>61826</c:v>
                </c:pt>
                <c:pt idx="3178">
                  <c:v>61835</c:v>
                </c:pt>
                <c:pt idx="3179">
                  <c:v>61840</c:v>
                </c:pt>
                <c:pt idx="3180">
                  <c:v>61847</c:v>
                </c:pt>
                <c:pt idx="3181">
                  <c:v>61854</c:v>
                </c:pt>
                <c:pt idx="3182">
                  <c:v>61861</c:v>
                </c:pt>
                <c:pt idx="3183">
                  <c:v>61868</c:v>
                </c:pt>
                <c:pt idx="3184">
                  <c:v>61875</c:v>
                </c:pt>
                <c:pt idx="3185">
                  <c:v>61882</c:v>
                </c:pt>
                <c:pt idx="3186">
                  <c:v>61889</c:v>
                </c:pt>
                <c:pt idx="3187">
                  <c:v>61896</c:v>
                </c:pt>
                <c:pt idx="3188">
                  <c:v>61903</c:v>
                </c:pt>
                <c:pt idx="3189">
                  <c:v>61910</c:v>
                </c:pt>
                <c:pt idx="3190">
                  <c:v>61917</c:v>
                </c:pt>
                <c:pt idx="3191">
                  <c:v>61924</c:v>
                </c:pt>
                <c:pt idx="3192">
                  <c:v>61931</c:v>
                </c:pt>
                <c:pt idx="3193">
                  <c:v>61938</c:v>
                </c:pt>
                <c:pt idx="3194">
                  <c:v>61945</c:v>
                </c:pt>
                <c:pt idx="3195">
                  <c:v>61952</c:v>
                </c:pt>
                <c:pt idx="3196">
                  <c:v>61959</c:v>
                </c:pt>
                <c:pt idx="3197">
                  <c:v>61966</c:v>
                </c:pt>
                <c:pt idx="3198">
                  <c:v>61973</c:v>
                </c:pt>
                <c:pt idx="3199">
                  <c:v>61980</c:v>
                </c:pt>
                <c:pt idx="3200">
                  <c:v>61987</c:v>
                </c:pt>
                <c:pt idx="3201">
                  <c:v>61994</c:v>
                </c:pt>
                <c:pt idx="3202">
                  <c:v>62001</c:v>
                </c:pt>
                <c:pt idx="3203">
                  <c:v>62008</c:v>
                </c:pt>
                <c:pt idx="3204">
                  <c:v>62015</c:v>
                </c:pt>
                <c:pt idx="3205">
                  <c:v>62022</c:v>
                </c:pt>
                <c:pt idx="3206">
                  <c:v>62029</c:v>
                </c:pt>
                <c:pt idx="3207">
                  <c:v>62036</c:v>
                </c:pt>
                <c:pt idx="3208">
                  <c:v>62043</c:v>
                </c:pt>
                <c:pt idx="3209">
                  <c:v>62050</c:v>
                </c:pt>
                <c:pt idx="3210">
                  <c:v>62057</c:v>
                </c:pt>
                <c:pt idx="3211">
                  <c:v>62064</c:v>
                </c:pt>
                <c:pt idx="3212">
                  <c:v>62071</c:v>
                </c:pt>
                <c:pt idx="3213">
                  <c:v>62078</c:v>
                </c:pt>
                <c:pt idx="3214">
                  <c:v>62085</c:v>
                </c:pt>
                <c:pt idx="3215">
                  <c:v>62093</c:v>
                </c:pt>
                <c:pt idx="3216">
                  <c:v>62100</c:v>
                </c:pt>
                <c:pt idx="3217">
                  <c:v>62107</c:v>
                </c:pt>
                <c:pt idx="3218">
                  <c:v>62114</c:v>
                </c:pt>
                <c:pt idx="3219">
                  <c:v>62121</c:v>
                </c:pt>
                <c:pt idx="3220">
                  <c:v>62128</c:v>
                </c:pt>
                <c:pt idx="3221">
                  <c:v>62135</c:v>
                </c:pt>
                <c:pt idx="3222">
                  <c:v>62142</c:v>
                </c:pt>
                <c:pt idx="3223">
                  <c:v>62149</c:v>
                </c:pt>
                <c:pt idx="3224">
                  <c:v>62156</c:v>
                </c:pt>
                <c:pt idx="3225">
                  <c:v>62163</c:v>
                </c:pt>
                <c:pt idx="3226">
                  <c:v>62170</c:v>
                </c:pt>
                <c:pt idx="3227">
                  <c:v>62177</c:v>
                </c:pt>
                <c:pt idx="3228">
                  <c:v>62186</c:v>
                </c:pt>
                <c:pt idx="3229">
                  <c:v>62193</c:v>
                </c:pt>
                <c:pt idx="3230">
                  <c:v>62200</c:v>
                </c:pt>
                <c:pt idx="3231">
                  <c:v>62207</c:v>
                </c:pt>
                <c:pt idx="3232">
                  <c:v>62215</c:v>
                </c:pt>
                <c:pt idx="3233">
                  <c:v>62221</c:v>
                </c:pt>
                <c:pt idx="3234">
                  <c:v>62228</c:v>
                </c:pt>
                <c:pt idx="3235">
                  <c:v>62235</c:v>
                </c:pt>
                <c:pt idx="3236">
                  <c:v>62242</c:v>
                </c:pt>
                <c:pt idx="3237">
                  <c:v>62249</c:v>
                </c:pt>
                <c:pt idx="3238">
                  <c:v>62256</c:v>
                </c:pt>
                <c:pt idx="3239">
                  <c:v>62263</c:v>
                </c:pt>
                <c:pt idx="3240">
                  <c:v>62270</c:v>
                </c:pt>
                <c:pt idx="3241">
                  <c:v>62277</c:v>
                </c:pt>
                <c:pt idx="3242">
                  <c:v>62284</c:v>
                </c:pt>
                <c:pt idx="3243">
                  <c:v>62291</c:v>
                </c:pt>
                <c:pt idx="3244">
                  <c:v>62298</c:v>
                </c:pt>
                <c:pt idx="3245">
                  <c:v>62305</c:v>
                </c:pt>
                <c:pt idx="3246">
                  <c:v>62312</c:v>
                </c:pt>
                <c:pt idx="3247">
                  <c:v>62319</c:v>
                </c:pt>
                <c:pt idx="3248">
                  <c:v>62326</c:v>
                </c:pt>
                <c:pt idx="3249">
                  <c:v>62333</c:v>
                </c:pt>
                <c:pt idx="3250">
                  <c:v>62340</c:v>
                </c:pt>
                <c:pt idx="3251">
                  <c:v>62347</c:v>
                </c:pt>
                <c:pt idx="3252">
                  <c:v>62354</c:v>
                </c:pt>
                <c:pt idx="3253">
                  <c:v>62361</c:v>
                </c:pt>
                <c:pt idx="3254">
                  <c:v>62368</c:v>
                </c:pt>
                <c:pt idx="3255">
                  <c:v>62375</c:v>
                </c:pt>
                <c:pt idx="3256">
                  <c:v>62382</c:v>
                </c:pt>
                <c:pt idx="3257">
                  <c:v>62389</c:v>
                </c:pt>
                <c:pt idx="3258">
                  <c:v>62396</c:v>
                </c:pt>
                <c:pt idx="3259">
                  <c:v>62403</c:v>
                </c:pt>
                <c:pt idx="3260">
                  <c:v>62410</c:v>
                </c:pt>
                <c:pt idx="3261">
                  <c:v>62417</c:v>
                </c:pt>
                <c:pt idx="3262">
                  <c:v>62424</c:v>
                </c:pt>
                <c:pt idx="3263">
                  <c:v>62431</c:v>
                </c:pt>
                <c:pt idx="3264">
                  <c:v>62438</c:v>
                </c:pt>
                <c:pt idx="3265">
                  <c:v>62445</c:v>
                </c:pt>
                <c:pt idx="3266">
                  <c:v>62456</c:v>
                </c:pt>
                <c:pt idx="3267">
                  <c:v>62460</c:v>
                </c:pt>
                <c:pt idx="3268">
                  <c:v>62466</c:v>
                </c:pt>
                <c:pt idx="3269">
                  <c:v>62473</c:v>
                </c:pt>
                <c:pt idx="3270">
                  <c:v>62480</c:v>
                </c:pt>
                <c:pt idx="3271">
                  <c:v>62487</c:v>
                </c:pt>
                <c:pt idx="3272">
                  <c:v>62494</c:v>
                </c:pt>
                <c:pt idx="3273">
                  <c:v>62501</c:v>
                </c:pt>
                <c:pt idx="3274">
                  <c:v>62508</c:v>
                </c:pt>
                <c:pt idx="3275">
                  <c:v>62515</c:v>
                </c:pt>
                <c:pt idx="3276">
                  <c:v>62522</c:v>
                </c:pt>
                <c:pt idx="3277">
                  <c:v>62529</c:v>
                </c:pt>
                <c:pt idx="3278">
                  <c:v>62536</c:v>
                </c:pt>
                <c:pt idx="3279">
                  <c:v>62543</c:v>
                </c:pt>
                <c:pt idx="3280">
                  <c:v>62550</c:v>
                </c:pt>
                <c:pt idx="3281">
                  <c:v>62557</c:v>
                </c:pt>
                <c:pt idx="3282">
                  <c:v>62564</c:v>
                </c:pt>
                <c:pt idx="3283">
                  <c:v>62571</c:v>
                </c:pt>
                <c:pt idx="3284">
                  <c:v>62578</c:v>
                </c:pt>
                <c:pt idx="3285">
                  <c:v>62585</c:v>
                </c:pt>
                <c:pt idx="3286">
                  <c:v>62592</c:v>
                </c:pt>
                <c:pt idx="3287">
                  <c:v>62599</c:v>
                </c:pt>
                <c:pt idx="3288">
                  <c:v>62606</c:v>
                </c:pt>
                <c:pt idx="3289">
                  <c:v>62613</c:v>
                </c:pt>
                <c:pt idx="3290">
                  <c:v>62620</c:v>
                </c:pt>
                <c:pt idx="3291">
                  <c:v>62627</c:v>
                </c:pt>
                <c:pt idx="3292">
                  <c:v>62634</c:v>
                </c:pt>
                <c:pt idx="3293">
                  <c:v>62641</c:v>
                </c:pt>
                <c:pt idx="3294">
                  <c:v>62648</c:v>
                </c:pt>
                <c:pt idx="3295">
                  <c:v>62655</c:v>
                </c:pt>
                <c:pt idx="3296">
                  <c:v>62662</c:v>
                </c:pt>
                <c:pt idx="3297">
                  <c:v>62669</c:v>
                </c:pt>
                <c:pt idx="3298">
                  <c:v>62676</c:v>
                </c:pt>
                <c:pt idx="3299">
                  <c:v>62683</c:v>
                </c:pt>
                <c:pt idx="3300">
                  <c:v>62690</c:v>
                </c:pt>
                <c:pt idx="3301">
                  <c:v>62697</c:v>
                </c:pt>
                <c:pt idx="3302">
                  <c:v>62704</c:v>
                </c:pt>
                <c:pt idx="3303">
                  <c:v>62711</c:v>
                </c:pt>
                <c:pt idx="3304">
                  <c:v>62718</c:v>
                </c:pt>
                <c:pt idx="3305">
                  <c:v>62725</c:v>
                </c:pt>
                <c:pt idx="3306">
                  <c:v>62732</c:v>
                </c:pt>
                <c:pt idx="3307">
                  <c:v>62739</c:v>
                </c:pt>
                <c:pt idx="3308">
                  <c:v>62746</c:v>
                </c:pt>
                <c:pt idx="3309">
                  <c:v>62753</c:v>
                </c:pt>
                <c:pt idx="3310">
                  <c:v>62760</c:v>
                </c:pt>
                <c:pt idx="3311">
                  <c:v>62767</c:v>
                </c:pt>
                <c:pt idx="3312">
                  <c:v>62774</c:v>
                </c:pt>
                <c:pt idx="3313">
                  <c:v>62781</c:v>
                </c:pt>
                <c:pt idx="3314">
                  <c:v>62788</c:v>
                </c:pt>
                <c:pt idx="3315">
                  <c:v>62795</c:v>
                </c:pt>
                <c:pt idx="3316">
                  <c:v>62802</c:v>
                </c:pt>
                <c:pt idx="3317">
                  <c:v>62809</c:v>
                </c:pt>
                <c:pt idx="3318">
                  <c:v>62816</c:v>
                </c:pt>
                <c:pt idx="3319">
                  <c:v>62823</c:v>
                </c:pt>
                <c:pt idx="3320">
                  <c:v>62830</c:v>
                </c:pt>
                <c:pt idx="3321">
                  <c:v>62837</c:v>
                </c:pt>
                <c:pt idx="3322">
                  <c:v>62844</c:v>
                </c:pt>
                <c:pt idx="3323">
                  <c:v>62851</c:v>
                </c:pt>
                <c:pt idx="3324">
                  <c:v>62858</c:v>
                </c:pt>
                <c:pt idx="3325">
                  <c:v>62865</c:v>
                </c:pt>
                <c:pt idx="3326">
                  <c:v>62872</c:v>
                </c:pt>
                <c:pt idx="3327">
                  <c:v>62879</c:v>
                </c:pt>
                <c:pt idx="3328">
                  <c:v>62886</c:v>
                </c:pt>
                <c:pt idx="3329">
                  <c:v>62893</c:v>
                </c:pt>
                <c:pt idx="3330">
                  <c:v>62900</c:v>
                </c:pt>
                <c:pt idx="3331">
                  <c:v>62907</c:v>
                </c:pt>
                <c:pt idx="3332">
                  <c:v>62914</c:v>
                </c:pt>
                <c:pt idx="3333">
                  <c:v>62921</c:v>
                </c:pt>
                <c:pt idx="3334">
                  <c:v>62928</c:v>
                </c:pt>
                <c:pt idx="3335">
                  <c:v>62935</c:v>
                </c:pt>
                <c:pt idx="3336">
                  <c:v>62942</c:v>
                </c:pt>
                <c:pt idx="3337">
                  <c:v>62949</c:v>
                </c:pt>
                <c:pt idx="3338">
                  <c:v>62956</c:v>
                </c:pt>
                <c:pt idx="3339">
                  <c:v>62963</c:v>
                </c:pt>
                <c:pt idx="3340">
                  <c:v>62970</c:v>
                </c:pt>
                <c:pt idx="3341">
                  <c:v>62977</c:v>
                </c:pt>
                <c:pt idx="3342">
                  <c:v>62984</c:v>
                </c:pt>
                <c:pt idx="3343">
                  <c:v>62991</c:v>
                </c:pt>
                <c:pt idx="3344">
                  <c:v>62998</c:v>
                </c:pt>
                <c:pt idx="3345">
                  <c:v>63005</c:v>
                </c:pt>
                <c:pt idx="3346">
                  <c:v>63012</c:v>
                </c:pt>
                <c:pt idx="3347">
                  <c:v>63019</c:v>
                </c:pt>
                <c:pt idx="3348">
                  <c:v>63026</c:v>
                </c:pt>
                <c:pt idx="3349">
                  <c:v>63033</c:v>
                </c:pt>
                <c:pt idx="3350">
                  <c:v>63040</c:v>
                </c:pt>
                <c:pt idx="3351">
                  <c:v>63047</c:v>
                </c:pt>
                <c:pt idx="3352">
                  <c:v>63054</c:v>
                </c:pt>
                <c:pt idx="3353">
                  <c:v>63061</c:v>
                </c:pt>
                <c:pt idx="3354">
                  <c:v>63068</c:v>
                </c:pt>
                <c:pt idx="3355">
                  <c:v>63075</c:v>
                </c:pt>
                <c:pt idx="3356">
                  <c:v>63082</c:v>
                </c:pt>
                <c:pt idx="3357">
                  <c:v>63089</c:v>
                </c:pt>
                <c:pt idx="3358">
                  <c:v>63096</c:v>
                </c:pt>
                <c:pt idx="3359">
                  <c:v>63103</c:v>
                </c:pt>
                <c:pt idx="3360">
                  <c:v>63110</c:v>
                </c:pt>
                <c:pt idx="3361">
                  <c:v>63117</c:v>
                </c:pt>
                <c:pt idx="3362">
                  <c:v>63124</c:v>
                </c:pt>
                <c:pt idx="3363">
                  <c:v>63131</c:v>
                </c:pt>
                <c:pt idx="3364">
                  <c:v>63138</c:v>
                </c:pt>
                <c:pt idx="3365">
                  <c:v>63145</c:v>
                </c:pt>
                <c:pt idx="3366">
                  <c:v>63152</c:v>
                </c:pt>
                <c:pt idx="3367">
                  <c:v>63159</c:v>
                </c:pt>
                <c:pt idx="3368">
                  <c:v>63166</c:v>
                </c:pt>
                <c:pt idx="3369">
                  <c:v>63173</c:v>
                </c:pt>
                <c:pt idx="3370">
                  <c:v>63180</c:v>
                </c:pt>
                <c:pt idx="3371">
                  <c:v>63187</c:v>
                </c:pt>
                <c:pt idx="3372">
                  <c:v>63194</c:v>
                </c:pt>
                <c:pt idx="3373">
                  <c:v>63201</c:v>
                </c:pt>
                <c:pt idx="3374">
                  <c:v>63208</c:v>
                </c:pt>
                <c:pt idx="3375">
                  <c:v>63215</c:v>
                </c:pt>
                <c:pt idx="3376">
                  <c:v>63222</c:v>
                </c:pt>
                <c:pt idx="3377">
                  <c:v>63229</c:v>
                </c:pt>
                <c:pt idx="3378">
                  <c:v>63236</c:v>
                </c:pt>
                <c:pt idx="3379">
                  <c:v>63243</c:v>
                </c:pt>
                <c:pt idx="3380">
                  <c:v>63250</c:v>
                </c:pt>
                <c:pt idx="3381">
                  <c:v>63257</c:v>
                </c:pt>
                <c:pt idx="3382">
                  <c:v>63264</c:v>
                </c:pt>
                <c:pt idx="3383">
                  <c:v>63271</c:v>
                </c:pt>
                <c:pt idx="3384">
                  <c:v>63278</c:v>
                </c:pt>
                <c:pt idx="3385">
                  <c:v>63285</c:v>
                </c:pt>
                <c:pt idx="3386">
                  <c:v>63292</c:v>
                </c:pt>
                <c:pt idx="3387">
                  <c:v>63299</c:v>
                </c:pt>
                <c:pt idx="3388">
                  <c:v>63306</c:v>
                </c:pt>
                <c:pt idx="3389">
                  <c:v>63313</c:v>
                </c:pt>
                <c:pt idx="3390">
                  <c:v>63320</c:v>
                </c:pt>
                <c:pt idx="3391">
                  <c:v>63327</c:v>
                </c:pt>
                <c:pt idx="3392">
                  <c:v>63334</c:v>
                </c:pt>
                <c:pt idx="3393">
                  <c:v>63341</c:v>
                </c:pt>
                <c:pt idx="3394">
                  <c:v>63348</c:v>
                </c:pt>
                <c:pt idx="3395">
                  <c:v>63355</c:v>
                </c:pt>
                <c:pt idx="3396">
                  <c:v>63362</c:v>
                </c:pt>
                <c:pt idx="3397">
                  <c:v>63369</c:v>
                </c:pt>
                <c:pt idx="3398">
                  <c:v>63376</c:v>
                </c:pt>
                <c:pt idx="3399">
                  <c:v>63383</c:v>
                </c:pt>
                <c:pt idx="3400">
                  <c:v>63390</c:v>
                </c:pt>
                <c:pt idx="3401">
                  <c:v>63397</c:v>
                </c:pt>
                <c:pt idx="3402">
                  <c:v>63404</c:v>
                </c:pt>
                <c:pt idx="3403">
                  <c:v>63411</c:v>
                </c:pt>
                <c:pt idx="3404">
                  <c:v>63418</c:v>
                </c:pt>
                <c:pt idx="3405">
                  <c:v>63425</c:v>
                </c:pt>
                <c:pt idx="3406">
                  <c:v>63432</c:v>
                </c:pt>
                <c:pt idx="3407">
                  <c:v>63439</c:v>
                </c:pt>
                <c:pt idx="3408">
                  <c:v>63446</c:v>
                </c:pt>
                <c:pt idx="3409">
                  <c:v>63453</c:v>
                </c:pt>
                <c:pt idx="3410">
                  <c:v>63460</c:v>
                </c:pt>
                <c:pt idx="3411">
                  <c:v>63467</c:v>
                </c:pt>
                <c:pt idx="3412">
                  <c:v>63474</c:v>
                </c:pt>
                <c:pt idx="3413">
                  <c:v>63481</c:v>
                </c:pt>
                <c:pt idx="3414">
                  <c:v>63488</c:v>
                </c:pt>
                <c:pt idx="3415">
                  <c:v>63495</c:v>
                </c:pt>
                <c:pt idx="3416">
                  <c:v>63502</c:v>
                </c:pt>
                <c:pt idx="3417">
                  <c:v>63509</c:v>
                </c:pt>
                <c:pt idx="3418">
                  <c:v>63516</c:v>
                </c:pt>
                <c:pt idx="3419">
                  <c:v>63523</c:v>
                </c:pt>
                <c:pt idx="3420">
                  <c:v>63530</c:v>
                </c:pt>
                <c:pt idx="3421">
                  <c:v>63537</c:v>
                </c:pt>
                <c:pt idx="3422">
                  <c:v>63544</c:v>
                </c:pt>
                <c:pt idx="3423">
                  <c:v>63552</c:v>
                </c:pt>
                <c:pt idx="3424">
                  <c:v>63559</c:v>
                </c:pt>
                <c:pt idx="3425">
                  <c:v>63566</c:v>
                </c:pt>
                <c:pt idx="3426">
                  <c:v>63573</c:v>
                </c:pt>
                <c:pt idx="3427">
                  <c:v>63580</c:v>
                </c:pt>
                <c:pt idx="3428">
                  <c:v>63587</c:v>
                </c:pt>
                <c:pt idx="3429">
                  <c:v>63594</c:v>
                </c:pt>
                <c:pt idx="3430">
                  <c:v>63601</c:v>
                </c:pt>
                <c:pt idx="3431">
                  <c:v>63608</c:v>
                </c:pt>
                <c:pt idx="3432">
                  <c:v>63615</c:v>
                </c:pt>
                <c:pt idx="3433">
                  <c:v>63622</c:v>
                </c:pt>
                <c:pt idx="3434">
                  <c:v>63629</c:v>
                </c:pt>
                <c:pt idx="3435">
                  <c:v>63636</c:v>
                </c:pt>
                <c:pt idx="3436">
                  <c:v>63643</c:v>
                </c:pt>
                <c:pt idx="3437">
                  <c:v>63650</c:v>
                </c:pt>
                <c:pt idx="3438">
                  <c:v>63661</c:v>
                </c:pt>
                <c:pt idx="3439">
                  <c:v>63664</c:v>
                </c:pt>
                <c:pt idx="3440">
                  <c:v>63671</c:v>
                </c:pt>
                <c:pt idx="3441">
                  <c:v>63678</c:v>
                </c:pt>
                <c:pt idx="3442">
                  <c:v>63685</c:v>
                </c:pt>
                <c:pt idx="3443">
                  <c:v>63692</c:v>
                </c:pt>
                <c:pt idx="3444">
                  <c:v>63699</c:v>
                </c:pt>
                <c:pt idx="3445">
                  <c:v>63706</c:v>
                </c:pt>
                <c:pt idx="3446">
                  <c:v>63713</c:v>
                </c:pt>
                <c:pt idx="3447">
                  <c:v>63720</c:v>
                </c:pt>
                <c:pt idx="3448">
                  <c:v>63727</c:v>
                </c:pt>
                <c:pt idx="3449">
                  <c:v>63734</c:v>
                </c:pt>
                <c:pt idx="3450">
                  <c:v>63741</c:v>
                </c:pt>
                <c:pt idx="3451">
                  <c:v>63748</c:v>
                </c:pt>
                <c:pt idx="3452">
                  <c:v>63755</c:v>
                </c:pt>
                <c:pt idx="3453">
                  <c:v>63762</c:v>
                </c:pt>
                <c:pt idx="3454">
                  <c:v>63769</c:v>
                </c:pt>
                <c:pt idx="3455">
                  <c:v>63776</c:v>
                </c:pt>
                <c:pt idx="3456">
                  <c:v>63783</c:v>
                </c:pt>
                <c:pt idx="3457">
                  <c:v>63790</c:v>
                </c:pt>
                <c:pt idx="3458">
                  <c:v>63797</c:v>
                </c:pt>
                <c:pt idx="3459">
                  <c:v>63804</c:v>
                </c:pt>
                <c:pt idx="3460">
                  <c:v>63811</c:v>
                </c:pt>
                <c:pt idx="3461">
                  <c:v>63818</c:v>
                </c:pt>
                <c:pt idx="3462">
                  <c:v>63825</c:v>
                </c:pt>
                <c:pt idx="3463">
                  <c:v>63832</c:v>
                </c:pt>
                <c:pt idx="3464">
                  <c:v>63839</c:v>
                </c:pt>
                <c:pt idx="3465">
                  <c:v>63846</c:v>
                </c:pt>
                <c:pt idx="3466">
                  <c:v>63853</c:v>
                </c:pt>
                <c:pt idx="3467">
                  <c:v>63860</c:v>
                </c:pt>
                <c:pt idx="3468">
                  <c:v>63867</c:v>
                </c:pt>
                <c:pt idx="3469">
                  <c:v>63874</c:v>
                </c:pt>
                <c:pt idx="3470">
                  <c:v>63881</c:v>
                </c:pt>
                <c:pt idx="3471">
                  <c:v>63888</c:v>
                </c:pt>
                <c:pt idx="3472">
                  <c:v>63895</c:v>
                </c:pt>
                <c:pt idx="3473">
                  <c:v>63902</c:v>
                </c:pt>
                <c:pt idx="3474">
                  <c:v>63909</c:v>
                </c:pt>
                <c:pt idx="3475">
                  <c:v>63919</c:v>
                </c:pt>
                <c:pt idx="3476">
                  <c:v>63926</c:v>
                </c:pt>
                <c:pt idx="3477">
                  <c:v>63933</c:v>
                </c:pt>
                <c:pt idx="3478">
                  <c:v>63940</c:v>
                </c:pt>
                <c:pt idx="3479">
                  <c:v>63947</c:v>
                </c:pt>
                <c:pt idx="3480">
                  <c:v>63954</c:v>
                </c:pt>
                <c:pt idx="3481">
                  <c:v>63961</c:v>
                </c:pt>
                <c:pt idx="3482">
                  <c:v>63968</c:v>
                </c:pt>
                <c:pt idx="3483">
                  <c:v>63975</c:v>
                </c:pt>
                <c:pt idx="3484">
                  <c:v>63982</c:v>
                </c:pt>
                <c:pt idx="3485">
                  <c:v>63989</c:v>
                </c:pt>
                <c:pt idx="3486">
                  <c:v>63996</c:v>
                </c:pt>
                <c:pt idx="3487">
                  <c:v>64003</c:v>
                </c:pt>
                <c:pt idx="3488">
                  <c:v>64010</c:v>
                </c:pt>
                <c:pt idx="3489">
                  <c:v>64019</c:v>
                </c:pt>
                <c:pt idx="3490">
                  <c:v>64024</c:v>
                </c:pt>
                <c:pt idx="3491">
                  <c:v>64031</c:v>
                </c:pt>
                <c:pt idx="3492">
                  <c:v>64038</c:v>
                </c:pt>
                <c:pt idx="3493">
                  <c:v>64045</c:v>
                </c:pt>
                <c:pt idx="3494">
                  <c:v>64052</c:v>
                </c:pt>
                <c:pt idx="3495">
                  <c:v>64059</c:v>
                </c:pt>
                <c:pt idx="3496">
                  <c:v>64066</c:v>
                </c:pt>
                <c:pt idx="3497">
                  <c:v>64073</c:v>
                </c:pt>
                <c:pt idx="3498">
                  <c:v>64080</c:v>
                </c:pt>
                <c:pt idx="3499">
                  <c:v>64087</c:v>
                </c:pt>
                <c:pt idx="3500">
                  <c:v>64094</c:v>
                </c:pt>
                <c:pt idx="3501">
                  <c:v>64101</c:v>
                </c:pt>
                <c:pt idx="3502">
                  <c:v>64108</c:v>
                </c:pt>
                <c:pt idx="3503">
                  <c:v>64115</c:v>
                </c:pt>
                <c:pt idx="3504">
                  <c:v>64122</c:v>
                </c:pt>
                <c:pt idx="3505">
                  <c:v>64129</c:v>
                </c:pt>
                <c:pt idx="3506">
                  <c:v>64136</c:v>
                </c:pt>
                <c:pt idx="3507">
                  <c:v>64143</c:v>
                </c:pt>
                <c:pt idx="3508">
                  <c:v>64150</c:v>
                </c:pt>
                <c:pt idx="3509">
                  <c:v>64157</c:v>
                </c:pt>
                <c:pt idx="3510">
                  <c:v>64164</c:v>
                </c:pt>
                <c:pt idx="3511">
                  <c:v>64171</c:v>
                </c:pt>
                <c:pt idx="3512">
                  <c:v>64178</c:v>
                </c:pt>
                <c:pt idx="3513">
                  <c:v>64185</c:v>
                </c:pt>
                <c:pt idx="3514">
                  <c:v>64192</c:v>
                </c:pt>
                <c:pt idx="3515">
                  <c:v>64199</c:v>
                </c:pt>
                <c:pt idx="3516">
                  <c:v>64206</c:v>
                </c:pt>
                <c:pt idx="3517">
                  <c:v>64213</c:v>
                </c:pt>
                <c:pt idx="3518">
                  <c:v>64220</c:v>
                </c:pt>
                <c:pt idx="3519">
                  <c:v>64227</c:v>
                </c:pt>
                <c:pt idx="3520">
                  <c:v>64234</c:v>
                </c:pt>
                <c:pt idx="3521">
                  <c:v>64241</c:v>
                </c:pt>
                <c:pt idx="3522">
                  <c:v>64248</c:v>
                </c:pt>
                <c:pt idx="3523">
                  <c:v>64255</c:v>
                </c:pt>
                <c:pt idx="3524">
                  <c:v>64262</c:v>
                </c:pt>
                <c:pt idx="3525">
                  <c:v>64269</c:v>
                </c:pt>
                <c:pt idx="3526">
                  <c:v>64276</c:v>
                </c:pt>
                <c:pt idx="3527">
                  <c:v>64284</c:v>
                </c:pt>
                <c:pt idx="3528">
                  <c:v>64291</c:v>
                </c:pt>
                <c:pt idx="3529">
                  <c:v>64298</c:v>
                </c:pt>
                <c:pt idx="3530">
                  <c:v>64305</c:v>
                </c:pt>
                <c:pt idx="3531">
                  <c:v>64312</c:v>
                </c:pt>
                <c:pt idx="3532">
                  <c:v>64319</c:v>
                </c:pt>
                <c:pt idx="3533">
                  <c:v>64326</c:v>
                </c:pt>
              </c:numCache>
            </c:numRef>
          </c:cat>
          <c:val>
            <c:numRef>
              <c:f>[0]!ONFwd1Y</c:f>
              <c:numCache>
                <c:formatCode>0.0000%</c:formatCode>
                <c:ptCount val="3534"/>
                <c:pt idx="0">
                  <c:v>3.2616846028865609E-3</c:v>
                </c:pt>
                <c:pt idx="1">
                  <c:v>3.2617141546609218E-3</c:v>
                </c:pt>
                <c:pt idx="2">
                  <c:v>3.261684602966497E-3</c:v>
                </c:pt>
                <c:pt idx="3">
                  <c:v>3.261684602966497E-3</c:v>
                </c:pt>
                <c:pt idx="4">
                  <c:v>3.261684602966497E-3</c:v>
                </c:pt>
                <c:pt idx="5">
                  <c:v>3.2616846028865609E-3</c:v>
                </c:pt>
                <c:pt idx="6">
                  <c:v>3.2617141546609218E-3</c:v>
                </c:pt>
                <c:pt idx="7">
                  <c:v>3.261684602966497E-3</c:v>
                </c:pt>
                <c:pt idx="8">
                  <c:v>3.261684602966497E-3</c:v>
                </c:pt>
                <c:pt idx="9">
                  <c:v>3.261684602966497E-3</c:v>
                </c:pt>
                <c:pt idx="10">
                  <c:v>3.2616846028865609E-3</c:v>
                </c:pt>
                <c:pt idx="11">
                  <c:v>3.2617141546609218E-3</c:v>
                </c:pt>
                <c:pt idx="12">
                  <c:v>3.261684602966497E-3</c:v>
                </c:pt>
                <c:pt idx="13">
                  <c:v>3.261684602966497E-3</c:v>
                </c:pt>
                <c:pt idx="14">
                  <c:v>3.261684602966497E-3</c:v>
                </c:pt>
                <c:pt idx="15">
                  <c:v>3.261684602966497E-3</c:v>
                </c:pt>
                <c:pt idx="16">
                  <c:v>3.2617141546609218E-3</c:v>
                </c:pt>
                <c:pt idx="17">
                  <c:v>3.2616846028865609E-3</c:v>
                </c:pt>
                <c:pt idx="18">
                  <c:v>3.261684602966497E-3</c:v>
                </c:pt>
                <c:pt idx="19">
                  <c:v>3.261684602966497E-3</c:v>
                </c:pt>
                <c:pt idx="20">
                  <c:v>3.261684602966497E-3</c:v>
                </c:pt>
                <c:pt idx="21">
                  <c:v>3.2617141546609218E-3</c:v>
                </c:pt>
                <c:pt idx="22">
                  <c:v>3.261684602966497E-3</c:v>
                </c:pt>
                <c:pt idx="23">
                  <c:v>3.261684602966497E-3</c:v>
                </c:pt>
                <c:pt idx="24">
                  <c:v>3.2616846028865609E-3</c:v>
                </c:pt>
                <c:pt idx="25">
                  <c:v>3.261684602966497E-3</c:v>
                </c:pt>
                <c:pt idx="26">
                  <c:v>3.2617141546609218E-3</c:v>
                </c:pt>
                <c:pt idx="27">
                  <c:v>3.261684602966497E-3</c:v>
                </c:pt>
                <c:pt idx="28">
                  <c:v>3.261684602966497E-3</c:v>
                </c:pt>
                <c:pt idx="29">
                  <c:v>3.2616846028865609E-3</c:v>
                </c:pt>
                <c:pt idx="30">
                  <c:v>3.261684602966497E-3</c:v>
                </c:pt>
                <c:pt idx="31">
                  <c:v>3.2617141546609218E-3</c:v>
                </c:pt>
                <c:pt idx="32">
                  <c:v>3.261684602966497E-3</c:v>
                </c:pt>
                <c:pt idx="33">
                  <c:v>3.261684602966497E-3</c:v>
                </c:pt>
                <c:pt idx="34">
                  <c:v>3.261684602966497E-3</c:v>
                </c:pt>
                <c:pt idx="35">
                  <c:v>3.2617437067443689E-3</c:v>
                </c:pt>
                <c:pt idx="36">
                  <c:v>3.261684602966497E-3</c:v>
                </c:pt>
                <c:pt idx="37">
                  <c:v>3.261684602966497E-3</c:v>
                </c:pt>
                <c:pt idx="38">
                  <c:v>3.261684602966497E-3</c:v>
                </c:pt>
                <c:pt idx="39">
                  <c:v>3.2617141546609218E-3</c:v>
                </c:pt>
                <c:pt idx="40">
                  <c:v>3.261684602966497E-3</c:v>
                </c:pt>
                <c:pt idx="41">
                  <c:v>3.261684602966497E-3</c:v>
                </c:pt>
                <c:pt idx="42">
                  <c:v>3.2616846028865609E-3</c:v>
                </c:pt>
                <c:pt idx="43">
                  <c:v>3.261684602966497E-3</c:v>
                </c:pt>
                <c:pt idx="44">
                  <c:v>3.2617141546609218E-3</c:v>
                </c:pt>
                <c:pt idx="45">
                  <c:v>3.261684602966497E-3</c:v>
                </c:pt>
                <c:pt idx="46">
                  <c:v>3.261684602966497E-3</c:v>
                </c:pt>
                <c:pt idx="47">
                  <c:v>3.261684602966497E-3</c:v>
                </c:pt>
                <c:pt idx="48">
                  <c:v>3.261684602966497E-3</c:v>
                </c:pt>
                <c:pt idx="49">
                  <c:v>3.2617141546609218E-3</c:v>
                </c:pt>
                <c:pt idx="50">
                  <c:v>3.261684602966497E-3</c:v>
                </c:pt>
                <c:pt idx="51">
                  <c:v>3.261684602966497E-3</c:v>
                </c:pt>
                <c:pt idx="52">
                  <c:v>3.261684602966497E-3</c:v>
                </c:pt>
                <c:pt idx="53">
                  <c:v>3.261684602966497E-3</c:v>
                </c:pt>
                <c:pt idx="54">
                  <c:v>3.2617141546609218E-3</c:v>
                </c:pt>
                <c:pt idx="55">
                  <c:v>3.261684602966497E-3</c:v>
                </c:pt>
                <c:pt idx="56">
                  <c:v>3.261684602966497E-3</c:v>
                </c:pt>
                <c:pt idx="57">
                  <c:v>3.261684602966497E-3</c:v>
                </c:pt>
                <c:pt idx="58">
                  <c:v>3.2616846028865609E-3</c:v>
                </c:pt>
                <c:pt idx="59">
                  <c:v>3.2617141546609218E-3</c:v>
                </c:pt>
                <c:pt idx="60">
                  <c:v>3.2372634893551577E-3</c:v>
                </c:pt>
                <c:pt idx="61">
                  <c:v>3.1878627041326268E-3</c:v>
                </c:pt>
                <c:pt idx="62">
                  <c:v>3.1376492663248712E-3</c:v>
                </c:pt>
                <c:pt idx="63">
                  <c:v>3.0866567562704006E-3</c:v>
                </c:pt>
                <c:pt idx="64">
                  <c:v>2.9822674320723053E-3</c:v>
                </c:pt>
                <c:pt idx="65">
                  <c:v>2.8755675977976125E-3</c:v>
                </c:pt>
                <c:pt idx="66">
                  <c:v>2.821183429748686E-3</c:v>
                </c:pt>
                <c:pt idx="67">
                  <c:v>2.7662216706048071E-3</c:v>
                </c:pt>
                <c:pt idx="68">
                  <c:v>2.7107159007044856E-3</c:v>
                </c:pt>
                <c:pt idx="69">
                  <c:v>2.5980776389467053E-3</c:v>
                </c:pt>
                <c:pt idx="70">
                  <c:v>2.4839243152730006E-3</c:v>
                </c:pt>
                <c:pt idx="71">
                  <c:v>2.4262021929111199E-3</c:v>
                </c:pt>
                <c:pt idx="72">
                  <c:v>2.3681375403050708E-3</c:v>
                </c:pt>
                <c:pt idx="73">
                  <c:v>2.309763937473619E-3</c:v>
                </c:pt>
                <c:pt idx="74">
                  <c:v>2.1921681430114859E-3</c:v>
                </c:pt>
                <c:pt idx="75">
                  <c:v>2.0738516231499915E-3</c:v>
                </c:pt>
                <c:pt idx="76">
                  <c:v>2.0144369685937136E-3</c:v>
                </c:pt>
                <c:pt idx="77">
                  <c:v>1.9549148435249464E-3</c:v>
                </c:pt>
                <c:pt idx="78">
                  <c:v>1.8953188278025834E-3</c:v>
                </c:pt>
                <c:pt idx="79">
                  <c:v>1.7760571519076507E-3</c:v>
                </c:pt>
                <c:pt idx="80">
                  <c:v>1.6568674545158757E-3</c:v>
                </c:pt>
                <c:pt idx="81">
                  <c:v>1.5974056826095762E-3</c:v>
                </c:pt>
                <c:pt idx="82">
                  <c:v>1.5380714988033617E-3</c:v>
                </c:pt>
                <c:pt idx="83">
                  <c:v>1.4788984827962537E-3</c:v>
                </c:pt>
                <c:pt idx="84">
                  <c:v>1.3612627193193561E-3</c:v>
                </c:pt>
                <c:pt idx="85">
                  <c:v>1.2444896904195701E-3</c:v>
                </c:pt>
                <c:pt idx="86">
                  <c:v>1.1866262083337631E-3</c:v>
                </c:pt>
                <c:pt idx="87">
                  <c:v>1.1291253720013827E-3</c:v>
                </c:pt>
                <c:pt idx="88">
                  <c:v>1.0720207608816423E-3</c:v>
                </c:pt>
                <c:pt idx="89">
                  <c:v>9.5930274044420116E-4</c:v>
                </c:pt>
                <c:pt idx="90">
                  <c:v>8.4823615923212969E-4</c:v>
                </c:pt>
                <c:pt idx="91">
                  <c:v>7.9361636710295613E-4</c:v>
                </c:pt>
                <c:pt idx="92">
                  <c:v>7.3959427710157399E-4</c:v>
                </c:pt>
                <c:pt idx="93">
                  <c:v>6.8620346884706862E-4</c:v>
                </c:pt>
                <c:pt idx="94">
                  <c:v>5.8169495894766499E-4</c:v>
                </c:pt>
                <c:pt idx="95">
                  <c:v>4.7962464040374186E-4</c:v>
                </c:pt>
                <c:pt idx="96">
                  <c:v>4.2989393149284183E-4</c:v>
                </c:pt>
                <c:pt idx="97">
                  <c:v>3.8099598044460947E-4</c:v>
                </c:pt>
                <c:pt idx="98">
                  <c:v>3.3296436671825802E-4</c:v>
                </c:pt>
                <c:pt idx="99">
                  <c:v>2.399569848421379E-4</c:v>
                </c:pt>
                <c:pt idx="100">
                  <c:v>1.5017287109841959E-4</c:v>
                </c:pt>
                <c:pt idx="101">
                  <c:v>1.0697663339165331E-4</c:v>
                </c:pt>
                <c:pt idx="102">
                  <c:v>6.4848208882750669E-5</c:v>
                </c:pt>
                <c:pt idx="103">
                  <c:v>2.3821176631244612E-5</c:v>
                </c:pt>
                <c:pt idx="104">
                  <c:v>-5.4393676722774842E-5</c:v>
                </c:pt>
                <c:pt idx="105">
                  <c:v>-1.2860144345427926E-4</c:v>
                </c:pt>
                <c:pt idx="106">
                  <c:v>-1.6361782496865374E-4</c:v>
                </c:pt>
                <c:pt idx="107">
                  <c:v>-1.9733133862942509E-4</c:v>
                </c:pt>
                <c:pt idx="108">
                  <c:v>-2.2970840517722024E-4</c:v>
                </c:pt>
                <c:pt idx="109">
                  <c:v>-2.8983958549222422E-4</c:v>
                </c:pt>
                <c:pt idx="110">
                  <c:v>-3.4518061453159277E-4</c:v>
                </c:pt>
                <c:pt idx="111">
                  <c:v>-3.7037175634413444E-4</c:v>
                </c:pt>
                <c:pt idx="112">
                  <c:v>-3.9402497536755732E-4</c:v>
                </c:pt>
                <c:pt idx="113">
                  <c:v>-4.1610669234248832E-4</c:v>
                </c:pt>
                <c:pt idx="114">
                  <c:v>-4.5486331500033117E-4</c:v>
                </c:pt>
                <c:pt idx="115">
                  <c:v>-4.8804695293114264E-4</c:v>
                </c:pt>
                <c:pt idx="116">
                  <c:v>-5.0176746953400908E-4</c:v>
                </c:pt>
                <c:pt idx="117">
                  <c:v>-5.137150079326247E-4</c:v>
                </c:pt>
                <c:pt idx="118">
                  <c:v>-5.2385598878768036E-4</c:v>
                </c:pt>
                <c:pt idx="119">
                  <c:v>-5.3794739059309649E-4</c:v>
                </c:pt>
                <c:pt idx="120">
                  <c:v>-5.456827467487102E-4</c:v>
                </c:pt>
                <c:pt idx="121">
                  <c:v>-5.4628724739824719E-4</c:v>
                </c:pt>
                <c:pt idx="122">
                  <c:v>-5.4488371338923258E-4</c:v>
                </c:pt>
                <c:pt idx="123">
                  <c:v>-5.414385651825171E-4</c:v>
                </c:pt>
                <c:pt idx="124">
                  <c:v>-5.2757421632687596E-4</c:v>
                </c:pt>
                <c:pt idx="125">
                  <c:v>-5.0657023583866589E-4</c:v>
                </c:pt>
                <c:pt idx="126">
                  <c:v>-5.0665416218453885E-4</c:v>
                </c:pt>
                <c:pt idx="127">
                  <c:v>-5.2013018648100484E-4</c:v>
                </c:pt>
                <c:pt idx="128">
                  <c:v>-5.3344755065243277E-4</c:v>
                </c:pt>
                <c:pt idx="129">
                  <c:v>-5.5956123212297371E-4</c:v>
                </c:pt>
                <c:pt idx="130">
                  <c:v>-5.8516516584283806E-4</c:v>
                </c:pt>
                <c:pt idx="131">
                  <c:v>-5.9771529961505365E-4</c:v>
                </c:pt>
                <c:pt idx="132">
                  <c:v>-6.1011720136061598E-4</c:v>
                </c:pt>
                <c:pt idx="133">
                  <c:v>-6.2237260928910132E-4</c:v>
                </c:pt>
                <c:pt idx="134">
                  <c:v>-6.4640264187953989E-4</c:v>
                </c:pt>
                <c:pt idx="135">
                  <c:v>-6.6996406298702738E-4</c:v>
                </c:pt>
                <c:pt idx="136">
                  <c:v>-6.8151307213604184E-4</c:v>
                </c:pt>
                <c:pt idx="137">
                  <c:v>-6.9292601572623624E-4</c:v>
                </c:pt>
                <c:pt idx="138">
                  <c:v>-7.0420463168741065E-4</c:v>
                </c:pt>
                <c:pt idx="139">
                  <c:v>-7.2632132997352272E-4</c:v>
                </c:pt>
                <c:pt idx="140">
                  <c:v>-7.4801058075557592E-4</c:v>
                </c:pt>
                <c:pt idx="141">
                  <c:v>-7.5864362947708486E-4</c:v>
                </c:pt>
                <c:pt idx="142">
                  <c:v>-7.6915277898770285E-4</c:v>
                </c:pt>
                <c:pt idx="143">
                  <c:v>-7.7953976713729389E-4</c:v>
                </c:pt>
                <c:pt idx="144">
                  <c:v>-7.9991345214303067E-4</c:v>
                </c:pt>
                <c:pt idx="145">
                  <c:v>-8.1990086795880046E-4</c:v>
                </c:pt>
                <c:pt idx="146">
                  <c:v>-8.2970312036856342E-4</c:v>
                </c:pt>
                <c:pt idx="147">
                  <c:v>-8.3939363975549242E-4</c:v>
                </c:pt>
                <c:pt idx="148">
                  <c:v>-8.4897416416929161E-4</c:v>
                </c:pt>
                <c:pt idx="149">
                  <c:v>-8.6777516151492762E-4</c:v>
                </c:pt>
                <c:pt idx="150">
                  <c:v>-8.8623107264762524E-4</c:v>
                </c:pt>
                <c:pt idx="151">
                  <c:v>-8.9528769270152964E-4</c:v>
                </c:pt>
                <c:pt idx="152">
                  <c:v>-9.042447459606251E-4</c:v>
                </c:pt>
                <c:pt idx="153">
                  <c:v>-9.1310397051458381E-4</c:v>
                </c:pt>
                <c:pt idx="154">
                  <c:v>-9.305026090045132E-4</c:v>
                </c:pt>
                <c:pt idx="155">
                  <c:v>-9.4759734219351799E-4</c:v>
                </c:pt>
                <c:pt idx="156">
                  <c:v>-9.5599349372754716E-4</c:v>
                </c:pt>
                <c:pt idx="157">
                  <c:v>-9.6430224465482439E-4</c:v>
                </c:pt>
                <c:pt idx="158">
                  <c:v>-9.7252533322489398E-4</c:v>
                </c:pt>
                <c:pt idx="159">
                  <c:v>-9.8869194359529899E-4</c:v>
                </c:pt>
                <c:pt idx="160">
                  <c:v>-1.004595823328458E-3</c:v>
                </c:pt>
                <c:pt idx="161">
                  <c:v>-1.0124166700187232E-3</c:v>
                </c:pt>
                <c:pt idx="162">
                  <c:v>-1.0201622824501655E-3</c:v>
                </c:pt>
                <c:pt idx="163">
                  <c:v>-1.0278343987124572E-3</c:v>
                </c:pt>
                <c:pt idx="164">
                  <c:v>-1.0429393125388486E-3</c:v>
                </c:pt>
                <c:pt idx="165">
                  <c:v>-1.057822662104968E-3</c:v>
                </c:pt>
                <c:pt idx="166">
                  <c:v>-1.0651533677474845E-3</c:v>
                </c:pt>
                <c:pt idx="167">
                  <c:v>-1.0724210053592031E-3</c:v>
                </c:pt>
                <c:pt idx="168">
                  <c:v>-1.0796273129898282E-3</c:v>
                </c:pt>
                <c:pt idx="169">
                  <c:v>-1.093840861554618E-3</c:v>
                </c:pt>
                <c:pt idx="170">
                  <c:v>-1.1078740042558266E-3</c:v>
                </c:pt>
                <c:pt idx="171">
                  <c:v>-1.1147997324867376E-3</c:v>
                </c:pt>
                <c:pt idx="172">
                  <c:v>-1.1216745588349397E-3</c:v>
                </c:pt>
                <c:pt idx="173">
                  <c:v>-1.1285002214300732E-3</c:v>
                </c:pt>
                <c:pt idx="174">
                  <c:v>-1.1419927350830861E-3</c:v>
                </c:pt>
                <c:pt idx="175">
                  <c:v>-1.155345994994228E-3</c:v>
                </c:pt>
                <c:pt idx="176">
                  <c:v>-1.1619519093297725E-3</c:v>
                </c:pt>
                <c:pt idx="177">
                  <c:v>-1.1685190880506013E-3</c:v>
                </c:pt>
                <c:pt idx="178">
                  <c:v>-1.1750492692463865E-3</c:v>
                </c:pt>
                <c:pt idx="179">
                  <c:v>-1.1879910763124002E-3</c:v>
                </c:pt>
                <c:pt idx="180">
                  <c:v>-1.200834779213622E-3</c:v>
                </c:pt>
                <c:pt idx="181">
                  <c:v>-1.2072060431300713E-3</c:v>
                </c:pt>
                <c:pt idx="182">
                  <c:v>-1.2135507377397659E-3</c:v>
                </c:pt>
                <c:pt idx="183">
                  <c:v>-1.2198706010124738E-3</c:v>
                </c:pt>
                <c:pt idx="184">
                  <c:v>-1.2324320274714751E-3</c:v>
                </c:pt>
                <c:pt idx="185">
                  <c:v>-1.2449365013678104E-3</c:v>
                </c:pt>
                <c:pt idx="186">
                  <c:v>-1.2511582784213715E-3</c:v>
                </c:pt>
                <c:pt idx="187">
                  <c:v>-1.2573656523962029E-3</c:v>
                </c:pt>
                <c:pt idx="188">
                  <c:v>-1.2635603611821367E-3</c:v>
                </c:pt>
                <c:pt idx="189">
                  <c:v>-1.2759117297633793E-3</c:v>
                </c:pt>
                <c:pt idx="190">
                  <c:v>-1.2882473057107546E-3</c:v>
                </c:pt>
                <c:pt idx="191">
                  <c:v>-1.2944047593776986E-3</c:v>
                </c:pt>
                <c:pt idx="192">
                  <c:v>-1.3006401437865023E-3</c:v>
                </c:pt>
                <c:pt idx="193">
                  <c:v>-1.3072782002510053E-3</c:v>
                </c:pt>
                <c:pt idx="194">
                  <c:v>-1.3222006517921159E-3</c:v>
                </c:pt>
                <c:pt idx="195">
                  <c:v>-1.338827682677568E-3</c:v>
                </c:pt>
                <c:pt idx="196">
                  <c:v>-1.3480080396721661E-3</c:v>
                </c:pt>
                <c:pt idx="197">
                  <c:v>-1.357723060140259E-3</c:v>
                </c:pt>
                <c:pt idx="198">
                  <c:v>-1.3679814785749755E-3</c:v>
                </c:pt>
                <c:pt idx="199">
                  <c:v>-1.3903479442944899E-3</c:v>
                </c:pt>
                <c:pt idx="200">
                  <c:v>-1.4146238198842198E-3</c:v>
                </c:pt>
                <c:pt idx="201">
                  <c:v>-1.4277302442700091E-3</c:v>
                </c:pt>
                <c:pt idx="202">
                  <c:v>-1.4414324731815142E-3</c:v>
                </c:pt>
                <c:pt idx="203">
                  <c:v>-1.455739240951992E-3</c:v>
                </c:pt>
                <c:pt idx="204">
                  <c:v>-1.4864054412244698E-3</c:v>
                </c:pt>
                <c:pt idx="205">
                  <c:v>-1.5191863892471957E-3</c:v>
                </c:pt>
                <c:pt idx="206">
                  <c:v>-1.5366468676303313E-3</c:v>
                </c:pt>
                <c:pt idx="207">
                  <c:v>-1.5547642912716597E-3</c:v>
                </c:pt>
                <c:pt idx="208">
                  <c:v>-1.5735473945843736E-3</c:v>
                </c:pt>
                <c:pt idx="209">
                  <c:v>-1.6133689752173552E-3</c:v>
                </c:pt>
                <c:pt idx="210">
                  <c:v>-1.6555112920135784E-3</c:v>
                </c:pt>
                <c:pt idx="211">
                  <c:v>-1.6777538092016542E-3</c:v>
                </c:pt>
                <c:pt idx="212">
                  <c:v>-1.7007144122604956E-3</c:v>
                </c:pt>
                <c:pt idx="213">
                  <c:v>-1.7244018354833912E-3</c:v>
                </c:pt>
                <c:pt idx="214">
                  <c:v>-1.7742343438831298E-3</c:v>
                </c:pt>
                <c:pt idx="215">
                  <c:v>-1.8265944167605852E-3</c:v>
                </c:pt>
                <c:pt idx="216">
                  <c:v>-1.8540469557226658E-3</c:v>
                </c:pt>
                <c:pt idx="217">
                  <c:v>-1.8822787208083724E-3</c:v>
                </c:pt>
                <c:pt idx="218">
                  <c:v>-1.9112984461910898E-3</c:v>
                </c:pt>
                <c:pt idx="219">
                  <c:v>-1.9719973015863701E-3</c:v>
                </c:pt>
                <c:pt idx="220">
                  <c:v>-2.0354316369575187E-3</c:v>
                </c:pt>
                <c:pt idx="221">
                  <c:v>-2.0685221782246188E-3</c:v>
                </c:pt>
                <c:pt idx="222">
                  <c:v>-2.1024530853885892E-3</c:v>
                </c:pt>
                <c:pt idx="223">
                  <c:v>-2.1372330927427186E-3</c:v>
                </c:pt>
                <c:pt idx="224">
                  <c:v>-2.2096535507465376E-3</c:v>
                </c:pt>
                <c:pt idx="225">
                  <c:v>-2.2850188078882283E-3</c:v>
                </c:pt>
                <c:pt idx="226">
                  <c:v>-2.3241753289937606E-3</c:v>
                </c:pt>
                <c:pt idx="227">
                  <c:v>-2.3642333555295991E-3</c:v>
                </c:pt>
                <c:pt idx="228">
                  <c:v>-2.4052016215492245E-3</c:v>
                </c:pt>
                <c:pt idx="229">
                  <c:v>-2.5122236136476683E-3</c:v>
                </c:pt>
                <c:pt idx="230">
                  <c:v>-2.6240022385737305E-3</c:v>
                </c:pt>
                <c:pt idx="231">
                  <c:v>-2.6706153581779191E-3</c:v>
                </c:pt>
                <c:pt idx="232">
                  <c:v>-2.7181998560799059E-3</c:v>
                </c:pt>
                <c:pt idx="233">
                  <c:v>-2.8166284146369236E-3</c:v>
                </c:pt>
                <c:pt idx="234">
                  <c:v>-2.9184263116555087E-3</c:v>
                </c:pt>
                <c:pt idx="235">
                  <c:v>-2.9709987116888215E-3</c:v>
                </c:pt>
                <c:pt idx="236">
                  <c:v>-3.0245948942608791E-3</c:v>
                </c:pt>
                <c:pt idx="237">
                  <c:v>-3.079223593225322E-3</c:v>
                </c:pt>
                <c:pt idx="238">
                  <c:v>-3.1919380839928735E-3</c:v>
                </c:pt>
                <c:pt idx="239">
                  <c:v>-3.3082382332771942E-3</c:v>
                </c:pt>
                <c:pt idx="240">
                  <c:v>-3.3681605239266332E-3</c:v>
                </c:pt>
                <c:pt idx="241">
                  <c:v>-3.4291677346898197E-3</c:v>
                </c:pt>
                <c:pt idx="242">
                  <c:v>-3.4912685994603621E-3</c:v>
                </c:pt>
                <c:pt idx="243">
                  <c:v>-3.6191231312354688E-3</c:v>
                </c:pt>
                <c:pt idx="244">
                  <c:v>-3.7507832751693115E-3</c:v>
                </c:pt>
                <c:pt idx="245">
                  <c:v>-3.8184834173815574E-3</c:v>
                </c:pt>
                <c:pt idx="246">
                  <c:v>-3.8873296166030968E-3</c:v>
                </c:pt>
                <c:pt idx="247">
                  <c:v>-3.957330606447762E-3</c:v>
                </c:pt>
                <c:pt idx="248">
                  <c:v>-4.1011788399325511E-3</c:v>
                </c:pt>
                <c:pt idx="249">
                  <c:v>-4.2490571474518291E-3</c:v>
                </c:pt>
                <c:pt idx="250">
                  <c:v>-4.3249630965780383E-3</c:v>
                </c:pt>
                <c:pt idx="251">
                  <c:v>-4.4020762386498546E-3</c:v>
                </c:pt>
                <c:pt idx="252">
                  <c:v>-4.4804053072411421E-3</c:v>
                </c:pt>
                <c:pt idx="253">
                  <c:v>-4.6411003728419331E-3</c:v>
                </c:pt>
                <c:pt idx="254">
                  <c:v>-4.8060555187179332E-3</c:v>
                </c:pt>
                <c:pt idx="255">
                  <c:v>-4.890595223754346E-3</c:v>
                </c:pt>
                <c:pt idx="256">
                  <c:v>-4.9764032566734784E-3</c:v>
                </c:pt>
                <c:pt idx="257">
                  <c:v>-5.0613092057050224E-3</c:v>
                </c:pt>
                <c:pt idx="258">
                  <c:v>-5.1957420506676399E-3</c:v>
                </c:pt>
                <c:pt idx="259">
                  <c:v>-5.2900174403758271E-3</c:v>
                </c:pt>
                <c:pt idx="260">
                  <c:v>-5.3166295122020202E-3</c:v>
                </c:pt>
                <c:pt idx="261">
                  <c:v>-5.3307480547371E-3</c:v>
                </c:pt>
                <c:pt idx="262">
                  <c:v>-5.332239298545538E-3</c:v>
                </c:pt>
                <c:pt idx="263">
                  <c:v>-5.2923841291541152E-3</c:v>
                </c:pt>
                <c:pt idx="264">
                  <c:v>-5.2092558504801545E-3</c:v>
                </c:pt>
                <c:pt idx="265">
                  <c:v>-5.1456040112007884E-3</c:v>
                </c:pt>
                <c:pt idx="266">
                  <c:v>-5.0685222272051078E-3</c:v>
                </c:pt>
                <c:pt idx="267">
                  <c:v>-4.9778767187058648E-3</c:v>
                </c:pt>
                <c:pt idx="268">
                  <c:v>-4.7506416996379031E-3</c:v>
                </c:pt>
                <c:pt idx="269">
                  <c:v>-4.4769817882528429E-3</c:v>
                </c:pt>
                <c:pt idx="270">
                  <c:v>-4.3165109027132331E-3</c:v>
                </c:pt>
                <c:pt idx="271">
                  <c:v>-4.1416735783350589E-3</c:v>
                </c:pt>
                <c:pt idx="272">
                  <c:v>-3.9523360222615267E-3</c:v>
                </c:pt>
                <c:pt idx="273">
                  <c:v>-3.5246233681007766E-3</c:v>
                </c:pt>
                <c:pt idx="274">
                  <c:v>-3.0473075649251058E-3</c:v>
                </c:pt>
                <c:pt idx="275">
                  <c:v>-2.7834618937738753E-3</c:v>
                </c:pt>
                <c:pt idx="276">
                  <c:v>-2.5043131924595841E-3</c:v>
                </c:pt>
                <c:pt idx="277">
                  <c:v>-2.2136160621322176E-3</c:v>
                </c:pt>
                <c:pt idx="278">
                  <c:v>-1.6507106653840253E-3</c:v>
                </c:pt>
                <c:pt idx="279">
                  <c:v>-1.1145665861844734E-3</c:v>
                </c:pt>
                <c:pt idx="280">
                  <c:v>-8.6012021681014517E-4</c:v>
                </c:pt>
                <c:pt idx="281">
                  <c:v>-6.1400525459998079E-4</c:v>
                </c:pt>
                <c:pt idx="282">
                  <c:v>-3.7632420307964765E-4</c:v>
                </c:pt>
                <c:pt idx="283">
                  <c:v>7.041232130688968E-5</c:v>
                </c:pt>
                <c:pt idx="284">
                  <c:v>4.8801084373550907E-4</c:v>
                </c:pt>
                <c:pt idx="285">
                  <c:v>6.8198480542847051E-4</c:v>
                </c:pt>
                <c:pt idx="286">
                  <c:v>8.6690984455017883E-4</c:v>
                </c:pt>
                <c:pt idx="287">
                  <c:v>1.0426834602927926E-3</c:v>
                </c:pt>
                <c:pt idx="288">
                  <c:v>1.3632185896650384E-3</c:v>
                </c:pt>
                <c:pt idx="289">
                  <c:v>1.6522136993746273E-3</c:v>
                </c:pt>
                <c:pt idx="290">
                  <c:v>1.7806927096852831E-3</c:v>
                </c:pt>
                <c:pt idx="291">
                  <c:v>1.8994053049592452E-3</c:v>
                </c:pt>
                <c:pt idx="292">
                  <c:v>2.0082489885453469E-3</c:v>
                </c:pt>
                <c:pt idx="293">
                  <c:v>2.1925408531142665E-3</c:v>
                </c:pt>
                <c:pt idx="294">
                  <c:v>2.3428847017648025E-3</c:v>
                </c:pt>
                <c:pt idx="295">
                  <c:v>2.4008464046421096E-3</c:v>
                </c:pt>
                <c:pt idx="296">
                  <c:v>2.4483242323114496E-3</c:v>
                </c:pt>
                <c:pt idx="297">
                  <c:v>2.4852156933974356E-3</c:v>
                </c:pt>
                <c:pt idx="298">
                  <c:v>2.5232159625954154E-3</c:v>
                </c:pt>
                <c:pt idx="299">
                  <c:v>2.5266213487817879E-3</c:v>
                </c:pt>
                <c:pt idx="300">
                  <c:v>2.5195960922452798E-3</c:v>
                </c:pt>
                <c:pt idx="301">
                  <c:v>2.5120123226329838E-3</c:v>
                </c:pt>
                <c:pt idx="302">
                  <c:v>2.5038660974185944E-3</c:v>
                </c:pt>
                <c:pt idx="303">
                  <c:v>2.4856962433972285E-3</c:v>
                </c:pt>
                <c:pt idx="304">
                  <c:v>2.4655777845783433E-3</c:v>
                </c:pt>
                <c:pt idx="305">
                  <c:v>2.4545601403413997E-3</c:v>
                </c:pt>
                <c:pt idx="306">
                  <c:v>2.4429563840655533E-3</c:v>
                </c:pt>
                <c:pt idx="307">
                  <c:v>2.4040192417071893E-3</c:v>
                </c:pt>
                <c:pt idx="308">
                  <c:v>2.3608047100420748E-3</c:v>
                </c:pt>
                <c:pt idx="309">
                  <c:v>2.3449877768388916E-3</c:v>
                </c:pt>
                <c:pt idx="310">
                  <c:v>2.3285531906669377E-3</c:v>
                </c:pt>
                <c:pt idx="311">
                  <c:v>2.2936200741607848E-3</c:v>
                </c:pt>
                <c:pt idx="312">
                  <c:v>2.2565594629675445E-3</c:v>
                </c:pt>
                <c:pt idx="313">
                  <c:v>2.2369774721386904E-3</c:v>
                </c:pt>
                <c:pt idx="314">
                  <c:v>2.2167541727835527E-3</c:v>
                </c:pt>
                <c:pt idx="315">
                  <c:v>2.1958856218962097E-3</c:v>
                </c:pt>
                <c:pt idx="316">
                  <c:v>2.140472579201802E-3</c:v>
                </c:pt>
                <c:pt idx="317">
                  <c:v>2.0834877081199465E-3</c:v>
                </c:pt>
                <c:pt idx="318">
                  <c:v>2.0618865634869366E-3</c:v>
                </c:pt>
                <c:pt idx="319">
                  <c:v>2.0391572062905539E-3</c:v>
                </c:pt>
                <c:pt idx="320">
                  <c:v>1.9899082637131471E-3</c:v>
                </c:pt>
                <c:pt idx="321">
                  <c:v>1.9367955785565272E-3</c:v>
                </c:pt>
                <c:pt idx="322">
                  <c:v>1.9083036032974121E-3</c:v>
                </c:pt>
                <c:pt idx="323">
                  <c:v>1.8786347934085512E-3</c:v>
                </c:pt>
                <c:pt idx="324">
                  <c:v>1.8477810452122156E-3</c:v>
                </c:pt>
                <c:pt idx="325">
                  <c:v>1.7820920569633358E-3</c:v>
                </c:pt>
                <c:pt idx="326">
                  <c:v>1.7123545967567821E-3</c:v>
                </c:pt>
                <c:pt idx="327">
                  <c:v>1.675454602816373E-3</c:v>
                </c:pt>
                <c:pt idx="328">
                  <c:v>1.6373210489017964E-3</c:v>
                </c:pt>
                <c:pt idx="329">
                  <c:v>1.5979458315751316E-3</c:v>
                </c:pt>
                <c:pt idx="330">
                  <c:v>1.5150223752602443E-3</c:v>
                </c:pt>
                <c:pt idx="331">
                  <c:v>1.4278662574707113E-3</c:v>
                </c:pt>
                <c:pt idx="332">
                  <c:v>1.3821611703956904E-3</c:v>
                </c:pt>
                <c:pt idx="333">
                  <c:v>1.335165798881377E-3</c:v>
                </c:pt>
                <c:pt idx="334">
                  <c:v>1.2868720396497224E-3</c:v>
                </c:pt>
                <c:pt idx="335">
                  <c:v>1.1859199491492944E-3</c:v>
                </c:pt>
                <c:pt idx="336">
                  <c:v>1.0805510571909593E-3</c:v>
                </c:pt>
                <c:pt idx="337">
                  <c:v>1.0256438083633412E-3</c:v>
                </c:pt>
                <c:pt idx="338">
                  <c:v>9.6938955167047425E-4</c:v>
                </c:pt>
                <c:pt idx="339">
                  <c:v>9.1178018375437375E-4</c:v>
                </c:pt>
                <c:pt idx="340">
                  <c:v>8.1845608589148355E-4</c:v>
                </c:pt>
                <c:pt idx="341">
                  <c:v>7.3455920778009443E-4</c:v>
                </c:pt>
                <c:pt idx="342">
                  <c:v>6.9358144883402417E-4</c:v>
                </c:pt>
                <c:pt idx="343">
                  <c:v>6.5319599337421153E-4</c:v>
                </c:pt>
                <c:pt idx="344">
                  <c:v>6.1340980982649285E-4</c:v>
                </c:pt>
                <c:pt idx="345">
                  <c:v>5.3587065528937217E-4</c:v>
                </c:pt>
                <c:pt idx="346">
                  <c:v>4.6039716758983218E-4</c:v>
                </c:pt>
                <c:pt idx="347">
                  <c:v>4.2371187318757109E-4</c:v>
                </c:pt>
                <c:pt idx="348">
                  <c:v>3.8766766237152694E-4</c:v>
                </c:pt>
                <c:pt idx="349">
                  <c:v>3.522715039672164E-4</c:v>
                </c:pt>
                <c:pt idx="350">
                  <c:v>2.8367442693522094E-4</c:v>
                </c:pt>
                <c:pt idx="351">
                  <c:v>2.1730676562192741E-4</c:v>
                </c:pt>
                <c:pt idx="352">
                  <c:v>1.8525539798197599E-4</c:v>
                </c:pt>
                <c:pt idx="353">
                  <c:v>1.5389389442788115E-4</c:v>
                </c:pt>
                <c:pt idx="354">
                  <c:v>1.2322922354535137E-4</c:v>
                </c:pt>
                <c:pt idx="355">
                  <c:v>6.4257511258603017E-5</c:v>
                </c:pt>
                <c:pt idx="356">
                  <c:v>7.6782394842211943E-6</c:v>
                </c:pt>
                <c:pt idx="357">
                  <c:v>-1.9397738455495528E-5</c:v>
                </c:pt>
                <c:pt idx="358">
                  <c:v>-4.5735071969588148E-5</c:v>
                </c:pt>
                <c:pt idx="359">
                  <c:v>-7.1326792272508044E-5</c:v>
                </c:pt>
                <c:pt idx="360">
                  <c:v>-1.1998997315743054E-4</c:v>
                </c:pt>
                <c:pt idx="361">
                  <c:v>-1.6412926981512754E-4</c:v>
                </c:pt>
                <c:pt idx="362">
                  <c:v>-1.8242440821936157E-4</c:v>
                </c:pt>
                <c:pt idx="363">
                  <c:v>-2.0064708039058132E-4</c:v>
                </c:pt>
                <c:pt idx="364">
                  <c:v>-2.1879597074114798E-4</c:v>
                </c:pt>
                <c:pt idx="365">
                  <c:v>-2.5484105520501288E-4</c:v>
                </c:pt>
                <c:pt idx="366">
                  <c:v>-2.9062740642071816E-4</c:v>
                </c:pt>
                <c:pt idx="367">
                  <c:v>-3.0838765681107105E-4</c:v>
                </c:pt>
                <c:pt idx="368">
                  <c:v>-3.260662328541386E-4</c:v>
                </c:pt>
                <c:pt idx="369">
                  <c:v>-3.4366181916212213E-4</c:v>
                </c:pt>
                <c:pt idx="370">
                  <c:v>-3.7856938453373346E-4</c:v>
                </c:pt>
                <c:pt idx="371">
                  <c:v>-4.1318795884759396E-4</c:v>
                </c:pt>
                <c:pt idx="372">
                  <c:v>-4.303488652634968E-4</c:v>
                </c:pt>
                <c:pt idx="373">
                  <c:v>-4.4741888937771535E-4</c:v>
                </c:pt>
                <c:pt idx="374">
                  <c:v>-4.643967158024509E-4</c:v>
                </c:pt>
                <c:pt idx="375">
                  <c:v>-4.9803777723234077E-4</c:v>
                </c:pt>
                <c:pt idx="376">
                  <c:v>-5.3135973625106914E-4</c:v>
                </c:pt>
                <c:pt idx="377">
                  <c:v>-5.4785684293179315E-4</c:v>
                </c:pt>
                <c:pt idx="378">
                  <c:v>-5.6425385939640194E-4</c:v>
                </c:pt>
                <c:pt idx="379">
                  <c:v>-5.8054947013719271E-4</c:v>
                </c:pt>
                <c:pt idx="380">
                  <c:v>-6.1279505291444991E-4</c:v>
                </c:pt>
                <c:pt idx="381">
                  <c:v>-6.4469154838597831E-4</c:v>
                </c:pt>
                <c:pt idx="382">
                  <c:v>-6.6046039957079472E-4</c:v>
                </c:pt>
                <c:pt idx="383">
                  <c:v>-6.7603612152300485E-4</c:v>
                </c:pt>
                <c:pt idx="384">
                  <c:v>-6.910808507054611E-4</c:v>
                </c:pt>
                <c:pt idx="385">
                  <c:v>-7.1909554596238934E-4</c:v>
                </c:pt>
                <c:pt idx="386">
                  <c:v>-7.4501485272993051E-4</c:v>
                </c:pt>
                <c:pt idx="387">
                  <c:v>-7.5691219052487213E-4</c:v>
                </c:pt>
                <c:pt idx="388">
                  <c:v>-7.6816508961741192E-4</c:v>
                </c:pt>
                <c:pt idx="389">
                  <c:v>-7.787685633164898E-4</c:v>
                </c:pt>
                <c:pt idx="390">
                  <c:v>-7.9778405700281496E-4</c:v>
                </c:pt>
                <c:pt idx="391">
                  <c:v>-8.1458846667992191E-4</c:v>
                </c:pt>
                <c:pt idx="392">
                  <c:v>-8.2187001064770726E-4</c:v>
                </c:pt>
                <c:pt idx="393">
                  <c:v>-8.284722082363416E-4</c:v>
                </c:pt>
                <c:pt idx="394">
                  <c:v>-8.3439007251495667E-4</c:v>
                </c:pt>
                <c:pt idx="395">
                  <c:v>-8.4391777793957345E-4</c:v>
                </c:pt>
                <c:pt idx="396">
                  <c:v>-8.5111846078955722E-4</c:v>
                </c:pt>
                <c:pt idx="397">
                  <c:v>-8.5353985639358143E-4</c:v>
                </c:pt>
                <c:pt idx="398">
                  <c:v>-8.5524699766192924E-4</c:v>
                </c:pt>
                <c:pt idx="399">
                  <c:v>-8.5623489778363648E-4</c:v>
                </c:pt>
                <c:pt idx="400">
                  <c:v>-8.5578625887094972E-4</c:v>
                </c:pt>
                <c:pt idx="401">
                  <c:v>-8.5289434950563958E-4</c:v>
                </c:pt>
                <c:pt idx="402">
                  <c:v>-8.5021124089035283E-4</c:v>
                </c:pt>
                <c:pt idx="403">
                  <c:v>-8.4677896982299217E-4</c:v>
                </c:pt>
                <c:pt idx="404">
                  <c:v>-8.4259254957252949E-4</c:v>
                </c:pt>
                <c:pt idx="405">
                  <c:v>-8.3167902221070733E-4</c:v>
                </c:pt>
                <c:pt idx="406">
                  <c:v>-8.1836442802352138E-4</c:v>
                </c:pt>
                <c:pt idx="407">
                  <c:v>-8.1128738687041846E-4</c:v>
                </c:pt>
                <c:pt idx="408">
                  <c:v>-8.0438721675513136E-4</c:v>
                </c:pt>
                <c:pt idx="409">
                  <c:v>-7.9766549025972466E-4</c:v>
                </c:pt>
                <c:pt idx="410">
                  <c:v>-7.8482300042814757E-4</c:v>
                </c:pt>
                <c:pt idx="411">
                  <c:v>-7.7259446912059104E-4</c:v>
                </c:pt>
                <c:pt idx="412">
                  <c:v>-7.6678854737721736E-4</c:v>
                </c:pt>
                <c:pt idx="413">
                  <c:v>-7.6117050406665498E-4</c:v>
                </c:pt>
                <c:pt idx="414">
                  <c:v>-7.5574191161109638E-4</c:v>
                </c:pt>
                <c:pt idx="415">
                  <c:v>-7.4552254798909701E-4</c:v>
                </c:pt>
                <c:pt idx="416">
                  <c:v>-7.3595349966204537E-4</c:v>
                </c:pt>
                <c:pt idx="417">
                  <c:v>-7.3149574849384891E-4</c:v>
                </c:pt>
                <c:pt idx="418">
                  <c:v>-7.2723688299358713E-4</c:v>
                </c:pt>
                <c:pt idx="419">
                  <c:v>-7.2317847562342052E-4</c:v>
                </c:pt>
                <c:pt idx="420">
                  <c:v>-7.1573629403243189E-4</c:v>
                </c:pt>
                <c:pt idx="421">
                  <c:v>-7.089808768867556E-4</c:v>
                </c:pt>
                <c:pt idx="422">
                  <c:v>-7.0594834725934419E-4</c:v>
                </c:pt>
                <c:pt idx="423">
                  <c:v>-7.0312571049502282E-4</c:v>
                </c:pt>
                <c:pt idx="424">
                  <c:v>-7.0051453917585604E-4</c:v>
                </c:pt>
                <c:pt idx="425">
                  <c:v>-6.9600359795529698E-4</c:v>
                </c:pt>
                <c:pt idx="426">
                  <c:v>-6.9222813317448839E-4</c:v>
                </c:pt>
                <c:pt idx="427">
                  <c:v>-6.9077109100756928E-4</c:v>
                </c:pt>
                <c:pt idx="428">
                  <c:v>-6.8960860398092905E-4</c:v>
                </c:pt>
                <c:pt idx="429">
                  <c:v>-6.8874272449281904E-4</c:v>
                </c:pt>
                <c:pt idx="430">
                  <c:v>-6.8800860362205896E-4</c:v>
                </c:pt>
                <c:pt idx="431">
                  <c:v>-6.8828632705297821E-4</c:v>
                </c:pt>
                <c:pt idx="432">
                  <c:v>-6.8893426943272829E-4</c:v>
                </c:pt>
                <c:pt idx="433">
                  <c:v>-6.898911330610602E-4</c:v>
                </c:pt>
                <c:pt idx="434">
                  <c:v>-6.9115897021632122E-4</c:v>
                </c:pt>
                <c:pt idx="435">
                  <c:v>-6.9474014382731042E-4</c:v>
                </c:pt>
                <c:pt idx="436">
                  <c:v>-6.9938110043299417E-4</c:v>
                </c:pt>
                <c:pt idx="437">
                  <c:v>-7.0223458979778997E-4</c:v>
                </c:pt>
                <c:pt idx="438">
                  <c:v>-7.0541136651947056E-4</c:v>
                </c:pt>
                <c:pt idx="439">
                  <c:v>-7.0891348287638323E-4</c:v>
                </c:pt>
                <c:pt idx="440">
                  <c:v>-7.1701101426846492E-4</c:v>
                </c:pt>
                <c:pt idx="441">
                  <c:v>-7.2621639006342775E-4</c:v>
                </c:pt>
                <c:pt idx="442">
                  <c:v>-7.313759887317417E-4</c:v>
                </c:pt>
                <c:pt idx="443">
                  <c:v>-7.3687324078530736E-4</c:v>
                </c:pt>
                <c:pt idx="444">
                  <c:v>-7.4271019846250397E-4</c:v>
                </c:pt>
                <c:pt idx="445">
                  <c:v>-7.5552514162247064E-4</c:v>
                </c:pt>
                <c:pt idx="446">
                  <c:v>-7.6949613077470502E-4</c:v>
                </c:pt>
                <c:pt idx="447">
                  <c:v>-7.7706240070529731E-4</c:v>
                </c:pt>
                <c:pt idx="448">
                  <c:v>-7.849806898896361E-4</c:v>
                </c:pt>
                <c:pt idx="449">
                  <c:v>-7.9323893805494095E-4</c:v>
                </c:pt>
                <c:pt idx="450">
                  <c:v>-8.1068866979450149E-4</c:v>
                </c:pt>
                <c:pt idx="451">
                  <c:v>-8.2905659189780323E-4</c:v>
                </c:pt>
                <c:pt idx="452">
                  <c:v>-8.3870071739600149E-4</c:v>
                </c:pt>
                <c:pt idx="453">
                  <c:v>-8.4862377389249843E-4</c:v>
                </c:pt>
                <c:pt idx="454">
                  <c:v>-8.5882728420916266E-4</c:v>
                </c:pt>
                <c:pt idx="455">
                  <c:v>-8.8017461512546191E-4</c:v>
                </c:pt>
                <c:pt idx="456">
                  <c:v>-9.0247632678952527E-4</c:v>
                </c:pt>
                <c:pt idx="457">
                  <c:v>-9.1410495281163406E-4</c:v>
                </c:pt>
                <c:pt idx="458">
                  <c:v>-9.2602317106393883E-4</c:v>
                </c:pt>
                <c:pt idx="459">
                  <c:v>-9.3823250476798847E-4</c:v>
                </c:pt>
                <c:pt idx="460">
                  <c:v>-9.6362659234738857E-4</c:v>
                </c:pt>
                <c:pt idx="461">
                  <c:v>-9.9001145321686579E-4</c:v>
                </c:pt>
                <c:pt idx="462">
                  <c:v>-1.0036992089856867E-3</c:v>
                </c:pt>
                <c:pt idx="463">
                  <c:v>-1.0176872183365049E-3</c:v>
                </c:pt>
                <c:pt idx="464">
                  <c:v>-1.0319770042910292E-3</c:v>
                </c:pt>
                <c:pt idx="465">
                  <c:v>-1.0615669831848251E-3</c:v>
                </c:pt>
                <c:pt idx="466">
                  <c:v>-1.0921843747802029E-3</c:v>
                </c:pt>
                <c:pt idx="467">
                  <c:v>-1.1080058891987932E-3</c:v>
                </c:pt>
                <c:pt idx="468">
                  <c:v>-1.1241383183913101E-3</c:v>
                </c:pt>
                <c:pt idx="469">
                  <c:v>-1.1405831854993664E-3</c:v>
                </c:pt>
                <c:pt idx="470">
                  <c:v>-1.174518162581073E-3</c:v>
                </c:pt>
                <c:pt idx="471">
                  <c:v>-1.2097617021344931E-3</c:v>
                </c:pt>
                <c:pt idx="472">
                  <c:v>-1.2292597672969308E-3</c:v>
                </c:pt>
                <c:pt idx="473">
                  <c:v>-1.2505555667408075E-3</c:v>
                </c:pt>
                <c:pt idx="474">
                  <c:v>-1.2736593449513833E-3</c:v>
                </c:pt>
                <c:pt idx="475">
                  <c:v>-1.3259398367271302E-3</c:v>
                </c:pt>
                <c:pt idx="476">
                  <c:v>-1.38435913496604E-3</c:v>
                </c:pt>
                <c:pt idx="477">
                  <c:v>-1.4166564736495246E-3</c:v>
                </c:pt>
                <c:pt idx="478">
                  <c:v>-1.4508232576515567E-3</c:v>
                </c:pt>
                <c:pt idx="479">
                  <c:v>-1.4868697311776202E-3</c:v>
                </c:pt>
                <c:pt idx="480">
                  <c:v>-1.5652727269399591E-3</c:v>
                </c:pt>
                <c:pt idx="481">
                  <c:v>-1.6500574051514505E-3</c:v>
                </c:pt>
                <c:pt idx="482">
                  <c:v>-1.6956559896197376E-3</c:v>
                </c:pt>
                <c:pt idx="483">
                  <c:v>-1.7431957284852473E-3</c:v>
                </c:pt>
                <c:pt idx="484">
                  <c:v>-1.7926868661533035E-3</c:v>
                </c:pt>
                <c:pt idx="485">
                  <c:v>-1.9549422612090694E-3</c:v>
                </c:pt>
                <c:pt idx="486">
                  <c:v>-2.1311867247364447E-3</c:v>
                </c:pt>
                <c:pt idx="487">
                  <c:v>-2.1946244829029737E-3</c:v>
                </c:pt>
                <c:pt idx="488">
                  <c:v>-2.3634007747752594E-3</c:v>
                </c:pt>
                <c:pt idx="489">
                  <c:v>-2.5630317963187821E-3</c:v>
                </c:pt>
                <c:pt idx="490">
                  <c:v>-2.673774510757454E-3</c:v>
                </c:pt>
                <c:pt idx="491">
                  <c:v>-2.7774589402795868E-3</c:v>
                </c:pt>
                <c:pt idx="492">
                  <c:v>-2.961062445985263E-3</c:v>
                </c:pt>
                <c:pt idx="493">
                  <c:v>-3.1207602526173162E-3</c:v>
                </c:pt>
                <c:pt idx="494">
                  <c:v>-3.1885130862807642E-3</c:v>
                </c:pt>
                <c:pt idx="495">
                  <c:v>-3.248951563423752E-3</c:v>
                </c:pt>
                <c:pt idx="496">
                  <c:v>-3.3020330043065371E-3</c:v>
                </c:pt>
                <c:pt idx="497">
                  <c:v>-3.3834272301724866E-3</c:v>
                </c:pt>
                <c:pt idx="498">
                  <c:v>-3.4399347886981957E-3</c:v>
                </c:pt>
                <c:pt idx="499">
                  <c:v>-3.4555908324795936E-3</c:v>
                </c:pt>
                <c:pt idx="500">
                  <c:v>-3.4636337504911907E-3</c:v>
                </c:pt>
                <c:pt idx="501">
                  <c:v>-3.4640208598757383E-3</c:v>
                </c:pt>
                <c:pt idx="502">
                  <c:v>-3.4390294438857438E-3</c:v>
                </c:pt>
                <c:pt idx="503">
                  <c:v>-3.3881575288186028E-3</c:v>
                </c:pt>
                <c:pt idx="504">
                  <c:v>-3.349625329507333E-3</c:v>
                </c:pt>
                <c:pt idx="505">
                  <c:v>-3.303181211835593E-3</c:v>
                </c:pt>
                <c:pt idx="506">
                  <c:v>-3.2487824892291073E-3</c:v>
                </c:pt>
                <c:pt idx="507">
                  <c:v>-3.1132293381253007E-3</c:v>
                </c:pt>
                <c:pt idx="508">
                  <c:v>-2.9507877936696403E-3</c:v>
                </c:pt>
                <c:pt idx="509">
                  <c:v>-2.8559757247936801E-3</c:v>
                </c:pt>
                <c:pt idx="510">
                  <c:v>-2.7529529185876811E-3</c:v>
                </c:pt>
                <c:pt idx="511">
                  <c:v>-2.6416766839609807E-3</c:v>
                </c:pt>
                <c:pt idx="512">
                  <c:v>-2.5535362609874213E-3</c:v>
                </c:pt>
                <c:pt idx="513">
                  <c:v>-2.5138402141511307E-3</c:v>
                </c:pt>
                <c:pt idx="514">
                  <c:v>-2.493931287763651E-3</c:v>
                </c:pt>
                <c:pt idx="515">
                  <c:v>-2.4739918698468699E-3</c:v>
                </c:pt>
                <c:pt idx="516">
                  <c:v>-2.4540223713920284E-3</c:v>
                </c:pt>
                <c:pt idx="517">
                  <c:v>-2.4139689742863624E-3</c:v>
                </c:pt>
                <c:pt idx="518">
                  <c:v>-2.2729880646066292E-3</c:v>
                </c:pt>
                <c:pt idx="519">
                  <c:v>-2.1307344946031037E-3</c:v>
                </c:pt>
                <c:pt idx="520">
                  <c:v>-1.9873492275968019E-3</c:v>
                </c:pt>
                <c:pt idx="521">
                  <c:v>-1.8429732275748734E-3</c:v>
                </c:pt>
                <c:pt idx="522">
                  <c:v>-1.6977474590573749E-3</c:v>
                </c:pt>
                <c:pt idx="523">
                  <c:v>-1.5518128874170145E-3</c:v>
                </c:pt>
                <c:pt idx="524">
                  <c:v>-1.3423923347311018E-3</c:v>
                </c:pt>
                <c:pt idx="525">
                  <c:v>-1.2163485067162583E-3</c:v>
                </c:pt>
                <c:pt idx="526">
                  <c:v>-1.0690756353781694E-3</c:v>
                </c:pt>
                <c:pt idx="527">
                  <c:v>-9.2169822534238222E-4</c:v>
                </c:pt>
                <c:pt idx="528">
                  <c:v>-7.6383767738885666E-4</c:v>
                </c:pt>
                <c:pt idx="529">
                  <c:v>-6.0619300167541468E-4</c:v>
                </c:pt>
                <c:pt idx="530">
                  <c:v>-4.5940478441419685E-4</c:v>
                </c:pt>
                <c:pt idx="531">
                  <c:v>-3.1309604752838283E-4</c:v>
                </c:pt>
                <c:pt idx="532">
                  <c:v>-1.674077615732017E-4</c:v>
                </c:pt>
                <c:pt idx="533">
                  <c:v>-2.2480897623466944E-5</c:v>
                </c:pt>
                <c:pt idx="534">
                  <c:v>1.2154357328597598E-4</c:v>
                </c:pt>
                <c:pt idx="535">
                  <c:v>2.6452467976056937E-4</c:v>
                </c:pt>
                <c:pt idx="536">
                  <c:v>4.0632145016594734E-4</c:v>
                </c:pt>
                <c:pt idx="537">
                  <c:v>5.4679291270787189E-4</c:v>
                </c:pt>
                <c:pt idx="538">
                  <c:v>6.8579809551216897E-4</c:v>
                </c:pt>
                <c:pt idx="539">
                  <c:v>8.2319602630498423E-4</c:v>
                </c:pt>
                <c:pt idx="540">
                  <c:v>9.5884573273252727E-4</c:v>
                </c:pt>
                <c:pt idx="541">
                  <c:v>1.0926062421212634E-3</c:v>
                </c:pt>
                <c:pt idx="542">
                  <c:v>1.2243365817976581E-3</c:v>
                </c:pt>
                <c:pt idx="543">
                  <c:v>1.3538957788483685E-3</c:v>
                </c:pt>
                <c:pt idx="544">
                  <c:v>1.4811428601202437E-3</c:v>
                </c:pt>
                <c:pt idx="545">
                  <c:v>1.6059368524601325E-3</c:v>
                </c:pt>
                <c:pt idx="546">
                  <c:v>1.7281367823152038E-3</c:v>
                </c:pt>
                <c:pt idx="547">
                  <c:v>1.8476016761326264E-3</c:v>
                </c:pt>
                <c:pt idx="548">
                  <c:v>1.9641905603595688E-3</c:v>
                </c:pt>
                <c:pt idx="549">
                  <c:v>2.0777624612033918E-3</c:v>
                </c:pt>
                <c:pt idx="550">
                  <c:v>2.1881764047915198E-3</c:v>
                </c:pt>
                <c:pt idx="551">
                  <c:v>2.2952914171714411E-3</c:v>
                </c:pt>
                <c:pt idx="552">
                  <c:v>2.3989665240709002E-3</c:v>
                </c:pt>
                <c:pt idx="553">
                  <c:v>2.4990607515373853E-3</c:v>
                </c:pt>
                <c:pt idx="554">
                  <c:v>2.5954331253785767E-3</c:v>
                </c:pt>
                <c:pt idx="555">
                  <c:v>2.6879426714820909E-3</c:v>
                </c:pt>
                <c:pt idx="556">
                  <c:v>2.7764484153358637E-3</c:v>
                </c:pt>
                <c:pt idx="557">
                  <c:v>2.8608093829074477E-3</c:v>
                </c:pt>
                <c:pt idx="558">
                  <c:v>2.940884600004523E-3</c:v>
                </c:pt>
                <c:pt idx="559">
                  <c:v>3.0165330921150257E-3</c:v>
                </c:pt>
                <c:pt idx="560">
                  <c:v>3.0876138854463164E-3</c:v>
                </c:pt>
                <c:pt idx="561">
                  <c:v>3.1539860055662672E-3</c:v>
                </c:pt>
                <c:pt idx="562">
                  <c:v>3.2321758484865626E-3</c:v>
                </c:pt>
                <c:pt idx="563">
                  <c:v>3.2872559155538994E-3</c:v>
                </c:pt>
                <c:pt idx="564">
                  <c:v>3.3303563558906291E-3</c:v>
                </c:pt>
                <c:pt idx="565">
                  <c:v>3.3757193122418983E-3</c:v>
                </c:pt>
                <c:pt idx="566">
                  <c:v>3.4156485874881071E-3</c:v>
                </c:pt>
                <c:pt idx="567">
                  <c:v>3.4500032081563603E-3</c:v>
                </c:pt>
                <c:pt idx="568">
                  <c:v>3.4644651043969077E-3</c:v>
                </c:pt>
                <c:pt idx="569">
                  <c:v>3.4519612436501035E-3</c:v>
                </c:pt>
                <c:pt idx="570">
                  <c:v>3.4401249193294348E-3</c:v>
                </c:pt>
                <c:pt idx="571">
                  <c:v>3.4289987030611258E-3</c:v>
                </c:pt>
                <c:pt idx="572">
                  <c:v>3.4186251659118483E-3</c:v>
                </c:pt>
                <c:pt idx="573">
                  <c:v>3.4090468796676987E-3</c:v>
                </c:pt>
                <c:pt idx="574">
                  <c:v>3.4003064154752849E-3</c:v>
                </c:pt>
                <c:pt idx="575">
                  <c:v>3.3924463449608311E-3</c:v>
                </c:pt>
                <c:pt idx="576">
                  <c:v>3.3855092394308173E-3</c:v>
                </c:pt>
                <c:pt idx="577">
                  <c:v>3.3795376704315316E-3</c:v>
                </c:pt>
                <c:pt idx="578">
                  <c:v>3.3745742092694542E-3</c:v>
                </c:pt>
                <c:pt idx="579">
                  <c:v>3.3693558029757043E-3</c:v>
                </c:pt>
                <c:pt idx="580">
                  <c:v>3.3675308337066667E-3</c:v>
                </c:pt>
                <c:pt idx="581">
                  <c:v>3.3661581878696722E-3</c:v>
                </c:pt>
                <c:pt idx="582">
                  <c:v>3.3656528728798207E-3</c:v>
                </c:pt>
                <c:pt idx="583">
                  <c:v>3.366368523058938E-3</c:v>
                </c:pt>
                <c:pt idx="584">
                  <c:v>3.3683477100332482E-3</c:v>
                </c:pt>
                <c:pt idx="585">
                  <c:v>3.3716330051092314E-3</c:v>
                </c:pt>
                <c:pt idx="586">
                  <c:v>3.3762669799930478E-3</c:v>
                </c:pt>
                <c:pt idx="587">
                  <c:v>3.3822922061510496E-3</c:v>
                </c:pt>
                <c:pt idx="588">
                  <c:v>3.389751255049589E-3</c:v>
                </c:pt>
                <c:pt idx="589">
                  <c:v>3.3986866984747621E-3</c:v>
                </c:pt>
                <c:pt idx="590">
                  <c:v>3.4091411078129852E-3</c:v>
                </c:pt>
                <c:pt idx="591">
                  <c:v>3.4211570547704184E-3</c:v>
                </c:pt>
                <c:pt idx="592">
                  <c:v>3.4347771110532221E-3</c:v>
                </c:pt>
                <c:pt idx="593">
                  <c:v>3.4500438482876206E-3</c:v>
                </c:pt>
                <c:pt idx="594">
                  <c:v>3.466999838179774E-3</c:v>
                </c:pt>
                <c:pt idx="595">
                  <c:v>3.4856876524358427E-3</c:v>
                </c:pt>
                <c:pt idx="596">
                  <c:v>3.506149862921859E-3</c:v>
                </c:pt>
                <c:pt idx="597">
                  <c:v>3.5284290413439834E-3</c:v>
                </c:pt>
                <c:pt idx="598">
                  <c:v>3.5525677595682481E-3</c:v>
                </c:pt>
                <c:pt idx="599">
                  <c:v>3.5786085895406217E-3</c:v>
                </c:pt>
                <c:pt idx="600">
                  <c:v>3.6065941030472004E-3</c:v>
                </c:pt>
                <c:pt idx="601">
                  <c:v>3.636566872273761E-3</c:v>
                </c:pt>
                <c:pt idx="602">
                  <c:v>3.6685694690863357E-3</c:v>
                </c:pt>
                <c:pt idx="603">
                  <c:v>3.7026444655907653E-3</c:v>
                </c:pt>
                <c:pt idx="604">
                  <c:v>3.7388344338928903E-3</c:v>
                </c:pt>
                <c:pt idx="605">
                  <c:v>3.7771819461784872E-3</c:v>
                </c:pt>
                <c:pt idx="606">
                  <c:v>3.8177295745533968E-3</c:v>
                </c:pt>
                <c:pt idx="607">
                  <c:v>3.8605198916030758E-3</c:v>
                </c:pt>
                <c:pt idx="608">
                  <c:v>3.9055954693534289E-3</c:v>
                </c:pt>
                <c:pt idx="609">
                  <c:v>3.952998880389913E-3</c:v>
                </c:pt>
                <c:pt idx="610">
                  <c:v>4.0027726972180488E-3</c:v>
                </c:pt>
                <c:pt idx="611">
                  <c:v>4.0549594922634213E-3</c:v>
                </c:pt>
                <c:pt idx="612">
                  <c:v>4.1096018382713595E-3</c:v>
                </c:pt>
                <c:pt idx="613">
                  <c:v>4.1667423078273202E-3</c:v>
                </c:pt>
                <c:pt idx="614">
                  <c:v>4.2528573680034043E-3</c:v>
                </c:pt>
                <c:pt idx="615">
                  <c:v>4.3162437494537187E-3</c:v>
                </c:pt>
                <c:pt idx="616">
                  <c:v>4.3630650626802492E-3</c:v>
                </c:pt>
                <c:pt idx="617">
                  <c:v>4.4310084328103017E-3</c:v>
                </c:pt>
                <c:pt idx="618">
                  <c:v>4.5016688731092103E-3</c:v>
                </c:pt>
                <c:pt idx="619">
                  <c:v>4.5750889568818565E-3</c:v>
                </c:pt>
                <c:pt idx="620">
                  <c:v>4.6509416181539365E-3</c:v>
                </c:pt>
                <c:pt idx="621">
                  <c:v>4.7270506276486657E-3</c:v>
                </c:pt>
                <c:pt idx="622">
                  <c:v>4.803035231617514E-3</c:v>
                </c:pt>
                <c:pt idx="623">
                  <c:v>4.8788819314982135E-3</c:v>
                </c:pt>
                <c:pt idx="624">
                  <c:v>4.9545772287284962E-3</c:v>
                </c:pt>
                <c:pt idx="625">
                  <c:v>5.030107624586222E-3</c:v>
                </c:pt>
                <c:pt idx="626">
                  <c:v>5.105459620589059E-3</c:v>
                </c:pt>
                <c:pt idx="627">
                  <c:v>5.1806197180948033E-3</c:v>
                </c:pt>
                <c:pt idx="628">
                  <c:v>5.2555744184612507E-3</c:v>
                </c:pt>
                <c:pt idx="629">
                  <c:v>5.3517755062291172E-3</c:v>
                </c:pt>
                <c:pt idx="630">
                  <c:v>5.4472774751701536E-3</c:v>
                </c:pt>
                <c:pt idx="631">
                  <c:v>5.5213884211902098E-3</c:v>
                </c:pt>
                <c:pt idx="632">
                  <c:v>5.6057587905211648E-3</c:v>
                </c:pt>
                <c:pt idx="633">
                  <c:v>5.6687954987744149E-3</c:v>
                </c:pt>
                <c:pt idx="634">
                  <c:v>5.7420646328143476E-3</c:v>
                </c:pt>
                <c:pt idx="635">
                  <c:v>5.8150261655498525E-3</c:v>
                </c:pt>
                <c:pt idx="636">
                  <c:v>5.8876665980989173E-3</c:v>
                </c:pt>
                <c:pt idx="637">
                  <c:v>5.9599724318193381E-3</c:v>
                </c:pt>
                <c:pt idx="638">
                  <c:v>6.0319301679090387E-3</c:v>
                </c:pt>
                <c:pt idx="639">
                  <c:v>6.1035263077258151E-3</c:v>
                </c:pt>
                <c:pt idx="640">
                  <c:v>6.174747352387655E-3</c:v>
                </c:pt>
                <c:pt idx="641">
                  <c:v>6.2455798032523546E-3</c:v>
                </c:pt>
                <c:pt idx="642">
                  <c:v>6.3160101614379016E-3</c:v>
                </c:pt>
                <c:pt idx="643">
                  <c:v>6.3860249281422199E-3</c:v>
                </c:pt>
                <c:pt idx="644">
                  <c:v>6.4556106046431694E-3</c:v>
                </c:pt>
                <c:pt idx="645">
                  <c:v>6.524753692138674E-3</c:v>
                </c:pt>
                <c:pt idx="646">
                  <c:v>6.5934406917467214E-3</c:v>
                </c:pt>
                <c:pt idx="647">
                  <c:v>6.6616581046652357E-3</c:v>
                </c:pt>
                <c:pt idx="648">
                  <c:v>6.7293924321720766E-3</c:v>
                </c:pt>
                <c:pt idx="649">
                  <c:v>6.7966301752253599E-3</c:v>
                </c:pt>
                <c:pt idx="650">
                  <c:v>6.8633578351828817E-3</c:v>
                </c:pt>
                <c:pt idx="651">
                  <c:v>6.9295619130027575E-3</c:v>
                </c:pt>
                <c:pt idx="652">
                  <c:v>6.9952289098829112E-3</c:v>
                </c:pt>
                <c:pt idx="653">
                  <c:v>7.0603453271012029E-3</c:v>
                </c:pt>
                <c:pt idx="654">
                  <c:v>7.1248976656157481E-3</c:v>
                </c:pt>
                <c:pt idx="655">
                  <c:v>7.1888724264645987E-3</c:v>
                </c:pt>
                <c:pt idx="656">
                  <c:v>7.2522561110055506E-3</c:v>
                </c:pt>
                <c:pt idx="657">
                  <c:v>7.3150352201967195E-3</c:v>
                </c:pt>
                <c:pt idx="658">
                  <c:v>7.3771962551560932E-3</c:v>
                </c:pt>
                <c:pt idx="659">
                  <c:v>7.4387257169217236E-3</c:v>
                </c:pt>
                <c:pt idx="660">
                  <c:v>7.4996101066115983E-3</c:v>
                </c:pt>
                <c:pt idx="661">
                  <c:v>7.5598359253437053E-3</c:v>
                </c:pt>
                <c:pt idx="662">
                  <c:v>7.6193896740761602E-3</c:v>
                </c:pt>
                <c:pt idx="663">
                  <c:v>7.6782578540868229E-3</c:v>
                </c:pt>
                <c:pt idx="664">
                  <c:v>7.7364269661739371E-3</c:v>
                </c:pt>
                <c:pt idx="665">
                  <c:v>7.7938835116153626E-3</c:v>
                </c:pt>
                <c:pt idx="666">
                  <c:v>7.8586582877182565E-3</c:v>
                </c:pt>
                <c:pt idx="667">
                  <c:v>7.9145424487769844E-3</c:v>
                </c:pt>
                <c:pt idx="668">
                  <c:v>7.9618427578864726E-3</c:v>
                </c:pt>
                <c:pt idx="669">
                  <c:v>8.0163140468059169E-3</c:v>
                </c:pt>
                <c:pt idx="670">
                  <c:v>8.0700052741899952E-3</c:v>
                </c:pt>
                <c:pt idx="671">
                  <c:v>8.1229029411566955E-3</c:v>
                </c:pt>
                <c:pt idx="672">
                  <c:v>8.1753110753890468E-3</c:v>
                </c:pt>
                <c:pt idx="673">
                  <c:v>8.2276381536594556E-3</c:v>
                </c:pt>
                <c:pt idx="674">
                  <c:v>8.2798843761278107E-3</c:v>
                </c:pt>
                <c:pt idx="675">
                  <c:v>8.3320474560633073E-3</c:v>
                </c:pt>
                <c:pt idx="676">
                  <c:v>8.3841251067351408E-3</c:v>
                </c:pt>
                <c:pt idx="677">
                  <c:v>8.4361150413325703E-3</c:v>
                </c:pt>
                <c:pt idx="678">
                  <c:v>8.4880149732846633E-3</c:v>
                </c:pt>
                <c:pt idx="679">
                  <c:v>8.539822615860615E-3</c:v>
                </c:pt>
                <c:pt idx="680">
                  <c:v>8.6062931527752795E-3</c:v>
                </c:pt>
                <c:pt idx="681">
                  <c:v>8.6431518854812595E-3</c:v>
                </c:pt>
                <c:pt idx="682">
                  <c:v>8.6946689392242149E-3</c:v>
                </c:pt>
                <c:pt idx="683">
                  <c:v>8.7460845565079381E-3</c:v>
                </c:pt>
                <c:pt idx="684">
                  <c:v>8.7973964506016245E-3</c:v>
                </c:pt>
                <c:pt idx="685">
                  <c:v>8.8486023348544052E-3</c:v>
                </c:pt>
                <c:pt idx="686">
                  <c:v>8.8996999224555395E-3</c:v>
                </c:pt>
                <c:pt idx="687">
                  <c:v>8.9506869266742228E-3</c:v>
                </c:pt>
                <c:pt idx="688">
                  <c:v>9.0015610607796503E-3</c:v>
                </c:pt>
                <c:pt idx="689">
                  <c:v>9.0523200380410174E-3</c:v>
                </c:pt>
                <c:pt idx="690">
                  <c:v>9.1029615715676471E-3</c:v>
                </c:pt>
                <c:pt idx="691">
                  <c:v>9.1534833747886069E-3</c:v>
                </c:pt>
                <c:pt idx="692">
                  <c:v>9.2038831608931559E-3</c:v>
                </c:pt>
                <c:pt idx="693">
                  <c:v>9.2541586429906175E-3</c:v>
                </c:pt>
                <c:pt idx="694">
                  <c:v>9.304307534589995E-3</c:v>
                </c:pt>
                <c:pt idx="695">
                  <c:v>9.3543275488006117E-3</c:v>
                </c:pt>
                <c:pt idx="696">
                  <c:v>9.4042163988117267E-3</c:v>
                </c:pt>
                <c:pt idx="697">
                  <c:v>9.4539717978925353E-3</c:v>
                </c:pt>
                <c:pt idx="698">
                  <c:v>9.5035914593921689E-3</c:v>
                </c:pt>
                <c:pt idx="699">
                  <c:v>9.5530730964199506E-3</c:v>
                </c:pt>
                <c:pt idx="700">
                  <c:v>9.6024144223250119E-3</c:v>
                </c:pt>
                <c:pt idx="701">
                  <c:v>9.6516131502966118E-3</c:v>
                </c:pt>
                <c:pt idx="702">
                  <c:v>9.7006669934440737E-3</c:v>
                </c:pt>
                <c:pt idx="703">
                  <c:v>9.7495736652764009E-3</c:v>
                </c:pt>
                <c:pt idx="704">
                  <c:v>9.7983308788229806E-3</c:v>
                </c:pt>
                <c:pt idx="705">
                  <c:v>9.846936347353008E-3</c:v>
                </c:pt>
                <c:pt idx="706">
                  <c:v>9.8953877841356785E-3</c:v>
                </c:pt>
                <c:pt idx="707">
                  <c:v>9.9436829023602513E-3</c:v>
                </c:pt>
                <c:pt idx="708">
                  <c:v>9.9918194153758577E-3</c:v>
                </c:pt>
                <c:pt idx="709">
                  <c:v>1.0039795036211885E-2</c:v>
                </c:pt>
                <c:pt idx="710">
                  <c:v>1.00876074782974E-2</c:v>
                </c:pt>
                <c:pt idx="711">
                  <c:v>1.0135254454821663E-2</c:v>
                </c:pt>
                <c:pt idx="712">
                  <c:v>1.018273367881406E-2</c:v>
                </c:pt>
                <c:pt idx="713">
                  <c:v>1.0230042863703659E-2</c:v>
                </c:pt>
                <c:pt idx="714">
                  <c:v>1.0277179722759655E-2</c:v>
                </c:pt>
                <c:pt idx="715">
                  <c:v>1.0324141969011436E-2</c:v>
                </c:pt>
                <c:pt idx="716">
                  <c:v>1.0370927315808132E-2</c:v>
                </c:pt>
                <c:pt idx="717">
                  <c:v>1.0417533476339003E-2</c:v>
                </c:pt>
                <c:pt idx="718">
                  <c:v>1.0463958163873244E-2</c:v>
                </c:pt>
                <c:pt idx="719">
                  <c:v>1.0510199091600114E-2</c:v>
                </c:pt>
                <c:pt idx="720">
                  <c:v>1.0556253972628937E-2</c:v>
                </c:pt>
                <c:pt idx="721">
                  <c:v>1.060212052038878E-2</c:v>
                </c:pt>
                <c:pt idx="722">
                  <c:v>1.0647796447988966E-2</c:v>
                </c:pt>
                <c:pt idx="723">
                  <c:v>1.0693279468538819E-2</c:v>
                </c:pt>
                <c:pt idx="724">
                  <c:v>1.0738653318975722E-2</c:v>
                </c:pt>
                <c:pt idx="725">
                  <c:v>1.0784102870617929E-2</c:v>
                </c:pt>
                <c:pt idx="726">
                  <c:v>1.0829635963673923E-2</c:v>
                </c:pt>
                <c:pt idx="727">
                  <c:v>1.0875253849542688E-2</c:v>
                </c:pt>
                <c:pt idx="728">
                  <c:v>1.092095777978308E-2</c:v>
                </c:pt>
                <c:pt idx="729">
                  <c:v>1.0966749006033893E-2</c:v>
                </c:pt>
                <c:pt idx="730">
                  <c:v>1.1012628779614175E-2</c:v>
                </c:pt>
                <c:pt idx="731">
                  <c:v>1.1058598352162718E-2</c:v>
                </c:pt>
                <c:pt idx="732">
                  <c:v>1.110465897523838E-2</c:v>
                </c:pt>
                <c:pt idx="733">
                  <c:v>1.1150811900320079E-2</c:v>
                </c:pt>
                <c:pt idx="734">
                  <c:v>1.1210289016911901E-2</c:v>
                </c:pt>
                <c:pt idx="735">
                  <c:v>1.1243399662497211E-2</c:v>
                </c:pt>
                <c:pt idx="736">
                  <c:v>1.1289837002710357E-2</c:v>
                </c:pt>
                <c:pt idx="737">
                  <c:v>1.1336371651005095E-2</c:v>
                </c:pt>
                <c:pt idx="738">
                  <c:v>1.1383004858860346E-2</c:v>
                </c:pt>
                <c:pt idx="739">
                  <c:v>1.1429737877914903E-2</c:v>
                </c:pt>
                <c:pt idx="740">
                  <c:v>1.1476571959647686E-2</c:v>
                </c:pt>
                <c:pt idx="741">
                  <c:v>1.1523508355617551E-2</c:v>
                </c:pt>
                <c:pt idx="742">
                  <c:v>1.157054831730342E-2</c:v>
                </c:pt>
                <c:pt idx="743">
                  <c:v>1.1617693096264148E-2</c:v>
                </c:pt>
                <c:pt idx="744">
                  <c:v>1.1664943944058592E-2</c:v>
                </c:pt>
                <c:pt idx="745">
                  <c:v>1.1712302112085737E-2</c:v>
                </c:pt>
                <c:pt idx="746">
                  <c:v>1.1759768852064312E-2</c:v>
                </c:pt>
                <c:pt idx="747">
                  <c:v>1.18073454153933E-2</c:v>
                </c:pt>
                <c:pt idx="748">
                  <c:v>1.1855033053631558E-2</c:v>
                </c:pt>
                <c:pt idx="749">
                  <c:v>1.190283301841788E-2</c:v>
                </c:pt>
                <c:pt idx="750">
                  <c:v>1.1950746561151249E-2</c:v>
                </c:pt>
                <c:pt idx="751">
                  <c:v>1.1998774933390521E-2</c:v>
                </c:pt>
                <c:pt idx="752">
                  <c:v>1.2046919386774491E-2</c:v>
                </c:pt>
                <c:pt idx="753">
                  <c:v>1.2095181172782077E-2</c:v>
                </c:pt>
                <c:pt idx="754">
                  <c:v>1.2143561542812265E-2</c:v>
                </c:pt>
                <c:pt idx="755">
                  <c:v>1.2192061748663718E-2</c:v>
                </c:pt>
                <c:pt idx="756">
                  <c:v>1.2240683041735423E-2</c:v>
                </c:pt>
                <c:pt idx="757">
                  <c:v>1.2289426673506298E-2</c:v>
                </c:pt>
                <c:pt idx="758">
                  <c:v>1.2338293895615138E-2</c:v>
                </c:pt>
                <c:pt idx="759">
                  <c:v>1.2387285959540861E-2</c:v>
                </c:pt>
                <c:pt idx="760">
                  <c:v>1.2436404117002198E-2</c:v>
                </c:pt>
                <c:pt idx="761">
                  <c:v>1.2485649619318195E-2</c:v>
                </c:pt>
                <c:pt idx="762">
                  <c:v>1.2535023718127647E-2</c:v>
                </c:pt>
                <c:pt idx="763">
                  <c:v>1.2584527664909473E-2</c:v>
                </c:pt>
                <c:pt idx="764">
                  <c:v>1.2634162711382402E-2</c:v>
                </c:pt>
                <c:pt idx="765">
                  <c:v>1.2683930108865482E-2</c:v>
                </c:pt>
                <c:pt idx="766">
                  <c:v>1.2733831109157379E-2</c:v>
                </c:pt>
                <c:pt idx="767">
                  <c:v>1.278386696357714E-2</c:v>
                </c:pt>
                <c:pt idx="768">
                  <c:v>1.2834038923843494E-2</c:v>
                </c:pt>
                <c:pt idx="769">
                  <c:v>1.2884348241435362E-2</c:v>
                </c:pt>
                <c:pt idx="770">
                  <c:v>1.2942014402481661E-2</c:v>
                </c:pt>
                <c:pt idx="771">
                  <c:v>1.2985383954671192E-2</c:v>
                </c:pt>
                <c:pt idx="772">
                  <c:v>1.3036112853512805E-2</c:v>
                </c:pt>
                <c:pt idx="773">
                  <c:v>1.3086984115915357E-2</c:v>
                </c:pt>
                <c:pt idx="774">
                  <c:v>1.3137998993437705E-2</c:v>
                </c:pt>
                <c:pt idx="775">
                  <c:v>1.318915873755877E-2</c:v>
                </c:pt>
                <c:pt idx="776">
                  <c:v>1.3240361510540311E-2</c:v>
                </c:pt>
                <c:pt idx="777">
                  <c:v>1.3291244470545749E-2</c:v>
                </c:pt>
                <c:pt idx="778">
                  <c:v>1.334177145002613E-2</c:v>
                </c:pt>
                <c:pt idx="779">
                  <c:v>1.3391938272162562E-2</c:v>
                </c:pt>
                <c:pt idx="780">
                  <c:v>1.3441740760615772E-2</c:v>
                </c:pt>
                <c:pt idx="781">
                  <c:v>1.3491174738726741E-2</c:v>
                </c:pt>
                <c:pt idx="782">
                  <c:v>1.3540236029916386E-2</c:v>
                </c:pt>
                <c:pt idx="783">
                  <c:v>1.358892045768556E-2</c:v>
                </c:pt>
                <c:pt idx="784">
                  <c:v>1.3637223845375246E-2</c:v>
                </c:pt>
                <c:pt idx="785">
                  <c:v>1.369876158388017E-2</c:v>
                </c:pt>
                <c:pt idx="786">
                  <c:v>1.3732670794279755E-2</c:v>
                </c:pt>
                <c:pt idx="787">
                  <c:v>1.377980600241635E-2</c:v>
                </c:pt>
                <c:pt idx="788">
                  <c:v>1.3833187531773206E-2</c:v>
                </c:pt>
                <c:pt idx="789">
                  <c:v>1.3872879003082872E-2</c:v>
                </c:pt>
                <c:pt idx="790">
                  <c:v>1.3918808442454633E-2</c:v>
                </c:pt>
                <c:pt idx="791">
                  <c:v>1.3964327605693327E-2</c:v>
                </c:pt>
                <c:pt idx="792">
                  <c:v>1.4009432316379744E-2</c:v>
                </c:pt>
                <c:pt idx="793">
                  <c:v>1.4054118397774928E-2</c:v>
                </c:pt>
                <c:pt idx="794">
                  <c:v>1.409838167345967E-2</c:v>
                </c:pt>
                <c:pt idx="795">
                  <c:v>1.4142217966615078E-2</c:v>
                </c:pt>
                <c:pt idx="796">
                  <c:v>1.4185623100901879E-2</c:v>
                </c:pt>
                <c:pt idx="797">
                  <c:v>1.4228592899581116E-2</c:v>
                </c:pt>
                <c:pt idx="798">
                  <c:v>1.4271123186233581E-2</c:v>
                </c:pt>
                <c:pt idx="799">
                  <c:v>1.4313209784120318E-2</c:v>
                </c:pt>
                <c:pt idx="800">
                  <c:v>1.4354848516662244E-2</c:v>
                </c:pt>
                <c:pt idx="801">
                  <c:v>1.439603520744015E-2</c:v>
                </c:pt>
                <c:pt idx="802">
                  <c:v>1.443676567971508E-2</c:v>
                </c:pt>
                <c:pt idx="803">
                  <c:v>1.4477035756907952E-2</c:v>
                </c:pt>
                <c:pt idx="804">
                  <c:v>1.4516841262599556E-2</c:v>
                </c:pt>
                <c:pt idx="805">
                  <c:v>1.4556178019971E-2</c:v>
                </c:pt>
                <c:pt idx="806">
                  <c:v>1.4595041852603075E-2</c:v>
                </c:pt>
                <c:pt idx="807">
                  <c:v>1.4633428583836761E-2</c:v>
                </c:pt>
                <c:pt idx="808">
                  <c:v>1.4671334037092976E-2</c:v>
                </c:pt>
                <c:pt idx="809">
                  <c:v>1.4708754035872573E-2</c:v>
                </c:pt>
                <c:pt idx="810">
                  <c:v>1.4745684403516535E-2</c:v>
                </c:pt>
                <c:pt idx="811">
                  <c:v>1.4782120963445777E-2</c:v>
                </c:pt>
                <c:pt idx="812">
                  <c:v>1.4818059539161155E-2</c:v>
                </c:pt>
                <c:pt idx="813">
                  <c:v>1.4853495954003648E-2</c:v>
                </c:pt>
                <c:pt idx="814">
                  <c:v>1.4888426031314239E-2</c:v>
                </c:pt>
                <c:pt idx="815">
                  <c:v>1.4922845594673717E-2</c:v>
                </c:pt>
                <c:pt idx="816">
                  <c:v>1.4956750467423063E-2</c:v>
                </c:pt>
                <c:pt idx="817">
                  <c:v>1.4990136472983195E-2</c:v>
                </c:pt>
                <c:pt idx="818">
                  <c:v>1.5022999434775031E-2</c:v>
                </c:pt>
                <c:pt idx="819">
                  <c:v>1.5055335176219486E-2</c:v>
                </c:pt>
                <c:pt idx="820">
                  <c:v>1.508713952073748E-2</c:v>
                </c:pt>
                <c:pt idx="821">
                  <c:v>1.511840829174993E-2</c:v>
                </c:pt>
                <c:pt idx="822">
                  <c:v>1.5157817310837984E-2</c:v>
                </c:pt>
                <c:pt idx="823">
                  <c:v>1.5187846230428903E-2</c:v>
                </c:pt>
                <c:pt idx="824">
                  <c:v>1.5213148267454457E-2</c:v>
                </c:pt>
                <c:pt idx="825">
                  <c:v>1.5242153740837594E-2</c:v>
                </c:pt>
                <c:pt idx="826">
                  <c:v>1.5270602161097102E-2</c:v>
                </c:pt>
                <c:pt idx="827">
                  <c:v>1.5298489351813771E-2</c:v>
                </c:pt>
                <c:pt idx="828">
                  <c:v>1.5325917281820978E-2</c:v>
                </c:pt>
                <c:pt idx="829">
                  <c:v>1.5353256348591415E-2</c:v>
                </c:pt>
                <c:pt idx="830">
                  <c:v>1.5380540222631467E-2</c:v>
                </c:pt>
                <c:pt idx="831">
                  <c:v>1.5407769619608658E-2</c:v>
                </c:pt>
                <c:pt idx="832">
                  <c:v>1.5434945255190513E-2</c:v>
                </c:pt>
                <c:pt idx="833">
                  <c:v>1.5462067845044558E-2</c:v>
                </c:pt>
                <c:pt idx="834">
                  <c:v>1.5489138104918254E-2</c:v>
                </c:pt>
                <c:pt idx="835">
                  <c:v>1.5516156750479126E-2</c:v>
                </c:pt>
                <c:pt idx="836">
                  <c:v>1.5550820319374381E-2</c:v>
                </c:pt>
                <c:pt idx="837">
                  <c:v>1.5570042061332501E-2</c:v>
                </c:pt>
                <c:pt idx="838">
                  <c:v>1.5596910158039989E-2</c:v>
                </c:pt>
                <c:pt idx="839">
                  <c:v>1.5623729503104755E-2</c:v>
                </c:pt>
                <c:pt idx="840">
                  <c:v>1.5652751383883334E-2</c:v>
                </c:pt>
                <c:pt idx="841">
                  <c:v>1.5681038692898497E-2</c:v>
                </c:pt>
                <c:pt idx="842">
                  <c:v>1.5707709478078868E-2</c:v>
                </c:pt>
                <c:pt idx="843">
                  <c:v>1.5734334476604772E-2</c:v>
                </c:pt>
                <c:pt idx="844">
                  <c:v>1.5760914404223669E-2</c:v>
                </c:pt>
                <c:pt idx="845">
                  <c:v>1.5787449976683021E-2</c:v>
                </c:pt>
                <c:pt idx="846">
                  <c:v>1.5813941909650353E-2</c:v>
                </c:pt>
                <c:pt idx="847">
                  <c:v>1.5840390918713254E-2</c:v>
                </c:pt>
                <c:pt idx="848">
                  <c:v>1.5866797719619186E-2</c:v>
                </c:pt>
                <c:pt idx="849">
                  <c:v>1.5893163028115609E-2</c:v>
                </c:pt>
                <c:pt idx="850">
                  <c:v>1.5919487559949985E-2</c:v>
                </c:pt>
                <c:pt idx="851">
                  <c:v>1.5945772030550032E-2</c:v>
                </c:pt>
                <c:pt idx="852">
                  <c:v>1.5972017155823082E-2</c:v>
                </c:pt>
                <c:pt idx="853">
                  <c:v>1.599822365143666E-2</c:v>
                </c:pt>
                <c:pt idx="854">
                  <c:v>1.6024392232978357E-2</c:v>
                </c:pt>
                <c:pt idx="855">
                  <c:v>1.6050523616355505E-2</c:v>
                </c:pt>
                <c:pt idx="856">
                  <c:v>1.6076618516995822E-2</c:v>
                </c:pt>
                <c:pt idx="857">
                  <c:v>1.6102677650726704E-2</c:v>
                </c:pt>
                <c:pt idx="858">
                  <c:v>1.6128701733215678E-2</c:v>
                </c:pt>
                <c:pt idx="859">
                  <c:v>1.6154691480210204E-2</c:v>
                </c:pt>
                <c:pt idx="860">
                  <c:v>1.6180647607297871E-2</c:v>
                </c:pt>
                <c:pt idx="861">
                  <c:v>1.6206570830306077E-2</c:v>
                </c:pt>
                <c:pt idx="862">
                  <c:v>1.6232461864742476E-2</c:v>
                </c:pt>
                <c:pt idx="863">
                  <c:v>1.6258321426434463E-2</c:v>
                </c:pt>
                <c:pt idx="864">
                  <c:v>1.6284150231129502E-2</c:v>
                </c:pt>
                <c:pt idx="865">
                  <c:v>1.630994899441518E-2</c:v>
                </c:pt>
                <c:pt idx="866">
                  <c:v>1.6335718431959023E-2</c:v>
                </c:pt>
                <c:pt idx="867">
                  <c:v>1.6361459259508493E-2</c:v>
                </c:pt>
                <c:pt idx="868">
                  <c:v>1.638717219281105E-2</c:v>
                </c:pt>
                <c:pt idx="869">
                  <c:v>1.6412857947454285E-2</c:v>
                </c:pt>
                <c:pt idx="870">
                  <c:v>1.6438517239105721E-2</c:v>
                </c:pt>
                <c:pt idx="871">
                  <c:v>1.6464150783592757E-2</c:v>
                </c:pt>
                <c:pt idx="872">
                  <c:v>1.6489759296582918E-2</c:v>
                </c:pt>
                <c:pt idx="873">
                  <c:v>1.6515343493743728E-2</c:v>
                </c:pt>
                <c:pt idx="874">
                  <c:v>1.6552612453688553E-2</c:v>
                </c:pt>
                <c:pt idx="875">
                  <c:v>1.657814293187343E-2</c:v>
                </c:pt>
                <c:pt idx="876">
                  <c:v>1.6595600656819087E-2</c:v>
                </c:pt>
                <c:pt idx="877">
                  <c:v>1.6621091741262362E-2</c:v>
                </c:pt>
                <c:pt idx="878">
                  <c:v>1.6646562190612002E-2</c:v>
                </c:pt>
                <c:pt idx="879">
                  <c:v>1.6672012720535534E-2</c:v>
                </c:pt>
                <c:pt idx="880">
                  <c:v>1.6697423147498114E-2</c:v>
                </c:pt>
                <c:pt idx="881">
                  <c:v>1.672266939387157E-2</c:v>
                </c:pt>
                <c:pt idx="882">
                  <c:v>1.6747729924482258E-2</c:v>
                </c:pt>
                <c:pt idx="883">
                  <c:v>1.6772604043087114E-2</c:v>
                </c:pt>
                <c:pt idx="884">
                  <c:v>1.6797291053842756E-2</c:v>
                </c:pt>
                <c:pt idx="885">
                  <c:v>1.682179026050612E-2</c:v>
                </c:pt>
                <c:pt idx="886">
                  <c:v>1.6846100967233824E-2</c:v>
                </c:pt>
                <c:pt idx="887">
                  <c:v>1.6870222477782804E-2</c:v>
                </c:pt>
                <c:pt idx="888">
                  <c:v>1.6894154096229741E-2</c:v>
                </c:pt>
                <c:pt idx="889">
                  <c:v>1.6917895126491445E-2</c:v>
                </c:pt>
                <c:pt idx="890">
                  <c:v>1.6949730066807334E-2</c:v>
                </c:pt>
                <c:pt idx="891">
                  <c:v>1.6978063469759164E-2</c:v>
                </c:pt>
                <c:pt idx="892">
                  <c:v>1.700439586922009E-2</c:v>
                </c:pt>
                <c:pt idx="893">
                  <c:v>1.7023979051735694E-2</c:v>
                </c:pt>
                <c:pt idx="894">
                  <c:v>1.7046645491500811E-2</c:v>
                </c:pt>
                <c:pt idx="895">
                  <c:v>1.7069116768979598E-2</c:v>
                </c:pt>
                <c:pt idx="896">
                  <c:v>1.7091392188168797E-2</c:v>
                </c:pt>
                <c:pt idx="897">
                  <c:v>1.7113471052985219E-2</c:v>
                </c:pt>
                <c:pt idx="898">
                  <c:v>1.7135352667425607E-2</c:v>
                </c:pt>
                <c:pt idx="899">
                  <c:v>1.7157036335406772E-2</c:v>
                </c:pt>
                <c:pt idx="900">
                  <c:v>1.7178521360925458E-2</c:v>
                </c:pt>
                <c:pt idx="901">
                  <c:v>1.7199807047898474E-2</c:v>
                </c:pt>
                <c:pt idx="902">
                  <c:v>1.7220892700322565E-2</c:v>
                </c:pt>
                <c:pt idx="903">
                  <c:v>1.7241777622034604E-2</c:v>
                </c:pt>
                <c:pt idx="904">
                  <c:v>1.7262461117111272E-2</c:v>
                </c:pt>
                <c:pt idx="905">
                  <c:v>1.7282942489389441E-2</c:v>
                </c:pt>
                <c:pt idx="906">
                  <c:v>1.7303221042945793E-2</c:v>
                </c:pt>
                <c:pt idx="907">
                  <c:v>1.7323296081617201E-2</c:v>
                </c:pt>
                <c:pt idx="908">
                  <c:v>1.7343166909400409E-2</c:v>
                </c:pt>
                <c:pt idx="909">
                  <c:v>1.7362832830292163E-2</c:v>
                </c:pt>
                <c:pt idx="910">
                  <c:v>1.7382293148209271E-2</c:v>
                </c:pt>
                <c:pt idx="911">
                  <c:v>1.7401547167068543E-2</c:v>
                </c:pt>
                <c:pt idx="912">
                  <c:v>1.7420594190866723E-2</c:v>
                </c:pt>
                <c:pt idx="913">
                  <c:v>1.743943352352062E-2</c:v>
                </c:pt>
                <c:pt idx="914">
                  <c:v>1.7458064469106915E-2</c:v>
                </c:pt>
                <c:pt idx="915">
                  <c:v>1.7476486331382546E-2</c:v>
                </c:pt>
                <c:pt idx="916">
                  <c:v>1.7494698414424192E-2</c:v>
                </c:pt>
                <c:pt idx="917">
                  <c:v>1.7512700022148664E-2</c:v>
                </c:pt>
                <c:pt idx="918">
                  <c:v>1.7530490458552705E-2</c:v>
                </c:pt>
                <c:pt idx="919">
                  <c:v>1.754806902747319E-2</c:v>
                </c:pt>
                <c:pt idx="920">
                  <c:v>1.7565435033066734E-2</c:v>
                </c:pt>
                <c:pt idx="921">
                  <c:v>1.7582587779170211E-2</c:v>
                </c:pt>
                <c:pt idx="922">
                  <c:v>1.759952656970043E-2</c:v>
                </c:pt>
                <c:pt idx="923">
                  <c:v>1.7616250708574199E-2</c:v>
                </c:pt>
                <c:pt idx="924">
                  <c:v>1.7632759499948136E-2</c:v>
                </c:pt>
                <c:pt idx="925">
                  <c:v>1.7649052247659114E-2</c:v>
                </c:pt>
                <c:pt idx="926">
                  <c:v>1.7671250164243979E-2</c:v>
                </c:pt>
                <c:pt idx="927">
                  <c:v>1.7683234547609672E-2</c:v>
                </c:pt>
                <c:pt idx="928">
                  <c:v>1.7696627268142251E-2</c:v>
                </c:pt>
                <c:pt idx="929">
                  <c:v>1.7712048880689224E-2</c:v>
                </c:pt>
                <c:pt idx="930">
                  <c:v>1.772725096939709E-2</c:v>
                </c:pt>
                <c:pt idx="931">
                  <c:v>1.7742233282787012E-2</c:v>
                </c:pt>
                <c:pt idx="932">
                  <c:v>1.7757069116548507E-2</c:v>
                </c:pt>
                <c:pt idx="933">
                  <c:v>1.7771815092508803E-2</c:v>
                </c:pt>
                <c:pt idx="934">
                  <c:v>1.7786471516343383E-2</c:v>
                </c:pt>
                <c:pt idx="935">
                  <c:v>1.7801038693647797E-2</c:v>
                </c:pt>
                <c:pt idx="936">
                  <c:v>1.781551693009753E-2</c:v>
                </c:pt>
                <c:pt idx="937">
                  <c:v>1.7829906531288131E-2</c:v>
                </c:pt>
                <c:pt idx="938">
                  <c:v>1.7844207802895085E-2</c:v>
                </c:pt>
                <c:pt idx="939">
                  <c:v>1.7858421050593876E-2</c:v>
                </c:pt>
                <c:pt idx="940">
                  <c:v>1.7876566376635594E-2</c:v>
                </c:pt>
                <c:pt idx="941">
                  <c:v>1.7886584696489294E-2</c:v>
                </c:pt>
                <c:pt idx="942">
                  <c:v>1.7900535705956955E-2</c:v>
                </c:pt>
                <c:pt idx="943">
                  <c:v>1.7914399914058521E-2</c:v>
                </c:pt>
                <c:pt idx="944">
                  <c:v>1.793013882799066E-2</c:v>
                </c:pt>
                <c:pt idx="945">
                  <c:v>1.7941869148545564E-2</c:v>
                </c:pt>
                <c:pt idx="946">
                  <c:v>1.7955474786282011E-2</c:v>
                </c:pt>
                <c:pt idx="947">
                  <c:v>1.7968994845034558E-2</c:v>
                </c:pt>
                <c:pt idx="948">
                  <c:v>1.7982429630558627E-2</c:v>
                </c:pt>
                <c:pt idx="949">
                  <c:v>1.7995779448529703E-2</c:v>
                </c:pt>
                <c:pt idx="950">
                  <c:v>1.8009044604463398E-2</c:v>
                </c:pt>
                <c:pt idx="951">
                  <c:v>1.8022225404115133E-2</c:v>
                </c:pt>
                <c:pt idx="952">
                  <c:v>1.8035322153000521E-2</c:v>
                </c:pt>
                <c:pt idx="953">
                  <c:v>1.8048335156874984E-2</c:v>
                </c:pt>
                <c:pt idx="954">
                  <c:v>1.8061264721334069E-2</c:v>
                </c:pt>
                <c:pt idx="955">
                  <c:v>1.8074111152053263E-2</c:v>
                </c:pt>
                <c:pt idx="956">
                  <c:v>1.8086874754628113E-2</c:v>
                </c:pt>
                <c:pt idx="957">
                  <c:v>1.8099555834734105E-2</c:v>
                </c:pt>
                <c:pt idx="958">
                  <c:v>1.8112154697806915E-2</c:v>
                </c:pt>
                <c:pt idx="959">
                  <c:v>1.8124671649841773E-2</c:v>
                </c:pt>
                <c:pt idx="960">
                  <c:v>1.8137106996114483E-2</c:v>
                </c:pt>
                <c:pt idx="961">
                  <c:v>1.8149461042540338E-2</c:v>
                </c:pt>
                <c:pt idx="962">
                  <c:v>1.8161734094634951E-2</c:v>
                </c:pt>
                <c:pt idx="963">
                  <c:v>1.8173926458073808E-2</c:v>
                </c:pt>
                <c:pt idx="964">
                  <c:v>1.8186038438452456E-2</c:v>
                </c:pt>
                <c:pt idx="965">
                  <c:v>1.8198070341366446E-2</c:v>
                </c:pt>
                <c:pt idx="966">
                  <c:v>1.8210022472651133E-2</c:v>
                </c:pt>
                <c:pt idx="967">
                  <c:v>1.8221895137742194E-2</c:v>
                </c:pt>
                <c:pt idx="968">
                  <c:v>1.8233688642315116E-2</c:v>
                </c:pt>
                <c:pt idx="969">
                  <c:v>1.8245403292125317E-2</c:v>
                </c:pt>
                <c:pt idx="970">
                  <c:v>1.8257039392688412E-2</c:v>
                </c:pt>
                <c:pt idx="971">
                  <c:v>1.8268597249679885E-2</c:v>
                </c:pt>
                <c:pt idx="972">
                  <c:v>1.8280077168775222E-2</c:v>
                </c:pt>
                <c:pt idx="973">
                  <c:v>1.829147945556997E-2</c:v>
                </c:pt>
                <c:pt idx="974">
                  <c:v>1.8302804415739615E-2</c:v>
                </c:pt>
                <c:pt idx="975">
                  <c:v>1.8314052354879706E-2</c:v>
                </c:pt>
                <c:pt idx="976">
                  <c:v>1.8325223578665728E-2</c:v>
                </c:pt>
                <c:pt idx="977">
                  <c:v>1.8336318392693229E-2</c:v>
                </c:pt>
                <c:pt idx="978">
                  <c:v>1.8348905009322181E-2</c:v>
                </c:pt>
                <c:pt idx="979">
                  <c:v>1.8359837117420952E-2</c:v>
                </c:pt>
                <c:pt idx="980">
                  <c:v>1.8369147432899524E-2</c:v>
                </c:pt>
                <c:pt idx="981">
                  <c:v>1.8379939664328049E-2</c:v>
                </c:pt>
                <c:pt idx="982">
                  <c:v>1.8390657014375478E-2</c:v>
                </c:pt>
                <c:pt idx="983">
                  <c:v>1.8401299788477488E-2</c:v>
                </c:pt>
                <c:pt idx="984">
                  <c:v>1.8411868292389499E-2</c:v>
                </c:pt>
                <c:pt idx="985">
                  <c:v>1.8422362831707062E-2</c:v>
                </c:pt>
                <c:pt idx="986">
                  <c:v>1.8432783711945788E-2</c:v>
                </c:pt>
                <c:pt idx="987">
                  <c:v>1.8443131238941035E-2</c:v>
                </c:pt>
                <c:pt idx="988">
                  <c:v>1.8453405718208415E-2</c:v>
                </c:pt>
                <c:pt idx="989">
                  <c:v>1.8463607455423414E-2</c:v>
                </c:pt>
                <c:pt idx="990">
                  <c:v>1.8473736756261516E-2</c:v>
                </c:pt>
                <c:pt idx="991">
                  <c:v>1.8486654197777952E-2</c:v>
                </c:pt>
                <c:pt idx="992">
                  <c:v>1.8493779271349098E-2</c:v>
                </c:pt>
                <c:pt idx="993">
                  <c:v>1.8503693096869611E-2</c:v>
                </c:pt>
                <c:pt idx="994">
                  <c:v>1.8513535708475359E-2</c:v>
                </c:pt>
                <c:pt idx="995">
                  <c:v>1.8523307411841827E-2</c:v>
                </c:pt>
                <c:pt idx="996">
                  <c:v>1.8533008512804372E-2</c:v>
                </c:pt>
                <c:pt idx="997">
                  <c:v>1.8542639316718734E-2</c:v>
                </c:pt>
                <c:pt idx="998">
                  <c:v>1.8552200129420271E-2</c:v>
                </c:pt>
                <c:pt idx="999">
                  <c:v>1.8561691256424595E-2</c:v>
                </c:pt>
                <c:pt idx="1000">
                  <c:v>1.8571113003487127E-2</c:v>
                </c:pt>
                <c:pt idx="1001">
                  <c:v>1.8580465676203417E-2</c:v>
                </c:pt>
                <c:pt idx="1002">
                  <c:v>1.8589749580248949E-2</c:v>
                </c:pt>
                <c:pt idx="1003">
                  <c:v>1.8598965021139335E-2</c:v>
                </c:pt>
                <c:pt idx="1004">
                  <c:v>1.8608112304709934E-2</c:v>
                </c:pt>
                <c:pt idx="1005">
                  <c:v>1.8617191736396421E-2</c:v>
                </c:pt>
                <c:pt idx="1006">
                  <c:v>1.8626203622034154E-2</c:v>
                </c:pt>
                <c:pt idx="1007">
                  <c:v>1.8635148267138746E-2</c:v>
                </c:pt>
                <c:pt idx="1008">
                  <c:v>1.8644025977305745E-2</c:v>
                </c:pt>
                <c:pt idx="1009">
                  <c:v>1.8652837058370508E-2</c:v>
                </c:pt>
                <c:pt idx="1010">
                  <c:v>1.8661581815768713E-2</c:v>
                </c:pt>
                <c:pt idx="1011">
                  <c:v>1.867026055525578E-2</c:v>
                </c:pt>
                <c:pt idx="1012">
                  <c:v>1.867887358258713E-2</c:v>
                </c:pt>
                <c:pt idx="1013">
                  <c:v>1.8687421203118504E-2</c:v>
                </c:pt>
                <c:pt idx="1014">
                  <c:v>1.8695903722685259E-2</c:v>
                </c:pt>
                <c:pt idx="1015">
                  <c:v>1.8704321446962879E-2</c:v>
                </c:pt>
                <c:pt idx="1016">
                  <c:v>1.8712674681387043E-2</c:v>
                </c:pt>
                <c:pt idx="1017">
                  <c:v>1.8720963731793105E-2</c:v>
                </c:pt>
                <c:pt idx="1018">
                  <c:v>1.8729188903856553E-2</c:v>
                </c:pt>
                <c:pt idx="1019">
                  <c:v>1.8737350503013062E-2</c:v>
                </c:pt>
                <c:pt idx="1020">
                  <c:v>1.8745448835097989E-2</c:v>
                </c:pt>
                <c:pt idx="1021">
                  <c:v>1.8753484205626947E-2</c:v>
                </c:pt>
                <c:pt idx="1022">
                  <c:v>1.8761456920355357E-2</c:v>
                </c:pt>
                <c:pt idx="1023">
                  <c:v>1.8769367284798832E-2</c:v>
                </c:pt>
                <c:pt idx="1024">
                  <c:v>1.877721560479273E-2</c:v>
                </c:pt>
                <c:pt idx="1025">
                  <c:v>1.878500218569279E-2</c:v>
                </c:pt>
                <c:pt idx="1026">
                  <c:v>1.8792727333414305E-2</c:v>
                </c:pt>
                <c:pt idx="1027">
                  <c:v>1.8800391353472889E-2</c:v>
                </c:pt>
                <c:pt idx="1028">
                  <c:v>1.8807994551464091E-2</c:v>
                </c:pt>
                <c:pt idx="1029">
                  <c:v>1.8815537233143331E-2</c:v>
                </c:pt>
                <c:pt idx="1030">
                  <c:v>1.8823019704106159E-2</c:v>
                </c:pt>
                <c:pt idx="1031">
                  <c:v>1.8830442270028058E-2</c:v>
                </c:pt>
                <c:pt idx="1032">
                  <c:v>1.8837805236504579E-2</c:v>
                </c:pt>
                <c:pt idx="1033">
                  <c:v>1.8845108909211206E-2</c:v>
                </c:pt>
                <c:pt idx="1034">
                  <c:v>1.8852353593743487E-2</c:v>
                </c:pt>
                <c:pt idx="1035">
                  <c:v>1.8859539595776909E-2</c:v>
                </c:pt>
                <c:pt idx="1036">
                  <c:v>1.8866656015630312E-2</c:v>
                </c:pt>
                <c:pt idx="1037">
                  <c:v>1.8873678902142643E-2</c:v>
                </c:pt>
                <c:pt idx="1038">
                  <c:v>1.8880607469862198E-2</c:v>
                </c:pt>
                <c:pt idx="1039">
                  <c:v>1.8887441793689064E-2</c:v>
                </c:pt>
                <c:pt idx="1040">
                  <c:v>1.8894181948283517E-2</c:v>
                </c:pt>
                <c:pt idx="1041">
                  <c:v>1.8900828008305837E-2</c:v>
                </c:pt>
                <c:pt idx="1042">
                  <c:v>1.8907380048736044E-2</c:v>
                </c:pt>
                <c:pt idx="1043">
                  <c:v>1.8913838144234418E-2</c:v>
                </c:pt>
                <c:pt idx="1044">
                  <c:v>1.8920202369541173E-2</c:v>
                </c:pt>
                <c:pt idx="1045">
                  <c:v>1.8926472799476457E-2</c:v>
                </c:pt>
                <c:pt idx="1046">
                  <c:v>1.8934397079268805E-2</c:v>
                </c:pt>
                <c:pt idx="1047">
                  <c:v>1.8938732572113537E-2</c:v>
                </c:pt>
                <c:pt idx="1048">
                  <c:v>1.8945570072119722E-2</c:v>
                </c:pt>
                <c:pt idx="1049">
                  <c:v>1.895061806046705E-2</c:v>
                </c:pt>
                <c:pt idx="1050">
                  <c:v>1.8956420634728133E-2</c:v>
                </c:pt>
                <c:pt idx="1051">
                  <c:v>1.8962129862298838E-2</c:v>
                </c:pt>
                <c:pt idx="1052">
                  <c:v>1.8967745817759507E-2</c:v>
                </c:pt>
                <c:pt idx="1053">
                  <c:v>1.8973268576010227E-2</c:v>
                </c:pt>
                <c:pt idx="1054">
                  <c:v>1.897869821163134E-2</c:v>
                </c:pt>
                <c:pt idx="1055">
                  <c:v>1.8984034799522931E-2</c:v>
                </c:pt>
                <c:pt idx="1056">
                  <c:v>1.8989278414425215E-2</c:v>
                </c:pt>
                <c:pt idx="1057">
                  <c:v>1.8994429130998469E-2</c:v>
                </c:pt>
                <c:pt idx="1058">
                  <c:v>1.899948702414278E-2</c:v>
                </c:pt>
                <c:pt idx="1059">
                  <c:v>1.9004452168678299E-2</c:v>
                </c:pt>
                <c:pt idx="1060">
                  <c:v>1.9009324639185365E-2</c:v>
                </c:pt>
                <c:pt idx="1061">
                  <c:v>1.9014104510484131E-2</c:v>
                </c:pt>
                <c:pt idx="1062">
                  <c:v>1.9018791857394746E-2</c:v>
                </c:pt>
                <c:pt idx="1063">
                  <c:v>1.9023386754577487E-2</c:v>
                </c:pt>
                <c:pt idx="1064">
                  <c:v>1.9027889276932441E-2</c:v>
                </c:pt>
                <c:pt idx="1065">
                  <c:v>1.9032299499199823E-2</c:v>
                </c:pt>
                <c:pt idx="1066">
                  <c:v>1.9036617496039909E-2</c:v>
                </c:pt>
                <c:pt idx="1067">
                  <c:v>1.9040843342272851E-2</c:v>
                </c:pt>
                <c:pt idx="1068">
                  <c:v>1.9044977112638861E-2</c:v>
                </c:pt>
                <c:pt idx="1069">
                  <c:v>1.9049018882038027E-2</c:v>
                </c:pt>
                <c:pt idx="1070">
                  <c:v>1.9052968725130626E-2</c:v>
                </c:pt>
                <c:pt idx="1071">
                  <c:v>1.9056826716656872E-2</c:v>
                </c:pt>
                <c:pt idx="1072">
                  <c:v>1.9060592931356979E-2</c:v>
                </c:pt>
                <c:pt idx="1073">
                  <c:v>1.9064267444051097E-2</c:v>
                </c:pt>
                <c:pt idx="1074">
                  <c:v>1.9067850329559377E-2</c:v>
                </c:pt>
                <c:pt idx="1075">
                  <c:v>1.9071341662542096E-2</c:v>
                </c:pt>
                <c:pt idx="1076">
                  <c:v>1.9074741517819405E-2</c:v>
                </c:pt>
                <c:pt idx="1077">
                  <c:v>1.9078049970131516E-2</c:v>
                </c:pt>
                <c:pt idx="1078">
                  <c:v>1.9081267094298582E-2</c:v>
                </c:pt>
                <c:pt idx="1079">
                  <c:v>1.9084392965060815E-2</c:v>
                </c:pt>
                <c:pt idx="1080">
                  <c:v>1.9087427657158429E-2</c:v>
                </c:pt>
                <c:pt idx="1081">
                  <c:v>1.9090371245331639E-2</c:v>
                </c:pt>
                <c:pt idx="1082">
                  <c:v>1.9094022112060571E-2</c:v>
                </c:pt>
                <c:pt idx="1083">
                  <c:v>1.9096757743541914E-2</c:v>
                </c:pt>
                <c:pt idx="1084">
                  <c:v>1.9099030251963356E-2</c:v>
                </c:pt>
                <c:pt idx="1085">
                  <c:v>1.9101597206292453E-2</c:v>
                </c:pt>
                <c:pt idx="1086">
                  <c:v>1.9104073441109648E-2</c:v>
                </c:pt>
                <c:pt idx="1087">
                  <c:v>1.9106459031474898E-2</c:v>
                </c:pt>
                <c:pt idx="1088">
                  <c:v>1.910875405188861E-2</c:v>
                </c:pt>
                <c:pt idx="1089">
                  <c:v>1.9110958577250869E-2</c:v>
                </c:pt>
                <c:pt idx="1090">
                  <c:v>1.911307268230189E-2</c:v>
                </c:pt>
                <c:pt idx="1091">
                  <c:v>1.9115096441781887E-2</c:v>
                </c:pt>
                <c:pt idx="1092">
                  <c:v>1.9117029930431073E-2</c:v>
                </c:pt>
                <c:pt idx="1093">
                  <c:v>1.9118873223229471E-2</c:v>
                </c:pt>
                <c:pt idx="1094">
                  <c:v>1.9120626394677487E-2</c:v>
                </c:pt>
                <c:pt idx="1095">
                  <c:v>1.9122289519675206E-2</c:v>
                </c:pt>
                <c:pt idx="1096">
                  <c:v>1.9124295630312815E-2</c:v>
                </c:pt>
                <c:pt idx="1097">
                  <c:v>1.9125345929200677E-2</c:v>
                </c:pt>
                <c:pt idx="1098">
                  <c:v>1.9126739363288792E-2</c:v>
                </c:pt>
                <c:pt idx="1099">
                  <c:v>1.9128043050047339E-2</c:v>
                </c:pt>
                <c:pt idx="1100">
                  <c:v>1.9129423178858573E-2</c:v>
                </c:pt>
                <c:pt idx="1101">
                  <c:v>1.9130381480296776E-2</c:v>
                </c:pt>
                <c:pt idx="1102">
                  <c:v>1.9131416373348031E-2</c:v>
                </c:pt>
                <c:pt idx="1103">
                  <c:v>1.913236181811051E-2</c:v>
                </c:pt>
                <c:pt idx="1104">
                  <c:v>1.9133217889244492E-2</c:v>
                </c:pt>
                <c:pt idx="1105">
                  <c:v>1.9133984661570125E-2</c:v>
                </c:pt>
                <c:pt idx="1106">
                  <c:v>1.913466220990756E-2</c:v>
                </c:pt>
                <c:pt idx="1107">
                  <c:v>1.9135250608917076E-2</c:v>
                </c:pt>
                <c:pt idx="1108">
                  <c:v>1.9135749933418822E-2</c:v>
                </c:pt>
                <c:pt idx="1109">
                  <c:v>1.9136160258153012E-2</c:v>
                </c:pt>
                <c:pt idx="1110">
                  <c:v>1.9136481657939797E-2</c:v>
                </c:pt>
                <c:pt idx="1111">
                  <c:v>1.913671420751939E-2</c:v>
                </c:pt>
                <c:pt idx="1112">
                  <c:v>1.9136857981632005E-2</c:v>
                </c:pt>
                <c:pt idx="1113">
                  <c:v>1.9136913055097793E-2</c:v>
                </c:pt>
                <c:pt idx="1114">
                  <c:v>1.9136879502656967E-2</c:v>
                </c:pt>
                <c:pt idx="1115">
                  <c:v>1.9136757399049742E-2</c:v>
                </c:pt>
                <c:pt idx="1116">
                  <c:v>1.9136546819096267E-2</c:v>
                </c:pt>
                <c:pt idx="1117">
                  <c:v>1.9136247837536757E-2</c:v>
                </c:pt>
                <c:pt idx="1118">
                  <c:v>1.9135860529191362E-2</c:v>
                </c:pt>
                <c:pt idx="1119">
                  <c:v>1.9135384968720359E-2</c:v>
                </c:pt>
                <c:pt idx="1120">
                  <c:v>1.9134821231023835E-2</c:v>
                </c:pt>
                <c:pt idx="1121">
                  <c:v>1.9134169390762068E-2</c:v>
                </c:pt>
                <c:pt idx="1122">
                  <c:v>1.9133429522675272E-2</c:v>
                </c:pt>
                <c:pt idx="1123">
                  <c:v>1.9132601701663532E-2</c:v>
                </c:pt>
                <c:pt idx="1124">
                  <c:v>1.9131686002387127E-2</c:v>
                </c:pt>
                <c:pt idx="1125">
                  <c:v>1.9130682499746143E-2</c:v>
                </c:pt>
                <c:pt idx="1126">
                  <c:v>1.9129591268320922E-2</c:v>
                </c:pt>
                <c:pt idx="1127">
                  <c:v>1.9128412383091487E-2</c:v>
                </c:pt>
                <c:pt idx="1128">
                  <c:v>1.9127145918558242E-2</c:v>
                </c:pt>
                <c:pt idx="1129">
                  <c:v>1.9125791949781146E-2</c:v>
                </c:pt>
                <c:pt idx="1130">
                  <c:v>1.9124350551260605E-2</c:v>
                </c:pt>
                <c:pt idx="1131">
                  <c:v>1.9122821797976641E-2</c:v>
                </c:pt>
                <c:pt idx="1132">
                  <c:v>1.9121205764669469E-2</c:v>
                </c:pt>
                <c:pt idx="1133">
                  <c:v>1.9119502525999366E-2</c:v>
                </c:pt>
                <c:pt idx="1134">
                  <c:v>1.9117184629644512E-2</c:v>
                </c:pt>
                <c:pt idx="1135">
                  <c:v>1.9115282345394391E-2</c:v>
                </c:pt>
                <c:pt idx="1136">
                  <c:v>1.9113582600409629E-2</c:v>
                </c:pt>
                <c:pt idx="1137">
                  <c:v>1.9111518879135758E-2</c:v>
                </c:pt>
                <c:pt idx="1138">
                  <c:v>1.9109368337151267E-2</c:v>
                </c:pt>
                <c:pt idx="1139">
                  <c:v>1.9107131049036497E-2</c:v>
                </c:pt>
                <c:pt idx="1140">
                  <c:v>1.9104807089771469E-2</c:v>
                </c:pt>
                <c:pt idx="1141">
                  <c:v>1.91023965340964E-2</c:v>
                </c:pt>
                <c:pt idx="1142">
                  <c:v>1.9099899456671565E-2</c:v>
                </c:pt>
                <c:pt idx="1143">
                  <c:v>1.909731593223718E-2</c:v>
                </c:pt>
                <c:pt idx="1144">
                  <c:v>1.9094646035773266E-2</c:v>
                </c:pt>
                <c:pt idx="1145">
                  <c:v>1.9091889841860166E-2</c:v>
                </c:pt>
                <c:pt idx="1146">
                  <c:v>1.9089047425318029E-2</c:v>
                </c:pt>
                <c:pt idx="1147">
                  <c:v>1.9086118860967005E-2</c:v>
                </c:pt>
                <c:pt idx="1148">
                  <c:v>1.9083104223467373E-2</c:v>
                </c:pt>
                <c:pt idx="1149">
                  <c:v>1.9080003587639283E-2</c:v>
                </c:pt>
                <c:pt idx="1150">
                  <c:v>1.907681702838282E-2</c:v>
                </c:pt>
                <c:pt idx="1151">
                  <c:v>1.9073125736923657E-2</c:v>
                </c:pt>
                <c:pt idx="1152">
                  <c:v>1.9069699700295928E-2</c:v>
                </c:pt>
                <c:pt idx="1153">
                  <c:v>1.9066742556885785E-2</c:v>
                </c:pt>
                <c:pt idx="1154">
                  <c:v>1.9063213051078165E-2</c:v>
                </c:pt>
                <c:pt idx="1155">
                  <c:v>1.9059597995703115E-2</c:v>
                </c:pt>
                <c:pt idx="1156">
                  <c:v>1.9055897465340976E-2</c:v>
                </c:pt>
                <c:pt idx="1157">
                  <c:v>1.90521115348119E-2</c:v>
                </c:pt>
                <c:pt idx="1158">
                  <c:v>1.9048240278936035E-2</c:v>
                </c:pt>
                <c:pt idx="1159">
                  <c:v>1.904428377237366E-2</c:v>
                </c:pt>
                <c:pt idx="1160">
                  <c:v>1.9040242090104798E-2</c:v>
                </c:pt>
                <c:pt idx="1161">
                  <c:v>1.9036115306709789E-2</c:v>
                </c:pt>
                <c:pt idx="1162">
                  <c:v>1.9031903497008784E-2</c:v>
                </c:pt>
                <c:pt idx="1163">
                  <c:v>1.9027606735821934E-2</c:v>
                </c:pt>
                <c:pt idx="1164">
                  <c:v>1.9023225097809515E-2</c:v>
                </c:pt>
                <c:pt idx="1165">
                  <c:v>1.9018758657871615E-2</c:v>
                </c:pt>
                <c:pt idx="1166">
                  <c:v>1.9014207490668511E-2</c:v>
                </c:pt>
                <c:pt idx="1167">
                  <c:v>1.9009571671100289E-2</c:v>
                </c:pt>
                <c:pt idx="1168">
                  <c:v>1.9004851273747292E-2</c:v>
                </c:pt>
                <c:pt idx="1169">
                  <c:v>1.9000046373669477E-2</c:v>
                </c:pt>
                <c:pt idx="1170">
                  <c:v>1.899515704536725E-2</c:v>
                </c:pt>
                <c:pt idx="1171">
                  <c:v>1.8990183363740698E-2</c:v>
                </c:pt>
                <c:pt idx="1172">
                  <c:v>1.8985125403530034E-2</c:v>
                </c:pt>
                <c:pt idx="1173">
                  <c:v>1.8979983239475473E-2</c:v>
                </c:pt>
                <c:pt idx="1174">
                  <c:v>1.8974756946397164E-2</c:v>
                </c:pt>
                <c:pt idx="1175">
                  <c:v>1.8969446599115258E-2</c:v>
                </c:pt>
                <c:pt idx="1176">
                  <c:v>1.8964052272210097E-2</c:v>
                </c:pt>
                <c:pt idx="1177">
                  <c:v>1.8958574040661702E-2</c:v>
                </c:pt>
                <c:pt idx="1178">
                  <c:v>1.8953011979130352E-2</c:v>
                </c:pt>
                <c:pt idx="1179">
                  <c:v>1.8947366162436197E-2</c:v>
                </c:pt>
                <c:pt idx="1180">
                  <c:v>1.894163666531945E-2</c:v>
                </c:pt>
                <c:pt idx="1181">
                  <c:v>1.8935823562520326E-2</c:v>
                </c:pt>
                <c:pt idx="1182">
                  <c:v>1.8929926928938912E-2</c:v>
                </c:pt>
                <c:pt idx="1183">
                  <c:v>1.8923946839235484E-2</c:v>
                </c:pt>
                <c:pt idx="1184">
                  <c:v>1.8917883368150257E-2</c:v>
                </c:pt>
                <c:pt idx="1185">
                  <c:v>1.8911736590663253E-2</c:v>
                </c:pt>
                <c:pt idx="1186">
                  <c:v>1.8903803113667905E-2</c:v>
                </c:pt>
                <c:pt idx="1187">
                  <c:v>1.8897453665367436E-2</c:v>
                </c:pt>
                <c:pt idx="1188">
                  <c:v>1.8891876638580385E-2</c:v>
                </c:pt>
                <c:pt idx="1189">
                  <c:v>1.8885385530449383E-2</c:v>
                </c:pt>
                <c:pt idx="1190">
                  <c:v>1.8878811500249171E-2</c:v>
                </c:pt>
                <c:pt idx="1191">
                  <c:v>1.8872154622799897E-2</c:v>
                </c:pt>
                <c:pt idx="1192">
                  <c:v>1.8865418998421646E-2</c:v>
                </c:pt>
                <c:pt idx="1193">
                  <c:v>1.8858628698019686E-2</c:v>
                </c:pt>
                <c:pt idx="1194">
                  <c:v>1.885178797826903E-2</c:v>
                </c:pt>
                <c:pt idx="1195">
                  <c:v>1.8844897077139322E-2</c:v>
                </c:pt>
                <c:pt idx="1196">
                  <c:v>1.8837956232840014E-2</c:v>
                </c:pt>
                <c:pt idx="1197">
                  <c:v>1.883096568334075E-2</c:v>
                </c:pt>
                <c:pt idx="1198">
                  <c:v>1.8823925666611174E-2</c:v>
                </c:pt>
                <c:pt idx="1199">
                  <c:v>1.8816836420860739E-2</c:v>
                </c:pt>
                <c:pt idx="1200">
                  <c:v>1.8809698184139023E-2</c:v>
                </c:pt>
                <c:pt idx="1201">
                  <c:v>1.8802411610474579E-2</c:v>
                </c:pt>
                <c:pt idx="1202">
                  <c:v>1.8791119425287661E-2</c:v>
                </c:pt>
                <c:pt idx="1203">
                  <c:v>1.8783808164091198E-2</c:v>
                </c:pt>
                <c:pt idx="1204">
                  <c:v>1.8775393794330242E-2</c:v>
                </c:pt>
                <c:pt idx="1205">
                  <c:v>1.8769042171422612E-2</c:v>
                </c:pt>
                <c:pt idx="1206">
                  <c:v>1.8761587916209521E-2</c:v>
                </c:pt>
                <c:pt idx="1207">
                  <c:v>1.8754086472503317E-2</c:v>
                </c:pt>
                <c:pt idx="1208">
                  <c:v>1.8746538078193709E-2</c:v>
                </c:pt>
                <c:pt idx="1209">
                  <c:v>1.8738942971650019E-2</c:v>
                </c:pt>
                <c:pt idx="1210">
                  <c:v>1.873130139068202E-2</c:v>
                </c:pt>
                <c:pt idx="1211">
                  <c:v>1.8723613573419229E-2</c:v>
                </c:pt>
                <c:pt idx="1212">
                  <c:v>1.8715879757991161E-2</c:v>
                </c:pt>
                <c:pt idx="1213">
                  <c:v>1.8708100182287524E-2</c:v>
                </c:pt>
                <c:pt idx="1214">
                  <c:v>1.8700275084677642E-2</c:v>
                </c:pt>
                <c:pt idx="1215">
                  <c:v>1.8692404702891352E-2</c:v>
                </c:pt>
                <c:pt idx="1216">
                  <c:v>1.8684489275138105E-2</c:v>
                </c:pt>
                <c:pt idx="1217">
                  <c:v>1.8676529039547418E-2</c:v>
                </c:pt>
                <c:pt idx="1218">
                  <c:v>1.8668524234168871E-2</c:v>
                </c:pt>
                <c:pt idx="1219">
                  <c:v>1.8660475096892171E-2</c:v>
                </c:pt>
                <c:pt idx="1220">
                  <c:v>1.8652381866006706E-2</c:v>
                </c:pt>
                <c:pt idx="1221">
                  <c:v>1.8644244779402186E-2</c:v>
                </c:pt>
                <c:pt idx="1222">
                  <c:v>1.8636064075208125E-2</c:v>
                </c:pt>
                <c:pt idx="1223">
                  <c:v>1.8627839991474104E-2</c:v>
                </c:pt>
                <c:pt idx="1224">
                  <c:v>1.8619572766409576E-2</c:v>
                </c:pt>
                <c:pt idx="1225">
                  <c:v>1.8611262637744375E-2</c:v>
                </c:pt>
                <c:pt idx="1226">
                  <c:v>1.8602909843927762E-2</c:v>
                </c:pt>
                <c:pt idx="1227">
                  <c:v>1.8594514622689573E-2</c:v>
                </c:pt>
                <c:pt idx="1228">
                  <c:v>1.8586077212319196E-2</c:v>
                </c:pt>
                <c:pt idx="1229">
                  <c:v>1.8577597850786276E-2</c:v>
                </c:pt>
                <c:pt idx="1230">
                  <c:v>1.8569076776140392E-2</c:v>
                </c:pt>
                <c:pt idx="1231">
                  <c:v>1.856051422651106E-2</c:v>
                </c:pt>
                <c:pt idx="1232">
                  <c:v>1.8551910439867925E-2</c:v>
                </c:pt>
                <c:pt idx="1233">
                  <c:v>1.8543265654340502E-2</c:v>
                </c:pt>
                <c:pt idx="1234">
                  <c:v>1.8534580108058307E-2</c:v>
                </c:pt>
                <c:pt idx="1235">
                  <c:v>1.8525854038911049E-2</c:v>
                </c:pt>
                <c:pt idx="1236">
                  <c:v>1.851708768510818E-2</c:v>
                </c:pt>
                <c:pt idx="1237">
                  <c:v>1.8508281284619343E-2</c:v>
                </c:pt>
                <c:pt idx="1238">
                  <c:v>1.8496741167637332E-2</c:v>
                </c:pt>
                <c:pt idx="1239">
                  <c:v>1.8489276682487343E-2</c:v>
                </c:pt>
                <c:pt idx="1240">
                  <c:v>1.848162418393251E-2</c:v>
                </c:pt>
                <c:pt idx="1241">
                  <c:v>1.8472659977435413E-2</c:v>
                </c:pt>
                <c:pt idx="1242">
                  <c:v>1.846365691466012E-2</c:v>
                </c:pt>
                <c:pt idx="1243">
                  <c:v>1.8454615233576277E-2</c:v>
                </c:pt>
                <c:pt idx="1244">
                  <c:v>1.8445535172393335E-2</c:v>
                </c:pt>
                <c:pt idx="1245">
                  <c:v>1.8436416968921066E-2</c:v>
                </c:pt>
                <c:pt idx="1246">
                  <c:v>1.8427260861368921E-2</c:v>
                </c:pt>
                <c:pt idx="1247">
                  <c:v>1.8418067087946355E-2</c:v>
                </c:pt>
                <c:pt idx="1248">
                  <c:v>1.8408835886463137E-2</c:v>
                </c:pt>
                <c:pt idx="1249">
                  <c:v>1.8399567495048785E-2</c:v>
                </c:pt>
                <c:pt idx="1250">
                  <c:v>1.8390262151832815E-2</c:v>
                </c:pt>
                <c:pt idx="1251">
                  <c:v>1.8378244225658591E-2</c:v>
                </c:pt>
                <c:pt idx="1252">
                  <c:v>1.8371541562114402E-2</c:v>
                </c:pt>
                <c:pt idx="1253">
                  <c:v>1.8362126791791056E-2</c:v>
                </c:pt>
                <c:pt idx="1254">
                  <c:v>1.8352676021864411E-2</c:v>
                </c:pt>
                <c:pt idx="1255">
                  <c:v>1.8343189490384049E-2</c:v>
                </c:pt>
                <c:pt idx="1256">
                  <c:v>1.8333667435479484E-2</c:v>
                </c:pt>
                <c:pt idx="1257">
                  <c:v>1.8324110095120361E-2</c:v>
                </c:pt>
                <c:pt idx="1258">
                  <c:v>1.8314517707516131E-2</c:v>
                </c:pt>
                <c:pt idx="1259">
                  <c:v>1.8304890510556504E-2</c:v>
                </c:pt>
                <c:pt idx="1260">
                  <c:v>1.8295228742450931E-2</c:v>
                </c:pt>
                <c:pt idx="1261">
                  <c:v>1.8285532641169056E-2</c:v>
                </c:pt>
                <c:pt idx="1262">
                  <c:v>1.8275802444840394E-2</c:v>
                </c:pt>
                <c:pt idx="1263">
                  <c:v>1.8266038391434591E-2</c:v>
                </c:pt>
                <c:pt idx="1264">
                  <c:v>1.8256240719001227E-2</c:v>
                </c:pt>
                <c:pt idx="1265">
                  <c:v>1.8246409665749752E-2</c:v>
                </c:pt>
                <c:pt idx="1266">
                  <c:v>1.8236545469649812E-2</c:v>
                </c:pt>
                <c:pt idx="1267">
                  <c:v>1.8226648368750986E-2</c:v>
                </c:pt>
                <c:pt idx="1268">
                  <c:v>1.8216718601262727E-2</c:v>
                </c:pt>
                <c:pt idx="1269">
                  <c:v>1.8206756404994806E-2</c:v>
                </c:pt>
                <c:pt idx="1270">
                  <c:v>1.8196762018156676E-2</c:v>
                </c:pt>
                <c:pt idx="1271">
                  <c:v>1.8186735678797916E-2</c:v>
                </c:pt>
                <c:pt idx="1272">
                  <c:v>1.8176677625048043E-2</c:v>
                </c:pt>
                <c:pt idx="1273">
                  <c:v>1.8166588094796765E-2</c:v>
                </c:pt>
                <c:pt idx="1274">
                  <c:v>1.8156467326173598E-2</c:v>
                </c:pt>
                <c:pt idx="1275">
                  <c:v>1.8146315557387993E-2</c:v>
                </c:pt>
                <c:pt idx="1276">
                  <c:v>1.8136133026329659E-2</c:v>
                </c:pt>
                <c:pt idx="1277">
                  <c:v>1.8125919971128113E-2</c:v>
                </c:pt>
                <c:pt idx="1278">
                  <c:v>1.8115676629832933E-2</c:v>
                </c:pt>
                <c:pt idx="1279">
                  <c:v>1.81054032404937E-2</c:v>
                </c:pt>
                <c:pt idx="1280">
                  <c:v>1.8095100041239931E-2</c:v>
                </c:pt>
                <c:pt idx="1281">
                  <c:v>1.8084767270041269E-2</c:v>
                </c:pt>
                <c:pt idx="1282">
                  <c:v>1.8074405164947294E-2</c:v>
                </c:pt>
                <c:pt idx="1283">
                  <c:v>1.8064013964087522E-2</c:v>
                </c:pt>
                <c:pt idx="1284">
                  <c:v>1.805359390559147E-2</c:v>
                </c:pt>
                <c:pt idx="1285">
                  <c:v>1.8043145227348845E-2</c:v>
                </c:pt>
                <c:pt idx="1286">
                  <c:v>1.8032668167649035E-2</c:v>
                </c:pt>
                <c:pt idx="1287">
                  <c:v>1.8022162964301813E-2</c:v>
                </c:pt>
                <c:pt idx="1288">
                  <c:v>1.8011629855436695E-2</c:v>
                </c:pt>
                <c:pt idx="1289">
                  <c:v>1.8001069079263132E-2</c:v>
                </c:pt>
                <c:pt idx="1290">
                  <c:v>1.7990480873670833E-2</c:v>
                </c:pt>
                <c:pt idx="1291">
                  <c:v>1.797986547686925E-2</c:v>
                </c:pt>
                <c:pt idx="1292">
                  <c:v>1.7969223126748091E-2</c:v>
                </c:pt>
                <c:pt idx="1293">
                  <c:v>1.7958554061516807E-2</c:v>
                </c:pt>
                <c:pt idx="1294">
                  <c:v>1.7947858519145043E-2</c:v>
                </c:pt>
                <c:pt idx="1295">
                  <c:v>1.7937136737762316E-2</c:v>
                </c:pt>
                <c:pt idx="1296">
                  <c:v>1.7926388955418204E-2</c:v>
                </c:pt>
                <c:pt idx="1297">
                  <c:v>1.7915615410162289E-2</c:v>
                </c:pt>
                <c:pt idx="1298">
                  <c:v>1.7904816339964214E-2</c:v>
                </c:pt>
                <c:pt idx="1299">
                  <c:v>1.789399198303343E-2</c:v>
                </c:pt>
                <c:pt idx="1300">
                  <c:v>1.788314257741952E-2</c:v>
                </c:pt>
                <c:pt idx="1301">
                  <c:v>1.7872268361012189E-2</c:v>
                </c:pt>
                <c:pt idx="1302">
                  <c:v>1.7861369572100827E-2</c:v>
                </c:pt>
                <c:pt idx="1303">
                  <c:v>1.7850446448575141E-2</c:v>
                </c:pt>
                <c:pt idx="1304">
                  <c:v>1.7839499228564648E-2</c:v>
                </c:pt>
                <c:pt idx="1305">
                  <c:v>1.7828528150198864E-2</c:v>
                </c:pt>
                <c:pt idx="1306">
                  <c:v>1.7814387803785081E-2</c:v>
                </c:pt>
                <c:pt idx="1307">
                  <c:v>1.7806515370359932E-2</c:v>
                </c:pt>
                <c:pt idx="1308">
                  <c:v>1.7795474145065882E-2</c:v>
                </c:pt>
                <c:pt idx="1309">
                  <c:v>1.7784410013534924E-2</c:v>
                </c:pt>
                <c:pt idx="1310">
                  <c:v>1.7773323213896575E-2</c:v>
                </c:pt>
                <c:pt idx="1311">
                  <c:v>1.7762213984200415E-2</c:v>
                </c:pt>
                <c:pt idx="1312">
                  <c:v>1.7751082562575959E-2</c:v>
                </c:pt>
                <c:pt idx="1313">
                  <c:v>1.7739929186992853E-2</c:v>
                </c:pt>
                <c:pt idx="1314">
                  <c:v>1.7728754095500676E-2</c:v>
                </c:pt>
                <c:pt idx="1315">
                  <c:v>1.7717557526228944E-2</c:v>
                </c:pt>
                <c:pt idx="1316">
                  <c:v>1.7706339717227237E-2</c:v>
                </c:pt>
                <c:pt idx="1317">
                  <c:v>1.76951009064652E-2</c:v>
                </c:pt>
                <c:pt idx="1318">
                  <c:v>1.7683841332152284E-2</c:v>
                </c:pt>
                <c:pt idx="1319">
                  <c:v>1.7672561232258133E-2</c:v>
                </c:pt>
                <c:pt idx="1320">
                  <c:v>1.7661260844752391E-2</c:v>
                </c:pt>
                <c:pt idx="1321">
                  <c:v>1.7649940407924447E-2</c:v>
                </c:pt>
                <c:pt idx="1322">
                  <c:v>1.7638600159664009E-2</c:v>
                </c:pt>
                <c:pt idx="1323">
                  <c:v>1.7627240338020655E-2</c:v>
                </c:pt>
                <c:pt idx="1324">
                  <c:v>1.761586118120384E-2</c:v>
                </c:pt>
                <c:pt idx="1325">
                  <c:v>1.7604462927183206E-2</c:v>
                </c:pt>
                <c:pt idx="1326">
                  <c:v>1.7593045814008335E-2</c:v>
                </c:pt>
                <c:pt idx="1327">
                  <c:v>1.7581610079728804E-2</c:v>
                </c:pt>
                <c:pt idx="1328">
                  <c:v>1.7570155962394196E-2</c:v>
                </c:pt>
                <c:pt idx="1329">
                  <c:v>1.7558683700213962E-2</c:v>
                </c:pt>
                <c:pt idx="1330">
                  <c:v>1.7547193531077809E-2</c:v>
                </c:pt>
                <c:pt idx="1331">
                  <c:v>1.7535685693035319E-2</c:v>
                </c:pt>
                <c:pt idx="1332">
                  <c:v>1.7524160424295943E-2</c:v>
                </c:pt>
                <c:pt idx="1333">
                  <c:v>1.7512617962829324E-2</c:v>
                </c:pt>
                <c:pt idx="1334">
                  <c:v>1.7501058546685044E-2</c:v>
                </c:pt>
                <c:pt idx="1335">
                  <c:v>1.7489482413992619E-2</c:v>
                </c:pt>
                <c:pt idx="1336">
                  <c:v>1.7477889802721691E-2</c:v>
                </c:pt>
                <c:pt idx="1337">
                  <c:v>1.7466280951001778E-2</c:v>
                </c:pt>
                <c:pt idx="1338">
                  <c:v>1.7454656096882459E-2</c:v>
                </c:pt>
                <c:pt idx="1339">
                  <c:v>1.7443015478413315E-2</c:v>
                </c:pt>
                <c:pt idx="1340">
                  <c:v>1.7431359333563989E-2</c:v>
                </c:pt>
                <c:pt idx="1341">
                  <c:v>1.741968790062387E-2</c:v>
                </c:pt>
                <c:pt idx="1342">
                  <c:v>1.7406330705114215E-2</c:v>
                </c:pt>
                <c:pt idx="1343">
                  <c:v>1.739630012211002E-2</c:v>
                </c:pt>
                <c:pt idx="1344">
                  <c:v>1.7384584252795321E-2</c:v>
                </c:pt>
                <c:pt idx="1345">
                  <c:v>1.7372854047508213E-2</c:v>
                </c:pt>
                <c:pt idx="1346">
                  <c:v>1.7361109744218339E-2</c:v>
                </c:pt>
                <c:pt idx="1347">
                  <c:v>1.7349351581135153E-2</c:v>
                </c:pt>
                <c:pt idx="1348">
                  <c:v>1.7337579796148361E-2</c:v>
                </c:pt>
                <c:pt idx="1349">
                  <c:v>1.7325794627467417E-2</c:v>
                </c:pt>
                <c:pt idx="1350">
                  <c:v>1.7313996313061963E-2</c:v>
                </c:pt>
                <c:pt idx="1351">
                  <c:v>1.7302185091141453E-2</c:v>
                </c:pt>
                <c:pt idx="1352">
                  <c:v>1.7290361199515658E-2</c:v>
                </c:pt>
                <c:pt idx="1353">
                  <c:v>1.7278524876473966E-2</c:v>
                </c:pt>
                <c:pt idx="1354">
                  <c:v>1.7266676359906086E-2</c:v>
                </c:pt>
                <c:pt idx="1355">
                  <c:v>1.7254815888021469E-2</c:v>
                </c:pt>
                <c:pt idx="1356">
                  <c:v>1.7242943698789759E-2</c:v>
                </c:pt>
                <c:pt idx="1357">
                  <c:v>1.7227662621266404E-2</c:v>
                </c:pt>
                <c:pt idx="1358">
                  <c:v>1.7219165120563318E-2</c:v>
                </c:pt>
                <c:pt idx="1359">
                  <c:v>1.7207259207747683E-2</c:v>
                </c:pt>
                <c:pt idx="1360">
                  <c:v>1.7193639282320206E-2</c:v>
                </c:pt>
                <c:pt idx="1361">
                  <c:v>1.7183415324799611E-2</c:v>
                </c:pt>
                <c:pt idx="1362">
                  <c:v>1.7171477830846271E-2</c:v>
                </c:pt>
                <c:pt idx="1363">
                  <c:v>1.7159530286052771E-2</c:v>
                </c:pt>
                <c:pt idx="1364">
                  <c:v>1.7147572928388755E-2</c:v>
                </c:pt>
                <c:pt idx="1365">
                  <c:v>1.7135605995903802E-2</c:v>
                </c:pt>
                <c:pt idx="1366">
                  <c:v>1.7123629726647493E-2</c:v>
                </c:pt>
                <c:pt idx="1367">
                  <c:v>1.7111644358749345E-2</c:v>
                </c:pt>
                <c:pt idx="1368">
                  <c:v>1.7099650130258937E-2</c:v>
                </c:pt>
                <c:pt idx="1369">
                  <c:v>1.7087647279225848E-2</c:v>
                </c:pt>
                <c:pt idx="1370">
                  <c:v>1.707563604369966E-2</c:v>
                </c:pt>
                <c:pt idx="1371">
                  <c:v>1.7063616661809888E-2</c:v>
                </c:pt>
                <c:pt idx="1372">
                  <c:v>1.7051589371446241E-2</c:v>
                </c:pt>
                <c:pt idx="1373">
                  <c:v>1.703955441081817E-2</c:v>
                </c:pt>
                <c:pt idx="1374">
                  <c:v>1.7027512017895319E-2</c:v>
                </c:pt>
                <c:pt idx="1375">
                  <c:v>1.7015462430807204E-2</c:v>
                </c:pt>
                <c:pt idx="1376">
                  <c:v>1.7003405887683343E-2</c:v>
                </c:pt>
                <c:pt idx="1377">
                  <c:v>1.6991342626333505E-2</c:v>
                </c:pt>
                <c:pt idx="1378">
                  <c:v>1.6979272885047081E-2</c:v>
                </c:pt>
                <c:pt idx="1379">
                  <c:v>1.6967196901793713E-2</c:v>
                </c:pt>
                <c:pt idx="1380">
                  <c:v>1.6955114914702918E-2</c:v>
                </c:pt>
                <c:pt idx="1381">
                  <c:v>1.6943027161664403E-2</c:v>
                </c:pt>
                <c:pt idx="1382">
                  <c:v>1.6930933880887622E-2</c:v>
                </c:pt>
                <c:pt idx="1383">
                  <c:v>1.6918835310422153E-2</c:v>
                </c:pt>
                <c:pt idx="1384">
                  <c:v>1.6906731688237642E-2</c:v>
                </c:pt>
                <c:pt idx="1385">
                  <c:v>1.6894623252543539E-2</c:v>
                </c:pt>
                <c:pt idx="1386">
                  <c:v>1.6882510241229554E-2</c:v>
                </c:pt>
                <c:pt idx="1387">
                  <c:v>1.6870392892425201E-2</c:v>
                </c:pt>
                <c:pt idx="1388">
                  <c:v>1.6858271444259998E-2</c:v>
                </c:pt>
                <c:pt idx="1389">
                  <c:v>1.6846146134783524E-2</c:v>
                </c:pt>
                <c:pt idx="1390">
                  <c:v>1.6834017201885487E-2</c:v>
                </c:pt>
                <c:pt idx="1391">
                  <c:v>1.682188488377534E-2</c:v>
                </c:pt>
                <c:pt idx="1392">
                  <c:v>1.6809749418502662E-2</c:v>
                </c:pt>
                <c:pt idx="1393">
                  <c:v>1.6797611044117033E-2</c:v>
                </c:pt>
                <c:pt idx="1394">
                  <c:v>1.678200067128266E-2</c:v>
                </c:pt>
                <c:pt idx="1395">
                  <c:v>1.6769856541340999E-2</c:v>
                </c:pt>
                <c:pt idx="1396">
                  <c:v>1.6759445585163846E-2</c:v>
                </c:pt>
                <c:pt idx="1397">
                  <c:v>1.6747297694710284E-2</c:v>
                </c:pt>
                <c:pt idx="1398">
                  <c:v>1.6735148119524368E-2</c:v>
                </c:pt>
                <c:pt idx="1399">
                  <c:v>1.672299709741587E-2</c:v>
                </c:pt>
                <c:pt idx="1400">
                  <c:v>1.6710844866674179E-2</c:v>
                </c:pt>
                <c:pt idx="1401">
                  <c:v>1.6698691665268939E-2</c:v>
                </c:pt>
                <c:pt idx="1402">
                  <c:v>1.6686537731249729E-2</c:v>
                </c:pt>
                <c:pt idx="1403">
                  <c:v>1.6674383302746065E-2</c:v>
                </c:pt>
                <c:pt idx="1404">
                  <c:v>1.6662228617727592E-2</c:v>
                </c:pt>
                <c:pt idx="1405">
                  <c:v>1.6650073914323826E-2</c:v>
                </c:pt>
                <c:pt idx="1406">
                  <c:v>1.6637919430504411E-2</c:v>
                </c:pt>
                <c:pt idx="1407">
                  <c:v>1.662229294296047E-2</c:v>
                </c:pt>
                <c:pt idx="1408">
                  <c:v>1.6613612074136697E-2</c:v>
                </c:pt>
                <c:pt idx="1409">
                  <c:v>1.6601459677687558E-2</c:v>
                </c:pt>
                <c:pt idx="1410">
                  <c:v>1.658930845302109E-2</c:v>
                </c:pt>
                <c:pt idx="1411">
                  <c:v>1.6577158638346745E-2</c:v>
                </c:pt>
                <c:pt idx="1412">
                  <c:v>1.6563275167653657E-2</c:v>
                </c:pt>
                <c:pt idx="1413">
                  <c:v>1.6552864191012873E-2</c:v>
                </c:pt>
                <c:pt idx="1414">
                  <c:v>1.6540720034532441E-2</c:v>
                </c:pt>
                <c:pt idx="1415">
                  <c:v>1.6528578240162517E-2</c:v>
                </c:pt>
                <c:pt idx="1416">
                  <c:v>1.6516439046032616E-2</c:v>
                </c:pt>
                <c:pt idx="1417">
                  <c:v>1.6504302690192318E-2</c:v>
                </c:pt>
                <c:pt idx="1418">
                  <c:v>1.6492169410691204E-2</c:v>
                </c:pt>
                <c:pt idx="1419">
                  <c:v>1.6480039445578853E-2</c:v>
                </c:pt>
                <c:pt idx="1420">
                  <c:v>1.6467913032904846E-2</c:v>
                </c:pt>
                <c:pt idx="1421">
                  <c:v>1.6455790410718762E-2</c:v>
                </c:pt>
                <c:pt idx="1422">
                  <c:v>1.6443671817150118E-2</c:v>
                </c:pt>
                <c:pt idx="1423">
                  <c:v>1.6431557490248494E-2</c:v>
                </c:pt>
                <c:pt idx="1424">
                  <c:v>1.6419447668143405E-2</c:v>
                </c:pt>
                <c:pt idx="1425">
                  <c:v>1.6407342588564688E-2</c:v>
                </c:pt>
                <c:pt idx="1426">
                  <c:v>1.6395242489961603E-2</c:v>
                </c:pt>
                <c:pt idx="1427">
                  <c:v>1.6383147610063986E-2</c:v>
                </c:pt>
                <c:pt idx="1428">
                  <c:v>1.6371058187241161E-2</c:v>
                </c:pt>
                <c:pt idx="1429">
                  <c:v>1.63589744593029E-2</c:v>
                </c:pt>
                <c:pt idx="1430">
                  <c:v>1.6346896664378718E-2</c:v>
                </c:pt>
                <c:pt idx="1431">
                  <c:v>1.6334825040598133E-2</c:v>
                </c:pt>
                <c:pt idx="1432">
                  <c:v>1.6322759825930788E-2</c:v>
                </c:pt>
                <c:pt idx="1433">
                  <c:v>1.6310701258506199E-2</c:v>
                </c:pt>
                <c:pt idx="1434">
                  <c:v>1.6298649576373947E-2</c:v>
                </c:pt>
                <c:pt idx="1435">
                  <c:v>1.6286605017503675E-2</c:v>
                </c:pt>
                <c:pt idx="1436">
                  <c:v>1.6274567820104835E-2</c:v>
                </c:pt>
                <c:pt idx="1437">
                  <c:v>1.6262538222067136E-2</c:v>
                </c:pt>
                <c:pt idx="1438">
                  <c:v>1.6250516461600029E-2</c:v>
                </c:pt>
                <c:pt idx="1439">
                  <c:v>1.6238502776593222E-2</c:v>
                </c:pt>
                <c:pt idx="1440">
                  <c:v>1.6226497405176232E-2</c:v>
                </c:pt>
                <c:pt idx="1441">
                  <c:v>1.6214500585558511E-2</c:v>
                </c:pt>
                <c:pt idx="1442">
                  <c:v>1.6202512555549831E-2</c:v>
                </c:pt>
                <c:pt idx="1443">
                  <c:v>1.6190533553359643E-2</c:v>
                </c:pt>
                <c:pt idx="1444">
                  <c:v>1.6178563817117464E-2</c:v>
                </c:pt>
                <c:pt idx="1445">
                  <c:v>1.6166603584633066E-2</c:v>
                </c:pt>
                <c:pt idx="1446">
                  <c:v>1.6151240490955843E-2</c:v>
                </c:pt>
                <c:pt idx="1447">
                  <c:v>1.6139302875659567E-2</c:v>
                </c:pt>
                <c:pt idx="1448">
                  <c:v>1.6129078811824016E-2</c:v>
                </c:pt>
                <c:pt idx="1449">
                  <c:v>1.6117160488775539E-2</c:v>
                </c:pt>
                <c:pt idx="1450">
                  <c:v>1.6105252893785504E-2</c:v>
                </c:pt>
                <c:pt idx="1451">
                  <c:v>1.6093356265223235E-2</c:v>
                </c:pt>
                <c:pt idx="1452">
                  <c:v>1.608180469024667E-2</c:v>
                </c:pt>
                <c:pt idx="1453">
                  <c:v>1.6070854867997753E-2</c:v>
                </c:pt>
                <c:pt idx="1454">
                  <c:v>1.6059900967171359E-2</c:v>
                </c:pt>
                <c:pt idx="1455">
                  <c:v>1.6048943155313466E-2</c:v>
                </c:pt>
                <c:pt idx="1456">
                  <c:v>1.6037981600289797E-2</c:v>
                </c:pt>
                <c:pt idx="1457">
                  <c:v>1.6027016469806199E-2</c:v>
                </c:pt>
                <c:pt idx="1458">
                  <c:v>1.601604793140865E-2</c:v>
                </c:pt>
                <c:pt idx="1459">
                  <c:v>1.6005076152962872E-2</c:v>
                </c:pt>
                <c:pt idx="1460">
                  <c:v>1.5994101302174712E-2</c:v>
                </c:pt>
                <c:pt idx="1461">
                  <c:v>1.5983123546750022E-2</c:v>
                </c:pt>
                <c:pt idx="1462">
                  <c:v>1.5968144545697172E-2</c:v>
                </c:pt>
                <c:pt idx="1463">
                  <c:v>1.5961159992654572E-2</c:v>
                </c:pt>
                <c:pt idx="1464">
                  <c:v>1.5949743070167166E-2</c:v>
                </c:pt>
                <c:pt idx="1465">
                  <c:v>1.5937616988868086E-2</c:v>
                </c:pt>
                <c:pt idx="1466">
                  <c:v>1.5926626944313682E-2</c:v>
                </c:pt>
                <c:pt idx="1467">
                  <c:v>1.5915635025338659E-2</c:v>
                </c:pt>
                <c:pt idx="1468">
                  <c:v>1.5904641399568931E-2</c:v>
                </c:pt>
                <c:pt idx="1469">
                  <c:v>1.5893646234790282E-2</c:v>
                </c:pt>
                <c:pt idx="1470">
                  <c:v>1.5882649698708562E-2</c:v>
                </c:pt>
                <c:pt idx="1471">
                  <c:v>1.587165195902962E-2</c:v>
                </c:pt>
                <c:pt idx="1472">
                  <c:v>1.5860653183539242E-2</c:v>
                </c:pt>
                <c:pt idx="1473">
                  <c:v>1.584965353986334E-2</c:v>
                </c:pt>
                <c:pt idx="1474">
                  <c:v>1.5838653195627828E-2</c:v>
                </c:pt>
                <c:pt idx="1475">
                  <c:v>1.5827652318698426E-2</c:v>
                </c:pt>
                <c:pt idx="1476">
                  <c:v>1.5816651076701049E-2</c:v>
                </c:pt>
                <c:pt idx="1477">
                  <c:v>1.5805649637341546E-2</c:v>
                </c:pt>
                <c:pt idx="1478">
                  <c:v>1.5794648168485637E-2</c:v>
                </c:pt>
                <c:pt idx="1479">
                  <c:v>1.5783646837599363E-2</c:v>
                </c:pt>
                <c:pt idx="1480">
                  <c:v>1.5772645812548447E-2</c:v>
                </c:pt>
                <c:pt idx="1481">
                  <c:v>1.5761645260958801E-2</c:v>
                </c:pt>
                <c:pt idx="1482">
                  <c:v>1.575064535061621E-2</c:v>
                </c:pt>
                <c:pt idx="1483">
                  <c:v>1.573964624930646E-2</c:v>
                </c:pt>
                <c:pt idx="1484">
                  <c:v>1.5728648124495592E-2</c:v>
                </c:pt>
                <c:pt idx="1485">
                  <c:v>1.5717651144049327E-2</c:v>
                </c:pt>
                <c:pt idx="1486">
                  <c:v>1.5706655475673514E-2</c:v>
                </c:pt>
                <c:pt idx="1487">
                  <c:v>1.5695661287153939E-2</c:v>
                </c:pt>
                <c:pt idx="1488">
                  <c:v>1.5684668746036579E-2</c:v>
                </c:pt>
                <c:pt idx="1489">
                  <c:v>1.5673678020107218E-2</c:v>
                </c:pt>
                <c:pt idx="1490">
                  <c:v>1.5662689277151642E-2</c:v>
                </c:pt>
                <c:pt idx="1491">
                  <c:v>1.5651702684715829E-2</c:v>
                </c:pt>
                <c:pt idx="1492">
                  <c:v>1.56407184106655E-2</c:v>
                </c:pt>
                <c:pt idx="1493">
                  <c:v>1.5629736622546631E-2</c:v>
                </c:pt>
                <c:pt idx="1494">
                  <c:v>1.561875748830488E-2</c:v>
                </c:pt>
                <c:pt idx="1495">
                  <c:v>1.5607781175406288E-2</c:v>
                </c:pt>
                <c:pt idx="1496">
                  <c:v>1.5596807851716576E-2</c:v>
                </c:pt>
                <c:pt idx="1497">
                  <c:v>1.5585837684941595E-2</c:v>
                </c:pt>
                <c:pt idx="1498">
                  <c:v>1.5568605632916288E-2</c:v>
                </c:pt>
                <c:pt idx="1499">
                  <c:v>1.555764435383189E-2</c:v>
                </c:pt>
                <c:pt idx="1500">
                  <c:v>1.555048885238719E-2</c:v>
                </c:pt>
                <c:pt idx="1501">
                  <c:v>1.5539533169706132E-2</c:v>
                </c:pt>
                <c:pt idx="1502">
                  <c:v>1.5528581531363272E-2</c:v>
                </c:pt>
                <c:pt idx="1503">
                  <c:v>1.551763410506446E-2</c:v>
                </c:pt>
                <c:pt idx="1504">
                  <c:v>1.5506691058622124E-2</c:v>
                </c:pt>
                <c:pt idx="1505">
                  <c:v>1.5495752559688825E-2</c:v>
                </c:pt>
                <c:pt idx="1506">
                  <c:v>1.5484818775997056E-2</c:v>
                </c:pt>
                <c:pt idx="1507">
                  <c:v>1.5473889875279312E-2</c:v>
                </c:pt>
                <c:pt idx="1508">
                  <c:v>1.5462966025268088E-2</c:v>
                </c:pt>
                <c:pt idx="1509">
                  <c:v>1.5452047393642587E-2</c:v>
                </c:pt>
                <c:pt idx="1510">
                  <c:v>1.5441134148188596E-2</c:v>
                </c:pt>
                <c:pt idx="1511">
                  <c:v>1.5430226456585316E-2</c:v>
                </c:pt>
                <c:pt idx="1512">
                  <c:v>1.5413993981194807E-2</c:v>
                </c:pt>
                <c:pt idx="1513">
                  <c:v>1.5404657117912279E-2</c:v>
                </c:pt>
                <c:pt idx="1514">
                  <c:v>1.5393769785916334E-2</c:v>
                </c:pt>
                <c:pt idx="1515">
                  <c:v>1.5382888725383737E-2</c:v>
                </c:pt>
                <c:pt idx="1516">
                  <c:v>1.5370461122277135E-2</c:v>
                </c:pt>
                <c:pt idx="1517">
                  <c:v>1.5361146089771793E-2</c:v>
                </c:pt>
                <c:pt idx="1518">
                  <c:v>1.535028485002421E-2</c:v>
                </c:pt>
                <c:pt idx="1519">
                  <c:v>1.5339430552483435E-2</c:v>
                </c:pt>
                <c:pt idx="1520">
                  <c:v>1.5328583365095128E-2</c:v>
                </c:pt>
                <c:pt idx="1521">
                  <c:v>1.5317743455405264E-2</c:v>
                </c:pt>
                <c:pt idx="1522">
                  <c:v>1.5306910991199629E-2</c:v>
                </c:pt>
                <c:pt idx="1523">
                  <c:v>1.5296086140104137E-2</c:v>
                </c:pt>
                <c:pt idx="1524">
                  <c:v>1.5285269069904572E-2</c:v>
                </c:pt>
                <c:pt idx="1525">
                  <c:v>1.5274459948226848E-2</c:v>
                </c:pt>
                <c:pt idx="1526">
                  <c:v>1.526365894285675E-2</c:v>
                </c:pt>
                <c:pt idx="1527">
                  <c:v>1.5252866221580064E-2</c:v>
                </c:pt>
                <c:pt idx="1528">
                  <c:v>1.5242081951862829E-2</c:v>
                </c:pt>
                <c:pt idx="1529">
                  <c:v>1.5231306301650704E-2</c:v>
                </c:pt>
                <c:pt idx="1530">
                  <c:v>1.5220539438649539E-2</c:v>
                </c:pt>
                <c:pt idx="1531">
                  <c:v>1.5209781530325373E-2</c:v>
                </c:pt>
                <c:pt idx="1532">
                  <c:v>1.5199032744623864E-2</c:v>
                </c:pt>
                <c:pt idx="1533">
                  <c:v>1.5188293249170925E-2</c:v>
                </c:pt>
                <c:pt idx="1534">
                  <c:v>1.5177563211672407E-2</c:v>
                </c:pt>
                <c:pt idx="1535">
                  <c:v>1.5166842799834157E-2</c:v>
                </c:pt>
                <c:pt idx="1536">
                  <c:v>1.5156132181441961E-2</c:v>
                </c:pt>
                <c:pt idx="1537">
                  <c:v>1.5145431524041797E-2</c:v>
                </c:pt>
                <c:pt idx="1538">
                  <c:v>1.5134740995499385E-2</c:v>
                </c:pt>
                <c:pt idx="1539">
                  <c:v>1.5124060763520575E-2</c:v>
                </c:pt>
                <c:pt idx="1540">
                  <c:v>1.5113390995651343E-2</c:v>
                </c:pt>
                <c:pt idx="1541">
                  <c:v>1.5102731859837348E-2</c:v>
                </c:pt>
                <c:pt idx="1542">
                  <c:v>1.509208352354463E-2</c:v>
                </c:pt>
                <c:pt idx="1543">
                  <c:v>1.5081446154638911E-2</c:v>
                </c:pt>
                <c:pt idx="1544">
                  <c:v>1.5070819920746104E-2</c:v>
                </c:pt>
                <c:pt idx="1545">
                  <c:v>1.5060204989651993E-2</c:v>
                </c:pt>
                <c:pt idx="1546">
                  <c:v>1.5049601529062429E-2</c:v>
                </c:pt>
                <c:pt idx="1547">
                  <c:v>1.5039009706603323E-2</c:v>
                </c:pt>
                <c:pt idx="1548">
                  <c:v>1.5028429690060463E-2</c:v>
                </c:pt>
                <c:pt idx="1549">
                  <c:v>1.5017861647139696E-2</c:v>
                </c:pt>
                <c:pt idx="1550">
                  <c:v>1.5005798760450162E-2</c:v>
                </c:pt>
                <c:pt idx="1551">
                  <c:v>1.4995256939993595E-2</c:v>
                </c:pt>
                <c:pt idx="1552">
                  <c:v>1.4986231037008579E-2</c:v>
                </c:pt>
                <c:pt idx="1553">
                  <c:v>1.4975712565554744E-2</c:v>
                </c:pt>
                <c:pt idx="1554">
                  <c:v>1.4965206906252249E-2</c:v>
                </c:pt>
                <c:pt idx="1555">
                  <c:v>1.4954714226806942E-2</c:v>
                </c:pt>
                <c:pt idx="1556">
                  <c:v>1.4944234694924674E-2</c:v>
                </c:pt>
                <c:pt idx="1557">
                  <c:v>1.4933768478311293E-2</c:v>
                </c:pt>
                <c:pt idx="1558">
                  <c:v>1.4923315744672649E-2</c:v>
                </c:pt>
                <c:pt idx="1559">
                  <c:v>1.4912876661794527E-2</c:v>
                </c:pt>
                <c:pt idx="1560">
                  <c:v>1.4902451397142968E-2</c:v>
                </c:pt>
                <c:pt idx="1561">
                  <c:v>1.4892040118823502E-2</c:v>
                </c:pt>
                <c:pt idx="1562">
                  <c:v>1.4881642994142297E-2</c:v>
                </c:pt>
                <c:pt idx="1563">
                  <c:v>1.4871260191124946E-2</c:v>
                </c:pt>
                <c:pt idx="1564">
                  <c:v>1.4860891877237492E-2</c:v>
                </c:pt>
                <c:pt idx="1565">
                  <c:v>1.4850538220265719E-2</c:v>
                </c:pt>
                <c:pt idx="1566">
                  <c:v>1.4840199387995412E-2</c:v>
                </c:pt>
                <c:pt idx="1567">
                  <c:v>1.4826928656761496E-2</c:v>
                </c:pt>
                <c:pt idx="1568">
                  <c:v>1.4819566868302658E-2</c:v>
                </c:pt>
                <c:pt idx="1569">
                  <c:v>1.4809273516211974E-2</c:v>
                </c:pt>
                <c:pt idx="1570">
                  <c:v>1.4798995659726089E-2</c:v>
                </c:pt>
                <c:pt idx="1571">
                  <c:v>1.4788733466231108E-2</c:v>
                </c:pt>
                <c:pt idx="1572">
                  <c:v>1.477848710383256E-2</c:v>
                </c:pt>
                <c:pt idx="1573">
                  <c:v>1.4768256739916552E-2</c:v>
                </c:pt>
                <c:pt idx="1574">
                  <c:v>1.475804254242874E-2</c:v>
                </c:pt>
                <c:pt idx="1575">
                  <c:v>1.4747844678915101E-2</c:v>
                </c:pt>
                <c:pt idx="1576">
                  <c:v>1.4737663317081484E-2</c:v>
                </c:pt>
                <c:pt idx="1577">
                  <c:v>1.4727498624793611E-2</c:v>
                </c:pt>
                <c:pt idx="1578">
                  <c:v>1.4717350769677395E-2</c:v>
                </c:pt>
                <c:pt idx="1579">
                  <c:v>1.4707219919358749E-2</c:v>
                </c:pt>
                <c:pt idx="1580">
                  <c:v>1.4697106241623459E-2</c:v>
                </c:pt>
                <c:pt idx="1581">
                  <c:v>1.4687009904177373E-2</c:v>
                </c:pt>
                <c:pt idx="1582">
                  <c:v>1.4676931074646404E-2</c:v>
                </c:pt>
                <c:pt idx="1583">
                  <c:v>1.4666869920896275E-2</c:v>
                </c:pt>
                <c:pt idx="1584">
                  <c:v>1.4656826610472962E-2</c:v>
                </c:pt>
                <c:pt idx="1585">
                  <c:v>1.4646801311242186E-2</c:v>
                </c:pt>
                <c:pt idx="1586">
                  <c:v>1.463679419082986E-2</c:v>
                </c:pt>
                <c:pt idx="1587">
                  <c:v>1.4626805416941835E-2</c:v>
                </c:pt>
                <c:pt idx="1588">
                  <c:v>1.4616835157283958E-2</c:v>
                </c:pt>
                <c:pt idx="1589">
                  <c:v>1.460688357956208E-2</c:v>
                </c:pt>
                <c:pt idx="1590">
                  <c:v>1.4596950851482049E-2</c:v>
                </c:pt>
                <c:pt idx="1591">
                  <c:v>1.4587037140829651E-2</c:v>
                </c:pt>
                <c:pt idx="1592">
                  <c:v>1.4577142615150862E-2</c:v>
                </c:pt>
                <c:pt idx="1593">
                  <c:v>1.4567267442391341E-2</c:v>
                </c:pt>
                <c:pt idx="1594">
                  <c:v>1.4557411789937191E-2</c:v>
                </c:pt>
                <c:pt idx="1595">
                  <c:v>1.4547575825814008E-2</c:v>
                </c:pt>
                <c:pt idx="1596">
                  <c:v>1.4537759717567766E-2</c:v>
                </c:pt>
                <c:pt idx="1597">
                  <c:v>1.4527963632984253E-2</c:v>
                </c:pt>
                <c:pt idx="1598">
                  <c:v>1.4518187739609445E-2</c:v>
                </c:pt>
                <c:pt idx="1599">
                  <c:v>1.4508432205388999E-2</c:v>
                </c:pt>
                <c:pt idx="1600">
                  <c:v>1.4498697197788957E-2</c:v>
                </c:pt>
                <c:pt idx="1601">
                  <c:v>1.4488982884675039E-2</c:v>
                </c:pt>
                <c:pt idx="1602">
                  <c:v>1.4479289433753095E-2</c:v>
                </c:pt>
                <c:pt idx="1603">
                  <c:v>1.4469617012569103E-2</c:v>
                </c:pt>
                <c:pt idx="1604">
                  <c:v>1.4459965789148654E-2</c:v>
                </c:pt>
                <c:pt idx="1605">
                  <c:v>1.4450335930877856E-2</c:v>
                </c:pt>
                <c:pt idx="1606">
                  <c:v>1.4440727605622428E-2</c:v>
                </c:pt>
                <c:pt idx="1607">
                  <c:v>1.443114098108822E-2</c:v>
                </c:pt>
                <c:pt idx="1608">
                  <c:v>1.4421576224901145E-2</c:v>
                </c:pt>
                <c:pt idx="1609">
                  <c:v>1.4412033504926924E-2</c:v>
                </c:pt>
                <c:pt idx="1610">
                  <c:v>1.4402512988631599E-2</c:v>
                </c:pt>
                <c:pt idx="1611">
                  <c:v>1.4393014843960827E-2</c:v>
                </c:pt>
                <c:pt idx="1612">
                  <c:v>1.4383539238460585E-2</c:v>
                </c:pt>
                <c:pt idx="1613">
                  <c:v>1.4374086339996595E-2</c:v>
                </c:pt>
                <c:pt idx="1614">
                  <c:v>1.4364656316034896E-2</c:v>
                </c:pt>
                <c:pt idx="1615">
                  <c:v>1.4355249334681019E-2</c:v>
                </c:pt>
                <c:pt idx="1616">
                  <c:v>1.4345865563081261E-2</c:v>
                </c:pt>
                <c:pt idx="1617">
                  <c:v>1.4333835088624625E-2</c:v>
                </c:pt>
                <c:pt idx="1618">
                  <c:v>1.4327168321326411E-2</c:v>
                </c:pt>
                <c:pt idx="1619">
                  <c:v>1.4317855186263273E-2</c:v>
                </c:pt>
                <c:pt idx="1620">
                  <c:v>1.4308565932177331E-2</c:v>
                </c:pt>
                <c:pt idx="1621">
                  <c:v>1.4299300726694497E-2</c:v>
                </c:pt>
                <c:pt idx="1622">
                  <c:v>1.4290059737520622E-2</c:v>
                </c:pt>
                <c:pt idx="1623">
                  <c:v>1.4280843132361554E-2</c:v>
                </c:pt>
                <c:pt idx="1624">
                  <c:v>1.4271651079003078E-2</c:v>
                </c:pt>
                <c:pt idx="1625">
                  <c:v>1.4262483744911236E-2</c:v>
                </c:pt>
                <c:pt idx="1626">
                  <c:v>1.4253341298111621E-2</c:v>
                </c:pt>
                <c:pt idx="1627">
                  <c:v>1.4244223906070275E-2</c:v>
                </c:pt>
                <c:pt idx="1628">
                  <c:v>1.4235131736732853E-2</c:v>
                </c:pt>
                <c:pt idx="1629">
                  <c:v>1.4226064957565399E-2</c:v>
                </c:pt>
                <c:pt idx="1630">
                  <c:v>1.4217023736353696E-2</c:v>
                </c:pt>
                <c:pt idx="1631">
                  <c:v>1.4208008240803593E-2</c:v>
                </c:pt>
                <c:pt idx="1632">
                  <c:v>1.4199018638700878E-2</c:v>
                </c:pt>
                <c:pt idx="1633">
                  <c:v>1.4190055097671461E-2</c:v>
                </c:pt>
                <c:pt idx="1634">
                  <c:v>1.4181117785581066E-2</c:v>
                </c:pt>
                <c:pt idx="1635">
                  <c:v>1.4172206869895732E-2</c:v>
                </c:pt>
                <c:pt idx="1636">
                  <c:v>1.4163322518401245E-2</c:v>
                </c:pt>
                <c:pt idx="1637">
                  <c:v>1.415446489888339E-2</c:v>
                </c:pt>
                <c:pt idx="1638">
                  <c:v>1.4145634178968081E-2</c:v>
                </c:pt>
                <c:pt idx="1639">
                  <c:v>1.4136830526441102E-2</c:v>
                </c:pt>
                <c:pt idx="1640">
                  <c:v>1.4128054108928367E-2</c:v>
                </c:pt>
                <c:pt idx="1641">
                  <c:v>1.4119305094215662E-2</c:v>
                </c:pt>
                <c:pt idx="1642">
                  <c:v>1.4110583649848962E-2</c:v>
                </c:pt>
                <c:pt idx="1643">
                  <c:v>1.4101889943853863E-2</c:v>
                </c:pt>
                <c:pt idx="1644">
                  <c:v>1.4093224143616467E-2</c:v>
                </c:pt>
                <c:pt idx="1645">
                  <c:v>1.4084586417082434E-2</c:v>
                </c:pt>
                <c:pt idx="1646">
                  <c:v>1.4075976931717804E-2</c:v>
                </c:pt>
                <c:pt idx="1647">
                  <c:v>1.4067395855388298E-2</c:v>
                </c:pt>
                <c:pt idx="1648">
                  <c:v>1.4058843355799766E-2</c:v>
                </c:pt>
                <c:pt idx="1649">
                  <c:v>1.4050319600658057E-2</c:v>
                </c:pt>
                <c:pt idx="1650">
                  <c:v>1.4041824757669019E-2</c:v>
                </c:pt>
                <c:pt idx="1651">
                  <c:v>1.4033358994458567E-2</c:v>
                </c:pt>
                <c:pt idx="1652">
                  <c:v>1.4024922478732549E-2</c:v>
                </c:pt>
                <c:pt idx="1653">
                  <c:v>1.4016515378356686E-2</c:v>
                </c:pt>
                <c:pt idx="1654">
                  <c:v>1.4006943497468782E-2</c:v>
                </c:pt>
                <c:pt idx="1655">
                  <c:v>1.3999790094159081E-2</c:v>
                </c:pt>
                <c:pt idx="1656">
                  <c:v>1.3991472245749037E-2</c:v>
                </c:pt>
                <c:pt idx="1657">
                  <c:v>1.3983184483352673E-2</c:v>
                </c:pt>
                <c:pt idx="1658">
                  <c:v>1.3974926974915647E-2</c:v>
                </c:pt>
                <c:pt idx="1659">
                  <c:v>1.3966699887824063E-2</c:v>
                </c:pt>
                <c:pt idx="1660">
                  <c:v>1.395850339002358E-2</c:v>
                </c:pt>
                <c:pt idx="1661">
                  <c:v>1.395033764914011E-2</c:v>
                </c:pt>
                <c:pt idx="1662">
                  <c:v>1.3942202832879502E-2</c:v>
                </c:pt>
                <c:pt idx="1663">
                  <c:v>1.393409910886767E-2</c:v>
                </c:pt>
                <c:pt idx="1664">
                  <c:v>1.3926026644890399E-2</c:v>
                </c:pt>
                <c:pt idx="1665">
                  <c:v>1.3917985608733474E-2</c:v>
                </c:pt>
                <c:pt idx="1666">
                  <c:v>1.3909976168022808E-2</c:v>
                </c:pt>
                <c:pt idx="1667">
                  <c:v>1.3901998490384315E-2</c:v>
                </c:pt>
                <c:pt idx="1668">
                  <c:v>1.3891788418716189E-2</c:v>
                </c:pt>
                <c:pt idx="1669">
                  <c:v>1.3886139095546923E-2</c:v>
                </c:pt>
                <c:pt idx="1670">
                  <c:v>1.3878257713679787E-2</c:v>
                </c:pt>
                <c:pt idx="1671">
                  <c:v>1.3870408765788156E-2</c:v>
                </c:pt>
                <c:pt idx="1672">
                  <c:v>1.3862302328107035E-2</c:v>
                </c:pt>
                <c:pt idx="1673">
                  <c:v>1.385369958814664E-2</c:v>
                </c:pt>
                <c:pt idx="1674">
                  <c:v>1.384595366744179E-2</c:v>
                </c:pt>
                <c:pt idx="1675">
                  <c:v>1.3838240875516661E-2</c:v>
                </c:pt>
                <c:pt idx="1676">
                  <c:v>1.3830561380157036E-2</c:v>
                </c:pt>
                <c:pt idx="1677">
                  <c:v>1.3822915348828957E-2</c:v>
                </c:pt>
                <c:pt idx="1678">
                  <c:v>1.3815302949558017E-2</c:v>
                </c:pt>
                <c:pt idx="1679">
                  <c:v>1.3807724349810258E-2</c:v>
                </c:pt>
                <c:pt idx="1680">
                  <c:v>1.3800179717291527E-2</c:v>
                </c:pt>
                <c:pt idx="1681">
                  <c:v>1.3792669219947484E-2</c:v>
                </c:pt>
                <c:pt idx="1682">
                  <c:v>1.3785193025244169E-2</c:v>
                </c:pt>
                <c:pt idx="1683">
                  <c:v>1.3777751301047303E-2</c:v>
                </c:pt>
                <c:pt idx="1684">
                  <c:v>1.3770344214902863E-2</c:v>
                </c:pt>
                <c:pt idx="1685">
                  <c:v>1.3762971934676571E-2</c:v>
                </c:pt>
                <c:pt idx="1686">
                  <c:v>1.3755634627914404E-2</c:v>
                </c:pt>
                <c:pt idx="1687">
                  <c:v>1.3748332462482082E-2</c:v>
                </c:pt>
                <c:pt idx="1688">
                  <c:v>1.374106560600552E-2</c:v>
                </c:pt>
                <c:pt idx="1689">
                  <c:v>1.3733834226270503E-2</c:v>
                </c:pt>
                <c:pt idx="1690">
                  <c:v>1.3726638490823007E-2</c:v>
                </c:pt>
                <c:pt idx="1691">
                  <c:v>1.3719478567528753E-2</c:v>
                </c:pt>
                <c:pt idx="1692">
                  <c:v>1.3712354624013656E-2</c:v>
                </c:pt>
                <c:pt idx="1693">
                  <c:v>1.3705266827983564E-2</c:v>
                </c:pt>
                <c:pt idx="1694">
                  <c:v>1.3698215347144327E-2</c:v>
                </c:pt>
                <c:pt idx="1695">
                  <c:v>1.3691200349361665E-2</c:v>
                </c:pt>
                <c:pt idx="1696">
                  <c:v>1.3684222002181556E-2</c:v>
                </c:pt>
                <c:pt idx="1697">
                  <c:v>1.3677280473149978E-2</c:v>
                </c:pt>
                <c:pt idx="1698">
                  <c:v>1.3670375930372458E-2</c:v>
                </c:pt>
                <c:pt idx="1699">
                  <c:v>1.3663508541235103E-2</c:v>
                </c:pt>
                <c:pt idx="1700">
                  <c:v>1.3656678473523698E-2</c:v>
                </c:pt>
                <c:pt idx="1701">
                  <c:v>1.3649885895024028E-2</c:v>
                </c:pt>
                <c:pt idx="1702">
                  <c:v>1.3643130973441941E-2</c:v>
                </c:pt>
                <c:pt idx="1703">
                  <c:v>1.3636413876403353E-2</c:v>
                </c:pt>
                <c:pt idx="1704">
                  <c:v>1.362973477161411E-2</c:v>
                </c:pt>
                <c:pt idx="1705">
                  <c:v>1.3623093826939936E-2</c:v>
                </c:pt>
                <c:pt idx="1706">
                  <c:v>1.3614611811050281E-2</c:v>
                </c:pt>
                <c:pt idx="1707">
                  <c:v>1.3608058718981297E-2</c:v>
                </c:pt>
                <c:pt idx="1708">
                  <c:v>1.3602472587264103E-2</c:v>
                </c:pt>
                <c:pt idx="1709">
                  <c:v>1.3595991520460871E-2</c:v>
                </c:pt>
                <c:pt idx="1710">
                  <c:v>1.358954947628277E-2</c:v>
                </c:pt>
                <c:pt idx="1711">
                  <c:v>1.3583146622195841E-2</c:v>
                </c:pt>
                <c:pt idx="1712">
                  <c:v>1.3578456497826963E-2</c:v>
                </c:pt>
                <c:pt idx="1713">
                  <c:v>1.3576793325906777E-2</c:v>
                </c:pt>
                <c:pt idx="1714">
                  <c:v>1.357513329147686E-2</c:v>
                </c:pt>
                <c:pt idx="1715">
                  <c:v>1.3573476417398922E-2</c:v>
                </c:pt>
                <c:pt idx="1716">
                  <c:v>1.3571822726934357E-2</c:v>
                </c:pt>
                <c:pt idx="1717">
                  <c:v>1.3570172243264622E-2</c:v>
                </c:pt>
                <c:pt idx="1718">
                  <c:v>1.3568524989731046E-2</c:v>
                </c:pt>
                <c:pt idx="1719">
                  <c:v>1.3566880989355212E-2</c:v>
                </c:pt>
                <c:pt idx="1720">
                  <c:v>1.3565240265398515E-2</c:v>
                </c:pt>
                <c:pt idx="1721">
                  <c:v>1.3563602840882538E-2</c:v>
                </c:pt>
                <c:pt idx="1722">
                  <c:v>1.3561968739148611E-2</c:v>
                </c:pt>
                <c:pt idx="1723">
                  <c:v>1.3560150880325139E-2</c:v>
                </c:pt>
                <c:pt idx="1724">
                  <c:v>1.355847838921953E-2</c:v>
                </c:pt>
                <c:pt idx="1725">
                  <c:v>1.3557086602293822E-2</c:v>
                </c:pt>
                <c:pt idx="1726">
                  <c:v>1.3555466023262852E-2</c:v>
                </c:pt>
                <c:pt idx="1727">
                  <c:v>1.3553848882921216E-2</c:v>
                </c:pt>
                <c:pt idx="1728">
                  <c:v>1.3552235204450369E-2</c:v>
                </c:pt>
                <c:pt idx="1729">
                  <c:v>1.3550625010871897E-2</c:v>
                </c:pt>
                <c:pt idx="1730">
                  <c:v>1.3549018325607065E-2</c:v>
                </c:pt>
                <c:pt idx="1731">
                  <c:v>1.3547415171677457E-2</c:v>
                </c:pt>
                <c:pt idx="1732">
                  <c:v>1.3545815572184594E-2</c:v>
                </c:pt>
                <c:pt idx="1733">
                  <c:v>1.3544219550549741E-2</c:v>
                </c:pt>
                <c:pt idx="1734">
                  <c:v>1.3542627129874418E-2</c:v>
                </c:pt>
                <c:pt idx="1735">
                  <c:v>1.3541038333100275E-2</c:v>
                </c:pt>
                <c:pt idx="1736">
                  <c:v>1.3539453183728511E-2</c:v>
                </c:pt>
                <c:pt idx="1737">
                  <c:v>1.3537871704860649E-2</c:v>
                </c:pt>
                <c:pt idx="1738">
                  <c:v>1.3536293919438336E-2</c:v>
                </c:pt>
                <c:pt idx="1739">
                  <c:v>1.3534719850882837E-2</c:v>
                </c:pt>
                <c:pt idx="1740">
                  <c:v>1.3533149522375609E-2</c:v>
                </c:pt>
                <c:pt idx="1741">
                  <c:v>1.3531582957018173E-2</c:v>
                </c:pt>
                <c:pt idx="1742">
                  <c:v>1.3530020178071922E-2</c:v>
                </c:pt>
                <c:pt idx="1743">
                  <c:v>1.352846120855844E-2</c:v>
                </c:pt>
                <c:pt idx="1744">
                  <c:v>1.3526906071898992E-2</c:v>
                </c:pt>
                <c:pt idx="1745">
                  <c:v>1.3525354791035227E-2</c:v>
                </c:pt>
                <c:pt idx="1746">
                  <c:v>1.3523807389228537E-2</c:v>
                </c:pt>
                <c:pt idx="1747">
                  <c:v>1.3522263889740316E-2</c:v>
                </c:pt>
                <c:pt idx="1748">
                  <c:v>1.3520724315672084E-2</c:v>
                </c:pt>
                <c:pt idx="1749">
                  <c:v>1.3519188690205297E-2</c:v>
                </c:pt>
                <c:pt idx="1750">
                  <c:v>1.3517657036681285E-2</c:v>
                </c:pt>
                <c:pt idx="1751">
                  <c:v>1.3516129377961761E-2</c:v>
                </c:pt>
                <c:pt idx="1752">
                  <c:v>1.3514605737467988E-2</c:v>
                </c:pt>
                <c:pt idx="1753">
                  <c:v>1.3513086138301489E-2</c:v>
                </c:pt>
                <c:pt idx="1754">
                  <c:v>1.3511570603723655E-2</c:v>
                </c:pt>
                <c:pt idx="1755">
                  <c:v>1.3510059156836007E-2</c:v>
                </c:pt>
                <c:pt idx="1756">
                  <c:v>1.3508551820740067E-2</c:v>
                </c:pt>
                <c:pt idx="1757">
                  <c:v>1.3507048618857098E-2</c:v>
                </c:pt>
                <c:pt idx="1758">
                  <c:v>1.3505415057837311E-2</c:v>
                </c:pt>
                <c:pt idx="1759">
                  <c:v>1.3503921880415604E-2</c:v>
                </c:pt>
                <c:pt idx="1760">
                  <c:v>1.3502351442209459E-2</c:v>
                </c:pt>
                <c:pt idx="1761">
                  <c:v>1.3500865614108903E-2</c:v>
                </c:pt>
                <c:pt idx="1762">
                  <c:v>1.349938403924611E-2</c:v>
                </c:pt>
                <c:pt idx="1763">
                  <c:v>1.3497906740802534E-2</c:v>
                </c:pt>
                <c:pt idx="1764">
                  <c:v>1.3496433742119507E-2</c:v>
                </c:pt>
                <c:pt idx="1765">
                  <c:v>1.3494965066138676E-2</c:v>
                </c:pt>
                <c:pt idx="1766">
                  <c:v>1.3493500736281305E-2</c:v>
                </c:pt>
                <c:pt idx="1767">
                  <c:v>1.3492040775568981E-2</c:v>
                </c:pt>
                <c:pt idx="1768">
                  <c:v>1.3490585207263095E-2</c:v>
                </c:pt>
                <c:pt idx="1769">
                  <c:v>1.3489134054465168E-2</c:v>
                </c:pt>
                <c:pt idx="1770">
                  <c:v>1.3487687340436594E-2</c:v>
                </c:pt>
                <c:pt idx="1771">
                  <c:v>1.3486245088278892E-2</c:v>
                </c:pt>
                <c:pt idx="1772">
                  <c:v>1.3485407648625269E-2</c:v>
                </c:pt>
                <c:pt idx="1773">
                  <c:v>1.3482557090451763E-2</c:v>
                </c:pt>
                <c:pt idx="1774">
                  <c:v>1.3481130962995636E-2</c:v>
                </c:pt>
                <c:pt idx="1775">
                  <c:v>1.3479709403405593E-2</c:v>
                </c:pt>
                <c:pt idx="1776">
                  <c:v>1.3478090386884745E-2</c:v>
                </c:pt>
                <c:pt idx="1777">
                  <c:v>1.3476880080549591E-2</c:v>
                </c:pt>
                <c:pt idx="1778">
                  <c:v>1.3475472363726482E-2</c:v>
                </c:pt>
                <c:pt idx="1779">
                  <c:v>1.3474069307415348E-2</c:v>
                </c:pt>
                <c:pt idx="1780">
                  <c:v>1.3472670934877584E-2</c:v>
                </c:pt>
                <c:pt idx="1781">
                  <c:v>1.3471277269454518E-2</c:v>
                </c:pt>
                <c:pt idx="1782">
                  <c:v>1.3469888334087798E-2</c:v>
                </c:pt>
                <c:pt idx="1783">
                  <c:v>1.3468504152038818E-2</c:v>
                </c:pt>
                <c:pt idx="1784">
                  <c:v>1.346712474656897E-2</c:v>
                </c:pt>
                <c:pt idx="1785">
                  <c:v>1.3465750140779775E-2</c:v>
                </c:pt>
                <c:pt idx="1786">
                  <c:v>1.3464380357772754E-2</c:v>
                </c:pt>
                <c:pt idx="1787">
                  <c:v>1.3463015420889235E-2</c:v>
                </c:pt>
                <c:pt idx="1788">
                  <c:v>1.3461655353310675E-2</c:v>
                </c:pt>
                <c:pt idx="1789">
                  <c:v>1.346030017805866E-2</c:v>
                </c:pt>
                <c:pt idx="1790">
                  <c:v>1.3458949918474516E-2</c:v>
                </c:pt>
                <c:pt idx="1791">
                  <c:v>1.3457604597579831E-2</c:v>
                </c:pt>
                <c:pt idx="1792">
                  <c:v>1.3456264238715931E-2</c:v>
                </c:pt>
                <c:pt idx="1793">
                  <c:v>1.3454928864984339E-2</c:v>
                </c:pt>
                <c:pt idx="1794">
                  <c:v>1.345359849956651E-2</c:v>
                </c:pt>
                <c:pt idx="1795">
                  <c:v>1.3452273165643902E-2</c:v>
                </c:pt>
                <c:pt idx="1796">
                  <c:v>1.3450952886397971E-2</c:v>
                </c:pt>
                <c:pt idx="1797">
                  <c:v>1.3449637685010174E-2</c:v>
                </c:pt>
                <c:pt idx="1798">
                  <c:v>1.3448327584661968E-2</c:v>
                </c:pt>
                <c:pt idx="1799">
                  <c:v>1.3447022608614745E-2</c:v>
                </c:pt>
                <c:pt idx="1800">
                  <c:v>1.344572277989009E-2</c:v>
                </c:pt>
                <c:pt idx="1801">
                  <c:v>1.3444428121829333E-2</c:v>
                </c:pt>
                <c:pt idx="1802">
                  <c:v>1.3443138657533993E-2</c:v>
                </c:pt>
                <c:pt idx="1803">
                  <c:v>1.3441854410105591E-2</c:v>
                </c:pt>
                <c:pt idx="1804">
                  <c:v>1.3440575402885457E-2</c:v>
                </c:pt>
                <c:pt idx="1805">
                  <c:v>1.3439301658975111E-2</c:v>
                </c:pt>
                <c:pt idx="1806">
                  <c:v>1.343803320155601E-2</c:v>
                </c:pt>
                <c:pt idx="1807">
                  <c:v>1.3436770053729674E-2</c:v>
                </c:pt>
                <c:pt idx="1808">
                  <c:v>1.3435512238837433E-2</c:v>
                </c:pt>
                <c:pt idx="1809">
                  <c:v>1.3434259779980806E-2</c:v>
                </c:pt>
                <c:pt idx="1810">
                  <c:v>1.3432819239214133E-2</c:v>
                </c:pt>
                <c:pt idx="1811">
                  <c:v>1.3431594083037623E-2</c:v>
                </c:pt>
                <c:pt idx="1812">
                  <c:v>1.3430534771359248E-2</c:v>
                </c:pt>
                <c:pt idx="1813">
                  <c:v>1.3429303968459649E-2</c:v>
                </c:pt>
                <c:pt idx="1814">
                  <c:v>1.3428078637502949E-2</c:v>
                </c:pt>
                <c:pt idx="1815">
                  <c:v>1.3426858801670605E-2</c:v>
                </c:pt>
                <c:pt idx="1816">
                  <c:v>1.3425644484064136E-2</c:v>
                </c:pt>
                <c:pt idx="1817">
                  <c:v>1.3424435708024873E-2</c:v>
                </c:pt>
                <c:pt idx="1818">
                  <c:v>1.3423232496654336E-2</c:v>
                </c:pt>
                <c:pt idx="1819">
                  <c:v>1.3422034873133981E-2</c:v>
                </c:pt>
                <c:pt idx="1820">
                  <c:v>1.342084286056533E-2</c:v>
                </c:pt>
                <c:pt idx="1821">
                  <c:v>1.341965648228971E-2</c:v>
                </c:pt>
                <c:pt idx="1822">
                  <c:v>1.3418475761328708E-2</c:v>
                </c:pt>
                <c:pt idx="1823">
                  <c:v>1.3416966041779332E-2</c:v>
                </c:pt>
                <c:pt idx="1824">
                  <c:v>1.3416131384316188E-2</c:v>
                </c:pt>
                <c:pt idx="1825">
                  <c:v>1.3414967774627584E-2</c:v>
                </c:pt>
                <c:pt idx="1826">
                  <c:v>1.3413809915139296E-2</c:v>
                </c:pt>
                <c:pt idx="1827">
                  <c:v>1.3412657828872909E-2</c:v>
                </c:pt>
                <c:pt idx="1828">
                  <c:v>1.3411348257861277E-2</c:v>
                </c:pt>
                <c:pt idx="1829">
                  <c:v>1.3410371068971472E-2</c:v>
                </c:pt>
                <c:pt idx="1830">
                  <c:v>1.3409236441619399E-2</c:v>
                </c:pt>
                <c:pt idx="1831">
                  <c:v>1.3408107680294989E-2</c:v>
                </c:pt>
                <c:pt idx="1832">
                  <c:v>1.3406984808259637E-2</c:v>
                </c:pt>
                <c:pt idx="1833">
                  <c:v>1.3405867848534925E-2</c:v>
                </c:pt>
                <c:pt idx="1834">
                  <c:v>1.3404756824462183E-2</c:v>
                </c:pt>
                <c:pt idx="1835">
                  <c:v>1.3403651759062996E-2</c:v>
                </c:pt>
                <c:pt idx="1836">
                  <c:v>1.340255267551882E-2</c:v>
                </c:pt>
                <c:pt idx="1837">
                  <c:v>1.3401459597170984E-2</c:v>
                </c:pt>
                <c:pt idx="1838">
                  <c:v>1.3400372547041073E-2</c:v>
                </c:pt>
                <c:pt idx="1839">
                  <c:v>1.339929154839048E-2</c:v>
                </c:pt>
                <c:pt idx="1840">
                  <c:v>1.3398216624400661E-2</c:v>
                </c:pt>
                <c:pt idx="1841">
                  <c:v>1.3397147798253073E-2</c:v>
                </c:pt>
                <c:pt idx="1842">
                  <c:v>1.3396085093209109E-2</c:v>
                </c:pt>
                <c:pt idx="1843">
                  <c:v>1.3395028532130482E-2</c:v>
                </c:pt>
                <c:pt idx="1844">
                  <c:v>1.3393978138598328E-2</c:v>
                </c:pt>
                <c:pt idx="1845">
                  <c:v>1.3392933935554296E-2</c:v>
                </c:pt>
                <c:pt idx="1846">
                  <c:v>1.3391895946179844E-2</c:v>
                </c:pt>
                <c:pt idx="1847">
                  <c:v>1.3390864193816299E-2</c:v>
                </c:pt>
                <c:pt idx="1848">
                  <c:v>1.3389838701485246E-2</c:v>
                </c:pt>
                <c:pt idx="1849">
                  <c:v>1.3388819492528015E-2</c:v>
                </c:pt>
                <c:pt idx="1850">
                  <c:v>1.3387806589966189E-2</c:v>
                </c:pt>
                <c:pt idx="1851">
                  <c:v>1.3386800016981226E-2</c:v>
                </c:pt>
                <c:pt idx="1852">
                  <c:v>1.3385799796834519E-2</c:v>
                </c:pt>
                <c:pt idx="1853">
                  <c:v>1.3384805952707524E-2</c:v>
                </c:pt>
                <c:pt idx="1854">
                  <c:v>1.3383818507861633E-2</c:v>
                </c:pt>
                <c:pt idx="1855">
                  <c:v>1.3382837485238497E-2</c:v>
                </c:pt>
                <c:pt idx="1856">
                  <c:v>1.3381862908179443E-2</c:v>
                </c:pt>
                <c:pt idx="1857">
                  <c:v>1.3380894799865928E-2</c:v>
                </c:pt>
                <c:pt idx="1858">
                  <c:v>1.3379933183479409E-2</c:v>
                </c:pt>
                <c:pt idx="1859">
                  <c:v>1.3378978082121407E-2</c:v>
                </c:pt>
                <c:pt idx="1860">
                  <c:v>1.3378029519053314E-2</c:v>
                </c:pt>
                <c:pt idx="1861">
                  <c:v>1.3377087517376651E-2</c:v>
                </c:pt>
                <c:pt idx="1862">
                  <c:v>1.3376019008255469E-2</c:v>
                </c:pt>
                <c:pt idx="1863">
                  <c:v>1.3375091145029216E-2</c:v>
                </c:pt>
                <c:pt idx="1864">
                  <c:v>1.3374301113069365E-2</c:v>
                </c:pt>
                <c:pt idx="1865">
                  <c:v>1.3373385589012798E-2</c:v>
                </c:pt>
                <c:pt idx="1866">
                  <c:v>1.3372476742334882E-2</c:v>
                </c:pt>
                <c:pt idx="1867">
                  <c:v>1.3371574596137137E-2</c:v>
                </c:pt>
                <c:pt idx="1868">
                  <c:v>1.3370679173760891E-2</c:v>
                </c:pt>
                <c:pt idx="1869">
                  <c:v>1.3369790498147793E-2</c:v>
                </c:pt>
                <c:pt idx="1870">
                  <c:v>1.3368908592719109E-2</c:v>
                </c:pt>
                <c:pt idx="1871">
                  <c:v>1.3368033480496422E-2</c:v>
                </c:pt>
                <c:pt idx="1872">
                  <c:v>1.3367165184661189E-2</c:v>
                </c:pt>
                <c:pt idx="1873">
                  <c:v>1.336630372855474E-2</c:v>
                </c:pt>
                <c:pt idx="1874">
                  <c:v>1.3365449135198659E-2</c:v>
                </c:pt>
                <c:pt idx="1875">
                  <c:v>1.3364601427774403E-2</c:v>
                </c:pt>
                <c:pt idx="1876">
                  <c:v>1.33637606296233E-2</c:v>
                </c:pt>
                <c:pt idx="1877">
                  <c:v>1.3362926763687E-2</c:v>
                </c:pt>
                <c:pt idx="1878">
                  <c:v>1.3361864873990825E-2</c:v>
                </c:pt>
                <c:pt idx="1879">
                  <c:v>1.3361279921664249E-2</c:v>
                </c:pt>
                <c:pt idx="1880">
                  <c:v>1.3360466991940712E-2</c:v>
                </c:pt>
                <c:pt idx="1881">
                  <c:v>1.335966108723774E-2</c:v>
                </c:pt>
                <c:pt idx="1882">
                  <c:v>1.3358862230656854E-2</c:v>
                </c:pt>
                <c:pt idx="1883">
                  <c:v>1.3358070445699255E-2</c:v>
                </c:pt>
                <c:pt idx="1884">
                  <c:v>1.3357285755226656E-2</c:v>
                </c:pt>
                <c:pt idx="1885">
                  <c:v>1.3356508182580384E-2</c:v>
                </c:pt>
                <c:pt idx="1886">
                  <c:v>1.3355737750941898E-2</c:v>
                </c:pt>
                <c:pt idx="1887">
                  <c:v>1.3354974483492654E-2</c:v>
                </c:pt>
                <c:pt idx="1888">
                  <c:v>1.3354218403254237E-2</c:v>
                </c:pt>
                <c:pt idx="1889">
                  <c:v>1.3353469533567974E-2</c:v>
                </c:pt>
                <c:pt idx="1890">
                  <c:v>1.3352727897535388E-2</c:v>
                </c:pt>
                <c:pt idx="1891">
                  <c:v>1.3351993518417871E-2</c:v>
                </c:pt>
                <c:pt idx="1892">
                  <c:v>1.3351266419396879E-2</c:v>
                </c:pt>
                <c:pt idx="1893">
                  <c:v>1.3350546623493997E-2</c:v>
                </c:pt>
                <c:pt idx="1894">
                  <c:v>1.3349834154130491E-2</c:v>
                </c:pt>
                <c:pt idx="1895">
                  <c:v>1.3349129034327945E-2</c:v>
                </c:pt>
                <c:pt idx="1896">
                  <c:v>1.3348431287347751E-2</c:v>
                </c:pt>
                <c:pt idx="1897">
                  <c:v>1.3347740936211494E-2</c:v>
                </c:pt>
                <c:pt idx="1898">
                  <c:v>1.334705800434044E-2</c:v>
                </c:pt>
                <c:pt idx="1899">
                  <c:v>1.3346382514756172E-2</c:v>
                </c:pt>
                <c:pt idx="1900">
                  <c:v>1.3345714490640148E-2</c:v>
                </c:pt>
                <c:pt idx="1901">
                  <c:v>1.3345053955173825E-2</c:v>
                </c:pt>
                <c:pt idx="1902">
                  <c:v>1.334440093169853E-2</c:v>
                </c:pt>
                <c:pt idx="1903">
                  <c:v>1.3343755443155914E-2</c:v>
                </c:pt>
                <c:pt idx="1904">
                  <c:v>1.3343117512887304E-2</c:v>
                </c:pt>
                <c:pt idx="1905">
                  <c:v>1.3342487163994221E-2</c:v>
                </c:pt>
                <c:pt idx="1906">
                  <c:v>1.3341864419658123E-2</c:v>
                </c:pt>
                <c:pt idx="1907">
                  <c:v>1.3341249303220337E-2</c:v>
                </c:pt>
                <c:pt idx="1908">
                  <c:v>1.3340641837622513E-2</c:v>
                </c:pt>
                <c:pt idx="1909">
                  <c:v>1.334004204620598E-2</c:v>
                </c:pt>
                <c:pt idx="1910">
                  <c:v>1.3339449952072258E-2</c:v>
                </c:pt>
                <c:pt idx="1911">
                  <c:v>1.3338865578402803E-2</c:v>
                </c:pt>
                <c:pt idx="1912">
                  <c:v>1.3338288948459009E-2</c:v>
                </c:pt>
                <c:pt idx="1913">
                  <c:v>1.3337720085342397E-2</c:v>
                </c:pt>
                <c:pt idx="1914">
                  <c:v>1.3337079496240634E-2</c:v>
                </c:pt>
                <c:pt idx="1915">
                  <c:v>1.3336605752476416E-2</c:v>
                </c:pt>
                <c:pt idx="1916">
                  <c:v>1.3336060329010024E-2</c:v>
                </c:pt>
                <c:pt idx="1917">
                  <c:v>1.3335522765096641E-2</c:v>
                </c:pt>
                <c:pt idx="1918">
                  <c:v>1.3334993083997659E-2</c:v>
                </c:pt>
                <c:pt idx="1919">
                  <c:v>1.3334471308814599E-2</c:v>
                </c:pt>
                <c:pt idx="1920">
                  <c:v>1.3333957462728918E-2</c:v>
                </c:pt>
                <c:pt idx="1921">
                  <c:v>1.3333451569002008E-2</c:v>
                </c:pt>
                <c:pt idx="1922">
                  <c:v>1.3332953650735391E-2</c:v>
                </c:pt>
                <c:pt idx="1923">
                  <c:v>1.3332463731190458E-2</c:v>
                </c:pt>
                <c:pt idx="1924">
                  <c:v>1.3331981833388795E-2</c:v>
                </c:pt>
                <c:pt idx="1925">
                  <c:v>1.3331507980671731E-2</c:v>
                </c:pt>
                <c:pt idx="1926">
                  <c:v>1.3331042196140785E-2</c:v>
                </c:pt>
                <c:pt idx="1927">
                  <c:v>1.3330584502977416E-2</c:v>
                </c:pt>
                <c:pt idx="1928">
                  <c:v>1.3330134924443016E-2</c:v>
                </c:pt>
                <c:pt idx="1929">
                  <c:v>1.3329568855571239E-2</c:v>
                </c:pt>
                <c:pt idx="1930">
                  <c:v>1.332926020374714E-2</c:v>
                </c:pt>
                <c:pt idx="1931">
                  <c:v>1.3328835107948578E-2</c:v>
                </c:pt>
                <c:pt idx="1932">
                  <c:v>1.3328359335247342E-2</c:v>
                </c:pt>
                <c:pt idx="1933">
                  <c:v>1.3328009561437426E-2</c:v>
                </c:pt>
                <c:pt idx="1934">
                  <c:v>1.332760915708775E-2</c:v>
                </c:pt>
                <c:pt idx="1935">
                  <c:v>1.3327217029557303E-2</c:v>
                </c:pt>
                <c:pt idx="1936">
                  <c:v>1.332683320210748E-2</c:v>
                </c:pt>
                <c:pt idx="1937">
                  <c:v>1.33264576978398E-2</c:v>
                </c:pt>
                <c:pt idx="1938">
                  <c:v>1.332609053993572E-2</c:v>
                </c:pt>
                <c:pt idx="1939">
                  <c:v>1.3325731751576697E-2</c:v>
                </c:pt>
                <c:pt idx="1940">
                  <c:v>1.3325381355864252E-2</c:v>
                </c:pt>
                <c:pt idx="1941">
                  <c:v>1.332503937621965E-2</c:v>
                </c:pt>
                <c:pt idx="1942">
                  <c:v>1.3324705835584538E-2</c:v>
                </c:pt>
                <c:pt idx="1943">
                  <c:v>1.3324380757380183E-2</c:v>
                </c:pt>
                <c:pt idx="1944">
                  <c:v>1.3324064164468297E-2</c:v>
                </c:pt>
                <c:pt idx="1945">
                  <c:v>1.3323756080270144E-2</c:v>
                </c:pt>
                <c:pt idx="1946">
                  <c:v>1.3323456527887245E-2</c:v>
                </c:pt>
                <c:pt idx="1947">
                  <c:v>1.3323165530501058E-2</c:v>
                </c:pt>
                <c:pt idx="1948">
                  <c:v>1.3322883111372974E-2</c:v>
                </c:pt>
                <c:pt idx="1949">
                  <c:v>1.3322609293524579E-2</c:v>
                </c:pt>
                <c:pt idx="1950">
                  <c:v>1.3322344100297201E-2</c:v>
                </c:pt>
                <c:pt idx="1951">
                  <c:v>1.3322087554712425E-2</c:v>
                </c:pt>
                <c:pt idx="1952">
                  <c:v>1.332183968011158E-2</c:v>
                </c:pt>
                <c:pt idx="1953">
                  <c:v>1.3321600499676123E-2</c:v>
                </c:pt>
                <c:pt idx="1954">
                  <c:v>1.3321370036427638E-2</c:v>
                </c:pt>
                <c:pt idx="1955">
                  <c:v>1.3321148313627518E-2</c:v>
                </c:pt>
                <c:pt idx="1956">
                  <c:v>1.332093535445722E-2</c:v>
                </c:pt>
                <c:pt idx="1957">
                  <c:v>1.33207311820982E-2</c:v>
                </c:pt>
                <c:pt idx="1958">
                  <c:v>1.3320535819731916E-2</c:v>
                </c:pt>
                <c:pt idx="1959">
                  <c:v>1.332034929061976E-2</c:v>
                </c:pt>
                <c:pt idx="1960">
                  <c:v>1.3320171617863252E-2</c:v>
                </c:pt>
                <c:pt idx="1961">
                  <c:v>1.3320002824643851E-2</c:v>
                </c:pt>
                <c:pt idx="1962">
                  <c:v>1.3319842934063075E-2</c:v>
                </c:pt>
                <c:pt idx="1963">
                  <c:v>1.3319691969462255E-2</c:v>
                </c:pt>
                <c:pt idx="1964">
                  <c:v>1.3319549953862975E-2</c:v>
                </c:pt>
                <c:pt idx="1965">
                  <c:v>1.3319416910606563E-2</c:v>
                </c:pt>
                <c:pt idx="1966">
                  <c:v>1.3319259075981194E-2</c:v>
                </c:pt>
                <c:pt idx="1967">
                  <c:v>1.3319146627850387E-2</c:v>
                </c:pt>
                <c:pt idx="1968">
                  <c:v>1.3319057444549642E-2</c:v>
                </c:pt>
                <c:pt idx="1969">
                  <c:v>1.331896181904213E-2</c:v>
                </c:pt>
                <c:pt idx="1970">
                  <c:v>1.3318875284982212E-2</c:v>
                </c:pt>
                <c:pt idx="1971">
                  <c:v>1.3318797865631282E-2</c:v>
                </c:pt>
                <c:pt idx="1972">
                  <c:v>1.3319118576129441E-2</c:v>
                </c:pt>
                <c:pt idx="1973">
                  <c:v>1.3319649731649008E-2</c:v>
                </c:pt>
                <c:pt idx="1974">
                  <c:v>1.3320171954473992E-2</c:v>
                </c:pt>
                <c:pt idx="1975">
                  <c:v>1.3320685218385364E-2</c:v>
                </c:pt>
                <c:pt idx="1976">
                  <c:v>1.3321189497563779E-2</c:v>
                </c:pt>
                <c:pt idx="1977">
                  <c:v>1.332168476618989E-2</c:v>
                </c:pt>
                <c:pt idx="1978">
                  <c:v>1.3322170998364413E-2</c:v>
                </c:pt>
                <c:pt idx="1979">
                  <c:v>1.3322782834226388E-2</c:v>
                </c:pt>
                <c:pt idx="1980">
                  <c:v>1.3323116249601696E-2</c:v>
                </c:pt>
                <c:pt idx="1981">
                  <c:v>1.3323575216865891E-2</c:v>
                </c:pt>
                <c:pt idx="1982">
                  <c:v>1.3324025044161303E-2</c:v>
                </c:pt>
                <c:pt idx="1983">
                  <c:v>1.3324465705348842E-2</c:v>
                </c:pt>
                <c:pt idx="1984">
                  <c:v>1.332495806126488E-2</c:v>
                </c:pt>
                <c:pt idx="1985">
                  <c:v>1.3325319426282789E-2</c:v>
                </c:pt>
                <c:pt idx="1986">
                  <c:v>1.3325732434150694E-2</c:v>
                </c:pt>
                <c:pt idx="1987">
                  <c:v>1.3326136172553404E-2</c:v>
                </c:pt>
                <c:pt idx="1988">
                  <c:v>1.3326530615431764E-2</c:v>
                </c:pt>
                <c:pt idx="1989">
                  <c:v>1.3326915736886491E-2</c:v>
                </c:pt>
                <c:pt idx="1990">
                  <c:v>1.3327291511178174E-2</c:v>
                </c:pt>
                <c:pt idx="1991">
                  <c:v>1.3327657912247659E-2</c:v>
                </c:pt>
                <c:pt idx="1992">
                  <c:v>1.3328014914355535E-2</c:v>
                </c:pt>
                <c:pt idx="1993">
                  <c:v>1.3328362491442647E-2</c:v>
                </c:pt>
                <c:pt idx="1994">
                  <c:v>1.3328700617769584E-2</c:v>
                </c:pt>
                <c:pt idx="1995">
                  <c:v>1.3329029267197257E-2</c:v>
                </c:pt>
                <c:pt idx="1996">
                  <c:v>1.3329348414066189E-2</c:v>
                </c:pt>
                <c:pt idx="1997">
                  <c:v>1.3329658032317226E-2</c:v>
                </c:pt>
                <c:pt idx="1998">
                  <c:v>1.3329958096210959E-2</c:v>
                </c:pt>
                <c:pt idx="1999">
                  <c:v>1.3330248579688231E-2</c:v>
                </c:pt>
                <c:pt idx="2000">
                  <c:v>1.3330529457009632E-2</c:v>
                </c:pt>
                <c:pt idx="2001">
                  <c:v>1.3330800702116008E-2</c:v>
                </c:pt>
                <c:pt idx="2002">
                  <c:v>1.3331062289188012E-2</c:v>
                </c:pt>
                <c:pt idx="2003">
                  <c:v>1.3331314192406296E-2</c:v>
                </c:pt>
                <c:pt idx="2004">
                  <c:v>1.3331556385791643E-2</c:v>
                </c:pt>
                <c:pt idx="2005">
                  <c:v>1.333178884344477E-2</c:v>
                </c:pt>
                <c:pt idx="2006">
                  <c:v>1.3332011539386457E-2</c:v>
                </c:pt>
                <c:pt idx="2007">
                  <c:v>1.3332224447877294E-2</c:v>
                </c:pt>
                <c:pt idx="2008">
                  <c:v>1.3332427542938063E-2</c:v>
                </c:pt>
                <c:pt idx="2009">
                  <c:v>1.3332620798669481E-2</c:v>
                </c:pt>
                <c:pt idx="2010">
                  <c:v>1.3332804189252201E-2</c:v>
                </c:pt>
                <c:pt idx="2011">
                  <c:v>1.3332977688627068E-2</c:v>
                </c:pt>
                <c:pt idx="2012">
                  <c:v>1.3333141271054672E-2</c:v>
                </c:pt>
                <c:pt idx="2013">
                  <c:v>1.3333294910555793E-2</c:v>
                </c:pt>
                <c:pt idx="2014">
                  <c:v>1.3333438581311086E-2</c:v>
                </c:pt>
                <c:pt idx="2015">
                  <c:v>1.3333572257341331E-2</c:v>
                </c:pt>
                <c:pt idx="2016">
                  <c:v>1.3333695912747245E-2</c:v>
                </c:pt>
                <c:pt idx="2017">
                  <c:v>1.3333809521629547E-2</c:v>
                </c:pt>
                <c:pt idx="2018">
                  <c:v>1.3333940786388609E-2</c:v>
                </c:pt>
                <c:pt idx="2019">
                  <c:v>1.333403133459754E-2</c:v>
                </c:pt>
                <c:pt idx="2020">
                  <c:v>1.3334100884483391E-2</c:v>
                </c:pt>
                <c:pt idx="2021">
                  <c:v>1.333417259631986E-2</c:v>
                </c:pt>
                <c:pt idx="2022">
                  <c:v>1.3334234128379308E-2</c:v>
                </c:pt>
                <c:pt idx="2023">
                  <c:v>1.3334285455002259E-2</c:v>
                </c:pt>
                <c:pt idx="2024">
                  <c:v>1.3334326550049624E-2</c:v>
                </c:pt>
                <c:pt idx="2025">
                  <c:v>1.3334357387781992E-2</c:v>
                </c:pt>
                <c:pt idx="2026">
                  <c:v>1.3334377942220144E-2</c:v>
                </c:pt>
                <c:pt idx="2027">
                  <c:v>1.3334388187464796E-2</c:v>
                </c:pt>
                <c:pt idx="2028">
                  <c:v>1.3334388097616667E-2</c:v>
                </c:pt>
                <c:pt idx="2029">
                  <c:v>1.3334377646936346E-2</c:v>
                </c:pt>
                <c:pt idx="2030">
                  <c:v>1.3334356809204806E-2</c:v>
                </c:pt>
                <c:pt idx="2031">
                  <c:v>1.3334325558842508E-2</c:v>
                </c:pt>
                <c:pt idx="2032">
                  <c:v>1.3334283869710362E-2</c:v>
                </c:pt>
                <c:pt idx="2033">
                  <c:v>1.3334231716148892E-2</c:v>
                </c:pt>
                <c:pt idx="2034">
                  <c:v>1.3334632828092552E-2</c:v>
                </c:pt>
                <c:pt idx="2035">
                  <c:v>1.3334095911581301E-2</c:v>
                </c:pt>
                <c:pt idx="2036">
                  <c:v>1.333399938919122E-2</c:v>
                </c:pt>
                <c:pt idx="2037">
                  <c:v>1.3333917938105344E-2</c:v>
                </c:pt>
                <c:pt idx="2038">
                  <c:v>1.333381307326853E-2</c:v>
                </c:pt>
                <c:pt idx="2039">
                  <c:v>1.3333697588286952E-2</c:v>
                </c:pt>
                <c:pt idx="2040">
                  <c:v>1.3333571457740945E-2</c:v>
                </c:pt>
                <c:pt idx="2041">
                  <c:v>1.3333434655331544E-2</c:v>
                </c:pt>
                <c:pt idx="2042">
                  <c:v>1.3333287155239404E-2</c:v>
                </c:pt>
                <c:pt idx="2043">
                  <c:v>1.3333128931725113E-2</c:v>
                </c:pt>
                <c:pt idx="2044">
                  <c:v>1.3332959958649582E-2</c:v>
                </c:pt>
                <c:pt idx="2045">
                  <c:v>1.3332780210353334E-2</c:v>
                </c:pt>
                <c:pt idx="2046">
                  <c:v>1.3332589660777217E-2</c:v>
                </c:pt>
                <c:pt idx="2047">
                  <c:v>1.3332388284181818E-2</c:v>
                </c:pt>
                <c:pt idx="2048">
                  <c:v>1.3332176054428047E-2</c:v>
                </c:pt>
                <c:pt idx="2049">
                  <c:v>1.3331952945856429E-2</c:v>
                </c:pt>
                <c:pt idx="2050">
                  <c:v>1.3331718932327874E-2</c:v>
                </c:pt>
                <c:pt idx="2051">
                  <c:v>1.3331473988102971E-2</c:v>
                </c:pt>
                <c:pt idx="2052">
                  <c:v>1.3331218087442309E-2</c:v>
                </c:pt>
                <c:pt idx="2053">
                  <c:v>1.3330951204126862E-2</c:v>
                </c:pt>
                <c:pt idx="2054">
                  <c:v>1.3330673312497154E-2</c:v>
                </c:pt>
                <c:pt idx="2055">
                  <c:v>1.3330384386494032E-2</c:v>
                </c:pt>
                <c:pt idx="2056">
                  <c:v>1.3330084400298148E-2</c:v>
                </c:pt>
                <c:pt idx="2057">
                  <c:v>1.3329773328010219E-2</c:v>
                </c:pt>
                <c:pt idx="2058">
                  <c:v>1.3329451143651028E-2</c:v>
                </c:pt>
                <c:pt idx="2059">
                  <c:v>1.3329117821481162E-2</c:v>
                </c:pt>
                <c:pt idx="2060">
                  <c:v>1.3328773335521404E-2</c:v>
                </c:pt>
                <c:pt idx="2061">
                  <c:v>1.3328417659872471E-2</c:v>
                </c:pt>
                <c:pt idx="2062">
                  <c:v>1.332805076863508E-2</c:v>
                </c:pt>
                <c:pt idx="2063">
                  <c:v>1.3327672635909948E-2</c:v>
                </c:pt>
                <c:pt idx="2064">
                  <c:v>1.3327283235797793E-2</c:v>
                </c:pt>
                <c:pt idx="2065">
                  <c:v>1.3326882542479268E-2</c:v>
                </c:pt>
                <c:pt idx="2066">
                  <c:v>1.3326470529735346E-2</c:v>
                </c:pt>
                <c:pt idx="2067">
                  <c:v>1.3326047172226296E-2</c:v>
                </c:pt>
                <c:pt idx="2068">
                  <c:v>1.332561244357322E-2</c:v>
                </c:pt>
                <c:pt idx="2069">
                  <c:v>1.3325166318036707E-2</c:v>
                </c:pt>
                <c:pt idx="2070">
                  <c:v>1.3325002276323161E-2</c:v>
                </c:pt>
                <c:pt idx="2071">
                  <c:v>1.3324528329654584E-2</c:v>
                </c:pt>
                <c:pt idx="2072">
                  <c:v>1.3323689724389354E-2</c:v>
                </c:pt>
                <c:pt idx="2073">
                  <c:v>1.3323196107322133E-2</c:v>
                </c:pt>
                <c:pt idx="2074">
                  <c:v>1.3322690960357875E-2</c:v>
                </c:pt>
                <c:pt idx="2075">
                  <c:v>1.3322174257277553E-2</c:v>
                </c:pt>
                <c:pt idx="2076">
                  <c:v>1.3321645972501628E-2</c:v>
                </c:pt>
                <c:pt idx="2077">
                  <c:v>1.332110607989101E-2</c:v>
                </c:pt>
                <c:pt idx="2078">
                  <c:v>1.3320554553626351E-2</c:v>
                </c:pt>
                <c:pt idx="2079">
                  <c:v>1.3319991367888306E-2</c:v>
                </c:pt>
                <c:pt idx="2080">
                  <c:v>1.3319416496537784E-2</c:v>
                </c:pt>
                <c:pt idx="2081">
                  <c:v>1.3318829913995245E-2</c:v>
                </c:pt>
                <c:pt idx="2082">
                  <c:v>1.3318231594201535E-2</c:v>
                </c:pt>
                <c:pt idx="2083">
                  <c:v>1.3317621511257371E-2</c:v>
                </c:pt>
                <c:pt idx="2084">
                  <c:v>1.3317804797075894E-2</c:v>
                </c:pt>
                <c:pt idx="2085">
                  <c:v>1.331599853086729E-2</c:v>
                </c:pt>
                <c:pt idx="2086">
                  <c:v>1.3315346225217795E-2</c:v>
                </c:pt>
                <c:pt idx="2087">
                  <c:v>1.3314682038192416E-2</c:v>
                </c:pt>
                <c:pt idx="2088">
                  <c:v>1.3313908385210738E-2</c:v>
                </c:pt>
                <c:pt idx="2089">
                  <c:v>1.3313317915857326E-2</c:v>
                </c:pt>
                <c:pt idx="2090">
                  <c:v>1.3312617928828985E-2</c:v>
                </c:pt>
                <c:pt idx="2091">
                  <c:v>1.3311905956667758E-2</c:v>
                </c:pt>
                <c:pt idx="2092">
                  <c:v>1.3311181973474362E-2</c:v>
                </c:pt>
                <c:pt idx="2093">
                  <c:v>1.3310445953349515E-2</c:v>
                </c:pt>
                <c:pt idx="2094">
                  <c:v>1.3309697870473869E-2</c:v>
                </c:pt>
                <c:pt idx="2095">
                  <c:v>1.3308937698948142E-2</c:v>
                </c:pt>
                <c:pt idx="2096">
                  <c:v>1.330816541271318E-2</c:v>
                </c:pt>
                <c:pt idx="2097">
                  <c:v>1.3307380985949635E-2</c:v>
                </c:pt>
                <c:pt idx="2098">
                  <c:v>1.3306584392838161E-2</c:v>
                </c:pt>
                <c:pt idx="2099">
                  <c:v>1.3305775607479475E-2</c:v>
                </c:pt>
                <c:pt idx="2100">
                  <c:v>1.3304954603894359E-2</c:v>
                </c:pt>
                <c:pt idx="2101">
                  <c:v>1.3304121356183529E-2</c:v>
                </c:pt>
                <c:pt idx="2102">
                  <c:v>1.3303275838687512E-2</c:v>
                </c:pt>
                <c:pt idx="2103">
                  <c:v>1.3302418025107343E-2</c:v>
                </c:pt>
                <c:pt idx="2104">
                  <c:v>1.3301547889703613E-2</c:v>
                </c:pt>
                <c:pt idx="2105">
                  <c:v>1.3300665406736911E-2</c:v>
                </c:pt>
                <c:pt idx="2106">
                  <c:v>1.3299770550148082E-2</c:v>
                </c:pt>
                <c:pt idx="2107">
                  <c:v>1.329886329411778E-2</c:v>
                </c:pt>
                <c:pt idx="2108">
                  <c:v>1.3297943612666785E-2</c:v>
                </c:pt>
                <c:pt idx="2109">
                  <c:v>1.3297011479975751E-2</c:v>
                </c:pt>
                <c:pt idx="2110">
                  <c:v>1.3296066870145395E-2</c:v>
                </c:pt>
                <c:pt idx="2111">
                  <c:v>1.3295109757196499E-2</c:v>
                </c:pt>
                <c:pt idx="2112">
                  <c:v>1.3294140115309716E-2</c:v>
                </c:pt>
                <c:pt idx="2113">
                  <c:v>1.3293157918585763E-2</c:v>
                </c:pt>
                <c:pt idx="2114">
                  <c:v>1.3292163141125357E-2</c:v>
                </c:pt>
                <c:pt idx="2115">
                  <c:v>1.3291155756869344E-2</c:v>
                </c:pt>
                <c:pt idx="2116">
                  <c:v>1.3290135740158249E-2</c:v>
                </c:pt>
                <c:pt idx="2117">
                  <c:v>1.3289103065092789E-2</c:v>
                </c:pt>
                <c:pt idx="2118">
                  <c:v>1.3288057705533873E-2</c:v>
                </c:pt>
                <c:pt idx="2119">
                  <c:v>1.3286999635662156E-2</c:v>
                </c:pt>
                <c:pt idx="2120">
                  <c:v>1.3285928829898097E-2</c:v>
                </c:pt>
                <c:pt idx="2121">
                  <c:v>1.3284845261862799E-2</c:v>
                </c:pt>
                <c:pt idx="2122">
                  <c:v>1.3283591238337777E-2</c:v>
                </c:pt>
                <c:pt idx="2123">
                  <c:v>1.3282480236007643E-2</c:v>
                </c:pt>
                <c:pt idx="2124">
                  <c:v>1.3281517726895231E-2</c:v>
                </c:pt>
                <c:pt idx="2125">
                  <c:v>1.3280382851821315E-2</c:v>
                </c:pt>
                <c:pt idx="2126">
                  <c:v>1.3279235085219554E-2</c:v>
                </c:pt>
                <c:pt idx="2127">
                  <c:v>1.3278074401190665E-2</c:v>
                </c:pt>
                <c:pt idx="2128">
                  <c:v>1.3276900773915301E-2</c:v>
                </c:pt>
                <c:pt idx="2129">
                  <c:v>1.3275714177334308E-2</c:v>
                </c:pt>
                <c:pt idx="2130">
                  <c:v>1.3274514585628339E-2</c:v>
                </c:pt>
                <c:pt idx="2131">
                  <c:v>1.3273301972898111E-2</c:v>
                </c:pt>
                <c:pt idx="2132">
                  <c:v>1.3272076313324277E-2</c:v>
                </c:pt>
                <c:pt idx="2133">
                  <c:v>1.3270837580847683E-2</c:v>
                </c:pt>
                <c:pt idx="2134">
                  <c:v>1.3269585749808854E-2</c:v>
                </c:pt>
                <c:pt idx="2135">
                  <c:v>1.32683207940687E-2</c:v>
                </c:pt>
                <c:pt idx="2136">
                  <c:v>1.3267042687887809E-2</c:v>
                </c:pt>
                <c:pt idx="2137">
                  <c:v>1.3265751405207027E-2</c:v>
                </c:pt>
                <c:pt idx="2138">
                  <c:v>1.3264071781726727E-2</c:v>
                </c:pt>
                <c:pt idx="2139">
                  <c:v>1.3263129207148339E-2</c:v>
                </c:pt>
                <c:pt idx="2140">
                  <c:v>1.3261798239971867E-2</c:v>
                </c:pt>
                <c:pt idx="2141">
                  <c:v>1.3260453992778309E-2</c:v>
                </c:pt>
                <c:pt idx="2142">
                  <c:v>1.3259096439668383E-2</c:v>
                </c:pt>
                <c:pt idx="2143">
                  <c:v>1.3257725554822741E-2</c:v>
                </c:pt>
                <c:pt idx="2144">
                  <c:v>1.3256341312262165E-2</c:v>
                </c:pt>
                <c:pt idx="2145">
                  <c:v>1.3254943686167309E-2</c:v>
                </c:pt>
                <c:pt idx="2146">
                  <c:v>1.3253532650558952E-2</c:v>
                </c:pt>
                <c:pt idx="2147">
                  <c:v>1.3252108179537814E-2</c:v>
                </c:pt>
                <c:pt idx="2148">
                  <c:v>1.3250670247284546E-2</c:v>
                </c:pt>
                <c:pt idx="2149">
                  <c:v>1.3249218827899867E-2</c:v>
                </c:pt>
                <c:pt idx="2150">
                  <c:v>1.3247753895484493E-2</c:v>
                </c:pt>
                <c:pt idx="2151">
                  <c:v>1.324627542397927E-2</c:v>
                </c:pt>
                <c:pt idx="2152">
                  <c:v>1.3244783387724723E-2</c:v>
                </c:pt>
                <c:pt idx="2153">
                  <c:v>1.3243277760661698E-2</c:v>
                </c:pt>
                <c:pt idx="2154">
                  <c:v>1.3241758516970847E-2</c:v>
                </c:pt>
                <c:pt idx="2155">
                  <c:v>1.3240225630593017E-2</c:v>
                </c:pt>
                <c:pt idx="2156">
                  <c:v>1.3238679075948667E-2</c:v>
                </c:pt>
                <c:pt idx="2157">
                  <c:v>1.3237118826898708E-2</c:v>
                </c:pt>
                <c:pt idx="2158">
                  <c:v>1.3235544857543857E-2</c:v>
                </c:pt>
                <c:pt idx="2159">
                  <c:v>1.3233957142064767E-2</c:v>
                </c:pt>
                <c:pt idx="2160">
                  <c:v>1.3232355654642092E-2</c:v>
                </c:pt>
                <c:pt idx="2161">
                  <c:v>1.3230740369216676E-2</c:v>
                </c:pt>
                <c:pt idx="2162">
                  <c:v>1.3229111259889237E-2</c:v>
                </c:pt>
                <c:pt idx="2163">
                  <c:v>1.32274683010003E-2</c:v>
                </c:pt>
                <c:pt idx="2164">
                  <c:v>1.3225811466250903E-2</c:v>
                </c:pt>
                <c:pt idx="2165">
                  <c:v>1.3224140730141443E-2</c:v>
                </c:pt>
                <c:pt idx="2166">
                  <c:v>1.3222456066532828E-2</c:v>
                </c:pt>
                <c:pt idx="2167">
                  <c:v>1.3220757449685649E-2</c:v>
                </c:pt>
                <c:pt idx="2168">
                  <c:v>1.3219044853540751E-2</c:v>
                </c:pt>
                <c:pt idx="2169">
                  <c:v>1.3217318252358723E-2</c:v>
                </c:pt>
                <c:pt idx="2170">
                  <c:v>1.321557762008041E-2</c:v>
                </c:pt>
                <c:pt idx="2171">
                  <c:v>1.3213822930966401E-2</c:v>
                </c:pt>
                <c:pt idx="2172">
                  <c:v>1.3212054159037478E-2</c:v>
                </c:pt>
                <c:pt idx="2173">
                  <c:v>1.3210271278314423E-2</c:v>
                </c:pt>
                <c:pt idx="2174">
                  <c:v>1.3208474262977887E-2</c:v>
                </c:pt>
                <c:pt idx="2175">
                  <c:v>1.3206663087208526E-2</c:v>
                </c:pt>
                <c:pt idx="2176">
                  <c:v>1.3204837725027119E-2</c:v>
                </c:pt>
                <c:pt idx="2177">
                  <c:v>1.3202998150534384E-2</c:v>
                </c:pt>
                <c:pt idx="2178">
                  <c:v>1.3201144337910975E-2</c:v>
                </c:pt>
                <c:pt idx="2179">
                  <c:v>1.3199276261177673E-2</c:v>
                </c:pt>
                <c:pt idx="2180">
                  <c:v>1.3197393894435194E-2</c:v>
                </c:pt>
                <c:pt idx="2181">
                  <c:v>1.3195497211784257E-2</c:v>
                </c:pt>
                <c:pt idx="2182">
                  <c:v>1.3193586187405515E-2</c:v>
                </c:pt>
                <c:pt idx="2183">
                  <c:v>1.3191660795239812E-2</c:v>
                </c:pt>
                <c:pt idx="2184">
                  <c:v>1.3189721009627675E-2</c:v>
                </c:pt>
                <c:pt idx="2185">
                  <c:v>1.3187766804509948E-2</c:v>
                </c:pt>
                <c:pt idx="2186">
                  <c:v>1.3185798153987349E-2</c:v>
                </c:pt>
                <c:pt idx="2187">
                  <c:v>1.3183815032240531E-2</c:v>
                </c:pt>
                <c:pt idx="2188">
                  <c:v>1.3181817413210339E-2</c:v>
                </c:pt>
                <c:pt idx="2189">
                  <c:v>1.3179227702444507E-2</c:v>
                </c:pt>
                <c:pt idx="2190">
                  <c:v>1.3177778580262256E-2</c:v>
                </c:pt>
                <c:pt idx="2191">
                  <c:v>1.3175737314385927E-2</c:v>
                </c:pt>
                <c:pt idx="2192">
                  <c:v>1.3173681447868901E-2</c:v>
                </c:pt>
                <c:pt idx="2193">
                  <c:v>1.317161095473196E-2</c:v>
                </c:pt>
                <c:pt idx="2194">
                  <c:v>1.3169525808836013E-2</c:v>
                </c:pt>
                <c:pt idx="2195">
                  <c:v>1.3167425984601522E-2</c:v>
                </c:pt>
                <c:pt idx="2196">
                  <c:v>1.3165311456049267E-2</c:v>
                </c:pt>
                <c:pt idx="2197">
                  <c:v>1.3163182197279966E-2</c:v>
                </c:pt>
                <c:pt idx="2198">
                  <c:v>1.31610381823144E-2</c:v>
                </c:pt>
                <c:pt idx="2199">
                  <c:v>1.3158879385253286E-2</c:v>
                </c:pt>
                <c:pt idx="2200">
                  <c:v>1.3156705780357214E-2</c:v>
                </c:pt>
                <c:pt idx="2201">
                  <c:v>1.3154517341567029E-2</c:v>
                </c:pt>
                <c:pt idx="2202">
                  <c:v>1.3152314043063384E-2</c:v>
                </c:pt>
                <c:pt idx="2203">
                  <c:v>1.3150095859026933E-2</c:v>
                </c:pt>
                <c:pt idx="2204">
                  <c:v>1.3147862763318585E-2</c:v>
                </c:pt>
                <c:pt idx="2205">
                  <c:v>1.3145614730358801E-2</c:v>
                </c:pt>
                <c:pt idx="2206">
                  <c:v>1.3143351733848618E-2</c:v>
                </c:pt>
                <c:pt idx="2207">
                  <c:v>1.3141073748288434E-2</c:v>
                </c:pt>
                <c:pt idx="2208">
                  <c:v>1.3138780747619094E-2</c:v>
                </c:pt>
                <c:pt idx="2209">
                  <c:v>1.3136472705861379E-2</c:v>
                </c:pt>
                <c:pt idx="2210">
                  <c:v>1.3134149597195943E-2</c:v>
                </c:pt>
                <c:pt idx="2211">
                  <c:v>1.3131811395883375E-2</c:v>
                </c:pt>
                <c:pt idx="2212">
                  <c:v>1.3129458075704648E-2</c:v>
                </c:pt>
                <c:pt idx="2213">
                  <c:v>1.3127089610920351E-2</c:v>
                </c:pt>
                <c:pt idx="2214">
                  <c:v>1.3124705975711137E-2</c:v>
                </c:pt>
                <c:pt idx="2215">
                  <c:v>1.3122307144097789E-2</c:v>
                </c:pt>
                <c:pt idx="2216">
                  <c:v>1.3119893090181023E-2</c:v>
                </c:pt>
                <c:pt idx="2217">
                  <c:v>1.3117463788061556E-2</c:v>
                </c:pt>
                <c:pt idx="2218">
                  <c:v>1.3115019211840107E-2</c:v>
                </c:pt>
                <c:pt idx="2219">
                  <c:v>1.3112559335697327E-2</c:v>
                </c:pt>
                <c:pt idx="2220">
                  <c:v>1.3110084133653999E-2</c:v>
                </c:pt>
                <c:pt idx="2221">
                  <c:v>1.3107593579890775E-2</c:v>
                </c:pt>
                <c:pt idx="2222">
                  <c:v>1.3105087648348501E-2</c:v>
                </c:pt>
                <c:pt idx="2223">
                  <c:v>1.3102566313287767E-2</c:v>
                </c:pt>
                <c:pt idx="2224">
                  <c:v>1.3100029548729353E-2</c:v>
                </c:pt>
                <c:pt idx="2225">
                  <c:v>1.3097477328853913E-2</c:v>
                </c:pt>
                <c:pt idx="2226">
                  <c:v>1.3094541547875593E-2</c:v>
                </c:pt>
                <c:pt idx="2227">
                  <c:v>1.3092326419315015E-2</c:v>
                </c:pt>
                <c:pt idx="2228">
                  <c:v>1.3089727677852991E-2</c:v>
                </c:pt>
                <c:pt idx="2229">
                  <c:v>1.3087113377556747E-2</c:v>
                </c:pt>
                <c:pt idx="2230">
                  <c:v>1.3084483492367127E-2</c:v>
                </c:pt>
                <c:pt idx="2231">
                  <c:v>1.3081837996384849E-2</c:v>
                </c:pt>
                <c:pt idx="2232">
                  <c:v>1.3079176863870501E-2</c:v>
                </c:pt>
                <c:pt idx="2233">
                  <c:v>1.3076500068684993E-2</c:v>
                </c:pt>
                <c:pt idx="2234">
                  <c:v>1.3073807585168851E-2</c:v>
                </c:pt>
                <c:pt idx="2235">
                  <c:v>1.3071099387182983E-2</c:v>
                </c:pt>
                <c:pt idx="2236">
                  <c:v>1.3068375448987979E-2</c:v>
                </c:pt>
                <c:pt idx="2237">
                  <c:v>1.3065635744764492E-2</c:v>
                </c:pt>
                <c:pt idx="2238">
                  <c:v>1.3062880248373432E-2</c:v>
                </c:pt>
                <c:pt idx="2239">
                  <c:v>1.3060108934155323E-2</c:v>
                </c:pt>
                <c:pt idx="2240">
                  <c:v>1.3056522531540438E-2</c:v>
                </c:pt>
                <c:pt idx="2241">
                  <c:v>1.3054518748321087E-2</c:v>
                </c:pt>
                <c:pt idx="2242">
                  <c:v>1.3051699824906393E-2</c:v>
                </c:pt>
                <c:pt idx="2243">
                  <c:v>1.304886498006752E-2</c:v>
                </c:pt>
                <c:pt idx="2244">
                  <c:v>1.3045605628159151E-2</c:v>
                </c:pt>
                <c:pt idx="2245">
                  <c:v>1.3043147421960555E-2</c:v>
                </c:pt>
                <c:pt idx="2246">
                  <c:v>1.3040264657053768E-2</c:v>
                </c:pt>
                <c:pt idx="2247">
                  <c:v>1.3037365867125672E-2</c:v>
                </c:pt>
                <c:pt idx="2248">
                  <c:v>1.3034451026197047E-2</c:v>
                </c:pt>
                <c:pt idx="2249">
                  <c:v>1.3031520108288674E-2</c:v>
                </c:pt>
                <c:pt idx="2250">
                  <c:v>1.3028573087581208E-2</c:v>
                </c:pt>
                <c:pt idx="2251">
                  <c:v>1.3025609938335236E-2</c:v>
                </c:pt>
                <c:pt idx="2252">
                  <c:v>1.3022630634331733E-2</c:v>
                </c:pt>
                <c:pt idx="2253">
                  <c:v>1.3019635149911224E-2</c:v>
                </c:pt>
                <c:pt idx="2254">
                  <c:v>1.301662345909449E-2</c:v>
                </c:pt>
                <c:pt idx="2255">
                  <c:v>1.3013595536062184E-2</c:v>
                </c:pt>
                <c:pt idx="2256">
                  <c:v>1.3010551354675215E-2</c:v>
                </c:pt>
                <c:pt idx="2257">
                  <c:v>1.3007490889354045E-2</c:v>
                </c:pt>
                <c:pt idx="2258">
                  <c:v>1.300441411403952E-2</c:v>
                </c:pt>
                <c:pt idx="2259">
                  <c:v>1.3001321002832356E-2</c:v>
                </c:pt>
                <c:pt idx="2260">
                  <c:v>1.2998211529753334E-2</c:v>
                </c:pt>
                <c:pt idx="2261">
                  <c:v>1.2995085669142981E-2</c:v>
                </c:pt>
                <c:pt idx="2262">
                  <c:v>1.299194339494214E-2</c:v>
                </c:pt>
                <c:pt idx="2263">
                  <c:v>1.2988784681331467E-2</c:v>
                </c:pt>
                <c:pt idx="2264">
                  <c:v>1.2985609502251805E-2</c:v>
                </c:pt>
                <c:pt idx="2265">
                  <c:v>1.298241783204368E-2</c:v>
                </c:pt>
                <c:pt idx="2266">
                  <c:v>1.2979209644568002E-2</c:v>
                </c:pt>
                <c:pt idx="2267">
                  <c:v>1.2975984914085359E-2</c:v>
                </c:pt>
                <c:pt idx="2268">
                  <c:v>1.2972743614696469E-2</c:v>
                </c:pt>
                <c:pt idx="2269">
                  <c:v>1.2969485720422114E-2</c:v>
                </c:pt>
                <c:pt idx="2270">
                  <c:v>1.2966211205442946E-2</c:v>
                </c:pt>
                <c:pt idx="2271">
                  <c:v>1.2962920043779746E-2</c:v>
                </c:pt>
                <c:pt idx="2272">
                  <c:v>1.2959612209533233E-2</c:v>
                </c:pt>
                <c:pt idx="2273">
                  <c:v>1.2956287677043932E-2</c:v>
                </c:pt>
                <c:pt idx="2274">
                  <c:v>1.2952946420012879E-2</c:v>
                </c:pt>
                <c:pt idx="2275">
                  <c:v>1.2949588412940471E-2</c:v>
                </c:pt>
                <c:pt idx="2276">
                  <c:v>1.2946213629607684E-2</c:v>
                </c:pt>
                <c:pt idx="2277">
                  <c:v>1.2942822044275104E-2</c:v>
                </c:pt>
                <c:pt idx="2278">
                  <c:v>1.2938436704263978E-2</c:v>
                </c:pt>
                <c:pt idx="2279">
                  <c:v>1.293500661716962E-2</c:v>
                </c:pt>
                <c:pt idx="2280">
                  <c:v>1.2932053102616692E-2</c:v>
                </c:pt>
                <c:pt idx="2281">
                  <c:v>1.2928591633105668E-2</c:v>
                </c:pt>
                <c:pt idx="2282">
                  <c:v>1.2925113228341445E-2</c:v>
                </c:pt>
                <c:pt idx="2283">
                  <c:v>1.2921617862424739E-2</c:v>
                </c:pt>
                <c:pt idx="2284">
                  <c:v>1.2918105509696076E-2</c:v>
                </c:pt>
                <c:pt idx="2285">
                  <c:v>1.2914576143936429E-2</c:v>
                </c:pt>
                <c:pt idx="2286">
                  <c:v>1.2911029739326452E-2</c:v>
                </c:pt>
                <c:pt idx="2287">
                  <c:v>1.2907466270046797E-2</c:v>
                </c:pt>
                <c:pt idx="2288">
                  <c:v>1.2903885710358054E-2</c:v>
                </c:pt>
                <c:pt idx="2289">
                  <c:v>1.2900288034041196E-2</c:v>
                </c:pt>
                <c:pt idx="2290">
                  <c:v>1.2896673215276877E-2</c:v>
                </c:pt>
                <c:pt idx="2291">
                  <c:v>1.2893041228325686E-2</c:v>
                </c:pt>
                <c:pt idx="2292">
                  <c:v>1.2889392047288339E-2</c:v>
                </c:pt>
                <c:pt idx="2293">
                  <c:v>1.2885725645945811E-2</c:v>
                </c:pt>
                <c:pt idx="2294">
                  <c:v>1.2882041998798499E-2</c:v>
                </c:pt>
                <c:pt idx="2295">
                  <c:v>1.2877280498324595E-2</c:v>
                </c:pt>
                <c:pt idx="2296">
                  <c:v>1.2874586776279173E-2</c:v>
                </c:pt>
                <c:pt idx="2297">
                  <c:v>1.2870352258183004E-2</c:v>
                </c:pt>
                <c:pt idx="2298">
                  <c:v>1.2866596887528559E-2</c:v>
                </c:pt>
                <c:pt idx="2299">
                  <c:v>1.2862824137656048E-2</c:v>
                </c:pt>
                <c:pt idx="2300">
                  <c:v>1.2859033982905999E-2</c:v>
                </c:pt>
                <c:pt idx="2301">
                  <c:v>1.2855226397139319E-2</c:v>
                </c:pt>
                <c:pt idx="2302">
                  <c:v>1.2851401354456726E-2</c:v>
                </c:pt>
                <c:pt idx="2303">
                  <c:v>1.2847558829038874E-2</c:v>
                </c:pt>
                <c:pt idx="2304">
                  <c:v>1.2843698795066416E-2</c:v>
                </c:pt>
                <c:pt idx="2305">
                  <c:v>1.2839821226480197E-2</c:v>
                </c:pt>
                <c:pt idx="2306">
                  <c:v>1.283592609746087E-2</c:v>
                </c:pt>
                <c:pt idx="2307">
                  <c:v>1.2832013382189089E-2</c:v>
                </c:pt>
                <c:pt idx="2308">
                  <c:v>1.2828083054605699E-2</c:v>
                </c:pt>
                <c:pt idx="2309">
                  <c:v>1.2824135088891353E-2</c:v>
                </c:pt>
                <c:pt idx="2310">
                  <c:v>1.2820169459306641E-2</c:v>
                </c:pt>
                <c:pt idx="2311">
                  <c:v>1.2816186139632535E-2</c:v>
                </c:pt>
                <c:pt idx="2312">
                  <c:v>1.2812185104289497E-2</c:v>
                </c:pt>
                <c:pt idx="2313">
                  <c:v>1.2808166327058501E-2</c:v>
                </c:pt>
                <c:pt idx="2314">
                  <c:v>1.2804129782280071E-2</c:v>
                </c:pt>
                <c:pt idx="2315">
                  <c:v>1.2800075444134862E-2</c:v>
                </c:pt>
                <c:pt idx="2316">
                  <c:v>1.2796003286483781E-2</c:v>
                </c:pt>
                <c:pt idx="2317">
                  <c:v>1.2791913283507483E-2</c:v>
                </c:pt>
                <c:pt idx="2318">
                  <c:v>1.2787805409306685E-2</c:v>
                </c:pt>
                <c:pt idx="2319">
                  <c:v>1.2783679638141976E-2</c:v>
                </c:pt>
                <c:pt idx="2320">
                  <c:v>1.2779535943794329E-2</c:v>
                </c:pt>
                <c:pt idx="2321">
                  <c:v>1.2775374300684206E-2</c:v>
                </c:pt>
                <c:pt idx="2322">
                  <c:v>1.2771194682832387E-2</c:v>
                </c:pt>
                <c:pt idx="2323">
                  <c:v>1.2766997064259655E-2</c:v>
                </c:pt>
                <c:pt idx="2324">
                  <c:v>1.2762781419066727E-2</c:v>
                </c:pt>
                <c:pt idx="2325">
                  <c:v>1.2758547721434255E-2</c:v>
                </c:pt>
                <c:pt idx="2326">
                  <c:v>1.2754295945383021E-2</c:v>
                </c:pt>
                <c:pt idx="2327">
                  <c:v>1.2750026065173614E-2</c:v>
                </c:pt>
                <c:pt idx="2328">
                  <c:v>1.2745738054666944E-2</c:v>
                </c:pt>
                <c:pt idx="2329">
                  <c:v>1.2741431888203536E-2</c:v>
                </c:pt>
                <c:pt idx="2330">
                  <c:v>1.2735699074779561E-2</c:v>
                </c:pt>
                <c:pt idx="2331">
                  <c:v>1.2731348399226405E-2</c:v>
                </c:pt>
                <c:pt idx="2332">
                  <c:v>1.2727779733356925E-2</c:v>
                </c:pt>
                <c:pt idx="2333">
                  <c:v>1.2723398072882475E-2</c:v>
                </c:pt>
                <c:pt idx="2334">
                  <c:v>1.271899812335775E-2</c:v>
                </c:pt>
                <c:pt idx="2335">
                  <c:v>1.271457985864366E-2</c:v>
                </c:pt>
                <c:pt idx="2336">
                  <c:v>1.2710143252760986E-2</c:v>
                </c:pt>
                <c:pt idx="2337">
                  <c:v>1.2705688280050254E-2</c:v>
                </c:pt>
                <c:pt idx="2338">
                  <c:v>1.2701214914532244E-2</c:v>
                </c:pt>
                <c:pt idx="2339">
                  <c:v>1.2696723130227738E-2</c:v>
                </c:pt>
                <c:pt idx="2340">
                  <c:v>1.269221290131739E-2</c:v>
                </c:pt>
                <c:pt idx="2341">
                  <c:v>1.268768420182198E-2</c:v>
                </c:pt>
                <c:pt idx="2342">
                  <c:v>1.2683137005922163E-2</c:v>
                </c:pt>
                <c:pt idx="2343">
                  <c:v>1.267857128779859E-2</c:v>
                </c:pt>
                <c:pt idx="2344">
                  <c:v>1.2673565676337262E-2</c:v>
                </c:pt>
                <c:pt idx="2345">
                  <c:v>1.2666745636940036E-2</c:v>
                </c:pt>
                <c:pt idx="2346">
                  <c:v>1.2662113556141108E-2</c:v>
                </c:pt>
                <c:pt idx="2347">
                  <c:v>1.2657462834733124E-2</c:v>
                </c:pt>
                <c:pt idx="2348">
                  <c:v>1.2652124866026071E-2</c:v>
                </c:pt>
                <c:pt idx="2349">
                  <c:v>1.2648105366173112E-2</c:v>
                </c:pt>
                <c:pt idx="2350">
                  <c:v>1.2643398567302455E-2</c:v>
                </c:pt>
                <c:pt idx="2351">
                  <c:v>1.2638673024065739E-2</c:v>
                </c:pt>
                <c:pt idx="2352">
                  <c:v>1.2633928710723552E-2</c:v>
                </c:pt>
                <c:pt idx="2353">
                  <c:v>1.2629165601216741E-2</c:v>
                </c:pt>
                <c:pt idx="2354">
                  <c:v>1.2624383669646022E-2</c:v>
                </c:pt>
                <c:pt idx="2355">
                  <c:v>1.2619582890351921E-2</c:v>
                </c:pt>
                <c:pt idx="2356">
                  <c:v>1.2614763237195348E-2</c:v>
                </c:pt>
                <c:pt idx="2357">
                  <c:v>1.2609924684436891E-2</c:v>
                </c:pt>
                <c:pt idx="2358">
                  <c:v>1.2605067206017395E-2</c:v>
                </c:pt>
                <c:pt idx="2359">
                  <c:v>1.2600190776277387E-2</c:v>
                </c:pt>
                <c:pt idx="2360">
                  <c:v>1.2595295369077775E-2</c:v>
                </c:pt>
                <c:pt idx="2361">
                  <c:v>1.2590380958599212E-2</c:v>
                </c:pt>
                <c:pt idx="2362">
                  <c:v>1.2585447518942416E-2</c:v>
                </c:pt>
                <c:pt idx="2363">
                  <c:v>1.2580495024288041E-2</c:v>
                </c:pt>
                <c:pt idx="2364">
                  <c:v>1.2575523448656867E-2</c:v>
                </c:pt>
                <c:pt idx="2365">
                  <c:v>1.2570532766309483E-2</c:v>
                </c:pt>
                <c:pt idx="2366">
                  <c:v>1.2565522951026864E-2</c:v>
                </c:pt>
                <c:pt idx="2367">
                  <c:v>1.256049397722947E-2</c:v>
                </c:pt>
                <c:pt idx="2368">
                  <c:v>1.2555445818858146E-2</c:v>
                </c:pt>
                <c:pt idx="2369">
                  <c:v>1.2550378450093547E-2</c:v>
                </c:pt>
                <c:pt idx="2370">
                  <c:v>1.2545291844876516E-2</c:v>
                </c:pt>
                <c:pt idx="2371">
                  <c:v>1.254018597754758E-2</c:v>
                </c:pt>
                <c:pt idx="2372">
                  <c:v>1.2535060821967647E-2</c:v>
                </c:pt>
                <c:pt idx="2373">
                  <c:v>1.2529916352477244E-2</c:v>
                </c:pt>
                <c:pt idx="2374">
                  <c:v>1.2524752543097151E-2</c:v>
                </c:pt>
                <c:pt idx="2375">
                  <c:v>1.2519569367848149E-2</c:v>
                </c:pt>
                <c:pt idx="2376">
                  <c:v>1.2514366800910892E-2</c:v>
                </c:pt>
                <c:pt idx="2377">
                  <c:v>1.2509144816386097E-2</c:v>
                </c:pt>
                <c:pt idx="2378">
                  <c:v>1.2503903388294546E-2</c:v>
                </c:pt>
                <c:pt idx="2379">
                  <c:v>1.2498642490816891E-2</c:v>
                </c:pt>
                <c:pt idx="2380">
                  <c:v>1.2493362098133787E-2</c:v>
                </c:pt>
                <c:pt idx="2381">
                  <c:v>1.2488062184106141E-2</c:v>
                </c:pt>
                <c:pt idx="2382">
                  <c:v>1.2481054472535114E-2</c:v>
                </c:pt>
                <c:pt idx="2383">
                  <c:v>1.2476639370611053E-2</c:v>
                </c:pt>
                <c:pt idx="2384">
                  <c:v>1.2472045056162173E-2</c:v>
                </c:pt>
                <c:pt idx="2385">
                  <c:v>1.2466666798482962E-2</c:v>
                </c:pt>
                <c:pt idx="2386">
                  <c:v>1.2461268890122668E-2</c:v>
                </c:pt>
                <c:pt idx="2387">
                  <c:v>1.2455851305182009E-2</c:v>
                </c:pt>
                <c:pt idx="2388">
                  <c:v>1.2450414017761702E-2</c:v>
                </c:pt>
                <c:pt idx="2389">
                  <c:v>1.2444957001962464E-2</c:v>
                </c:pt>
                <c:pt idx="2390">
                  <c:v>1.2439480231885014E-2</c:v>
                </c:pt>
                <c:pt idx="2391">
                  <c:v>1.2433983681869876E-2</c:v>
                </c:pt>
                <c:pt idx="2392">
                  <c:v>1.2428467325458215E-2</c:v>
                </c:pt>
                <c:pt idx="2393">
                  <c:v>1.2422931137230364E-2</c:v>
                </c:pt>
                <c:pt idx="2394">
                  <c:v>1.2417375091207106E-2</c:v>
                </c:pt>
                <c:pt idx="2395">
                  <c:v>1.2410202382859836E-2</c:v>
                </c:pt>
                <c:pt idx="2396">
                  <c:v>1.2406203321937426E-2</c:v>
                </c:pt>
                <c:pt idx="2397">
                  <c:v>1.2400587546892439E-2</c:v>
                </c:pt>
                <c:pt idx="2398">
                  <c:v>1.2394951810614785E-2</c:v>
                </c:pt>
                <c:pt idx="2399">
                  <c:v>1.2389296086805501E-2</c:v>
                </c:pt>
                <c:pt idx="2400">
                  <c:v>1.2382807894981696E-2</c:v>
                </c:pt>
                <c:pt idx="2401">
                  <c:v>1.2377924573634402E-2</c:v>
                </c:pt>
                <c:pt idx="2402">
                  <c:v>1.2372208732553958E-2</c:v>
                </c:pt>
                <c:pt idx="2403">
                  <c:v>1.2366472800504624E-2</c:v>
                </c:pt>
                <c:pt idx="2404">
                  <c:v>1.236071675158712E-2</c:v>
                </c:pt>
                <c:pt idx="2405">
                  <c:v>1.2354940560141969E-2</c:v>
                </c:pt>
                <c:pt idx="2406">
                  <c:v>1.2349144199950146E-2</c:v>
                </c:pt>
                <c:pt idx="2407">
                  <c:v>1.2343327645192304E-2</c:v>
                </c:pt>
                <c:pt idx="2408">
                  <c:v>1.2337490870049095E-2</c:v>
                </c:pt>
                <c:pt idx="2409">
                  <c:v>1.2331633848701173E-2</c:v>
                </c:pt>
                <c:pt idx="2410">
                  <c:v>1.2325756555089384E-2</c:v>
                </c:pt>
                <c:pt idx="2411">
                  <c:v>1.2319858963394381E-2</c:v>
                </c:pt>
                <c:pt idx="2412">
                  <c:v>1.2313941047716881E-2</c:v>
                </c:pt>
                <c:pt idx="2413">
                  <c:v>1.2308002782157601E-2</c:v>
                </c:pt>
                <c:pt idx="2414">
                  <c:v>1.2302044140817259E-2</c:v>
                </c:pt>
                <c:pt idx="2415">
                  <c:v>1.2296065097796571E-2</c:v>
                </c:pt>
                <c:pt idx="2416">
                  <c:v>1.2290065627276192E-2</c:v>
                </c:pt>
                <c:pt idx="2417">
                  <c:v>1.2284045703196966E-2</c:v>
                </c:pt>
                <c:pt idx="2418">
                  <c:v>1.2278005299739547E-2</c:v>
                </c:pt>
                <c:pt idx="2419">
                  <c:v>1.2271944391084588E-2</c:v>
                </c:pt>
                <c:pt idx="2420">
                  <c:v>1.2265862951252871E-2</c:v>
                </c:pt>
                <c:pt idx="2421">
                  <c:v>1.2259760954265175E-2</c:v>
                </c:pt>
                <c:pt idx="2422">
                  <c:v>1.2253638374462028E-2</c:v>
                </c:pt>
                <c:pt idx="2423">
                  <c:v>1.2247495185784274E-2</c:v>
                </c:pt>
                <c:pt idx="2424">
                  <c:v>1.224133136233263E-2</c:v>
                </c:pt>
                <c:pt idx="2425">
                  <c:v>1.2235146878207814E-2</c:v>
                </c:pt>
                <c:pt idx="2426">
                  <c:v>1.2228941707510543E-2</c:v>
                </c:pt>
                <c:pt idx="2427">
                  <c:v>1.2222715824501407E-2</c:v>
                </c:pt>
                <c:pt idx="2428">
                  <c:v>1.2216469203041314E-2</c:v>
                </c:pt>
                <c:pt idx="2429">
                  <c:v>1.2210201817390853E-2</c:v>
                </c:pt>
                <c:pt idx="2430">
                  <c:v>1.2203913641650743E-2</c:v>
                </c:pt>
                <c:pt idx="2431">
                  <c:v>1.2197604649921701E-2</c:v>
                </c:pt>
                <c:pt idx="2432">
                  <c:v>1.2191274816144571E-2</c:v>
                </c:pt>
                <c:pt idx="2433">
                  <c:v>1.2184924114659879E-2</c:v>
                </c:pt>
                <c:pt idx="2434">
                  <c:v>1.2177640584400962E-2</c:v>
                </c:pt>
                <c:pt idx="2435">
                  <c:v>1.2171245078995696E-2</c:v>
                </c:pt>
                <c:pt idx="2436">
                  <c:v>1.2165746544248179E-2</c:v>
                </c:pt>
                <c:pt idx="2437">
                  <c:v>1.2159312112540732E-2</c:v>
                </c:pt>
                <c:pt idx="2438">
                  <c:v>1.2152856683629309E-2</c:v>
                </c:pt>
                <c:pt idx="2439">
                  <c:v>1.2146380231294884E-2</c:v>
                </c:pt>
                <c:pt idx="2440">
                  <c:v>1.2139882730037854E-2</c:v>
                </c:pt>
                <c:pt idx="2441">
                  <c:v>1.2133364153879E-2</c:v>
                </c:pt>
                <c:pt idx="2442">
                  <c:v>1.212682447651936E-2</c:v>
                </c:pt>
                <c:pt idx="2443">
                  <c:v>1.2120263672619203E-2</c:v>
                </c:pt>
                <c:pt idx="2444">
                  <c:v>1.2113681716039437E-2</c:v>
                </c:pt>
                <c:pt idx="2445">
                  <c:v>1.2107078580800845E-2</c:v>
                </c:pt>
                <c:pt idx="2446">
                  <c:v>1.2100454241243952E-2</c:v>
                </c:pt>
                <c:pt idx="2447">
                  <c:v>1.2093808671149731E-2</c:v>
                </c:pt>
                <c:pt idx="2448">
                  <c:v>1.2087141844858706E-2</c:v>
                </c:pt>
                <c:pt idx="2449">
                  <c:v>1.2080453736471597E-2</c:v>
                </c:pt>
                <c:pt idx="2450">
                  <c:v>1.2071823426405004E-2</c:v>
                </c:pt>
                <c:pt idx="2451">
                  <c:v>1.206701356941231E-2</c:v>
                </c:pt>
                <c:pt idx="2452">
                  <c:v>1.2060261459261312E-2</c:v>
                </c:pt>
                <c:pt idx="2453">
                  <c:v>1.2053487963257226E-2</c:v>
                </c:pt>
                <c:pt idx="2454">
                  <c:v>1.2046693055500768E-2</c:v>
                </c:pt>
                <c:pt idx="2455">
                  <c:v>1.2039876710332464E-2</c:v>
                </c:pt>
                <c:pt idx="2456">
                  <c:v>1.203303890169316E-2</c:v>
                </c:pt>
                <c:pt idx="2457">
                  <c:v>1.2026179603763509E-2</c:v>
                </c:pt>
                <c:pt idx="2458">
                  <c:v>1.2019298790564292E-2</c:v>
                </c:pt>
                <c:pt idx="2459">
                  <c:v>1.2012396436356099E-2</c:v>
                </c:pt>
                <c:pt idx="2460">
                  <c:v>1.2005472514999838E-2</c:v>
                </c:pt>
                <c:pt idx="2461">
                  <c:v>1.1998527000676162E-2</c:v>
                </c:pt>
                <c:pt idx="2462">
                  <c:v>1.1991559867645663E-2</c:v>
                </c:pt>
                <c:pt idx="2463">
                  <c:v>1.1984571090009055E-2</c:v>
                </c:pt>
                <c:pt idx="2464">
                  <c:v>1.197756064162725E-2</c:v>
                </c:pt>
                <c:pt idx="2465">
                  <c:v>1.1970528496840771E-2</c:v>
                </c:pt>
                <c:pt idx="2466">
                  <c:v>1.1963474629670401E-2</c:v>
                </c:pt>
                <c:pt idx="2467">
                  <c:v>1.1956399014056984E-2</c:v>
                </c:pt>
                <c:pt idx="2468">
                  <c:v>1.1949301624420983E-2</c:v>
                </c:pt>
                <c:pt idx="2469">
                  <c:v>1.1942182434703241E-2</c:v>
                </c:pt>
                <c:pt idx="2470">
                  <c:v>1.1935041418924541E-2</c:v>
                </c:pt>
                <c:pt idx="2471">
                  <c:v>1.1927878551265536E-2</c:v>
                </c:pt>
                <c:pt idx="2472">
                  <c:v>1.1920693805906879E-2</c:v>
                </c:pt>
                <c:pt idx="2473">
                  <c:v>1.1913487156869351E-2</c:v>
                </c:pt>
                <c:pt idx="2474">
                  <c:v>1.190625857825367E-2</c:v>
                </c:pt>
                <c:pt idx="2475">
                  <c:v>1.1899008044160553E-2</c:v>
                </c:pt>
                <c:pt idx="2476">
                  <c:v>1.1891735528770653E-2</c:v>
                </c:pt>
                <c:pt idx="2477">
                  <c:v>1.1884441006104751E-2</c:v>
                </c:pt>
                <c:pt idx="2478">
                  <c:v>1.1877124450183629E-2</c:v>
                </c:pt>
                <c:pt idx="2479">
                  <c:v>1.1869785835347813E-2</c:v>
                </c:pt>
                <c:pt idx="2480">
                  <c:v>1.1862425135538146E-2</c:v>
                </c:pt>
                <c:pt idx="2481">
                  <c:v>1.1855042324855347E-2</c:v>
                </c:pt>
                <c:pt idx="2482">
                  <c:v>1.1847637377480069E-2</c:v>
                </c:pt>
                <c:pt idx="2483">
                  <c:v>1.1840210267433093E-2</c:v>
                </c:pt>
                <c:pt idx="2484">
                  <c:v>1.1832760968895073E-2</c:v>
                </c:pt>
                <c:pt idx="2485">
                  <c:v>1.1825289455966725E-2</c:v>
                </c:pt>
                <c:pt idx="2486">
                  <c:v>1.1817795702748768E-2</c:v>
                </c:pt>
                <c:pt idx="2487">
                  <c:v>1.1810279683261982E-2</c:v>
                </c:pt>
                <c:pt idx="2488">
                  <c:v>1.180274137168702E-2</c:v>
                </c:pt>
                <c:pt idx="2489">
                  <c:v>1.17951807421246E-2</c:v>
                </c:pt>
                <c:pt idx="2490">
                  <c:v>1.1787597768595504E-2</c:v>
                </c:pt>
                <c:pt idx="2491">
                  <c:v>1.1779992425360319E-2</c:v>
                </c:pt>
                <c:pt idx="2492">
                  <c:v>1.1769036679689648E-2</c:v>
                </c:pt>
                <c:pt idx="2493">
                  <c:v>1.1757188918917194E-2</c:v>
                </c:pt>
                <c:pt idx="2494">
                  <c:v>1.1745361459025716E-2</c:v>
                </c:pt>
                <c:pt idx="2495">
                  <c:v>1.1733554367401311E-2</c:v>
                </c:pt>
                <c:pt idx="2496">
                  <c:v>1.1721767711430076E-2</c:v>
                </c:pt>
                <c:pt idx="2497">
                  <c:v>1.1710001558498107E-2</c:v>
                </c:pt>
                <c:pt idx="2498">
                  <c:v>1.1698255976231309E-2</c:v>
                </c:pt>
                <c:pt idx="2499">
                  <c:v>1.1686531031935843E-2</c:v>
                </c:pt>
                <c:pt idx="2500">
                  <c:v>1.1671486537006004E-2</c:v>
                </c:pt>
                <c:pt idx="2501">
                  <c:v>1.1663143326723358E-2</c:v>
                </c:pt>
                <c:pt idx="2502">
                  <c:v>1.165148070081834E-2</c:v>
                </c:pt>
                <c:pt idx="2503">
                  <c:v>1.163983898242904E-2</c:v>
                </c:pt>
                <c:pt idx="2504">
                  <c:v>1.1626559849275964E-2</c:v>
                </c:pt>
                <c:pt idx="2505">
                  <c:v>1.161661853846141E-2</c:v>
                </c:pt>
                <c:pt idx="2506">
                  <c:v>1.1605039947655271E-2</c:v>
                </c:pt>
                <c:pt idx="2507">
                  <c:v>1.1593482534069111E-2</c:v>
                </c:pt>
                <c:pt idx="2508">
                  <c:v>1.1581946365408768E-2</c:v>
                </c:pt>
                <c:pt idx="2509">
                  <c:v>1.1570431508820533E-2</c:v>
                </c:pt>
                <c:pt idx="2510">
                  <c:v>1.1558938031850374E-2</c:v>
                </c:pt>
                <c:pt idx="2511">
                  <c:v>1.1547466001884388E-2</c:v>
                </c:pt>
                <c:pt idx="2512">
                  <c:v>1.1536015486308671E-2</c:v>
                </c:pt>
                <c:pt idx="2513">
                  <c:v>1.1524586552749128E-2</c:v>
                </c:pt>
                <c:pt idx="2514">
                  <c:v>1.1513179268352047E-2</c:v>
                </c:pt>
                <c:pt idx="2515">
                  <c:v>1.1501793700583463E-2</c:v>
                </c:pt>
                <c:pt idx="2516">
                  <c:v>1.1490429917069278E-2</c:v>
                </c:pt>
                <c:pt idx="2517">
                  <c:v>1.1479087985115655E-2</c:v>
                </c:pt>
                <c:pt idx="2518">
                  <c:v>1.1467767972028753E-2</c:v>
                </c:pt>
                <c:pt idx="2519">
                  <c:v>1.1456469945354542E-2</c:v>
                </c:pt>
                <c:pt idx="2520">
                  <c:v>1.1445193972718926E-2</c:v>
                </c:pt>
                <c:pt idx="2521">
                  <c:v>1.1433940121108321E-2</c:v>
                </c:pt>
                <c:pt idx="2522">
                  <c:v>1.1422708458148634E-2</c:v>
                </c:pt>
                <c:pt idx="2523">
                  <c:v>1.1411499051305896E-2</c:v>
                </c:pt>
                <c:pt idx="2524">
                  <c:v>1.140031196804614E-2</c:v>
                </c:pt>
                <c:pt idx="2525">
                  <c:v>1.138914727559559E-2</c:v>
                </c:pt>
                <c:pt idx="2526">
                  <c:v>1.1378005041500217E-2</c:v>
                </c:pt>
                <c:pt idx="2527">
                  <c:v>1.1366885333226051E-2</c:v>
                </c:pt>
                <c:pt idx="2528">
                  <c:v>1.1355788218239127E-2</c:v>
                </c:pt>
                <c:pt idx="2529">
                  <c:v>1.1344713763685732E-2</c:v>
                </c:pt>
                <c:pt idx="2530">
                  <c:v>1.1333662037191772E-2</c:v>
                </c:pt>
                <c:pt idx="2531">
                  <c:v>1.1322633106223279E-2</c:v>
                </c:pt>
                <c:pt idx="2532">
                  <c:v>1.1311627038086414E-2</c:v>
                </c:pt>
                <c:pt idx="2533">
                  <c:v>1.1300643900167273E-2</c:v>
                </c:pt>
                <c:pt idx="2534">
                  <c:v>1.1289683760091762E-2</c:v>
                </c:pt>
                <c:pt idx="2535">
                  <c:v>1.1278746685166041E-2</c:v>
                </c:pt>
                <c:pt idx="2536">
                  <c:v>1.1267832742776207E-2</c:v>
                </c:pt>
                <c:pt idx="2537">
                  <c:v>1.1256942000388293E-2</c:v>
                </c:pt>
                <c:pt idx="2538">
                  <c:v>1.1242973815459578E-2</c:v>
                </c:pt>
                <c:pt idx="2539">
                  <c:v>1.1232136354770716E-2</c:v>
                </c:pt>
                <c:pt idx="2540">
                  <c:v>1.1222865741853383E-2</c:v>
                </c:pt>
                <c:pt idx="2541">
                  <c:v>1.1212071831927517E-2</c:v>
                </c:pt>
                <c:pt idx="2542">
                  <c:v>1.1201301468686253E-2</c:v>
                </c:pt>
                <c:pt idx="2543">
                  <c:v>1.1190554719595625E-2</c:v>
                </c:pt>
                <c:pt idx="2544">
                  <c:v>1.1179831652121663E-2</c:v>
                </c:pt>
                <c:pt idx="2545">
                  <c:v>1.1169132333730403E-2</c:v>
                </c:pt>
                <c:pt idx="2546">
                  <c:v>1.1158456831568131E-2</c:v>
                </c:pt>
                <c:pt idx="2547">
                  <c:v>1.1147805213340689E-2</c:v>
                </c:pt>
                <c:pt idx="2548">
                  <c:v>1.1137177546274302E-2</c:v>
                </c:pt>
                <c:pt idx="2549">
                  <c:v>1.1126573897994874E-2</c:v>
                </c:pt>
                <c:pt idx="2550">
                  <c:v>1.1115994335728629E-2</c:v>
                </c:pt>
                <c:pt idx="2551">
                  <c:v>1.1105438927021538E-2</c:v>
                </c:pt>
                <c:pt idx="2552">
                  <c:v>1.1094907739259696E-2</c:v>
                </c:pt>
                <c:pt idx="2553">
                  <c:v>1.10844008398292E-2</c:v>
                </c:pt>
                <c:pt idx="2554">
                  <c:v>1.107391829627602E-2</c:v>
                </c:pt>
                <c:pt idx="2555">
                  <c:v>1.1060476636810535E-2</c:v>
                </c:pt>
                <c:pt idx="2556">
                  <c:v>1.1051538030795172E-2</c:v>
                </c:pt>
                <c:pt idx="2557">
                  <c:v>1.1042617474341654E-2</c:v>
                </c:pt>
                <c:pt idx="2558">
                  <c:v>1.10322330281587E-2</c:v>
                </c:pt>
                <c:pt idx="2559">
                  <c:v>1.1021873274783545E-2</c:v>
                </c:pt>
                <c:pt idx="2560">
                  <c:v>1.101153828168222E-2</c:v>
                </c:pt>
                <c:pt idx="2561">
                  <c:v>1.1001228116400696E-2</c:v>
                </c:pt>
                <c:pt idx="2562">
                  <c:v>1.0990942846245133E-2</c:v>
                </c:pt>
                <c:pt idx="2563">
                  <c:v>1.0980682538761499E-2</c:v>
                </c:pt>
                <c:pt idx="2564">
                  <c:v>1.0970447261096083E-2</c:v>
                </c:pt>
                <c:pt idx="2565">
                  <c:v>1.0960237081034663E-2</c:v>
                </c:pt>
                <c:pt idx="2566">
                  <c:v>1.0950052065803462E-2</c:v>
                </c:pt>
                <c:pt idx="2567">
                  <c:v>1.0939892282708641E-2</c:v>
                </c:pt>
                <c:pt idx="2568">
                  <c:v>1.0929757799296169E-2</c:v>
                </c:pt>
                <c:pt idx="2569">
                  <c:v>1.0919648683191951E-2</c:v>
                </c:pt>
                <c:pt idx="2570">
                  <c:v>1.090956500146234E-2</c:v>
                </c:pt>
                <c:pt idx="2571">
                  <c:v>1.089950682173324E-2</c:v>
                </c:pt>
                <c:pt idx="2572">
                  <c:v>1.0889474211390748E-2</c:v>
                </c:pt>
                <c:pt idx="2573">
                  <c:v>1.0879467237820961E-2</c:v>
                </c:pt>
                <c:pt idx="2574">
                  <c:v>1.0869485968409975E-2</c:v>
                </c:pt>
                <c:pt idx="2575">
                  <c:v>1.0859530470783696E-2</c:v>
                </c:pt>
                <c:pt idx="2576">
                  <c:v>1.0849600812168347E-2</c:v>
                </c:pt>
                <c:pt idx="2577">
                  <c:v>1.0839697059950026E-2</c:v>
                </c:pt>
                <c:pt idx="2578">
                  <c:v>1.0829819281674702E-2</c:v>
                </c:pt>
                <c:pt idx="2579">
                  <c:v>1.0819967544808407E-2</c:v>
                </c:pt>
                <c:pt idx="2580">
                  <c:v>1.0810141916657301E-2</c:v>
                </c:pt>
                <c:pt idx="2581">
                  <c:v>1.0800342464687418E-2</c:v>
                </c:pt>
                <c:pt idx="2582">
                  <c:v>1.0790569256204918E-2</c:v>
                </c:pt>
                <c:pt idx="2583">
                  <c:v>1.0780822358915643E-2</c:v>
                </c:pt>
                <c:pt idx="2584">
                  <c:v>1.0771101839885944E-2</c:v>
                </c:pt>
                <c:pt idx="2585">
                  <c:v>1.0761407766821662E-2</c:v>
                </c:pt>
                <c:pt idx="2586">
                  <c:v>1.0751740206869087E-2</c:v>
                </c:pt>
                <c:pt idx="2587">
                  <c:v>1.0742099227893931E-2</c:v>
                </c:pt>
                <c:pt idx="2588">
                  <c:v>1.073248489688261E-2</c:v>
                </c:pt>
                <c:pt idx="2589">
                  <c:v>1.0722897281381094E-2</c:v>
                </c:pt>
                <c:pt idx="2590">
                  <c:v>1.0710609711299668E-2</c:v>
                </c:pt>
                <c:pt idx="2591">
                  <c:v>1.0701083412989476E-2</c:v>
                </c:pt>
                <c:pt idx="2592">
                  <c:v>1.0692939451644179E-2</c:v>
                </c:pt>
                <c:pt idx="2593">
                  <c:v>1.0683463233194246E-2</c:v>
                </c:pt>
                <c:pt idx="2594">
                  <c:v>1.06740140769368E-2</c:v>
                </c:pt>
                <c:pt idx="2595">
                  <c:v>1.0664592050417809E-2</c:v>
                </c:pt>
                <c:pt idx="2596">
                  <c:v>1.0655197221023371E-2</c:v>
                </c:pt>
                <c:pt idx="2597">
                  <c:v>1.0645829656139583E-2</c:v>
                </c:pt>
                <c:pt idx="2598">
                  <c:v>1.063648942315254E-2</c:v>
                </c:pt>
                <c:pt idx="2599">
                  <c:v>1.0627176589768084E-2</c:v>
                </c:pt>
                <c:pt idx="2600">
                  <c:v>1.0617891223052567E-2</c:v>
                </c:pt>
                <c:pt idx="2601">
                  <c:v>1.0608633390472022E-2</c:v>
                </c:pt>
                <c:pt idx="2602">
                  <c:v>1.0599403159652354E-2</c:v>
                </c:pt>
                <c:pt idx="2603">
                  <c:v>1.059020059797966E-2</c:v>
                </c:pt>
                <c:pt idx="2604">
                  <c:v>1.0581025772840036E-2</c:v>
                </c:pt>
                <c:pt idx="2605">
                  <c:v>1.0571878751379771E-2</c:v>
                </c:pt>
                <c:pt idx="2606">
                  <c:v>1.0559169829464921E-2</c:v>
                </c:pt>
                <c:pt idx="2607">
                  <c:v>1.0553668390240745E-2</c:v>
                </c:pt>
                <c:pt idx="2608">
                  <c:v>1.0543312731829957E-2</c:v>
                </c:pt>
                <c:pt idx="2609">
                  <c:v>1.0535570053811227E-2</c:v>
                </c:pt>
                <c:pt idx="2610">
                  <c:v>1.0526563063377736E-2</c:v>
                </c:pt>
                <c:pt idx="2611">
                  <c:v>1.0517584281419801E-2</c:v>
                </c:pt>
                <c:pt idx="2612">
                  <c:v>1.0508633775403453E-2</c:v>
                </c:pt>
                <c:pt idx="2613">
                  <c:v>1.0499711612634854E-2</c:v>
                </c:pt>
                <c:pt idx="2614">
                  <c:v>1.0490817860659973E-2</c:v>
                </c:pt>
                <c:pt idx="2615">
                  <c:v>1.0481952586705034E-2</c:v>
                </c:pt>
                <c:pt idx="2616">
                  <c:v>1.0473115858316007E-2</c:v>
                </c:pt>
                <c:pt idx="2617">
                  <c:v>1.0464307742958923E-2</c:v>
                </c:pt>
                <c:pt idx="2618">
                  <c:v>1.0455528307939943E-2</c:v>
                </c:pt>
                <c:pt idx="2619">
                  <c:v>1.0446777620805037E-2</c:v>
                </c:pt>
                <c:pt idx="2620">
                  <c:v>1.0438055748860364E-2</c:v>
                </c:pt>
                <c:pt idx="2621">
                  <c:v>1.0429362759651895E-2</c:v>
                </c:pt>
                <c:pt idx="2622">
                  <c:v>1.0420698720485788E-2</c:v>
                </c:pt>
                <c:pt idx="2623">
                  <c:v>1.0412063698828078E-2</c:v>
                </c:pt>
                <c:pt idx="2624">
                  <c:v>1.0403457762144797E-2</c:v>
                </c:pt>
                <c:pt idx="2625">
                  <c:v>1.0394880977742105E-2</c:v>
                </c:pt>
                <c:pt idx="2626">
                  <c:v>1.0386333413165971E-2</c:v>
                </c:pt>
                <c:pt idx="2627">
                  <c:v>1.0377815135722557E-2</c:v>
                </c:pt>
                <c:pt idx="2628">
                  <c:v>1.0369326212877894E-2</c:v>
                </c:pt>
                <c:pt idx="2629">
                  <c:v>1.0360866712177952E-2</c:v>
                </c:pt>
                <c:pt idx="2630">
                  <c:v>1.0352436700848955E-2</c:v>
                </c:pt>
                <c:pt idx="2631">
                  <c:v>1.0344036246516808E-2</c:v>
                </c:pt>
                <c:pt idx="2632">
                  <c:v>1.0335665416407736E-2</c:v>
                </c:pt>
                <c:pt idx="2633">
                  <c:v>1.0327324278067707E-2</c:v>
                </c:pt>
                <c:pt idx="2634">
                  <c:v>1.0319012898802882E-2</c:v>
                </c:pt>
                <c:pt idx="2635">
                  <c:v>1.0310731346079294E-2</c:v>
                </c:pt>
                <c:pt idx="2636">
                  <c:v>1.0302479687442911E-2</c:v>
                </c:pt>
                <c:pt idx="2637">
                  <c:v>1.0294257990279831E-2</c:v>
                </c:pt>
                <c:pt idx="2638">
                  <c:v>1.0286066321816278E-2</c:v>
                </c:pt>
                <c:pt idx="2639">
                  <c:v>1.0277904749598221E-2</c:v>
                </c:pt>
                <c:pt idx="2640">
                  <c:v>1.0269773341171629E-2</c:v>
                </c:pt>
                <c:pt idx="2641">
                  <c:v>1.0261672163682789E-2</c:v>
                </c:pt>
                <c:pt idx="2642">
                  <c:v>1.025044368700101E-2</c:v>
                </c:pt>
                <c:pt idx="2643">
                  <c:v>1.0242415752150791E-2</c:v>
                </c:pt>
                <c:pt idx="2644">
                  <c:v>1.023640888357491E-2</c:v>
                </c:pt>
                <c:pt idx="2645">
                  <c:v>1.022843366748738E-2</c:v>
                </c:pt>
                <c:pt idx="2646">
                  <c:v>1.022048902934003E-2</c:v>
                </c:pt>
                <c:pt idx="2647">
                  <c:v>1.0212575036359084E-2</c:v>
                </c:pt>
                <c:pt idx="2648">
                  <c:v>1.0204691756170448E-2</c:v>
                </c:pt>
                <c:pt idx="2649">
                  <c:v>1.0196839256000345E-2</c:v>
                </c:pt>
                <c:pt idx="2650">
                  <c:v>1.0189017603394745E-2</c:v>
                </c:pt>
                <c:pt idx="2651">
                  <c:v>1.0181226865659809E-2</c:v>
                </c:pt>
                <c:pt idx="2652">
                  <c:v>1.0173467110341505E-2</c:v>
                </c:pt>
                <c:pt idx="2653">
                  <c:v>1.016573840482593E-2</c:v>
                </c:pt>
                <c:pt idx="2654">
                  <c:v>1.0158040816499181E-2</c:v>
                </c:pt>
                <c:pt idx="2655">
                  <c:v>1.0148762546506873E-2</c:v>
                </c:pt>
                <c:pt idx="2656">
                  <c:v>1.0138390374905271E-2</c:v>
                </c:pt>
                <c:pt idx="2657">
                  <c:v>1.0130804469881127E-2</c:v>
                </c:pt>
                <c:pt idx="2658">
                  <c:v>1.0123249990279248E-2</c:v>
                </c:pt>
                <c:pt idx="2659">
                  <c:v>1.0115727003485731E-2</c:v>
                </c:pt>
                <c:pt idx="2660">
                  <c:v>1.0107167953457008E-2</c:v>
                </c:pt>
                <c:pt idx="2661">
                  <c:v>1.0100775778187909E-2</c:v>
                </c:pt>
                <c:pt idx="2662">
                  <c:v>1.0093347674375863E-2</c:v>
                </c:pt>
                <c:pt idx="2663">
                  <c:v>1.0085951333236309E-2</c:v>
                </c:pt>
                <c:pt idx="2664">
                  <c:v>1.0078586822075408E-2</c:v>
                </c:pt>
                <c:pt idx="2665">
                  <c:v>1.0071254208199321E-2</c:v>
                </c:pt>
                <c:pt idx="2666">
                  <c:v>1.0063953559154015E-2</c:v>
                </c:pt>
                <c:pt idx="2667">
                  <c:v>1.0056684942325589E-2</c:v>
                </c:pt>
                <c:pt idx="2668">
                  <c:v>1.004944842526001E-2</c:v>
                </c:pt>
                <c:pt idx="2669">
                  <c:v>1.0042244075023632E-2</c:v>
                </c:pt>
                <c:pt idx="2670">
                  <c:v>1.0035071959402231E-2</c:v>
                </c:pt>
                <c:pt idx="2671">
                  <c:v>1.0027932145701968E-2</c:v>
                </c:pt>
                <c:pt idx="2672">
                  <c:v>1.0020824701308939E-2</c:v>
                </c:pt>
                <c:pt idx="2673">
                  <c:v>1.0013749693609242E-2</c:v>
                </c:pt>
                <c:pt idx="2674">
                  <c:v>1.0006707190148845E-2</c:v>
                </c:pt>
                <c:pt idx="2675">
                  <c:v>9.9996972582339083E-3</c:v>
                </c:pt>
                <c:pt idx="2676">
                  <c:v>9.9927199653304655E-3</c:v>
                </c:pt>
                <c:pt idx="2677">
                  <c:v>9.9857753789045489E-3</c:v>
                </c:pt>
                <c:pt idx="2678">
                  <c:v>9.9788635662623193E-3</c:v>
                </c:pt>
                <c:pt idx="2679">
                  <c:v>9.9719845950296815E-3</c:v>
                </c:pt>
                <c:pt idx="2680">
                  <c:v>9.9651385324328601E-3</c:v>
                </c:pt>
                <c:pt idx="2681">
                  <c:v>9.9583254458579518E-3</c:v>
                </c:pt>
                <c:pt idx="2682">
                  <c:v>9.9515454029308614E-3</c:v>
                </c:pt>
                <c:pt idx="2683">
                  <c:v>9.9447984709577497E-3</c:v>
                </c:pt>
                <c:pt idx="2684">
                  <c:v>9.9380847173247133E-3</c:v>
                </c:pt>
                <c:pt idx="2685">
                  <c:v>9.9314042095777211E-3</c:v>
                </c:pt>
                <c:pt idx="2686">
                  <c:v>9.9247570151028697E-3</c:v>
                </c:pt>
                <c:pt idx="2687">
                  <c:v>9.9181432011263837E-3</c:v>
                </c:pt>
                <c:pt idx="2688">
                  <c:v>9.911562835274168E-3</c:v>
                </c:pt>
                <c:pt idx="2689">
                  <c:v>9.9050159850122554E-3</c:v>
                </c:pt>
                <c:pt idx="2690">
                  <c:v>9.8985027176468066E-3</c:v>
                </c:pt>
                <c:pt idx="2691">
                  <c:v>9.8920231005639181E-3</c:v>
                </c:pt>
                <c:pt idx="2692">
                  <c:v>9.8855772011496867E-3</c:v>
                </c:pt>
                <c:pt idx="2693">
                  <c:v>9.8791650871099534E-3</c:v>
                </c:pt>
                <c:pt idx="2694">
                  <c:v>9.8706524939595752E-3</c:v>
                </c:pt>
                <c:pt idx="2695">
                  <c:v>9.8655389224333589E-3</c:v>
                </c:pt>
                <c:pt idx="2696">
                  <c:v>9.8601321300595401E-3</c:v>
                </c:pt>
                <c:pt idx="2697">
                  <c:v>9.8538558308192137E-3</c:v>
                </c:pt>
                <c:pt idx="2698">
                  <c:v>9.8476136539638048E-3</c:v>
                </c:pt>
                <c:pt idx="2699">
                  <c:v>9.8414056667195382E-3</c:v>
                </c:pt>
                <c:pt idx="2700">
                  <c:v>9.8352319368721908E-3</c:v>
                </c:pt>
                <c:pt idx="2701">
                  <c:v>9.8290925312483068E-3</c:v>
                </c:pt>
                <c:pt idx="2702">
                  <c:v>9.8229875177935355E-3</c:v>
                </c:pt>
                <c:pt idx="2703">
                  <c:v>9.8169169637341014E-3</c:v>
                </c:pt>
                <c:pt idx="2704">
                  <c:v>9.8108809363761651E-3</c:v>
                </c:pt>
                <c:pt idx="2705">
                  <c:v>9.8048795034255676E-3</c:v>
                </c:pt>
                <c:pt idx="2706">
                  <c:v>9.7989127319486613E-3</c:v>
                </c:pt>
                <c:pt idx="2707">
                  <c:v>9.7929806898111593E-3</c:v>
                </c:pt>
                <c:pt idx="2708">
                  <c:v>9.787083443999478E-3</c:v>
                </c:pt>
                <c:pt idx="2709">
                  <c:v>9.7812210621395224E-3</c:v>
                </c:pt>
                <c:pt idx="2710">
                  <c:v>9.7737350512083765E-3</c:v>
                </c:pt>
                <c:pt idx="2711">
                  <c:v>9.7696011599790467E-3</c:v>
                </c:pt>
                <c:pt idx="2712">
                  <c:v>9.7638437745306561E-3</c:v>
                </c:pt>
                <c:pt idx="2713">
                  <c:v>9.7581215225783779E-3</c:v>
                </c:pt>
                <c:pt idx="2714">
                  <c:v>9.7524344717481171E-3</c:v>
                </c:pt>
                <c:pt idx="2715">
                  <c:v>9.7467826894259701E-3</c:v>
                </c:pt>
                <c:pt idx="2716">
                  <c:v>9.7411662429980339E-3</c:v>
                </c:pt>
                <c:pt idx="2717">
                  <c:v>9.7355851996905329E-3</c:v>
                </c:pt>
                <c:pt idx="2718">
                  <c:v>9.7300396272093082E-3</c:v>
                </c:pt>
                <c:pt idx="2719">
                  <c:v>9.7245295929404563E-3</c:v>
                </c:pt>
                <c:pt idx="2720">
                  <c:v>9.7190551641901379E-3</c:v>
                </c:pt>
                <c:pt idx="2721">
                  <c:v>9.7136164084243859E-3</c:v>
                </c:pt>
                <c:pt idx="2722">
                  <c:v>9.7082133931092329E-3</c:v>
                </c:pt>
                <c:pt idx="2723">
                  <c:v>9.7028461857107118E-3</c:v>
                </c:pt>
                <c:pt idx="2724">
                  <c:v>9.697514853455047E-3</c:v>
                </c:pt>
                <c:pt idx="2725">
                  <c:v>9.6922194639681436E-3</c:v>
                </c:pt>
                <c:pt idx="2726">
                  <c:v>9.6869600845561621E-3</c:v>
                </c:pt>
                <c:pt idx="2727">
                  <c:v>9.6817367826051992E-3</c:v>
                </c:pt>
                <c:pt idx="2728">
                  <c:v>9.6765496255812877E-3</c:v>
                </c:pt>
                <c:pt idx="2729">
                  <c:v>9.6713986810303965E-3</c:v>
                </c:pt>
                <c:pt idx="2730">
                  <c:v>9.6662840162586861E-3</c:v>
                </c:pt>
                <c:pt idx="2731">
                  <c:v>9.6612056986522532E-3</c:v>
                </c:pt>
                <c:pt idx="2732">
                  <c:v>9.6561637956771307E-3</c:v>
                </c:pt>
                <c:pt idx="2733">
                  <c:v>9.6511583748792873E-3</c:v>
                </c:pt>
                <c:pt idx="2734">
                  <c:v>9.6461895034849476E-3</c:v>
                </c:pt>
                <c:pt idx="2735">
                  <c:v>9.6412572488802084E-3</c:v>
                </c:pt>
                <c:pt idx="2736">
                  <c:v>9.6363616787709105E-3</c:v>
                </c:pt>
                <c:pt idx="2737">
                  <c:v>9.6315028603033426E-3</c:v>
                </c:pt>
                <c:pt idx="2738">
                  <c:v>9.6266808611034094E-3</c:v>
                </c:pt>
                <c:pt idx="2739">
                  <c:v>9.6218957483973355E-3</c:v>
                </c:pt>
                <c:pt idx="2740">
                  <c:v>9.6171475898110259E-3</c:v>
                </c:pt>
                <c:pt idx="2741">
                  <c:v>9.6124364525707051E-3</c:v>
                </c:pt>
                <c:pt idx="2742">
                  <c:v>9.6077624041424059E-3</c:v>
                </c:pt>
                <c:pt idx="2743">
                  <c:v>9.6031255120720971E-3</c:v>
                </c:pt>
                <c:pt idx="2744">
                  <c:v>9.5985258437458754E-3</c:v>
                </c:pt>
                <c:pt idx="2745">
                  <c:v>9.5939634664699014E-3</c:v>
                </c:pt>
                <c:pt idx="2746">
                  <c:v>9.5894384477102079E-3</c:v>
                </c:pt>
                <c:pt idx="2747">
                  <c:v>9.5849508549328277E-3</c:v>
                </c:pt>
                <c:pt idx="2748">
                  <c:v>9.5805007556037936E-3</c:v>
                </c:pt>
                <c:pt idx="2749">
                  <c:v>9.576088217029266E-3</c:v>
                </c:pt>
                <c:pt idx="2750">
                  <c:v>9.571713306755214E-3</c:v>
                </c:pt>
                <c:pt idx="2751">
                  <c:v>9.5673760920877982E-3</c:v>
                </c:pt>
                <c:pt idx="2752">
                  <c:v>9.5630766404930512E-3</c:v>
                </c:pt>
                <c:pt idx="2753">
                  <c:v>9.5588150194370058E-3</c:v>
                </c:pt>
                <c:pt idx="2754">
                  <c:v>9.5545912963057589E-3</c:v>
                </c:pt>
                <c:pt idx="2755">
                  <c:v>9.550405538565343E-3</c:v>
                </c:pt>
                <c:pt idx="2756">
                  <c:v>9.5462578134419829E-3</c:v>
                </c:pt>
                <c:pt idx="2757">
                  <c:v>9.5421481885615833E-3</c:v>
                </c:pt>
                <c:pt idx="2758">
                  <c:v>9.538076731310241E-3</c:v>
                </c:pt>
                <c:pt idx="2759">
                  <c:v>9.5340435091539888E-3</c:v>
                </c:pt>
                <c:pt idx="2760">
                  <c:v>9.5300485893190512E-3</c:v>
                </c:pt>
                <c:pt idx="2761">
                  <c:v>9.5249686535670008E-3</c:v>
                </c:pt>
                <c:pt idx="2762">
                  <c:v>9.5221739268769312E-3</c:v>
                </c:pt>
                <c:pt idx="2763">
                  <c:v>9.5182943190419422E-3</c:v>
                </c:pt>
                <c:pt idx="2764">
                  <c:v>9.5144532833124629E-3</c:v>
                </c:pt>
                <c:pt idx="2765">
                  <c:v>9.5106508872344619E-3</c:v>
                </c:pt>
                <c:pt idx="2766">
                  <c:v>9.506887198034164E-3</c:v>
                </c:pt>
                <c:pt idx="2767">
                  <c:v>9.503162283257538E-3</c:v>
                </c:pt>
                <c:pt idx="2768">
                  <c:v>9.4994762103706165E-3</c:v>
                </c:pt>
                <c:pt idx="2769">
                  <c:v>9.4958290466795603E-3</c:v>
                </c:pt>
                <c:pt idx="2770">
                  <c:v>9.4922208598102742E-3</c:v>
                </c:pt>
                <c:pt idx="2771">
                  <c:v>9.4886517169090467E-3</c:v>
                </c:pt>
                <c:pt idx="2772">
                  <c:v>9.4851216855218468E-3</c:v>
                </c:pt>
                <c:pt idx="2773">
                  <c:v>9.481630833114707E-3</c:v>
                </c:pt>
                <c:pt idx="2774">
                  <c:v>9.4781792271536602E-3</c:v>
                </c:pt>
                <c:pt idx="2775">
                  <c:v>9.474766934864931E-3</c:v>
                </c:pt>
                <c:pt idx="2776">
                  <c:v>9.4713940237944882E-3</c:v>
                </c:pt>
                <c:pt idx="2777">
                  <c:v>9.4680605614083646E-3</c:v>
                </c:pt>
                <c:pt idx="2778">
                  <c:v>9.4647666150127208E-3</c:v>
                </c:pt>
                <c:pt idx="2779">
                  <c:v>9.4615122522334616E-3</c:v>
                </c:pt>
                <c:pt idx="2780">
                  <c:v>9.4582975402968117E-3</c:v>
                </c:pt>
                <c:pt idx="2781">
                  <c:v>9.4551225466688038E-3</c:v>
                </c:pt>
                <c:pt idx="2782">
                  <c:v>9.4519873387355346E-3</c:v>
                </c:pt>
                <c:pt idx="2783">
                  <c:v>9.448891984042973E-3</c:v>
                </c:pt>
                <c:pt idx="2784">
                  <c:v>9.4458365498972796E-3</c:v>
                </c:pt>
                <c:pt idx="2785">
                  <c:v>9.4428211037644871E-3</c:v>
                </c:pt>
                <c:pt idx="2786">
                  <c:v>9.4398457130306923E-3</c:v>
                </c:pt>
                <c:pt idx="2787">
                  <c:v>9.4369104453218E-3</c:v>
                </c:pt>
                <c:pt idx="2788">
                  <c:v>9.4340153677840988E-3</c:v>
                </c:pt>
                <c:pt idx="2789">
                  <c:v>9.4311605479635574E-3</c:v>
                </c:pt>
                <c:pt idx="2790">
                  <c:v>9.4283460532462726E-3</c:v>
                </c:pt>
                <c:pt idx="2791">
                  <c:v>9.4255719510982772E-3</c:v>
                </c:pt>
                <c:pt idx="2792">
                  <c:v>9.4228383089056678E-3</c:v>
                </c:pt>
                <c:pt idx="2793">
                  <c:v>9.4201451941344772E-3</c:v>
                </c:pt>
                <c:pt idx="2794">
                  <c:v>9.417492674170802E-3</c:v>
                </c:pt>
                <c:pt idx="2795">
                  <c:v>9.4148808164806752E-3</c:v>
                </c:pt>
                <c:pt idx="2796">
                  <c:v>9.4123096883702573E-3</c:v>
                </c:pt>
                <c:pt idx="2797">
                  <c:v>9.409779357305581E-3</c:v>
                </c:pt>
                <c:pt idx="2798">
                  <c:v>9.4069375927219312E-3</c:v>
                </c:pt>
                <c:pt idx="2799">
                  <c:v>9.4048413564173927E-3</c:v>
                </c:pt>
                <c:pt idx="2800">
                  <c:v>9.402433821206202E-3</c:v>
                </c:pt>
                <c:pt idx="2801">
                  <c:v>9.4000673527450118E-3</c:v>
                </c:pt>
                <c:pt idx="2802">
                  <c:v>9.3977420185797911E-3</c:v>
                </c:pt>
                <c:pt idx="2803">
                  <c:v>9.3954578859367643E-3</c:v>
                </c:pt>
                <c:pt idx="2804">
                  <c:v>9.3932150224418365E-3</c:v>
                </c:pt>
                <c:pt idx="2805">
                  <c:v>9.3910134954011681E-3</c:v>
                </c:pt>
                <c:pt idx="2806">
                  <c:v>9.388853372200856E-3</c:v>
                </c:pt>
                <c:pt idx="2807">
                  <c:v>9.3867347202269968E-3</c:v>
                </c:pt>
                <c:pt idx="2808">
                  <c:v>9.3846576071854315E-3</c:v>
                </c:pt>
                <c:pt idx="2809">
                  <c:v>9.3826221002224486E-3</c:v>
                </c:pt>
                <c:pt idx="2810">
                  <c:v>9.3806282668040808E-3</c:v>
                </c:pt>
                <c:pt idx="2811">
                  <c:v>9.378126109762519E-3</c:v>
                </c:pt>
                <c:pt idx="2812">
                  <c:v>9.3767658903853857E-3</c:v>
                </c:pt>
                <c:pt idx="2813">
                  <c:v>9.3748974823171238E-3</c:v>
                </c:pt>
                <c:pt idx="2814">
                  <c:v>9.3730710174178E-3</c:v>
                </c:pt>
                <c:pt idx="2815">
                  <c:v>9.371286563233383E-3</c:v>
                </c:pt>
                <c:pt idx="2816">
                  <c:v>9.3692987152671492E-3</c:v>
                </c:pt>
                <c:pt idx="2817">
                  <c:v>9.3678439567135285E-3</c:v>
                </c:pt>
                <c:pt idx="2818">
                  <c:v>9.3661859391502844E-3</c:v>
                </c:pt>
                <c:pt idx="2819">
                  <c:v>9.36457020192627E-3</c:v>
                </c:pt>
                <c:pt idx="2820">
                  <c:v>9.3629968126673901E-3</c:v>
                </c:pt>
                <c:pt idx="2821">
                  <c:v>9.3614658385199334E-3</c:v>
                </c:pt>
                <c:pt idx="2822">
                  <c:v>9.3599773471098047E-3</c:v>
                </c:pt>
                <c:pt idx="2823">
                  <c:v>9.3585314058231006E-3</c:v>
                </c:pt>
                <c:pt idx="2824">
                  <c:v>9.3571280818061098E-3</c:v>
                </c:pt>
                <c:pt idx="2825">
                  <c:v>9.3557674428446091E-3</c:v>
                </c:pt>
                <c:pt idx="2826">
                  <c:v>9.3544495562447594E-3</c:v>
                </c:pt>
                <c:pt idx="2827">
                  <c:v>9.3531744893926572E-3</c:v>
                </c:pt>
                <c:pt idx="2828">
                  <c:v>9.3519423097543353E-3</c:v>
                </c:pt>
                <c:pt idx="2829">
                  <c:v>9.3507530847158904E-3</c:v>
                </c:pt>
                <c:pt idx="2830">
                  <c:v>9.3496068818232914E-3</c:v>
                </c:pt>
                <c:pt idx="2831">
                  <c:v>9.3485037681428906E-3</c:v>
                </c:pt>
                <c:pt idx="2832">
                  <c:v>9.3474438116203373E-3</c:v>
                </c:pt>
                <c:pt idx="2833">
                  <c:v>9.3464270792420479E-3</c:v>
                </c:pt>
                <c:pt idx="2834">
                  <c:v>9.3454536386339271E-3</c:v>
                </c:pt>
                <c:pt idx="2835">
                  <c:v>9.3445235571820717E-3</c:v>
                </c:pt>
                <c:pt idx="2836">
                  <c:v>9.3436369022725785E-3</c:v>
                </c:pt>
                <c:pt idx="2837">
                  <c:v>9.3427937414514162E-3</c:v>
                </c:pt>
                <c:pt idx="2838">
                  <c:v>9.3419941419448094E-3</c:v>
                </c:pt>
                <c:pt idx="2839">
                  <c:v>9.341238171378663E-3</c:v>
                </c:pt>
                <c:pt idx="2840">
                  <c:v>9.3405258970591376E-3</c:v>
                </c:pt>
                <c:pt idx="2841">
                  <c:v>9.33985738637233E-3</c:v>
                </c:pt>
                <c:pt idx="2842">
                  <c:v>9.339232706944145E-3</c:v>
                </c:pt>
                <c:pt idx="2843">
                  <c:v>9.3386519259208711E-3</c:v>
                </c:pt>
                <c:pt idx="2844">
                  <c:v>9.3381151109284133E-3</c:v>
                </c:pt>
                <c:pt idx="2845">
                  <c:v>9.3376223292729321E-3</c:v>
                </c:pt>
                <c:pt idx="2846">
                  <c:v>9.3371736484204604E-3</c:v>
                </c:pt>
                <c:pt idx="2847">
                  <c:v>9.3367691359169669E-3</c:v>
                </c:pt>
                <c:pt idx="2848">
                  <c:v>9.3364088589087402E-3</c:v>
                </c:pt>
                <c:pt idx="2849">
                  <c:v>9.3360928850216851E-3</c:v>
                </c:pt>
                <c:pt idx="2850">
                  <c:v>9.335751839829598E-3</c:v>
                </c:pt>
                <c:pt idx="2851">
                  <c:v>9.3355373834569377E-3</c:v>
                </c:pt>
                <c:pt idx="2852">
                  <c:v>9.3353889989522543E-3</c:v>
                </c:pt>
                <c:pt idx="2853">
                  <c:v>9.3352572847926751E-3</c:v>
                </c:pt>
                <c:pt idx="2854">
                  <c:v>9.3351702202770781E-3</c:v>
                </c:pt>
                <c:pt idx="2855">
                  <c:v>9.3351278731113041E-3</c:v>
                </c:pt>
                <c:pt idx="2856">
                  <c:v>9.3351303105215777E-3</c:v>
                </c:pt>
                <c:pt idx="2857">
                  <c:v>9.3351776001338038E-3</c:v>
                </c:pt>
                <c:pt idx="2858">
                  <c:v>9.3352698093340791E-3</c:v>
                </c:pt>
                <c:pt idx="2859">
                  <c:v>9.3354070053486282E-3</c:v>
                </c:pt>
                <c:pt idx="2860">
                  <c:v>9.335589255803356E-3</c:v>
                </c:pt>
                <c:pt idx="2861">
                  <c:v>9.335816628004423E-3</c:v>
                </c:pt>
                <c:pt idx="2862">
                  <c:v>9.3360891894178621E-3</c:v>
                </c:pt>
                <c:pt idx="2863">
                  <c:v>9.3364070075896421E-3</c:v>
                </c:pt>
                <c:pt idx="2864">
                  <c:v>9.3367701498259237E-3</c:v>
                </c:pt>
                <c:pt idx="2865">
                  <c:v>9.3371786834328674E-3</c:v>
                </c:pt>
                <c:pt idx="2866">
                  <c:v>9.3377707471109517E-3</c:v>
                </c:pt>
                <c:pt idx="2867">
                  <c:v>9.3381321947827445E-3</c:v>
                </c:pt>
                <c:pt idx="2868">
                  <c:v>9.3387589065851984E-3</c:v>
                </c:pt>
                <c:pt idx="2869">
                  <c:v>9.3392680812875994E-3</c:v>
                </c:pt>
                <c:pt idx="2870">
                  <c:v>9.3399045837383454E-3</c:v>
                </c:pt>
                <c:pt idx="2871">
                  <c:v>9.340586882116142E-3</c:v>
                </c:pt>
                <c:pt idx="2872">
                  <c:v>9.34131504412683E-3</c:v>
                </c:pt>
                <c:pt idx="2873">
                  <c:v>9.342089136836762E-3</c:v>
                </c:pt>
                <c:pt idx="2874">
                  <c:v>9.3429092279517789E-3</c:v>
                </c:pt>
                <c:pt idx="2875">
                  <c:v>9.3437753847780414E-3</c:v>
                </c:pt>
                <c:pt idx="2876">
                  <c:v>9.3446876747815821E-3</c:v>
                </c:pt>
                <c:pt idx="2877">
                  <c:v>9.3456461653484979E-3</c:v>
                </c:pt>
                <c:pt idx="2878">
                  <c:v>9.3466509237849493E-3</c:v>
                </c:pt>
                <c:pt idx="2879">
                  <c:v>9.3477020177168413E-3</c:v>
                </c:pt>
                <c:pt idx="2880">
                  <c:v>9.3487995146102065E-3</c:v>
                </c:pt>
                <c:pt idx="2881">
                  <c:v>9.3499434815313975E-3</c:v>
                </c:pt>
                <c:pt idx="2882">
                  <c:v>9.3511339864260634E-3</c:v>
                </c:pt>
                <c:pt idx="2883">
                  <c:v>9.3523710962006845E-3</c:v>
                </c:pt>
                <c:pt idx="2884">
                  <c:v>9.3536548786410378E-3</c:v>
                </c:pt>
                <c:pt idx="2885">
                  <c:v>9.354985401053284E-3</c:v>
                </c:pt>
                <c:pt idx="2886">
                  <c:v>9.3563627308235198E-3</c:v>
                </c:pt>
                <c:pt idx="2887">
                  <c:v>9.3577869354177778E-3</c:v>
                </c:pt>
                <c:pt idx="2888">
                  <c:v>9.3592580822221549E-3</c:v>
                </c:pt>
                <c:pt idx="2889">
                  <c:v>9.3607762387826199E-3</c:v>
                </c:pt>
                <c:pt idx="2890">
                  <c:v>9.3623414722454612E-3</c:v>
                </c:pt>
                <c:pt idx="2891">
                  <c:v>9.3639538502365838E-3</c:v>
                </c:pt>
                <c:pt idx="2892">
                  <c:v>9.3656134403019564E-3</c:v>
                </c:pt>
                <c:pt idx="2893">
                  <c:v>9.3673203096678037E-3</c:v>
                </c:pt>
                <c:pt idx="2894">
                  <c:v>9.3690745258001584E-3</c:v>
                </c:pt>
                <c:pt idx="2895">
                  <c:v>9.3708761560051812E-3</c:v>
                </c:pt>
                <c:pt idx="2896">
                  <c:v>9.372725267988713E-3</c:v>
                </c:pt>
                <c:pt idx="2897">
                  <c:v>9.3746219290569144E-3</c:v>
                </c:pt>
                <c:pt idx="2898">
                  <c:v>9.3765662065958821E-3</c:v>
                </c:pt>
                <c:pt idx="2899">
                  <c:v>9.3785581679917129E-3</c:v>
                </c:pt>
                <c:pt idx="2900">
                  <c:v>9.3805978806305035E-3</c:v>
                </c:pt>
                <c:pt idx="2901">
                  <c:v>9.3826854121381587E-3</c:v>
                </c:pt>
                <c:pt idx="2902">
                  <c:v>9.3854397540127366E-3</c:v>
                </c:pt>
                <c:pt idx="2903">
                  <c:v>9.3876368386069942E-3</c:v>
                </c:pt>
                <c:pt idx="2904">
                  <c:v>9.3895582876069028E-3</c:v>
                </c:pt>
                <c:pt idx="2905">
                  <c:v>9.3918446435914404E-3</c:v>
                </c:pt>
                <c:pt idx="2906">
                  <c:v>9.3941791651275253E-3</c:v>
                </c:pt>
                <c:pt idx="2907">
                  <c:v>9.3965619195213179E-3</c:v>
                </c:pt>
                <c:pt idx="2908">
                  <c:v>9.3989929743187872E-3</c:v>
                </c:pt>
                <c:pt idx="2909">
                  <c:v>9.4014723969060299E-3</c:v>
                </c:pt>
                <c:pt idx="2910">
                  <c:v>9.4040002545892065E-3</c:v>
                </c:pt>
                <c:pt idx="2911">
                  <c:v>9.406576614994222E-3</c:v>
                </c:pt>
                <c:pt idx="2912">
                  <c:v>9.4092015454272371E-3</c:v>
                </c:pt>
                <c:pt idx="2913">
                  <c:v>9.4118751134342205E-3</c:v>
                </c:pt>
                <c:pt idx="2914">
                  <c:v>9.4145973862413967E-3</c:v>
                </c:pt>
                <c:pt idx="2915">
                  <c:v>9.4173684312348627E-3</c:v>
                </c:pt>
                <c:pt idx="2916">
                  <c:v>9.4201883162003952E-3</c:v>
                </c:pt>
                <c:pt idx="2917">
                  <c:v>9.4245486295108094E-3</c:v>
                </c:pt>
                <c:pt idx="2918">
                  <c:v>9.4259748749525585E-3</c:v>
                </c:pt>
                <c:pt idx="2919">
                  <c:v>9.4289416835913187E-3</c:v>
                </c:pt>
                <c:pt idx="2920">
                  <c:v>9.4322985946604376E-3</c:v>
                </c:pt>
                <c:pt idx="2921">
                  <c:v>9.4354645858096831E-3</c:v>
                </c:pt>
                <c:pt idx="2922">
                  <c:v>9.4385859656043181E-3</c:v>
                </c:pt>
                <c:pt idx="2923">
                  <c:v>9.4417566665061514E-3</c:v>
                </c:pt>
                <c:pt idx="2924">
                  <c:v>9.4449767563009601E-3</c:v>
                </c:pt>
                <c:pt idx="2925">
                  <c:v>9.4482463023748409E-3</c:v>
                </c:pt>
                <c:pt idx="2926">
                  <c:v>9.4515653720339543E-3</c:v>
                </c:pt>
                <c:pt idx="2927">
                  <c:v>9.4549340327443332E-3</c:v>
                </c:pt>
                <c:pt idx="2928">
                  <c:v>9.4583523520519464E-3</c:v>
                </c:pt>
                <c:pt idx="2929">
                  <c:v>9.4618203971030823E-3</c:v>
                </c:pt>
                <c:pt idx="2930">
                  <c:v>9.4653382355236459E-3</c:v>
                </c:pt>
                <c:pt idx="2931">
                  <c:v>9.468905934699734E-3</c:v>
                </c:pt>
                <c:pt idx="2932">
                  <c:v>9.4725235620973791E-3</c:v>
                </c:pt>
                <c:pt idx="2933">
                  <c:v>9.476191185022742E-3</c:v>
                </c:pt>
                <c:pt idx="2934">
                  <c:v>9.4799088709418555E-3</c:v>
                </c:pt>
                <c:pt idx="2935">
                  <c:v>9.4836766874806244E-3</c:v>
                </c:pt>
                <c:pt idx="2936">
                  <c:v>9.4874947018652733E-3</c:v>
                </c:pt>
                <c:pt idx="2937">
                  <c:v>9.4913629813220268E-3</c:v>
                </c:pt>
                <c:pt idx="2938">
                  <c:v>9.495281593796534E-3</c:v>
                </c:pt>
                <c:pt idx="2939">
                  <c:v>9.4992506062752113E-3</c:v>
                </c:pt>
                <c:pt idx="2940">
                  <c:v>9.5032700863040276E-3</c:v>
                </c:pt>
                <c:pt idx="2941">
                  <c:v>9.5073401013490155E-3</c:v>
                </c:pt>
                <c:pt idx="2942">
                  <c:v>9.511460718956144E-3</c:v>
                </c:pt>
                <c:pt idx="2943">
                  <c:v>9.5156320063516375E-3</c:v>
                </c:pt>
                <c:pt idx="2944">
                  <c:v>9.519854031081465E-3</c:v>
                </c:pt>
                <c:pt idx="2945">
                  <c:v>9.5241268602919149E-3</c:v>
                </c:pt>
                <c:pt idx="2946">
                  <c:v>9.5284505618487003E-3</c:v>
                </c:pt>
                <c:pt idx="2947">
                  <c:v>9.5328252028981098E-3</c:v>
                </c:pt>
                <c:pt idx="2948">
                  <c:v>9.5372508508262399E-3</c:v>
                </c:pt>
                <c:pt idx="2949">
                  <c:v>9.5417275733389317E-3</c:v>
                </c:pt>
                <c:pt idx="2950">
                  <c:v>9.5462554375824737E-3</c:v>
                </c:pt>
                <c:pt idx="2951">
                  <c:v>9.5508345111028348E-3</c:v>
                </c:pt>
                <c:pt idx="2952">
                  <c:v>9.5554648613660476E-3</c:v>
                </c:pt>
                <c:pt idx="2953">
                  <c:v>9.5601465555983367E-3</c:v>
                </c:pt>
                <c:pt idx="2954">
                  <c:v>9.5676074020190072E-3</c:v>
                </c:pt>
                <c:pt idx="2955">
                  <c:v>9.5724214336723179E-3</c:v>
                </c:pt>
                <c:pt idx="2956">
                  <c:v>9.5761466757604552E-3</c:v>
                </c:pt>
                <c:pt idx="2957">
                  <c:v>9.5810494412607028E-3</c:v>
                </c:pt>
                <c:pt idx="2958">
                  <c:v>9.5860039102024786E-3</c:v>
                </c:pt>
                <c:pt idx="2959">
                  <c:v>9.5910101499185885E-3</c:v>
                </c:pt>
                <c:pt idx="2960">
                  <c:v>9.5960682279017107E-3</c:v>
                </c:pt>
                <c:pt idx="2961">
                  <c:v>9.6011782115645872E-3</c:v>
                </c:pt>
                <c:pt idx="2962">
                  <c:v>9.6063401684265415E-3</c:v>
                </c:pt>
                <c:pt idx="2963">
                  <c:v>9.6115541657404435E-3</c:v>
                </c:pt>
                <c:pt idx="2964">
                  <c:v>9.6168202711321982E-3</c:v>
                </c:pt>
                <c:pt idx="2965">
                  <c:v>9.6221385518813207E-3</c:v>
                </c:pt>
                <c:pt idx="2966">
                  <c:v>9.62750907553378E-3</c:v>
                </c:pt>
                <c:pt idx="2967">
                  <c:v>9.6350137816170189E-3</c:v>
                </c:pt>
                <c:pt idx="2968">
                  <c:v>9.6397226149402826E-3</c:v>
                </c:pt>
                <c:pt idx="2969">
                  <c:v>9.6452649711142868E-3</c:v>
                </c:pt>
                <c:pt idx="2970">
                  <c:v>9.6508598562294878E-3</c:v>
                </c:pt>
                <c:pt idx="2971">
                  <c:v>9.6565073375121102E-3</c:v>
                </c:pt>
                <c:pt idx="2972">
                  <c:v>9.6630260920083089E-3</c:v>
                </c:pt>
                <c:pt idx="2973">
                  <c:v>9.6679603588434304E-3</c:v>
                </c:pt>
                <c:pt idx="2974">
                  <c:v>9.6737660336643216E-3</c:v>
                </c:pt>
                <c:pt idx="2975">
                  <c:v>9.6796245744368292E-3</c:v>
                </c:pt>
                <c:pt idx="2976">
                  <c:v>9.6855360486269859E-3</c:v>
                </c:pt>
                <c:pt idx="2977">
                  <c:v>9.6915005237807605E-3</c:v>
                </c:pt>
                <c:pt idx="2978">
                  <c:v>9.6975180671243777E-3</c:v>
                </c:pt>
                <c:pt idx="2979">
                  <c:v>9.7035887462038062E-3</c:v>
                </c:pt>
                <c:pt idx="2980">
                  <c:v>9.7097126283252067E-3</c:v>
                </c:pt>
                <c:pt idx="2981">
                  <c:v>9.71588978119442E-3</c:v>
                </c:pt>
                <c:pt idx="2982">
                  <c:v>9.7221202719577349E-3</c:v>
                </c:pt>
                <c:pt idx="2983">
                  <c:v>9.72840416816112E-3</c:v>
                </c:pt>
                <c:pt idx="2984">
                  <c:v>9.734741537110736E-3</c:v>
                </c:pt>
                <c:pt idx="2985">
                  <c:v>9.7411324465124238E-3</c:v>
                </c:pt>
                <c:pt idx="2986">
                  <c:v>9.747576963512472E-3</c:v>
                </c:pt>
                <c:pt idx="2987">
                  <c:v>9.7540751555769134E-3</c:v>
                </c:pt>
                <c:pt idx="2988">
                  <c:v>9.7606270902517167E-3</c:v>
                </c:pt>
                <c:pt idx="2989">
                  <c:v>9.7672328349229787E-3</c:v>
                </c:pt>
                <c:pt idx="2990">
                  <c:v>9.7738924568968599E-3</c:v>
                </c:pt>
                <c:pt idx="2991">
                  <c:v>9.7806060237193293E-3</c:v>
                </c:pt>
                <c:pt idx="2992">
                  <c:v>9.7873736028564196E-3</c:v>
                </c:pt>
                <c:pt idx="2993">
                  <c:v>9.7941952616142913E-3</c:v>
                </c:pt>
                <c:pt idx="2994">
                  <c:v>9.8010710674589774E-3</c:v>
                </c:pt>
                <c:pt idx="2995">
                  <c:v>9.8080010879364465E-3</c:v>
                </c:pt>
                <c:pt idx="2996">
                  <c:v>9.8149853903528594E-3</c:v>
                </c:pt>
                <c:pt idx="2997">
                  <c:v>9.8220240421742488E-3</c:v>
                </c:pt>
                <c:pt idx="2998">
                  <c:v>9.8291171107067754E-3</c:v>
                </c:pt>
                <c:pt idx="2999">
                  <c:v>9.836264663576344E-3</c:v>
                </c:pt>
                <c:pt idx="3000">
                  <c:v>9.8434667680091792E-3</c:v>
                </c:pt>
                <c:pt idx="3001">
                  <c:v>9.8507234916311859E-3</c:v>
                </c:pt>
                <c:pt idx="3002">
                  <c:v>9.8580349017485247E-3</c:v>
                </c:pt>
                <c:pt idx="3003">
                  <c:v>9.8654010657472924E-3</c:v>
                </c:pt>
                <c:pt idx="3004">
                  <c:v>9.8728220513333298E-3</c:v>
                </c:pt>
                <c:pt idx="3005">
                  <c:v>9.8802979254131174E-3</c:v>
                </c:pt>
                <c:pt idx="3006">
                  <c:v>9.8889090789633372E-3</c:v>
                </c:pt>
                <c:pt idx="3007">
                  <c:v>9.8965027990960408E-3</c:v>
                </c:pt>
                <c:pt idx="3008">
                  <c:v>9.9030555552737098E-3</c:v>
                </c:pt>
                <c:pt idx="3009">
                  <c:v>9.9107516589480582E-3</c:v>
                </c:pt>
                <c:pt idx="3010">
                  <c:v>9.9185029886861287E-3</c:v>
                </c:pt>
                <c:pt idx="3011">
                  <c:v>9.9263096116342098E-3</c:v>
                </c:pt>
                <c:pt idx="3012">
                  <c:v>9.9329110053858471E-3</c:v>
                </c:pt>
                <c:pt idx="3013">
                  <c:v>9.9394111052042433E-3</c:v>
                </c:pt>
                <c:pt idx="3014">
                  <c:v>9.9459045847183347E-3</c:v>
                </c:pt>
                <c:pt idx="3015">
                  <c:v>9.952391418588391E-3</c:v>
                </c:pt>
                <c:pt idx="3016">
                  <c:v>9.9588715817944262E-3</c:v>
                </c:pt>
                <c:pt idx="3017">
                  <c:v>9.965345049076646E-3</c:v>
                </c:pt>
                <c:pt idx="3018">
                  <c:v>9.9718117951752561E-3</c:v>
                </c:pt>
                <c:pt idx="3019">
                  <c:v>9.9782717948304622E-3</c:v>
                </c:pt>
                <c:pt idx="3020">
                  <c:v>9.9847250230222784E-3</c:v>
                </c:pt>
                <c:pt idx="3021">
                  <c:v>9.9930120402547118E-3</c:v>
                </c:pt>
                <c:pt idx="3022">
                  <c:v>9.9976110642963079E-3</c:v>
                </c:pt>
                <c:pt idx="3023">
                  <c:v>1.0004043826778997E-2</c:v>
                </c:pt>
                <c:pt idx="3024">
                  <c:v>1.0010469716998927E-2</c:v>
                </c:pt>
                <c:pt idx="3025">
                  <c:v>1.0016888709616367E-2</c:v>
                </c:pt>
                <c:pt idx="3026">
                  <c:v>1.0023300779611333E-2</c:v>
                </c:pt>
                <c:pt idx="3027">
                  <c:v>1.0029705901724029E-2</c:v>
                </c:pt>
                <c:pt idx="3028">
                  <c:v>1.0036104050854533E-2</c:v>
                </c:pt>
                <c:pt idx="3029">
                  <c:v>1.0042495201663115E-2</c:v>
                </c:pt>
                <c:pt idx="3030">
                  <c:v>1.0048879328889981E-2</c:v>
                </c:pt>
                <c:pt idx="3031">
                  <c:v>1.0055256407595081E-2</c:v>
                </c:pt>
                <c:pt idx="3032">
                  <c:v>1.0061626412438684E-2</c:v>
                </c:pt>
                <c:pt idx="3033">
                  <c:v>1.0067989318160997E-2</c:v>
                </c:pt>
                <c:pt idx="3034">
                  <c:v>1.0074345099662096E-2</c:v>
                </c:pt>
                <c:pt idx="3035">
                  <c:v>1.0080693731762125E-2</c:v>
                </c:pt>
                <c:pt idx="3036">
                  <c:v>1.0087035189281224E-2</c:v>
                </c:pt>
                <c:pt idx="3037">
                  <c:v>1.0093369446879663E-2</c:v>
                </c:pt>
                <c:pt idx="3038">
                  <c:v>1.0099696479537457E-2</c:v>
                </c:pt>
                <c:pt idx="3039">
                  <c:v>1.0106016261914874E-2</c:v>
                </c:pt>
                <c:pt idx="3040">
                  <c:v>1.0112328768911993E-2</c:v>
                </c:pt>
                <c:pt idx="3041">
                  <c:v>1.0118633975348956E-2</c:v>
                </c:pt>
                <c:pt idx="3042">
                  <c:v>1.0124931855965968E-2</c:v>
                </c:pt>
                <c:pt idx="3043">
                  <c:v>1.0131222385663108E-2</c:v>
                </c:pt>
                <c:pt idx="3044">
                  <c:v>1.0137505539100644E-2</c:v>
                </c:pt>
                <c:pt idx="3045">
                  <c:v>1.0143781291178655E-2</c:v>
                </c:pt>
                <c:pt idx="3046">
                  <c:v>1.0150049616797219E-2</c:v>
                </c:pt>
                <c:pt idx="3047">
                  <c:v>1.0156310490456733E-2</c:v>
                </c:pt>
                <c:pt idx="3048">
                  <c:v>1.0162563887297082E-2</c:v>
                </c:pt>
                <c:pt idx="3049">
                  <c:v>1.0168809781978538E-2</c:v>
                </c:pt>
                <c:pt idx="3050">
                  <c:v>1.0175048149401178E-2</c:v>
                </c:pt>
                <c:pt idx="3051">
                  <c:v>1.0181278964145335E-2</c:v>
                </c:pt>
                <c:pt idx="3052">
                  <c:v>1.0187502201191023E-2</c:v>
                </c:pt>
                <c:pt idx="3053">
                  <c:v>1.0193717835358385E-2</c:v>
                </c:pt>
                <c:pt idx="3054">
                  <c:v>1.0199925841467561E-2</c:v>
                </c:pt>
                <c:pt idx="3055">
                  <c:v>1.0206126194098886E-2</c:v>
                </c:pt>
                <c:pt idx="3056">
                  <c:v>1.0212318868312309E-2</c:v>
                </c:pt>
                <c:pt idx="3057">
                  <c:v>1.0218503838848036E-2</c:v>
                </c:pt>
                <c:pt idx="3058">
                  <c:v>1.022468108052621E-2</c:v>
                </c:pt>
                <c:pt idx="3059">
                  <c:v>1.0230850568007099E-2</c:v>
                </c:pt>
                <c:pt idx="3060">
                  <c:v>1.0237012276270718E-2</c:v>
                </c:pt>
                <c:pt idx="3061">
                  <c:v>1.0243166180057273E-2</c:v>
                </c:pt>
                <c:pt idx="3062">
                  <c:v>1.0249312254186904E-2</c:v>
                </c:pt>
                <c:pt idx="3063">
                  <c:v>1.0255450473399819E-2</c:v>
                </c:pt>
                <c:pt idx="3064">
                  <c:v>1.026158081267603E-2</c:v>
                </c:pt>
                <c:pt idx="3065">
                  <c:v>1.0267703246595872E-2</c:v>
                </c:pt>
                <c:pt idx="3066">
                  <c:v>1.0273817750139358E-2</c:v>
                </c:pt>
                <c:pt idx="3067">
                  <c:v>1.0279924298046694E-2</c:v>
                </c:pt>
                <c:pt idx="3068">
                  <c:v>1.028602286497815E-2</c:v>
                </c:pt>
                <c:pt idx="3069">
                  <c:v>1.0292113425993676E-2</c:v>
                </c:pt>
                <c:pt idx="3070">
                  <c:v>1.0298195955833478E-2</c:v>
                </c:pt>
                <c:pt idx="3071">
                  <c:v>1.0304270429237761E-2</c:v>
                </c:pt>
                <c:pt idx="3072">
                  <c:v>1.0312068587916556E-2</c:v>
                </c:pt>
                <c:pt idx="3073">
                  <c:v>1.0316395105940401E-2</c:v>
                </c:pt>
                <c:pt idx="3074">
                  <c:v>1.0322445259038915E-2</c:v>
                </c:pt>
                <c:pt idx="3075">
                  <c:v>1.0328487254822605E-2</c:v>
                </c:pt>
                <c:pt idx="3076">
                  <c:v>1.0334521068271485E-2</c:v>
                </c:pt>
                <c:pt idx="3077">
                  <c:v>1.0340546674045825E-2</c:v>
                </c:pt>
                <c:pt idx="3078">
                  <c:v>1.0346564047125639E-2</c:v>
                </c:pt>
                <c:pt idx="3079">
                  <c:v>1.0352573162251133E-2</c:v>
                </c:pt>
                <c:pt idx="3080">
                  <c:v>1.0358573994162512E-2</c:v>
                </c:pt>
                <c:pt idx="3081">
                  <c:v>1.0364566517759854E-2</c:v>
                </c:pt>
                <c:pt idx="3082">
                  <c:v>1.0370550707863302E-2</c:v>
                </c:pt>
                <c:pt idx="3083">
                  <c:v>1.0376526539133124E-2</c:v>
                </c:pt>
                <c:pt idx="3084">
                  <c:v>1.0382493986549335E-2</c:v>
                </c:pt>
                <c:pt idx="3085">
                  <c:v>1.0388453024772204E-2</c:v>
                </c:pt>
                <c:pt idx="3086">
                  <c:v>1.0394403628861681E-2</c:v>
                </c:pt>
                <c:pt idx="3087">
                  <c:v>1.0400345773238229E-2</c:v>
                </c:pt>
                <c:pt idx="3088">
                  <c:v>1.0406279432961796E-2</c:v>
                </c:pt>
                <c:pt idx="3089">
                  <c:v>1.0412204582692652E-2</c:v>
                </c:pt>
                <c:pt idx="3090">
                  <c:v>1.0418121197410812E-2</c:v>
                </c:pt>
                <c:pt idx="3091">
                  <c:v>1.0424029251856481E-2</c:v>
                </c:pt>
                <c:pt idx="3092">
                  <c:v>1.0429928720849801E-2</c:v>
                </c:pt>
                <c:pt idx="3093">
                  <c:v>1.0435819579051042E-2</c:v>
                </c:pt>
                <c:pt idx="3094">
                  <c:v>1.0441701801440217E-2</c:v>
                </c:pt>
                <c:pt idx="3095">
                  <c:v>1.0447575362757533E-2</c:v>
                </c:pt>
                <c:pt idx="3096">
                  <c:v>1.0453440237823131E-2</c:v>
                </c:pt>
                <c:pt idx="3097">
                  <c:v>1.0459296401457152E-2</c:v>
                </c:pt>
                <c:pt idx="3098">
                  <c:v>1.0465143828479739E-2</c:v>
                </c:pt>
                <c:pt idx="3099">
                  <c:v>1.0470982493471226E-2</c:v>
                </c:pt>
                <c:pt idx="3100">
                  <c:v>1.0476812371571498E-2</c:v>
                </c:pt>
                <c:pt idx="3101">
                  <c:v>1.0482633437440825E-2</c:v>
                </c:pt>
                <c:pt idx="3102">
                  <c:v>1.0488445665979285E-2</c:v>
                </c:pt>
                <c:pt idx="3103">
                  <c:v>1.0494249031687275E-2</c:v>
                </c:pt>
                <c:pt idx="3104">
                  <c:v>1.0500043509784618E-2</c:v>
                </c:pt>
                <c:pt idx="3105">
                  <c:v>1.0505829074771711E-2</c:v>
                </c:pt>
                <c:pt idx="3106">
                  <c:v>1.0511605701468696E-2</c:v>
                </c:pt>
                <c:pt idx="3107">
                  <c:v>1.0517373364935523E-2</c:v>
                </c:pt>
                <c:pt idx="3108">
                  <c:v>1.0523132039752525E-2</c:v>
                </c:pt>
                <c:pt idx="3109">
                  <c:v>1.0528881700819781E-2</c:v>
                </c:pt>
                <c:pt idx="3110">
                  <c:v>1.0535441672425705E-2</c:v>
                </c:pt>
                <c:pt idx="3111">
                  <c:v>1.0540353880825748E-2</c:v>
                </c:pt>
                <c:pt idx="3112">
                  <c:v>1.0546076349404743E-2</c:v>
                </c:pt>
                <c:pt idx="3113">
                  <c:v>1.055178970327475E-2</c:v>
                </c:pt>
                <c:pt idx="3114">
                  <c:v>1.0557493917575655E-2</c:v>
                </c:pt>
                <c:pt idx="3115">
                  <c:v>1.0563188966887793E-2</c:v>
                </c:pt>
                <c:pt idx="3116">
                  <c:v>1.0568874826031305E-2</c:v>
                </c:pt>
                <c:pt idx="3117">
                  <c:v>1.0574551469826332E-2</c:v>
                </c:pt>
                <c:pt idx="3118">
                  <c:v>1.0580218873093017E-2</c:v>
                </c:pt>
                <c:pt idx="3119">
                  <c:v>1.0585877010571565E-2</c:v>
                </c:pt>
                <c:pt idx="3120">
                  <c:v>1.0591525857401862E-2</c:v>
                </c:pt>
                <c:pt idx="3121">
                  <c:v>1.0597165387924434E-2</c:v>
                </c:pt>
                <c:pt idx="3122">
                  <c:v>1.0602795577119295E-2</c:v>
                </c:pt>
                <c:pt idx="3123">
                  <c:v>1.0608416399886522E-2</c:v>
                </c:pt>
                <c:pt idx="3124">
                  <c:v>1.0614027830886386E-2</c:v>
                </c:pt>
                <c:pt idx="3125">
                  <c:v>1.0619629845098899E-2</c:v>
                </c:pt>
                <c:pt idx="3126">
                  <c:v>1.0625222417184332E-2</c:v>
                </c:pt>
                <c:pt idx="3127">
                  <c:v>1.0632398952390432E-2</c:v>
                </c:pt>
                <c:pt idx="3128">
                  <c:v>1.0636934001646559E-2</c:v>
                </c:pt>
                <c:pt idx="3129">
                  <c:v>1.0642737321351348E-2</c:v>
                </c:pt>
                <c:pt idx="3130">
                  <c:v>1.0648290507822011E-2</c:v>
                </c:pt>
                <c:pt idx="3131">
                  <c:v>1.0653834122829053E-2</c:v>
                </c:pt>
                <c:pt idx="3132">
                  <c:v>1.0659368140792935E-2</c:v>
                </c:pt>
                <c:pt idx="3133">
                  <c:v>1.0664892536693671E-2</c:v>
                </c:pt>
                <c:pt idx="3134">
                  <c:v>1.0670407285511274E-2</c:v>
                </c:pt>
                <c:pt idx="3135">
                  <c:v>1.0675912361906015E-2</c:v>
                </c:pt>
                <c:pt idx="3136">
                  <c:v>1.0681407740618099E-2</c:v>
                </c:pt>
                <c:pt idx="3137">
                  <c:v>1.0686893396547603E-2</c:v>
                </c:pt>
                <c:pt idx="3138">
                  <c:v>1.0692369304514671E-2</c:v>
                </c:pt>
                <c:pt idx="3139">
                  <c:v>1.069783543917957E-2</c:v>
                </c:pt>
                <c:pt idx="3140">
                  <c:v>1.0703291775522317E-2</c:v>
                </c:pt>
                <c:pt idx="3141">
                  <c:v>1.0708738288283115E-2</c:v>
                </c:pt>
                <c:pt idx="3142">
                  <c:v>1.0714174952282107E-2</c:v>
                </c:pt>
                <c:pt idx="3143">
                  <c:v>1.0719601742179563E-2</c:v>
                </c:pt>
                <c:pt idx="3144">
                  <c:v>1.0725018633115369E-2</c:v>
                </c:pt>
                <c:pt idx="3145">
                  <c:v>1.0730425599589921E-2</c:v>
                </c:pt>
                <c:pt idx="3146">
                  <c:v>1.0735822616423363E-2</c:v>
                </c:pt>
                <c:pt idx="3147">
                  <c:v>1.0741209658595707E-2</c:v>
                </c:pt>
                <c:pt idx="3148">
                  <c:v>1.0746586700767224E-2</c:v>
                </c:pt>
                <c:pt idx="3149">
                  <c:v>1.0751953717917928E-2</c:v>
                </c:pt>
                <c:pt idx="3150">
                  <c:v>1.0757310684708088E-2</c:v>
                </c:pt>
                <c:pt idx="3151">
                  <c:v>1.076265757587791E-2</c:v>
                </c:pt>
                <c:pt idx="3152">
                  <c:v>1.0767994366407407E-2</c:v>
                </c:pt>
                <c:pt idx="3153">
                  <c:v>1.0773321030876915E-2</c:v>
                </c:pt>
                <c:pt idx="3154">
                  <c:v>1.0778637544346381E-2</c:v>
                </c:pt>
                <c:pt idx="3155">
                  <c:v>1.0783943881476077E-2</c:v>
                </c:pt>
                <c:pt idx="3156">
                  <c:v>1.078924001716608E-2</c:v>
                </c:pt>
                <c:pt idx="3157">
                  <c:v>1.0794525926236531E-2</c:v>
                </c:pt>
                <c:pt idx="3158">
                  <c:v>1.0799801583427637E-2</c:v>
                </c:pt>
                <c:pt idx="3159">
                  <c:v>1.0805066963399668E-2</c:v>
                </c:pt>
                <c:pt idx="3160">
                  <c:v>1.0810322041132636E-2</c:v>
                </c:pt>
                <c:pt idx="3161">
                  <c:v>1.0815566791446685E-2</c:v>
                </c:pt>
                <c:pt idx="3162">
                  <c:v>1.0822294826295931E-2</c:v>
                </c:pt>
                <c:pt idx="3163">
                  <c:v>1.082751587636821E-2</c:v>
                </c:pt>
                <c:pt idx="3164">
                  <c:v>1.0831982777297355E-2</c:v>
                </c:pt>
                <c:pt idx="3165">
                  <c:v>1.0837184473970751E-2</c:v>
                </c:pt>
                <c:pt idx="3166">
                  <c:v>1.0842375713568941E-2</c:v>
                </c:pt>
                <c:pt idx="3167">
                  <c:v>1.0847556470992004E-2</c:v>
                </c:pt>
                <c:pt idx="3168">
                  <c:v>1.0852726721140016E-2</c:v>
                </c:pt>
                <c:pt idx="3169">
                  <c:v>1.0857886438433439E-2</c:v>
                </c:pt>
                <c:pt idx="3170">
                  <c:v>1.0863035598012161E-2</c:v>
                </c:pt>
                <c:pt idx="3171">
                  <c:v>1.0868174174536449E-2</c:v>
                </c:pt>
                <c:pt idx="3172">
                  <c:v>1.0873302142986319E-2</c:v>
                </c:pt>
                <c:pt idx="3173">
                  <c:v>1.0878419477942103E-2</c:v>
                </c:pt>
                <c:pt idx="3174">
                  <c:v>1.0883526154383816E-2</c:v>
                </c:pt>
                <c:pt idx="3175">
                  <c:v>1.0888622147051663E-2</c:v>
                </c:pt>
                <c:pt idx="3176">
                  <c:v>1.0893707430605915E-2</c:v>
                </c:pt>
                <c:pt idx="3177">
                  <c:v>1.089878198010652E-2</c:v>
                </c:pt>
                <c:pt idx="3178">
                  <c:v>1.090634298789972E-2</c:v>
                </c:pt>
                <c:pt idx="3179">
                  <c:v>1.0908898775747744E-2</c:v>
                </c:pt>
                <c:pt idx="3180">
                  <c:v>1.0914660401404319E-2</c:v>
                </c:pt>
                <c:pt idx="3181">
                  <c:v>1.0918972332456534E-2</c:v>
                </c:pt>
                <c:pt idx="3182">
                  <c:v>1.092399283311174E-2</c:v>
                </c:pt>
                <c:pt idx="3183">
                  <c:v>1.0929002448554215E-2</c:v>
                </c:pt>
                <c:pt idx="3184">
                  <c:v>1.0934001153364292E-2</c:v>
                </c:pt>
                <c:pt idx="3185">
                  <c:v>1.0938988922521986E-2</c:v>
                </c:pt>
                <c:pt idx="3186">
                  <c:v>1.0943965730847438E-2</c:v>
                </c:pt>
                <c:pt idx="3187">
                  <c:v>1.0948931552920982E-2</c:v>
                </c:pt>
                <c:pt idx="3188">
                  <c:v>1.0953886363722631E-2</c:v>
                </c:pt>
                <c:pt idx="3189">
                  <c:v>1.0958830138072528E-2</c:v>
                </c:pt>
                <c:pt idx="3190">
                  <c:v>1.0963762850790815E-2</c:v>
                </c:pt>
                <c:pt idx="3191">
                  <c:v>1.096868447653776E-2</c:v>
                </c:pt>
                <c:pt idx="3192">
                  <c:v>1.0973594990133506E-2</c:v>
                </c:pt>
                <c:pt idx="3193">
                  <c:v>1.0978494366638003E-2</c:v>
                </c:pt>
                <c:pt idx="3194">
                  <c:v>1.0983382580471712E-2</c:v>
                </c:pt>
                <c:pt idx="3195">
                  <c:v>1.098825960677452E-2</c:v>
                </c:pt>
                <c:pt idx="3196">
                  <c:v>1.0993125420206695E-2</c:v>
                </c:pt>
                <c:pt idx="3197">
                  <c:v>1.0997979995588381E-2</c:v>
                </c:pt>
                <c:pt idx="3198">
                  <c:v>1.1002823307739718E-2</c:v>
                </c:pt>
                <c:pt idx="3199">
                  <c:v>1.1007655331400912E-2</c:v>
                </c:pt>
                <c:pt idx="3200">
                  <c:v>1.1012476041392105E-2</c:v>
                </c:pt>
                <c:pt idx="3201">
                  <c:v>1.1017285412773248E-2</c:v>
                </c:pt>
                <c:pt idx="3202">
                  <c:v>1.1022083420044737E-2</c:v>
                </c:pt>
                <c:pt idx="3203">
                  <c:v>1.1026870037946779E-2</c:v>
                </c:pt>
                <c:pt idx="3204">
                  <c:v>1.1031645241619259E-2</c:v>
                </c:pt>
                <c:pt idx="3205">
                  <c:v>1.1036409005642511E-2</c:v>
                </c:pt>
                <c:pt idx="3206">
                  <c:v>1.1041161304756741E-2</c:v>
                </c:pt>
                <c:pt idx="3207">
                  <c:v>1.1045902114101835E-2</c:v>
                </c:pt>
                <c:pt idx="3208">
                  <c:v>1.1050631408178191E-2</c:v>
                </c:pt>
                <c:pt idx="3209">
                  <c:v>1.1055349161885886E-2</c:v>
                </c:pt>
                <c:pt idx="3210">
                  <c:v>1.1060055349965126E-2</c:v>
                </c:pt>
                <c:pt idx="3211">
                  <c:v>1.1064749947236052E-2</c:v>
                </c:pt>
                <c:pt idx="3212">
                  <c:v>1.1069432928598744E-2</c:v>
                </c:pt>
                <c:pt idx="3213">
                  <c:v>1.1074104268873342E-2</c:v>
                </c:pt>
                <c:pt idx="3214">
                  <c:v>1.1081098356635621E-2</c:v>
                </c:pt>
                <c:pt idx="3215">
                  <c:v>1.1085741606287058E-2</c:v>
                </c:pt>
                <c:pt idx="3216">
                  <c:v>1.1088709556572596E-2</c:v>
                </c:pt>
                <c:pt idx="3217">
                  <c:v>1.1093332400680112E-2</c:v>
                </c:pt>
                <c:pt idx="3218">
                  <c:v>1.109794347420312E-2</c:v>
                </c:pt>
                <c:pt idx="3219">
                  <c:v>1.1102542751721955E-2</c:v>
                </c:pt>
                <c:pt idx="3220">
                  <c:v>1.1107130208296567E-2</c:v>
                </c:pt>
                <c:pt idx="3221">
                  <c:v>1.1111705818427353E-2</c:v>
                </c:pt>
                <c:pt idx="3222">
                  <c:v>1.1116269557014391E-2</c:v>
                </c:pt>
                <c:pt idx="3223">
                  <c:v>1.1120821399197567E-2</c:v>
                </c:pt>
                <c:pt idx="3224">
                  <c:v>1.112536131923747E-2</c:v>
                </c:pt>
                <c:pt idx="3225">
                  <c:v>1.1129889292273987E-2</c:v>
                </c:pt>
                <c:pt idx="3226">
                  <c:v>1.1134405292967386E-2</c:v>
                </c:pt>
                <c:pt idx="3227">
                  <c:v>1.1140883189218798E-2</c:v>
                </c:pt>
                <c:pt idx="3228">
                  <c:v>1.1145962715346514E-2</c:v>
                </c:pt>
                <c:pt idx="3229">
                  <c:v>1.1150435752327326E-2</c:v>
                </c:pt>
                <c:pt idx="3230">
                  <c:v>1.1154896701857098E-2</c:v>
                </c:pt>
                <c:pt idx="3231">
                  <c:v>1.1159345538676035E-2</c:v>
                </c:pt>
                <c:pt idx="3232">
                  <c:v>1.1164415059639055E-2</c:v>
                </c:pt>
                <c:pt idx="3233">
                  <c:v>1.1168206773781719E-2</c:v>
                </c:pt>
                <c:pt idx="3234">
                  <c:v>1.1172619121708749E-2</c:v>
                </c:pt>
                <c:pt idx="3235">
                  <c:v>1.1177019256045639E-2</c:v>
                </c:pt>
                <c:pt idx="3236">
                  <c:v>1.1181407151692468E-2</c:v>
                </c:pt>
                <c:pt idx="3237">
                  <c:v>1.1185782783789122E-2</c:v>
                </c:pt>
                <c:pt idx="3238">
                  <c:v>1.1190146126756062E-2</c:v>
                </c:pt>
                <c:pt idx="3239">
                  <c:v>1.1194497155573302E-2</c:v>
                </c:pt>
                <c:pt idx="3240">
                  <c:v>1.1198835844901112E-2</c:v>
                </c:pt>
                <c:pt idx="3241">
                  <c:v>1.1203162169799441E-2</c:v>
                </c:pt>
                <c:pt idx="3242">
                  <c:v>1.1207476104848624E-2</c:v>
                </c:pt>
                <c:pt idx="3243">
                  <c:v>1.1211777624868802E-2</c:v>
                </c:pt>
                <c:pt idx="3244">
                  <c:v>1.1216066704839989E-2</c:v>
                </c:pt>
                <c:pt idx="3245">
                  <c:v>1.1220343319422454E-2</c:v>
                </c:pt>
                <c:pt idx="3246">
                  <c:v>1.1224607443436341E-2</c:v>
                </c:pt>
                <c:pt idx="3247">
                  <c:v>1.1228859051621853E-2</c:v>
                </c:pt>
                <c:pt idx="3248">
                  <c:v>1.1233098119038942E-2</c:v>
                </c:pt>
                <c:pt idx="3249">
                  <c:v>1.1237324620267941E-2</c:v>
                </c:pt>
                <c:pt idx="3250">
                  <c:v>1.1241538530208928E-2</c:v>
                </c:pt>
                <c:pt idx="3251">
                  <c:v>1.1245739823442236E-2</c:v>
                </c:pt>
                <c:pt idx="3252">
                  <c:v>1.1249928475267623E-2</c:v>
                </c:pt>
                <c:pt idx="3253">
                  <c:v>1.125410445994568E-2</c:v>
                </c:pt>
                <c:pt idx="3254">
                  <c:v>1.1258267752536355E-2</c:v>
                </c:pt>
                <c:pt idx="3255">
                  <c:v>1.1262418327939727E-2</c:v>
                </c:pt>
                <c:pt idx="3256">
                  <c:v>1.1266556160816066E-2</c:v>
                </c:pt>
                <c:pt idx="3257">
                  <c:v>1.1270681225985513E-2</c:v>
                </c:pt>
                <c:pt idx="3258">
                  <c:v>1.1274793498348146E-2</c:v>
                </c:pt>
                <c:pt idx="3259">
                  <c:v>1.1278892952564235E-2</c:v>
                </c:pt>
                <c:pt idx="3260">
                  <c:v>1.1282979563533857E-2</c:v>
                </c:pt>
                <c:pt idx="3261">
                  <c:v>1.1287053305997219E-2</c:v>
                </c:pt>
                <c:pt idx="3262">
                  <c:v>1.129111415501427E-2</c:v>
                </c:pt>
                <c:pt idx="3263">
                  <c:v>1.1295162085005472E-2</c:v>
                </c:pt>
                <c:pt idx="3264">
                  <c:v>1.1299197070870903E-2</c:v>
                </c:pt>
                <c:pt idx="3265">
                  <c:v>1.1303219087670513E-2</c:v>
                </c:pt>
                <c:pt idx="3266">
                  <c:v>1.1308834335497231E-2</c:v>
                </c:pt>
                <c:pt idx="3267">
                  <c:v>1.1311793905885992E-2</c:v>
                </c:pt>
                <c:pt idx="3268">
                  <c:v>1.1315207070516919E-2</c:v>
                </c:pt>
                <c:pt idx="3269">
                  <c:v>1.1319176958455301E-2</c:v>
                </c:pt>
                <c:pt idx="3270">
                  <c:v>1.1323133751108827E-2</c:v>
                </c:pt>
                <c:pt idx="3271">
                  <c:v>1.1327077423297638E-2</c:v>
                </c:pt>
                <c:pt idx="3272">
                  <c:v>1.1331007950001748E-2</c:v>
                </c:pt>
                <c:pt idx="3273">
                  <c:v>1.1334925305881427E-2</c:v>
                </c:pt>
                <c:pt idx="3274">
                  <c:v>1.1338829465836753E-2</c:v>
                </c:pt>
                <c:pt idx="3275">
                  <c:v>1.1342720404448059E-2</c:v>
                </c:pt>
                <c:pt idx="3276">
                  <c:v>1.1346598096935168E-2</c:v>
                </c:pt>
                <c:pt idx="3277">
                  <c:v>1.1350462517638604E-2</c:v>
                </c:pt>
                <c:pt idx="3278">
                  <c:v>1.1354313641698255E-2</c:v>
                </c:pt>
                <c:pt idx="3279">
                  <c:v>1.1358151443854325E-2</c:v>
                </c:pt>
                <c:pt idx="3280">
                  <c:v>1.1361975898767085E-2</c:v>
                </c:pt>
                <c:pt idx="3281">
                  <c:v>1.1365786981336612E-2</c:v>
                </c:pt>
                <c:pt idx="3282">
                  <c:v>1.137066725496183E-2</c:v>
                </c:pt>
                <c:pt idx="3283">
                  <c:v>1.1373368928806471E-2</c:v>
                </c:pt>
                <c:pt idx="3284">
                  <c:v>1.1377677331720903E-2</c:v>
                </c:pt>
                <c:pt idx="3285">
                  <c:v>1.1380897084585229E-2</c:v>
                </c:pt>
                <c:pt idx="3286">
                  <c:v>1.1384640927580847E-2</c:v>
                </c:pt>
                <c:pt idx="3287">
                  <c:v>1.1388371247074147E-2</c:v>
                </c:pt>
                <c:pt idx="3288">
                  <c:v>1.1392088017885271E-2</c:v>
                </c:pt>
                <c:pt idx="3289">
                  <c:v>1.1395791214754425E-2</c:v>
                </c:pt>
                <c:pt idx="3290">
                  <c:v>1.1399480812581686E-2</c:v>
                </c:pt>
                <c:pt idx="3291">
                  <c:v>1.1403156786187196E-2</c:v>
                </c:pt>
                <c:pt idx="3292">
                  <c:v>1.1406819110311162E-2</c:v>
                </c:pt>
                <c:pt idx="3293">
                  <c:v>1.1410467759693788E-2</c:v>
                </c:pt>
                <c:pt idx="3294">
                  <c:v>1.1414102709235152E-2</c:v>
                </c:pt>
                <c:pt idx="3295">
                  <c:v>1.1417723933755397E-2</c:v>
                </c:pt>
                <c:pt idx="3296">
                  <c:v>1.1421331408074664E-2</c:v>
                </c:pt>
                <c:pt idx="3297">
                  <c:v>1.1424925106773287E-2</c:v>
                </c:pt>
                <c:pt idx="3298">
                  <c:v>1.1428505005151024E-2</c:v>
                </c:pt>
                <c:pt idx="3299">
                  <c:v>1.1432071077388528E-2</c:v>
                </c:pt>
                <c:pt idx="3300">
                  <c:v>1.1435623298705622E-2</c:v>
                </c:pt>
                <c:pt idx="3301">
                  <c:v>1.143916164384251E-2</c:v>
                </c:pt>
                <c:pt idx="3302">
                  <c:v>1.1442686087459464E-2</c:v>
                </c:pt>
                <c:pt idx="3303">
                  <c:v>1.1446196604696368E-2</c:v>
                </c:pt>
                <c:pt idx="3304">
                  <c:v>1.1449693169893749E-2</c:v>
                </c:pt>
                <c:pt idx="3305">
                  <c:v>1.1453175758191492E-2</c:v>
                </c:pt>
                <c:pt idx="3306">
                  <c:v>1.1456644344329803E-2</c:v>
                </c:pt>
                <c:pt idx="3307">
                  <c:v>1.1460098903048888E-2</c:v>
                </c:pt>
                <c:pt idx="3308">
                  <c:v>1.1463539409168888E-2</c:v>
                </c:pt>
                <c:pt idx="3309">
                  <c:v>1.1466965837589882E-2</c:v>
                </c:pt>
                <c:pt idx="3310">
                  <c:v>1.1470378162972139E-2</c:v>
                </c:pt>
                <c:pt idx="3311">
                  <c:v>1.1473776360295673E-2</c:v>
                </c:pt>
                <c:pt idx="3312">
                  <c:v>1.1477160404220754E-2</c:v>
                </c:pt>
                <c:pt idx="3313">
                  <c:v>1.148053026964746E-2</c:v>
                </c:pt>
                <c:pt idx="3314">
                  <c:v>1.1483885931315996E-2</c:v>
                </c:pt>
                <c:pt idx="3315">
                  <c:v>1.1487227363966568E-2</c:v>
                </c:pt>
                <c:pt idx="3316">
                  <c:v>1.1490554542499254E-2</c:v>
                </c:pt>
                <c:pt idx="3317">
                  <c:v>1.1493867441814132E-2</c:v>
                </c:pt>
                <c:pt idx="3318">
                  <c:v>1.149763609520349E-2</c:v>
                </c:pt>
                <c:pt idx="3319">
                  <c:v>1.1500918310982655E-2</c:v>
                </c:pt>
                <c:pt idx="3320">
                  <c:v>1.1503720211694102E-2</c:v>
                </c:pt>
                <c:pt idx="3321">
                  <c:v>1.150697574161974E-2</c:v>
                </c:pt>
                <c:pt idx="3322">
                  <c:v>1.151021686642828E-2</c:v>
                </c:pt>
                <c:pt idx="3323">
                  <c:v>1.1513443560620118E-2</c:v>
                </c:pt>
                <c:pt idx="3324">
                  <c:v>1.1516655799255204E-2</c:v>
                </c:pt>
                <c:pt idx="3325">
                  <c:v>1.1519853556913873E-2</c:v>
                </c:pt>
                <c:pt idx="3326">
                  <c:v>1.1523036808496201E-2</c:v>
                </c:pt>
                <c:pt idx="3327">
                  <c:v>1.1526205528902267E-2</c:v>
                </c:pt>
                <c:pt idx="3328">
                  <c:v>1.152935969279234E-2</c:v>
                </c:pt>
                <c:pt idx="3329">
                  <c:v>1.1532499275066499E-2</c:v>
                </c:pt>
                <c:pt idx="3330">
                  <c:v>1.1535624250544885E-2</c:v>
                </c:pt>
                <c:pt idx="3331">
                  <c:v>1.1538734593967703E-2</c:v>
                </c:pt>
                <c:pt idx="3332">
                  <c:v>1.1541830280155096E-2</c:v>
                </c:pt>
                <c:pt idx="3333">
                  <c:v>1.1545788870330753E-2</c:v>
                </c:pt>
                <c:pt idx="3334">
                  <c:v>1.1547977579944302E-2</c:v>
                </c:pt>
                <c:pt idx="3335">
                  <c:v>1.1551029143266334E-2</c:v>
                </c:pt>
                <c:pt idx="3336">
                  <c:v>1.1554065948553571E-2</c:v>
                </c:pt>
                <c:pt idx="3337">
                  <c:v>1.1557087970626156E-2</c:v>
                </c:pt>
                <c:pt idx="3338">
                  <c:v>1.1560095184384167E-2</c:v>
                </c:pt>
                <c:pt idx="3339">
                  <c:v>1.1563087564567809E-2</c:v>
                </c:pt>
                <c:pt idx="3340">
                  <c:v>1.1566065085757415E-2</c:v>
                </c:pt>
                <c:pt idx="3341">
                  <c:v>1.1569027723252745E-2</c:v>
                </c:pt>
                <c:pt idx="3342">
                  <c:v>1.1571975451394323E-2</c:v>
                </c:pt>
                <c:pt idx="3343">
                  <c:v>1.1574908245162163E-2</c:v>
                </c:pt>
                <c:pt idx="3344">
                  <c:v>1.1577826079456344E-2</c:v>
                </c:pt>
                <c:pt idx="3345">
                  <c:v>1.158072892901707E-2</c:v>
                </c:pt>
                <c:pt idx="3346">
                  <c:v>1.1583616768584548E-2</c:v>
                </c:pt>
                <c:pt idx="3347">
                  <c:v>1.158648957297892E-2</c:v>
                </c:pt>
                <c:pt idx="3348">
                  <c:v>1.1589347317020326E-2</c:v>
                </c:pt>
                <c:pt idx="3349">
                  <c:v>1.1592189975608846E-2</c:v>
                </c:pt>
                <c:pt idx="3350">
                  <c:v>1.1595017523484685E-2</c:v>
                </c:pt>
                <c:pt idx="3351">
                  <c:v>1.1597829935467985E-2</c:v>
                </c:pt>
                <c:pt idx="3352">
                  <c:v>1.1600627186298951E-2</c:v>
                </c:pt>
                <c:pt idx="3353">
                  <c:v>1.1603409250797725E-2</c:v>
                </c:pt>
                <c:pt idx="3354">
                  <c:v>1.1606176103864385E-2</c:v>
                </c:pt>
                <c:pt idx="3355">
                  <c:v>1.1608927720159201E-2</c:v>
                </c:pt>
                <c:pt idx="3356">
                  <c:v>1.1611664074662187E-2</c:v>
                </c:pt>
                <c:pt idx="3357">
                  <c:v>1.1614385141953676E-2</c:v>
                </c:pt>
                <c:pt idx="3358">
                  <c:v>1.1617090897093618E-2</c:v>
                </c:pt>
                <c:pt idx="3359">
                  <c:v>1.1619781314742283E-2</c:v>
                </c:pt>
                <c:pt idx="3360">
                  <c:v>1.1622456369719814E-2</c:v>
                </c:pt>
                <c:pt idx="3361">
                  <c:v>1.162511603684635E-2</c:v>
                </c:pt>
                <c:pt idx="3362">
                  <c:v>1.1627760290942035E-2</c:v>
                </c:pt>
                <c:pt idx="3363">
                  <c:v>1.1630389106667138E-2</c:v>
                </c:pt>
                <c:pt idx="3364">
                  <c:v>1.1633002459161546E-2</c:v>
                </c:pt>
                <c:pt idx="3365">
                  <c:v>1.1635600322845718E-2</c:v>
                </c:pt>
                <c:pt idx="3366">
                  <c:v>1.1638182672859543E-2</c:v>
                </c:pt>
                <c:pt idx="3367">
                  <c:v>1.1640749483703416E-2</c:v>
                </c:pt>
                <c:pt idx="3368">
                  <c:v>1.1643300730437289E-2</c:v>
                </c:pt>
                <c:pt idx="3369">
                  <c:v>1.1645836387721431E-2</c:v>
                </c:pt>
                <c:pt idx="3370">
                  <c:v>1.164871516046162E-2</c:v>
                </c:pt>
                <c:pt idx="3371">
                  <c:v>1.165086083338096E-2</c:v>
                </c:pt>
                <c:pt idx="3372">
                  <c:v>1.1653349571316696E-2</c:v>
                </c:pt>
                <c:pt idx="3373">
                  <c:v>1.1655822619003331E-2</c:v>
                </c:pt>
                <c:pt idx="3374">
                  <c:v>1.165827995142088E-2</c:v>
                </c:pt>
                <c:pt idx="3375">
                  <c:v>1.1660721543229613E-2</c:v>
                </c:pt>
                <c:pt idx="3376">
                  <c:v>1.1663147369169735E-2</c:v>
                </c:pt>
                <c:pt idx="3377">
                  <c:v>1.1665557404301197E-2</c:v>
                </c:pt>
                <c:pt idx="3378">
                  <c:v>1.1667951623284267E-2</c:v>
                </c:pt>
                <c:pt idx="3379">
                  <c:v>1.1670330000859153E-2</c:v>
                </c:pt>
                <c:pt idx="3380">
                  <c:v>1.1672692511845995E-2</c:v>
                </c:pt>
                <c:pt idx="3381">
                  <c:v>1.1675039131144871E-2</c:v>
                </c:pt>
                <c:pt idx="3382">
                  <c:v>1.167736983365586E-2</c:v>
                </c:pt>
                <c:pt idx="3383">
                  <c:v>1.1680343022231199E-2</c:v>
                </c:pt>
                <c:pt idx="3384">
                  <c:v>1.1681983386715444E-2</c:v>
                </c:pt>
                <c:pt idx="3385">
                  <c:v>1.1684266187224068E-2</c:v>
                </c:pt>
                <c:pt idx="3386">
                  <c:v>1.1686532969985564E-2</c:v>
                </c:pt>
                <c:pt idx="3387">
                  <c:v>1.1688783709740136E-2</c:v>
                </c:pt>
                <c:pt idx="3388">
                  <c:v>1.1691336307233513E-2</c:v>
                </c:pt>
                <c:pt idx="3389">
                  <c:v>1.1693236959988695E-2</c:v>
                </c:pt>
                <c:pt idx="3390">
                  <c:v>1.169543942004303E-2</c:v>
                </c:pt>
                <c:pt idx="3391">
                  <c:v>1.1697625736371009E-2</c:v>
                </c:pt>
                <c:pt idx="3392">
                  <c:v>1.169979588387271E-2</c:v>
                </c:pt>
                <c:pt idx="3393">
                  <c:v>1.1701949837208403E-2</c:v>
                </c:pt>
                <c:pt idx="3394">
                  <c:v>1.1704087571278166E-2</c:v>
                </c:pt>
                <c:pt idx="3395">
                  <c:v>1.1706209060982076E-2</c:v>
                </c:pt>
                <c:pt idx="3396">
                  <c:v>1.1708314281140275E-2</c:v>
                </c:pt>
                <c:pt idx="3397">
                  <c:v>1.1710403206413034E-2</c:v>
                </c:pt>
                <c:pt idx="3398">
                  <c:v>1.1712475811540557E-2</c:v>
                </c:pt>
                <c:pt idx="3399">
                  <c:v>1.1714532071582795E-2</c:v>
                </c:pt>
                <c:pt idx="3400">
                  <c:v>1.1716571961120081E-2</c:v>
                </c:pt>
                <c:pt idx="3401">
                  <c:v>1.1718595455052494E-2</c:v>
                </c:pt>
                <c:pt idx="3402">
                  <c:v>1.1720602528200175E-2</c:v>
                </c:pt>
                <c:pt idx="3403">
                  <c:v>1.1722593155303329E-2</c:v>
                </c:pt>
                <c:pt idx="3404">
                  <c:v>1.1724567311262035E-2</c:v>
                </c:pt>
                <c:pt idx="3405">
                  <c:v>1.1726524970896435E-2</c:v>
                </c:pt>
                <c:pt idx="3406">
                  <c:v>1.1728466108866797E-2</c:v>
                </c:pt>
                <c:pt idx="3407">
                  <c:v>1.1730390700153137E-2</c:v>
                </c:pt>
                <c:pt idx="3408">
                  <c:v>1.1732298719335787E-2</c:v>
                </c:pt>
                <c:pt idx="3409">
                  <c:v>1.1734190141474699E-2</c:v>
                </c:pt>
                <c:pt idx="3410">
                  <c:v>1.173606494123014E-2</c:v>
                </c:pt>
                <c:pt idx="3411">
                  <c:v>1.1737923093422253E-2</c:v>
                </c:pt>
                <c:pt idx="3412">
                  <c:v>1.1739764572791245E-2</c:v>
                </c:pt>
                <c:pt idx="3413">
                  <c:v>1.1741589354317128E-2</c:v>
                </c:pt>
                <c:pt idx="3414">
                  <c:v>1.1743397412740109E-2</c:v>
                </c:pt>
                <c:pt idx="3415">
                  <c:v>1.1745188722800393E-2</c:v>
                </c:pt>
                <c:pt idx="3416">
                  <c:v>1.1746963259318122E-2</c:v>
                </c:pt>
                <c:pt idx="3417">
                  <c:v>1.1748720997193374E-2</c:v>
                </c:pt>
                <c:pt idx="3418">
                  <c:v>1.1750461911086418E-2</c:v>
                </c:pt>
                <c:pt idx="3419">
                  <c:v>1.1752185975897333E-2</c:v>
                </c:pt>
                <c:pt idx="3420">
                  <c:v>1.1753893166446261E-2</c:v>
                </c:pt>
                <c:pt idx="3421">
                  <c:v>1.1755583457553342E-2</c:v>
                </c:pt>
                <c:pt idx="3422">
                  <c:v>1.1757731816324224E-2</c:v>
                </c:pt>
                <c:pt idx="3423">
                  <c:v>1.1759383385365751E-2</c:v>
                </c:pt>
                <c:pt idx="3424">
                  <c:v>1.1760785500429805E-2</c:v>
                </c:pt>
                <c:pt idx="3425">
                  <c:v>1.1762405510955531E-2</c:v>
                </c:pt>
                <c:pt idx="3426">
                  <c:v>1.1764008492463063E-2</c:v>
                </c:pt>
                <c:pt idx="3427">
                  <c:v>1.1765594419612668E-2</c:v>
                </c:pt>
                <c:pt idx="3428">
                  <c:v>1.1767163267304426E-2</c:v>
                </c:pt>
                <c:pt idx="3429">
                  <c:v>1.1768715010518349E-2</c:v>
                </c:pt>
                <c:pt idx="3430">
                  <c:v>1.1770249623834772E-2</c:v>
                </c:pt>
                <c:pt idx="3431">
                  <c:v>1.1771767082153772E-2</c:v>
                </c:pt>
                <c:pt idx="3432">
                  <c:v>1.1773267360055684E-2</c:v>
                </c:pt>
                <c:pt idx="3433">
                  <c:v>1.1774750432760328E-2</c:v>
                </c:pt>
                <c:pt idx="3434">
                  <c:v>1.1776216274768103E-2</c:v>
                </c:pt>
                <c:pt idx="3435">
                  <c:v>1.1777664860979087E-2</c:v>
                </c:pt>
                <c:pt idx="3436">
                  <c:v>1.1779096166213421E-2</c:v>
                </c:pt>
                <c:pt idx="3437">
                  <c:v>1.1780510165291247E-2</c:v>
                </c:pt>
                <c:pt idx="3438">
                  <c:v>1.1782302693976732E-2</c:v>
                </c:pt>
                <c:pt idx="3439">
                  <c:v>1.1783286144018135E-2</c:v>
                </c:pt>
                <c:pt idx="3440">
                  <c:v>1.1784841214250719E-2</c:v>
                </c:pt>
                <c:pt idx="3441">
                  <c:v>1.1785992595720884E-2</c:v>
                </c:pt>
                <c:pt idx="3442">
                  <c:v>1.1787319685918618E-2</c:v>
                </c:pt>
                <c:pt idx="3443">
                  <c:v>1.1788629318800758E-2</c:v>
                </c:pt>
                <c:pt idx="3444">
                  <c:v>1.1789921469107512E-2</c:v>
                </c:pt>
                <c:pt idx="3445">
                  <c:v>1.1791196111738955E-2</c:v>
                </c:pt>
                <c:pt idx="3446">
                  <c:v>1.1792453221275423E-2</c:v>
                </c:pt>
                <c:pt idx="3447">
                  <c:v>1.1793692772856801E-2</c:v>
                </c:pt>
                <c:pt idx="3448">
                  <c:v>1.1794914741143359E-2</c:v>
                </c:pt>
                <c:pt idx="3449">
                  <c:v>1.1796119100795366E-2</c:v>
                </c:pt>
                <c:pt idx="3450">
                  <c:v>1.1797305826792837E-2</c:v>
                </c:pt>
                <c:pt idx="3451">
                  <c:v>1.179847489379604E-2</c:v>
                </c:pt>
                <c:pt idx="3452">
                  <c:v>1.1799626276864927E-2</c:v>
                </c:pt>
                <c:pt idx="3453">
                  <c:v>1.1800759950579831E-2</c:v>
                </c:pt>
                <c:pt idx="3454">
                  <c:v>1.1801875889840829E-2</c:v>
                </c:pt>
                <c:pt idx="3455">
                  <c:v>1.1802974069388128E-2</c:v>
                </c:pt>
                <c:pt idx="3456">
                  <c:v>1.1804054464041869E-2</c:v>
                </c:pt>
                <c:pt idx="3457">
                  <c:v>1.1805117048622193E-2</c:v>
                </c:pt>
                <c:pt idx="3458">
                  <c:v>1.180616179802918E-2</c:v>
                </c:pt>
                <c:pt idx="3459">
                  <c:v>1.1807188686923098E-2</c:v>
                </c:pt>
                <c:pt idx="3460">
                  <c:v>1.1808197690283961E-2</c:v>
                </c:pt>
                <c:pt idx="3461">
                  <c:v>1.1809188782612168E-2</c:v>
                </c:pt>
                <c:pt idx="3462">
                  <c:v>1.1810161939047603E-2</c:v>
                </c:pt>
                <c:pt idx="3463">
                  <c:v>1.1811117134330473E-2</c:v>
                </c:pt>
                <c:pt idx="3464">
                  <c:v>1.1812054343041112E-2</c:v>
                </c:pt>
                <c:pt idx="3465">
                  <c:v>1.1812973540159533E-2</c:v>
                </c:pt>
                <c:pt idx="3466">
                  <c:v>1.1813874700585814E-2</c:v>
                </c:pt>
                <c:pt idx="3467">
                  <c:v>1.1814757798900288E-2</c:v>
                </c:pt>
                <c:pt idx="3468">
                  <c:v>1.1815622810082971E-2</c:v>
                </c:pt>
                <c:pt idx="3469">
                  <c:v>1.1816469708874067E-2</c:v>
                </c:pt>
                <c:pt idx="3470">
                  <c:v>1.1817298469933846E-2</c:v>
                </c:pt>
                <c:pt idx="3471">
                  <c:v>1.1818109068402194E-2</c:v>
                </c:pt>
                <c:pt idx="3472">
                  <c:v>1.1818901478859445E-2</c:v>
                </c:pt>
                <c:pt idx="3473">
                  <c:v>1.1819675676205676E-2</c:v>
                </c:pt>
                <c:pt idx="3474">
                  <c:v>1.1820644269890934E-2</c:v>
                </c:pt>
                <c:pt idx="3475">
                  <c:v>1.1821376742533474E-2</c:v>
                </c:pt>
                <c:pt idx="3476">
                  <c:v>1.1821990015086214E-2</c:v>
                </c:pt>
                <c:pt idx="3477">
                  <c:v>1.1822688489404598E-2</c:v>
                </c:pt>
                <c:pt idx="3478">
                  <c:v>1.1823368621115549E-2</c:v>
                </c:pt>
                <c:pt idx="3479">
                  <c:v>1.18240303847994E-2</c:v>
                </c:pt>
                <c:pt idx="3480">
                  <c:v>1.1824673755436166E-2</c:v>
                </c:pt>
                <c:pt idx="3481">
                  <c:v>1.1825298707686116E-2</c:v>
                </c:pt>
                <c:pt idx="3482">
                  <c:v>1.1825905216449328E-2</c:v>
                </c:pt>
                <c:pt idx="3483">
                  <c:v>1.1826493256545945E-2</c:v>
                </c:pt>
                <c:pt idx="3484">
                  <c:v>1.1827062802716171E-2</c:v>
                </c:pt>
                <c:pt idx="3485">
                  <c:v>1.1827613829860084E-2</c:v>
                </c:pt>
                <c:pt idx="3486">
                  <c:v>1.1828146312797827E-2</c:v>
                </c:pt>
                <c:pt idx="3487">
                  <c:v>1.1828660226029797E-2</c:v>
                </c:pt>
                <c:pt idx="3488">
                  <c:v>1.1829155544775816E-2</c:v>
                </c:pt>
                <c:pt idx="3489">
                  <c:v>1.1830219450086332E-2</c:v>
                </c:pt>
                <c:pt idx="3490">
                  <c:v>1.1830090297451079E-2</c:v>
                </c:pt>
                <c:pt idx="3491">
                  <c:v>1.1830529680940671E-2</c:v>
                </c:pt>
                <c:pt idx="3492">
                  <c:v>1.1831008939733323E-2</c:v>
                </c:pt>
                <c:pt idx="3493">
                  <c:v>1.1831352336564294E-2</c:v>
                </c:pt>
                <c:pt idx="3494">
                  <c:v>1.1831735558178735E-2</c:v>
                </c:pt>
                <c:pt idx="3495">
                  <c:v>1.1832100008728474E-2</c:v>
                </c:pt>
                <c:pt idx="3496">
                  <c:v>1.1832445663193525E-2</c:v>
                </c:pt>
                <c:pt idx="3497">
                  <c:v>1.183277249615422E-2</c:v>
                </c:pt>
                <c:pt idx="3498">
                  <c:v>1.1833080482510638E-2</c:v>
                </c:pt>
                <c:pt idx="3499">
                  <c:v>1.1833369597082921E-2</c:v>
                </c:pt>
                <c:pt idx="3500">
                  <c:v>1.183363981469121E-2</c:v>
                </c:pt>
                <c:pt idx="3501">
                  <c:v>1.1833891110155648E-2</c:v>
                </c:pt>
                <c:pt idx="3502">
                  <c:v>1.1834123458136503E-2</c:v>
                </c:pt>
                <c:pt idx="3503">
                  <c:v>1.183433683361379E-2</c:v>
                </c:pt>
                <c:pt idx="3504">
                  <c:v>1.1834531211407651E-2</c:v>
                </c:pt>
                <c:pt idx="3505">
                  <c:v>1.1834706566178355E-2</c:v>
                </c:pt>
                <c:pt idx="3506">
                  <c:v>1.1834862872746044E-2</c:v>
                </c:pt>
                <c:pt idx="3507">
                  <c:v>1.1835000106010796E-2</c:v>
                </c:pt>
                <c:pt idx="3508">
                  <c:v>1.1835118240792752E-2</c:v>
                </c:pt>
                <c:pt idx="3509">
                  <c:v>1.1835217251672248E-2</c:v>
                </c:pt>
                <c:pt idx="3510">
                  <c:v>1.1835297113789167E-2</c:v>
                </c:pt>
                <c:pt idx="3511">
                  <c:v>1.1835357801723845E-2</c:v>
                </c:pt>
                <c:pt idx="3512">
                  <c:v>1.1835399290296422E-2</c:v>
                </c:pt>
                <c:pt idx="3513">
                  <c:v>1.1835421554406977E-2</c:v>
                </c:pt>
                <c:pt idx="3514">
                  <c:v>1.1835424568875652E-2</c:v>
                </c:pt>
                <c:pt idx="3515">
                  <c:v>1.1835408308362716E-2</c:v>
                </c:pt>
                <c:pt idx="3516">
                  <c:v>1.1835372747848183E-2</c:v>
                </c:pt>
                <c:pt idx="3517">
                  <c:v>1.1835317861912387E-2</c:v>
                </c:pt>
                <c:pt idx="3518">
                  <c:v>1.1835243625695213E-2</c:v>
                </c:pt>
                <c:pt idx="3519">
                  <c:v>1.183515001369706E-2</c:v>
                </c:pt>
                <c:pt idx="3520">
                  <c:v>1.1835037000818005E-2</c:v>
                </c:pt>
                <c:pt idx="3521">
                  <c:v>1.1834904561958126E-2</c:v>
                </c:pt>
                <c:pt idx="3522">
                  <c:v>1.1834752671777693E-2</c:v>
                </c:pt>
                <c:pt idx="3523">
                  <c:v>1.1834581305176783E-2</c:v>
                </c:pt>
                <c:pt idx="3524">
                  <c:v>1.1834390436895603E-2</c:v>
                </c:pt>
                <c:pt idx="3525">
                  <c:v>1.1834180041914166E-2</c:v>
                </c:pt>
                <c:pt idx="3526">
                  <c:v>1.1834234425212031E-2</c:v>
                </c:pt>
                <c:pt idx="3527">
                  <c:v>1.1833976485808861E-2</c:v>
                </c:pt>
                <c:pt idx="3528">
                  <c:v>1.1833391395406068E-2</c:v>
                </c:pt>
                <c:pt idx="3529">
                  <c:v>1.1833099835110161E-2</c:v>
                </c:pt>
                <c:pt idx="3530">
                  <c:v>1.1832788618457712E-2</c:v>
                </c:pt>
                <c:pt idx="3531">
                  <c:v>1.1832457720108991E-2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334464"/>
        <c:axId val="572336000"/>
      </c:lineChart>
      <c:dateAx>
        <c:axId val="572334464"/>
        <c:scaling>
          <c:orientation val="minMax"/>
          <c:max val="43090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33600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72336000"/>
        <c:scaling>
          <c:orientation val="minMax"/>
          <c:max val="2E-3"/>
          <c:min val="0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72334464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CheckBox" checked="Checked" fmlaLink="$K$22" lockText="1" noThreeD="1"/>
</file>

<file path=xl/ctrlProps/ctrlProp26.xml><?xml version="1.0" encoding="utf-8"?>
<formControlPr xmlns="http://schemas.microsoft.com/office/spreadsheetml/2009/9/main" objectType="CheckBox" checked="Checked" fmlaLink="FirstIMMFUTCheck" lockText="1" noThreeD="1"/>
</file>

<file path=xl/ctrlProps/ctrlProp27.xml><?xml version="1.0" encoding="utf-8"?>
<formControlPr xmlns="http://schemas.microsoft.com/office/spreadsheetml/2009/9/main" objectType="CheckBox" checked="Checked" fmlaLink="SERIALFUTCheck" lockText="1" noThreeD="1"/>
</file>

<file path=xl/ctrlProps/ctrlProp28.xml><?xml version="1.0" encoding="utf-8"?>
<formControlPr xmlns="http://schemas.microsoft.com/office/spreadsheetml/2009/9/main" objectType="CheckBox" fmlaLink="LastIMMFUTCheck" lockText="1" noThreeD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CheckBox" checked="Checked" fmlaLink="FRA6MCheck" lockText="1" noThreeD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CheckBox" checked="Checked" fmlaLink="FRA1YCheck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1745" name="Length2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1746" name="Length1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1747" name="Length3" hidden="1">
              <a:extLst>
                <a:ext uri="{63B3BB69-23CF-44E3-9099-C40C66FF867C}">
                  <a14:compatExt spid="_x0000_s31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1748" name="Length0" hidden="1">
              <a:extLst>
                <a:ext uri="{63B3BB69-23CF-44E3-9099-C40C66FF867C}">
                  <a14:compatExt spid="_x0000_s31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1749" name="Length4" hidden="1">
              <a:extLst>
                <a:ext uri="{63B3BB69-23CF-44E3-9099-C40C66FF867C}">
                  <a14:compatExt spid="_x0000_s3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1750" name="Length5" hidden="1">
              <a:extLst>
                <a:ext uri="{63B3BB69-23CF-44E3-9099-C40C66FF867C}">
                  <a14:compatExt spid="_x0000_s31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1751" name="Length6" hidden="1">
              <a:extLst>
                <a:ext uri="{63B3BB69-23CF-44E3-9099-C40C66FF867C}">
                  <a14:compatExt spid="_x0000_s31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1752" name="Length7" hidden="1">
              <a:extLst>
                <a:ext uri="{63B3BB69-23CF-44E3-9099-C40C66FF867C}">
                  <a14:compatExt spid="_x0000_s31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528636</xdr:colOff>
      <xdr:row>17</xdr:row>
      <xdr:rowOff>109536</xdr:rowOff>
    </xdr:from>
    <xdr:to>
      <xdr:col>45</xdr:col>
      <xdr:colOff>609599</xdr:colOff>
      <xdr:row>54</xdr:row>
      <xdr:rowOff>114299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9697" name="Length2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9698" name="Length1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9699" name="Length3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9700" name="Length0" hidden="1">
              <a:extLst>
                <a:ext uri="{63B3BB69-23CF-44E3-9099-C40C66FF867C}">
                  <a14:compatExt spid="_x0000_s29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9701" name="Length4" hidden="1">
              <a:extLst>
                <a:ext uri="{63B3BB69-23CF-44E3-9099-C40C66FF867C}">
                  <a14:compatExt spid="_x0000_s29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9702" name="Length5" hidden="1">
              <a:extLst>
                <a:ext uri="{63B3BB69-23CF-44E3-9099-C40C66FF867C}">
                  <a14:compatExt spid="_x0000_s29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9703" name="Length6" hidden="1">
              <a:extLst>
                <a:ext uri="{63B3BB69-23CF-44E3-9099-C40C66FF867C}">
                  <a14:compatExt spid="_x0000_s29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9704" name="Length7" hidden="1">
              <a:extLst>
                <a:ext uri="{63B3BB69-23CF-44E3-9099-C40C66FF867C}">
                  <a14:compatExt spid="_x0000_s29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42</xdr:row>
      <xdr:rowOff>133350</xdr:rowOff>
    </xdr:from>
    <xdr:to>
      <xdr:col>9</xdr:col>
      <xdr:colOff>296227</xdr:colOff>
      <xdr:row>65</xdr:row>
      <xdr:rowOff>47625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5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42</xdr:row>
      <xdr:rowOff>133350</xdr:rowOff>
    </xdr:from>
    <xdr:to>
      <xdr:col>9</xdr:col>
      <xdr:colOff>286702</xdr:colOff>
      <xdr:row>65</xdr:row>
      <xdr:rowOff>47625</xdr:rowOff>
    </xdr:to>
    <xdr:graphicFrame macro="">
      <xdr:nvGraphicFramePr>
        <xdr:cNvPr id="1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10594" name="Check Box 354" hidden="1">
              <a:extLst>
                <a:ext uri="{63B3BB69-23CF-44E3-9099-C40C66FF867C}">
                  <a14:compatExt spid="_x0000_s10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23</xdr:row>
          <xdr:rowOff>57150</xdr:rowOff>
        </xdr:from>
        <xdr:to>
          <xdr:col>11</xdr:col>
          <xdr:colOff>200025</xdr:colOff>
          <xdr:row>25</xdr:row>
          <xdr:rowOff>66675</xdr:rowOff>
        </xdr:to>
        <xdr:sp macro="" textlink="">
          <xdr:nvSpPr>
            <xdr:cNvPr id="10595" name="Check Box 355" hidden="1">
              <a:extLst>
                <a:ext uri="{63B3BB69-23CF-44E3-9099-C40C66FF867C}">
                  <a14:compatExt spid="_x0000_s10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FIRST 8 IMM FUT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26</xdr:row>
          <xdr:rowOff>57150</xdr:rowOff>
        </xdr:from>
        <xdr:to>
          <xdr:col>11</xdr:col>
          <xdr:colOff>200025</xdr:colOff>
          <xdr:row>28</xdr:row>
          <xdr:rowOff>57150</xdr:rowOff>
        </xdr:to>
        <xdr:sp macro="" textlink="">
          <xdr:nvSpPr>
            <xdr:cNvPr id="10596" name="Check Box 356" hidden="1">
              <a:extLst>
                <a:ext uri="{63B3BB69-23CF-44E3-9099-C40C66FF867C}">
                  <a14:compatExt spid="_x0000_s10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SERIAL FUT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29</xdr:row>
          <xdr:rowOff>47625</xdr:rowOff>
        </xdr:from>
        <xdr:to>
          <xdr:col>11</xdr:col>
          <xdr:colOff>200025</xdr:colOff>
          <xdr:row>31</xdr:row>
          <xdr:rowOff>57150</xdr:rowOff>
        </xdr:to>
        <xdr:sp macro="" textlink="">
          <xdr:nvSpPr>
            <xdr:cNvPr id="10597" name="Check Box 357" hidden="1">
              <a:extLst>
                <a:ext uri="{63B3BB69-23CF-44E3-9099-C40C66FF867C}">
                  <a14:compatExt spid="_x0000_s10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LAST IMM FUT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8673" name="Length2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8674" name="Length1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8675" name="Length3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8676" name="Length0" hidden="1">
              <a:extLst>
                <a:ext uri="{63B3BB69-23CF-44E3-9099-C40C66FF867C}">
                  <a14:compatExt spid="_x0000_s28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8677" name="Length4" hidden="1">
              <a:extLst>
                <a:ext uri="{63B3BB69-23CF-44E3-9099-C40C66FF867C}">
                  <a14:compatExt spid="_x0000_s28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8678" name="Length5" hidden="1">
              <a:extLst>
                <a:ext uri="{63B3BB69-23CF-44E3-9099-C40C66FF867C}">
                  <a14:compatExt spid="_x0000_s28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8679" name="Length6" hidden="1">
              <a:extLst>
                <a:ext uri="{63B3BB69-23CF-44E3-9099-C40C66FF867C}">
                  <a14:compatExt spid="_x0000_s28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8680" name="Length7" hidden="1">
              <a:extLst>
                <a:ext uri="{63B3BB69-23CF-44E3-9099-C40C66FF867C}">
                  <a14:compatExt spid="_x0000_s28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43</xdr:row>
      <xdr:rowOff>9525</xdr:rowOff>
    </xdr:from>
    <xdr:to>
      <xdr:col>9</xdr:col>
      <xdr:colOff>296227</xdr:colOff>
      <xdr:row>65</xdr:row>
      <xdr:rowOff>66675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28681" name="Check Box 9" hidden="1">
              <a:extLst>
                <a:ext uri="{63B3BB69-23CF-44E3-9099-C40C66FF867C}">
                  <a14:compatExt spid="_x0000_s28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0721" name="Length2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0722" name="Length1" hidden="1">
              <a:extLst>
                <a:ext uri="{63B3BB69-23CF-44E3-9099-C40C66FF867C}">
                  <a14:compatExt spid="_x0000_s30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0723" name="Length3" hidden="1">
              <a:extLst>
                <a:ext uri="{63B3BB69-23CF-44E3-9099-C40C66FF867C}">
                  <a14:compatExt spid="_x0000_s30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0724" name="Length0" hidden="1">
              <a:extLst>
                <a:ext uri="{63B3BB69-23CF-44E3-9099-C40C66FF867C}">
                  <a14:compatExt spid="_x0000_s30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0725" name="Length4" hidden="1">
              <a:extLst>
                <a:ext uri="{63B3BB69-23CF-44E3-9099-C40C66FF867C}">
                  <a14:compatExt spid="_x0000_s30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0726" name="Length5" hidden="1">
              <a:extLst>
                <a:ext uri="{63B3BB69-23CF-44E3-9099-C40C66FF867C}">
                  <a14:compatExt spid="_x0000_s30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0727" name="Length6" hidden="1">
              <a:extLst>
                <a:ext uri="{63B3BB69-23CF-44E3-9099-C40C66FF867C}">
                  <a14:compatExt spid="_x0000_s30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0728" name="Length7" hidden="1">
              <a:extLst>
                <a:ext uri="{63B3BB69-23CF-44E3-9099-C40C66FF867C}">
                  <a14:compatExt spid="_x0000_s30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43</xdr:row>
      <xdr:rowOff>19050</xdr:rowOff>
    </xdr:from>
    <xdr:to>
      <xdr:col>9</xdr:col>
      <xdr:colOff>286702</xdr:colOff>
      <xdr:row>65</xdr:row>
      <xdr:rowOff>76200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30729" name="Check Box 9" hidden="1">
              <a:extLst>
                <a:ext uri="{63B3BB69-23CF-44E3-9099-C40C66FF867C}">
                  <a14:compatExt spid="_x0000_s30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UR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Euribor"/>
      <sheetName val="EuriborSwapIsdaFixA"/>
      <sheetName val="Deposits"/>
      <sheetName val="FRA"/>
      <sheetName val="OIS"/>
      <sheetName val="ECB OIS"/>
      <sheetName val="IMM OIS"/>
      <sheetName val="Futures3M"/>
      <sheetName val="FuturesHWConvAdj"/>
      <sheetName val="BasisSwapEON3M"/>
      <sheetName val="BasisSwap1MxM"/>
      <sheetName val="BasisSwap3M6M"/>
      <sheetName val="BasisSwapxM12M"/>
      <sheetName val="Swaps1M(&lt;1Y)"/>
      <sheetName val="Swap1M"/>
      <sheetName val="Swap3M"/>
      <sheetName val="Swap6M"/>
      <sheetName val="ForwardSwap6M"/>
      <sheetName val="SwapsIMMDated"/>
      <sheetName val="ImmFra6M "/>
      <sheetName val="ON Basis Swap"/>
      <sheetName val="1M Basis Swap"/>
      <sheetName val="3M Basis Swap"/>
      <sheetName val="6M Basis Swap"/>
      <sheetName val="1Y Basis Swap"/>
      <sheetName val="Euribor 3M Time Series"/>
      <sheetName val="Euribor 6M Time Series"/>
      <sheetName val="EuriborSwapIsdaFixA1Y"/>
    </sheetNames>
    <definedNames>
      <definedName name="TriggerCounter" refersTo="='General Settings'!$D$7"/>
    </definedNames>
    <sheetDataSet>
      <sheetData sheetId="0">
        <row r="7">
          <cell r="D7">
            <v>1</v>
          </cell>
        </row>
      </sheetData>
      <sheetData sheetId="1">
        <row r="7">
          <cell r="D7" t="str">
            <v>EUR1M#0000</v>
          </cell>
        </row>
      </sheetData>
      <sheetData sheetId="2">
        <row r="7">
          <cell r="D7" t="str">
            <v>EUR6M#0000</v>
          </cell>
        </row>
      </sheetData>
      <sheetData sheetId="3">
        <row r="7">
          <cell r="D7" t="str">
            <v>D</v>
          </cell>
        </row>
      </sheetData>
      <sheetData sheetId="4">
        <row r="7">
          <cell r="D7" t="str">
            <v>6F</v>
          </cell>
        </row>
      </sheetData>
      <sheetData sheetId="5"/>
      <sheetData sheetId="6">
        <row r="7">
          <cell r="D7" t="str">
            <v>OIS</v>
          </cell>
        </row>
      </sheetData>
      <sheetData sheetId="7">
        <row r="7">
          <cell r="D7" t="str">
            <v>U6</v>
          </cell>
        </row>
      </sheetData>
      <sheetData sheetId="8">
        <row r="7">
          <cell r="D7" t="str">
            <v>J6</v>
          </cell>
        </row>
      </sheetData>
      <sheetData sheetId="9"/>
      <sheetData sheetId="10">
        <row r="7">
          <cell r="D7" t="str">
            <v>3E</v>
          </cell>
        </row>
      </sheetData>
      <sheetData sheetId="11">
        <row r="7">
          <cell r="D7" t="str">
            <v>6E</v>
          </cell>
        </row>
      </sheetData>
      <sheetData sheetId="12">
        <row r="7">
          <cell r="D7" t="str">
            <v>6E</v>
          </cell>
        </row>
      </sheetData>
      <sheetData sheetId="13">
        <row r="7">
          <cell r="D7" t="str">
            <v>12E</v>
          </cell>
        </row>
      </sheetData>
      <sheetData sheetId="14">
        <row r="7">
          <cell r="D7" t="str">
            <v>X1S</v>
          </cell>
        </row>
      </sheetData>
      <sheetData sheetId="15">
        <row r="7">
          <cell r="D7" t="str">
            <v>1E</v>
          </cell>
        </row>
      </sheetData>
      <sheetData sheetId="16">
        <row r="7">
          <cell r="D7" t="str">
            <v>3E</v>
          </cell>
        </row>
      </sheetData>
      <sheetData sheetId="17">
        <row r="7">
          <cell r="D7" t="str">
            <v>6E</v>
          </cell>
        </row>
      </sheetData>
      <sheetData sheetId="18">
        <row r="7">
          <cell r="D7" t="str">
            <v>EUR1F3Y_Quote</v>
          </cell>
        </row>
      </sheetData>
      <sheetData sheetId="19">
        <row r="7">
          <cell r="D7">
            <v>12</v>
          </cell>
        </row>
      </sheetData>
      <sheetData sheetId="20">
        <row r="7">
          <cell r="D7" t="str">
            <v>J6</v>
          </cell>
        </row>
      </sheetData>
      <sheetData sheetId="21">
        <row r="7">
          <cell r="D7" t="str">
            <v>3E</v>
          </cell>
        </row>
      </sheetData>
      <sheetData sheetId="22">
        <row r="7">
          <cell r="D7" t="str">
            <v>1E</v>
          </cell>
        </row>
      </sheetData>
      <sheetData sheetId="23">
        <row r="7">
          <cell r="D7" t="str">
            <v>3E</v>
          </cell>
        </row>
      </sheetData>
      <sheetData sheetId="24">
        <row r="7">
          <cell r="D7" t="str">
            <v>6E</v>
          </cell>
        </row>
      </sheetData>
      <sheetData sheetId="25">
        <row r="7">
          <cell r="D7" t="str">
            <v>12E</v>
          </cell>
        </row>
      </sheetData>
      <sheetData sheetId="26">
        <row r="7">
          <cell r="D7">
            <v>42396</v>
          </cell>
        </row>
      </sheetData>
      <sheetData sheetId="27">
        <row r="7">
          <cell r="D7">
            <v>42396</v>
          </cell>
        </row>
      </sheetData>
      <sheetData sheetId="28">
        <row r="7">
          <cell r="D7">
            <v>42397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5" Type="http://schemas.openxmlformats.org/officeDocument/2006/relationships/ctrlProp" Target="../ctrlProps/ctrlProp2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32.xml"/><Relationship Id="rId12" Type="http://schemas.openxmlformats.org/officeDocument/2006/relationships/ctrlProp" Target="../ctrlProps/ctrlProp3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1.xml"/><Relationship Id="rId11" Type="http://schemas.openxmlformats.org/officeDocument/2006/relationships/ctrlProp" Target="../ctrlProps/ctrlProp36.xml"/><Relationship Id="rId5" Type="http://schemas.openxmlformats.org/officeDocument/2006/relationships/ctrlProp" Target="../ctrlProps/ctrlProp30.xml"/><Relationship Id="rId10" Type="http://schemas.openxmlformats.org/officeDocument/2006/relationships/ctrlProp" Target="../ctrlProps/ctrlProp35.xml"/><Relationship Id="rId4" Type="http://schemas.openxmlformats.org/officeDocument/2006/relationships/ctrlProp" Target="../ctrlProps/ctrlProp29.xml"/><Relationship Id="rId9" Type="http://schemas.openxmlformats.org/officeDocument/2006/relationships/ctrlProp" Target="../ctrlProps/ctrlProp3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2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41.xml"/><Relationship Id="rId12" Type="http://schemas.openxmlformats.org/officeDocument/2006/relationships/ctrlProp" Target="../ctrlProps/ctrlProp4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40.xml"/><Relationship Id="rId11" Type="http://schemas.openxmlformats.org/officeDocument/2006/relationships/ctrlProp" Target="../ctrlProps/ctrlProp45.xml"/><Relationship Id="rId5" Type="http://schemas.openxmlformats.org/officeDocument/2006/relationships/ctrlProp" Target="../ctrlProps/ctrlProp39.xml"/><Relationship Id="rId10" Type="http://schemas.openxmlformats.org/officeDocument/2006/relationships/ctrlProp" Target="../ctrlProps/ctrlProp44.xml"/><Relationship Id="rId4" Type="http://schemas.openxmlformats.org/officeDocument/2006/relationships/ctrlProp" Target="../ctrlProps/ctrlProp38.xml"/><Relationship Id="rId9" Type="http://schemas.openxmlformats.org/officeDocument/2006/relationships/ctrlProp" Target="../ctrlProps/ctrlProp4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4"/>
  <sheetViews>
    <sheetView showGridLines="0" workbookViewId="0">
      <selection activeCell="K37" sqref="K37"/>
    </sheetView>
  </sheetViews>
  <sheetFormatPr defaultRowHeight="13.5" x14ac:dyDescent="0.25"/>
  <cols>
    <col min="1" max="2" width="2.7109375" style="5" customWidth="1"/>
    <col min="3" max="3" width="23.42578125" style="5" bestFit="1" customWidth="1"/>
    <col min="4" max="4" width="30.7109375" style="5" customWidth="1"/>
    <col min="5" max="7" width="2.7109375" style="5" customWidth="1"/>
    <col min="8" max="8" width="15.140625" style="5" bestFit="1" customWidth="1"/>
    <col min="9" max="9" width="12" style="5" bestFit="1" customWidth="1"/>
    <col min="10" max="13" width="19.28515625" style="5" bestFit="1" customWidth="1"/>
    <col min="14" max="15" width="2.7109375" style="5" customWidth="1"/>
    <col min="16" max="16384" width="9.140625" style="5"/>
  </cols>
  <sheetData>
    <row r="1" spans="2:14" s="1" customFormat="1" ht="12" thickBot="1" x14ac:dyDescent="0.25">
      <c r="B1" s="1" t="str">
        <f>_xll.qlxlVersion(TRUE)</f>
        <v>QuantLibXL 1.7.0 - MS VC++ (version unknown) - Multithreaded Dynamic Runtime library - Release Configuration - Sep 16 2015 12:34:36</v>
      </c>
    </row>
    <row r="2" spans="2:14" ht="19.5" x14ac:dyDescent="0.35">
      <c r="B2" s="2" t="s">
        <v>19</v>
      </c>
      <c r="C2" s="3"/>
      <c r="D2" s="3"/>
      <c r="E2" s="4"/>
      <c r="G2" s="34" t="s">
        <v>141</v>
      </c>
      <c r="H2" s="35"/>
      <c r="I2" s="35"/>
      <c r="J2" s="35"/>
      <c r="K2" s="35"/>
      <c r="L2" s="35"/>
      <c r="M2" s="35"/>
      <c r="N2" s="36"/>
    </row>
    <row r="3" spans="2:14" s="1" customFormat="1" ht="11.25" customHeight="1" x14ac:dyDescent="0.2">
      <c r="B3" s="6"/>
      <c r="C3" s="7"/>
      <c r="D3" s="7"/>
      <c r="E3" s="8"/>
      <c r="G3" s="6"/>
      <c r="H3" s="7"/>
      <c r="I3" s="7"/>
      <c r="J3" s="7"/>
      <c r="K3" s="7"/>
      <c r="L3" s="7"/>
      <c r="M3" s="7"/>
      <c r="N3" s="8"/>
    </row>
    <row r="4" spans="2:14" s="1" customFormat="1" ht="11.25" customHeight="1" x14ac:dyDescent="0.2">
      <c r="B4" s="6"/>
      <c r="C4" s="26" t="s">
        <v>2</v>
      </c>
      <c r="D4" s="9">
        <v>42625.668599537035</v>
      </c>
      <c r="E4" s="8"/>
      <c r="G4" s="6"/>
      <c r="H4" s="139" t="s">
        <v>142</v>
      </c>
      <c r="I4" s="37" t="str">
        <f>Currency&amp;"ON"</f>
        <v>EURON</v>
      </c>
      <c r="J4" s="37" t="str">
        <f>Currency&amp;"1M"</f>
        <v>EUR1M</v>
      </c>
      <c r="K4" s="37" t="str">
        <f>Currency&amp;"3M"</f>
        <v>EUR3M</v>
      </c>
      <c r="L4" s="37" t="str">
        <f>Currency&amp;"6M"</f>
        <v>EUR6M</v>
      </c>
      <c r="M4" s="37" t="str">
        <f>Currency&amp;"1Y"</f>
        <v>EUR1Y</v>
      </c>
      <c r="N4" s="8"/>
    </row>
    <row r="5" spans="2:14" s="1" customFormat="1" ht="11.25" customHeight="1" x14ac:dyDescent="0.2">
      <c r="B5" s="18"/>
      <c r="C5" s="19"/>
      <c r="D5" s="19"/>
      <c r="E5" s="20"/>
      <c r="G5" s="6"/>
      <c r="H5" s="27" t="s">
        <v>26</v>
      </c>
      <c r="I5" s="23">
        <f>COUNTA(_xll.ohPack(_xll.ohFilter(CheckON,FlagON)))</f>
        <v>45</v>
      </c>
      <c r="J5" s="23">
        <f>COUNTA(_xll.ohPack(_xll.ohFilter(Check1M,Flag1M)))</f>
        <v>30</v>
      </c>
      <c r="K5" s="23">
        <f>COUNTA(_xll.ohPack(_xll.ohFilter(Check3M,Flag3M)))</f>
        <v>66</v>
      </c>
      <c r="L5" s="23">
        <f>COUNTA(_xll.ohPack(_xll.ohFilter(Check6M,Flag6M)))</f>
        <v>379</v>
      </c>
      <c r="M5" s="23">
        <f>COUNTA(_xll.ohPack(_xll.ohFilter(Check1Y,Flag1Y)))</f>
        <v>13</v>
      </c>
      <c r="N5" s="8"/>
    </row>
    <row r="6" spans="2:14" s="1" customFormat="1" ht="11.25" customHeight="1" x14ac:dyDescent="0.2">
      <c r="B6" s="6"/>
      <c r="C6" s="27" t="s">
        <v>20</v>
      </c>
      <c r="D6" s="21">
        <f>_xll.qlSettingsEvaluationDate(Trigger)</f>
        <v>42398</v>
      </c>
      <c r="E6" s="8"/>
      <c r="G6" s="6"/>
      <c r="H6" s="29" t="s">
        <v>24</v>
      </c>
      <c r="I6" s="17">
        <f>COUNTIF(CheckON,TRUE)</f>
        <v>45</v>
      </c>
      <c r="J6" s="17">
        <f>COUNTIF(Check1M,"=TRUE")</f>
        <v>30</v>
      </c>
      <c r="K6" s="17">
        <f>COUNTIF(Check3M,TRUE)</f>
        <v>51</v>
      </c>
      <c r="L6" s="17">
        <f>COUNTIF(Check6M,TRUE)</f>
        <v>55</v>
      </c>
      <c r="M6" s="17">
        <f>COUNTIF(Check1Y,TRUE)</f>
        <v>13</v>
      </c>
      <c r="N6" s="8"/>
    </row>
    <row r="7" spans="2:14" s="1" customFormat="1" ht="11.25" customHeight="1" x14ac:dyDescent="0.2">
      <c r="B7" s="6"/>
      <c r="C7" s="28" t="s">
        <v>21</v>
      </c>
      <c r="D7" s="10">
        <f>[1]!TriggerCounter</f>
        <v>1</v>
      </c>
      <c r="E7" s="8"/>
      <c r="G7" s="24"/>
      <c r="H7" s="26" t="s">
        <v>25</v>
      </c>
      <c r="I7" s="108">
        <f>I5-I6</f>
        <v>0</v>
      </c>
      <c r="J7" s="108">
        <f>J5-J6</f>
        <v>0</v>
      </c>
      <c r="K7" s="108">
        <f>K5-K6</f>
        <v>15</v>
      </c>
      <c r="L7" s="108">
        <f>L5-L6</f>
        <v>324</v>
      </c>
      <c r="M7" s="108">
        <f>M5-M6</f>
        <v>0</v>
      </c>
      <c r="N7" s="25"/>
    </row>
    <row r="8" spans="2:14" ht="11.25" customHeight="1" thickBot="1" x14ac:dyDescent="0.3">
      <c r="B8" s="11"/>
      <c r="C8" s="12"/>
      <c r="D8" s="12"/>
      <c r="E8" s="13"/>
      <c r="G8" s="11"/>
      <c r="H8" s="12"/>
      <c r="I8" s="12"/>
      <c r="J8" s="12"/>
      <c r="K8" s="12"/>
      <c r="L8" s="12"/>
      <c r="M8" s="12"/>
      <c r="N8" s="13"/>
    </row>
    <row r="9" spans="2:14" ht="11.25" customHeight="1" thickBot="1" x14ac:dyDescent="0.3">
      <c r="G9" s="1"/>
      <c r="H9" s="1"/>
      <c r="I9" s="1"/>
      <c r="J9" s="1"/>
      <c r="K9" s="1"/>
      <c r="L9" s="1"/>
      <c r="M9" s="1"/>
      <c r="N9" s="1"/>
    </row>
    <row r="10" spans="2:14" s="1" customFormat="1" ht="16.5" x14ac:dyDescent="0.3">
      <c r="B10" s="2" t="s">
        <v>6</v>
      </c>
      <c r="C10" s="3"/>
      <c r="D10" s="3"/>
      <c r="E10" s="14"/>
      <c r="G10" s="2" t="s">
        <v>28</v>
      </c>
      <c r="H10" s="3"/>
      <c r="I10" s="3"/>
      <c r="J10" s="3"/>
      <c r="K10" s="3"/>
      <c r="L10" s="3"/>
      <c r="M10" s="3"/>
      <c r="N10" s="14"/>
    </row>
    <row r="11" spans="2:14" s="1" customFormat="1" ht="11.25" customHeight="1" x14ac:dyDescent="0.2">
      <c r="B11" s="6"/>
      <c r="C11" s="7"/>
      <c r="D11" s="7"/>
      <c r="E11" s="8" t="s">
        <v>27</v>
      </c>
      <c r="G11" s="6"/>
      <c r="H11" s="7"/>
      <c r="I11" s="7"/>
      <c r="J11" s="7"/>
      <c r="K11" s="7"/>
      <c r="L11" s="7"/>
      <c r="M11" s="7"/>
      <c r="N11" s="8"/>
    </row>
    <row r="12" spans="2:14" s="1" customFormat="1" ht="11.25" customHeight="1" x14ac:dyDescent="0.2">
      <c r="B12" s="6"/>
      <c r="C12" s="27" t="s">
        <v>5</v>
      </c>
      <c r="D12" s="15" t="s">
        <v>147</v>
      </c>
      <c r="E12" s="8" t="s">
        <v>27</v>
      </c>
      <c r="G12" s="6"/>
      <c r="H12" s="27" t="s">
        <v>18</v>
      </c>
      <c r="I12" s="15" t="s">
        <v>29</v>
      </c>
      <c r="J12" s="15" t="s">
        <v>30</v>
      </c>
      <c r="K12" s="15" t="s">
        <v>31</v>
      </c>
      <c r="L12" s="15" t="s">
        <v>32</v>
      </c>
      <c r="M12" s="15" t="s">
        <v>33</v>
      </c>
      <c r="N12" s="8"/>
    </row>
    <row r="13" spans="2:14" s="1" customFormat="1" ht="11.25" customHeight="1" x14ac:dyDescent="0.2">
      <c r="B13" s="6"/>
      <c r="C13" s="29" t="s">
        <v>22</v>
      </c>
      <c r="D13" s="17">
        <v>2</v>
      </c>
      <c r="E13" s="8" t="s">
        <v>27</v>
      </c>
      <c r="G13" s="6"/>
      <c r="H13" s="32" t="s">
        <v>7</v>
      </c>
      <c r="I13" s="22" t="s">
        <v>149</v>
      </c>
      <c r="J13" s="22" t="s">
        <v>150</v>
      </c>
      <c r="K13" s="22" t="s">
        <v>150</v>
      </c>
      <c r="L13" s="22" t="s">
        <v>150</v>
      </c>
      <c r="M13" s="22" t="s">
        <v>150</v>
      </c>
      <c r="N13" s="8"/>
    </row>
    <row r="14" spans="2:14" s="1" customFormat="1" ht="11.25" customHeight="1" x14ac:dyDescent="0.2">
      <c r="B14" s="6"/>
      <c r="C14" s="29" t="s">
        <v>23</v>
      </c>
      <c r="D14" s="16" t="s">
        <v>148</v>
      </c>
      <c r="E14" s="8" t="s">
        <v>27</v>
      </c>
      <c r="G14" s="6"/>
      <c r="H14" s="46"/>
      <c r="I14" s="46"/>
      <c r="J14" s="46"/>
      <c r="K14" s="46"/>
      <c r="L14" s="46"/>
      <c r="M14" s="46"/>
      <c r="N14" s="8"/>
    </row>
    <row r="15" spans="2:14" s="1" customFormat="1" ht="11.25" customHeight="1" x14ac:dyDescent="0.2">
      <c r="B15" s="6"/>
      <c r="C15" s="30" t="s">
        <v>51</v>
      </c>
      <c r="D15" s="16" t="s">
        <v>52</v>
      </c>
      <c r="E15" s="8"/>
      <c r="G15" s="6"/>
      <c r="H15" s="33" t="s">
        <v>38</v>
      </c>
      <c r="I15" s="47" t="str">
        <f>I13</f>
        <v>Eonia</v>
      </c>
      <c r="J15" s="47" t="str">
        <f>PROPER(Currency)&amp;J13&amp;J12</f>
        <v>Euribor1M</v>
      </c>
      <c r="K15" s="47" t="str">
        <f>PROPER(Currency)&amp;K13&amp;K12</f>
        <v>Euribor3M</v>
      </c>
      <c r="L15" s="47" t="str">
        <f>PROPER(Currency)&amp;L13&amp;L12</f>
        <v>Euribor6M</v>
      </c>
      <c r="M15" s="47" t="str">
        <f>PROPER(Currency)&amp;M13&amp;M12</f>
        <v>Euribor1Y</v>
      </c>
      <c r="N15" s="8"/>
    </row>
    <row r="16" spans="2:14" s="1" customFormat="1" ht="11.25" customHeight="1" x14ac:dyDescent="0.2">
      <c r="B16" s="6"/>
      <c r="C16" s="30" t="s">
        <v>3</v>
      </c>
      <c r="D16" s="16" t="b">
        <v>0</v>
      </c>
      <c r="E16" s="8"/>
      <c r="G16" s="6"/>
      <c r="H16" s="27" t="s">
        <v>34</v>
      </c>
      <c r="I16" s="23">
        <f>_xll.qlInterestRateIndexFixingDays(IndexON,Trigger)</f>
        <v>0</v>
      </c>
      <c r="J16" s="23">
        <f>_xll.qlInterestRateIndexFixingDays(Index1M,Trigger)</f>
        <v>2</v>
      </c>
      <c r="K16" s="23">
        <f>_xll.qlInterestRateIndexFixingDays(Index3M,Trigger)</f>
        <v>2</v>
      </c>
      <c r="L16" s="23">
        <f>_xll.qlInterestRateIndexFixingDays(Index6M,Trigger)</f>
        <v>2</v>
      </c>
      <c r="M16" s="23">
        <f>_xll.qlInterestRateIndexFixingDays(Index1Y,Trigger)</f>
        <v>2</v>
      </c>
      <c r="N16" s="8"/>
    </row>
    <row r="17" spans="1:14" s="1" customFormat="1" ht="11.25" customHeight="1" x14ac:dyDescent="0.2">
      <c r="B17" s="6"/>
      <c r="C17" s="31" t="s">
        <v>1</v>
      </c>
      <c r="D17" s="22" t="b">
        <v>0</v>
      </c>
      <c r="E17" s="8"/>
      <c r="G17" s="6"/>
      <c r="H17" s="29" t="s">
        <v>35</v>
      </c>
      <c r="I17" s="17" t="str">
        <f>_xll.qlIborIndexBusinessDayConv(IndexON,Trigger)</f>
        <v>Following</v>
      </c>
      <c r="J17" s="17" t="str">
        <f>_xll.qlIborIndexBusinessDayConv(Index1M,Trigger)</f>
        <v>Modified Following</v>
      </c>
      <c r="K17" s="17" t="str">
        <f>_xll.qlIborIndexBusinessDayConv(Index3M,Trigger)</f>
        <v>Modified Following</v>
      </c>
      <c r="L17" s="17" t="str">
        <f>_xll.qlIborIndexBusinessDayConv(Index6M,Trigger)</f>
        <v>Modified Following</v>
      </c>
      <c r="M17" s="17" t="str">
        <f>_xll.qlIborIndexBusinessDayConv(Index1Y,Trigger)</f>
        <v>Modified Following</v>
      </c>
      <c r="N17" s="8"/>
    </row>
    <row r="18" spans="1:14" s="1" customFormat="1" ht="11.25" customHeight="1" thickBot="1" x14ac:dyDescent="0.25">
      <c r="B18" s="11"/>
      <c r="C18" s="12"/>
      <c r="D18" s="12"/>
      <c r="E18" s="13" t="s">
        <v>27</v>
      </c>
      <c r="G18" s="6"/>
      <c r="H18" s="29" t="s">
        <v>36</v>
      </c>
      <c r="I18" s="16" t="b">
        <f>_xll.qlIborIndexEndOfMonth(IndexON,Trigger)</f>
        <v>0</v>
      </c>
      <c r="J18" s="16" t="b">
        <f>_xll.qlIborIndexEndOfMonth(Index1M,Trigger)</f>
        <v>1</v>
      </c>
      <c r="K18" s="16" t="b">
        <f>_xll.qlIborIndexEndOfMonth(Index3M,Trigger)</f>
        <v>1</v>
      </c>
      <c r="L18" s="16" t="b">
        <f>_xll.qlIborIndexEndOfMonth(Index6M,Trigger)</f>
        <v>1</v>
      </c>
      <c r="M18" s="16" t="b">
        <f>_xll.qlIborIndexEndOfMonth(Index1Y,Trigger)</f>
        <v>1</v>
      </c>
      <c r="N18" s="8"/>
    </row>
    <row r="19" spans="1:14" s="1" customFormat="1" ht="11.25" customHeight="1" thickBot="1" x14ac:dyDescent="0.3">
      <c r="B19" s="5"/>
      <c r="C19" s="5"/>
      <c r="D19" s="5"/>
      <c r="E19" s="5"/>
      <c r="G19" s="6"/>
      <c r="H19" s="32" t="s">
        <v>37</v>
      </c>
      <c r="I19" s="22" t="str">
        <f>_xll.qlInterestRateIndexDayCounter(IndexON,Trigger)</f>
        <v>Actual/360</v>
      </c>
      <c r="J19" s="22" t="str">
        <f>_xll.qlInterestRateIndexDayCounter(Index1M,Trigger)</f>
        <v>Actual/360</v>
      </c>
      <c r="K19" s="22" t="str">
        <f>_xll.qlInterestRateIndexDayCounter(Index3M,Trigger)</f>
        <v>Actual/360</v>
      </c>
      <c r="L19" s="22" t="str">
        <f>_xll.qlInterestRateIndexDayCounter(Index6M,Trigger)</f>
        <v>Actual/360</v>
      </c>
      <c r="M19" s="22" t="str">
        <f>_xll.qlInterestRateIndexDayCounter(Index1Y,Trigger)</f>
        <v>Actual/360</v>
      </c>
      <c r="N19" s="8"/>
    </row>
    <row r="20" spans="1:14" s="1" customFormat="1" ht="16.5" x14ac:dyDescent="0.3">
      <c r="B20" s="2" t="s">
        <v>129</v>
      </c>
      <c r="C20" s="3"/>
      <c r="D20" s="3"/>
      <c r="E20" s="14"/>
      <c r="G20" s="6"/>
      <c r="H20" s="45"/>
      <c r="I20" s="45"/>
      <c r="J20" s="45"/>
      <c r="K20" s="45"/>
      <c r="L20" s="45"/>
      <c r="M20" s="45"/>
      <c r="N20" s="8"/>
    </row>
    <row r="21" spans="1:14" s="1" customFormat="1" ht="11.25" customHeight="1" x14ac:dyDescent="0.25">
      <c r="A21" s="5"/>
      <c r="B21" s="6"/>
      <c r="C21" s="7"/>
      <c r="D21" s="7"/>
      <c r="E21" s="8"/>
      <c r="F21" s="5"/>
      <c r="G21" s="6"/>
      <c r="H21" s="33" t="s">
        <v>43</v>
      </c>
      <c r="I21" s="45"/>
      <c r="J21" s="47" t="str">
        <f>_xll.qlIborIndex(,J13,"1D",J16,Currency,Calendar,J17,J18,J19,J4,Permanent,Trigger,ObjectOverwrite)</f>
        <v>obj_0079f#0000</v>
      </c>
      <c r="K21" s="47" t="str">
        <f>_xll.qlIborIndex(,K13,"1D",K16,Currency,Calendar,K17,K18,K19,K4,Permanent,Trigger,ObjectOverwrite)</f>
        <v>obj_007a0#0000</v>
      </c>
      <c r="L21" s="47" t="str">
        <f>_xll.qlIborIndex(,L13,"1D",L16,Currency,Calendar,L17,L18,L19,L4,Permanent,Trigger,ObjectOverwrite)</f>
        <v>obj_007a1#0000</v>
      </c>
      <c r="M21" s="47" t="str">
        <f>_xll.qlIborIndex(,M13,"1D",M16,Currency,Calendar,M17,M18,M19,M4,Permanent,Trigger,ObjectOverwrite)</f>
        <v>obj_007a2#0000</v>
      </c>
      <c r="N21" s="8"/>
    </row>
    <row r="22" spans="1:14" ht="11.25" customHeight="1" x14ac:dyDescent="0.25">
      <c r="B22" s="6"/>
      <c r="C22" s="27" t="s">
        <v>157</v>
      </c>
      <c r="D22" s="127">
        <v>5.0000000000000001E-4</v>
      </c>
      <c r="E22" s="8"/>
      <c r="G22" s="6"/>
      <c r="H22" s="27" t="s">
        <v>34</v>
      </c>
      <c r="I22" s="45"/>
      <c r="J22" s="23">
        <f>_xll.qlInterestRateIndexFixingDays(ONIndex1M,Trigger)</f>
        <v>2</v>
      </c>
      <c r="K22" s="23">
        <f>_xll.qlInterestRateIndexFixingDays(ONIndex3M,Trigger)</f>
        <v>2</v>
      </c>
      <c r="L22" s="23">
        <f>_xll.qlInterestRateIndexFixingDays(ONIndex6M,Trigger)</f>
        <v>2</v>
      </c>
      <c r="M22" s="23">
        <f>_xll.qlInterestRateIndexFixingDays(ONIndex1Y,Trigger)</f>
        <v>2</v>
      </c>
      <c r="N22" s="8"/>
    </row>
    <row r="23" spans="1:14" ht="11.25" customHeight="1" x14ac:dyDescent="0.25">
      <c r="B23" s="6"/>
      <c r="C23" s="32" t="s">
        <v>53</v>
      </c>
      <c r="D23" s="129">
        <v>5.0000000000000001E-4</v>
      </c>
      <c r="E23" s="8"/>
      <c r="G23" s="6"/>
      <c r="H23" s="29" t="s">
        <v>35</v>
      </c>
      <c r="I23" s="45"/>
      <c r="J23" s="16" t="str">
        <f>_xll.qlIborIndexBusinessDayConv(ONIndex1M,Trigger)</f>
        <v>Modified Following</v>
      </c>
      <c r="K23" s="16" t="str">
        <f>_xll.qlIborIndexBusinessDayConv(ONIndex3M,Trigger)</f>
        <v>Modified Following</v>
      </c>
      <c r="L23" s="16" t="str">
        <f>_xll.qlIborIndexBusinessDayConv(ONIndex6M,Trigger)</f>
        <v>Modified Following</v>
      </c>
      <c r="M23" s="16" t="str">
        <f>_xll.qlIborIndexBusinessDayConv(ONIndex1Y,Trigger)</f>
        <v>Modified Following</v>
      </c>
      <c r="N23" s="8"/>
    </row>
    <row r="24" spans="1:14" ht="11.25" customHeight="1" x14ac:dyDescent="0.25">
      <c r="B24" s="6"/>
      <c r="C24" s="27" t="s">
        <v>130</v>
      </c>
      <c r="D24" s="137">
        <v>5.0000000000000001E-4</v>
      </c>
      <c r="E24" s="8"/>
      <c r="G24" s="6"/>
      <c r="H24" s="29" t="s">
        <v>36</v>
      </c>
      <c r="I24" s="45"/>
      <c r="J24" s="16" t="b">
        <f>_xll.qlIborIndexEndOfMonth(ONIndex1M,Trigger)</f>
        <v>1</v>
      </c>
      <c r="K24" s="16" t="b">
        <f>_xll.qlIborIndexEndOfMonth(ONIndex3M,Trigger)</f>
        <v>1</v>
      </c>
      <c r="L24" s="16" t="b">
        <f>_xll.qlIborIndexEndOfMonth(ONIndex6M,Trigger)</f>
        <v>1</v>
      </c>
      <c r="M24" s="16" t="b">
        <f>_xll.qlIborIndexEndOfMonth(ONIndex1Y,Trigger)</f>
        <v>1</v>
      </c>
      <c r="N24" s="8"/>
    </row>
    <row r="25" spans="1:14" ht="11.25" customHeight="1" x14ac:dyDescent="0.25">
      <c r="B25" s="6"/>
      <c r="C25" s="32" t="s">
        <v>130</v>
      </c>
      <c r="D25" s="138">
        <v>5.0000000000000001E-4</v>
      </c>
      <c r="E25" s="8"/>
      <c r="G25" s="6"/>
      <c r="H25" s="32" t="s">
        <v>37</v>
      </c>
      <c r="I25" s="45"/>
      <c r="J25" s="22" t="str">
        <f>_xll.qlInterestRateIndexDayCounter(ONIndex1M,Trigger)</f>
        <v>Actual/360</v>
      </c>
      <c r="K25" s="22" t="str">
        <f>_xll.qlInterestRateIndexDayCounter(ONIndex3M,Trigger)</f>
        <v>Actual/360</v>
      </c>
      <c r="L25" s="22" t="str">
        <f>_xll.qlInterestRateIndexDayCounter(ONIndex6M,Trigger)</f>
        <v>Actual/360</v>
      </c>
      <c r="M25" s="22" t="str">
        <f>_xll.qlInterestRateIndexDayCounter(ONIndex1Y,Trigger)</f>
        <v>Actual/360</v>
      </c>
      <c r="N25" s="8"/>
    </row>
    <row r="26" spans="1:14" ht="11.25" customHeight="1" thickBot="1" x14ac:dyDescent="0.3">
      <c r="B26" s="6"/>
      <c r="C26" s="27" t="s">
        <v>144</v>
      </c>
      <c r="D26" s="137">
        <v>5.0000000000000001E-4</v>
      </c>
      <c r="E26" s="8"/>
      <c r="G26" s="11"/>
      <c r="H26" s="12"/>
      <c r="I26" s="12"/>
      <c r="J26" s="12"/>
      <c r="K26" s="12"/>
      <c r="L26" s="12"/>
      <c r="M26" s="12"/>
      <c r="N26" s="13"/>
    </row>
    <row r="27" spans="1:14" ht="11.25" customHeight="1" x14ac:dyDescent="0.25">
      <c r="B27" s="6"/>
      <c r="C27" s="29" t="s">
        <v>145</v>
      </c>
      <c r="D27" s="128">
        <v>5.0000000000000002E-5</v>
      </c>
      <c r="E27" s="8"/>
    </row>
    <row r="28" spans="1:14" ht="11.25" customHeight="1" x14ac:dyDescent="0.25">
      <c r="B28" s="6"/>
      <c r="C28" s="29" t="s">
        <v>131</v>
      </c>
      <c r="D28" s="128">
        <v>5.0000000000000001E-4</v>
      </c>
      <c r="E28" s="8"/>
    </row>
    <row r="29" spans="1:14" ht="11.25" customHeight="1" x14ac:dyDescent="0.25">
      <c r="B29" s="6"/>
      <c r="C29" s="32" t="s">
        <v>132</v>
      </c>
      <c r="D29" s="129">
        <v>5.0000000000000001E-4</v>
      </c>
      <c r="E29" s="8"/>
    </row>
    <row r="30" spans="1:14" ht="11.25" customHeight="1" x14ac:dyDescent="0.25">
      <c r="B30" s="6"/>
      <c r="C30" s="27" t="s">
        <v>139</v>
      </c>
      <c r="D30" s="127">
        <v>5.0000000000000001E-4</v>
      </c>
      <c r="E30" s="8"/>
    </row>
    <row r="31" spans="1:14" ht="11.25" customHeight="1" x14ac:dyDescent="0.25">
      <c r="B31" s="6"/>
      <c r="C31" s="29" t="s">
        <v>156</v>
      </c>
      <c r="D31" s="128">
        <v>4.0000000000000002E-4</v>
      </c>
      <c r="E31" s="8"/>
    </row>
    <row r="32" spans="1:14" ht="11.25" customHeight="1" x14ac:dyDescent="0.25">
      <c r="B32" s="6"/>
      <c r="C32" s="32" t="s">
        <v>158</v>
      </c>
      <c r="D32" s="129">
        <v>0</v>
      </c>
      <c r="E32" s="8"/>
    </row>
    <row r="33" spans="2:5" ht="11.25" customHeight="1" x14ac:dyDescent="0.25">
      <c r="B33" s="6"/>
      <c r="C33" s="26" t="s">
        <v>140</v>
      </c>
      <c r="D33" s="210">
        <v>5.0000000000000001E-4</v>
      </c>
      <c r="E33" s="8"/>
    </row>
    <row r="34" spans="2:5" ht="14.25" thickBot="1" x14ac:dyDescent="0.3">
      <c r="B34" s="11"/>
      <c r="C34" s="12"/>
      <c r="D34" s="12"/>
      <c r="E34" s="13"/>
    </row>
  </sheetData>
  <conditionalFormatting sqref="I7:M7">
    <cfRule type="cellIs" dxfId="9" priority="1" operator="notEqual">
      <formula>0</formula>
    </cfRule>
    <cfRule type="cellIs" dxfId="8" priority="3" operator="notEqual">
      <formula>0</formula>
    </cfRule>
  </conditionalFormatting>
  <dataValidations count="2">
    <dataValidation type="list" allowBlank="1" showInputMessage="1" showErrorMessage="1" sqref="D12">
      <formula1>"EUR,USD,GBP,JPY,CHF,AUD,CNY,CNH,HKD,RMB"</formula1>
    </dataValidation>
    <dataValidation type="list" allowBlank="1" showInputMessage="1" showErrorMessage="1" sqref="D14">
      <formula1>"TARGET,UnitedKingdom::Exchange,UnitedKingdom::Metals,UnitedKingdom::Settlement,UnitedStates::GovernmentBond,UnitedStates::NERC,UnitedStates::NYSE,UnitedStates::Settlement,Switzerland,Japan,Italy::Exchange,NullCalendar"</formula1>
    </dataValidation>
  </dataValidations>
  <pageMargins left="0.7" right="0.7" top="0.75" bottom="0.75" header="0.3" footer="0.3"/>
  <pageSetup paperSize="9" orientation="portrait" r:id="rId1"/>
  <ignoredErrors>
    <ignoredError sqref="I16:M20 I25:J25 I23 I24 I22:J22 K22:M25 J23:J24 I4:M4 I21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I3570"/>
  <sheetViews>
    <sheetView showGridLines="0" tabSelected="1" topLeftCell="Z17" zoomScaleNormal="100" zoomScaleSheetLayoutView="110" workbookViewId="0">
      <selection activeCell="AV36" sqref="AV36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21.42578125" style="62" bestFit="1" customWidth="1"/>
    <col min="17" max="17" width="20.28515625" style="62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3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2.7109375" style="62" hidden="1" customWidth="1" outlineLevel="1"/>
    <col min="29" max="29" width="10" style="62" hidden="1" customWidth="1" outlineLevel="1"/>
    <col min="30" max="30" width="15.140625" style="62" hidden="1" customWidth="1" outlineLevel="1"/>
    <col min="31" max="31" width="9.140625" style="62" collapsed="1"/>
    <col min="32" max="32" width="10" style="62" bestFit="1" customWidth="1"/>
    <col min="33" max="16384" width="9.140625" style="62"/>
  </cols>
  <sheetData>
    <row r="1" spans="1:26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6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V2" s="63"/>
      <c r="W2" s="61"/>
      <c r="X2" s="62"/>
    </row>
    <row r="3" spans="1:26" ht="12" hidden="1" outlineLevel="1" x14ac:dyDescent="0.25">
      <c r="A3" s="211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42369</v>
      </c>
      <c r="E3" s="73">
        <f t="shared" ref="E3:E9" si="0">EDATE(SettlementDate,$B3)</f>
        <v>42768</v>
      </c>
      <c r="F3" s="74">
        <f t="shared" ref="F3:F9" si="1">IF(B3&lt;=12,1,IF(B3&lt;=24,3,IF(B3&lt;=120,6,IF(B3&lt;=240,12,IF(B3&lt;=360,36,60)))))</f>
        <v>1</v>
      </c>
      <c r="G3" s="82">
        <f>MIN(_xll.ohPack(Data!$F$4:INDEX(FwdON,MATCH(E3+1,SettlementDates,1),1)))</f>
        <v>-4.6286177269783124E-3</v>
      </c>
      <c r="H3" s="53">
        <f>IF(G3&gt;=0,ROUNDDOWN(G3*10,2)/10,ROUNDUP(G3*10,2)/10)</f>
        <v>-5.0000000000000001E-3</v>
      </c>
      <c r="I3" s="82">
        <f>MAX(_xll.ohPack(Data!$F$4:INDEX(FwdON,MATCH(E3+1,SettlementDates,1),1)))</f>
        <v>-1.6611351812878539E-3</v>
      </c>
      <c r="J3" s="53">
        <f t="shared" ref="J3:J9" si="2">IF(I3-G3&gt;1%,(QUOTIENT(I3*10000,50)+1)*0.5%,(QUOTIENT(I3*10000,10)+1)*0.1%)</f>
        <v>0</v>
      </c>
      <c r="K3" s="82">
        <f t="shared" ref="K3:K9" si="3">IF(J3-H3&lt;0.5%,0.05%,IF(J3-H3&lt;1%,0.1%,IF(J3-H3&lt;2%,0.25%,0.5%)))</f>
        <v>1E-3</v>
      </c>
      <c r="M3" s="61"/>
      <c r="N3" s="61"/>
      <c r="O3" s="61"/>
      <c r="P3" s="61"/>
      <c r="Q3" s="61"/>
      <c r="R3" s="61"/>
      <c r="S3" s="61"/>
      <c r="T3" s="61"/>
      <c r="U3" s="63"/>
      <c r="V3" s="63"/>
      <c r="W3" s="61"/>
      <c r="X3" s="62"/>
    </row>
    <row r="4" spans="1:26" ht="12" hidden="1" customHeight="1" outlineLevel="1" x14ac:dyDescent="0.25">
      <c r="A4" s="212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42369</v>
      </c>
      <c r="E4" s="76">
        <f t="shared" si="0"/>
        <v>43133</v>
      </c>
      <c r="F4" s="77">
        <f t="shared" si="1"/>
        <v>3</v>
      </c>
      <c r="G4" s="83">
        <f>MIN(_xll.ohPack(Data!$F$4:INDEX(FwdON,MATCH(E4+1,SettlementDates,1),1)))</f>
        <v>-4.6286177269783124E-3</v>
      </c>
      <c r="H4" s="54">
        <f t="shared" ref="H4:H9" si="4">IF(G4&gt;=0,ROUNDDOWN(G4*10,2)/10,ROUNDUP(G4*10,2)/10)</f>
        <v>-5.0000000000000001E-3</v>
      </c>
      <c r="I4" s="83">
        <f>MAX(_xll.ohPack(Data!$F$4:INDEX(FwdON,MATCH(E4+1,SettlementDates,1),1)))</f>
        <v>-1.6611351812878539E-3</v>
      </c>
      <c r="J4" s="54">
        <f t="shared" si="2"/>
        <v>0</v>
      </c>
      <c r="K4" s="83">
        <f t="shared" si="3"/>
        <v>1E-3</v>
      </c>
      <c r="M4" s="61"/>
      <c r="N4" s="61"/>
      <c r="O4" s="61"/>
      <c r="P4" s="61"/>
      <c r="Q4" s="61"/>
      <c r="R4" s="61"/>
      <c r="S4" s="61"/>
      <c r="T4" s="61"/>
      <c r="U4" s="63"/>
      <c r="V4" s="63"/>
      <c r="W4" s="61"/>
      <c r="X4" s="62"/>
      <c r="Z4" s="64"/>
    </row>
    <row r="5" spans="1:26" ht="12" hidden="1" outlineLevel="1" x14ac:dyDescent="0.25">
      <c r="A5" s="212"/>
      <c r="B5" s="67">
        <v>60</v>
      </c>
      <c r="C5" s="50" t="str">
        <f>_xll.qlPeriodEquivalent(B5&amp;"M")</f>
        <v>5Y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42369</v>
      </c>
      <c r="E5" s="76">
        <f t="shared" si="0"/>
        <v>44229</v>
      </c>
      <c r="F5" s="77">
        <f t="shared" si="1"/>
        <v>6</v>
      </c>
      <c r="G5" s="83">
        <f>MIN(_xll.ohPack(Data!$F$4:INDEX(FwdON,MATCH(E5+1,SettlementDates,1),1)))</f>
        <v>-4.6286177269783124E-3</v>
      </c>
      <c r="H5" s="54">
        <f t="shared" si="4"/>
        <v>-5.0000000000000001E-3</v>
      </c>
      <c r="I5" s="83">
        <f>MAX(_xll.ohPack(Data!$F$4:INDEX(FwdON,MATCH(E5+1,SettlementDates,1),1)))</f>
        <v>2.3305462323985893E-3</v>
      </c>
      <c r="J5" s="54">
        <f t="shared" si="2"/>
        <v>3.0000000000000001E-3</v>
      </c>
      <c r="K5" s="83">
        <f t="shared" si="3"/>
        <v>1E-3</v>
      </c>
      <c r="M5" s="61"/>
      <c r="N5" s="61"/>
      <c r="O5" s="61"/>
      <c r="P5" s="61"/>
      <c r="Q5" s="61"/>
      <c r="R5" s="61"/>
      <c r="S5" s="61"/>
      <c r="T5" s="61"/>
      <c r="U5" s="63"/>
      <c r="V5" s="63"/>
      <c r="W5" s="61"/>
      <c r="X5" s="62"/>
    </row>
    <row r="6" spans="1:26" ht="12" hidden="1" outlineLevel="1" x14ac:dyDescent="0.25">
      <c r="A6" s="212"/>
      <c r="B6" s="67">
        <v>120</v>
      </c>
      <c r="C6" s="50" t="str">
        <f>_xll.qlPeriodEquivalent(B6&amp;"M")</f>
        <v>10Y</v>
      </c>
      <c r="D6" s="75">
        <f>D5</f>
        <v>42369</v>
      </c>
      <c r="E6" s="76">
        <f t="shared" si="0"/>
        <v>46055</v>
      </c>
      <c r="F6" s="77">
        <f t="shared" si="1"/>
        <v>6</v>
      </c>
      <c r="G6" s="83">
        <f>MIN(_xll.ohPack(Data!$F$4:INDEX(FwdON,MATCH(E6+1,SettlementDates,1),1)))</f>
        <v>-4.6286177269783124E-3</v>
      </c>
      <c r="H6" s="54">
        <f t="shared" si="4"/>
        <v>-5.0000000000000001E-3</v>
      </c>
      <c r="I6" s="83">
        <f>MAX(_xll.ohPack(Data!$F$4:INDEX(FwdON,MATCH(E6+1,SettlementDates,1),1)))</f>
        <v>1.5030834139713178E-2</v>
      </c>
      <c r="J6" s="54">
        <f t="shared" si="2"/>
        <v>0.02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V6" s="63"/>
      <c r="W6" s="61"/>
      <c r="X6" s="62"/>
    </row>
    <row r="7" spans="1:26" ht="12" hidden="1" outlineLevel="1" x14ac:dyDescent="0.25">
      <c r="A7" s="212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49707</v>
      </c>
      <c r="F7" s="77">
        <f t="shared" si="1"/>
        <v>12</v>
      </c>
      <c r="G7" s="83">
        <f>MIN(_xll.ohPack(Data!$F$4:INDEX(FwdON,MATCH(E7+1,SettlementDates,1),1)))</f>
        <v>-4.6286177269783124E-3</v>
      </c>
      <c r="H7" s="54">
        <f t="shared" si="4"/>
        <v>-5.0000000000000001E-3</v>
      </c>
      <c r="I7" s="83">
        <f>MAX(_xll.ohPack(Data!$F$4:INDEX(FwdON,MATCH(E7+1,SettlementDates,1),1)))</f>
        <v>1.751895123126701E-2</v>
      </c>
      <c r="J7" s="54">
        <f t="shared" si="2"/>
        <v>0.02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V7" s="63"/>
      <c r="W7" s="61"/>
      <c r="X7" s="62"/>
    </row>
    <row r="8" spans="1:26" ht="12" hidden="1" outlineLevel="1" x14ac:dyDescent="0.25">
      <c r="A8" s="212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53360</v>
      </c>
      <c r="F8" s="77">
        <f t="shared" si="1"/>
        <v>36</v>
      </c>
      <c r="G8" s="83">
        <f>MIN(_xll.ohPack(Data!$F$4:INDEX(FwdON,MATCH(E8+1,SettlementDates,1),1)))</f>
        <v>-4.6286177269783124E-3</v>
      </c>
      <c r="H8" s="54">
        <f t="shared" si="4"/>
        <v>-5.0000000000000001E-3</v>
      </c>
      <c r="I8" s="83">
        <f>MAX(_xll.ohPack(Data!$F$4:INDEX(FwdON,MATCH(E8+1,SettlementDates,1),1)))</f>
        <v>1.751895123126701E-2</v>
      </c>
      <c r="J8" s="54">
        <f t="shared" si="2"/>
        <v>0.02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V8" s="63"/>
      <c r="W8" s="61"/>
      <c r="X8" s="62"/>
    </row>
    <row r="9" spans="1:26" ht="12" hidden="1" outlineLevel="1" x14ac:dyDescent="0.25">
      <c r="A9" s="213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64317</v>
      </c>
      <c r="F9" s="77">
        <f t="shared" si="1"/>
        <v>60</v>
      </c>
      <c r="G9" s="84">
        <f>MIN(_xll.ohPack(Data!$F$4:INDEX(FwdON,MATCH(E9+1,SettlementDates,1),1)))</f>
        <v>-4.6286177269783124E-3</v>
      </c>
      <c r="H9" s="55">
        <f t="shared" si="4"/>
        <v>-5.0000000000000001E-3</v>
      </c>
      <c r="I9" s="84">
        <f>MAX(_xll.ohPack(Data!$F$4:INDEX(FwdON,MATCH(E9+1,SettlementDates,1),1)))</f>
        <v>1.751895123126701E-2</v>
      </c>
      <c r="J9" s="55">
        <f t="shared" si="2"/>
        <v>0.02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V9" s="63"/>
      <c r="W9" s="61"/>
      <c r="X9" s="62"/>
    </row>
    <row r="10" spans="1:26" ht="12" hidden="1" customHeight="1" outlineLevel="1" x14ac:dyDescent="0.25">
      <c r="A10" s="211" t="s">
        <v>49</v>
      </c>
      <c r="B10" s="67"/>
      <c r="C10" s="52"/>
      <c r="D10" s="72"/>
      <c r="E10" s="73"/>
      <c r="F10" s="78"/>
      <c r="G10" s="83"/>
      <c r="H10" s="54"/>
      <c r="I10" s="83"/>
      <c r="J10" s="54"/>
      <c r="K10" s="83"/>
      <c r="M10" s="61"/>
      <c r="N10" s="61"/>
      <c r="O10" s="61"/>
      <c r="P10" s="61"/>
      <c r="Q10" s="61"/>
      <c r="R10" s="61"/>
      <c r="S10" s="61"/>
      <c r="T10" s="61"/>
      <c r="U10" s="63"/>
      <c r="V10" s="63"/>
      <c r="W10" s="61"/>
      <c r="X10" s="62"/>
    </row>
    <row r="11" spans="1:26" ht="12" hidden="1" outlineLevel="1" x14ac:dyDescent="0.25">
      <c r="A11" s="212"/>
      <c r="B11" s="67"/>
      <c r="C11" s="50"/>
      <c r="D11" s="75"/>
      <c r="E11" s="76"/>
      <c r="F11" s="77"/>
      <c r="G11" s="83"/>
      <c r="H11" s="54"/>
      <c r="I11" s="83"/>
      <c r="J11" s="54"/>
      <c r="K11" s="83"/>
      <c r="M11" s="61"/>
      <c r="N11" s="61"/>
      <c r="O11" s="61"/>
      <c r="P11" s="61"/>
      <c r="Q11" s="61"/>
      <c r="R11" s="61"/>
      <c r="S11" s="61"/>
      <c r="T11" s="61"/>
      <c r="U11" s="63"/>
      <c r="V11" s="63"/>
      <c r="W11" s="61"/>
      <c r="X11" s="62"/>
    </row>
    <row r="12" spans="1:26" ht="12" hidden="1" outlineLevel="1" x14ac:dyDescent="0.25">
      <c r="A12" s="212"/>
      <c r="B12" s="67"/>
      <c r="C12" s="50"/>
      <c r="D12" s="75"/>
      <c r="E12" s="76"/>
      <c r="F12" s="77"/>
      <c r="G12" s="83"/>
      <c r="H12" s="54"/>
      <c r="I12" s="83"/>
      <c r="J12" s="54"/>
      <c r="K12" s="83"/>
      <c r="M12" s="61"/>
      <c r="N12" s="61"/>
      <c r="O12" s="61"/>
      <c r="P12" s="61"/>
      <c r="Q12" s="61"/>
      <c r="R12" s="61"/>
      <c r="S12" s="61"/>
      <c r="T12" s="61"/>
      <c r="U12" s="63"/>
      <c r="V12" s="63"/>
      <c r="W12" s="61"/>
      <c r="X12" s="62"/>
    </row>
    <row r="13" spans="1:26" ht="12" hidden="1" outlineLevel="1" x14ac:dyDescent="0.25">
      <c r="A13" s="212"/>
      <c r="B13" s="67"/>
      <c r="C13" s="50"/>
      <c r="D13" s="75"/>
      <c r="E13" s="76"/>
      <c r="F13" s="77"/>
      <c r="G13" s="83"/>
      <c r="H13" s="54"/>
      <c r="I13" s="83"/>
      <c r="J13" s="54"/>
      <c r="K13" s="83"/>
      <c r="M13" s="61"/>
      <c r="N13" s="61"/>
      <c r="O13" s="61"/>
      <c r="P13" s="61"/>
      <c r="Q13" s="61"/>
      <c r="R13" s="61"/>
      <c r="S13" s="61"/>
      <c r="T13" s="61"/>
      <c r="U13" s="63"/>
      <c r="V13" s="63"/>
      <c r="W13" s="61"/>
      <c r="X13" s="62"/>
    </row>
    <row r="14" spans="1:26" ht="12" hidden="1" outlineLevel="1" x14ac:dyDescent="0.25">
      <c r="A14" s="212"/>
      <c r="B14" s="67"/>
      <c r="C14" s="50"/>
      <c r="D14" s="75"/>
      <c r="E14" s="76"/>
      <c r="F14" s="77"/>
      <c r="G14" s="83"/>
      <c r="H14" s="54"/>
      <c r="I14" s="83"/>
      <c r="J14" s="54"/>
      <c r="K14" s="83"/>
      <c r="M14" s="61"/>
      <c r="N14" s="61"/>
      <c r="O14" s="61"/>
      <c r="P14" s="61"/>
      <c r="Q14" s="61"/>
      <c r="R14" s="61"/>
      <c r="S14" s="61"/>
      <c r="T14" s="61"/>
      <c r="U14" s="63"/>
      <c r="V14" s="63"/>
      <c r="W14" s="61"/>
      <c r="X14" s="62"/>
    </row>
    <row r="15" spans="1:26" ht="12" hidden="1" outlineLevel="1" x14ac:dyDescent="0.25">
      <c r="A15" s="212"/>
      <c r="B15" s="67"/>
      <c r="C15" s="50"/>
      <c r="D15" s="75"/>
      <c r="E15" s="76"/>
      <c r="F15" s="77"/>
      <c r="G15" s="83"/>
      <c r="H15" s="54"/>
      <c r="I15" s="83"/>
      <c r="J15" s="54"/>
      <c r="K15" s="83"/>
      <c r="M15" s="61"/>
      <c r="N15" s="61"/>
      <c r="O15" s="61"/>
      <c r="P15" s="61"/>
      <c r="Q15" s="61"/>
      <c r="R15" s="61"/>
      <c r="S15" s="61"/>
      <c r="T15" s="61"/>
      <c r="U15" s="63"/>
      <c r="V15" s="63"/>
      <c r="W15" s="61"/>
      <c r="X15" s="62"/>
    </row>
    <row r="16" spans="1:26" ht="12" hidden="1" outlineLevel="1" x14ac:dyDescent="0.25">
      <c r="A16" s="213"/>
      <c r="B16" s="68"/>
      <c r="C16" s="51"/>
      <c r="D16" s="79"/>
      <c r="E16" s="80"/>
      <c r="F16" s="81"/>
      <c r="G16" s="84"/>
      <c r="H16" s="55"/>
      <c r="I16" s="84"/>
      <c r="J16" s="55"/>
      <c r="K16" s="84"/>
      <c r="M16" s="61"/>
      <c r="N16" s="61"/>
      <c r="O16" s="61"/>
      <c r="P16" s="61"/>
      <c r="Q16" s="61"/>
      <c r="R16" s="61"/>
      <c r="S16" s="61"/>
      <c r="T16" s="61"/>
      <c r="U16" s="63"/>
      <c r="V16" s="63"/>
      <c r="W16" s="61"/>
      <c r="X16" s="62"/>
    </row>
    <row r="17" spans="3:30" collapsed="1" x14ac:dyDescent="0.2">
      <c r="P17" s="63"/>
      <c r="Q17" s="63"/>
      <c r="S17" s="63"/>
      <c r="T17" s="63"/>
      <c r="U17" s="63"/>
      <c r="V17" s="63"/>
      <c r="Y17" s="63"/>
    </row>
    <row r="18" spans="3:30" x14ac:dyDescent="0.2">
      <c r="C18" s="62"/>
      <c r="M18" s="109" t="s">
        <v>143</v>
      </c>
      <c r="P18" s="63"/>
      <c r="Q18" s="63"/>
      <c r="S18" s="63"/>
      <c r="T18" s="63"/>
      <c r="V18" s="63"/>
      <c r="Y18" s="63"/>
      <c r="AA18" s="61"/>
    </row>
    <row r="19" spans="3:30" x14ac:dyDescent="0.2">
      <c r="M19" s="101"/>
      <c r="P19" s="63"/>
      <c r="Q19" s="63"/>
      <c r="S19" s="63"/>
      <c r="T19" s="63"/>
      <c r="V19" s="63"/>
      <c r="Y19" s="63"/>
      <c r="AA19" s="85"/>
    </row>
    <row r="20" spans="3:30" x14ac:dyDescent="0.2">
      <c r="P20" s="63"/>
      <c r="Q20" s="63"/>
      <c r="S20" s="63"/>
      <c r="T20" s="63"/>
      <c r="U20" s="63"/>
      <c r="V20" s="63"/>
      <c r="Y20" s="63"/>
    </row>
    <row r="21" spans="3:30" ht="13.5" x14ac:dyDescent="0.2">
      <c r="M21" s="90" t="s">
        <v>57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0" x14ac:dyDescent="0.2">
      <c r="J22" s="62"/>
      <c r="K22" s="62"/>
      <c r="L22" s="62"/>
      <c r="M22" s="99" t="s">
        <v>54</v>
      </c>
      <c r="N22" s="99"/>
      <c r="O22" s="99" t="s">
        <v>18</v>
      </c>
      <c r="P22" s="100" t="s">
        <v>55</v>
      </c>
      <c r="Q22" s="100" t="s">
        <v>128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100</v>
      </c>
      <c r="X22" s="102" t="s">
        <v>153</v>
      </c>
      <c r="Y22" s="102" t="s">
        <v>59</v>
      </c>
      <c r="AA22" s="104" t="s">
        <v>99</v>
      </c>
      <c r="AC22" s="103" t="s">
        <v>96</v>
      </c>
      <c r="AD22" s="104" t="s">
        <v>107</v>
      </c>
    </row>
    <row r="23" spans="3:30" x14ac:dyDescent="0.2">
      <c r="J23" s="62"/>
      <c r="K23" s="62"/>
      <c r="L23" s="62"/>
      <c r="M23" s="117" t="s">
        <v>152</v>
      </c>
      <c r="N23" s="117" t="s">
        <v>53</v>
      </c>
      <c r="O23" s="117" t="str">
        <f>_xll.qlECBNextCode(SettlementDate,Trigger)</f>
        <v>MAR16</v>
      </c>
      <c r="P23" s="117" t="str">
        <f t="shared" ref="P23:P33" si="5">Currency&amp;M23&amp;N23&amp;O23&amp;QuoteSuffix</f>
        <v>EURECBOISMAR16_Quote</v>
      </c>
      <c r="Q23" s="141"/>
      <c r="R23" s="118">
        <f>_xll.qlCalendarAdvance(Calendar,S23,"-2D","f",,Trigger)</f>
        <v>42443</v>
      </c>
      <c r="S23" s="118">
        <f>_xll.qlECBdate(O23,,Trigger)</f>
        <v>42445</v>
      </c>
      <c r="T23" s="118">
        <f>_xll.qlECBNextDate(S23,Trigger)</f>
        <v>42487</v>
      </c>
      <c r="U23" s="119">
        <f>_xll.qlOvernightIndexedSwapFairRate(AA23,_xll.ohTrigger(Trigger,TriggerON,InterestRatesTrigger))</f>
        <v>-3.5299999999995248E-3</v>
      </c>
      <c r="V23" s="119">
        <f>_xll.qlQuoteValue(P23,_xll.ohTrigger(Trigger,TriggerON,InterestRatesTrigger))</f>
        <v>-3.5299999999999997E-3</v>
      </c>
      <c r="W23" s="119" t="b">
        <f t="shared" ref="W23:W33" si="6">NOT(ISERROR(V23))</f>
        <v>1</v>
      </c>
      <c r="X23" s="167">
        <f>(U23-V23)*10000</f>
        <v>4.7488055154865094E-12</v>
      </c>
      <c r="Y23" s="50" t="b">
        <f>ABS(X23/10000)&lt;=ABS('General Settings'!$D$22)</f>
        <v>1</v>
      </c>
      <c r="AA23" s="52" t="str">
        <f>_xll.qlMakeDatedOIS(,S23,T23,IndexON,,DayCountConv,,Permanent,Trigger,ObjectOverwrite)</f>
        <v>obj_008d4#0000</v>
      </c>
      <c r="AC23" s="68" t="s">
        <v>97</v>
      </c>
      <c r="AD23" s="51" t="s">
        <v>98</v>
      </c>
    </row>
    <row r="24" spans="3:30" x14ac:dyDescent="0.2">
      <c r="M24" s="110" t="s">
        <v>152</v>
      </c>
      <c r="N24" s="110" t="s">
        <v>53</v>
      </c>
      <c r="O24" s="110" t="str">
        <f>_xll.qlECBNextCode(S23,Trigger)</f>
        <v>APR16</v>
      </c>
      <c r="P24" s="110" t="str">
        <f t="shared" si="5"/>
        <v>EURECBOISAPR16_Quote</v>
      </c>
      <c r="Q24" s="142"/>
      <c r="R24" s="111">
        <f>_xll.qlCalendarAdvance(Calendar,S24,"-2D","f",,Trigger)</f>
        <v>42485</v>
      </c>
      <c r="S24" s="111">
        <f>_xll.qlECBdate(O24,,Trigger)</f>
        <v>42487</v>
      </c>
      <c r="T24" s="111">
        <f>_xll.qlECBNextDate(S24,Trigger)</f>
        <v>42529</v>
      </c>
      <c r="U24" s="112">
        <f>_xll.qlOvernightIndexedSwapFairRate(AA24,_xll.ohTrigger(Trigger,TriggerON,InterestRatesTrigger))</f>
        <v>-3.6500000000001215E-3</v>
      </c>
      <c r="V24" s="112">
        <f>_xll.qlQuoteValue(P24,_xll.ohTrigger(Trigger,TriggerON,InterestRatesTrigger))</f>
        <v>-3.65E-3</v>
      </c>
      <c r="W24" s="112" t="b">
        <f t="shared" si="6"/>
        <v>1</v>
      </c>
      <c r="X24" s="168">
        <f t="shared" ref="X24:X69" si="7">(U24-V24)*10000</f>
        <v>-1.214306433183765E-12</v>
      </c>
      <c r="Y24" s="50" t="b">
        <f>ABS(X24/10000)&lt;=ABS('General Settings'!$D$22)</f>
        <v>1</v>
      </c>
      <c r="AA24" s="50" t="str">
        <f>_xll.qlMakeDatedOIS(,S24,T24,IndexON,,DayCountConv,,Permanent,Trigger,ObjectOverwrite)</f>
        <v>obj_008c9#0000</v>
      </c>
    </row>
    <row r="25" spans="3:30" x14ac:dyDescent="0.2">
      <c r="M25" s="110" t="s">
        <v>152</v>
      </c>
      <c r="N25" s="110" t="s">
        <v>53</v>
      </c>
      <c r="O25" s="110" t="str">
        <f>_xll.qlECBNextCode(S24,Trigger)</f>
        <v>JUN16</v>
      </c>
      <c r="P25" s="110" t="str">
        <f t="shared" si="5"/>
        <v>EURECBOISJUN16_Quote</v>
      </c>
      <c r="Q25" s="142"/>
      <c r="R25" s="111">
        <f>_xll.qlCalendarAdvance(Calendar,S25,"-2D","f",,Trigger)</f>
        <v>42527</v>
      </c>
      <c r="S25" s="111">
        <f>_xll.qlECBdate(O25,,Trigger)</f>
        <v>42529</v>
      </c>
      <c r="T25" s="111">
        <f>_xll.qlECBNextDate(S25,Trigger)</f>
        <v>42578</v>
      </c>
      <c r="U25" s="112">
        <f>_xll.qlOvernightIndexedSwapFairRate(AA25,_xll.ohTrigger(Trigger,TriggerON,InterestRatesTrigger))</f>
        <v>-4.2100000000009083E-3</v>
      </c>
      <c r="V25" s="112">
        <f>_xll.qlQuoteValue(P25,_xll.ohTrigger(Trigger,TriggerON,InterestRatesTrigger))</f>
        <v>-4.2100000000000002E-3</v>
      </c>
      <c r="W25" s="112" t="b">
        <f t="shared" si="6"/>
        <v>1</v>
      </c>
      <c r="X25" s="168">
        <f t="shared" si="7"/>
        <v>-9.0812773967385851E-12</v>
      </c>
      <c r="Y25" s="50" t="b">
        <f>ABS(X25/10000)&lt;=ABS('General Settings'!$D$22)</f>
        <v>1</v>
      </c>
      <c r="AA25" s="50" t="str">
        <f>_xll.qlMakeDatedOIS(,S25,T25,IndexON,,DayCountConv,,Permanent,Trigger,ObjectOverwrite)</f>
        <v>obj_0081c#0000</v>
      </c>
    </row>
    <row r="26" spans="3:30" x14ac:dyDescent="0.2">
      <c r="M26" s="110" t="s">
        <v>152</v>
      </c>
      <c r="N26" s="110" t="s">
        <v>53</v>
      </c>
      <c r="O26" s="110" t="str">
        <f>_xll.qlECBNextCode(S25,Trigger)</f>
        <v>JUL16</v>
      </c>
      <c r="P26" s="110" t="str">
        <f t="shared" si="5"/>
        <v>EURECBOISJUL16_Quote</v>
      </c>
      <c r="Q26" s="142"/>
      <c r="R26" s="111">
        <f>_xll.qlCalendarAdvance(Calendar,S26,"-2D","f",,Trigger)</f>
        <v>42576</v>
      </c>
      <c r="S26" s="111">
        <f>_xll.qlECBdate(O26,,Trigger)</f>
        <v>42578</v>
      </c>
      <c r="T26" s="111">
        <f>_xll.qlECBNextDate(S26,Trigger)</f>
        <v>42627</v>
      </c>
      <c r="U26" s="112">
        <f>_xll.qlOvernightIndexedSwapFairRate(AA26,_xll.ohTrigger(Trigger,TriggerON,InterestRatesTrigger))</f>
        <v>-4.3200000000002429E-3</v>
      </c>
      <c r="V26" s="112">
        <f>_xll.qlQuoteValue(P26,_xll.ohTrigger(Trigger,TriggerON,InterestRatesTrigger))</f>
        <v>-4.3200000000000009E-3</v>
      </c>
      <c r="W26" s="112" t="b">
        <f t="shared" si="6"/>
        <v>1</v>
      </c>
      <c r="X26" s="168">
        <f t="shared" si="7"/>
        <v>-2.4199392489876459E-12</v>
      </c>
      <c r="Y26" s="50" t="b">
        <f>ABS(X26/10000)&lt;=ABS('General Settings'!$D$22)</f>
        <v>1</v>
      </c>
      <c r="AA26" s="50" t="str">
        <f>_xll.qlMakeDatedOIS(,S26,T26,IndexON,,DayCountConv,,Permanent,Trigger,ObjectOverwrite)</f>
        <v>obj_007cc#0000</v>
      </c>
    </row>
    <row r="27" spans="3:30" x14ac:dyDescent="0.2">
      <c r="M27" s="110" t="s">
        <v>152</v>
      </c>
      <c r="N27" s="110" t="s">
        <v>53</v>
      </c>
      <c r="O27" s="110" t="str">
        <f>_xll.qlECBNextCode(S26,Trigger)</f>
        <v>SEP16</v>
      </c>
      <c r="P27" s="110" t="str">
        <f t="shared" si="5"/>
        <v>EURECBOISSEP16_Quote</v>
      </c>
      <c r="Q27" s="142"/>
      <c r="R27" s="111">
        <f>_xll.qlCalendarAdvance(Calendar,S27,"-2D","f",,Trigger)</f>
        <v>42625</v>
      </c>
      <c r="S27" s="111">
        <f>_xll.qlECBdate(O27,,Trigger)</f>
        <v>42627</v>
      </c>
      <c r="T27" s="111">
        <f>_xll.qlECBNextDate(S27,Trigger)</f>
        <v>42669</v>
      </c>
      <c r="U27" s="112">
        <f>_xll.qlOvernightIndexedSwapFairRate(AA27,_xll.ohTrigger(Trigger,TriggerON,InterestRatesTrigger))</f>
        <v>-4.4899999999995343E-3</v>
      </c>
      <c r="V27" s="112">
        <f>_xll.qlQuoteValue(P27,_xll.ohTrigger(Trigger,TriggerON,InterestRatesTrigger))</f>
        <v>-4.4900000000000009E-3</v>
      </c>
      <c r="W27" s="112" t="b">
        <f t="shared" si="6"/>
        <v>1</v>
      </c>
      <c r="X27" s="168">
        <f t="shared" si="7"/>
        <v>4.6664061503776111E-12</v>
      </c>
      <c r="Y27" s="50" t="b">
        <f>ABS(X27/10000)&lt;=ABS('General Settings'!$D$22)</f>
        <v>1</v>
      </c>
      <c r="AA27" s="50" t="str">
        <f>_xll.qlMakeDatedOIS(,S27,T27,IndexON,,DayCountConv,,Permanent,Trigger,ObjectOverwrite)</f>
        <v>obj_008ad#0000</v>
      </c>
    </row>
    <row r="28" spans="3:30" x14ac:dyDescent="0.2">
      <c r="M28" s="110" t="s">
        <v>152</v>
      </c>
      <c r="N28" s="110" t="s">
        <v>53</v>
      </c>
      <c r="O28" s="110" t="str">
        <f>_xll.qlECBNextCode(S27,Trigger)</f>
        <v>OCT16</v>
      </c>
      <c r="P28" s="110" t="str">
        <f t="shared" si="5"/>
        <v>EURECBOISOCT16_Quote</v>
      </c>
      <c r="Q28" s="142"/>
      <c r="R28" s="111">
        <f>_xll.qlCalendarAdvance(Calendar,S28,"-2D","f",,Trigger)</f>
        <v>42667</v>
      </c>
      <c r="S28" s="111">
        <f>_xll.qlECBdate(O28,,Trigger)</f>
        <v>42669</v>
      </c>
      <c r="T28" s="111">
        <f>_xll.qlECBNextDate(S28,Trigger)</f>
        <v>42718</v>
      </c>
      <c r="U28" s="112">
        <f>_xll.qlOvernightIndexedSwapFairRate(AA28,_xll.ohTrigger(Trigger,TriggerON,InterestRatesTrigger))</f>
        <v>-4.5399999999997257E-3</v>
      </c>
      <c r="V28" s="112">
        <f>_xll.qlQuoteValue(P28,_xll.ohTrigger(Trigger,TriggerON,InterestRatesTrigger))</f>
        <v>-4.5399999999999998E-3</v>
      </c>
      <c r="W28" s="112" t="b">
        <f t="shared" si="6"/>
        <v>1</v>
      </c>
      <c r="X28" s="168">
        <f t="shared" si="7"/>
        <v>2.7408630920433552E-12</v>
      </c>
      <c r="Y28" s="50" t="b">
        <f>ABS(X28/10000)&lt;=ABS('General Settings'!$D$22)</f>
        <v>1</v>
      </c>
      <c r="AA28" s="50" t="str">
        <f>_xll.qlMakeDatedOIS(,S28,T28,IndexON,,DayCountConv,,Permanent,Trigger,ObjectOverwrite)</f>
        <v>obj_008d1#0000</v>
      </c>
    </row>
    <row r="29" spans="3:30" x14ac:dyDescent="0.2">
      <c r="M29" s="110" t="s">
        <v>152</v>
      </c>
      <c r="N29" s="110" t="s">
        <v>53</v>
      </c>
      <c r="O29" s="110" t="str">
        <f>_xll.qlECBNextCode(S28,Trigger)</f>
        <v>DEC16</v>
      </c>
      <c r="P29" s="110" t="str">
        <f t="shared" si="5"/>
        <v>EURECBOISDEC16_Quote</v>
      </c>
      <c r="Q29" s="142"/>
      <c r="R29" s="111">
        <f>_xll.qlCalendarAdvance(Calendar,S29,"-2D","f",,Trigger)</f>
        <v>42716</v>
      </c>
      <c r="S29" s="111">
        <f>_xll.qlECBdate(O29,,Trigger)</f>
        <v>42718</v>
      </c>
      <c r="T29" s="111">
        <f>_xll.qlECBNextDate(S29,Trigger)</f>
        <v>42760</v>
      </c>
      <c r="U29" s="112">
        <f>_xll.qlOvernightIndexedSwapFairRate(AA29,_xll.ohTrigger(Trigger,TriggerON,InterestRatesTrigger))</f>
        <v>-4.5699999999992968E-3</v>
      </c>
      <c r="V29" s="112">
        <f>_xll.qlQuoteValue(P29,_xll.ohTrigger(Trigger,TriggerON,InterestRatesTrigger))</f>
        <v>-4.5700000000000011E-3</v>
      </c>
      <c r="W29" s="112" t="b">
        <f t="shared" si="6"/>
        <v>1</v>
      </c>
      <c r="X29" s="168">
        <f t="shared" si="7"/>
        <v>7.0429773124658368E-12</v>
      </c>
      <c r="Y29" s="50" t="b">
        <f>ABS(X29/10000)&lt;=ABS('General Settings'!$D$22)</f>
        <v>1</v>
      </c>
      <c r="AA29" s="50" t="str">
        <f>_xll.qlMakeDatedOIS(,S29,T29,IndexON,,DayCountConv,,Permanent,Trigger,ObjectOverwrite)</f>
        <v>obj_007f5#0000</v>
      </c>
    </row>
    <row r="30" spans="3:30" x14ac:dyDescent="0.2">
      <c r="M30" s="110" t="s">
        <v>152</v>
      </c>
      <c r="N30" s="110" t="s">
        <v>53</v>
      </c>
      <c r="O30" s="110" t="str">
        <f>_xll.qlECBNextCode(S29,Trigger)</f>
        <v>JAN17</v>
      </c>
      <c r="P30" s="110" t="str">
        <f t="shared" si="5"/>
        <v>EURECBOISJAN17_Quote</v>
      </c>
      <c r="Q30" s="142"/>
      <c r="R30" s="111">
        <f>_xll.qlCalendarAdvance(Calendar,S30,"-2D","f",,Trigger)</f>
        <v>42758</v>
      </c>
      <c r="S30" s="111">
        <f>_xll.qlECBdate(O30,,Trigger)</f>
        <v>42760</v>
      </c>
      <c r="T30" s="111">
        <f>_xll.qlECBNextDate(S30,Trigger)</f>
        <v>42802</v>
      </c>
      <c r="U30" s="112">
        <f>_xll.qlOvernightIndexedSwapFairRate(AA30,_xll.ohTrigger(Trigger,TriggerON,InterestRatesTrigger))</f>
        <v>-4.5399999999979589E-3</v>
      </c>
      <c r="V30" s="112">
        <f>_xll.qlQuoteValue(P30,_xll.ohTrigger(Trigger,TriggerON,InterestRatesTrigger))</f>
        <v>-4.5399999999999998E-3</v>
      </c>
      <c r="W30" s="112" t="b">
        <f t="shared" si="6"/>
        <v>1</v>
      </c>
      <c r="X30" s="168">
        <f t="shared" si="7"/>
        <v>2.0409021694867135E-11</v>
      </c>
      <c r="Y30" s="50" t="b">
        <f>ABS(X30/10000)&lt;=ABS('General Settings'!$D$22)</f>
        <v>1</v>
      </c>
      <c r="AA30" s="50" t="str">
        <f>_xll.qlMakeDatedOIS(,S30,T30,IndexON,,DayCountConv,,Permanent,Trigger,ObjectOverwrite)</f>
        <v>obj_007cf#0000</v>
      </c>
    </row>
    <row r="31" spans="3:30" x14ac:dyDescent="0.2">
      <c r="M31" s="110" t="s">
        <v>152</v>
      </c>
      <c r="N31" s="110" t="s">
        <v>53</v>
      </c>
      <c r="O31" s="110" t="str">
        <f>_xll.qlECBNextCode(S30,Trigger)</f>
        <v>MAR17</v>
      </c>
      <c r="P31" s="110" t="str">
        <f t="shared" si="5"/>
        <v>EURECBOISMAR17_Quote</v>
      </c>
      <c r="Q31" s="142"/>
      <c r="R31" s="111">
        <f>_xll.qlCalendarAdvance(Calendar,S31,"-2D","f",,Trigger)</f>
        <v>42800</v>
      </c>
      <c r="S31" s="111">
        <f>_xll.qlECBdate(O31,,Trigger)</f>
        <v>42802</v>
      </c>
      <c r="T31" s="111">
        <f>_xll.qlECBNextDate(S31,Trigger)</f>
        <v>42844</v>
      </c>
      <c r="U31" s="112">
        <f>_xll.qlOvernightIndexedSwapFairRate(AA31,_xll.ohTrigger(Trigger,TriggerON,InterestRatesTrigger))</f>
        <v>-4.4499999999996522E-3</v>
      </c>
      <c r="V31" s="112">
        <f>_xll.qlQuoteValue(P31,_xll.ohTrigger(Trigger,TriggerON,InterestRatesTrigger))</f>
        <v>-4.4500000000000008E-3</v>
      </c>
      <c r="W31" s="112" t="b">
        <f t="shared" si="6"/>
        <v>1</v>
      </c>
      <c r="X31" s="168">
        <f t="shared" si="7"/>
        <v>3.4867941867133823E-12</v>
      </c>
      <c r="Y31" s="50" t="b">
        <f>ABS(X31/10000)&lt;=ABS('General Settings'!$D$22)</f>
        <v>1</v>
      </c>
      <c r="AA31" s="50" t="str">
        <f>_xll.qlMakeDatedOIS(,S31,T31,IndexON,,DayCountConv,,Permanent,Trigger,ObjectOverwrite)</f>
        <v>obj_007cb#0000</v>
      </c>
    </row>
    <row r="32" spans="3:30" x14ac:dyDescent="0.2">
      <c r="M32" s="94" t="s">
        <v>152</v>
      </c>
      <c r="N32" s="94" t="s">
        <v>53</v>
      </c>
      <c r="O32" s="94" t="str">
        <f>_xll.qlECBNextCode(S31,Trigger)</f>
        <v>APR17</v>
      </c>
      <c r="P32" s="94" t="str">
        <f t="shared" si="5"/>
        <v>EURECBOISAPR17_Quote</v>
      </c>
      <c r="Q32" s="142"/>
      <c r="R32" s="106">
        <f>_xll.qlCalendarAdvance(Calendar,S32,"-2D","f",,Trigger)</f>
        <v>42838</v>
      </c>
      <c r="S32" s="106">
        <f>_xll.qlECBdate(O32,,Trigger)</f>
        <v>42844</v>
      </c>
      <c r="T32" s="106">
        <f>_xll.qlECBNextDate(S32,Trigger)</f>
        <v>42893</v>
      </c>
      <c r="U32" s="97">
        <f>_xll.qlOvernightIndexedSwapFairRate(AA32,_xll.ohTrigger(Trigger,TriggerON,InterestRatesTrigger))</f>
        <v>-4.4658243738131412E-3</v>
      </c>
      <c r="V32" s="97" t="e">
        <f>_xll.qlQuoteValue(P32,_xll.ohTrigger(Trigger,TriggerON,InterestRatesTrigger))</f>
        <v>#NUM!</v>
      </c>
      <c r="W32" s="97" t="b">
        <f t="shared" si="6"/>
        <v>0</v>
      </c>
      <c r="X32" s="169" t="e">
        <f t="shared" si="7"/>
        <v>#NUM!</v>
      </c>
      <c r="Y32" s="50" t="e">
        <f>ABS(X32/10000)&lt;=ABS('General Settings'!$D$22)</f>
        <v>#NUM!</v>
      </c>
      <c r="AA32" s="50" t="str">
        <f>_xll.qlMakeDatedOIS(,S32,T32,IndexON,,DayCountConv,,Permanent,Trigger,ObjectOverwrite)</f>
        <v>obj_008c7#0000</v>
      </c>
    </row>
    <row r="33" spans="13:35" x14ac:dyDescent="0.2">
      <c r="M33" s="94" t="s">
        <v>152</v>
      </c>
      <c r="N33" s="94" t="s">
        <v>53</v>
      </c>
      <c r="O33" s="94" t="str">
        <f>_xll.qlECBNextCode(S32,Trigger)</f>
        <v>JUN17</v>
      </c>
      <c r="P33" s="94" t="str">
        <f t="shared" si="5"/>
        <v>EURECBOISJUN17_Quote</v>
      </c>
      <c r="Q33" s="142"/>
      <c r="R33" s="106">
        <f>_xll.qlCalendarAdvance(Calendar,S33,"-2D","f",,Trigger)</f>
        <v>42891</v>
      </c>
      <c r="S33" s="106">
        <f>_xll.qlECBdate(O33,,Trigger)</f>
        <v>42893</v>
      </c>
      <c r="T33" s="106">
        <f>_xll.qlECBNextDate(S33,Trigger)</f>
        <v>42942</v>
      </c>
      <c r="U33" s="97">
        <f>_xll.qlOvernightIndexedSwapFairRate(AA33,_xll.ohTrigger(Trigger,TriggerON,InterestRatesTrigger))</f>
        <v>-4.500925121274397E-3</v>
      </c>
      <c r="V33" s="97" t="e">
        <f>_xll.qlQuoteValue(P33,_xll.ohTrigger(Trigger,TriggerON,InterestRatesTrigger))</f>
        <v>#NUM!</v>
      </c>
      <c r="W33" s="97" t="b">
        <f t="shared" si="6"/>
        <v>0</v>
      </c>
      <c r="X33" s="169" t="e">
        <f t="shared" si="7"/>
        <v>#NUM!</v>
      </c>
      <c r="Y33" s="50" t="e">
        <f>ABS(X33/10000)&lt;=ABS('General Settings'!$D$22)</f>
        <v>#NUM!</v>
      </c>
      <c r="AA33" s="50" t="str">
        <f>_xll.qlMakeDatedOIS(,S33,T33,IndexON,,DayCountConv,,Permanent,Trigger,ObjectOverwrite)</f>
        <v>obj_007cd#0000</v>
      </c>
    </row>
    <row r="34" spans="13:35" x14ac:dyDescent="0.2">
      <c r="M34" s="117" t="s">
        <v>151</v>
      </c>
      <c r="N34" s="117"/>
      <c r="O34" s="117" t="s">
        <v>60</v>
      </c>
      <c r="P34" s="117" t="str">
        <f t="shared" ref="P34" si="8">Currency&amp;M34&amp;O34&amp;QuoteSuffix</f>
        <v>EUREONSW_Quote</v>
      </c>
      <c r="Q34" s="141"/>
      <c r="R34" s="118">
        <f t="shared" ref="R34:R65" si="9">EvaluationDate</f>
        <v>42398</v>
      </c>
      <c r="S34" s="118">
        <f>_xll.qlSwapStartDate(AA34)</f>
        <v>42402</v>
      </c>
      <c r="T34" s="118">
        <f>_xll.qlSwapMaturityDate(AA34)</f>
        <v>42409</v>
      </c>
      <c r="U34" s="119">
        <f>_xll.qlOvernightIndexedSwapFairRate(AA34,_xll.ohTrigger(Trigger,TriggerON,InterestRatesTrigger))</f>
        <v>-2.3900000000048089E-3</v>
      </c>
      <c r="V34" s="119">
        <f>_xll.qlQuoteValue(P34,_xll.ohTrigger(Trigger,TriggerON,InterestRatesTrigger))</f>
        <v>-2.3900000000000002E-3</v>
      </c>
      <c r="W34" s="119" t="b">
        <f t="shared" ref="W34" si="10">NOT(ISERROR(V34))</f>
        <v>1</v>
      </c>
      <c r="X34" s="167">
        <f t="shared" si="7"/>
        <v>-4.8086534754077093E-11</v>
      </c>
      <c r="Y34" s="52" t="b">
        <f>ABS(X34/10000)&lt;=ABS('General Settings'!$D$23)</f>
        <v>1</v>
      </c>
      <c r="AA34" s="52" t="str">
        <f>_xll.qlMakeOIS(,SettlementDays,IF(O34="SW","1W",O34),IndexON,,FwdStart,DayCountConv,,Permanent,Trigger,ObjectOverwrite)</f>
        <v>obj_005bc#0000</v>
      </c>
    </row>
    <row r="35" spans="13:35" x14ac:dyDescent="0.2">
      <c r="M35" s="110" t="s">
        <v>151</v>
      </c>
      <c r="N35" s="110"/>
      <c r="O35" s="110" t="s">
        <v>61</v>
      </c>
      <c r="P35" s="110" t="str">
        <f t="shared" ref="P35:P65" si="11">Currency&amp;M35&amp;O35&amp;QuoteSuffix</f>
        <v>EUREON2W_Quote</v>
      </c>
      <c r="Q35" s="142"/>
      <c r="R35" s="111">
        <f t="shared" si="9"/>
        <v>42398</v>
      </c>
      <c r="S35" s="111">
        <f>_xll.qlSwapStartDate(AA35)</f>
        <v>42402</v>
      </c>
      <c r="T35" s="111">
        <f>_xll.qlSwapMaturityDate(AA35)</f>
        <v>42416</v>
      </c>
      <c r="U35" s="112">
        <f>_xll.qlOvernightIndexedSwapFairRate(AA35,_xll.ohTrigger(Trigger,TriggerON,InterestRatesTrigger))</f>
        <v>-2.389999999999099E-3</v>
      </c>
      <c r="V35" s="112">
        <f>_xll.qlQuoteValue(P35,_xll.ohTrigger(Trigger,TriggerON,InterestRatesTrigger))</f>
        <v>-2.3900000000000002E-3</v>
      </c>
      <c r="W35" s="112" t="b">
        <f t="shared" ref="W35:W65" si="12">NOT(ISERROR(V35))</f>
        <v>1</v>
      </c>
      <c r="X35" s="168">
        <f t="shared" si="7"/>
        <v>9.0118884576995129E-12</v>
      </c>
      <c r="Y35" s="50" t="b">
        <f>ABS(X35/10000)&lt;=ABS('General Settings'!$D$23)</f>
        <v>1</v>
      </c>
      <c r="AA35" s="50" t="str">
        <f>_xll.qlMakeOIS(,SettlementDays,IF(O35="SW","1W",O35),IndexON,,FwdStart,DayCountConv,,Permanent,Trigger,ObjectOverwrite)</f>
        <v>obj_006b4#0000</v>
      </c>
    </row>
    <row r="36" spans="13:35" x14ac:dyDescent="0.2">
      <c r="M36" s="110" t="s">
        <v>151</v>
      </c>
      <c r="N36" s="110"/>
      <c r="O36" s="110" t="s">
        <v>62</v>
      </c>
      <c r="P36" s="110" t="str">
        <f t="shared" si="11"/>
        <v>EUREON3W_Quote</v>
      </c>
      <c r="Q36" s="142"/>
      <c r="R36" s="111">
        <f t="shared" si="9"/>
        <v>42398</v>
      </c>
      <c r="S36" s="111">
        <f>_xll.qlSwapStartDate(AA36)</f>
        <v>42402</v>
      </c>
      <c r="T36" s="111">
        <f>_xll.qlSwapMaturityDate(AA36)</f>
        <v>42423</v>
      </c>
      <c r="U36" s="112">
        <f>_xll.qlOvernightIndexedSwapFairRate(AA36,_xll.ohTrigger(Trigger,TriggerON,InterestRatesTrigger))</f>
        <v>-2.3899999999990994E-3</v>
      </c>
      <c r="V36" s="112">
        <f>_xll.qlQuoteValue(P36,_xll.ohTrigger(Trigger,TriggerON,InterestRatesTrigger))</f>
        <v>-2.3900000000000002E-3</v>
      </c>
      <c r="W36" s="112" t="b">
        <f t="shared" si="12"/>
        <v>1</v>
      </c>
      <c r="X36" s="168">
        <f t="shared" si="7"/>
        <v>9.0075516490095708E-12</v>
      </c>
      <c r="Y36" s="50" t="b">
        <f>ABS(X36/10000)&lt;=ABS('General Settings'!$D$23)</f>
        <v>1</v>
      </c>
      <c r="AA36" s="50" t="str">
        <f>_xll.qlMakeOIS(,SettlementDays,IF(O36="SW","1W",O36),IndexON,,FwdStart,DayCountConv,,Permanent,Trigger,ObjectOverwrite)</f>
        <v>obj_00726#0000</v>
      </c>
    </row>
    <row r="37" spans="13:35" x14ac:dyDescent="0.2">
      <c r="M37" s="110" t="s">
        <v>151</v>
      </c>
      <c r="N37" s="110"/>
      <c r="O37" s="110" t="s">
        <v>30</v>
      </c>
      <c r="P37" s="110" t="str">
        <f t="shared" si="11"/>
        <v>EUREON1M_Quote</v>
      </c>
      <c r="Q37" s="142"/>
      <c r="R37" s="111">
        <f t="shared" si="9"/>
        <v>42398</v>
      </c>
      <c r="S37" s="111">
        <f>_xll.qlSwapStartDate(AA37)</f>
        <v>42402</v>
      </c>
      <c r="T37" s="111">
        <f>_xll.qlSwapMaturityDate(AA37)</f>
        <v>42431</v>
      </c>
      <c r="U37" s="112">
        <f>_xll.qlOvernightIndexedSwapFairRate(AA37,_xll.ohTrigger(Trigger,TriggerON,InterestRatesTrigger))</f>
        <v>-2.3800000005095414E-3</v>
      </c>
      <c r="V37" s="112">
        <f>_xll.qlQuoteValue(P37,_xll.ohTrigger(Trigger,TriggerON,InterestRatesTrigger))</f>
        <v>-2.3799999999999997E-3</v>
      </c>
      <c r="W37" s="112" t="b">
        <f t="shared" si="12"/>
        <v>1</v>
      </c>
      <c r="X37" s="168">
        <f t="shared" si="7"/>
        <v>-5.0954162764127453E-9</v>
      </c>
      <c r="Y37" s="50" t="b">
        <f>ABS(X37/10000)&lt;=ABS('General Settings'!$D$23)</f>
        <v>1</v>
      </c>
      <c r="AA37" s="50" t="str">
        <f>_xll.qlMakeOIS(,SettlementDays,IF(O37="SW","1W",O37),IndexON,,FwdStart,DayCountConv,,Permanent,Trigger,ObjectOverwrite)</f>
        <v>obj_0064e#0000</v>
      </c>
    </row>
    <row r="38" spans="13:35" x14ac:dyDescent="0.2">
      <c r="M38" s="110" t="s">
        <v>151</v>
      </c>
      <c r="N38" s="110"/>
      <c r="O38" s="110" t="s">
        <v>63</v>
      </c>
      <c r="P38" s="110" t="str">
        <f t="shared" si="11"/>
        <v>EUREON2M_Quote</v>
      </c>
      <c r="Q38" s="142"/>
      <c r="R38" s="111">
        <f t="shared" si="9"/>
        <v>42398</v>
      </c>
      <c r="S38" s="111">
        <f>_xll.qlSwapStartDate(AA38)</f>
        <v>42402</v>
      </c>
      <c r="T38" s="111">
        <f>_xll.qlSwapMaturityDate(AA38)</f>
        <v>42464</v>
      </c>
      <c r="U38" s="112">
        <f>_xll.qlOvernightIndexedSwapFairRate(AA38,_xll.ohTrigger(Trigger,TriggerON,InterestRatesTrigger))</f>
        <v>-2.730121976571387E-3</v>
      </c>
      <c r="V38" s="112">
        <f>_xll.qlQuoteValue(P38,_xll.ohTrigger(Trigger,TriggerON,InterestRatesTrigger))</f>
        <v>-2.7300000000000002E-3</v>
      </c>
      <c r="W38" s="112" t="b">
        <f t="shared" si="12"/>
        <v>1</v>
      </c>
      <c r="X38" s="168">
        <f t="shared" si="7"/>
        <v>-1.2197657138675322E-3</v>
      </c>
      <c r="Y38" s="50" t="b">
        <f>ABS(X38/10000)&lt;=ABS('General Settings'!$D$23)</f>
        <v>1</v>
      </c>
      <c r="AA38" s="50" t="str">
        <f>_xll.qlMakeOIS(,SettlementDays,IF(O38="SW","1W",O38),IndexON,,FwdStart,DayCountConv,,Permanent,Trigger,ObjectOverwrite)</f>
        <v>obj_00643#0000</v>
      </c>
      <c r="AF38" s="214">
        <v>42464</v>
      </c>
      <c r="AG38" s="169">
        <v>-5.0954162764127453E-9</v>
      </c>
      <c r="AH38" s="169">
        <f>ABS(-2.61819456219226)</f>
        <v>2.6181945621922602</v>
      </c>
      <c r="AI38" s="169">
        <f>ABS(-0.00121976571386753)</f>
        <v>1.21976571386753E-3</v>
      </c>
    </row>
    <row r="39" spans="13:35" x14ac:dyDescent="0.2">
      <c r="M39" s="94" t="s">
        <v>151</v>
      </c>
      <c r="N39" s="94"/>
      <c r="O39" s="94" t="s">
        <v>31</v>
      </c>
      <c r="P39" s="94" t="str">
        <f t="shared" si="11"/>
        <v>EUREON3M_Quote</v>
      </c>
      <c r="Q39" s="142"/>
      <c r="R39" s="106">
        <f t="shared" si="9"/>
        <v>42398</v>
      </c>
      <c r="S39" s="106">
        <f>_xll.qlSwapStartDate(AA39)</f>
        <v>42402</v>
      </c>
      <c r="T39" s="106">
        <f>_xll.qlSwapMaturityDate(AA39)</f>
        <v>42492</v>
      </c>
      <c r="U39" s="97">
        <f>_xll.qlOvernightIndexedSwapFairRate(AA39,_xll.ohTrigger(Trigger,TriggerON,InterestRatesTrigger))</f>
        <v>-2.9851963939488968E-3</v>
      </c>
      <c r="V39" s="97">
        <f>_xll.qlQuoteValue(P39,_xll.ohTrigger(Trigger,TriggerON,InterestRatesTrigger))</f>
        <v>-2.9800000000000004E-3</v>
      </c>
      <c r="W39" s="97" t="b">
        <f t="shared" si="12"/>
        <v>1</v>
      </c>
      <c r="X39" s="169">
        <f t="shared" si="7"/>
        <v>-5.1963939488963544E-2</v>
      </c>
      <c r="Y39" s="50" t="b">
        <f>ABS(X39/10000)&lt;=ABS('General Settings'!$D$23)</f>
        <v>1</v>
      </c>
      <c r="AA39" s="50" t="str">
        <f>_xll.qlMakeOIS(,SettlementDays,IF(O39="SW","1W",O39),IndexON,,FwdStart,DayCountConv,,Permanent,Trigger,ObjectOverwrite)</f>
        <v>obj_0060a#0000</v>
      </c>
      <c r="AF39" s="214">
        <v>42492</v>
      </c>
      <c r="AG39" s="169">
        <f>ABS(-1.0893093121565)</f>
        <v>1.0893093121565001</v>
      </c>
      <c r="AH39" s="169">
        <f>ABS(-1.85427079010907)</f>
        <v>1.85427079010907</v>
      </c>
      <c r="AI39" s="169">
        <f>ABS(-0.0519639394889635)</f>
        <v>5.1963939488963502E-2</v>
      </c>
    </row>
    <row r="40" spans="13:35" x14ac:dyDescent="0.2">
      <c r="M40" s="94" t="s">
        <v>151</v>
      </c>
      <c r="N40" s="94"/>
      <c r="O40" s="94" t="s">
        <v>64</v>
      </c>
      <c r="P40" s="94" t="str">
        <f t="shared" si="11"/>
        <v>EUREON4M_Quote</v>
      </c>
      <c r="Q40" s="142"/>
      <c r="R40" s="106">
        <f t="shared" si="9"/>
        <v>42398</v>
      </c>
      <c r="S40" s="106">
        <f>_xll.qlSwapStartDate(AA40)</f>
        <v>42402</v>
      </c>
      <c r="T40" s="106">
        <f>_xll.qlSwapMaturityDate(AA40)</f>
        <v>42523</v>
      </c>
      <c r="U40" s="97">
        <f>_xll.qlOvernightIndexedSwapFairRate(AA40,_xll.ohTrigger(Trigger,TriggerON,InterestRatesTrigger))</f>
        <v>-3.1548722133646514E-3</v>
      </c>
      <c r="V40" s="97">
        <f>_xll.qlQuoteValue(P40,_xll.ohTrigger(Trigger,TriggerON,InterestRatesTrigger))</f>
        <v>-3.1600000000000005E-3</v>
      </c>
      <c r="W40" s="97" t="b">
        <f t="shared" si="12"/>
        <v>1</v>
      </c>
      <c r="X40" s="169">
        <f t="shared" si="7"/>
        <v>5.127786635349043E-2</v>
      </c>
      <c r="Y40" s="50" t="b">
        <f>ABS(X40/10000)&lt;=ABS('General Settings'!$D$23)</f>
        <v>1</v>
      </c>
      <c r="AA40" s="50" t="str">
        <f>_xll.qlMakeOIS(,SettlementDays,IF(O40="SW","1W",O40),IndexON,,FwdStart,DayCountConv,,Permanent,Trigger,ObjectOverwrite)</f>
        <v>obj_006fb#0000</v>
      </c>
      <c r="AF40" s="214">
        <v>42523</v>
      </c>
      <c r="AG40" s="169">
        <f>ABS(-0.720058811306697)</f>
        <v>0.72005881130669702</v>
      </c>
      <c r="AH40" s="169">
        <f>ABS(-1.28885957957763)</f>
        <v>1.2888595795776301</v>
      </c>
      <c r="AI40" s="169">
        <v>5.127786635349043E-2</v>
      </c>
    </row>
    <row r="41" spans="13:35" x14ac:dyDescent="0.2">
      <c r="M41" s="94" t="s">
        <v>151</v>
      </c>
      <c r="N41" s="94"/>
      <c r="O41" s="94" t="s">
        <v>65</v>
      </c>
      <c r="P41" s="94" t="str">
        <f t="shared" si="11"/>
        <v>EUREON5M_Quote</v>
      </c>
      <c r="Q41" s="142"/>
      <c r="R41" s="106">
        <f t="shared" si="9"/>
        <v>42398</v>
      </c>
      <c r="S41" s="106">
        <f>_xll.qlSwapStartDate(AA41)</f>
        <v>42402</v>
      </c>
      <c r="T41" s="106">
        <f>_xll.qlSwapMaturityDate(AA41)</f>
        <v>42555</v>
      </c>
      <c r="U41" s="97">
        <f>_xll.qlOvernightIndexedSwapFairRate(AA41,_xll.ohTrigger(Trigger,TriggerON,InterestRatesTrigger))</f>
        <v>-3.3527600939195655E-3</v>
      </c>
      <c r="V41" s="97">
        <f>_xll.qlQuoteValue(P41,_xll.ohTrigger(Trigger,TriggerON,InterestRatesTrigger))</f>
        <v>-3.3499999999999997E-3</v>
      </c>
      <c r="W41" s="97" t="b">
        <f t="shared" si="12"/>
        <v>1</v>
      </c>
      <c r="X41" s="169">
        <f t="shared" si="7"/>
        <v>-2.7600939195657898E-2</v>
      </c>
      <c r="Y41" s="50" t="b">
        <f>ABS(X41/10000)&lt;=ABS('General Settings'!$D$23)</f>
        <v>1</v>
      </c>
      <c r="AA41" s="50" t="str">
        <f>_xll.qlMakeOIS(,SettlementDays,IF(O41="SW","1W",O41),IndexON,,FwdStart,DayCountConv,,Permanent,Trigger,ObjectOverwrite)</f>
        <v>obj_00750#0000</v>
      </c>
      <c r="AF41" s="214">
        <v>42555</v>
      </c>
      <c r="AG41" s="169">
        <f>ABS(-0.637389691840987)</f>
        <v>0.63738969184098704</v>
      </c>
      <c r="AH41" s="169">
        <f>ABS(-1.08706143835405)</f>
        <v>1.08706143835405</v>
      </c>
      <c r="AI41" s="169">
        <f>ABS(-0.0276009391956579)</f>
        <v>2.7600939195657901E-2</v>
      </c>
    </row>
    <row r="42" spans="13:35" x14ac:dyDescent="0.2">
      <c r="M42" s="94" t="s">
        <v>151</v>
      </c>
      <c r="N42" s="94"/>
      <c r="O42" s="94" t="s">
        <v>32</v>
      </c>
      <c r="P42" s="94" t="str">
        <f t="shared" si="11"/>
        <v>EUREON6M_Quote</v>
      </c>
      <c r="Q42" s="142"/>
      <c r="R42" s="106">
        <f t="shared" si="9"/>
        <v>42398</v>
      </c>
      <c r="S42" s="106">
        <f>_xll.qlSwapStartDate(AA42)</f>
        <v>42402</v>
      </c>
      <c r="T42" s="106">
        <f>_xll.qlSwapMaturityDate(AA42)</f>
        <v>42584</v>
      </c>
      <c r="U42" s="97">
        <f>_xll.qlOvernightIndexedSwapFairRate(AA42,_xll.ohTrigger(Trigger,TriggerON,InterestRatesTrigger))</f>
        <v>-3.4920978288314653E-3</v>
      </c>
      <c r="V42" s="97">
        <f>_xll.qlQuoteValue(P42,_xll.ohTrigger(Trigger,TriggerON,InterestRatesTrigger))</f>
        <v>-3.4599999999999995E-3</v>
      </c>
      <c r="W42" s="97" t="b">
        <f t="shared" si="12"/>
        <v>1</v>
      </c>
      <c r="X42" s="169">
        <f t="shared" si="7"/>
        <v>-0.3209782883146573</v>
      </c>
      <c r="Y42" s="50" t="b">
        <f>ABS(X42/10000)&lt;=ABS('General Settings'!$D$23)</f>
        <v>1</v>
      </c>
      <c r="AA42" s="50" t="str">
        <f>_xll.qlMakeOIS(,SettlementDays,IF(O42="SW","1W",O42),IndexON,,FwdStart,DayCountConv,,Permanent,Trigger,ObjectOverwrite)</f>
        <v>obj_0068c#0000</v>
      </c>
      <c r="AF42" s="214">
        <v>42584</v>
      </c>
      <c r="AG42" s="169">
        <f>ABS(-0.83342808774668)</f>
        <v>0.83342808774667998</v>
      </c>
      <c r="AH42" s="169">
        <f>ABS(-1.21131993194127)</f>
        <v>1.21131993194127</v>
      </c>
      <c r="AI42" s="169">
        <f>ABS(-0.320978288314657)</f>
        <v>0.32097828831465702</v>
      </c>
    </row>
    <row r="43" spans="13:35" x14ac:dyDescent="0.2">
      <c r="M43" s="94" t="s">
        <v>151</v>
      </c>
      <c r="N43" s="94"/>
      <c r="O43" s="94" t="s">
        <v>66</v>
      </c>
      <c r="P43" s="94" t="str">
        <f t="shared" si="11"/>
        <v>EUREON7M_Quote</v>
      </c>
      <c r="Q43" s="142"/>
      <c r="R43" s="106">
        <f t="shared" si="9"/>
        <v>42398</v>
      </c>
      <c r="S43" s="106">
        <f>_xll.qlSwapStartDate(AA43)</f>
        <v>42402</v>
      </c>
      <c r="T43" s="106">
        <f>_xll.qlSwapMaturityDate(AA43)</f>
        <v>42615</v>
      </c>
      <c r="U43" s="97">
        <f>_xll.qlOvernightIndexedSwapFairRate(AA43,_xll.ohTrigger(Trigger,TriggerON,InterestRatesTrigger))</f>
        <v>-3.6115484392127452E-3</v>
      </c>
      <c r="V43" s="97">
        <f>_xll.qlQuoteValue(P43,_xll.ohTrigger(Trigger,TriggerON,InterestRatesTrigger))</f>
        <v>-3.6099999999999999E-3</v>
      </c>
      <c r="W43" s="97" t="b">
        <f t="shared" si="12"/>
        <v>1</v>
      </c>
      <c r="X43" s="169">
        <f t="shared" si="7"/>
        <v>-1.5484392127452541E-2</v>
      </c>
      <c r="Y43" s="50" t="b">
        <f>ABS(X43/10000)&lt;=ABS('General Settings'!$D$23)</f>
        <v>1</v>
      </c>
      <c r="AA43" s="50" t="str">
        <f>_xll.qlMakeOIS(,SettlementDays,IF(O43="SW","1W",O43),IndexON,,FwdStart,DayCountConv,,Permanent,Trigger,ObjectOverwrite)</f>
        <v>obj_00618#0000</v>
      </c>
      <c r="AF43" s="214">
        <v>42615</v>
      </c>
      <c r="AG43" s="169">
        <f>ABS(-0.45318939140949)</f>
        <v>0.45318939140948999</v>
      </c>
      <c r="AH43" s="169">
        <f>ABS(-0.77596276272282)</f>
        <v>0.77596276272282005</v>
      </c>
      <c r="AI43" s="169">
        <f>ABS(-0.0154843921274525)</f>
        <v>1.54843921274525E-2</v>
      </c>
    </row>
    <row r="44" spans="13:35" x14ac:dyDescent="0.2">
      <c r="M44" s="94" t="s">
        <v>151</v>
      </c>
      <c r="N44" s="94"/>
      <c r="O44" s="94" t="s">
        <v>67</v>
      </c>
      <c r="P44" s="94" t="str">
        <f t="shared" si="11"/>
        <v>EUREON8M_Quote</v>
      </c>
      <c r="Q44" s="142"/>
      <c r="R44" s="106">
        <f t="shared" si="9"/>
        <v>42398</v>
      </c>
      <c r="S44" s="106">
        <f>_xll.qlSwapStartDate(AA44)</f>
        <v>42402</v>
      </c>
      <c r="T44" s="106">
        <f>_xll.qlSwapMaturityDate(AA44)</f>
        <v>42646</v>
      </c>
      <c r="U44" s="97">
        <f>_xll.qlOvernightIndexedSwapFairRate(AA44,_xll.ohTrigger(Trigger,TriggerON,InterestRatesTrigger))</f>
        <v>-3.713640119320588E-3</v>
      </c>
      <c r="V44" s="97">
        <f>_xll.qlQuoteValue(P44,_xll.ohTrigger(Trigger,TriggerON,InterestRatesTrigger))</f>
        <v>-3.7099999999999998E-3</v>
      </c>
      <c r="W44" s="97" t="b">
        <f t="shared" si="12"/>
        <v>1</v>
      </c>
      <c r="X44" s="169">
        <f t="shared" si="7"/>
        <v>-3.640119320588199E-2</v>
      </c>
      <c r="Y44" s="50" t="b">
        <f>ABS(X44/10000)&lt;=ABS('General Settings'!$D$23)</f>
        <v>1</v>
      </c>
      <c r="AA44" s="50" t="str">
        <f>_xll.qlMakeOIS(,SettlementDays,IF(O44="SW","1W",O44),IndexON,,FwdStart,DayCountConv,,Permanent,Trigger,ObjectOverwrite)</f>
        <v>obj_0075f#0000</v>
      </c>
      <c r="AF44" s="214">
        <v>42646</v>
      </c>
      <c r="AG44" s="169">
        <f>ABS(-0.418350551376766)</f>
        <v>0.41835055137676602</v>
      </c>
      <c r="AH44" s="169">
        <f>ABS(-0.70000847671863)</f>
        <v>0.70000847671862998</v>
      </c>
      <c r="AI44" s="169">
        <f>ABS(-0.036401193205882)</f>
        <v>3.6401193205881997E-2</v>
      </c>
    </row>
    <row r="45" spans="13:35" x14ac:dyDescent="0.2">
      <c r="M45" s="94" t="s">
        <v>151</v>
      </c>
      <c r="N45" s="94"/>
      <c r="O45" s="94" t="s">
        <v>68</v>
      </c>
      <c r="P45" s="94" t="str">
        <f t="shared" si="11"/>
        <v>EUREON9M_Quote</v>
      </c>
      <c r="Q45" s="142"/>
      <c r="R45" s="106">
        <f t="shared" si="9"/>
        <v>42398</v>
      </c>
      <c r="S45" s="106">
        <f>_xll.qlSwapStartDate(AA45)</f>
        <v>42402</v>
      </c>
      <c r="T45" s="106">
        <f>_xll.qlSwapMaturityDate(AA45)</f>
        <v>42676</v>
      </c>
      <c r="U45" s="97">
        <f>_xll.qlOvernightIndexedSwapFairRate(AA45,_xll.ohTrigger(Trigger,TriggerON,InterestRatesTrigger))</f>
        <v>-3.798721806553391E-3</v>
      </c>
      <c r="V45" s="97">
        <f>_xll.qlQuoteValue(P45,_xll.ohTrigger(Trigger,TriggerON,InterestRatesTrigger))</f>
        <v>-3.8E-3</v>
      </c>
      <c r="W45" s="97" t="b">
        <f t="shared" si="12"/>
        <v>1</v>
      </c>
      <c r="X45" s="169">
        <f t="shared" si="7"/>
        <v>1.2781934466089481E-2</v>
      </c>
      <c r="Y45" s="50" t="b">
        <f>ABS(X45/10000)&lt;=ABS('General Settings'!$D$23)</f>
        <v>1</v>
      </c>
      <c r="AA45" s="50" t="str">
        <f>_xll.qlMakeOIS(,SettlementDays,IF(O45="SW","1W",O45),IndexON,,FwdStart,DayCountConv,,Permanent,Trigger,ObjectOverwrite)</f>
        <v>obj_005ec#0000</v>
      </c>
      <c r="AF45" s="214">
        <v>42676</v>
      </c>
      <c r="AG45" s="169">
        <f>ABS(-0.32722054399025)</f>
        <v>0.32722054399025002</v>
      </c>
      <c r="AH45" s="169">
        <f>ABS(-0.577945910175794)</f>
        <v>0.577945910175794</v>
      </c>
      <c r="AI45" s="169">
        <v>1.2781934466089481E-2</v>
      </c>
    </row>
    <row r="46" spans="13:35" x14ac:dyDescent="0.2">
      <c r="M46" s="94" t="s">
        <v>151</v>
      </c>
      <c r="N46" s="94"/>
      <c r="O46" s="94" t="s">
        <v>69</v>
      </c>
      <c r="P46" s="94" t="str">
        <f t="shared" si="11"/>
        <v>EUREON10M_Quote</v>
      </c>
      <c r="Q46" s="142"/>
      <c r="R46" s="106">
        <f t="shared" si="9"/>
        <v>42398</v>
      </c>
      <c r="S46" s="106">
        <f>_xll.qlSwapStartDate(AA46)</f>
        <v>42402</v>
      </c>
      <c r="T46" s="106">
        <f>_xll.qlSwapMaturityDate(AA46)</f>
        <v>42706</v>
      </c>
      <c r="U46" s="97">
        <f>_xll.qlOvernightIndexedSwapFairRate(AA46,_xll.ohTrigger(Trigger,TriggerON,InterestRatesTrigger))</f>
        <v>-3.870632440203949E-3</v>
      </c>
      <c r="V46" s="97">
        <f>_xll.qlQuoteValue(P46,_xll.ohTrigger(Trigger,TriggerON,InterestRatesTrigger))</f>
        <v>-3.8700000000000002E-3</v>
      </c>
      <c r="W46" s="97" t="b">
        <f t="shared" si="12"/>
        <v>1</v>
      </c>
      <c r="X46" s="169">
        <f t="shared" si="7"/>
        <v>-6.3244020394878989E-3</v>
      </c>
      <c r="Y46" s="50" t="b">
        <f>ABS(X46/10000)&lt;=ABS('General Settings'!$D$23)</f>
        <v>1</v>
      </c>
      <c r="AA46" s="50" t="str">
        <f>_xll.qlMakeOIS(,SettlementDays,IF(O46="SW","1W",O46),IndexON,,FwdStart,DayCountConv,,Permanent,Trigger,ObjectOverwrite)</f>
        <v>obj_0060e#0000</v>
      </c>
      <c r="AF46" s="214">
        <v>42706</v>
      </c>
      <c r="AG46" s="169">
        <f>ABS(-0.312658050339912)</f>
        <v>0.31265805033991201</v>
      </c>
      <c r="AH46" s="169">
        <f>ABS(-0.538555274659652)</f>
        <v>0.53855527465965203</v>
      </c>
      <c r="AI46" s="169">
        <f>ABS(-0.0063244020394879)</f>
        <v>6.3244020394878997E-3</v>
      </c>
    </row>
    <row r="47" spans="13:35" x14ac:dyDescent="0.2">
      <c r="M47" s="94" t="s">
        <v>151</v>
      </c>
      <c r="N47" s="94"/>
      <c r="O47" s="94" t="s">
        <v>70</v>
      </c>
      <c r="P47" s="94" t="str">
        <f t="shared" si="11"/>
        <v>EUREON11M_Quote</v>
      </c>
      <c r="Q47" s="142"/>
      <c r="R47" s="106">
        <f t="shared" si="9"/>
        <v>42398</v>
      </c>
      <c r="S47" s="106">
        <f>_xll.qlSwapStartDate(AA47)</f>
        <v>42402</v>
      </c>
      <c r="T47" s="106">
        <f>_xll.qlSwapMaturityDate(AA47)</f>
        <v>42737</v>
      </c>
      <c r="U47" s="97">
        <f>_xll.qlOvernightIndexedSwapFairRate(AA47,_xll.ohTrigger(Trigger,TriggerON,InterestRatesTrigger))</f>
        <v>-3.9290046705868775E-3</v>
      </c>
      <c r="V47" s="97">
        <f>_xll.qlQuoteValue(P47,_xll.ohTrigger(Trigger,TriggerON,InterestRatesTrigger))</f>
        <v>-3.9300000000000003E-3</v>
      </c>
      <c r="W47" s="97" t="b">
        <f t="shared" si="12"/>
        <v>1</v>
      </c>
      <c r="X47" s="169">
        <f t="shared" si="7"/>
        <v>9.9532941312280993E-3</v>
      </c>
      <c r="Y47" s="50" t="b">
        <f>ABS(X47/10000)&lt;=ABS('General Settings'!$D$23)</f>
        <v>1</v>
      </c>
      <c r="AA47" s="50" t="str">
        <f>_xll.qlMakeOIS(,SettlementDays,IF(O47="SW","1W",O47),IndexON,,FwdStart,DayCountConv,,Permanent,Trigger,ObjectOverwrite)</f>
        <v>obj_005f7#0000</v>
      </c>
      <c r="AF47" s="214">
        <v>42737</v>
      </c>
      <c r="AG47" s="169">
        <f>ABS(-0.267924954064237)</f>
        <v>0.267924954064237</v>
      </c>
      <c r="AH47" s="169">
        <f>ABS(-0.472838535435383)</f>
        <v>0.47283853543538301</v>
      </c>
      <c r="AI47" s="169">
        <v>9.9532941312280993E-3</v>
      </c>
    </row>
    <row r="48" spans="13:35" x14ac:dyDescent="0.2">
      <c r="M48" s="94" t="s">
        <v>151</v>
      </c>
      <c r="N48" s="94"/>
      <c r="O48" s="94" t="s">
        <v>33</v>
      </c>
      <c r="P48" s="94" t="str">
        <f t="shared" si="11"/>
        <v>EUREON1Y_Quote</v>
      </c>
      <c r="Q48" s="142"/>
      <c r="R48" s="106">
        <f t="shared" si="9"/>
        <v>42398</v>
      </c>
      <c r="S48" s="106">
        <f>_xll.qlSwapStartDate(AA48)</f>
        <v>42402</v>
      </c>
      <c r="T48" s="106">
        <f>_xll.qlSwapMaturityDate(AA48)</f>
        <v>42768</v>
      </c>
      <c r="U48" s="97">
        <f>_xll.qlOvernightIndexedSwapFairRate(AA48,_xll.ohTrigger(Trigger,TriggerON,InterestRatesTrigger))</f>
        <v>-3.9848492116718124E-3</v>
      </c>
      <c r="V48" s="97">
        <f>_xll.qlQuoteValue(P48,_xll.ohTrigger(Trigger,TriggerON,InterestRatesTrigger))</f>
        <v>-3.9500000000000004E-3</v>
      </c>
      <c r="W48" s="97" t="b">
        <f t="shared" si="12"/>
        <v>1</v>
      </c>
      <c r="X48" s="169">
        <f t="shared" si="7"/>
        <v>-0.34849211671812014</v>
      </c>
      <c r="Y48" s="50" t="b">
        <f>ABS(X48/10000)&lt;=ABS('General Settings'!$D$23)</f>
        <v>1</v>
      </c>
      <c r="AA48" s="50" t="str">
        <f>_xll.qlMakeOIS(,SettlementDays,IF(O48="SW","1W",O48),IndexON,,FwdStart,DayCountConv,,Permanent,Trigger,ObjectOverwrite)</f>
        <v>obj_0072b#0000</v>
      </c>
      <c r="AF48" s="214">
        <v>42768</v>
      </c>
      <c r="AG48" s="169">
        <f>ABS(-0.602733368217853)</f>
        <v>0.60273336821785295</v>
      </c>
      <c r="AH48" s="169">
        <f>ABS(-0.790216504142132)</f>
        <v>0.79021650414213196</v>
      </c>
      <c r="AI48" s="169">
        <f>ABS(-0.34849211671812)</f>
        <v>0.34849211671812003</v>
      </c>
    </row>
    <row r="49" spans="13:27" x14ac:dyDescent="0.2">
      <c r="M49" s="110" t="s">
        <v>151</v>
      </c>
      <c r="N49" s="110"/>
      <c r="O49" s="110" t="s">
        <v>73</v>
      </c>
      <c r="P49" s="110" t="str">
        <f t="shared" si="11"/>
        <v>EUREON15M_Quote</v>
      </c>
      <c r="Q49" s="142"/>
      <c r="R49" s="111">
        <f t="shared" si="9"/>
        <v>42398</v>
      </c>
      <c r="S49" s="111">
        <f>_xll.qlSwapStartDate(AA49)</f>
        <v>42402</v>
      </c>
      <c r="T49" s="111">
        <f>_xll.qlSwapMaturityDate(AA49)</f>
        <v>42857</v>
      </c>
      <c r="U49" s="112">
        <f>_xll.qlOvernightIndexedSwapFairRate(AA49,_xll.ohTrigger(Trigger,TriggerON,InterestRatesTrigger))</f>
        <v>-4.0799999999999031E-3</v>
      </c>
      <c r="V49" s="112">
        <f>_xll.qlQuoteValue(P49,_xll.ohTrigger(Trigger,TriggerON,InterestRatesTrigger))</f>
        <v>-4.0800000000000003E-3</v>
      </c>
      <c r="W49" s="112" t="b">
        <f t="shared" si="12"/>
        <v>1</v>
      </c>
      <c r="X49" s="168">
        <f t="shared" si="7"/>
        <v>9.7144514654701197E-13</v>
      </c>
      <c r="Y49" s="50" t="b">
        <f>ABS(X49/10000)&lt;=ABS('General Settings'!$D$23)</f>
        <v>1</v>
      </c>
      <c r="AA49" s="50" t="str">
        <f>_xll.qlMakeOIS(,SettlementDays,IF(O49="SW","1W",O49),IndexON,,FwdStart,DayCountConv,,Permanent,Trigger,ObjectOverwrite)</f>
        <v>obj_005c5#0000</v>
      </c>
    </row>
    <row r="50" spans="13:27" x14ac:dyDescent="0.2">
      <c r="M50" s="110" t="s">
        <v>151</v>
      </c>
      <c r="N50" s="110"/>
      <c r="O50" s="110" t="s">
        <v>76</v>
      </c>
      <c r="P50" s="110" t="str">
        <f t="shared" si="11"/>
        <v>EUREON18M_Quote</v>
      </c>
      <c r="Q50" s="142"/>
      <c r="R50" s="111">
        <f t="shared" si="9"/>
        <v>42398</v>
      </c>
      <c r="S50" s="111">
        <f>_xll.qlSwapStartDate(AA50)</f>
        <v>42402</v>
      </c>
      <c r="T50" s="111">
        <f>_xll.qlSwapMaturityDate(AA50)</f>
        <v>42949</v>
      </c>
      <c r="U50" s="112">
        <f>_xll.qlOvernightIndexedSwapFairRate(AA50,_xll.ohTrigger(Trigger,TriggerON,InterestRatesTrigger))</f>
        <v>-4.1500000000000365E-3</v>
      </c>
      <c r="V50" s="112">
        <f>_xll.qlQuoteValue(P50,_xll.ohTrigger(Trigger,TriggerON,InterestRatesTrigger))</f>
        <v>-4.15E-3</v>
      </c>
      <c r="W50" s="112" t="b">
        <f t="shared" si="12"/>
        <v>1</v>
      </c>
      <c r="X50" s="168">
        <f t="shared" si="7"/>
        <v>-3.6429192995512949E-13</v>
      </c>
      <c r="Y50" s="50" t="b">
        <f>ABS(X50/10000)&lt;=ABS('General Settings'!$D$23)</f>
        <v>1</v>
      </c>
      <c r="AA50" s="50" t="str">
        <f>_xll.qlMakeOIS(,SettlementDays,IF(O50="SW","1W",O50),IndexON,,FwdStart,DayCountConv,,Permanent,Trigger,ObjectOverwrite)</f>
        <v>obj_00754#0000</v>
      </c>
    </row>
    <row r="51" spans="13:27" x14ac:dyDescent="0.2">
      <c r="M51" s="110" t="s">
        <v>151</v>
      </c>
      <c r="N51" s="110"/>
      <c r="O51" s="110" t="s">
        <v>77</v>
      </c>
      <c r="P51" s="110" t="str">
        <f t="shared" si="11"/>
        <v>EUREON21M_Quote</v>
      </c>
      <c r="Q51" s="142"/>
      <c r="R51" s="111">
        <f t="shared" si="9"/>
        <v>42398</v>
      </c>
      <c r="S51" s="111">
        <f>_xll.qlSwapStartDate(AA51)</f>
        <v>42402</v>
      </c>
      <c r="T51" s="111">
        <f>_xll.qlSwapMaturityDate(AA51)</f>
        <v>43041</v>
      </c>
      <c r="U51" s="112">
        <f>_xll.qlOvernightIndexedSwapFairRate(AA51,_xll.ohTrigger(Trigger,TriggerON,InterestRatesTrigger))</f>
        <v>-4.1600000000000525E-3</v>
      </c>
      <c r="V51" s="112">
        <f>_xll.qlQuoteValue(P51,_xll.ohTrigger(Trigger,TriggerON,InterestRatesTrigger))</f>
        <v>-4.1600000000000005E-3</v>
      </c>
      <c r="W51" s="112" t="b">
        <f t="shared" si="12"/>
        <v>1</v>
      </c>
      <c r="X51" s="168">
        <f t="shared" si="7"/>
        <v>-5.2041704279304213E-13</v>
      </c>
      <c r="Y51" s="50" t="b">
        <f>ABS(X51/10000)&lt;=ABS('General Settings'!$D$23)</f>
        <v>1</v>
      </c>
      <c r="AA51" s="50" t="str">
        <f>_xll.qlMakeOIS(,SettlementDays,IF(O51="SW","1W",O51),IndexON,,FwdStart,DayCountConv,,Permanent,Trigger,ObjectOverwrite)</f>
        <v>obj_00689#0000</v>
      </c>
    </row>
    <row r="52" spans="13:27" x14ac:dyDescent="0.2">
      <c r="M52" s="110" t="s">
        <v>151</v>
      </c>
      <c r="N52" s="110"/>
      <c r="O52" s="110" t="s">
        <v>78</v>
      </c>
      <c r="P52" s="110" t="str">
        <f t="shared" si="11"/>
        <v>EUREON2Y_Quote</v>
      </c>
      <c r="Q52" s="142"/>
      <c r="R52" s="111">
        <f t="shared" si="9"/>
        <v>42398</v>
      </c>
      <c r="S52" s="111">
        <f>_xll.qlSwapStartDate(AA52)</f>
        <v>42402</v>
      </c>
      <c r="T52" s="111">
        <f>_xll.qlSwapMaturityDate(AA52)</f>
        <v>43133</v>
      </c>
      <c r="U52" s="112">
        <f>_xll.qlOvernightIndexedSwapFairRate(AA52,_xll.ohTrigger(Trigger,TriggerON,InterestRatesTrigger))</f>
        <v>-4.1300000000001266E-3</v>
      </c>
      <c r="V52" s="112">
        <f>_xll.qlQuoteValue(P52,_xll.ohTrigger(Trigger,TriggerON,InterestRatesTrigger))</f>
        <v>-4.13E-3</v>
      </c>
      <c r="W52" s="112" t="b">
        <f t="shared" si="12"/>
        <v>1</v>
      </c>
      <c r="X52" s="168">
        <f t="shared" si="7"/>
        <v>-1.2663481374630692E-12</v>
      </c>
      <c r="Y52" s="50" t="b">
        <f>ABS(X52/10000)&lt;=ABS('General Settings'!$D$23)</f>
        <v>1</v>
      </c>
      <c r="AA52" s="50" t="str">
        <f>_xll.qlMakeOIS(,SettlementDays,IF(O52="SW","1W",O52),IndexON,,FwdStart,DayCountConv,,Permanent,Trigger,ObjectOverwrite)</f>
        <v>obj_00676#0000</v>
      </c>
    </row>
    <row r="53" spans="13:27" x14ac:dyDescent="0.2">
      <c r="M53" s="110" t="s">
        <v>151</v>
      </c>
      <c r="N53" s="110"/>
      <c r="O53" s="110" t="s">
        <v>79</v>
      </c>
      <c r="P53" s="110" t="str">
        <f t="shared" si="11"/>
        <v>EUREON3Y_Quote</v>
      </c>
      <c r="Q53" s="142"/>
      <c r="R53" s="111">
        <f t="shared" si="9"/>
        <v>42398</v>
      </c>
      <c r="S53" s="111">
        <f>_xll.qlSwapStartDate(AA53)</f>
        <v>42402</v>
      </c>
      <c r="T53" s="111">
        <f>_xll.qlSwapMaturityDate(AA53)</f>
        <v>43500</v>
      </c>
      <c r="U53" s="112">
        <f>_xll.qlOvernightIndexedSwapFairRate(AA53,_xll.ohTrigger(Trigger,TriggerON,InterestRatesTrigger))</f>
        <v>-3.7300000000000848E-3</v>
      </c>
      <c r="V53" s="112">
        <f>_xll.qlQuoteValue(P53,_xll.ohTrigger(Trigger,TriggerON,InterestRatesTrigger))</f>
        <v>-3.7299999999999998E-3</v>
      </c>
      <c r="W53" s="112" t="b">
        <f t="shared" si="12"/>
        <v>1</v>
      </c>
      <c r="X53" s="168">
        <f t="shared" si="7"/>
        <v>-8.5001450322863548E-13</v>
      </c>
      <c r="Y53" s="50" t="b">
        <f>ABS(X53/10000)&lt;=ABS('General Settings'!$D$23)</f>
        <v>1</v>
      </c>
      <c r="AA53" s="50" t="str">
        <f>_xll.qlMakeOIS(,SettlementDays,IF(O53="SW","1W",O53),IndexON,,FwdStart,DayCountConv,,Permanent,Trigger,ObjectOverwrite)</f>
        <v>obj_005e1#0000</v>
      </c>
    </row>
    <row r="54" spans="13:27" x14ac:dyDescent="0.2">
      <c r="M54" s="110" t="s">
        <v>151</v>
      </c>
      <c r="N54" s="110"/>
      <c r="O54" s="110" t="s">
        <v>80</v>
      </c>
      <c r="P54" s="110" t="str">
        <f t="shared" si="11"/>
        <v>EUREON4Y_Quote</v>
      </c>
      <c r="Q54" s="142"/>
      <c r="R54" s="111">
        <f t="shared" si="9"/>
        <v>42398</v>
      </c>
      <c r="S54" s="111">
        <f>_xll.qlSwapStartDate(AA54)</f>
        <v>42402</v>
      </c>
      <c r="T54" s="111">
        <f>_xll.qlSwapMaturityDate(AA54)</f>
        <v>43864</v>
      </c>
      <c r="U54" s="112">
        <f>_xll.qlOvernightIndexedSwapFairRate(AA54,_xll.ohTrigger(Trigger,TriggerON,InterestRatesTrigger))</f>
        <v>-2.9199999999999959E-3</v>
      </c>
      <c r="V54" s="112">
        <f>_xll.qlQuoteValue(P54,_xll.ohTrigger(Trigger,TriggerON,InterestRatesTrigger))</f>
        <v>-2.9200000000000003E-3</v>
      </c>
      <c r="W54" s="112" t="b">
        <f t="shared" si="12"/>
        <v>1</v>
      </c>
      <c r="X54" s="168">
        <f t="shared" si="7"/>
        <v>4.3368086899420177E-14</v>
      </c>
      <c r="Y54" s="50" t="b">
        <f>ABS(X54/10000)&lt;=ABS('General Settings'!$D$23)</f>
        <v>1</v>
      </c>
      <c r="AA54" s="50" t="str">
        <f>_xll.qlMakeOIS(,SettlementDays,IF(O54="SW","1W",O54),IndexON,,FwdStart,DayCountConv,,Permanent,Trigger,ObjectOverwrite)</f>
        <v>obj_005c3#0000</v>
      </c>
    </row>
    <row r="55" spans="13:27" x14ac:dyDescent="0.2">
      <c r="M55" s="110" t="s">
        <v>151</v>
      </c>
      <c r="N55" s="110"/>
      <c r="O55" s="110" t="s">
        <v>81</v>
      </c>
      <c r="P55" s="110" t="str">
        <f t="shared" si="11"/>
        <v>EUREON5Y_Quote</v>
      </c>
      <c r="Q55" s="142"/>
      <c r="R55" s="111">
        <f t="shared" si="9"/>
        <v>42398</v>
      </c>
      <c r="S55" s="111">
        <f>_xll.qlSwapStartDate(AA55)</f>
        <v>42402</v>
      </c>
      <c r="T55" s="111">
        <f>_xll.qlSwapMaturityDate(AA55)</f>
        <v>44229</v>
      </c>
      <c r="U55" s="112">
        <f>_xll.qlOvernightIndexedSwapFairRate(AA55,_xll.ohTrigger(Trigger,TriggerON,InterestRatesTrigger))</f>
        <v>-1.86999999999998E-3</v>
      </c>
      <c r="V55" s="112">
        <f>_xll.qlQuoteValue(P55,_xll.ohTrigger(Trigger,TriggerON,InterestRatesTrigger))</f>
        <v>-1.8699999999999999E-3</v>
      </c>
      <c r="W55" s="112" t="b">
        <f t="shared" si="12"/>
        <v>1</v>
      </c>
      <c r="X55" s="168">
        <f t="shared" si="7"/>
        <v>1.9949319973733282E-13</v>
      </c>
      <c r="Y55" s="50" t="b">
        <f>ABS(X55/10000)&lt;=ABS('General Settings'!$D$23)</f>
        <v>1</v>
      </c>
      <c r="AA55" s="50" t="str">
        <f>_xll.qlMakeOIS(,SettlementDays,IF(O55="SW","1W",O55),IndexON,,FwdStart,DayCountConv,,Permanent,Trigger,ObjectOverwrite)</f>
        <v>obj_00763#0000</v>
      </c>
    </row>
    <row r="56" spans="13:27" x14ac:dyDescent="0.2">
      <c r="M56" s="110" t="s">
        <v>151</v>
      </c>
      <c r="N56" s="110"/>
      <c r="O56" s="110" t="s">
        <v>82</v>
      </c>
      <c r="P56" s="110" t="str">
        <f t="shared" si="11"/>
        <v>EUREON6Y_Quote</v>
      </c>
      <c r="Q56" s="142"/>
      <c r="R56" s="111">
        <f t="shared" si="9"/>
        <v>42398</v>
      </c>
      <c r="S56" s="111">
        <f>_xll.qlSwapStartDate(AA56)</f>
        <v>42402</v>
      </c>
      <c r="T56" s="111">
        <f>_xll.qlSwapMaturityDate(AA56)</f>
        <v>44594</v>
      </c>
      <c r="U56" s="112">
        <f>_xll.qlOvernightIndexedSwapFairRate(AA56,_xll.ohTrigger(Trigger,TriggerON,InterestRatesTrigger))</f>
        <v>-6.2000000000004586E-4</v>
      </c>
      <c r="V56" s="112">
        <f>_xll.qlQuoteValue(P56,_xll.ohTrigger(Trigger,TriggerON,InterestRatesTrigger))</f>
        <v>-6.2E-4</v>
      </c>
      <c r="W56" s="112" t="b">
        <f t="shared" si="12"/>
        <v>1</v>
      </c>
      <c r="X56" s="168">
        <f t="shared" si="7"/>
        <v>-4.5861751896136838E-13</v>
      </c>
      <c r="Y56" s="50" t="b">
        <f>ABS(X56/10000)&lt;=ABS('General Settings'!$D$23)</f>
        <v>1</v>
      </c>
      <c r="AA56" s="50" t="str">
        <f>_xll.qlMakeOIS(,SettlementDays,IF(O56="SW","1W",O56),IndexON,,FwdStart,DayCountConv,,Permanent,Trigger,ObjectOverwrite)</f>
        <v>obj_00723#0000</v>
      </c>
    </row>
    <row r="57" spans="13:27" x14ac:dyDescent="0.2">
      <c r="M57" s="110" t="s">
        <v>151</v>
      </c>
      <c r="N57" s="110"/>
      <c r="O57" s="110" t="s">
        <v>83</v>
      </c>
      <c r="P57" s="110" t="str">
        <f t="shared" si="11"/>
        <v>EUREON7Y_Quote</v>
      </c>
      <c r="Q57" s="142"/>
      <c r="R57" s="111">
        <f t="shared" si="9"/>
        <v>42398</v>
      </c>
      <c r="S57" s="111">
        <f>_xll.qlSwapStartDate(AA57)</f>
        <v>42402</v>
      </c>
      <c r="T57" s="111">
        <f>_xll.qlSwapMaturityDate(AA57)</f>
        <v>44959</v>
      </c>
      <c r="U57" s="112">
        <f>_xll.qlOvernightIndexedSwapFairRate(AA57,_xll.ohTrigger(Trigger,TriggerON,InterestRatesTrigger))</f>
        <v>6.8999999999995638E-4</v>
      </c>
      <c r="V57" s="112">
        <f>_xll.qlQuoteValue(P57,_xll.ohTrigger(Trigger,TriggerON,InterestRatesTrigger))</f>
        <v>6.9000000000000008E-4</v>
      </c>
      <c r="W57" s="112" t="b">
        <f t="shared" si="12"/>
        <v>1</v>
      </c>
      <c r="X57" s="168">
        <f t="shared" si="7"/>
        <v>-4.3693347551165829E-13</v>
      </c>
      <c r="Y57" s="50" t="b">
        <f>ABS(X57/10000)&lt;=ABS('General Settings'!$D$23)</f>
        <v>1</v>
      </c>
      <c r="AA57" s="50" t="str">
        <f>_xll.qlMakeOIS(,SettlementDays,IF(O57="SW","1W",O57),IndexON,,FwdStart,DayCountConv,,Permanent,Trigger,ObjectOverwrite)</f>
        <v>obj_005c2#0000</v>
      </c>
    </row>
    <row r="58" spans="13:27" x14ac:dyDescent="0.2">
      <c r="M58" s="110" t="s">
        <v>151</v>
      </c>
      <c r="N58" s="110"/>
      <c r="O58" s="110" t="s">
        <v>84</v>
      </c>
      <c r="P58" s="110" t="str">
        <f t="shared" si="11"/>
        <v>EUREON8Y_Quote</v>
      </c>
      <c r="Q58" s="142"/>
      <c r="R58" s="111">
        <f t="shared" si="9"/>
        <v>42398</v>
      </c>
      <c r="S58" s="111">
        <f>_xll.qlSwapStartDate(AA58)</f>
        <v>42402</v>
      </c>
      <c r="T58" s="111">
        <f>_xll.qlSwapMaturityDate(AA58)</f>
        <v>45324</v>
      </c>
      <c r="U58" s="112">
        <f>_xll.qlOvernightIndexedSwapFairRate(AA58,_xll.ohTrigger(Trigger,TriggerON,InterestRatesTrigger))</f>
        <v>1.9900000000000508E-3</v>
      </c>
      <c r="V58" s="112">
        <f>_xll.qlQuoteValue(P58,_xll.ohTrigger(Trigger,TriggerON,InterestRatesTrigger))</f>
        <v>1.99E-3</v>
      </c>
      <c r="W58" s="112" t="b">
        <f t="shared" si="12"/>
        <v>1</v>
      </c>
      <c r="X58" s="168">
        <f t="shared" si="7"/>
        <v>5.0740661672321608E-13</v>
      </c>
      <c r="Y58" s="50" t="b">
        <f>ABS(X58/10000)&lt;=ABS('General Settings'!$D$23)</f>
        <v>1</v>
      </c>
      <c r="AA58" s="50" t="str">
        <f>_xll.qlMakeOIS(,SettlementDays,IF(O58="SW","1W",O58),IndexON,,FwdStart,DayCountConv,,Permanent,Trigger,ObjectOverwrite)</f>
        <v>obj_005ff#0000</v>
      </c>
    </row>
    <row r="59" spans="13:27" x14ac:dyDescent="0.2">
      <c r="M59" s="110" t="s">
        <v>151</v>
      </c>
      <c r="N59" s="110"/>
      <c r="O59" s="110" t="s">
        <v>85</v>
      </c>
      <c r="P59" s="110" t="str">
        <f t="shared" si="11"/>
        <v>EUREON9Y_Quote</v>
      </c>
      <c r="Q59" s="142"/>
      <c r="R59" s="111">
        <f t="shared" si="9"/>
        <v>42398</v>
      </c>
      <c r="S59" s="111">
        <f>_xll.qlSwapStartDate(AA59)</f>
        <v>42402</v>
      </c>
      <c r="T59" s="111">
        <f>_xll.qlSwapMaturityDate(AA59)</f>
        <v>45691</v>
      </c>
      <c r="U59" s="112">
        <f>_xll.qlOvernightIndexedSwapFairRate(AA59,_xll.ohTrigger(Trigger,TriggerON,InterestRatesTrigger))</f>
        <v>3.230000000000028E-3</v>
      </c>
      <c r="V59" s="112">
        <f>_xll.qlQuoteValue(P59,_xll.ohTrigger(Trigger,TriggerON,InterestRatesTrigger))</f>
        <v>3.2299999999999994E-3</v>
      </c>
      <c r="W59" s="112" t="b">
        <f t="shared" si="12"/>
        <v>1</v>
      </c>
      <c r="X59" s="168">
        <f t="shared" si="7"/>
        <v>2.8622937353617317E-13</v>
      </c>
      <c r="Y59" s="50" t="b">
        <f>ABS(X59/10000)&lt;=ABS('General Settings'!$D$23)</f>
        <v>1</v>
      </c>
      <c r="AA59" s="50" t="str">
        <f>_xll.qlMakeOIS(,SettlementDays,IF(O59="SW","1W",O59),IndexON,,FwdStart,DayCountConv,,Permanent,Trigger,ObjectOverwrite)</f>
        <v>obj_0065f#0000</v>
      </c>
    </row>
    <row r="60" spans="13:27" x14ac:dyDescent="0.2">
      <c r="M60" s="110" t="s">
        <v>151</v>
      </c>
      <c r="N60" s="110"/>
      <c r="O60" s="110" t="s">
        <v>86</v>
      </c>
      <c r="P60" s="110" t="str">
        <f t="shared" si="11"/>
        <v>EUREON10Y_Quote</v>
      </c>
      <c r="Q60" s="142"/>
      <c r="R60" s="111">
        <f t="shared" si="9"/>
        <v>42398</v>
      </c>
      <c r="S60" s="111">
        <f>_xll.qlSwapStartDate(AA60)</f>
        <v>42402</v>
      </c>
      <c r="T60" s="111">
        <f>_xll.qlSwapMaturityDate(AA60)</f>
        <v>46055</v>
      </c>
      <c r="U60" s="112">
        <f>_xll.qlOvernightIndexedSwapFairRate(AA60,_xll.ohTrigger(Trigger,TriggerON,InterestRatesTrigger))</f>
        <v>4.3699999999999573E-3</v>
      </c>
      <c r="V60" s="112">
        <f>_xll.qlQuoteValue(P60,_xll.ohTrigger(Trigger,TriggerON,InterestRatesTrigger))</f>
        <v>4.3699999999999998E-3</v>
      </c>
      <c r="W60" s="112" t="b">
        <f t="shared" si="12"/>
        <v>1</v>
      </c>
      <c r="X60" s="168">
        <f t="shared" si="7"/>
        <v>-4.2500725161431774E-13</v>
      </c>
      <c r="Y60" s="50" t="b">
        <f>ABS(X60/10000)&lt;=ABS('General Settings'!$D$23)</f>
        <v>1</v>
      </c>
      <c r="AA60" s="50" t="str">
        <f>_xll.qlMakeOIS(,SettlementDays,IF(O60="SW","1W",O60),IndexON,,FwdStart,DayCountConv,,Permanent,Trigger,ObjectOverwrite)</f>
        <v>obj_006e8#0000</v>
      </c>
    </row>
    <row r="61" spans="13:27" x14ac:dyDescent="0.2">
      <c r="M61" s="110" t="s">
        <v>151</v>
      </c>
      <c r="N61" s="110"/>
      <c r="O61" s="110" t="s">
        <v>112</v>
      </c>
      <c r="P61" s="110" t="str">
        <f t="shared" si="11"/>
        <v>EUREON11Y_Quote</v>
      </c>
      <c r="Q61" s="142"/>
      <c r="R61" s="111">
        <f t="shared" si="9"/>
        <v>42398</v>
      </c>
      <c r="S61" s="111">
        <f>_xll.qlSwapStartDate(AA61)</f>
        <v>42402</v>
      </c>
      <c r="T61" s="111">
        <f>_xll.qlSwapMaturityDate(AA61)</f>
        <v>46420</v>
      </c>
      <c r="U61" s="112">
        <f>_xll.qlOvernightIndexedSwapFairRate(AA61,_xll.ohTrigger(Trigger,TriggerON,InterestRatesTrigger))</f>
        <v>5.3899999999999643E-3</v>
      </c>
      <c r="V61" s="112">
        <f>_xll.qlQuoteValue(P61,_xll.ohTrigger(Trigger,TriggerON,InterestRatesTrigger))</f>
        <v>5.3900000000000007E-3</v>
      </c>
      <c r="W61" s="112" t="b">
        <f t="shared" si="12"/>
        <v>1</v>
      </c>
      <c r="X61" s="168">
        <f t="shared" si="7"/>
        <v>-3.6429192995512949E-13</v>
      </c>
      <c r="Y61" s="50" t="b">
        <f>ABS(X61/10000)&lt;=ABS('General Settings'!$D$23)</f>
        <v>1</v>
      </c>
      <c r="AA61" s="50" t="str">
        <f>_xll.qlMakeOIS(,SettlementDays,IF(O61="SW","1W",O61),IndexON,,FwdStart,DayCountConv,,Permanent,Trigger,ObjectOverwrite)</f>
        <v>obj_0068b#0000</v>
      </c>
    </row>
    <row r="62" spans="13:27" x14ac:dyDescent="0.2">
      <c r="M62" s="110" t="s">
        <v>151</v>
      </c>
      <c r="N62" s="110"/>
      <c r="O62" s="110" t="s">
        <v>87</v>
      </c>
      <c r="P62" s="110" t="str">
        <f t="shared" si="11"/>
        <v>EUREON12Y_Quote</v>
      </c>
      <c r="Q62" s="142"/>
      <c r="R62" s="111">
        <f t="shared" si="9"/>
        <v>42398</v>
      </c>
      <c r="S62" s="111">
        <f>_xll.qlSwapStartDate(AA62)</f>
        <v>42402</v>
      </c>
      <c r="T62" s="111">
        <f>_xll.qlSwapMaturityDate(AA62)</f>
        <v>46785</v>
      </c>
      <c r="U62" s="112">
        <f>_xll.qlOvernightIndexedSwapFairRate(AA62,_xll.ohTrigger(Trigger,TriggerON,InterestRatesTrigger))</f>
        <v>6.3100000000000222E-3</v>
      </c>
      <c r="V62" s="112">
        <f>_xll.qlQuoteValue(P62,_xll.ohTrigger(Trigger,TriggerON,InterestRatesTrigger))</f>
        <v>6.3099999999999996E-3</v>
      </c>
      <c r="W62" s="112" t="b">
        <f t="shared" si="12"/>
        <v>1</v>
      </c>
      <c r="X62" s="168">
        <f t="shared" si="7"/>
        <v>2.2551405187698492E-13</v>
      </c>
      <c r="Y62" s="50" t="b">
        <f>ABS(X62/10000)&lt;=ABS('General Settings'!$D$23)</f>
        <v>1</v>
      </c>
      <c r="AA62" s="50" t="str">
        <f>_xll.qlMakeOIS(,SettlementDays,IF(O62="SW","1W",O62),IndexON,,FwdStart,DayCountConv,,Permanent,Trigger,ObjectOverwrite)</f>
        <v>obj_005cf#0000</v>
      </c>
    </row>
    <row r="63" spans="13:27" x14ac:dyDescent="0.2">
      <c r="M63" s="110" t="s">
        <v>151</v>
      </c>
      <c r="N63" s="110"/>
      <c r="O63" s="110" t="s">
        <v>88</v>
      </c>
      <c r="P63" s="110" t="str">
        <f t="shared" si="11"/>
        <v>EUREON15Y_Quote</v>
      </c>
      <c r="Q63" s="142"/>
      <c r="R63" s="111">
        <f t="shared" si="9"/>
        <v>42398</v>
      </c>
      <c r="S63" s="111">
        <f>_xll.qlSwapStartDate(AA63)</f>
        <v>42402</v>
      </c>
      <c r="T63" s="111">
        <f>_xll.qlSwapMaturityDate(AA63)</f>
        <v>47882</v>
      </c>
      <c r="U63" s="112">
        <f>_xll.qlOvernightIndexedSwapFairRate(AA63,_xll.ohTrigger(Trigger,TriggerON,InterestRatesTrigger))</f>
        <v>8.4099999999999141E-3</v>
      </c>
      <c r="V63" s="112">
        <f>_xll.qlQuoteValue(P63,_xll.ohTrigger(Trigger,TriggerON,InterestRatesTrigger))</f>
        <v>8.4099999999999991E-3</v>
      </c>
      <c r="W63" s="112" t="b">
        <f t="shared" si="12"/>
        <v>1</v>
      </c>
      <c r="X63" s="168">
        <f t="shared" si="7"/>
        <v>-8.5001450322863548E-13</v>
      </c>
      <c r="Y63" s="50" t="b">
        <f>ABS(X63/10000)&lt;=ABS('General Settings'!$D$23)</f>
        <v>1</v>
      </c>
      <c r="AA63" s="50" t="str">
        <f>_xll.qlMakeOIS(,SettlementDays,IF(O63="SW","1W",O63),IndexON,,FwdStart,DayCountConv,,Permanent,Trigger,ObjectOverwrite)</f>
        <v>obj_0068f#0000</v>
      </c>
    </row>
    <row r="64" spans="13:27" x14ac:dyDescent="0.2">
      <c r="M64" s="110" t="s">
        <v>151</v>
      </c>
      <c r="N64" s="110"/>
      <c r="O64" s="110" t="s">
        <v>89</v>
      </c>
      <c r="P64" s="110" t="str">
        <f t="shared" si="11"/>
        <v>EUREON20Y_Quote</v>
      </c>
      <c r="Q64" s="142"/>
      <c r="R64" s="111">
        <f t="shared" si="9"/>
        <v>42398</v>
      </c>
      <c r="S64" s="111">
        <f>_xll.qlSwapStartDate(AA64)</f>
        <v>42402</v>
      </c>
      <c r="T64" s="111">
        <f>_xll.qlSwapMaturityDate(AA64)</f>
        <v>49709</v>
      </c>
      <c r="U64" s="112">
        <f>_xll.qlOvernightIndexedSwapFairRate(AA64,_xll.ohTrigger(Trigger,TriggerON,InterestRatesTrigger))</f>
        <v>1.0279999999999992E-2</v>
      </c>
      <c r="V64" s="112">
        <f>_xll.qlQuoteValue(P64,_xll.ohTrigger(Trigger,TriggerON,InterestRatesTrigger))</f>
        <v>1.0280000000000001E-2</v>
      </c>
      <c r="W64" s="112" t="b">
        <f t="shared" si="12"/>
        <v>1</v>
      </c>
      <c r="X64" s="168">
        <f t="shared" si="7"/>
        <v>-8.6736173798840355E-14</v>
      </c>
      <c r="Y64" s="50" t="b">
        <f>ABS(X64/10000)&lt;=ABS('General Settings'!$D$23)</f>
        <v>1</v>
      </c>
      <c r="AA64" s="50" t="str">
        <f>_xll.qlMakeOIS(,SettlementDays,IF(O64="SW","1W",O64),IndexON,,FwdStart,DayCountConv,,Permanent,Trigger,ObjectOverwrite)</f>
        <v>obj_006dd#0000</v>
      </c>
    </row>
    <row r="65" spans="10:27" x14ac:dyDescent="0.2">
      <c r="M65" s="110" t="s">
        <v>151</v>
      </c>
      <c r="N65" s="110"/>
      <c r="O65" s="110" t="s">
        <v>90</v>
      </c>
      <c r="P65" s="110" t="str">
        <f t="shared" si="11"/>
        <v>EUREON25Y_Quote</v>
      </c>
      <c r="Q65" s="142"/>
      <c r="R65" s="111">
        <f t="shared" si="9"/>
        <v>42398</v>
      </c>
      <c r="S65" s="111">
        <f>_xll.qlSwapStartDate(AA65)</f>
        <v>42402</v>
      </c>
      <c r="T65" s="111">
        <f>_xll.qlSwapMaturityDate(AA65)</f>
        <v>51536</v>
      </c>
      <c r="U65" s="112">
        <f>_xll.qlOvernightIndexedSwapFairRate(AA65,_xll.ohTrigger(Trigger,TriggerON,InterestRatesTrigger))</f>
        <v>1.0920000000000055E-2</v>
      </c>
      <c r="V65" s="112">
        <f>_xll.qlQuoteValue(P65,_xll.ohTrigger(Trigger,TriggerON,InterestRatesTrigger))</f>
        <v>1.0920000000000001E-2</v>
      </c>
      <c r="W65" s="112" t="b">
        <f t="shared" si="12"/>
        <v>1</v>
      </c>
      <c r="X65" s="168">
        <f t="shared" si="7"/>
        <v>5.377642775528102E-13</v>
      </c>
      <c r="Y65" s="50" t="b">
        <f>ABS(X65/10000)&lt;=ABS('General Settings'!$D$23)</f>
        <v>1</v>
      </c>
      <c r="AA65" s="50" t="str">
        <f>_xll.qlMakeOIS(,SettlementDays,IF(O65="SW","1W",O65),IndexON,,FwdStart,DayCountConv,,Permanent,Trigger,ObjectOverwrite)</f>
        <v>obj_0078f#0000</v>
      </c>
    </row>
    <row r="66" spans="10:27" x14ac:dyDescent="0.2">
      <c r="M66" s="110" t="s">
        <v>151</v>
      </c>
      <c r="N66" s="110"/>
      <c r="O66" s="110" t="s">
        <v>92</v>
      </c>
      <c r="P66" s="110" t="str">
        <f t="shared" ref="P66:P69" si="13">Currency&amp;M66&amp;O66&amp;QuoteSuffix</f>
        <v>EUREON30Y_Quote</v>
      </c>
      <c r="Q66" s="142"/>
      <c r="R66" s="111">
        <f t="shared" ref="R66:R69" si="14">EvaluationDate</f>
        <v>42398</v>
      </c>
      <c r="S66" s="111">
        <f>_xll.qlSwapStartDate(AA66)</f>
        <v>42402</v>
      </c>
      <c r="T66" s="111">
        <f>_xll.qlSwapMaturityDate(AA66)</f>
        <v>53360</v>
      </c>
      <c r="U66" s="112">
        <f>_xll.qlOvernightIndexedSwapFairRate(AA66,_xll.ohTrigger(Trigger,TriggerON,InterestRatesTrigger))</f>
        <v>1.1160000000000008E-2</v>
      </c>
      <c r="V66" s="112">
        <f>_xll.qlQuoteValue(P66,_xll.ohTrigger(Trigger,TriggerON,InterestRatesTrigger))</f>
        <v>1.1160000000000002E-2</v>
      </c>
      <c r="W66" s="112" t="b">
        <f t="shared" ref="W66:W69" si="15">NOT(ISERROR(V66))</f>
        <v>1</v>
      </c>
      <c r="X66" s="168">
        <f t="shared" si="7"/>
        <v>6.9388939039072284E-14</v>
      </c>
      <c r="Y66" s="50" t="b">
        <f>ABS(X66/10000)&lt;=ABS('General Settings'!$D$23)</f>
        <v>1</v>
      </c>
      <c r="AA66" s="50" t="str">
        <f>_xll.qlMakeOIS(,SettlementDays,IF(O66="SW","1W",O66),IndexON,,FwdStart,DayCountConv,,Permanent,Trigger,ObjectOverwrite)</f>
        <v>obj_006eb#0000</v>
      </c>
    </row>
    <row r="67" spans="10:27" x14ac:dyDescent="0.2">
      <c r="M67" s="110" t="s">
        <v>151</v>
      </c>
      <c r="N67" s="110"/>
      <c r="O67" s="110" t="s">
        <v>94</v>
      </c>
      <c r="P67" s="110" t="str">
        <f t="shared" si="13"/>
        <v>EUREON40Y_Quote</v>
      </c>
      <c r="Q67" s="142"/>
      <c r="R67" s="111">
        <f t="shared" si="14"/>
        <v>42398</v>
      </c>
      <c r="S67" s="111">
        <f>_xll.qlSwapStartDate(AA67)</f>
        <v>42402</v>
      </c>
      <c r="T67" s="111">
        <f>_xll.qlSwapMaturityDate(AA67)</f>
        <v>57012</v>
      </c>
      <c r="U67" s="112">
        <f>_xll.qlOvernightIndexedSwapFairRate(AA67,_xll.ohTrigger(Trigger,TriggerON,InterestRatesTrigger))</f>
        <v>1.1379999999999996E-2</v>
      </c>
      <c r="V67" s="112">
        <f>_xll.qlQuoteValue(P67,_xll.ohTrigger(Trigger,TriggerON,InterestRatesTrigger))</f>
        <v>1.1379999999999999E-2</v>
      </c>
      <c r="W67" s="112" t="b">
        <f t="shared" si="15"/>
        <v>1</v>
      </c>
      <c r="X67" s="168">
        <f t="shared" si="7"/>
        <v>-3.4694469519536142E-14</v>
      </c>
      <c r="Y67" s="50" t="b">
        <f>ABS(X67/10000)&lt;=ABS('General Settings'!$D$23)</f>
        <v>1</v>
      </c>
      <c r="AA67" s="50" t="str">
        <f>_xll.qlMakeOIS(,SettlementDays,IF(O67="SW","1W",O67),IndexON,,FwdStart,DayCountConv,,Permanent,Trigger,ObjectOverwrite)</f>
        <v>obj_005ed#0000</v>
      </c>
    </row>
    <row r="68" spans="10:27" x14ac:dyDescent="0.2">
      <c r="M68" s="110" t="s">
        <v>151</v>
      </c>
      <c r="N68" s="110"/>
      <c r="O68" s="110" t="s">
        <v>95</v>
      </c>
      <c r="P68" s="110" t="str">
        <f t="shared" si="13"/>
        <v>EUREON50Y_Quote</v>
      </c>
      <c r="Q68" s="142"/>
      <c r="R68" s="111">
        <f t="shared" si="14"/>
        <v>42398</v>
      </c>
      <c r="S68" s="111">
        <f>_xll.qlSwapStartDate(AA68)</f>
        <v>42402</v>
      </c>
      <c r="T68" s="111">
        <f>_xll.qlSwapMaturityDate(AA68)</f>
        <v>60665</v>
      </c>
      <c r="U68" s="112">
        <f>_xll.qlOvernightIndexedSwapFairRate(AA68,_xll.ohTrigger(Trigger,TriggerON,InterestRatesTrigger))</f>
        <v>1.1090000000000049E-2</v>
      </c>
      <c r="V68" s="112">
        <f>_xll.qlQuoteValue(P68,_xll.ohTrigger(Trigger,TriggerON,InterestRatesTrigger))</f>
        <v>1.1089999999999999E-2</v>
      </c>
      <c r="W68" s="112" t="b">
        <f t="shared" si="15"/>
        <v>1</v>
      </c>
      <c r="X68" s="168">
        <f t="shared" si="7"/>
        <v>5.0306980803327406E-13</v>
      </c>
      <c r="Y68" s="50" t="b">
        <f>ABS(X68/10000)&lt;=ABS('General Settings'!$D$23)</f>
        <v>1</v>
      </c>
      <c r="AA68" s="50" t="str">
        <f>_xll.qlMakeOIS(,SettlementDays,IF(O68="SW","1W",O68),IndexON,,FwdStart,DayCountConv,,Permanent,Trigger,ObjectOverwrite)</f>
        <v>obj_0074a#0000</v>
      </c>
    </row>
    <row r="69" spans="10:27" x14ac:dyDescent="0.2">
      <c r="M69" s="114" t="s">
        <v>151</v>
      </c>
      <c r="N69" s="114"/>
      <c r="O69" s="114" t="s">
        <v>126</v>
      </c>
      <c r="P69" s="114" t="str">
        <f t="shared" si="13"/>
        <v>EUREON60Y_Quote</v>
      </c>
      <c r="Q69" s="143"/>
      <c r="R69" s="115">
        <f t="shared" si="14"/>
        <v>42398</v>
      </c>
      <c r="S69" s="115">
        <f>_xll.qlSwapStartDate(AA69)</f>
        <v>42402</v>
      </c>
      <c r="T69" s="115">
        <f>_xll.qlSwapMaturityDate(AA69)</f>
        <v>64318</v>
      </c>
      <c r="U69" s="116">
        <f>_xll.qlOvernightIndexedSwapFairRate(AA69,_xll.ohTrigger(Trigger,TriggerON,InterestRatesTrigger))</f>
        <v>1.1049999999999839E-2</v>
      </c>
      <c r="V69" s="116">
        <f>_xll.qlQuoteValue(P69,_xll.ohTrigger(Trigger,TriggerON,InterestRatesTrigger))</f>
        <v>1.1049999999999999E-2</v>
      </c>
      <c r="W69" s="116" t="b">
        <f t="shared" si="15"/>
        <v>1</v>
      </c>
      <c r="X69" s="170">
        <f t="shared" si="7"/>
        <v>-1.5959455978986625E-12</v>
      </c>
      <c r="Y69" s="51" t="b">
        <f>ABS(X69/10000)&lt;=ABS('General Settings'!$D$23)</f>
        <v>1</v>
      </c>
      <c r="AA69" s="51" t="str">
        <f>_xll.qlMakeOIS(,SettlementDays,IF(O69="SW","1W",O69),IndexON,,FwdStart,DayCountConv,,Permanent,Trigger,ObjectOverwrite)</f>
        <v>obj_0061e#0000</v>
      </c>
    </row>
    <row r="70" spans="10:27" x14ac:dyDescent="0.2">
      <c r="W70" s="62"/>
      <c r="X70" s="62"/>
    </row>
    <row r="71" spans="10:27" x14ac:dyDescent="0.2">
      <c r="J71" s="62"/>
      <c r="K71" s="62"/>
      <c r="L71" s="62"/>
      <c r="W71" s="62"/>
      <c r="X71" s="62"/>
    </row>
    <row r="72" spans="10:27" x14ac:dyDescent="0.2">
      <c r="W72" s="62"/>
      <c r="X72" s="62"/>
    </row>
    <row r="73" spans="10:27" x14ac:dyDescent="0.2">
      <c r="W73" s="62"/>
      <c r="X73" s="62"/>
    </row>
    <row r="74" spans="10:27" x14ac:dyDescent="0.2">
      <c r="W74" s="62"/>
      <c r="X74" s="62"/>
    </row>
    <row r="75" spans="10:27" x14ac:dyDescent="0.2">
      <c r="W75" s="62"/>
      <c r="X75" s="62"/>
    </row>
    <row r="76" spans="10:27" x14ac:dyDescent="0.2">
      <c r="W76" s="62"/>
      <c r="X76" s="62"/>
    </row>
    <row r="77" spans="10:27" x14ac:dyDescent="0.2">
      <c r="W77" s="62"/>
      <c r="X77" s="62"/>
    </row>
    <row r="78" spans="10:27" x14ac:dyDescent="0.2">
      <c r="W78" s="62"/>
      <c r="X78" s="62"/>
    </row>
    <row r="79" spans="10:27" x14ac:dyDescent="0.2">
      <c r="W79" s="62"/>
      <c r="X79" s="62"/>
    </row>
    <row r="80" spans="10:27" x14ac:dyDescent="0.2">
      <c r="W80" s="62"/>
      <c r="X80" s="62"/>
    </row>
    <row r="81" spans="23:24" x14ac:dyDescent="0.2">
      <c r="W81" s="62"/>
      <c r="X81" s="62"/>
    </row>
    <row r="82" spans="23:24" x14ac:dyDescent="0.2">
      <c r="W82" s="62"/>
      <c r="X82" s="62"/>
    </row>
    <row r="83" spans="23:24" x14ac:dyDescent="0.2">
      <c r="W83" s="62"/>
      <c r="X83" s="62"/>
    </row>
    <row r="84" spans="23:24" x14ac:dyDescent="0.2">
      <c r="W84" s="62"/>
      <c r="X84" s="62"/>
    </row>
    <row r="85" spans="23:24" x14ac:dyDescent="0.2">
      <c r="W85" s="62"/>
      <c r="X85" s="62"/>
    </row>
    <row r="86" spans="23:24" x14ac:dyDescent="0.2">
      <c r="W86" s="62"/>
      <c r="X86" s="62"/>
    </row>
    <row r="87" spans="23:24" x14ac:dyDescent="0.2">
      <c r="W87" s="62"/>
      <c r="X87" s="62"/>
    </row>
    <row r="88" spans="23:24" x14ac:dyDescent="0.2">
      <c r="W88" s="62"/>
      <c r="X88" s="62"/>
    </row>
    <row r="89" spans="23:24" x14ac:dyDescent="0.2">
      <c r="W89" s="62"/>
      <c r="X89" s="62"/>
    </row>
    <row r="90" spans="23:24" x14ac:dyDescent="0.2">
      <c r="W90" s="62"/>
      <c r="X90" s="62"/>
    </row>
    <row r="91" spans="23:24" x14ac:dyDescent="0.2">
      <c r="W91" s="62"/>
      <c r="X91" s="62"/>
    </row>
    <row r="92" spans="23:24" x14ac:dyDescent="0.2">
      <c r="W92" s="62"/>
      <c r="X92" s="62"/>
    </row>
    <row r="93" spans="23:24" x14ac:dyDescent="0.2">
      <c r="W93" s="62"/>
      <c r="X93" s="62"/>
    </row>
    <row r="94" spans="23:24" x14ac:dyDescent="0.2">
      <c r="W94" s="62"/>
      <c r="X94" s="62"/>
    </row>
    <row r="95" spans="23:24" x14ac:dyDescent="0.2">
      <c r="W95" s="62"/>
      <c r="X95" s="62"/>
    </row>
    <row r="96" spans="23:24" x14ac:dyDescent="0.2">
      <c r="W96" s="62"/>
      <c r="X96" s="62"/>
    </row>
    <row r="97" spans="23:24" x14ac:dyDescent="0.2">
      <c r="W97" s="62"/>
      <c r="X97" s="62"/>
    </row>
    <row r="98" spans="23:24" x14ac:dyDescent="0.2">
      <c r="W98" s="62"/>
      <c r="X98" s="62"/>
    </row>
    <row r="99" spans="23:24" x14ac:dyDescent="0.2">
      <c r="W99" s="62"/>
      <c r="X99" s="62"/>
    </row>
    <row r="100" spans="23:24" x14ac:dyDescent="0.2">
      <c r="W100" s="62"/>
      <c r="X100" s="62"/>
    </row>
    <row r="101" spans="23:24" x14ac:dyDescent="0.2">
      <c r="W101" s="62"/>
      <c r="X101" s="62"/>
    </row>
    <row r="102" spans="23:24" x14ac:dyDescent="0.2">
      <c r="W102" s="62"/>
      <c r="X102" s="62"/>
    </row>
    <row r="103" spans="23:24" x14ac:dyDescent="0.2">
      <c r="W103" s="62"/>
      <c r="X103" s="62"/>
    </row>
    <row r="104" spans="23:24" x14ac:dyDescent="0.2">
      <c r="W104" s="62"/>
      <c r="X104" s="62"/>
    </row>
    <row r="105" spans="23:24" x14ac:dyDescent="0.2">
      <c r="W105" s="62"/>
      <c r="X105" s="62"/>
    </row>
    <row r="106" spans="23:24" x14ac:dyDescent="0.2">
      <c r="W106" s="62"/>
      <c r="X106" s="62"/>
    </row>
    <row r="107" spans="23:24" x14ac:dyDescent="0.2">
      <c r="W107" s="62"/>
      <c r="X107" s="62"/>
    </row>
    <row r="108" spans="23:24" x14ac:dyDescent="0.2">
      <c r="W108" s="62"/>
      <c r="X108" s="62"/>
    </row>
    <row r="109" spans="23:24" x14ac:dyDescent="0.2">
      <c r="W109" s="62"/>
      <c r="X109" s="62"/>
    </row>
    <row r="110" spans="23:24" x14ac:dyDescent="0.2">
      <c r="W110" s="62"/>
      <c r="X110" s="62"/>
    </row>
    <row r="111" spans="23:24" x14ac:dyDescent="0.2">
      <c r="W111" s="62"/>
      <c r="X111" s="62"/>
    </row>
    <row r="112" spans="23:24" x14ac:dyDescent="0.2">
      <c r="W112" s="62"/>
      <c r="X112" s="62"/>
    </row>
    <row r="113" spans="23:24" x14ac:dyDescent="0.2">
      <c r="W113" s="62"/>
      <c r="X113" s="62"/>
    </row>
    <row r="114" spans="23:24" x14ac:dyDescent="0.2">
      <c r="W114" s="62"/>
      <c r="X114" s="62"/>
    </row>
    <row r="115" spans="23:24" x14ac:dyDescent="0.2">
      <c r="W115" s="62"/>
      <c r="X115" s="62"/>
    </row>
    <row r="116" spans="23:24" x14ac:dyDescent="0.2">
      <c r="W116" s="62"/>
      <c r="X116" s="62"/>
    </row>
    <row r="117" spans="23:24" x14ac:dyDescent="0.2">
      <c r="W117" s="62"/>
      <c r="X117" s="62"/>
    </row>
    <row r="118" spans="23:24" x14ac:dyDescent="0.2">
      <c r="W118" s="62"/>
      <c r="X118" s="62"/>
    </row>
    <row r="119" spans="23:24" x14ac:dyDescent="0.2">
      <c r="W119" s="62"/>
      <c r="X119" s="62"/>
    </row>
    <row r="120" spans="23:24" x14ac:dyDescent="0.2">
      <c r="W120" s="62"/>
      <c r="X120" s="62"/>
    </row>
    <row r="121" spans="23:24" x14ac:dyDescent="0.2">
      <c r="W121" s="62"/>
      <c r="X121" s="62"/>
    </row>
    <row r="122" spans="23:24" x14ac:dyDescent="0.2">
      <c r="W122" s="62"/>
      <c r="X122" s="62"/>
    </row>
    <row r="123" spans="23:24" x14ac:dyDescent="0.2">
      <c r="W123" s="62"/>
      <c r="X123" s="62"/>
    </row>
    <row r="124" spans="23:24" x14ac:dyDescent="0.2">
      <c r="W124" s="62"/>
      <c r="X124" s="62"/>
    </row>
    <row r="125" spans="23:24" x14ac:dyDescent="0.2">
      <c r="W125" s="62"/>
      <c r="X125" s="62"/>
    </row>
    <row r="126" spans="23:24" x14ac:dyDescent="0.2">
      <c r="W126" s="62"/>
      <c r="X126" s="62"/>
    </row>
    <row r="127" spans="23:24" x14ac:dyDescent="0.2">
      <c r="W127" s="62"/>
      <c r="X127" s="62"/>
    </row>
    <row r="128" spans="23:24" x14ac:dyDescent="0.2">
      <c r="W128" s="62"/>
      <c r="X128" s="62"/>
    </row>
    <row r="129" spans="23:24" x14ac:dyDescent="0.2">
      <c r="W129" s="62"/>
      <c r="X129" s="62"/>
    </row>
    <row r="130" spans="23:24" x14ac:dyDescent="0.2">
      <c r="W130" s="62"/>
      <c r="X130" s="62"/>
    </row>
    <row r="131" spans="23:24" x14ac:dyDescent="0.2">
      <c r="W131" s="62"/>
      <c r="X131" s="62"/>
    </row>
    <row r="132" spans="23:24" x14ac:dyDescent="0.2">
      <c r="W132" s="62"/>
      <c r="X132" s="62"/>
    </row>
    <row r="133" spans="23:24" x14ac:dyDescent="0.2">
      <c r="W133" s="62"/>
      <c r="X133" s="62"/>
    </row>
    <row r="134" spans="23:24" x14ac:dyDescent="0.2">
      <c r="W134" s="62"/>
      <c r="X134" s="62"/>
    </row>
    <row r="135" spans="23:24" x14ac:dyDescent="0.2">
      <c r="W135" s="62"/>
      <c r="X135" s="62"/>
    </row>
    <row r="136" spans="23:24" x14ac:dyDescent="0.2">
      <c r="W136" s="62"/>
      <c r="X136" s="62"/>
    </row>
    <row r="137" spans="23:24" x14ac:dyDescent="0.2">
      <c r="W137" s="62"/>
      <c r="X137" s="62"/>
    </row>
    <row r="138" spans="23:24" x14ac:dyDescent="0.2">
      <c r="W138" s="62"/>
      <c r="X138" s="62"/>
    </row>
    <row r="139" spans="23:24" x14ac:dyDescent="0.2">
      <c r="W139" s="62"/>
      <c r="X139" s="62"/>
    </row>
    <row r="140" spans="23:24" x14ac:dyDescent="0.2">
      <c r="W140" s="62"/>
      <c r="X140" s="62"/>
    </row>
    <row r="141" spans="23:24" x14ac:dyDescent="0.2">
      <c r="W141" s="62"/>
      <c r="X141" s="62"/>
    </row>
    <row r="142" spans="23:24" x14ac:dyDescent="0.2">
      <c r="W142" s="62"/>
      <c r="X142" s="62"/>
    </row>
    <row r="143" spans="23:24" x14ac:dyDescent="0.2">
      <c r="W143" s="62"/>
      <c r="X143" s="62"/>
    </row>
    <row r="144" spans="23:24" x14ac:dyDescent="0.2">
      <c r="W144" s="62"/>
      <c r="X144" s="62"/>
    </row>
    <row r="145" spans="23:24" x14ac:dyDescent="0.2">
      <c r="W145" s="62"/>
      <c r="X145" s="62"/>
    </row>
    <row r="146" spans="23:24" x14ac:dyDescent="0.2">
      <c r="W146" s="62"/>
      <c r="X146" s="62"/>
    </row>
    <row r="147" spans="23:24" x14ac:dyDescent="0.2">
      <c r="W147" s="62"/>
      <c r="X147" s="62"/>
    </row>
    <row r="148" spans="23:24" x14ac:dyDescent="0.2">
      <c r="W148" s="62"/>
      <c r="X148" s="62"/>
    </row>
    <row r="149" spans="23:24" x14ac:dyDescent="0.2">
      <c r="W149" s="62"/>
      <c r="X149" s="62"/>
    </row>
    <row r="150" spans="23:24" x14ac:dyDescent="0.2">
      <c r="W150" s="62"/>
      <c r="X150" s="62"/>
    </row>
    <row r="151" spans="23:24" x14ac:dyDescent="0.2">
      <c r="W151" s="62"/>
      <c r="X151" s="62"/>
    </row>
    <row r="152" spans="23:24" x14ac:dyDescent="0.2">
      <c r="W152" s="62"/>
      <c r="X152" s="62"/>
    </row>
    <row r="153" spans="23:24" x14ac:dyDescent="0.2">
      <c r="W153" s="62"/>
      <c r="X153" s="62"/>
    </row>
    <row r="154" spans="23:24" x14ac:dyDescent="0.2">
      <c r="W154" s="62"/>
      <c r="X154" s="62"/>
    </row>
    <row r="155" spans="23:24" x14ac:dyDescent="0.2">
      <c r="W155" s="62"/>
      <c r="X155" s="62"/>
    </row>
    <row r="156" spans="23:24" x14ac:dyDescent="0.2">
      <c r="W156" s="62"/>
      <c r="X156" s="62"/>
    </row>
    <row r="157" spans="23:24" x14ac:dyDescent="0.2">
      <c r="W157" s="62"/>
      <c r="X157" s="62"/>
    </row>
    <row r="158" spans="23:24" x14ac:dyDescent="0.2">
      <c r="W158" s="62"/>
      <c r="X158" s="62"/>
    </row>
    <row r="159" spans="23:24" x14ac:dyDescent="0.2">
      <c r="W159" s="62"/>
      <c r="X159" s="62"/>
    </row>
    <row r="160" spans="23:24" x14ac:dyDescent="0.2">
      <c r="W160" s="62"/>
      <c r="X160" s="62"/>
    </row>
    <row r="161" spans="23:24" x14ac:dyDescent="0.2">
      <c r="W161" s="62"/>
      <c r="X161" s="62"/>
    </row>
    <row r="162" spans="23:24" x14ac:dyDescent="0.2">
      <c r="W162" s="62"/>
      <c r="X162" s="62"/>
    </row>
    <row r="163" spans="23:24" x14ac:dyDescent="0.2">
      <c r="W163" s="62"/>
      <c r="X163" s="62"/>
    </row>
    <row r="164" spans="23:24" x14ac:dyDescent="0.2">
      <c r="W164" s="62"/>
      <c r="X164" s="62"/>
    </row>
    <row r="165" spans="23:24" x14ac:dyDescent="0.2">
      <c r="W165" s="62"/>
      <c r="X165" s="62"/>
    </row>
    <row r="166" spans="23:24" x14ac:dyDescent="0.2">
      <c r="W166" s="62"/>
      <c r="X166" s="62"/>
    </row>
    <row r="167" spans="23:24" x14ac:dyDescent="0.2">
      <c r="W167" s="62"/>
      <c r="X167" s="62"/>
    </row>
    <row r="168" spans="23:24" x14ac:dyDescent="0.2">
      <c r="W168" s="62"/>
      <c r="X168" s="62"/>
    </row>
    <row r="169" spans="23:24" x14ac:dyDescent="0.2">
      <c r="W169" s="62"/>
      <c r="X169" s="62"/>
    </row>
    <row r="170" spans="23:24" x14ac:dyDescent="0.2">
      <c r="W170" s="62"/>
      <c r="X170" s="62"/>
    </row>
    <row r="171" spans="23:24" x14ac:dyDescent="0.2">
      <c r="W171" s="62"/>
      <c r="X171" s="62"/>
    </row>
    <row r="172" spans="23:24" x14ac:dyDescent="0.2">
      <c r="W172" s="62"/>
      <c r="X172" s="62"/>
    </row>
    <row r="173" spans="23:24" x14ac:dyDescent="0.2">
      <c r="W173" s="62"/>
      <c r="X173" s="62"/>
    </row>
    <row r="174" spans="23:24" x14ac:dyDescent="0.2">
      <c r="W174" s="62"/>
      <c r="X174" s="62"/>
    </row>
    <row r="175" spans="23:24" x14ac:dyDescent="0.2">
      <c r="W175" s="62"/>
      <c r="X175" s="62"/>
    </row>
    <row r="176" spans="23:24" x14ac:dyDescent="0.2">
      <c r="W176" s="62"/>
      <c r="X176" s="62"/>
    </row>
    <row r="177" spans="23:24" x14ac:dyDescent="0.2">
      <c r="W177" s="62"/>
      <c r="X177" s="62"/>
    </row>
    <row r="178" spans="23:24" x14ac:dyDescent="0.2">
      <c r="W178" s="62"/>
      <c r="X178" s="62"/>
    </row>
    <row r="179" spans="23:24" x14ac:dyDescent="0.2">
      <c r="W179" s="62"/>
      <c r="X179" s="62"/>
    </row>
    <row r="180" spans="23:24" x14ac:dyDescent="0.2">
      <c r="W180" s="62"/>
      <c r="X180" s="62"/>
    </row>
    <row r="181" spans="23:24" x14ac:dyDescent="0.2">
      <c r="W181" s="62"/>
      <c r="X181" s="62"/>
    </row>
    <row r="182" spans="23:24" x14ac:dyDescent="0.2">
      <c r="W182" s="62"/>
      <c r="X182" s="62"/>
    </row>
    <row r="183" spans="23:24" x14ac:dyDescent="0.2">
      <c r="W183" s="62"/>
      <c r="X183" s="62"/>
    </row>
    <row r="184" spans="23:24" x14ac:dyDescent="0.2">
      <c r="W184" s="62"/>
      <c r="X184" s="62"/>
    </row>
    <row r="185" spans="23:24" x14ac:dyDescent="0.2">
      <c r="W185" s="62"/>
      <c r="X185" s="62"/>
    </row>
    <row r="186" spans="23:24" x14ac:dyDescent="0.2">
      <c r="W186" s="62"/>
      <c r="X186" s="62"/>
    </row>
    <row r="187" spans="23:24" x14ac:dyDescent="0.2">
      <c r="W187" s="62"/>
      <c r="X187" s="62"/>
    </row>
    <row r="188" spans="23:24" x14ac:dyDescent="0.2">
      <c r="W188" s="62"/>
      <c r="X188" s="62"/>
    </row>
    <row r="189" spans="23:24" x14ac:dyDescent="0.2">
      <c r="W189" s="62"/>
      <c r="X189" s="62"/>
    </row>
    <row r="190" spans="23:24" x14ac:dyDescent="0.2">
      <c r="W190" s="62"/>
      <c r="X190" s="62"/>
    </row>
    <row r="191" spans="23:24" x14ac:dyDescent="0.2">
      <c r="W191" s="62"/>
      <c r="X191" s="62"/>
    </row>
    <row r="192" spans="23:24" x14ac:dyDescent="0.2">
      <c r="W192" s="62"/>
      <c r="X192" s="62"/>
    </row>
    <row r="193" spans="23:24" x14ac:dyDescent="0.2">
      <c r="W193" s="62"/>
      <c r="X193" s="62"/>
    </row>
    <row r="194" spans="23:24" x14ac:dyDescent="0.2">
      <c r="W194" s="62"/>
      <c r="X194" s="62"/>
    </row>
    <row r="195" spans="23:24" x14ac:dyDescent="0.2">
      <c r="W195" s="62"/>
      <c r="X195" s="62"/>
    </row>
    <row r="196" spans="23:24" x14ac:dyDescent="0.2">
      <c r="W196" s="62"/>
      <c r="X196" s="62"/>
    </row>
    <row r="197" spans="23:24" x14ac:dyDescent="0.2">
      <c r="W197" s="62"/>
      <c r="X197" s="62"/>
    </row>
    <row r="198" spans="23:24" x14ac:dyDescent="0.2">
      <c r="W198" s="62"/>
      <c r="X198" s="62"/>
    </row>
    <row r="199" spans="23:24" x14ac:dyDescent="0.2">
      <c r="W199" s="62"/>
      <c r="X199" s="62"/>
    </row>
    <row r="200" spans="23:24" x14ac:dyDescent="0.2">
      <c r="W200" s="62"/>
      <c r="X200" s="62"/>
    </row>
    <row r="201" spans="23:24" x14ac:dyDescent="0.2">
      <c r="W201" s="62"/>
      <c r="X201" s="62"/>
    </row>
    <row r="202" spans="23:24" x14ac:dyDescent="0.2">
      <c r="W202" s="62"/>
      <c r="X202" s="62"/>
    </row>
    <row r="203" spans="23:24" x14ac:dyDescent="0.2">
      <c r="W203" s="62"/>
      <c r="X203" s="62"/>
    </row>
    <row r="204" spans="23:24" x14ac:dyDescent="0.2">
      <c r="W204" s="62"/>
      <c r="X204" s="62"/>
    </row>
    <row r="205" spans="23:24" x14ac:dyDescent="0.2">
      <c r="W205" s="62"/>
      <c r="X205" s="62"/>
    </row>
    <row r="206" spans="23:24" x14ac:dyDescent="0.2">
      <c r="W206" s="62"/>
      <c r="X206" s="62"/>
    </row>
    <row r="207" spans="23:24" x14ac:dyDescent="0.2">
      <c r="W207" s="62"/>
      <c r="X207" s="62"/>
    </row>
    <row r="208" spans="23:24" x14ac:dyDescent="0.2">
      <c r="W208" s="62"/>
      <c r="X208" s="62"/>
    </row>
    <row r="209" spans="23:24" x14ac:dyDescent="0.2">
      <c r="W209" s="62"/>
      <c r="X209" s="62"/>
    </row>
    <row r="210" spans="23:24" x14ac:dyDescent="0.2">
      <c r="W210" s="62"/>
      <c r="X210" s="62"/>
    </row>
    <row r="211" spans="23:24" x14ac:dyDescent="0.2">
      <c r="W211" s="62"/>
      <c r="X211" s="62"/>
    </row>
    <row r="212" spans="23:24" x14ac:dyDescent="0.2">
      <c r="W212" s="62"/>
      <c r="X212" s="62"/>
    </row>
    <row r="213" spans="23:24" x14ac:dyDescent="0.2">
      <c r="W213" s="62"/>
      <c r="X213" s="62"/>
    </row>
    <row r="214" spans="23:24" x14ac:dyDescent="0.2">
      <c r="W214" s="62"/>
      <c r="X214" s="62"/>
    </row>
    <row r="215" spans="23:24" x14ac:dyDescent="0.2">
      <c r="W215" s="62"/>
      <c r="X215" s="62"/>
    </row>
    <row r="216" spans="23:24" x14ac:dyDescent="0.2">
      <c r="W216" s="62"/>
      <c r="X216" s="62"/>
    </row>
    <row r="217" spans="23:24" x14ac:dyDescent="0.2">
      <c r="W217" s="62"/>
      <c r="X217" s="62"/>
    </row>
    <row r="218" spans="23:24" x14ac:dyDescent="0.2">
      <c r="W218" s="62"/>
      <c r="X218" s="62"/>
    </row>
    <row r="219" spans="23:24" x14ac:dyDescent="0.2">
      <c r="W219" s="62"/>
      <c r="X219" s="62"/>
    </row>
    <row r="220" spans="23:24" x14ac:dyDescent="0.2">
      <c r="W220" s="62"/>
      <c r="X220" s="62"/>
    </row>
    <row r="221" spans="23:24" x14ac:dyDescent="0.2">
      <c r="W221" s="62"/>
      <c r="X221" s="62"/>
    </row>
    <row r="222" spans="23:24" x14ac:dyDescent="0.2">
      <c r="W222" s="62"/>
      <c r="X222" s="62"/>
    </row>
    <row r="223" spans="23:24" x14ac:dyDescent="0.2">
      <c r="W223" s="62"/>
      <c r="X223" s="62"/>
    </row>
    <row r="224" spans="23:24" x14ac:dyDescent="0.2">
      <c r="W224" s="62"/>
      <c r="X224" s="62"/>
    </row>
    <row r="225" spans="23:24" x14ac:dyDescent="0.2">
      <c r="W225" s="62"/>
      <c r="X225" s="62"/>
    </row>
    <row r="226" spans="23:24" x14ac:dyDescent="0.2">
      <c r="W226" s="62"/>
      <c r="X226" s="62"/>
    </row>
    <row r="227" spans="23:24" x14ac:dyDescent="0.2">
      <c r="W227" s="62"/>
      <c r="X227" s="62"/>
    </row>
    <row r="228" spans="23:24" x14ac:dyDescent="0.2">
      <c r="W228" s="62"/>
      <c r="X228" s="62"/>
    </row>
    <row r="229" spans="23:24" x14ac:dyDescent="0.2">
      <c r="W229" s="62"/>
      <c r="X229" s="62"/>
    </row>
    <row r="230" spans="23:24" x14ac:dyDescent="0.2">
      <c r="W230" s="62"/>
      <c r="X230" s="62"/>
    </row>
    <row r="231" spans="23:24" x14ac:dyDescent="0.2">
      <c r="W231" s="62"/>
      <c r="X231" s="62"/>
    </row>
    <row r="232" spans="23:24" x14ac:dyDescent="0.2">
      <c r="W232" s="62"/>
      <c r="X232" s="62"/>
    </row>
    <row r="233" spans="23:24" x14ac:dyDescent="0.2">
      <c r="W233" s="62"/>
      <c r="X233" s="62"/>
    </row>
    <row r="234" spans="23:24" x14ac:dyDescent="0.2">
      <c r="W234" s="62"/>
      <c r="X234" s="62"/>
    </row>
    <row r="235" spans="23:24" x14ac:dyDescent="0.2">
      <c r="W235" s="62"/>
      <c r="X235" s="62"/>
    </row>
    <row r="236" spans="23:24" x14ac:dyDescent="0.2">
      <c r="W236" s="62"/>
      <c r="X236" s="62"/>
    </row>
    <row r="237" spans="23:24" x14ac:dyDescent="0.2">
      <c r="W237" s="62"/>
      <c r="X237" s="62"/>
    </row>
    <row r="238" spans="23:24" x14ac:dyDescent="0.2">
      <c r="W238" s="62"/>
      <c r="X238" s="62"/>
    </row>
    <row r="239" spans="23:24" x14ac:dyDescent="0.2">
      <c r="W239" s="62"/>
      <c r="X239" s="62"/>
    </row>
    <row r="240" spans="23:24" x14ac:dyDescent="0.2">
      <c r="W240" s="62"/>
      <c r="X240" s="62"/>
    </row>
    <row r="241" spans="23:24" x14ac:dyDescent="0.2">
      <c r="W241" s="62"/>
      <c r="X241" s="62"/>
    </row>
    <row r="242" spans="23:24" x14ac:dyDescent="0.2">
      <c r="W242" s="62"/>
      <c r="X242" s="62"/>
    </row>
    <row r="243" spans="23:24" x14ac:dyDescent="0.2">
      <c r="W243" s="62"/>
      <c r="X243" s="62"/>
    </row>
    <row r="244" spans="23:24" x14ac:dyDescent="0.2">
      <c r="W244" s="62"/>
      <c r="X244" s="62"/>
    </row>
    <row r="245" spans="23:24" x14ac:dyDescent="0.2">
      <c r="W245" s="62"/>
      <c r="X245" s="62"/>
    </row>
    <row r="246" spans="23:24" x14ac:dyDescent="0.2">
      <c r="W246" s="62"/>
      <c r="X246" s="62"/>
    </row>
    <row r="247" spans="23:24" x14ac:dyDescent="0.2">
      <c r="W247" s="62"/>
      <c r="X247" s="62"/>
    </row>
    <row r="248" spans="23:24" x14ac:dyDescent="0.2">
      <c r="W248" s="62"/>
      <c r="X248" s="62"/>
    </row>
    <row r="249" spans="23:24" x14ac:dyDescent="0.2">
      <c r="W249" s="62"/>
      <c r="X249" s="62"/>
    </row>
    <row r="250" spans="23:24" x14ac:dyDescent="0.2">
      <c r="W250" s="62"/>
      <c r="X250" s="62"/>
    </row>
    <row r="251" spans="23:24" x14ac:dyDescent="0.2">
      <c r="W251" s="62"/>
      <c r="X251" s="62"/>
    </row>
    <row r="252" spans="23:24" x14ac:dyDescent="0.2">
      <c r="W252" s="62"/>
      <c r="X252" s="62"/>
    </row>
    <row r="253" spans="23:24" x14ac:dyDescent="0.2">
      <c r="W253" s="62"/>
      <c r="X253" s="62"/>
    </row>
    <row r="254" spans="23:24" x14ac:dyDescent="0.2">
      <c r="W254" s="62"/>
      <c r="X254" s="62"/>
    </row>
    <row r="255" spans="23:24" x14ac:dyDescent="0.2">
      <c r="W255" s="62"/>
      <c r="X255" s="62"/>
    </row>
    <row r="256" spans="23:24" x14ac:dyDescent="0.2">
      <c r="W256" s="62"/>
      <c r="X256" s="62"/>
    </row>
    <row r="257" spans="23:24" x14ac:dyDescent="0.2">
      <c r="W257" s="62"/>
      <c r="X257" s="62"/>
    </row>
    <row r="258" spans="23:24" x14ac:dyDescent="0.2">
      <c r="W258" s="62"/>
      <c r="X258" s="62"/>
    </row>
    <row r="259" spans="23:24" x14ac:dyDescent="0.2">
      <c r="W259" s="62"/>
      <c r="X259" s="62"/>
    </row>
    <row r="260" spans="23:24" x14ac:dyDescent="0.2">
      <c r="W260" s="62"/>
      <c r="X260" s="62"/>
    </row>
    <row r="261" spans="23:24" x14ac:dyDescent="0.2">
      <c r="W261" s="62"/>
      <c r="X261" s="62"/>
    </row>
    <row r="262" spans="23:24" x14ac:dyDescent="0.2">
      <c r="W262" s="62"/>
      <c r="X262" s="62"/>
    </row>
    <row r="263" spans="23:24" x14ac:dyDescent="0.2">
      <c r="W263" s="62"/>
      <c r="X263" s="62"/>
    </row>
    <row r="264" spans="23:24" x14ac:dyDescent="0.2">
      <c r="W264" s="62"/>
      <c r="X264" s="62"/>
    </row>
    <row r="265" spans="23:24" x14ac:dyDescent="0.2">
      <c r="W265" s="62"/>
      <c r="X265" s="62"/>
    </row>
    <row r="266" spans="23:24" x14ac:dyDescent="0.2">
      <c r="W266" s="62"/>
      <c r="X266" s="62"/>
    </row>
    <row r="267" spans="23:24" x14ac:dyDescent="0.2">
      <c r="W267" s="62"/>
      <c r="X267" s="62"/>
    </row>
    <row r="268" spans="23:24" x14ac:dyDescent="0.2">
      <c r="W268" s="62"/>
      <c r="X268" s="62"/>
    </row>
    <row r="269" spans="23:24" x14ac:dyDescent="0.2">
      <c r="W269" s="62"/>
      <c r="X269" s="62"/>
    </row>
    <row r="270" spans="23:24" x14ac:dyDescent="0.2">
      <c r="W270" s="62"/>
      <c r="X270" s="62"/>
    </row>
    <row r="271" spans="23:24" x14ac:dyDescent="0.2">
      <c r="W271" s="62"/>
      <c r="X271" s="62"/>
    </row>
    <row r="272" spans="23:24" x14ac:dyDescent="0.2">
      <c r="W272" s="62"/>
      <c r="X272" s="62"/>
    </row>
    <row r="273" spans="23:24" x14ac:dyDescent="0.2">
      <c r="W273" s="62"/>
      <c r="X273" s="62"/>
    </row>
    <row r="274" spans="23:24" x14ac:dyDescent="0.2">
      <c r="W274" s="62"/>
      <c r="X274" s="62"/>
    </row>
    <row r="275" spans="23:24" x14ac:dyDescent="0.2">
      <c r="W275" s="62"/>
      <c r="X275" s="62"/>
    </row>
    <row r="276" spans="23:24" x14ac:dyDescent="0.2">
      <c r="W276" s="62"/>
      <c r="X276" s="62"/>
    </row>
    <row r="277" spans="23:24" x14ac:dyDescent="0.2">
      <c r="W277" s="62"/>
      <c r="X277" s="62"/>
    </row>
    <row r="278" spans="23:24" x14ac:dyDescent="0.2">
      <c r="W278" s="62"/>
      <c r="X278" s="62"/>
    </row>
    <row r="279" spans="23:24" x14ac:dyDescent="0.2">
      <c r="W279" s="62"/>
      <c r="X279" s="62"/>
    </row>
    <row r="280" spans="23:24" x14ac:dyDescent="0.2">
      <c r="W280" s="62"/>
      <c r="X280" s="62"/>
    </row>
    <row r="281" spans="23:24" x14ac:dyDescent="0.2">
      <c r="W281" s="62"/>
      <c r="X281" s="62"/>
    </row>
    <row r="282" spans="23:24" x14ac:dyDescent="0.2">
      <c r="W282" s="62"/>
      <c r="X282" s="62"/>
    </row>
    <row r="283" spans="23:24" x14ac:dyDescent="0.2">
      <c r="W283" s="62"/>
      <c r="X283" s="62"/>
    </row>
    <row r="284" spans="23:24" x14ac:dyDescent="0.2">
      <c r="W284" s="62"/>
      <c r="X284" s="62"/>
    </row>
    <row r="285" spans="23:24" x14ac:dyDescent="0.2">
      <c r="W285" s="62"/>
      <c r="X285" s="62"/>
    </row>
    <row r="286" spans="23:24" x14ac:dyDescent="0.2">
      <c r="W286" s="62"/>
      <c r="X286" s="62"/>
    </row>
    <row r="287" spans="23:24" x14ac:dyDescent="0.2">
      <c r="W287" s="62"/>
      <c r="X287" s="62"/>
    </row>
    <row r="288" spans="23:24" x14ac:dyDescent="0.2">
      <c r="W288" s="62"/>
      <c r="X288" s="62"/>
    </row>
    <row r="289" spans="23:24" x14ac:dyDescent="0.2">
      <c r="W289" s="62"/>
      <c r="X289" s="62"/>
    </row>
    <row r="290" spans="23:24" x14ac:dyDescent="0.2">
      <c r="W290" s="62"/>
      <c r="X290" s="62"/>
    </row>
    <row r="291" spans="23:24" x14ac:dyDescent="0.2">
      <c r="W291" s="62"/>
      <c r="X291" s="62"/>
    </row>
    <row r="292" spans="23:24" x14ac:dyDescent="0.2">
      <c r="W292" s="62"/>
      <c r="X292" s="62"/>
    </row>
    <row r="293" spans="23:24" x14ac:dyDescent="0.2">
      <c r="W293" s="62"/>
      <c r="X293" s="62"/>
    </row>
    <row r="294" spans="23:24" x14ac:dyDescent="0.2">
      <c r="W294" s="62"/>
      <c r="X294" s="62"/>
    </row>
    <row r="295" spans="23:24" x14ac:dyDescent="0.2">
      <c r="W295" s="62"/>
      <c r="X295" s="62"/>
    </row>
    <row r="296" spans="23:24" x14ac:dyDescent="0.2">
      <c r="W296" s="62"/>
      <c r="X296" s="62"/>
    </row>
    <row r="297" spans="23:24" x14ac:dyDescent="0.2">
      <c r="W297" s="62"/>
      <c r="X297" s="62"/>
    </row>
    <row r="298" spans="23:24" x14ac:dyDescent="0.2">
      <c r="W298" s="62"/>
      <c r="X298" s="62"/>
    </row>
    <row r="299" spans="23:24" x14ac:dyDescent="0.2">
      <c r="W299" s="62"/>
      <c r="X299" s="62"/>
    </row>
    <row r="300" spans="23:24" x14ac:dyDescent="0.2">
      <c r="W300" s="62"/>
      <c r="X300" s="62"/>
    </row>
    <row r="301" spans="23:24" x14ac:dyDescent="0.2">
      <c r="W301" s="62"/>
      <c r="X301" s="62"/>
    </row>
    <row r="302" spans="23:24" x14ac:dyDescent="0.2">
      <c r="W302" s="62"/>
      <c r="X302" s="62"/>
    </row>
    <row r="303" spans="23:24" x14ac:dyDescent="0.2">
      <c r="W303" s="62"/>
      <c r="X303" s="62"/>
    </row>
    <row r="304" spans="23:24" x14ac:dyDescent="0.2">
      <c r="W304" s="62"/>
      <c r="X304" s="62"/>
    </row>
    <row r="305" spans="23:24" x14ac:dyDescent="0.2">
      <c r="W305" s="62"/>
      <c r="X305" s="62"/>
    </row>
    <row r="306" spans="23:24" x14ac:dyDescent="0.2">
      <c r="W306" s="62"/>
      <c r="X306" s="62"/>
    </row>
    <row r="307" spans="23:24" x14ac:dyDescent="0.2">
      <c r="W307" s="62"/>
      <c r="X307" s="62"/>
    </row>
    <row r="308" spans="23:24" x14ac:dyDescent="0.2">
      <c r="W308" s="62"/>
      <c r="X308" s="62"/>
    </row>
    <row r="309" spans="23:24" x14ac:dyDescent="0.2">
      <c r="W309" s="62"/>
      <c r="X309" s="62"/>
    </row>
    <row r="310" spans="23:24" x14ac:dyDescent="0.2">
      <c r="W310" s="62"/>
      <c r="X310" s="62"/>
    </row>
    <row r="311" spans="23:24" x14ac:dyDescent="0.2">
      <c r="W311" s="62"/>
      <c r="X311" s="62"/>
    </row>
    <row r="312" spans="23:24" x14ac:dyDescent="0.2">
      <c r="W312" s="62"/>
      <c r="X312" s="62"/>
    </row>
    <row r="313" spans="23:24" x14ac:dyDescent="0.2">
      <c r="W313" s="62"/>
      <c r="X313" s="62"/>
    </row>
    <row r="314" spans="23:24" x14ac:dyDescent="0.2">
      <c r="W314" s="62"/>
      <c r="X314" s="62"/>
    </row>
    <row r="315" spans="23:24" x14ac:dyDescent="0.2">
      <c r="W315" s="62"/>
      <c r="X315" s="62"/>
    </row>
    <row r="316" spans="23:24" x14ac:dyDescent="0.2">
      <c r="W316" s="62"/>
      <c r="X316" s="62"/>
    </row>
    <row r="317" spans="23:24" x14ac:dyDescent="0.2">
      <c r="W317" s="62"/>
      <c r="X317" s="62"/>
    </row>
    <row r="318" spans="23:24" x14ac:dyDescent="0.2">
      <c r="W318" s="62"/>
      <c r="X318" s="62"/>
    </row>
    <row r="319" spans="23:24" x14ac:dyDescent="0.2">
      <c r="W319" s="62"/>
      <c r="X319" s="62"/>
    </row>
    <row r="320" spans="23:24" x14ac:dyDescent="0.2">
      <c r="W320" s="62"/>
      <c r="X320" s="62"/>
    </row>
    <row r="321" spans="23:24" x14ac:dyDescent="0.2">
      <c r="W321" s="62"/>
      <c r="X321" s="62"/>
    </row>
    <row r="322" spans="23:24" x14ac:dyDescent="0.2">
      <c r="W322" s="62"/>
      <c r="X322" s="62"/>
    </row>
    <row r="323" spans="23:24" x14ac:dyDescent="0.2">
      <c r="W323" s="62"/>
      <c r="X323" s="62"/>
    </row>
    <row r="324" spans="23:24" x14ac:dyDescent="0.2">
      <c r="W324" s="62"/>
      <c r="X324" s="62"/>
    </row>
    <row r="325" spans="23:24" x14ac:dyDescent="0.2">
      <c r="W325" s="62"/>
      <c r="X325" s="62"/>
    </row>
    <row r="326" spans="23:24" x14ac:dyDescent="0.2">
      <c r="W326" s="62"/>
      <c r="X326" s="62"/>
    </row>
    <row r="327" spans="23:24" x14ac:dyDescent="0.2">
      <c r="W327" s="62"/>
      <c r="X327" s="62"/>
    </row>
    <row r="328" spans="23:24" x14ac:dyDescent="0.2">
      <c r="W328" s="62"/>
      <c r="X328" s="62"/>
    </row>
    <row r="329" spans="23:24" x14ac:dyDescent="0.2">
      <c r="W329" s="62"/>
      <c r="X329" s="62"/>
    </row>
    <row r="330" spans="23:24" x14ac:dyDescent="0.2">
      <c r="W330" s="62"/>
      <c r="X330" s="62"/>
    </row>
    <row r="331" spans="23:24" x14ac:dyDescent="0.2">
      <c r="W331" s="62"/>
      <c r="X331" s="62"/>
    </row>
    <row r="332" spans="23:24" x14ac:dyDescent="0.2">
      <c r="W332" s="62"/>
      <c r="X332" s="62"/>
    </row>
    <row r="333" spans="23:24" x14ac:dyDescent="0.2">
      <c r="W333" s="62"/>
      <c r="X333" s="62"/>
    </row>
    <row r="334" spans="23:24" x14ac:dyDescent="0.2">
      <c r="W334" s="62"/>
      <c r="X334" s="62"/>
    </row>
    <row r="335" spans="23:24" x14ac:dyDescent="0.2">
      <c r="W335" s="62"/>
      <c r="X335" s="62"/>
    </row>
    <row r="336" spans="23:24" x14ac:dyDescent="0.2">
      <c r="W336" s="62"/>
      <c r="X336" s="62"/>
    </row>
    <row r="337" spans="23:24" x14ac:dyDescent="0.2">
      <c r="W337" s="62"/>
      <c r="X337" s="62"/>
    </row>
    <row r="338" spans="23:24" x14ac:dyDescent="0.2">
      <c r="W338" s="62"/>
      <c r="X338" s="62"/>
    </row>
    <row r="339" spans="23:24" x14ac:dyDescent="0.2">
      <c r="W339" s="62"/>
      <c r="X339" s="62"/>
    </row>
    <row r="340" spans="23:24" x14ac:dyDescent="0.2">
      <c r="W340" s="62"/>
      <c r="X340" s="62"/>
    </row>
    <row r="341" spans="23:24" x14ac:dyDescent="0.2">
      <c r="W341" s="62"/>
      <c r="X341" s="62"/>
    </row>
    <row r="342" spans="23:24" x14ac:dyDescent="0.2">
      <c r="W342" s="62"/>
      <c r="X342" s="62"/>
    </row>
    <row r="343" spans="23:24" x14ac:dyDescent="0.2">
      <c r="W343" s="62"/>
      <c r="X343" s="62"/>
    </row>
    <row r="344" spans="23:24" x14ac:dyDescent="0.2">
      <c r="W344" s="62"/>
      <c r="X344" s="62"/>
    </row>
    <row r="345" spans="23:24" x14ac:dyDescent="0.2">
      <c r="W345" s="62"/>
      <c r="X345" s="62"/>
    </row>
    <row r="346" spans="23:24" x14ac:dyDescent="0.2">
      <c r="W346" s="62"/>
      <c r="X346" s="62"/>
    </row>
    <row r="347" spans="23:24" x14ac:dyDescent="0.2">
      <c r="W347" s="62"/>
      <c r="X347" s="62"/>
    </row>
    <row r="348" spans="23:24" x14ac:dyDescent="0.2">
      <c r="W348" s="62"/>
      <c r="X348" s="62"/>
    </row>
    <row r="349" spans="23:24" x14ac:dyDescent="0.2">
      <c r="W349" s="62"/>
      <c r="X349" s="62"/>
    </row>
    <row r="350" spans="23:24" x14ac:dyDescent="0.2">
      <c r="W350" s="62"/>
      <c r="X350" s="62"/>
    </row>
    <row r="351" spans="23:24" x14ac:dyDescent="0.2">
      <c r="W351" s="62"/>
      <c r="X351" s="62"/>
    </row>
    <row r="352" spans="23:24" x14ac:dyDescent="0.2">
      <c r="W352" s="62"/>
      <c r="X352" s="62"/>
    </row>
    <row r="353" spans="23:24" x14ac:dyDescent="0.2">
      <c r="W353" s="62"/>
      <c r="X353" s="62"/>
    </row>
    <row r="354" spans="23:24" x14ac:dyDescent="0.2">
      <c r="W354" s="62"/>
      <c r="X354" s="62"/>
    </row>
    <row r="355" spans="23:24" x14ac:dyDescent="0.2">
      <c r="W355" s="62"/>
      <c r="X355" s="62"/>
    </row>
    <row r="356" spans="23:24" x14ac:dyDescent="0.2">
      <c r="W356" s="62"/>
      <c r="X356" s="62"/>
    </row>
    <row r="357" spans="23:24" x14ac:dyDescent="0.2">
      <c r="W357" s="62"/>
      <c r="X357" s="62"/>
    </row>
    <row r="358" spans="23:24" x14ac:dyDescent="0.2">
      <c r="W358" s="62"/>
      <c r="X358" s="62"/>
    </row>
    <row r="359" spans="23:24" x14ac:dyDescent="0.2">
      <c r="W359" s="62"/>
      <c r="X359" s="62"/>
    </row>
    <row r="360" spans="23:24" x14ac:dyDescent="0.2">
      <c r="W360" s="62"/>
      <c r="X360" s="62"/>
    </row>
    <row r="361" spans="23:24" x14ac:dyDescent="0.2">
      <c r="W361" s="62"/>
      <c r="X361" s="62"/>
    </row>
    <row r="362" spans="23:24" x14ac:dyDescent="0.2">
      <c r="W362" s="62"/>
      <c r="X362" s="62"/>
    </row>
    <row r="363" spans="23:24" x14ac:dyDescent="0.2">
      <c r="W363" s="62"/>
      <c r="X363" s="62"/>
    </row>
    <row r="364" spans="23:24" x14ac:dyDescent="0.2">
      <c r="W364" s="62"/>
      <c r="X364" s="62"/>
    </row>
    <row r="365" spans="23:24" x14ac:dyDescent="0.2">
      <c r="W365" s="62"/>
      <c r="X365" s="62"/>
    </row>
    <row r="366" spans="23:24" x14ac:dyDescent="0.2">
      <c r="W366" s="62"/>
      <c r="X366" s="62"/>
    </row>
    <row r="367" spans="23:24" x14ac:dyDescent="0.2">
      <c r="W367" s="62"/>
      <c r="X367" s="62"/>
    </row>
    <row r="368" spans="23:24" x14ac:dyDescent="0.2">
      <c r="W368" s="62"/>
      <c r="X368" s="62"/>
    </row>
    <row r="369" spans="23:24" x14ac:dyDescent="0.2">
      <c r="W369" s="62"/>
      <c r="X369" s="62"/>
    </row>
    <row r="370" spans="23:24" x14ac:dyDescent="0.2">
      <c r="W370" s="62"/>
      <c r="X370" s="62"/>
    </row>
    <row r="371" spans="23:24" x14ac:dyDescent="0.2">
      <c r="W371" s="62"/>
      <c r="X371" s="62"/>
    </row>
    <row r="372" spans="23:24" x14ac:dyDescent="0.2">
      <c r="W372" s="62"/>
      <c r="X372" s="62"/>
    </row>
    <row r="373" spans="23:24" x14ac:dyDescent="0.2">
      <c r="W373" s="62"/>
      <c r="X373" s="62"/>
    </row>
    <row r="374" spans="23:24" x14ac:dyDescent="0.2">
      <c r="W374" s="62"/>
      <c r="X374" s="62"/>
    </row>
    <row r="375" spans="23:24" x14ac:dyDescent="0.2">
      <c r="W375" s="62"/>
      <c r="X375" s="62"/>
    </row>
    <row r="376" spans="23:24" x14ac:dyDescent="0.2">
      <c r="W376" s="62"/>
      <c r="X376" s="62"/>
    </row>
    <row r="377" spans="23:24" x14ac:dyDescent="0.2">
      <c r="W377" s="62"/>
      <c r="X377" s="62"/>
    </row>
    <row r="378" spans="23:24" x14ac:dyDescent="0.2">
      <c r="W378" s="62"/>
      <c r="X378" s="62"/>
    </row>
    <row r="379" spans="23:24" x14ac:dyDescent="0.2">
      <c r="W379" s="62"/>
      <c r="X379" s="62"/>
    </row>
    <row r="380" spans="23:24" x14ac:dyDescent="0.2">
      <c r="W380" s="62"/>
      <c r="X380" s="62"/>
    </row>
    <row r="381" spans="23:24" x14ac:dyDescent="0.2">
      <c r="W381" s="62"/>
      <c r="X381" s="62"/>
    </row>
    <row r="382" spans="23:24" x14ac:dyDescent="0.2">
      <c r="W382" s="62"/>
      <c r="X382" s="62"/>
    </row>
    <row r="383" spans="23:24" x14ac:dyDescent="0.2">
      <c r="W383" s="62"/>
      <c r="X383" s="62"/>
    </row>
    <row r="384" spans="23:24" x14ac:dyDescent="0.2">
      <c r="W384" s="62"/>
      <c r="X384" s="62"/>
    </row>
    <row r="385" spans="23:24" x14ac:dyDescent="0.2">
      <c r="W385" s="62"/>
      <c r="X385" s="62"/>
    </row>
    <row r="386" spans="23:24" x14ac:dyDescent="0.2">
      <c r="W386" s="62"/>
      <c r="X386" s="62"/>
    </row>
    <row r="387" spans="23:24" x14ac:dyDescent="0.2">
      <c r="W387" s="62"/>
      <c r="X387" s="62"/>
    </row>
    <row r="388" spans="23:24" x14ac:dyDescent="0.2">
      <c r="W388" s="62"/>
      <c r="X388" s="62"/>
    </row>
    <row r="389" spans="23:24" x14ac:dyDescent="0.2">
      <c r="W389" s="62"/>
      <c r="X389" s="62"/>
    </row>
    <row r="390" spans="23:24" x14ac:dyDescent="0.2">
      <c r="W390" s="62"/>
      <c r="X390" s="62"/>
    </row>
    <row r="391" spans="23:24" x14ac:dyDescent="0.2">
      <c r="W391" s="62"/>
      <c r="X391" s="62"/>
    </row>
    <row r="392" spans="23:24" x14ac:dyDescent="0.2">
      <c r="W392" s="62"/>
      <c r="X392" s="62"/>
    </row>
    <row r="393" spans="23:24" x14ac:dyDescent="0.2">
      <c r="W393" s="62"/>
      <c r="X393" s="62"/>
    </row>
    <row r="394" spans="23:24" x14ac:dyDescent="0.2">
      <c r="W394" s="62"/>
      <c r="X394" s="62"/>
    </row>
    <row r="395" spans="23:24" x14ac:dyDescent="0.2">
      <c r="W395" s="62"/>
      <c r="X395" s="62"/>
    </row>
    <row r="396" spans="23:24" x14ac:dyDescent="0.2">
      <c r="W396" s="62"/>
      <c r="X396" s="62"/>
    </row>
    <row r="397" spans="23:24" x14ac:dyDescent="0.2">
      <c r="W397" s="62"/>
      <c r="X397" s="62"/>
    </row>
    <row r="398" spans="23:24" x14ac:dyDescent="0.2">
      <c r="W398" s="62"/>
      <c r="X398" s="62"/>
    </row>
    <row r="399" spans="23:24" x14ac:dyDescent="0.2">
      <c r="W399" s="62"/>
      <c r="X399" s="62"/>
    </row>
    <row r="400" spans="23:24" x14ac:dyDescent="0.2">
      <c r="W400" s="62"/>
      <c r="X400" s="62"/>
    </row>
    <row r="401" spans="23:24" x14ac:dyDescent="0.2">
      <c r="W401" s="62"/>
      <c r="X401" s="62"/>
    </row>
    <row r="402" spans="23:24" x14ac:dyDescent="0.2">
      <c r="W402" s="62"/>
      <c r="X402" s="62"/>
    </row>
    <row r="403" spans="23:24" x14ac:dyDescent="0.2">
      <c r="W403" s="62"/>
      <c r="X403" s="62"/>
    </row>
    <row r="404" spans="23:24" x14ac:dyDescent="0.2">
      <c r="W404" s="62"/>
      <c r="X404" s="62"/>
    </row>
    <row r="405" spans="23:24" x14ac:dyDescent="0.2">
      <c r="W405" s="62"/>
      <c r="X405" s="62"/>
    </row>
    <row r="406" spans="23:24" x14ac:dyDescent="0.2">
      <c r="W406" s="62"/>
      <c r="X406" s="62"/>
    </row>
    <row r="407" spans="23:24" x14ac:dyDescent="0.2">
      <c r="W407" s="62"/>
      <c r="X407" s="62"/>
    </row>
    <row r="408" spans="23:24" x14ac:dyDescent="0.2">
      <c r="W408" s="62"/>
      <c r="X408" s="62"/>
    </row>
    <row r="409" spans="23:24" x14ac:dyDescent="0.2">
      <c r="W409" s="62"/>
      <c r="X409" s="62"/>
    </row>
    <row r="410" spans="23:24" x14ac:dyDescent="0.2">
      <c r="W410" s="62"/>
      <c r="X410" s="62"/>
    </row>
    <row r="411" spans="23:24" x14ac:dyDescent="0.2">
      <c r="W411" s="62"/>
      <c r="X411" s="62"/>
    </row>
    <row r="412" spans="23:24" x14ac:dyDescent="0.2">
      <c r="W412" s="62"/>
      <c r="X412" s="62"/>
    </row>
    <row r="413" spans="23:24" x14ac:dyDescent="0.2">
      <c r="W413" s="62"/>
      <c r="X413" s="62"/>
    </row>
    <row r="414" spans="23:24" x14ac:dyDescent="0.2">
      <c r="W414" s="62"/>
      <c r="X414" s="62"/>
    </row>
    <row r="415" spans="23:24" x14ac:dyDescent="0.2">
      <c r="W415" s="62"/>
      <c r="X415" s="62"/>
    </row>
    <row r="416" spans="23:24" x14ac:dyDescent="0.2">
      <c r="W416" s="62"/>
      <c r="X416" s="62"/>
    </row>
    <row r="417" spans="23:24" x14ac:dyDescent="0.2">
      <c r="W417" s="62"/>
      <c r="X417" s="62"/>
    </row>
    <row r="418" spans="23:24" x14ac:dyDescent="0.2">
      <c r="W418" s="62"/>
      <c r="X418" s="62"/>
    </row>
    <row r="419" spans="23:24" x14ac:dyDescent="0.2">
      <c r="W419" s="62"/>
      <c r="X419" s="62"/>
    </row>
    <row r="420" spans="23:24" x14ac:dyDescent="0.2">
      <c r="W420" s="62"/>
      <c r="X420" s="62"/>
    </row>
    <row r="421" spans="23:24" x14ac:dyDescent="0.2">
      <c r="W421" s="62"/>
      <c r="X421" s="62"/>
    </row>
    <row r="422" spans="23:24" x14ac:dyDescent="0.2">
      <c r="W422" s="62"/>
      <c r="X422" s="62"/>
    </row>
    <row r="423" spans="23:24" x14ac:dyDescent="0.2">
      <c r="W423" s="62"/>
      <c r="X423" s="62"/>
    </row>
    <row r="424" spans="23:24" x14ac:dyDescent="0.2">
      <c r="W424" s="62"/>
      <c r="X424" s="62"/>
    </row>
    <row r="425" spans="23:24" x14ac:dyDescent="0.2">
      <c r="W425" s="62"/>
      <c r="X425" s="62"/>
    </row>
    <row r="426" spans="23:24" x14ac:dyDescent="0.2">
      <c r="W426" s="62"/>
      <c r="X426" s="62"/>
    </row>
    <row r="427" spans="23:24" x14ac:dyDescent="0.2">
      <c r="W427" s="62"/>
      <c r="X427" s="62"/>
    </row>
    <row r="428" spans="23:24" x14ac:dyDescent="0.2">
      <c r="W428" s="62"/>
      <c r="X428" s="62"/>
    </row>
    <row r="429" spans="23:24" x14ac:dyDescent="0.2">
      <c r="W429" s="62"/>
      <c r="X429" s="62"/>
    </row>
    <row r="430" spans="23:24" x14ac:dyDescent="0.2">
      <c r="W430" s="62"/>
      <c r="X430" s="62"/>
    </row>
    <row r="431" spans="23:24" x14ac:dyDescent="0.2">
      <c r="W431" s="62"/>
      <c r="X431" s="62"/>
    </row>
    <row r="432" spans="23:24" x14ac:dyDescent="0.2">
      <c r="W432" s="62"/>
      <c r="X432" s="62"/>
    </row>
    <row r="433" spans="23:24" x14ac:dyDescent="0.2">
      <c r="W433" s="62"/>
      <c r="X433" s="62"/>
    </row>
    <row r="434" spans="23:24" x14ac:dyDescent="0.2">
      <c r="W434" s="62"/>
      <c r="X434" s="62"/>
    </row>
    <row r="435" spans="23:24" x14ac:dyDescent="0.2">
      <c r="W435" s="62"/>
      <c r="X435" s="62"/>
    </row>
    <row r="436" spans="23:24" x14ac:dyDescent="0.2">
      <c r="W436" s="62"/>
      <c r="X436" s="62"/>
    </row>
    <row r="437" spans="23:24" x14ac:dyDescent="0.2">
      <c r="W437" s="62"/>
      <c r="X437" s="62"/>
    </row>
    <row r="438" spans="23:24" x14ac:dyDescent="0.2">
      <c r="W438" s="62"/>
      <c r="X438" s="62"/>
    </row>
    <row r="439" spans="23:24" x14ac:dyDescent="0.2">
      <c r="W439" s="62"/>
      <c r="X439" s="62"/>
    </row>
    <row r="440" spans="23:24" x14ac:dyDescent="0.2">
      <c r="W440" s="62"/>
      <c r="X440" s="62"/>
    </row>
    <row r="441" spans="23:24" x14ac:dyDescent="0.2">
      <c r="W441" s="62"/>
      <c r="X441" s="62"/>
    </row>
    <row r="442" spans="23:24" x14ac:dyDescent="0.2">
      <c r="W442" s="62"/>
      <c r="X442" s="62"/>
    </row>
    <row r="443" spans="23:24" x14ac:dyDescent="0.2">
      <c r="W443" s="62"/>
      <c r="X443" s="62"/>
    </row>
    <row r="444" spans="23:24" x14ac:dyDescent="0.2">
      <c r="W444" s="62"/>
      <c r="X444" s="62"/>
    </row>
    <row r="445" spans="23:24" x14ac:dyDescent="0.2">
      <c r="W445" s="62"/>
      <c r="X445" s="62"/>
    </row>
    <row r="446" spans="23:24" x14ac:dyDescent="0.2">
      <c r="W446" s="62"/>
      <c r="X446" s="62"/>
    </row>
    <row r="447" spans="23:24" x14ac:dyDescent="0.2">
      <c r="W447" s="62"/>
      <c r="X447" s="62"/>
    </row>
    <row r="448" spans="23:24" x14ac:dyDescent="0.2">
      <c r="W448" s="62"/>
      <c r="X448" s="62"/>
    </row>
    <row r="449" spans="23:24" x14ac:dyDescent="0.2">
      <c r="W449" s="62"/>
      <c r="X449" s="62"/>
    </row>
    <row r="450" spans="23:24" x14ac:dyDescent="0.2">
      <c r="W450" s="62"/>
      <c r="X450" s="62"/>
    </row>
    <row r="451" spans="23:24" x14ac:dyDescent="0.2">
      <c r="W451" s="62"/>
      <c r="X451" s="62"/>
    </row>
    <row r="452" spans="23:24" x14ac:dyDescent="0.2">
      <c r="W452" s="62"/>
      <c r="X452" s="62"/>
    </row>
    <row r="453" spans="23:24" x14ac:dyDescent="0.2">
      <c r="W453" s="62"/>
      <c r="X453" s="62"/>
    </row>
    <row r="454" spans="23:24" x14ac:dyDescent="0.2">
      <c r="W454" s="62"/>
      <c r="X454" s="62"/>
    </row>
    <row r="455" spans="23:24" x14ac:dyDescent="0.2">
      <c r="W455" s="62"/>
      <c r="X455" s="62"/>
    </row>
    <row r="456" spans="23:24" x14ac:dyDescent="0.2">
      <c r="W456" s="62"/>
      <c r="X456" s="62"/>
    </row>
    <row r="457" spans="23:24" x14ac:dyDescent="0.2">
      <c r="W457" s="62"/>
      <c r="X457" s="62"/>
    </row>
    <row r="458" spans="23:24" x14ac:dyDescent="0.2">
      <c r="W458" s="62"/>
      <c r="X458" s="62"/>
    </row>
    <row r="459" spans="23:24" x14ac:dyDescent="0.2">
      <c r="W459" s="62"/>
      <c r="X459" s="62"/>
    </row>
    <row r="460" spans="23:24" x14ac:dyDescent="0.2">
      <c r="W460" s="62"/>
      <c r="X460" s="62"/>
    </row>
    <row r="461" spans="23:24" x14ac:dyDescent="0.2">
      <c r="W461" s="62"/>
      <c r="X461" s="62"/>
    </row>
    <row r="462" spans="23:24" x14ac:dyDescent="0.2">
      <c r="W462" s="62"/>
      <c r="X462" s="62"/>
    </row>
    <row r="463" spans="23:24" x14ac:dyDescent="0.2">
      <c r="W463" s="62"/>
      <c r="X463" s="62"/>
    </row>
    <row r="464" spans="23:24" x14ac:dyDescent="0.2">
      <c r="W464" s="62"/>
      <c r="X464" s="62"/>
    </row>
    <row r="465" spans="23:24" x14ac:dyDescent="0.2">
      <c r="W465" s="62"/>
      <c r="X465" s="62"/>
    </row>
    <row r="466" spans="23:24" x14ac:dyDescent="0.2">
      <c r="W466" s="62"/>
      <c r="X466" s="62"/>
    </row>
    <row r="467" spans="23:24" x14ac:dyDescent="0.2">
      <c r="W467" s="62"/>
      <c r="X467" s="62"/>
    </row>
    <row r="468" spans="23:24" x14ac:dyDescent="0.2">
      <c r="W468" s="62"/>
      <c r="X468" s="62"/>
    </row>
    <row r="469" spans="23:24" x14ac:dyDescent="0.2">
      <c r="W469" s="62"/>
      <c r="X469" s="62"/>
    </row>
    <row r="470" spans="23:24" x14ac:dyDescent="0.2">
      <c r="W470" s="62"/>
      <c r="X470" s="62"/>
    </row>
    <row r="471" spans="23:24" x14ac:dyDescent="0.2">
      <c r="W471" s="62"/>
      <c r="X471" s="62"/>
    </row>
    <row r="472" spans="23:24" x14ac:dyDescent="0.2">
      <c r="W472" s="62"/>
      <c r="X472" s="62"/>
    </row>
    <row r="473" spans="23:24" x14ac:dyDescent="0.2">
      <c r="W473" s="62"/>
      <c r="X473" s="62"/>
    </row>
    <row r="474" spans="23:24" x14ac:dyDescent="0.2">
      <c r="W474" s="62"/>
      <c r="X474" s="62"/>
    </row>
    <row r="475" spans="23:24" x14ac:dyDescent="0.2">
      <c r="W475" s="62"/>
      <c r="X475" s="62"/>
    </row>
    <row r="476" spans="23:24" x14ac:dyDescent="0.2">
      <c r="W476" s="62"/>
      <c r="X476" s="62"/>
    </row>
    <row r="477" spans="23:24" x14ac:dyDescent="0.2">
      <c r="W477" s="62"/>
      <c r="X477" s="62"/>
    </row>
    <row r="478" spans="23:24" x14ac:dyDescent="0.2">
      <c r="W478" s="62"/>
      <c r="X478" s="62"/>
    </row>
    <row r="479" spans="23:24" x14ac:dyDescent="0.2">
      <c r="W479" s="62"/>
      <c r="X479" s="62"/>
    </row>
    <row r="480" spans="23:24" x14ac:dyDescent="0.2">
      <c r="W480" s="62"/>
      <c r="X480" s="62"/>
    </row>
    <row r="481" spans="23:24" x14ac:dyDescent="0.2">
      <c r="W481" s="62"/>
      <c r="X481" s="62"/>
    </row>
    <row r="482" spans="23:24" x14ac:dyDescent="0.2">
      <c r="W482" s="62"/>
      <c r="X482" s="62"/>
    </row>
    <row r="483" spans="23:24" x14ac:dyDescent="0.2">
      <c r="W483" s="62"/>
      <c r="X483" s="62"/>
    </row>
    <row r="484" spans="23:24" x14ac:dyDescent="0.2">
      <c r="W484" s="62"/>
      <c r="X484" s="62"/>
    </row>
    <row r="485" spans="23:24" x14ac:dyDescent="0.2">
      <c r="W485" s="62"/>
      <c r="X485" s="62"/>
    </row>
    <row r="486" spans="23:24" x14ac:dyDescent="0.2">
      <c r="W486" s="62"/>
      <c r="X486" s="62"/>
    </row>
    <row r="487" spans="23:24" x14ac:dyDescent="0.2">
      <c r="W487" s="62"/>
      <c r="X487" s="62"/>
    </row>
    <row r="488" spans="23:24" x14ac:dyDescent="0.2">
      <c r="W488" s="62"/>
      <c r="X488" s="62"/>
    </row>
    <row r="489" spans="23:24" x14ac:dyDescent="0.2">
      <c r="W489" s="62"/>
      <c r="X489" s="62"/>
    </row>
    <row r="490" spans="23:24" x14ac:dyDescent="0.2">
      <c r="W490" s="62"/>
      <c r="X490" s="62"/>
    </row>
    <row r="491" spans="23:24" x14ac:dyDescent="0.2">
      <c r="W491" s="62"/>
      <c r="X491" s="62"/>
    </row>
    <row r="492" spans="23:24" x14ac:dyDescent="0.2">
      <c r="W492" s="62"/>
      <c r="X492" s="62"/>
    </row>
    <row r="493" spans="23:24" x14ac:dyDescent="0.2">
      <c r="W493" s="62"/>
      <c r="X493" s="62"/>
    </row>
    <row r="494" spans="23:24" x14ac:dyDescent="0.2">
      <c r="W494" s="62"/>
      <c r="X494" s="62"/>
    </row>
    <row r="495" spans="23:24" x14ac:dyDescent="0.2">
      <c r="W495" s="62"/>
      <c r="X495" s="62"/>
    </row>
    <row r="496" spans="23:24" x14ac:dyDescent="0.2">
      <c r="W496" s="62"/>
      <c r="X496" s="62"/>
    </row>
    <row r="497" spans="23:24" x14ac:dyDescent="0.2">
      <c r="W497" s="62"/>
      <c r="X497" s="62"/>
    </row>
    <row r="498" spans="23:24" x14ac:dyDescent="0.2">
      <c r="W498" s="62"/>
      <c r="X498" s="62"/>
    </row>
    <row r="499" spans="23:24" x14ac:dyDescent="0.2">
      <c r="W499" s="62"/>
      <c r="X499" s="62"/>
    </row>
    <row r="500" spans="23:24" x14ac:dyDescent="0.2">
      <c r="W500" s="62"/>
      <c r="X500" s="62"/>
    </row>
    <row r="501" spans="23:24" x14ac:dyDescent="0.2">
      <c r="W501" s="62"/>
      <c r="X501" s="62"/>
    </row>
    <row r="502" spans="23:24" x14ac:dyDescent="0.2">
      <c r="W502" s="62"/>
      <c r="X502" s="62"/>
    </row>
    <row r="503" spans="23:24" x14ac:dyDescent="0.2">
      <c r="W503" s="62"/>
      <c r="X503" s="62"/>
    </row>
    <row r="504" spans="23:24" x14ac:dyDescent="0.2">
      <c r="W504" s="62"/>
      <c r="X504" s="62"/>
    </row>
    <row r="505" spans="23:24" x14ac:dyDescent="0.2">
      <c r="W505" s="62"/>
      <c r="X505" s="62"/>
    </row>
    <row r="506" spans="23:24" x14ac:dyDescent="0.2">
      <c r="W506" s="62"/>
      <c r="X506" s="62"/>
    </row>
    <row r="507" spans="23:24" x14ac:dyDescent="0.2">
      <c r="W507" s="62"/>
      <c r="X507" s="62"/>
    </row>
    <row r="508" spans="23:24" x14ac:dyDescent="0.2">
      <c r="W508" s="62"/>
      <c r="X508" s="62"/>
    </row>
    <row r="509" spans="23:24" x14ac:dyDescent="0.2">
      <c r="W509" s="62"/>
      <c r="X509" s="62"/>
    </row>
    <row r="510" spans="23:24" x14ac:dyDescent="0.2">
      <c r="W510" s="62"/>
      <c r="X510" s="62"/>
    </row>
    <row r="511" spans="23:24" x14ac:dyDescent="0.2">
      <c r="W511" s="62"/>
      <c r="X511" s="62"/>
    </row>
    <row r="512" spans="23:24" x14ac:dyDescent="0.2">
      <c r="W512" s="62"/>
      <c r="X512" s="62"/>
    </row>
    <row r="513" spans="23:24" x14ac:dyDescent="0.2">
      <c r="W513" s="62"/>
      <c r="X513" s="62"/>
    </row>
    <row r="514" spans="23:24" x14ac:dyDescent="0.2">
      <c r="W514" s="62"/>
      <c r="X514" s="62"/>
    </row>
    <row r="515" spans="23:24" x14ac:dyDescent="0.2">
      <c r="W515" s="62"/>
      <c r="X515" s="62"/>
    </row>
    <row r="516" spans="23:24" x14ac:dyDescent="0.2">
      <c r="W516" s="62"/>
      <c r="X516" s="62"/>
    </row>
    <row r="517" spans="23:24" x14ac:dyDescent="0.2">
      <c r="W517" s="62"/>
      <c r="X517" s="62"/>
    </row>
    <row r="518" spans="23:24" x14ac:dyDescent="0.2">
      <c r="W518" s="62"/>
      <c r="X518" s="62"/>
    </row>
    <row r="519" spans="23:24" x14ac:dyDescent="0.2">
      <c r="W519" s="62"/>
      <c r="X519" s="62"/>
    </row>
    <row r="520" spans="23:24" x14ac:dyDescent="0.2">
      <c r="W520" s="62"/>
      <c r="X520" s="62"/>
    </row>
    <row r="521" spans="23:24" x14ac:dyDescent="0.2">
      <c r="W521" s="62"/>
      <c r="X521" s="62"/>
    </row>
    <row r="522" spans="23:24" x14ac:dyDescent="0.2">
      <c r="W522" s="62"/>
      <c r="X522" s="62"/>
    </row>
    <row r="523" spans="23:24" x14ac:dyDescent="0.2">
      <c r="W523" s="62"/>
      <c r="X523" s="62"/>
    </row>
    <row r="524" spans="23:24" x14ac:dyDescent="0.2">
      <c r="W524" s="62"/>
      <c r="X524" s="62"/>
    </row>
    <row r="525" spans="23:24" x14ac:dyDescent="0.2">
      <c r="W525" s="62"/>
      <c r="X525" s="62"/>
    </row>
    <row r="526" spans="23:24" x14ac:dyDescent="0.2">
      <c r="W526" s="62"/>
      <c r="X526" s="62"/>
    </row>
    <row r="527" spans="23:24" x14ac:dyDescent="0.2">
      <c r="W527" s="62"/>
      <c r="X527" s="62"/>
    </row>
    <row r="528" spans="23:24" x14ac:dyDescent="0.2">
      <c r="W528" s="62"/>
      <c r="X528" s="62"/>
    </row>
    <row r="529" spans="23:24" x14ac:dyDescent="0.2">
      <c r="W529" s="62"/>
      <c r="X529" s="62"/>
    </row>
    <row r="530" spans="23:24" x14ac:dyDescent="0.2">
      <c r="W530" s="62"/>
      <c r="X530" s="62"/>
    </row>
    <row r="531" spans="23:24" x14ac:dyDescent="0.2">
      <c r="W531" s="62"/>
      <c r="X531" s="62"/>
    </row>
    <row r="532" spans="23:24" x14ac:dyDescent="0.2">
      <c r="W532" s="62"/>
      <c r="X532" s="62"/>
    </row>
    <row r="533" spans="23:24" x14ac:dyDescent="0.2">
      <c r="W533" s="62"/>
      <c r="X533" s="62"/>
    </row>
    <row r="534" spans="23:24" x14ac:dyDescent="0.2">
      <c r="W534" s="62"/>
      <c r="X534" s="62"/>
    </row>
    <row r="535" spans="23:24" x14ac:dyDescent="0.2">
      <c r="W535" s="62"/>
      <c r="X535" s="62"/>
    </row>
    <row r="536" spans="23:24" x14ac:dyDescent="0.2">
      <c r="W536" s="62"/>
      <c r="X536" s="62"/>
    </row>
    <row r="537" spans="23:24" x14ac:dyDescent="0.2">
      <c r="W537" s="62"/>
      <c r="X537" s="62"/>
    </row>
    <row r="538" spans="23:24" x14ac:dyDescent="0.2">
      <c r="W538" s="62"/>
      <c r="X538" s="62"/>
    </row>
    <row r="539" spans="23:24" x14ac:dyDescent="0.2">
      <c r="W539" s="62"/>
      <c r="X539" s="62"/>
    </row>
    <row r="540" spans="23:24" x14ac:dyDescent="0.2">
      <c r="W540" s="62"/>
      <c r="X540" s="62"/>
    </row>
    <row r="541" spans="23:24" x14ac:dyDescent="0.2">
      <c r="W541" s="62"/>
      <c r="X541" s="62"/>
    </row>
    <row r="542" spans="23:24" x14ac:dyDescent="0.2">
      <c r="W542" s="62"/>
      <c r="X542" s="62"/>
    </row>
    <row r="543" spans="23:24" x14ac:dyDescent="0.2">
      <c r="W543" s="62"/>
      <c r="X543" s="62"/>
    </row>
    <row r="544" spans="23:24" x14ac:dyDescent="0.2">
      <c r="W544" s="62"/>
      <c r="X544" s="62"/>
    </row>
    <row r="545" spans="23:24" x14ac:dyDescent="0.2">
      <c r="W545" s="62"/>
      <c r="X545" s="62"/>
    </row>
    <row r="546" spans="23:24" x14ac:dyDescent="0.2">
      <c r="W546" s="62"/>
      <c r="X546" s="62"/>
    </row>
    <row r="547" spans="23:24" x14ac:dyDescent="0.2">
      <c r="W547" s="62"/>
      <c r="X547" s="62"/>
    </row>
    <row r="548" spans="23:24" x14ac:dyDescent="0.2">
      <c r="W548" s="62"/>
      <c r="X548" s="62"/>
    </row>
    <row r="549" spans="23:24" x14ac:dyDescent="0.2">
      <c r="W549" s="62"/>
      <c r="X549" s="62"/>
    </row>
    <row r="550" spans="23:24" x14ac:dyDescent="0.2">
      <c r="W550" s="62"/>
      <c r="X550" s="62"/>
    </row>
    <row r="551" spans="23:24" x14ac:dyDescent="0.2">
      <c r="W551" s="62"/>
      <c r="X551" s="62"/>
    </row>
    <row r="552" spans="23:24" x14ac:dyDescent="0.2">
      <c r="W552" s="62"/>
      <c r="X552" s="62"/>
    </row>
    <row r="553" spans="23:24" x14ac:dyDescent="0.2">
      <c r="W553" s="62"/>
      <c r="X553" s="62"/>
    </row>
    <row r="554" spans="23:24" x14ac:dyDescent="0.2">
      <c r="W554" s="62"/>
      <c r="X554" s="62"/>
    </row>
    <row r="555" spans="23:24" x14ac:dyDescent="0.2">
      <c r="W555" s="62"/>
      <c r="X555" s="62"/>
    </row>
    <row r="556" spans="23:24" x14ac:dyDescent="0.2">
      <c r="W556" s="62"/>
      <c r="X556" s="62"/>
    </row>
    <row r="557" spans="23:24" x14ac:dyDescent="0.2">
      <c r="W557" s="62"/>
      <c r="X557" s="62"/>
    </row>
    <row r="558" spans="23:24" x14ac:dyDescent="0.2">
      <c r="W558" s="62"/>
      <c r="X558" s="62"/>
    </row>
    <row r="559" spans="23:24" x14ac:dyDescent="0.2">
      <c r="W559" s="62"/>
      <c r="X559" s="62"/>
    </row>
    <row r="560" spans="23:24" x14ac:dyDescent="0.2">
      <c r="W560" s="62"/>
      <c r="X560" s="62"/>
    </row>
    <row r="561" spans="23:24" x14ac:dyDescent="0.2">
      <c r="W561" s="62"/>
      <c r="X561" s="62"/>
    </row>
    <row r="562" spans="23:24" x14ac:dyDescent="0.2">
      <c r="W562" s="62"/>
      <c r="X562" s="62"/>
    </row>
    <row r="563" spans="23:24" x14ac:dyDescent="0.2">
      <c r="W563" s="62"/>
      <c r="X563" s="62"/>
    </row>
    <row r="564" spans="23:24" x14ac:dyDescent="0.2">
      <c r="W564" s="62"/>
      <c r="X564" s="62"/>
    </row>
    <row r="565" spans="23:24" x14ac:dyDescent="0.2">
      <c r="W565" s="62"/>
      <c r="X565" s="62"/>
    </row>
    <row r="566" spans="23:24" x14ac:dyDescent="0.2">
      <c r="W566" s="62"/>
      <c r="X566" s="62"/>
    </row>
    <row r="567" spans="23:24" x14ac:dyDescent="0.2">
      <c r="W567" s="62"/>
      <c r="X567" s="62"/>
    </row>
    <row r="568" spans="23:24" x14ac:dyDescent="0.2">
      <c r="W568" s="62"/>
      <c r="X568" s="62"/>
    </row>
    <row r="569" spans="23:24" x14ac:dyDescent="0.2">
      <c r="W569" s="62"/>
      <c r="X569" s="62"/>
    </row>
    <row r="570" spans="23:24" x14ac:dyDescent="0.2">
      <c r="W570" s="62"/>
      <c r="X570" s="62"/>
    </row>
    <row r="571" spans="23:24" x14ac:dyDescent="0.2">
      <c r="W571" s="62"/>
      <c r="X571" s="62"/>
    </row>
    <row r="572" spans="23:24" x14ac:dyDescent="0.2">
      <c r="W572" s="62"/>
      <c r="X572" s="62"/>
    </row>
    <row r="573" spans="23:24" x14ac:dyDescent="0.2">
      <c r="W573" s="62"/>
      <c r="X573" s="62"/>
    </row>
    <row r="574" spans="23:24" x14ac:dyDescent="0.2">
      <c r="W574" s="62"/>
      <c r="X574" s="62"/>
    </row>
    <row r="575" spans="23:24" x14ac:dyDescent="0.2">
      <c r="W575" s="62"/>
      <c r="X575" s="62"/>
    </row>
    <row r="576" spans="23:24" x14ac:dyDescent="0.2">
      <c r="W576" s="62"/>
      <c r="X576" s="62"/>
    </row>
    <row r="577" spans="23:24" x14ac:dyDescent="0.2">
      <c r="W577" s="62"/>
      <c r="X577" s="62"/>
    </row>
    <row r="578" spans="23:24" x14ac:dyDescent="0.2">
      <c r="W578" s="62"/>
      <c r="X578" s="62"/>
    </row>
    <row r="579" spans="23:24" x14ac:dyDescent="0.2">
      <c r="W579" s="62"/>
      <c r="X579" s="62"/>
    </row>
    <row r="580" spans="23:24" x14ac:dyDescent="0.2">
      <c r="W580" s="62"/>
      <c r="X580" s="62"/>
    </row>
    <row r="581" spans="23:24" x14ac:dyDescent="0.2">
      <c r="W581" s="62"/>
      <c r="X581" s="62"/>
    </row>
    <row r="582" spans="23:24" x14ac:dyDescent="0.2">
      <c r="W582" s="62"/>
      <c r="X582" s="62"/>
    </row>
    <row r="583" spans="23:24" x14ac:dyDescent="0.2">
      <c r="W583" s="62"/>
      <c r="X583" s="62"/>
    </row>
    <row r="584" spans="23:24" x14ac:dyDescent="0.2">
      <c r="W584" s="62"/>
      <c r="X584" s="62"/>
    </row>
    <row r="585" spans="23:24" x14ac:dyDescent="0.2">
      <c r="W585" s="62"/>
      <c r="X585" s="62"/>
    </row>
    <row r="586" spans="23:24" x14ac:dyDescent="0.2">
      <c r="W586" s="62"/>
      <c r="X586" s="62"/>
    </row>
    <row r="587" spans="23:24" x14ac:dyDescent="0.2">
      <c r="W587" s="62"/>
      <c r="X587" s="62"/>
    </row>
    <row r="588" spans="23:24" x14ac:dyDescent="0.2">
      <c r="W588" s="62"/>
      <c r="X588" s="62"/>
    </row>
    <row r="589" spans="23:24" x14ac:dyDescent="0.2">
      <c r="W589" s="62"/>
      <c r="X589" s="62"/>
    </row>
    <row r="590" spans="23:24" x14ac:dyDescent="0.2">
      <c r="W590" s="62"/>
      <c r="X590" s="62"/>
    </row>
    <row r="591" spans="23:24" x14ac:dyDescent="0.2">
      <c r="W591" s="62"/>
      <c r="X591" s="62"/>
    </row>
    <row r="592" spans="23:24" x14ac:dyDescent="0.2">
      <c r="W592" s="62"/>
      <c r="X592" s="62"/>
    </row>
    <row r="593" spans="23:24" x14ac:dyDescent="0.2">
      <c r="W593" s="62"/>
      <c r="X593" s="62"/>
    </row>
    <row r="594" spans="23:24" x14ac:dyDescent="0.2">
      <c r="W594" s="62"/>
      <c r="X594" s="62"/>
    </row>
    <row r="595" spans="23:24" x14ac:dyDescent="0.2">
      <c r="W595" s="62"/>
      <c r="X595" s="62"/>
    </row>
    <row r="596" spans="23:24" x14ac:dyDescent="0.2">
      <c r="W596" s="62"/>
      <c r="X596" s="62"/>
    </row>
    <row r="597" spans="23:24" x14ac:dyDescent="0.2">
      <c r="W597" s="62"/>
      <c r="X597" s="62"/>
    </row>
    <row r="598" spans="23:24" x14ac:dyDescent="0.2">
      <c r="W598" s="62"/>
      <c r="X598" s="62"/>
    </row>
    <row r="599" spans="23:24" x14ac:dyDescent="0.2">
      <c r="W599" s="62"/>
      <c r="X599" s="62"/>
    </row>
    <row r="600" spans="23:24" x14ac:dyDescent="0.2">
      <c r="W600" s="62"/>
      <c r="X600" s="62"/>
    </row>
    <row r="601" spans="23:24" x14ac:dyDescent="0.2">
      <c r="W601" s="62"/>
      <c r="X601" s="62"/>
    </row>
    <row r="602" spans="23:24" x14ac:dyDescent="0.2">
      <c r="W602" s="62"/>
      <c r="X602" s="62"/>
    </row>
    <row r="603" spans="23:24" x14ac:dyDescent="0.2">
      <c r="W603" s="62"/>
      <c r="X603" s="62"/>
    </row>
    <row r="604" spans="23:24" x14ac:dyDescent="0.2">
      <c r="W604" s="62"/>
      <c r="X604" s="62"/>
    </row>
    <row r="605" spans="23:24" x14ac:dyDescent="0.2">
      <c r="W605" s="62"/>
      <c r="X605" s="62"/>
    </row>
    <row r="606" spans="23:24" x14ac:dyDescent="0.2">
      <c r="W606" s="62"/>
      <c r="X606" s="62"/>
    </row>
    <row r="607" spans="23:24" x14ac:dyDescent="0.2">
      <c r="W607" s="62"/>
      <c r="X607" s="62"/>
    </row>
    <row r="608" spans="23:24" x14ac:dyDescent="0.2">
      <c r="W608" s="62"/>
      <c r="X608" s="62"/>
    </row>
    <row r="609" spans="23:24" x14ac:dyDescent="0.2">
      <c r="W609" s="62"/>
      <c r="X609" s="62"/>
    </row>
    <row r="610" spans="23:24" x14ac:dyDescent="0.2">
      <c r="W610" s="62"/>
      <c r="X610" s="62"/>
    </row>
    <row r="611" spans="23:24" x14ac:dyDescent="0.2">
      <c r="W611" s="62"/>
      <c r="X611" s="62"/>
    </row>
    <row r="612" spans="23:24" x14ac:dyDescent="0.2">
      <c r="W612" s="62"/>
      <c r="X612" s="62"/>
    </row>
    <row r="613" spans="23:24" x14ac:dyDescent="0.2">
      <c r="W613" s="62"/>
      <c r="X613" s="62"/>
    </row>
    <row r="614" spans="23:24" x14ac:dyDescent="0.2">
      <c r="W614" s="62"/>
      <c r="X614" s="62"/>
    </row>
    <row r="615" spans="23:24" x14ac:dyDescent="0.2">
      <c r="W615" s="62"/>
      <c r="X615" s="62"/>
    </row>
    <row r="616" spans="23:24" x14ac:dyDescent="0.2">
      <c r="W616" s="62"/>
      <c r="X616" s="62"/>
    </row>
    <row r="617" spans="23:24" x14ac:dyDescent="0.2">
      <c r="W617" s="62"/>
      <c r="X617" s="62"/>
    </row>
    <row r="618" spans="23:24" x14ac:dyDescent="0.2">
      <c r="W618" s="62"/>
      <c r="X618" s="62"/>
    </row>
    <row r="619" spans="23:24" x14ac:dyDescent="0.2">
      <c r="W619" s="62"/>
      <c r="X619" s="62"/>
    </row>
    <row r="620" spans="23:24" x14ac:dyDescent="0.2">
      <c r="W620" s="62"/>
      <c r="X620" s="62"/>
    </row>
    <row r="621" spans="23:24" x14ac:dyDescent="0.2">
      <c r="W621" s="62"/>
      <c r="X621" s="62"/>
    </row>
    <row r="622" spans="23:24" x14ac:dyDescent="0.2">
      <c r="W622" s="62"/>
      <c r="X622" s="62"/>
    </row>
    <row r="623" spans="23:24" x14ac:dyDescent="0.2">
      <c r="W623" s="62"/>
      <c r="X623" s="62"/>
    </row>
    <row r="624" spans="23:24" x14ac:dyDescent="0.2">
      <c r="W624" s="62"/>
      <c r="X624" s="62"/>
    </row>
    <row r="625" spans="23:24" x14ac:dyDescent="0.2">
      <c r="W625" s="62"/>
      <c r="X625" s="62"/>
    </row>
    <row r="626" spans="23:24" x14ac:dyDescent="0.2">
      <c r="W626" s="62"/>
      <c r="X626" s="62"/>
    </row>
    <row r="627" spans="23:24" x14ac:dyDescent="0.2">
      <c r="W627" s="62"/>
      <c r="X627" s="62"/>
    </row>
    <row r="628" spans="23:24" x14ac:dyDescent="0.2">
      <c r="W628" s="62"/>
      <c r="X628" s="62"/>
    </row>
    <row r="629" spans="23:24" x14ac:dyDescent="0.2">
      <c r="W629" s="62"/>
      <c r="X629" s="62"/>
    </row>
    <row r="630" spans="23:24" x14ac:dyDescent="0.2">
      <c r="W630" s="62"/>
      <c r="X630" s="62"/>
    </row>
    <row r="631" spans="23:24" x14ac:dyDescent="0.2">
      <c r="W631" s="62"/>
      <c r="X631" s="62"/>
    </row>
    <row r="632" spans="23:24" x14ac:dyDescent="0.2">
      <c r="W632" s="62"/>
      <c r="X632" s="62"/>
    </row>
    <row r="633" spans="23:24" x14ac:dyDescent="0.2">
      <c r="W633" s="62"/>
      <c r="X633" s="62"/>
    </row>
    <row r="634" spans="23:24" x14ac:dyDescent="0.2">
      <c r="W634" s="62"/>
      <c r="X634" s="62"/>
    </row>
    <row r="635" spans="23:24" x14ac:dyDescent="0.2">
      <c r="W635" s="62"/>
      <c r="X635" s="62"/>
    </row>
    <row r="636" spans="23:24" x14ac:dyDescent="0.2">
      <c r="W636" s="62"/>
      <c r="X636" s="62"/>
    </row>
    <row r="637" spans="23:24" x14ac:dyDescent="0.2">
      <c r="W637" s="62"/>
      <c r="X637" s="62"/>
    </row>
    <row r="638" spans="23:24" x14ac:dyDescent="0.2">
      <c r="W638" s="62"/>
      <c r="X638" s="62"/>
    </row>
    <row r="639" spans="23:24" x14ac:dyDescent="0.2">
      <c r="W639" s="62"/>
      <c r="X639" s="62"/>
    </row>
    <row r="640" spans="23:24" x14ac:dyDescent="0.2">
      <c r="W640" s="62"/>
      <c r="X640" s="62"/>
    </row>
    <row r="641" spans="23:24" x14ac:dyDescent="0.2">
      <c r="W641" s="62"/>
      <c r="X641" s="62"/>
    </row>
    <row r="642" spans="23:24" x14ac:dyDescent="0.2">
      <c r="W642" s="62"/>
      <c r="X642" s="62"/>
    </row>
    <row r="643" spans="23:24" x14ac:dyDescent="0.2">
      <c r="W643" s="62"/>
      <c r="X643" s="62"/>
    </row>
    <row r="644" spans="23:24" x14ac:dyDescent="0.2">
      <c r="W644" s="62"/>
      <c r="X644" s="62"/>
    </row>
    <row r="645" spans="23:24" x14ac:dyDescent="0.2">
      <c r="W645" s="62"/>
      <c r="X645" s="62"/>
    </row>
    <row r="646" spans="23:24" x14ac:dyDescent="0.2">
      <c r="W646" s="62"/>
      <c r="X646" s="62"/>
    </row>
    <row r="647" spans="23:24" x14ac:dyDescent="0.2">
      <c r="W647" s="62"/>
      <c r="X647" s="62"/>
    </row>
    <row r="648" spans="23:24" x14ac:dyDescent="0.2">
      <c r="W648" s="62"/>
      <c r="X648" s="62"/>
    </row>
    <row r="649" spans="23:24" x14ac:dyDescent="0.2">
      <c r="W649" s="62"/>
      <c r="X649" s="62"/>
    </row>
    <row r="650" spans="23:24" x14ac:dyDescent="0.2">
      <c r="W650" s="62"/>
      <c r="X650" s="62"/>
    </row>
    <row r="651" spans="23:24" x14ac:dyDescent="0.2">
      <c r="W651" s="62"/>
      <c r="X651" s="62"/>
    </row>
    <row r="652" spans="23:24" x14ac:dyDescent="0.2">
      <c r="W652" s="62"/>
      <c r="X652" s="62"/>
    </row>
    <row r="653" spans="23:24" x14ac:dyDescent="0.2">
      <c r="W653" s="62"/>
      <c r="X653" s="62"/>
    </row>
    <row r="654" spans="23:24" x14ac:dyDescent="0.2">
      <c r="W654" s="62"/>
      <c r="X654" s="62"/>
    </row>
    <row r="655" spans="23:24" x14ac:dyDescent="0.2">
      <c r="W655" s="62"/>
      <c r="X655" s="62"/>
    </row>
    <row r="656" spans="23:24" x14ac:dyDescent="0.2">
      <c r="W656" s="62"/>
      <c r="X656" s="62"/>
    </row>
    <row r="657" spans="23:24" x14ac:dyDescent="0.2">
      <c r="W657" s="62"/>
      <c r="X657" s="62"/>
    </row>
    <row r="658" spans="23:24" x14ac:dyDescent="0.2">
      <c r="W658" s="62"/>
      <c r="X658" s="62"/>
    </row>
    <row r="659" spans="23:24" x14ac:dyDescent="0.2">
      <c r="W659" s="62"/>
      <c r="X659" s="62"/>
    </row>
    <row r="660" spans="23:24" x14ac:dyDescent="0.2">
      <c r="W660" s="62"/>
      <c r="X660" s="62"/>
    </row>
    <row r="661" spans="23:24" x14ac:dyDescent="0.2">
      <c r="W661" s="62"/>
      <c r="X661" s="62"/>
    </row>
    <row r="662" spans="23:24" x14ac:dyDescent="0.2">
      <c r="W662" s="62"/>
      <c r="X662" s="62"/>
    </row>
    <row r="663" spans="23:24" x14ac:dyDescent="0.2">
      <c r="W663" s="62"/>
      <c r="X663" s="62"/>
    </row>
    <row r="664" spans="23:24" x14ac:dyDescent="0.2">
      <c r="W664" s="62"/>
      <c r="X664" s="62"/>
    </row>
    <row r="665" spans="23:24" x14ac:dyDescent="0.2">
      <c r="W665" s="62"/>
      <c r="X665" s="62"/>
    </row>
    <row r="666" spans="23:24" x14ac:dyDescent="0.2">
      <c r="W666" s="62"/>
      <c r="X666" s="62"/>
    </row>
    <row r="667" spans="23:24" x14ac:dyDescent="0.2">
      <c r="W667" s="62"/>
      <c r="X667" s="62"/>
    </row>
    <row r="668" spans="23:24" x14ac:dyDescent="0.2">
      <c r="W668" s="62"/>
      <c r="X668" s="62"/>
    </row>
    <row r="669" spans="23:24" x14ac:dyDescent="0.2">
      <c r="W669" s="62"/>
      <c r="X669" s="62"/>
    </row>
    <row r="670" spans="23:24" x14ac:dyDescent="0.2">
      <c r="W670" s="62"/>
      <c r="X670" s="62"/>
    </row>
    <row r="671" spans="23:24" x14ac:dyDescent="0.2">
      <c r="W671" s="62"/>
      <c r="X671" s="62"/>
    </row>
    <row r="672" spans="23:24" x14ac:dyDescent="0.2">
      <c r="W672" s="62"/>
      <c r="X672" s="62"/>
    </row>
    <row r="673" spans="23:24" x14ac:dyDescent="0.2">
      <c r="W673" s="62"/>
      <c r="X673" s="62"/>
    </row>
    <row r="674" spans="23:24" x14ac:dyDescent="0.2">
      <c r="W674" s="62"/>
      <c r="X674" s="62"/>
    </row>
    <row r="675" spans="23:24" x14ac:dyDescent="0.2">
      <c r="W675" s="62"/>
      <c r="X675" s="62"/>
    </row>
    <row r="676" spans="23:24" x14ac:dyDescent="0.2">
      <c r="W676" s="62"/>
      <c r="X676" s="62"/>
    </row>
    <row r="677" spans="23:24" x14ac:dyDescent="0.2">
      <c r="W677" s="62"/>
      <c r="X677" s="62"/>
    </row>
    <row r="678" spans="23:24" x14ac:dyDescent="0.2">
      <c r="W678" s="62"/>
      <c r="X678" s="62"/>
    </row>
    <row r="679" spans="23:24" x14ac:dyDescent="0.2">
      <c r="W679" s="62"/>
      <c r="X679" s="62"/>
    </row>
    <row r="680" spans="23:24" x14ac:dyDescent="0.2">
      <c r="W680" s="62"/>
      <c r="X680" s="62"/>
    </row>
    <row r="681" spans="23:24" x14ac:dyDescent="0.2">
      <c r="W681" s="62"/>
      <c r="X681" s="62"/>
    </row>
    <row r="682" spans="23:24" x14ac:dyDescent="0.2">
      <c r="W682" s="62"/>
      <c r="X682" s="62"/>
    </row>
    <row r="683" spans="23:24" x14ac:dyDescent="0.2">
      <c r="W683" s="62"/>
      <c r="X683" s="62"/>
    </row>
    <row r="684" spans="23:24" x14ac:dyDescent="0.2">
      <c r="W684" s="62"/>
      <c r="X684" s="62"/>
    </row>
    <row r="685" spans="23:24" x14ac:dyDescent="0.2">
      <c r="W685" s="62"/>
      <c r="X685" s="62"/>
    </row>
    <row r="686" spans="23:24" x14ac:dyDescent="0.2">
      <c r="W686" s="62"/>
      <c r="X686" s="62"/>
    </row>
    <row r="687" spans="23:24" x14ac:dyDescent="0.2">
      <c r="W687" s="62"/>
      <c r="X687" s="62"/>
    </row>
    <row r="688" spans="23:24" x14ac:dyDescent="0.2">
      <c r="W688" s="62"/>
      <c r="X688" s="62"/>
    </row>
    <row r="689" spans="23:24" x14ac:dyDescent="0.2">
      <c r="W689" s="62"/>
      <c r="X689" s="62"/>
    </row>
    <row r="690" spans="23:24" x14ac:dyDescent="0.2">
      <c r="W690" s="62"/>
      <c r="X690" s="62"/>
    </row>
    <row r="691" spans="23:24" x14ac:dyDescent="0.2">
      <c r="W691" s="62"/>
      <c r="X691" s="62"/>
    </row>
    <row r="692" spans="23:24" x14ac:dyDescent="0.2">
      <c r="W692" s="62"/>
      <c r="X692" s="62"/>
    </row>
    <row r="693" spans="23:24" x14ac:dyDescent="0.2">
      <c r="W693" s="62"/>
      <c r="X693" s="62"/>
    </row>
    <row r="694" spans="23:24" x14ac:dyDescent="0.2">
      <c r="W694" s="62"/>
      <c r="X694" s="62"/>
    </row>
    <row r="695" spans="23:24" x14ac:dyDescent="0.2">
      <c r="W695" s="62"/>
      <c r="X695" s="62"/>
    </row>
    <row r="696" spans="23:24" x14ac:dyDescent="0.2">
      <c r="W696" s="62"/>
      <c r="X696" s="62"/>
    </row>
    <row r="697" spans="23:24" x14ac:dyDescent="0.2">
      <c r="W697" s="62"/>
      <c r="X697" s="62"/>
    </row>
    <row r="698" spans="23:24" x14ac:dyDescent="0.2">
      <c r="W698" s="62"/>
      <c r="X698" s="62"/>
    </row>
    <row r="699" spans="23:24" x14ac:dyDescent="0.2">
      <c r="W699" s="62"/>
      <c r="X699" s="62"/>
    </row>
    <row r="700" spans="23:24" x14ac:dyDescent="0.2">
      <c r="W700" s="62"/>
      <c r="X700" s="62"/>
    </row>
    <row r="701" spans="23:24" x14ac:dyDescent="0.2">
      <c r="W701" s="62"/>
      <c r="X701" s="62"/>
    </row>
    <row r="702" spans="23:24" x14ac:dyDescent="0.2">
      <c r="W702" s="62"/>
      <c r="X702" s="62"/>
    </row>
    <row r="703" spans="23:24" x14ac:dyDescent="0.2">
      <c r="W703" s="62"/>
      <c r="X703" s="62"/>
    </row>
    <row r="704" spans="23:24" x14ac:dyDescent="0.2">
      <c r="W704" s="62"/>
      <c r="X704" s="62"/>
    </row>
    <row r="705" spans="23:24" x14ac:dyDescent="0.2">
      <c r="W705" s="62"/>
      <c r="X705" s="62"/>
    </row>
    <row r="706" spans="23:24" x14ac:dyDescent="0.2">
      <c r="W706" s="62"/>
      <c r="X706" s="62"/>
    </row>
    <row r="707" spans="23:24" x14ac:dyDescent="0.2">
      <c r="W707" s="62"/>
      <c r="X707" s="62"/>
    </row>
    <row r="708" spans="23:24" x14ac:dyDescent="0.2">
      <c r="W708" s="62"/>
      <c r="X708" s="62"/>
    </row>
    <row r="709" spans="23:24" x14ac:dyDescent="0.2">
      <c r="W709" s="62"/>
      <c r="X709" s="62"/>
    </row>
    <row r="710" spans="23:24" x14ac:dyDescent="0.2">
      <c r="W710" s="62"/>
      <c r="X710" s="62"/>
    </row>
    <row r="711" spans="23:24" x14ac:dyDescent="0.2">
      <c r="W711" s="62"/>
      <c r="X711" s="62"/>
    </row>
    <row r="712" spans="23:24" x14ac:dyDescent="0.2">
      <c r="W712" s="62"/>
      <c r="X712" s="62"/>
    </row>
    <row r="713" spans="23:24" x14ac:dyDescent="0.2">
      <c r="W713" s="62"/>
      <c r="X713" s="62"/>
    </row>
    <row r="714" spans="23:24" x14ac:dyDescent="0.2">
      <c r="W714" s="62"/>
      <c r="X714" s="62"/>
    </row>
    <row r="715" spans="23:24" x14ac:dyDescent="0.2">
      <c r="W715" s="62"/>
      <c r="X715" s="62"/>
    </row>
    <row r="716" spans="23:24" x14ac:dyDescent="0.2">
      <c r="W716" s="62"/>
      <c r="X716" s="62"/>
    </row>
    <row r="717" spans="23:24" x14ac:dyDescent="0.2">
      <c r="W717" s="62"/>
      <c r="X717" s="62"/>
    </row>
    <row r="718" spans="23:24" x14ac:dyDescent="0.2">
      <c r="W718" s="62"/>
      <c r="X718" s="62"/>
    </row>
    <row r="719" spans="23:24" x14ac:dyDescent="0.2">
      <c r="W719" s="62"/>
      <c r="X719" s="62"/>
    </row>
    <row r="720" spans="23:24" x14ac:dyDescent="0.2">
      <c r="W720" s="62"/>
      <c r="X720" s="62"/>
    </row>
    <row r="721" spans="23:24" x14ac:dyDescent="0.2">
      <c r="W721" s="62"/>
      <c r="X721" s="62"/>
    </row>
    <row r="722" spans="23:24" x14ac:dyDescent="0.2">
      <c r="W722" s="62"/>
      <c r="X722" s="62"/>
    </row>
    <row r="723" spans="23:24" x14ac:dyDescent="0.2">
      <c r="W723" s="62"/>
      <c r="X723" s="62"/>
    </row>
    <row r="724" spans="23:24" x14ac:dyDescent="0.2">
      <c r="W724" s="62"/>
      <c r="X724" s="62"/>
    </row>
    <row r="725" spans="23:24" x14ac:dyDescent="0.2">
      <c r="W725" s="62"/>
      <c r="X725" s="62"/>
    </row>
    <row r="726" spans="23:24" x14ac:dyDescent="0.2">
      <c r="W726" s="62"/>
      <c r="X726" s="62"/>
    </row>
    <row r="727" spans="23:24" x14ac:dyDescent="0.2">
      <c r="W727" s="62"/>
      <c r="X727" s="62"/>
    </row>
    <row r="728" spans="23:24" x14ac:dyDescent="0.2">
      <c r="W728" s="62"/>
      <c r="X728" s="62"/>
    </row>
    <row r="729" spans="23:24" x14ac:dyDescent="0.2">
      <c r="W729" s="62"/>
      <c r="X729" s="62"/>
    </row>
    <row r="730" spans="23:24" x14ac:dyDescent="0.2">
      <c r="W730" s="62"/>
      <c r="X730" s="62"/>
    </row>
    <row r="731" spans="23:24" x14ac:dyDescent="0.2">
      <c r="W731" s="62"/>
      <c r="X731" s="62"/>
    </row>
    <row r="732" spans="23:24" x14ac:dyDescent="0.2">
      <c r="W732" s="62"/>
      <c r="X732" s="62"/>
    </row>
    <row r="733" spans="23:24" x14ac:dyDescent="0.2">
      <c r="W733" s="62"/>
      <c r="X733" s="62"/>
    </row>
    <row r="734" spans="23:24" x14ac:dyDescent="0.2">
      <c r="W734" s="62"/>
      <c r="X734" s="62"/>
    </row>
    <row r="735" spans="23:24" x14ac:dyDescent="0.2">
      <c r="W735" s="62"/>
      <c r="X735" s="62"/>
    </row>
    <row r="736" spans="23:24" x14ac:dyDescent="0.2">
      <c r="W736" s="62"/>
      <c r="X736" s="62"/>
    </row>
    <row r="737" spans="23:24" x14ac:dyDescent="0.2">
      <c r="W737" s="62"/>
      <c r="X737" s="62"/>
    </row>
    <row r="738" spans="23:24" x14ac:dyDescent="0.2">
      <c r="W738" s="62"/>
      <c r="X738" s="62"/>
    </row>
    <row r="739" spans="23:24" x14ac:dyDescent="0.2">
      <c r="W739" s="62"/>
      <c r="X739" s="62"/>
    </row>
    <row r="740" spans="23:24" x14ac:dyDescent="0.2">
      <c r="W740" s="62"/>
      <c r="X740" s="62"/>
    </row>
    <row r="741" spans="23:24" x14ac:dyDescent="0.2">
      <c r="W741" s="62"/>
      <c r="X741" s="62"/>
    </row>
    <row r="742" spans="23:24" x14ac:dyDescent="0.2">
      <c r="W742" s="62"/>
      <c r="X742" s="62"/>
    </row>
    <row r="743" spans="23:24" x14ac:dyDescent="0.2">
      <c r="W743" s="62"/>
      <c r="X743" s="62"/>
    </row>
    <row r="744" spans="23:24" x14ac:dyDescent="0.2">
      <c r="W744" s="62"/>
      <c r="X744" s="62"/>
    </row>
    <row r="745" spans="23:24" x14ac:dyDescent="0.2">
      <c r="W745" s="62"/>
      <c r="X745" s="62"/>
    </row>
    <row r="746" spans="23:24" x14ac:dyDescent="0.2">
      <c r="W746" s="62"/>
      <c r="X746" s="62"/>
    </row>
    <row r="747" spans="23:24" x14ac:dyDescent="0.2">
      <c r="W747" s="62"/>
      <c r="X747" s="62"/>
    </row>
    <row r="748" spans="23:24" x14ac:dyDescent="0.2">
      <c r="W748" s="62"/>
      <c r="X748" s="62"/>
    </row>
    <row r="749" spans="23:24" x14ac:dyDescent="0.2">
      <c r="W749" s="62"/>
      <c r="X749" s="62"/>
    </row>
    <row r="750" spans="23:24" x14ac:dyDescent="0.2">
      <c r="W750" s="62"/>
      <c r="X750" s="62"/>
    </row>
    <row r="751" spans="23:24" x14ac:dyDescent="0.2">
      <c r="W751" s="62"/>
      <c r="X751" s="62"/>
    </row>
    <row r="752" spans="23:24" x14ac:dyDescent="0.2">
      <c r="W752" s="62"/>
      <c r="X752" s="62"/>
    </row>
    <row r="753" spans="23:24" x14ac:dyDescent="0.2">
      <c r="W753" s="62"/>
      <c r="X753" s="62"/>
    </row>
    <row r="754" spans="23:24" x14ac:dyDescent="0.2">
      <c r="W754" s="62"/>
      <c r="X754" s="62"/>
    </row>
    <row r="755" spans="23:24" x14ac:dyDescent="0.2">
      <c r="W755" s="62"/>
      <c r="X755" s="62"/>
    </row>
    <row r="756" spans="23:24" x14ac:dyDescent="0.2">
      <c r="W756" s="62"/>
      <c r="X756" s="62"/>
    </row>
    <row r="757" spans="23:24" x14ac:dyDescent="0.2">
      <c r="W757" s="62"/>
      <c r="X757" s="62"/>
    </row>
    <row r="758" spans="23:24" x14ac:dyDescent="0.2">
      <c r="W758" s="62"/>
      <c r="X758" s="62"/>
    </row>
    <row r="759" spans="23:24" x14ac:dyDescent="0.2">
      <c r="W759" s="62"/>
      <c r="X759" s="62"/>
    </row>
    <row r="760" spans="23:24" x14ac:dyDescent="0.2">
      <c r="W760" s="62"/>
      <c r="X760" s="62"/>
    </row>
    <row r="761" spans="23:24" x14ac:dyDescent="0.2">
      <c r="W761" s="62"/>
      <c r="X761" s="62"/>
    </row>
    <row r="762" spans="23:24" x14ac:dyDescent="0.2">
      <c r="W762" s="62"/>
      <c r="X762" s="62"/>
    </row>
    <row r="763" spans="23:24" x14ac:dyDescent="0.2">
      <c r="W763" s="62"/>
      <c r="X763" s="62"/>
    </row>
    <row r="764" spans="23:24" x14ac:dyDescent="0.2">
      <c r="W764" s="62"/>
      <c r="X764" s="62"/>
    </row>
    <row r="765" spans="23:24" x14ac:dyDescent="0.2">
      <c r="W765" s="62"/>
      <c r="X765" s="62"/>
    </row>
    <row r="766" spans="23:24" x14ac:dyDescent="0.2">
      <c r="W766" s="62"/>
      <c r="X766" s="62"/>
    </row>
    <row r="767" spans="23:24" x14ac:dyDescent="0.2">
      <c r="W767" s="62"/>
      <c r="X767" s="62"/>
    </row>
    <row r="768" spans="23:24" x14ac:dyDescent="0.2">
      <c r="W768" s="62"/>
      <c r="X768" s="62"/>
    </row>
    <row r="769" spans="23:24" x14ac:dyDescent="0.2">
      <c r="W769" s="62"/>
      <c r="X769" s="62"/>
    </row>
    <row r="770" spans="23:24" x14ac:dyDescent="0.2">
      <c r="W770" s="62"/>
      <c r="X770" s="62"/>
    </row>
    <row r="771" spans="23:24" x14ac:dyDescent="0.2">
      <c r="W771" s="62"/>
      <c r="X771" s="62"/>
    </row>
    <row r="772" spans="23:24" x14ac:dyDescent="0.2">
      <c r="W772" s="62"/>
      <c r="X772" s="62"/>
    </row>
    <row r="773" spans="23:24" x14ac:dyDescent="0.2">
      <c r="W773" s="62"/>
      <c r="X773" s="62"/>
    </row>
    <row r="774" spans="23:24" x14ac:dyDescent="0.2">
      <c r="W774" s="62"/>
      <c r="X774" s="62"/>
    </row>
    <row r="775" spans="23:24" x14ac:dyDescent="0.2">
      <c r="W775" s="62"/>
      <c r="X775" s="62"/>
    </row>
    <row r="776" spans="23:24" x14ac:dyDescent="0.2">
      <c r="W776" s="62"/>
      <c r="X776" s="62"/>
    </row>
    <row r="777" spans="23:24" x14ac:dyDescent="0.2">
      <c r="W777" s="62"/>
      <c r="X777" s="62"/>
    </row>
    <row r="778" spans="23:24" x14ac:dyDescent="0.2">
      <c r="W778" s="62"/>
      <c r="X778" s="62"/>
    </row>
    <row r="779" spans="23:24" x14ac:dyDescent="0.2">
      <c r="W779" s="62"/>
      <c r="X779" s="62"/>
    </row>
    <row r="780" spans="23:24" x14ac:dyDescent="0.2">
      <c r="W780" s="62"/>
      <c r="X780" s="62"/>
    </row>
    <row r="781" spans="23:24" x14ac:dyDescent="0.2">
      <c r="W781" s="62"/>
      <c r="X781" s="62"/>
    </row>
    <row r="782" spans="23:24" x14ac:dyDescent="0.2">
      <c r="W782" s="62"/>
      <c r="X782" s="62"/>
    </row>
    <row r="783" spans="23:24" x14ac:dyDescent="0.2">
      <c r="W783" s="62"/>
      <c r="X783" s="62"/>
    </row>
    <row r="784" spans="23:24" x14ac:dyDescent="0.2">
      <c r="W784" s="62"/>
      <c r="X784" s="62"/>
    </row>
    <row r="785" spans="23:24" x14ac:dyDescent="0.2">
      <c r="W785" s="62"/>
      <c r="X785" s="62"/>
    </row>
    <row r="786" spans="23:24" x14ac:dyDescent="0.2">
      <c r="W786" s="62"/>
      <c r="X786" s="62"/>
    </row>
    <row r="787" spans="23:24" x14ac:dyDescent="0.2">
      <c r="W787" s="62"/>
      <c r="X787" s="62"/>
    </row>
    <row r="788" spans="23:24" x14ac:dyDescent="0.2">
      <c r="W788" s="62"/>
      <c r="X788" s="62"/>
    </row>
    <row r="789" spans="23:24" x14ac:dyDescent="0.2">
      <c r="W789" s="62"/>
      <c r="X789" s="62"/>
    </row>
    <row r="790" spans="23:24" x14ac:dyDescent="0.2">
      <c r="W790" s="62"/>
      <c r="X790" s="62"/>
    </row>
    <row r="791" spans="23:24" x14ac:dyDescent="0.2">
      <c r="W791" s="62"/>
      <c r="X791" s="62"/>
    </row>
    <row r="792" spans="23:24" x14ac:dyDescent="0.2">
      <c r="W792" s="62"/>
      <c r="X792" s="62"/>
    </row>
    <row r="793" spans="23:24" x14ac:dyDescent="0.2">
      <c r="W793" s="62"/>
      <c r="X793" s="62"/>
    </row>
    <row r="794" spans="23:24" x14ac:dyDescent="0.2">
      <c r="W794" s="62"/>
      <c r="X794" s="62"/>
    </row>
    <row r="795" spans="23:24" x14ac:dyDescent="0.2">
      <c r="W795" s="62"/>
      <c r="X795" s="62"/>
    </row>
    <row r="796" spans="23:24" x14ac:dyDescent="0.2">
      <c r="W796" s="62"/>
      <c r="X796" s="62"/>
    </row>
    <row r="797" spans="23:24" x14ac:dyDescent="0.2">
      <c r="W797" s="62"/>
      <c r="X797" s="62"/>
    </row>
    <row r="798" spans="23:24" x14ac:dyDescent="0.2">
      <c r="W798" s="62"/>
      <c r="X798" s="62"/>
    </row>
    <row r="799" spans="23:24" x14ac:dyDescent="0.2">
      <c r="W799" s="62"/>
      <c r="X799" s="62"/>
    </row>
    <row r="800" spans="23:24" x14ac:dyDescent="0.2">
      <c r="W800" s="62"/>
      <c r="X800" s="62"/>
    </row>
    <row r="801" spans="23:24" x14ac:dyDescent="0.2">
      <c r="W801" s="62"/>
      <c r="X801" s="62"/>
    </row>
    <row r="802" spans="23:24" x14ac:dyDescent="0.2">
      <c r="W802" s="62"/>
      <c r="X802" s="62"/>
    </row>
    <row r="803" spans="23:24" x14ac:dyDescent="0.2">
      <c r="W803" s="62"/>
      <c r="X803" s="62"/>
    </row>
    <row r="804" spans="23:24" x14ac:dyDescent="0.2">
      <c r="W804" s="62"/>
      <c r="X804" s="62"/>
    </row>
    <row r="805" spans="23:24" x14ac:dyDescent="0.2">
      <c r="W805" s="62"/>
      <c r="X805" s="62"/>
    </row>
    <row r="806" spans="23:24" x14ac:dyDescent="0.2">
      <c r="W806" s="62"/>
      <c r="X806" s="62"/>
    </row>
    <row r="807" spans="23:24" x14ac:dyDescent="0.2">
      <c r="W807" s="62"/>
      <c r="X807" s="62"/>
    </row>
    <row r="808" spans="23:24" x14ac:dyDescent="0.2">
      <c r="W808" s="62"/>
      <c r="X808" s="62"/>
    </row>
    <row r="809" spans="23:24" x14ac:dyDescent="0.2">
      <c r="W809" s="62"/>
      <c r="X809" s="62"/>
    </row>
    <row r="810" spans="23:24" x14ac:dyDescent="0.2">
      <c r="W810" s="62"/>
      <c r="X810" s="62"/>
    </row>
    <row r="811" spans="23:24" x14ac:dyDescent="0.2">
      <c r="W811" s="62"/>
      <c r="X811" s="62"/>
    </row>
    <row r="812" spans="23:24" x14ac:dyDescent="0.2">
      <c r="W812" s="62"/>
      <c r="X812" s="62"/>
    </row>
    <row r="813" spans="23:24" x14ac:dyDescent="0.2">
      <c r="W813" s="62"/>
      <c r="X813" s="62"/>
    </row>
    <row r="814" spans="23:24" x14ac:dyDescent="0.2">
      <c r="W814" s="62"/>
      <c r="X814" s="62"/>
    </row>
    <row r="815" spans="23:24" x14ac:dyDescent="0.2">
      <c r="W815" s="62"/>
      <c r="X815" s="62"/>
    </row>
    <row r="816" spans="23:24" x14ac:dyDescent="0.2">
      <c r="W816" s="62"/>
      <c r="X816" s="62"/>
    </row>
    <row r="817" spans="23:24" x14ac:dyDescent="0.2">
      <c r="W817" s="62"/>
      <c r="X817" s="62"/>
    </row>
    <row r="818" spans="23:24" x14ac:dyDescent="0.2">
      <c r="W818" s="62"/>
      <c r="X818" s="62"/>
    </row>
    <row r="819" spans="23:24" x14ac:dyDescent="0.2">
      <c r="W819" s="62"/>
      <c r="X819" s="62"/>
    </row>
    <row r="820" spans="23:24" x14ac:dyDescent="0.2">
      <c r="W820" s="62"/>
      <c r="X820" s="62"/>
    </row>
    <row r="821" spans="23:24" x14ac:dyDescent="0.2">
      <c r="W821" s="62"/>
      <c r="X821" s="62"/>
    </row>
    <row r="822" spans="23:24" x14ac:dyDescent="0.2">
      <c r="W822" s="62"/>
      <c r="X822" s="62"/>
    </row>
    <row r="823" spans="23:24" x14ac:dyDescent="0.2">
      <c r="W823" s="62"/>
      <c r="X823" s="62"/>
    </row>
    <row r="824" spans="23:24" x14ac:dyDescent="0.2">
      <c r="W824" s="62"/>
      <c r="X824" s="62"/>
    </row>
    <row r="825" spans="23:24" x14ac:dyDescent="0.2">
      <c r="W825" s="62"/>
      <c r="X825" s="62"/>
    </row>
    <row r="826" spans="23:24" x14ac:dyDescent="0.2">
      <c r="W826" s="62"/>
      <c r="X826" s="62"/>
    </row>
    <row r="827" spans="23:24" x14ac:dyDescent="0.2">
      <c r="W827" s="62"/>
      <c r="X827" s="62"/>
    </row>
    <row r="828" spans="23:24" x14ac:dyDescent="0.2">
      <c r="W828" s="62"/>
      <c r="X828" s="62"/>
    </row>
    <row r="829" spans="23:24" x14ac:dyDescent="0.2">
      <c r="W829" s="62"/>
      <c r="X829" s="62"/>
    </row>
    <row r="830" spans="23:24" x14ac:dyDescent="0.2">
      <c r="W830" s="62"/>
      <c r="X830" s="62"/>
    </row>
    <row r="831" spans="23:24" x14ac:dyDescent="0.2">
      <c r="W831" s="62"/>
      <c r="X831" s="62"/>
    </row>
    <row r="832" spans="23:24" x14ac:dyDescent="0.2">
      <c r="W832" s="62"/>
      <c r="X832" s="62"/>
    </row>
    <row r="833" spans="23:24" x14ac:dyDescent="0.2">
      <c r="W833" s="62"/>
      <c r="X833" s="62"/>
    </row>
    <row r="834" spans="23:24" x14ac:dyDescent="0.2">
      <c r="W834" s="62"/>
      <c r="X834" s="62"/>
    </row>
    <row r="835" spans="23:24" x14ac:dyDescent="0.2">
      <c r="W835" s="62"/>
      <c r="X835" s="62"/>
    </row>
    <row r="836" spans="23:24" x14ac:dyDescent="0.2">
      <c r="W836" s="62"/>
      <c r="X836" s="62"/>
    </row>
    <row r="837" spans="23:24" x14ac:dyDescent="0.2">
      <c r="W837" s="62"/>
      <c r="X837" s="62"/>
    </row>
    <row r="838" spans="23:24" x14ac:dyDescent="0.2">
      <c r="W838" s="62"/>
      <c r="X838" s="62"/>
    </row>
    <row r="839" spans="23:24" x14ac:dyDescent="0.2">
      <c r="W839" s="62"/>
      <c r="X839" s="62"/>
    </row>
    <row r="840" spans="23:24" x14ac:dyDescent="0.2">
      <c r="W840" s="62"/>
      <c r="X840" s="62"/>
    </row>
    <row r="841" spans="23:24" x14ac:dyDescent="0.2">
      <c r="W841" s="62"/>
      <c r="X841" s="62"/>
    </row>
    <row r="842" spans="23:24" x14ac:dyDescent="0.2">
      <c r="W842" s="62"/>
      <c r="X842" s="62"/>
    </row>
    <row r="843" spans="23:24" x14ac:dyDescent="0.2">
      <c r="W843" s="62"/>
      <c r="X843" s="62"/>
    </row>
    <row r="844" spans="23:24" x14ac:dyDescent="0.2">
      <c r="W844" s="62"/>
      <c r="X844" s="62"/>
    </row>
    <row r="845" spans="23:24" x14ac:dyDescent="0.2">
      <c r="W845" s="62"/>
      <c r="X845" s="62"/>
    </row>
    <row r="846" spans="23:24" x14ac:dyDescent="0.2">
      <c r="W846" s="62"/>
      <c r="X846" s="62"/>
    </row>
    <row r="847" spans="23:24" x14ac:dyDescent="0.2">
      <c r="W847" s="62"/>
      <c r="X847" s="62"/>
    </row>
    <row r="848" spans="23:24" x14ac:dyDescent="0.2">
      <c r="W848" s="62"/>
      <c r="X848" s="62"/>
    </row>
    <row r="849" spans="23:24" x14ac:dyDescent="0.2">
      <c r="W849" s="62"/>
      <c r="X849" s="62"/>
    </row>
    <row r="850" spans="23:24" x14ac:dyDescent="0.2">
      <c r="W850" s="62"/>
      <c r="X850" s="62"/>
    </row>
    <row r="851" spans="23:24" x14ac:dyDescent="0.2">
      <c r="W851" s="62"/>
      <c r="X851" s="62"/>
    </row>
    <row r="852" spans="23:24" x14ac:dyDescent="0.2">
      <c r="W852" s="62"/>
      <c r="X852" s="62"/>
    </row>
    <row r="853" spans="23:24" x14ac:dyDescent="0.2">
      <c r="W853" s="62"/>
      <c r="X853" s="62"/>
    </row>
    <row r="854" spans="23:24" x14ac:dyDescent="0.2">
      <c r="W854" s="62"/>
      <c r="X854" s="62"/>
    </row>
    <row r="855" spans="23:24" x14ac:dyDescent="0.2">
      <c r="W855" s="62"/>
      <c r="X855" s="62"/>
    </row>
    <row r="856" spans="23:24" x14ac:dyDescent="0.2">
      <c r="W856" s="62"/>
      <c r="X856" s="62"/>
    </row>
    <row r="857" spans="23:24" x14ac:dyDescent="0.2">
      <c r="W857" s="62"/>
      <c r="X857" s="62"/>
    </row>
    <row r="858" spans="23:24" x14ac:dyDescent="0.2">
      <c r="W858" s="62"/>
      <c r="X858" s="62"/>
    </row>
    <row r="859" spans="23:24" x14ac:dyDescent="0.2">
      <c r="W859" s="62"/>
      <c r="X859" s="62"/>
    </row>
    <row r="860" spans="23:24" x14ac:dyDescent="0.2">
      <c r="W860" s="62"/>
      <c r="X860" s="62"/>
    </row>
    <row r="861" spans="23:24" x14ac:dyDescent="0.2">
      <c r="W861" s="62"/>
      <c r="X861" s="62"/>
    </row>
    <row r="862" spans="23:24" x14ac:dyDescent="0.2">
      <c r="W862" s="62"/>
      <c r="X862" s="62"/>
    </row>
    <row r="863" spans="23:24" x14ac:dyDescent="0.2">
      <c r="W863" s="62"/>
      <c r="X863" s="62"/>
    </row>
    <row r="864" spans="23:24" x14ac:dyDescent="0.2">
      <c r="W864" s="62"/>
      <c r="X864" s="62"/>
    </row>
    <row r="865" spans="23:24" x14ac:dyDescent="0.2">
      <c r="W865" s="62"/>
      <c r="X865" s="62"/>
    </row>
    <row r="866" spans="23:24" x14ac:dyDescent="0.2">
      <c r="W866" s="62"/>
      <c r="X866" s="62"/>
    </row>
    <row r="867" spans="23:24" x14ac:dyDescent="0.2">
      <c r="W867" s="62"/>
      <c r="X867" s="62"/>
    </row>
    <row r="868" spans="23:24" x14ac:dyDescent="0.2">
      <c r="W868" s="62"/>
      <c r="X868" s="62"/>
    </row>
    <row r="869" spans="23:24" x14ac:dyDescent="0.2">
      <c r="W869" s="62"/>
      <c r="X869" s="62"/>
    </row>
    <row r="870" spans="23:24" x14ac:dyDescent="0.2">
      <c r="W870" s="62"/>
      <c r="X870" s="62"/>
    </row>
    <row r="871" spans="23:24" x14ac:dyDescent="0.2">
      <c r="W871" s="62"/>
      <c r="X871" s="62"/>
    </row>
    <row r="872" spans="23:24" x14ac:dyDescent="0.2">
      <c r="W872" s="62"/>
      <c r="X872" s="62"/>
    </row>
    <row r="873" spans="23:24" x14ac:dyDescent="0.2">
      <c r="W873" s="62"/>
      <c r="X873" s="62"/>
    </row>
    <row r="874" spans="23:24" x14ac:dyDescent="0.2">
      <c r="W874" s="62"/>
      <c r="X874" s="62"/>
    </row>
    <row r="875" spans="23:24" x14ac:dyDescent="0.2">
      <c r="W875" s="62"/>
      <c r="X875" s="62"/>
    </row>
    <row r="876" spans="23:24" x14ac:dyDescent="0.2">
      <c r="W876" s="62"/>
      <c r="X876" s="62"/>
    </row>
    <row r="877" spans="23:24" x14ac:dyDescent="0.2">
      <c r="W877" s="62"/>
      <c r="X877" s="62"/>
    </row>
    <row r="878" spans="23:24" x14ac:dyDescent="0.2">
      <c r="W878" s="62"/>
      <c r="X878" s="62"/>
    </row>
    <row r="879" spans="23:24" x14ac:dyDescent="0.2">
      <c r="W879" s="62"/>
      <c r="X879" s="62"/>
    </row>
    <row r="880" spans="23:24" x14ac:dyDescent="0.2">
      <c r="W880" s="62"/>
      <c r="X880" s="62"/>
    </row>
    <row r="881" spans="23:24" x14ac:dyDescent="0.2">
      <c r="W881" s="62"/>
      <c r="X881" s="62"/>
    </row>
    <row r="882" spans="23:24" x14ac:dyDescent="0.2">
      <c r="W882" s="62"/>
      <c r="X882" s="62"/>
    </row>
    <row r="883" spans="23:24" x14ac:dyDescent="0.2">
      <c r="W883" s="62"/>
      <c r="X883" s="62"/>
    </row>
    <row r="884" spans="23:24" x14ac:dyDescent="0.2">
      <c r="W884" s="62"/>
      <c r="X884" s="62"/>
    </row>
    <row r="885" spans="23:24" x14ac:dyDescent="0.2">
      <c r="W885" s="62"/>
      <c r="X885" s="62"/>
    </row>
    <row r="886" spans="23:24" x14ac:dyDescent="0.2">
      <c r="W886" s="62"/>
      <c r="X886" s="62"/>
    </row>
    <row r="887" spans="23:24" x14ac:dyDescent="0.2">
      <c r="W887" s="62"/>
      <c r="X887" s="62"/>
    </row>
    <row r="888" spans="23:24" x14ac:dyDescent="0.2">
      <c r="W888" s="62"/>
      <c r="X888" s="62"/>
    </row>
    <row r="889" spans="23:24" x14ac:dyDescent="0.2">
      <c r="W889" s="62"/>
      <c r="X889" s="62"/>
    </row>
    <row r="890" spans="23:24" x14ac:dyDescent="0.2">
      <c r="W890" s="62"/>
      <c r="X890" s="62"/>
    </row>
    <row r="891" spans="23:24" x14ac:dyDescent="0.2">
      <c r="W891" s="62"/>
      <c r="X891" s="62"/>
    </row>
    <row r="892" spans="23:24" x14ac:dyDescent="0.2">
      <c r="W892" s="62"/>
      <c r="X892" s="62"/>
    </row>
    <row r="893" spans="23:24" x14ac:dyDescent="0.2">
      <c r="W893" s="62"/>
      <c r="X893" s="62"/>
    </row>
    <row r="894" spans="23:24" x14ac:dyDescent="0.2">
      <c r="W894" s="62"/>
      <c r="X894" s="62"/>
    </row>
    <row r="895" spans="23:24" x14ac:dyDescent="0.2">
      <c r="W895" s="62"/>
      <c r="X895" s="62"/>
    </row>
    <row r="896" spans="23:24" x14ac:dyDescent="0.2">
      <c r="W896" s="62"/>
      <c r="X896" s="62"/>
    </row>
    <row r="897" spans="23:24" x14ac:dyDescent="0.2">
      <c r="W897" s="62"/>
      <c r="X897" s="62"/>
    </row>
    <row r="898" spans="23:24" x14ac:dyDescent="0.2">
      <c r="W898" s="62"/>
      <c r="X898" s="62"/>
    </row>
    <row r="899" spans="23:24" x14ac:dyDescent="0.2">
      <c r="W899" s="62"/>
      <c r="X899" s="62"/>
    </row>
    <row r="900" spans="23:24" x14ac:dyDescent="0.2">
      <c r="W900" s="62"/>
      <c r="X900" s="62"/>
    </row>
    <row r="901" spans="23:24" x14ac:dyDescent="0.2">
      <c r="W901" s="62"/>
      <c r="X901" s="62"/>
    </row>
    <row r="902" spans="23:24" x14ac:dyDescent="0.2">
      <c r="W902" s="62"/>
      <c r="X902" s="62"/>
    </row>
    <row r="903" spans="23:24" x14ac:dyDescent="0.2">
      <c r="W903" s="62"/>
      <c r="X903" s="62"/>
    </row>
    <row r="904" spans="23:24" x14ac:dyDescent="0.2">
      <c r="W904" s="62"/>
      <c r="X904" s="62"/>
    </row>
    <row r="905" spans="23:24" x14ac:dyDescent="0.2">
      <c r="W905" s="62"/>
      <c r="X905" s="62"/>
    </row>
    <row r="906" spans="23:24" x14ac:dyDescent="0.2">
      <c r="W906" s="62"/>
      <c r="X906" s="62"/>
    </row>
    <row r="907" spans="23:24" x14ac:dyDescent="0.2">
      <c r="W907" s="62"/>
      <c r="X907" s="62"/>
    </row>
    <row r="908" spans="23:24" x14ac:dyDescent="0.2">
      <c r="W908" s="62"/>
      <c r="X908" s="62"/>
    </row>
    <row r="909" spans="23:24" x14ac:dyDescent="0.2">
      <c r="W909" s="62"/>
      <c r="X909" s="62"/>
    </row>
    <row r="910" spans="23:24" x14ac:dyDescent="0.2">
      <c r="W910" s="62"/>
      <c r="X910" s="62"/>
    </row>
    <row r="911" spans="23:24" x14ac:dyDescent="0.2">
      <c r="W911" s="62"/>
      <c r="X911" s="62"/>
    </row>
    <row r="912" spans="23:24" x14ac:dyDescent="0.2">
      <c r="W912" s="62"/>
      <c r="X912" s="62"/>
    </row>
    <row r="913" spans="23:24" x14ac:dyDescent="0.2">
      <c r="W913" s="62"/>
      <c r="X913" s="62"/>
    </row>
    <row r="914" spans="23:24" x14ac:dyDescent="0.2">
      <c r="W914" s="62"/>
      <c r="X914" s="62"/>
    </row>
    <row r="915" spans="23:24" x14ac:dyDescent="0.2">
      <c r="W915" s="62"/>
      <c r="X915" s="62"/>
    </row>
    <row r="916" spans="23:24" x14ac:dyDescent="0.2">
      <c r="W916" s="62"/>
      <c r="X916" s="62"/>
    </row>
    <row r="917" spans="23:24" x14ac:dyDescent="0.2">
      <c r="W917" s="62"/>
      <c r="X917" s="62"/>
    </row>
    <row r="918" spans="23:24" x14ac:dyDescent="0.2">
      <c r="W918" s="62"/>
      <c r="X918" s="62"/>
    </row>
    <row r="919" spans="23:24" x14ac:dyDescent="0.2">
      <c r="W919" s="62"/>
      <c r="X919" s="62"/>
    </row>
    <row r="920" spans="23:24" x14ac:dyDescent="0.2">
      <c r="W920" s="62"/>
      <c r="X920" s="62"/>
    </row>
    <row r="921" spans="23:24" x14ac:dyDescent="0.2">
      <c r="W921" s="62"/>
      <c r="X921" s="62"/>
    </row>
    <row r="922" spans="23:24" x14ac:dyDescent="0.2">
      <c r="W922" s="62"/>
      <c r="X922" s="62"/>
    </row>
    <row r="923" spans="23:24" x14ac:dyDescent="0.2">
      <c r="W923" s="62"/>
      <c r="X923" s="62"/>
    </row>
    <row r="924" spans="23:24" x14ac:dyDescent="0.2">
      <c r="W924" s="62"/>
      <c r="X924" s="62"/>
    </row>
    <row r="925" spans="23:24" x14ac:dyDescent="0.2">
      <c r="W925" s="62"/>
      <c r="X925" s="62"/>
    </row>
    <row r="926" spans="23:24" x14ac:dyDescent="0.2">
      <c r="W926" s="62"/>
      <c r="X926" s="62"/>
    </row>
    <row r="927" spans="23:24" x14ac:dyDescent="0.2">
      <c r="W927" s="62"/>
      <c r="X927" s="62"/>
    </row>
    <row r="928" spans="23:24" x14ac:dyDescent="0.2">
      <c r="W928" s="62"/>
      <c r="X928" s="62"/>
    </row>
    <row r="929" spans="23:24" x14ac:dyDescent="0.2">
      <c r="W929" s="62"/>
      <c r="X929" s="62"/>
    </row>
    <row r="930" spans="23:24" x14ac:dyDescent="0.2">
      <c r="W930" s="62"/>
      <c r="X930" s="62"/>
    </row>
    <row r="931" spans="23:24" x14ac:dyDescent="0.2">
      <c r="W931" s="62"/>
      <c r="X931" s="62"/>
    </row>
    <row r="932" spans="23:24" x14ac:dyDescent="0.2">
      <c r="W932" s="62"/>
      <c r="X932" s="62"/>
    </row>
    <row r="933" spans="23:24" x14ac:dyDescent="0.2">
      <c r="W933" s="62"/>
      <c r="X933" s="62"/>
    </row>
    <row r="934" spans="23:24" x14ac:dyDescent="0.2">
      <c r="W934" s="62"/>
      <c r="X934" s="62"/>
    </row>
    <row r="935" spans="23:24" x14ac:dyDescent="0.2">
      <c r="W935" s="62"/>
      <c r="X935" s="62"/>
    </row>
    <row r="936" spans="23:24" x14ac:dyDescent="0.2">
      <c r="W936" s="62"/>
      <c r="X936" s="62"/>
    </row>
    <row r="937" spans="23:24" x14ac:dyDescent="0.2">
      <c r="W937" s="62"/>
      <c r="X937" s="62"/>
    </row>
    <row r="938" spans="23:24" x14ac:dyDescent="0.2">
      <c r="W938" s="62"/>
      <c r="X938" s="62"/>
    </row>
    <row r="939" spans="23:24" x14ac:dyDescent="0.2">
      <c r="W939" s="62"/>
      <c r="X939" s="62"/>
    </row>
    <row r="940" spans="23:24" x14ac:dyDescent="0.2">
      <c r="W940" s="62"/>
      <c r="X940" s="62"/>
    </row>
    <row r="941" spans="23:24" x14ac:dyDescent="0.2">
      <c r="W941" s="62"/>
      <c r="X941" s="62"/>
    </row>
    <row r="942" spans="23:24" x14ac:dyDescent="0.2">
      <c r="W942" s="62"/>
      <c r="X942" s="62"/>
    </row>
    <row r="943" spans="23:24" x14ac:dyDescent="0.2">
      <c r="W943" s="62"/>
      <c r="X943" s="62"/>
    </row>
    <row r="944" spans="23:24" x14ac:dyDescent="0.2">
      <c r="W944" s="62"/>
      <c r="X944" s="62"/>
    </row>
    <row r="945" spans="23:24" x14ac:dyDescent="0.2">
      <c r="W945" s="62"/>
      <c r="X945" s="62"/>
    </row>
    <row r="946" spans="23:24" x14ac:dyDescent="0.2">
      <c r="W946" s="62"/>
      <c r="X946" s="62"/>
    </row>
    <row r="947" spans="23:24" x14ac:dyDescent="0.2">
      <c r="W947" s="62"/>
      <c r="X947" s="62"/>
    </row>
    <row r="948" spans="23:24" x14ac:dyDescent="0.2">
      <c r="W948" s="62"/>
      <c r="X948" s="62"/>
    </row>
    <row r="949" spans="23:24" x14ac:dyDescent="0.2">
      <c r="W949" s="62"/>
      <c r="X949" s="62"/>
    </row>
    <row r="950" spans="23:24" x14ac:dyDescent="0.2">
      <c r="W950" s="62"/>
      <c r="X950" s="62"/>
    </row>
    <row r="951" spans="23:24" x14ac:dyDescent="0.2">
      <c r="W951" s="62"/>
      <c r="X951" s="62"/>
    </row>
    <row r="952" spans="23:24" x14ac:dyDescent="0.2">
      <c r="W952" s="62"/>
      <c r="X952" s="62"/>
    </row>
    <row r="953" spans="23:24" x14ac:dyDescent="0.2">
      <c r="W953" s="62"/>
      <c r="X953" s="62"/>
    </row>
    <row r="954" spans="23:24" x14ac:dyDescent="0.2">
      <c r="W954" s="62"/>
      <c r="X954" s="62"/>
    </row>
    <row r="955" spans="23:24" x14ac:dyDescent="0.2">
      <c r="W955" s="62"/>
      <c r="X955" s="62"/>
    </row>
    <row r="956" spans="23:24" x14ac:dyDescent="0.2">
      <c r="W956" s="62"/>
      <c r="X956" s="62"/>
    </row>
    <row r="957" spans="23:24" x14ac:dyDescent="0.2">
      <c r="W957" s="62"/>
      <c r="X957" s="62"/>
    </row>
    <row r="958" spans="23:24" x14ac:dyDescent="0.2">
      <c r="W958" s="62"/>
      <c r="X958" s="62"/>
    </row>
    <row r="959" spans="23:24" x14ac:dyDescent="0.2">
      <c r="W959" s="62"/>
      <c r="X959" s="62"/>
    </row>
    <row r="960" spans="23:24" x14ac:dyDescent="0.2">
      <c r="W960" s="62"/>
      <c r="X960" s="62"/>
    </row>
    <row r="961" spans="23:24" x14ac:dyDescent="0.2">
      <c r="W961" s="62"/>
      <c r="X961" s="62"/>
    </row>
    <row r="962" spans="23:24" x14ac:dyDescent="0.2">
      <c r="W962" s="62"/>
      <c r="X962" s="62"/>
    </row>
    <row r="963" spans="23:24" x14ac:dyDescent="0.2">
      <c r="W963" s="62"/>
      <c r="X963" s="62"/>
    </row>
    <row r="964" spans="23:24" x14ac:dyDescent="0.2">
      <c r="W964" s="62"/>
      <c r="X964" s="62"/>
    </row>
    <row r="965" spans="23:24" x14ac:dyDescent="0.2">
      <c r="W965" s="62"/>
      <c r="X965" s="62"/>
    </row>
    <row r="966" spans="23:24" x14ac:dyDescent="0.2">
      <c r="W966" s="62"/>
      <c r="X966" s="62"/>
    </row>
    <row r="967" spans="23:24" x14ac:dyDescent="0.2">
      <c r="W967" s="62"/>
      <c r="X967" s="62"/>
    </row>
    <row r="968" spans="23:24" x14ac:dyDescent="0.2">
      <c r="W968" s="62"/>
      <c r="X968" s="62"/>
    </row>
    <row r="969" spans="23:24" x14ac:dyDescent="0.2">
      <c r="W969" s="62"/>
      <c r="X969" s="62"/>
    </row>
    <row r="970" spans="23:24" x14ac:dyDescent="0.2">
      <c r="W970" s="62"/>
      <c r="X970" s="62"/>
    </row>
    <row r="971" spans="23:24" x14ac:dyDescent="0.2">
      <c r="W971" s="62"/>
      <c r="X971" s="62"/>
    </row>
    <row r="972" spans="23:24" x14ac:dyDescent="0.2">
      <c r="W972" s="62"/>
      <c r="X972" s="62"/>
    </row>
    <row r="973" spans="23:24" x14ac:dyDescent="0.2">
      <c r="W973" s="62"/>
      <c r="X973" s="62"/>
    </row>
    <row r="974" spans="23:24" x14ac:dyDescent="0.2">
      <c r="W974" s="62"/>
      <c r="X974" s="62"/>
    </row>
    <row r="975" spans="23:24" x14ac:dyDescent="0.2">
      <c r="W975" s="62"/>
      <c r="X975" s="62"/>
    </row>
    <row r="976" spans="23:24" x14ac:dyDescent="0.2">
      <c r="W976" s="62"/>
      <c r="X976" s="62"/>
    </row>
    <row r="977" spans="23:24" x14ac:dyDescent="0.2">
      <c r="W977" s="62"/>
      <c r="X977" s="62"/>
    </row>
    <row r="978" spans="23:24" x14ac:dyDescent="0.2">
      <c r="W978" s="62"/>
      <c r="X978" s="62"/>
    </row>
    <row r="979" spans="23:24" x14ac:dyDescent="0.2">
      <c r="W979" s="62"/>
      <c r="X979" s="62"/>
    </row>
    <row r="980" spans="23:24" x14ac:dyDescent="0.2">
      <c r="W980" s="62"/>
      <c r="X980" s="62"/>
    </row>
    <row r="981" spans="23:24" x14ac:dyDescent="0.2">
      <c r="W981" s="62"/>
      <c r="X981" s="62"/>
    </row>
    <row r="982" spans="23:24" x14ac:dyDescent="0.2">
      <c r="W982" s="62"/>
      <c r="X982" s="62"/>
    </row>
    <row r="983" spans="23:24" x14ac:dyDescent="0.2">
      <c r="W983" s="62"/>
      <c r="X983" s="62"/>
    </row>
    <row r="984" spans="23:24" x14ac:dyDescent="0.2">
      <c r="W984" s="62"/>
      <c r="X984" s="62"/>
    </row>
    <row r="985" spans="23:24" x14ac:dyDescent="0.2">
      <c r="W985" s="62"/>
      <c r="X985" s="62"/>
    </row>
    <row r="986" spans="23:24" x14ac:dyDescent="0.2">
      <c r="W986" s="62"/>
      <c r="X986" s="62"/>
    </row>
    <row r="987" spans="23:24" x14ac:dyDescent="0.2">
      <c r="W987" s="62"/>
      <c r="X987" s="62"/>
    </row>
    <row r="988" spans="23:24" x14ac:dyDescent="0.2">
      <c r="W988" s="62"/>
      <c r="X988" s="62"/>
    </row>
    <row r="989" spans="23:24" x14ac:dyDescent="0.2">
      <c r="W989" s="62"/>
      <c r="X989" s="62"/>
    </row>
    <row r="990" spans="23:24" x14ac:dyDescent="0.2">
      <c r="W990" s="62"/>
      <c r="X990" s="62"/>
    </row>
    <row r="991" spans="23:24" x14ac:dyDescent="0.2">
      <c r="W991" s="62"/>
      <c r="X991" s="62"/>
    </row>
    <row r="992" spans="23:24" x14ac:dyDescent="0.2">
      <c r="W992" s="62"/>
      <c r="X992" s="62"/>
    </row>
    <row r="993" spans="23:24" x14ac:dyDescent="0.2">
      <c r="W993" s="62"/>
      <c r="X993" s="62"/>
    </row>
    <row r="994" spans="23:24" x14ac:dyDescent="0.2">
      <c r="W994" s="62"/>
      <c r="X994" s="62"/>
    </row>
    <row r="995" spans="23:24" x14ac:dyDescent="0.2">
      <c r="W995" s="62"/>
      <c r="X995" s="62"/>
    </row>
    <row r="996" spans="23:24" x14ac:dyDescent="0.2">
      <c r="W996" s="62"/>
      <c r="X996" s="62"/>
    </row>
    <row r="997" spans="23:24" x14ac:dyDescent="0.2">
      <c r="W997" s="62"/>
      <c r="X997" s="62"/>
    </row>
    <row r="998" spans="23:24" x14ac:dyDescent="0.2">
      <c r="W998" s="62"/>
      <c r="X998" s="62"/>
    </row>
    <row r="999" spans="23:24" x14ac:dyDescent="0.2">
      <c r="W999" s="62"/>
      <c r="X999" s="62"/>
    </row>
    <row r="1000" spans="23:24" x14ac:dyDescent="0.2">
      <c r="W1000" s="62"/>
      <c r="X1000" s="62"/>
    </row>
    <row r="1001" spans="23:24" x14ac:dyDescent="0.2">
      <c r="W1001" s="62"/>
      <c r="X1001" s="62"/>
    </row>
    <row r="1002" spans="23:24" x14ac:dyDescent="0.2">
      <c r="W1002" s="62"/>
      <c r="X1002" s="62"/>
    </row>
    <row r="1003" spans="23:24" x14ac:dyDescent="0.2">
      <c r="W1003" s="62"/>
      <c r="X1003" s="62"/>
    </row>
    <row r="1004" spans="23:24" x14ac:dyDescent="0.2">
      <c r="W1004" s="62"/>
      <c r="X1004" s="62"/>
    </row>
    <row r="1005" spans="23:24" x14ac:dyDescent="0.2">
      <c r="W1005" s="62"/>
      <c r="X1005" s="62"/>
    </row>
    <row r="1006" spans="23:24" x14ac:dyDescent="0.2">
      <c r="W1006" s="62"/>
      <c r="X1006" s="62"/>
    </row>
    <row r="1007" spans="23:24" x14ac:dyDescent="0.2">
      <c r="W1007" s="62"/>
      <c r="X1007" s="62"/>
    </row>
    <row r="1008" spans="23:24" x14ac:dyDescent="0.2">
      <c r="W1008" s="62"/>
      <c r="X1008" s="62"/>
    </row>
    <row r="1009" spans="23:24" x14ac:dyDescent="0.2">
      <c r="W1009" s="62"/>
      <c r="X1009" s="62"/>
    </row>
    <row r="1010" spans="23:24" x14ac:dyDescent="0.2">
      <c r="W1010" s="62"/>
      <c r="X1010" s="62"/>
    </row>
    <row r="1011" spans="23:24" x14ac:dyDescent="0.2">
      <c r="W1011" s="62"/>
      <c r="X1011" s="62"/>
    </row>
    <row r="1012" spans="23:24" x14ac:dyDescent="0.2">
      <c r="W1012" s="62"/>
      <c r="X1012" s="62"/>
    </row>
    <row r="1013" spans="23:24" x14ac:dyDescent="0.2">
      <c r="W1013" s="62"/>
      <c r="X1013" s="62"/>
    </row>
    <row r="1014" spans="23:24" x14ac:dyDescent="0.2">
      <c r="W1014" s="62"/>
      <c r="X1014" s="62"/>
    </row>
    <row r="1015" spans="23:24" x14ac:dyDescent="0.2">
      <c r="W1015" s="62"/>
      <c r="X1015" s="62"/>
    </row>
    <row r="1016" spans="23:24" x14ac:dyDescent="0.2">
      <c r="W1016" s="62"/>
      <c r="X1016" s="62"/>
    </row>
    <row r="1017" spans="23:24" x14ac:dyDescent="0.2">
      <c r="W1017" s="62"/>
      <c r="X1017" s="62"/>
    </row>
    <row r="1018" spans="23:24" x14ac:dyDescent="0.2">
      <c r="W1018" s="62"/>
      <c r="X1018" s="62"/>
    </row>
    <row r="1019" spans="23:24" x14ac:dyDescent="0.2">
      <c r="W1019" s="62"/>
      <c r="X1019" s="62"/>
    </row>
    <row r="1020" spans="23:24" x14ac:dyDescent="0.2">
      <c r="W1020" s="62"/>
      <c r="X1020" s="62"/>
    </row>
    <row r="1021" spans="23:24" x14ac:dyDescent="0.2">
      <c r="W1021" s="62"/>
      <c r="X1021" s="62"/>
    </row>
    <row r="1022" spans="23:24" x14ac:dyDescent="0.2">
      <c r="W1022" s="62"/>
      <c r="X1022" s="62"/>
    </row>
    <row r="1023" spans="23:24" x14ac:dyDescent="0.2">
      <c r="W1023" s="62"/>
      <c r="X1023" s="62"/>
    </row>
    <row r="1024" spans="23:24" x14ac:dyDescent="0.2">
      <c r="W1024" s="62"/>
      <c r="X1024" s="62"/>
    </row>
    <row r="1025" spans="23:24" x14ac:dyDescent="0.2">
      <c r="W1025" s="62"/>
      <c r="X1025" s="62"/>
    </row>
    <row r="1026" spans="23:24" x14ac:dyDescent="0.2">
      <c r="W1026" s="62"/>
      <c r="X1026" s="62"/>
    </row>
    <row r="1027" spans="23:24" x14ac:dyDescent="0.2">
      <c r="W1027" s="62"/>
      <c r="X1027" s="62"/>
    </row>
    <row r="1028" spans="23:24" x14ac:dyDescent="0.2">
      <c r="W1028" s="62"/>
      <c r="X1028" s="62"/>
    </row>
    <row r="1029" spans="23:24" x14ac:dyDescent="0.2">
      <c r="W1029" s="62"/>
      <c r="X1029" s="62"/>
    </row>
    <row r="1030" spans="23:24" x14ac:dyDescent="0.2">
      <c r="W1030" s="62"/>
      <c r="X1030" s="62"/>
    </row>
    <row r="1031" spans="23:24" x14ac:dyDescent="0.2">
      <c r="W1031" s="62"/>
      <c r="X1031" s="62"/>
    </row>
    <row r="1032" spans="23:24" x14ac:dyDescent="0.2">
      <c r="W1032" s="62"/>
      <c r="X1032" s="62"/>
    </row>
    <row r="1033" spans="23:24" x14ac:dyDescent="0.2">
      <c r="W1033" s="62"/>
      <c r="X1033" s="62"/>
    </row>
    <row r="1034" spans="23:24" x14ac:dyDescent="0.2">
      <c r="W1034" s="62"/>
      <c r="X1034" s="62"/>
    </row>
    <row r="1035" spans="23:24" x14ac:dyDescent="0.2">
      <c r="W1035" s="62"/>
      <c r="X1035" s="62"/>
    </row>
    <row r="1036" spans="23:24" x14ac:dyDescent="0.2">
      <c r="W1036" s="62"/>
      <c r="X1036" s="62"/>
    </row>
    <row r="1037" spans="23:24" x14ac:dyDescent="0.2">
      <c r="W1037" s="62"/>
      <c r="X1037" s="62"/>
    </row>
    <row r="1038" spans="23:24" x14ac:dyDescent="0.2">
      <c r="W1038" s="62"/>
      <c r="X1038" s="62"/>
    </row>
    <row r="1039" spans="23:24" x14ac:dyDescent="0.2">
      <c r="W1039" s="62"/>
      <c r="X1039" s="62"/>
    </row>
    <row r="1040" spans="23:24" x14ac:dyDescent="0.2">
      <c r="W1040" s="62"/>
      <c r="X1040" s="62"/>
    </row>
    <row r="1041" spans="23:24" x14ac:dyDescent="0.2">
      <c r="W1041" s="62"/>
      <c r="X1041" s="62"/>
    </row>
    <row r="1042" spans="23:24" x14ac:dyDescent="0.2">
      <c r="W1042" s="62"/>
      <c r="X1042" s="62"/>
    </row>
    <row r="1043" spans="23:24" x14ac:dyDescent="0.2">
      <c r="W1043" s="62"/>
      <c r="X1043" s="62"/>
    </row>
    <row r="1044" spans="23:24" x14ac:dyDescent="0.2">
      <c r="W1044" s="62"/>
      <c r="X1044" s="62"/>
    </row>
    <row r="1045" spans="23:24" x14ac:dyDescent="0.2">
      <c r="W1045" s="62"/>
      <c r="X1045" s="62"/>
    </row>
    <row r="1046" spans="23:24" x14ac:dyDescent="0.2">
      <c r="W1046" s="62"/>
      <c r="X1046" s="62"/>
    </row>
    <row r="1047" spans="23:24" x14ac:dyDescent="0.2">
      <c r="W1047" s="62"/>
      <c r="X1047" s="62"/>
    </row>
    <row r="1048" spans="23:24" x14ac:dyDescent="0.2">
      <c r="W1048" s="62"/>
      <c r="X1048" s="62"/>
    </row>
    <row r="1049" spans="23:24" x14ac:dyDescent="0.2">
      <c r="W1049" s="62"/>
      <c r="X1049" s="62"/>
    </row>
    <row r="1050" spans="23:24" x14ac:dyDescent="0.2">
      <c r="W1050" s="62"/>
      <c r="X1050" s="62"/>
    </row>
    <row r="1051" spans="23:24" x14ac:dyDescent="0.2">
      <c r="W1051" s="62"/>
      <c r="X1051" s="62"/>
    </row>
    <row r="1052" spans="23:24" x14ac:dyDescent="0.2">
      <c r="W1052" s="62"/>
      <c r="X1052" s="62"/>
    </row>
    <row r="1053" spans="23:24" x14ac:dyDescent="0.2">
      <c r="W1053" s="62"/>
      <c r="X1053" s="62"/>
    </row>
    <row r="1054" spans="23:24" x14ac:dyDescent="0.2">
      <c r="W1054" s="62"/>
      <c r="X1054" s="62"/>
    </row>
    <row r="1055" spans="23:24" x14ac:dyDescent="0.2">
      <c r="W1055" s="62"/>
      <c r="X1055" s="62"/>
    </row>
    <row r="1056" spans="23:24" x14ac:dyDescent="0.2">
      <c r="W1056" s="62"/>
      <c r="X1056" s="62"/>
    </row>
    <row r="1057" spans="23:24" x14ac:dyDescent="0.2">
      <c r="W1057" s="62"/>
      <c r="X1057" s="62"/>
    </row>
    <row r="1058" spans="23:24" x14ac:dyDescent="0.2">
      <c r="W1058" s="62"/>
      <c r="X1058" s="62"/>
    </row>
    <row r="1059" spans="23:24" x14ac:dyDescent="0.2">
      <c r="W1059" s="62"/>
      <c r="X1059" s="62"/>
    </row>
    <row r="1060" spans="23:24" x14ac:dyDescent="0.2">
      <c r="W1060" s="62"/>
      <c r="X1060" s="62"/>
    </row>
    <row r="1061" spans="23:24" x14ac:dyDescent="0.2">
      <c r="W1061" s="62"/>
      <c r="X1061" s="62"/>
    </row>
    <row r="1062" spans="23:24" x14ac:dyDescent="0.2">
      <c r="W1062" s="62"/>
      <c r="X1062" s="62"/>
    </row>
    <row r="1063" spans="23:24" x14ac:dyDescent="0.2">
      <c r="W1063" s="62"/>
      <c r="X1063" s="62"/>
    </row>
    <row r="1064" spans="23:24" x14ac:dyDescent="0.2">
      <c r="W1064" s="62"/>
      <c r="X1064" s="62"/>
    </row>
    <row r="1065" spans="23:24" x14ac:dyDescent="0.2">
      <c r="W1065" s="62"/>
      <c r="X1065" s="62"/>
    </row>
    <row r="1066" spans="23:24" x14ac:dyDescent="0.2">
      <c r="W1066" s="62"/>
      <c r="X1066" s="62"/>
    </row>
    <row r="1067" spans="23:24" x14ac:dyDescent="0.2">
      <c r="W1067" s="62"/>
      <c r="X1067" s="62"/>
    </row>
    <row r="1068" spans="23:24" x14ac:dyDescent="0.2">
      <c r="W1068" s="62"/>
      <c r="X1068" s="62"/>
    </row>
    <row r="1069" spans="23:24" x14ac:dyDescent="0.2">
      <c r="W1069" s="62"/>
      <c r="X1069" s="62"/>
    </row>
    <row r="1070" spans="23:24" x14ac:dyDescent="0.2">
      <c r="W1070" s="62"/>
      <c r="X1070" s="62"/>
    </row>
    <row r="1071" spans="23:24" x14ac:dyDescent="0.2">
      <c r="W1071" s="62"/>
      <c r="X1071" s="62"/>
    </row>
    <row r="1072" spans="23:24" x14ac:dyDescent="0.2">
      <c r="W1072" s="62"/>
      <c r="X1072" s="62"/>
    </row>
    <row r="1073" spans="23:24" x14ac:dyDescent="0.2">
      <c r="W1073" s="62"/>
      <c r="X1073" s="62"/>
    </row>
    <row r="1074" spans="23:24" x14ac:dyDescent="0.2">
      <c r="W1074" s="62"/>
      <c r="X1074" s="62"/>
    </row>
    <row r="1075" spans="23:24" x14ac:dyDescent="0.2">
      <c r="W1075" s="62"/>
      <c r="X1075" s="62"/>
    </row>
    <row r="1076" spans="23:24" x14ac:dyDescent="0.2">
      <c r="W1076" s="62"/>
      <c r="X1076" s="62"/>
    </row>
    <row r="1077" spans="23:24" x14ac:dyDescent="0.2">
      <c r="W1077" s="62"/>
      <c r="X1077" s="62"/>
    </row>
    <row r="1078" spans="23:24" x14ac:dyDescent="0.2">
      <c r="W1078" s="62"/>
      <c r="X1078" s="62"/>
    </row>
    <row r="1079" spans="23:24" x14ac:dyDescent="0.2">
      <c r="W1079" s="62"/>
      <c r="X1079" s="62"/>
    </row>
    <row r="1080" spans="23:24" x14ac:dyDescent="0.2">
      <c r="W1080" s="62"/>
      <c r="X1080" s="62"/>
    </row>
    <row r="1081" spans="23:24" x14ac:dyDescent="0.2">
      <c r="W1081" s="62"/>
      <c r="X1081" s="62"/>
    </row>
    <row r="1082" spans="23:24" x14ac:dyDescent="0.2">
      <c r="W1082" s="62"/>
      <c r="X1082" s="62"/>
    </row>
    <row r="1083" spans="23:24" x14ac:dyDescent="0.2">
      <c r="W1083" s="62"/>
      <c r="X1083" s="62"/>
    </row>
    <row r="1084" spans="23:24" x14ac:dyDescent="0.2">
      <c r="W1084" s="62"/>
      <c r="X1084" s="62"/>
    </row>
    <row r="1085" spans="23:24" x14ac:dyDescent="0.2">
      <c r="W1085" s="62"/>
      <c r="X1085" s="62"/>
    </row>
    <row r="1086" spans="23:24" x14ac:dyDescent="0.2">
      <c r="W1086" s="62"/>
      <c r="X1086" s="62"/>
    </row>
    <row r="1087" spans="23:24" x14ac:dyDescent="0.2">
      <c r="W1087" s="62"/>
      <c r="X1087" s="62"/>
    </row>
    <row r="1088" spans="23:24" x14ac:dyDescent="0.2">
      <c r="W1088" s="62"/>
      <c r="X1088" s="62"/>
    </row>
    <row r="1089" spans="23:24" x14ac:dyDescent="0.2">
      <c r="W1089" s="62"/>
      <c r="X1089" s="62"/>
    </row>
    <row r="1090" spans="23:24" x14ac:dyDescent="0.2">
      <c r="W1090" s="62"/>
      <c r="X1090" s="62"/>
    </row>
    <row r="1091" spans="23:24" x14ac:dyDescent="0.2">
      <c r="W1091" s="62"/>
      <c r="X1091" s="62"/>
    </row>
    <row r="1092" spans="23:24" x14ac:dyDescent="0.2">
      <c r="W1092" s="62"/>
      <c r="X1092" s="62"/>
    </row>
    <row r="1093" spans="23:24" x14ac:dyDescent="0.2">
      <c r="W1093" s="62"/>
      <c r="X1093" s="62"/>
    </row>
    <row r="1094" spans="23:24" x14ac:dyDescent="0.2">
      <c r="W1094" s="62"/>
      <c r="X1094" s="62"/>
    </row>
    <row r="1095" spans="23:24" x14ac:dyDescent="0.2">
      <c r="W1095" s="62"/>
      <c r="X1095" s="62"/>
    </row>
    <row r="1096" spans="23:24" x14ac:dyDescent="0.2">
      <c r="W1096" s="62"/>
      <c r="X1096" s="62"/>
    </row>
    <row r="1097" spans="23:24" x14ac:dyDescent="0.2">
      <c r="W1097" s="62"/>
      <c r="X1097" s="62"/>
    </row>
    <row r="1098" spans="23:24" x14ac:dyDescent="0.2">
      <c r="W1098" s="62"/>
      <c r="X1098" s="62"/>
    </row>
    <row r="1099" spans="23:24" x14ac:dyDescent="0.2">
      <c r="W1099" s="62"/>
      <c r="X1099" s="62"/>
    </row>
    <row r="1100" spans="23:24" x14ac:dyDescent="0.2">
      <c r="W1100" s="62"/>
      <c r="X1100" s="62"/>
    </row>
    <row r="1101" spans="23:24" x14ac:dyDescent="0.2">
      <c r="W1101" s="62"/>
      <c r="X1101" s="62"/>
    </row>
    <row r="1102" spans="23:24" x14ac:dyDescent="0.2">
      <c r="W1102" s="62"/>
      <c r="X1102" s="62"/>
    </row>
    <row r="1103" spans="23:24" x14ac:dyDescent="0.2">
      <c r="W1103" s="62"/>
      <c r="X1103" s="62"/>
    </row>
    <row r="1104" spans="23:24" x14ac:dyDescent="0.2">
      <c r="W1104" s="62"/>
      <c r="X1104" s="62"/>
    </row>
    <row r="1105" spans="23:24" x14ac:dyDescent="0.2">
      <c r="W1105" s="62"/>
      <c r="X1105" s="62"/>
    </row>
    <row r="1106" spans="23:24" x14ac:dyDescent="0.2">
      <c r="W1106" s="62"/>
      <c r="X1106" s="62"/>
    </row>
    <row r="1107" spans="23:24" x14ac:dyDescent="0.2">
      <c r="W1107" s="62"/>
      <c r="X1107" s="62"/>
    </row>
    <row r="1108" spans="23:24" x14ac:dyDescent="0.2">
      <c r="W1108" s="62"/>
      <c r="X1108" s="62"/>
    </row>
    <row r="1109" spans="23:24" x14ac:dyDescent="0.2">
      <c r="W1109" s="62"/>
      <c r="X1109" s="62"/>
    </row>
    <row r="1110" spans="23:24" x14ac:dyDescent="0.2">
      <c r="W1110" s="62"/>
      <c r="X1110" s="62"/>
    </row>
    <row r="1111" spans="23:24" x14ac:dyDescent="0.2">
      <c r="W1111" s="62"/>
      <c r="X1111" s="62"/>
    </row>
    <row r="1112" spans="23:24" x14ac:dyDescent="0.2">
      <c r="W1112" s="62"/>
      <c r="X1112" s="62"/>
    </row>
    <row r="1113" spans="23:24" x14ac:dyDescent="0.2">
      <c r="W1113" s="62"/>
      <c r="X1113" s="62"/>
    </row>
    <row r="1114" spans="23:24" x14ac:dyDescent="0.2">
      <c r="W1114" s="62"/>
      <c r="X1114" s="62"/>
    </row>
    <row r="1115" spans="23:24" x14ac:dyDescent="0.2">
      <c r="W1115" s="62"/>
      <c r="X1115" s="62"/>
    </row>
    <row r="1116" spans="23:24" x14ac:dyDescent="0.2">
      <c r="W1116" s="62"/>
      <c r="X1116" s="62"/>
    </row>
    <row r="1117" spans="23:24" x14ac:dyDescent="0.2">
      <c r="W1117" s="62"/>
      <c r="X1117" s="62"/>
    </row>
    <row r="1118" spans="23:24" x14ac:dyDescent="0.2">
      <c r="W1118" s="62"/>
      <c r="X1118" s="62"/>
    </row>
    <row r="1119" spans="23:24" x14ac:dyDescent="0.2">
      <c r="W1119" s="62"/>
      <c r="X1119" s="62"/>
    </row>
    <row r="1120" spans="23:24" x14ac:dyDescent="0.2">
      <c r="W1120" s="62"/>
      <c r="X1120" s="62"/>
    </row>
    <row r="1121" spans="23:24" x14ac:dyDescent="0.2">
      <c r="W1121" s="62"/>
      <c r="X1121" s="62"/>
    </row>
    <row r="1122" spans="23:24" x14ac:dyDescent="0.2">
      <c r="W1122" s="62"/>
      <c r="X1122" s="62"/>
    </row>
    <row r="1123" spans="23:24" x14ac:dyDescent="0.2">
      <c r="W1123" s="62"/>
      <c r="X1123" s="62"/>
    </row>
    <row r="1124" spans="23:24" x14ac:dyDescent="0.2">
      <c r="W1124" s="62"/>
      <c r="X1124" s="62"/>
    </row>
    <row r="1125" spans="23:24" x14ac:dyDescent="0.2">
      <c r="W1125" s="62"/>
      <c r="X1125" s="62"/>
    </row>
    <row r="1126" spans="23:24" x14ac:dyDescent="0.2">
      <c r="W1126" s="62"/>
      <c r="X1126" s="62"/>
    </row>
    <row r="1127" spans="23:24" x14ac:dyDescent="0.2">
      <c r="W1127" s="62"/>
      <c r="X1127" s="62"/>
    </row>
    <row r="1128" spans="23:24" x14ac:dyDescent="0.2">
      <c r="W1128" s="62"/>
      <c r="X1128" s="62"/>
    </row>
    <row r="1129" spans="23:24" x14ac:dyDescent="0.2">
      <c r="W1129" s="62"/>
      <c r="X1129" s="62"/>
    </row>
    <row r="1130" spans="23:24" x14ac:dyDescent="0.2">
      <c r="W1130" s="62"/>
      <c r="X1130" s="62"/>
    </row>
    <row r="1131" spans="23:24" x14ac:dyDescent="0.2">
      <c r="W1131" s="62"/>
      <c r="X1131" s="62"/>
    </row>
    <row r="1132" spans="23:24" x14ac:dyDescent="0.2">
      <c r="W1132" s="62"/>
      <c r="X1132" s="62"/>
    </row>
    <row r="1133" spans="23:24" x14ac:dyDescent="0.2">
      <c r="W1133" s="62"/>
      <c r="X1133" s="62"/>
    </row>
    <row r="1134" spans="23:24" x14ac:dyDescent="0.2">
      <c r="W1134" s="62"/>
      <c r="X1134" s="62"/>
    </row>
    <row r="1135" spans="23:24" x14ac:dyDescent="0.2">
      <c r="W1135" s="62"/>
      <c r="X1135" s="62"/>
    </row>
    <row r="1136" spans="23:24" x14ac:dyDescent="0.2">
      <c r="W1136" s="62"/>
      <c r="X1136" s="62"/>
    </row>
    <row r="1137" spans="23:24" x14ac:dyDescent="0.2">
      <c r="W1137" s="62"/>
      <c r="X1137" s="62"/>
    </row>
    <row r="1138" spans="23:24" x14ac:dyDescent="0.2">
      <c r="W1138" s="62"/>
      <c r="X1138" s="62"/>
    </row>
    <row r="1139" spans="23:24" x14ac:dyDescent="0.2">
      <c r="W1139" s="62"/>
      <c r="X1139" s="62"/>
    </row>
    <row r="1140" spans="23:24" x14ac:dyDescent="0.2">
      <c r="W1140" s="62"/>
      <c r="X1140" s="62"/>
    </row>
    <row r="1141" spans="23:24" x14ac:dyDescent="0.2">
      <c r="W1141" s="62"/>
      <c r="X1141" s="62"/>
    </row>
    <row r="1142" spans="23:24" x14ac:dyDescent="0.2">
      <c r="W1142" s="62"/>
      <c r="X1142" s="62"/>
    </row>
    <row r="1143" spans="23:24" x14ac:dyDescent="0.2">
      <c r="W1143" s="62"/>
      <c r="X1143" s="62"/>
    </row>
    <row r="1144" spans="23:24" x14ac:dyDescent="0.2">
      <c r="W1144" s="62"/>
      <c r="X1144" s="62"/>
    </row>
    <row r="1145" spans="23:24" x14ac:dyDescent="0.2">
      <c r="W1145" s="62"/>
      <c r="X1145" s="62"/>
    </row>
    <row r="1146" spans="23:24" x14ac:dyDescent="0.2">
      <c r="W1146" s="62"/>
      <c r="X1146" s="62"/>
    </row>
    <row r="1147" spans="23:24" x14ac:dyDescent="0.2">
      <c r="W1147" s="62"/>
      <c r="X1147" s="62"/>
    </row>
    <row r="1148" spans="23:24" x14ac:dyDescent="0.2">
      <c r="W1148" s="62"/>
      <c r="X1148" s="62"/>
    </row>
    <row r="1149" spans="23:24" x14ac:dyDescent="0.2">
      <c r="W1149" s="62"/>
      <c r="X1149" s="62"/>
    </row>
    <row r="1150" spans="23:24" x14ac:dyDescent="0.2">
      <c r="W1150" s="62"/>
      <c r="X1150" s="62"/>
    </row>
    <row r="1151" spans="23:24" x14ac:dyDescent="0.2">
      <c r="W1151" s="62"/>
      <c r="X1151" s="62"/>
    </row>
    <row r="1152" spans="23:24" x14ac:dyDescent="0.2">
      <c r="W1152" s="62"/>
      <c r="X1152" s="62"/>
    </row>
    <row r="1153" spans="23:24" x14ac:dyDescent="0.2">
      <c r="W1153" s="62"/>
      <c r="X1153" s="62"/>
    </row>
    <row r="1154" spans="23:24" x14ac:dyDescent="0.2">
      <c r="W1154" s="62"/>
      <c r="X1154" s="62"/>
    </row>
    <row r="1155" spans="23:24" x14ac:dyDescent="0.2">
      <c r="W1155" s="62"/>
      <c r="X1155" s="62"/>
    </row>
    <row r="1156" spans="23:24" x14ac:dyDescent="0.2">
      <c r="W1156" s="62"/>
      <c r="X1156" s="62"/>
    </row>
    <row r="1157" spans="23:24" x14ac:dyDescent="0.2">
      <c r="W1157" s="62"/>
      <c r="X1157" s="62"/>
    </row>
    <row r="1158" spans="23:24" x14ac:dyDescent="0.2">
      <c r="W1158" s="62"/>
      <c r="X1158" s="62"/>
    </row>
    <row r="1159" spans="23:24" x14ac:dyDescent="0.2">
      <c r="W1159" s="62"/>
      <c r="X1159" s="62"/>
    </row>
    <row r="1160" spans="23:24" x14ac:dyDescent="0.2">
      <c r="W1160" s="62"/>
      <c r="X1160" s="62"/>
    </row>
    <row r="1161" spans="23:24" x14ac:dyDescent="0.2">
      <c r="W1161" s="62"/>
      <c r="X1161" s="62"/>
    </row>
    <row r="1162" spans="23:24" x14ac:dyDescent="0.2">
      <c r="W1162" s="62"/>
      <c r="X1162" s="62"/>
    </row>
    <row r="1163" spans="23:24" x14ac:dyDescent="0.2">
      <c r="W1163" s="62"/>
      <c r="X1163" s="62"/>
    </row>
    <row r="1164" spans="23:24" x14ac:dyDescent="0.2">
      <c r="W1164" s="62"/>
      <c r="X1164" s="62"/>
    </row>
    <row r="1165" spans="23:24" x14ac:dyDescent="0.2">
      <c r="W1165" s="62"/>
      <c r="X1165" s="62"/>
    </row>
    <row r="1166" spans="23:24" x14ac:dyDescent="0.2">
      <c r="W1166" s="62"/>
      <c r="X1166" s="62"/>
    </row>
    <row r="1167" spans="23:24" x14ac:dyDescent="0.2">
      <c r="W1167" s="62"/>
      <c r="X1167" s="62"/>
    </row>
    <row r="1168" spans="23:24" x14ac:dyDescent="0.2">
      <c r="W1168" s="62"/>
      <c r="X1168" s="62"/>
    </row>
    <row r="1169" spans="23:24" x14ac:dyDescent="0.2">
      <c r="W1169" s="62"/>
      <c r="X1169" s="62"/>
    </row>
    <row r="1170" spans="23:24" x14ac:dyDescent="0.2">
      <c r="W1170" s="62"/>
      <c r="X1170" s="62"/>
    </row>
    <row r="1171" spans="23:24" x14ac:dyDescent="0.2">
      <c r="W1171" s="62"/>
      <c r="X1171" s="62"/>
    </row>
    <row r="1172" spans="23:24" x14ac:dyDescent="0.2">
      <c r="W1172" s="62"/>
      <c r="X1172" s="62"/>
    </row>
    <row r="1173" spans="23:24" x14ac:dyDescent="0.2">
      <c r="W1173" s="62"/>
      <c r="X1173" s="62"/>
    </row>
    <row r="1174" spans="23:24" x14ac:dyDescent="0.2">
      <c r="W1174" s="62"/>
      <c r="X1174" s="62"/>
    </row>
    <row r="1175" spans="23:24" x14ac:dyDescent="0.2">
      <c r="W1175" s="62"/>
      <c r="X1175" s="62"/>
    </row>
    <row r="1176" spans="23:24" x14ac:dyDescent="0.2">
      <c r="W1176" s="62"/>
      <c r="X1176" s="62"/>
    </row>
    <row r="1177" spans="23:24" x14ac:dyDescent="0.2">
      <c r="W1177" s="62"/>
      <c r="X1177" s="62"/>
    </row>
    <row r="1178" spans="23:24" x14ac:dyDescent="0.2">
      <c r="W1178" s="62"/>
      <c r="X1178" s="62"/>
    </row>
    <row r="1179" spans="23:24" x14ac:dyDescent="0.2">
      <c r="W1179" s="62"/>
      <c r="X1179" s="62"/>
    </row>
    <row r="1180" spans="23:24" x14ac:dyDescent="0.2">
      <c r="W1180" s="62"/>
      <c r="X1180" s="62"/>
    </row>
    <row r="1181" spans="23:24" x14ac:dyDescent="0.2">
      <c r="W1181" s="62"/>
      <c r="X1181" s="62"/>
    </row>
    <row r="1182" spans="23:24" x14ac:dyDescent="0.2">
      <c r="W1182" s="62"/>
      <c r="X1182" s="62"/>
    </row>
    <row r="1183" spans="23:24" x14ac:dyDescent="0.2">
      <c r="W1183" s="62"/>
      <c r="X1183" s="62"/>
    </row>
    <row r="1184" spans="23:24" x14ac:dyDescent="0.2">
      <c r="W1184" s="62"/>
      <c r="X1184" s="62"/>
    </row>
    <row r="1185" spans="23:24" x14ac:dyDescent="0.2">
      <c r="W1185" s="62"/>
      <c r="X1185" s="62"/>
    </row>
    <row r="1186" spans="23:24" x14ac:dyDescent="0.2">
      <c r="W1186" s="62"/>
      <c r="X1186" s="62"/>
    </row>
    <row r="1187" spans="23:24" x14ac:dyDescent="0.2">
      <c r="W1187" s="62"/>
      <c r="X1187" s="62"/>
    </row>
    <row r="1188" spans="23:24" x14ac:dyDescent="0.2">
      <c r="W1188" s="62"/>
      <c r="X1188" s="62"/>
    </row>
    <row r="1189" spans="23:24" x14ac:dyDescent="0.2">
      <c r="W1189" s="62"/>
      <c r="X1189" s="62"/>
    </row>
    <row r="1190" spans="23:24" x14ac:dyDescent="0.2">
      <c r="W1190" s="62"/>
      <c r="X1190" s="62"/>
    </row>
    <row r="1191" spans="23:24" x14ac:dyDescent="0.2">
      <c r="W1191" s="62"/>
      <c r="X1191" s="62"/>
    </row>
    <row r="1192" spans="23:24" x14ac:dyDescent="0.2">
      <c r="W1192" s="62"/>
      <c r="X1192" s="62"/>
    </row>
    <row r="1193" spans="23:24" x14ac:dyDescent="0.2">
      <c r="W1193" s="62"/>
      <c r="X1193" s="62"/>
    </row>
    <row r="1194" spans="23:24" x14ac:dyDescent="0.2">
      <c r="W1194" s="62"/>
      <c r="X1194" s="62"/>
    </row>
    <row r="1195" spans="23:24" x14ac:dyDescent="0.2">
      <c r="W1195" s="62"/>
      <c r="X1195" s="62"/>
    </row>
    <row r="1196" spans="23:24" x14ac:dyDescent="0.2">
      <c r="W1196" s="62"/>
      <c r="X1196" s="62"/>
    </row>
    <row r="1197" spans="23:24" x14ac:dyDescent="0.2">
      <c r="W1197" s="62"/>
      <c r="X1197" s="62"/>
    </row>
    <row r="1198" spans="23:24" x14ac:dyDescent="0.2">
      <c r="W1198" s="62"/>
      <c r="X1198" s="62"/>
    </row>
    <row r="1199" spans="23:24" x14ac:dyDescent="0.2">
      <c r="W1199" s="62"/>
      <c r="X1199" s="62"/>
    </row>
    <row r="1200" spans="23:24" x14ac:dyDescent="0.2">
      <c r="W1200" s="62"/>
      <c r="X1200" s="62"/>
    </row>
    <row r="1201" spans="23:24" x14ac:dyDescent="0.2">
      <c r="W1201" s="62"/>
      <c r="X1201" s="62"/>
    </row>
    <row r="1202" spans="23:24" x14ac:dyDescent="0.2">
      <c r="W1202" s="62"/>
      <c r="X1202" s="62"/>
    </row>
    <row r="1203" spans="23:24" x14ac:dyDescent="0.2">
      <c r="W1203" s="62"/>
      <c r="X1203" s="62"/>
    </row>
    <row r="1204" spans="23:24" x14ac:dyDescent="0.2">
      <c r="W1204" s="62"/>
      <c r="X1204" s="62"/>
    </row>
    <row r="1205" spans="23:24" x14ac:dyDescent="0.2">
      <c r="W1205" s="62"/>
      <c r="X1205" s="62"/>
    </row>
    <row r="1206" spans="23:24" x14ac:dyDescent="0.2">
      <c r="W1206" s="62"/>
      <c r="X1206" s="62"/>
    </row>
    <row r="1207" spans="23:24" x14ac:dyDescent="0.2">
      <c r="W1207" s="62"/>
      <c r="X1207" s="62"/>
    </row>
    <row r="1208" spans="23:24" x14ac:dyDescent="0.2">
      <c r="W1208" s="62"/>
      <c r="X1208" s="62"/>
    </row>
    <row r="1209" spans="23:24" x14ac:dyDescent="0.2">
      <c r="W1209" s="62"/>
      <c r="X1209" s="62"/>
    </row>
    <row r="1210" spans="23:24" x14ac:dyDescent="0.2">
      <c r="W1210" s="62"/>
      <c r="X1210" s="62"/>
    </row>
    <row r="1211" spans="23:24" x14ac:dyDescent="0.2">
      <c r="W1211" s="62"/>
      <c r="X1211" s="62"/>
    </row>
    <row r="1212" spans="23:24" x14ac:dyDescent="0.2">
      <c r="W1212" s="62"/>
      <c r="X1212" s="62"/>
    </row>
    <row r="1213" spans="23:24" x14ac:dyDescent="0.2">
      <c r="W1213" s="62"/>
      <c r="X1213" s="62"/>
    </row>
    <row r="1214" spans="23:24" x14ac:dyDescent="0.2">
      <c r="W1214" s="62"/>
      <c r="X1214" s="62"/>
    </row>
    <row r="1215" spans="23:24" x14ac:dyDescent="0.2">
      <c r="W1215" s="62"/>
      <c r="X1215" s="62"/>
    </row>
    <row r="1216" spans="23:24" x14ac:dyDescent="0.2">
      <c r="W1216" s="62"/>
      <c r="X1216" s="62"/>
    </row>
    <row r="1217" spans="23:24" x14ac:dyDescent="0.2">
      <c r="W1217" s="62"/>
      <c r="X1217" s="62"/>
    </row>
    <row r="1218" spans="23:24" x14ac:dyDescent="0.2">
      <c r="W1218" s="62"/>
      <c r="X1218" s="62"/>
    </row>
    <row r="1219" spans="23:24" x14ac:dyDescent="0.2">
      <c r="W1219" s="62"/>
      <c r="X1219" s="62"/>
    </row>
    <row r="1220" spans="23:24" x14ac:dyDescent="0.2">
      <c r="W1220" s="62"/>
      <c r="X1220" s="62"/>
    </row>
    <row r="1221" spans="23:24" x14ac:dyDescent="0.2">
      <c r="W1221" s="62"/>
      <c r="X1221" s="62"/>
    </row>
    <row r="1222" spans="23:24" x14ac:dyDescent="0.2">
      <c r="W1222" s="62"/>
      <c r="X1222" s="62"/>
    </row>
    <row r="1223" spans="23:24" x14ac:dyDescent="0.2">
      <c r="W1223" s="62"/>
      <c r="X1223" s="62"/>
    </row>
    <row r="1224" spans="23:24" x14ac:dyDescent="0.2">
      <c r="W1224" s="62"/>
      <c r="X1224" s="62"/>
    </row>
    <row r="1225" spans="23:24" x14ac:dyDescent="0.2">
      <c r="W1225" s="62"/>
      <c r="X1225" s="62"/>
    </row>
    <row r="1226" spans="23:24" x14ac:dyDescent="0.2">
      <c r="W1226" s="62"/>
      <c r="X1226" s="62"/>
    </row>
    <row r="1227" spans="23:24" x14ac:dyDescent="0.2">
      <c r="W1227" s="62"/>
      <c r="X1227" s="62"/>
    </row>
    <row r="1228" spans="23:24" x14ac:dyDescent="0.2">
      <c r="W1228" s="62"/>
      <c r="X1228" s="62"/>
    </row>
    <row r="1229" spans="23:24" x14ac:dyDescent="0.2">
      <c r="W1229" s="62"/>
      <c r="X1229" s="62"/>
    </row>
    <row r="1230" spans="23:24" x14ac:dyDescent="0.2">
      <c r="W1230" s="62"/>
      <c r="X1230" s="62"/>
    </row>
    <row r="1231" spans="23:24" x14ac:dyDescent="0.2">
      <c r="W1231" s="62"/>
      <c r="X1231" s="62"/>
    </row>
    <row r="1232" spans="23:24" x14ac:dyDescent="0.2">
      <c r="W1232" s="62"/>
      <c r="X1232" s="62"/>
    </row>
    <row r="1233" spans="23:24" x14ac:dyDescent="0.2">
      <c r="W1233" s="62"/>
      <c r="X1233" s="62"/>
    </row>
    <row r="1234" spans="23:24" x14ac:dyDescent="0.2">
      <c r="W1234" s="62"/>
      <c r="X1234" s="62"/>
    </row>
    <row r="1235" spans="23:24" x14ac:dyDescent="0.2">
      <c r="W1235" s="62"/>
      <c r="X1235" s="62"/>
    </row>
    <row r="1236" spans="23:24" x14ac:dyDescent="0.2">
      <c r="W1236" s="62"/>
      <c r="X1236" s="62"/>
    </row>
    <row r="1237" spans="23:24" x14ac:dyDescent="0.2">
      <c r="W1237" s="62"/>
      <c r="X1237" s="62"/>
    </row>
    <row r="1238" spans="23:24" x14ac:dyDescent="0.2">
      <c r="W1238" s="62"/>
      <c r="X1238" s="62"/>
    </row>
    <row r="1239" spans="23:24" x14ac:dyDescent="0.2">
      <c r="W1239" s="62"/>
      <c r="X1239" s="62"/>
    </row>
    <row r="1240" spans="23:24" x14ac:dyDescent="0.2">
      <c r="W1240" s="62"/>
      <c r="X1240" s="62"/>
    </row>
    <row r="1241" spans="23:24" x14ac:dyDescent="0.2">
      <c r="W1241" s="62"/>
      <c r="X1241" s="62"/>
    </row>
    <row r="1242" spans="23:24" x14ac:dyDescent="0.2">
      <c r="W1242" s="62"/>
      <c r="X1242" s="62"/>
    </row>
    <row r="1243" spans="23:24" x14ac:dyDescent="0.2">
      <c r="W1243" s="62"/>
      <c r="X1243" s="62"/>
    </row>
    <row r="1244" spans="23:24" x14ac:dyDescent="0.2">
      <c r="W1244" s="62"/>
      <c r="X1244" s="62"/>
    </row>
    <row r="1245" spans="23:24" x14ac:dyDescent="0.2">
      <c r="W1245" s="62"/>
      <c r="X1245" s="62"/>
    </row>
    <row r="1246" spans="23:24" x14ac:dyDescent="0.2">
      <c r="W1246" s="62"/>
      <c r="X1246" s="62"/>
    </row>
    <row r="1247" spans="23:24" x14ac:dyDescent="0.2">
      <c r="W1247" s="62"/>
      <c r="X1247" s="62"/>
    </row>
    <row r="1248" spans="23:24" x14ac:dyDescent="0.2">
      <c r="W1248" s="62"/>
      <c r="X1248" s="62"/>
    </row>
    <row r="1249" spans="23:24" x14ac:dyDescent="0.2">
      <c r="W1249" s="62"/>
      <c r="X1249" s="62"/>
    </row>
    <row r="1250" spans="23:24" x14ac:dyDescent="0.2">
      <c r="W1250" s="62"/>
      <c r="X1250" s="62"/>
    </row>
    <row r="1251" spans="23:24" x14ac:dyDescent="0.2">
      <c r="W1251" s="62"/>
      <c r="X1251" s="62"/>
    </row>
    <row r="1252" spans="23:24" x14ac:dyDescent="0.2">
      <c r="W1252" s="62"/>
      <c r="X1252" s="62"/>
    </row>
    <row r="1253" spans="23:24" x14ac:dyDescent="0.2">
      <c r="W1253" s="62"/>
      <c r="X1253" s="62"/>
    </row>
    <row r="1254" spans="23:24" x14ac:dyDescent="0.2">
      <c r="W1254" s="62"/>
      <c r="X1254" s="62"/>
    </row>
    <row r="1255" spans="23:24" x14ac:dyDescent="0.2">
      <c r="W1255" s="62"/>
      <c r="X1255" s="62"/>
    </row>
    <row r="1256" spans="23:24" x14ac:dyDescent="0.2">
      <c r="W1256" s="62"/>
      <c r="X1256" s="62"/>
    </row>
    <row r="1257" spans="23:24" x14ac:dyDescent="0.2">
      <c r="W1257" s="62"/>
      <c r="X1257" s="62"/>
    </row>
    <row r="1258" spans="23:24" x14ac:dyDescent="0.2">
      <c r="W1258" s="62"/>
      <c r="X1258" s="62"/>
    </row>
    <row r="1259" spans="23:24" x14ac:dyDescent="0.2">
      <c r="W1259" s="62"/>
      <c r="X1259" s="62"/>
    </row>
    <row r="1260" spans="23:24" x14ac:dyDescent="0.2">
      <c r="W1260" s="62"/>
      <c r="X1260" s="62"/>
    </row>
    <row r="1261" spans="23:24" x14ac:dyDescent="0.2">
      <c r="W1261" s="62"/>
      <c r="X1261" s="62"/>
    </row>
    <row r="1262" spans="23:24" x14ac:dyDescent="0.2">
      <c r="W1262" s="62"/>
      <c r="X1262" s="62"/>
    </row>
    <row r="1263" spans="23:24" x14ac:dyDescent="0.2">
      <c r="W1263" s="62"/>
      <c r="X1263" s="62"/>
    </row>
    <row r="1264" spans="23:24" x14ac:dyDescent="0.2">
      <c r="W1264" s="62"/>
      <c r="X1264" s="62"/>
    </row>
    <row r="1265" spans="23:24" x14ac:dyDescent="0.2">
      <c r="W1265" s="62"/>
      <c r="X1265" s="62"/>
    </row>
    <row r="1266" spans="23:24" x14ac:dyDescent="0.2">
      <c r="W1266" s="62"/>
      <c r="X1266" s="62"/>
    </row>
    <row r="1267" spans="23:24" x14ac:dyDescent="0.2">
      <c r="W1267" s="62"/>
      <c r="X1267" s="62"/>
    </row>
    <row r="1268" spans="23:24" x14ac:dyDescent="0.2">
      <c r="W1268" s="62"/>
      <c r="X1268" s="62"/>
    </row>
    <row r="1269" spans="23:24" x14ac:dyDescent="0.2">
      <c r="W1269" s="62"/>
      <c r="X1269" s="62"/>
    </row>
    <row r="1270" spans="23:24" x14ac:dyDescent="0.2">
      <c r="W1270" s="62"/>
      <c r="X1270" s="62"/>
    </row>
    <row r="1271" spans="23:24" x14ac:dyDescent="0.2">
      <c r="W1271" s="62"/>
      <c r="X1271" s="62"/>
    </row>
    <row r="1272" spans="23:24" x14ac:dyDescent="0.2">
      <c r="W1272" s="62"/>
      <c r="X1272" s="62"/>
    </row>
    <row r="1273" spans="23:24" x14ac:dyDescent="0.2">
      <c r="W1273" s="62"/>
      <c r="X1273" s="62"/>
    </row>
    <row r="1274" spans="23:24" x14ac:dyDescent="0.2">
      <c r="W1274" s="62"/>
      <c r="X1274" s="62"/>
    </row>
    <row r="1275" spans="23:24" x14ac:dyDescent="0.2">
      <c r="W1275" s="62"/>
      <c r="X1275" s="62"/>
    </row>
    <row r="1276" spans="23:24" x14ac:dyDescent="0.2">
      <c r="W1276" s="62"/>
      <c r="X1276" s="62"/>
    </row>
    <row r="1277" spans="23:24" x14ac:dyDescent="0.2">
      <c r="W1277" s="62"/>
      <c r="X1277" s="62"/>
    </row>
    <row r="1278" spans="23:24" x14ac:dyDescent="0.2">
      <c r="W1278" s="62"/>
      <c r="X1278" s="62"/>
    </row>
    <row r="1279" spans="23:24" x14ac:dyDescent="0.2">
      <c r="W1279" s="62"/>
      <c r="X1279" s="62"/>
    </row>
    <row r="1280" spans="23:24" x14ac:dyDescent="0.2">
      <c r="W1280" s="62"/>
      <c r="X1280" s="62"/>
    </row>
    <row r="1281" spans="23:24" x14ac:dyDescent="0.2">
      <c r="W1281" s="62"/>
      <c r="X1281" s="62"/>
    </row>
    <row r="1282" spans="23:24" x14ac:dyDescent="0.2">
      <c r="W1282" s="62"/>
      <c r="X1282" s="62"/>
    </row>
    <row r="1283" spans="23:24" x14ac:dyDescent="0.2">
      <c r="W1283" s="62"/>
      <c r="X1283" s="62"/>
    </row>
    <row r="1284" spans="23:24" x14ac:dyDescent="0.2">
      <c r="W1284" s="62"/>
      <c r="X1284" s="62"/>
    </row>
    <row r="1285" spans="23:24" x14ac:dyDescent="0.2">
      <c r="W1285" s="62"/>
      <c r="X1285" s="62"/>
    </row>
    <row r="1286" spans="23:24" x14ac:dyDescent="0.2">
      <c r="W1286" s="62"/>
      <c r="X1286" s="62"/>
    </row>
    <row r="1287" spans="23:24" x14ac:dyDescent="0.2">
      <c r="W1287" s="62"/>
      <c r="X1287" s="62"/>
    </row>
    <row r="1288" spans="23:24" x14ac:dyDescent="0.2">
      <c r="W1288" s="62"/>
      <c r="X1288" s="62"/>
    </row>
    <row r="1289" spans="23:24" x14ac:dyDescent="0.2">
      <c r="W1289" s="62"/>
      <c r="X1289" s="62"/>
    </row>
    <row r="1290" spans="23:24" x14ac:dyDescent="0.2">
      <c r="W1290" s="62"/>
      <c r="X1290" s="62"/>
    </row>
    <row r="1291" spans="23:24" x14ac:dyDescent="0.2">
      <c r="W1291" s="62"/>
      <c r="X1291" s="62"/>
    </row>
    <row r="1292" spans="23:24" x14ac:dyDescent="0.2">
      <c r="W1292" s="62"/>
      <c r="X1292" s="62"/>
    </row>
    <row r="1293" spans="23:24" x14ac:dyDescent="0.2">
      <c r="W1293" s="62"/>
      <c r="X1293" s="62"/>
    </row>
    <row r="1294" spans="23:24" x14ac:dyDescent="0.2">
      <c r="W1294" s="62"/>
      <c r="X1294" s="62"/>
    </row>
    <row r="1295" spans="23:24" x14ac:dyDescent="0.2">
      <c r="W1295" s="62"/>
      <c r="X1295" s="62"/>
    </row>
    <row r="1296" spans="23:24" x14ac:dyDescent="0.2">
      <c r="W1296" s="62"/>
      <c r="X1296" s="62"/>
    </row>
    <row r="1297" spans="23:24" x14ac:dyDescent="0.2">
      <c r="W1297" s="62"/>
      <c r="X1297" s="62"/>
    </row>
    <row r="1298" spans="23:24" x14ac:dyDescent="0.2">
      <c r="W1298" s="62"/>
      <c r="X1298" s="62"/>
    </row>
    <row r="1299" spans="23:24" x14ac:dyDescent="0.2">
      <c r="W1299" s="62"/>
      <c r="X1299" s="62"/>
    </row>
    <row r="1300" spans="23:24" x14ac:dyDescent="0.2">
      <c r="W1300" s="62"/>
      <c r="X1300" s="62"/>
    </row>
    <row r="1301" spans="23:24" x14ac:dyDescent="0.2">
      <c r="W1301" s="62"/>
      <c r="X1301" s="62"/>
    </row>
    <row r="1302" spans="23:24" x14ac:dyDescent="0.2">
      <c r="W1302" s="62"/>
      <c r="X1302" s="62"/>
    </row>
    <row r="1303" spans="23:24" x14ac:dyDescent="0.2">
      <c r="W1303" s="62"/>
      <c r="X1303" s="62"/>
    </row>
    <row r="1304" spans="23:24" x14ac:dyDescent="0.2">
      <c r="W1304" s="62"/>
      <c r="X1304" s="62"/>
    </row>
    <row r="1305" spans="23:24" x14ac:dyDescent="0.2">
      <c r="W1305" s="62"/>
      <c r="X1305" s="62"/>
    </row>
    <row r="1306" spans="23:24" x14ac:dyDescent="0.2">
      <c r="W1306" s="62"/>
      <c r="X1306" s="62"/>
    </row>
    <row r="1307" spans="23:24" x14ac:dyDescent="0.2">
      <c r="W1307" s="62"/>
      <c r="X1307" s="62"/>
    </row>
    <row r="1308" spans="23:24" x14ac:dyDescent="0.2">
      <c r="W1308" s="62"/>
      <c r="X1308" s="62"/>
    </row>
    <row r="1309" spans="23:24" x14ac:dyDescent="0.2">
      <c r="W1309" s="62"/>
      <c r="X1309" s="62"/>
    </row>
    <row r="1310" spans="23:24" x14ac:dyDescent="0.2">
      <c r="W1310" s="62"/>
      <c r="X1310" s="62"/>
    </row>
    <row r="1311" spans="23:24" x14ac:dyDescent="0.2">
      <c r="W1311" s="62"/>
      <c r="X1311" s="62"/>
    </row>
    <row r="1312" spans="23:24" x14ac:dyDescent="0.2">
      <c r="W1312" s="62"/>
      <c r="X1312" s="62"/>
    </row>
    <row r="1313" spans="23:24" x14ac:dyDescent="0.2">
      <c r="W1313" s="62"/>
      <c r="X1313" s="62"/>
    </row>
    <row r="1314" spans="23:24" x14ac:dyDescent="0.2">
      <c r="W1314" s="62"/>
      <c r="X1314" s="62"/>
    </row>
    <row r="1315" spans="23:24" x14ac:dyDescent="0.2">
      <c r="W1315" s="62"/>
      <c r="X1315" s="62"/>
    </row>
    <row r="1316" spans="23:24" x14ac:dyDescent="0.2">
      <c r="W1316" s="62"/>
      <c r="X1316" s="62"/>
    </row>
    <row r="1317" spans="23:24" x14ac:dyDescent="0.2">
      <c r="W1317" s="62"/>
      <c r="X1317" s="62"/>
    </row>
    <row r="1318" spans="23:24" x14ac:dyDescent="0.2">
      <c r="W1318" s="62"/>
      <c r="X1318" s="62"/>
    </row>
    <row r="1319" spans="23:24" x14ac:dyDescent="0.2">
      <c r="W1319" s="62"/>
      <c r="X1319" s="62"/>
    </row>
    <row r="1320" spans="23:24" x14ac:dyDescent="0.2">
      <c r="W1320" s="62"/>
      <c r="X1320" s="62"/>
    </row>
    <row r="1321" spans="23:24" x14ac:dyDescent="0.2">
      <c r="W1321" s="62"/>
      <c r="X1321" s="62"/>
    </row>
    <row r="1322" spans="23:24" x14ac:dyDescent="0.2">
      <c r="W1322" s="62"/>
      <c r="X1322" s="62"/>
    </row>
    <row r="1323" spans="23:24" x14ac:dyDescent="0.2">
      <c r="W1323" s="62"/>
      <c r="X1323" s="62"/>
    </row>
    <row r="1324" spans="23:24" x14ac:dyDescent="0.2">
      <c r="W1324" s="62"/>
      <c r="X1324" s="62"/>
    </row>
    <row r="1325" spans="23:24" x14ac:dyDescent="0.2">
      <c r="W1325" s="62"/>
      <c r="X1325" s="62"/>
    </row>
    <row r="1326" spans="23:24" x14ac:dyDescent="0.2">
      <c r="W1326" s="62"/>
      <c r="X1326" s="62"/>
    </row>
    <row r="1327" spans="23:24" x14ac:dyDescent="0.2">
      <c r="W1327" s="62"/>
      <c r="X1327" s="62"/>
    </row>
    <row r="1328" spans="23:24" x14ac:dyDescent="0.2">
      <c r="W1328" s="62"/>
      <c r="X1328" s="62"/>
    </row>
    <row r="1329" spans="23:24" x14ac:dyDescent="0.2">
      <c r="W1329" s="62"/>
      <c r="X1329" s="62"/>
    </row>
    <row r="1330" spans="23:24" x14ac:dyDescent="0.2">
      <c r="W1330" s="62"/>
      <c r="X1330" s="62"/>
    </row>
    <row r="1331" spans="23:24" x14ac:dyDescent="0.2">
      <c r="W1331" s="62"/>
      <c r="X1331" s="62"/>
    </row>
    <row r="1332" spans="23:24" x14ac:dyDescent="0.2">
      <c r="W1332" s="62"/>
      <c r="X1332" s="62"/>
    </row>
    <row r="1333" spans="23:24" x14ac:dyDescent="0.2">
      <c r="W1333" s="62"/>
      <c r="X1333" s="62"/>
    </row>
    <row r="1334" spans="23:24" x14ac:dyDescent="0.2">
      <c r="W1334" s="62"/>
      <c r="X1334" s="62"/>
    </row>
    <row r="1335" spans="23:24" x14ac:dyDescent="0.2">
      <c r="W1335" s="62"/>
      <c r="X1335" s="62"/>
    </row>
    <row r="1336" spans="23:24" x14ac:dyDescent="0.2">
      <c r="W1336" s="62"/>
      <c r="X1336" s="62"/>
    </row>
    <row r="1337" spans="23:24" x14ac:dyDescent="0.2">
      <c r="W1337" s="62"/>
      <c r="X1337" s="62"/>
    </row>
    <row r="1338" spans="23:24" x14ac:dyDescent="0.2">
      <c r="W1338" s="62"/>
      <c r="X1338" s="62"/>
    </row>
    <row r="1339" spans="23:24" x14ac:dyDescent="0.2">
      <c r="W1339" s="62"/>
      <c r="X1339" s="62"/>
    </row>
    <row r="1340" spans="23:24" x14ac:dyDescent="0.2">
      <c r="W1340" s="62"/>
      <c r="X1340" s="62"/>
    </row>
    <row r="1341" spans="23:24" x14ac:dyDescent="0.2">
      <c r="W1341" s="62"/>
      <c r="X1341" s="62"/>
    </row>
    <row r="1342" spans="23:24" x14ac:dyDescent="0.2">
      <c r="W1342" s="62"/>
      <c r="X1342" s="62"/>
    </row>
    <row r="1343" spans="23:24" x14ac:dyDescent="0.2">
      <c r="W1343" s="62"/>
      <c r="X1343" s="62"/>
    </row>
    <row r="1344" spans="23:24" x14ac:dyDescent="0.2">
      <c r="W1344" s="62"/>
      <c r="X1344" s="62"/>
    </row>
    <row r="1345" spans="23:24" x14ac:dyDescent="0.2">
      <c r="W1345" s="62"/>
      <c r="X1345" s="62"/>
    </row>
    <row r="1346" spans="23:24" x14ac:dyDescent="0.2">
      <c r="W1346" s="62"/>
      <c r="X1346" s="62"/>
    </row>
    <row r="1347" spans="23:24" x14ac:dyDescent="0.2">
      <c r="W1347" s="62"/>
      <c r="X1347" s="62"/>
    </row>
    <row r="1348" spans="23:24" x14ac:dyDescent="0.2">
      <c r="W1348" s="62"/>
      <c r="X1348" s="62"/>
    </row>
    <row r="1349" spans="23:24" x14ac:dyDescent="0.2">
      <c r="W1349" s="62"/>
      <c r="X1349" s="62"/>
    </row>
    <row r="1350" spans="23:24" x14ac:dyDescent="0.2">
      <c r="W1350" s="62"/>
      <c r="X1350" s="62"/>
    </row>
    <row r="1351" spans="23:24" x14ac:dyDescent="0.2">
      <c r="W1351" s="62"/>
      <c r="X1351" s="62"/>
    </row>
    <row r="1352" spans="23:24" x14ac:dyDescent="0.2">
      <c r="W1352" s="62"/>
      <c r="X1352" s="62"/>
    </row>
    <row r="1353" spans="23:24" x14ac:dyDescent="0.2">
      <c r="W1353" s="62"/>
      <c r="X1353" s="62"/>
    </row>
    <row r="1354" spans="23:24" x14ac:dyDescent="0.2">
      <c r="W1354" s="62"/>
      <c r="X1354" s="62"/>
    </row>
    <row r="1355" spans="23:24" x14ac:dyDescent="0.2">
      <c r="W1355" s="62"/>
      <c r="X1355" s="62"/>
    </row>
    <row r="1356" spans="23:24" x14ac:dyDescent="0.2">
      <c r="W1356" s="62"/>
      <c r="X1356" s="62"/>
    </row>
    <row r="1357" spans="23:24" x14ac:dyDescent="0.2">
      <c r="W1357" s="62"/>
      <c r="X1357" s="62"/>
    </row>
    <row r="1358" spans="23:24" x14ac:dyDescent="0.2">
      <c r="W1358" s="62"/>
      <c r="X1358" s="62"/>
    </row>
    <row r="1359" spans="23:24" x14ac:dyDescent="0.2">
      <c r="W1359" s="62"/>
      <c r="X1359" s="62"/>
    </row>
    <row r="1360" spans="23:24" x14ac:dyDescent="0.2">
      <c r="W1360" s="62"/>
      <c r="X1360" s="62"/>
    </row>
    <row r="1361" spans="23:24" x14ac:dyDescent="0.2">
      <c r="W1361" s="62"/>
      <c r="X1361" s="62"/>
    </row>
    <row r="1362" spans="23:24" x14ac:dyDescent="0.2">
      <c r="W1362" s="62"/>
      <c r="X1362" s="62"/>
    </row>
    <row r="1363" spans="23:24" x14ac:dyDescent="0.2">
      <c r="W1363" s="62"/>
      <c r="X1363" s="62"/>
    </row>
    <row r="1364" spans="23:24" x14ac:dyDescent="0.2">
      <c r="W1364" s="62"/>
      <c r="X1364" s="62"/>
    </row>
    <row r="1365" spans="23:24" x14ac:dyDescent="0.2">
      <c r="W1365" s="62"/>
      <c r="X1365" s="62"/>
    </row>
    <row r="1366" spans="23:24" x14ac:dyDescent="0.2">
      <c r="W1366" s="62"/>
      <c r="X1366" s="62"/>
    </row>
    <row r="1367" spans="23:24" x14ac:dyDescent="0.2">
      <c r="W1367" s="62"/>
      <c r="X1367" s="62"/>
    </row>
    <row r="1368" spans="23:24" x14ac:dyDescent="0.2">
      <c r="W1368" s="62"/>
      <c r="X1368" s="62"/>
    </row>
    <row r="1369" spans="23:24" x14ac:dyDescent="0.2">
      <c r="W1369" s="62"/>
      <c r="X1369" s="62"/>
    </row>
    <row r="1370" spans="23:24" x14ac:dyDescent="0.2">
      <c r="W1370" s="62"/>
      <c r="X1370" s="62"/>
    </row>
    <row r="1371" spans="23:24" x14ac:dyDescent="0.2">
      <c r="W1371" s="62"/>
      <c r="X1371" s="62"/>
    </row>
    <row r="1372" spans="23:24" x14ac:dyDescent="0.2">
      <c r="W1372" s="62"/>
      <c r="X1372" s="62"/>
    </row>
    <row r="1373" spans="23:24" x14ac:dyDescent="0.2">
      <c r="W1373" s="62"/>
      <c r="X1373" s="62"/>
    </row>
    <row r="1374" spans="23:24" x14ac:dyDescent="0.2">
      <c r="W1374" s="62"/>
      <c r="X1374" s="62"/>
    </row>
    <row r="1375" spans="23:24" x14ac:dyDescent="0.2">
      <c r="W1375" s="62"/>
      <c r="X1375" s="62"/>
    </row>
    <row r="1376" spans="23:24" x14ac:dyDescent="0.2">
      <c r="W1376" s="62"/>
      <c r="X1376" s="62"/>
    </row>
    <row r="1377" spans="23:24" x14ac:dyDescent="0.2">
      <c r="W1377" s="62"/>
      <c r="X1377" s="62"/>
    </row>
    <row r="1378" spans="23:24" x14ac:dyDescent="0.2">
      <c r="W1378" s="62"/>
      <c r="X1378" s="62"/>
    </row>
    <row r="1379" spans="23:24" x14ac:dyDescent="0.2">
      <c r="W1379" s="62"/>
      <c r="X1379" s="62"/>
    </row>
    <row r="1380" spans="23:24" x14ac:dyDescent="0.2">
      <c r="W1380" s="62"/>
      <c r="X1380" s="62"/>
    </row>
    <row r="1381" spans="23:24" x14ac:dyDescent="0.2">
      <c r="W1381" s="62"/>
      <c r="X1381" s="62"/>
    </row>
    <row r="1382" spans="23:24" x14ac:dyDescent="0.2">
      <c r="W1382" s="62"/>
      <c r="X1382" s="62"/>
    </row>
    <row r="1383" spans="23:24" x14ac:dyDescent="0.2">
      <c r="W1383" s="62"/>
      <c r="X1383" s="62"/>
    </row>
    <row r="1384" spans="23:24" x14ac:dyDescent="0.2">
      <c r="W1384" s="62"/>
      <c r="X1384" s="62"/>
    </row>
    <row r="1385" spans="23:24" x14ac:dyDescent="0.2">
      <c r="W1385" s="62"/>
      <c r="X1385" s="62"/>
    </row>
    <row r="1386" spans="23:24" x14ac:dyDescent="0.2">
      <c r="W1386" s="62"/>
      <c r="X1386" s="62"/>
    </row>
    <row r="1387" spans="23:24" x14ac:dyDescent="0.2">
      <c r="W1387" s="62"/>
      <c r="X1387" s="62"/>
    </row>
    <row r="1388" spans="23:24" x14ac:dyDescent="0.2">
      <c r="W1388" s="62"/>
      <c r="X1388" s="62"/>
    </row>
    <row r="1389" spans="23:24" x14ac:dyDescent="0.2">
      <c r="W1389" s="62"/>
      <c r="X1389" s="62"/>
    </row>
    <row r="1390" spans="23:24" x14ac:dyDescent="0.2">
      <c r="W1390" s="62"/>
      <c r="X1390" s="62"/>
    </row>
    <row r="1391" spans="23:24" x14ac:dyDescent="0.2">
      <c r="W1391" s="62"/>
      <c r="X1391" s="62"/>
    </row>
    <row r="1392" spans="23:24" x14ac:dyDescent="0.2">
      <c r="W1392" s="62"/>
      <c r="X1392" s="62"/>
    </row>
    <row r="1393" spans="23:24" x14ac:dyDescent="0.2">
      <c r="W1393" s="62"/>
      <c r="X1393" s="62"/>
    </row>
    <row r="1394" spans="23:24" x14ac:dyDescent="0.2">
      <c r="W1394" s="62"/>
      <c r="X1394" s="62"/>
    </row>
    <row r="1395" spans="23:24" x14ac:dyDescent="0.2">
      <c r="W1395" s="62"/>
      <c r="X1395" s="62"/>
    </row>
    <row r="1396" spans="23:24" x14ac:dyDescent="0.2">
      <c r="W1396" s="62"/>
      <c r="X1396" s="62"/>
    </row>
    <row r="1397" spans="23:24" x14ac:dyDescent="0.2">
      <c r="W1397" s="62"/>
      <c r="X1397" s="62"/>
    </row>
    <row r="1398" spans="23:24" x14ac:dyDescent="0.2">
      <c r="W1398" s="62"/>
      <c r="X1398" s="62"/>
    </row>
    <row r="1399" spans="23:24" x14ac:dyDescent="0.2">
      <c r="W1399" s="62"/>
      <c r="X1399" s="62"/>
    </row>
    <row r="1400" spans="23:24" x14ac:dyDescent="0.2">
      <c r="W1400" s="62"/>
      <c r="X1400" s="62"/>
    </row>
    <row r="1401" spans="23:24" x14ac:dyDescent="0.2">
      <c r="W1401" s="62"/>
      <c r="X1401" s="62"/>
    </row>
    <row r="1402" spans="23:24" x14ac:dyDescent="0.2">
      <c r="W1402" s="62"/>
      <c r="X1402" s="62"/>
    </row>
    <row r="1403" spans="23:24" x14ac:dyDescent="0.2">
      <c r="W1403" s="62"/>
      <c r="X1403" s="62"/>
    </row>
    <row r="1404" spans="23:24" x14ac:dyDescent="0.2">
      <c r="W1404" s="62"/>
      <c r="X1404" s="62"/>
    </row>
    <row r="1405" spans="23:24" x14ac:dyDescent="0.2">
      <c r="W1405" s="62"/>
      <c r="X1405" s="62"/>
    </row>
    <row r="1406" spans="23:24" x14ac:dyDescent="0.2">
      <c r="W1406" s="62"/>
      <c r="X1406" s="62"/>
    </row>
    <row r="1407" spans="23:24" x14ac:dyDescent="0.2">
      <c r="W1407" s="62"/>
      <c r="X1407" s="62"/>
    </row>
    <row r="1408" spans="23:24" x14ac:dyDescent="0.2">
      <c r="W1408" s="62"/>
      <c r="X1408" s="62"/>
    </row>
    <row r="1409" spans="23:24" x14ac:dyDescent="0.2">
      <c r="W1409" s="62"/>
      <c r="X1409" s="62"/>
    </row>
    <row r="1410" spans="23:24" x14ac:dyDescent="0.2">
      <c r="W1410" s="62"/>
      <c r="X1410" s="62"/>
    </row>
    <row r="1411" spans="23:24" x14ac:dyDescent="0.2">
      <c r="W1411" s="62"/>
      <c r="X1411" s="62"/>
    </row>
    <row r="1412" spans="23:24" x14ac:dyDescent="0.2">
      <c r="W1412" s="62"/>
      <c r="X1412" s="62"/>
    </row>
    <row r="1413" spans="23:24" x14ac:dyDescent="0.2">
      <c r="W1413" s="62"/>
      <c r="X1413" s="62"/>
    </row>
    <row r="1414" spans="23:24" x14ac:dyDescent="0.2">
      <c r="W1414" s="62"/>
      <c r="X1414" s="62"/>
    </row>
    <row r="1415" spans="23:24" x14ac:dyDescent="0.2">
      <c r="W1415" s="62"/>
      <c r="X1415" s="62"/>
    </row>
    <row r="1416" spans="23:24" x14ac:dyDescent="0.2">
      <c r="W1416" s="62"/>
      <c r="X1416" s="62"/>
    </row>
    <row r="1417" spans="23:24" x14ac:dyDescent="0.2">
      <c r="W1417" s="62"/>
      <c r="X1417" s="62"/>
    </row>
    <row r="1418" spans="23:24" x14ac:dyDescent="0.2">
      <c r="W1418" s="62"/>
      <c r="X1418" s="62"/>
    </row>
    <row r="1419" spans="23:24" x14ac:dyDescent="0.2">
      <c r="W1419" s="62"/>
      <c r="X1419" s="62"/>
    </row>
    <row r="1420" spans="23:24" x14ac:dyDescent="0.2">
      <c r="W1420" s="62"/>
      <c r="X1420" s="62"/>
    </row>
    <row r="1421" spans="23:24" x14ac:dyDescent="0.2">
      <c r="W1421" s="62"/>
      <c r="X1421" s="62"/>
    </row>
    <row r="1422" spans="23:24" x14ac:dyDescent="0.2">
      <c r="W1422" s="62"/>
      <c r="X1422" s="62"/>
    </row>
    <row r="1423" spans="23:24" x14ac:dyDescent="0.2">
      <c r="W1423" s="62"/>
      <c r="X1423" s="62"/>
    </row>
    <row r="1424" spans="23:24" x14ac:dyDescent="0.2">
      <c r="W1424" s="62"/>
      <c r="X1424" s="62"/>
    </row>
    <row r="1425" spans="23:24" x14ac:dyDescent="0.2">
      <c r="W1425" s="62"/>
      <c r="X1425" s="62"/>
    </row>
    <row r="1426" spans="23:24" x14ac:dyDescent="0.2">
      <c r="W1426" s="62"/>
      <c r="X1426" s="62"/>
    </row>
    <row r="1427" spans="23:24" x14ac:dyDescent="0.2">
      <c r="W1427" s="62"/>
      <c r="X1427" s="62"/>
    </row>
    <row r="1428" spans="23:24" x14ac:dyDescent="0.2">
      <c r="W1428" s="62"/>
      <c r="X1428" s="62"/>
    </row>
    <row r="1429" spans="23:24" x14ac:dyDescent="0.2">
      <c r="W1429" s="62"/>
      <c r="X1429" s="62"/>
    </row>
    <row r="1430" spans="23:24" x14ac:dyDescent="0.2">
      <c r="W1430" s="62"/>
      <c r="X1430" s="62"/>
    </row>
    <row r="1431" spans="23:24" x14ac:dyDescent="0.2">
      <c r="W1431" s="62"/>
      <c r="X1431" s="62"/>
    </row>
    <row r="1432" spans="23:24" x14ac:dyDescent="0.2">
      <c r="W1432" s="62"/>
      <c r="X1432" s="62"/>
    </row>
    <row r="1433" spans="23:24" x14ac:dyDescent="0.2">
      <c r="W1433" s="62"/>
      <c r="X1433" s="62"/>
    </row>
    <row r="1434" spans="23:24" x14ac:dyDescent="0.2">
      <c r="W1434" s="62"/>
      <c r="X1434" s="62"/>
    </row>
    <row r="1435" spans="23:24" x14ac:dyDescent="0.2">
      <c r="W1435" s="62"/>
      <c r="X1435" s="62"/>
    </row>
    <row r="1436" spans="23:24" x14ac:dyDescent="0.2">
      <c r="W1436" s="62"/>
      <c r="X1436" s="62"/>
    </row>
    <row r="1437" spans="23:24" x14ac:dyDescent="0.2">
      <c r="W1437" s="62"/>
      <c r="X1437" s="62"/>
    </row>
    <row r="1438" spans="23:24" x14ac:dyDescent="0.2">
      <c r="W1438" s="62"/>
      <c r="X1438" s="62"/>
    </row>
    <row r="1439" spans="23:24" x14ac:dyDescent="0.2">
      <c r="W1439" s="62"/>
      <c r="X1439" s="62"/>
    </row>
    <row r="1440" spans="23:24" x14ac:dyDescent="0.2">
      <c r="W1440" s="62"/>
      <c r="X1440" s="62"/>
    </row>
    <row r="1441" spans="23:24" x14ac:dyDescent="0.2">
      <c r="W1441" s="62"/>
      <c r="X1441" s="62"/>
    </row>
    <row r="1442" spans="23:24" x14ac:dyDescent="0.2">
      <c r="W1442" s="62"/>
      <c r="X1442" s="62"/>
    </row>
    <row r="1443" spans="23:24" x14ac:dyDescent="0.2">
      <c r="W1443" s="62"/>
      <c r="X1443" s="62"/>
    </row>
    <row r="1444" spans="23:24" x14ac:dyDescent="0.2">
      <c r="W1444" s="62"/>
      <c r="X1444" s="62"/>
    </row>
    <row r="1445" spans="23:24" x14ac:dyDescent="0.2">
      <c r="W1445" s="62"/>
      <c r="X1445" s="62"/>
    </row>
    <row r="1446" spans="23:24" x14ac:dyDescent="0.2">
      <c r="W1446" s="62"/>
      <c r="X1446" s="62"/>
    </row>
    <row r="1447" spans="23:24" x14ac:dyDescent="0.2">
      <c r="W1447" s="62"/>
      <c r="X1447" s="62"/>
    </row>
    <row r="1448" spans="23:24" x14ac:dyDescent="0.2">
      <c r="W1448" s="62"/>
      <c r="X1448" s="62"/>
    </row>
    <row r="1449" spans="23:24" x14ac:dyDescent="0.2">
      <c r="W1449" s="62"/>
      <c r="X1449" s="62"/>
    </row>
    <row r="1450" spans="23:24" x14ac:dyDescent="0.2">
      <c r="W1450" s="62"/>
      <c r="X1450" s="62"/>
    </row>
    <row r="1451" spans="23:24" x14ac:dyDescent="0.2">
      <c r="W1451" s="62"/>
      <c r="X1451" s="62"/>
    </row>
    <row r="1452" spans="23:24" x14ac:dyDescent="0.2">
      <c r="W1452" s="62"/>
      <c r="X1452" s="62"/>
    </row>
    <row r="1453" spans="23:24" x14ac:dyDescent="0.2">
      <c r="W1453" s="62"/>
      <c r="X1453" s="62"/>
    </row>
    <row r="1454" spans="23:24" x14ac:dyDescent="0.2">
      <c r="W1454" s="62"/>
      <c r="X1454" s="62"/>
    </row>
    <row r="1455" spans="23:24" x14ac:dyDescent="0.2">
      <c r="W1455" s="62"/>
      <c r="X1455" s="62"/>
    </row>
    <row r="1456" spans="23:24" x14ac:dyDescent="0.2">
      <c r="W1456" s="62"/>
      <c r="X1456" s="62"/>
    </row>
    <row r="1457" spans="23:24" x14ac:dyDescent="0.2">
      <c r="W1457" s="62"/>
      <c r="X1457" s="62"/>
    </row>
    <row r="1458" spans="23:24" x14ac:dyDescent="0.2">
      <c r="W1458" s="62"/>
      <c r="X1458" s="62"/>
    </row>
    <row r="1459" spans="23:24" x14ac:dyDescent="0.2">
      <c r="W1459" s="62"/>
      <c r="X1459" s="62"/>
    </row>
    <row r="1460" spans="23:24" x14ac:dyDescent="0.2">
      <c r="W1460" s="62"/>
      <c r="X1460" s="62"/>
    </row>
    <row r="1461" spans="23:24" x14ac:dyDescent="0.2">
      <c r="W1461" s="62"/>
      <c r="X1461" s="62"/>
    </row>
    <row r="1462" spans="23:24" x14ac:dyDescent="0.2">
      <c r="W1462" s="62"/>
      <c r="X1462" s="62"/>
    </row>
    <row r="1463" spans="23:24" x14ac:dyDescent="0.2">
      <c r="W1463" s="62"/>
      <c r="X1463" s="62"/>
    </row>
    <row r="1464" spans="23:24" x14ac:dyDescent="0.2">
      <c r="W1464" s="62"/>
      <c r="X1464" s="62"/>
    </row>
    <row r="1465" spans="23:24" x14ac:dyDescent="0.2">
      <c r="W1465" s="62"/>
      <c r="X1465" s="62"/>
    </row>
    <row r="1466" spans="23:24" x14ac:dyDescent="0.2">
      <c r="W1466" s="62"/>
      <c r="X1466" s="62"/>
    </row>
    <row r="1467" spans="23:24" x14ac:dyDescent="0.2">
      <c r="W1467" s="62"/>
      <c r="X1467" s="62"/>
    </row>
    <row r="1468" spans="23:24" x14ac:dyDescent="0.2">
      <c r="W1468" s="62"/>
      <c r="X1468" s="62"/>
    </row>
    <row r="1469" spans="23:24" x14ac:dyDescent="0.2">
      <c r="W1469" s="62"/>
      <c r="X1469" s="62"/>
    </row>
    <row r="1470" spans="23:24" x14ac:dyDescent="0.2">
      <c r="W1470" s="62"/>
      <c r="X1470" s="62"/>
    </row>
    <row r="1471" spans="23:24" x14ac:dyDescent="0.2">
      <c r="W1471" s="62"/>
      <c r="X1471" s="62"/>
    </row>
    <row r="1472" spans="23:24" x14ac:dyDescent="0.2">
      <c r="W1472" s="62"/>
      <c r="X1472" s="62"/>
    </row>
    <row r="1473" spans="23:24" x14ac:dyDescent="0.2">
      <c r="W1473" s="62"/>
      <c r="X1473" s="62"/>
    </row>
    <row r="1474" spans="23:24" x14ac:dyDescent="0.2">
      <c r="W1474" s="62"/>
      <c r="X1474" s="62"/>
    </row>
    <row r="1475" spans="23:24" x14ac:dyDescent="0.2">
      <c r="W1475" s="62"/>
      <c r="X1475" s="62"/>
    </row>
    <row r="1476" spans="23:24" x14ac:dyDescent="0.2">
      <c r="W1476" s="62"/>
      <c r="X1476" s="62"/>
    </row>
    <row r="1477" spans="23:24" x14ac:dyDescent="0.2">
      <c r="W1477" s="62"/>
      <c r="X1477" s="62"/>
    </row>
    <row r="1478" spans="23:24" x14ac:dyDescent="0.2">
      <c r="W1478" s="62"/>
      <c r="X1478" s="62"/>
    </row>
    <row r="1479" spans="23:24" x14ac:dyDescent="0.2">
      <c r="W1479" s="62"/>
      <c r="X1479" s="62"/>
    </row>
    <row r="1480" spans="23:24" x14ac:dyDescent="0.2">
      <c r="W1480" s="62"/>
      <c r="X1480" s="62"/>
    </row>
    <row r="1481" spans="23:24" x14ac:dyDescent="0.2">
      <c r="W1481" s="62"/>
      <c r="X1481" s="62"/>
    </row>
    <row r="1482" spans="23:24" x14ac:dyDescent="0.2">
      <c r="W1482" s="62"/>
      <c r="X1482" s="62"/>
    </row>
    <row r="1483" spans="23:24" x14ac:dyDescent="0.2">
      <c r="W1483" s="62"/>
      <c r="X1483" s="62"/>
    </row>
    <row r="1484" spans="23:24" x14ac:dyDescent="0.2">
      <c r="W1484" s="62"/>
      <c r="X1484" s="62"/>
    </row>
    <row r="1485" spans="23:24" x14ac:dyDescent="0.2">
      <c r="W1485" s="62"/>
      <c r="X1485" s="62"/>
    </row>
    <row r="1486" spans="23:24" x14ac:dyDescent="0.2">
      <c r="W1486" s="62"/>
      <c r="X1486" s="62"/>
    </row>
    <row r="1487" spans="23:24" x14ac:dyDescent="0.2">
      <c r="W1487" s="62"/>
      <c r="X1487" s="62"/>
    </row>
    <row r="1488" spans="23:24" x14ac:dyDescent="0.2">
      <c r="W1488" s="62"/>
      <c r="X1488" s="62"/>
    </row>
    <row r="1489" spans="23:24" x14ac:dyDescent="0.2">
      <c r="W1489" s="62"/>
      <c r="X1489" s="62"/>
    </row>
    <row r="1490" spans="23:24" x14ac:dyDescent="0.2">
      <c r="W1490" s="62"/>
      <c r="X1490" s="62"/>
    </row>
    <row r="1491" spans="23:24" x14ac:dyDescent="0.2">
      <c r="W1491" s="62"/>
      <c r="X1491" s="62"/>
    </row>
    <row r="1492" spans="23:24" x14ac:dyDescent="0.2">
      <c r="W1492" s="62"/>
      <c r="X1492" s="62"/>
    </row>
    <row r="1493" spans="23:24" x14ac:dyDescent="0.2">
      <c r="W1493" s="62"/>
      <c r="X1493" s="62"/>
    </row>
    <row r="1494" spans="23:24" x14ac:dyDescent="0.2">
      <c r="W1494" s="62"/>
      <c r="X1494" s="62"/>
    </row>
    <row r="1495" spans="23:24" x14ac:dyDescent="0.2">
      <c r="W1495" s="62"/>
      <c r="X1495" s="62"/>
    </row>
    <row r="1496" spans="23:24" x14ac:dyDescent="0.2">
      <c r="W1496" s="62"/>
      <c r="X1496" s="62"/>
    </row>
    <row r="1497" spans="23:24" x14ac:dyDescent="0.2">
      <c r="W1497" s="62"/>
      <c r="X1497" s="62"/>
    </row>
    <row r="1498" spans="23:24" x14ac:dyDescent="0.2">
      <c r="W1498" s="62"/>
      <c r="X1498" s="62"/>
    </row>
    <row r="1499" spans="23:24" x14ac:dyDescent="0.2">
      <c r="W1499" s="62"/>
      <c r="X1499" s="62"/>
    </row>
    <row r="1500" spans="23:24" x14ac:dyDescent="0.2">
      <c r="W1500" s="62"/>
      <c r="X1500" s="62"/>
    </row>
    <row r="1501" spans="23:24" x14ac:dyDescent="0.2">
      <c r="W1501" s="62"/>
      <c r="X1501" s="62"/>
    </row>
    <row r="1502" spans="23:24" x14ac:dyDescent="0.2">
      <c r="W1502" s="62"/>
      <c r="X1502" s="62"/>
    </row>
    <row r="1503" spans="23:24" x14ac:dyDescent="0.2">
      <c r="W1503" s="62"/>
      <c r="X1503" s="62"/>
    </row>
    <row r="1504" spans="23:24" x14ac:dyDescent="0.2">
      <c r="W1504" s="62"/>
      <c r="X1504" s="62"/>
    </row>
    <row r="1505" spans="23:24" x14ac:dyDescent="0.2">
      <c r="W1505" s="62"/>
      <c r="X1505" s="62"/>
    </row>
    <row r="1506" spans="23:24" x14ac:dyDescent="0.2">
      <c r="W1506" s="62"/>
      <c r="X1506" s="62"/>
    </row>
    <row r="1507" spans="23:24" x14ac:dyDescent="0.2">
      <c r="W1507" s="62"/>
      <c r="X1507" s="62"/>
    </row>
    <row r="1508" spans="23:24" x14ac:dyDescent="0.2">
      <c r="W1508" s="62"/>
      <c r="X1508" s="62"/>
    </row>
    <row r="1509" spans="23:24" x14ac:dyDescent="0.2">
      <c r="W1509" s="62"/>
      <c r="X1509" s="62"/>
    </row>
    <row r="1510" spans="23:24" x14ac:dyDescent="0.2">
      <c r="W1510" s="62"/>
      <c r="X1510" s="62"/>
    </row>
    <row r="1511" spans="23:24" x14ac:dyDescent="0.2">
      <c r="W1511" s="62"/>
      <c r="X1511" s="62"/>
    </row>
    <row r="1512" spans="23:24" x14ac:dyDescent="0.2">
      <c r="W1512" s="62"/>
      <c r="X1512" s="62"/>
    </row>
    <row r="1513" spans="23:24" x14ac:dyDescent="0.2">
      <c r="W1513" s="62"/>
      <c r="X1513" s="62"/>
    </row>
    <row r="1514" spans="23:24" x14ac:dyDescent="0.2">
      <c r="W1514" s="62"/>
      <c r="X1514" s="62"/>
    </row>
    <row r="1515" spans="23:24" x14ac:dyDescent="0.2">
      <c r="W1515" s="62"/>
      <c r="X1515" s="62"/>
    </row>
    <row r="1516" spans="23:24" x14ac:dyDescent="0.2">
      <c r="W1516" s="62"/>
      <c r="X1516" s="62"/>
    </row>
    <row r="1517" spans="23:24" x14ac:dyDescent="0.2">
      <c r="W1517" s="62"/>
      <c r="X1517" s="62"/>
    </row>
    <row r="1518" spans="23:24" x14ac:dyDescent="0.2">
      <c r="W1518" s="62"/>
      <c r="X1518" s="62"/>
    </row>
    <row r="1519" spans="23:24" x14ac:dyDescent="0.2">
      <c r="W1519" s="62"/>
      <c r="X1519" s="62"/>
    </row>
    <row r="1520" spans="23:24" x14ac:dyDescent="0.2">
      <c r="W1520" s="62"/>
      <c r="X1520" s="62"/>
    </row>
    <row r="1521" spans="23:24" x14ac:dyDescent="0.2">
      <c r="W1521" s="62"/>
      <c r="X1521" s="62"/>
    </row>
    <row r="1522" spans="23:24" x14ac:dyDescent="0.2">
      <c r="W1522" s="62"/>
      <c r="X1522" s="62"/>
    </row>
    <row r="1523" spans="23:24" x14ac:dyDescent="0.2">
      <c r="W1523" s="62"/>
      <c r="X1523" s="62"/>
    </row>
    <row r="1524" spans="23:24" x14ac:dyDescent="0.2">
      <c r="W1524" s="62"/>
      <c r="X1524" s="62"/>
    </row>
    <row r="1525" spans="23:24" x14ac:dyDescent="0.2">
      <c r="W1525" s="62"/>
      <c r="X1525" s="62"/>
    </row>
    <row r="1526" spans="23:24" x14ac:dyDescent="0.2">
      <c r="W1526" s="62"/>
      <c r="X1526" s="62"/>
    </row>
    <row r="1527" spans="23:24" x14ac:dyDescent="0.2">
      <c r="W1527" s="62"/>
      <c r="X1527" s="62"/>
    </row>
    <row r="1528" spans="23:24" x14ac:dyDescent="0.2">
      <c r="W1528" s="62"/>
      <c r="X1528" s="62"/>
    </row>
    <row r="1529" spans="23:24" x14ac:dyDescent="0.2">
      <c r="W1529" s="62"/>
      <c r="X1529" s="62"/>
    </row>
    <row r="1530" spans="23:24" x14ac:dyDescent="0.2">
      <c r="W1530" s="62"/>
      <c r="X1530" s="62"/>
    </row>
    <row r="1531" spans="23:24" x14ac:dyDescent="0.2">
      <c r="W1531" s="62"/>
      <c r="X1531" s="62"/>
    </row>
    <row r="1532" spans="23:24" x14ac:dyDescent="0.2">
      <c r="W1532" s="62"/>
      <c r="X1532" s="62"/>
    </row>
    <row r="1533" spans="23:24" x14ac:dyDescent="0.2">
      <c r="W1533" s="62"/>
      <c r="X1533" s="62"/>
    </row>
    <row r="1534" spans="23:24" x14ac:dyDescent="0.2">
      <c r="W1534" s="62"/>
      <c r="X1534" s="62"/>
    </row>
    <row r="1535" spans="23:24" x14ac:dyDescent="0.2">
      <c r="W1535" s="62"/>
      <c r="X1535" s="62"/>
    </row>
    <row r="1536" spans="23:24" x14ac:dyDescent="0.2">
      <c r="W1536" s="62"/>
      <c r="X1536" s="62"/>
    </row>
    <row r="1537" spans="23:24" x14ac:dyDescent="0.2">
      <c r="W1537" s="62"/>
      <c r="X1537" s="62"/>
    </row>
    <row r="1538" spans="23:24" x14ac:dyDescent="0.2">
      <c r="W1538" s="62"/>
      <c r="X1538" s="62"/>
    </row>
    <row r="1539" spans="23:24" x14ac:dyDescent="0.2">
      <c r="W1539" s="62"/>
      <c r="X1539" s="62"/>
    </row>
    <row r="1540" spans="23:24" x14ac:dyDescent="0.2">
      <c r="W1540" s="62"/>
      <c r="X1540" s="62"/>
    </row>
    <row r="1541" spans="23:24" x14ac:dyDescent="0.2">
      <c r="W1541" s="62"/>
      <c r="X1541" s="62"/>
    </row>
    <row r="1542" spans="23:24" x14ac:dyDescent="0.2">
      <c r="W1542" s="62"/>
      <c r="X1542" s="62"/>
    </row>
    <row r="1543" spans="23:24" x14ac:dyDescent="0.2">
      <c r="W1543" s="62"/>
      <c r="X1543" s="62"/>
    </row>
    <row r="1544" spans="23:24" x14ac:dyDescent="0.2">
      <c r="W1544" s="62"/>
      <c r="X1544" s="62"/>
    </row>
    <row r="1545" spans="23:24" x14ac:dyDescent="0.2">
      <c r="W1545" s="62"/>
      <c r="X1545" s="62"/>
    </row>
    <row r="1546" spans="23:24" x14ac:dyDescent="0.2">
      <c r="W1546" s="62"/>
      <c r="X1546" s="62"/>
    </row>
    <row r="1547" spans="23:24" x14ac:dyDescent="0.2">
      <c r="W1547" s="62"/>
      <c r="X1547" s="62"/>
    </row>
    <row r="1548" spans="23:24" x14ac:dyDescent="0.2">
      <c r="W1548" s="62"/>
      <c r="X1548" s="62"/>
    </row>
    <row r="1549" spans="23:24" x14ac:dyDescent="0.2">
      <c r="W1549" s="62"/>
      <c r="X1549" s="62"/>
    </row>
    <row r="1550" spans="23:24" x14ac:dyDescent="0.2">
      <c r="W1550" s="62"/>
      <c r="X1550" s="62"/>
    </row>
    <row r="1551" spans="23:24" x14ac:dyDescent="0.2">
      <c r="W1551" s="62"/>
      <c r="X1551" s="62"/>
    </row>
    <row r="1552" spans="23:24" x14ac:dyDescent="0.2">
      <c r="W1552" s="62"/>
      <c r="X1552" s="62"/>
    </row>
    <row r="1553" spans="23:24" x14ac:dyDescent="0.2">
      <c r="W1553" s="62"/>
      <c r="X1553" s="62"/>
    </row>
    <row r="1554" spans="23:24" x14ac:dyDescent="0.2">
      <c r="W1554" s="62"/>
      <c r="X1554" s="62"/>
    </row>
    <row r="1555" spans="23:24" x14ac:dyDescent="0.2">
      <c r="W1555" s="62"/>
      <c r="X1555" s="62"/>
    </row>
    <row r="1556" spans="23:24" x14ac:dyDescent="0.2">
      <c r="W1556" s="62"/>
      <c r="X1556" s="62"/>
    </row>
    <row r="1557" spans="23:24" x14ac:dyDescent="0.2">
      <c r="W1557" s="62"/>
      <c r="X1557" s="62"/>
    </row>
    <row r="1558" spans="23:24" x14ac:dyDescent="0.2">
      <c r="W1558" s="62"/>
      <c r="X1558" s="62"/>
    </row>
    <row r="1559" spans="23:24" x14ac:dyDescent="0.2">
      <c r="W1559" s="62"/>
      <c r="X1559" s="62"/>
    </row>
    <row r="1560" spans="23:24" x14ac:dyDescent="0.2">
      <c r="W1560" s="62"/>
      <c r="X1560" s="62"/>
    </row>
    <row r="1561" spans="23:24" x14ac:dyDescent="0.2">
      <c r="W1561" s="62"/>
      <c r="X1561" s="62"/>
    </row>
    <row r="1562" spans="23:24" x14ac:dyDescent="0.2">
      <c r="W1562" s="62"/>
      <c r="X1562" s="62"/>
    </row>
    <row r="1563" spans="23:24" x14ac:dyDescent="0.2">
      <c r="W1563" s="62"/>
      <c r="X1563" s="62"/>
    </row>
    <row r="1564" spans="23:24" x14ac:dyDescent="0.2">
      <c r="W1564" s="62"/>
      <c r="X1564" s="62"/>
    </row>
    <row r="1565" spans="23:24" x14ac:dyDescent="0.2">
      <c r="W1565" s="62"/>
      <c r="X1565" s="62"/>
    </row>
    <row r="1566" spans="23:24" x14ac:dyDescent="0.2">
      <c r="W1566" s="62"/>
      <c r="X1566" s="62"/>
    </row>
    <row r="1567" spans="23:24" x14ac:dyDescent="0.2">
      <c r="W1567" s="62"/>
      <c r="X1567" s="62"/>
    </row>
    <row r="1568" spans="23:24" x14ac:dyDescent="0.2">
      <c r="W1568" s="62"/>
      <c r="X1568" s="62"/>
    </row>
    <row r="1569" spans="23:24" x14ac:dyDescent="0.2">
      <c r="W1569" s="62"/>
      <c r="X1569" s="62"/>
    </row>
    <row r="1570" spans="23:24" x14ac:dyDescent="0.2">
      <c r="W1570" s="62"/>
      <c r="X1570" s="62"/>
    </row>
    <row r="1571" spans="23:24" x14ac:dyDescent="0.2">
      <c r="W1571" s="62"/>
      <c r="X1571" s="62"/>
    </row>
    <row r="1572" spans="23:24" x14ac:dyDescent="0.2">
      <c r="W1572" s="62"/>
      <c r="X1572" s="62"/>
    </row>
    <row r="1573" spans="23:24" x14ac:dyDescent="0.2">
      <c r="W1573" s="62"/>
      <c r="X1573" s="62"/>
    </row>
    <row r="1574" spans="23:24" x14ac:dyDescent="0.2">
      <c r="W1574" s="62"/>
      <c r="X1574" s="62"/>
    </row>
    <row r="1575" spans="23:24" x14ac:dyDescent="0.2">
      <c r="W1575" s="62"/>
      <c r="X1575" s="62"/>
    </row>
    <row r="1576" spans="23:24" x14ac:dyDescent="0.2">
      <c r="W1576" s="62"/>
      <c r="X1576" s="62"/>
    </row>
    <row r="1577" spans="23:24" x14ac:dyDescent="0.2">
      <c r="W1577" s="62"/>
      <c r="X1577" s="62"/>
    </row>
    <row r="1578" spans="23:24" x14ac:dyDescent="0.2">
      <c r="W1578" s="62"/>
      <c r="X1578" s="62"/>
    </row>
    <row r="1579" spans="23:24" x14ac:dyDescent="0.2">
      <c r="W1579" s="62"/>
      <c r="X1579" s="62"/>
    </row>
    <row r="1580" spans="23:24" x14ac:dyDescent="0.2">
      <c r="W1580" s="62"/>
      <c r="X1580" s="62"/>
    </row>
    <row r="1581" spans="23:24" x14ac:dyDescent="0.2">
      <c r="W1581" s="62"/>
      <c r="X1581" s="62"/>
    </row>
    <row r="1582" spans="23:24" x14ac:dyDescent="0.2">
      <c r="W1582" s="62"/>
      <c r="X1582" s="62"/>
    </row>
    <row r="1583" spans="23:24" x14ac:dyDescent="0.2">
      <c r="W1583" s="62"/>
      <c r="X1583" s="62"/>
    </row>
    <row r="1584" spans="23:24" x14ac:dyDescent="0.2">
      <c r="W1584" s="62"/>
      <c r="X1584" s="62"/>
    </row>
    <row r="1585" spans="23:24" x14ac:dyDescent="0.2">
      <c r="W1585" s="62"/>
      <c r="X1585" s="62"/>
    </row>
    <row r="1586" spans="23:24" x14ac:dyDescent="0.2">
      <c r="W1586" s="62"/>
      <c r="X1586" s="62"/>
    </row>
    <row r="1587" spans="23:24" x14ac:dyDescent="0.2">
      <c r="W1587" s="62"/>
      <c r="X1587" s="62"/>
    </row>
    <row r="1588" spans="23:24" x14ac:dyDescent="0.2">
      <c r="W1588" s="62"/>
      <c r="X1588" s="62"/>
    </row>
    <row r="1589" spans="23:24" x14ac:dyDescent="0.2">
      <c r="W1589" s="62"/>
      <c r="X1589" s="62"/>
    </row>
    <row r="1590" spans="23:24" x14ac:dyDescent="0.2">
      <c r="W1590" s="62"/>
      <c r="X1590" s="62"/>
    </row>
    <row r="1591" spans="23:24" x14ac:dyDescent="0.2">
      <c r="W1591" s="62"/>
      <c r="X1591" s="62"/>
    </row>
    <row r="1592" spans="23:24" x14ac:dyDescent="0.2">
      <c r="W1592" s="62"/>
      <c r="X1592" s="62"/>
    </row>
    <row r="1593" spans="23:24" x14ac:dyDescent="0.2">
      <c r="W1593" s="62"/>
      <c r="X1593" s="62"/>
    </row>
    <row r="1594" spans="23:24" x14ac:dyDescent="0.2">
      <c r="W1594" s="62"/>
      <c r="X1594" s="62"/>
    </row>
    <row r="1595" spans="23:24" x14ac:dyDescent="0.2">
      <c r="W1595" s="62"/>
      <c r="X1595" s="62"/>
    </row>
    <row r="1596" spans="23:24" x14ac:dyDescent="0.2">
      <c r="W1596" s="62"/>
      <c r="X1596" s="62"/>
    </row>
    <row r="1597" spans="23:24" x14ac:dyDescent="0.2">
      <c r="W1597" s="62"/>
      <c r="X1597" s="62"/>
    </row>
    <row r="1598" spans="23:24" x14ac:dyDescent="0.2">
      <c r="W1598" s="62"/>
      <c r="X1598" s="62"/>
    </row>
    <row r="1599" spans="23:24" x14ac:dyDescent="0.2">
      <c r="W1599" s="62"/>
      <c r="X1599" s="62"/>
    </row>
    <row r="1600" spans="23:24" x14ac:dyDescent="0.2">
      <c r="W1600" s="62"/>
      <c r="X1600" s="62"/>
    </row>
    <row r="1601" spans="23:24" x14ac:dyDescent="0.2">
      <c r="W1601" s="62"/>
      <c r="X1601" s="62"/>
    </row>
    <row r="1602" spans="23:24" x14ac:dyDescent="0.2">
      <c r="W1602" s="62"/>
      <c r="X1602" s="62"/>
    </row>
    <row r="1603" spans="23:24" x14ac:dyDescent="0.2">
      <c r="W1603" s="62"/>
      <c r="X1603" s="62"/>
    </row>
    <row r="1604" spans="23:24" x14ac:dyDescent="0.2">
      <c r="W1604" s="62"/>
      <c r="X1604" s="62"/>
    </row>
    <row r="1605" spans="23:24" x14ac:dyDescent="0.2">
      <c r="W1605" s="62"/>
      <c r="X1605" s="62"/>
    </row>
    <row r="1606" spans="23:24" x14ac:dyDescent="0.2">
      <c r="W1606" s="62"/>
      <c r="X1606" s="62"/>
    </row>
    <row r="1607" spans="23:24" x14ac:dyDescent="0.2">
      <c r="W1607" s="62"/>
      <c r="X1607" s="62"/>
    </row>
    <row r="1608" spans="23:24" x14ac:dyDescent="0.2">
      <c r="W1608" s="62"/>
      <c r="X1608" s="62"/>
    </row>
    <row r="1609" spans="23:24" x14ac:dyDescent="0.2">
      <c r="W1609" s="62"/>
      <c r="X1609" s="62"/>
    </row>
    <row r="1610" spans="23:24" x14ac:dyDescent="0.2">
      <c r="W1610" s="62"/>
      <c r="X1610" s="62"/>
    </row>
    <row r="1611" spans="23:24" x14ac:dyDescent="0.2">
      <c r="W1611" s="62"/>
      <c r="X1611" s="62"/>
    </row>
    <row r="1612" spans="23:24" x14ac:dyDescent="0.2">
      <c r="W1612" s="62"/>
      <c r="X1612" s="62"/>
    </row>
    <row r="1613" spans="23:24" x14ac:dyDescent="0.2">
      <c r="W1613" s="62"/>
      <c r="X1613" s="62"/>
    </row>
    <row r="1614" spans="23:24" x14ac:dyDescent="0.2">
      <c r="W1614" s="62"/>
      <c r="X1614" s="62"/>
    </row>
    <row r="1615" spans="23:24" x14ac:dyDescent="0.2">
      <c r="W1615" s="62"/>
      <c r="X1615" s="62"/>
    </row>
    <row r="1616" spans="23:24" x14ac:dyDescent="0.2">
      <c r="W1616" s="62"/>
      <c r="X1616" s="62"/>
    </row>
    <row r="1617" spans="23:24" x14ac:dyDescent="0.2">
      <c r="W1617" s="62"/>
      <c r="X1617" s="62"/>
    </row>
    <row r="1618" spans="23:24" x14ac:dyDescent="0.2">
      <c r="W1618" s="62"/>
      <c r="X1618" s="62"/>
    </row>
    <row r="1619" spans="23:24" x14ac:dyDescent="0.2">
      <c r="W1619" s="62"/>
      <c r="X1619" s="62"/>
    </row>
    <row r="1620" spans="23:24" x14ac:dyDescent="0.2">
      <c r="W1620" s="62"/>
      <c r="X1620" s="62"/>
    </row>
    <row r="1621" spans="23:24" x14ac:dyDescent="0.2">
      <c r="W1621" s="62"/>
      <c r="X1621" s="62"/>
    </row>
    <row r="1622" spans="23:24" x14ac:dyDescent="0.2">
      <c r="W1622" s="62"/>
      <c r="X1622" s="62"/>
    </row>
    <row r="1623" spans="23:24" x14ac:dyDescent="0.2">
      <c r="W1623" s="62"/>
      <c r="X1623" s="62"/>
    </row>
    <row r="1624" spans="23:24" x14ac:dyDescent="0.2">
      <c r="W1624" s="62"/>
      <c r="X1624" s="62"/>
    </row>
    <row r="1625" spans="23:24" x14ac:dyDescent="0.2">
      <c r="W1625" s="62"/>
      <c r="X1625" s="62"/>
    </row>
    <row r="1626" spans="23:24" x14ac:dyDescent="0.2">
      <c r="W1626" s="62"/>
      <c r="X1626" s="62"/>
    </row>
    <row r="1627" spans="23:24" x14ac:dyDescent="0.2">
      <c r="W1627" s="62"/>
      <c r="X1627" s="62"/>
    </row>
    <row r="1628" spans="23:24" x14ac:dyDescent="0.2">
      <c r="W1628" s="62"/>
      <c r="X1628" s="62"/>
    </row>
    <row r="1629" spans="23:24" x14ac:dyDescent="0.2">
      <c r="W1629" s="62"/>
      <c r="X1629" s="62"/>
    </row>
    <row r="1630" spans="23:24" x14ac:dyDescent="0.2">
      <c r="W1630" s="62"/>
      <c r="X1630" s="62"/>
    </row>
    <row r="1631" spans="23:24" x14ac:dyDescent="0.2">
      <c r="W1631" s="62"/>
      <c r="X1631" s="62"/>
    </row>
    <row r="1632" spans="23:24" x14ac:dyDescent="0.2">
      <c r="W1632" s="62"/>
      <c r="X1632" s="62"/>
    </row>
    <row r="1633" spans="23:24" x14ac:dyDescent="0.2">
      <c r="W1633" s="62"/>
      <c r="X1633" s="62"/>
    </row>
    <row r="1634" spans="23:24" x14ac:dyDescent="0.2">
      <c r="W1634" s="62"/>
      <c r="X1634" s="62"/>
    </row>
    <row r="1635" spans="23:24" x14ac:dyDescent="0.2">
      <c r="W1635" s="62"/>
      <c r="X1635" s="62"/>
    </row>
    <row r="1636" spans="23:24" x14ac:dyDescent="0.2">
      <c r="W1636" s="62"/>
      <c r="X1636" s="62"/>
    </row>
    <row r="1637" spans="23:24" x14ac:dyDescent="0.2">
      <c r="W1637" s="62"/>
      <c r="X1637" s="62"/>
    </row>
    <row r="1638" spans="23:24" x14ac:dyDescent="0.2">
      <c r="W1638" s="62"/>
      <c r="X1638" s="62"/>
    </row>
    <row r="1639" spans="23:24" x14ac:dyDescent="0.2">
      <c r="W1639" s="62"/>
      <c r="X1639" s="62"/>
    </row>
    <row r="1640" spans="23:24" x14ac:dyDescent="0.2">
      <c r="W1640" s="62"/>
      <c r="X1640" s="62"/>
    </row>
    <row r="1641" spans="23:24" x14ac:dyDescent="0.2">
      <c r="W1641" s="62"/>
      <c r="X1641" s="62"/>
    </row>
    <row r="1642" spans="23:24" x14ac:dyDescent="0.2">
      <c r="W1642" s="62"/>
      <c r="X1642" s="62"/>
    </row>
    <row r="1643" spans="23:24" x14ac:dyDescent="0.2">
      <c r="W1643" s="62"/>
      <c r="X1643" s="62"/>
    </row>
    <row r="1644" spans="23:24" x14ac:dyDescent="0.2">
      <c r="W1644" s="62"/>
      <c r="X1644" s="62"/>
    </row>
    <row r="1645" spans="23:24" x14ac:dyDescent="0.2">
      <c r="W1645" s="62"/>
      <c r="X1645" s="62"/>
    </row>
    <row r="1646" spans="23:24" x14ac:dyDescent="0.2">
      <c r="W1646" s="62"/>
      <c r="X1646" s="62"/>
    </row>
    <row r="1647" spans="23:24" x14ac:dyDescent="0.2">
      <c r="W1647" s="62"/>
      <c r="X1647" s="62"/>
    </row>
    <row r="1648" spans="23:24" x14ac:dyDescent="0.2">
      <c r="W1648" s="62"/>
      <c r="X1648" s="62"/>
    </row>
    <row r="1649" spans="23:24" x14ac:dyDescent="0.2">
      <c r="W1649" s="62"/>
      <c r="X1649" s="62"/>
    </row>
    <row r="1650" spans="23:24" x14ac:dyDescent="0.2">
      <c r="W1650" s="62"/>
      <c r="X1650" s="62"/>
    </row>
    <row r="1651" spans="23:24" x14ac:dyDescent="0.2">
      <c r="W1651" s="62"/>
      <c r="X1651" s="62"/>
    </row>
    <row r="1652" spans="23:24" x14ac:dyDescent="0.2">
      <c r="W1652" s="62"/>
      <c r="X1652" s="62"/>
    </row>
    <row r="1653" spans="23:24" x14ac:dyDescent="0.2">
      <c r="W1653" s="62"/>
      <c r="X1653" s="62"/>
    </row>
    <row r="1654" spans="23:24" x14ac:dyDescent="0.2">
      <c r="W1654" s="62"/>
      <c r="X1654" s="62"/>
    </row>
    <row r="1655" spans="23:24" x14ac:dyDescent="0.2">
      <c r="W1655" s="62"/>
      <c r="X1655" s="62"/>
    </row>
    <row r="1656" spans="23:24" x14ac:dyDescent="0.2">
      <c r="W1656" s="62"/>
      <c r="X1656" s="62"/>
    </row>
    <row r="1657" spans="23:24" x14ac:dyDescent="0.2">
      <c r="W1657" s="62"/>
      <c r="X1657" s="62"/>
    </row>
    <row r="1658" spans="23:24" x14ac:dyDescent="0.2">
      <c r="W1658" s="62"/>
      <c r="X1658" s="62"/>
    </row>
    <row r="1659" spans="23:24" x14ac:dyDescent="0.2">
      <c r="W1659" s="62"/>
      <c r="X1659" s="62"/>
    </row>
    <row r="1660" spans="23:24" x14ac:dyDescent="0.2">
      <c r="W1660" s="62"/>
      <c r="X1660" s="62"/>
    </row>
    <row r="1661" spans="23:24" x14ac:dyDescent="0.2">
      <c r="W1661" s="62"/>
      <c r="X1661" s="62"/>
    </row>
    <row r="1662" spans="23:24" x14ac:dyDescent="0.2">
      <c r="W1662" s="62"/>
      <c r="X1662" s="62"/>
    </row>
    <row r="1663" spans="23:24" x14ac:dyDescent="0.2">
      <c r="W1663" s="62"/>
      <c r="X1663" s="62"/>
    </row>
    <row r="1664" spans="23:24" x14ac:dyDescent="0.2">
      <c r="W1664" s="62"/>
      <c r="X1664" s="62"/>
    </row>
    <row r="1665" spans="23:24" x14ac:dyDescent="0.2">
      <c r="W1665" s="62"/>
      <c r="X1665" s="62"/>
    </row>
    <row r="1666" spans="23:24" x14ac:dyDescent="0.2">
      <c r="W1666" s="62"/>
      <c r="X1666" s="62"/>
    </row>
    <row r="1667" spans="23:24" x14ac:dyDescent="0.2">
      <c r="W1667" s="62"/>
      <c r="X1667" s="62"/>
    </row>
    <row r="1668" spans="23:24" x14ac:dyDescent="0.2">
      <c r="W1668" s="62"/>
      <c r="X1668" s="62"/>
    </row>
    <row r="1669" spans="23:24" x14ac:dyDescent="0.2">
      <c r="W1669" s="62"/>
      <c r="X1669" s="62"/>
    </row>
    <row r="1670" spans="23:24" x14ac:dyDescent="0.2">
      <c r="W1670" s="62"/>
      <c r="X1670" s="62"/>
    </row>
    <row r="1671" spans="23:24" x14ac:dyDescent="0.2">
      <c r="W1671" s="62"/>
      <c r="X1671" s="62"/>
    </row>
    <row r="1672" spans="23:24" x14ac:dyDescent="0.2">
      <c r="W1672" s="62"/>
      <c r="X1672" s="62"/>
    </row>
    <row r="1673" spans="23:24" x14ac:dyDescent="0.2">
      <c r="W1673" s="62"/>
      <c r="X1673" s="62"/>
    </row>
    <row r="1674" spans="23:24" x14ac:dyDescent="0.2">
      <c r="W1674" s="62"/>
      <c r="X1674" s="62"/>
    </row>
    <row r="1675" spans="23:24" x14ac:dyDescent="0.2">
      <c r="W1675" s="62"/>
      <c r="X1675" s="62"/>
    </row>
    <row r="1676" spans="23:24" x14ac:dyDescent="0.2">
      <c r="W1676" s="62"/>
      <c r="X1676" s="62"/>
    </row>
    <row r="1677" spans="23:24" x14ac:dyDescent="0.2">
      <c r="W1677" s="62"/>
      <c r="X1677" s="62"/>
    </row>
    <row r="1678" spans="23:24" x14ac:dyDescent="0.2">
      <c r="W1678" s="62"/>
      <c r="X1678" s="62"/>
    </row>
    <row r="1679" spans="23:24" x14ac:dyDescent="0.2">
      <c r="W1679" s="62"/>
      <c r="X1679" s="62"/>
    </row>
    <row r="1680" spans="23:24" x14ac:dyDescent="0.2">
      <c r="W1680" s="62"/>
      <c r="X1680" s="62"/>
    </row>
    <row r="1681" spans="23:24" x14ac:dyDescent="0.2">
      <c r="W1681" s="62"/>
      <c r="X1681" s="62"/>
    </row>
    <row r="1682" spans="23:24" x14ac:dyDescent="0.2">
      <c r="W1682" s="62"/>
      <c r="X1682" s="62"/>
    </row>
    <row r="1683" spans="23:24" x14ac:dyDescent="0.2">
      <c r="W1683" s="62"/>
      <c r="X1683" s="62"/>
    </row>
    <row r="1684" spans="23:24" x14ac:dyDescent="0.2">
      <c r="W1684" s="62"/>
      <c r="X1684" s="62"/>
    </row>
    <row r="1685" spans="23:24" x14ac:dyDescent="0.2">
      <c r="W1685" s="62"/>
      <c r="X1685" s="62"/>
    </row>
    <row r="1686" spans="23:24" x14ac:dyDescent="0.2">
      <c r="W1686" s="62"/>
      <c r="X1686" s="62"/>
    </row>
    <row r="1687" spans="23:24" x14ac:dyDescent="0.2">
      <c r="W1687" s="62"/>
      <c r="X1687" s="62"/>
    </row>
    <row r="1688" spans="23:24" x14ac:dyDescent="0.2">
      <c r="W1688" s="62"/>
      <c r="X1688" s="62"/>
    </row>
    <row r="1689" spans="23:24" x14ac:dyDescent="0.2">
      <c r="W1689" s="62"/>
      <c r="X1689" s="62"/>
    </row>
    <row r="1690" spans="23:24" x14ac:dyDescent="0.2">
      <c r="W1690" s="62"/>
      <c r="X1690" s="62"/>
    </row>
    <row r="1691" spans="23:24" x14ac:dyDescent="0.2">
      <c r="W1691" s="62"/>
      <c r="X1691" s="62"/>
    </row>
    <row r="1692" spans="23:24" x14ac:dyDescent="0.2">
      <c r="W1692" s="62"/>
      <c r="X1692" s="62"/>
    </row>
    <row r="1693" spans="23:24" x14ac:dyDescent="0.2">
      <c r="W1693" s="62"/>
      <c r="X1693" s="62"/>
    </row>
    <row r="1694" spans="23:24" x14ac:dyDescent="0.2">
      <c r="W1694" s="62"/>
      <c r="X1694" s="62"/>
    </row>
    <row r="1695" spans="23:24" x14ac:dyDescent="0.2">
      <c r="W1695" s="62"/>
      <c r="X1695" s="62"/>
    </row>
    <row r="1696" spans="23:24" x14ac:dyDescent="0.2">
      <c r="W1696" s="62"/>
      <c r="X1696" s="62"/>
    </row>
    <row r="1697" spans="23:24" x14ac:dyDescent="0.2">
      <c r="W1697" s="62"/>
      <c r="X1697" s="62"/>
    </row>
    <row r="1698" spans="23:24" x14ac:dyDescent="0.2">
      <c r="W1698" s="62"/>
      <c r="X1698" s="62"/>
    </row>
    <row r="1699" spans="23:24" x14ac:dyDescent="0.2">
      <c r="W1699" s="62"/>
      <c r="X1699" s="62"/>
    </row>
    <row r="1700" spans="23:24" x14ac:dyDescent="0.2">
      <c r="W1700" s="62"/>
      <c r="X1700" s="62"/>
    </row>
    <row r="1701" spans="23:24" x14ac:dyDescent="0.2">
      <c r="W1701" s="62"/>
      <c r="X1701" s="62"/>
    </row>
    <row r="1702" spans="23:24" x14ac:dyDescent="0.2">
      <c r="W1702" s="62"/>
      <c r="X1702" s="62"/>
    </row>
    <row r="1703" spans="23:24" x14ac:dyDescent="0.2">
      <c r="W1703" s="62"/>
      <c r="X1703" s="62"/>
    </row>
    <row r="1704" spans="23:24" x14ac:dyDescent="0.2">
      <c r="W1704" s="62"/>
      <c r="X1704" s="62"/>
    </row>
    <row r="1705" spans="23:24" x14ac:dyDescent="0.2">
      <c r="W1705" s="62"/>
      <c r="X1705" s="62"/>
    </row>
    <row r="1706" spans="23:24" x14ac:dyDescent="0.2">
      <c r="W1706" s="62"/>
      <c r="X1706" s="62"/>
    </row>
    <row r="1707" spans="23:24" x14ac:dyDescent="0.2">
      <c r="W1707" s="62"/>
      <c r="X1707" s="62"/>
    </row>
    <row r="1708" spans="23:24" x14ac:dyDescent="0.2">
      <c r="W1708" s="62"/>
      <c r="X1708" s="62"/>
    </row>
    <row r="1709" spans="23:24" x14ac:dyDescent="0.2">
      <c r="W1709" s="62"/>
      <c r="X1709" s="62"/>
    </row>
    <row r="1710" spans="23:24" x14ac:dyDescent="0.2">
      <c r="W1710" s="62"/>
      <c r="X1710" s="62"/>
    </row>
    <row r="1711" spans="23:24" x14ac:dyDescent="0.2">
      <c r="W1711" s="62"/>
      <c r="X1711" s="62"/>
    </row>
    <row r="1712" spans="23:24" x14ac:dyDescent="0.2">
      <c r="W1712" s="62"/>
      <c r="X1712" s="62"/>
    </row>
    <row r="1713" spans="23:24" x14ac:dyDescent="0.2">
      <c r="W1713" s="62"/>
      <c r="X1713" s="62"/>
    </row>
    <row r="1714" spans="23:24" x14ac:dyDescent="0.2">
      <c r="W1714" s="62"/>
      <c r="X1714" s="62"/>
    </row>
    <row r="1715" spans="23:24" x14ac:dyDescent="0.2">
      <c r="W1715" s="62"/>
      <c r="X1715" s="62"/>
    </row>
    <row r="1716" spans="23:24" x14ac:dyDescent="0.2">
      <c r="W1716" s="62"/>
      <c r="X1716" s="62"/>
    </row>
    <row r="1717" spans="23:24" x14ac:dyDescent="0.2">
      <c r="W1717" s="62"/>
      <c r="X1717" s="62"/>
    </row>
    <row r="1718" spans="23:24" x14ac:dyDescent="0.2">
      <c r="W1718" s="62"/>
      <c r="X1718" s="62"/>
    </row>
    <row r="1719" spans="23:24" x14ac:dyDescent="0.2">
      <c r="W1719" s="62"/>
      <c r="X1719" s="62"/>
    </row>
    <row r="1720" spans="23:24" x14ac:dyDescent="0.2">
      <c r="W1720" s="62"/>
      <c r="X1720" s="62"/>
    </row>
    <row r="1721" spans="23:24" x14ac:dyDescent="0.2">
      <c r="W1721" s="62"/>
      <c r="X1721" s="62"/>
    </row>
    <row r="1722" spans="23:24" x14ac:dyDescent="0.2">
      <c r="W1722" s="62"/>
      <c r="X1722" s="62"/>
    </row>
    <row r="1723" spans="23:24" x14ac:dyDescent="0.2">
      <c r="W1723" s="62"/>
      <c r="X1723" s="62"/>
    </row>
    <row r="1724" spans="23:24" x14ac:dyDescent="0.2">
      <c r="W1724" s="62"/>
      <c r="X1724" s="62"/>
    </row>
    <row r="1725" spans="23:24" x14ac:dyDescent="0.2">
      <c r="W1725" s="62"/>
      <c r="X1725" s="62"/>
    </row>
    <row r="1726" spans="23:24" x14ac:dyDescent="0.2">
      <c r="W1726" s="62"/>
      <c r="X1726" s="62"/>
    </row>
    <row r="1727" spans="23:24" x14ac:dyDescent="0.2">
      <c r="W1727" s="62"/>
      <c r="X1727" s="62"/>
    </row>
    <row r="1728" spans="23:24" x14ac:dyDescent="0.2">
      <c r="W1728" s="62"/>
      <c r="X1728" s="62"/>
    </row>
    <row r="1729" spans="23:24" x14ac:dyDescent="0.2">
      <c r="W1729" s="62"/>
      <c r="X1729" s="62"/>
    </row>
    <row r="1730" spans="23:24" x14ac:dyDescent="0.2">
      <c r="W1730" s="62"/>
      <c r="X1730" s="62"/>
    </row>
    <row r="1731" spans="23:24" x14ac:dyDescent="0.2">
      <c r="W1731" s="62"/>
      <c r="X1731" s="62"/>
    </row>
    <row r="1732" spans="23:24" x14ac:dyDescent="0.2">
      <c r="W1732" s="62"/>
      <c r="X1732" s="62"/>
    </row>
    <row r="1733" spans="23:24" x14ac:dyDescent="0.2">
      <c r="W1733" s="62"/>
      <c r="X1733" s="62"/>
    </row>
    <row r="1734" spans="23:24" x14ac:dyDescent="0.2">
      <c r="W1734" s="62"/>
      <c r="X1734" s="62"/>
    </row>
    <row r="1735" spans="23:24" x14ac:dyDescent="0.2">
      <c r="W1735" s="62"/>
      <c r="X1735" s="62"/>
    </row>
    <row r="1736" spans="23:24" x14ac:dyDescent="0.2">
      <c r="W1736" s="62"/>
      <c r="X1736" s="62"/>
    </row>
    <row r="1737" spans="23:24" x14ac:dyDescent="0.2">
      <c r="W1737" s="62"/>
      <c r="X1737" s="62"/>
    </row>
    <row r="1738" spans="23:24" x14ac:dyDescent="0.2">
      <c r="W1738" s="62"/>
      <c r="X1738" s="62"/>
    </row>
    <row r="1739" spans="23:24" x14ac:dyDescent="0.2">
      <c r="W1739" s="62"/>
      <c r="X1739" s="62"/>
    </row>
    <row r="1740" spans="23:24" x14ac:dyDescent="0.2">
      <c r="W1740" s="62"/>
      <c r="X1740" s="62"/>
    </row>
    <row r="1741" spans="23:24" x14ac:dyDescent="0.2">
      <c r="W1741" s="62"/>
      <c r="X1741" s="62"/>
    </row>
    <row r="1742" spans="23:24" x14ac:dyDescent="0.2">
      <c r="W1742" s="62"/>
      <c r="X1742" s="62"/>
    </row>
    <row r="1743" spans="23:24" x14ac:dyDescent="0.2">
      <c r="W1743" s="62"/>
      <c r="X1743" s="62"/>
    </row>
    <row r="1744" spans="23:24" x14ac:dyDescent="0.2">
      <c r="W1744" s="62"/>
      <c r="X1744" s="62"/>
    </row>
    <row r="1745" spans="23:24" x14ac:dyDescent="0.2">
      <c r="W1745" s="62"/>
      <c r="X1745" s="62"/>
    </row>
    <row r="1746" spans="23:24" x14ac:dyDescent="0.2">
      <c r="W1746" s="62"/>
      <c r="X1746" s="62"/>
    </row>
    <row r="1747" spans="23:24" x14ac:dyDescent="0.2">
      <c r="W1747" s="62"/>
      <c r="X1747" s="62"/>
    </row>
    <row r="1748" spans="23:24" x14ac:dyDescent="0.2">
      <c r="W1748" s="62"/>
      <c r="X1748" s="62"/>
    </row>
    <row r="1749" spans="23:24" x14ac:dyDescent="0.2">
      <c r="W1749" s="62"/>
      <c r="X1749" s="62"/>
    </row>
    <row r="1750" spans="23:24" x14ac:dyDescent="0.2">
      <c r="W1750" s="62"/>
      <c r="X1750" s="62"/>
    </row>
    <row r="1751" spans="23:24" x14ac:dyDescent="0.2">
      <c r="W1751" s="62"/>
      <c r="X1751" s="62"/>
    </row>
    <row r="1752" spans="23:24" x14ac:dyDescent="0.2">
      <c r="W1752" s="62"/>
      <c r="X1752" s="62"/>
    </row>
    <row r="1753" spans="23:24" x14ac:dyDescent="0.2">
      <c r="W1753" s="62"/>
      <c r="X1753" s="62"/>
    </row>
    <row r="1754" spans="23:24" x14ac:dyDescent="0.2">
      <c r="W1754" s="62"/>
      <c r="X1754" s="62"/>
    </row>
    <row r="1755" spans="23:24" x14ac:dyDescent="0.2">
      <c r="W1755" s="62"/>
      <c r="X1755" s="62"/>
    </row>
    <row r="1756" spans="23:24" x14ac:dyDescent="0.2">
      <c r="W1756" s="62"/>
      <c r="X1756" s="62"/>
    </row>
    <row r="1757" spans="23:24" x14ac:dyDescent="0.2">
      <c r="W1757" s="62"/>
      <c r="X1757" s="62"/>
    </row>
    <row r="1758" spans="23:24" x14ac:dyDescent="0.2">
      <c r="W1758" s="62"/>
      <c r="X1758" s="62"/>
    </row>
    <row r="1759" spans="23:24" x14ac:dyDescent="0.2">
      <c r="W1759" s="62"/>
      <c r="X1759" s="62"/>
    </row>
    <row r="1760" spans="23:24" x14ac:dyDescent="0.2">
      <c r="W1760" s="62"/>
      <c r="X1760" s="62"/>
    </row>
    <row r="1761" spans="23:24" x14ac:dyDescent="0.2">
      <c r="W1761" s="62"/>
      <c r="X1761" s="62"/>
    </row>
    <row r="1762" spans="23:24" x14ac:dyDescent="0.2">
      <c r="W1762" s="62"/>
      <c r="X1762" s="62"/>
    </row>
    <row r="1763" spans="23:24" x14ac:dyDescent="0.2">
      <c r="W1763" s="62"/>
      <c r="X1763" s="62"/>
    </row>
    <row r="1764" spans="23:24" x14ac:dyDescent="0.2">
      <c r="W1764" s="62"/>
      <c r="X1764" s="62"/>
    </row>
    <row r="1765" spans="23:24" x14ac:dyDescent="0.2">
      <c r="W1765" s="62"/>
      <c r="X1765" s="62"/>
    </row>
    <row r="1766" spans="23:24" x14ac:dyDescent="0.2">
      <c r="W1766" s="62"/>
      <c r="X1766" s="62"/>
    </row>
    <row r="1767" spans="23:24" x14ac:dyDescent="0.2">
      <c r="W1767" s="62"/>
      <c r="X1767" s="62"/>
    </row>
    <row r="1768" spans="23:24" x14ac:dyDescent="0.2">
      <c r="W1768" s="62"/>
      <c r="X1768" s="62"/>
    </row>
    <row r="1769" spans="23:24" x14ac:dyDescent="0.2">
      <c r="W1769" s="62"/>
      <c r="X1769" s="62"/>
    </row>
    <row r="1770" spans="23:24" x14ac:dyDescent="0.2">
      <c r="W1770" s="62"/>
      <c r="X1770" s="62"/>
    </row>
    <row r="1771" spans="23:24" x14ac:dyDescent="0.2">
      <c r="W1771" s="62"/>
      <c r="X1771" s="62"/>
    </row>
    <row r="1772" spans="23:24" x14ac:dyDescent="0.2">
      <c r="W1772" s="62"/>
      <c r="X1772" s="62"/>
    </row>
    <row r="1773" spans="23:24" x14ac:dyDescent="0.2">
      <c r="W1773" s="62"/>
      <c r="X1773" s="62"/>
    </row>
    <row r="1774" spans="23:24" x14ac:dyDescent="0.2">
      <c r="W1774" s="62"/>
      <c r="X1774" s="62"/>
    </row>
    <row r="1775" spans="23:24" x14ac:dyDescent="0.2">
      <c r="W1775" s="62"/>
      <c r="X1775" s="62"/>
    </row>
    <row r="1776" spans="23:24" x14ac:dyDescent="0.2">
      <c r="W1776" s="62"/>
      <c r="X1776" s="62"/>
    </row>
    <row r="1777" spans="23:24" x14ac:dyDescent="0.2">
      <c r="W1777" s="62"/>
      <c r="X1777" s="62"/>
    </row>
    <row r="1778" spans="23:24" x14ac:dyDescent="0.2">
      <c r="W1778" s="62"/>
      <c r="X1778" s="62"/>
    </row>
    <row r="1779" spans="23:24" x14ac:dyDescent="0.2">
      <c r="W1779" s="62"/>
      <c r="X1779" s="62"/>
    </row>
    <row r="1780" spans="23:24" x14ac:dyDescent="0.2">
      <c r="W1780" s="62"/>
      <c r="X1780" s="62"/>
    </row>
    <row r="1781" spans="23:24" x14ac:dyDescent="0.2">
      <c r="W1781" s="62"/>
      <c r="X1781" s="62"/>
    </row>
    <row r="1782" spans="23:24" x14ac:dyDescent="0.2">
      <c r="W1782" s="62"/>
      <c r="X1782" s="62"/>
    </row>
    <row r="1783" spans="23:24" x14ac:dyDescent="0.2">
      <c r="W1783" s="62"/>
      <c r="X1783" s="62"/>
    </row>
    <row r="1784" spans="23:24" x14ac:dyDescent="0.2">
      <c r="W1784" s="62"/>
      <c r="X1784" s="62"/>
    </row>
    <row r="1785" spans="23:24" x14ac:dyDescent="0.2">
      <c r="W1785" s="62"/>
      <c r="X1785" s="62"/>
    </row>
    <row r="1786" spans="23:24" x14ac:dyDescent="0.2">
      <c r="W1786" s="62"/>
      <c r="X1786" s="62"/>
    </row>
    <row r="1787" spans="23:24" x14ac:dyDescent="0.2">
      <c r="W1787" s="62"/>
      <c r="X1787" s="62"/>
    </row>
    <row r="1788" spans="23:24" x14ac:dyDescent="0.2">
      <c r="W1788" s="62"/>
      <c r="X1788" s="62"/>
    </row>
    <row r="1789" spans="23:24" x14ac:dyDescent="0.2">
      <c r="W1789" s="62"/>
      <c r="X1789" s="62"/>
    </row>
    <row r="1790" spans="23:24" x14ac:dyDescent="0.2">
      <c r="W1790" s="62"/>
      <c r="X1790" s="62"/>
    </row>
    <row r="1791" spans="23:24" x14ac:dyDescent="0.2">
      <c r="W1791" s="62"/>
      <c r="X1791" s="62"/>
    </row>
    <row r="1792" spans="23:24" x14ac:dyDescent="0.2">
      <c r="W1792" s="62"/>
      <c r="X1792" s="62"/>
    </row>
    <row r="1793" spans="23:24" x14ac:dyDescent="0.2">
      <c r="W1793" s="62"/>
      <c r="X1793" s="62"/>
    </row>
    <row r="1794" spans="23:24" x14ac:dyDescent="0.2">
      <c r="W1794" s="62"/>
      <c r="X1794" s="62"/>
    </row>
    <row r="1795" spans="23:24" x14ac:dyDescent="0.2">
      <c r="W1795" s="62"/>
      <c r="X1795" s="62"/>
    </row>
    <row r="1796" spans="23:24" x14ac:dyDescent="0.2">
      <c r="W1796" s="62"/>
      <c r="X1796" s="62"/>
    </row>
    <row r="1797" spans="23:24" x14ac:dyDescent="0.2">
      <c r="W1797" s="62"/>
      <c r="X1797" s="62"/>
    </row>
    <row r="1798" spans="23:24" x14ac:dyDescent="0.2">
      <c r="W1798" s="62"/>
      <c r="X1798" s="62"/>
    </row>
    <row r="1799" spans="23:24" x14ac:dyDescent="0.2">
      <c r="W1799" s="62"/>
      <c r="X1799" s="62"/>
    </row>
    <row r="1800" spans="23:24" x14ac:dyDescent="0.2">
      <c r="W1800" s="62"/>
      <c r="X1800" s="62"/>
    </row>
    <row r="1801" spans="23:24" x14ac:dyDescent="0.2">
      <c r="W1801" s="62"/>
      <c r="X1801" s="62"/>
    </row>
    <row r="1802" spans="23:24" x14ac:dyDescent="0.2">
      <c r="W1802" s="62"/>
      <c r="X1802" s="62"/>
    </row>
    <row r="1803" spans="23:24" x14ac:dyDescent="0.2">
      <c r="W1803" s="62"/>
      <c r="X1803" s="62"/>
    </row>
    <row r="1804" spans="23:24" x14ac:dyDescent="0.2">
      <c r="W1804" s="62"/>
      <c r="X1804" s="62"/>
    </row>
    <row r="1805" spans="23:24" x14ac:dyDescent="0.2">
      <c r="W1805" s="62"/>
      <c r="X1805" s="62"/>
    </row>
    <row r="1806" spans="23:24" x14ac:dyDescent="0.2">
      <c r="W1806" s="62"/>
      <c r="X1806" s="62"/>
    </row>
    <row r="1807" spans="23:24" x14ac:dyDescent="0.2">
      <c r="W1807" s="62"/>
      <c r="X1807" s="62"/>
    </row>
    <row r="1808" spans="23:24" x14ac:dyDescent="0.2">
      <c r="W1808" s="62"/>
      <c r="X1808" s="62"/>
    </row>
    <row r="1809" spans="23:24" x14ac:dyDescent="0.2">
      <c r="W1809" s="62"/>
      <c r="X1809" s="62"/>
    </row>
    <row r="1810" spans="23:24" x14ac:dyDescent="0.2">
      <c r="W1810" s="62"/>
      <c r="X1810" s="62"/>
    </row>
    <row r="1811" spans="23:24" x14ac:dyDescent="0.2">
      <c r="W1811" s="62"/>
      <c r="X1811" s="62"/>
    </row>
    <row r="1812" spans="23:24" x14ac:dyDescent="0.2">
      <c r="W1812" s="62"/>
      <c r="X1812" s="62"/>
    </row>
    <row r="1813" spans="23:24" x14ac:dyDescent="0.2">
      <c r="W1813" s="62"/>
      <c r="X1813" s="62"/>
    </row>
    <row r="1814" spans="23:24" x14ac:dyDescent="0.2">
      <c r="W1814" s="62"/>
      <c r="X1814" s="62"/>
    </row>
    <row r="1815" spans="23:24" x14ac:dyDescent="0.2">
      <c r="W1815" s="62"/>
      <c r="X1815" s="62"/>
    </row>
    <row r="1816" spans="23:24" x14ac:dyDescent="0.2">
      <c r="W1816" s="62"/>
      <c r="X1816" s="62"/>
    </row>
    <row r="1817" spans="23:24" x14ac:dyDescent="0.2">
      <c r="W1817" s="62"/>
      <c r="X1817" s="62"/>
    </row>
    <row r="1818" spans="23:24" x14ac:dyDescent="0.2">
      <c r="W1818" s="62"/>
      <c r="X1818" s="62"/>
    </row>
    <row r="1819" spans="23:24" x14ac:dyDescent="0.2">
      <c r="W1819" s="62"/>
      <c r="X1819" s="62"/>
    </row>
    <row r="1820" spans="23:24" x14ac:dyDescent="0.2">
      <c r="W1820" s="62"/>
      <c r="X1820" s="62"/>
    </row>
    <row r="1821" spans="23:24" x14ac:dyDescent="0.2">
      <c r="W1821" s="62"/>
      <c r="X1821" s="62"/>
    </row>
    <row r="1822" spans="23:24" x14ac:dyDescent="0.2">
      <c r="W1822" s="62"/>
      <c r="X1822" s="62"/>
    </row>
    <row r="1823" spans="23:24" x14ac:dyDescent="0.2">
      <c r="W1823" s="62"/>
      <c r="X1823" s="62"/>
    </row>
    <row r="1824" spans="23:24" x14ac:dyDescent="0.2">
      <c r="W1824" s="62"/>
      <c r="X1824" s="62"/>
    </row>
    <row r="1825" spans="23:24" x14ac:dyDescent="0.2">
      <c r="W1825" s="62"/>
      <c r="X1825" s="62"/>
    </row>
    <row r="1826" spans="23:24" x14ac:dyDescent="0.2">
      <c r="W1826" s="62"/>
      <c r="X1826" s="62"/>
    </row>
    <row r="1827" spans="23:24" x14ac:dyDescent="0.2">
      <c r="W1827" s="62"/>
      <c r="X1827" s="62"/>
    </row>
    <row r="1828" spans="23:24" x14ac:dyDescent="0.2">
      <c r="W1828" s="62"/>
      <c r="X1828" s="62"/>
    </row>
    <row r="1829" spans="23:24" x14ac:dyDescent="0.2">
      <c r="W1829" s="62"/>
      <c r="X1829" s="62"/>
    </row>
    <row r="1830" spans="23:24" x14ac:dyDescent="0.2">
      <c r="W1830" s="62"/>
      <c r="X1830" s="62"/>
    </row>
    <row r="1831" spans="23:24" x14ac:dyDescent="0.2">
      <c r="W1831" s="62"/>
      <c r="X1831" s="62"/>
    </row>
    <row r="1832" spans="23:24" x14ac:dyDescent="0.2">
      <c r="W1832" s="62"/>
      <c r="X1832" s="62"/>
    </row>
    <row r="1833" spans="23:24" x14ac:dyDescent="0.2">
      <c r="W1833" s="62"/>
      <c r="X1833" s="62"/>
    </row>
    <row r="1834" spans="23:24" x14ac:dyDescent="0.2">
      <c r="W1834" s="62"/>
      <c r="X1834" s="62"/>
    </row>
    <row r="1835" spans="23:24" x14ac:dyDescent="0.2">
      <c r="W1835" s="62"/>
      <c r="X1835" s="62"/>
    </row>
    <row r="1836" spans="23:24" x14ac:dyDescent="0.2">
      <c r="W1836" s="62"/>
      <c r="X1836" s="62"/>
    </row>
    <row r="1837" spans="23:24" x14ac:dyDescent="0.2">
      <c r="W1837" s="62"/>
      <c r="X1837" s="62"/>
    </row>
    <row r="1838" spans="23:24" x14ac:dyDescent="0.2">
      <c r="W1838" s="62"/>
      <c r="X1838" s="62"/>
    </row>
    <row r="1839" spans="23:24" x14ac:dyDescent="0.2">
      <c r="W1839" s="62"/>
      <c r="X1839" s="62"/>
    </row>
    <row r="1840" spans="23:24" x14ac:dyDescent="0.2">
      <c r="W1840" s="62"/>
      <c r="X1840" s="62"/>
    </row>
    <row r="1841" spans="23:24" x14ac:dyDescent="0.2">
      <c r="W1841" s="62"/>
      <c r="X1841" s="62"/>
    </row>
    <row r="1842" spans="23:24" x14ac:dyDescent="0.2">
      <c r="W1842" s="62"/>
      <c r="X1842" s="62"/>
    </row>
    <row r="1843" spans="23:24" x14ac:dyDescent="0.2">
      <c r="W1843" s="62"/>
      <c r="X1843" s="62"/>
    </row>
    <row r="1844" spans="23:24" x14ac:dyDescent="0.2">
      <c r="W1844" s="62"/>
      <c r="X1844" s="62"/>
    </row>
    <row r="1845" spans="23:24" x14ac:dyDescent="0.2">
      <c r="W1845" s="62"/>
      <c r="X1845" s="62"/>
    </row>
    <row r="1846" spans="23:24" x14ac:dyDescent="0.2">
      <c r="W1846" s="62"/>
      <c r="X1846" s="62"/>
    </row>
    <row r="1847" spans="23:24" x14ac:dyDescent="0.2">
      <c r="W1847" s="62"/>
      <c r="X1847" s="62"/>
    </row>
    <row r="1848" spans="23:24" x14ac:dyDescent="0.2">
      <c r="W1848" s="62"/>
      <c r="X1848" s="62"/>
    </row>
    <row r="1849" spans="23:24" x14ac:dyDescent="0.2">
      <c r="W1849" s="62"/>
      <c r="X1849" s="62"/>
    </row>
    <row r="1850" spans="23:24" x14ac:dyDescent="0.2">
      <c r="W1850" s="62"/>
      <c r="X1850" s="62"/>
    </row>
    <row r="1851" spans="23:24" x14ac:dyDescent="0.2">
      <c r="W1851" s="62"/>
      <c r="X1851" s="62"/>
    </row>
    <row r="1852" spans="23:24" x14ac:dyDescent="0.2">
      <c r="W1852" s="62"/>
      <c r="X1852" s="62"/>
    </row>
    <row r="1853" spans="23:24" x14ac:dyDescent="0.2">
      <c r="W1853" s="62"/>
      <c r="X1853" s="62"/>
    </row>
    <row r="1854" spans="23:24" x14ac:dyDescent="0.2">
      <c r="W1854" s="62"/>
      <c r="X1854" s="62"/>
    </row>
    <row r="1855" spans="23:24" x14ac:dyDescent="0.2">
      <c r="W1855" s="62"/>
      <c r="X1855" s="62"/>
    </row>
    <row r="1856" spans="23:24" x14ac:dyDescent="0.2">
      <c r="W1856" s="62"/>
      <c r="X1856" s="62"/>
    </row>
    <row r="1857" spans="23:24" x14ac:dyDescent="0.2">
      <c r="W1857" s="62"/>
      <c r="X1857" s="62"/>
    </row>
    <row r="1858" spans="23:24" x14ac:dyDescent="0.2">
      <c r="W1858" s="62"/>
      <c r="X1858" s="62"/>
    </row>
    <row r="1859" spans="23:24" x14ac:dyDescent="0.2">
      <c r="W1859" s="62"/>
      <c r="X1859" s="62"/>
    </row>
    <row r="1860" spans="23:24" x14ac:dyDescent="0.2">
      <c r="W1860" s="62"/>
      <c r="X1860" s="62"/>
    </row>
    <row r="1861" spans="23:24" x14ac:dyDescent="0.2">
      <c r="W1861" s="62"/>
      <c r="X1861" s="62"/>
    </row>
    <row r="1862" spans="23:24" x14ac:dyDescent="0.2">
      <c r="W1862" s="62"/>
      <c r="X1862" s="62"/>
    </row>
    <row r="1863" spans="23:24" x14ac:dyDescent="0.2">
      <c r="W1863" s="62"/>
      <c r="X1863" s="62"/>
    </row>
    <row r="1864" spans="23:24" x14ac:dyDescent="0.2">
      <c r="W1864" s="62"/>
      <c r="X1864" s="62"/>
    </row>
    <row r="1865" spans="23:24" x14ac:dyDescent="0.2">
      <c r="W1865" s="62"/>
      <c r="X1865" s="62"/>
    </row>
    <row r="1866" spans="23:24" x14ac:dyDescent="0.2">
      <c r="W1866" s="62"/>
      <c r="X1866" s="62"/>
    </row>
    <row r="1867" spans="23:24" x14ac:dyDescent="0.2">
      <c r="W1867" s="62"/>
      <c r="X1867" s="62"/>
    </row>
    <row r="1868" spans="23:24" x14ac:dyDescent="0.2">
      <c r="W1868" s="62"/>
      <c r="X1868" s="62"/>
    </row>
    <row r="1869" spans="23:24" x14ac:dyDescent="0.2">
      <c r="W1869" s="62"/>
      <c r="X1869" s="62"/>
    </row>
    <row r="1870" spans="23:24" x14ac:dyDescent="0.2">
      <c r="W1870" s="62"/>
      <c r="X1870" s="62"/>
    </row>
    <row r="1871" spans="23:24" x14ac:dyDescent="0.2">
      <c r="W1871" s="62"/>
      <c r="X1871" s="62"/>
    </row>
    <row r="1872" spans="23:24" x14ac:dyDescent="0.2">
      <c r="W1872" s="62"/>
      <c r="X1872" s="62"/>
    </row>
    <row r="1873" spans="23:24" x14ac:dyDescent="0.2">
      <c r="W1873" s="62"/>
      <c r="X1873" s="62"/>
    </row>
    <row r="1874" spans="23:24" x14ac:dyDescent="0.2">
      <c r="W1874" s="62"/>
      <c r="X1874" s="62"/>
    </row>
    <row r="1875" spans="23:24" x14ac:dyDescent="0.2">
      <c r="W1875" s="62"/>
      <c r="X1875" s="62"/>
    </row>
    <row r="1876" spans="23:24" x14ac:dyDescent="0.2">
      <c r="W1876" s="62"/>
      <c r="X1876" s="62"/>
    </row>
    <row r="1877" spans="23:24" x14ac:dyDescent="0.2">
      <c r="W1877" s="62"/>
      <c r="X1877" s="62"/>
    </row>
    <row r="1878" spans="23:24" x14ac:dyDescent="0.2">
      <c r="W1878" s="62"/>
      <c r="X1878" s="62"/>
    </row>
    <row r="1879" spans="23:24" x14ac:dyDescent="0.2">
      <c r="W1879" s="62"/>
      <c r="X1879" s="62"/>
    </row>
    <row r="1880" spans="23:24" x14ac:dyDescent="0.2">
      <c r="W1880" s="62"/>
      <c r="X1880" s="62"/>
    </row>
    <row r="1881" spans="23:24" x14ac:dyDescent="0.2">
      <c r="W1881" s="62"/>
      <c r="X1881" s="62"/>
    </row>
    <row r="1882" spans="23:24" x14ac:dyDescent="0.2">
      <c r="W1882" s="62"/>
      <c r="X1882" s="62"/>
    </row>
    <row r="1883" spans="23:24" x14ac:dyDescent="0.2">
      <c r="W1883" s="62"/>
      <c r="X1883" s="62"/>
    </row>
    <row r="1884" spans="23:24" x14ac:dyDescent="0.2">
      <c r="W1884" s="62"/>
      <c r="X1884" s="62"/>
    </row>
    <row r="1885" spans="23:24" x14ac:dyDescent="0.2">
      <c r="W1885" s="62"/>
      <c r="X1885" s="62"/>
    </row>
    <row r="1886" spans="23:24" x14ac:dyDescent="0.2">
      <c r="W1886" s="62"/>
      <c r="X1886" s="62"/>
    </row>
    <row r="1887" spans="23:24" x14ac:dyDescent="0.2">
      <c r="W1887" s="62"/>
      <c r="X1887" s="62"/>
    </row>
    <row r="1888" spans="23:24" x14ac:dyDescent="0.2">
      <c r="W1888" s="62"/>
      <c r="X1888" s="62"/>
    </row>
    <row r="1889" spans="23:24" x14ac:dyDescent="0.2">
      <c r="W1889" s="62"/>
      <c r="X1889" s="62"/>
    </row>
    <row r="1890" spans="23:24" x14ac:dyDescent="0.2">
      <c r="W1890" s="62"/>
      <c r="X1890" s="62"/>
    </row>
    <row r="1891" spans="23:24" x14ac:dyDescent="0.2">
      <c r="W1891" s="62"/>
      <c r="X1891" s="62"/>
    </row>
    <row r="1892" spans="23:24" x14ac:dyDescent="0.2">
      <c r="W1892" s="62"/>
      <c r="X1892" s="62"/>
    </row>
    <row r="1893" spans="23:24" x14ac:dyDescent="0.2">
      <c r="W1893" s="62"/>
      <c r="X1893" s="62"/>
    </row>
    <row r="1894" spans="23:24" x14ac:dyDescent="0.2">
      <c r="W1894" s="62"/>
      <c r="X1894" s="62"/>
    </row>
    <row r="1895" spans="23:24" x14ac:dyDescent="0.2">
      <c r="W1895" s="62"/>
      <c r="X1895" s="62"/>
    </row>
    <row r="1896" spans="23:24" x14ac:dyDescent="0.2">
      <c r="W1896" s="62"/>
      <c r="X1896" s="62"/>
    </row>
    <row r="1897" spans="23:24" x14ac:dyDescent="0.2">
      <c r="W1897" s="62"/>
      <c r="X1897" s="62"/>
    </row>
    <row r="1898" spans="23:24" x14ac:dyDescent="0.2">
      <c r="W1898" s="62"/>
      <c r="X1898" s="62"/>
    </row>
    <row r="1899" spans="23:24" x14ac:dyDescent="0.2">
      <c r="W1899" s="62"/>
      <c r="X1899" s="62"/>
    </row>
    <row r="1900" spans="23:24" x14ac:dyDescent="0.2">
      <c r="W1900" s="62"/>
      <c r="X1900" s="62"/>
    </row>
    <row r="1901" spans="23:24" x14ac:dyDescent="0.2">
      <c r="W1901" s="62"/>
      <c r="X1901" s="62"/>
    </row>
    <row r="1902" spans="23:24" x14ac:dyDescent="0.2">
      <c r="W1902" s="62"/>
      <c r="X1902" s="62"/>
    </row>
    <row r="1903" spans="23:24" x14ac:dyDescent="0.2">
      <c r="W1903" s="62"/>
      <c r="X1903" s="62"/>
    </row>
    <row r="1904" spans="23:24" x14ac:dyDescent="0.2">
      <c r="W1904" s="62"/>
      <c r="X1904" s="62"/>
    </row>
    <row r="1905" spans="23:24" x14ac:dyDescent="0.2">
      <c r="W1905" s="62"/>
      <c r="X1905" s="62"/>
    </row>
    <row r="1906" spans="23:24" x14ac:dyDescent="0.2">
      <c r="W1906" s="62"/>
      <c r="X1906" s="62"/>
    </row>
    <row r="1907" spans="23:24" x14ac:dyDescent="0.2">
      <c r="W1907" s="62"/>
      <c r="X1907" s="62"/>
    </row>
    <row r="1908" spans="23:24" x14ac:dyDescent="0.2">
      <c r="W1908" s="62"/>
      <c r="X1908" s="62"/>
    </row>
    <row r="1909" spans="23:24" x14ac:dyDescent="0.2">
      <c r="W1909" s="62"/>
      <c r="X1909" s="62"/>
    </row>
    <row r="1910" spans="23:24" x14ac:dyDescent="0.2">
      <c r="W1910" s="62"/>
      <c r="X1910" s="62"/>
    </row>
    <row r="1911" spans="23:24" x14ac:dyDescent="0.2">
      <c r="W1911" s="62"/>
      <c r="X1911" s="62"/>
    </row>
    <row r="1912" spans="23:24" x14ac:dyDescent="0.2">
      <c r="W1912" s="62"/>
      <c r="X1912" s="62"/>
    </row>
    <row r="1913" spans="23:24" x14ac:dyDescent="0.2">
      <c r="W1913" s="62"/>
      <c r="X1913" s="62"/>
    </row>
    <row r="1914" spans="23:24" x14ac:dyDescent="0.2">
      <c r="W1914" s="62"/>
      <c r="X1914" s="62"/>
    </row>
    <row r="1915" spans="23:24" x14ac:dyDescent="0.2">
      <c r="W1915" s="62"/>
      <c r="X1915" s="62"/>
    </row>
    <row r="1916" spans="23:24" x14ac:dyDescent="0.2">
      <c r="W1916" s="62"/>
      <c r="X1916" s="62"/>
    </row>
    <row r="1917" spans="23:24" x14ac:dyDescent="0.2">
      <c r="W1917" s="62"/>
      <c r="X1917" s="62"/>
    </row>
    <row r="1918" spans="23:24" x14ac:dyDescent="0.2">
      <c r="W1918" s="62"/>
      <c r="X1918" s="62"/>
    </row>
    <row r="1919" spans="23:24" x14ac:dyDescent="0.2">
      <c r="W1919" s="62"/>
      <c r="X1919" s="62"/>
    </row>
    <row r="1920" spans="23:24" x14ac:dyDescent="0.2">
      <c r="W1920" s="62"/>
      <c r="X1920" s="62"/>
    </row>
    <row r="1921" spans="23:24" x14ac:dyDescent="0.2">
      <c r="W1921" s="62"/>
      <c r="X1921" s="62"/>
    </row>
    <row r="1922" spans="23:24" x14ac:dyDescent="0.2">
      <c r="W1922" s="62"/>
      <c r="X1922" s="62"/>
    </row>
    <row r="1923" spans="23:24" x14ac:dyDescent="0.2">
      <c r="W1923" s="62"/>
      <c r="X1923" s="62"/>
    </row>
    <row r="1924" spans="23:24" x14ac:dyDescent="0.2">
      <c r="W1924" s="62"/>
      <c r="X1924" s="62"/>
    </row>
    <row r="1925" spans="23:24" x14ac:dyDescent="0.2">
      <c r="W1925" s="62"/>
      <c r="X1925" s="62"/>
    </row>
    <row r="1926" spans="23:24" x14ac:dyDescent="0.2">
      <c r="W1926" s="62"/>
      <c r="X1926" s="62"/>
    </row>
    <row r="1927" spans="23:24" x14ac:dyDescent="0.2">
      <c r="W1927" s="62"/>
      <c r="X1927" s="62"/>
    </row>
    <row r="1928" spans="23:24" x14ac:dyDescent="0.2">
      <c r="W1928" s="62"/>
      <c r="X1928" s="62"/>
    </row>
    <row r="1929" spans="23:24" x14ac:dyDescent="0.2">
      <c r="W1929" s="62"/>
      <c r="X1929" s="62"/>
    </row>
    <row r="1930" spans="23:24" x14ac:dyDescent="0.2">
      <c r="W1930" s="62"/>
      <c r="X1930" s="62"/>
    </row>
    <row r="1931" spans="23:24" x14ac:dyDescent="0.2">
      <c r="W1931" s="62"/>
      <c r="X1931" s="62"/>
    </row>
    <row r="1932" spans="23:24" x14ac:dyDescent="0.2">
      <c r="W1932" s="62"/>
      <c r="X1932" s="62"/>
    </row>
    <row r="1933" spans="23:24" x14ac:dyDescent="0.2">
      <c r="W1933" s="62"/>
      <c r="X1933" s="62"/>
    </row>
    <row r="1934" spans="23:24" x14ac:dyDescent="0.2">
      <c r="W1934" s="62"/>
      <c r="X1934" s="62"/>
    </row>
    <row r="1935" spans="23:24" x14ac:dyDescent="0.2">
      <c r="W1935" s="62"/>
      <c r="X1935" s="62"/>
    </row>
    <row r="1936" spans="23:24" x14ac:dyDescent="0.2">
      <c r="W1936" s="62"/>
      <c r="X1936" s="62"/>
    </row>
    <row r="1937" spans="23:24" x14ac:dyDescent="0.2">
      <c r="W1937" s="62"/>
      <c r="X1937" s="62"/>
    </row>
    <row r="1938" spans="23:24" x14ac:dyDescent="0.2">
      <c r="W1938" s="62"/>
      <c r="X1938" s="62"/>
    </row>
    <row r="1939" spans="23:24" x14ac:dyDescent="0.2">
      <c r="W1939" s="62"/>
      <c r="X1939" s="62"/>
    </row>
    <row r="1940" spans="23:24" x14ac:dyDescent="0.2">
      <c r="W1940" s="62"/>
      <c r="X1940" s="62"/>
    </row>
    <row r="1941" spans="23:24" x14ac:dyDescent="0.2">
      <c r="W1941" s="62"/>
      <c r="X1941" s="62"/>
    </row>
    <row r="1942" spans="23:24" x14ac:dyDescent="0.2">
      <c r="W1942" s="62"/>
      <c r="X1942" s="62"/>
    </row>
    <row r="1943" spans="23:24" x14ac:dyDescent="0.2">
      <c r="W1943" s="62"/>
      <c r="X1943" s="62"/>
    </row>
    <row r="1944" spans="23:24" x14ac:dyDescent="0.2">
      <c r="W1944" s="62"/>
      <c r="X1944" s="62"/>
    </row>
    <row r="1945" spans="23:24" x14ac:dyDescent="0.2">
      <c r="W1945" s="62"/>
      <c r="X1945" s="62"/>
    </row>
    <row r="1946" spans="23:24" x14ac:dyDescent="0.2">
      <c r="W1946" s="62"/>
      <c r="X1946" s="62"/>
    </row>
    <row r="1947" spans="23:24" x14ac:dyDescent="0.2">
      <c r="W1947" s="62"/>
      <c r="X1947" s="62"/>
    </row>
    <row r="1948" spans="23:24" x14ac:dyDescent="0.2">
      <c r="W1948" s="62"/>
      <c r="X1948" s="62"/>
    </row>
    <row r="1949" spans="23:24" x14ac:dyDescent="0.2">
      <c r="W1949" s="62"/>
      <c r="X1949" s="62"/>
    </row>
    <row r="1950" spans="23:24" x14ac:dyDescent="0.2">
      <c r="W1950" s="62"/>
      <c r="X1950" s="62"/>
    </row>
    <row r="1951" spans="23:24" x14ac:dyDescent="0.2">
      <c r="W1951" s="62"/>
      <c r="X1951" s="62"/>
    </row>
    <row r="1952" spans="23:24" x14ac:dyDescent="0.2">
      <c r="W1952" s="62"/>
      <c r="X1952" s="62"/>
    </row>
    <row r="1953" spans="23:24" x14ac:dyDescent="0.2">
      <c r="W1953" s="62"/>
      <c r="X1953" s="62"/>
    </row>
    <row r="1954" spans="23:24" x14ac:dyDescent="0.2">
      <c r="W1954" s="62"/>
      <c r="X1954" s="62"/>
    </row>
    <row r="1955" spans="23:24" x14ac:dyDescent="0.2">
      <c r="W1955" s="62"/>
      <c r="X1955" s="62"/>
    </row>
    <row r="1956" spans="23:24" x14ac:dyDescent="0.2">
      <c r="W1956" s="62"/>
      <c r="X1956" s="62"/>
    </row>
    <row r="1957" spans="23:24" x14ac:dyDescent="0.2">
      <c r="W1957" s="62"/>
      <c r="X1957" s="62"/>
    </row>
    <row r="1958" spans="23:24" x14ac:dyDescent="0.2">
      <c r="W1958" s="62"/>
      <c r="X1958" s="62"/>
    </row>
    <row r="1959" spans="23:24" x14ac:dyDescent="0.2">
      <c r="W1959" s="62"/>
      <c r="X1959" s="62"/>
    </row>
    <row r="1960" spans="23:24" x14ac:dyDescent="0.2">
      <c r="W1960" s="62"/>
      <c r="X1960" s="62"/>
    </row>
    <row r="1961" spans="23:24" x14ac:dyDescent="0.2">
      <c r="W1961" s="62"/>
      <c r="X1961" s="62"/>
    </row>
    <row r="1962" spans="23:24" x14ac:dyDescent="0.2">
      <c r="W1962" s="62"/>
      <c r="X1962" s="62"/>
    </row>
    <row r="1963" spans="23:24" x14ac:dyDescent="0.2">
      <c r="W1963" s="62"/>
      <c r="X1963" s="62"/>
    </row>
    <row r="1964" spans="23:24" x14ac:dyDescent="0.2">
      <c r="W1964" s="62"/>
      <c r="X1964" s="62"/>
    </row>
    <row r="1965" spans="23:24" x14ac:dyDescent="0.2">
      <c r="W1965" s="62"/>
      <c r="X1965" s="62"/>
    </row>
    <row r="1966" spans="23:24" x14ac:dyDescent="0.2">
      <c r="W1966" s="62"/>
      <c r="X1966" s="62"/>
    </row>
    <row r="1967" spans="23:24" x14ac:dyDescent="0.2">
      <c r="W1967" s="62"/>
      <c r="X1967" s="62"/>
    </row>
    <row r="1968" spans="23:24" x14ac:dyDescent="0.2">
      <c r="W1968" s="62"/>
      <c r="X1968" s="62"/>
    </row>
    <row r="1969" spans="23:24" x14ac:dyDescent="0.2">
      <c r="W1969" s="62"/>
      <c r="X1969" s="62"/>
    </row>
    <row r="1970" spans="23:24" x14ac:dyDescent="0.2">
      <c r="W1970" s="62"/>
      <c r="X1970" s="62"/>
    </row>
    <row r="1971" spans="23:24" x14ac:dyDescent="0.2">
      <c r="W1971" s="62"/>
      <c r="X1971" s="62"/>
    </row>
    <row r="1972" spans="23:24" x14ac:dyDescent="0.2">
      <c r="W1972" s="62"/>
      <c r="X1972" s="62"/>
    </row>
    <row r="1973" spans="23:24" x14ac:dyDescent="0.2">
      <c r="W1973" s="62"/>
      <c r="X1973" s="62"/>
    </row>
    <row r="1974" spans="23:24" x14ac:dyDescent="0.2">
      <c r="W1974" s="62"/>
      <c r="X1974" s="62"/>
    </row>
    <row r="1975" spans="23:24" x14ac:dyDescent="0.2">
      <c r="W1975" s="62"/>
      <c r="X1975" s="62"/>
    </row>
    <row r="1976" spans="23:24" x14ac:dyDescent="0.2">
      <c r="W1976" s="62"/>
      <c r="X1976" s="62"/>
    </row>
    <row r="1977" spans="23:24" x14ac:dyDescent="0.2">
      <c r="W1977" s="62"/>
      <c r="X1977" s="62"/>
    </row>
    <row r="1978" spans="23:24" x14ac:dyDescent="0.2">
      <c r="W1978" s="62"/>
      <c r="X1978" s="62"/>
    </row>
    <row r="1979" spans="23:24" x14ac:dyDescent="0.2">
      <c r="W1979" s="62"/>
      <c r="X1979" s="62"/>
    </row>
    <row r="1980" spans="23:24" x14ac:dyDescent="0.2">
      <c r="W1980" s="62"/>
      <c r="X1980" s="62"/>
    </row>
    <row r="1981" spans="23:24" x14ac:dyDescent="0.2">
      <c r="W1981" s="62"/>
      <c r="X1981" s="62"/>
    </row>
    <row r="1982" spans="23:24" x14ac:dyDescent="0.2">
      <c r="W1982" s="62"/>
      <c r="X1982" s="62"/>
    </row>
    <row r="1983" spans="23:24" x14ac:dyDescent="0.2">
      <c r="W1983" s="62"/>
      <c r="X1983" s="62"/>
    </row>
    <row r="1984" spans="23:24" x14ac:dyDescent="0.2">
      <c r="W1984" s="62"/>
      <c r="X1984" s="62"/>
    </row>
    <row r="1985" spans="23:24" x14ac:dyDescent="0.2">
      <c r="W1985" s="62"/>
      <c r="X1985" s="62"/>
    </row>
    <row r="1986" spans="23:24" x14ac:dyDescent="0.2">
      <c r="W1986" s="62"/>
      <c r="X1986" s="62"/>
    </row>
    <row r="1987" spans="23:24" x14ac:dyDescent="0.2">
      <c r="W1987" s="62"/>
      <c r="X1987" s="62"/>
    </row>
    <row r="1988" spans="23:24" x14ac:dyDescent="0.2">
      <c r="W1988" s="62"/>
      <c r="X1988" s="62"/>
    </row>
    <row r="1989" spans="23:24" x14ac:dyDescent="0.2">
      <c r="W1989" s="62"/>
      <c r="X1989" s="62"/>
    </row>
    <row r="1990" spans="23:24" x14ac:dyDescent="0.2">
      <c r="W1990" s="62"/>
      <c r="X1990" s="62"/>
    </row>
    <row r="1991" spans="23:24" x14ac:dyDescent="0.2">
      <c r="W1991" s="62"/>
      <c r="X1991" s="62"/>
    </row>
    <row r="1992" spans="23:24" x14ac:dyDescent="0.2">
      <c r="W1992" s="62"/>
      <c r="X1992" s="62"/>
    </row>
    <row r="1993" spans="23:24" x14ac:dyDescent="0.2">
      <c r="W1993" s="62"/>
      <c r="X1993" s="62"/>
    </row>
    <row r="1994" spans="23:24" x14ac:dyDescent="0.2">
      <c r="W1994" s="62"/>
      <c r="X1994" s="62"/>
    </row>
    <row r="1995" spans="23:24" x14ac:dyDescent="0.2">
      <c r="W1995" s="62"/>
      <c r="X1995" s="62"/>
    </row>
    <row r="1996" spans="23:24" x14ac:dyDescent="0.2">
      <c r="W1996" s="62"/>
      <c r="X1996" s="62"/>
    </row>
    <row r="1997" spans="23:24" x14ac:dyDescent="0.2">
      <c r="W1997" s="62"/>
      <c r="X1997" s="62"/>
    </row>
    <row r="1998" spans="23:24" x14ac:dyDescent="0.2">
      <c r="W1998" s="62"/>
      <c r="X1998" s="62"/>
    </row>
    <row r="1999" spans="23:24" x14ac:dyDescent="0.2">
      <c r="W1999" s="62"/>
      <c r="X1999" s="62"/>
    </row>
    <row r="2000" spans="23:24" x14ac:dyDescent="0.2">
      <c r="W2000" s="62"/>
      <c r="X2000" s="62"/>
    </row>
    <row r="2001" spans="23:24" x14ac:dyDescent="0.2">
      <c r="W2001" s="62"/>
      <c r="X2001" s="62"/>
    </row>
    <row r="2002" spans="23:24" x14ac:dyDescent="0.2">
      <c r="W2002" s="62"/>
      <c r="X2002" s="62"/>
    </row>
    <row r="2003" spans="23:24" x14ac:dyDescent="0.2">
      <c r="W2003" s="62"/>
      <c r="X2003" s="62"/>
    </row>
    <row r="2004" spans="23:24" x14ac:dyDescent="0.2">
      <c r="W2004" s="62"/>
      <c r="X2004" s="62"/>
    </row>
    <row r="2005" spans="23:24" x14ac:dyDescent="0.2">
      <c r="W2005" s="62"/>
      <c r="X2005" s="62"/>
    </row>
    <row r="2006" spans="23:24" x14ac:dyDescent="0.2">
      <c r="W2006" s="62"/>
      <c r="X2006" s="62"/>
    </row>
    <row r="2007" spans="23:24" x14ac:dyDescent="0.2">
      <c r="W2007" s="62"/>
      <c r="X2007" s="62"/>
    </row>
    <row r="2008" spans="23:24" x14ac:dyDescent="0.2">
      <c r="W2008" s="62"/>
      <c r="X2008" s="62"/>
    </row>
    <row r="2009" spans="23:24" x14ac:dyDescent="0.2">
      <c r="W2009" s="62"/>
      <c r="X2009" s="62"/>
    </row>
    <row r="2010" spans="23:24" x14ac:dyDescent="0.2">
      <c r="W2010" s="62"/>
      <c r="X2010" s="62"/>
    </row>
    <row r="2011" spans="23:24" x14ac:dyDescent="0.2">
      <c r="W2011" s="62"/>
      <c r="X2011" s="62"/>
    </row>
    <row r="2012" spans="23:24" x14ac:dyDescent="0.2">
      <c r="W2012" s="62"/>
      <c r="X2012" s="62"/>
    </row>
    <row r="2013" spans="23:24" x14ac:dyDescent="0.2">
      <c r="W2013" s="62"/>
      <c r="X2013" s="62"/>
    </row>
    <row r="2014" spans="23:24" x14ac:dyDescent="0.2">
      <c r="W2014" s="62"/>
      <c r="X2014" s="62"/>
    </row>
    <row r="2015" spans="23:24" x14ac:dyDescent="0.2">
      <c r="W2015" s="62"/>
      <c r="X2015" s="62"/>
    </row>
    <row r="2016" spans="23:24" x14ac:dyDescent="0.2">
      <c r="W2016" s="62"/>
      <c r="X2016" s="62"/>
    </row>
    <row r="2017" spans="23:24" x14ac:dyDescent="0.2">
      <c r="W2017" s="62"/>
      <c r="X2017" s="62"/>
    </row>
    <row r="2018" spans="23:24" x14ac:dyDescent="0.2">
      <c r="W2018" s="62"/>
      <c r="X2018" s="62"/>
    </row>
    <row r="2019" spans="23:24" x14ac:dyDescent="0.2">
      <c r="W2019" s="62"/>
      <c r="X2019" s="62"/>
    </row>
    <row r="2020" spans="23:24" x14ac:dyDescent="0.2">
      <c r="W2020" s="62"/>
      <c r="X2020" s="62"/>
    </row>
    <row r="2021" spans="23:24" x14ac:dyDescent="0.2">
      <c r="W2021" s="62"/>
      <c r="X2021" s="62"/>
    </row>
    <row r="2022" spans="23:24" x14ac:dyDescent="0.2">
      <c r="W2022" s="62"/>
      <c r="X2022" s="62"/>
    </row>
    <row r="2023" spans="23:24" x14ac:dyDescent="0.2">
      <c r="W2023" s="62"/>
      <c r="X2023" s="62"/>
    </row>
    <row r="2024" spans="23:24" x14ac:dyDescent="0.2">
      <c r="W2024" s="62"/>
      <c r="X2024" s="62"/>
    </row>
    <row r="2025" spans="23:24" x14ac:dyDescent="0.2">
      <c r="W2025" s="62"/>
      <c r="X2025" s="62"/>
    </row>
    <row r="2026" spans="23:24" x14ac:dyDescent="0.2">
      <c r="W2026" s="62"/>
      <c r="X2026" s="62"/>
    </row>
    <row r="2027" spans="23:24" x14ac:dyDescent="0.2">
      <c r="W2027" s="62"/>
      <c r="X2027" s="62"/>
    </row>
    <row r="2028" spans="23:24" x14ac:dyDescent="0.2">
      <c r="W2028" s="62"/>
      <c r="X2028" s="62"/>
    </row>
    <row r="2029" spans="23:24" x14ac:dyDescent="0.2">
      <c r="W2029" s="62"/>
      <c r="X2029" s="62"/>
    </row>
    <row r="2030" spans="23:24" x14ac:dyDescent="0.2">
      <c r="W2030" s="62"/>
      <c r="X2030" s="62"/>
    </row>
    <row r="2031" spans="23:24" x14ac:dyDescent="0.2">
      <c r="W2031" s="62"/>
      <c r="X2031" s="62"/>
    </row>
    <row r="2032" spans="23:24" x14ac:dyDescent="0.2">
      <c r="W2032" s="62"/>
      <c r="X2032" s="62"/>
    </row>
    <row r="2033" spans="23:24" x14ac:dyDescent="0.2">
      <c r="W2033" s="62"/>
      <c r="X2033" s="62"/>
    </row>
    <row r="2034" spans="23:24" x14ac:dyDescent="0.2">
      <c r="W2034" s="62"/>
      <c r="X2034" s="62"/>
    </row>
    <row r="2035" spans="23:24" x14ac:dyDescent="0.2">
      <c r="W2035" s="62"/>
      <c r="X2035" s="62"/>
    </row>
    <row r="2036" spans="23:24" x14ac:dyDescent="0.2">
      <c r="W2036" s="62"/>
      <c r="X2036" s="62"/>
    </row>
    <row r="2037" spans="23:24" x14ac:dyDescent="0.2">
      <c r="W2037" s="62"/>
      <c r="X2037" s="62"/>
    </row>
    <row r="2038" spans="23:24" x14ac:dyDescent="0.2">
      <c r="W2038" s="62"/>
      <c r="X2038" s="62"/>
    </row>
    <row r="2039" spans="23:24" x14ac:dyDescent="0.2">
      <c r="W2039" s="62"/>
      <c r="X2039" s="62"/>
    </row>
    <row r="2040" spans="23:24" x14ac:dyDescent="0.2">
      <c r="W2040" s="62"/>
      <c r="X2040" s="62"/>
    </row>
    <row r="2041" spans="23:24" x14ac:dyDescent="0.2">
      <c r="W2041" s="62"/>
      <c r="X2041" s="62"/>
    </row>
    <row r="2042" spans="23:24" x14ac:dyDescent="0.2">
      <c r="W2042" s="62"/>
      <c r="X2042" s="62"/>
    </row>
    <row r="2043" spans="23:24" x14ac:dyDescent="0.2">
      <c r="W2043" s="62"/>
      <c r="X2043" s="62"/>
    </row>
    <row r="2044" spans="23:24" x14ac:dyDescent="0.2">
      <c r="W2044" s="62"/>
      <c r="X2044" s="62"/>
    </row>
    <row r="2045" spans="23:24" x14ac:dyDescent="0.2">
      <c r="W2045" s="62"/>
      <c r="X2045" s="62"/>
    </row>
    <row r="2046" spans="23:24" x14ac:dyDescent="0.2">
      <c r="W2046" s="62"/>
      <c r="X2046" s="62"/>
    </row>
    <row r="2047" spans="23:24" x14ac:dyDescent="0.2">
      <c r="W2047" s="62"/>
      <c r="X2047" s="62"/>
    </row>
    <row r="2048" spans="23:24" x14ac:dyDescent="0.2">
      <c r="W2048" s="62"/>
      <c r="X2048" s="62"/>
    </row>
    <row r="2049" spans="23:24" x14ac:dyDescent="0.2">
      <c r="W2049" s="62"/>
      <c r="X2049" s="62"/>
    </row>
    <row r="2050" spans="23:24" x14ac:dyDescent="0.2">
      <c r="W2050" s="62"/>
      <c r="X2050" s="62"/>
    </row>
    <row r="2051" spans="23:24" x14ac:dyDescent="0.2">
      <c r="W2051" s="62"/>
      <c r="X2051" s="62"/>
    </row>
    <row r="2052" spans="23:24" x14ac:dyDescent="0.2">
      <c r="W2052" s="62"/>
      <c r="X2052" s="62"/>
    </row>
    <row r="2053" spans="23:24" x14ac:dyDescent="0.2">
      <c r="W2053" s="62"/>
      <c r="X2053" s="62"/>
    </row>
    <row r="2054" spans="23:24" x14ac:dyDescent="0.2">
      <c r="W2054" s="62"/>
      <c r="X2054" s="62"/>
    </row>
    <row r="2055" spans="23:24" x14ac:dyDescent="0.2">
      <c r="W2055" s="62"/>
      <c r="X2055" s="62"/>
    </row>
    <row r="2056" spans="23:24" x14ac:dyDescent="0.2">
      <c r="W2056" s="62"/>
      <c r="X2056" s="62"/>
    </row>
    <row r="2057" spans="23:24" x14ac:dyDescent="0.2">
      <c r="W2057" s="62"/>
      <c r="X2057" s="62"/>
    </row>
    <row r="2058" spans="23:24" x14ac:dyDescent="0.2">
      <c r="W2058" s="62"/>
      <c r="X2058" s="62"/>
    </row>
    <row r="2059" spans="23:24" x14ac:dyDescent="0.2">
      <c r="W2059" s="62"/>
      <c r="X2059" s="62"/>
    </row>
    <row r="2060" spans="23:24" x14ac:dyDescent="0.2">
      <c r="W2060" s="62"/>
      <c r="X2060" s="62"/>
    </row>
    <row r="2061" spans="23:24" x14ac:dyDescent="0.2">
      <c r="W2061" s="62"/>
      <c r="X2061" s="62"/>
    </row>
    <row r="2062" spans="23:24" x14ac:dyDescent="0.2">
      <c r="W2062" s="62"/>
      <c r="X2062" s="62"/>
    </row>
    <row r="2063" spans="23:24" x14ac:dyDescent="0.2">
      <c r="W2063" s="62"/>
      <c r="X2063" s="62"/>
    </row>
    <row r="2064" spans="23:24" x14ac:dyDescent="0.2">
      <c r="W2064" s="62"/>
      <c r="X2064" s="62"/>
    </row>
    <row r="2065" spans="23:24" x14ac:dyDescent="0.2">
      <c r="W2065" s="62"/>
      <c r="X2065" s="62"/>
    </row>
    <row r="2066" spans="23:24" x14ac:dyDescent="0.2">
      <c r="W2066" s="62"/>
      <c r="X2066" s="62"/>
    </row>
    <row r="2067" spans="23:24" x14ac:dyDescent="0.2">
      <c r="W2067" s="62"/>
      <c r="X2067" s="62"/>
    </row>
    <row r="2068" spans="23:24" x14ac:dyDescent="0.2">
      <c r="W2068" s="62"/>
      <c r="X2068" s="62"/>
    </row>
    <row r="2069" spans="23:24" x14ac:dyDescent="0.2">
      <c r="W2069" s="62"/>
      <c r="X2069" s="62"/>
    </row>
    <row r="2070" spans="23:24" x14ac:dyDescent="0.2">
      <c r="W2070" s="62"/>
      <c r="X2070" s="62"/>
    </row>
    <row r="2071" spans="23:24" x14ac:dyDescent="0.2">
      <c r="W2071" s="62"/>
      <c r="X2071" s="62"/>
    </row>
    <row r="2072" spans="23:24" x14ac:dyDescent="0.2">
      <c r="W2072" s="62"/>
      <c r="X2072" s="62"/>
    </row>
    <row r="2073" spans="23:24" x14ac:dyDescent="0.2">
      <c r="W2073" s="62"/>
      <c r="X2073" s="62"/>
    </row>
    <row r="2074" spans="23:24" x14ac:dyDescent="0.2">
      <c r="W2074" s="62"/>
      <c r="X2074" s="62"/>
    </row>
    <row r="2075" spans="23:24" x14ac:dyDescent="0.2">
      <c r="W2075" s="62"/>
      <c r="X2075" s="62"/>
    </row>
    <row r="2076" spans="23:24" x14ac:dyDescent="0.2">
      <c r="W2076" s="62"/>
      <c r="X2076" s="62"/>
    </row>
    <row r="2077" spans="23:24" x14ac:dyDescent="0.2">
      <c r="W2077" s="62"/>
      <c r="X2077" s="62"/>
    </row>
    <row r="2078" spans="23:24" x14ac:dyDescent="0.2">
      <c r="W2078" s="62"/>
      <c r="X2078" s="62"/>
    </row>
    <row r="2079" spans="23:24" x14ac:dyDescent="0.2">
      <c r="W2079" s="62"/>
      <c r="X2079" s="62"/>
    </row>
    <row r="2080" spans="23:24" x14ac:dyDescent="0.2">
      <c r="W2080" s="62"/>
      <c r="X2080" s="62"/>
    </row>
    <row r="2081" spans="23:24" x14ac:dyDescent="0.2">
      <c r="W2081" s="62"/>
      <c r="X2081" s="62"/>
    </row>
    <row r="2082" spans="23:24" x14ac:dyDescent="0.2">
      <c r="W2082" s="62"/>
      <c r="X2082" s="62"/>
    </row>
    <row r="2083" spans="23:24" x14ac:dyDescent="0.2">
      <c r="W2083" s="62"/>
      <c r="X2083" s="62"/>
    </row>
    <row r="2084" spans="23:24" x14ac:dyDescent="0.2">
      <c r="W2084" s="62"/>
      <c r="X2084" s="62"/>
    </row>
    <row r="2085" spans="23:24" x14ac:dyDescent="0.2">
      <c r="W2085" s="62"/>
      <c r="X2085" s="62"/>
    </row>
    <row r="2086" spans="23:24" x14ac:dyDescent="0.2">
      <c r="W2086" s="62"/>
      <c r="X2086" s="62"/>
    </row>
    <row r="2087" spans="23:24" x14ac:dyDescent="0.2">
      <c r="W2087" s="62"/>
      <c r="X2087" s="62"/>
    </row>
    <row r="2088" spans="23:24" x14ac:dyDescent="0.2">
      <c r="W2088" s="62"/>
      <c r="X2088" s="62"/>
    </row>
    <row r="2089" spans="23:24" x14ac:dyDescent="0.2">
      <c r="W2089" s="62"/>
      <c r="X2089" s="62"/>
    </row>
    <row r="2090" spans="23:24" x14ac:dyDescent="0.2">
      <c r="W2090" s="62"/>
      <c r="X2090" s="62"/>
    </row>
    <row r="2091" spans="23:24" x14ac:dyDescent="0.2">
      <c r="W2091" s="62"/>
      <c r="X2091" s="62"/>
    </row>
    <row r="2092" spans="23:24" x14ac:dyDescent="0.2">
      <c r="W2092" s="62"/>
      <c r="X2092" s="62"/>
    </row>
    <row r="2093" spans="23:24" x14ac:dyDescent="0.2">
      <c r="W2093" s="62"/>
      <c r="X2093" s="62"/>
    </row>
    <row r="2094" spans="23:24" x14ac:dyDescent="0.2">
      <c r="W2094" s="62"/>
      <c r="X2094" s="62"/>
    </row>
    <row r="2095" spans="23:24" x14ac:dyDescent="0.2">
      <c r="W2095" s="62"/>
      <c r="X2095" s="62"/>
    </row>
    <row r="2096" spans="23:24" x14ac:dyDescent="0.2">
      <c r="W2096" s="62"/>
      <c r="X2096" s="62"/>
    </row>
    <row r="2097" spans="23:24" x14ac:dyDescent="0.2">
      <c r="W2097" s="62"/>
      <c r="X2097" s="62"/>
    </row>
    <row r="2098" spans="23:24" x14ac:dyDescent="0.2">
      <c r="W2098" s="62"/>
      <c r="X2098" s="62"/>
    </row>
    <row r="2099" spans="23:24" x14ac:dyDescent="0.2">
      <c r="W2099" s="62"/>
      <c r="X2099" s="62"/>
    </row>
    <row r="2100" spans="23:24" x14ac:dyDescent="0.2">
      <c r="W2100" s="62"/>
      <c r="X2100" s="62"/>
    </row>
    <row r="2101" spans="23:24" x14ac:dyDescent="0.2">
      <c r="W2101" s="62"/>
      <c r="X2101" s="62"/>
    </row>
    <row r="2102" spans="23:24" x14ac:dyDescent="0.2">
      <c r="W2102" s="62"/>
      <c r="X2102" s="62"/>
    </row>
    <row r="2103" spans="23:24" x14ac:dyDescent="0.2">
      <c r="W2103" s="62"/>
      <c r="X2103" s="62"/>
    </row>
    <row r="2104" spans="23:24" x14ac:dyDescent="0.2">
      <c r="W2104" s="62"/>
      <c r="X2104" s="62"/>
    </row>
    <row r="2105" spans="23:24" x14ac:dyDescent="0.2">
      <c r="W2105" s="62"/>
      <c r="X2105" s="62"/>
    </row>
    <row r="2106" spans="23:24" x14ac:dyDescent="0.2">
      <c r="W2106" s="62"/>
      <c r="X2106" s="62"/>
    </row>
    <row r="2107" spans="23:24" x14ac:dyDescent="0.2">
      <c r="W2107" s="62"/>
      <c r="X2107" s="62"/>
    </row>
    <row r="2108" spans="23:24" x14ac:dyDescent="0.2">
      <c r="W2108" s="62"/>
      <c r="X2108" s="62"/>
    </row>
    <row r="2109" spans="23:24" x14ac:dyDescent="0.2">
      <c r="W2109" s="62"/>
      <c r="X2109" s="62"/>
    </row>
    <row r="2110" spans="23:24" x14ac:dyDescent="0.2">
      <c r="W2110" s="62"/>
      <c r="X2110" s="62"/>
    </row>
    <row r="2111" spans="23:24" x14ac:dyDescent="0.2">
      <c r="W2111" s="62"/>
      <c r="X2111" s="62"/>
    </row>
    <row r="2112" spans="23:24" x14ac:dyDescent="0.2">
      <c r="W2112" s="62"/>
      <c r="X2112" s="62"/>
    </row>
    <row r="2113" spans="23:24" x14ac:dyDescent="0.2">
      <c r="W2113" s="62"/>
      <c r="X2113" s="62"/>
    </row>
    <row r="2114" spans="23:24" x14ac:dyDescent="0.2">
      <c r="W2114" s="62"/>
      <c r="X2114" s="62"/>
    </row>
    <row r="2115" spans="23:24" x14ac:dyDescent="0.2">
      <c r="W2115" s="62"/>
      <c r="X2115" s="62"/>
    </row>
    <row r="2116" spans="23:24" x14ac:dyDescent="0.2">
      <c r="W2116" s="62"/>
      <c r="X2116" s="62"/>
    </row>
    <row r="2117" spans="23:24" x14ac:dyDescent="0.2">
      <c r="W2117" s="62"/>
      <c r="X2117" s="62"/>
    </row>
    <row r="2118" spans="23:24" x14ac:dyDescent="0.2">
      <c r="W2118" s="62"/>
      <c r="X2118" s="62"/>
    </row>
    <row r="2119" spans="23:24" x14ac:dyDescent="0.2">
      <c r="W2119" s="62"/>
      <c r="X2119" s="62"/>
    </row>
    <row r="2120" spans="23:24" x14ac:dyDescent="0.2">
      <c r="W2120" s="62"/>
      <c r="X2120" s="62"/>
    </row>
    <row r="2121" spans="23:24" x14ac:dyDescent="0.2">
      <c r="W2121" s="62"/>
      <c r="X2121" s="62"/>
    </row>
    <row r="2122" spans="23:24" x14ac:dyDescent="0.2">
      <c r="W2122" s="62"/>
      <c r="X2122" s="62"/>
    </row>
    <row r="2123" spans="23:24" x14ac:dyDescent="0.2">
      <c r="W2123" s="62"/>
      <c r="X2123" s="62"/>
    </row>
    <row r="2124" spans="23:24" x14ac:dyDescent="0.2">
      <c r="W2124" s="62"/>
      <c r="X2124" s="62"/>
    </row>
    <row r="2125" spans="23:24" x14ac:dyDescent="0.2">
      <c r="W2125" s="62"/>
      <c r="X2125" s="62"/>
    </row>
    <row r="2126" spans="23:24" x14ac:dyDescent="0.2">
      <c r="W2126" s="62"/>
      <c r="X2126" s="62"/>
    </row>
    <row r="2127" spans="23:24" x14ac:dyDescent="0.2">
      <c r="W2127" s="62"/>
      <c r="X2127" s="62"/>
    </row>
    <row r="2128" spans="23:24" x14ac:dyDescent="0.2">
      <c r="W2128" s="62"/>
      <c r="X2128" s="62"/>
    </row>
    <row r="2129" spans="23:24" x14ac:dyDescent="0.2">
      <c r="W2129" s="62"/>
      <c r="X2129" s="62"/>
    </row>
    <row r="2130" spans="23:24" x14ac:dyDescent="0.2">
      <c r="W2130" s="62"/>
      <c r="X2130" s="62"/>
    </row>
    <row r="2131" spans="23:24" x14ac:dyDescent="0.2">
      <c r="W2131" s="62"/>
      <c r="X2131" s="62"/>
    </row>
    <row r="2132" spans="23:24" x14ac:dyDescent="0.2">
      <c r="W2132" s="62"/>
      <c r="X2132" s="62"/>
    </row>
    <row r="2133" spans="23:24" x14ac:dyDescent="0.2">
      <c r="W2133" s="62"/>
      <c r="X2133" s="62"/>
    </row>
    <row r="2134" spans="23:24" x14ac:dyDescent="0.2">
      <c r="W2134" s="62"/>
      <c r="X2134" s="62"/>
    </row>
    <row r="2135" spans="23:24" x14ac:dyDescent="0.2">
      <c r="W2135" s="62"/>
      <c r="X2135" s="62"/>
    </row>
    <row r="2136" spans="23:24" x14ac:dyDescent="0.2">
      <c r="W2136" s="62"/>
      <c r="X2136" s="62"/>
    </row>
    <row r="2137" spans="23:24" x14ac:dyDescent="0.2">
      <c r="W2137" s="62"/>
      <c r="X2137" s="62"/>
    </row>
    <row r="2138" spans="23:24" x14ac:dyDescent="0.2">
      <c r="W2138" s="62"/>
      <c r="X2138" s="62"/>
    </row>
    <row r="2139" spans="23:24" x14ac:dyDescent="0.2">
      <c r="W2139" s="62"/>
      <c r="X2139" s="62"/>
    </row>
    <row r="2140" spans="23:24" x14ac:dyDescent="0.2">
      <c r="W2140" s="62"/>
      <c r="X2140" s="62"/>
    </row>
    <row r="2141" spans="23:24" x14ac:dyDescent="0.2">
      <c r="W2141" s="62"/>
      <c r="X2141" s="62"/>
    </row>
    <row r="2142" spans="23:24" x14ac:dyDescent="0.2">
      <c r="W2142" s="62"/>
      <c r="X2142" s="62"/>
    </row>
    <row r="2143" spans="23:24" x14ac:dyDescent="0.2">
      <c r="W2143" s="62"/>
      <c r="X2143" s="62"/>
    </row>
    <row r="2144" spans="23:24" x14ac:dyDescent="0.2">
      <c r="W2144" s="62"/>
      <c r="X2144" s="62"/>
    </row>
    <row r="2145" spans="23:24" x14ac:dyDescent="0.2">
      <c r="W2145" s="62"/>
      <c r="X2145" s="62"/>
    </row>
    <row r="2146" spans="23:24" x14ac:dyDescent="0.2">
      <c r="W2146" s="62"/>
      <c r="X2146" s="62"/>
    </row>
    <row r="2147" spans="23:24" x14ac:dyDescent="0.2">
      <c r="W2147" s="62"/>
      <c r="X2147" s="62"/>
    </row>
    <row r="2148" spans="23:24" x14ac:dyDescent="0.2">
      <c r="W2148" s="62"/>
      <c r="X2148" s="62"/>
    </row>
    <row r="2149" spans="23:24" x14ac:dyDescent="0.2">
      <c r="W2149" s="62"/>
      <c r="X2149" s="62"/>
    </row>
    <row r="2150" spans="23:24" x14ac:dyDescent="0.2">
      <c r="W2150" s="62"/>
      <c r="X2150" s="62"/>
    </row>
    <row r="2151" spans="23:24" x14ac:dyDescent="0.2">
      <c r="W2151" s="62"/>
      <c r="X2151" s="62"/>
    </row>
    <row r="2152" spans="23:24" x14ac:dyDescent="0.2">
      <c r="W2152" s="62"/>
      <c r="X2152" s="62"/>
    </row>
    <row r="2153" spans="23:24" x14ac:dyDescent="0.2">
      <c r="W2153" s="62"/>
      <c r="X2153" s="62"/>
    </row>
    <row r="2154" spans="23:24" x14ac:dyDescent="0.2">
      <c r="W2154" s="62"/>
      <c r="X2154" s="62"/>
    </row>
    <row r="2155" spans="23:24" x14ac:dyDescent="0.2">
      <c r="W2155" s="62"/>
      <c r="X2155" s="62"/>
    </row>
    <row r="2156" spans="23:24" x14ac:dyDescent="0.2">
      <c r="W2156" s="62"/>
      <c r="X2156" s="62"/>
    </row>
    <row r="2157" spans="23:24" x14ac:dyDescent="0.2">
      <c r="W2157" s="62"/>
      <c r="X2157" s="62"/>
    </row>
    <row r="2158" spans="23:24" x14ac:dyDescent="0.2">
      <c r="W2158" s="62"/>
      <c r="X2158" s="62"/>
    </row>
    <row r="2159" spans="23:24" x14ac:dyDescent="0.2">
      <c r="W2159" s="62"/>
      <c r="X2159" s="62"/>
    </row>
    <row r="2160" spans="23:24" x14ac:dyDescent="0.2">
      <c r="W2160" s="62"/>
      <c r="X2160" s="62"/>
    </row>
    <row r="2161" spans="23:24" x14ac:dyDescent="0.2">
      <c r="W2161" s="62"/>
      <c r="X2161" s="62"/>
    </row>
    <row r="2162" spans="23:24" x14ac:dyDescent="0.2">
      <c r="W2162" s="62"/>
      <c r="X2162" s="62"/>
    </row>
    <row r="2163" spans="23:24" x14ac:dyDescent="0.2">
      <c r="W2163" s="62"/>
      <c r="X2163" s="62"/>
    </row>
    <row r="2164" spans="23:24" x14ac:dyDescent="0.2">
      <c r="W2164" s="62"/>
      <c r="X2164" s="62"/>
    </row>
    <row r="2165" spans="23:24" x14ac:dyDescent="0.2">
      <c r="W2165" s="62"/>
      <c r="X2165" s="62"/>
    </row>
    <row r="2166" spans="23:24" x14ac:dyDescent="0.2">
      <c r="W2166" s="62"/>
      <c r="X2166" s="62"/>
    </row>
    <row r="2167" spans="23:24" x14ac:dyDescent="0.2">
      <c r="W2167" s="62"/>
      <c r="X2167" s="62"/>
    </row>
    <row r="2168" spans="23:24" x14ac:dyDescent="0.2">
      <c r="W2168" s="62"/>
      <c r="X2168" s="62"/>
    </row>
    <row r="2169" spans="23:24" x14ac:dyDescent="0.2">
      <c r="W2169" s="62"/>
      <c r="X2169" s="62"/>
    </row>
    <row r="2170" spans="23:24" x14ac:dyDescent="0.2">
      <c r="W2170" s="62"/>
      <c r="X2170" s="62"/>
    </row>
    <row r="2171" spans="23:24" x14ac:dyDescent="0.2">
      <c r="W2171" s="62"/>
      <c r="X2171" s="62"/>
    </row>
    <row r="2172" spans="23:24" x14ac:dyDescent="0.2">
      <c r="W2172" s="62"/>
      <c r="X2172" s="62"/>
    </row>
    <row r="2173" spans="23:24" x14ac:dyDescent="0.2">
      <c r="W2173" s="62"/>
      <c r="X2173" s="62"/>
    </row>
    <row r="2174" spans="23:24" x14ac:dyDescent="0.2">
      <c r="W2174" s="62"/>
      <c r="X2174" s="62"/>
    </row>
    <row r="2175" spans="23:24" x14ac:dyDescent="0.2">
      <c r="W2175" s="62"/>
      <c r="X2175" s="62"/>
    </row>
    <row r="2176" spans="23:24" x14ac:dyDescent="0.2">
      <c r="W2176" s="62"/>
      <c r="X2176" s="62"/>
    </row>
    <row r="2177" spans="23:24" x14ac:dyDescent="0.2">
      <c r="W2177" s="62"/>
      <c r="X2177" s="62"/>
    </row>
    <row r="2178" spans="23:24" x14ac:dyDescent="0.2">
      <c r="W2178" s="62"/>
      <c r="X2178" s="62"/>
    </row>
    <row r="2179" spans="23:24" x14ac:dyDescent="0.2">
      <c r="W2179" s="62"/>
      <c r="X2179" s="62"/>
    </row>
    <row r="2180" spans="23:24" x14ac:dyDescent="0.2">
      <c r="W2180" s="62"/>
      <c r="X2180" s="62"/>
    </row>
    <row r="2181" spans="23:24" x14ac:dyDescent="0.2">
      <c r="W2181" s="62"/>
      <c r="X2181" s="62"/>
    </row>
    <row r="2182" spans="23:24" x14ac:dyDescent="0.2">
      <c r="W2182" s="62"/>
      <c r="X2182" s="62"/>
    </row>
    <row r="2183" spans="23:24" x14ac:dyDescent="0.2">
      <c r="W2183" s="62"/>
      <c r="X2183" s="62"/>
    </row>
    <row r="2184" spans="23:24" x14ac:dyDescent="0.2">
      <c r="W2184" s="62"/>
      <c r="X2184" s="62"/>
    </row>
    <row r="2185" spans="23:24" x14ac:dyDescent="0.2">
      <c r="W2185" s="62"/>
      <c r="X2185" s="62"/>
    </row>
    <row r="2186" spans="23:24" x14ac:dyDescent="0.2">
      <c r="W2186" s="62"/>
      <c r="X2186" s="62"/>
    </row>
    <row r="2187" spans="23:24" x14ac:dyDescent="0.2">
      <c r="W2187" s="62"/>
      <c r="X2187" s="62"/>
    </row>
    <row r="2188" spans="23:24" x14ac:dyDescent="0.2">
      <c r="W2188" s="62"/>
      <c r="X2188" s="62"/>
    </row>
    <row r="2189" spans="23:24" x14ac:dyDescent="0.2">
      <c r="W2189" s="62"/>
      <c r="X2189" s="62"/>
    </row>
    <row r="2190" spans="23:24" x14ac:dyDescent="0.2">
      <c r="W2190" s="62"/>
      <c r="X2190" s="62"/>
    </row>
    <row r="2191" spans="23:24" x14ac:dyDescent="0.2">
      <c r="W2191" s="62"/>
      <c r="X2191" s="62"/>
    </row>
    <row r="2192" spans="23:24" x14ac:dyDescent="0.2">
      <c r="W2192" s="62"/>
      <c r="X2192" s="62"/>
    </row>
    <row r="2193" spans="23:24" x14ac:dyDescent="0.2">
      <c r="W2193" s="62"/>
      <c r="X2193" s="62"/>
    </row>
    <row r="2194" spans="23:24" x14ac:dyDescent="0.2">
      <c r="W2194" s="62"/>
      <c r="X2194" s="62"/>
    </row>
    <row r="2195" spans="23:24" x14ac:dyDescent="0.2">
      <c r="W2195" s="62"/>
      <c r="X2195" s="62"/>
    </row>
    <row r="2196" spans="23:24" x14ac:dyDescent="0.2">
      <c r="W2196" s="62"/>
      <c r="X2196" s="62"/>
    </row>
    <row r="2197" spans="23:24" x14ac:dyDescent="0.2">
      <c r="W2197" s="62"/>
      <c r="X2197" s="62"/>
    </row>
    <row r="2198" spans="23:24" x14ac:dyDescent="0.2">
      <c r="W2198" s="62"/>
      <c r="X2198" s="62"/>
    </row>
    <row r="2199" spans="23:24" x14ac:dyDescent="0.2">
      <c r="W2199" s="62"/>
      <c r="X2199" s="62"/>
    </row>
    <row r="2200" spans="23:24" x14ac:dyDescent="0.2">
      <c r="W2200" s="62"/>
      <c r="X2200" s="62"/>
    </row>
    <row r="2201" spans="23:24" x14ac:dyDescent="0.2">
      <c r="W2201" s="62"/>
      <c r="X2201" s="62"/>
    </row>
    <row r="2202" spans="23:24" x14ac:dyDescent="0.2">
      <c r="W2202" s="62"/>
      <c r="X2202" s="62"/>
    </row>
    <row r="2203" spans="23:24" x14ac:dyDescent="0.2">
      <c r="W2203" s="62"/>
      <c r="X2203" s="62"/>
    </row>
    <row r="2204" spans="23:24" x14ac:dyDescent="0.2">
      <c r="W2204" s="62"/>
      <c r="X2204" s="62"/>
    </row>
    <row r="2205" spans="23:24" x14ac:dyDescent="0.2">
      <c r="W2205" s="62"/>
      <c r="X2205" s="62"/>
    </row>
    <row r="2206" spans="23:24" x14ac:dyDescent="0.2">
      <c r="W2206" s="62"/>
      <c r="X2206" s="62"/>
    </row>
    <row r="2207" spans="23:24" x14ac:dyDescent="0.2">
      <c r="W2207" s="62"/>
      <c r="X2207" s="62"/>
    </row>
    <row r="2208" spans="23:24" x14ac:dyDescent="0.2">
      <c r="W2208" s="62"/>
      <c r="X2208" s="62"/>
    </row>
    <row r="2209" spans="23:24" x14ac:dyDescent="0.2">
      <c r="W2209" s="62"/>
      <c r="X2209" s="62"/>
    </row>
    <row r="2210" spans="23:24" x14ac:dyDescent="0.2">
      <c r="W2210" s="62"/>
      <c r="X2210" s="62"/>
    </row>
    <row r="2211" spans="23:24" x14ac:dyDescent="0.2">
      <c r="W2211" s="62"/>
      <c r="X2211" s="62"/>
    </row>
    <row r="2212" spans="23:24" x14ac:dyDescent="0.2">
      <c r="W2212" s="62"/>
      <c r="X2212" s="62"/>
    </row>
    <row r="2213" spans="23:24" x14ac:dyDescent="0.2">
      <c r="W2213" s="62"/>
      <c r="X2213" s="62"/>
    </row>
    <row r="2214" spans="23:24" x14ac:dyDescent="0.2">
      <c r="W2214" s="62"/>
      <c r="X2214" s="62"/>
    </row>
    <row r="2215" spans="23:24" x14ac:dyDescent="0.2">
      <c r="W2215" s="62"/>
      <c r="X2215" s="62"/>
    </row>
    <row r="2216" spans="23:24" x14ac:dyDescent="0.2">
      <c r="W2216" s="62"/>
      <c r="X2216" s="62"/>
    </row>
    <row r="2217" spans="23:24" x14ac:dyDescent="0.2">
      <c r="W2217" s="62"/>
      <c r="X2217" s="62"/>
    </row>
    <row r="2218" spans="23:24" x14ac:dyDescent="0.2">
      <c r="W2218" s="62"/>
      <c r="X2218" s="62"/>
    </row>
    <row r="2219" spans="23:24" x14ac:dyDescent="0.2">
      <c r="W2219" s="62"/>
      <c r="X2219" s="62"/>
    </row>
    <row r="2220" spans="23:24" x14ac:dyDescent="0.2">
      <c r="W2220" s="62"/>
      <c r="X2220" s="62"/>
    </row>
    <row r="2221" spans="23:24" x14ac:dyDescent="0.2">
      <c r="W2221" s="62"/>
      <c r="X2221" s="62"/>
    </row>
    <row r="2222" spans="23:24" x14ac:dyDescent="0.2">
      <c r="W2222" s="62"/>
      <c r="X2222" s="62"/>
    </row>
    <row r="2223" spans="23:24" x14ac:dyDescent="0.2">
      <c r="W2223" s="62"/>
      <c r="X2223" s="62"/>
    </row>
    <row r="2224" spans="23:24" x14ac:dyDescent="0.2">
      <c r="W2224" s="62"/>
      <c r="X2224" s="62"/>
    </row>
    <row r="2225" spans="23:24" x14ac:dyDescent="0.2">
      <c r="W2225" s="62"/>
      <c r="X2225" s="62"/>
    </row>
    <row r="2226" spans="23:24" x14ac:dyDescent="0.2">
      <c r="W2226" s="62"/>
      <c r="X2226" s="62"/>
    </row>
    <row r="2227" spans="23:24" x14ac:dyDescent="0.2">
      <c r="W2227" s="62"/>
      <c r="X2227" s="62"/>
    </row>
    <row r="2228" spans="23:24" x14ac:dyDescent="0.2">
      <c r="W2228" s="62"/>
      <c r="X2228" s="62"/>
    </row>
    <row r="2229" spans="23:24" x14ac:dyDescent="0.2">
      <c r="W2229" s="62"/>
      <c r="X2229" s="62"/>
    </row>
    <row r="2230" spans="23:24" x14ac:dyDescent="0.2">
      <c r="W2230" s="62"/>
      <c r="X2230" s="62"/>
    </row>
    <row r="2231" spans="23:24" x14ac:dyDescent="0.2">
      <c r="W2231" s="62"/>
      <c r="X2231" s="62"/>
    </row>
    <row r="2232" spans="23:24" x14ac:dyDescent="0.2">
      <c r="W2232" s="62"/>
      <c r="X2232" s="62"/>
    </row>
    <row r="2233" spans="23:24" x14ac:dyDescent="0.2">
      <c r="W2233" s="62"/>
      <c r="X2233" s="62"/>
    </row>
    <row r="2234" spans="23:24" x14ac:dyDescent="0.2">
      <c r="W2234" s="62"/>
      <c r="X2234" s="62"/>
    </row>
    <row r="2235" spans="23:24" x14ac:dyDescent="0.2">
      <c r="W2235" s="62"/>
      <c r="X2235" s="62"/>
    </row>
    <row r="2236" spans="23:24" x14ac:dyDescent="0.2">
      <c r="W2236" s="62"/>
      <c r="X2236" s="62"/>
    </row>
    <row r="2237" spans="23:24" x14ac:dyDescent="0.2">
      <c r="W2237" s="62"/>
      <c r="X2237" s="62"/>
    </row>
    <row r="2238" spans="23:24" x14ac:dyDescent="0.2">
      <c r="W2238" s="62"/>
      <c r="X2238" s="62"/>
    </row>
    <row r="2239" spans="23:24" x14ac:dyDescent="0.2">
      <c r="W2239" s="62"/>
      <c r="X2239" s="62"/>
    </row>
    <row r="2240" spans="23:24" x14ac:dyDescent="0.2">
      <c r="W2240" s="62"/>
      <c r="X2240" s="62"/>
    </row>
    <row r="2241" spans="23:24" x14ac:dyDescent="0.2">
      <c r="W2241" s="62"/>
      <c r="X2241" s="62"/>
    </row>
    <row r="2242" spans="23:24" x14ac:dyDescent="0.2">
      <c r="W2242" s="62"/>
      <c r="X2242" s="62"/>
    </row>
    <row r="2243" spans="23:24" x14ac:dyDescent="0.2">
      <c r="W2243" s="62"/>
      <c r="X2243" s="62"/>
    </row>
    <row r="2244" spans="23:24" x14ac:dyDescent="0.2">
      <c r="W2244" s="62"/>
      <c r="X2244" s="62"/>
    </row>
    <row r="2245" spans="23:24" x14ac:dyDescent="0.2">
      <c r="W2245" s="62"/>
      <c r="X2245" s="62"/>
    </row>
    <row r="2246" spans="23:24" x14ac:dyDescent="0.2">
      <c r="W2246" s="62"/>
      <c r="X2246" s="62"/>
    </row>
    <row r="2247" spans="23:24" x14ac:dyDescent="0.2">
      <c r="W2247" s="62"/>
      <c r="X2247" s="62"/>
    </row>
    <row r="2248" spans="23:24" x14ac:dyDescent="0.2">
      <c r="W2248" s="62"/>
      <c r="X2248" s="62"/>
    </row>
    <row r="2249" spans="23:24" x14ac:dyDescent="0.2">
      <c r="W2249" s="62"/>
      <c r="X2249" s="62"/>
    </row>
    <row r="2250" spans="23:24" x14ac:dyDescent="0.2">
      <c r="W2250" s="62"/>
      <c r="X2250" s="62"/>
    </row>
    <row r="2251" spans="23:24" x14ac:dyDescent="0.2">
      <c r="W2251" s="62"/>
      <c r="X2251" s="62"/>
    </row>
    <row r="2252" spans="23:24" x14ac:dyDescent="0.2">
      <c r="W2252" s="62"/>
      <c r="X2252" s="62"/>
    </row>
    <row r="2253" spans="23:24" x14ac:dyDescent="0.2">
      <c r="W2253" s="62"/>
      <c r="X2253" s="62"/>
    </row>
    <row r="2254" spans="23:24" x14ac:dyDescent="0.2">
      <c r="W2254" s="62"/>
      <c r="X2254" s="62"/>
    </row>
    <row r="2255" spans="23:24" x14ac:dyDescent="0.2">
      <c r="W2255" s="62"/>
      <c r="X2255" s="62"/>
    </row>
    <row r="2256" spans="23:24" x14ac:dyDescent="0.2">
      <c r="W2256" s="62"/>
      <c r="X2256" s="62"/>
    </row>
    <row r="2257" spans="23:24" x14ac:dyDescent="0.2">
      <c r="W2257" s="62"/>
      <c r="X2257" s="62"/>
    </row>
    <row r="2258" spans="23:24" x14ac:dyDescent="0.2">
      <c r="W2258" s="62"/>
      <c r="X2258" s="62"/>
    </row>
    <row r="2259" spans="23:24" x14ac:dyDescent="0.2">
      <c r="W2259" s="62"/>
      <c r="X2259" s="62"/>
    </row>
    <row r="2260" spans="23:24" x14ac:dyDescent="0.2">
      <c r="W2260" s="62"/>
      <c r="X2260" s="62"/>
    </row>
    <row r="2261" spans="23:24" x14ac:dyDescent="0.2">
      <c r="W2261" s="62"/>
      <c r="X2261" s="62"/>
    </row>
    <row r="2262" spans="23:24" x14ac:dyDescent="0.2">
      <c r="W2262" s="62"/>
      <c r="X2262" s="62"/>
    </row>
    <row r="2263" spans="23:24" x14ac:dyDescent="0.2">
      <c r="W2263" s="62"/>
      <c r="X2263" s="62"/>
    </row>
    <row r="2264" spans="23:24" x14ac:dyDescent="0.2">
      <c r="W2264" s="62"/>
      <c r="X2264" s="62"/>
    </row>
    <row r="2265" spans="23:24" x14ac:dyDescent="0.2">
      <c r="W2265" s="62"/>
      <c r="X2265" s="62"/>
    </row>
    <row r="2266" spans="23:24" x14ac:dyDescent="0.2">
      <c r="W2266" s="62"/>
      <c r="X2266" s="62"/>
    </row>
    <row r="2267" spans="23:24" x14ac:dyDescent="0.2">
      <c r="W2267" s="62"/>
      <c r="X2267" s="62"/>
    </row>
    <row r="2268" spans="23:24" x14ac:dyDescent="0.2">
      <c r="W2268" s="62"/>
      <c r="X2268" s="62"/>
    </row>
    <row r="2269" spans="23:24" x14ac:dyDescent="0.2">
      <c r="W2269" s="62"/>
      <c r="X2269" s="62"/>
    </row>
    <row r="2270" spans="23:24" x14ac:dyDescent="0.2">
      <c r="W2270" s="62"/>
      <c r="X2270" s="62"/>
    </row>
    <row r="2271" spans="23:24" x14ac:dyDescent="0.2">
      <c r="W2271" s="62"/>
      <c r="X2271" s="62"/>
    </row>
    <row r="2272" spans="23:24" x14ac:dyDescent="0.2">
      <c r="W2272" s="62"/>
      <c r="X2272" s="62"/>
    </row>
    <row r="2273" spans="23:24" x14ac:dyDescent="0.2">
      <c r="W2273" s="62"/>
      <c r="X2273" s="62"/>
    </row>
    <row r="2274" spans="23:24" x14ac:dyDescent="0.2">
      <c r="W2274" s="62"/>
      <c r="X2274" s="62"/>
    </row>
    <row r="2275" spans="23:24" x14ac:dyDescent="0.2">
      <c r="W2275" s="62"/>
      <c r="X2275" s="62"/>
    </row>
    <row r="2276" spans="23:24" x14ac:dyDescent="0.2">
      <c r="W2276" s="62"/>
      <c r="X2276" s="62"/>
    </row>
    <row r="2277" spans="23:24" x14ac:dyDescent="0.2">
      <c r="W2277" s="62"/>
      <c r="X2277" s="62"/>
    </row>
    <row r="2278" spans="23:24" x14ac:dyDescent="0.2">
      <c r="W2278" s="62"/>
      <c r="X2278" s="62"/>
    </row>
    <row r="2279" spans="23:24" x14ac:dyDescent="0.2">
      <c r="W2279" s="62"/>
      <c r="X2279" s="62"/>
    </row>
    <row r="2280" spans="23:24" x14ac:dyDescent="0.2">
      <c r="W2280" s="62"/>
      <c r="X2280" s="62"/>
    </row>
    <row r="2281" spans="23:24" x14ac:dyDescent="0.2">
      <c r="W2281" s="62"/>
      <c r="X2281" s="62"/>
    </row>
    <row r="2282" spans="23:24" x14ac:dyDescent="0.2">
      <c r="W2282" s="62"/>
      <c r="X2282" s="62"/>
    </row>
    <row r="2283" spans="23:24" x14ac:dyDescent="0.2">
      <c r="W2283" s="62"/>
      <c r="X2283" s="62"/>
    </row>
    <row r="2284" spans="23:24" x14ac:dyDescent="0.2">
      <c r="W2284" s="62"/>
      <c r="X2284" s="62"/>
    </row>
    <row r="2285" spans="23:24" x14ac:dyDescent="0.2">
      <c r="W2285" s="62"/>
      <c r="X2285" s="62"/>
    </row>
    <row r="2286" spans="23:24" x14ac:dyDescent="0.2">
      <c r="W2286" s="62"/>
      <c r="X2286" s="62"/>
    </row>
    <row r="2287" spans="23:24" x14ac:dyDescent="0.2">
      <c r="W2287" s="62"/>
      <c r="X2287" s="62"/>
    </row>
    <row r="2288" spans="23:24" x14ac:dyDescent="0.2">
      <c r="W2288" s="62"/>
      <c r="X2288" s="62"/>
    </row>
    <row r="2289" spans="23:24" x14ac:dyDescent="0.2">
      <c r="W2289" s="62"/>
      <c r="X2289" s="62"/>
    </row>
    <row r="2290" spans="23:24" x14ac:dyDescent="0.2">
      <c r="W2290" s="62"/>
      <c r="X2290" s="62"/>
    </row>
    <row r="2291" spans="23:24" x14ac:dyDescent="0.2">
      <c r="W2291" s="62"/>
      <c r="X2291" s="62"/>
    </row>
    <row r="2292" spans="23:24" x14ac:dyDescent="0.2">
      <c r="W2292" s="62"/>
      <c r="X2292" s="62"/>
    </row>
    <row r="2293" spans="23:24" x14ac:dyDescent="0.2">
      <c r="W2293" s="62"/>
      <c r="X2293" s="62"/>
    </row>
    <row r="2294" spans="23:24" x14ac:dyDescent="0.2">
      <c r="W2294" s="62"/>
      <c r="X2294" s="62"/>
    </row>
    <row r="2295" spans="23:24" x14ac:dyDescent="0.2">
      <c r="W2295" s="62"/>
      <c r="X2295" s="62"/>
    </row>
    <row r="2296" spans="23:24" x14ac:dyDescent="0.2">
      <c r="W2296" s="62"/>
      <c r="X2296" s="62"/>
    </row>
    <row r="2297" spans="23:24" x14ac:dyDescent="0.2">
      <c r="W2297" s="62"/>
      <c r="X2297" s="62"/>
    </row>
    <row r="2298" spans="23:24" x14ac:dyDescent="0.2">
      <c r="W2298" s="62"/>
      <c r="X2298" s="62"/>
    </row>
    <row r="2299" spans="23:24" x14ac:dyDescent="0.2">
      <c r="W2299" s="62"/>
      <c r="X2299" s="62"/>
    </row>
    <row r="2300" spans="23:24" x14ac:dyDescent="0.2">
      <c r="W2300" s="62"/>
      <c r="X2300" s="62"/>
    </row>
    <row r="2301" spans="23:24" x14ac:dyDescent="0.2">
      <c r="W2301" s="62"/>
      <c r="X2301" s="62"/>
    </row>
    <row r="2302" spans="23:24" x14ac:dyDescent="0.2">
      <c r="W2302" s="62"/>
      <c r="X2302" s="62"/>
    </row>
    <row r="2303" spans="23:24" x14ac:dyDescent="0.2">
      <c r="W2303" s="62"/>
      <c r="X2303" s="62"/>
    </row>
    <row r="2304" spans="23:24" x14ac:dyDescent="0.2">
      <c r="W2304" s="62"/>
      <c r="X2304" s="62"/>
    </row>
    <row r="2305" spans="23:24" x14ac:dyDescent="0.2">
      <c r="W2305" s="62"/>
      <c r="X2305" s="62"/>
    </row>
    <row r="2306" spans="23:24" x14ac:dyDescent="0.2">
      <c r="W2306" s="62"/>
      <c r="X2306" s="62"/>
    </row>
    <row r="2307" spans="23:24" x14ac:dyDescent="0.2">
      <c r="W2307" s="62"/>
      <c r="X2307" s="62"/>
    </row>
    <row r="2308" spans="23:24" x14ac:dyDescent="0.2">
      <c r="W2308" s="62"/>
      <c r="X2308" s="62"/>
    </row>
    <row r="2309" spans="23:24" x14ac:dyDescent="0.2">
      <c r="W2309" s="62"/>
      <c r="X2309" s="62"/>
    </row>
    <row r="2310" spans="23:24" x14ac:dyDescent="0.2">
      <c r="W2310" s="62"/>
      <c r="X2310" s="62"/>
    </row>
    <row r="2311" spans="23:24" x14ac:dyDescent="0.2">
      <c r="W2311" s="62"/>
      <c r="X2311" s="62"/>
    </row>
    <row r="2312" spans="23:24" x14ac:dyDescent="0.2">
      <c r="W2312" s="62"/>
      <c r="X2312" s="62"/>
    </row>
    <row r="2313" spans="23:24" x14ac:dyDescent="0.2">
      <c r="W2313" s="62"/>
      <c r="X2313" s="62"/>
    </row>
    <row r="2314" spans="23:24" x14ac:dyDescent="0.2">
      <c r="W2314" s="62"/>
      <c r="X2314" s="62"/>
    </row>
    <row r="2315" spans="23:24" x14ac:dyDescent="0.2">
      <c r="W2315" s="62"/>
      <c r="X2315" s="62"/>
    </row>
    <row r="2316" spans="23:24" x14ac:dyDescent="0.2">
      <c r="W2316" s="62"/>
      <c r="X2316" s="62"/>
    </row>
    <row r="2317" spans="23:24" x14ac:dyDescent="0.2">
      <c r="W2317" s="62"/>
      <c r="X2317" s="62"/>
    </row>
    <row r="2318" spans="23:24" x14ac:dyDescent="0.2">
      <c r="W2318" s="62"/>
      <c r="X2318" s="62"/>
    </row>
    <row r="2319" spans="23:24" x14ac:dyDescent="0.2">
      <c r="W2319" s="62"/>
      <c r="X2319" s="62"/>
    </row>
    <row r="2320" spans="23:24" x14ac:dyDescent="0.2">
      <c r="W2320" s="62"/>
      <c r="X2320" s="62"/>
    </row>
    <row r="2321" spans="23:24" x14ac:dyDescent="0.2">
      <c r="W2321" s="62"/>
      <c r="X2321" s="62"/>
    </row>
    <row r="2322" spans="23:24" x14ac:dyDescent="0.2">
      <c r="W2322" s="62"/>
      <c r="X2322" s="62"/>
    </row>
    <row r="2323" spans="23:24" x14ac:dyDescent="0.2">
      <c r="W2323" s="62"/>
      <c r="X2323" s="62"/>
    </row>
    <row r="2324" spans="23:24" x14ac:dyDescent="0.2">
      <c r="W2324" s="62"/>
      <c r="X2324" s="62"/>
    </row>
    <row r="2325" spans="23:24" x14ac:dyDescent="0.2">
      <c r="W2325" s="62"/>
      <c r="X2325" s="62"/>
    </row>
    <row r="2326" spans="23:24" x14ac:dyDescent="0.2">
      <c r="W2326" s="62"/>
      <c r="X2326" s="62"/>
    </row>
    <row r="2327" spans="23:24" x14ac:dyDescent="0.2">
      <c r="W2327" s="62"/>
      <c r="X2327" s="62"/>
    </row>
    <row r="2328" spans="23:24" x14ac:dyDescent="0.2">
      <c r="W2328" s="62"/>
      <c r="X2328" s="62"/>
    </row>
    <row r="2329" spans="23:24" x14ac:dyDescent="0.2">
      <c r="W2329" s="62"/>
      <c r="X2329" s="62"/>
    </row>
    <row r="2330" spans="23:24" x14ac:dyDescent="0.2">
      <c r="W2330" s="62"/>
      <c r="X2330" s="62"/>
    </row>
    <row r="2331" spans="23:24" x14ac:dyDescent="0.2">
      <c r="W2331" s="62"/>
      <c r="X2331" s="62"/>
    </row>
    <row r="2332" spans="23:24" x14ac:dyDescent="0.2">
      <c r="W2332" s="62"/>
      <c r="X2332" s="62"/>
    </row>
    <row r="2333" spans="23:24" x14ac:dyDescent="0.2">
      <c r="W2333" s="62"/>
      <c r="X2333" s="62"/>
    </row>
    <row r="2334" spans="23:24" x14ac:dyDescent="0.2">
      <c r="W2334" s="62"/>
      <c r="X2334" s="62"/>
    </row>
    <row r="2335" spans="23:24" x14ac:dyDescent="0.2">
      <c r="W2335" s="62"/>
      <c r="X2335" s="62"/>
    </row>
    <row r="2336" spans="23:24" x14ac:dyDescent="0.2">
      <c r="W2336" s="62"/>
      <c r="X2336" s="62"/>
    </row>
    <row r="2337" spans="23:24" x14ac:dyDescent="0.2">
      <c r="W2337" s="62"/>
      <c r="X2337" s="62"/>
    </row>
    <row r="2338" spans="23:24" x14ac:dyDescent="0.2">
      <c r="W2338" s="62"/>
      <c r="X2338" s="62"/>
    </row>
    <row r="2339" spans="23:24" x14ac:dyDescent="0.2">
      <c r="W2339" s="62"/>
      <c r="X2339" s="62"/>
    </row>
    <row r="2340" spans="23:24" x14ac:dyDescent="0.2">
      <c r="W2340" s="62"/>
      <c r="X2340" s="62"/>
    </row>
    <row r="2341" spans="23:24" x14ac:dyDescent="0.2">
      <c r="W2341" s="62"/>
      <c r="X2341" s="62"/>
    </row>
    <row r="2342" spans="23:24" x14ac:dyDescent="0.2">
      <c r="W2342" s="62"/>
      <c r="X2342" s="62"/>
    </row>
    <row r="2343" spans="23:24" x14ac:dyDescent="0.2">
      <c r="W2343" s="62"/>
      <c r="X2343" s="62"/>
    </row>
    <row r="2344" spans="23:24" x14ac:dyDescent="0.2">
      <c r="W2344" s="62"/>
      <c r="X2344" s="62"/>
    </row>
    <row r="2345" spans="23:24" x14ac:dyDescent="0.2">
      <c r="W2345" s="62"/>
      <c r="X2345" s="62"/>
    </row>
    <row r="2346" spans="23:24" x14ac:dyDescent="0.2">
      <c r="W2346" s="62"/>
      <c r="X2346" s="62"/>
    </row>
    <row r="2347" spans="23:24" x14ac:dyDescent="0.2">
      <c r="W2347" s="62"/>
      <c r="X2347" s="62"/>
    </row>
    <row r="2348" spans="23:24" x14ac:dyDescent="0.2">
      <c r="W2348" s="62"/>
      <c r="X2348" s="62"/>
    </row>
    <row r="2349" spans="23:24" x14ac:dyDescent="0.2">
      <c r="W2349" s="62"/>
      <c r="X2349" s="62"/>
    </row>
    <row r="2350" spans="23:24" x14ac:dyDescent="0.2">
      <c r="W2350" s="62"/>
      <c r="X2350" s="62"/>
    </row>
    <row r="2351" spans="23:24" x14ac:dyDescent="0.2">
      <c r="W2351" s="62"/>
      <c r="X2351" s="62"/>
    </row>
    <row r="2352" spans="23:24" x14ac:dyDescent="0.2">
      <c r="W2352" s="62"/>
      <c r="X2352" s="62"/>
    </row>
    <row r="2353" spans="23:24" x14ac:dyDescent="0.2">
      <c r="W2353" s="62"/>
      <c r="X2353" s="62"/>
    </row>
    <row r="2354" spans="23:24" x14ac:dyDescent="0.2">
      <c r="W2354" s="62"/>
      <c r="X2354" s="62"/>
    </row>
    <row r="2355" spans="23:24" x14ac:dyDescent="0.2">
      <c r="W2355" s="62"/>
      <c r="X2355" s="62"/>
    </row>
    <row r="2356" spans="23:24" x14ac:dyDescent="0.2">
      <c r="W2356" s="62"/>
      <c r="X2356" s="62"/>
    </row>
    <row r="2357" spans="23:24" x14ac:dyDescent="0.2">
      <c r="W2357" s="62"/>
      <c r="X2357" s="62"/>
    </row>
    <row r="2358" spans="23:24" x14ac:dyDescent="0.2">
      <c r="W2358" s="62"/>
      <c r="X2358" s="62"/>
    </row>
    <row r="2359" spans="23:24" x14ac:dyDescent="0.2">
      <c r="W2359" s="62"/>
      <c r="X2359" s="62"/>
    </row>
    <row r="2360" spans="23:24" x14ac:dyDescent="0.2">
      <c r="W2360" s="62"/>
      <c r="X2360" s="62"/>
    </row>
    <row r="2361" spans="23:24" x14ac:dyDescent="0.2">
      <c r="W2361" s="62"/>
      <c r="X2361" s="62"/>
    </row>
    <row r="2362" spans="23:24" x14ac:dyDescent="0.2">
      <c r="W2362" s="62"/>
      <c r="X2362" s="62"/>
    </row>
    <row r="2363" spans="23:24" x14ac:dyDescent="0.2">
      <c r="W2363" s="62"/>
      <c r="X2363" s="62"/>
    </row>
    <row r="2364" spans="23:24" x14ac:dyDescent="0.2">
      <c r="W2364" s="62"/>
      <c r="X2364" s="62"/>
    </row>
    <row r="2365" spans="23:24" x14ac:dyDescent="0.2">
      <c r="W2365" s="62"/>
      <c r="X2365" s="62"/>
    </row>
    <row r="2366" spans="23:24" x14ac:dyDescent="0.2">
      <c r="W2366" s="62"/>
      <c r="X2366" s="62"/>
    </row>
    <row r="2367" spans="23:24" x14ac:dyDescent="0.2">
      <c r="W2367" s="62"/>
      <c r="X2367" s="62"/>
    </row>
    <row r="2368" spans="23:24" x14ac:dyDescent="0.2">
      <c r="W2368" s="62"/>
      <c r="X2368" s="62"/>
    </row>
    <row r="2369" spans="23:24" x14ac:dyDescent="0.2">
      <c r="W2369" s="62"/>
      <c r="X2369" s="62"/>
    </row>
    <row r="2370" spans="23:24" x14ac:dyDescent="0.2">
      <c r="W2370" s="62"/>
      <c r="X2370" s="62"/>
    </row>
    <row r="2371" spans="23:24" x14ac:dyDescent="0.2">
      <c r="W2371" s="62"/>
      <c r="X2371" s="62"/>
    </row>
    <row r="2372" spans="23:24" x14ac:dyDescent="0.2">
      <c r="W2372" s="62"/>
      <c r="X2372" s="62"/>
    </row>
    <row r="2373" spans="23:24" x14ac:dyDescent="0.2">
      <c r="W2373" s="62"/>
      <c r="X2373" s="62"/>
    </row>
    <row r="2374" spans="23:24" x14ac:dyDescent="0.2">
      <c r="W2374" s="62"/>
      <c r="X2374" s="62"/>
    </row>
    <row r="2375" spans="23:24" x14ac:dyDescent="0.2">
      <c r="W2375" s="62"/>
      <c r="X2375" s="62"/>
    </row>
    <row r="2376" spans="23:24" x14ac:dyDescent="0.2">
      <c r="W2376" s="62"/>
      <c r="X2376" s="62"/>
    </row>
    <row r="2377" spans="23:24" x14ac:dyDescent="0.2">
      <c r="W2377" s="62"/>
      <c r="X2377" s="62"/>
    </row>
    <row r="2378" spans="23:24" x14ac:dyDescent="0.2">
      <c r="W2378" s="62"/>
      <c r="X2378" s="62"/>
    </row>
    <row r="2379" spans="23:24" x14ac:dyDescent="0.2">
      <c r="W2379" s="62"/>
      <c r="X2379" s="62"/>
    </row>
    <row r="2380" spans="23:24" x14ac:dyDescent="0.2">
      <c r="W2380" s="62"/>
      <c r="X2380" s="62"/>
    </row>
    <row r="2381" spans="23:24" x14ac:dyDescent="0.2">
      <c r="W2381" s="62"/>
      <c r="X2381" s="62"/>
    </row>
    <row r="2382" spans="23:24" x14ac:dyDescent="0.2">
      <c r="W2382" s="62"/>
      <c r="X2382" s="62"/>
    </row>
    <row r="2383" spans="23:24" x14ac:dyDescent="0.2">
      <c r="W2383" s="62"/>
      <c r="X2383" s="62"/>
    </row>
    <row r="2384" spans="23:24" x14ac:dyDescent="0.2">
      <c r="W2384" s="62"/>
      <c r="X2384" s="62"/>
    </row>
    <row r="2385" spans="23:24" x14ac:dyDescent="0.2">
      <c r="W2385" s="62"/>
      <c r="X2385" s="62"/>
    </row>
    <row r="2386" spans="23:24" x14ac:dyDescent="0.2">
      <c r="W2386" s="62"/>
      <c r="X2386" s="62"/>
    </row>
    <row r="2387" spans="23:24" x14ac:dyDescent="0.2">
      <c r="W2387" s="62"/>
      <c r="X2387" s="62"/>
    </row>
    <row r="2388" spans="23:24" x14ac:dyDescent="0.2">
      <c r="W2388" s="62"/>
      <c r="X2388" s="62"/>
    </row>
    <row r="2389" spans="23:24" x14ac:dyDescent="0.2">
      <c r="W2389" s="62"/>
      <c r="X2389" s="62"/>
    </row>
    <row r="2390" spans="23:24" x14ac:dyDescent="0.2">
      <c r="W2390" s="62"/>
      <c r="X2390" s="62"/>
    </row>
    <row r="2391" spans="23:24" x14ac:dyDescent="0.2">
      <c r="W2391" s="62"/>
      <c r="X2391" s="62"/>
    </row>
    <row r="2392" spans="23:24" x14ac:dyDescent="0.2">
      <c r="W2392" s="62"/>
      <c r="X2392" s="62"/>
    </row>
    <row r="2393" spans="23:24" x14ac:dyDescent="0.2">
      <c r="W2393" s="62"/>
      <c r="X2393" s="62"/>
    </row>
    <row r="2394" spans="23:24" x14ac:dyDescent="0.2">
      <c r="W2394" s="62"/>
      <c r="X2394" s="62"/>
    </row>
    <row r="2395" spans="23:24" x14ac:dyDescent="0.2">
      <c r="W2395" s="62"/>
      <c r="X2395" s="62"/>
    </row>
    <row r="2396" spans="23:24" x14ac:dyDescent="0.2">
      <c r="W2396" s="62"/>
      <c r="X2396" s="62"/>
    </row>
    <row r="2397" spans="23:24" x14ac:dyDescent="0.2">
      <c r="W2397" s="62"/>
      <c r="X2397" s="62"/>
    </row>
    <row r="2398" spans="23:24" x14ac:dyDescent="0.2">
      <c r="W2398" s="62"/>
      <c r="X2398" s="62"/>
    </row>
    <row r="2399" spans="23:24" x14ac:dyDescent="0.2">
      <c r="W2399" s="62"/>
      <c r="X2399" s="62"/>
    </row>
    <row r="2400" spans="23:24" x14ac:dyDescent="0.2">
      <c r="W2400" s="62"/>
      <c r="X2400" s="62"/>
    </row>
    <row r="2401" spans="23:24" x14ac:dyDescent="0.2">
      <c r="W2401" s="62"/>
      <c r="X2401" s="62"/>
    </row>
    <row r="2402" spans="23:24" x14ac:dyDescent="0.2">
      <c r="W2402" s="62"/>
      <c r="X2402" s="62"/>
    </row>
    <row r="2403" spans="23:24" x14ac:dyDescent="0.2">
      <c r="W2403" s="62"/>
      <c r="X2403" s="62"/>
    </row>
    <row r="2404" spans="23:24" x14ac:dyDescent="0.2">
      <c r="W2404" s="62"/>
      <c r="X2404" s="62"/>
    </row>
    <row r="2405" spans="23:24" x14ac:dyDescent="0.2">
      <c r="W2405" s="62"/>
      <c r="X2405" s="62"/>
    </row>
    <row r="2406" spans="23:24" x14ac:dyDescent="0.2">
      <c r="W2406" s="62"/>
      <c r="X2406" s="62"/>
    </row>
    <row r="2407" spans="23:24" x14ac:dyDescent="0.2">
      <c r="W2407" s="62"/>
      <c r="X2407" s="62"/>
    </row>
    <row r="2408" spans="23:24" x14ac:dyDescent="0.2">
      <c r="W2408" s="62"/>
      <c r="X2408" s="62"/>
    </row>
    <row r="2409" spans="23:24" x14ac:dyDescent="0.2">
      <c r="W2409" s="62"/>
      <c r="X2409" s="62"/>
    </row>
    <row r="2410" spans="23:24" x14ac:dyDescent="0.2">
      <c r="W2410" s="62"/>
      <c r="X2410" s="62"/>
    </row>
    <row r="2411" spans="23:24" x14ac:dyDescent="0.2">
      <c r="W2411" s="62"/>
      <c r="X2411" s="62"/>
    </row>
    <row r="2412" spans="23:24" x14ac:dyDescent="0.2">
      <c r="W2412" s="62"/>
      <c r="X2412" s="62"/>
    </row>
    <row r="2413" spans="23:24" x14ac:dyDescent="0.2">
      <c r="W2413" s="62"/>
      <c r="X2413" s="62"/>
    </row>
    <row r="2414" spans="23:24" x14ac:dyDescent="0.2">
      <c r="W2414" s="62"/>
      <c r="X2414" s="62"/>
    </row>
    <row r="2415" spans="23:24" x14ac:dyDescent="0.2">
      <c r="W2415" s="62"/>
      <c r="X2415" s="62"/>
    </row>
    <row r="2416" spans="23:24" x14ac:dyDescent="0.2">
      <c r="W2416" s="62"/>
      <c r="X2416" s="62"/>
    </row>
    <row r="2417" spans="23:24" x14ac:dyDescent="0.2">
      <c r="W2417" s="62"/>
      <c r="X2417" s="62"/>
    </row>
    <row r="2418" spans="23:24" x14ac:dyDescent="0.2">
      <c r="W2418" s="62"/>
      <c r="X2418" s="62"/>
    </row>
    <row r="2419" spans="23:24" x14ac:dyDescent="0.2">
      <c r="W2419" s="62"/>
      <c r="X2419" s="62"/>
    </row>
    <row r="2420" spans="23:24" x14ac:dyDescent="0.2">
      <c r="W2420" s="62"/>
      <c r="X2420" s="62"/>
    </row>
    <row r="2421" spans="23:24" x14ac:dyDescent="0.2">
      <c r="W2421" s="62"/>
      <c r="X2421" s="62"/>
    </row>
    <row r="2422" spans="23:24" x14ac:dyDescent="0.2">
      <c r="W2422" s="62"/>
      <c r="X2422" s="62"/>
    </row>
    <row r="2423" spans="23:24" x14ac:dyDescent="0.2">
      <c r="W2423" s="62"/>
      <c r="X2423" s="62"/>
    </row>
    <row r="2424" spans="23:24" x14ac:dyDescent="0.2">
      <c r="W2424" s="62"/>
      <c r="X2424" s="62"/>
    </row>
    <row r="2425" spans="23:24" x14ac:dyDescent="0.2">
      <c r="W2425" s="62"/>
      <c r="X2425" s="62"/>
    </row>
    <row r="2426" spans="23:24" x14ac:dyDescent="0.2">
      <c r="W2426" s="62"/>
      <c r="X2426" s="62"/>
    </row>
    <row r="2427" spans="23:24" x14ac:dyDescent="0.2">
      <c r="W2427" s="62"/>
      <c r="X2427" s="62"/>
    </row>
    <row r="2428" spans="23:24" x14ac:dyDescent="0.2">
      <c r="W2428" s="62"/>
      <c r="X2428" s="62"/>
    </row>
    <row r="2429" spans="23:24" x14ac:dyDescent="0.2">
      <c r="W2429" s="62"/>
      <c r="X2429" s="62"/>
    </row>
    <row r="2430" spans="23:24" x14ac:dyDescent="0.2">
      <c r="W2430" s="62"/>
      <c r="X2430" s="62"/>
    </row>
    <row r="2431" spans="23:24" x14ac:dyDescent="0.2">
      <c r="W2431" s="62"/>
      <c r="X2431" s="62"/>
    </row>
    <row r="2432" spans="23:24" x14ac:dyDescent="0.2">
      <c r="W2432" s="62"/>
      <c r="X2432" s="62"/>
    </row>
    <row r="2433" spans="23:24" x14ac:dyDescent="0.2">
      <c r="W2433" s="62"/>
      <c r="X2433" s="62"/>
    </row>
    <row r="2434" spans="23:24" x14ac:dyDescent="0.2">
      <c r="W2434" s="62"/>
      <c r="X2434" s="62"/>
    </row>
    <row r="2435" spans="23:24" x14ac:dyDescent="0.2">
      <c r="W2435" s="62"/>
      <c r="X2435" s="62"/>
    </row>
    <row r="2436" spans="23:24" x14ac:dyDescent="0.2">
      <c r="W2436" s="62"/>
      <c r="X2436" s="62"/>
    </row>
    <row r="2437" spans="23:24" x14ac:dyDescent="0.2">
      <c r="W2437" s="62"/>
      <c r="X2437" s="62"/>
    </row>
    <row r="2438" spans="23:24" x14ac:dyDescent="0.2">
      <c r="W2438" s="62"/>
      <c r="X2438" s="62"/>
    </row>
    <row r="2439" spans="23:24" x14ac:dyDescent="0.2">
      <c r="W2439" s="62"/>
      <c r="X2439" s="62"/>
    </row>
    <row r="2440" spans="23:24" x14ac:dyDescent="0.2">
      <c r="W2440" s="62"/>
      <c r="X2440" s="62"/>
    </row>
    <row r="2441" spans="23:24" x14ac:dyDescent="0.2">
      <c r="W2441" s="62"/>
      <c r="X2441" s="62"/>
    </row>
    <row r="2442" spans="23:24" x14ac:dyDescent="0.2">
      <c r="W2442" s="62"/>
      <c r="X2442" s="62"/>
    </row>
    <row r="2443" spans="23:24" x14ac:dyDescent="0.2">
      <c r="W2443" s="62"/>
      <c r="X2443" s="62"/>
    </row>
    <row r="2444" spans="23:24" x14ac:dyDescent="0.2">
      <c r="W2444" s="62"/>
      <c r="X2444" s="62"/>
    </row>
    <row r="2445" spans="23:24" x14ac:dyDescent="0.2">
      <c r="W2445" s="62"/>
      <c r="X2445" s="62"/>
    </row>
    <row r="2446" spans="23:24" x14ac:dyDescent="0.2">
      <c r="W2446" s="62"/>
      <c r="X2446" s="62"/>
    </row>
    <row r="2447" spans="23:24" x14ac:dyDescent="0.2">
      <c r="W2447" s="62"/>
      <c r="X2447" s="62"/>
    </row>
    <row r="2448" spans="23:24" x14ac:dyDescent="0.2">
      <c r="W2448" s="62"/>
      <c r="X2448" s="62"/>
    </row>
    <row r="2449" spans="23:24" x14ac:dyDescent="0.2">
      <c r="W2449" s="62"/>
      <c r="X2449" s="62"/>
    </row>
    <row r="2450" spans="23:24" x14ac:dyDescent="0.2">
      <c r="W2450" s="62"/>
      <c r="X2450" s="62"/>
    </row>
    <row r="2451" spans="23:24" x14ac:dyDescent="0.2">
      <c r="W2451" s="62"/>
      <c r="X2451" s="62"/>
    </row>
    <row r="2452" spans="23:24" x14ac:dyDescent="0.2">
      <c r="W2452" s="62"/>
      <c r="X2452" s="62"/>
    </row>
    <row r="2453" spans="23:24" x14ac:dyDescent="0.2">
      <c r="W2453" s="62"/>
      <c r="X2453" s="62"/>
    </row>
    <row r="2454" spans="23:24" x14ac:dyDescent="0.2">
      <c r="W2454" s="62"/>
      <c r="X2454" s="62"/>
    </row>
    <row r="2455" spans="23:24" x14ac:dyDescent="0.2">
      <c r="W2455" s="62"/>
      <c r="X2455" s="62"/>
    </row>
    <row r="2456" spans="23:24" x14ac:dyDescent="0.2">
      <c r="W2456" s="62"/>
      <c r="X2456" s="62"/>
    </row>
    <row r="2457" spans="23:24" x14ac:dyDescent="0.2">
      <c r="W2457" s="62"/>
      <c r="X2457" s="62"/>
    </row>
    <row r="2458" spans="23:24" x14ac:dyDescent="0.2">
      <c r="W2458" s="62"/>
      <c r="X2458" s="62"/>
    </row>
    <row r="2459" spans="23:24" x14ac:dyDescent="0.2">
      <c r="W2459" s="62"/>
      <c r="X2459" s="62"/>
    </row>
    <row r="2460" spans="23:24" x14ac:dyDescent="0.2">
      <c r="W2460" s="62"/>
      <c r="X2460" s="62"/>
    </row>
    <row r="2461" spans="23:24" x14ac:dyDescent="0.2">
      <c r="W2461" s="62"/>
      <c r="X2461" s="62"/>
    </row>
    <row r="2462" spans="23:24" x14ac:dyDescent="0.2">
      <c r="W2462" s="62"/>
      <c r="X2462" s="62"/>
    </row>
    <row r="2463" spans="23:24" x14ac:dyDescent="0.2">
      <c r="W2463" s="62"/>
      <c r="X2463" s="62"/>
    </row>
    <row r="2464" spans="23:24" x14ac:dyDescent="0.2">
      <c r="W2464" s="62"/>
      <c r="X2464" s="62"/>
    </row>
    <row r="2465" spans="23:24" x14ac:dyDescent="0.2">
      <c r="W2465" s="62"/>
      <c r="X2465" s="62"/>
    </row>
    <row r="2466" spans="23:24" x14ac:dyDescent="0.2">
      <c r="W2466" s="62"/>
      <c r="X2466" s="62"/>
    </row>
    <row r="2467" spans="23:24" x14ac:dyDescent="0.2">
      <c r="W2467" s="62"/>
      <c r="X2467" s="62"/>
    </row>
    <row r="2468" spans="23:24" x14ac:dyDescent="0.2">
      <c r="W2468" s="62"/>
      <c r="X2468" s="62"/>
    </row>
    <row r="2469" spans="23:24" x14ac:dyDescent="0.2">
      <c r="W2469" s="62"/>
      <c r="X2469" s="62"/>
    </row>
    <row r="2470" spans="23:24" x14ac:dyDescent="0.2">
      <c r="W2470" s="62"/>
      <c r="X2470" s="62"/>
    </row>
    <row r="2471" spans="23:24" x14ac:dyDescent="0.2">
      <c r="W2471" s="62"/>
      <c r="X2471" s="62"/>
    </row>
    <row r="2472" spans="23:24" x14ac:dyDescent="0.2">
      <c r="W2472" s="62"/>
      <c r="X2472" s="62"/>
    </row>
    <row r="2473" spans="23:24" x14ac:dyDescent="0.2">
      <c r="W2473" s="62"/>
      <c r="X2473" s="62"/>
    </row>
    <row r="2474" spans="23:24" x14ac:dyDescent="0.2">
      <c r="W2474" s="62"/>
      <c r="X2474" s="62"/>
    </row>
    <row r="2475" spans="23:24" x14ac:dyDescent="0.2">
      <c r="W2475" s="62"/>
      <c r="X2475" s="62"/>
    </row>
    <row r="2476" spans="23:24" x14ac:dyDescent="0.2">
      <c r="W2476" s="62"/>
      <c r="X2476" s="62"/>
    </row>
    <row r="2477" spans="23:24" x14ac:dyDescent="0.2">
      <c r="W2477" s="62"/>
      <c r="X2477" s="62"/>
    </row>
    <row r="2478" spans="23:24" x14ac:dyDescent="0.2">
      <c r="W2478" s="62"/>
      <c r="X2478" s="62"/>
    </row>
    <row r="2479" spans="23:24" x14ac:dyDescent="0.2">
      <c r="W2479" s="62"/>
      <c r="X2479" s="62"/>
    </row>
    <row r="2480" spans="23:24" x14ac:dyDescent="0.2">
      <c r="W2480" s="62"/>
      <c r="X2480" s="62"/>
    </row>
    <row r="2481" spans="23:24" x14ac:dyDescent="0.2">
      <c r="W2481" s="62"/>
      <c r="X2481" s="62"/>
    </row>
    <row r="2482" spans="23:24" x14ac:dyDescent="0.2">
      <c r="W2482" s="62"/>
      <c r="X2482" s="62"/>
    </row>
    <row r="2483" spans="23:24" x14ac:dyDescent="0.2">
      <c r="W2483" s="62"/>
      <c r="X2483" s="62"/>
    </row>
    <row r="2484" spans="23:24" x14ac:dyDescent="0.2">
      <c r="W2484" s="62"/>
      <c r="X2484" s="62"/>
    </row>
    <row r="2485" spans="23:24" x14ac:dyDescent="0.2">
      <c r="W2485" s="62"/>
      <c r="X2485" s="62"/>
    </row>
    <row r="2486" spans="23:24" x14ac:dyDescent="0.2">
      <c r="W2486" s="62"/>
      <c r="X2486" s="62"/>
    </row>
    <row r="2487" spans="23:24" x14ac:dyDescent="0.2">
      <c r="W2487" s="62"/>
      <c r="X2487" s="62"/>
    </row>
    <row r="2488" spans="23:24" x14ac:dyDescent="0.2">
      <c r="W2488" s="62"/>
      <c r="X2488" s="62"/>
    </row>
    <row r="2489" spans="23:24" x14ac:dyDescent="0.2">
      <c r="W2489" s="62"/>
      <c r="X2489" s="62"/>
    </row>
    <row r="2490" spans="23:24" x14ac:dyDescent="0.2">
      <c r="W2490" s="62"/>
      <c r="X2490" s="62"/>
    </row>
    <row r="2491" spans="23:24" x14ac:dyDescent="0.2">
      <c r="W2491" s="62"/>
      <c r="X2491" s="62"/>
    </row>
    <row r="2492" spans="23:24" x14ac:dyDescent="0.2">
      <c r="W2492" s="62"/>
      <c r="X2492" s="62"/>
    </row>
    <row r="2493" spans="23:24" x14ac:dyDescent="0.2">
      <c r="W2493" s="62"/>
      <c r="X2493" s="62"/>
    </row>
    <row r="2494" spans="23:24" x14ac:dyDescent="0.2">
      <c r="W2494" s="62"/>
      <c r="X2494" s="62"/>
    </row>
    <row r="2495" spans="23:24" x14ac:dyDescent="0.2">
      <c r="W2495" s="62"/>
      <c r="X2495" s="62"/>
    </row>
    <row r="2496" spans="23:24" x14ac:dyDescent="0.2">
      <c r="W2496" s="62"/>
      <c r="X2496" s="62"/>
    </row>
    <row r="2497" spans="23:24" x14ac:dyDescent="0.2">
      <c r="W2497" s="62"/>
      <c r="X2497" s="62"/>
    </row>
    <row r="2498" spans="23:24" x14ac:dyDescent="0.2">
      <c r="W2498" s="62"/>
      <c r="X2498" s="62"/>
    </row>
    <row r="2499" spans="23:24" x14ac:dyDescent="0.2">
      <c r="W2499" s="62"/>
      <c r="X2499" s="62"/>
    </row>
    <row r="2500" spans="23:24" x14ac:dyDescent="0.2">
      <c r="W2500" s="62"/>
      <c r="X2500" s="62"/>
    </row>
    <row r="2501" spans="23:24" x14ac:dyDescent="0.2">
      <c r="W2501" s="62"/>
      <c r="X2501" s="62"/>
    </row>
    <row r="2502" spans="23:24" x14ac:dyDescent="0.2">
      <c r="W2502" s="62"/>
      <c r="X2502" s="62"/>
    </row>
    <row r="2503" spans="23:24" x14ac:dyDescent="0.2">
      <c r="W2503" s="62"/>
      <c r="X2503" s="62"/>
    </row>
    <row r="2504" spans="23:24" x14ac:dyDescent="0.2">
      <c r="W2504" s="62"/>
      <c r="X2504" s="62"/>
    </row>
    <row r="2505" spans="23:24" x14ac:dyDescent="0.2">
      <c r="W2505" s="62"/>
      <c r="X2505" s="62"/>
    </row>
    <row r="2506" spans="23:24" x14ac:dyDescent="0.2">
      <c r="W2506" s="62"/>
      <c r="X2506" s="62"/>
    </row>
    <row r="2507" spans="23:24" x14ac:dyDescent="0.2">
      <c r="W2507" s="62"/>
      <c r="X2507" s="62"/>
    </row>
    <row r="2508" spans="23:24" x14ac:dyDescent="0.2">
      <c r="W2508" s="62"/>
      <c r="X2508" s="62"/>
    </row>
    <row r="2509" spans="23:24" x14ac:dyDescent="0.2">
      <c r="W2509" s="62"/>
      <c r="X2509" s="62"/>
    </row>
    <row r="2510" spans="23:24" x14ac:dyDescent="0.2">
      <c r="W2510" s="62"/>
      <c r="X2510" s="62"/>
    </row>
    <row r="2511" spans="23:24" x14ac:dyDescent="0.2">
      <c r="W2511" s="62"/>
      <c r="X2511" s="62"/>
    </row>
    <row r="2512" spans="23:24" x14ac:dyDescent="0.2">
      <c r="W2512" s="62"/>
      <c r="X2512" s="62"/>
    </row>
    <row r="2513" spans="23:24" x14ac:dyDescent="0.2">
      <c r="W2513" s="62"/>
      <c r="X2513" s="62"/>
    </row>
    <row r="2514" spans="23:24" x14ac:dyDescent="0.2">
      <c r="W2514" s="62"/>
      <c r="X2514" s="62"/>
    </row>
    <row r="2515" spans="23:24" x14ac:dyDescent="0.2">
      <c r="W2515" s="62"/>
      <c r="X2515" s="62"/>
    </row>
    <row r="2516" spans="23:24" x14ac:dyDescent="0.2">
      <c r="W2516" s="62"/>
      <c r="X2516" s="62"/>
    </row>
    <row r="2517" spans="23:24" x14ac:dyDescent="0.2">
      <c r="W2517" s="62"/>
      <c r="X2517" s="62"/>
    </row>
    <row r="2518" spans="23:24" x14ac:dyDescent="0.2">
      <c r="W2518" s="62"/>
      <c r="X2518" s="62"/>
    </row>
    <row r="2519" spans="23:24" x14ac:dyDescent="0.2">
      <c r="W2519" s="62"/>
      <c r="X2519" s="62"/>
    </row>
    <row r="2520" spans="23:24" x14ac:dyDescent="0.2">
      <c r="W2520" s="62"/>
      <c r="X2520" s="62"/>
    </row>
    <row r="2521" spans="23:24" x14ac:dyDescent="0.2">
      <c r="W2521" s="62"/>
      <c r="X2521" s="62"/>
    </row>
    <row r="2522" spans="23:24" x14ac:dyDescent="0.2">
      <c r="W2522" s="62"/>
      <c r="X2522" s="62"/>
    </row>
    <row r="2523" spans="23:24" x14ac:dyDescent="0.2">
      <c r="W2523" s="62"/>
      <c r="X2523" s="62"/>
    </row>
    <row r="2524" spans="23:24" x14ac:dyDescent="0.2">
      <c r="W2524" s="62"/>
      <c r="X2524" s="62"/>
    </row>
    <row r="2525" spans="23:24" x14ac:dyDescent="0.2">
      <c r="W2525" s="62"/>
      <c r="X2525" s="62"/>
    </row>
    <row r="2526" spans="23:24" x14ac:dyDescent="0.2">
      <c r="W2526" s="62"/>
      <c r="X2526" s="62"/>
    </row>
    <row r="2527" spans="23:24" x14ac:dyDescent="0.2">
      <c r="W2527" s="62"/>
      <c r="X2527" s="62"/>
    </row>
    <row r="2528" spans="23:24" x14ac:dyDescent="0.2">
      <c r="W2528" s="62"/>
      <c r="X2528" s="62"/>
    </row>
    <row r="2529" spans="23:24" x14ac:dyDescent="0.2">
      <c r="W2529" s="62"/>
      <c r="X2529" s="62"/>
    </row>
    <row r="2530" spans="23:24" x14ac:dyDescent="0.2">
      <c r="W2530" s="62"/>
      <c r="X2530" s="62"/>
    </row>
    <row r="2531" spans="23:24" x14ac:dyDescent="0.2">
      <c r="W2531" s="62"/>
      <c r="X2531" s="62"/>
    </row>
    <row r="2532" spans="23:24" x14ac:dyDescent="0.2">
      <c r="W2532" s="62"/>
      <c r="X2532" s="62"/>
    </row>
    <row r="2533" spans="23:24" x14ac:dyDescent="0.2">
      <c r="W2533" s="62"/>
      <c r="X2533" s="62"/>
    </row>
    <row r="2534" spans="23:24" x14ac:dyDescent="0.2">
      <c r="W2534" s="62"/>
      <c r="X2534" s="62"/>
    </row>
    <row r="2535" spans="23:24" x14ac:dyDescent="0.2">
      <c r="W2535" s="62"/>
      <c r="X2535" s="62"/>
    </row>
    <row r="2536" spans="23:24" x14ac:dyDescent="0.2">
      <c r="W2536" s="62"/>
      <c r="X2536" s="62"/>
    </row>
    <row r="2537" spans="23:24" x14ac:dyDescent="0.2">
      <c r="W2537" s="62"/>
      <c r="X2537" s="62"/>
    </row>
    <row r="2538" spans="23:24" x14ac:dyDescent="0.2">
      <c r="W2538" s="62"/>
      <c r="X2538" s="62"/>
    </row>
    <row r="2539" spans="23:24" x14ac:dyDescent="0.2">
      <c r="W2539" s="62"/>
      <c r="X2539" s="62"/>
    </row>
    <row r="2540" spans="23:24" x14ac:dyDescent="0.2">
      <c r="W2540" s="62"/>
      <c r="X2540" s="62"/>
    </row>
    <row r="2541" spans="23:24" x14ac:dyDescent="0.2">
      <c r="W2541" s="62"/>
      <c r="X2541" s="62"/>
    </row>
    <row r="2542" spans="23:24" x14ac:dyDescent="0.2">
      <c r="W2542" s="62"/>
      <c r="X2542" s="62"/>
    </row>
    <row r="2543" spans="23:24" x14ac:dyDescent="0.2">
      <c r="W2543" s="62"/>
      <c r="X2543" s="62"/>
    </row>
    <row r="2544" spans="23:24" x14ac:dyDescent="0.2">
      <c r="W2544" s="62"/>
      <c r="X2544" s="62"/>
    </row>
    <row r="2545" spans="23:24" x14ac:dyDescent="0.2">
      <c r="W2545" s="62"/>
      <c r="X2545" s="62"/>
    </row>
    <row r="2546" spans="23:24" x14ac:dyDescent="0.2">
      <c r="W2546" s="62"/>
      <c r="X2546" s="62"/>
    </row>
    <row r="2547" spans="23:24" x14ac:dyDescent="0.2">
      <c r="W2547" s="62"/>
      <c r="X2547" s="62"/>
    </row>
    <row r="2548" spans="23:24" x14ac:dyDescent="0.2">
      <c r="W2548" s="62"/>
      <c r="X2548" s="62"/>
    </row>
    <row r="2549" spans="23:24" x14ac:dyDescent="0.2">
      <c r="W2549" s="62"/>
      <c r="X2549" s="62"/>
    </row>
    <row r="2550" spans="23:24" x14ac:dyDescent="0.2">
      <c r="W2550" s="62"/>
      <c r="X2550" s="62"/>
    </row>
    <row r="2551" spans="23:24" x14ac:dyDescent="0.2">
      <c r="W2551" s="62"/>
      <c r="X2551" s="62"/>
    </row>
    <row r="2552" spans="23:24" x14ac:dyDescent="0.2">
      <c r="W2552" s="62"/>
      <c r="X2552" s="62"/>
    </row>
    <row r="2553" spans="23:24" x14ac:dyDescent="0.2">
      <c r="W2553" s="62"/>
      <c r="X2553" s="62"/>
    </row>
    <row r="2554" spans="23:24" x14ac:dyDescent="0.2">
      <c r="W2554" s="62"/>
      <c r="X2554" s="62"/>
    </row>
    <row r="2555" spans="23:24" x14ac:dyDescent="0.2">
      <c r="W2555" s="62"/>
      <c r="X2555" s="62"/>
    </row>
    <row r="2556" spans="23:24" x14ac:dyDescent="0.2">
      <c r="W2556" s="62"/>
      <c r="X2556" s="62"/>
    </row>
    <row r="2557" spans="23:24" x14ac:dyDescent="0.2">
      <c r="W2557" s="62"/>
      <c r="X2557" s="62"/>
    </row>
    <row r="2558" spans="23:24" x14ac:dyDescent="0.2">
      <c r="W2558" s="62"/>
      <c r="X2558" s="62"/>
    </row>
    <row r="2559" spans="23:24" x14ac:dyDescent="0.2">
      <c r="W2559" s="62"/>
      <c r="X2559" s="62"/>
    </row>
    <row r="2560" spans="23:24" x14ac:dyDescent="0.2">
      <c r="W2560" s="62"/>
      <c r="X2560" s="62"/>
    </row>
    <row r="2561" spans="23:24" x14ac:dyDescent="0.2">
      <c r="W2561" s="62"/>
      <c r="X2561" s="62"/>
    </row>
    <row r="2562" spans="23:24" x14ac:dyDescent="0.2">
      <c r="W2562" s="62"/>
      <c r="X2562" s="62"/>
    </row>
    <row r="2563" spans="23:24" x14ac:dyDescent="0.2">
      <c r="W2563" s="62"/>
      <c r="X2563" s="62"/>
    </row>
    <row r="2564" spans="23:24" x14ac:dyDescent="0.2">
      <c r="W2564" s="62"/>
      <c r="X2564" s="62"/>
    </row>
    <row r="2565" spans="23:24" x14ac:dyDescent="0.2">
      <c r="W2565" s="62"/>
      <c r="X2565" s="62"/>
    </row>
    <row r="2566" spans="23:24" x14ac:dyDescent="0.2">
      <c r="W2566" s="62"/>
      <c r="X2566" s="62"/>
    </row>
    <row r="2567" spans="23:24" x14ac:dyDescent="0.2">
      <c r="W2567" s="62"/>
      <c r="X2567" s="62"/>
    </row>
    <row r="2568" spans="23:24" x14ac:dyDescent="0.2">
      <c r="W2568" s="62"/>
      <c r="X2568" s="62"/>
    </row>
    <row r="2569" spans="23:24" x14ac:dyDescent="0.2">
      <c r="W2569" s="62"/>
      <c r="X2569" s="62"/>
    </row>
    <row r="2570" spans="23:24" x14ac:dyDescent="0.2">
      <c r="W2570" s="62"/>
      <c r="X2570" s="62"/>
    </row>
    <row r="2571" spans="23:24" x14ac:dyDescent="0.2">
      <c r="W2571" s="62"/>
      <c r="X2571" s="62"/>
    </row>
    <row r="2572" spans="23:24" x14ac:dyDescent="0.2">
      <c r="W2572" s="62"/>
      <c r="X2572" s="62"/>
    </row>
    <row r="2573" spans="23:24" x14ac:dyDescent="0.2">
      <c r="W2573" s="62"/>
      <c r="X2573" s="62"/>
    </row>
    <row r="2574" spans="23:24" x14ac:dyDescent="0.2">
      <c r="W2574" s="62"/>
      <c r="X2574" s="62"/>
    </row>
    <row r="2575" spans="23:24" x14ac:dyDescent="0.2">
      <c r="W2575" s="62"/>
      <c r="X2575" s="62"/>
    </row>
    <row r="2576" spans="23:24" x14ac:dyDescent="0.2">
      <c r="W2576" s="62"/>
      <c r="X2576" s="62"/>
    </row>
    <row r="2577" spans="23:24" x14ac:dyDescent="0.2">
      <c r="W2577" s="62"/>
      <c r="X2577" s="62"/>
    </row>
    <row r="2578" spans="23:24" x14ac:dyDescent="0.2">
      <c r="W2578" s="62"/>
      <c r="X2578" s="62"/>
    </row>
    <row r="2579" spans="23:24" x14ac:dyDescent="0.2">
      <c r="W2579" s="62"/>
      <c r="X2579" s="62"/>
    </row>
    <row r="2580" spans="23:24" x14ac:dyDescent="0.2">
      <c r="W2580" s="62"/>
      <c r="X2580" s="62"/>
    </row>
    <row r="2581" spans="23:24" x14ac:dyDescent="0.2">
      <c r="W2581" s="62"/>
      <c r="X2581" s="62"/>
    </row>
    <row r="2582" spans="23:24" x14ac:dyDescent="0.2">
      <c r="W2582" s="62"/>
      <c r="X2582" s="62"/>
    </row>
    <row r="2583" spans="23:24" x14ac:dyDescent="0.2">
      <c r="W2583" s="62"/>
      <c r="X2583" s="62"/>
    </row>
    <row r="2584" spans="23:24" x14ac:dyDescent="0.2">
      <c r="W2584" s="62"/>
      <c r="X2584" s="62"/>
    </row>
    <row r="2585" spans="23:24" x14ac:dyDescent="0.2">
      <c r="W2585" s="62"/>
      <c r="X2585" s="62"/>
    </row>
    <row r="2586" spans="23:24" x14ac:dyDescent="0.2">
      <c r="W2586" s="62"/>
      <c r="X2586" s="62"/>
    </row>
    <row r="2587" spans="23:24" x14ac:dyDescent="0.2">
      <c r="W2587" s="62"/>
      <c r="X2587" s="62"/>
    </row>
    <row r="2588" spans="23:24" x14ac:dyDescent="0.2">
      <c r="W2588" s="62"/>
      <c r="X2588" s="62"/>
    </row>
    <row r="2589" spans="23:24" x14ac:dyDescent="0.2">
      <c r="W2589" s="62"/>
      <c r="X2589" s="62"/>
    </row>
    <row r="2590" spans="23:24" x14ac:dyDescent="0.2">
      <c r="W2590" s="62"/>
      <c r="X2590" s="62"/>
    </row>
    <row r="2591" spans="23:24" x14ac:dyDescent="0.2">
      <c r="W2591" s="62"/>
      <c r="X2591" s="62"/>
    </row>
    <row r="2592" spans="23:24" x14ac:dyDescent="0.2">
      <c r="W2592" s="62"/>
      <c r="X2592" s="62"/>
    </row>
    <row r="2593" spans="23:24" x14ac:dyDescent="0.2">
      <c r="W2593" s="62"/>
      <c r="X2593" s="62"/>
    </row>
    <row r="2594" spans="23:24" x14ac:dyDescent="0.2">
      <c r="W2594" s="62"/>
      <c r="X2594" s="62"/>
    </row>
    <row r="2595" spans="23:24" x14ac:dyDescent="0.2">
      <c r="W2595" s="62"/>
      <c r="X2595" s="62"/>
    </row>
    <row r="2596" spans="23:24" x14ac:dyDescent="0.2">
      <c r="W2596" s="62"/>
      <c r="X2596" s="62"/>
    </row>
    <row r="2597" spans="23:24" x14ac:dyDescent="0.2">
      <c r="W2597" s="62"/>
      <c r="X2597" s="62"/>
    </row>
    <row r="2598" spans="23:24" x14ac:dyDescent="0.2">
      <c r="W2598" s="62"/>
      <c r="X2598" s="62"/>
    </row>
    <row r="2599" spans="23:24" x14ac:dyDescent="0.2">
      <c r="W2599" s="62"/>
      <c r="X2599" s="62"/>
    </row>
    <row r="2600" spans="23:24" x14ac:dyDescent="0.2">
      <c r="W2600" s="62"/>
      <c r="X2600" s="62"/>
    </row>
    <row r="2601" spans="23:24" x14ac:dyDescent="0.2">
      <c r="W2601" s="62"/>
      <c r="X2601" s="62"/>
    </row>
    <row r="2602" spans="23:24" x14ac:dyDescent="0.2">
      <c r="W2602" s="62"/>
      <c r="X2602" s="62"/>
    </row>
    <row r="2603" spans="23:24" x14ac:dyDescent="0.2">
      <c r="W2603" s="62"/>
      <c r="X2603" s="62"/>
    </row>
    <row r="2604" spans="23:24" x14ac:dyDescent="0.2">
      <c r="W2604" s="62"/>
      <c r="X2604" s="62"/>
    </row>
    <row r="2605" spans="23:24" x14ac:dyDescent="0.2">
      <c r="W2605" s="62"/>
      <c r="X2605" s="62"/>
    </row>
    <row r="2606" spans="23:24" x14ac:dyDescent="0.2">
      <c r="W2606" s="62"/>
      <c r="X2606" s="62"/>
    </row>
    <row r="2607" spans="23:24" x14ac:dyDescent="0.2">
      <c r="W2607" s="62"/>
      <c r="X2607" s="62"/>
    </row>
    <row r="2608" spans="23:24" x14ac:dyDescent="0.2">
      <c r="W2608" s="62"/>
      <c r="X2608" s="62"/>
    </row>
    <row r="2609" spans="23:24" x14ac:dyDescent="0.2">
      <c r="W2609" s="62"/>
      <c r="X2609" s="62"/>
    </row>
    <row r="2610" spans="23:24" x14ac:dyDescent="0.2">
      <c r="W2610" s="62"/>
      <c r="X2610" s="62"/>
    </row>
    <row r="2611" spans="23:24" x14ac:dyDescent="0.2">
      <c r="W2611" s="62"/>
      <c r="X2611" s="62"/>
    </row>
    <row r="2612" spans="23:24" x14ac:dyDescent="0.2">
      <c r="W2612" s="62"/>
      <c r="X2612" s="62"/>
    </row>
    <row r="2613" spans="23:24" x14ac:dyDescent="0.2">
      <c r="W2613" s="62"/>
      <c r="X2613" s="62"/>
    </row>
    <row r="2614" spans="23:24" x14ac:dyDescent="0.2">
      <c r="W2614" s="62"/>
      <c r="X2614" s="62"/>
    </row>
    <row r="2615" spans="23:24" x14ac:dyDescent="0.2">
      <c r="W2615" s="62"/>
      <c r="X2615" s="62"/>
    </row>
    <row r="2616" spans="23:24" x14ac:dyDescent="0.2">
      <c r="W2616" s="62"/>
      <c r="X2616" s="62"/>
    </row>
    <row r="2617" spans="23:24" x14ac:dyDescent="0.2">
      <c r="W2617" s="62"/>
      <c r="X2617" s="62"/>
    </row>
    <row r="2618" spans="23:24" x14ac:dyDescent="0.2">
      <c r="W2618" s="62"/>
      <c r="X2618" s="62"/>
    </row>
    <row r="2619" spans="23:24" x14ac:dyDescent="0.2">
      <c r="W2619" s="62"/>
      <c r="X2619" s="62"/>
    </row>
    <row r="2620" spans="23:24" x14ac:dyDescent="0.2">
      <c r="W2620" s="62"/>
      <c r="X2620" s="62"/>
    </row>
    <row r="2621" spans="23:24" x14ac:dyDescent="0.2">
      <c r="W2621" s="62"/>
      <c r="X2621" s="62"/>
    </row>
    <row r="2622" spans="23:24" x14ac:dyDescent="0.2">
      <c r="W2622" s="62"/>
      <c r="X2622" s="62"/>
    </row>
    <row r="2623" spans="23:24" x14ac:dyDescent="0.2">
      <c r="W2623" s="62"/>
      <c r="X2623" s="62"/>
    </row>
    <row r="2624" spans="23:24" x14ac:dyDescent="0.2">
      <c r="W2624" s="62"/>
      <c r="X2624" s="62"/>
    </row>
    <row r="2625" spans="23:24" x14ac:dyDescent="0.2">
      <c r="W2625" s="62"/>
      <c r="X2625" s="62"/>
    </row>
    <row r="2626" spans="23:24" x14ac:dyDescent="0.2">
      <c r="W2626" s="62"/>
      <c r="X2626" s="62"/>
    </row>
    <row r="2627" spans="23:24" x14ac:dyDescent="0.2">
      <c r="W2627" s="62"/>
      <c r="X2627" s="62"/>
    </row>
    <row r="2628" spans="23:24" x14ac:dyDescent="0.2">
      <c r="W2628" s="62"/>
      <c r="X2628" s="62"/>
    </row>
    <row r="2629" spans="23:24" x14ac:dyDescent="0.2">
      <c r="W2629" s="62"/>
      <c r="X2629" s="62"/>
    </row>
    <row r="2630" spans="23:24" x14ac:dyDescent="0.2">
      <c r="W2630" s="62"/>
      <c r="X2630" s="62"/>
    </row>
    <row r="2631" spans="23:24" x14ac:dyDescent="0.2">
      <c r="W2631" s="62"/>
      <c r="X2631" s="62"/>
    </row>
    <row r="2632" spans="23:24" x14ac:dyDescent="0.2">
      <c r="W2632" s="62"/>
      <c r="X2632" s="62"/>
    </row>
    <row r="2633" spans="23:24" x14ac:dyDescent="0.2">
      <c r="W2633" s="62"/>
      <c r="X2633" s="62"/>
    </row>
    <row r="2634" spans="23:24" x14ac:dyDescent="0.2">
      <c r="W2634" s="62"/>
      <c r="X2634" s="62"/>
    </row>
    <row r="2635" spans="23:24" x14ac:dyDescent="0.2">
      <c r="W2635" s="62"/>
      <c r="X2635" s="62"/>
    </row>
    <row r="2636" spans="23:24" x14ac:dyDescent="0.2">
      <c r="W2636" s="62"/>
      <c r="X2636" s="62"/>
    </row>
    <row r="2637" spans="23:24" x14ac:dyDescent="0.2">
      <c r="W2637" s="62"/>
      <c r="X2637" s="62"/>
    </row>
    <row r="2638" spans="23:24" x14ac:dyDescent="0.2">
      <c r="W2638" s="62"/>
      <c r="X2638" s="62"/>
    </row>
    <row r="2639" spans="23:24" x14ac:dyDescent="0.2">
      <c r="W2639" s="62"/>
      <c r="X2639" s="62"/>
    </row>
    <row r="2640" spans="23:24" x14ac:dyDescent="0.2">
      <c r="W2640" s="62"/>
      <c r="X2640" s="62"/>
    </row>
    <row r="2641" spans="23:24" x14ac:dyDescent="0.2">
      <c r="W2641" s="62"/>
      <c r="X2641" s="62"/>
    </row>
    <row r="2642" spans="23:24" x14ac:dyDescent="0.2">
      <c r="W2642" s="62"/>
      <c r="X2642" s="62"/>
    </row>
    <row r="2643" spans="23:24" x14ac:dyDescent="0.2">
      <c r="W2643" s="62"/>
      <c r="X2643" s="62"/>
    </row>
    <row r="2644" spans="23:24" x14ac:dyDescent="0.2">
      <c r="W2644" s="62"/>
      <c r="X2644" s="62"/>
    </row>
    <row r="2645" spans="23:24" x14ac:dyDescent="0.2">
      <c r="W2645" s="62"/>
      <c r="X2645" s="62"/>
    </row>
    <row r="2646" spans="23:24" x14ac:dyDescent="0.2">
      <c r="W2646" s="62"/>
      <c r="X2646" s="62"/>
    </row>
    <row r="2647" spans="23:24" x14ac:dyDescent="0.2">
      <c r="W2647" s="62"/>
      <c r="X2647" s="62"/>
    </row>
    <row r="2648" spans="23:24" x14ac:dyDescent="0.2">
      <c r="W2648" s="62"/>
      <c r="X2648" s="62"/>
    </row>
    <row r="2649" spans="23:24" x14ac:dyDescent="0.2">
      <c r="W2649" s="62"/>
      <c r="X2649" s="62"/>
    </row>
    <row r="2650" spans="23:24" x14ac:dyDescent="0.2">
      <c r="W2650" s="62"/>
      <c r="X2650" s="62"/>
    </row>
    <row r="2651" spans="23:24" x14ac:dyDescent="0.2">
      <c r="W2651" s="62"/>
      <c r="X2651" s="62"/>
    </row>
    <row r="2652" spans="23:24" x14ac:dyDescent="0.2">
      <c r="W2652" s="62"/>
      <c r="X2652" s="62"/>
    </row>
    <row r="2653" spans="23:24" x14ac:dyDescent="0.2">
      <c r="W2653" s="62"/>
      <c r="X2653" s="62"/>
    </row>
    <row r="2654" spans="23:24" x14ac:dyDescent="0.2">
      <c r="W2654" s="62"/>
      <c r="X2654" s="62"/>
    </row>
    <row r="2655" spans="23:24" x14ac:dyDescent="0.2">
      <c r="W2655" s="62"/>
      <c r="X2655" s="62"/>
    </row>
    <row r="2656" spans="23:24" x14ac:dyDescent="0.2">
      <c r="W2656" s="62"/>
      <c r="X2656" s="62"/>
    </row>
    <row r="2657" spans="23:24" x14ac:dyDescent="0.2">
      <c r="W2657" s="62"/>
      <c r="X2657" s="62"/>
    </row>
    <row r="2658" spans="23:24" x14ac:dyDescent="0.2">
      <c r="W2658" s="62"/>
      <c r="X2658" s="62"/>
    </row>
    <row r="2659" spans="23:24" x14ac:dyDescent="0.2">
      <c r="W2659" s="62"/>
      <c r="X2659" s="62"/>
    </row>
    <row r="2660" spans="23:24" x14ac:dyDescent="0.2">
      <c r="W2660" s="62"/>
      <c r="X2660" s="62"/>
    </row>
    <row r="2661" spans="23:24" x14ac:dyDescent="0.2">
      <c r="W2661" s="62"/>
      <c r="X2661" s="62"/>
    </row>
    <row r="2662" spans="23:24" x14ac:dyDescent="0.2">
      <c r="W2662" s="62"/>
      <c r="X2662" s="62"/>
    </row>
    <row r="2663" spans="23:24" x14ac:dyDescent="0.2">
      <c r="W2663" s="62"/>
      <c r="X2663" s="62"/>
    </row>
    <row r="2664" spans="23:24" x14ac:dyDescent="0.2">
      <c r="W2664" s="62"/>
      <c r="X2664" s="62"/>
    </row>
    <row r="2665" spans="23:24" x14ac:dyDescent="0.2">
      <c r="W2665" s="62"/>
      <c r="X2665" s="62"/>
    </row>
    <row r="2666" spans="23:24" x14ac:dyDescent="0.2">
      <c r="W2666" s="62"/>
      <c r="X2666" s="62"/>
    </row>
    <row r="2667" spans="23:24" x14ac:dyDescent="0.2">
      <c r="W2667" s="62"/>
      <c r="X2667" s="62"/>
    </row>
    <row r="2668" spans="23:24" x14ac:dyDescent="0.2">
      <c r="W2668" s="62"/>
      <c r="X2668" s="62"/>
    </row>
    <row r="2669" spans="23:24" x14ac:dyDescent="0.2">
      <c r="W2669" s="62"/>
      <c r="X2669" s="62"/>
    </row>
    <row r="2670" spans="23:24" x14ac:dyDescent="0.2">
      <c r="W2670" s="62"/>
      <c r="X2670" s="62"/>
    </row>
    <row r="2671" spans="23:24" x14ac:dyDescent="0.2">
      <c r="W2671" s="62"/>
      <c r="X2671" s="62"/>
    </row>
    <row r="2672" spans="23:24" x14ac:dyDescent="0.2">
      <c r="W2672" s="62"/>
      <c r="X2672" s="62"/>
    </row>
    <row r="2673" spans="23:24" x14ac:dyDescent="0.2">
      <c r="W2673" s="62"/>
      <c r="X2673" s="62"/>
    </row>
    <row r="2674" spans="23:24" x14ac:dyDescent="0.2">
      <c r="W2674" s="62"/>
      <c r="X2674" s="62"/>
    </row>
    <row r="2675" spans="23:24" x14ac:dyDescent="0.2">
      <c r="W2675" s="62"/>
      <c r="X2675" s="62"/>
    </row>
    <row r="2676" spans="23:24" x14ac:dyDescent="0.2">
      <c r="W2676" s="62"/>
      <c r="X2676" s="62"/>
    </row>
    <row r="2677" spans="23:24" x14ac:dyDescent="0.2">
      <c r="W2677" s="62"/>
      <c r="X2677" s="62"/>
    </row>
    <row r="2678" spans="23:24" x14ac:dyDescent="0.2">
      <c r="W2678" s="62"/>
      <c r="X2678" s="62"/>
    </row>
    <row r="2679" spans="23:24" x14ac:dyDescent="0.2">
      <c r="W2679" s="62"/>
      <c r="X2679" s="62"/>
    </row>
    <row r="2680" spans="23:24" x14ac:dyDescent="0.2">
      <c r="W2680" s="62"/>
      <c r="X2680" s="62"/>
    </row>
    <row r="2681" spans="23:24" x14ac:dyDescent="0.2">
      <c r="W2681" s="62"/>
      <c r="X2681" s="62"/>
    </row>
    <row r="2682" spans="23:24" x14ac:dyDescent="0.2">
      <c r="W2682" s="62"/>
      <c r="X2682" s="62"/>
    </row>
    <row r="2683" spans="23:24" x14ac:dyDescent="0.2">
      <c r="W2683" s="62"/>
      <c r="X2683" s="62"/>
    </row>
    <row r="2684" spans="23:24" x14ac:dyDescent="0.2">
      <c r="W2684" s="62"/>
      <c r="X2684" s="62"/>
    </row>
    <row r="2685" spans="23:24" x14ac:dyDescent="0.2">
      <c r="W2685" s="62"/>
      <c r="X2685" s="62"/>
    </row>
    <row r="2686" spans="23:24" x14ac:dyDescent="0.2">
      <c r="W2686" s="62"/>
      <c r="X2686" s="62"/>
    </row>
    <row r="2687" spans="23:24" x14ac:dyDescent="0.2">
      <c r="W2687" s="62"/>
      <c r="X2687" s="62"/>
    </row>
    <row r="2688" spans="23:24" x14ac:dyDescent="0.2">
      <c r="W2688" s="62"/>
      <c r="X2688" s="62"/>
    </row>
    <row r="2689" spans="23:24" x14ac:dyDescent="0.2">
      <c r="W2689" s="62"/>
      <c r="X2689" s="62"/>
    </row>
    <row r="2690" spans="23:24" x14ac:dyDescent="0.2">
      <c r="W2690" s="62"/>
      <c r="X2690" s="62"/>
    </row>
    <row r="2691" spans="23:24" x14ac:dyDescent="0.2">
      <c r="W2691" s="62"/>
      <c r="X2691" s="62"/>
    </row>
    <row r="2692" spans="23:24" x14ac:dyDescent="0.2">
      <c r="W2692" s="62"/>
      <c r="X2692" s="62"/>
    </row>
    <row r="2693" spans="23:24" x14ac:dyDescent="0.2">
      <c r="W2693" s="62"/>
      <c r="X2693" s="62"/>
    </row>
    <row r="2694" spans="23:24" x14ac:dyDescent="0.2">
      <c r="W2694" s="62"/>
      <c r="X2694" s="62"/>
    </row>
    <row r="2695" spans="23:24" x14ac:dyDescent="0.2">
      <c r="W2695" s="62"/>
      <c r="X2695" s="62"/>
    </row>
    <row r="2696" spans="23:24" x14ac:dyDescent="0.2">
      <c r="W2696" s="62"/>
      <c r="X2696" s="62"/>
    </row>
    <row r="2697" spans="23:24" x14ac:dyDescent="0.2">
      <c r="W2697" s="62"/>
      <c r="X2697" s="62"/>
    </row>
    <row r="2698" spans="23:24" x14ac:dyDescent="0.2">
      <c r="W2698" s="62"/>
      <c r="X2698" s="62"/>
    </row>
    <row r="2699" spans="23:24" x14ac:dyDescent="0.2">
      <c r="W2699" s="62"/>
      <c r="X2699" s="62"/>
    </row>
    <row r="2700" spans="23:24" x14ac:dyDescent="0.2">
      <c r="W2700" s="62"/>
      <c r="X2700" s="62"/>
    </row>
    <row r="2701" spans="23:24" x14ac:dyDescent="0.2">
      <c r="W2701" s="62"/>
      <c r="X2701" s="62"/>
    </row>
    <row r="2702" spans="23:24" x14ac:dyDescent="0.2">
      <c r="W2702" s="62"/>
      <c r="X2702" s="62"/>
    </row>
    <row r="2703" spans="23:24" x14ac:dyDescent="0.2">
      <c r="W2703" s="62"/>
      <c r="X2703" s="62"/>
    </row>
    <row r="2704" spans="23:24" x14ac:dyDescent="0.2">
      <c r="W2704" s="62"/>
      <c r="X2704" s="62"/>
    </row>
    <row r="2705" spans="23:24" x14ac:dyDescent="0.2">
      <c r="W2705" s="62"/>
      <c r="X2705" s="62"/>
    </row>
    <row r="2706" spans="23:24" x14ac:dyDescent="0.2">
      <c r="W2706" s="62"/>
      <c r="X2706" s="62"/>
    </row>
    <row r="2707" spans="23:24" x14ac:dyDescent="0.2">
      <c r="W2707" s="62"/>
      <c r="X2707" s="62"/>
    </row>
    <row r="2708" spans="23:24" x14ac:dyDescent="0.2">
      <c r="W2708" s="62"/>
      <c r="X2708" s="62"/>
    </row>
    <row r="2709" spans="23:24" x14ac:dyDescent="0.2">
      <c r="W2709" s="62"/>
      <c r="X2709" s="62"/>
    </row>
    <row r="2710" spans="23:24" x14ac:dyDescent="0.2">
      <c r="W2710" s="62"/>
      <c r="X2710" s="62"/>
    </row>
    <row r="2711" spans="23:24" x14ac:dyDescent="0.2">
      <c r="W2711" s="62"/>
      <c r="X2711" s="62"/>
    </row>
    <row r="2712" spans="23:24" x14ac:dyDescent="0.2">
      <c r="W2712" s="62"/>
      <c r="X2712" s="62"/>
    </row>
    <row r="2713" spans="23:24" x14ac:dyDescent="0.2">
      <c r="W2713" s="62"/>
      <c r="X2713" s="62"/>
    </row>
    <row r="2714" spans="23:24" x14ac:dyDescent="0.2">
      <c r="W2714" s="62"/>
      <c r="X2714" s="62"/>
    </row>
    <row r="2715" spans="23:24" x14ac:dyDescent="0.2">
      <c r="W2715" s="62"/>
      <c r="X2715" s="62"/>
    </row>
    <row r="2716" spans="23:24" x14ac:dyDescent="0.2">
      <c r="W2716" s="62"/>
      <c r="X2716" s="62"/>
    </row>
    <row r="2717" spans="23:24" x14ac:dyDescent="0.2">
      <c r="W2717" s="62"/>
      <c r="X2717" s="62"/>
    </row>
    <row r="2718" spans="23:24" x14ac:dyDescent="0.2">
      <c r="W2718" s="62"/>
      <c r="X2718" s="62"/>
    </row>
    <row r="2719" spans="23:24" x14ac:dyDescent="0.2">
      <c r="W2719" s="62"/>
      <c r="X2719" s="62"/>
    </row>
    <row r="2720" spans="23:24" x14ac:dyDescent="0.2">
      <c r="W2720" s="62"/>
      <c r="X2720" s="62"/>
    </row>
    <row r="2721" spans="23:24" x14ac:dyDescent="0.2">
      <c r="W2721" s="62"/>
      <c r="X2721" s="62"/>
    </row>
    <row r="2722" spans="23:24" x14ac:dyDescent="0.2">
      <c r="W2722" s="62"/>
      <c r="X2722" s="62"/>
    </row>
    <row r="2723" spans="23:24" x14ac:dyDescent="0.2">
      <c r="W2723" s="62"/>
      <c r="X2723" s="62"/>
    </row>
    <row r="2724" spans="23:24" x14ac:dyDescent="0.2">
      <c r="W2724" s="62"/>
      <c r="X2724" s="62"/>
    </row>
    <row r="2725" spans="23:24" x14ac:dyDescent="0.2">
      <c r="W2725" s="62"/>
      <c r="X2725" s="62"/>
    </row>
    <row r="2726" spans="23:24" x14ac:dyDescent="0.2">
      <c r="W2726" s="62"/>
      <c r="X2726" s="62"/>
    </row>
    <row r="2727" spans="23:24" x14ac:dyDescent="0.2">
      <c r="W2727" s="62"/>
      <c r="X2727" s="62"/>
    </row>
    <row r="2728" spans="23:24" x14ac:dyDescent="0.2">
      <c r="W2728" s="62"/>
      <c r="X2728" s="62"/>
    </row>
    <row r="2729" spans="23:24" x14ac:dyDescent="0.2">
      <c r="W2729" s="62"/>
      <c r="X2729" s="62"/>
    </row>
    <row r="2730" spans="23:24" x14ac:dyDescent="0.2">
      <c r="W2730" s="62"/>
      <c r="X2730" s="62"/>
    </row>
    <row r="2731" spans="23:24" x14ac:dyDescent="0.2">
      <c r="W2731" s="62"/>
      <c r="X2731" s="62"/>
    </row>
    <row r="2732" spans="23:24" x14ac:dyDescent="0.2">
      <c r="W2732" s="62"/>
      <c r="X2732" s="62"/>
    </row>
    <row r="2733" spans="23:24" x14ac:dyDescent="0.2">
      <c r="W2733" s="62"/>
      <c r="X2733" s="62"/>
    </row>
    <row r="2734" spans="23:24" x14ac:dyDescent="0.2">
      <c r="W2734" s="62"/>
      <c r="X2734" s="62"/>
    </row>
    <row r="2735" spans="23:24" x14ac:dyDescent="0.2">
      <c r="W2735" s="62"/>
      <c r="X2735" s="62"/>
    </row>
    <row r="2736" spans="23:24" x14ac:dyDescent="0.2">
      <c r="W2736" s="62"/>
      <c r="X2736" s="62"/>
    </row>
    <row r="2737" spans="23:24" x14ac:dyDescent="0.2">
      <c r="W2737" s="62"/>
      <c r="X2737" s="62"/>
    </row>
    <row r="2738" spans="23:24" x14ac:dyDescent="0.2">
      <c r="W2738" s="62"/>
      <c r="X2738" s="62"/>
    </row>
    <row r="2739" spans="23:24" x14ac:dyDescent="0.2">
      <c r="W2739" s="62"/>
      <c r="X2739" s="62"/>
    </row>
    <row r="2740" spans="23:24" x14ac:dyDescent="0.2">
      <c r="W2740" s="62"/>
      <c r="X2740" s="62"/>
    </row>
    <row r="2741" spans="23:24" x14ac:dyDescent="0.2">
      <c r="W2741" s="62"/>
      <c r="X2741" s="62"/>
    </row>
    <row r="2742" spans="23:24" x14ac:dyDescent="0.2">
      <c r="W2742" s="62"/>
      <c r="X2742" s="62"/>
    </row>
    <row r="2743" spans="23:24" x14ac:dyDescent="0.2">
      <c r="W2743" s="62"/>
      <c r="X2743" s="62"/>
    </row>
    <row r="2744" spans="23:24" x14ac:dyDescent="0.2">
      <c r="W2744" s="62"/>
      <c r="X2744" s="62"/>
    </row>
    <row r="2745" spans="23:24" x14ac:dyDescent="0.2">
      <c r="W2745" s="62"/>
      <c r="X2745" s="62"/>
    </row>
    <row r="2746" spans="23:24" x14ac:dyDescent="0.2">
      <c r="W2746" s="62"/>
      <c r="X2746" s="62"/>
    </row>
    <row r="2747" spans="23:24" x14ac:dyDescent="0.2">
      <c r="W2747" s="62"/>
      <c r="X2747" s="62"/>
    </row>
    <row r="2748" spans="23:24" x14ac:dyDescent="0.2">
      <c r="W2748" s="62"/>
      <c r="X2748" s="62"/>
    </row>
    <row r="2749" spans="23:24" x14ac:dyDescent="0.2">
      <c r="W2749" s="62"/>
      <c r="X2749" s="62"/>
    </row>
    <row r="2750" spans="23:24" x14ac:dyDescent="0.2">
      <c r="W2750" s="62"/>
      <c r="X2750" s="62"/>
    </row>
    <row r="2751" spans="23:24" x14ac:dyDescent="0.2">
      <c r="W2751" s="62"/>
      <c r="X2751" s="62"/>
    </row>
    <row r="2752" spans="23:24" x14ac:dyDescent="0.2">
      <c r="W2752" s="62"/>
      <c r="X2752" s="62"/>
    </row>
    <row r="2753" spans="23:24" x14ac:dyDescent="0.2">
      <c r="W2753" s="62"/>
      <c r="X2753" s="62"/>
    </row>
    <row r="2754" spans="23:24" x14ac:dyDescent="0.2">
      <c r="W2754" s="62"/>
      <c r="X2754" s="62"/>
    </row>
    <row r="2755" spans="23:24" x14ac:dyDescent="0.2">
      <c r="W2755" s="62"/>
      <c r="X2755" s="62"/>
    </row>
    <row r="2756" spans="23:24" x14ac:dyDescent="0.2">
      <c r="W2756" s="62"/>
      <c r="X2756" s="62"/>
    </row>
    <row r="2757" spans="23:24" x14ac:dyDescent="0.2">
      <c r="W2757" s="62"/>
      <c r="X2757" s="62"/>
    </row>
    <row r="2758" spans="23:24" x14ac:dyDescent="0.2">
      <c r="W2758" s="62"/>
      <c r="X2758" s="62"/>
    </row>
    <row r="2759" spans="23:24" x14ac:dyDescent="0.2">
      <c r="W2759" s="62"/>
      <c r="X2759" s="62"/>
    </row>
    <row r="2760" spans="23:24" x14ac:dyDescent="0.2">
      <c r="W2760" s="62"/>
      <c r="X2760" s="62"/>
    </row>
    <row r="2761" spans="23:24" x14ac:dyDescent="0.2">
      <c r="W2761" s="62"/>
      <c r="X2761" s="62"/>
    </row>
    <row r="2762" spans="23:24" x14ac:dyDescent="0.2">
      <c r="W2762" s="62"/>
      <c r="X2762" s="62"/>
    </row>
    <row r="2763" spans="23:24" x14ac:dyDescent="0.2">
      <c r="W2763" s="62"/>
      <c r="X2763" s="62"/>
    </row>
    <row r="2764" spans="23:24" x14ac:dyDescent="0.2">
      <c r="W2764" s="62"/>
      <c r="X2764" s="62"/>
    </row>
    <row r="2765" spans="23:24" x14ac:dyDescent="0.2">
      <c r="W2765" s="62"/>
      <c r="X2765" s="62"/>
    </row>
    <row r="2766" spans="23:24" x14ac:dyDescent="0.2">
      <c r="W2766" s="62"/>
      <c r="X2766" s="62"/>
    </row>
    <row r="2767" spans="23:24" x14ac:dyDescent="0.2">
      <c r="W2767" s="62"/>
      <c r="X2767" s="62"/>
    </row>
    <row r="2768" spans="23:24" x14ac:dyDescent="0.2">
      <c r="W2768" s="62"/>
      <c r="X2768" s="62"/>
    </row>
    <row r="2769" spans="23:24" x14ac:dyDescent="0.2">
      <c r="W2769" s="62"/>
      <c r="X2769" s="62"/>
    </row>
    <row r="2770" spans="23:24" x14ac:dyDescent="0.2">
      <c r="W2770" s="62"/>
      <c r="X2770" s="62"/>
    </row>
    <row r="2771" spans="23:24" x14ac:dyDescent="0.2">
      <c r="W2771" s="62"/>
      <c r="X2771" s="62"/>
    </row>
    <row r="2772" spans="23:24" x14ac:dyDescent="0.2">
      <c r="W2772" s="62"/>
      <c r="X2772" s="62"/>
    </row>
    <row r="2773" spans="23:24" x14ac:dyDescent="0.2">
      <c r="W2773" s="62"/>
      <c r="X2773" s="62"/>
    </row>
    <row r="2774" spans="23:24" x14ac:dyDescent="0.2">
      <c r="W2774" s="62"/>
      <c r="X2774" s="62"/>
    </row>
    <row r="2775" spans="23:24" x14ac:dyDescent="0.2">
      <c r="W2775" s="62"/>
      <c r="X2775" s="62"/>
    </row>
    <row r="2776" spans="23:24" x14ac:dyDescent="0.2">
      <c r="W2776" s="62"/>
      <c r="X2776" s="62"/>
    </row>
    <row r="2777" spans="23:24" x14ac:dyDescent="0.2">
      <c r="W2777" s="62"/>
      <c r="X2777" s="62"/>
    </row>
    <row r="2778" spans="23:24" x14ac:dyDescent="0.2">
      <c r="W2778" s="62"/>
      <c r="X2778" s="62"/>
    </row>
    <row r="2779" spans="23:24" x14ac:dyDescent="0.2">
      <c r="W2779" s="62"/>
      <c r="X2779" s="62"/>
    </row>
    <row r="2780" spans="23:24" x14ac:dyDescent="0.2">
      <c r="W2780" s="62"/>
      <c r="X2780" s="62"/>
    </row>
    <row r="2781" spans="23:24" x14ac:dyDescent="0.2">
      <c r="W2781" s="62"/>
      <c r="X2781" s="62"/>
    </row>
    <row r="2782" spans="23:24" x14ac:dyDescent="0.2">
      <c r="W2782" s="62"/>
      <c r="X2782" s="62"/>
    </row>
    <row r="2783" spans="23:24" x14ac:dyDescent="0.2">
      <c r="W2783" s="62"/>
      <c r="X2783" s="62"/>
    </row>
    <row r="2784" spans="23:24" x14ac:dyDescent="0.2">
      <c r="W2784" s="62"/>
      <c r="X2784" s="62"/>
    </row>
    <row r="2785" spans="23:24" x14ac:dyDescent="0.2">
      <c r="W2785" s="62"/>
      <c r="X2785" s="62"/>
    </row>
    <row r="2786" spans="23:24" x14ac:dyDescent="0.2">
      <c r="W2786" s="62"/>
      <c r="X2786" s="62"/>
    </row>
    <row r="2787" spans="23:24" x14ac:dyDescent="0.2">
      <c r="W2787" s="62"/>
      <c r="X2787" s="62"/>
    </row>
    <row r="2788" spans="23:24" x14ac:dyDescent="0.2">
      <c r="W2788" s="62"/>
      <c r="X2788" s="62"/>
    </row>
    <row r="2789" spans="23:24" x14ac:dyDescent="0.2">
      <c r="W2789" s="62"/>
      <c r="X2789" s="62"/>
    </row>
    <row r="2790" spans="23:24" x14ac:dyDescent="0.2">
      <c r="W2790" s="62"/>
      <c r="X2790" s="62"/>
    </row>
    <row r="2791" spans="23:24" x14ac:dyDescent="0.2">
      <c r="W2791" s="62"/>
      <c r="X2791" s="62"/>
    </row>
    <row r="2792" spans="23:24" x14ac:dyDescent="0.2">
      <c r="W2792" s="62"/>
      <c r="X2792" s="62"/>
    </row>
    <row r="2793" spans="23:24" x14ac:dyDescent="0.2">
      <c r="W2793" s="62"/>
      <c r="X2793" s="62"/>
    </row>
    <row r="2794" spans="23:24" x14ac:dyDescent="0.2">
      <c r="W2794" s="62"/>
      <c r="X2794" s="62"/>
    </row>
    <row r="2795" spans="23:24" x14ac:dyDescent="0.2">
      <c r="W2795" s="62"/>
      <c r="X2795" s="62"/>
    </row>
    <row r="2796" spans="23:24" x14ac:dyDescent="0.2">
      <c r="W2796" s="62"/>
      <c r="X2796" s="62"/>
    </row>
    <row r="2797" spans="23:24" x14ac:dyDescent="0.2">
      <c r="W2797" s="62"/>
      <c r="X2797" s="62"/>
    </row>
    <row r="2798" spans="23:24" x14ac:dyDescent="0.2">
      <c r="W2798" s="62"/>
      <c r="X2798" s="62"/>
    </row>
    <row r="2799" spans="23:24" x14ac:dyDescent="0.2">
      <c r="W2799" s="62"/>
      <c r="X2799" s="62"/>
    </row>
    <row r="2800" spans="23:24" x14ac:dyDescent="0.2">
      <c r="W2800" s="62"/>
      <c r="X2800" s="62"/>
    </row>
    <row r="2801" spans="23:24" x14ac:dyDescent="0.2">
      <c r="W2801" s="62"/>
      <c r="X2801" s="62"/>
    </row>
    <row r="2802" spans="23:24" x14ac:dyDescent="0.2">
      <c r="W2802" s="62"/>
      <c r="X2802" s="62"/>
    </row>
    <row r="2803" spans="23:24" x14ac:dyDescent="0.2">
      <c r="W2803" s="62"/>
      <c r="X2803" s="62"/>
    </row>
    <row r="2804" spans="23:24" x14ac:dyDescent="0.2">
      <c r="W2804" s="62"/>
      <c r="X2804" s="62"/>
    </row>
    <row r="2805" spans="23:24" x14ac:dyDescent="0.2">
      <c r="W2805" s="62"/>
      <c r="X2805" s="62"/>
    </row>
    <row r="2806" spans="23:24" x14ac:dyDescent="0.2">
      <c r="W2806" s="62"/>
      <c r="X2806" s="62"/>
    </row>
    <row r="2807" spans="23:24" x14ac:dyDescent="0.2">
      <c r="W2807" s="62"/>
      <c r="X2807" s="62"/>
    </row>
    <row r="2808" spans="23:24" x14ac:dyDescent="0.2">
      <c r="W2808" s="62"/>
      <c r="X2808" s="62"/>
    </row>
    <row r="2809" spans="23:24" x14ac:dyDescent="0.2">
      <c r="W2809" s="62"/>
      <c r="X2809" s="62"/>
    </row>
    <row r="2810" spans="23:24" x14ac:dyDescent="0.2">
      <c r="W2810" s="62"/>
      <c r="X2810" s="62"/>
    </row>
    <row r="2811" spans="23:24" x14ac:dyDescent="0.2">
      <c r="W2811" s="62"/>
      <c r="X2811" s="62"/>
    </row>
    <row r="2812" spans="23:24" x14ac:dyDescent="0.2">
      <c r="W2812" s="62"/>
      <c r="X2812" s="62"/>
    </row>
    <row r="2813" spans="23:24" x14ac:dyDescent="0.2">
      <c r="W2813" s="62"/>
      <c r="X2813" s="62"/>
    </row>
    <row r="2814" spans="23:24" x14ac:dyDescent="0.2">
      <c r="W2814" s="62"/>
      <c r="X2814" s="62"/>
    </row>
    <row r="2815" spans="23:24" x14ac:dyDescent="0.2">
      <c r="W2815" s="62"/>
      <c r="X2815" s="62"/>
    </row>
    <row r="2816" spans="23:24" x14ac:dyDescent="0.2">
      <c r="W2816" s="62"/>
      <c r="X2816" s="62"/>
    </row>
    <row r="2817" spans="23:24" x14ac:dyDescent="0.2">
      <c r="W2817" s="62"/>
      <c r="X2817" s="62"/>
    </row>
    <row r="2818" spans="23:24" x14ac:dyDescent="0.2">
      <c r="W2818" s="62"/>
      <c r="X2818" s="62"/>
    </row>
    <row r="2819" spans="23:24" x14ac:dyDescent="0.2">
      <c r="W2819" s="62"/>
      <c r="X2819" s="62"/>
    </row>
    <row r="2820" spans="23:24" x14ac:dyDescent="0.2">
      <c r="W2820" s="62"/>
      <c r="X2820" s="62"/>
    </row>
    <row r="2821" spans="23:24" x14ac:dyDescent="0.2">
      <c r="W2821" s="62"/>
      <c r="X2821" s="62"/>
    </row>
    <row r="2822" spans="23:24" x14ac:dyDescent="0.2">
      <c r="W2822" s="62"/>
      <c r="X2822" s="62"/>
    </row>
    <row r="2823" spans="23:24" x14ac:dyDescent="0.2">
      <c r="W2823" s="62"/>
      <c r="X2823" s="62"/>
    </row>
    <row r="2824" spans="23:24" x14ac:dyDescent="0.2">
      <c r="W2824" s="62"/>
      <c r="X2824" s="62"/>
    </row>
    <row r="2825" spans="23:24" x14ac:dyDescent="0.2">
      <c r="W2825" s="62"/>
      <c r="X2825" s="62"/>
    </row>
    <row r="2826" spans="23:24" x14ac:dyDescent="0.2">
      <c r="W2826" s="62"/>
      <c r="X2826" s="62"/>
    </row>
    <row r="2827" spans="23:24" x14ac:dyDescent="0.2">
      <c r="W2827" s="62"/>
      <c r="X2827" s="62"/>
    </row>
    <row r="2828" spans="23:24" x14ac:dyDescent="0.2">
      <c r="W2828" s="62"/>
      <c r="X2828" s="62"/>
    </row>
    <row r="2829" spans="23:24" x14ac:dyDescent="0.2">
      <c r="W2829" s="62"/>
      <c r="X2829" s="62"/>
    </row>
    <row r="2830" spans="23:24" x14ac:dyDescent="0.2">
      <c r="W2830" s="62"/>
      <c r="X2830" s="62"/>
    </row>
    <row r="2831" spans="23:24" x14ac:dyDescent="0.2">
      <c r="W2831" s="62"/>
      <c r="X2831" s="62"/>
    </row>
    <row r="2832" spans="23:24" x14ac:dyDescent="0.2">
      <c r="W2832" s="62"/>
      <c r="X2832" s="62"/>
    </row>
    <row r="2833" spans="23:24" x14ac:dyDescent="0.2">
      <c r="W2833" s="62"/>
      <c r="X2833" s="62"/>
    </row>
    <row r="2834" spans="23:24" x14ac:dyDescent="0.2">
      <c r="W2834" s="62"/>
      <c r="X2834" s="62"/>
    </row>
    <row r="2835" spans="23:24" x14ac:dyDescent="0.2">
      <c r="W2835" s="62"/>
      <c r="X2835" s="62"/>
    </row>
    <row r="2836" spans="23:24" x14ac:dyDescent="0.2">
      <c r="W2836" s="62"/>
      <c r="X2836" s="62"/>
    </row>
    <row r="2837" spans="23:24" x14ac:dyDescent="0.2">
      <c r="W2837" s="62"/>
      <c r="X2837" s="62"/>
    </row>
    <row r="2838" spans="23:24" x14ac:dyDescent="0.2">
      <c r="W2838" s="62"/>
      <c r="X2838" s="62"/>
    </row>
    <row r="2839" spans="23:24" x14ac:dyDescent="0.2">
      <c r="W2839" s="62"/>
      <c r="X2839" s="62"/>
    </row>
    <row r="2840" spans="23:24" x14ac:dyDescent="0.2">
      <c r="W2840" s="62"/>
      <c r="X2840" s="62"/>
    </row>
    <row r="2841" spans="23:24" x14ac:dyDescent="0.2">
      <c r="W2841" s="62"/>
      <c r="X2841" s="62"/>
    </row>
    <row r="2842" spans="23:24" x14ac:dyDescent="0.2">
      <c r="W2842" s="62"/>
      <c r="X2842" s="62"/>
    </row>
    <row r="2843" spans="23:24" x14ac:dyDescent="0.2">
      <c r="W2843" s="62"/>
      <c r="X2843" s="62"/>
    </row>
    <row r="2844" spans="23:24" x14ac:dyDescent="0.2">
      <c r="W2844" s="62"/>
      <c r="X2844" s="62"/>
    </row>
    <row r="2845" spans="23:24" x14ac:dyDescent="0.2">
      <c r="W2845" s="62"/>
      <c r="X2845" s="62"/>
    </row>
    <row r="2846" spans="23:24" x14ac:dyDescent="0.2">
      <c r="W2846" s="62"/>
      <c r="X2846" s="62"/>
    </row>
    <row r="2847" spans="23:24" x14ac:dyDescent="0.2">
      <c r="W2847" s="62"/>
      <c r="X2847" s="62"/>
    </row>
    <row r="2848" spans="23:24" x14ac:dyDescent="0.2">
      <c r="W2848" s="62"/>
      <c r="X2848" s="62"/>
    </row>
    <row r="2849" spans="23:24" x14ac:dyDescent="0.2">
      <c r="W2849" s="62"/>
      <c r="X2849" s="62"/>
    </row>
    <row r="2850" spans="23:24" x14ac:dyDescent="0.2">
      <c r="W2850" s="62"/>
      <c r="X2850" s="62"/>
    </row>
    <row r="2851" spans="23:24" x14ac:dyDescent="0.2">
      <c r="W2851" s="62"/>
      <c r="X2851" s="62"/>
    </row>
    <row r="2852" spans="23:24" x14ac:dyDescent="0.2">
      <c r="W2852" s="62"/>
      <c r="X2852" s="62"/>
    </row>
    <row r="2853" spans="23:24" x14ac:dyDescent="0.2">
      <c r="W2853" s="62"/>
      <c r="X2853" s="62"/>
    </row>
    <row r="2854" spans="23:24" x14ac:dyDescent="0.2">
      <c r="W2854" s="62"/>
      <c r="X2854" s="62"/>
    </row>
    <row r="2855" spans="23:24" x14ac:dyDescent="0.2">
      <c r="W2855" s="62"/>
      <c r="X2855" s="62"/>
    </row>
    <row r="2856" spans="23:24" x14ac:dyDescent="0.2">
      <c r="W2856" s="62"/>
      <c r="X2856" s="62"/>
    </row>
    <row r="2857" spans="23:24" x14ac:dyDescent="0.2">
      <c r="W2857" s="62"/>
      <c r="X2857" s="62"/>
    </row>
    <row r="2858" spans="23:24" x14ac:dyDescent="0.2">
      <c r="W2858" s="62"/>
      <c r="X2858" s="62"/>
    </row>
    <row r="2859" spans="23:24" x14ac:dyDescent="0.2">
      <c r="W2859" s="62"/>
      <c r="X2859" s="62"/>
    </row>
    <row r="2860" spans="23:24" x14ac:dyDescent="0.2">
      <c r="W2860" s="62"/>
      <c r="X2860" s="62"/>
    </row>
    <row r="2861" spans="23:24" x14ac:dyDescent="0.2">
      <c r="W2861" s="62"/>
      <c r="X2861" s="62"/>
    </row>
    <row r="2862" spans="23:24" x14ac:dyDescent="0.2">
      <c r="W2862" s="62"/>
      <c r="X2862" s="62"/>
    </row>
    <row r="2863" spans="23:24" x14ac:dyDescent="0.2">
      <c r="W2863" s="62"/>
      <c r="X2863" s="62"/>
    </row>
    <row r="2864" spans="23:24" x14ac:dyDescent="0.2">
      <c r="W2864" s="62"/>
      <c r="X2864" s="62"/>
    </row>
    <row r="2865" spans="23:24" x14ac:dyDescent="0.2">
      <c r="W2865" s="62"/>
      <c r="X2865" s="62"/>
    </row>
    <row r="2866" spans="23:24" x14ac:dyDescent="0.2">
      <c r="W2866" s="62"/>
      <c r="X2866" s="62"/>
    </row>
    <row r="2867" spans="23:24" x14ac:dyDescent="0.2">
      <c r="W2867" s="62"/>
      <c r="X2867" s="62"/>
    </row>
    <row r="2868" spans="23:24" x14ac:dyDescent="0.2">
      <c r="W2868" s="62"/>
      <c r="X2868" s="62"/>
    </row>
    <row r="2869" spans="23:24" x14ac:dyDescent="0.2">
      <c r="W2869" s="62"/>
      <c r="X2869" s="62"/>
    </row>
    <row r="2870" spans="23:24" x14ac:dyDescent="0.2">
      <c r="W2870" s="62"/>
      <c r="X2870" s="62"/>
    </row>
    <row r="2871" spans="23:24" x14ac:dyDescent="0.2">
      <c r="W2871" s="62"/>
      <c r="X2871" s="62"/>
    </row>
    <row r="2872" spans="23:24" x14ac:dyDescent="0.2">
      <c r="W2872" s="62"/>
      <c r="X2872" s="62"/>
    </row>
    <row r="2873" spans="23:24" x14ac:dyDescent="0.2">
      <c r="W2873" s="62"/>
      <c r="X2873" s="62"/>
    </row>
    <row r="2874" spans="23:24" x14ac:dyDescent="0.2">
      <c r="W2874" s="62"/>
      <c r="X2874" s="62"/>
    </row>
    <row r="2875" spans="23:24" x14ac:dyDescent="0.2">
      <c r="W2875" s="62"/>
      <c r="X2875" s="62"/>
    </row>
    <row r="2876" spans="23:24" x14ac:dyDescent="0.2">
      <c r="W2876" s="62"/>
      <c r="X2876" s="62"/>
    </row>
    <row r="2877" spans="23:24" x14ac:dyDescent="0.2">
      <c r="W2877" s="62"/>
      <c r="X2877" s="62"/>
    </row>
    <row r="2878" spans="23:24" x14ac:dyDescent="0.2">
      <c r="W2878" s="62"/>
      <c r="X2878" s="62"/>
    </row>
    <row r="2879" spans="23:24" x14ac:dyDescent="0.2">
      <c r="W2879" s="62"/>
      <c r="X2879" s="62"/>
    </row>
    <row r="2880" spans="23:24" x14ac:dyDescent="0.2">
      <c r="W2880" s="62"/>
      <c r="X2880" s="62"/>
    </row>
    <row r="2881" spans="23:24" x14ac:dyDescent="0.2">
      <c r="W2881" s="62"/>
      <c r="X2881" s="62"/>
    </row>
    <row r="2882" spans="23:24" x14ac:dyDescent="0.2">
      <c r="W2882" s="62"/>
      <c r="X2882" s="62"/>
    </row>
    <row r="2883" spans="23:24" x14ac:dyDescent="0.2">
      <c r="W2883" s="62"/>
      <c r="X2883" s="62"/>
    </row>
    <row r="2884" spans="23:24" x14ac:dyDescent="0.2">
      <c r="W2884" s="62"/>
      <c r="X2884" s="62"/>
    </row>
    <row r="2885" spans="23:24" x14ac:dyDescent="0.2">
      <c r="W2885" s="62"/>
      <c r="X2885" s="62"/>
    </row>
    <row r="2886" spans="23:24" x14ac:dyDescent="0.2">
      <c r="W2886" s="62"/>
      <c r="X2886" s="62"/>
    </row>
    <row r="2887" spans="23:24" x14ac:dyDescent="0.2">
      <c r="W2887" s="62"/>
      <c r="X2887" s="62"/>
    </row>
    <row r="2888" spans="23:24" x14ac:dyDescent="0.2">
      <c r="W2888" s="62"/>
      <c r="X2888" s="62"/>
    </row>
    <row r="2889" spans="23:24" x14ac:dyDescent="0.2">
      <c r="W2889" s="62"/>
      <c r="X2889" s="62"/>
    </row>
    <row r="2890" spans="23:24" x14ac:dyDescent="0.2">
      <c r="W2890" s="62"/>
      <c r="X2890" s="62"/>
    </row>
    <row r="2891" spans="23:24" x14ac:dyDescent="0.2">
      <c r="W2891" s="62"/>
      <c r="X2891" s="62"/>
    </row>
    <row r="2892" spans="23:24" x14ac:dyDescent="0.2">
      <c r="W2892" s="62"/>
      <c r="X2892" s="62"/>
    </row>
    <row r="2893" spans="23:24" x14ac:dyDescent="0.2">
      <c r="W2893" s="62"/>
      <c r="X2893" s="62"/>
    </row>
    <row r="2894" spans="23:24" x14ac:dyDescent="0.2">
      <c r="W2894" s="62"/>
      <c r="X2894" s="62"/>
    </row>
    <row r="2895" spans="23:24" x14ac:dyDescent="0.2">
      <c r="W2895" s="62"/>
      <c r="X2895" s="62"/>
    </row>
    <row r="2896" spans="23:24" x14ac:dyDescent="0.2">
      <c r="W2896" s="62"/>
      <c r="X2896" s="62"/>
    </row>
    <row r="2897" spans="23:24" x14ac:dyDescent="0.2">
      <c r="W2897" s="62"/>
      <c r="X2897" s="62"/>
    </row>
    <row r="2898" spans="23:24" x14ac:dyDescent="0.2">
      <c r="W2898" s="62"/>
      <c r="X2898" s="62"/>
    </row>
    <row r="2899" spans="23:24" x14ac:dyDescent="0.2">
      <c r="W2899" s="62"/>
      <c r="X2899" s="62"/>
    </row>
    <row r="2900" spans="23:24" x14ac:dyDescent="0.2">
      <c r="W2900" s="62"/>
      <c r="X2900" s="62"/>
    </row>
    <row r="2901" spans="23:24" x14ac:dyDescent="0.2">
      <c r="W2901" s="62"/>
      <c r="X2901" s="62"/>
    </row>
    <row r="2902" spans="23:24" x14ac:dyDescent="0.2">
      <c r="W2902" s="62"/>
      <c r="X2902" s="62"/>
    </row>
    <row r="2903" spans="23:24" x14ac:dyDescent="0.2">
      <c r="W2903" s="62"/>
      <c r="X2903" s="62"/>
    </row>
    <row r="2904" spans="23:24" x14ac:dyDescent="0.2">
      <c r="W2904" s="62"/>
      <c r="X2904" s="62"/>
    </row>
    <row r="2905" spans="23:24" x14ac:dyDescent="0.2">
      <c r="W2905" s="62"/>
      <c r="X2905" s="62"/>
    </row>
    <row r="2906" spans="23:24" x14ac:dyDescent="0.2">
      <c r="W2906" s="62"/>
      <c r="X2906" s="62"/>
    </row>
    <row r="2907" spans="23:24" x14ac:dyDescent="0.2">
      <c r="W2907" s="62"/>
      <c r="X2907" s="62"/>
    </row>
    <row r="2908" spans="23:24" x14ac:dyDescent="0.2">
      <c r="W2908" s="62"/>
      <c r="X2908" s="62"/>
    </row>
    <row r="2909" spans="23:24" x14ac:dyDescent="0.2">
      <c r="W2909" s="62"/>
      <c r="X2909" s="62"/>
    </row>
    <row r="2910" spans="23:24" x14ac:dyDescent="0.2">
      <c r="W2910" s="62"/>
      <c r="X2910" s="62"/>
    </row>
    <row r="2911" spans="23:24" x14ac:dyDescent="0.2">
      <c r="W2911" s="62"/>
      <c r="X2911" s="62"/>
    </row>
    <row r="2912" spans="23:24" x14ac:dyDescent="0.2">
      <c r="W2912" s="62"/>
      <c r="X2912" s="62"/>
    </row>
    <row r="2913" spans="23:24" x14ac:dyDescent="0.2">
      <c r="W2913" s="62"/>
      <c r="X2913" s="62"/>
    </row>
    <row r="2914" spans="23:24" x14ac:dyDescent="0.2">
      <c r="W2914" s="62"/>
      <c r="X2914" s="62"/>
    </row>
    <row r="2915" spans="23:24" x14ac:dyDescent="0.2">
      <c r="W2915" s="62"/>
      <c r="X2915" s="62"/>
    </row>
    <row r="2916" spans="23:24" x14ac:dyDescent="0.2">
      <c r="W2916" s="62"/>
      <c r="X2916" s="62"/>
    </row>
    <row r="2917" spans="23:24" x14ac:dyDescent="0.2">
      <c r="W2917" s="62"/>
      <c r="X2917" s="62"/>
    </row>
    <row r="2918" spans="23:24" x14ac:dyDescent="0.2">
      <c r="W2918" s="62"/>
      <c r="X2918" s="62"/>
    </row>
    <row r="2919" spans="23:24" x14ac:dyDescent="0.2">
      <c r="W2919" s="62"/>
      <c r="X2919" s="62"/>
    </row>
    <row r="2920" spans="23:24" x14ac:dyDescent="0.2">
      <c r="W2920" s="62"/>
      <c r="X2920" s="62"/>
    </row>
    <row r="2921" spans="23:24" x14ac:dyDescent="0.2">
      <c r="W2921" s="62"/>
      <c r="X2921" s="62"/>
    </row>
    <row r="2922" spans="23:24" x14ac:dyDescent="0.2">
      <c r="W2922" s="62"/>
      <c r="X2922" s="62"/>
    </row>
    <row r="2923" spans="23:24" x14ac:dyDescent="0.2">
      <c r="W2923" s="62"/>
      <c r="X2923" s="62"/>
    </row>
    <row r="2924" spans="23:24" x14ac:dyDescent="0.2">
      <c r="W2924" s="62"/>
      <c r="X2924" s="62"/>
    </row>
    <row r="2925" spans="23:24" x14ac:dyDescent="0.2">
      <c r="W2925" s="62"/>
      <c r="X2925" s="62"/>
    </row>
    <row r="2926" spans="23:24" x14ac:dyDescent="0.2">
      <c r="W2926" s="62"/>
      <c r="X2926" s="62"/>
    </row>
    <row r="2927" spans="23:24" x14ac:dyDescent="0.2">
      <c r="W2927" s="62"/>
      <c r="X2927" s="62"/>
    </row>
    <row r="2928" spans="23:24" x14ac:dyDescent="0.2">
      <c r="W2928" s="62"/>
      <c r="X2928" s="62"/>
    </row>
    <row r="2929" spans="23:24" x14ac:dyDescent="0.2">
      <c r="W2929" s="62"/>
      <c r="X2929" s="62"/>
    </row>
    <row r="2930" spans="23:24" x14ac:dyDescent="0.2">
      <c r="W2930" s="62"/>
      <c r="X2930" s="62"/>
    </row>
    <row r="2931" spans="23:24" x14ac:dyDescent="0.2">
      <c r="W2931" s="62"/>
      <c r="X2931" s="62"/>
    </row>
    <row r="2932" spans="23:24" x14ac:dyDescent="0.2">
      <c r="W2932" s="62"/>
      <c r="X2932" s="62"/>
    </row>
    <row r="2933" spans="23:24" x14ac:dyDescent="0.2">
      <c r="W2933" s="62"/>
      <c r="X2933" s="62"/>
    </row>
    <row r="2934" spans="23:24" x14ac:dyDescent="0.2">
      <c r="W2934" s="62"/>
      <c r="X2934" s="62"/>
    </row>
    <row r="2935" spans="23:24" x14ac:dyDescent="0.2">
      <c r="W2935" s="62"/>
      <c r="X2935" s="62"/>
    </row>
    <row r="2936" spans="23:24" x14ac:dyDescent="0.2">
      <c r="W2936" s="62"/>
      <c r="X2936" s="62"/>
    </row>
    <row r="2937" spans="23:24" x14ac:dyDescent="0.2">
      <c r="W2937" s="62"/>
      <c r="X2937" s="62"/>
    </row>
    <row r="2938" spans="23:24" x14ac:dyDescent="0.2">
      <c r="W2938" s="62"/>
      <c r="X2938" s="62"/>
    </row>
    <row r="2939" spans="23:24" x14ac:dyDescent="0.2">
      <c r="W2939" s="62"/>
      <c r="X2939" s="62"/>
    </row>
    <row r="2940" spans="23:24" x14ac:dyDescent="0.2">
      <c r="W2940" s="62"/>
      <c r="X2940" s="62"/>
    </row>
    <row r="2941" spans="23:24" x14ac:dyDescent="0.2">
      <c r="W2941" s="62"/>
      <c r="X2941" s="62"/>
    </row>
    <row r="2942" spans="23:24" x14ac:dyDescent="0.2">
      <c r="W2942" s="62"/>
      <c r="X2942" s="62"/>
    </row>
    <row r="2943" spans="23:24" x14ac:dyDescent="0.2">
      <c r="W2943" s="62"/>
      <c r="X2943" s="62"/>
    </row>
    <row r="2944" spans="23:24" x14ac:dyDescent="0.2">
      <c r="W2944" s="62"/>
      <c r="X2944" s="62"/>
    </row>
    <row r="2945" spans="23:24" x14ac:dyDescent="0.2">
      <c r="W2945" s="62"/>
      <c r="X2945" s="62"/>
    </row>
    <row r="2946" spans="23:24" x14ac:dyDescent="0.2">
      <c r="W2946" s="62"/>
      <c r="X2946" s="62"/>
    </row>
    <row r="2947" spans="23:24" x14ac:dyDescent="0.2">
      <c r="W2947" s="62"/>
      <c r="X2947" s="62"/>
    </row>
    <row r="2948" spans="23:24" x14ac:dyDescent="0.2">
      <c r="W2948" s="62"/>
      <c r="X2948" s="62"/>
    </row>
    <row r="2949" spans="23:24" x14ac:dyDescent="0.2">
      <c r="W2949" s="62"/>
      <c r="X2949" s="62"/>
    </row>
    <row r="2950" spans="23:24" x14ac:dyDescent="0.2">
      <c r="W2950" s="62"/>
      <c r="X2950" s="62"/>
    </row>
    <row r="2951" spans="23:24" x14ac:dyDescent="0.2">
      <c r="W2951" s="62"/>
      <c r="X2951" s="62"/>
    </row>
    <row r="2952" spans="23:24" x14ac:dyDescent="0.2">
      <c r="W2952" s="62"/>
      <c r="X2952" s="62"/>
    </row>
    <row r="2953" spans="23:24" x14ac:dyDescent="0.2">
      <c r="W2953" s="62"/>
      <c r="X2953" s="62"/>
    </row>
    <row r="2954" spans="23:24" x14ac:dyDescent="0.2">
      <c r="W2954" s="62"/>
      <c r="X2954" s="62"/>
    </row>
    <row r="2955" spans="23:24" x14ac:dyDescent="0.2">
      <c r="W2955" s="62"/>
      <c r="X2955" s="62"/>
    </row>
    <row r="2956" spans="23:24" x14ac:dyDescent="0.2">
      <c r="W2956" s="62"/>
      <c r="X2956" s="62"/>
    </row>
    <row r="2957" spans="23:24" x14ac:dyDescent="0.2">
      <c r="W2957" s="62"/>
      <c r="X2957" s="62"/>
    </row>
    <row r="2958" spans="23:24" x14ac:dyDescent="0.2">
      <c r="W2958" s="62"/>
      <c r="X2958" s="62"/>
    </row>
    <row r="2959" spans="23:24" x14ac:dyDescent="0.2">
      <c r="W2959" s="62"/>
      <c r="X2959" s="62"/>
    </row>
    <row r="2960" spans="23:24" x14ac:dyDescent="0.2">
      <c r="W2960" s="62"/>
      <c r="X2960" s="62"/>
    </row>
    <row r="2961" spans="23:24" x14ac:dyDescent="0.2">
      <c r="W2961" s="62"/>
      <c r="X2961" s="62"/>
    </row>
    <row r="2962" spans="23:24" x14ac:dyDescent="0.2">
      <c r="W2962" s="62"/>
      <c r="X2962" s="62"/>
    </row>
    <row r="2963" spans="23:24" x14ac:dyDescent="0.2">
      <c r="W2963" s="62"/>
      <c r="X2963" s="62"/>
    </row>
    <row r="2964" spans="23:24" x14ac:dyDescent="0.2">
      <c r="W2964" s="62"/>
      <c r="X2964" s="62"/>
    </row>
    <row r="2965" spans="23:24" x14ac:dyDescent="0.2">
      <c r="W2965" s="62"/>
      <c r="X2965" s="62"/>
    </row>
    <row r="2966" spans="23:24" x14ac:dyDescent="0.2">
      <c r="W2966" s="62"/>
      <c r="X2966" s="62"/>
    </row>
    <row r="2967" spans="23:24" x14ac:dyDescent="0.2">
      <c r="W2967" s="62"/>
      <c r="X2967" s="62"/>
    </row>
    <row r="2968" spans="23:24" x14ac:dyDescent="0.2">
      <c r="W2968" s="62"/>
      <c r="X2968" s="62"/>
    </row>
    <row r="2969" spans="23:24" x14ac:dyDescent="0.2">
      <c r="W2969" s="62"/>
      <c r="X2969" s="62"/>
    </row>
    <row r="2970" spans="23:24" x14ac:dyDescent="0.2">
      <c r="W2970" s="62"/>
      <c r="X2970" s="62"/>
    </row>
    <row r="2971" spans="23:24" x14ac:dyDescent="0.2">
      <c r="W2971" s="62"/>
      <c r="X2971" s="62"/>
    </row>
    <row r="2972" spans="23:24" x14ac:dyDescent="0.2">
      <c r="W2972" s="62"/>
      <c r="X2972" s="62"/>
    </row>
    <row r="2973" spans="23:24" x14ac:dyDescent="0.2">
      <c r="W2973" s="62"/>
      <c r="X2973" s="62"/>
    </row>
    <row r="2974" spans="23:24" x14ac:dyDescent="0.2">
      <c r="W2974" s="62"/>
      <c r="X2974" s="62"/>
    </row>
    <row r="2975" spans="23:24" x14ac:dyDescent="0.2">
      <c r="W2975" s="62"/>
      <c r="X2975" s="62"/>
    </row>
    <row r="2976" spans="23:24" x14ac:dyDescent="0.2">
      <c r="W2976" s="62"/>
      <c r="X2976" s="62"/>
    </row>
    <row r="2977" spans="23:24" x14ac:dyDescent="0.2">
      <c r="W2977" s="62"/>
      <c r="X2977" s="62"/>
    </row>
    <row r="2978" spans="23:24" x14ac:dyDescent="0.2">
      <c r="W2978" s="62"/>
      <c r="X2978" s="62"/>
    </row>
    <row r="2979" spans="23:24" x14ac:dyDescent="0.2">
      <c r="W2979" s="62"/>
      <c r="X2979" s="62"/>
    </row>
    <row r="2980" spans="23:24" x14ac:dyDescent="0.2">
      <c r="W2980" s="62"/>
      <c r="X2980" s="62"/>
    </row>
    <row r="2981" spans="23:24" x14ac:dyDescent="0.2">
      <c r="W2981" s="62"/>
      <c r="X2981" s="62"/>
    </row>
    <row r="2982" spans="23:24" x14ac:dyDescent="0.2">
      <c r="W2982" s="62"/>
      <c r="X2982" s="62"/>
    </row>
    <row r="2983" spans="23:24" x14ac:dyDescent="0.2">
      <c r="W2983" s="62"/>
      <c r="X2983" s="62"/>
    </row>
    <row r="2984" spans="23:24" x14ac:dyDescent="0.2">
      <c r="W2984" s="62"/>
      <c r="X2984" s="62"/>
    </row>
    <row r="2985" spans="23:24" x14ac:dyDescent="0.2">
      <c r="W2985" s="62"/>
      <c r="X2985" s="62"/>
    </row>
    <row r="2986" spans="23:24" x14ac:dyDescent="0.2">
      <c r="W2986" s="62"/>
      <c r="X2986" s="62"/>
    </row>
    <row r="2987" spans="23:24" x14ac:dyDescent="0.2">
      <c r="W2987" s="62"/>
      <c r="X2987" s="62"/>
    </row>
    <row r="2988" spans="23:24" x14ac:dyDescent="0.2">
      <c r="W2988" s="62"/>
      <c r="X2988" s="62"/>
    </row>
    <row r="2989" spans="23:24" x14ac:dyDescent="0.2">
      <c r="W2989" s="62"/>
      <c r="X2989" s="62"/>
    </row>
    <row r="2990" spans="23:24" x14ac:dyDescent="0.2">
      <c r="W2990" s="62"/>
      <c r="X2990" s="62"/>
    </row>
    <row r="2991" spans="23:24" x14ac:dyDescent="0.2">
      <c r="W2991" s="62"/>
      <c r="X2991" s="62"/>
    </row>
    <row r="2992" spans="23:24" x14ac:dyDescent="0.2">
      <c r="W2992" s="62"/>
      <c r="X2992" s="62"/>
    </row>
    <row r="2993" spans="23:24" x14ac:dyDescent="0.2">
      <c r="W2993" s="62"/>
      <c r="X2993" s="62"/>
    </row>
    <row r="2994" spans="23:24" x14ac:dyDescent="0.2">
      <c r="W2994" s="62"/>
      <c r="X2994" s="62"/>
    </row>
    <row r="2995" spans="23:24" x14ac:dyDescent="0.2">
      <c r="W2995" s="62"/>
      <c r="X2995" s="62"/>
    </row>
    <row r="2996" spans="23:24" x14ac:dyDescent="0.2">
      <c r="W2996" s="62"/>
      <c r="X2996" s="62"/>
    </row>
    <row r="2997" spans="23:24" x14ac:dyDescent="0.2">
      <c r="W2997" s="62"/>
      <c r="X2997" s="62"/>
    </row>
    <row r="2998" spans="23:24" x14ac:dyDescent="0.2">
      <c r="W2998" s="62"/>
      <c r="X2998" s="62"/>
    </row>
    <row r="2999" spans="23:24" x14ac:dyDescent="0.2">
      <c r="W2999" s="62"/>
      <c r="X2999" s="62"/>
    </row>
    <row r="3000" spans="23:24" x14ac:dyDescent="0.2">
      <c r="W3000" s="62"/>
      <c r="X3000" s="62"/>
    </row>
    <row r="3001" spans="23:24" x14ac:dyDescent="0.2">
      <c r="W3001" s="62"/>
      <c r="X3001" s="62"/>
    </row>
    <row r="3002" spans="23:24" x14ac:dyDescent="0.2">
      <c r="W3002" s="62"/>
      <c r="X3002" s="62"/>
    </row>
    <row r="3003" spans="23:24" x14ac:dyDescent="0.2">
      <c r="W3003" s="62"/>
      <c r="X3003" s="62"/>
    </row>
    <row r="3004" spans="23:24" x14ac:dyDescent="0.2">
      <c r="W3004" s="62"/>
      <c r="X3004" s="62"/>
    </row>
    <row r="3005" spans="23:24" x14ac:dyDescent="0.2">
      <c r="W3005" s="62"/>
      <c r="X3005" s="62"/>
    </row>
    <row r="3006" spans="23:24" x14ac:dyDescent="0.2">
      <c r="W3006" s="62"/>
      <c r="X3006" s="62"/>
    </row>
    <row r="3007" spans="23:24" x14ac:dyDescent="0.2">
      <c r="W3007" s="62"/>
      <c r="X3007" s="62"/>
    </row>
    <row r="3008" spans="23:24" x14ac:dyDescent="0.2">
      <c r="W3008" s="62"/>
      <c r="X3008" s="62"/>
    </row>
    <row r="3009" spans="23:24" x14ac:dyDescent="0.2">
      <c r="W3009" s="62"/>
      <c r="X3009" s="62"/>
    </row>
    <row r="3010" spans="23:24" x14ac:dyDescent="0.2">
      <c r="W3010" s="62"/>
      <c r="X3010" s="62"/>
    </row>
    <row r="3011" spans="23:24" x14ac:dyDescent="0.2">
      <c r="W3011" s="62"/>
      <c r="X3011" s="62"/>
    </row>
    <row r="3012" spans="23:24" x14ac:dyDescent="0.2">
      <c r="W3012" s="62"/>
      <c r="X3012" s="62"/>
    </row>
    <row r="3013" spans="23:24" x14ac:dyDescent="0.2">
      <c r="W3013" s="62"/>
      <c r="X3013" s="62"/>
    </row>
    <row r="3014" spans="23:24" x14ac:dyDescent="0.2">
      <c r="W3014" s="62"/>
      <c r="X3014" s="62"/>
    </row>
    <row r="3015" spans="23:24" x14ac:dyDescent="0.2">
      <c r="W3015" s="62"/>
      <c r="X3015" s="62"/>
    </row>
    <row r="3016" spans="23:24" x14ac:dyDescent="0.2">
      <c r="W3016" s="62"/>
      <c r="X3016" s="62"/>
    </row>
    <row r="3017" spans="23:24" x14ac:dyDescent="0.2">
      <c r="W3017" s="62"/>
      <c r="X3017" s="62"/>
    </row>
    <row r="3018" spans="23:24" x14ac:dyDescent="0.2">
      <c r="W3018" s="62"/>
      <c r="X3018" s="62"/>
    </row>
    <row r="3019" spans="23:24" x14ac:dyDescent="0.2">
      <c r="W3019" s="62"/>
      <c r="X3019" s="62"/>
    </row>
    <row r="3020" spans="23:24" x14ac:dyDescent="0.2">
      <c r="W3020" s="62"/>
      <c r="X3020" s="62"/>
    </row>
    <row r="3021" spans="23:24" x14ac:dyDescent="0.2">
      <c r="W3021" s="62"/>
      <c r="X3021" s="62"/>
    </row>
    <row r="3022" spans="23:24" x14ac:dyDescent="0.2">
      <c r="W3022" s="62"/>
      <c r="X3022" s="62"/>
    </row>
    <row r="3023" spans="23:24" x14ac:dyDescent="0.2">
      <c r="W3023" s="62"/>
      <c r="X3023" s="62"/>
    </row>
    <row r="3024" spans="23:24" x14ac:dyDescent="0.2">
      <c r="W3024" s="62"/>
      <c r="X3024" s="62"/>
    </row>
    <row r="3025" spans="23:24" x14ac:dyDescent="0.2">
      <c r="W3025" s="62"/>
      <c r="X3025" s="62"/>
    </row>
    <row r="3026" spans="23:24" x14ac:dyDescent="0.2">
      <c r="W3026" s="62"/>
      <c r="X3026" s="62"/>
    </row>
    <row r="3027" spans="23:24" x14ac:dyDescent="0.2">
      <c r="W3027" s="62"/>
      <c r="X3027" s="62"/>
    </row>
    <row r="3028" spans="23:24" x14ac:dyDescent="0.2">
      <c r="W3028" s="62"/>
      <c r="X3028" s="62"/>
    </row>
    <row r="3029" spans="23:24" x14ac:dyDescent="0.2">
      <c r="W3029" s="62"/>
      <c r="X3029" s="62"/>
    </row>
    <row r="3030" spans="23:24" x14ac:dyDescent="0.2">
      <c r="W3030" s="62"/>
      <c r="X3030" s="62"/>
    </row>
    <row r="3031" spans="23:24" x14ac:dyDescent="0.2">
      <c r="W3031" s="62"/>
      <c r="X3031" s="62"/>
    </row>
    <row r="3032" spans="23:24" x14ac:dyDescent="0.2">
      <c r="W3032" s="62"/>
      <c r="X3032" s="62"/>
    </row>
    <row r="3033" spans="23:24" x14ac:dyDescent="0.2">
      <c r="W3033" s="62"/>
      <c r="X3033" s="62"/>
    </row>
    <row r="3034" spans="23:24" x14ac:dyDescent="0.2">
      <c r="W3034" s="62"/>
      <c r="X3034" s="62"/>
    </row>
    <row r="3035" spans="23:24" x14ac:dyDescent="0.2">
      <c r="W3035" s="62"/>
      <c r="X3035" s="62"/>
    </row>
    <row r="3036" spans="23:24" x14ac:dyDescent="0.2">
      <c r="W3036" s="62"/>
      <c r="X3036" s="62"/>
    </row>
    <row r="3037" spans="23:24" x14ac:dyDescent="0.2">
      <c r="W3037" s="62"/>
      <c r="X3037" s="62"/>
    </row>
    <row r="3038" spans="23:24" x14ac:dyDescent="0.2">
      <c r="W3038" s="62"/>
      <c r="X3038" s="62"/>
    </row>
    <row r="3039" spans="23:24" x14ac:dyDescent="0.2">
      <c r="W3039" s="62"/>
      <c r="X3039" s="62"/>
    </row>
    <row r="3040" spans="23:24" x14ac:dyDescent="0.2">
      <c r="W3040" s="62"/>
      <c r="X3040" s="62"/>
    </row>
    <row r="3041" spans="23:24" x14ac:dyDescent="0.2">
      <c r="W3041" s="62"/>
      <c r="X3041" s="62"/>
    </row>
    <row r="3042" spans="23:24" x14ac:dyDescent="0.2">
      <c r="W3042" s="62"/>
      <c r="X3042" s="62"/>
    </row>
    <row r="3043" spans="23:24" x14ac:dyDescent="0.2">
      <c r="W3043" s="62"/>
      <c r="X3043" s="62"/>
    </row>
    <row r="3044" spans="23:24" x14ac:dyDescent="0.2">
      <c r="W3044" s="62"/>
      <c r="X3044" s="62"/>
    </row>
    <row r="3045" spans="23:24" x14ac:dyDescent="0.2">
      <c r="W3045" s="62"/>
      <c r="X3045" s="62"/>
    </row>
    <row r="3046" spans="23:24" x14ac:dyDescent="0.2">
      <c r="W3046" s="62"/>
      <c r="X3046" s="62"/>
    </row>
    <row r="3047" spans="23:24" x14ac:dyDescent="0.2">
      <c r="W3047" s="62"/>
      <c r="X3047" s="62"/>
    </row>
    <row r="3048" spans="23:24" x14ac:dyDescent="0.2">
      <c r="W3048" s="62"/>
      <c r="X3048" s="62"/>
    </row>
    <row r="3049" spans="23:24" x14ac:dyDescent="0.2">
      <c r="W3049" s="62"/>
      <c r="X3049" s="62"/>
    </row>
    <row r="3050" spans="23:24" x14ac:dyDescent="0.2">
      <c r="W3050" s="62"/>
      <c r="X3050" s="62"/>
    </row>
    <row r="3051" spans="23:24" x14ac:dyDescent="0.2">
      <c r="W3051" s="62"/>
      <c r="X3051" s="62"/>
    </row>
    <row r="3052" spans="23:24" x14ac:dyDescent="0.2">
      <c r="W3052" s="62"/>
      <c r="X3052" s="62"/>
    </row>
    <row r="3053" spans="23:24" x14ac:dyDescent="0.2">
      <c r="W3053" s="62"/>
      <c r="X3053" s="62"/>
    </row>
    <row r="3054" spans="23:24" x14ac:dyDescent="0.2">
      <c r="W3054" s="62"/>
      <c r="X3054" s="62"/>
    </row>
    <row r="3055" spans="23:24" x14ac:dyDescent="0.2">
      <c r="W3055" s="62"/>
      <c r="X3055" s="62"/>
    </row>
    <row r="3056" spans="23:24" x14ac:dyDescent="0.2">
      <c r="W3056" s="62"/>
      <c r="X3056" s="62"/>
    </row>
    <row r="3057" spans="23:24" x14ac:dyDescent="0.2">
      <c r="W3057" s="62"/>
      <c r="X3057" s="62"/>
    </row>
    <row r="3058" spans="23:24" x14ac:dyDescent="0.2">
      <c r="W3058" s="62"/>
      <c r="X3058" s="62"/>
    </row>
    <row r="3059" spans="23:24" x14ac:dyDescent="0.2">
      <c r="W3059" s="62"/>
      <c r="X3059" s="62"/>
    </row>
    <row r="3060" spans="23:24" x14ac:dyDescent="0.2">
      <c r="W3060" s="62"/>
      <c r="X3060" s="62"/>
    </row>
    <row r="3061" spans="23:24" x14ac:dyDescent="0.2">
      <c r="W3061" s="62"/>
      <c r="X3061" s="62"/>
    </row>
    <row r="3062" spans="23:24" x14ac:dyDescent="0.2">
      <c r="W3062" s="62"/>
      <c r="X3062" s="62"/>
    </row>
    <row r="3063" spans="23:24" x14ac:dyDescent="0.2">
      <c r="W3063" s="62"/>
      <c r="X3063" s="62"/>
    </row>
    <row r="3064" spans="23:24" x14ac:dyDescent="0.2">
      <c r="W3064" s="62"/>
      <c r="X3064" s="62"/>
    </row>
    <row r="3065" spans="23:24" x14ac:dyDescent="0.2">
      <c r="W3065" s="62"/>
      <c r="X3065" s="62"/>
    </row>
    <row r="3066" spans="23:24" x14ac:dyDescent="0.2">
      <c r="W3066" s="62"/>
      <c r="X3066" s="62"/>
    </row>
    <row r="3067" spans="23:24" x14ac:dyDescent="0.2">
      <c r="W3067" s="62"/>
      <c r="X3067" s="62"/>
    </row>
    <row r="3068" spans="23:24" x14ac:dyDescent="0.2">
      <c r="W3068" s="62"/>
      <c r="X3068" s="62"/>
    </row>
    <row r="3069" spans="23:24" x14ac:dyDescent="0.2">
      <c r="W3069" s="62"/>
      <c r="X3069" s="62"/>
    </row>
    <row r="3070" spans="23:24" x14ac:dyDescent="0.2">
      <c r="W3070" s="62"/>
      <c r="X3070" s="62"/>
    </row>
    <row r="3071" spans="23:24" x14ac:dyDescent="0.2">
      <c r="W3071" s="62"/>
      <c r="X3071" s="62"/>
    </row>
    <row r="3072" spans="23:24" x14ac:dyDescent="0.2">
      <c r="W3072" s="62"/>
      <c r="X3072" s="62"/>
    </row>
    <row r="3073" spans="23:24" x14ac:dyDescent="0.2">
      <c r="W3073" s="62"/>
      <c r="X3073" s="62"/>
    </row>
    <row r="3074" spans="23:24" x14ac:dyDescent="0.2">
      <c r="W3074" s="62"/>
      <c r="X3074" s="62"/>
    </row>
    <row r="3075" spans="23:24" x14ac:dyDescent="0.2">
      <c r="W3075" s="62"/>
      <c r="X3075" s="62"/>
    </row>
    <row r="3076" spans="23:24" x14ac:dyDescent="0.2">
      <c r="W3076" s="62"/>
      <c r="X3076" s="62"/>
    </row>
    <row r="3077" spans="23:24" x14ac:dyDescent="0.2">
      <c r="W3077" s="62"/>
      <c r="X3077" s="62"/>
    </row>
    <row r="3078" spans="23:24" x14ac:dyDescent="0.2">
      <c r="W3078" s="62"/>
      <c r="X3078" s="62"/>
    </row>
    <row r="3079" spans="23:24" x14ac:dyDescent="0.2">
      <c r="W3079" s="62"/>
      <c r="X3079" s="62"/>
    </row>
    <row r="3080" spans="23:24" x14ac:dyDescent="0.2">
      <c r="W3080" s="62"/>
      <c r="X3080" s="62"/>
    </row>
    <row r="3081" spans="23:24" x14ac:dyDescent="0.2">
      <c r="W3081" s="62"/>
      <c r="X3081" s="62"/>
    </row>
    <row r="3082" spans="23:24" x14ac:dyDescent="0.2">
      <c r="W3082" s="62"/>
      <c r="X3082" s="62"/>
    </row>
    <row r="3083" spans="23:24" x14ac:dyDescent="0.2">
      <c r="W3083" s="62"/>
      <c r="X3083" s="62"/>
    </row>
    <row r="3084" spans="23:24" x14ac:dyDescent="0.2">
      <c r="W3084" s="62"/>
      <c r="X3084" s="62"/>
    </row>
    <row r="3085" spans="23:24" x14ac:dyDescent="0.2">
      <c r="W3085" s="62"/>
      <c r="X3085" s="62"/>
    </row>
    <row r="3086" spans="23:24" x14ac:dyDescent="0.2">
      <c r="W3086" s="62"/>
      <c r="X3086" s="62"/>
    </row>
    <row r="3087" spans="23:24" x14ac:dyDescent="0.2">
      <c r="W3087" s="62"/>
      <c r="X3087" s="62"/>
    </row>
    <row r="3088" spans="23:24" x14ac:dyDescent="0.2">
      <c r="W3088" s="62"/>
      <c r="X3088" s="62"/>
    </row>
    <row r="3089" spans="23:24" x14ac:dyDescent="0.2">
      <c r="W3089" s="62"/>
      <c r="X3089" s="62"/>
    </row>
    <row r="3090" spans="23:24" x14ac:dyDescent="0.2">
      <c r="W3090" s="62"/>
      <c r="X3090" s="62"/>
    </row>
    <row r="3091" spans="23:24" x14ac:dyDescent="0.2">
      <c r="W3091" s="62"/>
      <c r="X3091" s="62"/>
    </row>
    <row r="3092" spans="23:24" x14ac:dyDescent="0.2">
      <c r="W3092" s="62"/>
      <c r="X3092" s="62"/>
    </row>
    <row r="3093" spans="23:24" x14ac:dyDescent="0.2">
      <c r="W3093" s="62"/>
      <c r="X3093" s="62"/>
    </row>
    <row r="3094" spans="23:24" x14ac:dyDescent="0.2">
      <c r="W3094" s="62"/>
      <c r="X3094" s="62"/>
    </row>
    <row r="3095" spans="23:24" x14ac:dyDescent="0.2">
      <c r="W3095" s="62"/>
      <c r="X3095" s="62"/>
    </row>
    <row r="3096" spans="23:24" x14ac:dyDescent="0.2">
      <c r="W3096" s="62"/>
      <c r="X3096" s="62"/>
    </row>
    <row r="3097" spans="23:24" x14ac:dyDescent="0.2">
      <c r="W3097" s="62"/>
      <c r="X3097" s="62"/>
    </row>
    <row r="3098" spans="23:24" x14ac:dyDescent="0.2">
      <c r="W3098" s="62"/>
      <c r="X3098" s="62"/>
    </row>
    <row r="3099" spans="23:24" x14ac:dyDescent="0.2">
      <c r="W3099" s="62"/>
      <c r="X3099" s="62"/>
    </row>
    <row r="3100" spans="23:24" x14ac:dyDescent="0.2">
      <c r="W3100" s="62"/>
      <c r="X3100" s="62"/>
    </row>
    <row r="3101" spans="23:24" x14ac:dyDescent="0.2">
      <c r="W3101" s="62"/>
      <c r="X3101" s="62"/>
    </row>
    <row r="3102" spans="23:24" x14ac:dyDescent="0.2">
      <c r="W3102" s="62"/>
      <c r="X3102" s="62"/>
    </row>
    <row r="3103" spans="23:24" x14ac:dyDescent="0.2">
      <c r="W3103" s="62"/>
      <c r="X3103" s="62"/>
    </row>
    <row r="3104" spans="23:24" x14ac:dyDescent="0.2">
      <c r="W3104" s="62"/>
      <c r="X3104" s="62"/>
    </row>
    <row r="3105" spans="23:24" x14ac:dyDescent="0.2">
      <c r="W3105" s="62"/>
      <c r="X3105" s="62"/>
    </row>
    <row r="3106" spans="23:24" x14ac:dyDescent="0.2">
      <c r="W3106" s="62"/>
      <c r="X3106" s="62"/>
    </row>
    <row r="3107" spans="23:24" x14ac:dyDescent="0.2">
      <c r="W3107" s="62"/>
      <c r="X3107" s="62"/>
    </row>
    <row r="3108" spans="23:24" x14ac:dyDescent="0.2">
      <c r="W3108" s="62"/>
      <c r="X3108" s="62"/>
    </row>
    <row r="3109" spans="23:24" x14ac:dyDescent="0.2">
      <c r="W3109" s="62"/>
      <c r="X3109" s="62"/>
    </row>
    <row r="3110" spans="23:24" x14ac:dyDescent="0.2">
      <c r="W3110" s="62"/>
      <c r="X3110" s="62"/>
    </row>
    <row r="3111" spans="23:24" x14ac:dyDescent="0.2">
      <c r="W3111" s="62"/>
      <c r="X3111" s="62"/>
    </row>
    <row r="3112" spans="23:24" x14ac:dyDescent="0.2">
      <c r="W3112" s="62"/>
      <c r="X3112" s="62"/>
    </row>
    <row r="3113" spans="23:24" x14ac:dyDescent="0.2">
      <c r="W3113" s="62"/>
      <c r="X3113" s="62"/>
    </row>
    <row r="3114" spans="23:24" x14ac:dyDescent="0.2">
      <c r="W3114" s="62"/>
      <c r="X3114" s="62"/>
    </row>
    <row r="3115" spans="23:24" x14ac:dyDescent="0.2">
      <c r="W3115" s="62"/>
      <c r="X3115" s="62"/>
    </row>
    <row r="3116" spans="23:24" x14ac:dyDescent="0.2">
      <c r="W3116" s="62"/>
      <c r="X3116" s="62"/>
    </row>
    <row r="3117" spans="23:24" x14ac:dyDescent="0.2">
      <c r="W3117" s="62"/>
      <c r="X3117" s="62"/>
    </row>
    <row r="3118" spans="23:24" x14ac:dyDescent="0.2">
      <c r="W3118" s="62"/>
      <c r="X3118" s="62"/>
    </row>
    <row r="3119" spans="23:24" x14ac:dyDescent="0.2">
      <c r="W3119" s="62"/>
      <c r="X3119" s="62"/>
    </row>
    <row r="3120" spans="23:24" x14ac:dyDescent="0.2">
      <c r="W3120" s="62"/>
      <c r="X3120" s="62"/>
    </row>
    <row r="3121" spans="23:24" x14ac:dyDescent="0.2">
      <c r="W3121" s="62"/>
      <c r="X3121" s="62"/>
    </row>
    <row r="3122" spans="23:24" x14ac:dyDescent="0.2">
      <c r="W3122" s="62"/>
      <c r="X3122" s="62"/>
    </row>
    <row r="3123" spans="23:24" x14ac:dyDescent="0.2">
      <c r="W3123" s="62"/>
      <c r="X3123" s="62"/>
    </row>
    <row r="3124" spans="23:24" x14ac:dyDescent="0.2">
      <c r="W3124" s="62"/>
      <c r="X3124" s="62"/>
    </row>
    <row r="3125" spans="23:24" x14ac:dyDescent="0.2">
      <c r="W3125" s="62"/>
      <c r="X3125" s="62"/>
    </row>
    <row r="3126" spans="23:24" x14ac:dyDescent="0.2">
      <c r="W3126" s="62"/>
      <c r="X3126" s="62"/>
    </row>
    <row r="3127" spans="23:24" x14ac:dyDescent="0.2">
      <c r="W3127" s="62"/>
      <c r="X3127" s="62"/>
    </row>
    <row r="3128" spans="23:24" x14ac:dyDescent="0.2">
      <c r="W3128" s="62"/>
      <c r="X3128" s="62"/>
    </row>
    <row r="3129" spans="23:24" x14ac:dyDescent="0.2">
      <c r="W3129" s="62"/>
      <c r="X3129" s="62"/>
    </row>
    <row r="3130" spans="23:24" x14ac:dyDescent="0.2">
      <c r="W3130" s="62"/>
      <c r="X3130" s="62"/>
    </row>
    <row r="3131" spans="23:24" x14ac:dyDescent="0.2">
      <c r="W3131" s="62"/>
      <c r="X3131" s="62"/>
    </row>
    <row r="3132" spans="23:24" x14ac:dyDescent="0.2">
      <c r="W3132" s="62"/>
      <c r="X3132" s="62"/>
    </row>
    <row r="3133" spans="23:24" x14ac:dyDescent="0.2">
      <c r="W3133" s="62"/>
      <c r="X3133" s="62"/>
    </row>
    <row r="3134" spans="23:24" x14ac:dyDescent="0.2">
      <c r="W3134" s="62"/>
      <c r="X3134" s="62"/>
    </row>
    <row r="3135" spans="23:24" x14ac:dyDescent="0.2">
      <c r="W3135" s="62"/>
      <c r="X3135" s="62"/>
    </row>
    <row r="3136" spans="23:24" x14ac:dyDescent="0.2">
      <c r="W3136" s="62"/>
      <c r="X3136" s="62"/>
    </row>
    <row r="3137" spans="23:24" x14ac:dyDescent="0.2">
      <c r="W3137" s="62"/>
      <c r="X3137" s="62"/>
    </row>
    <row r="3138" spans="23:24" x14ac:dyDescent="0.2">
      <c r="W3138" s="62"/>
      <c r="X3138" s="62"/>
    </row>
    <row r="3139" spans="23:24" x14ac:dyDescent="0.2">
      <c r="W3139" s="62"/>
      <c r="X3139" s="62"/>
    </row>
    <row r="3140" spans="23:24" x14ac:dyDescent="0.2">
      <c r="W3140" s="62"/>
      <c r="X3140" s="62"/>
    </row>
    <row r="3141" spans="23:24" x14ac:dyDescent="0.2">
      <c r="W3141" s="62"/>
      <c r="X3141" s="62"/>
    </row>
    <row r="3142" spans="23:24" x14ac:dyDescent="0.2">
      <c r="W3142" s="62"/>
      <c r="X3142" s="62"/>
    </row>
    <row r="3143" spans="23:24" x14ac:dyDescent="0.2">
      <c r="W3143" s="62"/>
      <c r="X3143" s="62"/>
    </row>
    <row r="3144" spans="23:24" x14ac:dyDescent="0.2">
      <c r="W3144" s="62"/>
      <c r="X3144" s="62"/>
    </row>
    <row r="3145" spans="23:24" x14ac:dyDescent="0.2">
      <c r="W3145" s="62"/>
      <c r="X3145" s="62"/>
    </row>
    <row r="3146" spans="23:24" x14ac:dyDescent="0.2">
      <c r="W3146" s="62"/>
      <c r="X3146" s="62"/>
    </row>
    <row r="3147" spans="23:24" x14ac:dyDescent="0.2">
      <c r="W3147" s="62"/>
      <c r="X3147" s="62"/>
    </row>
    <row r="3148" spans="23:24" x14ac:dyDescent="0.2">
      <c r="W3148" s="62"/>
      <c r="X3148" s="62"/>
    </row>
    <row r="3149" spans="23:24" x14ac:dyDescent="0.2">
      <c r="W3149" s="62"/>
      <c r="X3149" s="62"/>
    </row>
    <row r="3150" spans="23:24" x14ac:dyDescent="0.2">
      <c r="W3150" s="62"/>
      <c r="X3150" s="62"/>
    </row>
    <row r="3151" spans="23:24" x14ac:dyDescent="0.2">
      <c r="W3151" s="62"/>
      <c r="X3151" s="62"/>
    </row>
    <row r="3152" spans="23:24" x14ac:dyDescent="0.2">
      <c r="W3152" s="62"/>
      <c r="X3152" s="62"/>
    </row>
    <row r="3153" spans="23:24" x14ac:dyDescent="0.2">
      <c r="W3153" s="62"/>
      <c r="X3153" s="62"/>
    </row>
    <row r="3154" spans="23:24" x14ac:dyDescent="0.2">
      <c r="W3154" s="62"/>
      <c r="X3154" s="62"/>
    </row>
    <row r="3155" spans="23:24" x14ac:dyDescent="0.2">
      <c r="W3155" s="62"/>
      <c r="X3155" s="62"/>
    </row>
    <row r="3156" spans="23:24" x14ac:dyDescent="0.2">
      <c r="W3156" s="62"/>
      <c r="X3156" s="62"/>
    </row>
    <row r="3157" spans="23:24" x14ac:dyDescent="0.2">
      <c r="W3157" s="62"/>
      <c r="X3157" s="62"/>
    </row>
    <row r="3158" spans="23:24" x14ac:dyDescent="0.2">
      <c r="W3158" s="62"/>
      <c r="X3158" s="62"/>
    </row>
    <row r="3159" spans="23:24" x14ac:dyDescent="0.2">
      <c r="W3159" s="62"/>
      <c r="X3159" s="62"/>
    </row>
    <row r="3160" spans="23:24" x14ac:dyDescent="0.2">
      <c r="W3160" s="62"/>
      <c r="X3160" s="62"/>
    </row>
    <row r="3161" spans="23:24" x14ac:dyDescent="0.2">
      <c r="W3161" s="62"/>
      <c r="X3161" s="62"/>
    </row>
    <row r="3162" spans="23:24" x14ac:dyDescent="0.2">
      <c r="W3162" s="62"/>
      <c r="X3162" s="62"/>
    </row>
    <row r="3163" spans="23:24" x14ac:dyDescent="0.2">
      <c r="W3163" s="62"/>
      <c r="X3163" s="62"/>
    </row>
    <row r="3164" spans="23:24" x14ac:dyDescent="0.2">
      <c r="W3164" s="62"/>
      <c r="X3164" s="62"/>
    </row>
    <row r="3165" spans="23:24" x14ac:dyDescent="0.2">
      <c r="W3165" s="62"/>
      <c r="X3165" s="62"/>
    </row>
    <row r="3166" spans="23:24" x14ac:dyDescent="0.2">
      <c r="W3166" s="62"/>
      <c r="X3166" s="62"/>
    </row>
    <row r="3167" spans="23:24" x14ac:dyDescent="0.2">
      <c r="W3167" s="62"/>
      <c r="X3167" s="62"/>
    </row>
    <row r="3168" spans="23:24" x14ac:dyDescent="0.2">
      <c r="W3168" s="62"/>
      <c r="X3168" s="62"/>
    </row>
    <row r="3169" spans="23:24" x14ac:dyDescent="0.2">
      <c r="W3169" s="62"/>
      <c r="X3169" s="62"/>
    </row>
    <row r="3170" spans="23:24" x14ac:dyDescent="0.2">
      <c r="W3170" s="62"/>
      <c r="X3170" s="62"/>
    </row>
    <row r="3171" spans="23:24" x14ac:dyDescent="0.2">
      <c r="W3171" s="62"/>
      <c r="X3171" s="62"/>
    </row>
    <row r="3172" spans="23:24" x14ac:dyDescent="0.2">
      <c r="W3172" s="62"/>
      <c r="X3172" s="62"/>
    </row>
    <row r="3173" spans="23:24" x14ac:dyDescent="0.2">
      <c r="W3173" s="62"/>
      <c r="X3173" s="62"/>
    </row>
    <row r="3174" spans="23:24" x14ac:dyDescent="0.2">
      <c r="W3174" s="62"/>
      <c r="X3174" s="62"/>
    </row>
    <row r="3175" spans="23:24" x14ac:dyDescent="0.2">
      <c r="W3175" s="62"/>
      <c r="X3175" s="62"/>
    </row>
    <row r="3176" spans="23:24" x14ac:dyDescent="0.2">
      <c r="W3176" s="62"/>
      <c r="X3176" s="62"/>
    </row>
    <row r="3177" spans="23:24" x14ac:dyDescent="0.2">
      <c r="W3177" s="62"/>
      <c r="X3177" s="62"/>
    </row>
    <row r="3178" spans="23:24" x14ac:dyDescent="0.2">
      <c r="W3178" s="62"/>
      <c r="X3178" s="62"/>
    </row>
    <row r="3179" spans="23:24" x14ac:dyDescent="0.2">
      <c r="W3179" s="62"/>
      <c r="X3179" s="62"/>
    </row>
    <row r="3180" spans="23:24" x14ac:dyDescent="0.2">
      <c r="W3180" s="62"/>
      <c r="X3180" s="62"/>
    </row>
    <row r="3181" spans="23:24" x14ac:dyDescent="0.2">
      <c r="W3181" s="62"/>
      <c r="X3181" s="62"/>
    </row>
    <row r="3182" spans="23:24" x14ac:dyDescent="0.2">
      <c r="W3182" s="62"/>
      <c r="X3182" s="62"/>
    </row>
    <row r="3183" spans="23:24" x14ac:dyDescent="0.2">
      <c r="W3183" s="62"/>
      <c r="X3183" s="62"/>
    </row>
    <row r="3184" spans="23:24" x14ac:dyDescent="0.2">
      <c r="W3184" s="62"/>
      <c r="X3184" s="62"/>
    </row>
    <row r="3185" spans="23:24" x14ac:dyDescent="0.2">
      <c r="W3185" s="62"/>
      <c r="X3185" s="62"/>
    </row>
    <row r="3186" spans="23:24" x14ac:dyDescent="0.2">
      <c r="W3186" s="62"/>
      <c r="X3186" s="62"/>
    </row>
    <row r="3187" spans="23:24" x14ac:dyDescent="0.2">
      <c r="W3187" s="62"/>
      <c r="X3187" s="62"/>
    </row>
    <row r="3188" spans="23:24" x14ac:dyDescent="0.2">
      <c r="W3188" s="62"/>
      <c r="X3188" s="62"/>
    </row>
    <row r="3189" spans="23:24" x14ac:dyDescent="0.2">
      <c r="W3189" s="62"/>
      <c r="X3189" s="62"/>
    </row>
    <row r="3190" spans="23:24" x14ac:dyDescent="0.2">
      <c r="W3190" s="62"/>
      <c r="X3190" s="62"/>
    </row>
    <row r="3191" spans="23:24" x14ac:dyDescent="0.2">
      <c r="W3191" s="62"/>
      <c r="X3191" s="62"/>
    </row>
    <row r="3192" spans="23:24" x14ac:dyDescent="0.2">
      <c r="W3192" s="62"/>
      <c r="X3192" s="62"/>
    </row>
    <row r="3193" spans="23:24" x14ac:dyDescent="0.2">
      <c r="W3193" s="62"/>
      <c r="X3193" s="62"/>
    </row>
    <row r="3194" spans="23:24" x14ac:dyDescent="0.2">
      <c r="W3194" s="62"/>
      <c r="X3194" s="62"/>
    </row>
    <row r="3195" spans="23:24" x14ac:dyDescent="0.2">
      <c r="W3195" s="62"/>
      <c r="X3195" s="62"/>
    </row>
    <row r="3196" spans="23:24" x14ac:dyDescent="0.2">
      <c r="W3196" s="62"/>
      <c r="X3196" s="62"/>
    </row>
    <row r="3197" spans="23:24" x14ac:dyDescent="0.2">
      <c r="W3197" s="62"/>
      <c r="X3197" s="62"/>
    </row>
    <row r="3198" spans="23:24" x14ac:dyDescent="0.2">
      <c r="W3198" s="62"/>
      <c r="X3198" s="62"/>
    </row>
    <row r="3199" spans="23:24" x14ac:dyDescent="0.2">
      <c r="W3199" s="62"/>
      <c r="X3199" s="62"/>
    </row>
    <row r="3200" spans="23:24" x14ac:dyDescent="0.2">
      <c r="W3200" s="62"/>
      <c r="X3200" s="62"/>
    </row>
    <row r="3201" spans="23:24" x14ac:dyDescent="0.2">
      <c r="W3201" s="62"/>
      <c r="X3201" s="62"/>
    </row>
    <row r="3202" spans="23:24" x14ac:dyDescent="0.2">
      <c r="W3202" s="62"/>
      <c r="X3202" s="62"/>
    </row>
    <row r="3203" spans="23:24" x14ac:dyDescent="0.2">
      <c r="W3203" s="62"/>
      <c r="X3203" s="62"/>
    </row>
    <row r="3204" spans="23:24" x14ac:dyDescent="0.2">
      <c r="W3204" s="62"/>
      <c r="X3204" s="62"/>
    </row>
    <row r="3205" spans="23:24" x14ac:dyDescent="0.2">
      <c r="W3205" s="62"/>
      <c r="X3205" s="62"/>
    </row>
    <row r="3206" spans="23:24" x14ac:dyDescent="0.2">
      <c r="W3206" s="62"/>
      <c r="X3206" s="62"/>
    </row>
    <row r="3207" spans="23:24" x14ac:dyDescent="0.2">
      <c r="W3207" s="62"/>
      <c r="X3207" s="62"/>
    </row>
    <row r="3208" spans="23:24" x14ac:dyDescent="0.2">
      <c r="W3208" s="62"/>
      <c r="X3208" s="62"/>
    </row>
    <row r="3209" spans="23:24" x14ac:dyDescent="0.2">
      <c r="W3209" s="62"/>
      <c r="X3209" s="62"/>
    </row>
    <row r="3210" spans="23:24" x14ac:dyDescent="0.2">
      <c r="W3210" s="62"/>
      <c r="X3210" s="62"/>
    </row>
    <row r="3211" spans="23:24" x14ac:dyDescent="0.2">
      <c r="W3211" s="62"/>
      <c r="X3211" s="62"/>
    </row>
    <row r="3212" spans="23:24" x14ac:dyDescent="0.2">
      <c r="W3212" s="62"/>
      <c r="X3212" s="62"/>
    </row>
    <row r="3213" spans="23:24" x14ac:dyDescent="0.2">
      <c r="W3213" s="62"/>
      <c r="X3213" s="62"/>
    </row>
    <row r="3214" spans="23:24" x14ac:dyDescent="0.2">
      <c r="W3214" s="62"/>
      <c r="X3214" s="62"/>
    </row>
    <row r="3215" spans="23:24" x14ac:dyDescent="0.2">
      <c r="W3215" s="62"/>
      <c r="X3215" s="62"/>
    </row>
    <row r="3216" spans="23:24" x14ac:dyDescent="0.2">
      <c r="W3216" s="62"/>
      <c r="X3216" s="62"/>
    </row>
    <row r="3217" spans="23:24" x14ac:dyDescent="0.2">
      <c r="W3217" s="62"/>
      <c r="X3217" s="62"/>
    </row>
    <row r="3218" spans="23:24" x14ac:dyDescent="0.2">
      <c r="W3218" s="62"/>
      <c r="X3218" s="62"/>
    </row>
    <row r="3219" spans="23:24" x14ac:dyDescent="0.2">
      <c r="W3219" s="62"/>
      <c r="X3219" s="62"/>
    </row>
    <row r="3220" spans="23:24" x14ac:dyDescent="0.2">
      <c r="W3220" s="62"/>
      <c r="X3220" s="62"/>
    </row>
    <row r="3221" spans="23:24" x14ac:dyDescent="0.2">
      <c r="W3221" s="62"/>
      <c r="X3221" s="62"/>
    </row>
    <row r="3222" spans="23:24" x14ac:dyDescent="0.2">
      <c r="W3222" s="62"/>
      <c r="X3222" s="62"/>
    </row>
    <row r="3223" spans="23:24" x14ac:dyDescent="0.2">
      <c r="W3223" s="62"/>
      <c r="X3223" s="62"/>
    </row>
    <row r="3224" spans="23:24" x14ac:dyDescent="0.2">
      <c r="W3224" s="62"/>
      <c r="X3224" s="62"/>
    </row>
    <row r="3225" spans="23:24" x14ac:dyDescent="0.2">
      <c r="W3225" s="62"/>
      <c r="X3225" s="62"/>
    </row>
    <row r="3226" spans="23:24" x14ac:dyDescent="0.2">
      <c r="W3226" s="62"/>
      <c r="X3226" s="62"/>
    </row>
    <row r="3227" spans="23:24" x14ac:dyDescent="0.2">
      <c r="W3227" s="62"/>
      <c r="X3227" s="62"/>
    </row>
    <row r="3228" spans="23:24" x14ac:dyDescent="0.2">
      <c r="W3228" s="62"/>
      <c r="X3228" s="62"/>
    </row>
    <row r="3229" spans="23:24" x14ac:dyDescent="0.2">
      <c r="W3229" s="62"/>
      <c r="X3229" s="62"/>
    </row>
    <row r="3230" spans="23:24" x14ac:dyDescent="0.2">
      <c r="W3230" s="62"/>
      <c r="X3230" s="62"/>
    </row>
    <row r="3231" spans="23:24" x14ac:dyDescent="0.2">
      <c r="W3231" s="62"/>
      <c r="X3231" s="62"/>
    </row>
    <row r="3232" spans="23:24" x14ac:dyDescent="0.2">
      <c r="W3232" s="62"/>
      <c r="X3232" s="62"/>
    </row>
    <row r="3233" spans="23:24" x14ac:dyDescent="0.2">
      <c r="W3233" s="62"/>
      <c r="X3233" s="62"/>
    </row>
    <row r="3234" spans="23:24" x14ac:dyDescent="0.2">
      <c r="W3234" s="62"/>
      <c r="X3234" s="62"/>
    </row>
    <row r="3235" spans="23:24" x14ac:dyDescent="0.2">
      <c r="W3235" s="62"/>
      <c r="X3235" s="62"/>
    </row>
    <row r="3236" spans="23:24" x14ac:dyDescent="0.2">
      <c r="W3236" s="62"/>
      <c r="X3236" s="62"/>
    </row>
    <row r="3237" spans="23:24" x14ac:dyDescent="0.2">
      <c r="W3237" s="62"/>
      <c r="X3237" s="62"/>
    </row>
    <row r="3238" spans="23:24" x14ac:dyDescent="0.2">
      <c r="W3238" s="62"/>
      <c r="X3238" s="62"/>
    </row>
    <row r="3239" spans="23:24" x14ac:dyDescent="0.2">
      <c r="W3239" s="62"/>
      <c r="X3239" s="62"/>
    </row>
    <row r="3240" spans="23:24" x14ac:dyDescent="0.2">
      <c r="W3240" s="62"/>
      <c r="X3240" s="62"/>
    </row>
    <row r="3241" spans="23:24" x14ac:dyDescent="0.2">
      <c r="W3241" s="62"/>
      <c r="X3241" s="62"/>
    </row>
    <row r="3242" spans="23:24" x14ac:dyDescent="0.2">
      <c r="W3242" s="62"/>
      <c r="X3242" s="62"/>
    </row>
    <row r="3243" spans="23:24" x14ac:dyDescent="0.2">
      <c r="W3243" s="62"/>
      <c r="X3243" s="62"/>
    </row>
    <row r="3244" spans="23:24" x14ac:dyDescent="0.2">
      <c r="W3244" s="62"/>
      <c r="X3244" s="62"/>
    </row>
    <row r="3245" spans="23:24" x14ac:dyDescent="0.2">
      <c r="W3245" s="62"/>
      <c r="X3245" s="62"/>
    </row>
    <row r="3246" spans="23:24" x14ac:dyDescent="0.2">
      <c r="W3246" s="62"/>
      <c r="X3246" s="62"/>
    </row>
    <row r="3247" spans="23:24" x14ac:dyDescent="0.2">
      <c r="W3247" s="62"/>
      <c r="X3247" s="62"/>
    </row>
    <row r="3248" spans="23:24" x14ac:dyDescent="0.2">
      <c r="W3248" s="62"/>
      <c r="X3248" s="62"/>
    </row>
    <row r="3249" spans="23:24" x14ac:dyDescent="0.2">
      <c r="W3249" s="62"/>
      <c r="X3249" s="62"/>
    </row>
    <row r="3250" spans="23:24" x14ac:dyDescent="0.2">
      <c r="W3250" s="62"/>
      <c r="X3250" s="62"/>
    </row>
    <row r="3251" spans="23:24" x14ac:dyDescent="0.2">
      <c r="W3251" s="62"/>
      <c r="X3251" s="62"/>
    </row>
    <row r="3252" spans="23:24" x14ac:dyDescent="0.2">
      <c r="W3252" s="62"/>
      <c r="X3252" s="62"/>
    </row>
    <row r="3253" spans="23:24" x14ac:dyDescent="0.2">
      <c r="W3253" s="62"/>
      <c r="X3253" s="62"/>
    </row>
    <row r="3254" spans="23:24" x14ac:dyDescent="0.2">
      <c r="W3254" s="62"/>
      <c r="X3254" s="62"/>
    </row>
    <row r="3255" spans="23:24" x14ac:dyDescent="0.2">
      <c r="W3255" s="62"/>
      <c r="X3255" s="62"/>
    </row>
    <row r="3256" spans="23:24" x14ac:dyDescent="0.2">
      <c r="W3256" s="62"/>
      <c r="X3256" s="62"/>
    </row>
    <row r="3257" spans="23:24" x14ac:dyDescent="0.2">
      <c r="W3257" s="62"/>
      <c r="X3257" s="62"/>
    </row>
    <row r="3258" spans="23:24" x14ac:dyDescent="0.2">
      <c r="W3258" s="62"/>
      <c r="X3258" s="62"/>
    </row>
    <row r="3259" spans="23:24" x14ac:dyDescent="0.2">
      <c r="W3259" s="62"/>
      <c r="X3259" s="62"/>
    </row>
    <row r="3260" spans="23:24" x14ac:dyDescent="0.2">
      <c r="W3260" s="62"/>
      <c r="X3260" s="62"/>
    </row>
    <row r="3261" spans="23:24" x14ac:dyDescent="0.2">
      <c r="W3261" s="62"/>
      <c r="X3261" s="62"/>
    </row>
    <row r="3262" spans="23:24" x14ac:dyDescent="0.2">
      <c r="W3262" s="62"/>
      <c r="X3262" s="62"/>
    </row>
    <row r="3263" spans="23:24" x14ac:dyDescent="0.2">
      <c r="W3263" s="62"/>
      <c r="X3263" s="62"/>
    </row>
    <row r="3264" spans="23:24" x14ac:dyDescent="0.2">
      <c r="W3264" s="62"/>
      <c r="X3264" s="62"/>
    </row>
    <row r="3265" spans="23:24" x14ac:dyDescent="0.2">
      <c r="W3265" s="62"/>
      <c r="X3265" s="62"/>
    </row>
    <row r="3266" spans="23:24" x14ac:dyDescent="0.2">
      <c r="W3266" s="62"/>
      <c r="X3266" s="62"/>
    </row>
    <row r="3267" spans="23:24" x14ac:dyDescent="0.2">
      <c r="W3267" s="62"/>
      <c r="X3267" s="62"/>
    </row>
    <row r="3268" spans="23:24" x14ac:dyDescent="0.2">
      <c r="W3268" s="62"/>
      <c r="X3268" s="62"/>
    </row>
    <row r="3269" spans="23:24" x14ac:dyDescent="0.2">
      <c r="W3269" s="62"/>
      <c r="X3269" s="62"/>
    </row>
    <row r="3270" spans="23:24" x14ac:dyDescent="0.2">
      <c r="W3270" s="62"/>
      <c r="X3270" s="62"/>
    </row>
    <row r="3271" spans="23:24" x14ac:dyDescent="0.2">
      <c r="W3271" s="62"/>
      <c r="X3271" s="62"/>
    </row>
    <row r="3272" spans="23:24" x14ac:dyDescent="0.2">
      <c r="W3272" s="62"/>
      <c r="X3272" s="62"/>
    </row>
    <row r="3273" spans="23:24" x14ac:dyDescent="0.2">
      <c r="W3273" s="62"/>
      <c r="X3273" s="62"/>
    </row>
    <row r="3274" spans="23:24" x14ac:dyDescent="0.2">
      <c r="W3274" s="62"/>
      <c r="X3274" s="62"/>
    </row>
    <row r="3275" spans="23:24" x14ac:dyDescent="0.2">
      <c r="W3275" s="62"/>
      <c r="X3275" s="62"/>
    </row>
    <row r="3276" spans="23:24" x14ac:dyDescent="0.2">
      <c r="W3276" s="62"/>
      <c r="X3276" s="62"/>
    </row>
    <row r="3277" spans="23:24" x14ac:dyDescent="0.2">
      <c r="W3277" s="62"/>
      <c r="X3277" s="62"/>
    </row>
    <row r="3278" spans="23:24" x14ac:dyDescent="0.2">
      <c r="W3278" s="62"/>
      <c r="X3278" s="62"/>
    </row>
    <row r="3279" spans="23:24" x14ac:dyDescent="0.2">
      <c r="W3279" s="62"/>
      <c r="X3279" s="62"/>
    </row>
    <row r="3280" spans="23:24" x14ac:dyDescent="0.2">
      <c r="W3280" s="62"/>
      <c r="X3280" s="62"/>
    </row>
    <row r="3281" spans="23:24" x14ac:dyDescent="0.2">
      <c r="W3281" s="62"/>
      <c r="X3281" s="62"/>
    </row>
    <row r="3282" spans="23:24" x14ac:dyDescent="0.2">
      <c r="W3282" s="62"/>
      <c r="X3282" s="62"/>
    </row>
    <row r="3283" spans="23:24" x14ac:dyDescent="0.2">
      <c r="W3283" s="62"/>
      <c r="X3283" s="62"/>
    </row>
    <row r="3284" spans="23:24" x14ac:dyDescent="0.2">
      <c r="W3284" s="62"/>
      <c r="X3284" s="62"/>
    </row>
    <row r="3285" spans="23:24" x14ac:dyDescent="0.2">
      <c r="W3285" s="62"/>
      <c r="X3285" s="62"/>
    </row>
    <row r="3286" spans="23:24" x14ac:dyDescent="0.2">
      <c r="W3286" s="62"/>
      <c r="X3286" s="62"/>
    </row>
    <row r="3287" spans="23:24" x14ac:dyDescent="0.2">
      <c r="W3287" s="62"/>
      <c r="X3287" s="62"/>
    </row>
    <row r="3288" spans="23:24" x14ac:dyDescent="0.2">
      <c r="W3288" s="62"/>
      <c r="X3288" s="62"/>
    </row>
    <row r="3289" spans="23:24" x14ac:dyDescent="0.2">
      <c r="W3289" s="62"/>
      <c r="X3289" s="62"/>
    </row>
    <row r="3290" spans="23:24" x14ac:dyDescent="0.2">
      <c r="W3290" s="62"/>
      <c r="X3290" s="62"/>
    </row>
    <row r="3291" spans="23:24" x14ac:dyDescent="0.2">
      <c r="W3291" s="62"/>
      <c r="X3291" s="62"/>
    </row>
    <row r="3292" spans="23:24" x14ac:dyDescent="0.2">
      <c r="W3292" s="62"/>
      <c r="X3292" s="62"/>
    </row>
    <row r="3293" spans="23:24" x14ac:dyDescent="0.2">
      <c r="W3293" s="62"/>
      <c r="X3293" s="62"/>
    </row>
    <row r="3294" spans="23:24" x14ac:dyDescent="0.2">
      <c r="W3294" s="62"/>
      <c r="X3294" s="62"/>
    </row>
    <row r="3295" spans="23:24" x14ac:dyDescent="0.2">
      <c r="W3295" s="62"/>
      <c r="X3295" s="62"/>
    </row>
    <row r="3296" spans="23:24" x14ac:dyDescent="0.2">
      <c r="W3296" s="62"/>
      <c r="X3296" s="62"/>
    </row>
    <row r="3297" spans="23:24" x14ac:dyDescent="0.2">
      <c r="W3297" s="62"/>
      <c r="X3297" s="62"/>
    </row>
    <row r="3298" spans="23:24" x14ac:dyDescent="0.2">
      <c r="W3298" s="62"/>
      <c r="X3298" s="62"/>
    </row>
    <row r="3299" spans="23:24" x14ac:dyDescent="0.2">
      <c r="W3299" s="62"/>
      <c r="X3299" s="62"/>
    </row>
    <row r="3300" spans="23:24" x14ac:dyDescent="0.2">
      <c r="W3300" s="62"/>
      <c r="X3300" s="62"/>
    </row>
    <row r="3301" spans="23:24" x14ac:dyDescent="0.2">
      <c r="W3301" s="62"/>
      <c r="X3301" s="62"/>
    </row>
    <row r="3302" spans="23:24" x14ac:dyDescent="0.2">
      <c r="W3302" s="62"/>
      <c r="X3302" s="62"/>
    </row>
    <row r="3303" spans="23:24" x14ac:dyDescent="0.2">
      <c r="W3303" s="62"/>
      <c r="X3303" s="62"/>
    </row>
    <row r="3304" spans="23:24" x14ac:dyDescent="0.2">
      <c r="W3304" s="62"/>
      <c r="X3304" s="62"/>
    </row>
    <row r="3305" spans="23:24" x14ac:dyDescent="0.2">
      <c r="W3305" s="62"/>
      <c r="X3305" s="62"/>
    </row>
    <row r="3306" spans="23:24" x14ac:dyDescent="0.2">
      <c r="W3306" s="62"/>
      <c r="X3306" s="62"/>
    </row>
    <row r="3307" spans="23:24" x14ac:dyDescent="0.2">
      <c r="W3307" s="62"/>
      <c r="X3307" s="62"/>
    </row>
    <row r="3308" spans="23:24" x14ac:dyDescent="0.2">
      <c r="W3308" s="62"/>
      <c r="X3308" s="62"/>
    </row>
    <row r="3309" spans="23:24" x14ac:dyDescent="0.2">
      <c r="W3309" s="62"/>
      <c r="X3309" s="62"/>
    </row>
    <row r="3310" spans="23:24" x14ac:dyDescent="0.2">
      <c r="W3310" s="62"/>
      <c r="X3310" s="62"/>
    </row>
    <row r="3311" spans="23:24" x14ac:dyDescent="0.2">
      <c r="W3311" s="62"/>
      <c r="X3311" s="62"/>
    </row>
    <row r="3312" spans="23:24" x14ac:dyDescent="0.2">
      <c r="W3312" s="62"/>
      <c r="X3312" s="62"/>
    </row>
    <row r="3313" spans="23:24" x14ac:dyDescent="0.2">
      <c r="W3313" s="62"/>
      <c r="X3313" s="62"/>
    </row>
    <row r="3314" spans="23:24" x14ac:dyDescent="0.2">
      <c r="W3314" s="62"/>
      <c r="X3314" s="62"/>
    </row>
    <row r="3315" spans="23:24" x14ac:dyDescent="0.2">
      <c r="W3315" s="62"/>
      <c r="X3315" s="62"/>
    </row>
    <row r="3316" spans="23:24" x14ac:dyDescent="0.2">
      <c r="W3316" s="62"/>
      <c r="X3316" s="62"/>
    </row>
    <row r="3317" spans="23:24" x14ac:dyDescent="0.2">
      <c r="W3317" s="62"/>
      <c r="X3317" s="62"/>
    </row>
    <row r="3318" spans="23:24" x14ac:dyDescent="0.2">
      <c r="W3318" s="62"/>
      <c r="X3318" s="62"/>
    </row>
    <row r="3319" spans="23:24" x14ac:dyDescent="0.2">
      <c r="W3319" s="62"/>
      <c r="X3319" s="62"/>
    </row>
    <row r="3320" spans="23:24" x14ac:dyDescent="0.2">
      <c r="W3320" s="62"/>
      <c r="X3320" s="62"/>
    </row>
    <row r="3321" spans="23:24" x14ac:dyDescent="0.2">
      <c r="W3321" s="62"/>
      <c r="X3321" s="62"/>
    </row>
    <row r="3322" spans="23:24" x14ac:dyDescent="0.2">
      <c r="W3322" s="62"/>
      <c r="X3322" s="62"/>
    </row>
    <row r="3323" spans="23:24" x14ac:dyDescent="0.2">
      <c r="W3323" s="62"/>
      <c r="X3323" s="62"/>
    </row>
    <row r="3324" spans="23:24" x14ac:dyDescent="0.2">
      <c r="W3324" s="62"/>
      <c r="X3324" s="62"/>
    </row>
    <row r="3325" spans="23:24" x14ac:dyDescent="0.2">
      <c r="W3325" s="62"/>
      <c r="X3325" s="62"/>
    </row>
    <row r="3326" spans="23:24" x14ac:dyDescent="0.2">
      <c r="W3326" s="62"/>
      <c r="X3326" s="62"/>
    </row>
    <row r="3327" spans="23:24" x14ac:dyDescent="0.2">
      <c r="W3327" s="62"/>
      <c r="X3327" s="62"/>
    </row>
    <row r="3328" spans="23:24" x14ac:dyDescent="0.2">
      <c r="W3328" s="62"/>
      <c r="X3328" s="62"/>
    </row>
    <row r="3329" spans="23:24" x14ac:dyDescent="0.2">
      <c r="W3329" s="62"/>
      <c r="X3329" s="62"/>
    </row>
    <row r="3330" spans="23:24" x14ac:dyDescent="0.2">
      <c r="W3330" s="62"/>
      <c r="X3330" s="62"/>
    </row>
    <row r="3331" spans="23:24" x14ac:dyDescent="0.2">
      <c r="W3331" s="62"/>
      <c r="X3331" s="62"/>
    </row>
    <row r="3332" spans="23:24" x14ac:dyDescent="0.2">
      <c r="W3332" s="62"/>
      <c r="X3332" s="62"/>
    </row>
    <row r="3333" spans="23:24" x14ac:dyDescent="0.2">
      <c r="W3333" s="62"/>
      <c r="X3333" s="62"/>
    </row>
    <row r="3334" spans="23:24" x14ac:dyDescent="0.2">
      <c r="W3334" s="62"/>
      <c r="X3334" s="62"/>
    </row>
    <row r="3335" spans="23:24" x14ac:dyDescent="0.2">
      <c r="W3335" s="62"/>
      <c r="X3335" s="62"/>
    </row>
    <row r="3336" spans="23:24" x14ac:dyDescent="0.2">
      <c r="W3336" s="62"/>
      <c r="X3336" s="62"/>
    </row>
    <row r="3337" spans="23:24" x14ac:dyDescent="0.2">
      <c r="W3337" s="62"/>
      <c r="X3337" s="62"/>
    </row>
    <row r="3338" spans="23:24" x14ac:dyDescent="0.2">
      <c r="W3338" s="62"/>
      <c r="X3338" s="62"/>
    </row>
    <row r="3339" spans="23:24" x14ac:dyDescent="0.2">
      <c r="W3339" s="62"/>
      <c r="X3339" s="62"/>
    </row>
    <row r="3340" spans="23:24" x14ac:dyDescent="0.2">
      <c r="W3340" s="62"/>
      <c r="X3340" s="62"/>
    </row>
    <row r="3341" spans="23:24" x14ac:dyDescent="0.2">
      <c r="W3341" s="62"/>
      <c r="X3341" s="62"/>
    </row>
    <row r="3342" spans="23:24" x14ac:dyDescent="0.2">
      <c r="W3342" s="62"/>
      <c r="X3342" s="62"/>
    </row>
    <row r="3343" spans="23:24" x14ac:dyDescent="0.2">
      <c r="W3343" s="62"/>
      <c r="X3343" s="62"/>
    </row>
    <row r="3344" spans="23:24" x14ac:dyDescent="0.2">
      <c r="W3344" s="62"/>
      <c r="X3344" s="62"/>
    </row>
    <row r="3345" spans="23:24" x14ac:dyDescent="0.2">
      <c r="W3345" s="62"/>
      <c r="X3345" s="62"/>
    </row>
    <row r="3346" spans="23:24" x14ac:dyDescent="0.2">
      <c r="W3346" s="62"/>
      <c r="X3346" s="62"/>
    </row>
    <row r="3347" spans="23:24" x14ac:dyDescent="0.2">
      <c r="W3347" s="62"/>
      <c r="X3347" s="62"/>
    </row>
    <row r="3348" spans="23:24" x14ac:dyDescent="0.2">
      <c r="W3348" s="62"/>
      <c r="X3348" s="62"/>
    </row>
    <row r="3349" spans="23:24" x14ac:dyDescent="0.2">
      <c r="W3349" s="62"/>
      <c r="X3349" s="62"/>
    </row>
    <row r="3350" spans="23:24" x14ac:dyDescent="0.2">
      <c r="W3350" s="62"/>
      <c r="X3350" s="62"/>
    </row>
    <row r="3351" spans="23:24" x14ac:dyDescent="0.2">
      <c r="W3351" s="62"/>
      <c r="X3351" s="62"/>
    </row>
    <row r="3352" spans="23:24" x14ac:dyDescent="0.2">
      <c r="W3352" s="62"/>
      <c r="X3352" s="62"/>
    </row>
    <row r="3353" spans="23:24" x14ac:dyDescent="0.2">
      <c r="W3353" s="62"/>
      <c r="X3353" s="62"/>
    </row>
    <row r="3354" spans="23:24" x14ac:dyDescent="0.2">
      <c r="W3354" s="62"/>
      <c r="X3354" s="62"/>
    </row>
    <row r="3355" spans="23:24" x14ac:dyDescent="0.2">
      <c r="W3355" s="62"/>
      <c r="X3355" s="62"/>
    </row>
    <row r="3356" spans="23:24" x14ac:dyDescent="0.2">
      <c r="W3356" s="62"/>
      <c r="X3356" s="62"/>
    </row>
    <row r="3357" spans="23:24" x14ac:dyDescent="0.2">
      <c r="W3357" s="62"/>
      <c r="X3357" s="62"/>
    </row>
    <row r="3358" spans="23:24" x14ac:dyDescent="0.2">
      <c r="W3358" s="62"/>
      <c r="X3358" s="62"/>
    </row>
    <row r="3359" spans="23:24" x14ac:dyDescent="0.2">
      <c r="W3359" s="62"/>
      <c r="X3359" s="62"/>
    </row>
    <row r="3360" spans="23:24" x14ac:dyDescent="0.2">
      <c r="W3360" s="62"/>
      <c r="X3360" s="62"/>
    </row>
    <row r="3361" spans="23:24" x14ac:dyDescent="0.2">
      <c r="W3361" s="62"/>
      <c r="X3361" s="62"/>
    </row>
    <row r="3362" spans="23:24" x14ac:dyDescent="0.2">
      <c r="W3362" s="62"/>
      <c r="X3362" s="62"/>
    </row>
    <row r="3363" spans="23:24" x14ac:dyDescent="0.2">
      <c r="W3363" s="62"/>
      <c r="X3363" s="62"/>
    </row>
    <row r="3364" spans="23:24" x14ac:dyDescent="0.2">
      <c r="W3364" s="62"/>
      <c r="X3364" s="62"/>
    </row>
    <row r="3365" spans="23:24" x14ac:dyDescent="0.2">
      <c r="W3365" s="62"/>
      <c r="X3365" s="62"/>
    </row>
    <row r="3366" spans="23:24" x14ac:dyDescent="0.2">
      <c r="W3366" s="62"/>
      <c r="X3366" s="62"/>
    </row>
    <row r="3367" spans="23:24" x14ac:dyDescent="0.2">
      <c r="W3367" s="62"/>
      <c r="X3367" s="62"/>
    </row>
    <row r="3368" spans="23:24" x14ac:dyDescent="0.2">
      <c r="W3368" s="62"/>
      <c r="X3368" s="62"/>
    </row>
    <row r="3369" spans="23:24" x14ac:dyDescent="0.2">
      <c r="W3369" s="62"/>
      <c r="X3369" s="62"/>
    </row>
    <row r="3370" spans="23:24" x14ac:dyDescent="0.2">
      <c r="W3370" s="62"/>
      <c r="X3370" s="62"/>
    </row>
    <row r="3371" spans="23:24" x14ac:dyDescent="0.2">
      <c r="W3371" s="62"/>
      <c r="X3371" s="62"/>
    </row>
    <row r="3372" spans="23:24" x14ac:dyDescent="0.2">
      <c r="W3372" s="62"/>
      <c r="X3372" s="62"/>
    </row>
    <row r="3373" spans="23:24" x14ac:dyDescent="0.2">
      <c r="W3373" s="62"/>
      <c r="X3373" s="62"/>
    </row>
    <row r="3374" spans="23:24" x14ac:dyDescent="0.2">
      <c r="W3374" s="62"/>
      <c r="X3374" s="62"/>
    </row>
    <row r="3375" spans="23:24" x14ac:dyDescent="0.2">
      <c r="W3375" s="62"/>
      <c r="X3375" s="62"/>
    </row>
    <row r="3376" spans="23:24" x14ac:dyDescent="0.2">
      <c r="W3376" s="62"/>
      <c r="X3376" s="62"/>
    </row>
    <row r="3377" spans="23:24" x14ac:dyDescent="0.2">
      <c r="W3377" s="62"/>
      <c r="X3377" s="62"/>
    </row>
    <row r="3378" spans="23:24" x14ac:dyDescent="0.2">
      <c r="W3378" s="62"/>
      <c r="X3378" s="62"/>
    </row>
    <row r="3379" spans="23:24" x14ac:dyDescent="0.2">
      <c r="W3379" s="62"/>
      <c r="X3379" s="62"/>
    </row>
    <row r="3380" spans="23:24" x14ac:dyDescent="0.2">
      <c r="W3380" s="62"/>
      <c r="X3380" s="62"/>
    </row>
    <row r="3381" spans="23:24" x14ac:dyDescent="0.2">
      <c r="W3381" s="62"/>
      <c r="X3381" s="62"/>
    </row>
    <row r="3382" spans="23:24" x14ac:dyDescent="0.2">
      <c r="W3382" s="62"/>
      <c r="X3382" s="62"/>
    </row>
    <row r="3383" spans="23:24" x14ac:dyDescent="0.2">
      <c r="W3383" s="62"/>
      <c r="X3383" s="62"/>
    </row>
    <row r="3384" spans="23:24" x14ac:dyDescent="0.2">
      <c r="W3384" s="62"/>
      <c r="X3384" s="62"/>
    </row>
    <row r="3385" spans="23:24" x14ac:dyDescent="0.2">
      <c r="W3385" s="62"/>
      <c r="X3385" s="62"/>
    </row>
    <row r="3386" spans="23:24" x14ac:dyDescent="0.2">
      <c r="W3386" s="62"/>
      <c r="X3386" s="62"/>
    </row>
    <row r="3387" spans="23:24" x14ac:dyDescent="0.2">
      <c r="W3387" s="62"/>
      <c r="X3387" s="62"/>
    </row>
    <row r="3388" spans="23:24" x14ac:dyDescent="0.2">
      <c r="W3388" s="62"/>
      <c r="X3388" s="62"/>
    </row>
    <row r="3389" spans="23:24" x14ac:dyDescent="0.2">
      <c r="W3389" s="62"/>
      <c r="X3389" s="62"/>
    </row>
    <row r="3390" spans="23:24" x14ac:dyDescent="0.2">
      <c r="W3390" s="62"/>
      <c r="X3390" s="62"/>
    </row>
    <row r="3391" spans="23:24" x14ac:dyDescent="0.2">
      <c r="W3391" s="62"/>
      <c r="X3391" s="62"/>
    </row>
    <row r="3392" spans="23:24" x14ac:dyDescent="0.2">
      <c r="W3392" s="62"/>
      <c r="X3392" s="62"/>
    </row>
    <row r="3393" spans="23:24" x14ac:dyDescent="0.2">
      <c r="W3393" s="62"/>
      <c r="X3393" s="62"/>
    </row>
    <row r="3394" spans="23:24" x14ac:dyDescent="0.2">
      <c r="W3394" s="62"/>
      <c r="X3394" s="62"/>
    </row>
    <row r="3395" spans="23:24" x14ac:dyDescent="0.2">
      <c r="W3395" s="62"/>
      <c r="X3395" s="62"/>
    </row>
    <row r="3396" spans="23:24" x14ac:dyDescent="0.2">
      <c r="W3396" s="62"/>
      <c r="X3396" s="62"/>
    </row>
    <row r="3397" spans="23:24" x14ac:dyDescent="0.2">
      <c r="W3397" s="62"/>
      <c r="X3397" s="62"/>
    </row>
    <row r="3398" spans="23:24" x14ac:dyDescent="0.2">
      <c r="W3398" s="62"/>
      <c r="X3398" s="62"/>
    </row>
    <row r="3399" spans="23:24" x14ac:dyDescent="0.2">
      <c r="W3399" s="62"/>
      <c r="X3399" s="62"/>
    </row>
    <row r="3400" spans="23:24" x14ac:dyDescent="0.2">
      <c r="W3400" s="62"/>
      <c r="X3400" s="62"/>
    </row>
    <row r="3401" spans="23:24" x14ac:dyDescent="0.2">
      <c r="W3401" s="62"/>
      <c r="X3401" s="62"/>
    </row>
    <row r="3402" spans="23:24" x14ac:dyDescent="0.2">
      <c r="W3402" s="62"/>
      <c r="X3402" s="62"/>
    </row>
    <row r="3403" spans="23:24" x14ac:dyDescent="0.2">
      <c r="W3403" s="62"/>
      <c r="X3403" s="62"/>
    </row>
    <row r="3404" spans="23:24" x14ac:dyDescent="0.2">
      <c r="W3404" s="62"/>
      <c r="X3404" s="62"/>
    </row>
    <row r="3405" spans="23:24" x14ac:dyDescent="0.2">
      <c r="W3405" s="62"/>
      <c r="X3405" s="62"/>
    </row>
    <row r="3406" spans="23:24" x14ac:dyDescent="0.2">
      <c r="W3406" s="62"/>
      <c r="X3406" s="62"/>
    </row>
    <row r="3407" spans="23:24" x14ac:dyDescent="0.2">
      <c r="W3407" s="62"/>
      <c r="X3407" s="62"/>
    </row>
    <row r="3408" spans="23:24" x14ac:dyDescent="0.2">
      <c r="W3408" s="62"/>
      <c r="X3408" s="62"/>
    </row>
    <row r="3409" spans="23:24" x14ac:dyDescent="0.2">
      <c r="W3409" s="62"/>
      <c r="X3409" s="62"/>
    </row>
    <row r="3410" spans="23:24" x14ac:dyDescent="0.2">
      <c r="W3410" s="62"/>
      <c r="X3410" s="62"/>
    </row>
    <row r="3411" spans="23:24" x14ac:dyDescent="0.2">
      <c r="W3411" s="62"/>
      <c r="X3411" s="62"/>
    </row>
    <row r="3412" spans="23:24" x14ac:dyDescent="0.2">
      <c r="W3412" s="62"/>
      <c r="X3412" s="62"/>
    </row>
    <row r="3413" spans="23:24" x14ac:dyDescent="0.2">
      <c r="W3413" s="62"/>
      <c r="X3413" s="62"/>
    </row>
    <row r="3414" spans="23:24" x14ac:dyDescent="0.2">
      <c r="W3414" s="62"/>
      <c r="X3414" s="62"/>
    </row>
    <row r="3415" spans="23:24" x14ac:dyDescent="0.2">
      <c r="W3415" s="62"/>
      <c r="X3415" s="62"/>
    </row>
    <row r="3416" spans="23:24" x14ac:dyDescent="0.2">
      <c r="W3416" s="62"/>
      <c r="X3416" s="62"/>
    </row>
    <row r="3417" spans="23:24" x14ac:dyDescent="0.2">
      <c r="W3417" s="62"/>
      <c r="X3417" s="62"/>
    </row>
    <row r="3418" spans="23:24" x14ac:dyDescent="0.2">
      <c r="W3418" s="62"/>
      <c r="X3418" s="62"/>
    </row>
    <row r="3419" spans="23:24" x14ac:dyDescent="0.2">
      <c r="W3419" s="62"/>
      <c r="X3419" s="62"/>
    </row>
    <row r="3420" spans="23:24" x14ac:dyDescent="0.2">
      <c r="W3420" s="62"/>
      <c r="X3420" s="62"/>
    </row>
    <row r="3421" spans="23:24" x14ac:dyDescent="0.2">
      <c r="W3421" s="62"/>
      <c r="X3421" s="62"/>
    </row>
    <row r="3422" spans="23:24" x14ac:dyDescent="0.2">
      <c r="W3422" s="62"/>
      <c r="X3422" s="62"/>
    </row>
    <row r="3423" spans="23:24" x14ac:dyDescent="0.2">
      <c r="W3423" s="62"/>
      <c r="X3423" s="62"/>
    </row>
    <row r="3424" spans="23:24" x14ac:dyDescent="0.2">
      <c r="W3424" s="62"/>
      <c r="X3424" s="62"/>
    </row>
    <row r="3425" spans="23:24" x14ac:dyDescent="0.2">
      <c r="W3425" s="62"/>
      <c r="X3425" s="62"/>
    </row>
    <row r="3426" spans="23:24" x14ac:dyDescent="0.2">
      <c r="W3426" s="62"/>
      <c r="X3426" s="62"/>
    </row>
    <row r="3427" spans="23:24" x14ac:dyDescent="0.2">
      <c r="W3427" s="62"/>
      <c r="X3427" s="62"/>
    </row>
    <row r="3428" spans="23:24" x14ac:dyDescent="0.2">
      <c r="W3428" s="62"/>
      <c r="X3428" s="62"/>
    </row>
    <row r="3429" spans="23:24" x14ac:dyDescent="0.2">
      <c r="W3429" s="62"/>
      <c r="X3429" s="62"/>
    </row>
    <row r="3430" spans="23:24" x14ac:dyDescent="0.2">
      <c r="W3430" s="62"/>
      <c r="X3430" s="62"/>
    </row>
    <row r="3431" spans="23:24" x14ac:dyDescent="0.2">
      <c r="W3431" s="62"/>
      <c r="X3431" s="62"/>
    </row>
    <row r="3432" spans="23:24" x14ac:dyDescent="0.2">
      <c r="W3432" s="62"/>
      <c r="X3432" s="62"/>
    </row>
    <row r="3433" spans="23:24" x14ac:dyDescent="0.2">
      <c r="W3433" s="62"/>
      <c r="X3433" s="62"/>
    </row>
    <row r="3434" spans="23:24" x14ac:dyDescent="0.2">
      <c r="W3434" s="62"/>
      <c r="X3434" s="62"/>
    </row>
    <row r="3435" spans="23:24" x14ac:dyDescent="0.2">
      <c r="W3435" s="62"/>
      <c r="X3435" s="62"/>
    </row>
    <row r="3436" spans="23:24" x14ac:dyDescent="0.2">
      <c r="W3436" s="62"/>
      <c r="X3436" s="62"/>
    </row>
    <row r="3437" spans="23:24" x14ac:dyDescent="0.2">
      <c r="W3437" s="62"/>
      <c r="X3437" s="62"/>
    </row>
    <row r="3438" spans="23:24" x14ac:dyDescent="0.2">
      <c r="W3438" s="62"/>
      <c r="X3438" s="62"/>
    </row>
    <row r="3439" spans="23:24" x14ac:dyDescent="0.2">
      <c r="W3439" s="62"/>
      <c r="X3439" s="62"/>
    </row>
    <row r="3440" spans="23:24" x14ac:dyDescent="0.2">
      <c r="W3440" s="62"/>
      <c r="X3440" s="62"/>
    </row>
    <row r="3441" spans="23:24" x14ac:dyDescent="0.2">
      <c r="W3441" s="62"/>
      <c r="X3441" s="62"/>
    </row>
    <row r="3442" spans="23:24" x14ac:dyDescent="0.2">
      <c r="W3442" s="62"/>
      <c r="X3442" s="62"/>
    </row>
    <row r="3443" spans="23:24" x14ac:dyDescent="0.2">
      <c r="W3443" s="62"/>
      <c r="X3443" s="62"/>
    </row>
    <row r="3444" spans="23:24" x14ac:dyDescent="0.2">
      <c r="W3444" s="62"/>
      <c r="X3444" s="62"/>
    </row>
    <row r="3445" spans="23:24" x14ac:dyDescent="0.2">
      <c r="W3445" s="62"/>
      <c r="X3445" s="62"/>
    </row>
    <row r="3446" spans="23:24" x14ac:dyDescent="0.2">
      <c r="W3446" s="62"/>
      <c r="X3446" s="62"/>
    </row>
    <row r="3447" spans="23:24" x14ac:dyDescent="0.2">
      <c r="W3447" s="62"/>
      <c r="X3447" s="62"/>
    </row>
    <row r="3448" spans="23:24" x14ac:dyDescent="0.2">
      <c r="W3448" s="62"/>
      <c r="X3448" s="62"/>
    </row>
    <row r="3449" spans="23:24" x14ac:dyDescent="0.2">
      <c r="W3449" s="62"/>
      <c r="X3449" s="62"/>
    </row>
    <row r="3450" spans="23:24" x14ac:dyDescent="0.2">
      <c r="W3450" s="62"/>
      <c r="X3450" s="62"/>
    </row>
    <row r="3451" spans="23:24" x14ac:dyDescent="0.2">
      <c r="W3451" s="62"/>
      <c r="X3451" s="62"/>
    </row>
    <row r="3452" spans="23:24" x14ac:dyDescent="0.2">
      <c r="W3452" s="62"/>
      <c r="X3452" s="62"/>
    </row>
    <row r="3453" spans="23:24" x14ac:dyDescent="0.2">
      <c r="W3453" s="62"/>
      <c r="X3453" s="62"/>
    </row>
    <row r="3454" spans="23:24" x14ac:dyDescent="0.2">
      <c r="W3454" s="62"/>
      <c r="X3454" s="62"/>
    </row>
    <row r="3455" spans="23:24" x14ac:dyDescent="0.2">
      <c r="W3455" s="62"/>
      <c r="X3455" s="62"/>
    </row>
    <row r="3456" spans="23:24" x14ac:dyDescent="0.2">
      <c r="W3456" s="62"/>
      <c r="X3456" s="62"/>
    </row>
    <row r="3457" spans="23:24" x14ac:dyDescent="0.2">
      <c r="W3457" s="62"/>
      <c r="X3457" s="62"/>
    </row>
    <row r="3458" spans="23:24" x14ac:dyDescent="0.2">
      <c r="W3458" s="62"/>
      <c r="X3458" s="62"/>
    </row>
    <row r="3459" spans="23:24" x14ac:dyDescent="0.2">
      <c r="W3459" s="62"/>
      <c r="X3459" s="62"/>
    </row>
    <row r="3460" spans="23:24" x14ac:dyDescent="0.2">
      <c r="W3460" s="62"/>
      <c r="X3460" s="62"/>
    </row>
    <row r="3461" spans="23:24" x14ac:dyDescent="0.2">
      <c r="W3461" s="62"/>
      <c r="X3461" s="62"/>
    </row>
    <row r="3462" spans="23:24" x14ac:dyDescent="0.2">
      <c r="W3462" s="62"/>
      <c r="X3462" s="62"/>
    </row>
    <row r="3463" spans="23:24" x14ac:dyDescent="0.2">
      <c r="W3463" s="62"/>
      <c r="X3463" s="62"/>
    </row>
    <row r="3464" spans="23:24" x14ac:dyDescent="0.2">
      <c r="W3464" s="62"/>
      <c r="X3464" s="62"/>
    </row>
    <row r="3465" spans="23:24" x14ac:dyDescent="0.2">
      <c r="W3465" s="62"/>
      <c r="X3465" s="62"/>
    </row>
    <row r="3466" spans="23:24" x14ac:dyDescent="0.2">
      <c r="W3466" s="62"/>
      <c r="X3466" s="62"/>
    </row>
    <row r="3467" spans="23:24" x14ac:dyDescent="0.2">
      <c r="W3467" s="62"/>
      <c r="X3467" s="62"/>
    </row>
    <row r="3468" spans="23:24" x14ac:dyDescent="0.2">
      <c r="W3468" s="62"/>
      <c r="X3468" s="62"/>
    </row>
    <row r="3469" spans="23:24" x14ac:dyDescent="0.2">
      <c r="W3469" s="62"/>
      <c r="X3469" s="62"/>
    </row>
    <row r="3470" spans="23:24" x14ac:dyDescent="0.2">
      <c r="W3470" s="62"/>
      <c r="X3470" s="62"/>
    </row>
    <row r="3471" spans="23:24" x14ac:dyDescent="0.2">
      <c r="W3471" s="62"/>
      <c r="X3471" s="62"/>
    </row>
    <row r="3472" spans="23:24" x14ac:dyDescent="0.2">
      <c r="W3472" s="62"/>
      <c r="X3472" s="62"/>
    </row>
    <row r="3473" spans="23:24" x14ac:dyDescent="0.2">
      <c r="W3473" s="62"/>
      <c r="X3473" s="62"/>
    </row>
    <row r="3474" spans="23:24" x14ac:dyDescent="0.2">
      <c r="W3474" s="62"/>
      <c r="X3474" s="62"/>
    </row>
    <row r="3475" spans="23:24" x14ac:dyDescent="0.2">
      <c r="W3475" s="62"/>
      <c r="X3475" s="62"/>
    </row>
    <row r="3476" spans="23:24" x14ac:dyDescent="0.2">
      <c r="W3476" s="62"/>
      <c r="X3476" s="62"/>
    </row>
    <row r="3477" spans="23:24" x14ac:dyDescent="0.2">
      <c r="W3477" s="62"/>
      <c r="X3477" s="62"/>
    </row>
    <row r="3478" spans="23:24" x14ac:dyDescent="0.2">
      <c r="W3478" s="62"/>
      <c r="X3478" s="62"/>
    </row>
    <row r="3479" spans="23:24" x14ac:dyDescent="0.2">
      <c r="W3479" s="62"/>
      <c r="X3479" s="62"/>
    </row>
    <row r="3480" spans="23:24" x14ac:dyDescent="0.2">
      <c r="W3480" s="62"/>
      <c r="X3480" s="62"/>
    </row>
    <row r="3481" spans="23:24" x14ac:dyDescent="0.2">
      <c r="W3481" s="62"/>
      <c r="X3481" s="62"/>
    </row>
    <row r="3482" spans="23:24" x14ac:dyDescent="0.2">
      <c r="W3482" s="62"/>
      <c r="X3482" s="62"/>
    </row>
    <row r="3483" spans="23:24" x14ac:dyDescent="0.2">
      <c r="W3483" s="62"/>
      <c r="X3483" s="62"/>
    </row>
    <row r="3484" spans="23:24" x14ac:dyDescent="0.2">
      <c r="W3484" s="62"/>
      <c r="X3484" s="62"/>
    </row>
    <row r="3485" spans="23:24" x14ac:dyDescent="0.2">
      <c r="W3485" s="62"/>
      <c r="X3485" s="62"/>
    </row>
    <row r="3486" spans="23:24" x14ac:dyDescent="0.2">
      <c r="W3486" s="62"/>
      <c r="X3486" s="62"/>
    </row>
    <row r="3487" spans="23:24" x14ac:dyDescent="0.2">
      <c r="W3487" s="62"/>
      <c r="X3487" s="62"/>
    </row>
    <row r="3488" spans="23:24" x14ac:dyDescent="0.2">
      <c r="W3488" s="62"/>
      <c r="X3488" s="62"/>
    </row>
    <row r="3489" spans="23:24" x14ac:dyDescent="0.2">
      <c r="W3489" s="62"/>
      <c r="X3489" s="62"/>
    </row>
    <row r="3490" spans="23:24" x14ac:dyDescent="0.2">
      <c r="W3490" s="62"/>
      <c r="X3490" s="62"/>
    </row>
    <row r="3491" spans="23:24" x14ac:dyDescent="0.2">
      <c r="W3491" s="62"/>
      <c r="X3491" s="62"/>
    </row>
    <row r="3492" spans="23:24" x14ac:dyDescent="0.2">
      <c r="W3492" s="62"/>
      <c r="X3492" s="62"/>
    </row>
    <row r="3493" spans="23:24" x14ac:dyDescent="0.2">
      <c r="W3493" s="62"/>
      <c r="X3493" s="62"/>
    </row>
    <row r="3494" spans="23:24" x14ac:dyDescent="0.2">
      <c r="W3494" s="62"/>
      <c r="X3494" s="62"/>
    </row>
    <row r="3495" spans="23:24" x14ac:dyDescent="0.2">
      <c r="W3495" s="62"/>
      <c r="X3495" s="62"/>
    </row>
    <row r="3496" spans="23:24" x14ac:dyDescent="0.2">
      <c r="W3496" s="62"/>
      <c r="X3496" s="62"/>
    </row>
    <row r="3497" spans="23:24" x14ac:dyDescent="0.2">
      <c r="W3497" s="62"/>
      <c r="X3497" s="62"/>
    </row>
    <row r="3498" spans="23:24" x14ac:dyDescent="0.2">
      <c r="W3498" s="62"/>
      <c r="X3498" s="62"/>
    </row>
    <row r="3499" spans="23:24" x14ac:dyDescent="0.2">
      <c r="W3499" s="62"/>
      <c r="X3499" s="62"/>
    </row>
    <row r="3500" spans="23:24" x14ac:dyDescent="0.2">
      <c r="W3500" s="62"/>
      <c r="X3500" s="62"/>
    </row>
    <row r="3501" spans="23:24" x14ac:dyDescent="0.2">
      <c r="W3501" s="62"/>
      <c r="X3501" s="62"/>
    </row>
    <row r="3502" spans="23:24" x14ac:dyDescent="0.2">
      <c r="W3502" s="62"/>
      <c r="X3502" s="62"/>
    </row>
    <row r="3503" spans="23:24" x14ac:dyDescent="0.2">
      <c r="W3503" s="62"/>
      <c r="X3503" s="62"/>
    </row>
    <row r="3504" spans="23:24" x14ac:dyDescent="0.2">
      <c r="W3504" s="62"/>
      <c r="X3504" s="62"/>
    </row>
    <row r="3505" spans="23:24" x14ac:dyDescent="0.2">
      <c r="W3505" s="62"/>
      <c r="X3505" s="62"/>
    </row>
    <row r="3506" spans="23:24" x14ac:dyDescent="0.2">
      <c r="W3506" s="62"/>
      <c r="X3506" s="62"/>
    </row>
    <row r="3507" spans="23:24" x14ac:dyDescent="0.2">
      <c r="W3507" s="62"/>
      <c r="X3507" s="62"/>
    </row>
    <row r="3508" spans="23:24" x14ac:dyDescent="0.2">
      <c r="W3508" s="62"/>
      <c r="X3508" s="62"/>
    </row>
    <row r="3509" spans="23:24" x14ac:dyDescent="0.2">
      <c r="W3509" s="62"/>
      <c r="X3509" s="62"/>
    </row>
    <row r="3510" spans="23:24" x14ac:dyDescent="0.2">
      <c r="W3510" s="62"/>
      <c r="X3510" s="62"/>
    </row>
    <row r="3511" spans="23:24" x14ac:dyDescent="0.2">
      <c r="W3511" s="62"/>
      <c r="X3511" s="62"/>
    </row>
    <row r="3512" spans="23:24" x14ac:dyDescent="0.2">
      <c r="W3512" s="62"/>
      <c r="X3512" s="62"/>
    </row>
    <row r="3513" spans="23:24" x14ac:dyDescent="0.2">
      <c r="W3513" s="62"/>
      <c r="X3513" s="62"/>
    </row>
    <row r="3514" spans="23:24" x14ac:dyDescent="0.2">
      <c r="W3514" s="62"/>
      <c r="X3514" s="62"/>
    </row>
    <row r="3515" spans="23:24" x14ac:dyDescent="0.2">
      <c r="W3515" s="62"/>
      <c r="X3515" s="62"/>
    </row>
    <row r="3516" spans="23:24" x14ac:dyDescent="0.2">
      <c r="W3516" s="62"/>
      <c r="X3516" s="62"/>
    </row>
    <row r="3517" spans="23:24" x14ac:dyDescent="0.2">
      <c r="W3517" s="62"/>
      <c r="X3517" s="62"/>
    </row>
    <row r="3518" spans="23:24" x14ac:dyDescent="0.2">
      <c r="W3518" s="62"/>
      <c r="X3518" s="62"/>
    </row>
    <row r="3519" spans="23:24" x14ac:dyDescent="0.2">
      <c r="W3519" s="62"/>
      <c r="X3519" s="62"/>
    </row>
    <row r="3520" spans="23:24" x14ac:dyDescent="0.2">
      <c r="W3520" s="62"/>
      <c r="X3520" s="62"/>
    </row>
    <row r="3521" spans="23:24" x14ac:dyDescent="0.2">
      <c r="W3521" s="62"/>
      <c r="X3521" s="62"/>
    </row>
    <row r="3522" spans="23:24" x14ac:dyDescent="0.2">
      <c r="W3522" s="62"/>
      <c r="X3522" s="62"/>
    </row>
    <row r="3523" spans="23:24" x14ac:dyDescent="0.2">
      <c r="W3523" s="62"/>
      <c r="X3523" s="62"/>
    </row>
    <row r="3524" spans="23:24" x14ac:dyDescent="0.2">
      <c r="W3524" s="62"/>
      <c r="X3524" s="62"/>
    </row>
    <row r="3525" spans="23:24" x14ac:dyDescent="0.2">
      <c r="W3525" s="62"/>
      <c r="X3525" s="62"/>
    </row>
    <row r="3526" spans="23:24" x14ac:dyDescent="0.2">
      <c r="W3526" s="62"/>
      <c r="X3526" s="62"/>
    </row>
    <row r="3527" spans="23:24" x14ac:dyDescent="0.2">
      <c r="W3527" s="62"/>
      <c r="X3527" s="62"/>
    </row>
    <row r="3528" spans="23:24" x14ac:dyDescent="0.2">
      <c r="W3528" s="62"/>
      <c r="X3528" s="62"/>
    </row>
    <row r="3529" spans="23:24" x14ac:dyDescent="0.2">
      <c r="W3529" s="62"/>
      <c r="X3529" s="62"/>
    </row>
    <row r="3530" spans="23:24" x14ac:dyDescent="0.2">
      <c r="W3530" s="62"/>
      <c r="X3530" s="62"/>
    </row>
    <row r="3531" spans="23:24" x14ac:dyDescent="0.2">
      <c r="W3531" s="62"/>
      <c r="X3531" s="62"/>
    </row>
    <row r="3532" spans="23:24" x14ac:dyDescent="0.2">
      <c r="W3532" s="62"/>
      <c r="X3532" s="62"/>
    </row>
    <row r="3533" spans="23:24" x14ac:dyDescent="0.2">
      <c r="W3533" s="62"/>
      <c r="X3533" s="62"/>
    </row>
    <row r="3534" spans="23:24" x14ac:dyDescent="0.2">
      <c r="W3534" s="62"/>
      <c r="X3534" s="62"/>
    </row>
    <row r="3535" spans="23:24" x14ac:dyDescent="0.2">
      <c r="W3535" s="62"/>
      <c r="X3535" s="62"/>
    </row>
    <row r="3536" spans="23:24" x14ac:dyDescent="0.2">
      <c r="W3536" s="62"/>
      <c r="X3536" s="62"/>
    </row>
    <row r="3537" spans="2:24" x14ac:dyDescent="0.2">
      <c r="W3537" s="62"/>
      <c r="X3537" s="62"/>
    </row>
    <row r="3538" spans="2:24" x14ac:dyDescent="0.2">
      <c r="W3538" s="62"/>
      <c r="X3538" s="62"/>
    </row>
    <row r="3539" spans="2:24" x14ac:dyDescent="0.2">
      <c r="W3539" s="62"/>
      <c r="X3539" s="62"/>
    </row>
    <row r="3540" spans="2:24" x14ac:dyDescent="0.2">
      <c r="W3540" s="62"/>
      <c r="X3540" s="62"/>
    </row>
    <row r="3541" spans="2:24" x14ac:dyDescent="0.2">
      <c r="W3541" s="62"/>
      <c r="X3541" s="62"/>
    </row>
    <row r="3542" spans="2:24" x14ac:dyDescent="0.2">
      <c r="W3542" s="62"/>
      <c r="X3542" s="62"/>
    </row>
    <row r="3543" spans="2:24" x14ac:dyDescent="0.2">
      <c r="B3543" s="87"/>
      <c r="C3543" s="88"/>
      <c r="D3543" s="89"/>
      <c r="E3543" s="89"/>
      <c r="W3543" s="62"/>
      <c r="X3543" s="62"/>
    </row>
    <row r="3544" spans="2:24" x14ac:dyDescent="0.2">
      <c r="B3544" s="87"/>
      <c r="C3544" s="88"/>
      <c r="D3544" s="89"/>
      <c r="E3544" s="89"/>
      <c r="W3544" s="62"/>
      <c r="X3544" s="62"/>
    </row>
    <row r="3545" spans="2:24" x14ac:dyDescent="0.2">
      <c r="B3545" s="87"/>
      <c r="C3545" s="88"/>
      <c r="D3545" s="89"/>
      <c r="E3545" s="89"/>
      <c r="W3545" s="62"/>
      <c r="X3545" s="62"/>
    </row>
    <row r="3546" spans="2:24" x14ac:dyDescent="0.2">
      <c r="B3546" s="87"/>
      <c r="C3546" s="88"/>
      <c r="D3546" s="89"/>
      <c r="E3546" s="89"/>
      <c r="W3546" s="62"/>
      <c r="X3546" s="62"/>
    </row>
    <row r="3547" spans="2:24" x14ac:dyDescent="0.2">
      <c r="B3547" s="87"/>
      <c r="C3547" s="88"/>
      <c r="D3547" s="89"/>
      <c r="E3547" s="89"/>
      <c r="W3547" s="62"/>
      <c r="X3547" s="62"/>
    </row>
    <row r="3548" spans="2:24" x14ac:dyDescent="0.2">
      <c r="B3548" s="87"/>
      <c r="C3548" s="88"/>
      <c r="D3548" s="89"/>
      <c r="E3548" s="89"/>
      <c r="W3548" s="62"/>
      <c r="X3548" s="62"/>
    </row>
    <row r="3549" spans="2:24" x14ac:dyDescent="0.2">
      <c r="B3549" s="87"/>
      <c r="C3549" s="88"/>
      <c r="D3549" s="89"/>
      <c r="E3549" s="89"/>
      <c r="W3549" s="62"/>
      <c r="X3549" s="62"/>
    </row>
    <row r="3550" spans="2:24" x14ac:dyDescent="0.2">
      <c r="B3550" s="87"/>
      <c r="C3550" s="88"/>
      <c r="D3550" s="89"/>
      <c r="E3550" s="89"/>
      <c r="W3550" s="62"/>
      <c r="X3550" s="62"/>
    </row>
    <row r="3551" spans="2:24" x14ac:dyDescent="0.2">
      <c r="B3551" s="87"/>
      <c r="C3551" s="88"/>
      <c r="D3551" s="89"/>
      <c r="E3551" s="89"/>
      <c r="W3551" s="62"/>
      <c r="X3551" s="62"/>
    </row>
    <row r="3552" spans="2:24" x14ac:dyDescent="0.2">
      <c r="B3552" s="87"/>
      <c r="C3552" s="88"/>
      <c r="D3552" s="89"/>
      <c r="E3552" s="89"/>
      <c r="W3552" s="62"/>
      <c r="X3552" s="62"/>
    </row>
    <row r="3553" spans="2:27" x14ac:dyDescent="0.2">
      <c r="B3553" s="87"/>
      <c r="C3553" s="88"/>
      <c r="D3553" s="89"/>
      <c r="E3553" s="89"/>
      <c r="W3553" s="62"/>
      <c r="X3553" s="62"/>
    </row>
    <row r="3554" spans="2:27" x14ac:dyDescent="0.2">
      <c r="B3554" s="87"/>
      <c r="C3554" s="88"/>
      <c r="D3554" s="89"/>
      <c r="E3554" s="89"/>
    </row>
    <row r="3555" spans="2:27" x14ac:dyDescent="0.2">
      <c r="B3555" s="87"/>
      <c r="C3555" s="88"/>
      <c r="D3555" s="89"/>
      <c r="E3555" s="89"/>
    </row>
    <row r="3556" spans="2:27" x14ac:dyDescent="0.2">
      <c r="B3556" s="87"/>
      <c r="C3556" s="88"/>
      <c r="D3556" s="89"/>
      <c r="E3556" s="89"/>
    </row>
    <row r="3557" spans="2:27" x14ac:dyDescent="0.2">
      <c r="B3557" s="87"/>
      <c r="C3557" s="88"/>
      <c r="D3557" s="89"/>
      <c r="E3557" s="89"/>
    </row>
    <row r="3558" spans="2:27" x14ac:dyDescent="0.2">
      <c r="B3558" s="87"/>
      <c r="C3558" s="88"/>
      <c r="D3558" s="89"/>
      <c r="E3558" s="89"/>
    </row>
    <row r="3559" spans="2:27" x14ac:dyDescent="0.2">
      <c r="B3559" s="87"/>
      <c r="C3559" s="88"/>
      <c r="D3559" s="89"/>
      <c r="E3559" s="89"/>
    </row>
    <row r="3560" spans="2:27" x14ac:dyDescent="0.2">
      <c r="B3560" s="87"/>
      <c r="C3560" s="88"/>
      <c r="D3560" s="89"/>
      <c r="E3560" s="89"/>
    </row>
    <row r="3564" spans="2:27" x14ac:dyDescent="0.2">
      <c r="AA3564" s="86"/>
    </row>
    <row r="3565" spans="2:27" x14ac:dyDescent="0.2">
      <c r="AA3565" s="86"/>
    </row>
    <row r="3566" spans="2:27" x14ac:dyDescent="0.2">
      <c r="AA3566" s="86"/>
    </row>
    <row r="3567" spans="2:27" x14ac:dyDescent="0.2">
      <c r="AA3567" s="86"/>
    </row>
    <row r="3568" spans="2:27" x14ac:dyDescent="0.2">
      <c r="AA3568" s="86"/>
    </row>
    <row r="3569" spans="27:27" x14ac:dyDescent="0.2">
      <c r="AA3569" s="86"/>
    </row>
    <row r="3570" spans="27:27" x14ac:dyDescent="0.2">
      <c r="AA3570" s="86"/>
    </row>
  </sheetData>
  <dataConsolidate/>
  <mergeCells count="2">
    <mergeCell ref="A3:A9"/>
    <mergeCell ref="A10:A16"/>
  </mergeCells>
  <conditionalFormatting sqref="Y23:Y69">
    <cfRule type="cellIs" dxfId="7" priority="1" operator="equal">
      <formula>FALSE</formula>
    </cfRule>
  </conditionalFormatting>
  <dataValidations count="3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23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1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N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customWidth="1"/>
    <col min="17" max="17" width="24.42578125" style="62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2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7" style="62" hidden="1" customWidth="1" outlineLevel="1"/>
    <col min="29" max="29" width="14.140625" style="62" hidden="1" customWidth="1" outlineLevel="1"/>
    <col min="30" max="31" width="19.28515625" style="62" hidden="1" customWidth="1" outlineLevel="1"/>
    <col min="32" max="32" width="13.140625" style="62" bestFit="1" customWidth="1" collapsed="1"/>
    <col min="33" max="33" width="22.42578125" style="62" bestFit="1" customWidth="1"/>
    <col min="34" max="34" width="12" style="62" bestFit="1" customWidth="1"/>
    <col min="35" max="35" width="17.28515625" style="62" bestFit="1" customWidth="1"/>
    <col min="36" max="36" width="12" style="62" bestFit="1" customWidth="1"/>
    <col min="37" max="38" width="15.140625" style="62" bestFit="1" customWidth="1"/>
    <col min="39" max="39" width="6" style="62" bestFit="1" customWidth="1"/>
    <col min="40" max="40" width="8" style="62" bestFit="1" customWidth="1"/>
    <col min="41" max="41" width="13.140625" style="62" bestFit="1" customWidth="1"/>
    <col min="42" max="42" width="11" style="62" bestFit="1" customWidth="1"/>
    <col min="43" max="43" width="8" style="62" bestFit="1" customWidth="1"/>
    <col min="44" max="44" width="5" style="62" bestFit="1" customWidth="1"/>
    <col min="45" max="45" width="20.28515625" style="62" bestFit="1" customWidth="1"/>
    <col min="46" max="46" width="19.28515625" style="62" bestFit="1" customWidth="1"/>
    <col min="47" max="47" width="5" style="62" bestFit="1" customWidth="1"/>
    <col min="48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211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42369</v>
      </c>
      <c r="E3" s="73">
        <f t="shared" ref="E3:E16" si="0">EDATE(SettlementDate,$B3)</f>
        <v>42768</v>
      </c>
      <c r="F3" s="74">
        <f t="shared" ref="F3:F16" si="1">IF(B3&lt;=12,1,IF(B3&lt;=24,3,IF(B3&lt;=120,6,IF(B3&lt;=240,12,IF(B3&lt;=360,36,60)))))</f>
        <v>1</v>
      </c>
      <c r="G3" s="82">
        <f>MIN(_xll.ohPack(Data!$J$4:INDEX(Fwd1M,MATCH(E3+1,SettlementDates,1),1)))</f>
        <v>-4.6667699148672526E-3</v>
      </c>
      <c r="H3" s="53">
        <f>IF(G3&gt;=0,ROUNDDOWN(G3*10,2)/10,ROUNDUP(G3*10,2)/10)</f>
        <v>-5.0000000000000001E-3</v>
      </c>
      <c r="I3" s="82">
        <f>MAX(_xll.ohPack(Data!$J$4:INDEX(Fwd1M,MATCH(E3+1,SettlementDates,1),1)))</f>
        <v>-2.2358623080190225E-3</v>
      </c>
      <c r="J3" s="53">
        <f t="shared" ref="J3:J16" si="2">IF(I3-G3&gt;1%,(QUOTIENT(I3*10000,50)+1)*0.5%,(QUOTIENT(I3*10000,10)+1)*0.1%)</f>
        <v>-1E-3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212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42369</v>
      </c>
      <c r="E4" s="76">
        <f t="shared" si="0"/>
        <v>43133</v>
      </c>
      <c r="F4" s="77">
        <f t="shared" si="1"/>
        <v>3</v>
      </c>
      <c r="G4" s="83">
        <f>MIN(_xll.ohPack(Data!$J$4:INDEX(Fwd1M,MATCH(E4+1,SettlementDates,1),1)))</f>
        <v>-4.6667699148672526E-3</v>
      </c>
      <c r="H4" s="54">
        <f t="shared" ref="H4:H16" si="4">IF(G4&gt;=0,ROUNDDOWN(G4*10,2)/10,ROUNDUP(G4*10,2)/10)</f>
        <v>-5.0000000000000001E-3</v>
      </c>
      <c r="I4" s="83">
        <f>MAX(_xll.ohPack(Data!$J$4:INDEX(Fwd1M,MATCH(E4+1,SettlementDates,1),1)))</f>
        <v>-2.2358623080190225E-3</v>
      </c>
      <c r="J4" s="54">
        <f t="shared" si="2"/>
        <v>-1E-3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212"/>
      <c r="B5" s="67">
        <v>60</v>
      </c>
      <c r="C5" s="50" t="str">
        <f>_xll.qlPeriodEquivalent(B5&amp;"M")</f>
        <v>5Y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42369</v>
      </c>
      <c r="E5" s="76">
        <f t="shared" si="0"/>
        <v>44229</v>
      </c>
      <c r="F5" s="77">
        <f t="shared" si="1"/>
        <v>6</v>
      </c>
      <c r="G5" s="83">
        <f>MIN(_xll.ohPack(Data!$J$4:INDEX(Fwd1M,MATCH(E5+1,SettlementDates,1),1)))</f>
        <v>-4.6667699148672526E-3</v>
      </c>
      <c r="H5" s="54">
        <f t="shared" si="4"/>
        <v>-5.0000000000000001E-3</v>
      </c>
      <c r="I5" s="83">
        <f>MAX(_xll.ohPack(Data!$J$4:INDEX(Fwd1M,MATCH(E5+1,SettlementDates,1),1)))</f>
        <v>4.2036136490626926E-3</v>
      </c>
      <c r="J5" s="54">
        <f t="shared" si="2"/>
        <v>5.0000000000000001E-3</v>
      </c>
      <c r="K5" s="83">
        <f t="shared" si="3"/>
        <v>2.5000000000000001E-3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212"/>
      <c r="B6" s="67">
        <v>120</v>
      </c>
      <c r="C6" s="50" t="str">
        <f>_xll.qlPeriodEquivalent(B6&amp;"M")</f>
        <v>10Y</v>
      </c>
      <c r="D6" s="75">
        <f>D5</f>
        <v>42369</v>
      </c>
      <c r="E6" s="76">
        <f t="shared" si="0"/>
        <v>46055</v>
      </c>
      <c r="F6" s="77">
        <f t="shared" si="1"/>
        <v>6</v>
      </c>
      <c r="G6" s="83">
        <f>MIN(_xll.ohPack(Data!$J$4:INDEX(Fwd1M,MATCH(E6+1,SettlementDates,1),1)))</f>
        <v>-4.6667699148672526E-3</v>
      </c>
      <c r="H6" s="54">
        <f t="shared" si="4"/>
        <v>-5.0000000000000001E-3</v>
      </c>
      <c r="I6" s="83">
        <f>MAX(_xll.ohPack(Data!$J$4:INDEX(Fwd1M,MATCH(E6+1,SettlementDates,1),1)))</f>
        <v>1.6013093354348397E-2</v>
      </c>
      <c r="J6" s="54">
        <f t="shared" si="2"/>
        <v>0.02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212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49707</v>
      </c>
      <c r="F7" s="77">
        <f t="shared" si="1"/>
        <v>12</v>
      </c>
      <c r="G7" s="83">
        <f>MIN(_xll.ohPack(Data!$J$4:INDEX(Fwd1M,MATCH(E7+1,SettlementDates,1),1)))</f>
        <v>-4.6667699148672526E-3</v>
      </c>
      <c r="H7" s="54">
        <f t="shared" si="4"/>
        <v>-5.0000000000000001E-3</v>
      </c>
      <c r="I7" s="83">
        <f>MAX(_xll.ohPack(Data!$J$4:INDEX(Fwd1M,MATCH(E7+1,SettlementDates,1),1)))</f>
        <v>1.7740590879716692E-2</v>
      </c>
      <c r="J7" s="54">
        <f t="shared" si="2"/>
        <v>0.02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212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53360</v>
      </c>
      <c r="F8" s="77">
        <f t="shared" si="1"/>
        <v>36</v>
      </c>
      <c r="G8" s="83">
        <f>MIN(_xll.ohPack(Data!$J$4:INDEX(Fwd1M,MATCH(E8+1,SettlementDates,1),1)))</f>
        <v>-4.6667699148672526E-3</v>
      </c>
      <c r="H8" s="54">
        <f t="shared" si="4"/>
        <v>-5.0000000000000001E-3</v>
      </c>
      <c r="I8" s="83">
        <f>MAX(_xll.ohPack(Data!$J$4:INDEX(Fwd1M,MATCH(E8+1,SettlementDates,1),1)))</f>
        <v>1.7740590879716692E-2</v>
      </c>
      <c r="J8" s="54">
        <f t="shared" si="2"/>
        <v>0.02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213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64317</v>
      </c>
      <c r="F9" s="77">
        <f t="shared" si="1"/>
        <v>60</v>
      </c>
      <c r="G9" s="84">
        <f>MIN(_xll.ohPack(Data!$J$4:INDEX(Fwd1M,MATCH(E9+1,SettlementDates,1),1)))</f>
        <v>-4.6667699148672526E-3</v>
      </c>
      <c r="H9" s="55">
        <f t="shared" si="4"/>
        <v>-5.0000000000000001E-3</v>
      </c>
      <c r="I9" s="84">
        <f>MAX(_xll.ohPack(Data!$J$4:INDEX(Fwd1M,MATCH(E9+1,SettlementDates,1),1)))</f>
        <v>1.7740590879716692E-2</v>
      </c>
      <c r="J9" s="55">
        <f t="shared" si="2"/>
        <v>0.02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211" t="s">
        <v>49</v>
      </c>
      <c r="B10" s="67">
        <v>12</v>
      </c>
      <c r="C10" s="52" t="str">
        <f>_xll.qlPeriodEquivalent(B10&amp;"M")</f>
        <v>1Y</v>
      </c>
      <c r="D10" s="72">
        <f>D3</f>
        <v>42369</v>
      </c>
      <c r="E10" s="73">
        <f t="shared" si="0"/>
        <v>42768</v>
      </c>
      <c r="F10" s="78">
        <f t="shared" si="1"/>
        <v>1</v>
      </c>
      <c r="G10" s="83">
        <f>MIN(_xll.ohPack(Data!$N$4:INDEX(ONFwd1M,MATCH(E10+1,SettlementDates,1),1)))</f>
        <v>-4.694548880754823E-3</v>
      </c>
      <c r="H10" s="54">
        <f t="shared" si="4"/>
        <v>-5.0000000000000001E-3</v>
      </c>
      <c r="I10" s="83">
        <f>MAX(_xll.ohPack(Data!$N$4:INDEX(ONFwd1M,MATCH(E10+1,SettlementDates,1),1)))</f>
        <v>-2.1208409570938613E-3</v>
      </c>
      <c r="J10" s="54">
        <f t="shared" si="2"/>
        <v>-1E-3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212"/>
      <c r="B11" s="67">
        <v>24</v>
      </c>
      <c r="C11" s="50" t="str">
        <f>_xll.qlPeriodEquivalent(B11&amp;"M")</f>
        <v>2Y</v>
      </c>
      <c r="D11" s="75">
        <f t="shared" ref="D11:D16" si="5">D4</f>
        <v>42369</v>
      </c>
      <c r="E11" s="76">
        <f t="shared" si="0"/>
        <v>43133</v>
      </c>
      <c r="F11" s="77">
        <f t="shared" si="1"/>
        <v>3</v>
      </c>
      <c r="G11" s="83">
        <f>MIN(_xll.ohPack(Data!$N$4:INDEX(ONFwd1M,MATCH(E11+1,SettlementDates,1),1)))</f>
        <v>-4.694548880754823E-3</v>
      </c>
      <c r="H11" s="54">
        <f t="shared" si="4"/>
        <v>-5.0000000000000001E-3</v>
      </c>
      <c r="I11" s="83">
        <f>MAX(_xll.ohPack(Data!$N$4:INDEX(ONFwd1M,MATCH(E11+1,SettlementDates,1),1)))</f>
        <v>-2.1208409570938613E-3</v>
      </c>
      <c r="J11" s="54">
        <f t="shared" si="2"/>
        <v>-1E-3</v>
      </c>
      <c r="K11" s="83">
        <f t="shared" si="3"/>
        <v>5.0000000000000001E-4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212"/>
      <c r="B12" s="67">
        <v>60</v>
      </c>
      <c r="C12" s="50" t="str">
        <f>_xll.qlPeriodEquivalent(B12&amp;"M")</f>
        <v>5Y</v>
      </c>
      <c r="D12" s="75">
        <f t="shared" si="5"/>
        <v>42369</v>
      </c>
      <c r="E12" s="76">
        <f t="shared" si="0"/>
        <v>44229</v>
      </c>
      <c r="F12" s="77">
        <f t="shared" si="1"/>
        <v>6</v>
      </c>
      <c r="G12" s="83">
        <f>MIN(_xll.ohPack(Data!$N$4:INDEX(ONFwd1M,MATCH(E12+1,SettlementDates,1),1)))</f>
        <v>-4.694548880754823E-3</v>
      </c>
      <c r="H12" s="54">
        <f t="shared" si="4"/>
        <v>-5.0000000000000001E-3</v>
      </c>
      <c r="I12" s="83">
        <f>MAX(_xll.ohPack(Data!$N$4:INDEX(ONFwd1M,MATCH(E12+1,SettlementDates,1),1)))</f>
        <v>4.1106965468351575E-3</v>
      </c>
      <c r="J12" s="54">
        <f t="shared" si="2"/>
        <v>5.0000000000000001E-3</v>
      </c>
      <c r="K12" s="83">
        <f t="shared" si="3"/>
        <v>2.5000000000000001E-3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212"/>
      <c r="B13" s="67">
        <v>120</v>
      </c>
      <c r="C13" s="50" t="str">
        <f>_xll.qlPeriodEquivalent(B13&amp;"M")</f>
        <v>10Y</v>
      </c>
      <c r="D13" s="75">
        <f t="shared" si="5"/>
        <v>42369</v>
      </c>
      <c r="E13" s="76">
        <f t="shared" si="0"/>
        <v>46055</v>
      </c>
      <c r="F13" s="77">
        <f t="shared" si="1"/>
        <v>6</v>
      </c>
      <c r="G13" s="83">
        <f>MIN(_xll.ohPack(Data!$N$4:INDEX(ONFwd1M,MATCH(E13+1,SettlementDates,1),1)))</f>
        <v>-4.694548880754823E-3</v>
      </c>
      <c r="H13" s="54">
        <f t="shared" si="4"/>
        <v>-5.0000000000000001E-3</v>
      </c>
      <c r="I13" s="83">
        <f>MAX(_xll.ohPack(Data!$N$4:INDEX(ONFwd1M,MATCH(E13+1,SettlementDates,1),1)))</f>
        <v>1.5982159201906043E-2</v>
      </c>
      <c r="J13" s="54">
        <f t="shared" si="2"/>
        <v>0.02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212"/>
      <c r="B14" s="67">
        <v>240</v>
      </c>
      <c r="C14" s="50" t="str">
        <f>_xll.qlPeriodEquivalent(B14&amp;"M")</f>
        <v>20Y</v>
      </c>
      <c r="D14" s="75">
        <f t="shared" si="5"/>
        <v>42369</v>
      </c>
      <c r="E14" s="76">
        <f t="shared" si="0"/>
        <v>49707</v>
      </c>
      <c r="F14" s="77">
        <f t="shared" si="1"/>
        <v>12</v>
      </c>
      <c r="G14" s="83">
        <f>MIN(_xll.ohPack(Data!$N$4:INDEX(ONFwd1M,MATCH(E14+1,SettlementDates,1),1)))</f>
        <v>-4.694548880754823E-3</v>
      </c>
      <c r="H14" s="54">
        <f t="shared" si="4"/>
        <v>-5.0000000000000001E-3</v>
      </c>
      <c r="I14" s="83">
        <f>MAX(_xll.ohPack(Data!$N$4:INDEX(ONFwd1M,MATCH(E14+1,SettlementDates,1),1)))</f>
        <v>1.7727752163203547E-2</v>
      </c>
      <c r="J14" s="54">
        <f t="shared" si="2"/>
        <v>0.02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212"/>
      <c r="B15" s="67">
        <v>360</v>
      </c>
      <c r="C15" s="50" t="str">
        <f>_xll.qlPeriodEquivalent(B15&amp;"M")</f>
        <v>30Y</v>
      </c>
      <c r="D15" s="75">
        <f t="shared" si="5"/>
        <v>42369</v>
      </c>
      <c r="E15" s="76">
        <f t="shared" si="0"/>
        <v>53360</v>
      </c>
      <c r="F15" s="77">
        <f t="shared" si="1"/>
        <v>36</v>
      </c>
      <c r="G15" s="83">
        <f>MIN(_xll.ohPack(Data!$N$4:INDEX(ONFwd1M,MATCH(E15+1,SettlementDates,1),1)))</f>
        <v>-4.694548880754823E-3</v>
      </c>
      <c r="H15" s="54">
        <f t="shared" si="4"/>
        <v>-5.0000000000000001E-3</v>
      </c>
      <c r="I15" s="83">
        <f>MAX(_xll.ohPack(Data!$N$4:INDEX(ONFwd1M,MATCH(E15+1,SettlementDates,1),1)))</f>
        <v>1.7727752163203547E-2</v>
      </c>
      <c r="J15" s="54">
        <f t="shared" si="2"/>
        <v>0.02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213"/>
      <c r="B16" s="68">
        <v>720</v>
      </c>
      <c r="C16" s="51" t="str">
        <f>_xll.qlPeriodEquivalent(B16&amp;"M")</f>
        <v>60Y</v>
      </c>
      <c r="D16" s="79">
        <f t="shared" si="5"/>
        <v>42369</v>
      </c>
      <c r="E16" s="80">
        <f t="shared" si="0"/>
        <v>64317</v>
      </c>
      <c r="F16" s="81">
        <f t="shared" si="1"/>
        <v>60</v>
      </c>
      <c r="G16" s="84">
        <f>MIN(_xll.ohPack(Data!$N$4:INDEX(ONFwd1M,MATCH(E16+1,SettlementDates,1),1)))</f>
        <v>-4.694548880754823E-3</v>
      </c>
      <c r="H16" s="55">
        <f t="shared" si="4"/>
        <v>-5.0000000000000001E-3</v>
      </c>
      <c r="I16" s="84">
        <f>MAX(_xll.ohPack(Data!$N$4:INDEX(ONFwd1M,MATCH(E16+1,SettlementDates,1),1)))</f>
        <v>1.7727752163203547E-2</v>
      </c>
      <c r="J16" s="55">
        <f t="shared" si="2"/>
        <v>0.02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1" collapsed="1" x14ac:dyDescent="0.2">
      <c r="R17" s="63"/>
      <c r="S17" s="63"/>
      <c r="T17" s="63"/>
      <c r="U17" s="63"/>
      <c r="V17" s="63"/>
    </row>
    <row r="18" spans="3:31" x14ac:dyDescent="0.2">
      <c r="C18" s="62"/>
      <c r="M18" s="109" t="s">
        <v>143</v>
      </c>
      <c r="P18" s="63"/>
      <c r="Q18" s="63"/>
      <c r="S18" s="63"/>
      <c r="T18" s="63"/>
      <c r="V18" s="63"/>
      <c r="AA18" s="61"/>
    </row>
    <row r="19" spans="3:31" x14ac:dyDescent="0.2">
      <c r="M19" s="101"/>
      <c r="P19" s="63"/>
      <c r="Q19" s="63"/>
      <c r="S19" s="63"/>
      <c r="T19" s="63"/>
      <c r="V19" s="63"/>
      <c r="AA19" s="85"/>
    </row>
    <row r="20" spans="3:31" x14ac:dyDescent="0.2">
      <c r="P20" s="63"/>
      <c r="Q20" s="63"/>
      <c r="S20" s="63"/>
      <c r="T20" s="63"/>
      <c r="U20" s="63"/>
      <c r="V20" s="63"/>
      <c r="X20" s="63"/>
      <c r="Y20" s="63"/>
    </row>
    <row r="21" spans="3:31" ht="13.5" x14ac:dyDescent="0.2">
      <c r="M21" s="90" t="s">
        <v>101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1" x14ac:dyDescent="0.2">
      <c r="J22" s="62"/>
      <c r="K22" s="62"/>
      <c r="L22" s="62"/>
      <c r="M22" s="99" t="s">
        <v>54</v>
      </c>
      <c r="N22" s="99"/>
      <c r="O22" s="99" t="s">
        <v>18</v>
      </c>
      <c r="P22" s="100" t="s">
        <v>55</v>
      </c>
      <c r="Q22" s="100" t="s">
        <v>128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100</v>
      </c>
      <c r="X22" s="102" t="s">
        <v>153</v>
      </c>
      <c r="Y22" s="102" t="s">
        <v>59</v>
      </c>
      <c r="AA22" s="104" t="s">
        <v>99</v>
      </c>
      <c r="AC22" s="103" t="s">
        <v>104</v>
      </c>
      <c r="AD22" s="103" t="s">
        <v>105</v>
      </c>
      <c r="AE22" s="104" t="s">
        <v>106</v>
      </c>
    </row>
    <row r="23" spans="3:31" x14ac:dyDescent="0.2">
      <c r="J23" s="62"/>
      <c r="K23" s="62"/>
      <c r="L23" s="62"/>
      <c r="M23" s="117" t="s">
        <v>60</v>
      </c>
      <c r="N23" s="117"/>
      <c r="O23" s="117" t="s">
        <v>63</v>
      </c>
      <c r="P23" s="117" t="str">
        <f t="shared" ref="P23:P33" si="6">Currency&amp;LEFT(O23,LEN(O23)-1)&amp;"X1S"&amp;QuoteSuffix</f>
        <v>EUR2X1S_Quote</v>
      </c>
      <c r="Q23" s="123"/>
      <c r="R23" s="118">
        <f t="shared" ref="R23:R70" si="7">EvaluationDate</f>
        <v>42398</v>
      </c>
      <c r="S23" s="118">
        <f>_xll.qlInterestRateIndexValueDate(AA23,R23)</f>
        <v>42402</v>
      </c>
      <c r="T23" s="118">
        <f>_xll.qlInterestRateIndexMaturity(AA23,S23)</f>
        <v>42464</v>
      </c>
      <c r="U23" s="119">
        <f>_xll.qlIndexFixing(AA23,R23,,_xll.ohTrigger(Trigger,Trigger1M,InterestRatesTrigger))</f>
        <v>-2.5000000000007135E-3</v>
      </c>
      <c r="V23" s="119">
        <f>_xll.qlQuoteValue(P23,_xll.ohTrigger(Trigger,Trigger1M,InterestRatesTrigger))</f>
        <v>-2.5000000000000001E-3</v>
      </c>
      <c r="W23" s="119" t="b">
        <f>NOT(ISERROR(V23))</f>
        <v>1</v>
      </c>
      <c r="X23" s="167">
        <f>(U23-V23)*10000</f>
        <v>-7.1340502949546192E-12</v>
      </c>
      <c r="Y23" s="52" t="b">
        <f>ABS(X23/10000)&lt;=ABS('General Settings'!$D$24)</f>
        <v>1</v>
      </c>
      <c r="AA23" s="52" t="str">
        <f>_xll.qlSwapIndex(,,O23,SettlementDays,Currency,Calendar,ShortFixedLegTenor,ShortFixedLegBDC,ShortFixedLegDayCounter,Index1M,DiscountingCurve,Permanent,Trigger,ObjectOverwrite)</f>
        <v>obj_005e0#0000</v>
      </c>
      <c r="AC23" s="103" t="s">
        <v>33</v>
      </c>
      <c r="AD23" s="103" t="s">
        <v>108</v>
      </c>
      <c r="AE23" s="104" t="s">
        <v>98</v>
      </c>
    </row>
    <row r="24" spans="3:31" x14ac:dyDescent="0.2">
      <c r="M24" s="110" t="s">
        <v>60</v>
      </c>
      <c r="N24" s="110"/>
      <c r="O24" s="110" t="s">
        <v>31</v>
      </c>
      <c r="P24" s="110" t="str">
        <f t="shared" si="6"/>
        <v>EUR3X1S_Quote</v>
      </c>
      <c r="Q24" s="122"/>
      <c r="R24" s="111">
        <f t="shared" si="7"/>
        <v>42398</v>
      </c>
      <c r="S24" s="111">
        <f>_xll.qlInterestRateIndexValueDate(AA24,R24)</f>
        <v>42402</v>
      </c>
      <c r="T24" s="111">
        <f>_xll.qlInterestRateIndexMaturity(AA24,S24)</f>
        <v>42492</v>
      </c>
      <c r="U24" s="112">
        <f>_xll.qlIndexFixing(AA24,R24,,_xll.ohTrigger(Trigger,Trigger1M,InterestRatesTrigger))</f>
        <v>-2.7699999999999466E-3</v>
      </c>
      <c r="V24" s="112">
        <f>_xll.qlQuoteValue(P24,_xll.ohTrigger(Trigger,Trigger1M,InterestRatesTrigger))</f>
        <v>-2.7700000000000003E-3</v>
      </c>
      <c r="W24" s="112" t="b">
        <f t="shared" ref="W24:W70" si="8">NOT(ISERROR(V24))</f>
        <v>1</v>
      </c>
      <c r="X24" s="168">
        <f t="shared" ref="X24:X70" si="9">(U24-V24)*10000</f>
        <v>5.377642775528102E-13</v>
      </c>
      <c r="Y24" s="50" t="b">
        <f>ABS(X24/10000)&lt;=ABS('General Settings'!$D$24)</f>
        <v>1</v>
      </c>
      <c r="AA24" s="50" t="str">
        <f>_xll.qlSwapIndex(,,O24,SettlementDays,Currency,Calendar,ShortFixedLegTenor,ShortFixedLegBDC,ShortFixedLegDayCounter,Index1M,DiscountingCurve,Permanent,Trigger,ObjectOverwrite)</f>
        <v>obj_00646#0000</v>
      </c>
    </row>
    <row r="25" spans="3:31" x14ac:dyDescent="0.2">
      <c r="M25" s="110" t="s">
        <v>60</v>
      </c>
      <c r="N25" s="110"/>
      <c r="O25" s="110" t="s">
        <v>64</v>
      </c>
      <c r="P25" s="110" t="str">
        <f t="shared" si="6"/>
        <v>EUR4X1S_Quote</v>
      </c>
      <c r="Q25" s="122"/>
      <c r="R25" s="111">
        <f t="shared" si="7"/>
        <v>42398</v>
      </c>
      <c r="S25" s="111">
        <f>_xll.qlInterestRateIndexValueDate(AA25,R25)</f>
        <v>42402</v>
      </c>
      <c r="T25" s="111">
        <f>_xll.qlInterestRateIndexMaturity(AA25,S25)</f>
        <v>42523</v>
      </c>
      <c r="U25" s="112">
        <f>_xll.qlIndexFixing(AA25,R25,,_xll.ohTrigger(Trigger,Trigger1M,InterestRatesTrigger))</f>
        <v>-2.9599999999997554E-3</v>
      </c>
      <c r="V25" s="112">
        <f>_xll.qlQuoteValue(P25,_xll.ohTrigger(Trigger,Trigger1M,InterestRatesTrigger))</f>
        <v>-2.9600000000000004E-3</v>
      </c>
      <c r="W25" s="112" t="b">
        <f t="shared" si="8"/>
        <v>1</v>
      </c>
      <c r="X25" s="168">
        <f t="shared" si="9"/>
        <v>2.45029690981724E-12</v>
      </c>
      <c r="Y25" s="50" t="b">
        <f>ABS(X25/10000)&lt;=ABS('General Settings'!$D$24)</f>
        <v>1</v>
      </c>
      <c r="AA25" s="50" t="str">
        <f>_xll.qlSwapIndex(,,O25,SettlementDays,Currency,Calendar,ShortFixedLegTenor,ShortFixedLegBDC,ShortFixedLegDayCounter,Index1M,DiscountingCurve,Permanent,Trigger,ObjectOverwrite)</f>
        <v>obj_006fd#0000</v>
      </c>
    </row>
    <row r="26" spans="3:31" x14ac:dyDescent="0.2">
      <c r="M26" s="110" t="s">
        <v>60</v>
      </c>
      <c r="N26" s="110"/>
      <c r="O26" s="110" t="s">
        <v>65</v>
      </c>
      <c r="P26" s="110" t="str">
        <f t="shared" si="6"/>
        <v>EUR5X1S_Quote</v>
      </c>
      <c r="Q26" s="122"/>
      <c r="R26" s="111">
        <f t="shared" si="7"/>
        <v>42398</v>
      </c>
      <c r="S26" s="111">
        <f>_xll.qlInterestRateIndexValueDate(AA26,R26)</f>
        <v>42402</v>
      </c>
      <c r="T26" s="111">
        <f>_xll.qlInterestRateIndexMaturity(AA26,S26)</f>
        <v>42555</v>
      </c>
      <c r="U26" s="112">
        <f>_xll.qlIndexFixing(AA26,R26,,_xll.ohTrigger(Trigger,Trigger1M,InterestRatesTrigger))</f>
        <v>-3.160000000000089E-3</v>
      </c>
      <c r="V26" s="112">
        <f>_xll.qlQuoteValue(P26,_xll.ohTrigger(Trigger,Trigger1M,InterestRatesTrigger))</f>
        <v>-3.1600000000000005E-3</v>
      </c>
      <c r="W26" s="112" t="b">
        <f t="shared" si="8"/>
        <v>1</v>
      </c>
      <c r="X26" s="168">
        <f t="shared" si="9"/>
        <v>-8.8470897274817162E-13</v>
      </c>
      <c r="Y26" s="50" t="b">
        <f>ABS(X26/10000)&lt;=ABS('General Settings'!$D$24)</f>
        <v>1</v>
      </c>
      <c r="AA26" s="50" t="str">
        <f>_xll.qlSwapIndex(,,O26,SettlementDays,Currency,Calendar,ShortFixedLegTenor,ShortFixedLegBDC,ShortFixedLegDayCounter,Index1M,DiscountingCurve,Permanent,Trigger,ObjectOverwrite)</f>
        <v>obj_0066c#0000</v>
      </c>
    </row>
    <row r="27" spans="3:31" x14ac:dyDescent="0.2">
      <c r="M27" s="110" t="s">
        <v>60</v>
      </c>
      <c r="N27" s="110"/>
      <c r="O27" s="110" t="s">
        <v>32</v>
      </c>
      <c r="P27" s="110" t="str">
        <f t="shared" si="6"/>
        <v>EUR6X1S_Quote</v>
      </c>
      <c r="Q27" s="122"/>
      <c r="R27" s="111">
        <f t="shared" si="7"/>
        <v>42398</v>
      </c>
      <c r="S27" s="111">
        <f>_xll.qlInterestRateIndexValueDate(AA27,R27)</f>
        <v>42402</v>
      </c>
      <c r="T27" s="111">
        <f>_xll.qlInterestRateIndexMaturity(AA27,S27)</f>
        <v>42584</v>
      </c>
      <c r="U27" s="112">
        <f>_xll.qlIndexFixing(AA27,R27,,_xll.ohTrigger(Trigger,Trigger1M,InterestRatesTrigger))</f>
        <v>-3.2999999999998668E-3</v>
      </c>
      <c r="V27" s="112">
        <f>_xll.qlQuoteValue(P27,_xll.ohTrigger(Trigger,Trigger1M,InterestRatesTrigger))</f>
        <v>-3.2999999999999995E-3</v>
      </c>
      <c r="W27" s="112" t="b">
        <f t="shared" si="8"/>
        <v>1</v>
      </c>
      <c r="X27" s="168">
        <f t="shared" si="9"/>
        <v>1.3270634591222574E-12</v>
      </c>
      <c r="Y27" s="50" t="b">
        <f>ABS(X27/10000)&lt;=ABS('General Settings'!$D$24)</f>
        <v>1</v>
      </c>
      <c r="AA27" s="50" t="str">
        <f>_xll.qlSwapIndex(,,O27,SettlementDays,Currency,Calendar,ShortFixedLegTenor,ShortFixedLegBDC,ShortFixedLegDayCounter,Index1M,DiscountingCurve,Permanent,Trigger,ObjectOverwrite)</f>
        <v>obj_006d6#0000</v>
      </c>
    </row>
    <row r="28" spans="3:31" x14ac:dyDescent="0.2">
      <c r="M28" s="110" t="s">
        <v>60</v>
      </c>
      <c r="N28" s="110"/>
      <c r="O28" s="110" t="s">
        <v>66</v>
      </c>
      <c r="P28" s="110" t="str">
        <f t="shared" si="6"/>
        <v>EUR7X1S_Quote</v>
      </c>
      <c r="Q28" s="122"/>
      <c r="R28" s="111">
        <f t="shared" si="7"/>
        <v>42398</v>
      </c>
      <c r="S28" s="111">
        <f>_xll.qlInterestRateIndexValueDate(AA28,R28)</f>
        <v>42402</v>
      </c>
      <c r="T28" s="111">
        <f>_xll.qlInterestRateIndexMaturity(AA28,S28)</f>
        <v>42615</v>
      </c>
      <c r="U28" s="112">
        <f>_xll.qlIndexFixing(AA28,R28,,_xll.ohTrigger(Trigger,Trigger1M,InterestRatesTrigger))</f>
        <v>-3.4399999999999865E-3</v>
      </c>
      <c r="V28" s="112">
        <f>_xll.qlQuoteValue(P28,_xll.ohTrigger(Trigger,Trigger1M,InterestRatesTrigger))</f>
        <v>-3.4399999999999999E-3</v>
      </c>
      <c r="W28" s="112" t="b">
        <f t="shared" si="8"/>
        <v>1</v>
      </c>
      <c r="X28" s="168">
        <f t="shared" si="9"/>
        <v>1.3444106938820255E-13</v>
      </c>
      <c r="Y28" s="50" t="b">
        <f>ABS(X28/10000)&lt;=ABS('General Settings'!$D$24)</f>
        <v>1</v>
      </c>
      <c r="AA28" s="50" t="str">
        <f>_xll.qlSwapIndex(,,O28,SettlementDays,Currency,Calendar,ShortFixedLegTenor,ShortFixedLegBDC,ShortFixedLegDayCounter,Index1M,DiscountingCurve,Permanent,Trigger,ObjectOverwrite)</f>
        <v>obj_0069a#0000</v>
      </c>
    </row>
    <row r="29" spans="3:31" x14ac:dyDescent="0.2">
      <c r="M29" s="110" t="s">
        <v>60</v>
      </c>
      <c r="N29" s="110"/>
      <c r="O29" s="110" t="s">
        <v>67</v>
      </c>
      <c r="P29" s="110" t="str">
        <f t="shared" si="6"/>
        <v>EUR8X1S_Quote</v>
      </c>
      <c r="Q29" s="122"/>
      <c r="R29" s="111">
        <f t="shared" si="7"/>
        <v>42398</v>
      </c>
      <c r="S29" s="111">
        <f>_xll.qlInterestRateIndexValueDate(AA29,R29)</f>
        <v>42402</v>
      </c>
      <c r="T29" s="111">
        <f>_xll.qlInterestRateIndexMaturity(AA29,S29)</f>
        <v>42646</v>
      </c>
      <c r="U29" s="112">
        <f>_xll.qlIndexFixing(AA29,R29,,_xll.ohTrigger(Trigger,Trigger1M,InterestRatesTrigger))</f>
        <v>-3.5599999999999447E-3</v>
      </c>
      <c r="V29" s="112">
        <f>_xll.qlQuoteValue(P29,_xll.ohTrigger(Trigger,Trigger1M,InterestRatesTrigger))</f>
        <v>-3.5599999999999998E-3</v>
      </c>
      <c r="W29" s="112" t="b">
        <f t="shared" si="8"/>
        <v>1</v>
      </c>
      <c r="X29" s="168">
        <f t="shared" si="9"/>
        <v>5.5077470362263625E-13</v>
      </c>
      <c r="Y29" s="50" t="b">
        <f>ABS(X29/10000)&lt;=ABS('General Settings'!$D$24)</f>
        <v>1</v>
      </c>
      <c r="AA29" s="50" t="str">
        <f>_xll.qlSwapIndex(,,O29,SettlementDays,Currency,Calendar,ShortFixedLegTenor,ShortFixedLegBDC,ShortFixedLegDayCounter,Index1M,DiscountingCurve,Permanent,Trigger,ObjectOverwrite)</f>
        <v>obj_006e0#0000</v>
      </c>
    </row>
    <row r="30" spans="3:31" x14ac:dyDescent="0.2">
      <c r="M30" s="110" t="s">
        <v>60</v>
      </c>
      <c r="N30" s="110"/>
      <c r="O30" s="110" t="s">
        <v>68</v>
      </c>
      <c r="P30" s="110" t="str">
        <f t="shared" si="6"/>
        <v>EUR9X1S_Quote</v>
      </c>
      <c r="Q30" s="122"/>
      <c r="R30" s="111">
        <f t="shared" si="7"/>
        <v>42398</v>
      </c>
      <c r="S30" s="111">
        <f>_xll.qlInterestRateIndexValueDate(AA30,R30)</f>
        <v>42402</v>
      </c>
      <c r="T30" s="111">
        <f>_xll.qlInterestRateIndexMaturity(AA30,S30)</f>
        <v>42676</v>
      </c>
      <c r="U30" s="112">
        <f>_xll.qlIndexFixing(AA30,R30,,_xll.ohTrigger(Trigger,Trigger1M,InterestRatesTrigger))</f>
        <v>-3.6600000000000838E-3</v>
      </c>
      <c r="V30" s="112">
        <f>_xll.qlQuoteValue(P30,_xll.ohTrigger(Trigger,Trigger1M,InterestRatesTrigger))</f>
        <v>-3.6600000000000001E-3</v>
      </c>
      <c r="W30" s="112" t="b">
        <f t="shared" si="8"/>
        <v>1</v>
      </c>
      <c r="X30" s="168">
        <f t="shared" si="9"/>
        <v>-8.3700407715880942E-13</v>
      </c>
      <c r="Y30" s="50" t="b">
        <f>ABS(X30/10000)&lt;=ABS('General Settings'!$D$24)</f>
        <v>1</v>
      </c>
      <c r="AA30" s="50" t="str">
        <f>_xll.qlSwapIndex(,,O30,SettlementDays,Currency,Calendar,ShortFixedLegTenor,ShortFixedLegBDC,ShortFixedLegDayCounter,Index1M,DiscountingCurve,Permanent,Trigger,ObjectOverwrite)</f>
        <v>obj_0062f#0000</v>
      </c>
    </row>
    <row r="31" spans="3:31" x14ac:dyDescent="0.2">
      <c r="M31" s="110" t="s">
        <v>60</v>
      </c>
      <c r="N31" s="110"/>
      <c r="O31" s="110" t="s">
        <v>69</v>
      </c>
      <c r="P31" s="110" t="str">
        <f t="shared" si="6"/>
        <v>EUR10X1S_Quote</v>
      </c>
      <c r="Q31" s="122"/>
      <c r="R31" s="111">
        <f t="shared" si="7"/>
        <v>42398</v>
      </c>
      <c r="S31" s="111">
        <f>_xll.qlInterestRateIndexValueDate(AA31,R31)</f>
        <v>42402</v>
      </c>
      <c r="T31" s="111">
        <f>_xll.qlInterestRateIndexMaturity(AA31,S31)</f>
        <v>42706</v>
      </c>
      <c r="U31" s="112">
        <f>_xll.qlIndexFixing(AA31,R31,,_xll.ohTrigger(Trigger,Trigger1M,InterestRatesTrigger))</f>
        <v>-3.7400000000000154E-3</v>
      </c>
      <c r="V31" s="112">
        <f>_xll.qlQuoteValue(P31,_xll.ohTrigger(Trigger,Trigger1M,InterestRatesTrigger))</f>
        <v>-3.7399999999999998E-3</v>
      </c>
      <c r="W31" s="112" t="b">
        <f t="shared" si="8"/>
        <v>1</v>
      </c>
      <c r="X31" s="168">
        <f t="shared" si="9"/>
        <v>-1.5612511283791264E-13</v>
      </c>
      <c r="Y31" s="50" t="b">
        <f>ABS(X31/10000)&lt;=ABS('General Settings'!$D$24)</f>
        <v>1</v>
      </c>
      <c r="AA31" s="50" t="str">
        <f>_xll.qlSwapIndex(,,O31,SettlementDays,Currency,Calendar,ShortFixedLegTenor,ShortFixedLegBDC,ShortFixedLegDayCounter,Index1M,DiscountingCurve,Permanent,Trigger,ObjectOverwrite)</f>
        <v>obj_006f6#0000</v>
      </c>
    </row>
    <row r="32" spans="3:31" x14ac:dyDescent="0.2">
      <c r="M32" s="110" t="s">
        <v>60</v>
      </c>
      <c r="N32" s="110"/>
      <c r="O32" s="110" t="s">
        <v>70</v>
      </c>
      <c r="P32" s="110" t="str">
        <f t="shared" si="6"/>
        <v>EUR11X1S_Quote</v>
      </c>
      <c r="Q32" s="122"/>
      <c r="R32" s="111">
        <f t="shared" si="7"/>
        <v>42398</v>
      </c>
      <c r="S32" s="111">
        <f>_xll.qlInterestRateIndexValueDate(AA32,R32)</f>
        <v>42402</v>
      </c>
      <c r="T32" s="111">
        <f>_xll.qlInterestRateIndexMaturity(AA32,S32)</f>
        <v>42737</v>
      </c>
      <c r="U32" s="112">
        <f>_xll.qlIndexFixing(AA32,R32,,_xll.ohTrigger(Trigger,Trigger1M,InterestRatesTrigger))</f>
        <v>-3.799999999999817E-3</v>
      </c>
      <c r="V32" s="112">
        <f>_xll.qlQuoteValue(P32,_xll.ohTrigger(Trigger,Trigger1M,InterestRatesTrigger))</f>
        <v>-3.8E-3</v>
      </c>
      <c r="W32" s="112" t="b">
        <f t="shared" si="8"/>
        <v>1</v>
      </c>
      <c r="X32" s="168">
        <f t="shared" si="9"/>
        <v>1.8301332671555315E-12</v>
      </c>
      <c r="Y32" s="50" t="b">
        <f>ABS(X32/10000)&lt;=ABS('General Settings'!$D$24)</f>
        <v>1</v>
      </c>
      <c r="AA32" s="50" t="str">
        <f>_xll.qlSwapIndex(,,O32,SettlementDays,Currency,Calendar,ShortFixedLegTenor,ShortFixedLegBDC,ShortFixedLegDayCounter,Index1M,DiscountingCurve,Permanent,Trigger,ObjectOverwrite)</f>
        <v>obj_005d3#0000</v>
      </c>
    </row>
    <row r="33" spans="13:64" x14ac:dyDescent="0.2">
      <c r="M33" s="114" t="s">
        <v>60</v>
      </c>
      <c r="N33" s="114"/>
      <c r="O33" s="114" t="s">
        <v>102</v>
      </c>
      <c r="P33" s="114" t="str">
        <f t="shared" si="6"/>
        <v>EUR12X1S_Quote</v>
      </c>
      <c r="Q33" s="124"/>
      <c r="R33" s="115">
        <f t="shared" si="7"/>
        <v>42398</v>
      </c>
      <c r="S33" s="115">
        <f>_xll.qlInterestRateIndexValueDate(AA33,R33)</f>
        <v>42402</v>
      </c>
      <c r="T33" s="115">
        <f>_xll.qlInterestRateIndexMaturity(AA33,S33)</f>
        <v>42768</v>
      </c>
      <c r="U33" s="116">
        <f>_xll.qlIndexFixing(AA33,R33,,_xll.ohTrigger(Trigger,Trigger1M,InterestRatesTrigger))</f>
        <v>-3.8700000000000128E-3</v>
      </c>
      <c r="V33" s="116">
        <f>_xll.qlQuoteValue(P33,_xll.ohTrigger(Trigger,Trigger1M,InterestRatesTrigger))</f>
        <v>-3.8700000000000002E-3</v>
      </c>
      <c r="W33" s="116" t="b">
        <f t="shared" si="8"/>
        <v>1</v>
      </c>
      <c r="X33" s="170">
        <f t="shared" si="9"/>
        <v>-1.2576745200831851E-13</v>
      </c>
      <c r="Y33" s="51" t="b">
        <f>ABS(X33/10000)&lt;=ABS('General Settings'!$D$24)</f>
        <v>1</v>
      </c>
      <c r="AA33" s="51" t="str">
        <f>_xll.qlSwapIndex(,,O33,SettlementDays,Currency,Calendar,ShortFixedLegTenor,ShortFixedLegBDC,ShortFixedLegDayCounter,Index1M,DiscountingCurve,Permanent,Trigger,ObjectOverwrite)</f>
        <v>obj_006bf#0000</v>
      </c>
      <c r="AC33" s="103" t="s">
        <v>104</v>
      </c>
      <c r="AD33" s="103" t="s">
        <v>105</v>
      </c>
      <c r="AE33" s="104" t="s">
        <v>106</v>
      </c>
    </row>
    <row r="34" spans="13:64" x14ac:dyDescent="0.2">
      <c r="M34" s="50" t="s">
        <v>60</v>
      </c>
      <c r="N34" s="50"/>
      <c r="O34" s="50" t="s">
        <v>33</v>
      </c>
      <c r="P34" s="50" t="str">
        <f t="shared" ref="P34:P70" si="10">Currency&amp;"AB1E"&amp;O34&amp;QuoteSuffix</f>
        <v>EURAB1E1Y_Quote</v>
      </c>
      <c r="Q34" s="122"/>
      <c r="R34" s="120">
        <f t="shared" si="7"/>
        <v>42398</v>
      </c>
      <c r="S34" s="120">
        <f>_xll.qlInterestRateIndexValueDate(AA34,R34)</f>
        <v>42402</v>
      </c>
      <c r="T34" s="120">
        <f>_xll.qlInterestRateIndexMaturity(AA34,S34)</f>
        <v>42768</v>
      </c>
      <c r="U34" s="125">
        <f>_xll.qlIndexFixing(AA34,R34,,_xll.ohTrigger(Trigger,Trigger1M,InterestRatesTrigger))</f>
        <v>-3.9345000000000126E-3</v>
      </c>
      <c r="V34" s="125">
        <f>_xll.qlQuoteValue(P34,_xll.ohTrigger(Trigger,Trigger1M,InterestRatesTrigger))</f>
        <v>-3.9300000000000003E-3</v>
      </c>
      <c r="W34" s="50" t="b">
        <f t="shared" si="8"/>
        <v>1</v>
      </c>
      <c r="X34" s="144">
        <f t="shared" si="9"/>
        <v>-4.5000000000123067E-2</v>
      </c>
      <c r="Y34" s="50" t="b">
        <f>ABS(X34/10000)&lt;=ABS('General Settings'!$D$25)</f>
        <v>1</v>
      </c>
      <c r="AA34" s="50" t="str">
        <f>_xll.qlSwapIndex(,,O34,SettlementDays,Currency,Calendar,FixedLegTenor,FixedLegBDC,FixedLegDayCounter,Index1M,DiscountingCurve,Permanent,Trigger,ObjectOverwrite)</f>
        <v>obj_00627#0000</v>
      </c>
      <c r="AC34" s="103" t="s">
        <v>33</v>
      </c>
      <c r="AD34" s="103" t="s">
        <v>108</v>
      </c>
      <c r="AE34" s="104" t="s">
        <v>154</v>
      </c>
    </row>
    <row r="35" spans="13:64" x14ac:dyDescent="0.2">
      <c r="M35" s="50" t="s">
        <v>60</v>
      </c>
      <c r="N35" s="50"/>
      <c r="O35" s="50" t="s">
        <v>73</v>
      </c>
      <c r="P35" s="50" t="str">
        <f t="shared" si="10"/>
        <v>EURAB1E15M_Quote</v>
      </c>
      <c r="Q35" s="122"/>
      <c r="R35" s="120">
        <f t="shared" si="7"/>
        <v>42398</v>
      </c>
      <c r="S35" s="120">
        <f>_xll.qlInterestRateIndexValueDate(AA35,R35)</f>
        <v>42402</v>
      </c>
      <c r="T35" s="120">
        <f>_xll.qlInterestRateIndexMaturity(AA35,S35)</f>
        <v>42857</v>
      </c>
      <c r="U35" s="125">
        <f>_xll.qlIndexFixing(AA35,R35,,_xll.ohTrigger(Trigger,Trigger1M,InterestRatesTrigger))</f>
        <v>-4.0626909550150764E-3</v>
      </c>
      <c r="V35" s="125" t="e">
        <f>_xll.qlQuoteValue(P35,_xll.ohTrigger(Trigger,Trigger1M,InterestRatesTrigger))</f>
        <v>#NUM!</v>
      </c>
      <c r="W35" s="50" t="b">
        <f t="shared" si="8"/>
        <v>0</v>
      </c>
      <c r="X35" s="144" t="e">
        <f t="shared" si="9"/>
        <v>#NUM!</v>
      </c>
      <c r="Y35" s="50" t="e">
        <f>ABS(X35/10000)&lt;=ABS('General Settings'!$D$25)</f>
        <v>#NUM!</v>
      </c>
      <c r="AA35" s="50" t="str">
        <f>_xll.qlSwapIndex(,,O35,SettlementDays,Currency,Calendar,FixedLegTenor,FixedLegBDC,FixedLegDayCounter,Index1M,DiscountingCurve,Permanent,Trigger,ObjectOverwrite)</f>
        <v>obj_00732#0000</v>
      </c>
    </row>
    <row r="36" spans="13:64" x14ac:dyDescent="0.2">
      <c r="M36" s="50" t="s">
        <v>60</v>
      </c>
      <c r="N36" s="50"/>
      <c r="O36" s="50" t="s">
        <v>76</v>
      </c>
      <c r="P36" s="50" t="str">
        <f t="shared" si="10"/>
        <v>EURAB1E18M_Quote</v>
      </c>
      <c r="Q36" s="122"/>
      <c r="R36" s="120">
        <f t="shared" si="7"/>
        <v>42398</v>
      </c>
      <c r="S36" s="120">
        <f>_xll.qlInterestRateIndexValueDate(AA36,R36)</f>
        <v>42402</v>
      </c>
      <c r="T36" s="120">
        <f>_xll.qlInterestRateIndexMaturity(AA36,S36)</f>
        <v>42949</v>
      </c>
      <c r="U36" s="125">
        <f>_xll.qlIndexFixing(AA36,R36,,_xll.ohTrigger(Trigger,Trigger1M,InterestRatesTrigger))</f>
        <v>-4.1483673476747397E-3</v>
      </c>
      <c r="V36" s="125" t="e">
        <f>_xll.qlQuoteValue(P36,_xll.ohTrigger(Trigger,Trigger1M,InterestRatesTrigger))</f>
        <v>#NUM!</v>
      </c>
      <c r="W36" s="50" t="b">
        <f t="shared" si="8"/>
        <v>0</v>
      </c>
      <c r="X36" s="144" t="e">
        <f t="shared" si="9"/>
        <v>#NUM!</v>
      </c>
      <c r="Y36" s="50" t="e">
        <f>ABS(X36/10000)&lt;=ABS('General Settings'!$D$25)</f>
        <v>#NUM!</v>
      </c>
      <c r="AA36" s="50" t="str">
        <f>_xll.qlSwapIndex(,,O36,SettlementDays,Currency,Calendar,FixedLegTenor,FixedLegBDC,FixedLegDayCounter,Index1M,DiscountingCurve,Permanent,Trigger,ObjectOverwrite)</f>
        <v>obj_00610#0000</v>
      </c>
    </row>
    <row r="37" spans="13:64" x14ac:dyDescent="0.2">
      <c r="M37" s="50" t="s">
        <v>60</v>
      </c>
      <c r="N37" s="50"/>
      <c r="O37" s="50" t="s">
        <v>77</v>
      </c>
      <c r="P37" s="50" t="str">
        <f t="shared" si="10"/>
        <v>EURAB1E21M_Quote</v>
      </c>
      <c r="Q37" s="122"/>
      <c r="R37" s="120">
        <f t="shared" si="7"/>
        <v>42398</v>
      </c>
      <c r="S37" s="120">
        <f>_xll.qlInterestRateIndexValueDate(AA37,R37)</f>
        <v>42402</v>
      </c>
      <c r="T37" s="120">
        <f>_xll.qlInterestRateIndexMaturity(AA37,S37)</f>
        <v>43041</v>
      </c>
      <c r="U37" s="125">
        <f>_xll.qlIndexFixing(AA37,R37,,_xll.ohTrigger(Trigger,Trigger1M,InterestRatesTrigger))</f>
        <v>-4.1689809061937417E-3</v>
      </c>
      <c r="V37" s="125" t="e">
        <f>_xll.qlQuoteValue(P37,_xll.ohTrigger(Trigger,Trigger1M,InterestRatesTrigger))</f>
        <v>#NUM!</v>
      </c>
      <c r="W37" s="50" t="b">
        <f t="shared" si="8"/>
        <v>0</v>
      </c>
      <c r="X37" s="144" t="e">
        <f t="shared" si="9"/>
        <v>#NUM!</v>
      </c>
      <c r="Y37" s="50" t="e">
        <f>ABS(X37/10000)&lt;=ABS('General Settings'!$D$25)</f>
        <v>#NUM!</v>
      </c>
      <c r="AA37" s="50" t="str">
        <f>_xll.qlSwapIndex(,,O37,SettlementDays,Currency,Calendar,FixedLegTenor,FixedLegBDC,FixedLegDayCounter,Index1M,DiscountingCurve,Permanent,Trigger,ObjectOverwrite)</f>
        <v>obj_0060b#0000</v>
      </c>
    </row>
    <row r="38" spans="13:64" x14ac:dyDescent="0.2">
      <c r="M38" s="110" t="s">
        <v>60</v>
      </c>
      <c r="N38" s="110"/>
      <c r="O38" s="110" t="s">
        <v>78</v>
      </c>
      <c r="P38" s="110" t="str">
        <f t="shared" si="10"/>
        <v>EURAB1E2Y_Quote</v>
      </c>
      <c r="Q38" s="122"/>
      <c r="R38" s="111">
        <f t="shared" si="7"/>
        <v>42398</v>
      </c>
      <c r="S38" s="111">
        <f>_xll.qlInterestRateIndexValueDate(AA38,R38)</f>
        <v>42402</v>
      </c>
      <c r="T38" s="111">
        <f>_xll.qlInterestRateIndexMaturity(AA38,S38)</f>
        <v>43133</v>
      </c>
      <c r="U38" s="112">
        <f>_xll.qlIndexFixing(AA38,R38,,_xll.ohTrigger(Trigger,Trigger1M,InterestRatesTrigger))</f>
        <v>-4.1400000000114271E-3</v>
      </c>
      <c r="V38" s="112">
        <f>_xll.qlQuoteValue(P38,_xll.ohTrigger(Trigger,Trigger1M,InterestRatesTrigger))</f>
        <v>-4.1400000000000005E-3</v>
      </c>
      <c r="W38" s="110" t="b">
        <f t="shared" si="8"/>
        <v>1</v>
      </c>
      <c r="X38" s="146">
        <f t="shared" si="9"/>
        <v>-1.1426623536259228E-10</v>
      </c>
      <c r="Y38" s="50" t="b">
        <f>ABS(X38/10000)&lt;=ABS('General Settings'!$D$25)</f>
        <v>1</v>
      </c>
      <c r="AA38" s="50" t="str">
        <f>_xll.qlSwapIndex(,,O38,SettlementDays,Currency,Calendar,FixedLegTenor,FixedLegBDC,FixedLegDayCounter,Index1M,DiscountingCurve,Permanent,Trigger,ObjectOverwrite)</f>
        <v>obj_00718#0000</v>
      </c>
    </row>
    <row r="39" spans="13:64" x14ac:dyDescent="0.2">
      <c r="M39" s="110" t="s">
        <v>60</v>
      </c>
      <c r="N39" s="110"/>
      <c r="O39" s="110" t="s">
        <v>79</v>
      </c>
      <c r="P39" s="110" t="str">
        <f t="shared" si="10"/>
        <v>EURAB1E3Y_Quote</v>
      </c>
      <c r="Q39" s="122"/>
      <c r="R39" s="111">
        <f t="shared" si="7"/>
        <v>42398</v>
      </c>
      <c r="S39" s="111">
        <f>_xll.qlInterestRateIndexValueDate(AA39,R39)</f>
        <v>42402</v>
      </c>
      <c r="T39" s="111">
        <f>_xll.qlInterestRateIndexMaturity(AA39,S39)</f>
        <v>43500</v>
      </c>
      <c r="U39" s="112">
        <f>_xll.qlIndexFixing(AA39,R39,,_xll.ohTrigger(Trigger,Trigger1M,InterestRatesTrigger))</f>
        <v>-3.7299999999652542E-3</v>
      </c>
      <c r="V39" s="112">
        <f>_xll.qlQuoteValue(P39,_xll.ohTrigger(Trigger,Trigger1M,InterestRatesTrigger))</f>
        <v>-3.7299999999999998E-3</v>
      </c>
      <c r="W39" s="110" t="b">
        <f t="shared" si="8"/>
        <v>1</v>
      </c>
      <c r="X39" s="146">
        <f t="shared" si="9"/>
        <v>3.4745643862077458E-10</v>
      </c>
      <c r="Y39" s="50" t="b">
        <f>ABS(X39/10000)&lt;=ABS('General Settings'!$D$25)</f>
        <v>1</v>
      </c>
      <c r="AA39" s="50" t="str">
        <f>_xll.qlSwapIndex(,,O39,SettlementDays,Currency,Calendar,FixedLegTenor,FixedLegBDC,FixedLegDayCounter,Index1M,DiscountingCurve,Permanent,Trigger,ObjectOverwrite)</f>
        <v>obj_0076c#0000</v>
      </c>
    </row>
    <row r="40" spans="13:64" x14ac:dyDescent="0.2">
      <c r="M40" s="110" t="s">
        <v>60</v>
      </c>
      <c r="N40" s="110"/>
      <c r="O40" s="110" t="s">
        <v>80</v>
      </c>
      <c r="P40" s="110" t="str">
        <f t="shared" si="10"/>
        <v>EURAB1E4Y_Quote</v>
      </c>
      <c r="Q40" s="122"/>
      <c r="R40" s="111">
        <f t="shared" si="7"/>
        <v>42398</v>
      </c>
      <c r="S40" s="111">
        <f>_xll.qlInterestRateIndexValueDate(AA40,R40)</f>
        <v>42402</v>
      </c>
      <c r="T40" s="111">
        <f>_xll.qlInterestRateIndexMaturity(AA40,S40)</f>
        <v>43864</v>
      </c>
      <c r="U40" s="112">
        <f>_xll.qlIndexFixing(AA40,R40,,_xll.ohTrigger(Trigger,Trigger1M,InterestRatesTrigger))</f>
        <v>-2.9099999999958109E-3</v>
      </c>
      <c r="V40" s="112">
        <f>_xll.qlQuoteValue(P40,_xll.ohTrigger(Trigger,Trigger1M,InterestRatesTrigger))</f>
        <v>-2.9099999999999998E-3</v>
      </c>
      <c r="W40" s="110" t="b">
        <f t="shared" si="8"/>
        <v>1</v>
      </c>
      <c r="X40" s="146">
        <f t="shared" si="9"/>
        <v>4.1889235136149949E-11</v>
      </c>
      <c r="Y40" s="50" t="b">
        <f>ABS(X40/10000)&lt;=ABS('General Settings'!$D$25)</f>
        <v>1</v>
      </c>
      <c r="AA40" s="50" t="str">
        <f>_xll.qlSwapIndex(,,O40,SettlementDays,Currency,Calendar,FixedLegTenor,FixedLegBDC,FixedLegDayCounter,Index1M,DiscountingCurve,Permanent,Trigger,ObjectOverwrite)</f>
        <v>obj_00659#0000</v>
      </c>
    </row>
    <row r="41" spans="13:64" x14ac:dyDescent="0.2">
      <c r="M41" s="110" t="s">
        <v>60</v>
      </c>
      <c r="N41" s="110"/>
      <c r="O41" s="110" t="s">
        <v>81</v>
      </c>
      <c r="P41" s="110" t="str">
        <f t="shared" si="10"/>
        <v>EURAB1E5Y_Quote</v>
      </c>
      <c r="Q41" s="122"/>
      <c r="R41" s="111">
        <f t="shared" si="7"/>
        <v>42398</v>
      </c>
      <c r="S41" s="111">
        <f>_xll.qlInterestRateIndexValueDate(AA41,R41)</f>
        <v>42402</v>
      </c>
      <c r="T41" s="111">
        <f>_xll.qlInterestRateIndexMaturity(AA41,S41)</f>
        <v>44229</v>
      </c>
      <c r="U41" s="112">
        <f>_xll.qlIndexFixing(AA41,R41,,_xll.ohTrigger(Trigger,Trigger1M,InterestRatesTrigger))</f>
        <v>-1.8200000000441197E-3</v>
      </c>
      <c r="V41" s="112">
        <f>_xll.qlQuoteValue(P41,_xll.ohTrigger(Trigger,Trigger1M,InterestRatesTrigger))</f>
        <v>-1.82E-3</v>
      </c>
      <c r="W41" s="110" t="b">
        <f t="shared" si="8"/>
        <v>1</v>
      </c>
      <c r="X41" s="146">
        <f t="shared" si="9"/>
        <v>-4.4119655845387129E-10</v>
      </c>
      <c r="Y41" s="50" t="b">
        <f>ABS(X41/10000)&lt;=ABS('General Settings'!$D$25)</f>
        <v>1</v>
      </c>
      <c r="AA41" s="50" t="str">
        <f>_xll.qlSwapIndex(,,O41,SettlementDays,Currency,Calendar,FixedLegTenor,FixedLegBDC,FixedLegDayCounter,Index1M,DiscountingCurve,Permanent,Trigger,ObjectOverwrite)</f>
        <v>obj_005e7#0000</v>
      </c>
    </row>
    <row r="42" spans="13:64" x14ac:dyDescent="0.2">
      <c r="M42" s="110" t="s">
        <v>60</v>
      </c>
      <c r="N42" s="110"/>
      <c r="O42" s="110" t="s">
        <v>82</v>
      </c>
      <c r="P42" s="110" t="str">
        <f t="shared" si="10"/>
        <v>EURAB1E6Y_Quote</v>
      </c>
      <c r="Q42" s="122"/>
      <c r="R42" s="111">
        <f t="shared" si="7"/>
        <v>42398</v>
      </c>
      <c r="S42" s="111">
        <f>_xll.qlInterestRateIndexValueDate(AA42,R42)</f>
        <v>42402</v>
      </c>
      <c r="T42" s="111">
        <f>_xll.qlInterestRateIndexMaturity(AA42,S42)</f>
        <v>44594</v>
      </c>
      <c r="U42" s="112">
        <f>_xll.qlIndexFixing(AA42,R42,,_xll.ohTrigger(Trigger,Trigger1M,InterestRatesTrigger))</f>
        <v>-5.5000000011187463E-4</v>
      </c>
      <c r="V42" s="112">
        <f>_xll.qlQuoteValue(P42,_xll.ohTrigger(Trigger,Trigger1M,InterestRatesTrigger))</f>
        <v>-5.5000000000000003E-4</v>
      </c>
      <c r="W42" s="110" t="b">
        <f t="shared" si="8"/>
        <v>1</v>
      </c>
      <c r="X42" s="146">
        <f t="shared" si="9"/>
        <v>-1.1187459379030651E-9</v>
      </c>
      <c r="Y42" s="50" t="b">
        <f>ABS(X42/10000)&lt;=ABS('General Settings'!$D$25)</f>
        <v>1</v>
      </c>
      <c r="AA42" s="50" t="str">
        <f>_xll.qlSwapIndex(,,O42,SettlementDays,Currency,Calendar,FixedLegTenor,FixedLegBDC,FixedLegDayCounter,Index1M,DiscountingCurve,Permanent,Trigger,ObjectOverwrite)</f>
        <v>obj_0078a#0000</v>
      </c>
      <c r="AZ42" s="113"/>
      <c r="BA42" s="113"/>
      <c r="BB42" s="113"/>
      <c r="BC42" s="113"/>
      <c r="BD42" s="113"/>
      <c r="BE42" s="113"/>
      <c r="BF42" s="113"/>
      <c r="BG42" s="113"/>
      <c r="BH42" s="113"/>
      <c r="BI42" s="113"/>
      <c r="BJ42" s="113"/>
      <c r="BK42" s="113"/>
      <c r="BL42" s="113"/>
    </row>
    <row r="43" spans="13:64" x14ac:dyDescent="0.2">
      <c r="M43" s="110" t="s">
        <v>60</v>
      </c>
      <c r="N43" s="110"/>
      <c r="O43" s="110" t="s">
        <v>83</v>
      </c>
      <c r="P43" s="110" t="str">
        <f t="shared" si="10"/>
        <v>EURAB1E7Y_Quote</v>
      </c>
      <c r="Q43" s="122"/>
      <c r="R43" s="111">
        <f t="shared" si="7"/>
        <v>42398</v>
      </c>
      <c r="S43" s="111">
        <f>_xll.qlInterestRateIndexValueDate(AA43,R43)</f>
        <v>42402</v>
      </c>
      <c r="T43" s="111">
        <f>_xll.qlInterestRateIndexMaturity(AA43,S43)</f>
        <v>44959</v>
      </c>
      <c r="U43" s="112">
        <f>_xll.qlIndexFixing(AA43,R43,,_xll.ohTrigger(Trigger,Trigger1M,InterestRatesTrigger))</f>
        <v>7.7999999969172087E-4</v>
      </c>
      <c r="V43" s="112">
        <f>_xll.qlQuoteValue(P43,_xll.ohTrigger(Trigger,Trigger1M,InterestRatesTrigger))</f>
        <v>7.7999999999999988E-4</v>
      </c>
      <c r="W43" s="110" t="b">
        <f t="shared" si="8"/>
        <v>1</v>
      </c>
      <c r="X43" s="146">
        <f t="shared" si="9"/>
        <v>-3.0827900995844537E-9</v>
      </c>
      <c r="Y43" s="50" t="b">
        <f>ABS(X43/10000)&lt;=ABS('General Settings'!$D$25)</f>
        <v>1</v>
      </c>
      <c r="AA43" s="50" t="str">
        <f>_xll.qlSwapIndex(,,O43,SettlementDays,Currency,Calendar,FixedLegTenor,FixedLegBDC,FixedLegDayCounter,Index1M,DiscountingCurve,Permanent,Trigger,ObjectOverwrite)</f>
        <v>obj_005c1#0000</v>
      </c>
      <c r="AZ43" s="113"/>
      <c r="BA43" s="113"/>
      <c r="BB43" s="113"/>
      <c r="BC43" s="113"/>
      <c r="BD43" s="113"/>
      <c r="BE43" s="113"/>
      <c r="BF43" s="113"/>
      <c r="BG43" s="113"/>
      <c r="BH43" s="113"/>
      <c r="BI43" s="113"/>
      <c r="BJ43" s="113"/>
      <c r="BK43" s="113"/>
      <c r="BL43" s="113"/>
    </row>
    <row r="44" spans="13:64" x14ac:dyDescent="0.2">
      <c r="M44" s="110" t="s">
        <v>60</v>
      </c>
      <c r="N44" s="110"/>
      <c r="O44" s="110" t="s">
        <v>84</v>
      </c>
      <c r="P44" s="110" t="str">
        <f t="shared" si="10"/>
        <v>EURAB1E8Y_Quote</v>
      </c>
      <c r="Q44" s="122"/>
      <c r="R44" s="111">
        <f t="shared" si="7"/>
        <v>42398</v>
      </c>
      <c r="S44" s="111">
        <f>_xll.qlInterestRateIndexValueDate(AA44,R44)</f>
        <v>42402</v>
      </c>
      <c r="T44" s="111">
        <f>_xll.qlInterestRateIndexMaturity(AA44,S44)</f>
        <v>45324</v>
      </c>
      <c r="U44" s="112">
        <f>_xll.qlIndexFixing(AA44,R44,,_xll.ohTrigger(Trigger,Trigger1M,InterestRatesTrigger))</f>
        <v>2.1200000005240408E-3</v>
      </c>
      <c r="V44" s="112">
        <f>_xll.qlQuoteValue(P44,_xll.ohTrigger(Trigger,Trigger1M,InterestRatesTrigger))</f>
        <v>2.1200000000000004E-3</v>
      </c>
      <c r="W44" s="110" t="b">
        <f t="shared" si="8"/>
        <v>1</v>
      </c>
      <c r="X44" s="146">
        <f t="shared" si="9"/>
        <v>5.2404044645348868E-9</v>
      </c>
      <c r="Y44" s="50" t="b">
        <f>ABS(X44/10000)&lt;=ABS('General Settings'!$D$25)</f>
        <v>1</v>
      </c>
      <c r="AA44" s="50" t="str">
        <f>_xll.qlSwapIndex(,,O44,SettlementDays,Currency,Calendar,FixedLegTenor,FixedLegBDC,FixedLegDayCounter,Index1M,DiscountingCurve,Permanent,Trigger,ObjectOverwrite)</f>
        <v>obj_00663#0000</v>
      </c>
      <c r="AZ44" s="113"/>
      <c r="BA44" s="113"/>
      <c r="BB44" s="113"/>
      <c r="BC44" s="113"/>
      <c r="BD44" s="113"/>
      <c r="BE44" s="113"/>
      <c r="BF44" s="113"/>
      <c r="BG44" s="113"/>
      <c r="BH44" s="113"/>
      <c r="BI44" s="113"/>
      <c r="BJ44" s="113"/>
      <c r="BK44" s="113"/>
      <c r="BL44" s="113"/>
    </row>
    <row r="45" spans="13:64" x14ac:dyDescent="0.2">
      <c r="M45" s="110" t="s">
        <v>60</v>
      </c>
      <c r="N45" s="110"/>
      <c r="O45" s="110" t="s">
        <v>85</v>
      </c>
      <c r="P45" s="110" t="str">
        <f t="shared" si="10"/>
        <v>EURAB1E9Y_Quote</v>
      </c>
      <c r="Q45" s="122"/>
      <c r="R45" s="111">
        <f t="shared" si="7"/>
        <v>42398</v>
      </c>
      <c r="S45" s="111">
        <f>_xll.qlInterestRateIndexValueDate(AA45,R45)</f>
        <v>42402</v>
      </c>
      <c r="T45" s="111">
        <f>_xll.qlInterestRateIndexMaturity(AA45,S45)</f>
        <v>45691</v>
      </c>
      <c r="U45" s="112">
        <f>_xll.qlIndexFixing(AA45,R45,,_xll.ohTrigger(Trigger,Trigger1M,InterestRatesTrigger))</f>
        <v>3.4000000002827931E-3</v>
      </c>
      <c r="V45" s="112">
        <f>_xll.qlQuoteValue(P45,_xll.ohTrigger(Trigger,Trigger1M,InterestRatesTrigger))</f>
        <v>3.3999999999999998E-3</v>
      </c>
      <c r="W45" s="110" t="b">
        <f t="shared" si="8"/>
        <v>1</v>
      </c>
      <c r="X45" s="146">
        <f t="shared" si="9"/>
        <v>2.8279332001113211E-9</v>
      </c>
      <c r="Y45" s="50" t="b">
        <f>ABS(X45/10000)&lt;=ABS('General Settings'!$D$25)</f>
        <v>1</v>
      </c>
      <c r="AA45" s="50" t="str">
        <f>_xll.qlSwapIndex(,,O45,SettlementDays,Currency,Calendar,FixedLegTenor,FixedLegBDC,FixedLegDayCounter,Index1M,DiscountingCurve,Permanent,Trigger,ObjectOverwrite)</f>
        <v>obj_005d7#0000</v>
      </c>
      <c r="AZ45" s="113"/>
      <c r="BA45" s="113"/>
      <c r="BB45" s="113"/>
      <c r="BC45" s="113"/>
      <c r="BD45" s="113"/>
      <c r="BE45" s="113"/>
      <c r="BF45" s="113"/>
      <c r="BG45" s="113"/>
      <c r="BH45" s="113"/>
      <c r="BI45" s="113"/>
      <c r="BJ45" s="113"/>
      <c r="BK45" s="113"/>
      <c r="BL45" s="113"/>
    </row>
    <row r="46" spans="13:64" x14ac:dyDescent="0.2">
      <c r="M46" s="110" t="s">
        <v>60</v>
      </c>
      <c r="N46" s="110"/>
      <c r="O46" s="110" t="s">
        <v>86</v>
      </c>
      <c r="P46" s="110" t="str">
        <f t="shared" si="10"/>
        <v>EURAB1E10Y_Quote</v>
      </c>
      <c r="Q46" s="122"/>
      <c r="R46" s="111">
        <f t="shared" si="7"/>
        <v>42398</v>
      </c>
      <c r="S46" s="111">
        <f>_xll.qlInterestRateIndexValueDate(AA46,R46)</f>
        <v>42402</v>
      </c>
      <c r="T46" s="111">
        <f>_xll.qlInterestRateIndexMaturity(AA46,S46)</f>
        <v>46055</v>
      </c>
      <c r="U46" s="112">
        <f>_xll.qlIndexFixing(AA46,R46,,_xll.ohTrigger(Trigger,Trigger1M,InterestRatesTrigger))</f>
        <v>4.5800000007504256E-3</v>
      </c>
      <c r="V46" s="112">
        <f>_xll.qlQuoteValue(P46,_xll.ohTrigger(Trigger,Trigger1M,InterestRatesTrigger))</f>
        <v>4.5799999999999999E-3</v>
      </c>
      <c r="W46" s="110" t="b">
        <f t="shared" si="8"/>
        <v>1</v>
      </c>
      <c r="X46" s="146">
        <f t="shared" si="9"/>
        <v>7.5042576319628296E-9</v>
      </c>
      <c r="Y46" s="50" t="b">
        <f>ABS(X46/10000)&lt;=ABS('General Settings'!$D$25)</f>
        <v>1</v>
      </c>
      <c r="AA46" s="50" t="str">
        <f>_xll.qlSwapIndex(,,O46,SettlementDays,Currency,Calendar,FixedLegTenor,FixedLegBDC,FixedLegDayCounter,Index1M,DiscountingCurve,Permanent,Trigger,ObjectOverwrite)</f>
        <v>obj_00746#0000</v>
      </c>
      <c r="AZ46" s="113"/>
      <c r="BA46" s="113"/>
      <c r="BB46" s="113"/>
      <c r="BC46" s="113"/>
      <c r="BD46" s="113"/>
      <c r="BE46" s="113"/>
      <c r="BF46" s="113"/>
      <c r="BG46" s="113"/>
      <c r="BH46" s="113"/>
      <c r="BI46" s="113"/>
      <c r="BJ46" s="113"/>
      <c r="BK46" s="113"/>
      <c r="BL46" s="113"/>
    </row>
    <row r="47" spans="13:64" x14ac:dyDescent="0.2">
      <c r="M47" s="50" t="s">
        <v>60</v>
      </c>
      <c r="N47" s="50"/>
      <c r="O47" s="50" t="s">
        <v>112</v>
      </c>
      <c r="P47" s="50" t="str">
        <f t="shared" si="10"/>
        <v>EURAB1E11Y_Quote</v>
      </c>
      <c r="Q47" s="122"/>
      <c r="R47" s="120">
        <f t="shared" si="7"/>
        <v>42398</v>
      </c>
      <c r="S47" s="120">
        <f>_xll.qlInterestRateIndexValueDate(AA47,R47)</f>
        <v>42402</v>
      </c>
      <c r="T47" s="120">
        <f>_xll.qlInterestRateIndexMaturity(AA47,S47)</f>
        <v>46420</v>
      </c>
      <c r="U47" s="125">
        <f>_xll.qlIndexFixing(AA47,R47,,_xll.ohTrigger(Trigger,Trigger1M,InterestRatesTrigger))</f>
        <v>5.625681401168826E-3</v>
      </c>
      <c r="V47" s="125">
        <f>_xll.qlQuoteValue(P47,_xll.ohTrigger(Trigger,Trigger1M,InterestRatesTrigger))</f>
        <v>5.6199999999999991E-3</v>
      </c>
      <c r="W47" s="50" t="b">
        <f t="shared" si="8"/>
        <v>1</v>
      </c>
      <c r="X47" s="144">
        <f t="shared" si="9"/>
        <v>5.6814011688268926E-2</v>
      </c>
      <c r="Y47" s="50" t="b">
        <f>ABS(X47/10000)&lt;=ABS('General Settings'!$D$25)</f>
        <v>1</v>
      </c>
      <c r="AA47" s="50" t="str">
        <f>_xll.qlSwapIndex(,,O47,SettlementDays,Currency,Calendar,FixedLegTenor,FixedLegBDC,FixedLegDayCounter,Index1M,DiscountingCurve,Permanent,Trigger,ObjectOverwrite)</f>
        <v>obj_006cf#0000</v>
      </c>
      <c r="AZ47" s="113"/>
      <c r="BA47" s="113"/>
      <c r="BB47" s="113"/>
      <c r="BC47" s="113"/>
      <c r="BD47" s="113"/>
      <c r="BE47" s="113"/>
      <c r="BF47" s="113"/>
      <c r="BG47" s="113"/>
      <c r="BH47" s="113"/>
      <c r="BI47" s="113"/>
      <c r="BJ47" s="113"/>
      <c r="BK47" s="113"/>
      <c r="BL47" s="113"/>
    </row>
    <row r="48" spans="13:64" x14ac:dyDescent="0.2">
      <c r="M48" s="110" t="s">
        <v>60</v>
      </c>
      <c r="N48" s="110"/>
      <c r="O48" s="110" t="s">
        <v>87</v>
      </c>
      <c r="P48" s="110" t="str">
        <f t="shared" si="10"/>
        <v>EURAB1E12Y_Quote</v>
      </c>
      <c r="Q48" s="122"/>
      <c r="R48" s="111">
        <f t="shared" si="7"/>
        <v>42398</v>
      </c>
      <c r="S48" s="111">
        <f>_xll.qlInterestRateIndexValueDate(AA48,R48)</f>
        <v>42402</v>
      </c>
      <c r="T48" s="111">
        <f>_xll.qlInterestRateIndexMaturity(AA48,S48)</f>
        <v>46785</v>
      </c>
      <c r="U48" s="112">
        <f>_xll.qlIndexFixing(AA48,R48,,_xll.ohTrigger(Trigger,Trigger1M,InterestRatesTrigger))</f>
        <v>6.5400000000113857E-3</v>
      </c>
      <c r="V48" s="112">
        <f>_xll.qlQuoteValue(P48,_xll.ohTrigger(Trigger,Trigger1M,InterestRatesTrigger))</f>
        <v>6.5399999999999989E-3</v>
      </c>
      <c r="W48" s="110" t="b">
        <f t="shared" si="8"/>
        <v>1</v>
      </c>
      <c r="X48" s="146">
        <f t="shared" si="9"/>
        <v>1.1386724896311762E-10</v>
      </c>
      <c r="Y48" s="50" t="b">
        <f>ABS(X48/10000)&lt;=ABS('General Settings'!$D$25)</f>
        <v>1</v>
      </c>
      <c r="AA48" s="50" t="str">
        <f>_xll.qlSwapIndex(,,O48,SettlementDays,Currency,Calendar,FixedLegTenor,FixedLegBDC,FixedLegDayCounter,Index1M,DiscountingCurve,Permanent,Trigger,ObjectOverwrite)</f>
        <v>obj_00682#0000</v>
      </c>
      <c r="AZ48" s="113"/>
      <c r="BA48" s="113"/>
      <c r="BB48" s="113"/>
      <c r="BC48" s="113"/>
      <c r="BD48" s="113"/>
      <c r="BE48" s="113"/>
      <c r="BF48" s="113"/>
      <c r="BG48" s="113"/>
      <c r="BH48" s="113"/>
      <c r="BI48" s="113"/>
      <c r="BJ48" s="113"/>
      <c r="BK48" s="113"/>
      <c r="BL48" s="113"/>
    </row>
    <row r="49" spans="13:65" x14ac:dyDescent="0.2">
      <c r="M49" s="50" t="s">
        <v>60</v>
      </c>
      <c r="N49" s="50"/>
      <c r="O49" s="50" t="s">
        <v>113</v>
      </c>
      <c r="P49" s="50" t="str">
        <f t="shared" si="10"/>
        <v>EURAB1E13Y_Quote</v>
      </c>
      <c r="Q49" s="122"/>
      <c r="R49" s="120">
        <f t="shared" si="7"/>
        <v>42398</v>
      </c>
      <c r="S49" s="120">
        <f>_xll.qlInterestRateIndexValueDate(AA49,R49)</f>
        <v>42402</v>
      </c>
      <c r="T49" s="120">
        <f>_xll.qlInterestRateIndexMaturity(AA49,S49)</f>
        <v>47151</v>
      </c>
      <c r="U49" s="125">
        <f>_xll.qlIndexFixing(AA49,R49,,_xll.ohTrigger(Trigger,Trigger1M,InterestRatesTrigger))</f>
        <v>7.3474374435975268E-3</v>
      </c>
      <c r="V49" s="125" t="e">
        <f>_xll.qlQuoteValue(P49,_xll.ohTrigger(Trigger,Trigger1M,InterestRatesTrigger))</f>
        <v>#NUM!</v>
      </c>
      <c r="W49" s="50" t="b">
        <f t="shared" si="8"/>
        <v>0</v>
      </c>
      <c r="X49" s="144" t="e">
        <f t="shared" si="9"/>
        <v>#NUM!</v>
      </c>
      <c r="Y49" s="50" t="e">
        <f>ABS(X49/10000)&lt;=ABS('General Settings'!$D$25)</f>
        <v>#NUM!</v>
      </c>
      <c r="AA49" s="50" t="str">
        <f>_xll.qlSwapIndex(,,O49,SettlementDays,Currency,Calendar,FixedLegTenor,FixedLegBDC,FixedLegDayCounter,Index1M,DiscountingCurve,Permanent,Trigger,ObjectOverwrite)</f>
        <v>obj_0079c#0000</v>
      </c>
      <c r="AZ49" s="113"/>
      <c r="BA49" s="113"/>
      <c r="BB49" s="113"/>
      <c r="BC49" s="113"/>
      <c r="BD49" s="113"/>
      <c r="BE49" s="113"/>
      <c r="BF49" s="113"/>
      <c r="BG49" s="113"/>
      <c r="BH49" s="113"/>
      <c r="BI49" s="113"/>
      <c r="BJ49" s="113"/>
      <c r="BK49" s="113"/>
      <c r="BL49" s="113"/>
    </row>
    <row r="50" spans="13:65" x14ac:dyDescent="0.2">
      <c r="M50" s="50" t="s">
        <v>60</v>
      </c>
      <c r="N50" s="50"/>
      <c r="O50" s="50" t="s">
        <v>114</v>
      </c>
      <c r="P50" s="50" t="str">
        <f t="shared" si="10"/>
        <v>EURAB1E14Y_Quote</v>
      </c>
      <c r="Q50" s="122"/>
      <c r="R50" s="120">
        <f t="shared" si="7"/>
        <v>42398</v>
      </c>
      <c r="S50" s="120">
        <f>_xll.qlInterestRateIndexValueDate(AA50,R50)</f>
        <v>42402</v>
      </c>
      <c r="T50" s="120">
        <f>_xll.qlInterestRateIndexMaturity(AA50,S50)</f>
        <v>47518</v>
      </c>
      <c r="U50" s="125">
        <f>_xll.qlIndexFixing(AA50,R50,,_xll.ohTrigger(Trigger,Trigger1M,InterestRatesTrigger))</f>
        <v>8.0537442460301284E-3</v>
      </c>
      <c r="V50" s="125" t="e">
        <f>_xll.qlQuoteValue(P50,_xll.ohTrigger(Trigger,Trigger1M,InterestRatesTrigger))</f>
        <v>#NUM!</v>
      </c>
      <c r="W50" s="50" t="b">
        <f t="shared" si="8"/>
        <v>0</v>
      </c>
      <c r="X50" s="144" t="e">
        <f t="shared" si="9"/>
        <v>#NUM!</v>
      </c>
      <c r="Y50" s="50" t="e">
        <f>ABS(X50/10000)&lt;=ABS('General Settings'!$D$25)</f>
        <v>#NUM!</v>
      </c>
      <c r="AA50" s="50" t="str">
        <f>_xll.qlSwapIndex(,,O50,SettlementDays,Currency,Calendar,FixedLegTenor,FixedLegBDC,FixedLegDayCounter,Index1M,DiscountingCurve,Permanent,Trigger,ObjectOverwrite)</f>
        <v>obj_00731#0000</v>
      </c>
      <c r="AZ50" s="113"/>
      <c r="BA50" s="113"/>
      <c r="BB50" s="113"/>
      <c r="BC50" s="113"/>
      <c r="BD50" s="113"/>
      <c r="BE50" s="113"/>
      <c r="BF50" s="113"/>
      <c r="BG50" s="113"/>
      <c r="BH50" s="113"/>
      <c r="BI50" s="113"/>
      <c r="BJ50" s="113"/>
      <c r="BK50" s="113"/>
      <c r="BL50" s="113"/>
    </row>
    <row r="51" spans="13:65" x14ac:dyDescent="0.2">
      <c r="M51" s="110" t="s">
        <v>60</v>
      </c>
      <c r="N51" s="110"/>
      <c r="O51" s="110" t="s">
        <v>88</v>
      </c>
      <c r="P51" s="110" t="str">
        <f t="shared" si="10"/>
        <v>EURAB1E15Y_Quote</v>
      </c>
      <c r="Q51" s="122"/>
      <c r="R51" s="111">
        <f t="shared" si="7"/>
        <v>42398</v>
      </c>
      <c r="S51" s="111">
        <f>_xll.qlInterestRateIndexValueDate(AA51,R51)</f>
        <v>42402</v>
      </c>
      <c r="T51" s="111">
        <f>_xll.qlInterestRateIndexMaturity(AA51,S51)</f>
        <v>47882</v>
      </c>
      <c r="U51" s="112">
        <f>_xll.qlIndexFixing(AA51,R51,,_xll.ohTrigger(Trigger,Trigger1M,InterestRatesTrigger))</f>
        <v>8.6600000002225661E-3</v>
      </c>
      <c r="V51" s="112">
        <f>_xll.qlQuoteValue(P51,_xll.ohTrigger(Trigger,Trigger1M,InterestRatesTrigger))</f>
        <v>8.660000000000001E-3</v>
      </c>
      <c r="W51" s="110" t="b">
        <f t="shared" si="8"/>
        <v>1</v>
      </c>
      <c r="X51" s="146">
        <f t="shared" si="9"/>
        <v>2.2256502196782435E-9</v>
      </c>
      <c r="Y51" s="50" t="b">
        <f>ABS(X51/10000)&lt;=ABS('General Settings'!$D$25)</f>
        <v>1</v>
      </c>
      <c r="AA51" s="50" t="str">
        <f>_xll.qlSwapIndex(,,O51,SettlementDays,Currency,Calendar,FixedLegTenor,FixedLegBDC,FixedLegDayCounter,Index1M,DiscountingCurve,Permanent,Trigger,ObjectOverwrite)</f>
        <v>obj_0065b#0000</v>
      </c>
      <c r="AZ51" s="113"/>
      <c r="BA51" s="113"/>
      <c r="BB51" s="113"/>
      <c r="BC51" s="113"/>
      <c r="BD51" s="113"/>
      <c r="BE51" s="113"/>
      <c r="BF51" s="113"/>
      <c r="BG51" s="113"/>
      <c r="BH51" s="113"/>
      <c r="BI51" s="113"/>
      <c r="BJ51" s="113"/>
      <c r="BK51" s="113"/>
      <c r="BL51" s="113"/>
    </row>
    <row r="52" spans="13:65" x14ac:dyDescent="0.2">
      <c r="M52" s="50" t="s">
        <v>60</v>
      </c>
      <c r="N52" s="50"/>
      <c r="O52" s="50" t="s">
        <v>115</v>
      </c>
      <c r="P52" s="50" t="str">
        <f t="shared" si="10"/>
        <v>EURAB1E16Y_Quote</v>
      </c>
      <c r="Q52" s="122"/>
      <c r="R52" s="120">
        <f t="shared" si="7"/>
        <v>42398</v>
      </c>
      <c r="S52" s="120">
        <f>_xll.qlInterestRateIndexValueDate(AA52,R52)</f>
        <v>42402</v>
      </c>
      <c r="T52" s="120">
        <f>_xll.qlInterestRateIndexMaturity(AA52,S52)</f>
        <v>48246</v>
      </c>
      <c r="U52" s="125">
        <f>_xll.qlIndexFixing(AA52,R52,,_xll.ohTrigger(Trigger,Trigger1M,InterestRatesTrigger))</f>
        <v>9.1788911554088783E-3</v>
      </c>
      <c r="V52" s="125" t="e">
        <f>_xll.qlQuoteValue(P52,_xll.ohTrigger(Trigger,Trigger1M,InterestRatesTrigger))</f>
        <v>#NUM!</v>
      </c>
      <c r="W52" s="50" t="b">
        <f t="shared" si="8"/>
        <v>0</v>
      </c>
      <c r="X52" s="144" t="e">
        <f t="shared" si="9"/>
        <v>#NUM!</v>
      </c>
      <c r="Y52" s="50" t="e">
        <f>ABS(X52/10000)&lt;=ABS('General Settings'!$D$25)</f>
        <v>#NUM!</v>
      </c>
      <c r="AA52" s="50" t="str">
        <f>_xll.qlSwapIndex(,,O52,SettlementDays,Currency,Calendar,FixedLegTenor,FixedLegBDC,FixedLegDayCounter,Index1M,DiscountingCurve,Permanent,Trigger,ObjectOverwrite)</f>
        <v>obj_0073b#0000</v>
      </c>
      <c r="AZ52" s="113"/>
      <c r="BA52" s="113"/>
      <c r="BB52" s="113"/>
      <c r="BC52" s="113"/>
      <c r="BD52" s="113"/>
      <c r="BE52" s="113"/>
      <c r="BF52" s="113"/>
      <c r="BG52" s="113"/>
      <c r="BH52" s="113"/>
      <c r="BI52" s="113"/>
      <c r="BJ52" s="113"/>
      <c r="BK52" s="113"/>
      <c r="BL52" s="113"/>
    </row>
    <row r="53" spans="13:65" x14ac:dyDescent="0.2">
      <c r="M53" s="50" t="s">
        <v>60</v>
      </c>
      <c r="N53" s="50"/>
      <c r="O53" s="50" t="s">
        <v>116</v>
      </c>
      <c r="P53" s="50" t="str">
        <f t="shared" si="10"/>
        <v>EURAB1E17Y_Quote</v>
      </c>
      <c r="Q53" s="122"/>
      <c r="R53" s="120">
        <f t="shared" si="7"/>
        <v>42398</v>
      </c>
      <c r="S53" s="120">
        <f>_xll.qlInterestRateIndexValueDate(AA53,R53)</f>
        <v>42402</v>
      </c>
      <c r="T53" s="120">
        <f>_xll.qlInterestRateIndexMaturity(AA53,S53)</f>
        <v>48612</v>
      </c>
      <c r="U53" s="125">
        <f>_xll.qlIndexFixing(AA53,R53,,_xll.ohTrigger(Trigger,Trigger1M,InterestRatesTrigger))</f>
        <v>9.6219078511636472E-3</v>
      </c>
      <c r="V53" s="125" t="e">
        <f>_xll.qlQuoteValue(P53,_xll.ohTrigger(Trigger,Trigger1M,InterestRatesTrigger))</f>
        <v>#NUM!</v>
      </c>
      <c r="W53" s="50" t="b">
        <f t="shared" si="8"/>
        <v>0</v>
      </c>
      <c r="X53" s="144" t="e">
        <f t="shared" si="9"/>
        <v>#NUM!</v>
      </c>
      <c r="Y53" s="50" t="e">
        <f>ABS(X53/10000)&lt;=ABS('General Settings'!$D$25)</f>
        <v>#NUM!</v>
      </c>
      <c r="AA53" s="50" t="str">
        <f>_xll.qlSwapIndex(,,O53,SettlementDays,Currency,Calendar,FixedLegTenor,FixedLegBDC,FixedLegDayCounter,Index1M,DiscountingCurve,Permanent,Trigger,ObjectOverwrite)</f>
        <v>obj_006be#0000</v>
      </c>
    </row>
    <row r="54" spans="13:65" x14ac:dyDescent="0.2">
      <c r="M54" s="50" t="s">
        <v>60</v>
      </c>
      <c r="N54" s="50"/>
      <c r="O54" s="50" t="s">
        <v>117</v>
      </c>
      <c r="P54" s="50" t="str">
        <f t="shared" si="10"/>
        <v>EURAB1E18Y_Quote</v>
      </c>
      <c r="Q54" s="122"/>
      <c r="R54" s="120">
        <f t="shared" si="7"/>
        <v>42398</v>
      </c>
      <c r="S54" s="120">
        <f>_xll.qlInterestRateIndexValueDate(AA54,R54)</f>
        <v>42402</v>
      </c>
      <c r="T54" s="120">
        <f>_xll.qlInterestRateIndexMaturity(AA54,S54)</f>
        <v>48977</v>
      </c>
      <c r="U54" s="125">
        <f>_xll.qlIndexFixing(AA54,R54,,_xll.ohTrigger(Trigger,Trigger1M,InterestRatesTrigger))</f>
        <v>9.9899492651881628E-3</v>
      </c>
      <c r="V54" s="125" t="e">
        <f>_xll.qlQuoteValue(P54,_xll.ohTrigger(Trigger,Trigger1M,InterestRatesTrigger))</f>
        <v>#NUM!</v>
      </c>
      <c r="W54" s="50" t="b">
        <f t="shared" si="8"/>
        <v>0</v>
      </c>
      <c r="X54" s="144" t="e">
        <f t="shared" si="9"/>
        <v>#NUM!</v>
      </c>
      <c r="Y54" s="50" t="e">
        <f>ABS(X54/10000)&lt;=ABS('General Settings'!$D$25)</f>
        <v>#NUM!</v>
      </c>
      <c r="AA54" s="50" t="str">
        <f>_xll.qlSwapIndex(,,O54,SettlementDays,Currency,Calendar,FixedLegTenor,FixedLegBDC,FixedLegDayCounter,Index1M,DiscountingCurve,Permanent,Trigger,ObjectOverwrite)</f>
        <v>obj_00757#0000</v>
      </c>
      <c r="AZ54" s="113"/>
      <c r="BA54" s="113"/>
      <c r="BB54" s="113"/>
      <c r="BC54" s="113"/>
      <c r="BD54" s="113"/>
      <c r="BE54" s="113"/>
      <c r="BF54" s="113"/>
      <c r="BG54" s="113"/>
      <c r="BH54" s="113"/>
      <c r="BI54" s="113"/>
      <c r="BJ54" s="113"/>
      <c r="BK54" s="113"/>
      <c r="BL54" s="113"/>
      <c r="BM54" s="113"/>
    </row>
    <row r="55" spans="13:65" x14ac:dyDescent="0.2">
      <c r="M55" s="50" t="s">
        <v>60</v>
      </c>
      <c r="N55" s="50"/>
      <c r="O55" s="50" t="s">
        <v>118</v>
      </c>
      <c r="P55" s="50" t="str">
        <f t="shared" si="10"/>
        <v>EURAB1E19Y_Quote</v>
      </c>
      <c r="Q55" s="122"/>
      <c r="R55" s="120">
        <f t="shared" si="7"/>
        <v>42398</v>
      </c>
      <c r="S55" s="120">
        <f>_xll.qlInterestRateIndexValueDate(AA55,R55)</f>
        <v>42402</v>
      </c>
      <c r="T55" s="120">
        <f>_xll.qlInterestRateIndexMaturity(AA55,S55)</f>
        <v>49342</v>
      </c>
      <c r="U55" s="125">
        <f>_xll.qlIndexFixing(AA55,R55,,_xll.ohTrigger(Trigger,Trigger1M,InterestRatesTrigger))</f>
        <v>1.0293164580031796E-2</v>
      </c>
      <c r="V55" s="125" t="e">
        <f>_xll.qlQuoteValue(P55,_xll.ohTrigger(Trigger,Trigger1M,InterestRatesTrigger))</f>
        <v>#NUM!</v>
      </c>
      <c r="W55" s="50" t="b">
        <f t="shared" si="8"/>
        <v>0</v>
      </c>
      <c r="X55" s="144" t="e">
        <f t="shared" si="9"/>
        <v>#NUM!</v>
      </c>
      <c r="Y55" s="50" t="e">
        <f>ABS(X55/10000)&lt;=ABS('General Settings'!$D$25)</f>
        <v>#NUM!</v>
      </c>
      <c r="AA55" s="50" t="str">
        <f>_xll.qlSwapIndex(,,O55,SettlementDays,Currency,Calendar,FixedLegTenor,FixedLegBDC,FixedLegDayCounter,Index1M,DiscountingCurve,Permanent,Trigger,ObjectOverwrite)</f>
        <v>obj_006ea#0000</v>
      </c>
      <c r="AZ55" s="113"/>
      <c r="BA55" s="113"/>
      <c r="BB55" s="113"/>
      <c r="BC55" s="113"/>
      <c r="BD55" s="113"/>
      <c r="BE55" s="113"/>
      <c r="BF55" s="113"/>
      <c r="BG55" s="113"/>
      <c r="BH55" s="113"/>
      <c r="BI55" s="113"/>
      <c r="BJ55" s="113"/>
      <c r="BK55" s="113"/>
      <c r="BL55" s="113"/>
      <c r="BM55" s="113"/>
    </row>
    <row r="56" spans="13:65" x14ac:dyDescent="0.2">
      <c r="M56" s="110" t="s">
        <v>60</v>
      </c>
      <c r="N56" s="110"/>
      <c r="O56" s="110" t="s">
        <v>89</v>
      </c>
      <c r="P56" s="110" t="str">
        <f t="shared" si="10"/>
        <v>EURAB1E20Y_Quote</v>
      </c>
      <c r="Q56" s="122"/>
      <c r="R56" s="111">
        <f t="shared" si="7"/>
        <v>42398</v>
      </c>
      <c r="S56" s="111">
        <f>_xll.qlInterestRateIndexValueDate(AA56,R56)</f>
        <v>42402</v>
      </c>
      <c r="T56" s="111">
        <f>_xll.qlInterestRateIndexMaturity(AA56,S56)</f>
        <v>49709</v>
      </c>
      <c r="U56" s="112">
        <f>_xll.qlIndexFixing(AA56,R56,,_xll.ohTrigger(Trigger,Trigger1M,InterestRatesTrigger))</f>
        <v>1.0540000000203241E-2</v>
      </c>
      <c r="V56" s="112">
        <f>_xll.qlQuoteValue(P56,_xll.ohTrigger(Trigger,Trigger1M,InterestRatesTrigger))</f>
        <v>1.0539999999999999E-2</v>
      </c>
      <c r="W56" s="110" t="b">
        <f t="shared" si="8"/>
        <v>1</v>
      </c>
      <c r="X56" s="146">
        <f t="shared" si="9"/>
        <v>2.032419371689187E-9</v>
      </c>
      <c r="Y56" s="50" t="b">
        <f>ABS(X56/10000)&lt;=ABS('General Settings'!$D$25)</f>
        <v>1</v>
      </c>
      <c r="AA56" s="50" t="str">
        <f>_xll.qlSwapIndex(,,O56,SettlementDays,Currency,Calendar,FixedLegTenor,FixedLegBDC,FixedLegDayCounter,Index1M,DiscountingCurve,Permanent,Trigger,ObjectOverwrite)</f>
        <v>obj_005f8#0000</v>
      </c>
      <c r="AZ56" s="113"/>
      <c r="BA56" s="113"/>
      <c r="BB56" s="113"/>
      <c r="BC56" s="113"/>
      <c r="BD56" s="113"/>
      <c r="BE56" s="113"/>
      <c r="BF56" s="113"/>
      <c r="BG56" s="113"/>
      <c r="BH56" s="113"/>
      <c r="BI56" s="113"/>
      <c r="BJ56" s="113"/>
      <c r="BK56" s="113"/>
      <c r="BL56" s="113"/>
      <c r="BM56" s="113"/>
    </row>
    <row r="57" spans="13:65" x14ac:dyDescent="0.2">
      <c r="M57" s="50" t="s">
        <v>60</v>
      </c>
      <c r="N57" s="50"/>
      <c r="O57" s="50" t="s">
        <v>119</v>
      </c>
      <c r="P57" s="50" t="str">
        <f t="shared" si="10"/>
        <v>EURAB1E21Y_Quote</v>
      </c>
      <c r="Q57" s="122"/>
      <c r="R57" s="120">
        <f t="shared" si="7"/>
        <v>42398</v>
      </c>
      <c r="S57" s="120">
        <f>_xll.qlInterestRateIndexValueDate(AA57,R57)</f>
        <v>42402</v>
      </c>
      <c r="T57" s="120">
        <f>_xll.qlInterestRateIndexMaturity(AA57,S57)</f>
        <v>50073</v>
      </c>
      <c r="U57" s="125">
        <f>_xll.qlIndexFixing(AA57,R57,,_xll.ohTrigger(Trigger,Trigger1M,InterestRatesTrigger))</f>
        <v>1.0735632429228831E-2</v>
      </c>
      <c r="V57" s="125" t="e">
        <f>_xll.qlQuoteValue(P57,_xll.ohTrigger(Trigger,Trigger1M,InterestRatesTrigger))</f>
        <v>#NUM!</v>
      </c>
      <c r="W57" s="50" t="b">
        <f t="shared" si="8"/>
        <v>0</v>
      </c>
      <c r="X57" s="144" t="e">
        <f t="shared" si="9"/>
        <v>#NUM!</v>
      </c>
      <c r="Y57" s="50" t="e">
        <f>ABS(X57/10000)&lt;=ABS('General Settings'!$D$25)</f>
        <v>#NUM!</v>
      </c>
      <c r="AA57" s="50" t="str">
        <f>_xll.qlSwapIndex(,,O57,SettlementDays,Currency,Calendar,FixedLegTenor,FixedLegBDC,FixedLegDayCounter,Index1M,DiscountingCurve,Permanent,Trigger,ObjectOverwrite)</f>
        <v>obj_00789#0000</v>
      </c>
      <c r="AZ57" s="113"/>
      <c r="BA57" s="113"/>
      <c r="BB57" s="113"/>
      <c r="BC57" s="113"/>
      <c r="BD57" s="113"/>
      <c r="BE57" s="113"/>
      <c r="BF57" s="113"/>
      <c r="BG57" s="113"/>
      <c r="BH57" s="113"/>
      <c r="BI57" s="113"/>
      <c r="BJ57" s="113"/>
      <c r="BK57" s="113"/>
      <c r="BL57" s="113"/>
      <c r="BM57" s="113"/>
    </row>
    <row r="58" spans="13:65" x14ac:dyDescent="0.2">
      <c r="M58" s="50" t="s">
        <v>60</v>
      </c>
      <c r="N58" s="50"/>
      <c r="O58" s="50" t="s">
        <v>120</v>
      </c>
      <c r="P58" s="50" t="str">
        <f t="shared" si="10"/>
        <v>EURAB1E22Y_Quote</v>
      </c>
      <c r="Q58" s="122"/>
      <c r="R58" s="120">
        <f t="shared" si="7"/>
        <v>42398</v>
      </c>
      <c r="S58" s="120">
        <f>_xll.qlInterestRateIndexValueDate(AA58,R58)</f>
        <v>42402</v>
      </c>
      <c r="T58" s="120">
        <f>_xll.qlInterestRateIndexMaturity(AA58,S58)</f>
        <v>50438</v>
      </c>
      <c r="U58" s="125">
        <f>_xll.qlIndexFixing(AA58,R58,,_xll.ohTrigger(Trigger,Trigger1M,InterestRatesTrigger))</f>
        <v>1.0888917138104378E-2</v>
      </c>
      <c r="V58" s="125" t="e">
        <f>_xll.qlQuoteValue(P58,_xll.ohTrigger(Trigger,Trigger1M,InterestRatesTrigger))</f>
        <v>#NUM!</v>
      </c>
      <c r="W58" s="50" t="b">
        <f t="shared" si="8"/>
        <v>0</v>
      </c>
      <c r="X58" s="144" t="e">
        <f t="shared" si="9"/>
        <v>#NUM!</v>
      </c>
      <c r="Y58" s="50" t="e">
        <f>ABS(X58/10000)&lt;=ABS('General Settings'!$D$25)</f>
        <v>#NUM!</v>
      </c>
      <c r="AA58" s="50" t="str">
        <f>_xll.qlSwapIndex(,,O58,SettlementDays,Currency,Calendar,FixedLegTenor,FixedLegBDC,FixedLegDayCounter,Index1M,DiscountingCurve,Permanent,Trigger,ObjectOverwrite)</f>
        <v>obj_006f4#0000</v>
      </c>
      <c r="AZ58" s="113"/>
      <c r="BA58" s="113"/>
      <c r="BB58" s="113"/>
      <c r="BC58" s="113"/>
      <c r="BD58" s="113"/>
      <c r="BE58" s="113"/>
      <c r="BF58" s="113"/>
      <c r="BG58" s="113"/>
      <c r="BH58" s="113"/>
      <c r="BI58" s="113"/>
      <c r="BJ58" s="113"/>
      <c r="BK58" s="113"/>
      <c r="BL58" s="113"/>
      <c r="BM58" s="113"/>
    </row>
    <row r="59" spans="13:65" x14ac:dyDescent="0.2">
      <c r="M59" s="50" t="s">
        <v>60</v>
      </c>
      <c r="N59" s="50"/>
      <c r="O59" s="50" t="s">
        <v>121</v>
      </c>
      <c r="P59" s="50" t="str">
        <f t="shared" si="10"/>
        <v>EURAB1E23Y_Quote</v>
      </c>
      <c r="Q59" s="122"/>
      <c r="R59" s="120">
        <f t="shared" si="7"/>
        <v>42398</v>
      </c>
      <c r="S59" s="120">
        <f>_xll.qlInterestRateIndexValueDate(AA59,R59)</f>
        <v>42402</v>
      </c>
      <c r="T59" s="120">
        <f>_xll.qlInterestRateIndexMaturity(AA59,S59)</f>
        <v>50803</v>
      </c>
      <c r="U59" s="125">
        <f>_xll.qlIndexFixing(AA59,R59,,_xll.ohTrigger(Trigger,Trigger1M,InterestRatesTrigger))</f>
        <v>1.1008543713913391E-2</v>
      </c>
      <c r="V59" s="125" t="e">
        <f>_xll.qlQuoteValue(P59,_xll.ohTrigger(Trigger,Trigger1M,InterestRatesTrigger))</f>
        <v>#NUM!</v>
      </c>
      <c r="W59" s="50" t="b">
        <f t="shared" si="8"/>
        <v>0</v>
      </c>
      <c r="X59" s="144" t="e">
        <f t="shared" si="9"/>
        <v>#NUM!</v>
      </c>
      <c r="Y59" s="50" t="e">
        <f>ABS(X59/10000)&lt;=ABS('General Settings'!$D$25)</f>
        <v>#NUM!</v>
      </c>
      <c r="AA59" s="50" t="str">
        <f>_xll.qlSwapIndex(,,O59,SettlementDays,Currency,Calendar,FixedLegTenor,FixedLegBDC,FixedLegDayCounter,Index1M,DiscountingCurve,Permanent,Trigger,ObjectOverwrite)</f>
        <v>obj_00715#0000</v>
      </c>
      <c r="AZ59" s="113"/>
      <c r="BA59" s="113"/>
      <c r="BB59" s="113"/>
      <c r="BC59" s="113"/>
      <c r="BD59" s="113"/>
      <c r="BE59" s="113"/>
      <c r="BF59" s="113"/>
      <c r="BG59" s="113"/>
      <c r="BH59" s="113"/>
      <c r="BI59" s="113"/>
      <c r="BJ59" s="113"/>
      <c r="BK59" s="113"/>
      <c r="BL59" s="113"/>
      <c r="BM59" s="113"/>
    </row>
    <row r="60" spans="13:65" x14ac:dyDescent="0.2">
      <c r="M60" s="50" t="s">
        <v>60</v>
      </c>
      <c r="N60" s="50"/>
      <c r="O60" s="50" t="s">
        <v>122</v>
      </c>
      <c r="P60" s="50" t="str">
        <f t="shared" si="10"/>
        <v>EURAB1E24Y_Quote</v>
      </c>
      <c r="Q60" s="122"/>
      <c r="R60" s="120">
        <f t="shared" si="7"/>
        <v>42398</v>
      </c>
      <c r="S60" s="120">
        <f>_xll.qlInterestRateIndexValueDate(AA60,R60)</f>
        <v>42402</v>
      </c>
      <c r="T60" s="120">
        <f>_xll.qlInterestRateIndexMaturity(AA60,S60)</f>
        <v>51168</v>
      </c>
      <c r="U60" s="125">
        <f>_xll.qlIndexFixing(AA60,R60,,_xll.ohTrigger(Trigger,Trigger1M,InterestRatesTrigger))</f>
        <v>1.1102438762071421E-2</v>
      </c>
      <c r="V60" s="125" t="e">
        <f>_xll.qlQuoteValue(P60,_xll.ohTrigger(Trigger,Trigger1M,InterestRatesTrigger))</f>
        <v>#NUM!</v>
      </c>
      <c r="W60" s="50" t="b">
        <f t="shared" si="8"/>
        <v>0</v>
      </c>
      <c r="X60" s="144" t="e">
        <f t="shared" si="9"/>
        <v>#NUM!</v>
      </c>
      <c r="Y60" s="50" t="e">
        <f>ABS(X60/10000)&lt;=ABS('General Settings'!$D$25)</f>
        <v>#NUM!</v>
      </c>
      <c r="AA60" s="50" t="str">
        <f>_xll.qlSwapIndex(,,O60,SettlementDays,Currency,Calendar,FixedLegTenor,FixedLegBDC,FixedLegDayCounter,Index1M,DiscountingCurve,Permanent,Trigger,ObjectOverwrite)</f>
        <v>obj_006e9#0000</v>
      </c>
      <c r="AZ60" s="113"/>
      <c r="BA60" s="113"/>
      <c r="BB60" s="113"/>
      <c r="BC60" s="113"/>
      <c r="BD60" s="113"/>
      <c r="BE60" s="113"/>
      <c r="BF60" s="113"/>
      <c r="BG60" s="113"/>
      <c r="BH60" s="113"/>
      <c r="BI60" s="113"/>
      <c r="BJ60" s="113"/>
      <c r="BK60" s="113"/>
      <c r="BL60" s="113"/>
      <c r="BM60" s="113"/>
    </row>
    <row r="61" spans="13:65" x14ac:dyDescent="0.2">
      <c r="M61" s="110" t="s">
        <v>60</v>
      </c>
      <c r="N61" s="110"/>
      <c r="O61" s="110" t="s">
        <v>90</v>
      </c>
      <c r="P61" s="110" t="str">
        <f t="shared" si="10"/>
        <v>EURAB1E25Y_Quote</v>
      </c>
      <c r="Q61" s="122"/>
      <c r="R61" s="111">
        <f t="shared" si="7"/>
        <v>42398</v>
      </c>
      <c r="S61" s="111">
        <f>_xll.qlInterestRateIndexValueDate(AA61,R61)</f>
        <v>42402</v>
      </c>
      <c r="T61" s="111">
        <f>_xll.qlInterestRateIndexMaturity(AA61,S61)</f>
        <v>51536</v>
      </c>
      <c r="U61" s="112">
        <f>_xll.qlIndexFixing(AA61,R61,,_xll.ohTrigger(Trigger,Trigger1M,InterestRatesTrigger))</f>
        <v>1.1180000000023773E-2</v>
      </c>
      <c r="V61" s="112">
        <f>_xll.qlQuoteValue(P61,_xll.ohTrigger(Trigger,Trigger1M,InterestRatesTrigger))</f>
        <v>1.1179999999999999E-2</v>
      </c>
      <c r="W61" s="110" t="b">
        <f t="shared" si="8"/>
        <v>1</v>
      </c>
      <c r="X61" s="146">
        <f t="shared" si="9"/>
        <v>2.3774385238262141E-10</v>
      </c>
      <c r="Y61" s="50" t="b">
        <f>ABS(X61/10000)&lt;=ABS('General Settings'!$D$25)</f>
        <v>1</v>
      </c>
      <c r="AA61" s="50" t="str">
        <f>_xll.qlSwapIndex(,,O61,SettlementDays,Currency,Calendar,FixedLegTenor,FixedLegBDC,FixedLegDayCounter,Index1M,DiscountingCurve,Permanent,Trigger,ObjectOverwrite)</f>
        <v>obj_005ca#0000</v>
      </c>
      <c r="AZ61" s="113"/>
      <c r="BA61" s="113"/>
      <c r="BB61" s="113"/>
      <c r="BC61" s="113"/>
      <c r="BD61" s="113"/>
      <c r="BE61" s="113"/>
      <c r="BF61" s="113"/>
      <c r="BG61" s="113"/>
      <c r="BH61" s="113"/>
      <c r="BI61" s="113"/>
      <c r="BJ61" s="113"/>
      <c r="BK61" s="113"/>
      <c r="BL61" s="113"/>
      <c r="BM61" s="113"/>
    </row>
    <row r="62" spans="13:65" x14ac:dyDescent="0.2">
      <c r="M62" s="50" t="s">
        <v>60</v>
      </c>
      <c r="N62" s="50"/>
      <c r="O62" s="50" t="s">
        <v>123</v>
      </c>
      <c r="P62" s="50" t="str">
        <f t="shared" si="10"/>
        <v>EURAB1E26Y_Quote</v>
      </c>
      <c r="Q62" s="122"/>
      <c r="R62" s="120">
        <f t="shared" si="7"/>
        <v>42398</v>
      </c>
      <c r="S62" s="120">
        <f>_xll.qlInterestRateIndexValueDate(AA62,R62)</f>
        <v>42402</v>
      </c>
      <c r="T62" s="120">
        <f>_xll.qlInterestRateIndexMaturity(AA62,S62)</f>
        <v>51900</v>
      </c>
      <c r="U62" s="125">
        <f>_xll.qlIndexFixing(AA62,R62,,_xll.ohTrigger(Trigger,Trigger1M,InterestRatesTrigger))</f>
        <v>1.1244387741889869E-2</v>
      </c>
      <c r="V62" s="125" t="e">
        <f>_xll.qlQuoteValue(P62,_xll.ohTrigger(Trigger,Trigger1M,InterestRatesTrigger))</f>
        <v>#NUM!</v>
      </c>
      <c r="W62" s="50" t="b">
        <f t="shared" si="8"/>
        <v>0</v>
      </c>
      <c r="X62" s="144" t="e">
        <f t="shared" si="9"/>
        <v>#NUM!</v>
      </c>
      <c r="Y62" s="50" t="e">
        <f>ABS(X62/10000)&lt;=ABS('General Settings'!$D$25)</f>
        <v>#NUM!</v>
      </c>
      <c r="AA62" s="50" t="str">
        <f>_xll.qlSwapIndex(,,O62,SettlementDays,Currency,Calendar,FixedLegTenor,FixedLegBDC,FixedLegDayCounter,Index1M,DiscountingCurve,Permanent,Trigger,ObjectOverwrite)</f>
        <v>obj_006f9#0000</v>
      </c>
      <c r="AZ62" s="113"/>
      <c r="BA62" s="113"/>
      <c r="BB62" s="113"/>
      <c r="BC62" s="113"/>
      <c r="BD62" s="113"/>
      <c r="BE62" s="113"/>
      <c r="BF62" s="113"/>
      <c r="BG62" s="113"/>
      <c r="BH62" s="113"/>
      <c r="BI62" s="113"/>
      <c r="BJ62" s="113"/>
      <c r="BK62" s="113"/>
      <c r="BL62" s="113"/>
      <c r="BM62" s="113"/>
    </row>
    <row r="63" spans="13:65" x14ac:dyDescent="0.2">
      <c r="M63" s="50" t="s">
        <v>60</v>
      </c>
      <c r="N63" s="50"/>
      <c r="O63" s="50" t="s">
        <v>91</v>
      </c>
      <c r="P63" s="50" t="str">
        <f t="shared" si="10"/>
        <v>EURAB1E27Y_Quote</v>
      </c>
      <c r="Q63" s="122"/>
      <c r="R63" s="120">
        <f t="shared" si="7"/>
        <v>42398</v>
      </c>
      <c r="S63" s="120">
        <f>_xll.qlInterestRateIndexValueDate(AA63,R63)</f>
        <v>42402</v>
      </c>
      <c r="T63" s="120">
        <f>_xll.qlInterestRateIndexMaturity(AA63,S63)</f>
        <v>52264</v>
      </c>
      <c r="U63" s="125">
        <f>_xll.qlIndexFixing(AA63,R63,,_xll.ohTrigger(Trigger,Trigger1M,InterestRatesTrigger))</f>
        <v>1.1300638558082351E-2</v>
      </c>
      <c r="V63" s="125" t="e">
        <f>_xll.qlQuoteValue(P63,_xll.ohTrigger(Trigger,Trigger1M,InterestRatesTrigger))</f>
        <v>#NUM!</v>
      </c>
      <c r="W63" s="50" t="b">
        <f t="shared" si="8"/>
        <v>0</v>
      </c>
      <c r="X63" s="144" t="e">
        <f t="shared" si="9"/>
        <v>#NUM!</v>
      </c>
      <c r="Y63" s="50" t="e">
        <f>ABS(X63/10000)&lt;=ABS('General Settings'!$D$25)</f>
        <v>#NUM!</v>
      </c>
      <c r="AA63" s="50" t="str">
        <f>_xll.qlSwapIndex(,,O63,SettlementDays,Currency,Calendar,FixedLegTenor,FixedLegBDC,FixedLegDayCounter,Index1M,DiscountingCurve,Permanent,Trigger,ObjectOverwrite)</f>
        <v>obj_00791#0000</v>
      </c>
      <c r="AZ63" s="113"/>
      <c r="BA63" s="113"/>
      <c r="BB63" s="113"/>
      <c r="BC63" s="113"/>
      <c r="BD63" s="113"/>
      <c r="BE63" s="113"/>
      <c r="BF63" s="113"/>
      <c r="BG63" s="113"/>
      <c r="BH63" s="113"/>
      <c r="BI63" s="113"/>
      <c r="BJ63" s="113"/>
      <c r="BK63" s="113"/>
      <c r="BL63" s="113"/>
      <c r="BM63" s="113"/>
    </row>
    <row r="64" spans="13:65" x14ac:dyDescent="0.2">
      <c r="M64" s="50" t="s">
        <v>60</v>
      </c>
      <c r="N64" s="50"/>
      <c r="O64" s="50" t="s">
        <v>124</v>
      </c>
      <c r="P64" s="50" t="str">
        <f t="shared" si="10"/>
        <v>EURAB1E28Y_Quote</v>
      </c>
      <c r="Q64" s="122"/>
      <c r="R64" s="120">
        <f t="shared" si="7"/>
        <v>42398</v>
      </c>
      <c r="S64" s="120">
        <f>_xll.qlInterestRateIndexValueDate(AA64,R64)</f>
        <v>42402</v>
      </c>
      <c r="T64" s="120">
        <f>_xll.qlInterestRateIndexMaturity(AA64,S64)</f>
        <v>52629</v>
      </c>
      <c r="U64" s="125">
        <f>_xll.qlIndexFixing(AA64,R64,,_xll.ohTrigger(Trigger,Trigger1M,InterestRatesTrigger))</f>
        <v>1.1350702254929859E-2</v>
      </c>
      <c r="V64" s="125" t="e">
        <f>_xll.qlQuoteValue(P64,_xll.ohTrigger(Trigger,Trigger1M,InterestRatesTrigger))</f>
        <v>#NUM!</v>
      </c>
      <c r="W64" s="50" t="b">
        <f t="shared" si="8"/>
        <v>0</v>
      </c>
      <c r="X64" s="144" t="e">
        <f t="shared" si="9"/>
        <v>#NUM!</v>
      </c>
      <c r="Y64" s="50" t="e">
        <f>ABS(X64/10000)&lt;=ABS('General Settings'!$D$25)</f>
        <v>#NUM!</v>
      </c>
      <c r="AA64" s="50" t="str">
        <f>_xll.qlSwapIndex(,,O64,SettlementDays,Currency,Calendar,FixedLegTenor,FixedLegBDC,FixedLegDayCounter,Index1M,DiscountingCurve,Permanent,Trigger,ObjectOverwrite)</f>
        <v>obj_0066b#0000</v>
      </c>
      <c r="AZ64" s="113"/>
      <c r="BA64" s="113"/>
      <c r="BB64" s="113"/>
      <c r="BC64" s="113"/>
      <c r="BD64" s="113"/>
      <c r="BE64" s="113"/>
      <c r="BF64" s="113"/>
      <c r="BG64" s="113"/>
      <c r="BH64" s="113"/>
      <c r="BI64" s="113"/>
      <c r="BJ64" s="113"/>
      <c r="BK64" s="113"/>
      <c r="BL64" s="113"/>
      <c r="BM64" s="113"/>
    </row>
    <row r="65" spans="13:66" x14ac:dyDescent="0.2">
      <c r="M65" s="50" t="s">
        <v>60</v>
      </c>
      <c r="N65" s="50"/>
      <c r="O65" s="50" t="s">
        <v>125</v>
      </c>
      <c r="P65" s="50" t="str">
        <f t="shared" si="10"/>
        <v>EURAB1E29Y_Quote</v>
      </c>
      <c r="Q65" s="122"/>
      <c r="R65" s="120">
        <f t="shared" si="7"/>
        <v>42398</v>
      </c>
      <c r="S65" s="120">
        <f>_xll.qlInterestRateIndexValueDate(AA65,R65)</f>
        <v>42402</v>
      </c>
      <c r="T65" s="120">
        <f>_xll.qlInterestRateIndexMaturity(AA65,S65)</f>
        <v>52995</v>
      </c>
      <c r="U65" s="125">
        <f>_xll.qlIndexFixing(AA65,R65,,_xll.ohTrigger(Trigger,Trigger1M,InterestRatesTrigger))</f>
        <v>1.139723666848661E-2</v>
      </c>
      <c r="V65" s="125" t="e">
        <f>_xll.qlQuoteValue(P65,_xll.ohTrigger(Trigger,Trigger1M,InterestRatesTrigger))</f>
        <v>#NUM!</v>
      </c>
      <c r="W65" s="50" t="b">
        <f t="shared" si="8"/>
        <v>0</v>
      </c>
      <c r="X65" s="144" t="e">
        <f t="shared" si="9"/>
        <v>#NUM!</v>
      </c>
      <c r="Y65" s="50" t="e">
        <f>ABS(X65/10000)&lt;=ABS('General Settings'!$D$25)</f>
        <v>#NUM!</v>
      </c>
      <c r="AA65" s="50" t="str">
        <f>_xll.qlSwapIndex(,,O65,SettlementDays,Currency,Calendar,FixedLegTenor,FixedLegBDC,FixedLegDayCounter,Index1M,DiscountingCurve,Permanent,Trigger,ObjectOverwrite)</f>
        <v>obj_0071c#0000</v>
      </c>
      <c r="AZ65" s="113"/>
      <c r="BA65" s="113"/>
      <c r="BB65" s="113"/>
      <c r="BC65" s="113"/>
      <c r="BD65" s="113"/>
      <c r="BE65" s="113"/>
      <c r="BF65" s="113"/>
      <c r="BG65" s="113"/>
      <c r="BH65" s="113"/>
      <c r="BI65" s="113"/>
      <c r="BJ65" s="113"/>
      <c r="BK65" s="113"/>
      <c r="BL65" s="113"/>
      <c r="BM65" s="113"/>
    </row>
    <row r="66" spans="13:66" x14ac:dyDescent="0.2">
      <c r="M66" s="110" t="s">
        <v>60</v>
      </c>
      <c r="N66" s="110"/>
      <c r="O66" s="110" t="s">
        <v>92</v>
      </c>
      <c r="P66" s="110" t="str">
        <f t="shared" si="10"/>
        <v>EURAB1E30Y_Quote</v>
      </c>
      <c r="Q66" s="122"/>
      <c r="R66" s="111">
        <f t="shared" si="7"/>
        <v>42398</v>
      </c>
      <c r="S66" s="111">
        <f>_xll.qlInterestRateIndexValueDate(AA66,R66)</f>
        <v>42402</v>
      </c>
      <c r="T66" s="111">
        <f>_xll.qlInterestRateIndexMaturity(AA66,S66)</f>
        <v>53360</v>
      </c>
      <c r="U66" s="112">
        <f>_xll.qlIndexFixing(AA66,R66,,_xll.ohTrigger(Trigger,Trigger1M,InterestRatesTrigger))</f>
        <v>1.1440000000423622E-2</v>
      </c>
      <c r="V66" s="112">
        <f>_xll.qlQuoteValue(P66,_xll.ohTrigger(Trigger,Trigger1M,InterestRatesTrigger))</f>
        <v>1.1440000000000001E-2</v>
      </c>
      <c r="W66" s="110" t="b">
        <f t="shared" si="8"/>
        <v>1</v>
      </c>
      <c r="X66" s="146">
        <f t="shared" si="9"/>
        <v>4.2362120755701227E-9</v>
      </c>
      <c r="Y66" s="50" t="b">
        <f>ABS(X66/10000)&lt;=ABS('General Settings'!$D$25)</f>
        <v>1</v>
      </c>
      <c r="AA66" s="50" t="str">
        <f>_xll.qlSwapIndex(,,O66,SettlementDays,Currency,Calendar,FixedLegTenor,FixedLegBDC,FixedLegDayCounter,Index1M,DiscountingCurve,Permanent,Trigger,ObjectOverwrite)</f>
        <v>obj_00648#0000</v>
      </c>
      <c r="AZ66" s="113"/>
      <c r="BA66" s="113"/>
      <c r="BB66" s="113"/>
      <c r="BC66" s="113"/>
      <c r="BD66" s="113"/>
      <c r="BE66" s="113"/>
      <c r="BF66" s="113"/>
      <c r="BG66" s="113"/>
      <c r="BH66" s="113"/>
      <c r="BI66" s="113"/>
      <c r="BJ66" s="113"/>
      <c r="BK66" s="113"/>
      <c r="BL66" s="113"/>
      <c r="BM66" s="113"/>
    </row>
    <row r="67" spans="13:66" x14ac:dyDescent="0.2">
      <c r="M67" s="50" t="s">
        <v>60</v>
      </c>
      <c r="N67" s="50"/>
      <c r="O67" s="50" t="s">
        <v>93</v>
      </c>
      <c r="P67" s="50" t="str">
        <f t="shared" si="10"/>
        <v>EURAB1E35Y_Quote</v>
      </c>
      <c r="Q67" s="122"/>
      <c r="R67" s="120">
        <f t="shared" si="7"/>
        <v>42398</v>
      </c>
      <c r="S67" s="120">
        <f>_xll.qlInterestRateIndexValueDate(AA67,R67)</f>
        <v>42402</v>
      </c>
      <c r="T67" s="120">
        <f>_xll.qlInterestRateIndexMaturity(AA67,S67)</f>
        <v>55186</v>
      </c>
      <c r="U67" s="125">
        <f>_xll.qlIndexFixing(AA67,R67,,_xll.ohTrigger(Trigger,Trigger1M,InterestRatesTrigger))</f>
        <v>1.1620460106081873E-2</v>
      </c>
      <c r="V67" s="125" t="e">
        <f>_xll.qlQuoteValue(P67,_xll.ohTrigger(Trigger,Trigger1M,InterestRatesTrigger))</f>
        <v>#NUM!</v>
      </c>
      <c r="W67" s="50" t="b">
        <f t="shared" si="8"/>
        <v>0</v>
      </c>
      <c r="X67" s="144" t="e">
        <f t="shared" si="9"/>
        <v>#NUM!</v>
      </c>
      <c r="Y67" s="50" t="e">
        <f>ABS(X67/10000)&lt;=ABS('General Settings'!$D$25)</f>
        <v>#NUM!</v>
      </c>
      <c r="AA67" s="50" t="str">
        <f>_xll.qlSwapIndex(,,O67,SettlementDays,Currency,Calendar,FixedLegTenor,FixedLegBDC,FixedLegDayCounter,Index1M,DiscountingCurve,Permanent,Trigger,ObjectOverwrite)</f>
        <v>obj_00687#0000</v>
      </c>
    </row>
    <row r="68" spans="13:66" x14ac:dyDescent="0.2">
      <c r="M68" s="110" t="s">
        <v>60</v>
      </c>
      <c r="N68" s="110"/>
      <c r="O68" s="110" t="s">
        <v>94</v>
      </c>
      <c r="P68" s="110" t="str">
        <f t="shared" si="10"/>
        <v>EURAB1E40Y_Quote</v>
      </c>
      <c r="Q68" s="122"/>
      <c r="R68" s="111">
        <f t="shared" si="7"/>
        <v>42398</v>
      </c>
      <c r="S68" s="111">
        <f>_xll.qlInterestRateIndexValueDate(AA68,R68)</f>
        <v>42402</v>
      </c>
      <c r="T68" s="111">
        <f>_xll.qlInterestRateIndexMaturity(AA68,S68)</f>
        <v>57012</v>
      </c>
      <c r="U68" s="112">
        <f>_xll.qlIndexFixing(AA68,R68,,_xll.ohTrigger(Trigger,Trigger1M,InterestRatesTrigger))</f>
        <v>1.1670000000000113E-2</v>
      </c>
      <c r="V68" s="112">
        <f>_xll.qlQuoteValue(P68,_xll.ohTrigger(Trigger,Trigger1M,InterestRatesTrigger))</f>
        <v>1.167E-2</v>
      </c>
      <c r="W68" s="110" t="b">
        <f t="shared" si="8"/>
        <v>1</v>
      </c>
      <c r="X68" s="146">
        <f t="shared" si="9"/>
        <v>1.1275702593849246E-12</v>
      </c>
      <c r="Y68" s="50" t="b">
        <f>ABS(X68/10000)&lt;=ABS('General Settings'!$D$25)</f>
        <v>1</v>
      </c>
      <c r="AA68" s="50" t="str">
        <f>_xll.qlSwapIndex(,,O68,SettlementDays,Currency,Calendar,FixedLegTenor,FixedLegBDC,FixedLegDayCounter,Index1M,DiscountingCurve,Permanent,Trigger,ObjectOverwrite)</f>
        <v>obj_005db#0000</v>
      </c>
    </row>
    <row r="69" spans="13:66" x14ac:dyDescent="0.2">
      <c r="M69" s="110" t="s">
        <v>60</v>
      </c>
      <c r="N69" s="110"/>
      <c r="O69" s="110" t="s">
        <v>95</v>
      </c>
      <c r="P69" s="110" t="str">
        <f t="shared" si="10"/>
        <v>EURAB1E50Y_Quote</v>
      </c>
      <c r="Q69" s="122"/>
      <c r="R69" s="111">
        <f t="shared" si="7"/>
        <v>42398</v>
      </c>
      <c r="S69" s="111">
        <f>_xll.qlInterestRateIndexValueDate(AA69,R69)</f>
        <v>42402</v>
      </c>
      <c r="T69" s="111">
        <f>_xll.qlInterestRateIndexMaturity(AA69,S69)</f>
        <v>60665</v>
      </c>
      <c r="U69" s="112">
        <f>_xll.qlIndexFixing(AA69,R69,,_xll.ohTrigger(Trigger,Trigger1M,InterestRatesTrigger))</f>
        <v>1.1359999999794082E-2</v>
      </c>
      <c r="V69" s="112">
        <f>_xll.qlQuoteValue(P69,_xll.ohTrigger(Trigger,Trigger1M,InterestRatesTrigger))</f>
        <v>1.1360000000000002E-2</v>
      </c>
      <c r="W69" s="110" t="b">
        <f t="shared" si="8"/>
        <v>1</v>
      </c>
      <c r="X69" s="146">
        <f t="shared" si="9"/>
        <v>-2.0592035021582689E-9</v>
      </c>
      <c r="Y69" s="50" t="b">
        <f>ABS(X69/10000)&lt;=ABS('General Settings'!$D$25)</f>
        <v>1</v>
      </c>
      <c r="AA69" s="50" t="str">
        <f>_xll.qlSwapIndex(,,O69,SettlementDays,Currency,Calendar,FixedLegTenor,FixedLegBDC,FixedLegDayCounter,Index1M,DiscountingCurve,Permanent,Trigger,ObjectOverwrite)</f>
        <v>obj_0076e#0000</v>
      </c>
    </row>
    <row r="70" spans="13:66" x14ac:dyDescent="0.2">
      <c r="M70" s="114" t="s">
        <v>60</v>
      </c>
      <c r="N70" s="114"/>
      <c r="O70" s="114" t="s">
        <v>126</v>
      </c>
      <c r="P70" s="114" t="str">
        <f t="shared" si="10"/>
        <v>EURAB1E60Y_Quote</v>
      </c>
      <c r="Q70" s="124"/>
      <c r="R70" s="115">
        <f t="shared" si="7"/>
        <v>42398</v>
      </c>
      <c r="S70" s="115">
        <f>_xll.qlInterestRateIndexValueDate(AA70,R70)</f>
        <v>42402</v>
      </c>
      <c r="T70" s="115">
        <f>_xll.qlInterestRateIndexMaturity(AA70,S70)</f>
        <v>64318</v>
      </c>
      <c r="U70" s="116">
        <f>_xll.qlIndexFixing(AA70,R70,,_xll.ohTrigger(Trigger,Trigger1M,InterestRatesTrigger))</f>
        <v>1.1300000000249399E-2</v>
      </c>
      <c r="V70" s="116">
        <f>_xll.qlQuoteValue(P70,_xll.ohTrigger(Trigger,Trigger1M,InterestRatesTrigger))</f>
        <v>1.1299999999999999E-2</v>
      </c>
      <c r="W70" s="114" t="b">
        <f t="shared" si="8"/>
        <v>1</v>
      </c>
      <c r="X70" s="158">
        <f t="shared" si="9"/>
        <v>2.4939945941770958E-9</v>
      </c>
      <c r="Y70" s="51" t="b">
        <f>ABS(X70/10000)&lt;=ABS('General Settings'!$D$25)</f>
        <v>1</v>
      </c>
      <c r="AA70" s="51" t="str">
        <f>_xll.qlSwapIndex(,,O70,SettlementDays,Currency,Calendar,FixedLegTenor,FixedLegBDC,FixedLegDayCounter,Index1M,DiscountingCurve,Permanent,Trigger,ObjectOverwrite)</f>
        <v>obj_006e7#0000</v>
      </c>
    </row>
    <row r="71" spans="13:66" x14ac:dyDescent="0.2">
      <c r="R71" s="63"/>
      <c r="S71" s="63"/>
      <c r="T71" s="63"/>
      <c r="U71" s="63"/>
      <c r="V71" s="63"/>
    </row>
    <row r="72" spans="13:66" x14ac:dyDescent="0.2">
      <c r="R72" s="63"/>
      <c r="S72" s="63"/>
      <c r="T72" s="63"/>
      <c r="U72" s="63"/>
      <c r="V72" s="63"/>
    </row>
    <row r="73" spans="13:66" x14ac:dyDescent="0.2">
      <c r="R73" s="63"/>
      <c r="S73" s="63"/>
      <c r="T73" s="63"/>
      <c r="U73" s="63"/>
      <c r="V73" s="63"/>
    </row>
    <row r="74" spans="13:66" x14ac:dyDescent="0.2">
      <c r="R74" s="63"/>
      <c r="S74" s="63"/>
      <c r="T74" s="63"/>
      <c r="U74" s="63"/>
      <c r="V74" s="63"/>
      <c r="AZ74" s="113"/>
      <c r="BA74" s="113"/>
      <c r="BB74" s="113"/>
      <c r="BC74" s="113"/>
      <c r="BD74" s="113"/>
      <c r="BE74" s="113"/>
      <c r="BF74" s="113"/>
      <c r="BG74" s="113"/>
      <c r="BH74" s="113"/>
      <c r="BI74" s="113"/>
      <c r="BJ74" s="113"/>
      <c r="BK74" s="113"/>
      <c r="BL74" s="113"/>
      <c r="BM74" s="113"/>
      <c r="BN74" s="113"/>
    </row>
    <row r="75" spans="13:66" x14ac:dyDescent="0.2">
      <c r="R75" s="63"/>
      <c r="S75" s="63"/>
      <c r="T75" s="63"/>
      <c r="U75" s="63"/>
      <c r="V75" s="63"/>
      <c r="AZ75" s="113"/>
      <c r="BA75" s="113"/>
      <c r="BB75" s="113"/>
      <c r="BC75" s="113"/>
      <c r="BD75" s="113"/>
      <c r="BE75" s="113"/>
      <c r="BF75" s="113"/>
      <c r="BG75" s="113"/>
      <c r="BH75" s="113"/>
      <c r="BI75" s="113"/>
      <c r="BJ75" s="113"/>
      <c r="BK75" s="113"/>
      <c r="BL75" s="113"/>
      <c r="BM75" s="113"/>
      <c r="BN75" s="113"/>
    </row>
    <row r="76" spans="13:66" x14ac:dyDescent="0.2">
      <c r="R76" s="63"/>
      <c r="S76" s="63"/>
      <c r="T76" s="63"/>
      <c r="U76" s="63"/>
      <c r="V76" s="63"/>
      <c r="AZ76" s="113"/>
      <c r="BA76" s="113"/>
      <c r="BB76" s="113"/>
      <c r="BC76" s="113"/>
      <c r="BD76" s="113"/>
      <c r="BE76" s="113"/>
      <c r="BF76" s="113"/>
      <c r="BG76" s="113"/>
      <c r="BH76" s="113"/>
      <c r="BI76" s="113"/>
      <c r="BJ76" s="113"/>
      <c r="BK76" s="113"/>
      <c r="BL76" s="113"/>
      <c r="BM76" s="113"/>
      <c r="BN76" s="113"/>
    </row>
    <row r="77" spans="13:66" x14ac:dyDescent="0.2">
      <c r="R77" s="63"/>
      <c r="S77" s="63"/>
      <c r="T77" s="63"/>
      <c r="U77" s="63"/>
      <c r="V77" s="63"/>
      <c r="AZ77" s="113"/>
      <c r="BA77" s="113"/>
      <c r="BB77" s="113"/>
      <c r="BC77" s="113"/>
      <c r="BD77" s="113"/>
      <c r="BE77" s="113"/>
      <c r="BF77" s="113"/>
      <c r="BG77" s="113"/>
      <c r="BH77" s="113"/>
      <c r="BI77" s="113"/>
      <c r="BJ77" s="113"/>
      <c r="BK77" s="113"/>
      <c r="BL77" s="113"/>
      <c r="BM77" s="113"/>
      <c r="BN77" s="113"/>
    </row>
    <row r="78" spans="13:66" x14ac:dyDescent="0.2">
      <c r="R78" s="63"/>
      <c r="S78" s="63"/>
      <c r="T78" s="63"/>
      <c r="U78" s="63"/>
      <c r="V78" s="63"/>
      <c r="AZ78" s="113"/>
      <c r="BA78" s="113"/>
      <c r="BB78" s="113"/>
      <c r="BC78" s="113"/>
      <c r="BD78" s="113"/>
      <c r="BE78" s="113"/>
      <c r="BF78" s="113"/>
      <c r="BG78" s="113"/>
      <c r="BH78" s="113"/>
      <c r="BI78" s="113"/>
      <c r="BJ78" s="113"/>
      <c r="BK78" s="113"/>
      <c r="BL78" s="113"/>
      <c r="BM78" s="113"/>
      <c r="BN78" s="113"/>
    </row>
    <row r="79" spans="13:66" x14ac:dyDescent="0.2">
      <c r="R79" s="63"/>
      <c r="S79" s="63"/>
      <c r="T79" s="63"/>
      <c r="U79" s="63"/>
      <c r="V79" s="63"/>
      <c r="AZ79" s="113"/>
      <c r="BA79" s="113"/>
      <c r="BB79" s="113"/>
      <c r="BC79" s="113"/>
      <c r="BD79" s="113"/>
      <c r="BE79" s="113"/>
      <c r="BF79" s="113"/>
      <c r="BG79" s="113"/>
      <c r="BH79" s="113"/>
      <c r="BI79" s="113"/>
      <c r="BJ79" s="113"/>
      <c r="BK79" s="113"/>
      <c r="BL79" s="113"/>
      <c r="BM79" s="113"/>
      <c r="BN79" s="113"/>
    </row>
    <row r="80" spans="13:66" x14ac:dyDescent="0.2">
      <c r="R80" s="63"/>
      <c r="S80" s="63"/>
      <c r="T80" s="63"/>
      <c r="U80" s="63"/>
      <c r="V80" s="63"/>
      <c r="AZ80" s="113"/>
      <c r="BA80" s="113"/>
      <c r="BB80" s="113"/>
      <c r="BC80" s="113"/>
      <c r="BD80" s="113"/>
      <c r="BE80" s="113"/>
      <c r="BF80" s="113"/>
      <c r="BG80" s="113"/>
      <c r="BH80" s="113"/>
      <c r="BI80" s="113"/>
      <c r="BJ80" s="113"/>
      <c r="BK80" s="113"/>
      <c r="BL80" s="113"/>
      <c r="BM80" s="113"/>
      <c r="BN80" s="113"/>
    </row>
    <row r="81" spans="18:66" x14ac:dyDescent="0.2">
      <c r="R81" s="63"/>
      <c r="S81" s="63"/>
      <c r="T81" s="63"/>
      <c r="U81" s="63"/>
      <c r="V81" s="63"/>
      <c r="AZ81" s="113"/>
      <c r="BA81" s="113"/>
      <c r="BB81" s="113"/>
      <c r="BC81" s="113"/>
      <c r="BD81" s="113"/>
      <c r="BE81" s="113"/>
      <c r="BF81" s="113"/>
      <c r="BG81" s="113"/>
      <c r="BH81" s="113"/>
      <c r="BI81" s="113"/>
      <c r="BJ81" s="113"/>
      <c r="BK81" s="113"/>
      <c r="BL81" s="113"/>
      <c r="BM81" s="113"/>
      <c r="BN81" s="113"/>
    </row>
    <row r="82" spans="18:66" x14ac:dyDescent="0.2">
      <c r="R82" s="63"/>
      <c r="S82" s="63"/>
      <c r="T82" s="63"/>
      <c r="U82" s="63"/>
      <c r="V82" s="63"/>
    </row>
    <row r="83" spans="18:66" x14ac:dyDescent="0.2">
      <c r="R83" s="63"/>
      <c r="S83" s="63"/>
      <c r="T83" s="63"/>
      <c r="U83" s="63"/>
      <c r="V83" s="63"/>
      <c r="AZ83" s="113"/>
      <c r="BA83" s="113"/>
      <c r="BB83" s="113"/>
      <c r="BC83" s="113"/>
      <c r="BD83" s="113"/>
      <c r="BE83" s="113"/>
      <c r="BF83" s="113"/>
      <c r="BG83" s="113"/>
      <c r="BH83" s="113"/>
      <c r="BI83" s="113"/>
      <c r="BJ83" s="113"/>
      <c r="BK83" s="113"/>
      <c r="BL83" s="113"/>
      <c r="BM83" s="113"/>
      <c r="BN83" s="113"/>
    </row>
    <row r="84" spans="18:66" x14ac:dyDescent="0.2">
      <c r="R84" s="63"/>
      <c r="S84" s="63"/>
      <c r="T84" s="63"/>
      <c r="U84" s="63"/>
      <c r="V84" s="63"/>
      <c r="AZ84" s="113"/>
      <c r="BA84" s="113"/>
      <c r="BB84" s="113"/>
      <c r="BC84" s="113"/>
      <c r="BD84" s="113"/>
      <c r="BE84" s="113"/>
      <c r="BF84" s="113"/>
      <c r="BG84" s="113"/>
      <c r="BH84" s="113"/>
      <c r="BI84" s="113"/>
      <c r="BJ84" s="113"/>
      <c r="BK84" s="113"/>
      <c r="BL84" s="113"/>
      <c r="BM84" s="113"/>
      <c r="BN84" s="113"/>
    </row>
    <row r="85" spans="18:66" x14ac:dyDescent="0.2">
      <c r="R85" s="63"/>
      <c r="S85" s="63"/>
      <c r="T85" s="63"/>
      <c r="U85" s="63"/>
      <c r="V85" s="63"/>
      <c r="AZ85" s="113"/>
      <c r="BA85" s="113"/>
      <c r="BB85" s="113"/>
      <c r="BC85" s="113"/>
      <c r="BD85" s="113"/>
      <c r="BE85" s="113"/>
      <c r="BF85" s="113"/>
      <c r="BG85" s="113"/>
      <c r="BH85" s="113"/>
      <c r="BI85" s="113"/>
      <c r="BJ85" s="113"/>
      <c r="BK85" s="113"/>
      <c r="BL85" s="113"/>
      <c r="BM85" s="113"/>
      <c r="BN85" s="113"/>
    </row>
    <row r="86" spans="18:66" x14ac:dyDescent="0.2">
      <c r="R86" s="63"/>
      <c r="S86" s="63"/>
      <c r="T86" s="63"/>
      <c r="U86" s="63"/>
      <c r="V86" s="63"/>
      <c r="AZ86" s="113"/>
      <c r="BA86" s="113"/>
      <c r="BB86" s="113"/>
      <c r="BC86" s="113"/>
      <c r="BD86" s="113"/>
      <c r="BE86" s="113"/>
      <c r="BF86" s="113"/>
      <c r="BG86" s="113"/>
      <c r="BH86" s="113"/>
      <c r="BI86" s="113"/>
      <c r="BJ86" s="113"/>
      <c r="BK86" s="113"/>
      <c r="BL86" s="113"/>
      <c r="BM86" s="113"/>
      <c r="BN86" s="113"/>
    </row>
    <row r="87" spans="18:66" x14ac:dyDescent="0.2">
      <c r="R87" s="63"/>
      <c r="S87" s="63"/>
      <c r="T87" s="63"/>
      <c r="U87" s="63"/>
      <c r="V87" s="63"/>
      <c r="AZ87" s="113"/>
      <c r="BA87" s="113"/>
      <c r="BB87" s="113"/>
      <c r="BC87" s="113"/>
      <c r="BD87" s="113"/>
      <c r="BE87" s="113"/>
      <c r="BF87" s="113"/>
      <c r="BG87" s="113"/>
      <c r="BH87" s="113"/>
      <c r="BI87" s="113"/>
      <c r="BJ87" s="113"/>
      <c r="BK87" s="113"/>
      <c r="BL87" s="113"/>
      <c r="BM87" s="113"/>
      <c r="BN87" s="113"/>
    </row>
    <row r="88" spans="18:66" x14ac:dyDescent="0.2">
      <c r="R88" s="63"/>
      <c r="S88" s="63"/>
      <c r="T88" s="63"/>
      <c r="U88" s="63"/>
      <c r="V88" s="63"/>
      <c r="AZ88" s="113"/>
      <c r="BA88" s="113"/>
      <c r="BB88" s="113"/>
      <c r="BC88" s="113"/>
      <c r="BD88" s="113"/>
      <c r="BE88" s="113"/>
      <c r="BF88" s="113"/>
      <c r="BG88" s="113"/>
      <c r="BH88" s="113"/>
      <c r="BI88" s="113"/>
      <c r="BJ88" s="113"/>
      <c r="BK88" s="113"/>
      <c r="BL88" s="113"/>
      <c r="BM88" s="113"/>
      <c r="BN88" s="113"/>
    </row>
    <row r="89" spans="18:66" x14ac:dyDescent="0.2">
      <c r="R89" s="63"/>
      <c r="S89" s="63"/>
      <c r="T89" s="63"/>
      <c r="U89" s="63"/>
      <c r="V89" s="63"/>
      <c r="AZ89" s="113"/>
      <c r="BA89" s="113"/>
      <c r="BB89" s="113"/>
      <c r="BC89" s="113"/>
      <c r="BD89" s="113"/>
      <c r="BE89" s="113"/>
      <c r="BF89" s="113"/>
      <c r="BG89" s="113"/>
      <c r="BH89" s="113"/>
      <c r="BI89" s="113"/>
      <c r="BJ89" s="113"/>
      <c r="BK89" s="113"/>
      <c r="BL89" s="113"/>
      <c r="BM89" s="113"/>
      <c r="BN89" s="113"/>
    </row>
    <row r="90" spans="18:66" x14ac:dyDescent="0.2">
      <c r="R90" s="63"/>
      <c r="S90" s="63"/>
      <c r="T90" s="63"/>
      <c r="U90" s="63"/>
      <c r="V90" s="63"/>
      <c r="AZ90" s="113"/>
      <c r="BA90" s="113"/>
      <c r="BB90" s="113"/>
      <c r="BC90" s="113"/>
      <c r="BD90" s="113"/>
      <c r="BE90" s="113"/>
      <c r="BF90" s="113"/>
      <c r="BG90" s="113"/>
      <c r="BH90" s="113"/>
      <c r="BI90" s="113"/>
      <c r="BJ90" s="113"/>
      <c r="BK90" s="113"/>
      <c r="BL90" s="113"/>
      <c r="BM90" s="113"/>
      <c r="BN90" s="113"/>
    </row>
    <row r="91" spans="18:66" x14ac:dyDescent="0.2">
      <c r="R91" s="63"/>
      <c r="S91" s="63"/>
      <c r="T91" s="63"/>
      <c r="U91" s="63"/>
      <c r="V91" s="63"/>
      <c r="AZ91" s="113"/>
      <c r="BA91" s="113"/>
      <c r="BB91" s="113"/>
      <c r="BC91" s="113"/>
      <c r="BD91" s="113"/>
      <c r="BE91" s="113"/>
      <c r="BF91" s="113"/>
      <c r="BG91" s="113"/>
      <c r="BH91" s="113"/>
      <c r="BI91" s="113"/>
      <c r="BJ91" s="113"/>
      <c r="BK91" s="113"/>
      <c r="BL91" s="113"/>
      <c r="BM91" s="113"/>
      <c r="BN91" s="113"/>
    </row>
    <row r="92" spans="18:66" x14ac:dyDescent="0.2">
      <c r="R92" s="63"/>
      <c r="S92" s="63"/>
      <c r="T92" s="63"/>
      <c r="U92" s="63"/>
      <c r="V92" s="63"/>
      <c r="AZ92" s="113"/>
      <c r="BA92" s="113"/>
      <c r="BB92" s="113"/>
      <c r="BC92" s="113"/>
      <c r="BD92" s="113"/>
      <c r="BE92" s="113"/>
      <c r="BF92" s="113"/>
      <c r="BG92" s="113"/>
      <c r="BH92" s="113"/>
      <c r="BI92" s="113"/>
      <c r="BJ92" s="113"/>
      <c r="BK92" s="113"/>
      <c r="BL92" s="113"/>
      <c r="BM92" s="113"/>
      <c r="BN92" s="113"/>
    </row>
    <row r="93" spans="18:66" x14ac:dyDescent="0.2">
      <c r="R93" s="63"/>
      <c r="S93" s="63"/>
      <c r="T93" s="63"/>
      <c r="U93" s="63"/>
      <c r="V93" s="63"/>
      <c r="AZ93" s="113"/>
      <c r="BA93" s="113"/>
      <c r="BB93" s="113"/>
      <c r="BC93" s="113"/>
      <c r="BD93" s="113"/>
      <c r="BE93" s="113"/>
      <c r="BF93" s="113"/>
      <c r="BG93" s="113"/>
      <c r="BH93" s="113"/>
      <c r="BI93" s="113"/>
      <c r="BJ93" s="113"/>
      <c r="BK93" s="113"/>
      <c r="BL93" s="113"/>
      <c r="BM93" s="113"/>
      <c r="BN93" s="113"/>
    </row>
    <row r="94" spans="18:66" x14ac:dyDescent="0.2">
      <c r="R94" s="63"/>
      <c r="S94" s="63"/>
      <c r="T94" s="63"/>
      <c r="U94" s="63"/>
      <c r="V94" s="63"/>
      <c r="AZ94" s="113"/>
      <c r="BA94" s="113"/>
      <c r="BB94" s="113"/>
      <c r="BC94" s="113"/>
      <c r="BD94" s="113"/>
      <c r="BE94" s="113"/>
      <c r="BF94" s="113"/>
      <c r="BG94" s="113"/>
      <c r="BH94" s="113"/>
      <c r="BI94" s="113"/>
      <c r="BJ94" s="113"/>
      <c r="BK94" s="113"/>
      <c r="BL94" s="113"/>
      <c r="BM94" s="113"/>
      <c r="BN94" s="113"/>
    </row>
    <row r="95" spans="18:66" x14ac:dyDescent="0.2">
      <c r="R95" s="63"/>
      <c r="S95" s="63"/>
      <c r="T95" s="63"/>
      <c r="U95" s="63"/>
      <c r="V95" s="63"/>
      <c r="AZ95" s="113"/>
      <c r="BA95" s="113"/>
      <c r="BB95" s="113"/>
      <c r="BC95" s="113"/>
      <c r="BD95" s="113"/>
      <c r="BE95" s="113"/>
      <c r="BF95" s="113"/>
      <c r="BG95" s="113"/>
      <c r="BH95" s="113"/>
      <c r="BI95" s="113"/>
      <c r="BJ95" s="113"/>
      <c r="BK95" s="113"/>
      <c r="BL95" s="113"/>
      <c r="BM95" s="113"/>
      <c r="BN95" s="113"/>
    </row>
    <row r="96" spans="18:66" x14ac:dyDescent="0.2">
      <c r="R96" s="63"/>
      <c r="S96" s="63"/>
      <c r="T96" s="63"/>
      <c r="U96" s="63"/>
      <c r="V96" s="6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3"/>
      <c r="BN96" s="113"/>
    </row>
    <row r="97" spans="18:66" x14ac:dyDescent="0.2">
      <c r="R97" s="63"/>
      <c r="S97" s="63"/>
      <c r="T97" s="63"/>
      <c r="U97" s="63"/>
      <c r="V97" s="63"/>
      <c r="AZ97" s="113"/>
      <c r="BA97" s="113"/>
      <c r="BB97" s="113"/>
      <c r="BC97" s="113"/>
      <c r="BD97" s="113"/>
      <c r="BE97" s="113"/>
      <c r="BF97" s="113"/>
      <c r="BG97" s="113"/>
      <c r="BH97" s="113"/>
      <c r="BI97" s="113"/>
      <c r="BJ97" s="113"/>
      <c r="BK97" s="113"/>
      <c r="BL97" s="113"/>
      <c r="BM97" s="113"/>
      <c r="BN97" s="113"/>
    </row>
    <row r="98" spans="18:66" x14ac:dyDescent="0.2">
      <c r="R98" s="63"/>
      <c r="S98" s="63"/>
      <c r="T98" s="63"/>
      <c r="U98" s="63"/>
      <c r="V98" s="63"/>
      <c r="AZ98" s="113"/>
      <c r="BA98" s="113"/>
      <c r="BB98" s="113"/>
      <c r="BC98" s="113"/>
      <c r="BD98" s="113"/>
      <c r="BE98" s="113"/>
      <c r="BF98" s="113"/>
      <c r="BG98" s="113"/>
      <c r="BH98" s="113"/>
      <c r="BI98" s="113"/>
      <c r="BJ98" s="113"/>
      <c r="BK98" s="113"/>
      <c r="BL98" s="113"/>
      <c r="BM98" s="113"/>
      <c r="BN98" s="113"/>
    </row>
    <row r="99" spans="18:66" x14ac:dyDescent="0.2">
      <c r="R99" s="63"/>
      <c r="S99" s="63"/>
      <c r="T99" s="63"/>
      <c r="U99" s="63"/>
      <c r="V99" s="63"/>
      <c r="AZ99" s="113"/>
      <c r="BA99" s="113"/>
      <c r="BB99" s="113"/>
      <c r="BC99" s="113"/>
      <c r="BD99" s="113"/>
      <c r="BE99" s="113"/>
      <c r="BF99" s="113"/>
      <c r="BG99" s="113"/>
      <c r="BH99" s="113"/>
      <c r="BI99" s="113"/>
      <c r="BJ99" s="113"/>
      <c r="BK99" s="113"/>
      <c r="BL99" s="113"/>
      <c r="BM99" s="113"/>
      <c r="BN99" s="113"/>
    </row>
    <row r="100" spans="18:66" x14ac:dyDescent="0.2">
      <c r="R100" s="63"/>
      <c r="S100" s="63"/>
      <c r="T100" s="63"/>
      <c r="U100" s="63"/>
      <c r="V100" s="63"/>
      <c r="AZ100" s="113"/>
      <c r="BA100" s="113"/>
      <c r="BB100" s="113"/>
      <c r="BC100" s="113"/>
      <c r="BD100" s="113"/>
      <c r="BE100" s="113"/>
      <c r="BF100" s="113"/>
      <c r="BG100" s="113"/>
      <c r="BH100" s="113"/>
      <c r="BI100" s="113"/>
      <c r="BJ100" s="113"/>
      <c r="BK100" s="113"/>
      <c r="BL100" s="113"/>
      <c r="BM100" s="113"/>
      <c r="BN100" s="113"/>
    </row>
    <row r="101" spans="18:66" x14ac:dyDescent="0.2">
      <c r="R101" s="63"/>
      <c r="S101" s="63"/>
      <c r="T101" s="63"/>
      <c r="U101" s="63"/>
      <c r="V101" s="63"/>
      <c r="AZ101" s="113"/>
      <c r="BA101" s="113"/>
      <c r="BB101" s="113"/>
      <c r="BC101" s="113"/>
      <c r="BD101" s="113"/>
      <c r="BE101" s="113"/>
      <c r="BF101" s="113"/>
      <c r="BG101" s="113"/>
      <c r="BH101" s="113"/>
      <c r="BI101" s="113"/>
      <c r="BJ101" s="113"/>
      <c r="BK101" s="113"/>
      <c r="BL101" s="113"/>
      <c r="BM101" s="113"/>
      <c r="BN101" s="113"/>
    </row>
    <row r="102" spans="18:66" x14ac:dyDescent="0.2">
      <c r="R102" s="63"/>
      <c r="S102" s="63"/>
      <c r="T102" s="63"/>
      <c r="U102" s="63"/>
      <c r="V102" s="63"/>
      <c r="AZ102" s="113"/>
      <c r="BA102" s="113"/>
      <c r="BB102" s="113"/>
      <c r="BC102" s="113"/>
      <c r="BD102" s="113"/>
      <c r="BE102" s="113"/>
      <c r="BF102" s="113"/>
      <c r="BG102" s="113"/>
      <c r="BH102" s="113"/>
      <c r="BI102" s="113"/>
      <c r="BJ102" s="113"/>
      <c r="BK102" s="113"/>
      <c r="BL102" s="113"/>
      <c r="BM102" s="113"/>
      <c r="BN102" s="113"/>
    </row>
    <row r="103" spans="18:66" x14ac:dyDescent="0.2">
      <c r="R103" s="63"/>
      <c r="S103" s="63"/>
      <c r="T103" s="63"/>
      <c r="U103" s="63"/>
      <c r="V103" s="63"/>
      <c r="AZ103" s="113"/>
      <c r="BA103" s="113"/>
      <c r="BB103" s="113"/>
      <c r="BC103" s="113"/>
      <c r="BD103" s="113"/>
      <c r="BE103" s="113"/>
      <c r="BF103" s="113"/>
      <c r="BG103" s="113"/>
      <c r="BH103" s="113"/>
      <c r="BI103" s="113"/>
      <c r="BJ103" s="113"/>
      <c r="BK103" s="113"/>
      <c r="BL103" s="113"/>
      <c r="BM103" s="113"/>
      <c r="BN103" s="113"/>
    </row>
    <row r="104" spans="18:66" x14ac:dyDescent="0.2">
      <c r="R104" s="63"/>
      <c r="S104" s="63"/>
      <c r="T104" s="63"/>
      <c r="U104" s="63"/>
      <c r="V104" s="63"/>
      <c r="AZ104" s="113"/>
      <c r="BA104" s="113"/>
      <c r="BB104" s="113"/>
      <c r="BC104" s="113"/>
      <c r="BD104" s="113"/>
      <c r="BE104" s="113"/>
      <c r="BF104" s="113"/>
      <c r="BG104" s="113"/>
      <c r="BH104" s="113"/>
      <c r="BI104" s="113"/>
      <c r="BJ104" s="113"/>
      <c r="BK104" s="113"/>
      <c r="BL104" s="113"/>
      <c r="BM104" s="113"/>
      <c r="BN104" s="113"/>
    </row>
    <row r="105" spans="18:66" x14ac:dyDescent="0.2">
      <c r="R105" s="63"/>
      <c r="S105" s="63"/>
      <c r="T105" s="63"/>
      <c r="U105" s="63"/>
      <c r="V105" s="63"/>
      <c r="AZ105" s="113"/>
      <c r="BA105" s="113"/>
      <c r="BB105" s="113"/>
      <c r="BC105" s="113"/>
      <c r="BD105" s="113"/>
      <c r="BE105" s="113"/>
      <c r="BF105" s="113"/>
      <c r="BG105" s="113"/>
      <c r="BH105" s="113"/>
      <c r="BI105" s="113"/>
      <c r="BJ105" s="113"/>
      <c r="BK105" s="113"/>
      <c r="BL105" s="113"/>
      <c r="BM105" s="113"/>
      <c r="BN105" s="113"/>
    </row>
    <row r="106" spans="18:66" x14ac:dyDescent="0.2">
      <c r="R106" s="63"/>
      <c r="S106" s="63"/>
      <c r="T106" s="63"/>
      <c r="U106" s="63"/>
      <c r="V106" s="63"/>
    </row>
    <row r="107" spans="18:66" x14ac:dyDescent="0.2">
      <c r="R107" s="63"/>
      <c r="S107" s="63"/>
      <c r="T107" s="63"/>
      <c r="U107" s="63"/>
      <c r="V107" s="63"/>
    </row>
    <row r="108" spans="18:66" x14ac:dyDescent="0.2">
      <c r="R108" s="63"/>
      <c r="S108" s="63"/>
      <c r="T108" s="63"/>
      <c r="U108" s="63"/>
      <c r="V108" s="63"/>
    </row>
    <row r="109" spans="18:66" x14ac:dyDescent="0.2">
      <c r="R109" s="63"/>
      <c r="S109" s="63"/>
      <c r="T109" s="63"/>
      <c r="U109" s="63"/>
      <c r="V109" s="63"/>
    </row>
    <row r="110" spans="18:66" x14ac:dyDescent="0.2">
      <c r="R110" s="63"/>
      <c r="S110" s="63"/>
      <c r="T110" s="63"/>
      <c r="U110" s="63"/>
      <c r="V110" s="63"/>
    </row>
    <row r="111" spans="18:66" x14ac:dyDescent="0.2">
      <c r="R111" s="63"/>
      <c r="S111" s="63"/>
      <c r="T111" s="63"/>
      <c r="U111" s="63"/>
      <c r="V111" s="63"/>
    </row>
    <row r="112" spans="18:66" x14ac:dyDescent="0.2">
      <c r="R112" s="63"/>
      <c r="S112" s="63"/>
      <c r="T112" s="63"/>
      <c r="U112" s="63"/>
      <c r="V112" s="63"/>
    </row>
    <row r="113" spans="18:22" x14ac:dyDescent="0.2">
      <c r="R113" s="63"/>
      <c r="S113" s="63"/>
      <c r="T113" s="63"/>
      <c r="U113" s="63"/>
      <c r="V113" s="63"/>
    </row>
    <row r="114" spans="18:22" x14ac:dyDescent="0.2">
      <c r="R114" s="63"/>
      <c r="S114" s="63"/>
      <c r="T114" s="63"/>
      <c r="U114" s="63"/>
      <c r="V114" s="63"/>
    </row>
    <row r="115" spans="18:22" x14ac:dyDescent="0.2">
      <c r="R115" s="63"/>
      <c r="S115" s="63"/>
      <c r="T115" s="63"/>
      <c r="U115" s="63"/>
      <c r="V115" s="63"/>
    </row>
    <row r="116" spans="18:22" x14ac:dyDescent="0.2">
      <c r="R116" s="63"/>
      <c r="S116" s="63"/>
      <c r="T116" s="63"/>
      <c r="U116" s="63"/>
      <c r="V116" s="63"/>
    </row>
    <row r="117" spans="18:22" x14ac:dyDescent="0.2">
      <c r="R117" s="63"/>
      <c r="S117" s="63"/>
      <c r="T117" s="63"/>
      <c r="U117" s="63"/>
      <c r="V117" s="63"/>
    </row>
    <row r="118" spans="18:22" x14ac:dyDescent="0.2">
      <c r="R118" s="63"/>
      <c r="S118" s="63"/>
      <c r="T118" s="63"/>
      <c r="U118" s="63"/>
      <c r="V118" s="63"/>
    </row>
    <row r="119" spans="18:22" x14ac:dyDescent="0.2">
      <c r="R119" s="63"/>
      <c r="S119" s="63"/>
      <c r="T119" s="63"/>
      <c r="U119" s="63"/>
      <c r="V119" s="63"/>
    </row>
    <row r="120" spans="18:22" x14ac:dyDescent="0.2">
      <c r="R120" s="63"/>
      <c r="S120" s="63"/>
      <c r="T120" s="63"/>
      <c r="U120" s="63"/>
      <c r="V120" s="63"/>
    </row>
    <row r="121" spans="18:22" x14ac:dyDescent="0.2">
      <c r="R121" s="63"/>
      <c r="S121" s="63"/>
      <c r="T121" s="63"/>
      <c r="U121" s="63"/>
      <c r="V121" s="63"/>
    </row>
    <row r="122" spans="18:22" x14ac:dyDescent="0.2">
      <c r="R122" s="63"/>
      <c r="S122" s="63"/>
      <c r="T122" s="63"/>
      <c r="U122" s="63"/>
      <c r="V122" s="63"/>
    </row>
    <row r="123" spans="18:22" x14ac:dyDescent="0.2">
      <c r="R123" s="63"/>
      <c r="S123" s="63"/>
      <c r="T123" s="63"/>
      <c r="U123" s="63"/>
      <c r="V123" s="63"/>
    </row>
    <row r="124" spans="18:22" x14ac:dyDescent="0.2">
      <c r="R124" s="63"/>
      <c r="S124" s="63"/>
      <c r="T124" s="63"/>
      <c r="U124" s="63"/>
      <c r="V124" s="63"/>
    </row>
    <row r="125" spans="18:22" x14ac:dyDescent="0.2">
      <c r="R125" s="63"/>
      <c r="S125" s="63"/>
      <c r="T125" s="63"/>
      <c r="U125" s="63"/>
      <c r="V125" s="63"/>
    </row>
    <row r="126" spans="18:22" x14ac:dyDescent="0.2">
      <c r="R126" s="63"/>
      <c r="S126" s="63"/>
      <c r="T126" s="63"/>
      <c r="U126" s="63"/>
      <c r="V126" s="63"/>
    </row>
    <row r="127" spans="18:22" x14ac:dyDescent="0.2">
      <c r="R127" s="63"/>
      <c r="S127" s="63"/>
      <c r="T127" s="63"/>
      <c r="U127" s="63"/>
      <c r="V127" s="63"/>
    </row>
    <row r="128" spans="18:22" x14ac:dyDescent="0.2">
      <c r="R128" s="63"/>
      <c r="S128" s="63"/>
      <c r="T128" s="63"/>
      <c r="U128" s="63"/>
      <c r="V128" s="63"/>
    </row>
    <row r="129" spans="18:22" x14ac:dyDescent="0.2">
      <c r="R129" s="63"/>
      <c r="S129" s="63"/>
      <c r="T129" s="63"/>
      <c r="U129" s="63"/>
      <c r="V129" s="63"/>
    </row>
    <row r="130" spans="18:22" x14ac:dyDescent="0.2">
      <c r="R130" s="63"/>
      <c r="S130" s="63"/>
      <c r="T130" s="63"/>
      <c r="U130" s="63"/>
      <c r="V130" s="63"/>
    </row>
    <row r="131" spans="18:22" x14ac:dyDescent="0.2">
      <c r="R131" s="63"/>
      <c r="S131" s="63"/>
      <c r="T131" s="63"/>
      <c r="U131" s="63"/>
      <c r="V131" s="63"/>
    </row>
    <row r="132" spans="18:22" x14ac:dyDescent="0.2">
      <c r="R132" s="63"/>
      <c r="S132" s="63"/>
      <c r="T132" s="63"/>
      <c r="U132" s="63"/>
      <c r="V132" s="63"/>
    </row>
    <row r="133" spans="18:22" x14ac:dyDescent="0.2">
      <c r="R133" s="63"/>
      <c r="S133" s="63"/>
      <c r="T133" s="63"/>
      <c r="U133" s="63"/>
      <c r="V133" s="63"/>
    </row>
    <row r="134" spans="18:22" x14ac:dyDescent="0.2">
      <c r="R134" s="63"/>
      <c r="S134" s="63"/>
      <c r="T134" s="63"/>
      <c r="U134" s="63"/>
      <c r="V134" s="63"/>
    </row>
    <row r="135" spans="18:22" x14ac:dyDescent="0.2">
      <c r="R135" s="63"/>
      <c r="S135" s="63"/>
      <c r="T135" s="63"/>
      <c r="U135" s="63"/>
      <c r="V135" s="63"/>
    </row>
    <row r="136" spans="18:22" x14ac:dyDescent="0.2">
      <c r="R136" s="63"/>
      <c r="S136" s="63"/>
      <c r="T136" s="63"/>
      <c r="U136" s="63"/>
      <c r="V136" s="63"/>
    </row>
    <row r="137" spans="18:22" x14ac:dyDescent="0.2">
      <c r="R137" s="63"/>
      <c r="S137" s="63"/>
      <c r="T137" s="63"/>
      <c r="U137" s="63"/>
      <c r="V137" s="63"/>
    </row>
    <row r="138" spans="18:22" x14ac:dyDescent="0.2">
      <c r="R138" s="63"/>
      <c r="S138" s="63"/>
      <c r="T138" s="63"/>
      <c r="U138" s="63"/>
      <c r="V138" s="63"/>
    </row>
    <row r="139" spans="18:22" x14ac:dyDescent="0.2">
      <c r="R139" s="63"/>
      <c r="S139" s="63"/>
      <c r="T139" s="63"/>
      <c r="U139" s="63"/>
      <c r="V139" s="63"/>
    </row>
    <row r="140" spans="18:22" x14ac:dyDescent="0.2">
      <c r="R140" s="63"/>
      <c r="S140" s="63"/>
      <c r="T140" s="63"/>
      <c r="U140" s="63"/>
      <c r="V140" s="63"/>
    </row>
    <row r="141" spans="18:22" x14ac:dyDescent="0.2">
      <c r="R141" s="63"/>
      <c r="S141" s="63"/>
      <c r="T141" s="63"/>
      <c r="U141" s="63"/>
      <c r="V141" s="63"/>
    </row>
    <row r="142" spans="18:22" x14ac:dyDescent="0.2">
      <c r="R142" s="63"/>
      <c r="S142" s="63"/>
      <c r="T142" s="63"/>
      <c r="U142" s="63"/>
      <c r="V142" s="63"/>
    </row>
    <row r="143" spans="18:22" x14ac:dyDescent="0.2">
      <c r="R143" s="63"/>
      <c r="S143" s="63"/>
      <c r="T143" s="63"/>
      <c r="U143" s="63"/>
      <c r="V143" s="63"/>
    </row>
    <row r="144" spans="18:22" x14ac:dyDescent="0.2">
      <c r="R144" s="63"/>
      <c r="S144" s="63"/>
      <c r="T144" s="63"/>
      <c r="U144" s="63"/>
      <c r="V144" s="63"/>
    </row>
    <row r="145" spans="18:22" x14ac:dyDescent="0.2">
      <c r="R145" s="63"/>
      <c r="S145" s="63"/>
      <c r="T145" s="63"/>
      <c r="U145" s="63"/>
      <c r="V145" s="63"/>
    </row>
    <row r="146" spans="18:22" x14ac:dyDescent="0.2">
      <c r="R146" s="63"/>
      <c r="S146" s="63"/>
      <c r="T146" s="63"/>
      <c r="U146" s="63"/>
      <c r="V146" s="63"/>
    </row>
    <row r="147" spans="18:22" x14ac:dyDescent="0.2">
      <c r="R147" s="63"/>
      <c r="S147" s="63"/>
      <c r="T147" s="63"/>
      <c r="U147" s="63"/>
      <c r="V147" s="63"/>
    </row>
    <row r="148" spans="18:22" x14ac:dyDescent="0.2">
      <c r="R148" s="63"/>
      <c r="S148" s="63"/>
      <c r="T148" s="63"/>
      <c r="U148" s="63"/>
      <c r="V148" s="63"/>
    </row>
    <row r="149" spans="18:22" x14ac:dyDescent="0.2">
      <c r="R149" s="63"/>
      <c r="S149" s="63"/>
      <c r="T149" s="63"/>
      <c r="U149" s="63"/>
      <c r="V149" s="63"/>
    </row>
    <row r="150" spans="18:22" x14ac:dyDescent="0.2">
      <c r="R150" s="63"/>
      <c r="S150" s="63"/>
      <c r="T150" s="63"/>
      <c r="U150" s="63"/>
      <c r="V150" s="63"/>
    </row>
    <row r="151" spans="18:22" x14ac:dyDescent="0.2">
      <c r="R151" s="63"/>
      <c r="S151" s="63"/>
      <c r="T151" s="63"/>
      <c r="U151" s="63"/>
      <c r="V151" s="63"/>
    </row>
    <row r="152" spans="18:22" x14ac:dyDescent="0.2">
      <c r="R152" s="63"/>
      <c r="S152" s="63"/>
      <c r="T152" s="63"/>
      <c r="U152" s="63"/>
      <c r="V152" s="63"/>
    </row>
    <row r="153" spans="18:22" x14ac:dyDescent="0.2">
      <c r="R153" s="63"/>
      <c r="S153" s="63"/>
      <c r="T153" s="63"/>
      <c r="U153" s="63"/>
      <c r="V153" s="63"/>
    </row>
    <row r="154" spans="18:22" x14ac:dyDescent="0.2">
      <c r="R154" s="63"/>
      <c r="S154" s="63"/>
      <c r="T154" s="63"/>
      <c r="U154" s="63"/>
      <c r="V154" s="63"/>
    </row>
    <row r="155" spans="18:22" x14ac:dyDescent="0.2">
      <c r="R155" s="63"/>
      <c r="S155" s="63"/>
      <c r="T155" s="63"/>
      <c r="U155" s="63"/>
      <c r="V155" s="63"/>
    </row>
    <row r="156" spans="18:22" x14ac:dyDescent="0.2">
      <c r="R156" s="63"/>
      <c r="S156" s="63"/>
      <c r="T156" s="63"/>
      <c r="U156" s="63"/>
      <c r="V156" s="63"/>
    </row>
    <row r="157" spans="18:22" x14ac:dyDescent="0.2">
      <c r="R157" s="63"/>
      <c r="S157" s="63"/>
      <c r="T157" s="63"/>
      <c r="U157" s="63"/>
      <c r="V157" s="63"/>
    </row>
    <row r="158" spans="18:22" x14ac:dyDescent="0.2">
      <c r="R158" s="63"/>
      <c r="S158" s="63"/>
      <c r="T158" s="63"/>
      <c r="U158" s="63"/>
      <c r="V158" s="63"/>
    </row>
    <row r="159" spans="18:22" x14ac:dyDescent="0.2">
      <c r="R159" s="63"/>
      <c r="S159" s="63"/>
      <c r="T159" s="63"/>
      <c r="U159" s="63"/>
      <c r="V159" s="63"/>
    </row>
    <row r="160" spans="18:22" x14ac:dyDescent="0.2">
      <c r="R160" s="63"/>
      <c r="S160" s="63"/>
      <c r="T160" s="63"/>
      <c r="U160" s="63"/>
      <c r="V160" s="63"/>
    </row>
    <row r="161" spans="18:22" x14ac:dyDescent="0.2">
      <c r="R161" s="63"/>
      <c r="S161" s="63"/>
      <c r="T161" s="63"/>
      <c r="U161" s="63"/>
      <c r="V161" s="63"/>
    </row>
    <row r="162" spans="18:22" x14ac:dyDescent="0.2">
      <c r="R162" s="63"/>
      <c r="S162" s="63"/>
      <c r="T162" s="63"/>
      <c r="U162" s="63"/>
      <c r="V162" s="63"/>
    </row>
    <row r="163" spans="18:22" x14ac:dyDescent="0.2">
      <c r="R163" s="63"/>
      <c r="S163" s="63"/>
      <c r="T163" s="63"/>
      <c r="U163" s="63"/>
      <c r="V163" s="63"/>
    </row>
    <row r="164" spans="18:22" x14ac:dyDescent="0.2">
      <c r="R164" s="63"/>
      <c r="S164" s="63"/>
      <c r="T164" s="63"/>
      <c r="U164" s="63"/>
      <c r="V164" s="63"/>
    </row>
    <row r="165" spans="18:22" x14ac:dyDescent="0.2">
      <c r="R165" s="63"/>
      <c r="S165" s="63"/>
      <c r="T165" s="63"/>
      <c r="U165" s="63"/>
      <c r="V165" s="63"/>
    </row>
    <row r="166" spans="18:22" x14ac:dyDescent="0.2">
      <c r="R166" s="63"/>
      <c r="S166" s="63"/>
      <c r="T166" s="63"/>
      <c r="U166" s="63"/>
      <c r="V166" s="63"/>
    </row>
    <row r="167" spans="18:22" x14ac:dyDescent="0.2">
      <c r="R167" s="63"/>
      <c r="S167" s="63"/>
      <c r="T167" s="63"/>
      <c r="U167" s="63"/>
      <c r="V167" s="63"/>
    </row>
    <row r="168" spans="18:22" x14ac:dyDescent="0.2">
      <c r="R168" s="63"/>
      <c r="S168" s="63"/>
      <c r="T168" s="63"/>
      <c r="U168" s="63"/>
      <c r="V168" s="63"/>
    </row>
    <row r="169" spans="18:22" x14ac:dyDescent="0.2">
      <c r="R169" s="63"/>
      <c r="S169" s="63"/>
      <c r="T169" s="63"/>
      <c r="U169" s="63"/>
      <c r="V169" s="63"/>
    </row>
    <row r="170" spans="18:22" x14ac:dyDescent="0.2">
      <c r="R170" s="63"/>
      <c r="S170" s="63"/>
      <c r="T170" s="63"/>
      <c r="U170" s="63"/>
      <c r="V170" s="63"/>
    </row>
    <row r="171" spans="18:22" x14ac:dyDescent="0.2">
      <c r="R171" s="63"/>
      <c r="S171" s="63"/>
      <c r="T171" s="63"/>
      <c r="U171" s="63"/>
      <c r="V171" s="63"/>
    </row>
    <row r="172" spans="18:22" x14ac:dyDescent="0.2">
      <c r="R172" s="63"/>
      <c r="S172" s="63"/>
      <c r="T172" s="63"/>
      <c r="U172" s="63"/>
      <c r="V172" s="63"/>
    </row>
    <row r="173" spans="18:22" x14ac:dyDescent="0.2">
      <c r="R173" s="63"/>
      <c r="S173" s="63"/>
      <c r="T173" s="63"/>
      <c r="U173" s="63"/>
      <c r="V173" s="63"/>
    </row>
    <row r="174" spans="18:22" x14ac:dyDescent="0.2">
      <c r="R174" s="63"/>
      <c r="S174" s="63"/>
      <c r="T174" s="63"/>
      <c r="U174" s="63"/>
      <c r="V174" s="63"/>
    </row>
    <row r="175" spans="18:22" x14ac:dyDescent="0.2">
      <c r="R175" s="63"/>
      <c r="S175" s="63"/>
      <c r="T175" s="63"/>
      <c r="U175" s="63"/>
      <c r="V175" s="63"/>
    </row>
    <row r="176" spans="18:22" x14ac:dyDescent="0.2">
      <c r="R176" s="63"/>
      <c r="S176" s="63"/>
      <c r="T176" s="63"/>
      <c r="U176" s="63"/>
      <c r="V176" s="63"/>
    </row>
    <row r="177" spans="18:22" x14ac:dyDescent="0.2">
      <c r="R177" s="63"/>
      <c r="S177" s="63"/>
      <c r="T177" s="63"/>
      <c r="U177" s="63"/>
      <c r="V177" s="63"/>
    </row>
    <row r="178" spans="18:22" x14ac:dyDescent="0.2">
      <c r="R178" s="63"/>
      <c r="S178" s="63"/>
      <c r="T178" s="63"/>
      <c r="U178" s="63"/>
      <c r="V178" s="63"/>
    </row>
    <row r="179" spans="18:22" x14ac:dyDescent="0.2">
      <c r="R179" s="63"/>
      <c r="S179" s="63"/>
      <c r="T179" s="63"/>
      <c r="U179" s="63"/>
      <c r="V179" s="63"/>
    </row>
    <row r="180" spans="18:22" x14ac:dyDescent="0.2">
      <c r="R180" s="63"/>
      <c r="S180" s="63"/>
      <c r="T180" s="63"/>
      <c r="U180" s="63"/>
      <c r="V180" s="63"/>
    </row>
    <row r="181" spans="18:22" x14ac:dyDescent="0.2">
      <c r="R181" s="63"/>
      <c r="S181" s="63"/>
      <c r="T181" s="63"/>
      <c r="U181" s="63"/>
      <c r="V181" s="63"/>
    </row>
    <row r="182" spans="18:22" x14ac:dyDescent="0.2">
      <c r="R182" s="63"/>
      <c r="S182" s="63"/>
      <c r="T182" s="63"/>
      <c r="U182" s="63"/>
      <c r="V182" s="63"/>
    </row>
    <row r="183" spans="18:22" x14ac:dyDescent="0.2">
      <c r="R183" s="63"/>
      <c r="S183" s="63"/>
      <c r="T183" s="63"/>
      <c r="U183" s="63"/>
      <c r="V183" s="63"/>
    </row>
    <row r="184" spans="18:22" x14ac:dyDescent="0.2">
      <c r="R184" s="63"/>
      <c r="S184" s="63"/>
      <c r="T184" s="63"/>
      <c r="U184" s="63"/>
      <c r="V184" s="63"/>
    </row>
    <row r="185" spans="18:22" x14ac:dyDescent="0.2">
      <c r="R185" s="63"/>
      <c r="S185" s="63"/>
      <c r="T185" s="63"/>
      <c r="U185" s="63"/>
      <c r="V185" s="63"/>
    </row>
    <row r="186" spans="18:22" x14ac:dyDescent="0.2">
      <c r="R186" s="63"/>
      <c r="S186" s="63"/>
      <c r="T186" s="63"/>
      <c r="U186" s="63"/>
      <c r="V186" s="63"/>
    </row>
    <row r="187" spans="18:22" x14ac:dyDescent="0.2">
      <c r="R187" s="63"/>
      <c r="S187" s="63"/>
      <c r="T187" s="63"/>
      <c r="U187" s="63"/>
      <c r="V187" s="63"/>
    </row>
    <row r="188" spans="18:22" x14ac:dyDescent="0.2">
      <c r="R188" s="63"/>
      <c r="S188" s="63"/>
      <c r="T188" s="63"/>
      <c r="U188" s="63"/>
      <c r="V188" s="63"/>
    </row>
    <row r="189" spans="18:22" x14ac:dyDescent="0.2">
      <c r="R189" s="63"/>
      <c r="S189" s="63"/>
      <c r="T189" s="63"/>
      <c r="U189" s="63"/>
      <c r="V189" s="63"/>
    </row>
    <row r="190" spans="18:22" x14ac:dyDescent="0.2">
      <c r="R190" s="63"/>
      <c r="S190" s="63"/>
      <c r="T190" s="63"/>
      <c r="U190" s="63"/>
      <c r="V190" s="63"/>
    </row>
    <row r="191" spans="18:22" x14ac:dyDescent="0.2">
      <c r="R191" s="63"/>
      <c r="S191" s="63"/>
      <c r="T191" s="63"/>
      <c r="U191" s="63"/>
      <c r="V191" s="63"/>
    </row>
    <row r="192" spans="18:22" x14ac:dyDescent="0.2">
      <c r="R192" s="63"/>
      <c r="S192" s="63"/>
      <c r="T192" s="63"/>
      <c r="U192" s="63"/>
      <c r="V192" s="63"/>
    </row>
    <row r="193" spans="18:22" x14ac:dyDescent="0.2">
      <c r="R193" s="63"/>
      <c r="S193" s="63"/>
      <c r="T193" s="63"/>
      <c r="U193" s="63"/>
      <c r="V193" s="63"/>
    </row>
    <row r="194" spans="18:22" x14ac:dyDescent="0.2">
      <c r="R194" s="63"/>
      <c r="S194" s="63"/>
      <c r="T194" s="63"/>
      <c r="U194" s="63"/>
      <c r="V194" s="63"/>
    </row>
    <row r="195" spans="18:22" x14ac:dyDescent="0.2">
      <c r="R195" s="63"/>
      <c r="S195" s="63"/>
      <c r="T195" s="63"/>
      <c r="U195" s="63"/>
      <c r="V195" s="63"/>
    </row>
    <row r="196" spans="18:22" x14ac:dyDescent="0.2">
      <c r="R196" s="63"/>
      <c r="S196" s="63"/>
      <c r="T196" s="63"/>
      <c r="U196" s="63"/>
      <c r="V196" s="63"/>
    </row>
    <row r="197" spans="18:22" x14ac:dyDescent="0.2">
      <c r="R197" s="63"/>
      <c r="S197" s="63"/>
      <c r="T197" s="63"/>
      <c r="U197" s="63"/>
      <c r="V197" s="63"/>
    </row>
    <row r="198" spans="18:22" x14ac:dyDescent="0.2">
      <c r="R198" s="63"/>
      <c r="S198" s="63"/>
      <c r="T198" s="63"/>
      <c r="U198" s="63"/>
      <c r="V198" s="63"/>
    </row>
    <row r="199" spans="18:22" x14ac:dyDescent="0.2">
      <c r="R199" s="63"/>
      <c r="S199" s="63"/>
      <c r="T199" s="63"/>
      <c r="U199" s="63"/>
      <c r="V199" s="63"/>
    </row>
    <row r="200" spans="18:22" x14ac:dyDescent="0.2">
      <c r="R200" s="63"/>
      <c r="S200" s="63"/>
      <c r="T200" s="63"/>
      <c r="U200" s="63"/>
      <c r="V200" s="63"/>
    </row>
    <row r="201" spans="18:22" x14ac:dyDescent="0.2">
      <c r="R201" s="63"/>
      <c r="S201" s="63"/>
      <c r="T201" s="63"/>
      <c r="U201" s="63"/>
      <c r="V201" s="63"/>
    </row>
    <row r="202" spans="18:22" x14ac:dyDescent="0.2">
      <c r="R202" s="63"/>
      <c r="S202" s="63"/>
      <c r="T202" s="63"/>
      <c r="U202" s="63"/>
      <c r="V202" s="63"/>
    </row>
    <row r="203" spans="18:22" x14ac:dyDescent="0.2">
      <c r="R203" s="63"/>
      <c r="S203" s="63"/>
      <c r="T203" s="63"/>
      <c r="U203" s="63"/>
      <c r="V203" s="63"/>
    </row>
    <row r="204" spans="18:22" x14ac:dyDescent="0.2">
      <c r="R204" s="63"/>
      <c r="S204" s="63"/>
      <c r="T204" s="63"/>
      <c r="U204" s="63"/>
      <c r="V204" s="63"/>
    </row>
    <row r="205" spans="18:22" x14ac:dyDescent="0.2">
      <c r="R205" s="63"/>
      <c r="S205" s="63"/>
      <c r="T205" s="63"/>
      <c r="U205" s="63"/>
      <c r="V205" s="63"/>
    </row>
    <row r="206" spans="18:22" x14ac:dyDescent="0.2">
      <c r="R206" s="63"/>
      <c r="S206" s="63"/>
      <c r="T206" s="63"/>
      <c r="U206" s="63"/>
      <c r="V206" s="63"/>
    </row>
    <row r="207" spans="18:22" x14ac:dyDescent="0.2">
      <c r="R207" s="63"/>
      <c r="S207" s="63"/>
      <c r="T207" s="63"/>
      <c r="U207" s="63"/>
      <c r="V207" s="63"/>
    </row>
    <row r="208" spans="18:22" x14ac:dyDescent="0.2">
      <c r="R208" s="63"/>
      <c r="S208" s="63"/>
      <c r="T208" s="63"/>
      <c r="U208" s="63"/>
      <c r="V208" s="63"/>
    </row>
    <row r="209" spans="18:22" x14ac:dyDescent="0.2">
      <c r="R209" s="63"/>
      <c r="S209" s="63"/>
      <c r="T209" s="63"/>
      <c r="U209" s="63"/>
      <c r="V209" s="63"/>
    </row>
    <row r="210" spans="18:22" x14ac:dyDescent="0.2">
      <c r="R210" s="63"/>
      <c r="S210" s="63"/>
      <c r="T210" s="63"/>
      <c r="U210" s="63"/>
      <c r="V210" s="63"/>
    </row>
    <row r="211" spans="18:22" x14ac:dyDescent="0.2">
      <c r="R211" s="63"/>
      <c r="S211" s="63"/>
      <c r="T211" s="63"/>
      <c r="U211" s="63"/>
      <c r="V211" s="63"/>
    </row>
    <row r="212" spans="18:22" x14ac:dyDescent="0.2">
      <c r="R212" s="63"/>
      <c r="S212" s="63"/>
      <c r="T212" s="63"/>
      <c r="U212" s="63"/>
      <c r="V212" s="63"/>
    </row>
    <row r="213" spans="18:22" x14ac:dyDescent="0.2">
      <c r="R213" s="63"/>
      <c r="S213" s="63"/>
      <c r="T213" s="63"/>
      <c r="U213" s="63"/>
      <c r="V213" s="63"/>
    </row>
    <row r="214" spans="18:22" x14ac:dyDescent="0.2">
      <c r="R214" s="63"/>
      <c r="S214" s="63"/>
      <c r="T214" s="63"/>
      <c r="U214" s="63"/>
      <c r="V214" s="63"/>
    </row>
    <row r="215" spans="18:22" x14ac:dyDescent="0.2">
      <c r="R215" s="63"/>
      <c r="S215" s="63"/>
      <c r="T215" s="63"/>
      <c r="U215" s="63"/>
      <c r="V215" s="63"/>
    </row>
    <row r="216" spans="18:22" x14ac:dyDescent="0.2">
      <c r="R216" s="63"/>
      <c r="S216" s="63"/>
      <c r="T216" s="63"/>
      <c r="U216" s="63"/>
      <c r="V216" s="63"/>
    </row>
    <row r="217" spans="18:22" x14ac:dyDescent="0.2">
      <c r="R217" s="63"/>
      <c r="S217" s="63"/>
      <c r="T217" s="63"/>
      <c r="U217" s="63"/>
      <c r="V217" s="63"/>
    </row>
    <row r="218" spans="18:22" x14ac:dyDescent="0.2">
      <c r="R218" s="63"/>
      <c r="S218" s="63"/>
      <c r="T218" s="63"/>
      <c r="U218" s="63"/>
      <c r="V218" s="63"/>
    </row>
    <row r="219" spans="18:22" x14ac:dyDescent="0.2">
      <c r="R219" s="63"/>
      <c r="S219" s="63"/>
      <c r="T219" s="63"/>
      <c r="U219" s="63"/>
      <c r="V219" s="63"/>
    </row>
    <row r="220" spans="18:22" x14ac:dyDescent="0.2">
      <c r="R220" s="63"/>
      <c r="S220" s="63"/>
      <c r="T220" s="63"/>
      <c r="U220" s="63"/>
      <c r="V220" s="63"/>
    </row>
    <row r="221" spans="18:22" x14ac:dyDescent="0.2">
      <c r="R221" s="63"/>
      <c r="S221" s="63"/>
      <c r="T221" s="63"/>
      <c r="U221" s="63"/>
      <c r="V221" s="63"/>
    </row>
    <row r="222" spans="18:22" x14ac:dyDescent="0.2">
      <c r="R222" s="63"/>
      <c r="S222" s="63"/>
      <c r="T222" s="63"/>
      <c r="U222" s="63"/>
      <c r="V222" s="63"/>
    </row>
    <row r="223" spans="18:22" x14ac:dyDescent="0.2">
      <c r="R223" s="63"/>
      <c r="S223" s="63"/>
      <c r="T223" s="63"/>
      <c r="U223" s="63"/>
      <c r="V223" s="63"/>
    </row>
    <row r="224" spans="18:22" x14ac:dyDescent="0.2">
      <c r="R224" s="63"/>
      <c r="S224" s="63"/>
      <c r="T224" s="63"/>
      <c r="U224" s="63"/>
      <c r="V224" s="63"/>
    </row>
    <row r="225" spans="18:22" x14ac:dyDescent="0.2">
      <c r="R225" s="63"/>
      <c r="S225" s="63"/>
      <c r="T225" s="63"/>
      <c r="U225" s="63"/>
      <c r="V225" s="63"/>
    </row>
    <row r="226" spans="18:22" x14ac:dyDescent="0.2">
      <c r="R226" s="63"/>
      <c r="S226" s="63"/>
      <c r="T226" s="63"/>
      <c r="U226" s="63"/>
      <c r="V226" s="63"/>
    </row>
    <row r="227" spans="18:22" x14ac:dyDescent="0.2">
      <c r="R227" s="63"/>
      <c r="S227" s="63"/>
      <c r="T227" s="63"/>
      <c r="U227" s="63"/>
      <c r="V227" s="63"/>
    </row>
    <row r="228" spans="18:22" x14ac:dyDescent="0.2">
      <c r="R228" s="63"/>
      <c r="S228" s="63"/>
      <c r="T228" s="63"/>
      <c r="U228" s="63"/>
      <c r="V228" s="63"/>
    </row>
    <row r="229" spans="18:22" x14ac:dyDescent="0.2">
      <c r="R229" s="63"/>
      <c r="S229" s="63"/>
      <c r="T229" s="63"/>
      <c r="U229" s="63"/>
      <c r="V229" s="63"/>
    </row>
    <row r="230" spans="18:22" x14ac:dyDescent="0.2">
      <c r="R230" s="63"/>
      <c r="S230" s="63"/>
      <c r="T230" s="63"/>
      <c r="U230" s="63"/>
      <c r="V230" s="63"/>
    </row>
    <row r="231" spans="18:22" x14ac:dyDescent="0.2">
      <c r="R231" s="63"/>
      <c r="S231" s="63"/>
      <c r="T231" s="63"/>
      <c r="U231" s="63"/>
      <c r="V231" s="63"/>
    </row>
    <row r="232" spans="18:22" x14ac:dyDescent="0.2">
      <c r="R232" s="63"/>
      <c r="S232" s="63"/>
      <c r="T232" s="63"/>
      <c r="U232" s="63"/>
      <c r="V232" s="63"/>
    </row>
    <row r="233" spans="18:22" x14ac:dyDescent="0.2">
      <c r="R233" s="63"/>
      <c r="S233" s="63"/>
      <c r="T233" s="63"/>
      <c r="U233" s="63"/>
      <c r="V233" s="63"/>
    </row>
    <row r="234" spans="18:22" x14ac:dyDescent="0.2">
      <c r="R234" s="63"/>
      <c r="S234" s="63"/>
      <c r="T234" s="63"/>
      <c r="U234" s="63"/>
      <c r="V234" s="63"/>
    </row>
    <row r="235" spans="18:22" x14ac:dyDescent="0.2">
      <c r="R235" s="63"/>
      <c r="S235" s="63"/>
      <c r="T235" s="63"/>
      <c r="U235" s="63"/>
      <c r="V235" s="63"/>
    </row>
    <row r="236" spans="18:22" x14ac:dyDescent="0.2">
      <c r="R236" s="63"/>
      <c r="S236" s="63"/>
      <c r="T236" s="63"/>
      <c r="U236" s="63"/>
      <c r="V236" s="63"/>
    </row>
    <row r="237" spans="18:22" x14ac:dyDescent="0.2">
      <c r="R237" s="63"/>
      <c r="S237" s="63"/>
      <c r="T237" s="63"/>
      <c r="U237" s="63"/>
      <c r="V237" s="63"/>
    </row>
    <row r="238" spans="18:22" x14ac:dyDescent="0.2">
      <c r="R238" s="63"/>
      <c r="S238" s="63"/>
      <c r="T238" s="63"/>
      <c r="U238" s="63"/>
      <c r="V238" s="63"/>
    </row>
    <row r="239" spans="18:22" x14ac:dyDescent="0.2">
      <c r="R239" s="63"/>
      <c r="S239" s="63"/>
      <c r="T239" s="63"/>
      <c r="U239" s="63"/>
      <c r="V239" s="63"/>
    </row>
    <row r="240" spans="18:22" x14ac:dyDescent="0.2">
      <c r="R240" s="63"/>
      <c r="S240" s="63"/>
      <c r="T240" s="63"/>
      <c r="U240" s="63"/>
      <c r="V240" s="63"/>
    </row>
    <row r="241" spans="18:22" x14ac:dyDescent="0.2">
      <c r="R241" s="63"/>
      <c r="S241" s="63"/>
      <c r="T241" s="63"/>
      <c r="U241" s="63"/>
      <c r="V241" s="63"/>
    </row>
    <row r="242" spans="18:22" x14ac:dyDescent="0.2">
      <c r="R242" s="63"/>
      <c r="S242" s="63"/>
      <c r="T242" s="63"/>
      <c r="U242" s="63"/>
      <c r="V242" s="63"/>
    </row>
    <row r="243" spans="18:22" x14ac:dyDescent="0.2">
      <c r="R243" s="63"/>
      <c r="S243" s="63"/>
      <c r="T243" s="63"/>
      <c r="U243" s="63"/>
      <c r="V243" s="63"/>
    </row>
    <row r="244" spans="18:22" x14ac:dyDescent="0.2">
      <c r="R244" s="63"/>
      <c r="S244" s="63"/>
      <c r="T244" s="63"/>
      <c r="U244" s="63"/>
      <c r="V244" s="63"/>
    </row>
    <row r="245" spans="18:22" x14ac:dyDescent="0.2">
      <c r="R245" s="63"/>
      <c r="S245" s="63"/>
      <c r="T245" s="63"/>
      <c r="U245" s="63"/>
      <c r="V245" s="63"/>
    </row>
    <row r="246" spans="18:22" x14ac:dyDescent="0.2">
      <c r="R246" s="63"/>
      <c r="S246" s="63"/>
      <c r="T246" s="63"/>
      <c r="U246" s="63"/>
      <c r="V246" s="63"/>
    </row>
    <row r="247" spans="18:22" x14ac:dyDescent="0.2">
      <c r="R247" s="63"/>
      <c r="S247" s="63"/>
      <c r="T247" s="63"/>
      <c r="U247" s="63"/>
      <c r="V247" s="63"/>
    </row>
    <row r="248" spans="18:22" x14ac:dyDescent="0.2">
      <c r="R248" s="63"/>
      <c r="S248" s="63"/>
      <c r="T248" s="63"/>
      <c r="U248" s="63"/>
      <c r="V248" s="63"/>
    </row>
    <row r="249" spans="18:22" x14ac:dyDescent="0.2">
      <c r="R249" s="63"/>
      <c r="S249" s="63"/>
      <c r="T249" s="63"/>
      <c r="U249" s="63"/>
      <c r="V249" s="63"/>
    </row>
    <row r="250" spans="18:22" x14ac:dyDescent="0.2">
      <c r="R250" s="63"/>
      <c r="S250" s="63"/>
      <c r="T250" s="63"/>
      <c r="U250" s="63"/>
      <c r="V250" s="63"/>
    </row>
    <row r="251" spans="18:22" x14ac:dyDescent="0.2">
      <c r="R251" s="63"/>
      <c r="S251" s="63"/>
      <c r="T251" s="63"/>
      <c r="U251" s="63"/>
      <c r="V251" s="63"/>
    </row>
    <row r="252" spans="18:22" x14ac:dyDescent="0.2">
      <c r="R252" s="63"/>
      <c r="S252" s="63"/>
      <c r="T252" s="63"/>
      <c r="U252" s="63"/>
      <c r="V252" s="63"/>
    </row>
    <row r="253" spans="18:22" x14ac:dyDescent="0.2">
      <c r="R253" s="63"/>
      <c r="S253" s="63"/>
      <c r="T253" s="63"/>
      <c r="U253" s="63"/>
      <c r="V253" s="63"/>
    </row>
    <row r="254" spans="18:22" x14ac:dyDescent="0.2">
      <c r="R254" s="63"/>
      <c r="S254" s="63"/>
      <c r="T254" s="63"/>
      <c r="U254" s="63"/>
      <c r="V254" s="63"/>
    </row>
    <row r="255" spans="18:22" x14ac:dyDescent="0.2">
      <c r="R255" s="63"/>
      <c r="S255" s="63"/>
      <c r="T255" s="63"/>
      <c r="U255" s="63"/>
      <c r="V255" s="63"/>
    </row>
    <row r="256" spans="18:22" x14ac:dyDescent="0.2">
      <c r="R256" s="63"/>
      <c r="S256" s="63"/>
      <c r="T256" s="63"/>
      <c r="U256" s="63"/>
      <c r="V256" s="63"/>
    </row>
    <row r="257" spans="18:22" x14ac:dyDescent="0.2">
      <c r="R257" s="63"/>
      <c r="S257" s="63"/>
      <c r="T257" s="63"/>
      <c r="U257" s="63"/>
      <c r="V257" s="63"/>
    </row>
    <row r="258" spans="18:22" x14ac:dyDescent="0.2">
      <c r="R258" s="63"/>
      <c r="S258" s="63"/>
      <c r="T258" s="63"/>
      <c r="U258" s="63"/>
      <c r="V258" s="63"/>
    </row>
    <row r="259" spans="18:22" x14ac:dyDescent="0.2">
      <c r="R259" s="63"/>
      <c r="S259" s="63"/>
      <c r="T259" s="63"/>
      <c r="U259" s="63"/>
      <c r="V259" s="63"/>
    </row>
    <row r="260" spans="18:22" x14ac:dyDescent="0.2">
      <c r="R260" s="63"/>
      <c r="S260" s="63"/>
      <c r="T260" s="63"/>
      <c r="U260" s="63"/>
      <c r="V260" s="63"/>
    </row>
    <row r="261" spans="18:22" x14ac:dyDescent="0.2">
      <c r="R261" s="63"/>
      <c r="S261" s="63"/>
      <c r="T261" s="63"/>
      <c r="U261" s="63"/>
      <c r="V261" s="63"/>
    </row>
    <row r="262" spans="18:22" x14ac:dyDescent="0.2">
      <c r="R262" s="63"/>
      <c r="S262" s="63"/>
      <c r="T262" s="63"/>
      <c r="U262" s="63"/>
      <c r="V262" s="63"/>
    </row>
    <row r="263" spans="18:22" x14ac:dyDescent="0.2">
      <c r="R263" s="63"/>
      <c r="S263" s="63"/>
      <c r="T263" s="63"/>
      <c r="U263" s="63"/>
      <c r="V263" s="63"/>
    </row>
    <row r="264" spans="18:22" x14ac:dyDescent="0.2">
      <c r="R264" s="63"/>
      <c r="S264" s="63"/>
      <c r="T264" s="63"/>
      <c r="U264" s="63"/>
      <c r="V264" s="63"/>
    </row>
    <row r="265" spans="18:22" x14ac:dyDescent="0.2">
      <c r="R265" s="63"/>
      <c r="S265" s="63"/>
      <c r="T265" s="63"/>
      <c r="U265" s="63"/>
      <c r="V265" s="63"/>
    </row>
    <row r="266" spans="18:22" x14ac:dyDescent="0.2">
      <c r="R266" s="63"/>
      <c r="S266" s="63"/>
      <c r="T266" s="63"/>
      <c r="U266" s="63"/>
      <c r="V266" s="63"/>
    </row>
    <row r="267" spans="18:22" x14ac:dyDescent="0.2">
      <c r="R267" s="63"/>
      <c r="S267" s="63"/>
      <c r="T267" s="63"/>
      <c r="U267" s="63"/>
      <c r="V267" s="63"/>
    </row>
    <row r="268" spans="18:22" x14ac:dyDescent="0.2">
      <c r="R268" s="63"/>
      <c r="S268" s="63"/>
      <c r="T268" s="63"/>
      <c r="U268" s="63"/>
      <c r="V268" s="63"/>
    </row>
    <row r="269" spans="18:22" x14ac:dyDescent="0.2">
      <c r="R269" s="63"/>
      <c r="S269" s="63"/>
      <c r="T269" s="63"/>
      <c r="U269" s="63"/>
      <c r="V269" s="63"/>
    </row>
    <row r="270" spans="18:22" x14ac:dyDescent="0.2">
      <c r="R270" s="63"/>
      <c r="S270" s="63"/>
      <c r="T270" s="63"/>
      <c r="U270" s="63"/>
      <c r="V270" s="63"/>
    </row>
    <row r="271" spans="18:22" x14ac:dyDescent="0.2">
      <c r="R271" s="63"/>
      <c r="S271" s="63"/>
      <c r="T271" s="63"/>
      <c r="U271" s="63"/>
      <c r="V271" s="63"/>
    </row>
    <row r="272" spans="18:22" x14ac:dyDescent="0.2">
      <c r="R272" s="63"/>
      <c r="S272" s="63"/>
      <c r="T272" s="63"/>
      <c r="U272" s="63"/>
      <c r="V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29" spans="23:24" x14ac:dyDescent="0.2">
      <c r="W3529" s="62"/>
      <c r="X3529" s="63"/>
    </row>
    <row r="3530" spans="23:24" x14ac:dyDescent="0.2">
      <c r="W3530" s="62"/>
      <c r="X3530" s="63"/>
    </row>
    <row r="3531" spans="23:24" x14ac:dyDescent="0.2">
      <c r="W3531" s="62"/>
      <c r="X3531" s="63"/>
    </row>
    <row r="3532" spans="23:24" x14ac:dyDescent="0.2">
      <c r="W3532" s="62"/>
      <c r="X3532" s="63"/>
    </row>
    <row r="3533" spans="23:24" x14ac:dyDescent="0.2">
      <c r="W3533" s="62"/>
      <c r="X3533" s="63"/>
    </row>
    <row r="3534" spans="23:24" x14ac:dyDescent="0.2">
      <c r="W3534" s="62"/>
      <c r="X3534" s="63"/>
    </row>
    <row r="3535" spans="23:24" x14ac:dyDescent="0.2">
      <c r="W3535" s="62"/>
      <c r="X3535" s="63"/>
    </row>
    <row r="3536" spans="23:24" x14ac:dyDescent="0.2">
      <c r="W3536" s="62"/>
      <c r="X3536" s="63"/>
    </row>
    <row r="3537" spans="2:26" x14ac:dyDescent="0.2">
      <c r="W3537" s="62"/>
      <c r="X3537" s="63"/>
    </row>
    <row r="3538" spans="2:26" x14ac:dyDescent="0.2">
      <c r="W3538" s="62"/>
      <c r="X3538" s="63"/>
    </row>
    <row r="3539" spans="2:26" x14ac:dyDescent="0.2">
      <c r="W3539" s="62"/>
      <c r="X3539" s="63"/>
    </row>
    <row r="3543" spans="2:26" x14ac:dyDescent="0.2">
      <c r="B3543" s="87"/>
      <c r="C3543" s="88"/>
      <c r="D3543" s="89"/>
      <c r="E3543" s="89"/>
    </row>
    <row r="3544" spans="2:26" x14ac:dyDescent="0.2">
      <c r="B3544" s="87"/>
      <c r="C3544" s="88"/>
      <c r="D3544" s="89"/>
      <c r="E3544" s="89"/>
    </row>
    <row r="3545" spans="2:26" x14ac:dyDescent="0.2">
      <c r="B3545" s="87"/>
      <c r="C3545" s="88"/>
      <c r="D3545" s="89"/>
      <c r="E3545" s="89"/>
    </row>
    <row r="3546" spans="2:26" x14ac:dyDescent="0.2">
      <c r="B3546" s="87"/>
      <c r="C3546" s="88"/>
      <c r="D3546" s="89"/>
      <c r="E3546" s="89"/>
    </row>
    <row r="3547" spans="2:26" x14ac:dyDescent="0.2">
      <c r="B3547" s="87"/>
      <c r="C3547" s="88"/>
      <c r="D3547" s="89"/>
      <c r="E3547" s="89"/>
    </row>
    <row r="3548" spans="2:26" x14ac:dyDescent="0.2">
      <c r="B3548" s="87"/>
      <c r="C3548" s="88"/>
      <c r="D3548" s="89"/>
      <c r="E3548" s="89"/>
    </row>
    <row r="3549" spans="2:26" x14ac:dyDescent="0.2">
      <c r="B3549" s="87"/>
      <c r="C3549" s="88"/>
      <c r="D3549" s="89"/>
      <c r="E3549" s="89"/>
    </row>
    <row r="3550" spans="2:26" x14ac:dyDescent="0.2">
      <c r="B3550" s="87"/>
      <c r="C3550" s="88"/>
      <c r="D3550" s="89"/>
      <c r="E3550" s="89"/>
      <c r="Z3550" s="86"/>
    </row>
    <row r="3551" spans="2:26" x14ac:dyDescent="0.2">
      <c r="B3551" s="87"/>
      <c r="C3551" s="88"/>
      <c r="D3551" s="89"/>
      <c r="E3551" s="89"/>
      <c r="Z3551" s="86"/>
    </row>
    <row r="3552" spans="2:26" x14ac:dyDescent="0.2">
      <c r="B3552" s="87"/>
      <c r="C3552" s="88"/>
      <c r="D3552" s="89"/>
      <c r="E3552" s="89"/>
      <c r="Z3552" s="86"/>
    </row>
    <row r="3553" spans="2:26" x14ac:dyDescent="0.2">
      <c r="B3553" s="87"/>
      <c r="C3553" s="88"/>
      <c r="D3553" s="89"/>
      <c r="E3553" s="89"/>
      <c r="Z3553" s="86"/>
    </row>
    <row r="3554" spans="2:26" x14ac:dyDescent="0.2">
      <c r="B3554" s="87"/>
      <c r="C3554" s="88"/>
      <c r="D3554" s="89"/>
      <c r="E3554" s="89"/>
      <c r="Z3554" s="86"/>
    </row>
    <row r="3555" spans="2:26" x14ac:dyDescent="0.2">
      <c r="B3555" s="87"/>
      <c r="C3555" s="88"/>
      <c r="D3555" s="89"/>
      <c r="E3555" s="89"/>
      <c r="Z3555" s="86"/>
    </row>
    <row r="3556" spans="2:26" x14ac:dyDescent="0.2">
      <c r="B3556" s="87"/>
      <c r="C3556" s="88"/>
      <c r="D3556" s="89"/>
      <c r="E3556" s="89"/>
      <c r="Z3556" s="86"/>
    </row>
    <row r="3557" spans="2:26" x14ac:dyDescent="0.2">
      <c r="B3557" s="87"/>
      <c r="C3557" s="88"/>
      <c r="D3557" s="89"/>
      <c r="E3557" s="89"/>
    </row>
    <row r="3558" spans="2:26" x14ac:dyDescent="0.2">
      <c r="B3558" s="87"/>
      <c r="C3558" s="88"/>
      <c r="D3558" s="89"/>
      <c r="E3558" s="89"/>
    </row>
    <row r="3559" spans="2:26" x14ac:dyDescent="0.2">
      <c r="B3559" s="87"/>
      <c r="C3559" s="88"/>
      <c r="D3559" s="89"/>
      <c r="E3559" s="89"/>
    </row>
    <row r="3560" spans="2:26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3:Y70">
    <cfRule type="cellIs" dxfId="6" priority="1" operator="equal">
      <formula>FALSE</formula>
    </cfRule>
  </conditionalFormatting>
  <dataValidations count="4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allowBlank="1" showInputMessage="1" showErrorMessage="1" sqref="AE23 AE3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D23 AD34">
      <formula1>"Following,Modified Following,Preceding,Modified Preceding,Unadjusted,Half-Month Modified Following"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Y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5" width="11" style="62" bestFit="1" customWidth="1"/>
    <col min="26" max="26" width="2.7109375" style="62" customWidth="1"/>
    <col min="27" max="27" width="18.28515625" style="62" hidden="1" customWidth="1" outlineLevel="1"/>
    <col min="28" max="28" width="2.7109375" style="62" hidden="1" customWidth="1" outlineLevel="1"/>
    <col min="29" max="29" width="18.28515625" style="62" hidden="1" customWidth="1" outlineLevel="1"/>
    <col min="30" max="30" width="19.28515625" style="62" hidden="1" customWidth="1" outlineLevel="1"/>
    <col min="31" max="31" width="20.28515625" style="62" hidden="1" customWidth="1" outlineLevel="1"/>
    <col min="32" max="32" width="2.7109375" style="62" hidden="1" customWidth="1" outlineLevel="1"/>
    <col min="33" max="33" width="5" style="62" hidden="1" customWidth="1" outlineLevel="1"/>
    <col min="34" max="34" width="3" style="62" customWidth="1" collapsed="1"/>
    <col min="35" max="36" width="6" style="62" customWidth="1"/>
    <col min="37" max="37" width="15.140625" style="62" customWidth="1"/>
    <col min="38" max="38" width="15.140625" style="62" bestFit="1" customWidth="1"/>
    <col min="39" max="39" width="6" style="62" bestFit="1" customWidth="1"/>
    <col min="40" max="40" width="8" style="62" bestFit="1" customWidth="1"/>
    <col min="41" max="41" width="13.140625" style="62" bestFit="1" customWidth="1"/>
    <col min="42" max="42" width="11" style="62" bestFit="1" customWidth="1"/>
    <col min="43" max="43" width="8" style="62" bestFit="1" customWidth="1"/>
    <col min="44" max="44" width="5" style="62" bestFit="1" customWidth="1"/>
    <col min="45" max="45" width="20.28515625" style="62" bestFit="1" customWidth="1"/>
    <col min="46" max="46" width="19.28515625" style="62" bestFit="1" customWidth="1"/>
    <col min="47" max="58" width="5" style="62" bestFit="1" customWidth="1"/>
    <col min="59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211" t="s">
        <v>50</v>
      </c>
      <c r="B3" s="66">
        <v>12</v>
      </c>
      <c r="C3" s="52" t="str">
        <f>_xll.qlPeriodEquivalent(B3&amp;"M")</f>
        <v>1Y</v>
      </c>
      <c r="D3" s="72">
        <f>_xll.qlDateEndOfMonth(EDATE(EvaluationDate,-1))</f>
        <v>42369</v>
      </c>
      <c r="E3" s="73">
        <f t="shared" ref="E3:E16" si="0">EDATE(SettlementDate,$B3)</f>
        <v>42768</v>
      </c>
      <c r="F3" s="74">
        <f t="shared" ref="F3:F16" si="1">IF(B3&lt;=12,1,IF(B3&lt;=24,3,IF(B3&lt;=120,6,IF(B3&lt;=240,12,IF(B3&lt;=360,36,60)))))</f>
        <v>1</v>
      </c>
      <c r="G3" s="82">
        <f>MIN(_xll.ohPack(Data!$K$4:INDEX(Fwd3M,MATCH(E3+1,SettlementDates,1),1)))</f>
        <v>-3.3900000000372738E-3</v>
      </c>
      <c r="H3" s="53">
        <f>IF(G3&gt;=0,ROUNDDOWN(G3*10,2)/10,ROUNDUP(G3*10,2)/10)</f>
        <v>-4.0000000000000001E-3</v>
      </c>
      <c r="I3" s="82">
        <f>MAX(_xll.ohPack(Data!$K$4:INDEX(Fwd3M,MATCH(E3+1,SettlementDates,1),1)))</f>
        <v>-1.6430000000000611E-3</v>
      </c>
      <c r="J3" s="53">
        <f t="shared" ref="J3:J16" si="2">IF(I3-G3&gt;1%,(QUOTIENT(I3*10000,50)+1)*0.5%,(QUOTIENT(I3*10000,10)+1)*0.1%)</f>
        <v>0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212"/>
      <c r="B4" s="67">
        <v>24</v>
      </c>
      <c r="C4" s="50" t="str">
        <f>_xll.qlPeriodEquivalent(B4&amp;"M")</f>
        <v>2Y</v>
      </c>
      <c r="D4" s="75">
        <f>_xll.qlDateEndOfMonth(EDATE(_xll.qlIMMNextDate(EvaluationDate-1,TRUE),-3))</f>
        <v>42369</v>
      </c>
      <c r="E4" s="76">
        <f t="shared" si="0"/>
        <v>43133</v>
      </c>
      <c r="F4" s="77">
        <f t="shared" si="1"/>
        <v>3</v>
      </c>
      <c r="G4" s="83">
        <f>MIN(_xll.ohPack(Data!$K$4:INDEX(Fwd3M,MATCH(E4+1,SettlementDates,1),1)))</f>
        <v>-3.3900000000372738E-3</v>
      </c>
      <c r="H4" s="54">
        <f t="shared" ref="H4:H16" si="4">IF(G4&gt;=0,ROUNDDOWN(G4*10,2)/10,ROUNDUP(G4*10,2)/10)</f>
        <v>-4.0000000000000001E-3</v>
      </c>
      <c r="I4" s="83">
        <f>MAX(_xll.ohPack(Data!$K$4:INDEX(Fwd3M,MATCH(E4+1,SettlementDates,1),1)))</f>
        <v>-1.6430000000000611E-3</v>
      </c>
      <c r="J4" s="54">
        <f t="shared" si="2"/>
        <v>0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212"/>
      <c r="B5" s="67">
        <v>60</v>
      </c>
      <c r="C5" s="50" t="str">
        <f>_xll.qlPeriodEquivalent(B5&amp;"M")</f>
        <v>5Y</v>
      </c>
      <c r="D5" s="75">
        <f>IF(OR(MONTH(_xll.qlIMMNextDate(EvaluationDate-1))=6,MONTH(_xll.qlIMMNextDate(EvaluationDate-1))=12),_xll.qlDateEndOfMonth(EDATE(_xll.qlIMMNextDate(EvaluationDate-1,TRUE),-6)),_xll.qlDateEndOfMonth(EDATE(_xll.qlIMMNextDate(EvaluationDate-1,TRUE),-3)))</f>
        <v>42369</v>
      </c>
      <c r="E5" s="76">
        <f t="shared" si="0"/>
        <v>44229</v>
      </c>
      <c r="F5" s="77">
        <f t="shared" si="1"/>
        <v>6</v>
      </c>
      <c r="G5" s="83">
        <f>MIN(_xll.ohPack(Data!$K$4:INDEX(Fwd3M,MATCH(E5+1,SettlementDates,1),1)))</f>
        <v>-3.3900000000372738E-3</v>
      </c>
      <c r="H5" s="54">
        <f t="shared" si="4"/>
        <v>-4.0000000000000001E-3</v>
      </c>
      <c r="I5" s="83">
        <f>MAX(_xll.ohPack(Data!$K$4:INDEX(Fwd3M,MATCH(E5+1,SettlementDates,1),1)))</f>
        <v>5.7671667899983348E-3</v>
      </c>
      <c r="J5" s="54">
        <f t="shared" si="2"/>
        <v>6.0000000000000001E-3</v>
      </c>
      <c r="K5" s="83">
        <f t="shared" si="3"/>
        <v>2.5000000000000001E-3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212"/>
      <c r="B6" s="67">
        <v>120</v>
      </c>
      <c r="C6" s="50" t="str">
        <f>_xll.qlPeriodEquivalent(B6&amp;"M")</f>
        <v>10Y</v>
      </c>
      <c r="D6" s="75">
        <f>D5</f>
        <v>42369</v>
      </c>
      <c r="E6" s="76">
        <f t="shared" si="0"/>
        <v>46055</v>
      </c>
      <c r="F6" s="77">
        <f t="shared" si="1"/>
        <v>6</v>
      </c>
      <c r="G6" s="83">
        <f>MIN(_xll.ohPack(Data!$K$4:INDEX(Fwd3M,MATCH(E6+1,SettlementDates,1),1)))</f>
        <v>-3.3900000000372738E-3</v>
      </c>
      <c r="H6" s="54">
        <f t="shared" si="4"/>
        <v>-4.0000000000000001E-3</v>
      </c>
      <c r="I6" s="83">
        <f>MAX(_xll.ohPack(Data!$K$4:INDEX(Fwd3M,MATCH(E6+1,SettlementDates,1),1)))</f>
        <v>1.7020619510187629E-2</v>
      </c>
      <c r="J6" s="54">
        <f t="shared" si="2"/>
        <v>0.02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212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49707</v>
      </c>
      <c r="F7" s="77">
        <f t="shared" si="1"/>
        <v>12</v>
      </c>
      <c r="G7" s="83">
        <f>MIN(_xll.ohPack(Data!$K$4:INDEX(Fwd3M,MATCH(E7+1,SettlementDates,1),1)))</f>
        <v>-3.3900000000372738E-3</v>
      </c>
      <c r="H7" s="54">
        <f t="shared" si="4"/>
        <v>-4.0000000000000001E-3</v>
      </c>
      <c r="I7" s="83">
        <f>MAX(_xll.ohPack(Data!$K$4:INDEX(Fwd3M,MATCH(E7+1,SettlementDates,1),1)))</f>
        <v>1.8538172970448887E-2</v>
      </c>
      <c r="J7" s="54">
        <f t="shared" si="2"/>
        <v>0.02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212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53360</v>
      </c>
      <c r="F8" s="77">
        <f t="shared" si="1"/>
        <v>36</v>
      </c>
      <c r="G8" s="83">
        <f>MIN(_xll.ohPack(Data!$K$4:INDEX(Fwd3M,MATCH(E8+1,SettlementDates,1),1)))</f>
        <v>-3.3900000000372738E-3</v>
      </c>
      <c r="H8" s="54">
        <f t="shared" si="4"/>
        <v>-4.0000000000000001E-3</v>
      </c>
      <c r="I8" s="83">
        <f>MAX(_xll.ohPack(Data!$K$4:INDEX(Fwd3M,MATCH(E8+1,SettlementDates,1),1)))</f>
        <v>1.8538172970448887E-2</v>
      </c>
      <c r="J8" s="54">
        <f t="shared" si="2"/>
        <v>0.02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213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64317</v>
      </c>
      <c r="F9" s="77">
        <f t="shared" si="1"/>
        <v>60</v>
      </c>
      <c r="G9" s="84">
        <f>MIN(_xll.ohPack(Data!$K$4:INDEX(Fwd3M,MATCH(E9+1,SettlementDates,1),1)))</f>
        <v>-3.3900000000372738E-3</v>
      </c>
      <c r="H9" s="55">
        <f t="shared" si="4"/>
        <v>-4.0000000000000001E-3</v>
      </c>
      <c r="I9" s="84">
        <f>MAX(_xll.ohPack(Data!$K$4:INDEX(Fwd3M,MATCH(E9+1,SettlementDates,1),1)))</f>
        <v>1.8538172970448887E-2</v>
      </c>
      <c r="J9" s="55">
        <f t="shared" si="2"/>
        <v>0.02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211" t="s">
        <v>49</v>
      </c>
      <c r="B10" s="67">
        <v>12</v>
      </c>
      <c r="C10" s="52" t="str">
        <f>_xll.qlPeriodEquivalent(B10&amp;"M")</f>
        <v>1Y</v>
      </c>
      <c r="D10" s="72">
        <f>D3</f>
        <v>42369</v>
      </c>
      <c r="E10" s="73">
        <f t="shared" si="0"/>
        <v>42768</v>
      </c>
      <c r="F10" s="78">
        <f t="shared" si="1"/>
        <v>1</v>
      </c>
      <c r="G10" s="83">
        <f>MIN(_xll.ohPack(Data!$O$4:INDEX(ONFwd3M,MATCH(E10+1,SettlementDates,1),1)))</f>
        <v>-3.4920262715454342E-3</v>
      </c>
      <c r="H10" s="54">
        <f t="shared" si="4"/>
        <v>-4.0000000000000001E-3</v>
      </c>
      <c r="I10" s="83">
        <f>MAX(_xll.ohPack(Data!$O$4:INDEX(ONFwd3M,MATCH(E10+1,SettlementDates,1),1)))</f>
        <v>-1.9234634249354343E-4</v>
      </c>
      <c r="J10" s="54">
        <f t="shared" si="2"/>
        <v>1E-3</v>
      </c>
      <c r="K10" s="83">
        <f t="shared" si="3"/>
        <v>1E-3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212"/>
      <c r="B11" s="67">
        <v>24</v>
      </c>
      <c r="C11" s="50" t="str">
        <f>_xll.qlPeriodEquivalent(B11&amp;"M")</f>
        <v>2Y</v>
      </c>
      <c r="D11" s="75">
        <f t="shared" ref="D11:D16" si="5">D4</f>
        <v>42369</v>
      </c>
      <c r="E11" s="76">
        <f t="shared" si="0"/>
        <v>43133</v>
      </c>
      <c r="F11" s="77">
        <f t="shared" si="1"/>
        <v>3</v>
      </c>
      <c r="G11" s="83">
        <f>MIN(_xll.ohPack(Data!$O$4:INDEX(ONFwd3M,MATCH(E11+1,SettlementDates,1),1)))</f>
        <v>-3.4920262715454342E-3</v>
      </c>
      <c r="H11" s="54">
        <f t="shared" si="4"/>
        <v>-4.0000000000000001E-3</v>
      </c>
      <c r="I11" s="83">
        <f>MAX(_xll.ohPack(Data!$O$4:INDEX(ONFwd3M,MATCH(E11+1,SettlementDates,1),1)))</f>
        <v>-1.9234634249354343E-4</v>
      </c>
      <c r="J11" s="54">
        <f t="shared" si="2"/>
        <v>1E-3</v>
      </c>
      <c r="K11" s="83">
        <f t="shared" si="3"/>
        <v>1E-3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212"/>
      <c r="B12" s="67">
        <v>60</v>
      </c>
      <c r="C12" s="50" t="str">
        <f>_xll.qlPeriodEquivalent(B12&amp;"M")</f>
        <v>5Y</v>
      </c>
      <c r="D12" s="75">
        <f t="shared" si="5"/>
        <v>42369</v>
      </c>
      <c r="E12" s="76">
        <f t="shared" si="0"/>
        <v>44229</v>
      </c>
      <c r="F12" s="77">
        <f t="shared" si="1"/>
        <v>6</v>
      </c>
      <c r="G12" s="83">
        <f>MIN(_xll.ohPack(Data!$O$4:INDEX(ONFwd3M,MATCH(E12+1,SettlementDates,1),1)))</f>
        <v>-3.4920262715454342E-3</v>
      </c>
      <c r="H12" s="54">
        <f t="shared" si="4"/>
        <v>-4.0000000000000001E-3</v>
      </c>
      <c r="I12" s="83">
        <f>MAX(_xll.ohPack(Data!$O$4:INDEX(ONFwd3M,MATCH(E12+1,SettlementDates,1),1)))</f>
        <v>5.3942777867721503E-3</v>
      </c>
      <c r="J12" s="54">
        <f t="shared" si="2"/>
        <v>6.0000000000000001E-3</v>
      </c>
      <c r="K12" s="83">
        <f t="shared" si="3"/>
        <v>2.5000000000000001E-3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212"/>
      <c r="B13" s="67">
        <v>120</v>
      </c>
      <c r="C13" s="50" t="str">
        <f>_xll.qlPeriodEquivalent(B13&amp;"M")</f>
        <v>10Y</v>
      </c>
      <c r="D13" s="75">
        <f t="shared" si="5"/>
        <v>42369</v>
      </c>
      <c r="E13" s="76">
        <f t="shared" si="0"/>
        <v>46055</v>
      </c>
      <c r="F13" s="77">
        <f t="shared" si="1"/>
        <v>6</v>
      </c>
      <c r="G13" s="83">
        <f>MIN(_xll.ohPack(Data!$O$4:INDEX(ONFwd3M,MATCH(E13+1,SettlementDates,1),1)))</f>
        <v>-3.4920262715454342E-3</v>
      </c>
      <c r="H13" s="54">
        <f t="shared" si="4"/>
        <v>-4.0000000000000001E-3</v>
      </c>
      <c r="I13" s="83">
        <f>MAX(_xll.ohPack(Data!$O$4:INDEX(ONFwd3M,MATCH(E13+1,SettlementDates,1),1)))</f>
        <v>1.6886967719615953E-2</v>
      </c>
      <c r="J13" s="54">
        <f t="shared" si="2"/>
        <v>0.02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212"/>
      <c r="B14" s="67">
        <v>240</v>
      </c>
      <c r="C14" s="50" t="str">
        <f>_xll.qlPeriodEquivalent(B14&amp;"M")</f>
        <v>20Y</v>
      </c>
      <c r="D14" s="75">
        <f t="shared" si="5"/>
        <v>42369</v>
      </c>
      <c r="E14" s="76">
        <f t="shared" si="0"/>
        <v>49707</v>
      </c>
      <c r="F14" s="77">
        <f t="shared" si="1"/>
        <v>12</v>
      </c>
      <c r="G14" s="83">
        <f>MIN(_xll.ohPack(Data!$O$4:INDEX(ONFwd3M,MATCH(E14+1,SettlementDates,1),1)))</f>
        <v>-3.4920262715454342E-3</v>
      </c>
      <c r="H14" s="54">
        <f t="shared" si="4"/>
        <v>-4.0000000000000001E-3</v>
      </c>
      <c r="I14" s="83">
        <f>MAX(_xll.ohPack(Data!$O$4:INDEX(ONFwd3M,MATCH(E14+1,SettlementDates,1),1)))</f>
        <v>1.8494545846872157E-2</v>
      </c>
      <c r="J14" s="54">
        <f t="shared" si="2"/>
        <v>0.02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212"/>
      <c r="B15" s="67">
        <v>360</v>
      </c>
      <c r="C15" s="50" t="str">
        <f>_xll.qlPeriodEquivalent(B15&amp;"M")</f>
        <v>30Y</v>
      </c>
      <c r="D15" s="75">
        <f t="shared" si="5"/>
        <v>42369</v>
      </c>
      <c r="E15" s="76">
        <f t="shared" si="0"/>
        <v>53360</v>
      </c>
      <c r="F15" s="77">
        <f t="shared" si="1"/>
        <v>36</v>
      </c>
      <c r="G15" s="83">
        <f>MIN(_xll.ohPack(Data!$O$4:INDEX(ONFwd3M,MATCH(E15+1,SettlementDates,1),1)))</f>
        <v>-3.4920262715454342E-3</v>
      </c>
      <c r="H15" s="54">
        <f t="shared" si="4"/>
        <v>-4.0000000000000001E-3</v>
      </c>
      <c r="I15" s="83">
        <f>MAX(_xll.ohPack(Data!$O$4:INDEX(ONFwd3M,MATCH(E15+1,SettlementDates,1),1)))</f>
        <v>1.8494545846872157E-2</v>
      </c>
      <c r="J15" s="54">
        <f t="shared" si="2"/>
        <v>0.02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213"/>
      <c r="B16" s="68">
        <v>720</v>
      </c>
      <c r="C16" s="51" t="str">
        <f>_xll.qlPeriodEquivalent(B16&amp;"M")</f>
        <v>60Y</v>
      </c>
      <c r="D16" s="79">
        <f t="shared" si="5"/>
        <v>42369</v>
      </c>
      <c r="E16" s="80">
        <f t="shared" si="0"/>
        <v>64317</v>
      </c>
      <c r="F16" s="81">
        <f t="shared" si="1"/>
        <v>60</v>
      </c>
      <c r="G16" s="84">
        <f>MIN(_xll.ohPack(Data!$O$4:INDEX(ONFwd3M,MATCH(E16+1,SettlementDates,1),1)))</f>
        <v>-3.4920262715454342E-3</v>
      </c>
      <c r="H16" s="55">
        <f t="shared" si="4"/>
        <v>-4.0000000000000001E-3</v>
      </c>
      <c r="I16" s="84">
        <f>MAX(_xll.ohPack(Data!$O$4:INDEX(ONFwd3M,MATCH(E16+1,SettlementDates,1),1)))</f>
        <v>1.8494545846872157E-2</v>
      </c>
      <c r="J16" s="55">
        <f t="shared" si="2"/>
        <v>0.02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3" collapsed="1" x14ac:dyDescent="0.2">
      <c r="R17" s="63"/>
      <c r="S17" s="63"/>
      <c r="T17" s="63"/>
      <c r="U17" s="63"/>
      <c r="V17" s="63"/>
    </row>
    <row r="18" spans="3:33" x14ac:dyDescent="0.2">
      <c r="C18" s="62"/>
      <c r="M18" s="109" t="s">
        <v>143</v>
      </c>
      <c r="Q18" s="63"/>
      <c r="R18" s="63"/>
      <c r="S18" s="63"/>
      <c r="T18" s="63"/>
      <c r="V18" s="63"/>
      <c r="AA18" s="61"/>
    </row>
    <row r="19" spans="3:33" x14ac:dyDescent="0.2">
      <c r="M19" s="101"/>
      <c r="P19" s="63"/>
      <c r="Q19" s="63"/>
      <c r="R19" s="63"/>
      <c r="S19" s="63"/>
      <c r="T19" s="63"/>
      <c r="V19" s="63"/>
      <c r="AA19" s="85"/>
    </row>
    <row r="20" spans="3:33" x14ac:dyDescent="0.2">
      <c r="P20" s="63"/>
      <c r="Q20" s="63"/>
      <c r="R20" s="63"/>
      <c r="S20" s="63"/>
      <c r="T20" s="63"/>
      <c r="U20" s="63"/>
      <c r="V20" s="63"/>
      <c r="Y20" s="63"/>
    </row>
    <row r="21" spans="3:33" ht="13.5" x14ac:dyDescent="0.2">
      <c r="M21" s="90" t="s">
        <v>109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3" x14ac:dyDescent="0.2">
      <c r="J22" s="62"/>
      <c r="K22" s="140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128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100</v>
      </c>
      <c r="X22" s="102" t="s">
        <v>153</v>
      </c>
      <c r="Y22" s="102" t="s">
        <v>59</v>
      </c>
    </row>
    <row r="23" spans="3:33" x14ac:dyDescent="0.2">
      <c r="J23" s="62"/>
      <c r="K23" s="62"/>
      <c r="L23" s="62"/>
      <c r="M23" s="110" t="s">
        <v>146</v>
      </c>
      <c r="N23" s="110" t="s">
        <v>30</v>
      </c>
      <c r="O23" s="110" t="str">
        <f t="shared" ref="O23:O34" si="6">LEFT(N23,LEN(N23)-1)+3&amp;"M"</f>
        <v>4M</v>
      </c>
      <c r="P23" s="110" t="str">
        <f t="shared" ref="P23:P34" si="7">Currency&amp;LEFT(N23,LEN(N23)-1)&amp;"x"&amp;LEFT(O23,LEN(O23)-1)&amp;"F"&amp;QuoteSuffix</f>
        <v>EUR1x4F_Quote</v>
      </c>
      <c r="Q23" s="122"/>
      <c r="R23" s="111">
        <f>_xll.qlInterestRateIndexFixingDate(Index3M,S23)</f>
        <v>42429</v>
      </c>
      <c r="S23" s="111">
        <f>_xll.qlCalendarAdvance(Calendar,SettlementDate,N23,"mf",TRUE)</f>
        <v>42431</v>
      </c>
      <c r="T23" s="111">
        <f>_xll.qlCalendarAdvance(Calendar,SettlementDate,O23,"mf",TRUE)</f>
        <v>42523</v>
      </c>
      <c r="U23" s="112">
        <f>_xll.qlIndexFixing(Index3M,R23,TRUE,_xll.ohTrigger(Trigger,Trigger3M,InterestRatesTrigger))</f>
        <v>-2.1300000000001392E-3</v>
      </c>
      <c r="V23" s="112">
        <f>IFERROR(_xll.qlQuoteValue(P23,_xll.ohTrigger(Trigger,Trigger3M,InterestRatesTrigger)),NA())</f>
        <v>-2.1299999999999999E-3</v>
      </c>
      <c r="W23" s="110" t="b">
        <f>NOT(ISERROR(V23))</f>
        <v>1</v>
      </c>
      <c r="X23" s="146">
        <f>(U23-V23)*10000</f>
        <v>-1.3921155894713877E-12</v>
      </c>
      <c r="Y23" s="50" t="b">
        <f>ABS(X23/10000)&lt;=ABS('General Settings'!$D$26)</f>
        <v>1</v>
      </c>
      <c r="AG23" s="155" t="e">
        <f>NA()</f>
        <v>#N/A</v>
      </c>
    </row>
    <row r="24" spans="3:33" x14ac:dyDescent="0.2">
      <c r="M24" s="110" t="s">
        <v>146</v>
      </c>
      <c r="N24" s="110" t="s">
        <v>63</v>
      </c>
      <c r="O24" s="110" t="str">
        <f t="shared" si="6"/>
        <v>5M</v>
      </c>
      <c r="P24" s="110" t="str">
        <f t="shared" si="7"/>
        <v>EUR2x5F_Quote</v>
      </c>
      <c r="Q24" s="122"/>
      <c r="R24" s="111">
        <f>_xll.qlInterestRateIndexFixingDate(Index3M,S24)</f>
        <v>42460</v>
      </c>
      <c r="S24" s="111">
        <f>_xll.qlCalendarAdvance(Calendar,SettlementDate,N24,"mf",TRUE)</f>
        <v>42464</v>
      </c>
      <c r="T24" s="111">
        <f>_xll.qlCalendarAdvance(Calendar,SettlementDate,O24,"mf",TRUE)</f>
        <v>42555</v>
      </c>
      <c r="U24" s="112">
        <f>_xll.qlIndexFixing(Index3M,R24,TRUE,_xll.ohTrigger(Trigger,Trigger3M,InterestRatesTrigger))</f>
        <v>-2.5899999999990917E-3</v>
      </c>
      <c r="V24" s="112">
        <f>IFERROR(_xll.qlQuoteValue(P24,_xll.ohTrigger(Trigger,Trigger3M,InterestRatesTrigger)),NA())</f>
        <v>-2.5900000000000003E-3</v>
      </c>
      <c r="W24" s="110" t="b">
        <f t="shared" ref="W24:W34" si="8">NOT(ISERROR(V24))</f>
        <v>1</v>
      </c>
      <c r="X24" s="146">
        <f t="shared" ref="X24:X60" si="9">(U24-V24)*10000</f>
        <v>9.0856142054285272E-12</v>
      </c>
      <c r="Y24" s="50" t="b">
        <f>ABS(X24/10000)&lt;=ABS('General Settings'!$D$26)</f>
        <v>1</v>
      </c>
      <c r="AG24" s="156" t="e">
        <f>NA()</f>
        <v>#N/A</v>
      </c>
    </row>
    <row r="25" spans="3:33" x14ac:dyDescent="0.2">
      <c r="K25" s="140" t="b">
        <v>1</v>
      </c>
      <c r="M25" s="110" t="s">
        <v>146</v>
      </c>
      <c r="N25" s="110" t="s">
        <v>31</v>
      </c>
      <c r="O25" s="110" t="str">
        <f t="shared" si="6"/>
        <v>6M</v>
      </c>
      <c r="P25" s="110" t="str">
        <f t="shared" si="7"/>
        <v>EUR3x6F_Quote</v>
      </c>
      <c r="Q25" s="122"/>
      <c r="R25" s="111">
        <f>_xll.qlInterestRateIndexFixingDate(Index3M,S25)</f>
        <v>42488</v>
      </c>
      <c r="S25" s="111">
        <f>_xll.qlCalendarAdvance(Calendar,SettlementDate,N25,"mf",TRUE)</f>
        <v>42492</v>
      </c>
      <c r="T25" s="111">
        <f>_xll.qlCalendarAdvance(Calendar,SettlementDate,O25,"mf",TRUE)</f>
        <v>42584</v>
      </c>
      <c r="U25" s="112">
        <f>_xll.qlIndexFixing(Index3M,R25,TRUE,_xll.ohTrigger(Trigger,Trigger3M,InterestRatesTrigger))</f>
        <v>-2.8000000000000971E-3</v>
      </c>
      <c r="V25" s="112">
        <f>IFERROR(_xll.qlQuoteValue(P25,_xll.ohTrigger(Trigger,Trigger3M,InterestRatesTrigger)),NA())</f>
        <v>-2.8000000000000004E-3</v>
      </c>
      <c r="W25" s="110" t="b">
        <f t="shared" si="8"/>
        <v>1</v>
      </c>
      <c r="X25" s="146">
        <f t="shared" si="9"/>
        <v>-9.6710833785706996E-13</v>
      </c>
      <c r="Y25" s="50" t="b">
        <f>ABS(X25/10000)&lt;=ABS('General Settings'!$D$26)</f>
        <v>1</v>
      </c>
      <c r="AG25" s="156" t="e">
        <f>NA()</f>
        <v>#N/A</v>
      </c>
    </row>
    <row r="26" spans="3:33" x14ac:dyDescent="0.2">
      <c r="M26" s="110" t="s">
        <v>146</v>
      </c>
      <c r="N26" s="110" t="s">
        <v>64</v>
      </c>
      <c r="O26" s="110" t="str">
        <f t="shared" si="6"/>
        <v>7M</v>
      </c>
      <c r="P26" s="110" t="str">
        <f t="shared" si="7"/>
        <v>EUR4x7F_Quote</v>
      </c>
      <c r="Q26" s="122"/>
      <c r="R26" s="111">
        <f>_xll.qlInterestRateIndexFixingDate(Index3M,S26)</f>
        <v>42521</v>
      </c>
      <c r="S26" s="111">
        <f>_xll.qlCalendarAdvance(Calendar,SettlementDate,N26,"mf",TRUE)</f>
        <v>42523</v>
      </c>
      <c r="T26" s="111">
        <f>_xll.qlCalendarAdvance(Calendar,SettlementDate,O26,"mf",TRUE)</f>
        <v>42615</v>
      </c>
      <c r="U26" s="112">
        <f>_xll.qlIndexFixing(Index3M,R26,TRUE,_xll.ohTrigger(Trigger,Trigger3M,InterestRatesTrigger))</f>
        <v>-3.0100000000003436E-3</v>
      </c>
      <c r="V26" s="112">
        <f>IFERROR(_xll.qlQuoteValue(P26,_xll.ohTrigger(Trigger,Trigger3M,InterestRatesTrigger)),NA())</f>
        <v>-3.0099999999999992E-3</v>
      </c>
      <c r="W26" s="110" t="b">
        <f t="shared" si="8"/>
        <v>1</v>
      </c>
      <c r="X26" s="146">
        <f t="shared" si="9"/>
        <v>-3.4434260998139621E-12</v>
      </c>
      <c r="Y26" s="50" t="b">
        <f>ABS(X26/10000)&lt;=ABS('General Settings'!$D$26)</f>
        <v>1</v>
      </c>
      <c r="AG26" s="156" t="e">
        <f>NA()</f>
        <v>#N/A</v>
      </c>
    </row>
    <row r="27" spans="3:33" x14ac:dyDescent="0.2">
      <c r="M27" s="110" t="s">
        <v>146</v>
      </c>
      <c r="N27" s="110" t="s">
        <v>65</v>
      </c>
      <c r="O27" s="110" t="str">
        <f t="shared" si="6"/>
        <v>8M</v>
      </c>
      <c r="P27" s="110" t="str">
        <f t="shared" si="7"/>
        <v>EUR5x8F_Quote</v>
      </c>
      <c r="Q27" s="122"/>
      <c r="R27" s="111">
        <f>_xll.qlInterestRateIndexFixingDate(Index3M,S27)</f>
        <v>42551</v>
      </c>
      <c r="S27" s="111">
        <f>_xll.qlCalendarAdvance(Calendar,SettlementDate,N27,"mf",TRUE)</f>
        <v>42555</v>
      </c>
      <c r="T27" s="111">
        <f>_xll.qlCalendarAdvance(Calendar,SettlementDate,O27,"mf",TRUE)</f>
        <v>42646</v>
      </c>
      <c r="U27" s="112">
        <f>_xll.qlIndexFixing(Index3M,R27,TRUE,_xll.ohTrigger(Trigger,Trigger3M,InterestRatesTrigger))</f>
        <v>-3.1500000000462681E-3</v>
      </c>
      <c r="V27" s="112">
        <f>IFERROR(_xll.qlQuoteValue(P27,_xll.ohTrigger(Trigger,Trigger3M,InterestRatesTrigger)),NA())</f>
        <v>-3.1499999999999996E-3</v>
      </c>
      <c r="W27" s="110" t="b">
        <f t="shared" si="8"/>
        <v>1</v>
      </c>
      <c r="X27" s="146">
        <f t="shared" si="9"/>
        <v>-4.6268544551253399E-10</v>
      </c>
      <c r="Y27" s="50" t="b">
        <f>ABS(X27/10000)&lt;=ABS('General Settings'!$D$26)</f>
        <v>1</v>
      </c>
      <c r="AG27" s="156" t="e">
        <f>NA()</f>
        <v>#N/A</v>
      </c>
    </row>
    <row r="28" spans="3:33" x14ac:dyDescent="0.2">
      <c r="K28" s="140" t="b">
        <v>1</v>
      </c>
      <c r="M28" s="110" t="s">
        <v>146</v>
      </c>
      <c r="N28" s="110" t="s">
        <v>32</v>
      </c>
      <c r="O28" s="110" t="str">
        <f t="shared" si="6"/>
        <v>9M</v>
      </c>
      <c r="P28" s="110" t="str">
        <f t="shared" si="7"/>
        <v>EUR6x9F_Quote</v>
      </c>
      <c r="Q28" s="122"/>
      <c r="R28" s="111">
        <f>_xll.qlInterestRateIndexFixingDate(Index3M,S28)</f>
        <v>42580</v>
      </c>
      <c r="S28" s="111">
        <f>_xll.qlCalendarAdvance(Calendar,SettlementDate,N28,"mf",TRUE)</f>
        <v>42584</v>
      </c>
      <c r="T28" s="111">
        <f>_xll.qlCalendarAdvance(Calendar,SettlementDate,O28,"mf",TRUE)</f>
        <v>42676</v>
      </c>
      <c r="U28" s="112">
        <f>_xll.qlIndexFixing(Index3M,R28,TRUE,_xll.ohTrigger(Trigger,Trigger3M,InterestRatesTrigger))</f>
        <v>-3.230000000000829E-3</v>
      </c>
      <c r="V28" s="112">
        <f>IFERROR(_xll.qlQuoteValue(P28,_xll.ohTrigger(Trigger,Trigger3M,InterestRatesTrigger)),NA())</f>
        <v>-3.2299999999999994E-3</v>
      </c>
      <c r="W28" s="110" t="b">
        <f t="shared" si="8"/>
        <v>1</v>
      </c>
      <c r="X28" s="146">
        <f t="shared" si="9"/>
        <v>-8.2963150238590799E-12</v>
      </c>
      <c r="Y28" s="50" t="b">
        <f>ABS(X28/10000)&lt;=ABS('General Settings'!$D$26)</f>
        <v>1</v>
      </c>
      <c r="AG28" s="156" t="e">
        <f>NA()</f>
        <v>#N/A</v>
      </c>
    </row>
    <row r="29" spans="3:33" x14ac:dyDescent="0.2">
      <c r="M29" s="110" t="s">
        <v>146</v>
      </c>
      <c r="N29" s="110" t="s">
        <v>66</v>
      </c>
      <c r="O29" s="110" t="str">
        <f t="shared" si="6"/>
        <v>10M</v>
      </c>
      <c r="P29" s="110" t="str">
        <f t="shared" si="7"/>
        <v>EUR7x10F_Quote</v>
      </c>
      <c r="Q29" s="122"/>
      <c r="R29" s="111">
        <f>_xll.qlInterestRateIndexFixingDate(Index3M,S29)</f>
        <v>42613</v>
      </c>
      <c r="S29" s="111">
        <f>_xll.qlCalendarAdvance(Calendar,SettlementDate,N29,"mf",TRUE)</f>
        <v>42615</v>
      </c>
      <c r="T29" s="111">
        <f>_xll.qlCalendarAdvance(Calendar,SettlementDate,O29,"mf",TRUE)</f>
        <v>42706</v>
      </c>
      <c r="U29" s="112">
        <f>_xll.qlIndexFixing(Index3M,R29,TRUE,_xll.ohTrigger(Trigger,Trigger3M,InterestRatesTrigger))</f>
        <v>-3.309999999999153E-3</v>
      </c>
      <c r="V29" s="112">
        <f>IFERROR(_xll.qlQuoteValue(P29,_xll.ohTrigger(Trigger,Trigger3M,InterestRatesTrigger)),NA())</f>
        <v>-3.3099999999999996E-3</v>
      </c>
      <c r="W29" s="110" t="b">
        <f t="shared" si="8"/>
        <v>1</v>
      </c>
      <c r="X29" s="146">
        <f t="shared" si="9"/>
        <v>8.4654505627668186E-12</v>
      </c>
      <c r="Y29" s="50" t="b">
        <f>ABS(X29/10000)&lt;=ABS('General Settings'!$D$26)</f>
        <v>1</v>
      </c>
      <c r="AG29" s="156" t="e">
        <f>NA()</f>
        <v>#N/A</v>
      </c>
    </row>
    <row r="30" spans="3:33" x14ac:dyDescent="0.2">
      <c r="M30" s="110" t="s">
        <v>146</v>
      </c>
      <c r="N30" s="110" t="s">
        <v>67</v>
      </c>
      <c r="O30" s="110" t="str">
        <f t="shared" si="6"/>
        <v>11M</v>
      </c>
      <c r="P30" s="110" t="str">
        <f t="shared" si="7"/>
        <v>EUR8x11F_Quote</v>
      </c>
      <c r="Q30" s="122"/>
      <c r="R30" s="111">
        <f>_xll.qlInterestRateIndexFixingDate(Index3M,S30)</f>
        <v>42642</v>
      </c>
      <c r="S30" s="111">
        <f>_xll.qlCalendarAdvance(Calendar,SettlementDate,N30,"mf",TRUE)</f>
        <v>42646</v>
      </c>
      <c r="T30" s="111">
        <f>_xll.qlCalendarAdvance(Calendar,SettlementDate,O30,"mf",TRUE)</f>
        <v>42737</v>
      </c>
      <c r="U30" s="112">
        <f>_xll.qlIndexFixing(Index3M,R30,TRUE,_xll.ohTrigger(Trigger,Trigger3M,InterestRatesTrigger))</f>
        <v>-3.3400000001559478E-3</v>
      </c>
      <c r="V30" s="112">
        <f>IFERROR(_xll.qlQuoteValue(P30,_xll.ohTrigger(Trigger,Trigger3M,InterestRatesTrigger)),NA())</f>
        <v>-3.3399999999999997E-3</v>
      </c>
      <c r="W30" s="110" t="b">
        <f t="shared" si="8"/>
        <v>1</v>
      </c>
      <c r="X30" s="146">
        <f t="shared" si="9"/>
        <v>-1.55948171043363E-9</v>
      </c>
      <c r="Y30" s="50" t="b">
        <f>ABS(X30/10000)&lt;=ABS('General Settings'!$D$26)</f>
        <v>1</v>
      </c>
      <c r="AG30" s="156" t="e">
        <f>NA()</f>
        <v>#N/A</v>
      </c>
    </row>
    <row r="31" spans="3:33" x14ac:dyDescent="0.2">
      <c r="K31" s="61" t="b">
        <v>0</v>
      </c>
      <c r="M31" s="110" t="s">
        <v>146</v>
      </c>
      <c r="N31" s="110" t="s">
        <v>68</v>
      </c>
      <c r="O31" s="110" t="str">
        <f t="shared" si="6"/>
        <v>12M</v>
      </c>
      <c r="P31" s="110" t="str">
        <f t="shared" si="7"/>
        <v>EUR9x12F_Quote</v>
      </c>
      <c r="Q31" s="122"/>
      <c r="R31" s="111">
        <f>_xll.qlInterestRateIndexFixingDate(Index3M,S31)</f>
        <v>42674</v>
      </c>
      <c r="S31" s="111">
        <f>_xll.qlCalendarAdvance(Calendar,SettlementDate,N31,"mf",TRUE)</f>
        <v>42676</v>
      </c>
      <c r="T31" s="111">
        <f>_xll.qlCalendarAdvance(Calendar,SettlementDate,O31,"mf",TRUE)</f>
        <v>42768</v>
      </c>
      <c r="U31" s="112">
        <f>_xll.qlIndexFixing(Index3M,R31,TRUE,_xll.ohTrigger(Trigger,Trigger3M,InterestRatesTrigger))</f>
        <v>-3.3399999999999858E-3</v>
      </c>
      <c r="V31" s="112">
        <f>IFERROR(_xll.qlQuoteValue(P31,_xll.ohTrigger(Trigger,Trigger3M,InterestRatesTrigger)),NA())</f>
        <v>-3.3399999999999997E-3</v>
      </c>
      <c r="W31" s="110" t="b">
        <f t="shared" si="8"/>
        <v>1</v>
      </c>
      <c r="X31" s="146">
        <f t="shared" si="9"/>
        <v>1.3877787807814457E-13</v>
      </c>
      <c r="Y31" s="50" t="b">
        <f>ABS(X31/10000)&lt;=ABS('General Settings'!$D$26)</f>
        <v>1</v>
      </c>
      <c r="AG31" s="156" t="e">
        <f>NA()</f>
        <v>#N/A</v>
      </c>
    </row>
    <row r="32" spans="3:33" x14ac:dyDescent="0.2">
      <c r="M32" s="110" t="s">
        <v>146</v>
      </c>
      <c r="N32" s="110" t="s">
        <v>69</v>
      </c>
      <c r="O32" s="110" t="str">
        <f t="shared" si="6"/>
        <v>13M</v>
      </c>
      <c r="P32" s="110" t="str">
        <f t="shared" si="7"/>
        <v>EUR10x13F_Quote</v>
      </c>
      <c r="Q32" s="122"/>
      <c r="R32" s="111">
        <f>_xll.qlInterestRateIndexFixingDate(Index3M,S32)</f>
        <v>42704</v>
      </c>
      <c r="S32" s="111">
        <f>_xll.qlCalendarAdvance(Calendar,SettlementDate,N32,"mf",TRUE)</f>
        <v>42706</v>
      </c>
      <c r="T32" s="111">
        <f>_xll.qlCalendarAdvance(Calendar,SettlementDate,O32,"mf",TRUE)</f>
        <v>42796</v>
      </c>
      <c r="U32" s="112">
        <f>_xll.qlIndexFixing(Index3M,R32,TRUE,_xll.ohTrigger(Trigger,Trigger3M,InterestRatesTrigger))</f>
        <v>-3.3800000000008268E-3</v>
      </c>
      <c r="V32" s="112">
        <f>IFERROR(_xll.qlQuoteValue(P32,_xll.ohTrigger(Trigger,Trigger3M,InterestRatesTrigger)),NA())</f>
        <v>-3.3799999999999998E-3</v>
      </c>
      <c r="W32" s="110" t="b">
        <f t="shared" si="8"/>
        <v>1</v>
      </c>
      <c r="X32" s="146">
        <f t="shared" si="9"/>
        <v>-8.2702941717194278E-12</v>
      </c>
      <c r="Y32" s="50" t="b">
        <f>ABS(X32/10000)&lt;=ABS('General Settings'!$D$26)</f>
        <v>1</v>
      </c>
      <c r="AG32" s="156" t="e">
        <f>NA()</f>
        <v>#N/A</v>
      </c>
    </row>
    <row r="33" spans="13:33" x14ac:dyDescent="0.2">
      <c r="M33" s="110" t="s">
        <v>146</v>
      </c>
      <c r="N33" s="110" t="s">
        <v>70</v>
      </c>
      <c r="O33" s="110" t="str">
        <f t="shared" si="6"/>
        <v>14M</v>
      </c>
      <c r="P33" s="110" t="str">
        <f t="shared" si="7"/>
        <v>EUR11x14F_Quote</v>
      </c>
      <c r="Q33" s="122"/>
      <c r="R33" s="111">
        <f>_xll.qlInterestRateIndexFixingDate(Index3M,S33)</f>
        <v>42733</v>
      </c>
      <c r="S33" s="111">
        <f>_xll.qlCalendarAdvance(Calendar,SettlementDate,N33,"mf",TRUE)</f>
        <v>42737</v>
      </c>
      <c r="T33" s="111">
        <f>_xll.qlCalendarAdvance(Calendar,SettlementDate,O33,"mf",TRUE)</f>
        <v>42828</v>
      </c>
      <c r="U33" s="112">
        <f>_xll.qlIndexFixing(Index3M,R33,TRUE,_xll.ohTrigger(Trigger,Trigger3M,InterestRatesTrigger))</f>
        <v>-3.3900000000372738E-3</v>
      </c>
      <c r="V33" s="112">
        <f>IFERROR(_xll.qlQuoteValue(P33,_xll.ohTrigger(Trigger,Trigger3M,InterestRatesTrigger)),NA())</f>
        <v>-3.3899999999999998E-3</v>
      </c>
      <c r="W33" s="110" t="b">
        <f t="shared" si="8"/>
        <v>1</v>
      </c>
      <c r="X33" s="146">
        <f t="shared" si="9"/>
        <v>-3.7274003328313654E-10</v>
      </c>
      <c r="Y33" s="50" t="b">
        <f>ABS(X33/10000)&lt;=ABS('General Settings'!$D$26)</f>
        <v>1</v>
      </c>
      <c r="AG33" s="156" t="e">
        <f>NA()</f>
        <v>#N/A</v>
      </c>
    </row>
    <row r="34" spans="13:33" x14ac:dyDescent="0.2">
      <c r="M34" s="110" t="s">
        <v>146</v>
      </c>
      <c r="N34" s="110" t="s">
        <v>102</v>
      </c>
      <c r="O34" s="110" t="str">
        <f t="shared" si="6"/>
        <v>15M</v>
      </c>
      <c r="P34" s="110" t="str">
        <f t="shared" si="7"/>
        <v>EUR12x15F_Quote</v>
      </c>
      <c r="Q34" s="122"/>
      <c r="R34" s="111">
        <f>_xll.qlInterestRateIndexFixingDate(Index3M,S34)</f>
        <v>42766</v>
      </c>
      <c r="S34" s="111">
        <f>_xll.qlCalendarAdvance(Calendar,SettlementDate,N34,"mf",TRUE)</f>
        <v>42768</v>
      </c>
      <c r="T34" s="111">
        <f>_xll.qlCalendarAdvance(Calendar,SettlementDate,O34,"mf",TRUE)</f>
        <v>42857</v>
      </c>
      <c r="U34" s="112">
        <f>_xll.qlIndexFixing(Index3M,R34,TRUE,_xll.ohTrigger(Trigger,Trigger3M,InterestRatesTrigger))</f>
        <v>-3.3500000000006151E-3</v>
      </c>
      <c r="V34" s="112">
        <f>IFERROR(_xll.qlQuoteValue(P34,_xll.ohTrigger(Trigger,Trigger3M,InterestRatesTrigger)),NA())</f>
        <v>-3.3499999999999997E-3</v>
      </c>
      <c r="W34" s="110" t="b">
        <f t="shared" si="8"/>
        <v>1</v>
      </c>
      <c r="X34" s="146">
        <f t="shared" si="9"/>
        <v>-6.1539315310277232E-12</v>
      </c>
      <c r="Y34" s="50" t="b">
        <f>ABS(X34/10000)&lt;=ABS('General Settings'!$D$26)</f>
        <v>1</v>
      </c>
      <c r="AG34" s="157" t="e">
        <f>NA()</f>
        <v>#N/A</v>
      </c>
    </row>
    <row r="35" spans="13:33" x14ac:dyDescent="0.2">
      <c r="M35" s="52" t="s">
        <v>110</v>
      </c>
      <c r="N35" s="52"/>
      <c r="O35" s="52" t="str">
        <f>_xll.qlIMMNextCode(EvaluationDate+2,TRUE,Trigger)</f>
        <v>H6</v>
      </c>
      <c r="P35" s="52" t="str">
        <f t="shared" ref="P35:P60" si="10">Currency&amp;"FUT3M"&amp;O35&amp;QuoteSuffix</f>
        <v>EURFUT3MH6_Quote</v>
      </c>
      <c r="Q35" s="52" t="str">
        <f t="shared" ref="Q35:Q60" si="11">Currency&amp;"FUT3M"&amp;O35&amp;"ConvAdj"&amp;QuoteSuffix</f>
        <v>EURFUT3MH6ConvAdj_Quote</v>
      </c>
      <c r="R35" s="131">
        <f>_xll.qlInterestRateIndexFixingDate(Index3M,S35)</f>
        <v>42443</v>
      </c>
      <c r="S35" s="131">
        <f>_xll.qlIMMdate(O35)</f>
        <v>42445</v>
      </c>
      <c r="T35" s="131">
        <f>_xll.qlInterestRateIndexMaturity(Index3M,S35)</f>
        <v>42537</v>
      </c>
      <c r="U35" s="130">
        <f>_xll.qlIndexFixing(Index3M,R35,TRUE,_xll.ohTrigger(Trigger,Trigger3M,InterestRatesTrigger))</f>
        <v>-2.3599523366571572E-3</v>
      </c>
      <c r="V35" s="130">
        <f>IFERROR((100-_xll.qlQuoteValue(P35,_xll.ohTrigger(Trigger,Trigger3M,InterestRatesTrigger)))/100-_xll.qlQuoteValue(Q35,_xll.ohTrigger(Trigger,Trigger3M,InterestRatesTrigger)),NA())</f>
        <v>-2.4750000000000228E-3</v>
      </c>
      <c r="W35" s="52" t="b">
        <f>NOT(ISERROR(V35))</f>
        <v>1</v>
      </c>
      <c r="X35" s="148">
        <f t="shared" si="9"/>
        <v>1.1504766334286551</v>
      </c>
      <c r="Y35" s="52" t="b">
        <f>ABS(X35/10000)&lt;=ABS('General Settings'!$D$27)</f>
        <v>0</v>
      </c>
      <c r="AG35" s="155" t="e">
        <f>NA()</f>
        <v>#N/A</v>
      </c>
    </row>
    <row r="36" spans="13:33" x14ac:dyDescent="0.2">
      <c r="M36" s="50" t="s">
        <v>110</v>
      </c>
      <c r="N36" s="50"/>
      <c r="O36" s="50" t="str">
        <f>_xll.qlIMMNextCode(O35,TRUE,Trigger)</f>
        <v>M6</v>
      </c>
      <c r="P36" s="50" t="str">
        <f t="shared" si="10"/>
        <v>EURFUT3MM6_Quote</v>
      </c>
      <c r="Q36" s="50" t="str">
        <f t="shared" si="11"/>
        <v>EURFUT3MM6ConvAdj_Quote</v>
      </c>
      <c r="R36" s="120">
        <f>_xll.qlInterestRateIndexFixingDate(Index3M,S36)</f>
        <v>42534</v>
      </c>
      <c r="S36" s="120">
        <f>_xll.qlIMMdate(O36)</f>
        <v>42536</v>
      </c>
      <c r="T36" s="120">
        <f>_xll.qlInterestRateIndexMaturity(Index3M,S36)</f>
        <v>42628</v>
      </c>
      <c r="U36" s="125">
        <f>_xll.qlIndexFixing(Index3M,R36,TRUE,_xll.ohTrigger(Trigger,Trigger3M,InterestRatesTrigger))</f>
        <v>-3.0804210958645458E-3</v>
      </c>
      <c r="V36" s="125">
        <f>IFERROR((100-_xll.qlQuoteValue(P36,_xll.ohTrigger(Trigger,Trigger3M,InterestRatesTrigger)))/100-_xll.qlQuoteValue(Q36,_xll.ohTrigger(Trigger,Trigger3M,InterestRatesTrigger)),NA())</f>
        <v>-3.1000000000000229E-3</v>
      </c>
      <c r="W36" s="50" t="b">
        <f t="shared" ref="W36:W60" si="12">NOT(ISERROR(V36))</f>
        <v>1</v>
      </c>
      <c r="X36" s="144">
        <f t="shared" si="9"/>
        <v>0.19578904135477121</v>
      </c>
      <c r="Y36" s="50" t="b">
        <f>ABS(X36/10000)&lt;=ABS('General Settings'!$D$27)</f>
        <v>1</v>
      </c>
      <c r="AG36" s="156" t="e">
        <f>NA()</f>
        <v>#N/A</v>
      </c>
    </row>
    <row r="37" spans="13:33" x14ac:dyDescent="0.2">
      <c r="M37" s="50" t="s">
        <v>110</v>
      </c>
      <c r="N37" s="50"/>
      <c r="O37" s="50" t="str">
        <f>_xll.qlIMMNextCode(O36,TRUE,Trigger)</f>
        <v>U6</v>
      </c>
      <c r="P37" s="50" t="str">
        <f t="shared" si="10"/>
        <v>EURFUT3MU6_Quote</v>
      </c>
      <c r="Q37" s="50" t="str">
        <f t="shared" si="11"/>
        <v>EURFUT3MU6ConvAdj_Quote</v>
      </c>
      <c r="R37" s="120">
        <f>_xll.qlInterestRateIndexFixingDate(Index3M,S37)</f>
        <v>42632</v>
      </c>
      <c r="S37" s="120">
        <f>_xll.qlIMMdate(O37)</f>
        <v>42634</v>
      </c>
      <c r="T37" s="120">
        <f>_xll.qlInterestRateIndexMaturity(Index3M,S37)</f>
        <v>42725</v>
      </c>
      <c r="U37" s="125">
        <f>_xll.qlIndexFixing(Index3M,R37,TRUE,_xll.ohTrigger(Trigger,Trigger3M,InterestRatesTrigger))</f>
        <v>-3.3514765077000469E-3</v>
      </c>
      <c r="V37" s="125">
        <f>IFERROR((100-_xll.qlQuoteValue(P37,_xll.ohTrigger(Trigger,Trigger3M,InterestRatesTrigger)))/100-_xll.qlQuoteValue(Q37,_xll.ohTrigger(Trigger,Trigger3M,InterestRatesTrigger)),NA())</f>
        <v>-3.3500000000000795E-3</v>
      </c>
      <c r="W37" s="50" t="b">
        <f t="shared" si="12"/>
        <v>1</v>
      </c>
      <c r="X37" s="144">
        <f t="shared" si="9"/>
        <v>-1.4765076999673915E-2</v>
      </c>
      <c r="Y37" s="50" t="b">
        <f>ABS(X37/10000)&lt;=ABS('General Settings'!$D$27)</f>
        <v>1</v>
      </c>
      <c r="AG37" s="156" t="e">
        <f>NA()</f>
        <v>#N/A</v>
      </c>
    </row>
    <row r="38" spans="13:33" x14ac:dyDescent="0.2">
      <c r="M38" s="50" t="s">
        <v>110</v>
      </c>
      <c r="N38" s="50"/>
      <c r="O38" s="50" t="str">
        <f>_xll.qlIMMNextCode(O37,TRUE,Trigger)</f>
        <v>Z6</v>
      </c>
      <c r="P38" s="50" t="str">
        <f t="shared" si="10"/>
        <v>EURFUT3MZ6_Quote</v>
      </c>
      <c r="Q38" s="50" t="str">
        <f t="shared" si="11"/>
        <v>EURFUT3MZ6ConvAdj_Quote</v>
      </c>
      <c r="R38" s="120">
        <f>_xll.qlInterestRateIndexFixingDate(Index3M,S38)</f>
        <v>42723</v>
      </c>
      <c r="S38" s="120">
        <f>_xll.qlIMMdate(O38)</f>
        <v>42725</v>
      </c>
      <c r="T38" s="120">
        <f>_xll.qlInterestRateIndexMaturity(Index3M,S38)</f>
        <v>42815</v>
      </c>
      <c r="U38" s="125">
        <f>_xll.qlIndexFixing(Index3M,R38,TRUE,_xll.ohTrigger(Trigger,Trigger3M,InterestRatesTrigger))</f>
        <v>-3.3780232679259115E-3</v>
      </c>
      <c r="V38" s="125">
        <f>IFERROR((100-_xll.qlQuoteValue(P38,_xll.ohTrigger(Trigger,Trigger3M,InterestRatesTrigger)))/100-_xll.qlQuoteValue(Q38,_xll.ohTrigger(Trigger,Trigger3M,InterestRatesTrigger)),NA())</f>
        <v>-3.3750000000000568E-3</v>
      </c>
      <c r="W38" s="50" t="b">
        <f t="shared" si="12"/>
        <v>1</v>
      </c>
      <c r="X38" s="144">
        <f t="shared" si="9"/>
        <v>-3.0232679258546807E-2</v>
      </c>
      <c r="Y38" s="50" t="b">
        <f>ABS(X38/10000)&lt;=ABS('General Settings'!$D$27)</f>
        <v>1</v>
      </c>
      <c r="AG38" s="156" t="e">
        <f>NA()</f>
        <v>#N/A</v>
      </c>
    </row>
    <row r="39" spans="13:33" x14ac:dyDescent="0.2">
      <c r="M39" s="110" t="s">
        <v>110</v>
      </c>
      <c r="N39" s="110"/>
      <c r="O39" s="110" t="str">
        <f>_xll.qlIMMNextCode(O38,TRUE,Trigger)</f>
        <v>H7</v>
      </c>
      <c r="P39" s="110" t="str">
        <f t="shared" si="10"/>
        <v>EURFUT3MH7_Quote</v>
      </c>
      <c r="Q39" s="110" t="str">
        <f t="shared" si="11"/>
        <v>EURFUT3MH7ConvAdj_Quote</v>
      </c>
      <c r="R39" s="111">
        <f>_xll.qlInterestRateIndexFixingDate(Index3M,S39)</f>
        <v>42807</v>
      </c>
      <c r="S39" s="111">
        <f>_xll.qlIMMdate(O39)</f>
        <v>42809</v>
      </c>
      <c r="T39" s="111">
        <f>_xll.qlInterestRateIndexMaturity(Index3M,S39)</f>
        <v>42901</v>
      </c>
      <c r="U39" s="112">
        <f>_xll.qlIndexFixing(Index3M,R39,TRUE,_xll.ohTrigger(Trigger,Trigger3M,InterestRatesTrigger))</f>
        <v>-3.2999999995211499E-3</v>
      </c>
      <c r="V39" s="112">
        <f>IFERROR((100-_xll.qlQuoteValue(P39,_xll.ohTrigger(Trigger,Trigger3M,InterestRatesTrigger)))/100-_xll.qlQuoteValue(Q39,_xll.ohTrigger(Trigger,Trigger3M,InterestRatesTrigger)),NA())</f>
        <v>-3.2999999999999831E-3</v>
      </c>
      <c r="W39" s="110" t="b">
        <f t="shared" si="12"/>
        <v>1</v>
      </c>
      <c r="X39" s="146">
        <f t="shared" si="9"/>
        <v>4.788331189886641E-9</v>
      </c>
      <c r="Y39" s="50" t="b">
        <f>ABS(X39/10000)&lt;=ABS('General Settings'!$D$27)</f>
        <v>1</v>
      </c>
      <c r="AG39" s="156" t="e">
        <f>NA()</f>
        <v>#N/A</v>
      </c>
    </row>
    <row r="40" spans="13:33" x14ac:dyDescent="0.2">
      <c r="M40" s="110" t="s">
        <v>110</v>
      </c>
      <c r="N40" s="110"/>
      <c r="O40" s="110" t="str">
        <f>_xll.qlIMMNextCode(O39,TRUE,Trigger)</f>
        <v>M7</v>
      </c>
      <c r="P40" s="110" t="str">
        <f t="shared" si="10"/>
        <v>EURFUT3MM7_Quote</v>
      </c>
      <c r="Q40" s="110" t="str">
        <f t="shared" si="11"/>
        <v>EURFUT3MM7ConvAdj_Quote</v>
      </c>
      <c r="R40" s="111">
        <f>_xll.qlInterestRateIndexFixingDate(Index3M,S40)</f>
        <v>42905</v>
      </c>
      <c r="S40" s="111">
        <f>_xll.qlIMMdate(O40)</f>
        <v>42907</v>
      </c>
      <c r="T40" s="111">
        <f>_xll.qlInterestRateIndexMaturity(Index3M,S40)</f>
        <v>42999</v>
      </c>
      <c r="U40" s="112">
        <f>_xll.qlIndexFixing(Index3M,R40,TRUE,_xll.ohTrigger(Trigger,Trigger3M,InterestRatesTrigger))</f>
        <v>-3.124999999881019E-3</v>
      </c>
      <c r="V40" s="112">
        <f>IFERROR((100-_xll.qlQuoteValue(P40,_xll.ohTrigger(Trigger,Trigger3M,InterestRatesTrigger)))/100-_xll.qlQuoteValue(Q40,_xll.ohTrigger(Trigger,Trigger3M,InterestRatesTrigger)),NA())</f>
        <v>-3.1250000000000002E-3</v>
      </c>
      <c r="W40" s="110" t="b">
        <f t="shared" si="12"/>
        <v>1</v>
      </c>
      <c r="X40" s="146">
        <f t="shared" si="9"/>
        <v>1.1898121377029724E-9</v>
      </c>
      <c r="Y40" s="50" t="b">
        <f>ABS(X40/10000)&lt;=ABS('General Settings'!$D$27)</f>
        <v>1</v>
      </c>
      <c r="AG40" s="156" t="e">
        <f>NA()</f>
        <v>#N/A</v>
      </c>
    </row>
    <row r="41" spans="13:33" x14ac:dyDescent="0.2">
      <c r="M41" s="110" t="s">
        <v>110</v>
      </c>
      <c r="N41" s="110"/>
      <c r="O41" s="110" t="str">
        <f>_xll.qlIMMNextCode(O40,TRUE,Trigger)</f>
        <v>U7</v>
      </c>
      <c r="P41" s="110" t="str">
        <f t="shared" si="10"/>
        <v>EURFUT3MU7_Quote</v>
      </c>
      <c r="Q41" s="110" t="str">
        <f t="shared" si="11"/>
        <v>EURFUT3MU7ConvAdj_Quote</v>
      </c>
      <c r="R41" s="111">
        <f>_xll.qlInterestRateIndexFixingDate(Index3M,S41)</f>
        <v>42996</v>
      </c>
      <c r="S41" s="111">
        <f>_xll.qlIMMdate(O41)</f>
        <v>42998</v>
      </c>
      <c r="T41" s="111">
        <f>_xll.qlInterestRateIndexMaturity(Index3M,S41)</f>
        <v>43089</v>
      </c>
      <c r="U41" s="112">
        <f>_xll.qlIndexFixing(Index3M,R41,TRUE,_xll.ohTrigger(Trigger,Trigger3M,InterestRatesTrigger))</f>
        <v>-2.8750000000582537E-3</v>
      </c>
      <c r="V41" s="112">
        <f>IFERROR((100-_xll.qlQuoteValue(P41,_xll.ohTrigger(Trigger,Trigger3M,InterestRatesTrigger)))/100-_xll.qlQuoteValue(Q41,_xll.ohTrigger(Trigger,Trigger3M,InterestRatesTrigger)),NA())</f>
        <v>-2.8749999999999431E-3</v>
      </c>
      <c r="W41" s="110" t="b">
        <f t="shared" si="12"/>
        <v>1</v>
      </c>
      <c r="X41" s="146">
        <f t="shared" si="9"/>
        <v>-5.8310561240615399E-10</v>
      </c>
      <c r="Y41" s="50" t="b">
        <f>ABS(X41/10000)&lt;=ABS('General Settings'!$D$27)</f>
        <v>1</v>
      </c>
      <c r="AG41" s="156" t="e">
        <f>NA()</f>
        <v>#N/A</v>
      </c>
    </row>
    <row r="42" spans="13:33" x14ac:dyDescent="0.2">
      <c r="M42" s="110" t="s">
        <v>110</v>
      </c>
      <c r="N42" s="110"/>
      <c r="O42" s="110" t="str">
        <f>_xll.qlIMMNextCode(O41,TRUE,Trigger)</f>
        <v>Z7</v>
      </c>
      <c r="P42" s="110" t="str">
        <f t="shared" si="10"/>
        <v>EURFUT3MZ7_Quote</v>
      </c>
      <c r="Q42" s="110" t="str">
        <f t="shared" si="11"/>
        <v>EURFUT3MZ7ConvAdj_Quote</v>
      </c>
      <c r="R42" s="111">
        <f>_xll.qlInterestRateIndexFixingDate(Index3M,S42)</f>
        <v>43087</v>
      </c>
      <c r="S42" s="111">
        <f>_xll.qlIMMdate(O42)</f>
        <v>43089</v>
      </c>
      <c r="T42" s="111">
        <f>_xll.qlInterestRateIndexMaturity(Index3M,S42)</f>
        <v>43179</v>
      </c>
      <c r="U42" s="112">
        <f>_xll.qlIndexFixing(Index3M,R42,TRUE,_xll.ohTrigger(Trigger,Trigger3M,InterestRatesTrigger))</f>
        <v>-2.5250000000389683E-3</v>
      </c>
      <c r="V42" s="112">
        <f>IFERROR((100-_xll.qlQuoteValue(P42,_xll.ohTrigger(Trigger,Trigger3M,InterestRatesTrigger)))/100-_xll.qlQuoteValue(Q42,_xll.ohTrigger(Trigger,Trigger3M,InterestRatesTrigger)),NA())</f>
        <v>-2.5249999999999773E-3</v>
      </c>
      <c r="W42" s="110" t="b">
        <f t="shared" si="12"/>
        <v>1</v>
      </c>
      <c r="X42" s="146">
        <f t="shared" si="9"/>
        <v>-3.8990945888661699E-10</v>
      </c>
      <c r="Y42" s="50" t="b">
        <f>ABS(X42/10000)&lt;=ABS('General Settings'!$D$27)</f>
        <v>1</v>
      </c>
      <c r="AG42" s="157" t="e">
        <f>NA()</f>
        <v>#N/A</v>
      </c>
    </row>
    <row r="43" spans="13:33" x14ac:dyDescent="0.2">
      <c r="M43" s="149" t="s">
        <v>110</v>
      </c>
      <c r="N43" s="149"/>
      <c r="O43" s="149" t="str">
        <f>_xll.qlIMMNextCode(O42,TRUE,Trigger)</f>
        <v>H8</v>
      </c>
      <c r="P43" s="149" t="str">
        <f t="shared" si="10"/>
        <v>EURFUT3MH8_Quote</v>
      </c>
      <c r="Q43" s="149" t="str">
        <f t="shared" si="11"/>
        <v>EURFUT3MH8ConvAdj_Quote</v>
      </c>
      <c r="R43" s="150">
        <f>_xll.qlInterestRateIndexFixingDate(Index3M,S43)</f>
        <v>43178</v>
      </c>
      <c r="S43" s="150">
        <f>_xll.qlIMMdate(O43)</f>
        <v>43180</v>
      </c>
      <c r="T43" s="150">
        <f>_xll.qlInterestRateIndexMaturity(Index3M,S43)</f>
        <v>43272</v>
      </c>
      <c r="U43" s="151">
        <f>_xll.qlIndexFixing(Index3M,R43,TRUE,_xll.ohTrigger(Trigger,Trigger3M,InterestRatesTrigger))</f>
        <v>-2.0800760207269164E-3</v>
      </c>
      <c r="V43" s="151">
        <f>IFERROR((100-_xll.qlQuoteValue(P43,_xll.ohTrigger(Trigger,Trigger3M,InterestRatesTrigger)))/100-_xll.qlQuoteValue(Q43,_xll.ohTrigger(Trigger,Trigger3M,InterestRatesTrigger)),NA())</f>
        <v>-2.125000000000057E-3</v>
      </c>
      <c r="W43" s="149" t="b">
        <f t="shared" si="12"/>
        <v>1</v>
      </c>
      <c r="X43" s="152">
        <f t="shared" si="9"/>
        <v>0.44923979273140541</v>
      </c>
      <c r="Y43" s="149" t="b">
        <f>ABS(X43/10000)&lt;=ABS('General Settings'!$D$27)</f>
        <v>1</v>
      </c>
      <c r="AG43" s="156" t="e">
        <f>NA()</f>
        <v>#N/A</v>
      </c>
    </row>
    <row r="44" spans="13:33" x14ac:dyDescent="0.2">
      <c r="M44" s="50" t="s">
        <v>110</v>
      </c>
      <c r="N44" s="50"/>
      <c r="O44" s="50" t="str">
        <f>_xll.qlIMMNextCode(O43,TRUE,Trigger)</f>
        <v>M8</v>
      </c>
      <c r="P44" s="50" t="str">
        <f t="shared" si="10"/>
        <v>EURFUT3MM8_Quote</v>
      </c>
      <c r="Q44" s="50" t="str">
        <f t="shared" si="11"/>
        <v>EURFUT3MM8ConvAdj_Quote</v>
      </c>
      <c r="R44" s="120">
        <f>_xll.qlInterestRateIndexFixingDate(Index3M,S44)</f>
        <v>43269</v>
      </c>
      <c r="S44" s="120">
        <f>_xll.qlIMMdate(O44)</f>
        <v>43271</v>
      </c>
      <c r="T44" s="120">
        <f>_xll.qlInterestRateIndexMaturity(Index3M,S44)</f>
        <v>43363</v>
      </c>
      <c r="U44" s="125">
        <f>_xll.qlIndexFixing(Index3M,R44,TRUE,_xll.ohTrigger(Trigger,Trigger3M,InterestRatesTrigger))</f>
        <v>-1.5746269723246212E-3</v>
      </c>
      <c r="V44" s="125">
        <f>IFERROR((100-_xll.qlQuoteValue(P44,_xll.ohTrigger(Trigger,Trigger3M,InterestRatesTrigger)))/100-_xll.qlQuoteValue(Q44,_xll.ohTrigger(Trigger,Trigger3M,InterestRatesTrigger)),NA())</f>
        <v>-1.5749999999999887E-3</v>
      </c>
      <c r="W44" s="50" t="b">
        <f t="shared" si="12"/>
        <v>1</v>
      </c>
      <c r="X44" s="144">
        <f t="shared" si="9"/>
        <v>3.7302767536754981E-3</v>
      </c>
      <c r="Y44" s="50" t="b">
        <f>ABS(X44/10000)&lt;=ABS('General Settings'!$D$27)</f>
        <v>1</v>
      </c>
      <c r="AG44" s="156" t="e">
        <f>NA()</f>
        <v>#N/A</v>
      </c>
    </row>
    <row r="45" spans="13:33" x14ac:dyDescent="0.2">
      <c r="M45" s="50" t="s">
        <v>110</v>
      </c>
      <c r="N45" s="50"/>
      <c r="O45" s="50" t="str">
        <f>_xll.qlIMMNextCode(O44,TRUE,Trigger)</f>
        <v>U8</v>
      </c>
      <c r="P45" s="50" t="str">
        <f t="shared" si="10"/>
        <v>EURFUT3MU8_Quote</v>
      </c>
      <c r="Q45" s="50" t="str">
        <f t="shared" si="11"/>
        <v>EURFUT3MU8ConvAdj_Quote</v>
      </c>
      <c r="R45" s="120">
        <f>_xll.qlInterestRateIndexFixingDate(Index3M,S45)</f>
        <v>43360</v>
      </c>
      <c r="S45" s="120">
        <f>_xll.qlIMMdate(O45)</f>
        <v>43362</v>
      </c>
      <c r="T45" s="120">
        <f>_xll.qlInterestRateIndexMaturity(Index3M,S45)</f>
        <v>43453</v>
      </c>
      <c r="U45" s="125">
        <f>_xll.qlIndexFixing(Index3M,R45,TRUE,_xll.ohTrigger(Trigger,Trigger3M,InterestRatesTrigger))</f>
        <v>-1.0139565822173582E-3</v>
      </c>
      <c r="V45" s="125">
        <f>IFERROR((100-_xll.qlQuoteValue(P45,_xll.ohTrigger(Trigger,Trigger3M,InterestRatesTrigger)))/100-_xll.qlQuoteValue(Q45,_xll.ohTrigger(Trigger,Trigger3M,InterestRatesTrigger)),NA())</f>
        <v>-9.2500000000001132E-4</v>
      </c>
      <c r="W45" s="50" t="b">
        <f t="shared" si="12"/>
        <v>1</v>
      </c>
      <c r="X45" s="144">
        <f t="shared" si="9"/>
        <v>-0.8895658221734688</v>
      </c>
      <c r="Y45" s="50" t="b">
        <f>ABS(X45/10000)&lt;=ABS('General Settings'!$D$27)</f>
        <v>0</v>
      </c>
      <c r="AG45" s="156" t="e">
        <f>NA()</f>
        <v>#N/A</v>
      </c>
    </row>
    <row r="46" spans="13:33" x14ac:dyDescent="0.2">
      <c r="M46" s="50" t="s">
        <v>110</v>
      </c>
      <c r="N46" s="50"/>
      <c r="O46" s="50" t="str">
        <f>_xll.qlIMMNextCode(O45,TRUE,Trigger)</f>
        <v>Z8</v>
      </c>
      <c r="P46" s="50" t="str">
        <f t="shared" si="10"/>
        <v>EURFUT3MZ8_Quote</v>
      </c>
      <c r="Q46" s="50" t="str">
        <f t="shared" si="11"/>
        <v>EURFUT3MZ8ConvAdj_Quote</v>
      </c>
      <c r="R46" s="120">
        <f>_xll.qlInterestRateIndexFixingDate(Index3M,S46)</f>
        <v>43451</v>
      </c>
      <c r="S46" s="120">
        <f>_xll.qlIMMdate(O46)</f>
        <v>43453</v>
      </c>
      <c r="T46" s="120">
        <f>_xll.qlInterestRateIndexMaturity(Index3M,S46)</f>
        <v>43543</v>
      </c>
      <c r="U46" s="125">
        <f>_xll.qlIndexFixing(Index3M,R46,TRUE,_xll.ohTrigger(Trigger,Trigger3M,InterestRatesTrigger))</f>
        <v>-4.0775994197916887E-4</v>
      </c>
      <c r="V46" s="125">
        <f>IFERROR((100-_xll.qlQuoteValue(P46,_xll.ohTrigger(Trigger,Trigger3M,InterestRatesTrigger)))/100-_xll.qlQuoteValue(Q46,_xll.ohTrigger(Trigger,Trigger3M,InterestRatesTrigger)),NA())</f>
        <v>-2.7500000000003411E-4</v>
      </c>
      <c r="W46" s="50" t="b">
        <f t="shared" si="12"/>
        <v>1</v>
      </c>
      <c r="X46" s="144">
        <f t="shared" si="9"/>
        <v>-1.3275994197913477</v>
      </c>
      <c r="Y46" s="50" t="b">
        <f>ABS(X46/10000)&lt;=ABS('General Settings'!$D$27)</f>
        <v>0</v>
      </c>
      <c r="AG46" s="156" t="e">
        <f>NA()</f>
        <v>#N/A</v>
      </c>
    </row>
    <row r="47" spans="13:33" x14ac:dyDescent="0.2">
      <c r="M47" s="50" t="s">
        <v>110</v>
      </c>
      <c r="N47" s="50"/>
      <c r="O47" s="50" t="str">
        <f>_xll.qlIMMNextCode(O46,TRUE,Trigger)</f>
        <v>H9</v>
      </c>
      <c r="P47" s="50" t="str">
        <f t="shared" si="10"/>
        <v>EURFUT3MH9_Quote</v>
      </c>
      <c r="Q47" s="50" t="str">
        <f t="shared" si="11"/>
        <v>EURFUT3MH9ConvAdj_Quote</v>
      </c>
      <c r="R47" s="120">
        <f>_xll.qlInterestRateIndexFixingDate(Index3M,S47)</f>
        <v>43542</v>
      </c>
      <c r="S47" s="120">
        <f>_xll.qlIMMdate(O47)</f>
        <v>43544</v>
      </c>
      <c r="T47" s="120">
        <f>_xll.qlInterestRateIndexMaturity(Index3M,S47)</f>
        <v>43636</v>
      </c>
      <c r="U47" s="125">
        <f>_xll.qlIndexFixing(Index3M,R47,TRUE,_xll.ohTrigger(Trigger,Trigger3M,InterestRatesTrigger))</f>
        <v>2.4560463631036504E-4</v>
      </c>
      <c r="V47" s="125">
        <f>IFERROR((100-_xll.qlQuoteValue(P47,_xll.ohTrigger(Trigger,Trigger3M,InterestRatesTrigger)))/100-_xll.qlQuoteValue(Q47,_xll.ohTrigger(Trigger,Trigger3M,InterestRatesTrigger)),NA())</f>
        <v>4.2500000000003977E-4</v>
      </c>
      <c r="W47" s="50" t="b">
        <f t="shared" si="12"/>
        <v>1</v>
      </c>
      <c r="X47" s="144">
        <f t="shared" si="9"/>
        <v>-1.7939536368967473</v>
      </c>
      <c r="Y47" s="50" t="b">
        <f>ABS(X47/10000)&lt;=ABS('General Settings'!$D$27)</f>
        <v>0</v>
      </c>
      <c r="AG47" s="156" t="e">
        <f>NA()</f>
        <v>#N/A</v>
      </c>
    </row>
    <row r="48" spans="13:33" x14ac:dyDescent="0.2">
      <c r="M48" s="50" t="s">
        <v>110</v>
      </c>
      <c r="N48" s="50"/>
      <c r="O48" s="50" t="str">
        <f>_xll.qlIMMNextCode(O47,TRUE,Trigger)</f>
        <v>M9</v>
      </c>
      <c r="P48" s="50" t="str">
        <f t="shared" si="10"/>
        <v>EURFUT3MM9_Quote</v>
      </c>
      <c r="Q48" s="50" t="str">
        <f t="shared" si="11"/>
        <v>EURFUT3MM9ConvAdj_Quote</v>
      </c>
      <c r="R48" s="120">
        <f>_xll.qlInterestRateIndexFixingDate(Index3M,S48)</f>
        <v>43633</v>
      </c>
      <c r="S48" s="120">
        <f>_xll.qlIMMdate(O48)</f>
        <v>43635</v>
      </c>
      <c r="T48" s="120">
        <f>_xll.qlInterestRateIndexMaturity(Index3M,S48)</f>
        <v>43727</v>
      </c>
      <c r="U48" s="125">
        <f>_xll.qlIndexFixing(Index3M,R48,TRUE,_xll.ohTrigger(Trigger,Trigger3M,InterestRatesTrigger))</f>
        <v>9.2028841853630328E-4</v>
      </c>
      <c r="V48" s="125">
        <f>IFERROR((100-_xll.qlQuoteValue(P48,_xll.ohTrigger(Trigger,Trigger3M,InterestRatesTrigger)))/100-_xll.qlQuoteValue(Q48,_xll.ohTrigger(Trigger,Trigger3M,InterestRatesTrigger)),NA())</f>
        <v>1.1249999999999715E-3</v>
      </c>
      <c r="W48" s="50" t="b">
        <f t="shared" si="12"/>
        <v>1</v>
      </c>
      <c r="X48" s="144">
        <f t="shared" si="9"/>
        <v>-2.0471158146366824</v>
      </c>
      <c r="Y48" s="50" t="b">
        <f>ABS(X48/10000)&lt;=ABS('General Settings'!$D$27)</f>
        <v>0</v>
      </c>
      <c r="AG48" s="156" t="e">
        <f>NA()</f>
        <v>#N/A</v>
      </c>
    </row>
    <row r="49" spans="12:33" x14ac:dyDescent="0.2">
      <c r="M49" s="50" t="s">
        <v>110</v>
      </c>
      <c r="N49" s="50"/>
      <c r="O49" s="50" t="str">
        <f>_xll.qlIMMNextCode(O48,TRUE,Trigger)</f>
        <v>U9</v>
      </c>
      <c r="P49" s="50" t="str">
        <f t="shared" si="10"/>
        <v>EURFUT3MU9_Quote</v>
      </c>
      <c r="Q49" s="50" t="str">
        <f t="shared" si="11"/>
        <v>EURFUT3MU9ConvAdj_Quote</v>
      </c>
      <c r="R49" s="120">
        <f>_xll.qlInterestRateIndexFixingDate(Index3M,S49)</f>
        <v>43724</v>
      </c>
      <c r="S49" s="120">
        <f>_xll.qlIMMdate(O49)</f>
        <v>43726</v>
      </c>
      <c r="T49" s="120">
        <f>_xll.qlInterestRateIndexMaturity(Index3M,S49)</f>
        <v>43817</v>
      </c>
      <c r="U49" s="125">
        <f>_xll.qlIndexFixing(Index3M,R49,TRUE,_xll.ohTrigger(Trigger,Trigger3M,InterestRatesTrigger))</f>
        <v>1.6088552184749146E-3</v>
      </c>
      <c r="V49" s="125">
        <f>IFERROR((100-_xll.qlQuoteValue(P49,_xll.ohTrigger(Trigger,Trigger3M,InterestRatesTrigger)))/100-_xll.qlQuoteValue(Q49,_xll.ohTrigger(Trigger,Trigger3M,InterestRatesTrigger)),NA())</f>
        <v>1.8749999999999999E-3</v>
      </c>
      <c r="W49" s="50" t="b">
        <f t="shared" si="12"/>
        <v>1</v>
      </c>
      <c r="X49" s="144">
        <f t="shared" si="9"/>
        <v>-2.6614478152508538</v>
      </c>
      <c r="Y49" s="50" t="b">
        <f>ABS(X49/10000)&lt;=ABS('General Settings'!$D$27)</f>
        <v>0</v>
      </c>
      <c r="AG49" s="156" t="e">
        <f>NA()</f>
        <v>#N/A</v>
      </c>
    </row>
    <row r="50" spans="12:33" x14ac:dyDescent="0.2">
      <c r="M50" s="50" t="s">
        <v>110</v>
      </c>
      <c r="N50" s="50"/>
      <c r="O50" s="50" t="str">
        <f>_xll.qlIMMNextCode(O49,TRUE,Trigger)</f>
        <v>Z9</v>
      </c>
      <c r="P50" s="50" t="str">
        <f t="shared" si="10"/>
        <v>EURFUT3MZ9_Quote</v>
      </c>
      <c r="Q50" s="50" t="str">
        <f t="shared" si="11"/>
        <v>EURFUT3MZ9ConvAdj_Quote</v>
      </c>
      <c r="R50" s="120">
        <f>_xll.qlInterestRateIndexFixingDate(Index3M,S50)</f>
        <v>43815</v>
      </c>
      <c r="S50" s="120">
        <f>_xll.qlIMMdate(O50)</f>
        <v>43817</v>
      </c>
      <c r="T50" s="120">
        <f>_xll.qlInterestRateIndexMaturity(Index3M,S50)</f>
        <v>43908</v>
      </c>
      <c r="U50" s="125">
        <f>_xll.qlIndexFixing(Index3M,R50,TRUE,_xll.ohTrigger(Trigger,Trigger3M,InterestRatesTrigger))</f>
        <v>2.3090421034437079E-3</v>
      </c>
      <c r="V50" s="125">
        <f>IFERROR((100-_xll.qlQuoteValue(P50,_xll.ohTrigger(Trigger,Trigger3M,InterestRatesTrigger)))/100-_xll.qlQuoteValue(Q50,_xll.ohTrigger(Trigger,Trigger3M,InterestRatesTrigger)),NA())</f>
        <v>2.6749999999999829E-3</v>
      </c>
      <c r="W50" s="50" t="b">
        <f t="shared" si="12"/>
        <v>1</v>
      </c>
      <c r="X50" s="144">
        <f t="shared" si="9"/>
        <v>-3.6595789655627504</v>
      </c>
      <c r="Y50" s="50" t="b">
        <f>ABS(X50/10000)&lt;=ABS('General Settings'!$D$27)</f>
        <v>0</v>
      </c>
      <c r="AG50" s="156" t="e">
        <f>NA()</f>
        <v>#N/A</v>
      </c>
    </row>
    <row r="51" spans="12:33" x14ac:dyDescent="0.2">
      <c r="M51" s="50" t="s">
        <v>110</v>
      </c>
      <c r="N51" s="50"/>
      <c r="O51" s="50" t="str">
        <f>_xll.qlIMMNextCode(O50,TRUE,Trigger)</f>
        <v>H0</v>
      </c>
      <c r="P51" s="50" t="str">
        <f t="shared" si="10"/>
        <v>EURFUT3MH0_Quote</v>
      </c>
      <c r="Q51" s="50" t="str">
        <f t="shared" si="11"/>
        <v>EURFUT3MH0ConvAdj_Quote</v>
      </c>
      <c r="R51" s="120">
        <f>_xll.qlInterestRateIndexFixingDate(Index3M,S51)</f>
        <v>43906</v>
      </c>
      <c r="S51" s="120">
        <f>_xll.qlIMMdate(O51)</f>
        <v>43908</v>
      </c>
      <c r="T51" s="120">
        <f>_xll.qlInterestRateIndexMaturity(Index3M,S51)</f>
        <v>44000</v>
      </c>
      <c r="U51" s="125">
        <f>_xll.qlIndexFixing(Index3M,R51,TRUE,_xll.ohTrigger(Trigger,Trigger3M,InterestRatesTrigger))</f>
        <v>3.0307501574991153E-3</v>
      </c>
      <c r="V51" s="125">
        <f>IFERROR((100-_xll.qlQuoteValue(P51,_xll.ohTrigger(Trigger,Trigger3M,InterestRatesTrigger)))/100-_xll.qlQuoteValue(Q51,_xll.ohTrigger(Trigger,Trigger3M,InterestRatesTrigger)),NA())</f>
        <v>3.474999999999966E-3</v>
      </c>
      <c r="W51" s="50" t="b">
        <f t="shared" si="12"/>
        <v>1</v>
      </c>
      <c r="X51" s="144">
        <f t="shared" si="9"/>
        <v>-4.4424984250085062</v>
      </c>
      <c r="Y51" s="50" t="b">
        <f>ABS(X51/10000)&lt;=ABS('General Settings'!$D$27)</f>
        <v>0</v>
      </c>
      <c r="AG51" s="156" t="e">
        <f>NA()</f>
        <v>#N/A</v>
      </c>
    </row>
    <row r="52" spans="12:33" x14ac:dyDescent="0.2">
      <c r="M52" s="50" t="s">
        <v>110</v>
      </c>
      <c r="N52" s="50"/>
      <c r="O52" s="50" t="str">
        <f>_xll.qlIMMNextCode(O51,TRUE,Trigger)</f>
        <v>M0</v>
      </c>
      <c r="P52" s="50" t="str">
        <f t="shared" si="10"/>
        <v>EURFUT3MM0_Quote</v>
      </c>
      <c r="Q52" s="50" t="str">
        <f t="shared" si="11"/>
        <v>EURFUT3MM0ConvAdj_Quote</v>
      </c>
      <c r="R52" s="120">
        <f>_xll.qlInterestRateIndexFixingDate(Index3M,S52)</f>
        <v>43997</v>
      </c>
      <c r="S52" s="120">
        <f>_xll.qlIMMdate(O52)</f>
        <v>43999</v>
      </c>
      <c r="T52" s="120">
        <f>_xll.qlInterestRateIndexMaturity(Index3M,S52)</f>
        <v>44091</v>
      </c>
      <c r="U52" s="125">
        <f>_xll.qlIndexFixing(Index3M,R52,TRUE,_xll.ohTrigger(Trigger,Trigger3M,InterestRatesTrigger))</f>
        <v>3.7823005652809737E-3</v>
      </c>
      <c r="V52" s="125">
        <f>IFERROR((100-_xll.qlQuoteValue(P52,_xll.ohTrigger(Trigger,Trigger3M,InterestRatesTrigger)))/100-_xll.qlQuoteValue(Q52,_xll.ohTrigger(Trigger,Trigger3M,InterestRatesTrigger)),NA())</f>
        <v>4.3000000000000685E-3</v>
      </c>
      <c r="W52" s="50" t="b">
        <f t="shared" si="12"/>
        <v>1</v>
      </c>
      <c r="X52" s="144">
        <f t="shared" si="9"/>
        <v>-5.1769943471909485</v>
      </c>
      <c r="Y52" s="50" t="b">
        <f>ABS(X52/10000)&lt;=ABS('General Settings'!$D$27)</f>
        <v>0</v>
      </c>
      <c r="AG52" s="156" t="e">
        <f>NA()</f>
        <v>#N/A</v>
      </c>
    </row>
    <row r="53" spans="12:33" x14ac:dyDescent="0.2">
      <c r="M53" s="50" t="s">
        <v>110</v>
      </c>
      <c r="N53" s="50"/>
      <c r="O53" s="50" t="str">
        <f>_xll.qlIMMNextCode(O52,TRUE,Trigger)</f>
        <v>U0</v>
      </c>
      <c r="P53" s="50" t="str">
        <f t="shared" si="10"/>
        <v>EURFUT3MU0_Quote</v>
      </c>
      <c r="Q53" s="50" t="str">
        <f t="shared" si="11"/>
        <v>EURFUT3MU0ConvAdj_Quote</v>
      </c>
      <c r="R53" s="120">
        <f>_xll.qlInterestRateIndexFixingDate(Index3M,S53)</f>
        <v>44088</v>
      </c>
      <c r="S53" s="120">
        <f>_xll.qlIMMdate(O53)</f>
        <v>44090</v>
      </c>
      <c r="T53" s="120">
        <f>_xll.qlInterestRateIndexMaturity(Index3M,S53)</f>
        <v>44181</v>
      </c>
      <c r="U53" s="125">
        <f>_xll.qlIndexFixing(Index3M,R53,TRUE,_xll.ohTrigger(Trigger,Trigger3M,InterestRatesTrigger))</f>
        <v>4.5630744745559166E-3</v>
      </c>
      <c r="V53" s="125">
        <f>IFERROR((100-_xll.qlQuoteValue(P53,_xll.ohTrigger(Trigger,Trigger3M,InterestRatesTrigger)))/100-_xll.qlQuoteValue(Q53,_xll.ohTrigger(Trigger,Trigger3M,InterestRatesTrigger)),NA())</f>
        <v>5.1250000000000288E-3</v>
      </c>
      <c r="W53" s="50" t="b">
        <f t="shared" si="12"/>
        <v>1</v>
      </c>
      <c r="X53" s="144">
        <f t="shared" si="9"/>
        <v>-5.6192552544411232</v>
      </c>
      <c r="Y53" s="50" t="b">
        <f>ABS(X53/10000)&lt;=ABS('General Settings'!$D$27)</f>
        <v>0</v>
      </c>
      <c r="AG53" s="156" t="e">
        <f>NA()</f>
        <v>#N/A</v>
      </c>
    </row>
    <row r="54" spans="12:33" x14ac:dyDescent="0.2">
      <c r="M54" s="50" t="s">
        <v>110</v>
      </c>
      <c r="N54" s="50"/>
      <c r="O54" s="50" t="str">
        <f>_xll.qlIMMNextCode(O53,TRUE,Trigger)</f>
        <v>Z0</v>
      </c>
      <c r="P54" s="50" t="str">
        <f t="shared" si="10"/>
        <v>EURFUT3MZ0_Quote</v>
      </c>
      <c r="Q54" s="50" t="str">
        <f t="shared" si="11"/>
        <v>EURFUT3MZ0ConvAdj_Quote</v>
      </c>
      <c r="R54" s="120">
        <f>_xll.qlInterestRateIndexFixingDate(Index3M,S54)</f>
        <v>44179</v>
      </c>
      <c r="S54" s="120">
        <f>_xll.qlIMMdate(O54)</f>
        <v>44181</v>
      </c>
      <c r="T54" s="120">
        <f>_xll.qlInterestRateIndexMaturity(Index3M,S54)</f>
        <v>44271</v>
      </c>
      <c r="U54" s="125">
        <f>_xll.qlIndexFixing(Index3M,R54,TRUE,_xll.ohTrigger(Trigger,Trigger3M,InterestRatesTrigger))</f>
        <v>5.37547398323035E-3</v>
      </c>
      <c r="V54" s="125">
        <f>IFERROR((100-_xll.qlQuoteValue(P54,_xll.ohTrigger(Trigger,Trigger3M,InterestRatesTrigger)))/100-_xll.qlQuoteValue(Q54,_xll.ohTrigger(Trigger,Trigger3M,InterestRatesTrigger)),NA())</f>
        <v>5.9499999999999883E-3</v>
      </c>
      <c r="W54" s="50" t="b">
        <f t="shared" si="12"/>
        <v>1</v>
      </c>
      <c r="X54" s="144">
        <f t="shared" si="9"/>
        <v>-5.745260167696383</v>
      </c>
      <c r="Y54" s="50" t="b">
        <f>ABS(X54/10000)&lt;=ABS('General Settings'!$D$27)</f>
        <v>0</v>
      </c>
      <c r="AG54" s="156" t="e">
        <f>NA()</f>
        <v>#N/A</v>
      </c>
    </row>
    <row r="55" spans="12:33" x14ac:dyDescent="0.2">
      <c r="M55" s="50" t="s">
        <v>110</v>
      </c>
      <c r="N55" s="50"/>
      <c r="O55" s="50" t="str">
        <f>_xll.qlIMMNextCode(O54,TRUE,Trigger)</f>
        <v>H1</v>
      </c>
      <c r="P55" s="50" t="str">
        <f t="shared" si="10"/>
        <v>EURFUT3MH1_Quote</v>
      </c>
      <c r="Q55" s="50" t="str">
        <f t="shared" si="11"/>
        <v>EURFUT3MH1ConvAdj_Quote</v>
      </c>
      <c r="R55" s="120">
        <f>_xll.qlInterestRateIndexFixingDate(Index3M,S55)</f>
        <v>44270</v>
      </c>
      <c r="S55" s="120">
        <f>_xll.qlIMMdate(O55)</f>
        <v>44272</v>
      </c>
      <c r="T55" s="120">
        <f>_xll.qlInterestRateIndexMaturity(Index3M,S55)</f>
        <v>44364</v>
      </c>
      <c r="U55" s="125">
        <f>_xll.qlIndexFixing(Index3M,R55,TRUE,_xll.ohTrigger(Trigger,Trigger3M,InterestRatesTrigger))</f>
        <v>6.2097660328013617E-3</v>
      </c>
      <c r="V55" s="125">
        <f>IFERROR((100-_xll.qlQuoteValue(P55,_xll.ohTrigger(Trigger,Trigger3M,InterestRatesTrigger)))/100-_xll.qlQuoteValue(Q55,_xll.ohTrigger(Trigger,Trigger3M,InterestRatesTrigger)),NA())</f>
        <v>6.7500000000001135E-3</v>
      </c>
      <c r="W55" s="50" t="b">
        <f t="shared" si="12"/>
        <v>1</v>
      </c>
      <c r="X55" s="144">
        <f t="shared" si="9"/>
        <v>-5.4023396719875185</v>
      </c>
      <c r="Y55" s="50" t="b">
        <f>ABS(X55/10000)&lt;=ABS('General Settings'!$D$27)</f>
        <v>0</v>
      </c>
      <c r="AG55" s="156" t="e">
        <f>NA()</f>
        <v>#N/A</v>
      </c>
    </row>
    <row r="56" spans="12:33" x14ac:dyDescent="0.2">
      <c r="M56" s="50" t="s">
        <v>110</v>
      </c>
      <c r="N56" s="50"/>
      <c r="O56" s="50" t="str">
        <f>_xll.qlIMMNextCode(O55,TRUE,Trigger)</f>
        <v>M1</v>
      </c>
      <c r="P56" s="50" t="str">
        <f t="shared" si="10"/>
        <v>EURFUT3MM1_Quote</v>
      </c>
      <c r="Q56" s="50" t="str">
        <f t="shared" si="11"/>
        <v>EURFUT3MM1ConvAdj_Quote</v>
      </c>
      <c r="R56" s="120">
        <f>_xll.qlInterestRateIndexFixingDate(Index3M,S56)</f>
        <v>44361</v>
      </c>
      <c r="S56" s="120">
        <f>_xll.qlIMMdate(O56)</f>
        <v>44363</v>
      </c>
      <c r="T56" s="120">
        <f>_xll.qlInterestRateIndexMaturity(Index3M,S56)</f>
        <v>44455</v>
      </c>
      <c r="U56" s="125">
        <f>_xll.qlIndexFixing(Index3M,R56,TRUE,_xll.ohTrigger(Trigger,Trigger3M,InterestRatesTrigger))</f>
        <v>7.0121222026571332E-3</v>
      </c>
      <c r="V56" s="125">
        <f>IFERROR((100-_xll.qlQuoteValue(P56,_xll.ohTrigger(Trigger,Trigger3M,InterestRatesTrigger)))/100-_xll.qlQuoteValue(Q56,_xll.ohTrigger(Trigger,Trigger3M,InterestRatesTrigger)),NA())</f>
        <v>7.5999999999999089E-3</v>
      </c>
      <c r="W56" s="50" t="b">
        <f t="shared" si="12"/>
        <v>1</v>
      </c>
      <c r="X56" s="144">
        <f t="shared" si="9"/>
        <v>-5.8787779734277565</v>
      </c>
      <c r="Y56" s="50" t="b">
        <f>ABS(X56/10000)&lt;=ABS('General Settings'!$D$27)</f>
        <v>0</v>
      </c>
      <c r="AG56" s="156" t="e">
        <f>NA()</f>
        <v>#N/A</v>
      </c>
    </row>
    <row r="57" spans="12:33" x14ac:dyDescent="0.2">
      <c r="M57" s="94" t="s">
        <v>110</v>
      </c>
      <c r="N57" s="94"/>
      <c r="O57" s="94" t="str">
        <f>_xll.qlIMMNextCode(O56,TRUE,Trigger)</f>
        <v>U1</v>
      </c>
      <c r="P57" s="94" t="str">
        <f t="shared" si="10"/>
        <v>EURFUT3MU1_Quote</v>
      </c>
      <c r="Q57" s="94" t="str">
        <f t="shared" si="11"/>
        <v>EURFUT3MU1ConvAdj_Quote</v>
      </c>
      <c r="R57" s="106">
        <f>_xll.qlInterestRateIndexFixingDate(Index3M,S57)</f>
        <v>44452</v>
      </c>
      <c r="S57" s="106">
        <f>_xll.qlIMMdate(O57)</f>
        <v>44454</v>
      </c>
      <c r="T57" s="106">
        <f>_xll.qlInterestRateIndexMaturity(Index3M,S57)</f>
        <v>44545</v>
      </c>
      <c r="U57" s="97">
        <f>_xll.qlIndexFixing(Index3M,R57,TRUE,_xll.ohTrigger(Trigger,Trigger3M,InterestRatesTrigger))</f>
        <v>7.7764350789219479E-3</v>
      </c>
      <c r="V57" s="97">
        <f>IFERROR((100-_xll.qlQuoteValue(P57,_xll.ohTrigger(Trigger,Trigger3M,InterestRatesTrigger)))/100-_xll.qlQuoteValue(Q57,_xll.ohTrigger(Trigger,Trigger3M,InterestRatesTrigger)),NA())</f>
        <v>8.4250000000000106E-3</v>
      </c>
      <c r="W57" s="94" t="b">
        <f t="shared" si="12"/>
        <v>1</v>
      </c>
      <c r="X57" s="153">
        <f t="shared" si="9"/>
        <v>-6.4856492107806272</v>
      </c>
      <c r="Y57" s="94" t="b">
        <f>ABS(X57/10000)&lt;=ABS('General Settings'!$D$27)</f>
        <v>0</v>
      </c>
      <c r="AG57" s="156" t="e">
        <f>NA()</f>
        <v>#N/A</v>
      </c>
    </row>
    <row r="58" spans="12:33" x14ac:dyDescent="0.2">
      <c r="M58" s="94" t="s">
        <v>110</v>
      </c>
      <c r="N58" s="94"/>
      <c r="O58" s="94" t="str">
        <f>_xll.qlIMMNextCode(O57,TRUE,Trigger)</f>
        <v>Z1</v>
      </c>
      <c r="P58" s="94" t="str">
        <f t="shared" si="10"/>
        <v>EURFUT3MZ1_Quote</v>
      </c>
      <c r="Q58" s="94" t="str">
        <f t="shared" si="11"/>
        <v>EURFUT3MZ1ConvAdj_Quote</v>
      </c>
      <c r="R58" s="106">
        <f>_xll.qlInterestRateIndexFixingDate(Index3M,S58)</f>
        <v>44543</v>
      </c>
      <c r="S58" s="106">
        <f>_xll.qlIMMdate(O58)</f>
        <v>44545</v>
      </c>
      <c r="T58" s="106">
        <f>_xll.qlInterestRateIndexMaturity(Index3M,S58)</f>
        <v>44635</v>
      </c>
      <c r="U58" s="97">
        <f>_xll.qlIndexFixing(Index3M,R58,TRUE,_xll.ohTrigger(Trigger,Trigger3M,InterestRatesTrigger))</f>
        <v>8.4980946575372585E-3</v>
      </c>
      <c r="V58" s="97">
        <f>IFERROR((100-_xll.qlQuoteValue(P58,_xll.ohTrigger(Trigger,Trigger3M,InterestRatesTrigger)))/100-_xll.qlQuoteValue(Q58,_xll.ohTrigger(Trigger,Trigger3M,InterestRatesTrigger)),NA())</f>
        <v>9.2249999999999936E-3</v>
      </c>
      <c r="W58" s="94" t="b">
        <f t="shared" si="12"/>
        <v>1</v>
      </c>
      <c r="X58" s="153">
        <f t="shared" si="9"/>
        <v>-7.2690534246273515</v>
      </c>
      <c r="Y58" s="94" t="b">
        <f>ABS(X58/10000)&lt;=ABS('General Settings'!$D$27)</f>
        <v>0</v>
      </c>
      <c r="AG58" s="157" t="e">
        <f>NA()</f>
        <v>#N/A</v>
      </c>
    </row>
    <row r="59" spans="12:33" x14ac:dyDescent="0.2">
      <c r="M59" s="93" t="s">
        <v>111</v>
      </c>
      <c r="N59" s="93"/>
      <c r="O59" s="93" t="str">
        <f>IF(_xll.qlIMMIsIMMcode(_xll.qlIMMNextCode(SettlementDate,FALSE)),_xll.qlIMMNextCode(_xll.qlIMMNextCode(SettlementDate,FALSE),FALSE),_xll.qlIMMNextCode(SettlementDate,FALSE))</f>
        <v>G6</v>
      </c>
      <c r="P59" s="93" t="str">
        <f t="shared" si="10"/>
        <v>EURFUT3MG6_Quote</v>
      </c>
      <c r="Q59" s="93" t="str">
        <f t="shared" si="11"/>
        <v>EURFUT3MG6ConvAdj_Quote</v>
      </c>
      <c r="R59" s="105">
        <f>_xll.qlInterestRateIndexFixingDate(Index3M,S59)</f>
        <v>42415</v>
      </c>
      <c r="S59" s="105">
        <f>_xll.qlIMMdate(O59)</f>
        <v>42417</v>
      </c>
      <c r="T59" s="105">
        <f>_xll.qlInterestRateIndexMaturity(Index3M,S59)</f>
        <v>42507</v>
      </c>
      <c r="U59" s="96">
        <f>_xll.qlIndexFixing(Index3M,R59,TRUE,_xll.ohTrigger(Trigger,Trigger3M,InterestRatesTrigger))</f>
        <v>-1.8840860948721172E-3</v>
      </c>
      <c r="V59" s="96">
        <f>IFERROR((100-_xll.qlQuoteValue(P59,_xll.ohTrigger(Trigger,Trigger3M,InterestRatesTrigger)))/100-_xll.qlQuoteValue(Q59,_xll.ohTrigger(Trigger,Trigger3M,InterestRatesTrigger)),NA())</f>
        <v>-1.9249999999999545E-3</v>
      </c>
      <c r="W59" s="93" t="b">
        <f t="shared" si="12"/>
        <v>1</v>
      </c>
      <c r="X59" s="154">
        <f t="shared" si="9"/>
        <v>0.40913905127837324</v>
      </c>
      <c r="Y59" s="93" t="b">
        <f>ABS(X59/10000)&lt;=ABS('General Settings'!$D$27)</f>
        <v>1</v>
      </c>
      <c r="AG59" s="155" t="e">
        <f>NA()</f>
        <v>#N/A</v>
      </c>
    </row>
    <row r="60" spans="12:33" x14ac:dyDescent="0.2">
      <c r="M60" s="51" t="s">
        <v>111</v>
      </c>
      <c r="N60" s="51"/>
      <c r="O60" s="51" t="str">
        <f>IF(_xll.qlIMMIsIMMcode(_xll.qlIMMNextCode(O59,FALSE)),_xll.qlIMMNextCode(_xll.qlIMMNextCode(O59,FALSE),FALSE),_xll.qlIMMNextCode(O59,FALSE))</f>
        <v>J6</v>
      </c>
      <c r="P60" s="51" t="str">
        <f t="shared" si="10"/>
        <v>EURFUT3MJ6_Quote</v>
      </c>
      <c r="Q60" s="51" t="str">
        <f t="shared" si="11"/>
        <v>EURFUT3MJ6ConvAdj_Quote</v>
      </c>
      <c r="R60" s="121">
        <f>_xll.qlInterestRateIndexFixingDate(Index3M,S60)</f>
        <v>42478</v>
      </c>
      <c r="S60" s="121">
        <f>_xll.qlIMMdate(O60)</f>
        <v>42480</v>
      </c>
      <c r="T60" s="121">
        <f>_xll.qlInterestRateIndexMaturity(Index3M,S60)</f>
        <v>42571</v>
      </c>
      <c r="U60" s="126">
        <f>_xll.qlIndexFixing(Index3M,R60,TRUE,_xll.ohTrigger(Trigger,Trigger3M,InterestRatesTrigger))</f>
        <v>-2.7229692971404602E-3</v>
      </c>
      <c r="V60" s="126" t="e">
        <f>IFERROR((100-_xll.qlQuoteValue(P60,_xll.ohTrigger(Trigger,Trigger3M,InterestRatesTrigger)))/100-_xll.qlQuoteValue(Q60,_xll.ohTrigger(Trigger,Trigger3M,InterestRatesTrigger)),NA())</f>
        <v>#N/A</v>
      </c>
      <c r="W60" s="51" t="b">
        <f t="shared" si="12"/>
        <v>0</v>
      </c>
      <c r="X60" s="147" t="e">
        <f t="shared" si="9"/>
        <v>#N/A</v>
      </c>
      <c r="Y60" s="51" t="e">
        <f>ABS(X60/10000)&lt;=ABS('General Settings'!$D$27)</f>
        <v>#N/A</v>
      </c>
      <c r="AA60" s="104" t="s">
        <v>99</v>
      </c>
      <c r="AC60" s="103" t="s">
        <v>104</v>
      </c>
      <c r="AD60" s="103" t="s">
        <v>105</v>
      </c>
      <c r="AE60" s="104" t="s">
        <v>106</v>
      </c>
      <c r="AG60" s="157" t="e">
        <f>NA()</f>
        <v>#N/A</v>
      </c>
    </row>
    <row r="61" spans="12:33" x14ac:dyDescent="0.2">
      <c r="L61" s="62"/>
      <c r="M61" s="50" t="s">
        <v>60</v>
      </c>
      <c r="N61" s="50"/>
      <c r="O61" s="50" t="s">
        <v>33</v>
      </c>
      <c r="P61" s="50" t="str">
        <f t="shared" ref="P61:P97" si="13">Currency&amp;"AB3E"&amp;O61&amp;QuoteSuffix</f>
        <v>EURAB3E1Y_Quote</v>
      </c>
      <c r="Q61" s="122"/>
      <c r="R61" s="120">
        <f t="shared" ref="R61:R97" si="14">EvaluationDate</f>
        <v>42398</v>
      </c>
      <c r="S61" s="120">
        <f>_xll.qlInterestRateIndexValueDate(AA61,R61)</f>
        <v>42402</v>
      </c>
      <c r="T61" s="120">
        <f>_xll.qlInterestRateIndexMaturity(AA61,S61)</f>
        <v>42768</v>
      </c>
      <c r="U61" s="125">
        <f>_xll.qlIndexFixing(AA61,R61,TRUE,_xll.ohTrigger(Trigger,Trigger3M,InterestRatesTrigger))</f>
        <v>-2.795617222207883E-3</v>
      </c>
      <c r="V61" s="125">
        <f>_xll.qlQuoteValue(P61,_xll.ohTrigger(Trigger,Trigger3M,InterestRatesTrigger))</f>
        <v>-2.8000000000000004E-3</v>
      </c>
      <c r="W61" s="50" t="b">
        <f t="shared" ref="W61:W87" si="15">NOT(ISERROR(V61))</f>
        <v>1</v>
      </c>
      <c r="X61" s="144">
        <f t="shared" ref="X61:X75" si="16">(U61-V61)*10000</f>
        <v>4.3827777921174281E-2</v>
      </c>
      <c r="Y61" s="50" t="b">
        <f>ABS(X61/10000)&lt;=ABS('General Settings'!$D$28)</f>
        <v>1</v>
      </c>
      <c r="AA61" s="50" t="str">
        <f>_xll.qlSwapIndex(,,O61,SettlementDays,Currency,Calendar,FixedLegTenor,FixedLegBDC,FixedLegDayCounter,Index3M,DiscountingCurve,Permanent,Trigger,ObjectOverwrite)</f>
        <v>obj_00632#0000</v>
      </c>
      <c r="AC61" s="103" t="s">
        <v>33</v>
      </c>
      <c r="AD61" s="103" t="s">
        <v>108</v>
      </c>
      <c r="AE61" s="104" t="s">
        <v>154</v>
      </c>
    </row>
    <row r="62" spans="12:33" x14ac:dyDescent="0.2">
      <c r="M62" s="50" t="s">
        <v>60</v>
      </c>
      <c r="N62" s="50"/>
      <c r="O62" s="50" t="s">
        <v>73</v>
      </c>
      <c r="P62" s="50" t="str">
        <f t="shared" si="13"/>
        <v>EURAB3E15M_Quote</v>
      </c>
      <c r="Q62" s="122"/>
      <c r="R62" s="120">
        <f t="shared" si="14"/>
        <v>42398</v>
      </c>
      <c r="S62" s="120">
        <f>_xll.qlInterestRateIndexValueDate(AA62,R62)</f>
        <v>42402</v>
      </c>
      <c r="T62" s="120">
        <f>_xll.qlInterestRateIndexMaturity(AA62,S62)</f>
        <v>42857</v>
      </c>
      <c r="U62" s="125">
        <f>_xll.qlIndexFixing(AA62,R62,TRUE,_xll.ohTrigger(Trigger,Trigger3M,InterestRatesTrigger))</f>
        <v>-2.8991336978439965E-3</v>
      </c>
      <c r="V62" s="125">
        <f>_xll.qlQuoteValue(P62,_xll.ohTrigger(Trigger,Trigger3M,InterestRatesTrigger))</f>
        <v>-2.9100000000000003E-3</v>
      </c>
      <c r="W62" s="50" t="b">
        <f t="shared" si="15"/>
        <v>1</v>
      </c>
      <c r="X62" s="144">
        <f t="shared" si="16"/>
        <v>0.10866302156003776</v>
      </c>
      <c r="Y62" s="50" t="b">
        <f>ABS(X62/10000)&lt;=ABS('General Settings'!$D$28)</f>
        <v>1</v>
      </c>
      <c r="AA62" s="50" t="str">
        <f>_xll.qlSwapIndex(,,O62,SettlementDays,Currency,Calendar,FixedLegTenor,FixedLegBDC,FixedLegDayCounter,Index3M,DiscountingCurve,Permanent,Trigger,ObjectOverwrite)</f>
        <v>obj_006c4#0000</v>
      </c>
    </row>
    <row r="63" spans="12:33" x14ac:dyDescent="0.2">
      <c r="M63" s="50" t="s">
        <v>60</v>
      </c>
      <c r="N63" s="50"/>
      <c r="O63" s="50" t="s">
        <v>76</v>
      </c>
      <c r="P63" s="50" t="str">
        <f t="shared" si="13"/>
        <v>EURAB3E18M_Quote</v>
      </c>
      <c r="Q63" s="122"/>
      <c r="R63" s="120">
        <f t="shared" si="14"/>
        <v>42398</v>
      </c>
      <c r="S63" s="120">
        <f>_xll.qlInterestRateIndexValueDate(AA63,R63)</f>
        <v>42402</v>
      </c>
      <c r="T63" s="120">
        <f>_xll.qlInterestRateIndexMaturity(AA63,S63)</f>
        <v>42949</v>
      </c>
      <c r="U63" s="125">
        <f>_xll.qlIndexFixing(AA63,R63,TRUE,_xll.ohTrigger(Trigger,Trigger3M,InterestRatesTrigger))</f>
        <v>-2.974133077104802E-3</v>
      </c>
      <c r="V63" s="125">
        <f>_xll.qlQuoteValue(P63,_xll.ohTrigger(Trigger,Trigger3M,InterestRatesTrigger))</f>
        <v>-2.97E-3</v>
      </c>
      <c r="W63" s="50" t="b">
        <f t="shared" si="15"/>
        <v>1</v>
      </c>
      <c r="X63" s="144">
        <f t="shared" si="16"/>
        <v>-4.1330771048020583E-2</v>
      </c>
      <c r="Y63" s="50" t="b">
        <f>ABS(X63/10000)&lt;=ABS('General Settings'!$D$28)</f>
        <v>1</v>
      </c>
      <c r="AA63" s="50" t="str">
        <f>_xll.qlSwapIndex(,,O63,SettlementDays,Currency,Calendar,FixedLegTenor,FixedLegBDC,FixedLegDayCounter,Index3M,DiscountingCurve,Permanent,Trigger,ObjectOverwrite)</f>
        <v>obj_00680#0000</v>
      </c>
    </row>
    <row r="64" spans="12:33" x14ac:dyDescent="0.2">
      <c r="M64" s="50" t="s">
        <v>60</v>
      </c>
      <c r="N64" s="50"/>
      <c r="O64" s="50" t="s">
        <v>77</v>
      </c>
      <c r="P64" s="50" t="str">
        <f t="shared" si="13"/>
        <v>EURAB3E21M_Quote</v>
      </c>
      <c r="Q64" s="122"/>
      <c r="R64" s="120">
        <f t="shared" si="14"/>
        <v>42398</v>
      </c>
      <c r="S64" s="120">
        <f>_xll.qlInterestRateIndexValueDate(AA64,R64)</f>
        <v>42402</v>
      </c>
      <c r="T64" s="120">
        <f>_xll.qlInterestRateIndexMaturity(AA64,S64)</f>
        <v>43041</v>
      </c>
      <c r="U64" s="125">
        <f>_xll.qlIndexFixing(AA64,R64,TRUE,_xll.ohTrigger(Trigger,Trigger3M,InterestRatesTrigger))</f>
        <v>-2.9865195437666775E-3</v>
      </c>
      <c r="V64" s="125">
        <f>_xll.qlQuoteValue(P64,_xll.ohTrigger(Trigger,Trigger3M,InterestRatesTrigger))</f>
        <v>-2.9800000000000004E-3</v>
      </c>
      <c r="W64" s="50" t="b">
        <f t="shared" si="15"/>
        <v>1</v>
      </c>
      <c r="X64" s="144">
        <f t="shared" si="16"/>
        <v>-6.519543766677055E-2</v>
      </c>
      <c r="Y64" s="50" t="b">
        <f>ABS(X64/10000)&lt;=ABS('General Settings'!$D$28)</f>
        <v>1</v>
      </c>
      <c r="AA64" s="50" t="str">
        <f>_xll.qlSwapIndex(,,O64,SettlementDays,Currency,Calendar,FixedLegTenor,FixedLegBDC,FixedLegDayCounter,Index3M,DiscountingCurve,Permanent,Trigger,ObjectOverwrite)</f>
        <v>obj_00749#0000</v>
      </c>
    </row>
    <row r="65" spans="10:27" x14ac:dyDescent="0.2">
      <c r="M65" s="50" t="s">
        <v>60</v>
      </c>
      <c r="N65" s="50"/>
      <c r="O65" s="50" t="s">
        <v>78</v>
      </c>
      <c r="P65" s="50" t="str">
        <f t="shared" si="13"/>
        <v>EURAB3E2Y_Quote</v>
      </c>
      <c r="Q65" s="122"/>
      <c r="R65" s="120">
        <f t="shared" si="14"/>
        <v>42398</v>
      </c>
      <c r="S65" s="120">
        <f>_xll.qlInterestRateIndexValueDate(AA65,R65)</f>
        <v>42402</v>
      </c>
      <c r="T65" s="120">
        <f>_xll.qlInterestRateIndexMaturity(AA65,S65)</f>
        <v>43133</v>
      </c>
      <c r="U65" s="125">
        <f>_xll.qlIndexFixing(AA65,R65,TRUE,_xll.ohTrigger(Trigger,Trigger3M,InterestRatesTrigger))</f>
        <v>-2.9602046855648676E-3</v>
      </c>
      <c r="V65" s="125">
        <f>_xll.qlQuoteValue(P65,_xll.ohTrigger(Trigger,Trigger3M,InterestRatesTrigger))</f>
        <v>-2.9400000000000003E-3</v>
      </c>
      <c r="W65" s="50" t="b">
        <f t="shared" si="15"/>
        <v>1</v>
      </c>
      <c r="X65" s="144">
        <f t="shared" si="16"/>
        <v>-0.20204685564867259</v>
      </c>
      <c r="Y65" s="50" t="b">
        <f>ABS(X65/10000)&lt;=ABS('General Settings'!$D$28)</f>
        <v>1</v>
      </c>
      <c r="AA65" s="50" t="str">
        <f>_xll.qlSwapIndex(,,O65,SettlementDays,Currency,Calendar,FixedLegTenor,FixedLegBDC,FixedLegDayCounter,Index3M,DiscountingCurve,Permanent,Trigger,ObjectOverwrite)</f>
        <v>obj_0062a#0000</v>
      </c>
    </row>
    <row r="66" spans="10:27" x14ac:dyDescent="0.2">
      <c r="M66" s="110" t="s">
        <v>60</v>
      </c>
      <c r="N66" s="110"/>
      <c r="O66" s="110" t="s">
        <v>79</v>
      </c>
      <c r="P66" s="110" t="str">
        <f t="shared" si="13"/>
        <v>EURAB3E3Y_Quote</v>
      </c>
      <c r="Q66" s="122"/>
      <c r="R66" s="111">
        <f t="shared" si="14"/>
        <v>42398</v>
      </c>
      <c r="S66" s="111">
        <f>_xll.qlInterestRateIndexValueDate(AA66,R66)</f>
        <v>42402</v>
      </c>
      <c r="T66" s="111">
        <f>_xll.qlInterestRateIndexMaturity(AA66,S66)</f>
        <v>43500</v>
      </c>
      <c r="U66" s="112">
        <f>_xll.qlIndexFixing(AA66,R66,TRUE,_xll.ohTrigger(Trigger,Trigger3M,InterestRatesTrigger))</f>
        <v>-2.4899999994286021E-3</v>
      </c>
      <c r="V66" s="112">
        <f>_xll.qlQuoteValue(P66,_xll.ohTrigger(Trigger,Trigger3M,InterestRatesTrigger))</f>
        <v>-2.4900000000000005E-3</v>
      </c>
      <c r="W66" s="110" t="b">
        <f t="shared" si="15"/>
        <v>1</v>
      </c>
      <c r="X66" s="146">
        <f t="shared" si="16"/>
        <v>5.7139839734765552E-9</v>
      </c>
      <c r="Y66" s="50" t="b">
        <f>ABS(X66/10000)&lt;=ABS('General Settings'!$D$28)</f>
        <v>1</v>
      </c>
      <c r="AA66" s="50" t="str">
        <f>_xll.qlSwapIndex(,,O66,SettlementDays,Currency,Calendar,FixedLegTenor,FixedLegBDC,FixedLegDayCounter,Index3M,DiscountingCurve,Permanent,Trigger,ObjectOverwrite)</f>
        <v>obj_00649#0000</v>
      </c>
    </row>
    <row r="67" spans="10:27" x14ac:dyDescent="0.2">
      <c r="M67" s="110" t="s">
        <v>60</v>
      </c>
      <c r="N67" s="110"/>
      <c r="O67" s="110" t="s">
        <v>80</v>
      </c>
      <c r="P67" s="110" t="str">
        <f t="shared" si="13"/>
        <v>EURAB3E4Y_Quote</v>
      </c>
      <c r="Q67" s="122"/>
      <c r="R67" s="111">
        <f t="shared" si="14"/>
        <v>42398</v>
      </c>
      <c r="S67" s="111">
        <f>_xll.qlInterestRateIndexValueDate(AA67,R67)</f>
        <v>42402</v>
      </c>
      <c r="T67" s="111">
        <f>_xll.qlInterestRateIndexMaturity(AA67,S67)</f>
        <v>43864</v>
      </c>
      <c r="U67" s="112">
        <f>_xll.qlIndexFixing(AA67,R67,TRUE,_xll.ohTrigger(Trigger,Trigger3M,InterestRatesTrigger))</f>
        <v>-1.6299999995626959E-3</v>
      </c>
      <c r="V67" s="112">
        <f>_xll.qlQuoteValue(P67,_xll.ohTrigger(Trigger,Trigger3M,InterestRatesTrigger))</f>
        <v>-1.6299999999999997E-3</v>
      </c>
      <c r="W67" s="110" t="b">
        <f t="shared" si="15"/>
        <v>1</v>
      </c>
      <c r="X67" s="146">
        <f t="shared" si="16"/>
        <v>4.3730383897377934E-9</v>
      </c>
      <c r="Y67" s="50" t="b">
        <f>ABS(X67/10000)&lt;=ABS('General Settings'!$D$28)</f>
        <v>1</v>
      </c>
      <c r="AA67" s="50" t="str">
        <f>_xll.qlSwapIndex(,,O67,SettlementDays,Currency,Calendar,FixedLegTenor,FixedLegBDC,FixedLegDayCounter,Index3M,DiscountingCurve,Permanent,Trigger,ObjectOverwrite)</f>
        <v>obj_00759#0000</v>
      </c>
    </row>
    <row r="68" spans="10:27" x14ac:dyDescent="0.2">
      <c r="M68" s="110" t="s">
        <v>60</v>
      </c>
      <c r="N68" s="110"/>
      <c r="O68" s="110" t="s">
        <v>81</v>
      </c>
      <c r="P68" s="110" t="str">
        <f t="shared" si="13"/>
        <v>EURAB3E5Y_Quote</v>
      </c>
      <c r="Q68" s="122"/>
      <c r="R68" s="111">
        <f t="shared" si="14"/>
        <v>42398</v>
      </c>
      <c r="S68" s="111">
        <f>_xll.qlInterestRateIndexValueDate(AA68,R68)</f>
        <v>42402</v>
      </c>
      <c r="T68" s="111">
        <f>_xll.qlInterestRateIndexMaturity(AA68,S68)</f>
        <v>44229</v>
      </c>
      <c r="U68" s="112">
        <f>_xll.qlIndexFixing(AA68,R68,TRUE,_xll.ohTrigger(Trigger,Trigger3M,InterestRatesTrigger))</f>
        <v>-5.2999999978953335E-4</v>
      </c>
      <c r="V68" s="112">
        <f>_xll.qlQuoteValue(P68,_xll.ohTrigger(Trigger,Trigger3M,InterestRatesTrigger))</f>
        <v>-5.2999999999999998E-4</v>
      </c>
      <c r="W68" s="110" t="b">
        <f t="shared" si="15"/>
        <v>1</v>
      </c>
      <c r="X68" s="146">
        <f t="shared" si="16"/>
        <v>2.104666267654931E-9</v>
      </c>
      <c r="Y68" s="50" t="b">
        <f>ABS(X68/10000)&lt;=ABS('General Settings'!$D$28)</f>
        <v>1</v>
      </c>
      <c r="AA68" s="50" t="str">
        <f>_xll.qlSwapIndex(,,O68,SettlementDays,Currency,Calendar,FixedLegTenor,FixedLegBDC,FixedLegDayCounter,Index3M,DiscountingCurve,Permanent,Trigger,ObjectOverwrite)</f>
        <v>obj_0068d#0000</v>
      </c>
    </row>
    <row r="69" spans="10:27" x14ac:dyDescent="0.2">
      <c r="M69" s="110" t="s">
        <v>60</v>
      </c>
      <c r="N69" s="110"/>
      <c r="O69" s="110" t="s">
        <v>82</v>
      </c>
      <c r="P69" s="110" t="str">
        <f t="shared" si="13"/>
        <v>EURAB3E6Y_Quote</v>
      </c>
      <c r="Q69" s="122"/>
      <c r="R69" s="111">
        <f t="shared" si="14"/>
        <v>42398</v>
      </c>
      <c r="S69" s="111">
        <f>_xll.qlInterestRateIndexValueDate(AA69,R69)</f>
        <v>42402</v>
      </c>
      <c r="T69" s="111">
        <f>_xll.qlInterestRateIndexMaturity(AA69,S69)</f>
        <v>44594</v>
      </c>
      <c r="U69" s="112">
        <f>_xll.qlIndexFixing(AA69,R69,TRUE,_xll.ohTrigger(Trigger,Trigger3M,InterestRatesTrigger))</f>
        <v>7.399999999924328E-4</v>
      </c>
      <c r="V69" s="112">
        <f>_xll.qlQuoteValue(P69,_xll.ohTrigger(Trigger,Trigger3M,InterestRatesTrigger))</f>
        <v>7.400000000000001E-4</v>
      </c>
      <c r="W69" s="110" t="b">
        <f t="shared" si="15"/>
        <v>1</v>
      </c>
      <c r="X69" s="146">
        <f t="shared" si="16"/>
        <v>-7.5672974830798267E-11</v>
      </c>
      <c r="Y69" s="50" t="b">
        <f>ABS(X69/10000)&lt;=ABS('General Settings'!$D$28)</f>
        <v>1</v>
      </c>
      <c r="AA69" s="50" t="str">
        <f>_xll.qlSwapIndex(,,O69,SettlementDays,Currency,Calendar,FixedLegTenor,FixedLegBDC,FixedLegDayCounter,Index3M,DiscountingCurve,Permanent,Trigger,ObjectOverwrite)</f>
        <v>obj_006b6#0000</v>
      </c>
    </row>
    <row r="70" spans="10:27" x14ac:dyDescent="0.2">
      <c r="M70" s="110" t="s">
        <v>60</v>
      </c>
      <c r="N70" s="110"/>
      <c r="O70" s="110" t="s">
        <v>83</v>
      </c>
      <c r="P70" s="110" t="str">
        <f t="shared" si="13"/>
        <v>EURAB3E7Y_Quote</v>
      </c>
      <c r="Q70" s="122"/>
      <c r="R70" s="111">
        <f t="shared" si="14"/>
        <v>42398</v>
      </c>
      <c r="S70" s="111">
        <f>_xll.qlInterestRateIndexValueDate(AA70,R70)</f>
        <v>42402</v>
      </c>
      <c r="T70" s="111">
        <f>_xll.qlInterestRateIndexMaturity(AA70,S70)</f>
        <v>44959</v>
      </c>
      <c r="U70" s="112">
        <f>_xll.qlIndexFixing(AA70,R70,TRUE,_xll.ohTrigger(Trigger,Trigger3M,InterestRatesTrigger))</f>
        <v>2.0599999999778122E-3</v>
      </c>
      <c r="V70" s="112">
        <f>_xll.qlQuoteValue(P70,_xll.ohTrigger(Trigger,Trigger3M,InterestRatesTrigger))</f>
        <v>2.0600000000000002E-3</v>
      </c>
      <c r="W70" s="110" t="b">
        <f t="shared" si="15"/>
        <v>1</v>
      </c>
      <c r="X70" s="146">
        <f t="shared" si="16"/>
        <v>-2.2187980619481351E-10</v>
      </c>
      <c r="Y70" s="50" t="b">
        <f>ABS(X70/10000)&lt;=ABS('General Settings'!$D$28)</f>
        <v>1</v>
      </c>
      <c r="AA70" s="50" t="str">
        <f>_xll.qlSwapIndex(,,O70,SettlementDays,Currency,Calendar,FixedLegTenor,FixedLegBDC,FixedLegDayCounter,Index3M,DiscountingCurve,Permanent,Trigger,ObjectOverwrite)</f>
        <v>obj_00742#0000</v>
      </c>
    </row>
    <row r="71" spans="10:27" x14ac:dyDescent="0.2">
      <c r="J71" s="62"/>
      <c r="K71" s="62"/>
      <c r="M71" s="110" t="s">
        <v>60</v>
      </c>
      <c r="N71" s="110"/>
      <c r="O71" s="110" t="s">
        <v>84</v>
      </c>
      <c r="P71" s="110" t="str">
        <f t="shared" si="13"/>
        <v>EURAB3E8Y_Quote</v>
      </c>
      <c r="Q71" s="122"/>
      <c r="R71" s="111">
        <f t="shared" si="14"/>
        <v>42398</v>
      </c>
      <c r="S71" s="111">
        <f>_xll.qlInterestRateIndexValueDate(AA71,R71)</f>
        <v>42402</v>
      </c>
      <c r="T71" s="111">
        <f>_xll.qlInterestRateIndexMaturity(AA71,S71)</f>
        <v>45324</v>
      </c>
      <c r="U71" s="112">
        <f>_xll.qlIndexFixing(AA71,R71,TRUE,_xll.ohTrigger(Trigger,Trigger3M,InterestRatesTrigger))</f>
        <v>3.3699999999105132E-3</v>
      </c>
      <c r="V71" s="112">
        <f>_xll.qlQuoteValue(P71,_xll.ohTrigger(Trigger,Trigger3M,InterestRatesTrigger))</f>
        <v>3.3699999999999997E-3</v>
      </c>
      <c r="W71" s="110" t="b">
        <f t="shared" si="15"/>
        <v>1</v>
      </c>
      <c r="X71" s="146">
        <f t="shared" si="16"/>
        <v>-8.9486577870001582E-10</v>
      </c>
      <c r="Y71" s="50" t="b">
        <f>ABS(X71/10000)&lt;=ABS('General Settings'!$D$28)</f>
        <v>1</v>
      </c>
      <c r="AA71" s="50" t="str">
        <f>_xll.qlSwapIndex(,,O71,SettlementDays,Currency,Calendar,FixedLegTenor,FixedLegBDC,FixedLegDayCounter,Index3M,DiscountingCurve,Permanent,Trigger,ObjectOverwrite)</f>
        <v>obj_005d8#0000</v>
      </c>
    </row>
    <row r="72" spans="10:27" x14ac:dyDescent="0.2">
      <c r="M72" s="110" t="s">
        <v>60</v>
      </c>
      <c r="N72" s="110"/>
      <c r="O72" s="110" t="s">
        <v>85</v>
      </c>
      <c r="P72" s="110" t="str">
        <f t="shared" si="13"/>
        <v>EURAB3E9Y_Quote</v>
      </c>
      <c r="Q72" s="122"/>
      <c r="R72" s="111">
        <f t="shared" si="14"/>
        <v>42398</v>
      </c>
      <c r="S72" s="111">
        <f>_xll.qlInterestRateIndexValueDate(AA72,R72)</f>
        <v>42402</v>
      </c>
      <c r="T72" s="111">
        <f>_xll.qlInterestRateIndexMaturity(AA72,S72)</f>
        <v>45691</v>
      </c>
      <c r="U72" s="112">
        <f>_xll.qlIndexFixing(AA72,R72,TRUE,_xll.ohTrigger(Trigger,Trigger3M,InterestRatesTrigger))</f>
        <v>4.6199999999736183E-3</v>
      </c>
      <c r="V72" s="112">
        <f>_xll.qlQuoteValue(P72,_xll.ohTrigger(Trigger,Trigger3M,InterestRatesTrigger))</f>
        <v>4.62E-3</v>
      </c>
      <c r="W72" s="110" t="b">
        <f t="shared" si="15"/>
        <v>1</v>
      </c>
      <c r="X72" s="146">
        <f t="shared" si="16"/>
        <v>-2.6381674622655282E-10</v>
      </c>
      <c r="Y72" s="50" t="b">
        <f>ABS(X72/10000)&lt;=ABS('General Settings'!$D$28)</f>
        <v>1</v>
      </c>
      <c r="AA72" s="50" t="str">
        <f>_xll.qlSwapIndex(,,O72,SettlementDays,Currency,Calendar,FixedLegTenor,FixedLegBDC,FixedLegDayCounter,Index3M,DiscountingCurve,Permanent,Trigger,ObjectOverwrite)</f>
        <v>obj_00773#0000</v>
      </c>
    </row>
    <row r="73" spans="10:27" x14ac:dyDescent="0.2">
      <c r="M73" s="110" t="s">
        <v>60</v>
      </c>
      <c r="N73" s="110"/>
      <c r="O73" s="110" t="s">
        <v>86</v>
      </c>
      <c r="P73" s="110" t="str">
        <f t="shared" si="13"/>
        <v>EURAB3E10Y_Quote</v>
      </c>
      <c r="Q73" s="122"/>
      <c r="R73" s="111">
        <f t="shared" si="14"/>
        <v>42398</v>
      </c>
      <c r="S73" s="111">
        <f>_xll.qlInterestRateIndexValueDate(AA73,R73)</f>
        <v>42402</v>
      </c>
      <c r="T73" s="111">
        <f>_xll.qlInterestRateIndexMaturity(AA73,S73)</f>
        <v>46055</v>
      </c>
      <c r="U73" s="112">
        <f>_xll.qlIndexFixing(AA73,R73,TRUE,_xll.ohTrigger(Trigger,Trigger3M,InterestRatesTrigger))</f>
        <v>5.7699999998816693E-3</v>
      </c>
      <c r="V73" s="112">
        <f>_xll.qlQuoteValue(P73,_xll.ohTrigger(Trigger,Trigger3M,InterestRatesTrigger))</f>
        <v>5.77E-3</v>
      </c>
      <c r="W73" s="110" t="b">
        <f t="shared" si="15"/>
        <v>1</v>
      </c>
      <c r="X73" s="146">
        <f t="shared" si="16"/>
        <v>-1.1833069246680594E-9</v>
      </c>
      <c r="Y73" s="50" t="b">
        <f>ABS(X73/10000)&lt;=ABS('General Settings'!$D$28)</f>
        <v>1</v>
      </c>
      <c r="AA73" s="50" t="str">
        <f>_xll.qlSwapIndex(,,O73,SettlementDays,Currency,Calendar,FixedLegTenor,FixedLegBDC,FixedLegDayCounter,Index3M,DiscountingCurve,Permanent,Trigger,ObjectOverwrite)</f>
        <v>obj_0079e#0000</v>
      </c>
    </row>
    <row r="74" spans="10:27" x14ac:dyDescent="0.2">
      <c r="M74" s="50" t="s">
        <v>60</v>
      </c>
      <c r="N74" s="50"/>
      <c r="O74" s="50" t="s">
        <v>112</v>
      </c>
      <c r="P74" s="50" t="str">
        <f t="shared" si="13"/>
        <v>EURAB3E11Y_Quote</v>
      </c>
      <c r="Q74" s="122"/>
      <c r="R74" s="120">
        <f t="shared" si="14"/>
        <v>42398</v>
      </c>
      <c r="S74" s="120">
        <f>_xll.qlInterestRateIndexValueDate(AA74,R74)</f>
        <v>42402</v>
      </c>
      <c r="T74" s="120">
        <f>_xll.qlInterestRateIndexMaturity(AA74,S74)</f>
        <v>46420</v>
      </c>
      <c r="U74" s="125">
        <f>_xll.qlIndexFixing(AA74,R74,TRUE,_xll.ohTrigger(Trigger,Trigger3M,InterestRatesTrigger))</f>
        <v>6.7977234502956856E-3</v>
      </c>
      <c r="V74" s="125">
        <f>_xll.qlQuoteValue(P74,_xll.ohTrigger(Trigger,Trigger3M,InterestRatesTrigger))</f>
        <v>6.7900000000000009E-3</v>
      </c>
      <c r="W74" s="50" t="b">
        <f t="shared" si="15"/>
        <v>1</v>
      </c>
      <c r="X74" s="144">
        <f t="shared" si="16"/>
        <v>7.7234502956846987E-2</v>
      </c>
      <c r="Y74" s="50" t="b">
        <f>ABS(X74/10000)&lt;=ABS('General Settings'!$D$28)</f>
        <v>1</v>
      </c>
      <c r="AA74" s="50" t="str">
        <f>_xll.qlSwapIndex(,,O74,SettlementDays,Currency,Calendar,FixedLegTenor,FixedLegBDC,FixedLegDayCounter,Index3M,DiscountingCurve,Permanent,Trigger,ObjectOverwrite)</f>
        <v>obj_006fa#0000</v>
      </c>
    </row>
    <row r="75" spans="10:27" x14ac:dyDescent="0.2">
      <c r="M75" s="110" t="s">
        <v>60</v>
      </c>
      <c r="N75" s="110"/>
      <c r="O75" s="110" t="s">
        <v>87</v>
      </c>
      <c r="P75" s="110" t="str">
        <f t="shared" si="13"/>
        <v>EURAB3E12Y_Quote</v>
      </c>
      <c r="Q75" s="122"/>
      <c r="R75" s="111">
        <f t="shared" si="14"/>
        <v>42398</v>
      </c>
      <c r="S75" s="111">
        <f>_xll.qlInterestRateIndexValueDate(AA75,R75)</f>
        <v>42402</v>
      </c>
      <c r="T75" s="111">
        <f>_xll.qlInterestRateIndexMaturity(AA75,S75)</f>
        <v>46785</v>
      </c>
      <c r="U75" s="112">
        <f>_xll.qlIndexFixing(AA75,R75,TRUE,_xll.ohTrigger(Trigger,Trigger3M,InterestRatesTrigger))</f>
        <v>7.6999999998176374E-3</v>
      </c>
      <c r="V75" s="112">
        <f>_xll.qlQuoteValue(P75,_xll.ohTrigger(Trigger,Trigger3M,InterestRatesTrigger))</f>
        <v>7.7000000000000002E-3</v>
      </c>
      <c r="W75" s="110" t="b">
        <f t="shared" si="15"/>
        <v>1</v>
      </c>
      <c r="X75" s="146">
        <f t="shared" si="16"/>
        <v>-1.8236280541206185E-9</v>
      </c>
      <c r="Y75" s="50" t="b">
        <f>ABS(X75/10000)&lt;=ABS('General Settings'!$D$28)</f>
        <v>1</v>
      </c>
      <c r="AA75" s="50" t="str">
        <f>_xll.qlSwapIndex(,,O75,SettlementDays,Currency,Calendar,FixedLegTenor,FixedLegBDC,FixedLegDayCounter,Index3M,DiscountingCurve,Permanent,Trigger,ObjectOverwrite)</f>
        <v>obj_006b1#0000</v>
      </c>
    </row>
    <row r="76" spans="10:27" x14ac:dyDescent="0.2">
      <c r="M76" s="50" t="s">
        <v>60</v>
      </c>
      <c r="N76" s="50"/>
      <c r="O76" s="50" t="s">
        <v>113</v>
      </c>
      <c r="P76" s="50" t="str">
        <f t="shared" si="13"/>
        <v>EURAB3E13Y_Quote</v>
      </c>
      <c r="Q76" s="122"/>
      <c r="R76" s="120">
        <f t="shared" si="14"/>
        <v>42398</v>
      </c>
      <c r="S76" s="120">
        <f>_xll.qlInterestRateIndexValueDate(AA76,R76)</f>
        <v>42402</v>
      </c>
      <c r="T76" s="120">
        <f>_xll.qlInterestRateIndexMaturity(AA76,S76)</f>
        <v>47151</v>
      </c>
      <c r="U76" s="125">
        <f>_xll.qlIndexFixing(AA76,R76,TRUE,_xll.ohTrigger(Trigger,Trigger3M,InterestRatesTrigger))</f>
        <v>8.4916463009746136E-3</v>
      </c>
      <c r="V76" s="125" t="e">
        <f>_xll.qlQuoteValue(P76,_xll.ohTrigger(Trigger,Trigger3M,InterestRatesTrigger))</f>
        <v>#NUM!</v>
      </c>
      <c r="W76" s="50" t="b">
        <f t="shared" si="15"/>
        <v>0</v>
      </c>
      <c r="X76" s="144" t="e">
        <f t="shared" ref="X76:X101" si="17">(U76-V76)*10000</f>
        <v>#NUM!</v>
      </c>
      <c r="Y76" s="50" t="e">
        <f>ABS(X76/10000)&lt;=ABS('General Settings'!$D$28)</f>
        <v>#NUM!</v>
      </c>
      <c r="AA76" s="50" t="str">
        <f>_xll.qlSwapIndex(,,O76,SettlementDays,Currency,Calendar,FixedLegTenor,FixedLegBDC,FixedLegDayCounter,Index3M,DiscountingCurve,Permanent,Trigger,ObjectOverwrite)</f>
        <v>obj_00713#0000</v>
      </c>
    </row>
    <row r="77" spans="10:27" x14ac:dyDescent="0.2">
      <c r="M77" s="50" t="s">
        <v>60</v>
      </c>
      <c r="N77" s="50"/>
      <c r="O77" s="50" t="s">
        <v>114</v>
      </c>
      <c r="P77" s="50" t="str">
        <f t="shared" si="13"/>
        <v>EURAB3E14Y_Quote</v>
      </c>
      <c r="Q77" s="122"/>
      <c r="R77" s="120">
        <f t="shared" si="14"/>
        <v>42398</v>
      </c>
      <c r="S77" s="120">
        <f>_xll.qlInterestRateIndexValueDate(AA77,R77)</f>
        <v>42402</v>
      </c>
      <c r="T77" s="120">
        <f>_xll.qlInterestRateIndexMaturity(AA77,S77)</f>
        <v>47518</v>
      </c>
      <c r="U77" s="125">
        <f>_xll.qlIndexFixing(AA77,R77,TRUE,_xll.ohTrigger(Trigger,Trigger3M,InterestRatesTrigger))</f>
        <v>9.1772652853687377E-3</v>
      </c>
      <c r="V77" s="125" t="e">
        <f>_xll.qlQuoteValue(P77,_xll.ohTrigger(Trigger,Trigger3M,InterestRatesTrigger))</f>
        <v>#NUM!</v>
      </c>
      <c r="W77" s="50" t="b">
        <f t="shared" si="15"/>
        <v>0</v>
      </c>
      <c r="X77" s="144" t="e">
        <f t="shared" si="17"/>
        <v>#NUM!</v>
      </c>
      <c r="Y77" s="50" t="e">
        <f>ABS(X77/10000)&lt;=ABS('General Settings'!$D$28)</f>
        <v>#NUM!</v>
      </c>
      <c r="AA77" s="50" t="str">
        <f>_xll.qlSwapIndex(,,O77,SettlementDays,Currency,Calendar,FixedLegTenor,FixedLegBDC,FixedLegDayCounter,Index3M,DiscountingCurve,Permanent,Trigger,ObjectOverwrite)</f>
        <v>obj_00674#0000</v>
      </c>
    </row>
    <row r="78" spans="10:27" x14ac:dyDescent="0.2">
      <c r="M78" s="110" t="s">
        <v>60</v>
      </c>
      <c r="N78" s="110"/>
      <c r="O78" s="110" t="s">
        <v>88</v>
      </c>
      <c r="P78" s="110" t="str">
        <f t="shared" si="13"/>
        <v>EURAB3E15Y_Quote</v>
      </c>
      <c r="Q78" s="122"/>
      <c r="R78" s="111">
        <f t="shared" si="14"/>
        <v>42398</v>
      </c>
      <c r="S78" s="111">
        <f>_xll.qlInterestRateIndexValueDate(AA78,R78)</f>
        <v>42402</v>
      </c>
      <c r="T78" s="111">
        <f>_xll.qlInterestRateIndexMaturity(AA78,S78)</f>
        <v>47882</v>
      </c>
      <c r="U78" s="112">
        <f>_xll.qlIndexFixing(AA78,R78,TRUE,_xll.ohTrigger(Trigger,Trigger3M,InterestRatesTrigger))</f>
        <v>9.7600000007285938E-3</v>
      </c>
      <c r="V78" s="112">
        <f>_xll.qlQuoteValue(P78,_xll.ohTrigger(Trigger,Trigger3M,InterestRatesTrigger))</f>
        <v>9.7599999999999996E-3</v>
      </c>
      <c r="W78" s="110" t="b">
        <f t="shared" si="15"/>
        <v>1</v>
      </c>
      <c r="X78" s="146">
        <f t="shared" si="17"/>
        <v>7.2859426825111484E-9</v>
      </c>
      <c r="Y78" s="50" t="b">
        <f>ABS(X78/10000)&lt;=ABS('General Settings'!$D$28)</f>
        <v>1</v>
      </c>
      <c r="AA78" s="50" t="str">
        <f>_xll.qlSwapIndex(,,O78,SettlementDays,Currency,Calendar,FixedLegTenor,FixedLegBDC,FixedLegDayCounter,Index3M,DiscountingCurve,Permanent,Trigger,ObjectOverwrite)</f>
        <v>obj_0072c#0000</v>
      </c>
    </row>
    <row r="79" spans="10:27" x14ac:dyDescent="0.2">
      <c r="M79" s="50" t="s">
        <v>60</v>
      </c>
      <c r="N79" s="50"/>
      <c r="O79" s="50" t="s">
        <v>115</v>
      </c>
      <c r="P79" s="50" t="str">
        <f t="shared" si="13"/>
        <v>EURAB3E16Y_Quote</v>
      </c>
      <c r="Q79" s="122"/>
      <c r="R79" s="120">
        <f t="shared" si="14"/>
        <v>42398</v>
      </c>
      <c r="S79" s="120">
        <f>_xll.qlInterestRateIndexValueDate(AA79,R79)</f>
        <v>42402</v>
      </c>
      <c r="T79" s="120">
        <f>_xll.qlInterestRateIndexMaturity(AA79,S79)</f>
        <v>48246</v>
      </c>
      <c r="U79" s="125">
        <f>_xll.qlIndexFixing(AA79,R79,TRUE,_xll.ohTrigger(Trigger,Trigger3M,InterestRatesTrigger))</f>
        <v>1.0253773037901549E-2</v>
      </c>
      <c r="V79" s="125" t="e">
        <f>_xll.qlQuoteValue(P79,_xll.ohTrigger(Trigger,Trigger3M,InterestRatesTrigger))</f>
        <v>#NUM!</v>
      </c>
      <c r="W79" s="50" t="b">
        <f t="shared" si="15"/>
        <v>0</v>
      </c>
      <c r="X79" s="144" t="e">
        <f t="shared" si="17"/>
        <v>#NUM!</v>
      </c>
      <c r="Y79" s="50" t="e">
        <f>ABS(X79/10000)&lt;=ABS('General Settings'!$D$28)</f>
        <v>#NUM!</v>
      </c>
      <c r="AA79" s="50" t="str">
        <f>_xll.qlSwapIndex(,,O79,SettlementDays,Currency,Calendar,FixedLegTenor,FixedLegBDC,FixedLegDayCounter,Index3M,DiscountingCurve,Permanent,Trigger,ObjectOverwrite)</f>
        <v>obj_0070c#0000</v>
      </c>
    </row>
    <row r="80" spans="10:27" x14ac:dyDescent="0.2">
      <c r="M80" s="50" t="s">
        <v>60</v>
      </c>
      <c r="N80" s="50"/>
      <c r="O80" s="50" t="s">
        <v>116</v>
      </c>
      <c r="P80" s="50" t="str">
        <f t="shared" si="13"/>
        <v>EURAB3E17Y_Quote</v>
      </c>
      <c r="Q80" s="122"/>
      <c r="R80" s="120">
        <f t="shared" si="14"/>
        <v>42398</v>
      </c>
      <c r="S80" s="120">
        <f>_xll.qlInterestRateIndexValueDate(AA80,R80)</f>
        <v>42402</v>
      </c>
      <c r="T80" s="120">
        <f>_xll.qlInterestRateIndexMaturity(AA80,S80)</f>
        <v>48612</v>
      </c>
      <c r="U80" s="125">
        <f>_xll.qlIndexFixing(AA80,R80,TRUE,_xll.ohTrigger(Trigger,Trigger3M,InterestRatesTrigger))</f>
        <v>1.0670726646011826E-2</v>
      </c>
      <c r="V80" s="125" t="e">
        <f>_xll.qlQuoteValue(P80,_xll.ohTrigger(Trigger,Trigger3M,InterestRatesTrigger))</f>
        <v>#NUM!</v>
      </c>
      <c r="W80" s="50" t="b">
        <f t="shared" si="15"/>
        <v>0</v>
      </c>
      <c r="X80" s="144" t="e">
        <f t="shared" si="17"/>
        <v>#NUM!</v>
      </c>
      <c r="Y80" s="50" t="e">
        <f>ABS(X80/10000)&lt;=ABS('General Settings'!$D$28)</f>
        <v>#NUM!</v>
      </c>
      <c r="AA80" s="50" t="str">
        <f>_xll.qlSwapIndex(,,O80,SettlementDays,Currency,Calendar,FixedLegTenor,FixedLegBDC,FixedLegDayCounter,Index3M,DiscountingCurve,Permanent,Trigger,ObjectOverwrite)</f>
        <v>obj_00784#0000</v>
      </c>
    </row>
    <row r="81" spans="13:36" x14ac:dyDescent="0.2">
      <c r="M81" s="50" t="s">
        <v>60</v>
      </c>
      <c r="N81" s="50"/>
      <c r="O81" s="50" t="s">
        <v>117</v>
      </c>
      <c r="P81" s="50" t="str">
        <f t="shared" si="13"/>
        <v>EURAB3E18Y_Quote</v>
      </c>
      <c r="Q81" s="122"/>
      <c r="R81" s="120">
        <f t="shared" si="14"/>
        <v>42398</v>
      </c>
      <c r="S81" s="120">
        <f>_xll.qlInterestRateIndexValueDate(AA81,R81)</f>
        <v>42402</v>
      </c>
      <c r="T81" s="120">
        <f>_xll.qlInterestRateIndexMaturity(AA81,S81)</f>
        <v>48977</v>
      </c>
      <c r="U81" s="125">
        <f>_xll.qlIndexFixing(AA81,R81,TRUE,_xll.ohTrigger(Trigger,Trigger3M,InterestRatesTrigger))</f>
        <v>1.1012213958669959E-2</v>
      </c>
      <c r="V81" s="125" t="e">
        <f>_xll.qlQuoteValue(P81,_xll.ohTrigger(Trigger,Trigger3M,InterestRatesTrigger))</f>
        <v>#NUM!</v>
      </c>
      <c r="W81" s="50" t="b">
        <f t="shared" si="15"/>
        <v>0</v>
      </c>
      <c r="X81" s="144" t="e">
        <f t="shared" si="17"/>
        <v>#NUM!</v>
      </c>
      <c r="Y81" s="50" t="e">
        <f>ABS(X81/10000)&lt;=ABS('General Settings'!$D$28)</f>
        <v>#NUM!</v>
      </c>
      <c r="AA81" s="50" t="str">
        <f>_xll.qlSwapIndex(,,O81,SettlementDays,Currency,Calendar,FixedLegTenor,FixedLegBDC,FixedLegDayCounter,Index3M,DiscountingCurve,Permanent,Trigger,ObjectOverwrite)</f>
        <v>obj_0067b#0000</v>
      </c>
    </row>
    <row r="82" spans="13:36" x14ac:dyDescent="0.2">
      <c r="M82" s="50" t="s">
        <v>60</v>
      </c>
      <c r="N82" s="50"/>
      <c r="O82" s="50" t="s">
        <v>118</v>
      </c>
      <c r="P82" s="50" t="str">
        <f t="shared" si="13"/>
        <v>EURAB3E19Y_Quote</v>
      </c>
      <c r="Q82" s="122"/>
      <c r="R82" s="120">
        <f t="shared" si="14"/>
        <v>42398</v>
      </c>
      <c r="S82" s="120">
        <f>_xll.qlInterestRateIndexValueDate(AA82,R82)</f>
        <v>42402</v>
      </c>
      <c r="T82" s="120">
        <f>_xll.qlInterestRateIndexMaturity(AA82,S82)</f>
        <v>49342</v>
      </c>
      <c r="U82" s="125">
        <f>_xll.qlIndexFixing(AA82,R82,TRUE,_xll.ohTrigger(Trigger,Trigger3M,InterestRatesTrigger))</f>
        <v>1.128902428041338E-2</v>
      </c>
      <c r="V82" s="125" t="e">
        <f>_xll.qlQuoteValue(P82,_xll.ohTrigger(Trigger,Trigger3M,InterestRatesTrigger))</f>
        <v>#NUM!</v>
      </c>
      <c r="W82" s="50" t="b">
        <f t="shared" si="15"/>
        <v>0</v>
      </c>
      <c r="X82" s="144" t="e">
        <f t="shared" si="17"/>
        <v>#NUM!</v>
      </c>
      <c r="Y82" s="50" t="e">
        <f>ABS(X82/10000)&lt;=ABS('General Settings'!$D$28)</f>
        <v>#NUM!</v>
      </c>
      <c r="AA82" s="50" t="str">
        <f>_xll.qlSwapIndex(,,O82,SettlementDays,Currency,Calendar,FixedLegTenor,FixedLegBDC,FixedLegDayCounter,Index3M,DiscountingCurve,Permanent,Trigger,ObjectOverwrite)</f>
        <v>obj_00600#0000</v>
      </c>
    </row>
    <row r="83" spans="13:36" x14ac:dyDescent="0.2">
      <c r="M83" s="110" t="s">
        <v>60</v>
      </c>
      <c r="N83" s="110"/>
      <c r="O83" s="110" t="s">
        <v>89</v>
      </c>
      <c r="P83" s="110" t="str">
        <f t="shared" si="13"/>
        <v>EURAB3E20Y_Quote</v>
      </c>
      <c r="Q83" s="122"/>
      <c r="R83" s="111">
        <f t="shared" si="14"/>
        <v>42398</v>
      </c>
      <c r="S83" s="111">
        <f>_xll.qlInterestRateIndexValueDate(AA83,R83)</f>
        <v>42402</v>
      </c>
      <c r="T83" s="111">
        <f>_xll.qlInterestRateIndexMaturity(AA83,S83)</f>
        <v>49709</v>
      </c>
      <c r="U83" s="112">
        <f>_xll.qlIndexFixing(AA83,R83,TRUE,_xll.ohTrigger(Trigger,Trigger3M,InterestRatesTrigger))</f>
        <v>1.1510000000044497E-2</v>
      </c>
      <c r="V83" s="112">
        <f>_xll.qlQuoteValue(P83,_xll.ohTrigger(Trigger,Trigger3M,InterestRatesTrigger))</f>
        <v>1.1509999999999998E-2</v>
      </c>
      <c r="W83" s="110" t="b">
        <f t="shared" si="15"/>
        <v>1</v>
      </c>
      <c r="X83" s="146">
        <f t="shared" si="17"/>
        <v>4.4499126605757056E-10</v>
      </c>
      <c r="Y83" s="50" t="b">
        <f>ABS(X83/10000)&lt;=ABS('General Settings'!$D$28)</f>
        <v>1</v>
      </c>
      <c r="AA83" s="50" t="str">
        <f>_xll.qlSwapIndex(,,O83,SettlementDays,Currency,Calendar,FixedLegTenor,FixedLegBDC,FixedLegDayCounter,Index3M,DiscountingCurve,Permanent,Trigger,ObjectOverwrite)</f>
        <v>obj_005d0#0000</v>
      </c>
    </row>
    <row r="84" spans="13:36" x14ac:dyDescent="0.2">
      <c r="M84" s="50" t="s">
        <v>60</v>
      </c>
      <c r="N84" s="50"/>
      <c r="O84" s="50" t="s">
        <v>119</v>
      </c>
      <c r="P84" s="50" t="str">
        <f t="shared" si="13"/>
        <v>EURAB3E21Y_Quote</v>
      </c>
      <c r="Q84" s="122"/>
      <c r="R84" s="120">
        <f t="shared" si="14"/>
        <v>42398</v>
      </c>
      <c r="S84" s="120">
        <f>_xll.qlInterestRateIndexValueDate(AA84,R84)</f>
        <v>42402</v>
      </c>
      <c r="T84" s="120">
        <f>_xll.qlInterestRateIndexMaturity(AA84,S84)</f>
        <v>50073</v>
      </c>
      <c r="U84" s="125">
        <f>_xll.qlIndexFixing(AA84,R84,TRUE,_xll.ohTrigger(Trigger,Trigger3M,InterestRatesTrigger))</f>
        <v>1.1681288932143836E-2</v>
      </c>
      <c r="V84" s="125" t="e">
        <f>_xll.qlQuoteValue(P84,_xll.ohTrigger(Trigger,Trigger3M,InterestRatesTrigger))</f>
        <v>#NUM!</v>
      </c>
      <c r="W84" s="50" t="b">
        <f t="shared" si="15"/>
        <v>0</v>
      </c>
      <c r="X84" s="144" t="e">
        <f t="shared" si="17"/>
        <v>#NUM!</v>
      </c>
      <c r="Y84" s="50" t="e">
        <f>ABS(X84/10000)&lt;=ABS('General Settings'!$D$28)</f>
        <v>#NUM!</v>
      </c>
      <c r="AA84" s="50" t="str">
        <f>_xll.qlSwapIndex(,,O84,SettlementDays,Currency,Calendar,FixedLegTenor,FixedLegBDC,FixedLegDayCounter,Index3M,DiscountingCurve,Permanent,Trigger,ObjectOverwrite)</f>
        <v>obj_005cc#0000</v>
      </c>
    </row>
    <row r="85" spans="13:36" x14ac:dyDescent="0.2">
      <c r="M85" s="50" t="s">
        <v>60</v>
      </c>
      <c r="N85" s="50"/>
      <c r="O85" s="50" t="s">
        <v>120</v>
      </c>
      <c r="P85" s="50" t="str">
        <f t="shared" si="13"/>
        <v>EURAB3E22Y_Quote</v>
      </c>
      <c r="Q85" s="122"/>
      <c r="R85" s="120">
        <f t="shared" si="14"/>
        <v>42398</v>
      </c>
      <c r="S85" s="120">
        <f>_xll.qlInterestRateIndexValueDate(AA85,R85)</f>
        <v>42402</v>
      </c>
      <c r="T85" s="120">
        <f>_xll.qlInterestRateIndexMaturity(AA85,S85)</f>
        <v>50438</v>
      </c>
      <c r="U85" s="125">
        <f>_xll.qlIndexFixing(AA85,R85,TRUE,_xll.ohTrigger(Trigger,Trigger3M,InterestRatesTrigger))</f>
        <v>1.1811240072251847E-2</v>
      </c>
      <c r="V85" s="125" t="e">
        <f>_xll.qlQuoteValue(P85,_xll.ohTrigger(Trigger,Trigger3M,InterestRatesTrigger))</f>
        <v>#NUM!</v>
      </c>
      <c r="W85" s="50" t="b">
        <f t="shared" si="15"/>
        <v>0</v>
      </c>
      <c r="X85" s="144" t="e">
        <f t="shared" si="17"/>
        <v>#NUM!</v>
      </c>
      <c r="Y85" s="50" t="e">
        <f>ABS(X85/10000)&lt;=ABS('General Settings'!$D$28)</f>
        <v>#NUM!</v>
      </c>
      <c r="AA85" s="50" t="str">
        <f>_xll.qlSwapIndex(,,O85,SettlementDays,Currency,Calendar,FixedLegTenor,FixedLegBDC,FixedLegDayCounter,Index3M,DiscountingCurve,Permanent,Trigger,ObjectOverwrite)</f>
        <v>obj_00744#0000</v>
      </c>
    </row>
    <row r="86" spans="13:36" x14ac:dyDescent="0.2">
      <c r="M86" s="50" t="s">
        <v>60</v>
      </c>
      <c r="N86" s="50"/>
      <c r="O86" s="50" t="s">
        <v>121</v>
      </c>
      <c r="P86" s="50" t="str">
        <f t="shared" si="13"/>
        <v>EURAB3E23Y_Quote</v>
      </c>
      <c r="Q86" s="122"/>
      <c r="R86" s="120">
        <f t="shared" si="14"/>
        <v>42398</v>
      </c>
      <c r="S86" s="120">
        <f>_xll.qlInterestRateIndexValueDate(AA86,R86)</f>
        <v>42402</v>
      </c>
      <c r="T86" s="120">
        <f>_xll.qlInterestRateIndexMaturity(AA86,S86)</f>
        <v>50803</v>
      </c>
      <c r="U86" s="125">
        <f>_xll.qlIndexFixing(AA86,R86,TRUE,_xll.ohTrigger(Trigger,Trigger3M,InterestRatesTrigger))</f>
        <v>1.1908787690537048E-2</v>
      </c>
      <c r="V86" s="125" t="e">
        <f>_xll.qlQuoteValue(P86,_xll.ohTrigger(Trigger,Trigger3M,InterestRatesTrigger))</f>
        <v>#NUM!</v>
      </c>
      <c r="W86" s="50" t="b">
        <f t="shared" si="15"/>
        <v>0</v>
      </c>
      <c r="X86" s="144" t="e">
        <f t="shared" si="17"/>
        <v>#NUM!</v>
      </c>
      <c r="Y86" s="50" t="e">
        <f>ABS(X86/10000)&lt;=ABS('General Settings'!$D$28)</f>
        <v>#NUM!</v>
      </c>
      <c r="AA86" s="50" t="str">
        <f>_xll.qlSwapIndex(,,O86,SettlementDays,Currency,Calendar,FixedLegTenor,FixedLegBDC,FixedLegDayCounter,Index3M,DiscountingCurve,Permanent,Trigger,ObjectOverwrite)</f>
        <v>obj_00601#0000</v>
      </c>
    </row>
    <row r="87" spans="13:36" x14ac:dyDescent="0.2">
      <c r="M87" s="50" t="s">
        <v>60</v>
      </c>
      <c r="N87" s="50"/>
      <c r="O87" s="50" t="s">
        <v>122</v>
      </c>
      <c r="P87" s="50" t="str">
        <f t="shared" si="13"/>
        <v>EURAB3E24Y_Quote</v>
      </c>
      <c r="Q87" s="122"/>
      <c r="R87" s="120">
        <f t="shared" si="14"/>
        <v>42398</v>
      </c>
      <c r="S87" s="120">
        <f>_xll.qlInterestRateIndexValueDate(AA87,R87)</f>
        <v>42402</v>
      </c>
      <c r="T87" s="120">
        <f>_xll.qlInterestRateIndexMaturity(AA87,S87)</f>
        <v>51168</v>
      </c>
      <c r="U87" s="125">
        <f>_xll.qlIndexFixing(AA87,R87,TRUE,_xll.ohTrigger(Trigger,Trigger3M,InterestRatesTrigger))</f>
        <v>1.1981915680723713E-2</v>
      </c>
      <c r="V87" s="125" t="e">
        <f>_xll.qlQuoteValue(P87,_xll.ohTrigger(Trigger,Trigger3M,InterestRatesTrigger))</f>
        <v>#NUM!</v>
      </c>
      <c r="W87" s="50" t="b">
        <f t="shared" si="15"/>
        <v>0</v>
      </c>
      <c r="X87" s="144" t="e">
        <f t="shared" si="17"/>
        <v>#NUM!</v>
      </c>
      <c r="Y87" s="50" t="e">
        <f>ABS(X87/10000)&lt;=ABS('General Settings'!$D$28)</f>
        <v>#NUM!</v>
      </c>
      <c r="AA87" s="50" t="str">
        <f>_xll.qlSwapIndex(,,O87,SettlementDays,Currency,Calendar,FixedLegTenor,FixedLegBDC,FixedLegDayCounter,Index3M,DiscountingCurve,Permanent,Trigger,ObjectOverwrite)</f>
        <v>obj_00664#0000</v>
      </c>
    </row>
    <row r="88" spans="13:36" x14ac:dyDescent="0.2">
      <c r="M88" s="110" t="s">
        <v>60</v>
      </c>
      <c r="N88" s="110"/>
      <c r="O88" s="110" t="s">
        <v>90</v>
      </c>
      <c r="P88" s="110" t="str">
        <f t="shared" si="13"/>
        <v>EURAB3E25Y_Quote</v>
      </c>
      <c r="Q88" s="122"/>
      <c r="R88" s="111">
        <f t="shared" si="14"/>
        <v>42398</v>
      </c>
      <c r="S88" s="111">
        <f>_xll.qlInterestRateIndexValueDate(AA88,R88)</f>
        <v>42402</v>
      </c>
      <c r="T88" s="111">
        <f>_xll.qlInterestRateIndexMaturity(AA88,S88)</f>
        <v>51536</v>
      </c>
      <c r="U88" s="112">
        <f>_xll.qlIndexFixing(AA88,R88,TRUE,_xll.ohTrigger(Trigger,Trigger3M,InterestRatesTrigger))</f>
        <v>1.2039999999817579E-2</v>
      </c>
      <c r="V88" s="112">
        <f>_xll.qlQuoteValue(P88,_xll.ohTrigger(Trigger,Trigger3M,InterestRatesTrigger))</f>
        <v>1.2040000000000002E-2</v>
      </c>
      <c r="W88" s="110" t="b">
        <f t="shared" ref="W88:W101" si="18">NOT(ISERROR(V88))</f>
        <v>1</v>
      </c>
      <c r="X88" s="146">
        <f t="shared" si="17"/>
        <v>-1.8242352073372103E-9</v>
      </c>
      <c r="Y88" s="50" t="b">
        <f>ABS(X88/10000)&lt;=ABS('General Settings'!$D$28)</f>
        <v>1</v>
      </c>
      <c r="AA88" s="50" t="str">
        <f>_xll.qlSwapIndex(,,O88,SettlementDays,Currency,Calendar,FixedLegTenor,FixedLegBDC,FixedLegDayCounter,Index3M,DiscountingCurve,Permanent,Trigger,ObjectOverwrite)</f>
        <v>obj_00604#0000</v>
      </c>
    </row>
    <row r="89" spans="13:36" x14ac:dyDescent="0.2">
      <c r="M89" s="50" t="s">
        <v>60</v>
      </c>
      <c r="N89" s="50"/>
      <c r="O89" s="50" t="s">
        <v>123</v>
      </c>
      <c r="P89" s="50" t="str">
        <f t="shared" si="13"/>
        <v>EURAB3E26Y_Quote</v>
      </c>
      <c r="Q89" s="122"/>
      <c r="R89" s="120">
        <f t="shared" si="14"/>
        <v>42398</v>
      </c>
      <c r="S89" s="120">
        <f>_xll.qlInterestRateIndexValueDate(AA89,R89)</f>
        <v>42402</v>
      </c>
      <c r="T89" s="120">
        <f>_xll.qlInterestRateIndexMaturity(AA89,S89)</f>
        <v>51900</v>
      </c>
      <c r="U89" s="125">
        <f>_xll.qlIndexFixing(AA89,R89,TRUE,_xll.ohTrigger(Trigger,Trigger3M,InterestRatesTrigger))</f>
        <v>1.2086435900443934E-2</v>
      </c>
      <c r="V89" s="125" t="e">
        <f>_xll.qlQuoteValue(P89,_xll.ohTrigger(Trigger,Trigger3M,InterestRatesTrigger))</f>
        <v>#NUM!</v>
      </c>
      <c r="W89" s="50" t="b">
        <f t="shared" si="18"/>
        <v>0</v>
      </c>
      <c r="X89" s="144" t="e">
        <f t="shared" si="17"/>
        <v>#NUM!</v>
      </c>
      <c r="Y89" s="50" t="e">
        <f>ABS(X89/10000)&lt;=ABS('General Settings'!$D$28)</f>
        <v>#NUM!</v>
      </c>
      <c r="AA89" s="50" t="str">
        <f>_xll.qlSwapIndex(,,O89,SettlementDays,Currency,Calendar,FixedLegTenor,FixedLegBDC,FixedLegDayCounter,Index3M,DiscountingCurve,Permanent,Trigger,ObjectOverwrite)</f>
        <v>obj_006e3#0000</v>
      </c>
    </row>
    <row r="90" spans="13:36" x14ac:dyDescent="0.2">
      <c r="M90" s="50" t="s">
        <v>60</v>
      </c>
      <c r="N90" s="50"/>
      <c r="O90" s="50" t="s">
        <v>91</v>
      </c>
      <c r="P90" s="50" t="str">
        <f t="shared" si="13"/>
        <v>EURAB3E27Y_Quote</v>
      </c>
      <c r="Q90" s="122"/>
      <c r="R90" s="120">
        <f t="shared" si="14"/>
        <v>42398</v>
      </c>
      <c r="S90" s="120">
        <f>_xll.qlInterestRateIndexValueDate(AA90,R90)</f>
        <v>42402</v>
      </c>
      <c r="T90" s="120">
        <f>_xll.qlInterestRateIndexMaturity(AA90,S90)</f>
        <v>52264</v>
      </c>
      <c r="U90" s="125">
        <f>_xll.qlIndexFixing(AA90,R90,TRUE,_xll.ohTrigger(Trigger,Trigger3M,InterestRatesTrigger))</f>
        <v>1.2125918134337868E-2</v>
      </c>
      <c r="V90" s="125" t="e">
        <f>_xll.qlQuoteValue(P90,_xll.ohTrigger(Trigger,Trigger3M,InterestRatesTrigger))</f>
        <v>#NUM!</v>
      </c>
      <c r="W90" s="50" t="b">
        <f t="shared" si="18"/>
        <v>0</v>
      </c>
      <c r="X90" s="144" t="e">
        <f t="shared" si="17"/>
        <v>#NUM!</v>
      </c>
      <c r="Y90" s="50" t="e">
        <f>ABS(X90/10000)&lt;=ABS('General Settings'!$D$28)</f>
        <v>#NUM!</v>
      </c>
      <c r="AA90" s="50" t="str">
        <f>_xll.qlSwapIndex(,,O90,SettlementDays,Currency,Calendar,FixedLegTenor,FixedLegBDC,FixedLegDayCounter,Index3M,DiscountingCurve,Permanent,Trigger,ObjectOverwrite)</f>
        <v>obj_00636#0000</v>
      </c>
    </row>
    <row r="91" spans="13:36" x14ac:dyDescent="0.2">
      <c r="M91" s="50" t="s">
        <v>60</v>
      </c>
      <c r="N91" s="50"/>
      <c r="O91" s="50" t="s">
        <v>124</v>
      </c>
      <c r="P91" s="50" t="str">
        <f t="shared" si="13"/>
        <v>EURAB3E28Y_Quote</v>
      </c>
      <c r="Q91" s="122"/>
      <c r="R91" s="120">
        <f t="shared" si="14"/>
        <v>42398</v>
      </c>
      <c r="S91" s="120">
        <f>_xll.qlInterestRateIndexValueDate(AA91,R91)</f>
        <v>42402</v>
      </c>
      <c r="T91" s="120">
        <f>_xll.qlInterestRateIndexMaturity(AA91,S91)</f>
        <v>52629</v>
      </c>
      <c r="U91" s="125">
        <f>_xll.qlIndexFixing(AA91,R91,TRUE,_xll.ohTrigger(Trigger,Trigger3M,InterestRatesTrigger))</f>
        <v>1.2160155575085065E-2</v>
      </c>
      <c r="V91" s="125" t="e">
        <f>_xll.qlQuoteValue(P91,_xll.ohTrigger(Trigger,Trigger3M,InterestRatesTrigger))</f>
        <v>#NUM!</v>
      </c>
      <c r="W91" s="50" t="b">
        <f t="shared" si="18"/>
        <v>0</v>
      </c>
      <c r="X91" s="144" t="e">
        <f t="shared" si="17"/>
        <v>#NUM!</v>
      </c>
      <c r="Y91" s="50" t="e">
        <f>ABS(X91/10000)&lt;=ABS('General Settings'!$D$28)</f>
        <v>#NUM!</v>
      </c>
      <c r="AA91" s="50" t="str">
        <f>_xll.qlSwapIndex(,,O91,SettlementDays,Currency,Calendar,FixedLegTenor,FixedLegBDC,FixedLegDayCounter,Index3M,DiscountingCurve,Permanent,Trigger,ObjectOverwrite)</f>
        <v>obj_0064d#0000</v>
      </c>
    </row>
    <row r="92" spans="13:36" x14ac:dyDescent="0.2">
      <c r="M92" s="50" t="s">
        <v>60</v>
      </c>
      <c r="N92" s="50"/>
      <c r="O92" s="50" t="s">
        <v>125</v>
      </c>
      <c r="P92" s="50" t="str">
        <f t="shared" si="13"/>
        <v>EURAB3E29Y_Quote</v>
      </c>
      <c r="Q92" s="122"/>
      <c r="R92" s="120">
        <f t="shared" si="14"/>
        <v>42398</v>
      </c>
      <c r="S92" s="120">
        <f>_xll.qlInterestRateIndexValueDate(AA92,R92)</f>
        <v>42402</v>
      </c>
      <c r="T92" s="120">
        <f>_xll.qlInterestRateIndexMaturity(AA92,S92)</f>
        <v>52995</v>
      </c>
      <c r="U92" s="125">
        <f>_xll.qlIndexFixing(AA92,R92,TRUE,_xll.ohTrigger(Trigger,Trigger3M,InterestRatesTrigger))</f>
        <v>1.2191676915100647E-2</v>
      </c>
      <c r="V92" s="125" t="e">
        <f>_xll.qlQuoteValue(P92,_xll.ohTrigger(Trigger,Trigger3M,InterestRatesTrigger))</f>
        <v>#NUM!</v>
      </c>
      <c r="W92" s="50" t="b">
        <f t="shared" si="18"/>
        <v>0</v>
      </c>
      <c r="X92" s="144" t="e">
        <f t="shared" si="17"/>
        <v>#NUM!</v>
      </c>
      <c r="Y92" s="50" t="e">
        <f>ABS(X92/10000)&lt;=ABS('General Settings'!$D$28)</f>
        <v>#NUM!</v>
      </c>
      <c r="AA92" s="50" t="str">
        <f>_xll.qlSwapIndex(,,O92,SettlementDays,Currency,Calendar,FixedLegTenor,FixedLegBDC,FixedLegDayCounter,Index3M,DiscountingCurve,Permanent,Trigger,ObjectOverwrite)</f>
        <v>obj_0072a#0000</v>
      </c>
    </row>
    <row r="93" spans="13:36" x14ac:dyDescent="0.2">
      <c r="M93" s="110" t="s">
        <v>60</v>
      </c>
      <c r="N93" s="110"/>
      <c r="O93" s="110" t="s">
        <v>92</v>
      </c>
      <c r="P93" s="110" t="str">
        <f t="shared" si="13"/>
        <v>EURAB3E30Y_Quote</v>
      </c>
      <c r="Q93" s="122"/>
      <c r="R93" s="111">
        <f t="shared" si="14"/>
        <v>42398</v>
      </c>
      <c r="S93" s="111">
        <f>_xll.qlInterestRateIndexValueDate(AA93,R93)</f>
        <v>42402</v>
      </c>
      <c r="T93" s="111">
        <f>_xll.qlInterestRateIndexMaturity(AA93,S93)</f>
        <v>53360</v>
      </c>
      <c r="U93" s="112">
        <f>_xll.qlIndexFixing(AA93,R93,TRUE,_xll.ohTrigger(Trigger,Trigger3M,InterestRatesTrigger))</f>
        <v>1.2219999999544786E-2</v>
      </c>
      <c r="V93" s="112">
        <f>_xll.qlQuoteValue(P93,_xll.ohTrigger(Trigger,Trigger3M,InterestRatesTrigger))</f>
        <v>1.222E-2</v>
      </c>
      <c r="W93" s="110" t="b">
        <f t="shared" si="18"/>
        <v>1</v>
      </c>
      <c r="X93" s="146">
        <f t="shared" si="17"/>
        <v>-4.5521399150150188E-9</v>
      </c>
      <c r="Y93" s="50" t="b">
        <f>ABS(X93/10000)&lt;=ABS('General Settings'!$D$28)</f>
        <v>1</v>
      </c>
      <c r="AA93" s="50" t="str">
        <f>_xll.qlSwapIndex(,,O93,SettlementDays,Currency,Calendar,FixedLegTenor,FixedLegBDC,FixedLegDayCounter,Index3M,DiscountingCurve,Permanent,Trigger,ObjectOverwrite)</f>
        <v>obj_00703#0000</v>
      </c>
      <c r="AF93" s="134"/>
      <c r="AG93" s="113"/>
    </row>
    <row r="94" spans="13:36" x14ac:dyDescent="0.2">
      <c r="M94" s="50" t="s">
        <v>60</v>
      </c>
      <c r="N94" s="50"/>
      <c r="O94" s="50" t="s">
        <v>93</v>
      </c>
      <c r="P94" s="50" t="str">
        <f t="shared" si="13"/>
        <v>EURAB3E35Y_Quote</v>
      </c>
      <c r="Q94" s="122"/>
      <c r="R94" s="120">
        <f t="shared" si="14"/>
        <v>42398</v>
      </c>
      <c r="S94" s="120">
        <f>_xll.qlInterestRateIndexValueDate(AA94,R94)</f>
        <v>42402</v>
      </c>
      <c r="T94" s="120">
        <f>_xll.qlInterestRateIndexMaturity(AA94,S94)</f>
        <v>55186</v>
      </c>
      <c r="U94" s="125">
        <f>_xll.qlIndexFixing(AA94,R94,TRUE,_xll.ohTrigger(Trigger,Trigger3M,InterestRatesTrigger))</f>
        <v>1.2321660473054176E-2</v>
      </c>
      <c r="V94" s="125" t="e">
        <f>_xll.qlQuoteValue(P94,_xll.ohTrigger(Trigger,Trigger3M,InterestRatesTrigger))</f>
        <v>#NUM!</v>
      </c>
      <c r="W94" s="50" t="b">
        <f t="shared" si="18"/>
        <v>0</v>
      </c>
      <c r="X94" s="144" t="e">
        <f t="shared" si="17"/>
        <v>#NUM!</v>
      </c>
      <c r="Y94" s="50" t="e">
        <f>ABS(X94/10000)&lt;=ABS('General Settings'!$D$28)</f>
        <v>#NUM!</v>
      </c>
      <c r="AA94" s="50" t="str">
        <f>_xll.qlSwapIndex(,,O94,SettlementDays,Currency,Calendar,FixedLegTenor,FixedLegBDC,FixedLegDayCounter,Index3M,DiscountingCurve,Permanent,Trigger,ObjectOverwrite)</f>
        <v>obj_00796#0000</v>
      </c>
      <c r="AF94" s="134"/>
      <c r="AG94" s="113"/>
      <c r="AH94" s="134"/>
      <c r="AI94" s="87"/>
      <c r="AJ94" s="134"/>
    </row>
    <row r="95" spans="13:36" x14ac:dyDescent="0.2">
      <c r="M95" s="110" t="s">
        <v>60</v>
      </c>
      <c r="N95" s="110"/>
      <c r="O95" s="110" t="s">
        <v>94</v>
      </c>
      <c r="P95" s="110" t="str">
        <f t="shared" si="13"/>
        <v>EURAB3E40Y_Quote</v>
      </c>
      <c r="Q95" s="122"/>
      <c r="R95" s="111">
        <f t="shared" si="14"/>
        <v>42398</v>
      </c>
      <c r="S95" s="111">
        <f>_xll.qlInterestRateIndexValueDate(AA95,R95)</f>
        <v>42402</v>
      </c>
      <c r="T95" s="111">
        <f>_xll.qlInterestRateIndexMaturity(AA95,S95)</f>
        <v>57012</v>
      </c>
      <c r="U95" s="112">
        <f>_xll.qlIndexFixing(AA95,R95,TRUE,_xll.ohTrigger(Trigger,Trigger3M,InterestRatesTrigger))</f>
        <v>1.2329999999908546E-2</v>
      </c>
      <c r="V95" s="112">
        <f>_xll.qlQuoteValue(P95,_xll.ohTrigger(Trigger,Trigger3M,InterestRatesTrigger))</f>
        <v>1.2330000000000001E-2</v>
      </c>
      <c r="W95" s="110" t="b">
        <f t="shared" si="18"/>
        <v>1</v>
      </c>
      <c r="X95" s="146">
        <f t="shared" si="17"/>
        <v>-9.145462165349727E-10</v>
      </c>
      <c r="Y95" s="50" t="b">
        <f>ABS(X95/10000)&lt;=ABS('General Settings'!$D$28)</f>
        <v>1</v>
      </c>
      <c r="AA95" s="50" t="str">
        <f>_xll.qlSwapIndex(,,O95,SettlementDays,Currency,Calendar,FixedLegTenor,FixedLegBDC,FixedLegDayCounter,Index3M,DiscountingCurve,Permanent,Trigger,ObjectOverwrite)</f>
        <v>obj_00658#0000</v>
      </c>
      <c r="AF95" s="134"/>
      <c r="AG95" s="113"/>
      <c r="AH95" s="134"/>
      <c r="AI95" s="87"/>
      <c r="AJ95" s="134"/>
    </row>
    <row r="96" spans="13:36" x14ac:dyDescent="0.2">
      <c r="M96" s="110" t="s">
        <v>60</v>
      </c>
      <c r="N96" s="110"/>
      <c r="O96" s="110" t="s">
        <v>95</v>
      </c>
      <c r="P96" s="110" t="str">
        <f t="shared" si="13"/>
        <v>EURAB3E50Y_Quote</v>
      </c>
      <c r="Q96" s="122"/>
      <c r="R96" s="111">
        <f t="shared" si="14"/>
        <v>42398</v>
      </c>
      <c r="S96" s="111">
        <f>_xll.qlInterestRateIndexValueDate(AA96,R96)</f>
        <v>42402</v>
      </c>
      <c r="T96" s="111">
        <f>_xll.qlInterestRateIndexMaturity(AA96,S96)</f>
        <v>60665</v>
      </c>
      <c r="U96" s="112">
        <f>_xll.qlIndexFixing(AA96,R96,TRUE,_xll.ohTrigger(Trigger,Trigger3M,InterestRatesTrigger))</f>
        <v>1.1949999999229841E-2</v>
      </c>
      <c r="V96" s="112">
        <f>_xll.qlQuoteValue(P96,_xll.ohTrigger(Trigger,Trigger3M,InterestRatesTrigger))</f>
        <v>1.1949999999999999E-2</v>
      </c>
      <c r="W96" s="110" t="b">
        <f t="shared" si="18"/>
        <v>1</v>
      </c>
      <c r="X96" s="146">
        <f t="shared" si="17"/>
        <v>-7.7015824273551914E-9</v>
      </c>
      <c r="Y96" s="50" t="b">
        <f>ABS(X96/10000)&lt;=ABS('General Settings'!$D$28)</f>
        <v>1</v>
      </c>
      <c r="AA96" s="50" t="str">
        <f>_xll.qlSwapIndex(,,O96,SettlementDays,Currency,Calendar,FixedLegTenor,FixedLegBDC,FixedLegDayCounter,Index3M,DiscountingCurve,Permanent,Trigger,ObjectOverwrite)</f>
        <v>obj_00603#0000</v>
      </c>
      <c r="AF96" s="134"/>
      <c r="AG96" s="113"/>
      <c r="AH96" s="134"/>
      <c r="AI96" s="87"/>
      <c r="AJ96" s="134"/>
    </row>
    <row r="97" spans="13:77" x14ac:dyDescent="0.2">
      <c r="M97" s="110" t="s">
        <v>60</v>
      </c>
      <c r="N97" s="110"/>
      <c r="O97" s="110" t="s">
        <v>126</v>
      </c>
      <c r="P97" s="110" t="str">
        <f t="shared" si="13"/>
        <v>EURAB3E60Y_Quote</v>
      </c>
      <c r="Q97" s="122"/>
      <c r="R97" s="111">
        <f t="shared" si="14"/>
        <v>42398</v>
      </c>
      <c r="S97" s="111">
        <f>_xll.qlInterestRateIndexValueDate(AA97,R97)</f>
        <v>42402</v>
      </c>
      <c r="T97" s="111">
        <f>_xll.qlInterestRateIndexMaturity(AA97,S97)</f>
        <v>64318</v>
      </c>
      <c r="U97" s="112">
        <f>_xll.qlIndexFixing(AA97,R97,TRUE,_xll.ohTrigger(Trigger,Trigger3M,InterestRatesTrigger))</f>
        <v>1.1839999999861748E-2</v>
      </c>
      <c r="V97" s="112">
        <f>_xll.qlQuoteValue(P97,_xll.ohTrigger(Trigger,Trigger3M,InterestRatesTrigger))</f>
        <v>1.1840000000000002E-2</v>
      </c>
      <c r="W97" s="110" t="b">
        <f t="shared" si="18"/>
        <v>1</v>
      </c>
      <c r="X97" s="146">
        <f t="shared" si="17"/>
        <v>-1.3825399158839957E-9</v>
      </c>
      <c r="Y97" s="50" t="b">
        <f>ABS(X97/10000)&lt;=ABS('General Settings'!$D$28)</f>
        <v>1</v>
      </c>
      <c r="AA97" s="51" t="str">
        <f>_xll.qlSwapIndex(,,O97,SettlementDays,Currency,Calendar,FixedLegTenor,FixedLegBDC,FixedLegDayCounter,Index3M,DiscountingCurve,Permanent,Trigger,ObjectOverwrite)</f>
        <v>obj_00771#0000</v>
      </c>
      <c r="AC97" s="104" t="s">
        <v>137</v>
      </c>
      <c r="AF97" s="134"/>
      <c r="AG97" s="113"/>
      <c r="AH97" s="134"/>
      <c r="AI97" s="87"/>
      <c r="AJ97" s="134"/>
    </row>
    <row r="98" spans="13:77" x14ac:dyDescent="0.2">
      <c r="M98" s="52" t="s">
        <v>127</v>
      </c>
      <c r="N98" s="52">
        <v>12</v>
      </c>
      <c r="O98" s="52" t="s">
        <v>133</v>
      </c>
      <c r="P98" s="52" t="str">
        <f t="shared" ref="P98:P104" si="19">Currency&amp;O98&amp;N98&amp;QuoteSuffix</f>
        <v>EUR1S12_Quote</v>
      </c>
      <c r="Q98" s="123"/>
      <c r="R98" s="131">
        <f>_xll.qlInterestRateIndexFixingDate(Index3M,S98)</f>
        <v>42443</v>
      </c>
      <c r="S98" s="131">
        <f>_xll.qlIMMdate(AE98)</f>
        <v>42445</v>
      </c>
      <c r="T98" s="131">
        <f>_xll.qlSwapMaturityDate(AA98)</f>
        <v>42809</v>
      </c>
      <c r="U98" s="130">
        <f>_xll.qlVanillaSwapFairRate(AA98,_xll.ohTrigger(Trigger,Trigger3M,InterestRatesTrigger))</f>
        <v>-3.075943393606759E-3</v>
      </c>
      <c r="V98" s="130">
        <f>_xll.qlQuoteValue(P98,_xll.ohTrigger(Trigger,Trigger3M,InterestRatesTrigger))</f>
        <v>-3.0800000000000007E-3</v>
      </c>
      <c r="W98" s="52" t="b">
        <f t="shared" si="18"/>
        <v>1</v>
      </c>
      <c r="X98" s="148">
        <f t="shared" si="17"/>
        <v>4.0566063932417212E-2</v>
      </c>
      <c r="Y98" s="52" t="b">
        <f>ABS(X98/10000)&lt;=ABS('General Settings'!$D$29)</f>
        <v>1</v>
      </c>
      <c r="AA98" s="52" t="str">
        <f>_xll.qlMakeIMMSwap(,N98&amp;"M",Index3M,,S98,FixedLegDayCounter,,DiscountingEngine)</f>
        <v>obj_007a4#0000</v>
      </c>
      <c r="AC98" s="104" t="str">
        <f>_xll.qlDiscountingSwapEngine(,DiscountingCurve,,,,Permanent,Trigger,ObjectOverwrite)</f>
        <v>obj_00685#0000</v>
      </c>
      <c r="AE98" s="155" t="str">
        <f>_xll.qlIMMNextCode(EvaluationDate-1,,Trigger)</f>
        <v>H6</v>
      </c>
      <c r="AF98" s="134"/>
      <c r="AH98" s="134"/>
      <c r="AI98" s="87"/>
      <c r="AJ98" s="134"/>
    </row>
    <row r="99" spans="13:77" x14ac:dyDescent="0.2">
      <c r="M99" s="50" t="s">
        <v>127</v>
      </c>
      <c r="N99" s="50">
        <v>12</v>
      </c>
      <c r="O99" s="50" t="s">
        <v>134</v>
      </c>
      <c r="P99" s="50" t="str">
        <f t="shared" si="19"/>
        <v>EUR2S12_Quote</v>
      </c>
      <c r="Q99" s="122"/>
      <c r="R99" s="120">
        <f>_xll.qlInterestRateIndexFixingDate(Index3M,S99)</f>
        <v>42534</v>
      </c>
      <c r="S99" s="120">
        <f>_xll.qlIMMdate(AE99)</f>
        <v>42536</v>
      </c>
      <c r="T99" s="120">
        <f>_xll.qlSwapMaturityDate(AA99)</f>
        <v>42907</v>
      </c>
      <c r="U99" s="125">
        <f>_xll.qlVanillaSwapFairRate(AA99,_xll.ohTrigger(Trigger,Trigger3M,InterestRatesTrigger))</f>
        <v>-3.3147813034484974E-3</v>
      </c>
      <c r="V99" s="125">
        <f>_xll.qlQuoteValue(P99,_xll.ohTrigger(Trigger,Trigger3M,InterestRatesTrigger))</f>
        <v>-3.2799999999999999E-3</v>
      </c>
      <c r="W99" s="50" t="b">
        <f t="shared" si="18"/>
        <v>1</v>
      </c>
      <c r="X99" s="144">
        <f t="shared" si="17"/>
        <v>-0.34781303448497453</v>
      </c>
      <c r="Y99" s="50" t="b">
        <f>ABS(X99/10000)&lt;=ABS('General Settings'!$D$29)</f>
        <v>1</v>
      </c>
      <c r="AA99" s="50" t="str">
        <f>_xll.qlMakeIMMSwap(,N99&amp;"M",Index3M,,S99,FixedLegDayCounter,,DiscountingEngine)</f>
        <v>obj_007a5#0000</v>
      </c>
      <c r="AE99" s="156" t="str">
        <f>_xll.qlIMMNextCode(AE98,,Trigger)</f>
        <v>M6</v>
      </c>
      <c r="AF99" s="134"/>
      <c r="AH99" s="134"/>
      <c r="AI99" s="87"/>
      <c r="AJ99" s="134"/>
    </row>
    <row r="100" spans="13:77" x14ac:dyDescent="0.2">
      <c r="M100" s="50" t="s">
        <v>127</v>
      </c>
      <c r="N100" s="50">
        <v>12</v>
      </c>
      <c r="O100" s="50" t="s">
        <v>135</v>
      </c>
      <c r="P100" s="50" t="str">
        <f t="shared" si="19"/>
        <v>EUR3S12_Quote</v>
      </c>
      <c r="Q100" s="122"/>
      <c r="R100" s="120">
        <f>_xll.qlInterestRateIndexFixingDate(Index3M,S100)</f>
        <v>42632</v>
      </c>
      <c r="S100" s="120">
        <f>_xll.qlIMMdate(AE100)</f>
        <v>42634</v>
      </c>
      <c r="T100" s="120">
        <f>_xll.qlSwapMaturityDate(AA100)</f>
        <v>42998</v>
      </c>
      <c r="U100" s="125">
        <f>_xll.qlVanillaSwapFairRate(AA100,_xll.ohTrigger(Trigger,Trigger3M,InterestRatesTrigger))</f>
        <v>-3.3271882166073579E-3</v>
      </c>
      <c r="V100" s="125">
        <f>_xll.qlQuoteValue(P100,_xll.ohTrigger(Trigger,Trigger3M,InterestRatesTrigger))</f>
        <v>-3.2799999999999999E-3</v>
      </c>
      <c r="W100" s="50" t="b">
        <f t="shared" si="18"/>
        <v>1</v>
      </c>
      <c r="X100" s="144">
        <f t="shared" si="17"/>
        <v>-0.47188216607358008</v>
      </c>
      <c r="Y100" s="50" t="b">
        <f>ABS(X100/10000)&lt;=ABS('General Settings'!$D$29)</f>
        <v>1</v>
      </c>
      <c r="AA100" s="50" t="str">
        <f>_xll.qlMakeIMMSwap(,N100&amp;"M",Index3M,,S100,FixedLegDayCounter,,DiscountingEngine)</f>
        <v>obj_007a6#0000</v>
      </c>
      <c r="AE100" s="156" t="str">
        <f>_xll.qlIMMNextCode(AE99,,Trigger)</f>
        <v>U6</v>
      </c>
      <c r="AF100" s="134"/>
      <c r="AH100" s="134"/>
      <c r="AI100" s="87"/>
      <c r="AJ100" s="134"/>
    </row>
    <row r="101" spans="13:77" x14ac:dyDescent="0.2">
      <c r="M101" s="161" t="s">
        <v>127</v>
      </c>
      <c r="N101" s="161">
        <v>12</v>
      </c>
      <c r="O101" s="161" t="s">
        <v>136</v>
      </c>
      <c r="P101" s="161" t="str">
        <f t="shared" si="19"/>
        <v>EUR4S12_Quote</v>
      </c>
      <c r="Q101" s="162"/>
      <c r="R101" s="163">
        <f>_xll.qlInterestRateIndexFixingDate(Index3M,S101)</f>
        <v>42723</v>
      </c>
      <c r="S101" s="163">
        <f>_xll.qlIMMdate(AE101)</f>
        <v>42725</v>
      </c>
      <c r="T101" s="163">
        <f>_xll.qlSwapMaturityDate(AA101)</f>
        <v>43089</v>
      </c>
      <c r="U101" s="164">
        <f>_xll.qlVanillaSwapFairRate(AA101,_xll.ohTrigger(Trigger,Trigger3M,InterestRatesTrigger))</f>
        <v>-3.2067196494116718E-3</v>
      </c>
      <c r="V101" s="164">
        <f>_xll.qlQuoteValue(P101,_xll.ohTrigger(Trigger,Trigger3M,InterestRatesTrigger))</f>
        <v>-3.1600000000000005E-3</v>
      </c>
      <c r="W101" s="161" t="b">
        <f t="shared" si="18"/>
        <v>1</v>
      </c>
      <c r="X101" s="165">
        <f t="shared" si="17"/>
        <v>-0.46719649411671327</v>
      </c>
      <c r="Y101" s="161" t="b">
        <f>ABS(X101/10000)&lt;=ABS('General Settings'!$D$29)</f>
        <v>1</v>
      </c>
      <c r="AA101" s="50" t="str">
        <f>_xll.qlMakeIMMSwap(,N101&amp;"M",Index3M,,S101,FixedLegDayCounter,,DiscountingEngine)</f>
        <v>obj_008f8#0000</v>
      </c>
      <c r="AE101" s="156" t="str">
        <f>_xll.qlIMMNextCode(AE100,,Trigger)</f>
        <v>Z6</v>
      </c>
      <c r="AF101" s="134"/>
      <c r="AH101" s="134"/>
      <c r="AI101" s="87"/>
      <c r="AJ101" s="134"/>
    </row>
    <row r="102" spans="13:77" x14ac:dyDescent="0.2">
      <c r="M102" s="149" t="s">
        <v>127</v>
      </c>
      <c r="N102" s="149">
        <v>24</v>
      </c>
      <c r="O102" s="149" t="s">
        <v>133</v>
      </c>
      <c r="P102" s="149" t="str">
        <f t="shared" si="19"/>
        <v>EUR1S24_Quote</v>
      </c>
      <c r="Q102" s="166"/>
      <c r="R102" s="150">
        <f>_xll.qlInterestRateIndexFixingDate(Index3M,S102)</f>
        <v>42443</v>
      </c>
      <c r="S102" s="150">
        <f>_xll.qlIMMdate(AE102)</f>
        <v>42445</v>
      </c>
      <c r="T102" s="150">
        <f>_xll.qlSwapMaturityDate(AA102)</f>
        <v>43180</v>
      </c>
      <c r="U102" s="151">
        <f>_xll.qlVanillaSwapFairRate(AA102,_xll.ohTrigger(Trigger,Trigger3M,InterestRatesTrigger))</f>
        <v>-3.0368452194221292E-3</v>
      </c>
      <c r="V102" s="151">
        <f>_xll.qlQuoteValue(P102,_xll.ohTrigger(Trigger,Trigger3M,InterestRatesTrigger))</f>
        <v>-3.0200000000000005E-3</v>
      </c>
      <c r="W102" s="149" t="b">
        <f t="shared" ref="W102:W104" si="20">NOT(ISERROR(V102))</f>
        <v>1</v>
      </c>
      <c r="X102" s="152">
        <f t="shared" ref="X102:X104" si="21">(U102-V102)*10000</f>
        <v>-0.1684521942212861</v>
      </c>
      <c r="Y102" s="149" t="b">
        <f>ABS(X102/10000)&lt;=ABS('General Settings'!$D$29)</f>
        <v>1</v>
      </c>
      <c r="AA102" s="50" t="str">
        <f>_xll.qlMakeIMMSwap(,N102&amp;"M",Index3M,,S102,FixedLegDayCounter,,DiscountingEngine)</f>
        <v>obj_007a3#0000</v>
      </c>
      <c r="AE102" s="159" t="str">
        <f>_xll.qlIMMNextCode(EvaluationDate-1,,Trigger)</f>
        <v>H6</v>
      </c>
      <c r="AF102" s="134"/>
      <c r="AH102" s="134"/>
      <c r="AI102" s="87"/>
      <c r="AJ102" s="134"/>
    </row>
    <row r="103" spans="13:77" x14ac:dyDescent="0.2">
      <c r="M103" s="161" t="s">
        <v>127</v>
      </c>
      <c r="N103" s="161">
        <v>24</v>
      </c>
      <c r="O103" s="161" t="s">
        <v>134</v>
      </c>
      <c r="P103" s="161" t="str">
        <f t="shared" si="19"/>
        <v>EUR2S24_Quote</v>
      </c>
      <c r="Q103" s="162"/>
      <c r="R103" s="163">
        <f>_xll.qlInterestRateIndexFixingDate(Index3M,S103)</f>
        <v>42534</v>
      </c>
      <c r="S103" s="163">
        <f>_xll.qlIMMdate(AE103)</f>
        <v>42536</v>
      </c>
      <c r="T103" s="163">
        <f>_xll.qlSwapMaturityDate(AA103)</f>
        <v>43271</v>
      </c>
      <c r="U103" s="164">
        <f>_xll.qlVanillaSwapFairRate(AA103,_xll.ohTrigger(Trigger,Trigger3M,InterestRatesTrigger))</f>
        <v>-3.0023100491372015E-3</v>
      </c>
      <c r="V103" s="164">
        <f>_xll.qlQuoteValue(P103,_xll.ohTrigger(Trigger,Trigger3M,InterestRatesTrigger))</f>
        <v>-2.97E-3</v>
      </c>
      <c r="W103" s="161" t="b">
        <f t="shared" si="20"/>
        <v>1</v>
      </c>
      <c r="X103" s="165">
        <f t="shared" si="21"/>
        <v>-0.32310049137201491</v>
      </c>
      <c r="Y103" s="161" t="b">
        <f>ABS(X103/10000)&lt;=ABS('General Settings'!$D$29)</f>
        <v>1</v>
      </c>
      <c r="AA103" s="50" t="str">
        <f>_xll.qlMakeIMMSwap(,N103&amp;"M",Index3M,,S103,FixedLegDayCounter,,DiscountingEngine)</f>
        <v>obj_008ae#0000</v>
      </c>
      <c r="AB103" s="133"/>
      <c r="AC103" s="133"/>
      <c r="AD103" s="87"/>
      <c r="AE103" s="160" t="str">
        <f>_xll.qlIMMNextCode(AE102,,Trigger)</f>
        <v>M6</v>
      </c>
      <c r="AF103" s="134"/>
      <c r="AH103" s="134"/>
      <c r="AI103" s="87"/>
      <c r="AJ103" s="134"/>
    </row>
    <row r="104" spans="13:77" x14ac:dyDescent="0.2">
      <c r="M104" s="51" t="s">
        <v>127</v>
      </c>
      <c r="N104" s="51">
        <v>36</v>
      </c>
      <c r="O104" s="51" t="s">
        <v>133</v>
      </c>
      <c r="P104" s="51" t="str">
        <f t="shared" si="19"/>
        <v>EUR1S36_Quote</v>
      </c>
      <c r="Q104" s="124"/>
      <c r="R104" s="121">
        <f>_xll.qlInterestRateIndexFixingDate(Index3M,S104)</f>
        <v>42443</v>
      </c>
      <c r="S104" s="121">
        <f>_xll.qlIMMdate(AE104)</f>
        <v>42445</v>
      </c>
      <c r="T104" s="121">
        <f>_xll.qlSwapMaturityDate(AA104)</f>
        <v>43544</v>
      </c>
      <c r="U104" s="126">
        <f>_xll.qlVanillaSwapFairRate(AA104,_xll.ohTrigger(Trigger,Trigger3M,InterestRatesTrigger))</f>
        <v>-2.4550613332414498E-3</v>
      </c>
      <c r="V104" s="126">
        <f>_xll.qlQuoteValue(P104,_xll.ohTrigger(Trigger,Trigger3M,InterestRatesTrigger))</f>
        <v>-2.4199999999999998E-3</v>
      </c>
      <c r="W104" s="51" t="b">
        <f t="shared" si="20"/>
        <v>1</v>
      </c>
      <c r="X104" s="147">
        <f t="shared" si="21"/>
        <v>-0.35061333241449921</v>
      </c>
      <c r="Y104" s="51" t="b">
        <f>ABS(X104/10000)&lt;=ABS('General Settings'!$D$29)</f>
        <v>1</v>
      </c>
      <c r="AA104" s="51" t="str">
        <f>_xll.qlMakeIMMSwap(,N104&amp;"M",Index3M,,S104,FixedLegDayCounter,,DiscountingEngine)</f>
        <v>obj_008d5#0000</v>
      </c>
      <c r="AB104" s="133"/>
      <c r="AC104" s="133"/>
      <c r="AD104" s="87"/>
      <c r="AE104" s="157" t="str">
        <f>_xll.qlIMMNextCode(EvaluationDate-1,,Trigger)</f>
        <v>H6</v>
      </c>
      <c r="AF104" s="134"/>
      <c r="AH104" s="134"/>
      <c r="AI104" s="87"/>
      <c r="AJ104" s="134"/>
      <c r="AK104" s="135"/>
      <c r="AL104" s="132"/>
      <c r="AM104" s="132"/>
      <c r="AN104" s="136"/>
      <c r="AO104" s="132"/>
      <c r="AP104" s="132"/>
      <c r="AQ104" s="132"/>
      <c r="AR104" s="132"/>
      <c r="AS104" s="132"/>
      <c r="AT104" s="113"/>
      <c r="AU104" s="113"/>
      <c r="AV104" s="113"/>
      <c r="AW104" s="113"/>
      <c r="AX104" s="113"/>
      <c r="AY104" s="113"/>
      <c r="AZ104" s="113"/>
      <c r="BA104" s="113"/>
      <c r="BB104" s="113"/>
      <c r="BC104" s="113"/>
      <c r="BD104" s="113"/>
      <c r="BE104" s="113"/>
      <c r="BF104" s="113"/>
      <c r="BG104" s="113"/>
      <c r="BH104" s="113"/>
      <c r="BI104" s="113"/>
      <c r="BJ104" s="113"/>
      <c r="BK104" s="113"/>
      <c r="BL104" s="113"/>
      <c r="BM104" s="113"/>
      <c r="BN104" s="113"/>
      <c r="BO104" s="113"/>
      <c r="BP104" s="113"/>
    </row>
    <row r="105" spans="13:77" x14ac:dyDescent="0.2">
      <c r="W105" s="62"/>
      <c r="X105" s="63"/>
      <c r="AA105" s="87"/>
      <c r="AB105" s="133"/>
      <c r="AC105" s="133"/>
      <c r="AD105" s="87"/>
      <c r="AE105" s="87"/>
      <c r="AF105" s="134"/>
      <c r="AH105" s="134"/>
      <c r="AI105" s="87"/>
      <c r="AJ105" s="134"/>
      <c r="AK105" s="135"/>
      <c r="AL105" s="132"/>
      <c r="AM105" s="132"/>
      <c r="AN105" s="136"/>
      <c r="AO105" s="132"/>
      <c r="AP105" s="132"/>
      <c r="AQ105" s="132"/>
      <c r="AR105" s="132"/>
      <c r="AS105" s="132"/>
      <c r="AT105" s="113"/>
      <c r="AU105" s="113"/>
      <c r="AV105" s="113"/>
      <c r="AW105" s="113"/>
      <c r="AX105" s="113"/>
      <c r="AY105" s="113"/>
      <c r="AZ105" s="113"/>
      <c r="BA105" s="113"/>
      <c r="BB105" s="113"/>
      <c r="BC105" s="113"/>
      <c r="BD105" s="113"/>
      <c r="BE105" s="113"/>
      <c r="BF105" s="113"/>
      <c r="BG105" s="113"/>
      <c r="BH105" s="113"/>
      <c r="BI105" s="113"/>
      <c r="BJ105" s="113"/>
      <c r="BK105" s="113"/>
      <c r="BL105" s="113"/>
      <c r="BM105" s="113"/>
      <c r="BN105" s="113"/>
      <c r="BO105" s="113"/>
      <c r="BP105" s="113"/>
      <c r="BQ105" s="113"/>
      <c r="BR105" s="113"/>
      <c r="BS105" s="113"/>
      <c r="BT105" s="113"/>
      <c r="BU105" s="113"/>
      <c r="BV105" s="113"/>
      <c r="BW105" s="113"/>
      <c r="BX105" s="113"/>
      <c r="BY105" s="113"/>
    </row>
    <row r="106" spans="13:77" x14ac:dyDescent="0.2">
      <c r="AF106" s="134"/>
      <c r="AH106" s="134"/>
      <c r="AI106" s="87"/>
      <c r="AJ106" s="134"/>
      <c r="AK106" s="135"/>
      <c r="AL106" s="132"/>
      <c r="AM106" s="132"/>
      <c r="AN106" s="136"/>
      <c r="AO106" s="132"/>
      <c r="AP106" s="132"/>
      <c r="AQ106" s="132"/>
      <c r="AR106" s="132"/>
      <c r="AS106" s="132"/>
      <c r="AT106" s="113"/>
      <c r="AU106" s="113"/>
      <c r="AV106" s="113"/>
      <c r="AW106" s="113"/>
      <c r="AX106" s="113"/>
      <c r="AY106" s="113"/>
      <c r="AZ106" s="113"/>
      <c r="BA106" s="113"/>
      <c r="BB106" s="113"/>
      <c r="BC106" s="113"/>
      <c r="BD106" s="113"/>
      <c r="BE106" s="113"/>
      <c r="BF106" s="113"/>
      <c r="BG106" s="113"/>
      <c r="BH106" s="113"/>
      <c r="BI106" s="113"/>
      <c r="BJ106" s="113"/>
      <c r="BK106" s="113"/>
      <c r="BL106" s="113"/>
      <c r="BM106" s="113"/>
      <c r="BN106" s="113"/>
      <c r="BO106" s="113"/>
      <c r="BP106" s="113"/>
      <c r="BQ106" s="113"/>
      <c r="BR106" s="113"/>
      <c r="BS106" s="113"/>
      <c r="BT106" s="113"/>
      <c r="BU106" s="113"/>
      <c r="BV106" s="113"/>
      <c r="BW106" s="113"/>
      <c r="BX106" s="113"/>
      <c r="BY106" s="113"/>
    </row>
    <row r="107" spans="13:77" x14ac:dyDescent="0.2">
      <c r="W107" s="62"/>
      <c r="X107" s="63"/>
      <c r="AA107" s="87"/>
      <c r="AB107" s="133"/>
      <c r="AC107" s="133"/>
      <c r="AD107" s="87"/>
      <c r="AE107" s="87"/>
      <c r="AF107" s="134"/>
      <c r="AG107" s="113"/>
      <c r="AH107" s="134"/>
      <c r="AK107" s="135"/>
      <c r="AL107" s="132"/>
      <c r="AM107" s="132"/>
      <c r="AN107" s="136"/>
      <c r="AO107" s="132"/>
      <c r="AP107" s="132"/>
      <c r="AQ107" s="132"/>
      <c r="AR107" s="132"/>
      <c r="AS107" s="132"/>
      <c r="AT107" s="113"/>
      <c r="AU107" s="113"/>
      <c r="AV107" s="113"/>
      <c r="AW107" s="113"/>
      <c r="AX107" s="113"/>
      <c r="AY107" s="113"/>
      <c r="AZ107" s="113"/>
      <c r="BA107" s="113"/>
      <c r="BB107" s="113"/>
      <c r="BC107" s="113"/>
      <c r="BD107" s="113"/>
      <c r="BE107" s="113"/>
      <c r="BF107" s="113"/>
      <c r="BG107" s="113"/>
      <c r="BH107" s="113"/>
      <c r="BI107" s="113"/>
      <c r="BJ107" s="113"/>
      <c r="BK107" s="113"/>
      <c r="BL107" s="113"/>
      <c r="BM107" s="113"/>
      <c r="BN107" s="113"/>
      <c r="BO107" s="113"/>
      <c r="BP107" s="113"/>
      <c r="BQ107" s="113"/>
      <c r="BR107" s="113"/>
      <c r="BS107" s="113"/>
      <c r="BT107" s="113"/>
      <c r="BU107" s="113"/>
      <c r="BV107" s="113"/>
      <c r="BW107" s="113"/>
      <c r="BX107" s="113"/>
      <c r="BY107" s="113"/>
    </row>
    <row r="108" spans="13:77" x14ac:dyDescent="0.2">
      <c r="W108" s="62"/>
      <c r="X108" s="63"/>
      <c r="AA108" s="87"/>
      <c r="AB108" s="133"/>
      <c r="AC108" s="133"/>
      <c r="AD108" s="87"/>
      <c r="AE108" s="87"/>
      <c r="AF108" s="134"/>
      <c r="AG108" s="113"/>
      <c r="AH108" s="134"/>
      <c r="AI108" s="87"/>
      <c r="AJ108" s="134"/>
      <c r="AK108" s="135"/>
      <c r="AL108" s="132"/>
      <c r="AM108" s="132"/>
      <c r="AN108" s="136"/>
      <c r="AO108" s="132"/>
      <c r="AP108" s="132"/>
      <c r="AQ108" s="132"/>
      <c r="AR108" s="132"/>
      <c r="AS108" s="132"/>
      <c r="AT108" s="113"/>
      <c r="AU108" s="113"/>
      <c r="AV108" s="113"/>
      <c r="AW108" s="113"/>
      <c r="AX108" s="113"/>
      <c r="AY108" s="113"/>
      <c r="AZ108" s="113"/>
      <c r="BA108" s="113"/>
      <c r="BB108" s="113"/>
      <c r="BC108" s="113"/>
      <c r="BD108" s="113"/>
      <c r="BE108" s="113"/>
      <c r="BF108" s="113"/>
      <c r="BG108" s="113"/>
      <c r="BH108" s="113"/>
      <c r="BI108" s="113"/>
      <c r="BJ108" s="113"/>
      <c r="BK108" s="113"/>
      <c r="BL108" s="113"/>
      <c r="BM108" s="113"/>
      <c r="BN108" s="113"/>
      <c r="BO108" s="113"/>
      <c r="BP108" s="113"/>
      <c r="BQ108" s="113"/>
      <c r="BR108" s="113"/>
      <c r="BS108" s="113"/>
      <c r="BT108" s="113"/>
      <c r="BU108" s="113"/>
      <c r="BV108" s="113"/>
      <c r="BW108" s="113"/>
      <c r="BX108" s="113"/>
      <c r="BY108" s="113"/>
    </row>
    <row r="109" spans="13:77" x14ac:dyDescent="0.2">
      <c r="W109" s="62"/>
      <c r="X109" s="63"/>
      <c r="AA109" s="87"/>
      <c r="AB109" s="133"/>
      <c r="AC109" s="133"/>
      <c r="AD109" s="87"/>
      <c r="AE109" s="87"/>
      <c r="AF109" s="134"/>
      <c r="AG109" s="113"/>
      <c r="AH109" s="134"/>
      <c r="AI109" s="87"/>
      <c r="AJ109" s="134"/>
      <c r="AK109" s="135"/>
      <c r="AL109" s="132"/>
      <c r="AM109" s="132"/>
      <c r="AN109" s="136"/>
      <c r="AO109" s="132"/>
      <c r="AP109" s="132"/>
      <c r="AQ109" s="132"/>
      <c r="AR109" s="132"/>
      <c r="AS109" s="132"/>
      <c r="AT109" s="113"/>
      <c r="AU109" s="113"/>
      <c r="AV109" s="113"/>
      <c r="AW109" s="113"/>
      <c r="AX109" s="113"/>
      <c r="AY109" s="113"/>
      <c r="AZ109" s="113"/>
      <c r="BA109" s="113"/>
      <c r="BB109" s="113"/>
      <c r="BC109" s="113"/>
      <c r="BD109" s="113"/>
      <c r="BE109" s="113"/>
      <c r="BF109" s="113"/>
      <c r="BG109" s="113"/>
      <c r="BH109" s="113"/>
      <c r="BI109" s="113"/>
      <c r="BJ109" s="113"/>
      <c r="BK109" s="113"/>
      <c r="BL109" s="113"/>
      <c r="BM109" s="113"/>
      <c r="BN109" s="113"/>
      <c r="BO109" s="113"/>
      <c r="BP109" s="113"/>
      <c r="BQ109" s="113"/>
      <c r="BR109" s="113"/>
      <c r="BS109" s="113"/>
      <c r="BT109" s="113"/>
      <c r="BU109" s="113"/>
      <c r="BV109" s="113"/>
      <c r="BW109" s="113"/>
      <c r="BX109" s="113"/>
      <c r="BY109" s="113"/>
    </row>
    <row r="110" spans="13:77" x14ac:dyDescent="0.2">
      <c r="W110" s="62"/>
      <c r="X110" s="63"/>
      <c r="AA110" s="87"/>
      <c r="AB110" s="133"/>
      <c r="AC110" s="133"/>
      <c r="AD110" s="87"/>
      <c r="AE110" s="87"/>
      <c r="AF110" s="134"/>
      <c r="AG110" s="113"/>
      <c r="AH110" s="134"/>
      <c r="AI110" s="87"/>
      <c r="AJ110" s="134"/>
      <c r="AK110" s="135"/>
      <c r="AL110" s="132"/>
      <c r="AM110" s="132"/>
      <c r="AN110" s="136"/>
      <c r="AO110" s="132"/>
      <c r="AP110" s="132"/>
      <c r="AQ110" s="132"/>
      <c r="AR110" s="132"/>
      <c r="AS110" s="132"/>
      <c r="AT110" s="113"/>
      <c r="AU110" s="113"/>
      <c r="AV110" s="113"/>
      <c r="AW110" s="113"/>
      <c r="AX110" s="113"/>
      <c r="AY110" s="113"/>
      <c r="AZ110" s="113"/>
      <c r="BA110" s="113"/>
      <c r="BB110" s="113"/>
      <c r="BC110" s="113"/>
      <c r="BD110" s="113"/>
      <c r="BE110" s="113"/>
      <c r="BF110" s="113"/>
      <c r="BG110" s="113"/>
      <c r="BH110" s="113"/>
      <c r="BI110" s="113"/>
      <c r="BJ110" s="113"/>
      <c r="BK110" s="113"/>
      <c r="BL110" s="113"/>
      <c r="BM110" s="113"/>
      <c r="BN110" s="113"/>
      <c r="BO110" s="113"/>
      <c r="BP110" s="113"/>
      <c r="BQ110" s="113"/>
      <c r="BR110" s="113"/>
      <c r="BS110" s="113"/>
      <c r="BT110" s="113"/>
      <c r="BU110" s="113"/>
      <c r="BV110" s="113"/>
      <c r="BW110" s="113"/>
      <c r="BX110" s="113"/>
      <c r="BY110" s="113"/>
    </row>
    <row r="111" spans="13:77" x14ac:dyDescent="0.2">
      <c r="W111" s="62"/>
      <c r="X111" s="63"/>
      <c r="AA111" s="87"/>
      <c r="AB111" s="133"/>
      <c r="AC111" s="133"/>
      <c r="AD111" s="87"/>
      <c r="AE111" s="87"/>
      <c r="AF111" s="134"/>
      <c r="AG111" s="113"/>
      <c r="AH111" s="134"/>
      <c r="AI111" s="87"/>
      <c r="AJ111" s="134"/>
      <c r="AK111" s="135"/>
      <c r="AL111" s="132"/>
      <c r="AM111" s="132"/>
      <c r="AN111" s="136"/>
      <c r="AO111" s="132"/>
      <c r="AP111" s="132"/>
      <c r="AQ111" s="132"/>
      <c r="AR111" s="132"/>
      <c r="AS111" s="132"/>
      <c r="AT111" s="113"/>
      <c r="AU111" s="113"/>
      <c r="AV111" s="113"/>
      <c r="AW111" s="113"/>
      <c r="AX111" s="113"/>
      <c r="AY111" s="113"/>
      <c r="AZ111" s="113"/>
      <c r="BA111" s="113"/>
      <c r="BB111" s="113"/>
      <c r="BC111" s="113"/>
      <c r="BD111" s="113"/>
      <c r="BE111" s="113"/>
      <c r="BF111" s="113"/>
      <c r="BG111" s="113"/>
      <c r="BH111" s="113"/>
      <c r="BI111" s="113"/>
      <c r="BJ111" s="113"/>
      <c r="BK111" s="113"/>
      <c r="BL111" s="113"/>
      <c r="BM111" s="113"/>
      <c r="BN111" s="113"/>
      <c r="BO111" s="113"/>
      <c r="BP111" s="113"/>
      <c r="BQ111" s="113"/>
      <c r="BR111" s="113"/>
      <c r="BS111" s="113"/>
      <c r="BT111" s="113"/>
      <c r="BU111" s="113"/>
      <c r="BV111" s="113"/>
      <c r="BW111" s="113"/>
      <c r="BX111" s="113"/>
      <c r="BY111" s="113"/>
    </row>
    <row r="112" spans="13:77" x14ac:dyDescent="0.2">
      <c r="W112" s="62"/>
      <c r="X112" s="63"/>
      <c r="AA112" s="87"/>
      <c r="AB112" s="133"/>
      <c r="AC112" s="133"/>
      <c r="AD112" s="87"/>
      <c r="AE112" s="87"/>
      <c r="AF112" s="134"/>
      <c r="AG112" s="113"/>
      <c r="AH112" s="134"/>
      <c r="AI112" s="87"/>
      <c r="AJ112" s="134"/>
      <c r="AK112" s="135"/>
      <c r="AL112" s="132"/>
      <c r="AM112" s="132"/>
      <c r="AN112" s="136"/>
      <c r="AO112" s="132"/>
      <c r="AP112" s="132"/>
      <c r="AQ112" s="132"/>
      <c r="AR112" s="132"/>
      <c r="AS112" s="132"/>
      <c r="AT112" s="113"/>
      <c r="AU112" s="113"/>
      <c r="AV112" s="113"/>
      <c r="AW112" s="113"/>
      <c r="AX112" s="113"/>
      <c r="AY112" s="113"/>
      <c r="AZ112" s="113"/>
      <c r="BA112" s="113"/>
      <c r="BB112" s="113"/>
      <c r="BC112" s="113"/>
      <c r="BD112" s="113"/>
      <c r="BE112" s="113"/>
      <c r="BF112" s="113"/>
      <c r="BG112" s="113"/>
      <c r="BH112" s="113"/>
      <c r="BI112" s="113"/>
      <c r="BJ112" s="113"/>
      <c r="BK112" s="113"/>
      <c r="BL112" s="113"/>
      <c r="BM112" s="113"/>
      <c r="BN112" s="113"/>
      <c r="BO112" s="113"/>
      <c r="BP112" s="113"/>
      <c r="BQ112" s="113"/>
      <c r="BR112" s="113"/>
      <c r="BS112" s="113"/>
      <c r="BT112" s="113"/>
      <c r="BU112" s="113"/>
      <c r="BV112" s="113"/>
      <c r="BW112" s="113"/>
      <c r="BX112" s="113"/>
      <c r="BY112" s="113"/>
    </row>
    <row r="113" spans="23:77" x14ac:dyDescent="0.2">
      <c r="W113" s="62"/>
      <c r="X113" s="63"/>
      <c r="AA113" s="87"/>
      <c r="AB113" s="133"/>
      <c r="AC113" s="133"/>
      <c r="AD113" s="87"/>
      <c r="AE113" s="87"/>
      <c r="AF113" s="134"/>
      <c r="AG113" s="113"/>
      <c r="AH113" s="134"/>
      <c r="AI113" s="87"/>
      <c r="AJ113" s="134"/>
      <c r="AK113" s="135"/>
      <c r="AL113" s="132"/>
      <c r="AM113" s="132"/>
      <c r="AN113" s="136"/>
      <c r="AO113" s="132"/>
      <c r="AP113" s="132"/>
      <c r="AQ113" s="132"/>
      <c r="AR113" s="132"/>
      <c r="AS113" s="132"/>
      <c r="AT113" s="113"/>
      <c r="AU113" s="113"/>
      <c r="AV113" s="113"/>
      <c r="AW113" s="113"/>
      <c r="AX113" s="113"/>
      <c r="AY113" s="113"/>
      <c r="AZ113" s="113"/>
      <c r="BA113" s="113"/>
      <c r="BB113" s="113"/>
      <c r="BC113" s="113"/>
      <c r="BD113" s="113"/>
      <c r="BE113" s="113"/>
      <c r="BF113" s="113"/>
      <c r="BG113" s="113"/>
      <c r="BH113" s="113"/>
      <c r="BI113" s="113"/>
      <c r="BJ113" s="113"/>
      <c r="BK113" s="113"/>
      <c r="BL113" s="113"/>
      <c r="BM113" s="113"/>
      <c r="BN113" s="113"/>
      <c r="BO113" s="113"/>
      <c r="BP113" s="113"/>
      <c r="BQ113" s="113"/>
      <c r="BR113" s="113"/>
      <c r="BS113" s="113"/>
      <c r="BT113" s="113"/>
      <c r="BU113" s="113"/>
      <c r="BV113" s="113"/>
      <c r="BW113" s="113"/>
      <c r="BX113" s="113"/>
      <c r="BY113" s="113"/>
    </row>
    <row r="114" spans="23:77" x14ac:dyDescent="0.2">
      <c r="W114" s="62"/>
      <c r="X114" s="63"/>
      <c r="AA114" s="87"/>
      <c r="AB114" s="133"/>
      <c r="AC114" s="133"/>
      <c r="AD114" s="87"/>
      <c r="AE114" s="87"/>
      <c r="AF114" s="134"/>
      <c r="AG114" s="113"/>
      <c r="AH114" s="134"/>
      <c r="AI114" s="87"/>
      <c r="AJ114" s="134"/>
      <c r="AK114" s="135"/>
      <c r="AL114" s="132"/>
      <c r="AM114" s="132"/>
      <c r="AN114" s="136"/>
      <c r="AO114" s="132"/>
      <c r="AP114" s="132"/>
      <c r="AQ114" s="132"/>
      <c r="AR114" s="132"/>
      <c r="AS114" s="132"/>
      <c r="AT114" s="113"/>
      <c r="AU114" s="113"/>
      <c r="AV114" s="113"/>
      <c r="AW114" s="113"/>
      <c r="AX114" s="113"/>
      <c r="AY114" s="113"/>
      <c r="AZ114" s="113"/>
      <c r="BA114" s="113"/>
      <c r="BB114" s="113"/>
      <c r="BC114" s="113"/>
      <c r="BD114" s="113"/>
      <c r="BE114" s="113"/>
      <c r="BF114" s="113"/>
      <c r="BG114" s="113"/>
      <c r="BH114" s="113"/>
      <c r="BI114" s="113"/>
      <c r="BJ114" s="113"/>
      <c r="BK114" s="113"/>
      <c r="BL114" s="113"/>
      <c r="BM114" s="113"/>
      <c r="BN114" s="113"/>
      <c r="BO114" s="113"/>
      <c r="BP114" s="113"/>
      <c r="BQ114" s="113"/>
      <c r="BR114" s="113"/>
      <c r="BS114" s="113"/>
      <c r="BT114" s="113"/>
      <c r="BU114" s="113"/>
      <c r="BV114" s="113"/>
      <c r="BW114" s="113"/>
      <c r="BX114" s="113"/>
      <c r="BY114" s="113"/>
    </row>
    <row r="115" spans="23:77" x14ac:dyDescent="0.2">
      <c r="W115" s="62"/>
      <c r="X115" s="63"/>
      <c r="AA115" s="87"/>
      <c r="AB115" s="133"/>
      <c r="AC115" s="133"/>
      <c r="AD115" s="87"/>
      <c r="AE115" s="87"/>
      <c r="AH115" s="134"/>
      <c r="AI115" s="87"/>
      <c r="AJ115" s="134"/>
      <c r="AK115" s="135"/>
      <c r="AL115" s="132"/>
      <c r="AM115" s="132"/>
      <c r="AN115" s="136"/>
      <c r="AO115" s="132"/>
      <c r="AP115" s="132"/>
      <c r="AQ115" s="132"/>
      <c r="AR115" s="132"/>
      <c r="AS115" s="132"/>
      <c r="AT115" s="113"/>
      <c r="AU115" s="113"/>
      <c r="AV115" s="113"/>
      <c r="AW115" s="113"/>
      <c r="AX115" s="113"/>
      <c r="AY115" s="113"/>
      <c r="AZ115" s="113"/>
      <c r="BA115" s="113"/>
      <c r="BB115" s="113"/>
      <c r="BC115" s="113"/>
      <c r="BD115" s="113"/>
      <c r="BE115" s="113"/>
      <c r="BF115" s="113"/>
      <c r="BG115" s="113"/>
      <c r="BH115" s="113"/>
      <c r="BI115" s="113"/>
      <c r="BJ115" s="113"/>
      <c r="BK115" s="113"/>
      <c r="BL115" s="113"/>
      <c r="BM115" s="113"/>
      <c r="BN115" s="113"/>
      <c r="BO115" s="113"/>
      <c r="BP115" s="113"/>
      <c r="BQ115" s="113"/>
      <c r="BR115" s="113"/>
      <c r="BS115" s="113"/>
      <c r="BT115" s="113"/>
      <c r="BU115" s="113"/>
      <c r="BV115" s="113"/>
      <c r="BW115" s="113"/>
      <c r="BX115" s="113"/>
      <c r="BY115" s="113"/>
    </row>
    <row r="116" spans="23:77" x14ac:dyDescent="0.2">
      <c r="W116" s="62"/>
      <c r="X116" s="63"/>
      <c r="AA116" s="87"/>
      <c r="AB116" s="133"/>
      <c r="AC116" s="133"/>
      <c r="AD116" s="87"/>
      <c r="AE116" s="87"/>
      <c r="AK116" s="135"/>
      <c r="AL116" s="132"/>
      <c r="AM116" s="132"/>
      <c r="AN116" s="136"/>
      <c r="AO116" s="132"/>
      <c r="AP116" s="132"/>
      <c r="AQ116" s="132"/>
      <c r="AR116" s="132"/>
      <c r="AS116" s="132"/>
      <c r="AT116" s="113"/>
      <c r="AU116" s="113"/>
      <c r="AV116" s="113"/>
      <c r="AW116" s="113"/>
      <c r="AX116" s="113"/>
      <c r="AY116" s="113"/>
      <c r="AZ116" s="113"/>
      <c r="BA116" s="113"/>
      <c r="BB116" s="113"/>
      <c r="BC116" s="113"/>
      <c r="BD116" s="113"/>
      <c r="BE116" s="113"/>
      <c r="BF116" s="113"/>
      <c r="BG116" s="113"/>
      <c r="BH116" s="113"/>
      <c r="BI116" s="113"/>
      <c r="BJ116" s="113"/>
      <c r="BK116" s="113"/>
      <c r="BL116" s="113"/>
      <c r="BM116" s="113"/>
      <c r="BN116" s="113"/>
      <c r="BO116" s="113"/>
      <c r="BP116" s="113"/>
      <c r="BQ116" s="113"/>
      <c r="BR116" s="113"/>
      <c r="BS116" s="113"/>
      <c r="BT116" s="113"/>
      <c r="BU116" s="113"/>
      <c r="BV116" s="113"/>
      <c r="BW116" s="113"/>
      <c r="BX116" s="113"/>
      <c r="BY116" s="113"/>
    </row>
    <row r="117" spans="23:77" x14ac:dyDescent="0.2">
      <c r="W117" s="62"/>
      <c r="X117" s="63"/>
      <c r="AA117" s="87"/>
      <c r="AB117" s="133"/>
      <c r="AC117" s="133"/>
      <c r="AD117" s="87"/>
      <c r="AE117" s="87"/>
      <c r="AK117" s="135"/>
      <c r="AL117" s="132"/>
      <c r="AM117" s="132"/>
      <c r="AN117" s="136"/>
      <c r="AO117" s="132"/>
      <c r="AP117" s="132"/>
      <c r="AQ117" s="132"/>
      <c r="AR117" s="132"/>
      <c r="AS117" s="132"/>
      <c r="AT117" s="113"/>
      <c r="AU117" s="113"/>
      <c r="AV117" s="113"/>
      <c r="AW117" s="113"/>
      <c r="AX117" s="113"/>
      <c r="AY117" s="113"/>
      <c r="AZ117" s="113"/>
      <c r="BA117" s="113"/>
      <c r="BB117" s="113"/>
      <c r="BC117" s="113"/>
      <c r="BD117" s="113"/>
      <c r="BE117" s="113"/>
      <c r="BF117" s="113"/>
      <c r="BG117" s="113"/>
      <c r="BH117" s="113"/>
      <c r="BI117" s="113"/>
      <c r="BJ117" s="113"/>
      <c r="BK117" s="113"/>
      <c r="BL117" s="113"/>
      <c r="BM117" s="113"/>
      <c r="BN117" s="113"/>
      <c r="BO117" s="113"/>
      <c r="BP117" s="113"/>
      <c r="BQ117" s="113"/>
      <c r="BR117" s="113"/>
      <c r="BS117" s="113"/>
      <c r="BT117" s="113"/>
      <c r="BU117" s="113"/>
      <c r="BV117" s="113"/>
      <c r="BW117" s="113"/>
      <c r="BX117" s="113"/>
      <c r="BY117" s="113"/>
    </row>
    <row r="118" spans="23:77" x14ac:dyDescent="0.2">
      <c r="W118" s="62"/>
      <c r="X118" s="63"/>
      <c r="AA118" s="87"/>
      <c r="AB118" s="133"/>
      <c r="AC118" s="133"/>
      <c r="AD118" s="87"/>
      <c r="AE118" s="87"/>
      <c r="AK118" s="135"/>
      <c r="AL118" s="132"/>
      <c r="AM118" s="132"/>
      <c r="AN118" s="136"/>
      <c r="AO118" s="132"/>
      <c r="AP118" s="132"/>
      <c r="AQ118" s="132"/>
      <c r="AR118" s="132"/>
      <c r="AS118" s="132"/>
      <c r="AT118" s="113"/>
      <c r="AU118" s="113"/>
      <c r="AV118" s="113"/>
      <c r="AW118" s="113"/>
      <c r="AX118" s="113"/>
      <c r="AY118" s="113"/>
      <c r="AZ118" s="113"/>
      <c r="BA118" s="113"/>
      <c r="BB118" s="113"/>
      <c r="BC118" s="113"/>
      <c r="BD118" s="113"/>
      <c r="BE118" s="113"/>
      <c r="BF118" s="113"/>
      <c r="BG118" s="113"/>
      <c r="BH118" s="113"/>
      <c r="BI118" s="113"/>
      <c r="BJ118" s="113"/>
      <c r="BK118" s="113"/>
      <c r="BL118" s="113"/>
      <c r="BM118" s="113"/>
      <c r="BN118" s="113"/>
      <c r="BO118" s="113"/>
      <c r="BP118" s="113"/>
      <c r="BQ118" s="113"/>
      <c r="BR118" s="113"/>
      <c r="BS118" s="113"/>
      <c r="BT118" s="113"/>
      <c r="BU118" s="113"/>
      <c r="BV118" s="113"/>
      <c r="BW118" s="113"/>
      <c r="BX118" s="113"/>
      <c r="BY118" s="113"/>
    </row>
    <row r="119" spans="23:77" x14ac:dyDescent="0.2">
      <c r="W119" s="62"/>
      <c r="X119" s="63"/>
      <c r="AA119" s="87"/>
      <c r="AB119" s="133"/>
      <c r="AC119" s="133"/>
      <c r="AD119" s="87"/>
      <c r="AE119" s="87"/>
      <c r="AK119" s="135"/>
      <c r="AL119" s="132"/>
      <c r="AM119" s="132"/>
      <c r="AN119" s="136"/>
      <c r="AO119" s="132"/>
      <c r="AP119" s="132"/>
      <c r="AQ119" s="132"/>
      <c r="AR119" s="132"/>
      <c r="AS119" s="132"/>
      <c r="AT119" s="113"/>
      <c r="AU119" s="113"/>
      <c r="AV119" s="113"/>
      <c r="AW119" s="113"/>
      <c r="AX119" s="113"/>
      <c r="AY119" s="113"/>
      <c r="AZ119" s="113"/>
      <c r="BA119" s="113"/>
      <c r="BB119" s="113"/>
      <c r="BC119" s="113"/>
      <c r="BD119" s="113"/>
      <c r="BE119" s="113"/>
      <c r="BF119" s="113"/>
      <c r="BG119" s="113"/>
      <c r="BH119" s="113"/>
      <c r="BI119" s="113"/>
      <c r="BJ119" s="113"/>
      <c r="BK119" s="113"/>
      <c r="BL119" s="113"/>
      <c r="BM119" s="113"/>
      <c r="BN119" s="113"/>
      <c r="BO119" s="113"/>
      <c r="BP119" s="113"/>
      <c r="BQ119" s="113"/>
      <c r="BR119" s="113"/>
      <c r="BS119" s="113"/>
      <c r="BT119" s="113"/>
      <c r="BU119" s="113"/>
      <c r="BV119" s="113"/>
      <c r="BW119" s="113"/>
      <c r="BX119" s="113"/>
      <c r="BY119" s="113"/>
    </row>
    <row r="120" spans="23:77" x14ac:dyDescent="0.2">
      <c r="W120" s="62"/>
      <c r="X120" s="63"/>
      <c r="AA120" s="87"/>
      <c r="AB120" s="133"/>
      <c r="AC120" s="133"/>
      <c r="AD120" s="87"/>
      <c r="AE120" s="87"/>
      <c r="AK120" s="135"/>
      <c r="AL120" s="132"/>
      <c r="AM120" s="132"/>
      <c r="AN120" s="136"/>
      <c r="AO120" s="132"/>
      <c r="AP120" s="132"/>
      <c r="AQ120" s="132"/>
      <c r="AR120" s="132"/>
      <c r="AS120" s="132"/>
      <c r="AT120" s="113"/>
      <c r="AU120" s="113"/>
      <c r="AV120" s="113"/>
      <c r="AW120" s="113"/>
      <c r="AX120" s="113"/>
      <c r="AY120" s="113"/>
      <c r="AZ120" s="113"/>
      <c r="BA120" s="113"/>
      <c r="BB120" s="113"/>
      <c r="BC120" s="113"/>
      <c r="BD120" s="113"/>
      <c r="BE120" s="113"/>
      <c r="BF120" s="113"/>
      <c r="BG120" s="113"/>
      <c r="BH120" s="113"/>
      <c r="BI120" s="113"/>
      <c r="BJ120" s="113"/>
      <c r="BK120" s="113"/>
      <c r="BL120" s="113"/>
      <c r="BM120" s="113"/>
      <c r="BN120" s="113"/>
      <c r="BO120" s="113"/>
      <c r="BP120" s="113"/>
      <c r="BQ120" s="113"/>
      <c r="BR120" s="113"/>
      <c r="BS120" s="113"/>
      <c r="BT120" s="113"/>
      <c r="BU120" s="113"/>
      <c r="BV120" s="113"/>
      <c r="BW120" s="113"/>
      <c r="BX120" s="113"/>
      <c r="BY120" s="113"/>
    </row>
    <row r="121" spans="23:77" x14ac:dyDescent="0.2">
      <c r="W121" s="62"/>
      <c r="X121" s="63"/>
      <c r="AA121" s="87"/>
      <c r="AB121" s="133"/>
      <c r="AC121" s="133"/>
      <c r="AD121" s="87"/>
      <c r="AE121" s="87"/>
      <c r="AK121" s="135"/>
      <c r="AL121" s="132"/>
      <c r="AM121" s="132"/>
      <c r="AN121" s="136"/>
      <c r="AO121" s="132"/>
      <c r="AP121" s="132"/>
      <c r="AQ121" s="132"/>
      <c r="AR121" s="132"/>
      <c r="AS121" s="132"/>
      <c r="AT121" s="113"/>
      <c r="AU121" s="113"/>
      <c r="AV121" s="113"/>
      <c r="AW121" s="113"/>
      <c r="AX121" s="113"/>
      <c r="AY121" s="113"/>
      <c r="AZ121" s="113"/>
      <c r="BA121" s="113"/>
      <c r="BB121" s="113"/>
      <c r="BC121" s="113"/>
      <c r="BD121" s="113"/>
      <c r="BE121" s="113"/>
      <c r="BF121" s="113"/>
      <c r="BG121" s="113"/>
      <c r="BH121" s="113"/>
      <c r="BI121" s="113"/>
      <c r="BJ121" s="113"/>
      <c r="BK121" s="113"/>
      <c r="BL121" s="113"/>
      <c r="BM121" s="113"/>
      <c r="BN121" s="113"/>
      <c r="BO121" s="113"/>
      <c r="BP121" s="113"/>
      <c r="BQ121" s="113"/>
      <c r="BR121" s="113"/>
      <c r="BS121" s="113"/>
      <c r="BT121" s="113"/>
      <c r="BU121" s="113"/>
      <c r="BV121" s="113"/>
      <c r="BW121" s="113"/>
      <c r="BX121" s="113"/>
      <c r="BY121" s="113"/>
    </row>
    <row r="122" spans="23:77" x14ac:dyDescent="0.2">
      <c r="W122" s="62"/>
      <c r="X122" s="63"/>
      <c r="AA122" s="87"/>
      <c r="AB122" s="133"/>
      <c r="AC122" s="133"/>
      <c r="AD122" s="87"/>
      <c r="AE122" s="87"/>
      <c r="AK122" s="135"/>
      <c r="AL122" s="132"/>
      <c r="AM122" s="132"/>
      <c r="AN122" s="136"/>
      <c r="AO122" s="132"/>
      <c r="AP122" s="132"/>
      <c r="AQ122" s="132"/>
      <c r="AR122" s="132"/>
      <c r="AS122" s="132"/>
      <c r="AT122" s="113"/>
      <c r="AU122" s="113"/>
      <c r="AV122" s="113"/>
      <c r="AW122" s="113"/>
      <c r="AX122" s="113"/>
      <c r="AY122" s="113"/>
      <c r="AZ122" s="113"/>
      <c r="BA122" s="113"/>
      <c r="BB122" s="113"/>
      <c r="BC122" s="113"/>
      <c r="BD122" s="113"/>
      <c r="BE122" s="113"/>
      <c r="BF122" s="113"/>
      <c r="BG122" s="113"/>
      <c r="BH122" s="113"/>
      <c r="BI122" s="113"/>
      <c r="BJ122" s="113"/>
      <c r="BK122" s="113"/>
      <c r="BL122" s="113"/>
      <c r="BM122" s="113"/>
      <c r="BN122" s="113"/>
      <c r="BO122" s="113"/>
      <c r="BP122" s="113"/>
      <c r="BQ122" s="113"/>
      <c r="BR122" s="113"/>
      <c r="BS122" s="113"/>
      <c r="BT122" s="113"/>
      <c r="BU122" s="113"/>
      <c r="BV122" s="113"/>
      <c r="BW122" s="113"/>
      <c r="BX122" s="113"/>
      <c r="BY122" s="113"/>
    </row>
    <row r="123" spans="23:77" x14ac:dyDescent="0.2">
      <c r="W123" s="62"/>
      <c r="X123" s="63"/>
      <c r="AA123" s="87"/>
      <c r="AB123" s="133"/>
      <c r="AC123" s="133"/>
      <c r="AD123" s="87"/>
      <c r="AE123" s="87"/>
      <c r="AK123" s="135"/>
      <c r="AL123" s="132"/>
      <c r="AM123" s="132"/>
      <c r="AN123" s="136"/>
      <c r="AO123" s="132"/>
      <c r="AP123" s="132"/>
      <c r="AQ123" s="132"/>
      <c r="AR123" s="132"/>
      <c r="AS123" s="132"/>
      <c r="AT123" s="113"/>
      <c r="AU123" s="113"/>
      <c r="AV123" s="113"/>
      <c r="AW123" s="113"/>
      <c r="AX123" s="113"/>
      <c r="AY123" s="113"/>
      <c r="AZ123" s="113"/>
      <c r="BA123" s="113"/>
      <c r="BB123" s="113"/>
      <c r="BC123" s="113"/>
      <c r="BD123" s="113"/>
      <c r="BE123" s="113"/>
      <c r="BF123" s="113"/>
      <c r="BG123" s="113"/>
      <c r="BH123" s="113"/>
      <c r="BI123" s="113"/>
      <c r="BJ123" s="113"/>
      <c r="BK123" s="113"/>
      <c r="BL123" s="113"/>
      <c r="BM123" s="113"/>
      <c r="BN123" s="113"/>
      <c r="BO123" s="113"/>
      <c r="BP123" s="113"/>
      <c r="BQ123" s="113"/>
      <c r="BR123" s="113"/>
      <c r="BS123" s="113"/>
      <c r="BT123" s="113"/>
      <c r="BU123" s="113"/>
      <c r="BV123" s="113"/>
      <c r="BW123" s="113"/>
      <c r="BX123" s="113"/>
      <c r="BY123" s="113"/>
    </row>
    <row r="124" spans="23:77" x14ac:dyDescent="0.2">
      <c r="W124" s="62"/>
      <c r="X124" s="63"/>
      <c r="AA124" s="87"/>
      <c r="AB124" s="133"/>
      <c r="AC124" s="133"/>
      <c r="AD124" s="87"/>
      <c r="AE124" s="87"/>
      <c r="AK124" s="135"/>
      <c r="AL124" s="132"/>
      <c r="AM124" s="132"/>
      <c r="AN124" s="136"/>
      <c r="AO124" s="132"/>
      <c r="AP124" s="132"/>
      <c r="AQ124" s="132"/>
      <c r="AR124" s="132"/>
      <c r="AS124" s="132"/>
      <c r="AT124" s="113"/>
      <c r="AU124" s="113"/>
      <c r="AV124" s="113"/>
      <c r="AW124" s="113"/>
      <c r="AX124" s="113"/>
      <c r="AY124" s="113"/>
      <c r="AZ124" s="113"/>
      <c r="BA124" s="113"/>
      <c r="BB124" s="113"/>
      <c r="BC124" s="113"/>
      <c r="BD124" s="113"/>
      <c r="BE124" s="113"/>
      <c r="BF124" s="113"/>
      <c r="BG124" s="113"/>
      <c r="BH124" s="113"/>
      <c r="BI124" s="113"/>
      <c r="BJ124" s="113"/>
      <c r="BK124" s="113"/>
      <c r="BL124" s="113"/>
      <c r="BM124" s="113"/>
      <c r="BN124" s="113"/>
      <c r="BO124" s="113"/>
      <c r="BP124" s="113"/>
      <c r="BQ124" s="113"/>
      <c r="BR124" s="113"/>
      <c r="BS124" s="113"/>
      <c r="BT124" s="113"/>
      <c r="BU124" s="113"/>
      <c r="BV124" s="113"/>
      <c r="BW124" s="113"/>
      <c r="BX124" s="113"/>
      <c r="BY124" s="113"/>
    </row>
    <row r="125" spans="23:77" x14ac:dyDescent="0.2">
      <c r="W125" s="62"/>
      <c r="X125" s="63"/>
      <c r="AA125" s="87"/>
      <c r="AB125" s="133"/>
      <c r="AC125" s="133"/>
      <c r="AD125" s="87"/>
      <c r="AE125" s="87"/>
    </row>
    <row r="126" spans="23:77" x14ac:dyDescent="0.2">
      <c r="W126" s="62"/>
      <c r="X126" s="63"/>
    </row>
    <row r="127" spans="23:77" x14ac:dyDescent="0.2">
      <c r="W127" s="62"/>
      <c r="X127" s="63"/>
    </row>
    <row r="128" spans="23:77" x14ac:dyDescent="0.2">
      <c r="W128" s="62"/>
      <c r="X128" s="63"/>
    </row>
    <row r="129" spans="23:24" x14ac:dyDescent="0.2">
      <c r="W129" s="62"/>
      <c r="X129" s="63"/>
    </row>
    <row r="130" spans="23:24" x14ac:dyDescent="0.2">
      <c r="W130" s="62"/>
      <c r="X130" s="63"/>
    </row>
    <row r="131" spans="23:24" x14ac:dyDescent="0.2">
      <c r="W131" s="62"/>
      <c r="X131" s="63"/>
    </row>
    <row r="132" spans="23:24" x14ac:dyDescent="0.2">
      <c r="W132" s="62"/>
      <c r="X132" s="63"/>
    </row>
    <row r="133" spans="23:24" x14ac:dyDescent="0.2">
      <c r="W133" s="62"/>
      <c r="X133" s="63"/>
    </row>
    <row r="134" spans="23:24" x14ac:dyDescent="0.2">
      <c r="W134" s="62"/>
      <c r="X134" s="63"/>
    </row>
    <row r="135" spans="23:24" x14ac:dyDescent="0.2">
      <c r="W135" s="62"/>
      <c r="X135" s="63"/>
    </row>
    <row r="136" spans="23:24" x14ac:dyDescent="0.2">
      <c r="W136" s="62"/>
      <c r="X136" s="63"/>
    </row>
    <row r="137" spans="23:24" x14ac:dyDescent="0.2">
      <c r="W137" s="62"/>
      <c r="X137" s="63"/>
    </row>
    <row r="138" spans="23:24" x14ac:dyDescent="0.2">
      <c r="W138" s="62"/>
      <c r="X138" s="63"/>
    </row>
    <row r="139" spans="23:24" x14ac:dyDescent="0.2">
      <c r="W139" s="62"/>
      <c r="X139" s="63"/>
    </row>
    <row r="140" spans="23:24" x14ac:dyDescent="0.2">
      <c r="W140" s="62"/>
      <c r="X140" s="63"/>
    </row>
    <row r="141" spans="23:24" x14ac:dyDescent="0.2">
      <c r="W141" s="62"/>
      <c r="X141" s="63"/>
    </row>
    <row r="142" spans="23:24" x14ac:dyDescent="0.2">
      <c r="W142" s="62"/>
      <c r="X142" s="63"/>
    </row>
    <row r="143" spans="23:24" x14ac:dyDescent="0.2">
      <c r="W143" s="62"/>
      <c r="X143" s="63"/>
    </row>
    <row r="144" spans="23:24" x14ac:dyDescent="0.2">
      <c r="W144" s="62"/>
      <c r="X144" s="63"/>
    </row>
    <row r="145" spans="23:24" x14ac:dyDescent="0.2">
      <c r="W145" s="62"/>
      <c r="X145" s="63"/>
    </row>
    <row r="146" spans="23:24" x14ac:dyDescent="0.2">
      <c r="W146" s="62"/>
      <c r="X146" s="63"/>
    </row>
    <row r="147" spans="23:24" x14ac:dyDescent="0.2">
      <c r="W147" s="62"/>
      <c r="X147" s="63"/>
    </row>
    <row r="148" spans="23:24" x14ac:dyDescent="0.2">
      <c r="W148" s="62"/>
      <c r="X148" s="63"/>
    </row>
    <row r="149" spans="23:24" x14ac:dyDescent="0.2">
      <c r="W149" s="62"/>
      <c r="X149" s="63"/>
    </row>
    <row r="150" spans="23:24" x14ac:dyDescent="0.2">
      <c r="W150" s="62"/>
      <c r="X150" s="63"/>
    </row>
    <row r="151" spans="23:24" x14ac:dyDescent="0.2">
      <c r="W151" s="62"/>
      <c r="X151" s="63"/>
    </row>
    <row r="152" spans="23:24" x14ac:dyDescent="0.2">
      <c r="W152" s="62"/>
      <c r="X152" s="63"/>
    </row>
    <row r="153" spans="23:24" x14ac:dyDescent="0.2">
      <c r="W153" s="62"/>
      <c r="X153" s="63"/>
    </row>
    <row r="154" spans="23:24" x14ac:dyDescent="0.2">
      <c r="W154" s="62"/>
      <c r="X154" s="63"/>
    </row>
    <row r="155" spans="23:24" x14ac:dyDescent="0.2">
      <c r="W155" s="62"/>
      <c r="X155" s="63"/>
    </row>
    <row r="156" spans="23:24" x14ac:dyDescent="0.2">
      <c r="W156" s="62"/>
      <c r="X156" s="63"/>
    </row>
    <row r="157" spans="23:24" x14ac:dyDescent="0.2">
      <c r="W157" s="62"/>
      <c r="X157" s="63"/>
    </row>
    <row r="158" spans="23:24" x14ac:dyDescent="0.2">
      <c r="W158" s="62"/>
      <c r="X158" s="63"/>
    </row>
    <row r="159" spans="23:24" x14ac:dyDescent="0.2">
      <c r="W159" s="62"/>
      <c r="X159" s="63"/>
    </row>
    <row r="160" spans="23:24" x14ac:dyDescent="0.2">
      <c r="W160" s="62"/>
      <c r="X160" s="63"/>
    </row>
    <row r="161" spans="23:24" x14ac:dyDescent="0.2">
      <c r="W161" s="62"/>
      <c r="X161" s="63"/>
    </row>
    <row r="162" spans="23:24" x14ac:dyDescent="0.2">
      <c r="W162" s="62"/>
      <c r="X162" s="63"/>
    </row>
    <row r="163" spans="23:24" x14ac:dyDescent="0.2">
      <c r="W163" s="62"/>
      <c r="X163" s="63"/>
    </row>
    <row r="164" spans="23:24" x14ac:dyDescent="0.2">
      <c r="W164" s="62"/>
      <c r="X164" s="63"/>
    </row>
    <row r="165" spans="23:24" x14ac:dyDescent="0.2">
      <c r="W165" s="62"/>
      <c r="X165" s="63"/>
    </row>
    <row r="166" spans="23:24" x14ac:dyDescent="0.2">
      <c r="W166" s="62"/>
      <c r="X166" s="63"/>
    </row>
    <row r="167" spans="23:24" x14ac:dyDescent="0.2">
      <c r="W167" s="62"/>
      <c r="X167" s="63"/>
    </row>
    <row r="168" spans="23:24" x14ac:dyDescent="0.2">
      <c r="W168" s="62"/>
      <c r="X168" s="63"/>
    </row>
    <row r="169" spans="23:24" x14ac:dyDescent="0.2">
      <c r="W169" s="62"/>
      <c r="X169" s="63"/>
    </row>
    <row r="170" spans="23:24" x14ac:dyDescent="0.2">
      <c r="W170" s="62"/>
      <c r="X170" s="63"/>
    </row>
    <row r="171" spans="23:24" x14ac:dyDescent="0.2">
      <c r="W171" s="62"/>
      <c r="X171" s="63"/>
    </row>
    <row r="172" spans="23:24" x14ac:dyDescent="0.2">
      <c r="W172" s="62"/>
      <c r="X172" s="63"/>
    </row>
    <row r="173" spans="23:24" x14ac:dyDescent="0.2">
      <c r="W173" s="62"/>
      <c r="X173" s="63"/>
    </row>
    <row r="174" spans="23:24" x14ac:dyDescent="0.2">
      <c r="W174" s="62"/>
      <c r="X174" s="63"/>
    </row>
    <row r="175" spans="23:24" x14ac:dyDescent="0.2">
      <c r="W175" s="62"/>
      <c r="X175" s="63"/>
    </row>
    <row r="176" spans="23:24" x14ac:dyDescent="0.2">
      <c r="W176" s="62"/>
      <c r="X176" s="63"/>
    </row>
    <row r="177" spans="23:24" x14ac:dyDescent="0.2">
      <c r="W177" s="62"/>
      <c r="X177" s="63"/>
    </row>
    <row r="178" spans="23:24" x14ac:dyDescent="0.2">
      <c r="W178" s="62"/>
      <c r="X178" s="63"/>
    </row>
    <row r="179" spans="23:24" x14ac:dyDescent="0.2">
      <c r="W179" s="62"/>
      <c r="X179" s="63"/>
    </row>
    <row r="180" spans="23:24" x14ac:dyDescent="0.2">
      <c r="W180" s="62"/>
      <c r="X180" s="63"/>
    </row>
    <row r="181" spans="23:24" x14ac:dyDescent="0.2">
      <c r="W181" s="62"/>
      <c r="X181" s="63"/>
    </row>
    <row r="182" spans="23:24" x14ac:dyDescent="0.2">
      <c r="W182" s="62"/>
      <c r="X182" s="63"/>
    </row>
    <row r="183" spans="23:24" x14ac:dyDescent="0.2">
      <c r="W183" s="62"/>
      <c r="X183" s="63"/>
    </row>
    <row r="184" spans="23:24" x14ac:dyDescent="0.2">
      <c r="W184" s="62"/>
      <c r="X184" s="63"/>
    </row>
    <row r="185" spans="23:24" x14ac:dyDescent="0.2">
      <c r="W185" s="62"/>
      <c r="X185" s="63"/>
    </row>
    <row r="186" spans="23:24" x14ac:dyDescent="0.2">
      <c r="W186" s="62"/>
      <c r="X186" s="63"/>
    </row>
    <row r="187" spans="23:24" x14ac:dyDescent="0.2">
      <c r="W187" s="62"/>
      <c r="X187" s="63"/>
    </row>
    <row r="188" spans="23:24" x14ac:dyDescent="0.2">
      <c r="W188" s="62"/>
      <c r="X188" s="63"/>
    </row>
    <row r="189" spans="23:24" x14ac:dyDescent="0.2">
      <c r="W189" s="62"/>
      <c r="X189" s="63"/>
    </row>
    <row r="190" spans="23:24" x14ac:dyDescent="0.2">
      <c r="W190" s="62"/>
      <c r="X190" s="63"/>
    </row>
    <row r="191" spans="23:24" x14ac:dyDescent="0.2">
      <c r="W191" s="62"/>
      <c r="X191" s="63"/>
    </row>
    <row r="192" spans="23:24" x14ac:dyDescent="0.2">
      <c r="W192" s="62"/>
      <c r="X192" s="63"/>
    </row>
    <row r="193" spans="23:24" x14ac:dyDescent="0.2">
      <c r="W193" s="62"/>
      <c r="X193" s="63"/>
    </row>
    <row r="194" spans="23:24" x14ac:dyDescent="0.2">
      <c r="W194" s="62"/>
      <c r="X194" s="63"/>
    </row>
    <row r="195" spans="23:24" x14ac:dyDescent="0.2">
      <c r="W195" s="62"/>
      <c r="X195" s="63"/>
    </row>
    <row r="196" spans="23:24" x14ac:dyDescent="0.2">
      <c r="W196" s="62"/>
      <c r="X196" s="63"/>
    </row>
    <row r="197" spans="23:24" x14ac:dyDescent="0.2">
      <c r="W197" s="62"/>
      <c r="X197" s="63"/>
    </row>
    <row r="198" spans="23:24" x14ac:dyDescent="0.2">
      <c r="W198" s="62"/>
      <c r="X198" s="63"/>
    </row>
    <row r="199" spans="23:24" x14ac:dyDescent="0.2">
      <c r="W199" s="62"/>
      <c r="X199" s="63"/>
    </row>
    <row r="200" spans="23:24" x14ac:dyDescent="0.2">
      <c r="W200" s="62"/>
      <c r="X200" s="63"/>
    </row>
    <row r="201" spans="23:24" x14ac:dyDescent="0.2">
      <c r="W201" s="62"/>
      <c r="X201" s="63"/>
    </row>
    <row r="202" spans="23:24" x14ac:dyDescent="0.2">
      <c r="W202" s="62"/>
      <c r="X202" s="63"/>
    </row>
    <row r="203" spans="23:24" x14ac:dyDescent="0.2">
      <c r="W203" s="62"/>
      <c r="X203" s="63"/>
    </row>
    <row r="204" spans="23:24" x14ac:dyDescent="0.2">
      <c r="W204" s="62"/>
      <c r="X204" s="63"/>
    </row>
    <row r="205" spans="23:24" x14ac:dyDescent="0.2">
      <c r="W205" s="62"/>
      <c r="X205" s="63"/>
    </row>
    <row r="206" spans="23:24" x14ac:dyDescent="0.2">
      <c r="W206" s="62"/>
      <c r="X206" s="63"/>
    </row>
    <row r="207" spans="23:24" x14ac:dyDescent="0.2">
      <c r="W207" s="62"/>
      <c r="X207" s="63"/>
    </row>
    <row r="208" spans="23:24" x14ac:dyDescent="0.2">
      <c r="W208" s="62"/>
      <c r="X208" s="63"/>
    </row>
    <row r="209" spans="23:24" x14ac:dyDescent="0.2">
      <c r="W209" s="62"/>
      <c r="X209" s="63"/>
    </row>
    <row r="210" spans="23:24" x14ac:dyDescent="0.2">
      <c r="W210" s="62"/>
      <c r="X210" s="63"/>
    </row>
    <row r="211" spans="23:24" x14ac:dyDescent="0.2">
      <c r="W211" s="62"/>
      <c r="X211" s="63"/>
    </row>
    <row r="212" spans="23:24" x14ac:dyDescent="0.2">
      <c r="W212" s="62"/>
      <c r="X212" s="63"/>
    </row>
    <row r="213" spans="23:24" x14ac:dyDescent="0.2">
      <c r="W213" s="62"/>
      <c r="X213" s="63"/>
    </row>
    <row r="214" spans="23:24" x14ac:dyDescent="0.2">
      <c r="W214" s="62"/>
      <c r="X214" s="63"/>
    </row>
    <row r="215" spans="23:24" x14ac:dyDescent="0.2">
      <c r="W215" s="62"/>
      <c r="X215" s="63"/>
    </row>
    <row r="216" spans="23:24" x14ac:dyDescent="0.2">
      <c r="W216" s="62"/>
      <c r="X216" s="63"/>
    </row>
    <row r="217" spans="23:24" x14ac:dyDescent="0.2">
      <c r="W217" s="62"/>
      <c r="X217" s="63"/>
    </row>
    <row r="218" spans="23:24" x14ac:dyDescent="0.2">
      <c r="W218" s="62"/>
      <c r="X218" s="63"/>
    </row>
    <row r="219" spans="23:24" x14ac:dyDescent="0.2">
      <c r="W219" s="62"/>
      <c r="X219" s="63"/>
    </row>
    <row r="220" spans="23:24" x14ac:dyDescent="0.2">
      <c r="W220" s="62"/>
      <c r="X220" s="63"/>
    </row>
    <row r="221" spans="23:24" x14ac:dyDescent="0.2">
      <c r="W221" s="62"/>
      <c r="X221" s="63"/>
    </row>
    <row r="222" spans="23:24" x14ac:dyDescent="0.2">
      <c r="W222" s="62"/>
      <c r="X222" s="63"/>
    </row>
    <row r="223" spans="23:24" x14ac:dyDescent="0.2">
      <c r="W223" s="62"/>
      <c r="X223" s="63"/>
    </row>
    <row r="224" spans="23:24" x14ac:dyDescent="0.2">
      <c r="W224" s="62"/>
      <c r="X224" s="63"/>
    </row>
    <row r="225" spans="23:24" x14ac:dyDescent="0.2">
      <c r="W225" s="62"/>
      <c r="X225" s="63"/>
    </row>
    <row r="226" spans="23:24" x14ac:dyDescent="0.2">
      <c r="W226" s="62"/>
      <c r="X226" s="63"/>
    </row>
    <row r="227" spans="23:24" x14ac:dyDescent="0.2">
      <c r="W227" s="62"/>
      <c r="X227" s="63"/>
    </row>
    <row r="228" spans="23:24" x14ac:dyDescent="0.2">
      <c r="W228" s="62"/>
      <c r="X228" s="63"/>
    </row>
    <row r="229" spans="23:24" x14ac:dyDescent="0.2">
      <c r="W229" s="62"/>
      <c r="X229" s="63"/>
    </row>
    <row r="230" spans="23:24" x14ac:dyDescent="0.2">
      <c r="W230" s="62"/>
      <c r="X230" s="63"/>
    </row>
    <row r="231" spans="23:24" x14ac:dyDescent="0.2">
      <c r="W231" s="62"/>
      <c r="X231" s="63"/>
    </row>
    <row r="232" spans="23:24" x14ac:dyDescent="0.2">
      <c r="W232" s="62"/>
      <c r="X232" s="63"/>
    </row>
    <row r="233" spans="23:24" x14ac:dyDescent="0.2">
      <c r="W233" s="62"/>
      <c r="X233" s="63"/>
    </row>
    <row r="234" spans="23:24" x14ac:dyDescent="0.2">
      <c r="W234" s="62"/>
      <c r="X234" s="63"/>
    </row>
    <row r="235" spans="23:24" x14ac:dyDescent="0.2">
      <c r="W235" s="62"/>
      <c r="X235" s="63"/>
    </row>
    <row r="236" spans="23:24" x14ac:dyDescent="0.2">
      <c r="W236" s="62"/>
      <c r="X236" s="63"/>
    </row>
    <row r="237" spans="23:24" x14ac:dyDescent="0.2">
      <c r="W237" s="62"/>
      <c r="X237" s="63"/>
    </row>
    <row r="238" spans="23:24" x14ac:dyDescent="0.2">
      <c r="W238" s="62"/>
      <c r="X238" s="63"/>
    </row>
    <row r="239" spans="23:24" x14ac:dyDescent="0.2">
      <c r="W239" s="62"/>
      <c r="X239" s="63"/>
    </row>
    <row r="240" spans="23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29" spans="23:24" x14ac:dyDescent="0.2">
      <c r="W3529" s="62"/>
      <c r="X3529" s="63"/>
    </row>
    <row r="3530" spans="23:24" x14ac:dyDescent="0.2">
      <c r="W3530" s="62"/>
      <c r="X3530" s="63"/>
    </row>
    <row r="3531" spans="23:24" x14ac:dyDescent="0.2">
      <c r="W3531" s="62"/>
      <c r="X3531" s="63"/>
    </row>
    <row r="3532" spans="23:24" x14ac:dyDescent="0.2">
      <c r="W3532" s="62"/>
      <c r="X3532" s="63"/>
    </row>
    <row r="3533" spans="23:24" x14ac:dyDescent="0.2">
      <c r="W3533" s="62"/>
      <c r="X3533" s="63"/>
    </row>
    <row r="3534" spans="23:24" x14ac:dyDescent="0.2">
      <c r="W3534" s="62"/>
      <c r="X3534" s="63"/>
    </row>
    <row r="3535" spans="23:24" x14ac:dyDescent="0.2">
      <c r="W3535" s="62"/>
      <c r="X3535" s="63"/>
    </row>
    <row r="3536" spans="23:24" x14ac:dyDescent="0.2">
      <c r="W3536" s="62"/>
      <c r="X3536" s="63"/>
    </row>
    <row r="3537" spans="2:24" x14ac:dyDescent="0.2">
      <c r="W3537" s="62"/>
      <c r="X3537" s="63"/>
    </row>
    <row r="3538" spans="2:24" x14ac:dyDescent="0.2">
      <c r="W3538" s="62"/>
      <c r="X3538" s="63"/>
    </row>
    <row r="3539" spans="2:24" x14ac:dyDescent="0.2">
      <c r="W3539" s="62"/>
      <c r="X3539" s="63"/>
    </row>
    <row r="3540" spans="2:24" x14ac:dyDescent="0.2">
      <c r="W3540" s="62"/>
      <c r="X3540" s="63"/>
    </row>
    <row r="3541" spans="2:24" x14ac:dyDescent="0.2">
      <c r="W3541" s="62"/>
      <c r="X3541" s="63"/>
    </row>
    <row r="3543" spans="2:24" x14ac:dyDescent="0.2">
      <c r="B3543" s="87"/>
      <c r="C3543" s="88"/>
      <c r="D3543" s="89"/>
      <c r="E3543" s="89"/>
    </row>
    <row r="3544" spans="2:24" x14ac:dyDescent="0.2">
      <c r="B3544" s="87"/>
      <c r="C3544" s="88"/>
      <c r="D3544" s="89"/>
      <c r="E3544" s="89"/>
    </row>
    <row r="3545" spans="2:24" x14ac:dyDescent="0.2">
      <c r="B3545" s="87"/>
      <c r="C3545" s="88"/>
      <c r="D3545" s="89"/>
      <c r="E3545" s="89"/>
    </row>
    <row r="3546" spans="2:24" x14ac:dyDescent="0.2">
      <c r="B3546" s="87"/>
      <c r="C3546" s="88"/>
      <c r="D3546" s="89"/>
      <c r="E3546" s="89"/>
    </row>
    <row r="3547" spans="2:24" x14ac:dyDescent="0.2">
      <c r="B3547" s="87"/>
      <c r="C3547" s="88"/>
      <c r="D3547" s="89"/>
      <c r="E3547" s="89"/>
    </row>
    <row r="3548" spans="2:24" x14ac:dyDescent="0.2">
      <c r="B3548" s="87"/>
      <c r="C3548" s="88"/>
      <c r="D3548" s="89"/>
      <c r="E3548" s="89"/>
    </row>
    <row r="3549" spans="2:24" x14ac:dyDescent="0.2">
      <c r="B3549" s="87"/>
      <c r="C3549" s="88"/>
      <c r="D3549" s="89"/>
      <c r="E3549" s="89"/>
    </row>
    <row r="3550" spans="2:24" x14ac:dyDescent="0.2">
      <c r="B3550" s="87"/>
      <c r="C3550" s="88"/>
      <c r="D3550" s="89"/>
      <c r="E3550" s="89"/>
    </row>
    <row r="3551" spans="2:24" x14ac:dyDescent="0.2">
      <c r="B3551" s="87"/>
      <c r="C3551" s="88"/>
      <c r="D3551" s="89"/>
      <c r="E3551" s="89"/>
    </row>
    <row r="3552" spans="2:24" x14ac:dyDescent="0.2">
      <c r="B3552" s="87"/>
      <c r="C3552" s="88"/>
      <c r="D3552" s="89"/>
      <c r="E3552" s="89"/>
    </row>
    <row r="3553" spans="2:26" x14ac:dyDescent="0.2">
      <c r="B3553" s="87"/>
      <c r="C3553" s="88"/>
      <c r="D3553" s="89"/>
      <c r="E3553" s="89"/>
      <c r="Z3553" s="86"/>
    </row>
    <row r="3554" spans="2:26" x14ac:dyDescent="0.2">
      <c r="B3554" s="87"/>
      <c r="C3554" s="88"/>
      <c r="D3554" s="89"/>
      <c r="E3554" s="89"/>
      <c r="Z3554" s="86"/>
    </row>
    <row r="3555" spans="2:26" x14ac:dyDescent="0.2">
      <c r="B3555" s="87"/>
      <c r="C3555" s="88"/>
      <c r="D3555" s="89"/>
      <c r="E3555" s="89"/>
      <c r="Z3555" s="86"/>
    </row>
    <row r="3556" spans="2:26" x14ac:dyDescent="0.2">
      <c r="B3556" s="87"/>
      <c r="C3556" s="88"/>
      <c r="D3556" s="89"/>
      <c r="E3556" s="89"/>
      <c r="Z3556" s="86"/>
    </row>
    <row r="3557" spans="2:26" x14ac:dyDescent="0.2">
      <c r="B3557" s="87"/>
      <c r="C3557" s="88"/>
      <c r="D3557" s="89"/>
      <c r="E3557" s="89"/>
      <c r="Z3557" s="86"/>
    </row>
    <row r="3558" spans="2:26" x14ac:dyDescent="0.2">
      <c r="B3558" s="87"/>
      <c r="C3558" s="88"/>
      <c r="D3558" s="89"/>
      <c r="E3558" s="89"/>
      <c r="Z3558" s="86"/>
    </row>
    <row r="3559" spans="2:26" x14ac:dyDescent="0.2">
      <c r="B3559" s="87"/>
      <c r="C3559" s="88"/>
      <c r="D3559" s="89"/>
      <c r="E3559" s="89"/>
      <c r="Z3559" s="86"/>
    </row>
    <row r="3560" spans="2:26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35:Y104">
    <cfRule type="cellIs" dxfId="5" priority="2" operator="equal">
      <formula>FALSE</formula>
    </cfRule>
  </conditionalFormatting>
  <conditionalFormatting sqref="Y23:Y34">
    <cfRule type="cellIs" dxfId="4" priority="1" operator="equal">
      <formula>FALSE</formula>
    </cfRule>
  </conditionalFormatting>
  <dataValidations disablePrompts="1" count="4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61">
      <formula1>"Following,Modified Following,Preceding,Modified Preceding,Unadjusted,Half-Month Modified Following"</formula1>
    </dataValidation>
    <dataValidation type="list" allowBlank="1" showInputMessage="1" showErrorMessage="1" sqref="AE61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4" r:id="rId12" name="Check Box 354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5" r:id="rId13" name="Check Box 355">
              <controlPr defaultSize="0" autoFill="0" autoLine="0" autoPict="0" altText="FIRST 8 IMM FUT">
                <anchor moveWithCells="1">
                  <from>
                    <xdr:col>9</xdr:col>
                    <xdr:colOff>323850</xdr:colOff>
                    <xdr:row>23</xdr:row>
                    <xdr:rowOff>57150</xdr:rowOff>
                  </from>
                  <to>
                    <xdr:col>11</xdr:col>
                    <xdr:colOff>200025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6" r:id="rId14" name="Check Box 356">
              <controlPr defaultSize="0" autoFill="0" autoLine="0" autoPict="0">
                <anchor moveWithCells="1">
                  <from>
                    <xdr:col>9</xdr:col>
                    <xdr:colOff>323850</xdr:colOff>
                    <xdr:row>26</xdr:row>
                    <xdr:rowOff>57150</xdr:rowOff>
                  </from>
                  <to>
                    <xdr:col>11</xdr:col>
                    <xdr:colOff>200025</xdr:colOff>
                    <xdr:row>28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7" r:id="rId15" name="Check Box 357">
              <controlPr defaultSize="0" autoFill="0" autoLine="0" autoPict="0" altText="FIRST 8 IMM FUT">
                <anchor moveWithCells="1">
                  <from>
                    <xdr:col>9</xdr:col>
                    <xdr:colOff>323850</xdr:colOff>
                    <xdr:row>29</xdr:row>
                    <xdr:rowOff>47625</xdr:rowOff>
                  </from>
                  <to>
                    <xdr:col>11</xdr:col>
                    <xdr:colOff>200025</xdr:colOff>
                    <xdr:row>31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G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2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6" style="62" hidden="1" customWidth="1" outlineLevel="1"/>
    <col min="29" max="29" width="14.140625" style="62" hidden="1" customWidth="1" outlineLevel="1"/>
    <col min="30" max="30" width="19.28515625" style="62" hidden="1" customWidth="1" outlineLevel="1"/>
    <col min="31" max="31" width="20.28515625" style="62" hidden="1" customWidth="1" outlineLevel="1"/>
    <col min="32" max="32" width="9.140625" style="62" hidden="1" customWidth="1" outlineLevel="1"/>
    <col min="33" max="33" width="9.140625" style="62" collapsed="1"/>
    <col min="34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211" t="s">
        <v>50</v>
      </c>
      <c r="B3" s="66">
        <v>12</v>
      </c>
      <c r="C3" s="52" t="str">
        <f>_xll.qlPeriodEquivalent(B3&amp;"M")</f>
        <v>1Y</v>
      </c>
      <c r="D3" s="72">
        <f>_xll.qlDateEndOfMonth(EDATE(EvaluationDate,-1))</f>
        <v>42369</v>
      </c>
      <c r="E3" s="73">
        <f t="shared" ref="E3:E16" si="0">EDATE(SettlementDate,$B3)</f>
        <v>42768</v>
      </c>
      <c r="F3" s="74">
        <f t="shared" ref="F3:F16" si="1">IF(B3&lt;=12,1,IF(B3&lt;=24,3,IF(B3&lt;=120,6,IF(B3&lt;=240,12,IF(B3&lt;=360,36,60)))))</f>
        <v>1</v>
      </c>
      <c r="G3" s="82">
        <f>MIN(_xll.ohPack(Data!$L$4:INDEX(Fwd6M,MATCH(E3+1,SettlementDates,1),1)))</f>
        <v>-2.2021994349277307E-3</v>
      </c>
      <c r="H3" s="53">
        <f>IF(G3&gt;=0,ROUNDDOWN(G3*10,2)/10,ROUNDUP(G3*10,2)/10)</f>
        <v>-3.0000000000000001E-3</v>
      </c>
      <c r="I3" s="82">
        <f>MAX(_xll.ohPack(Data!$L$4:INDEX(Fwd6M,MATCH(E3+1,SettlementDates,1),1)))</f>
        <v>-1.0079999999997784E-3</v>
      </c>
      <c r="J3" s="53">
        <f t="shared" ref="J3:J16" si="2">IF(I3-G3&gt;1%,(QUOTIENT(I3*10000,50)+1)*0.5%,(QUOTIENT(I3*10000,10)+1)*0.1%)</f>
        <v>0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212"/>
      <c r="B4" s="67">
        <v>24</v>
      </c>
      <c r="C4" s="50" t="str">
        <f>_xll.qlPeriodEquivalent(B4&amp;"M")</f>
        <v>2Y</v>
      </c>
      <c r="D4" s="75">
        <f>_xll.qlDateEndOfMonth(EDATE(_xll.qlIMMNextDate(EvaluationDate-1,TRUE),-3))</f>
        <v>42369</v>
      </c>
      <c r="E4" s="76">
        <f t="shared" si="0"/>
        <v>43133</v>
      </c>
      <c r="F4" s="77">
        <f t="shared" si="1"/>
        <v>3</v>
      </c>
      <c r="G4" s="83">
        <f>MIN(_xll.ohPack(Data!$L$4:INDEX(Fwd6M,MATCH(E4+1,SettlementDates,1),1)))</f>
        <v>-2.2021994349277307E-3</v>
      </c>
      <c r="H4" s="54">
        <f t="shared" ref="H4:H16" si="4">IF(G4&gt;=0,ROUNDDOWN(G4*10,2)/10,ROUNDUP(G4*10,2)/10)</f>
        <v>-3.0000000000000001E-3</v>
      </c>
      <c r="I4" s="83">
        <f>MAX(_xll.ohPack(Data!$L$4:INDEX(Fwd6M,MATCH(E4+1,SettlementDates,1),1)))</f>
        <v>-9.1964479982060781E-4</v>
      </c>
      <c r="J4" s="54">
        <f t="shared" si="2"/>
        <v>1E-3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212"/>
      <c r="B5" s="67">
        <v>60</v>
      </c>
      <c r="C5" s="50" t="str">
        <f>_xll.qlPeriodEquivalent(B5&amp;"M")</f>
        <v>5Y</v>
      </c>
      <c r="D5" s="75">
        <f>IF(OR(MONTH(_xll.qlIMMNextDate(EvaluationDate-1))=6,MONTH(_xll.qlIMMNextDate(EvaluationDate-1))=12),_xll.qlDateEndOfMonth(EDATE(_xll.qlIMMNextDate(EvaluationDate-1,TRUE),-6)),_xll.qlDateEndOfMonth(EDATE(_xll.qlIMMNextDate(EvaluationDate-1,TRUE),-3)))</f>
        <v>42369</v>
      </c>
      <c r="E5" s="76">
        <f t="shared" si="0"/>
        <v>44229</v>
      </c>
      <c r="F5" s="77">
        <f t="shared" si="1"/>
        <v>6</v>
      </c>
      <c r="G5" s="83">
        <f>MIN(_xll.ohPack(Data!$L$4:INDEX(Fwd6M,MATCH(E5+1,SettlementDates,1),1)))</f>
        <v>-2.2021994349277307E-3</v>
      </c>
      <c r="H5" s="54">
        <f t="shared" si="4"/>
        <v>-3.0000000000000001E-3</v>
      </c>
      <c r="I5" s="83">
        <f>MAX(_xll.ohPack(Data!$L$4:INDEX(Fwd6M,MATCH(E5+1,SettlementDates,1),1)))</f>
        <v>7.3335573023432053E-3</v>
      </c>
      <c r="J5" s="54">
        <f t="shared" si="2"/>
        <v>8.0000000000000002E-3</v>
      </c>
      <c r="K5" s="83">
        <f t="shared" si="3"/>
        <v>2.5000000000000001E-3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212"/>
      <c r="B6" s="67">
        <v>120</v>
      </c>
      <c r="C6" s="50" t="str">
        <f>_xll.qlPeriodEquivalent(B6&amp;"M")</f>
        <v>10Y</v>
      </c>
      <c r="D6" s="75">
        <f>D5</f>
        <v>42369</v>
      </c>
      <c r="E6" s="76">
        <f t="shared" si="0"/>
        <v>46055</v>
      </c>
      <c r="F6" s="77">
        <f t="shared" si="1"/>
        <v>6</v>
      </c>
      <c r="G6" s="83">
        <f>MIN(_xll.ohPack(Data!$L$4:INDEX(Fwd6M,MATCH(E6+1,SettlementDates,1),1)))</f>
        <v>-2.2021994349277307E-3</v>
      </c>
      <c r="H6" s="54">
        <f t="shared" si="4"/>
        <v>-3.0000000000000001E-3</v>
      </c>
      <c r="I6" s="83">
        <f>MAX(_xll.ohPack(Data!$L$4:INDEX(Fwd6M,MATCH(E6+1,SettlementDates,1),1)))</f>
        <v>1.7523624315153006E-2</v>
      </c>
      <c r="J6" s="54">
        <f t="shared" si="2"/>
        <v>0.02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212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49707</v>
      </c>
      <c r="F7" s="77">
        <f t="shared" si="1"/>
        <v>12</v>
      </c>
      <c r="G7" s="83">
        <f>MIN(_xll.ohPack(Data!$L$4:INDEX(Fwd6M,MATCH(E7+1,SettlementDates,1),1)))</f>
        <v>-2.2021994349277307E-3</v>
      </c>
      <c r="H7" s="54">
        <f t="shared" si="4"/>
        <v>-3.0000000000000001E-3</v>
      </c>
      <c r="I7" s="83">
        <f>MAX(_xll.ohPack(Data!$L$4:INDEX(Fwd6M,MATCH(E7+1,SettlementDates,1),1)))</f>
        <v>1.886538082148501E-2</v>
      </c>
      <c r="J7" s="54">
        <f t="shared" si="2"/>
        <v>0.02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212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53360</v>
      </c>
      <c r="F8" s="77">
        <f t="shared" si="1"/>
        <v>36</v>
      </c>
      <c r="G8" s="83">
        <f>MIN(_xll.ohPack(Data!$L$4:INDEX(Fwd6M,MATCH(E8+1,SettlementDates,1),1)))</f>
        <v>-2.2021994349277307E-3</v>
      </c>
      <c r="H8" s="54">
        <f t="shared" si="4"/>
        <v>-3.0000000000000001E-3</v>
      </c>
      <c r="I8" s="83">
        <f>MAX(_xll.ohPack(Data!$L$4:INDEX(Fwd6M,MATCH(E8+1,SettlementDates,1),1)))</f>
        <v>1.886538082148501E-2</v>
      </c>
      <c r="J8" s="54">
        <f t="shared" si="2"/>
        <v>0.02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213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64317</v>
      </c>
      <c r="F9" s="77">
        <f t="shared" si="1"/>
        <v>60</v>
      </c>
      <c r="G9" s="84">
        <f>MIN(_xll.ohPack(Data!$L$4:INDEX(Fwd6M,MATCH(E9+1,SettlementDates,1),1)))</f>
        <v>-2.2021994349277307E-3</v>
      </c>
      <c r="H9" s="55">
        <f t="shared" si="4"/>
        <v>-3.0000000000000001E-3</v>
      </c>
      <c r="I9" s="84">
        <f>MAX(_xll.ohPack(Data!$L$4:INDEX(Fwd6M,MATCH(E9+1,SettlementDates,1),1)))</f>
        <v>1.886538082148501E-2</v>
      </c>
      <c r="J9" s="55">
        <f t="shared" si="2"/>
        <v>0.02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211" t="s">
        <v>49</v>
      </c>
      <c r="B10" s="67">
        <v>12</v>
      </c>
      <c r="C10" s="52" t="str">
        <f>_xll.qlPeriodEquivalent(B10&amp;"M")</f>
        <v>1Y</v>
      </c>
      <c r="D10" s="72">
        <f>D3</f>
        <v>42369</v>
      </c>
      <c r="E10" s="73">
        <f t="shared" si="0"/>
        <v>42768</v>
      </c>
      <c r="F10" s="78">
        <f t="shared" si="1"/>
        <v>1</v>
      </c>
      <c r="G10" s="83">
        <f>MIN(_xll.ohPack(Data!$P$4:INDEX(ONFwd6M,MATCH(E10+1,SettlementDates,1),1)))</f>
        <v>-2.3819271853708912E-3</v>
      </c>
      <c r="H10" s="53">
        <f t="shared" si="4"/>
        <v>-3.0000000000000001E-3</v>
      </c>
      <c r="I10" s="82">
        <f>MAX(_xll.ohPack(Data!$P$4:INDEX(ONFwd6M,MATCH(E10+1,SettlementDates,1),1)))</f>
        <v>1.1056875108295117E-3</v>
      </c>
      <c r="J10" s="53">
        <f t="shared" si="2"/>
        <v>2E-3</v>
      </c>
      <c r="K10" s="83">
        <f t="shared" si="3"/>
        <v>1E-3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212"/>
      <c r="B11" s="67">
        <v>24</v>
      </c>
      <c r="C11" s="50" t="str">
        <f>_xll.qlPeriodEquivalent(B11&amp;"M")</f>
        <v>2Y</v>
      </c>
      <c r="D11" s="75">
        <f t="shared" ref="D11:D16" si="5">D4</f>
        <v>42369</v>
      </c>
      <c r="E11" s="76">
        <f t="shared" si="0"/>
        <v>43133</v>
      </c>
      <c r="F11" s="77">
        <f t="shared" si="1"/>
        <v>3</v>
      </c>
      <c r="G11" s="83">
        <f>MIN(_xll.ohPack(Data!$P$4:INDEX(ONFwd6M,MATCH(E11+1,SettlementDates,1),1)))</f>
        <v>-2.3985611645249705E-3</v>
      </c>
      <c r="H11" s="54">
        <f t="shared" si="4"/>
        <v>-3.0000000000000001E-3</v>
      </c>
      <c r="I11" s="83">
        <f>MAX(_xll.ohPack(Data!$P$4:INDEX(ONFwd6M,MATCH(E11+1,SettlementDates,1),1)))</f>
        <v>1.1056875108295117E-3</v>
      </c>
      <c r="J11" s="54">
        <f t="shared" si="2"/>
        <v>2E-3</v>
      </c>
      <c r="K11" s="83">
        <f t="shared" si="3"/>
        <v>1E-3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212"/>
      <c r="B12" s="67">
        <v>60</v>
      </c>
      <c r="C12" s="50" t="str">
        <f>_xll.qlPeriodEquivalent(B12&amp;"M")</f>
        <v>5Y</v>
      </c>
      <c r="D12" s="75">
        <f t="shared" si="5"/>
        <v>42369</v>
      </c>
      <c r="E12" s="76">
        <f t="shared" si="0"/>
        <v>44229</v>
      </c>
      <c r="F12" s="77">
        <f t="shared" si="1"/>
        <v>6</v>
      </c>
      <c r="G12" s="83">
        <f>MIN(_xll.ohPack(Data!$P$4:INDEX(ONFwd6M,MATCH(E12+1,SettlementDates,1),1)))</f>
        <v>-2.3985611645249705E-3</v>
      </c>
      <c r="H12" s="54">
        <f t="shared" si="4"/>
        <v>-3.0000000000000001E-3</v>
      </c>
      <c r="I12" s="83">
        <f>MAX(_xll.ohPack(Data!$P$4:INDEX(ONFwd6M,MATCH(E12+1,SettlementDates,1),1)))</f>
        <v>6.5764848674021437E-3</v>
      </c>
      <c r="J12" s="54">
        <f t="shared" si="2"/>
        <v>7.0000000000000001E-3</v>
      </c>
      <c r="K12" s="83">
        <f t="shared" si="3"/>
        <v>2.5000000000000001E-3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212"/>
      <c r="B13" s="67">
        <v>120</v>
      </c>
      <c r="C13" s="50" t="str">
        <f>_xll.qlPeriodEquivalent(B13&amp;"M")</f>
        <v>10Y</v>
      </c>
      <c r="D13" s="75">
        <f t="shared" si="5"/>
        <v>42369</v>
      </c>
      <c r="E13" s="76">
        <f t="shared" si="0"/>
        <v>46055</v>
      </c>
      <c r="F13" s="77">
        <f t="shared" si="1"/>
        <v>6</v>
      </c>
      <c r="G13" s="83">
        <f>MIN(_xll.ohPack(Data!$P$4:INDEX(ONFwd6M,MATCH(E13+1,SettlementDates,1),1)))</f>
        <v>-2.3985611645249705E-3</v>
      </c>
      <c r="H13" s="54">
        <f t="shared" si="4"/>
        <v>-3.0000000000000001E-3</v>
      </c>
      <c r="I13" s="83">
        <f>MAX(_xll.ohPack(Data!$P$4:INDEX(ONFwd6M,MATCH(E13+1,SettlementDates,1),1)))</f>
        <v>1.7217788682239998E-2</v>
      </c>
      <c r="J13" s="54">
        <f t="shared" si="2"/>
        <v>0.02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212"/>
      <c r="B14" s="67">
        <v>240</v>
      </c>
      <c r="C14" s="50" t="str">
        <f>_xll.qlPeriodEquivalent(B14&amp;"M")</f>
        <v>20Y</v>
      </c>
      <c r="D14" s="75">
        <f t="shared" si="5"/>
        <v>42369</v>
      </c>
      <c r="E14" s="76">
        <f t="shared" si="0"/>
        <v>49707</v>
      </c>
      <c r="F14" s="77">
        <f t="shared" si="1"/>
        <v>12</v>
      </c>
      <c r="G14" s="83">
        <f>MIN(_xll.ohPack(Data!$P$4:INDEX(ONFwd6M,MATCH(E14+1,SettlementDates,1),1)))</f>
        <v>-2.3985611645249705E-3</v>
      </c>
      <c r="H14" s="54">
        <f t="shared" si="4"/>
        <v>-3.0000000000000001E-3</v>
      </c>
      <c r="I14" s="83">
        <f>MAX(_xll.ohPack(Data!$P$4:INDEX(ONFwd6M,MATCH(E14+1,SettlementDates,1),1)))</f>
        <v>1.8777270954117853E-2</v>
      </c>
      <c r="J14" s="54">
        <f t="shared" si="2"/>
        <v>0.02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212"/>
      <c r="B15" s="67">
        <v>360</v>
      </c>
      <c r="C15" s="50" t="str">
        <f>_xll.qlPeriodEquivalent(B15&amp;"M")</f>
        <v>30Y</v>
      </c>
      <c r="D15" s="75">
        <f t="shared" si="5"/>
        <v>42369</v>
      </c>
      <c r="E15" s="76">
        <f t="shared" si="0"/>
        <v>53360</v>
      </c>
      <c r="F15" s="77">
        <f t="shared" si="1"/>
        <v>36</v>
      </c>
      <c r="G15" s="83">
        <f>MIN(_xll.ohPack(Data!$P$4:INDEX(ONFwd6M,MATCH(E15+1,SettlementDates,1),1)))</f>
        <v>-2.3985611645249705E-3</v>
      </c>
      <c r="H15" s="54">
        <f t="shared" si="4"/>
        <v>-3.0000000000000001E-3</v>
      </c>
      <c r="I15" s="83">
        <f>MAX(_xll.ohPack(Data!$P$4:INDEX(ONFwd6M,MATCH(E15+1,SettlementDates,1),1)))</f>
        <v>1.8777270954117853E-2</v>
      </c>
      <c r="J15" s="54">
        <f t="shared" si="2"/>
        <v>0.02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213"/>
      <c r="B16" s="68">
        <v>720</v>
      </c>
      <c r="C16" s="51" t="str">
        <f>_xll.qlPeriodEquivalent(B16&amp;"M")</f>
        <v>60Y</v>
      </c>
      <c r="D16" s="79">
        <f t="shared" si="5"/>
        <v>42369</v>
      </c>
      <c r="E16" s="80">
        <f t="shared" si="0"/>
        <v>64317</v>
      </c>
      <c r="F16" s="81">
        <f t="shared" si="1"/>
        <v>60</v>
      </c>
      <c r="G16" s="84">
        <f>MIN(_xll.ohPack(Data!$P$4:INDEX(ONFwd6M,MATCH(E16+1,SettlementDates,1),1)))</f>
        <v>-2.3985611645249705E-3</v>
      </c>
      <c r="H16" s="55">
        <f t="shared" si="4"/>
        <v>-3.0000000000000001E-3</v>
      </c>
      <c r="I16" s="84">
        <f>MAX(_xll.ohPack(Data!$P$4:INDEX(ONFwd6M,MATCH(E16+1,SettlementDates,1),1)))</f>
        <v>1.8777270954117853E-2</v>
      </c>
      <c r="J16" s="55">
        <f t="shared" si="2"/>
        <v>0.02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2" collapsed="1" x14ac:dyDescent="0.2">
      <c r="R17" s="63"/>
      <c r="S17" s="63"/>
      <c r="T17" s="63"/>
      <c r="U17" s="63"/>
      <c r="V17" s="63"/>
    </row>
    <row r="18" spans="3:32" x14ac:dyDescent="0.2">
      <c r="C18" s="62"/>
      <c r="M18" s="109" t="s">
        <v>143</v>
      </c>
      <c r="P18" s="63"/>
      <c r="Q18" s="63"/>
      <c r="R18" s="63"/>
      <c r="S18" s="63"/>
      <c r="T18" s="63"/>
      <c r="V18" s="63"/>
      <c r="AA18" s="61"/>
    </row>
    <row r="19" spans="3:32" x14ac:dyDescent="0.2">
      <c r="M19" s="101"/>
      <c r="P19" s="63"/>
      <c r="Q19" s="63"/>
      <c r="R19" s="63"/>
      <c r="S19" s="63"/>
      <c r="T19" s="63"/>
      <c r="V19" s="63"/>
      <c r="AA19" s="85"/>
    </row>
    <row r="20" spans="3:32" x14ac:dyDescent="0.2">
      <c r="P20" s="63"/>
      <c r="Q20" s="63"/>
      <c r="R20" s="63"/>
      <c r="S20" s="63"/>
      <c r="T20" s="63"/>
      <c r="U20" s="63"/>
      <c r="V20" s="63"/>
      <c r="Y20" s="63"/>
    </row>
    <row r="21" spans="3:32" ht="13.5" x14ac:dyDescent="0.2">
      <c r="M21" s="90" t="s">
        <v>138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2" x14ac:dyDescent="0.2">
      <c r="J22" s="62"/>
      <c r="K22" s="140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128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100</v>
      </c>
      <c r="X22" s="102" t="s">
        <v>153</v>
      </c>
      <c r="Y22" s="102" t="s">
        <v>59</v>
      </c>
    </row>
    <row r="23" spans="3:32" x14ac:dyDescent="0.2">
      <c r="J23" s="62"/>
      <c r="K23" s="62"/>
      <c r="L23" s="62"/>
      <c r="M23" s="110" t="s">
        <v>146</v>
      </c>
      <c r="N23" s="110" t="s">
        <v>30</v>
      </c>
      <c r="O23" s="110" t="str">
        <f t="shared" ref="O23:O40" si="6">LEFT(N23,LEN(N23)-1)+6&amp;"M"</f>
        <v>7M</v>
      </c>
      <c r="P23" s="110" t="str">
        <f t="shared" ref="P23:P40" si="7">Currency&amp;LEFT(N23,LEN(N23)-1)&amp;"x"&amp;LEFT(O23,LEN(O23)-1)&amp;"F"&amp;QuoteSuffix</f>
        <v>EUR1x7F_Quote</v>
      </c>
      <c r="Q23" s="122"/>
      <c r="R23" s="111">
        <f>_xll.qlInterestRateIndexFixingDate(Index6M,S23)</f>
        <v>42429</v>
      </c>
      <c r="S23" s="111">
        <f>_xll.qlCalendarAdvance(Calendar,SettlementDate,N23,"mf",TRUE)</f>
        <v>42431</v>
      </c>
      <c r="T23" s="111">
        <f>_xll.qlCalendarAdvance(Calendar,SettlementDate,O23,"mf",TRUE)</f>
        <v>42615</v>
      </c>
      <c r="U23" s="112">
        <f>_xll.qlIndexFixing(Index6M,R23,TRUE,_xll.ohTrigger(Trigger,Trigger6M,InterestRatesTrigger))</f>
        <v>-1.4000000000007004E-3</v>
      </c>
      <c r="V23" s="112">
        <f>IFERROR(_xll.qlQuoteValue(P23,_xll.ohTrigger(Trigger,Trigger6M,InterestRatesTrigger)),NA())</f>
        <v>-1.3999999999999998E-3</v>
      </c>
      <c r="W23" s="110" t="b">
        <f>NOT(ISERROR(V23))</f>
        <v>1</v>
      </c>
      <c r="X23" s="146">
        <f>(U23-V23)*10000</f>
        <v>-7.0061144386013297E-12</v>
      </c>
      <c r="Y23" s="50" t="b">
        <f>ABS(X23/10000)&lt;=ABS('General Settings'!$D$30)</f>
        <v>1</v>
      </c>
      <c r="AF23" s="62" t="e">
        <f t="array" ref="AF23:AF40">NA()</f>
        <v>#N/A</v>
      </c>
    </row>
    <row r="24" spans="3:32" x14ac:dyDescent="0.2">
      <c r="M24" s="110" t="s">
        <v>146</v>
      </c>
      <c r="N24" s="110" t="s">
        <v>63</v>
      </c>
      <c r="O24" s="110" t="str">
        <f t="shared" si="6"/>
        <v>8M</v>
      </c>
      <c r="P24" s="110" t="str">
        <f t="shared" si="7"/>
        <v>EUR2x8F_Quote</v>
      </c>
      <c r="Q24" s="122"/>
      <c r="R24" s="111">
        <f>_xll.qlInterestRateIndexFixingDate(Index6M,S24)</f>
        <v>42460</v>
      </c>
      <c r="S24" s="111">
        <f>_xll.qlCalendarAdvance(Calendar,SettlementDate,N24,"mf",TRUE)</f>
        <v>42464</v>
      </c>
      <c r="T24" s="111">
        <f>_xll.qlCalendarAdvance(Calendar,SettlementDate,O24,"mf",TRUE)</f>
        <v>42646</v>
      </c>
      <c r="U24" s="112">
        <f>_xll.qlIndexFixing(Index6M,R24,TRUE,_xll.ohTrigger(Trigger,Trigger6M,InterestRatesTrigger))</f>
        <v>-1.7300000000065943E-3</v>
      </c>
      <c r="V24" s="112">
        <f>IFERROR(_xll.qlQuoteValue(P24,_xll.ohTrigger(Trigger,Trigger6M,InterestRatesTrigger)),NA())</f>
        <v>-1.7299999999999998E-3</v>
      </c>
      <c r="W24" s="110" t="b">
        <f t="shared" ref="W24:W40" si="8">NOT(ISERROR(V24))</f>
        <v>1</v>
      </c>
      <c r="X24" s="146">
        <f t="shared" ref="X24:X77" si="9">(U24-V24)*10000</f>
        <v>-6.5945512939258322E-11</v>
      </c>
      <c r="Y24" s="50" t="b">
        <f>ABS(X24/10000)&lt;=ABS('General Settings'!$D$30)</f>
        <v>1</v>
      </c>
      <c r="AF24" s="62" t="e">
        <v>#N/A</v>
      </c>
    </row>
    <row r="25" spans="3:32" x14ac:dyDescent="0.2">
      <c r="M25" s="110" t="s">
        <v>146</v>
      </c>
      <c r="N25" s="110" t="s">
        <v>31</v>
      </c>
      <c r="O25" s="110" t="str">
        <f t="shared" si="6"/>
        <v>9M</v>
      </c>
      <c r="P25" s="110" t="str">
        <f t="shared" si="7"/>
        <v>EUR3x9F_Quote</v>
      </c>
      <c r="Q25" s="122"/>
      <c r="R25" s="111">
        <f>_xll.qlInterestRateIndexFixingDate(Index6M,S25)</f>
        <v>42488</v>
      </c>
      <c r="S25" s="111">
        <f>_xll.qlCalendarAdvance(Calendar,SettlementDate,N25,"mf",TRUE)</f>
        <v>42492</v>
      </c>
      <c r="T25" s="111">
        <f>_xll.qlCalendarAdvance(Calendar,SettlementDate,O25,"mf",TRUE)</f>
        <v>42676</v>
      </c>
      <c r="U25" s="112">
        <f>_xll.qlIndexFixing(Index6M,R25,TRUE,_xll.ohTrigger(Trigger,Trigger6M,InterestRatesTrigger))</f>
        <v>-1.8700000000004342E-3</v>
      </c>
      <c r="V25" s="112">
        <f>IFERROR(_xll.qlQuoteValue(P25,_xll.ohTrigger(Trigger,Trigger6M,InterestRatesTrigger)),NA())</f>
        <v>-1.8699999999999999E-3</v>
      </c>
      <c r="W25" s="110" t="b">
        <f t="shared" si="8"/>
        <v>1</v>
      </c>
      <c r="X25" s="146">
        <f t="shared" si="9"/>
        <v>-4.3433139029769308E-12</v>
      </c>
      <c r="Y25" s="50" t="b">
        <f>ABS(X25/10000)&lt;=ABS('General Settings'!$D$30)</f>
        <v>1</v>
      </c>
      <c r="AF25" s="62" t="e">
        <v>#N/A</v>
      </c>
    </row>
    <row r="26" spans="3:32" x14ac:dyDescent="0.2">
      <c r="M26" s="110" t="s">
        <v>146</v>
      </c>
      <c r="N26" s="110" t="s">
        <v>64</v>
      </c>
      <c r="O26" s="110" t="str">
        <f t="shared" si="6"/>
        <v>10M</v>
      </c>
      <c r="P26" s="110" t="str">
        <f t="shared" si="7"/>
        <v>EUR4x10F_Quote</v>
      </c>
      <c r="Q26" s="122"/>
      <c r="R26" s="111">
        <f>_xll.qlInterestRateIndexFixingDate(Index6M,S26)</f>
        <v>42521</v>
      </c>
      <c r="S26" s="111">
        <f>_xll.qlCalendarAdvance(Calendar,SettlementDate,N26,"mf",TRUE)</f>
        <v>42523</v>
      </c>
      <c r="T26" s="111">
        <f>_xll.qlCalendarAdvance(Calendar,SettlementDate,O26,"mf",TRUE)</f>
        <v>42706</v>
      </c>
      <c r="U26" s="112">
        <f>_xll.qlIndexFixing(Index6M,R26,TRUE,_xll.ohTrigger(Trigger,Trigger6M,InterestRatesTrigger))</f>
        <v>-2.0100000000003041E-3</v>
      </c>
      <c r="V26" s="112">
        <f>IFERROR(_xll.qlQuoteValue(P26,_xll.ohTrigger(Trigger,Trigger6M,InterestRatesTrigger)),NA())</f>
        <v>-2.0099999999999996E-3</v>
      </c>
      <c r="W26" s="110" t="b">
        <f t="shared" si="8"/>
        <v>1</v>
      </c>
      <c r="X26" s="146">
        <f t="shared" si="9"/>
        <v>-3.0444397003392965E-12</v>
      </c>
      <c r="Y26" s="50" t="b">
        <f>ABS(X26/10000)&lt;=ABS('General Settings'!$D$30)</f>
        <v>1</v>
      </c>
      <c r="AF26" s="62" t="e">
        <v>#N/A</v>
      </c>
    </row>
    <row r="27" spans="3:32" x14ac:dyDescent="0.2">
      <c r="M27" s="110" t="s">
        <v>146</v>
      </c>
      <c r="N27" s="110" t="s">
        <v>65</v>
      </c>
      <c r="O27" s="110" t="str">
        <f t="shared" si="6"/>
        <v>11M</v>
      </c>
      <c r="P27" s="110" t="str">
        <f t="shared" si="7"/>
        <v>EUR5x11F_Quote</v>
      </c>
      <c r="Q27" s="122"/>
      <c r="R27" s="111">
        <f>_xll.qlInterestRateIndexFixingDate(Index6M,S27)</f>
        <v>42551</v>
      </c>
      <c r="S27" s="111">
        <f>_xll.qlCalendarAdvance(Calendar,SettlementDate,N27,"mf",TRUE)</f>
        <v>42555</v>
      </c>
      <c r="T27" s="111">
        <f>_xll.qlCalendarAdvance(Calendar,SettlementDate,O27,"mf",TRUE)</f>
        <v>42737</v>
      </c>
      <c r="U27" s="112">
        <f>_xll.qlIndexFixing(Index6M,R27,TRUE,_xll.ohTrigger(Trigger,Trigger6M,InterestRatesTrigger))</f>
        <v>-2.0999999993875193E-3</v>
      </c>
      <c r="V27" s="112">
        <f>IFERROR(_xll.qlQuoteValue(P27,_xll.ohTrigger(Trigger,Trigger6M,InterestRatesTrigger)),NA())</f>
        <v>-2.1000000000000003E-3</v>
      </c>
      <c r="W27" s="110" t="b">
        <f t="shared" si="8"/>
        <v>1</v>
      </c>
      <c r="X27" s="146">
        <f t="shared" si="9"/>
        <v>6.1248098606747625E-9</v>
      </c>
      <c r="Y27" s="50" t="b">
        <f>ABS(X27/10000)&lt;=ABS('General Settings'!$D$30)</f>
        <v>1</v>
      </c>
      <c r="AF27" s="62" t="e">
        <v>#N/A</v>
      </c>
    </row>
    <row r="28" spans="3:32" x14ac:dyDescent="0.2">
      <c r="M28" s="110" t="s">
        <v>146</v>
      </c>
      <c r="N28" s="110" t="s">
        <v>32</v>
      </c>
      <c r="O28" s="110" t="str">
        <f t="shared" si="6"/>
        <v>12M</v>
      </c>
      <c r="P28" s="110" t="str">
        <f t="shared" si="7"/>
        <v>EUR6x12F_Quote</v>
      </c>
      <c r="Q28" s="122"/>
      <c r="R28" s="111">
        <f>_xll.qlInterestRateIndexFixingDate(Index6M,S28)</f>
        <v>42580</v>
      </c>
      <c r="S28" s="111">
        <f>_xll.qlCalendarAdvance(Calendar,SettlementDate,N28,"mf",TRUE)</f>
        <v>42584</v>
      </c>
      <c r="T28" s="111">
        <f>_xll.qlCalendarAdvance(Calendar,SettlementDate,O28,"mf",TRUE)</f>
        <v>42768</v>
      </c>
      <c r="U28" s="112">
        <f>_xll.qlIndexFixing(Index6M,R28,TRUE,_xll.ohTrigger(Trigger,Trigger6M,InterestRatesTrigger))</f>
        <v>-2.1400000000001613E-3</v>
      </c>
      <c r="V28" s="112">
        <f>IFERROR(_xll.qlQuoteValue(P28,_xll.ohTrigger(Trigger,Trigger6M,InterestRatesTrigger)),NA())</f>
        <v>-2.1400000000000004E-3</v>
      </c>
      <c r="W28" s="110" t="b">
        <f t="shared" si="8"/>
        <v>1</v>
      </c>
      <c r="X28" s="146">
        <f t="shared" si="9"/>
        <v>-1.6089560239684886E-12</v>
      </c>
      <c r="Y28" s="50" t="b">
        <f>ABS(X28/10000)&lt;=ABS('General Settings'!$D$30)</f>
        <v>1</v>
      </c>
      <c r="AF28" s="62" t="e">
        <v>#N/A</v>
      </c>
    </row>
    <row r="29" spans="3:32" x14ac:dyDescent="0.2">
      <c r="M29" s="110" t="s">
        <v>146</v>
      </c>
      <c r="N29" s="110" t="s">
        <v>66</v>
      </c>
      <c r="O29" s="110" t="str">
        <f t="shared" si="6"/>
        <v>13M</v>
      </c>
      <c r="P29" s="110" t="str">
        <f t="shared" si="7"/>
        <v>EUR7x13F_Quote</v>
      </c>
      <c r="Q29" s="122"/>
      <c r="R29" s="111">
        <f>_xll.qlInterestRateIndexFixingDate(Index6M,S29)</f>
        <v>42613</v>
      </c>
      <c r="S29" s="111">
        <f>_xll.qlCalendarAdvance(Calendar,SettlementDate,N29,"mf",TRUE)</f>
        <v>42615</v>
      </c>
      <c r="T29" s="111">
        <f>_xll.qlCalendarAdvance(Calendar,SettlementDate,O29,"mf",TRUE)</f>
        <v>42796</v>
      </c>
      <c r="U29" s="112">
        <f>_xll.qlIndexFixing(Index6M,R29,TRUE,_xll.ohTrigger(Trigger,Trigger6M,InterestRatesTrigger))</f>
        <v>-2.1899999999996185E-3</v>
      </c>
      <c r="V29" s="112">
        <f>IFERROR(_xll.qlQuoteValue(P29,_xll.ohTrigger(Trigger,Trigger6M,InterestRatesTrigger)),NA())</f>
        <v>-2.1900000000000001E-3</v>
      </c>
      <c r="W29" s="110" t="b">
        <f t="shared" si="8"/>
        <v>1</v>
      </c>
      <c r="X29" s="146">
        <f t="shared" si="9"/>
        <v>3.8163916471489756E-12</v>
      </c>
      <c r="Y29" s="171" t="b">
        <f>ABS(X29/10000)&lt;=ABS('General Settings'!$D$30)</f>
        <v>1</v>
      </c>
      <c r="AF29" s="62" t="e">
        <v>#N/A</v>
      </c>
    </row>
    <row r="30" spans="3:32" x14ac:dyDescent="0.2">
      <c r="M30" s="110" t="s">
        <v>146</v>
      </c>
      <c r="N30" s="110" t="s">
        <v>67</v>
      </c>
      <c r="O30" s="110" t="str">
        <f t="shared" si="6"/>
        <v>14M</v>
      </c>
      <c r="P30" s="110" t="str">
        <f t="shared" si="7"/>
        <v>EUR8x14F_Quote</v>
      </c>
      <c r="Q30" s="122"/>
      <c r="R30" s="111">
        <f>_xll.qlInterestRateIndexFixingDate(Index6M,S30)</f>
        <v>42642</v>
      </c>
      <c r="S30" s="111">
        <f>_xll.qlCalendarAdvance(Calendar,SettlementDate,N30,"mf",TRUE)</f>
        <v>42646</v>
      </c>
      <c r="T30" s="111">
        <f>_xll.qlCalendarAdvance(Calendar,SettlementDate,O30,"mf",TRUE)</f>
        <v>42828</v>
      </c>
      <c r="U30" s="112">
        <f>_xll.qlIndexFixing(Index6M,R30,TRUE,_xll.ohTrigger(Trigger,Trigger6M,InterestRatesTrigger))</f>
        <v>-2.200000000005409E-3</v>
      </c>
      <c r="V30" s="112">
        <f>IFERROR(_xll.qlQuoteValue(P30,_xll.ohTrigger(Trigger,Trigger6M,InterestRatesTrigger)),NA())</f>
        <v>-2.2000000000000001E-3</v>
      </c>
      <c r="W30" s="110" t="b">
        <f t="shared" si="8"/>
        <v>1</v>
      </c>
      <c r="X30" s="146">
        <f t="shared" si="9"/>
        <v>-5.4088677980956845E-11</v>
      </c>
      <c r="Y30" s="50" t="b">
        <f>ABS(X30/10000)&lt;=ABS('General Settings'!$D$30)</f>
        <v>1</v>
      </c>
      <c r="AF30" s="62" t="e">
        <v>#N/A</v>
      </c>
    </row>
    <row r="31" spans="3:32" x14ac:dyDescent="0.2">
      <c r="M31" s="110" t="s">
        <v>146</v>
      </c>
      <c r="N31" s="110" t="s">
        <v>68</v>
      </c>
      <c r="O31" s="110" t="str">
        <f t="shared" si="6"/>
        <v>15M</v>
      </c>
      <c r="P31" s="110" t="str">
        <f t="shared" si="7"/>
        <v>EUR9x15F_Quote</v>
      </c>
      <c r="Q31" s="122"/>
      <c r="R31" s="111">
        <f>_xll.qlInterestRateIndexFixingDate(Index6M,S31)</f>
        <v>42674</v>
      </c>
      <c r="S31" s="111">
        <f>_xll.qlCalendarAdvance(Calendar,SettlementDate,N31,"mf",TRUE)</f>
        <v>42676</v>
      </c>
      <c r="T31" s="111">
        <f>_xll.qlCalendarAdvance(Calendar,SettlementDate,O31,"mf",TRUE)</f>
        <v>42857</v>
      </c>
      <c r="U31" s="112">
        <f>_xll.qlIndexFixing(Index6M,R31,TRUE,_xll.ohTrigger(Trigger,Trigger6M,InterestRatesTrigger))</f>
        <v>-2.1900000000000604E-3</v>
      </c>
      <c r="V31" s="112">
        <f>IFERROR(_xll.qlQuoteValue(P31,_xll.ohTrigger(Trigger,Trigger6M,InterestRatesTrigger)),NA())</f>
        <v>-2.1900000000000001E-3</v>
      </c>
      <c r="W31" s="110" t="b">
        <f t="shared" si="8"/>
        <v>1</v>
      </c>
      <c r="X31" s="146">
        <f t="shared" si="9"/>
        <v>-6.0281640790194047E-13</v>
      </c>
      <c r="Y31" s="50" t="b">
        <f>ABS(X31/10000)&lt;=ABS('General Settings'!$D$30)</f>
        <v>1</v>
      </c>
      <c r="AF31" s="62" t="e">
        <v>#N/A</v>
      </c>
    </row>
    <row r="32" spans="3:32" x14ac:dyDescent="0.2">
      <c r="M32" s="110" t="s">
        <v>146</v>
      </c>
      <c r="N32" s="110" t="s">
        <v>69</v>
      </c>
      <c r="O32" s="110" t="str">
        <f t="shared" si="6"/>
        <v>16M</v>
      </c>
      <c r="P32" s="110" t="str">
        <f t="shared" si="7"/>
        <v>EUR10x16F_Quote</v>
      </c>
      <c r="Q32" s="122"/>
      <c r="R32" s="111">
        <f>_xll.qlInterestRateIndexFixingDate(Index6M,S32)</f>
        <v>42704</v>
      </c>
      <c r="S32" s="111">
        <f>_xll.qlCalendarAdvance(Calendar,SettlementDate,N32,"mf",TRUE)</f>
        <v>42706</v>
      </c>
      <c r="T32" s="111">
        <f>_xll.qlCalendarAdvance(Calendar,SettlementDate,O32,"mf",TRUE)</f>
        <v>42888</v>
      </c>
      <c r="U32" s="112">
        <f>_xll.qlIndexFixing(Index6M,R32,TRUE,_xll.ohTrigger(Trigger,Trigger6M,InterestRatesTrigger))</f>
        <v>-2.1800000000004906E-3</v>
      </c>
      <c r="V32" s="112">
        <f>IFERROR(_xll.qlQuoteValue(P32,_xll.ohTrigger(Trigger,Trigger6M,InterestRatesTrigger)),NA())</f>
        <v>-2.1800000000000001E-3</v>
      </c>
      <c r="W32" s="110" t="b">
        <f t="shared" si="8"/>
        <v>1</v>
      </c>
      <c r="X32" s="146">
        <f t="shared" si="9"/>
        <v>-4.9049306283244221E-12</v>
      </c>
      <c r="Y32" s="50" t="b">
        <f>ABS(X32/10000)&lt;=ABS('General Settings'!$D$30)</f>
        <v>1</v>
      </c>
      <c r="AF32" s="62" t="e">
        <v>#N/A</v>
      </c>
    </row>
    <row r="33" spans="13:32" x14ac:dyDescent="0.2">
      <c r="M33" s="110" t="s">
        <v>146</v>
      </c>
      <c r="N33" s="110" t="s">
        <v>70</v>
      </c>
      <c r="O33" s="110" t="str">
        <f t="shared" si="6"/>
        <v>17M</v>
      </c>
      <c r="P33" s="110" t="str">
        <f t="shared" si="7"/>
        <v>EUR11x17F_Quote</v>
      </c>
      <c r="Q33" s="122"/>
      <c r="R33" s="111">
        <f>_xll.qlInterestRateIndexFixingDate(Index6M,S33)</f>
        <v>42733</v>
      </c>
      <c r="S33" s="111">
        <f>_xll.qlCalendarAdvance(Calendar,SettlementDate,N33,"mf",TRUE)</f>
        <v>42737</v>
      </c>
      <c r="T33" s="111">
        <f>_xll.qlCalendarAdvance(Calendar,SettlementDate,O33,"mf",TRUE)</f>
        <v>42919</v>
      </c>
      <c r="U33" s="112">
        <f>_xll.qlIndexFixing(Index6M,R33,TRUE,_xll.ohTrigger(Trigger,Trigger6M,InterestRatesTrigger))</f>
        <v>-2.1600000000001839E-3</v>
      </c>
      <c r="V33" s="112">
        <f>IFERROR(_xll.qlQuoteValue(P33,_xll.ohTrigger(Trigger,Trigger6M,InterestRatesTrigger)),NA())</f>
        <v>-2.1600000000000005E-3</v>
      </c>
      <c r="W33" s="110" t="b">
        <f t="shared" si="8"/>
        <v>1</v>
      </c>
      <c r="X33" s="146">
        <f t="shared" si="9"/>
        <v>-1.8344700758454735E-12</v>
      </c>
      <c r="Y33" s="50" t="b">
        <f>ABS(X33/10000)&lt;=ABS('General Settings'!$D$30)</f>
        <v>1</v>
      </c>
      <c r="AF33" s="62" t="e">
        <v>#N/A</v>
      </c>
    </row>
    <row r="34" spans="13:32" x14ac:dyDescent="0.2">
      <c r="M34" s="110" t="s">
        <v>146</v>
      </c>
      <c r="N34" s="110" t="s">
        <v>102</v>
      </c>
      <c r="O34" s="110" t="str">
        <f t="shared" si="6"/>
        <v>18M</v>
      </c>
      <c r="P34" s="110" t="str">
        <f t="shared" si="7"/>
        <v>EUR12x18F_Quote</v>
      </c>
      <c r="Q34" s="122"/>
      <c r="R34" s="111">
        <f>_xll.qlInterestRateIndexFixingDate(Index6M,S34)</f>
        <v>42766</v>
      </c>
      <c r="S34" s="111">
        <f>_xll.qlCalendarAdvance(Calendar,SettlementDate,N34,"mf",TRUE)</f>
        <v>42768</v>
      </c>
      <c r="T34" s="111">
        <f>_xll.qlCalendarAdvance(Calendar,SettlementDate,O34,"mf",TRUE)</f>
        <v>42949</v>
      </c>
      <c r="U34" s="112">
        <f>_xll.qlIndexFixing(Index6M,R34,TRUE,_xll.ohTrigger(Trigger,Trigger6M,InterestRatesTrigger))</f>
        <v>-2.1100000000000662E-3</v>
      </c>
      <c r="V34" s="112">
        <f>IFERROR(_xll.qlQuoteValue(P34,_xll.ohTrigger(Trigger,Trigger6M,InterestRatesTrigger)),NA())</f>
        <v>-2.1099999999999999E-3</v>
      </c>
      <c r="W34" s="110" t="b">
        <f t="shared" si="8"/>
        <v>1</v>
      </c>
      <c r="X34" s="146">
        <f t="shared" si="9"/>
        <v>-6.6353172956112871E-13</v>
      </c>
      <c r="Y34" s="50" t="b">
        <f>ABS(X34/10000)&lt;=ABS('General Settings'!$D$30)</f>
        <v>1</v>
      </c>
      <c r="AF34" s="62" t="e">
        <v>#N/A</v>
      </c>
    </row>
    <row r="35" spans="13:32" x14ac:dyDescent="0.2">
      <c r="M35" s="110" t="s">
        <v>146</v>
      </c>
      <c r="N35" s="110" t="s">
        <v>71</v>
      </c>
      <c r="O35" s="110" t="str">
        <f t="shared" si="6"/>
        <v>19M</v>
      </c>
      <c r="P35" s="110" t="str">
        <f t="shared" si="7"/>
        <v>EUR13x19F_Quote</v>
      </c>
      <c r="Q35" s="122"/>
      <c r="R35" s="111">
        <f>_xll.qlInterestRateIndexFixingDate(Index6M,S35)</f>
        <v>42794</v>
      </c>
      <c r="S35" s="111">
        <f>_xll.qlCalendarAdvance(Calendar,SettlementDate,N35,"mf",TRUE)</f>
        <v>42796</v>
      </c>
      <c r="T35" s="111">
        <f>_xll.qlCalendarAdvance(Calendar,SettlementDate,O35,"mf",TRUE)</f>
        <v>42982</v>
      </c>
      <c r="U35" s="112">
        <f>_xll.qlIndexFixing(Index6M,R35,TRUE,_xll.ohTrigger(Trigger,Trigger6M,InterestRatesTrigger))</f>
        <v>-2.0600000000002157E-3</v>
      </c>
      <c r="V35" s="112">
        <f>IFERROR(_xll.qlQuoteValue(P35,_xll.ohTrigger(Trigger,Trigger6M,InterestRatesTrigger)),NA())</f>
        <v>-2.0600000000000002E-3</v>
      </c>
      <c r="W35" s="110" t="b">
        <f t="shared" si="8"/>
        <v>1</v>
      </c>
      <c r="X35" s="146">
        <f t="shared" si="9"/>
        <v>-2.1553939189011828E-12</v>
      </c>
      <c r="Y35" s="50" t="b">
        <f>ABS(X35/10000)&lt;=ABS('General Settings'!$D$30)</f>
        <v>1</v>
      </c>
      <c r="AF35" s="62" t="e">
        <v>#N/A</v>
      </c>
    </row>
    <row r="36" spans="13:32" x14ac:dyDescent="0.2">
      <c r="M36" s="110" t="s">
        <v>146</v>
      </c>
      <c r="N36" s="110" t="s">
        <v>72</v>
      </c>
      <c r="O36" s="110" t="str">
        <f t="shared" si="6"/>
        <v>20M</v>
      </c>
      <c r="P36" s="110" t="str">
        <f t="shared" si="7"/>
        <v>EUR14x20F_Quote</v>
      </c>
      <c r="Q36" s="122"/>
      <c r="R36" s="111">
        <f>_xll.qlInterestRateIndexFixingDate(Index6M,S36)</f>
        <v>42824</v>
      </c>
      <c r="S36" s="111">
        <f>_xll.qlCalendarAdvance(Calendar,SettlementDate,N36,"mf",TRUE)</f>
        <v>42828</v>
      </c>
      <c r="T36" s="111">
        <f>_xll.qlCalendarAdvance(Calendar,SettlementDate,O36,"mf",TRUE)</f>
        <v>43010</v>
      </c>
      <c r="U36" s="112">
        <f>_xll.qlIndexFixing(Index6M,R36,TRUE,_xll.ohTrigger(Trigger,Trigger6M,InterestRatesTrigger))</f>
        <v>-2.0000000006497516E-3</v>
      </c>
      <c r="V36" s="112">
        <f>IFERROR(_xll.qlQuoteValue(P36,_xll.ohTrigger(Trigger,Trigger6M,InterestRatesTrigger)),NA())</f>
        <v>-2E-3</v>
      </c>
      <c r="W36" s="110" t="b">
        <f t="shared" si="8"/>
        <v>1</v>
      </c>
      <c r="X36" s="146">
        <f t="shared" si="9"/>
        <v>-6.4975151994883795E-9</v>
      </c>
      <c r="Y36" s="50" t="b">
        <f>ABS(X36/10000)&lt;=ABS('General Settings'!$D$30)</f>
        <v>1</v>
      </c>
      <c r="AF36" s="62" t="e">
        <v>#N/A</v>
      </c>
    </row>
    <row r="37" spans="13:32" x14ac:dyDescent="0.2">
      <c r="M37" s="110" t="s">
        <v>146</v>
      </c>
      <c r="N37" s="110" t="s">
        <v>73</v>
      </c>
      <c r="O37" s="110" t="str">
        <f t="shared" si="6"/>
        <v>21M</v>
      </c>
      <c r="P37" s="110" t="str">
        <f t="shared" si="7"/>
        <v>EUR15x21F_Quote</v>
      </c>
      <c r="Q37" s="122"/>
      <c r="R37" s="111">
        <f>_xll.qlInterestRateIndexFixingDate(Index6M,S37)</f>
        <v>42852</v>
      </c>
      <c r="S37" s="111">
        <f>_xll.qlCalendarAdvance(Calendar,SettlementDate,N37,"mf",TRUE)</f>
        <v>42857</v>
      </c>
      <c r="T37" s="111">
        <f>_xll.qlCalendarAdvance(Calendar,SettlementDate,O37,"mf",TRUE)</f>
        <v>43041</v>
      </c>
      <c r="U37" s="112">
        <f>_xll.qlIndexFixing(Index6M,R37,TRUE,_xll.ohTrigger(Trigger,Trigger6M,InterestRatesTrigger))</f>
        <v>-1.9300000000012183E-3</v>
      </c>
      <c r="V37" s="112">
        <f>IFERROR(_xll.qlQuoteValue(P37,_xll.ohTrigger(Trigger,Trigger6M,InterestRatesTrigger)),NA())</f>
        <v>-1.9300000000000001E-3</v>
      </c>
      <c r="W37" s="110" t="b">
        <f t="shared" si="8"/>
        <v>1</v>
      </c>
      <c r="X37" s="146">
        <f t="shared" si="9"/>
        <v>-1.2182095610047128E-11</v>
      </c>
      <c r="Y37" s="50" t="b">
        <f>ABS(X37/10000)&lt;=ABS('General Settings'!$D$30)</f>
        <v>1</v>
      </c>
      <c r="AF37" s="62" t="e">
        <v>#N/A</v>
      </c>
    </row>
    <row r="38" spans="13:32" x14ac:dyDescent="0.2">
      <c r="M38" s="110" t="s">
        <v>146</v>
      </c>
      <c r="N38" s="110" t="s">
        <v>74</v>
      </c>
      <c r="O38" s="110" t="str">
        <f t="shared" si="6"/>
        <v>22M</v>
      </c>
      <c r="P38" s="110" t="str">
        <f t="shared" si="7"/>
        <v>EUR16x22F_Quote</v>
      </c>
      <c r="Q38" s="122"/>
      <c r="R38" s="111">
        <f>_xll.qlInterestRateIndexFixingDate(Index6M,S38)</f>
        <v>42886</v>
      </c>
      <c r="S38" s="111">
        <f>_xll.qlCalendarAdvance(Calendar,SettlementDate,N38,"mf",TRUE)</f>
        <v>42888</v>
      </c>
      <c r="T38" s="111">
        <f>_xll.qlCalendarAdvance(Calendar,SettlementDate,O38,"mf",TRUE)</f>
        <v>43073</v>
      </c>
      <c r="U38" s="112">
        <f>_xll.qlIndexFixing(Index6M,R38,TRUE,_xll.ohTrigger(Trigger,Trigger6M,InterestRatesTrigger))</f>
        <v>-1.8600000004676048E-3</v>
      </c>
      <c r="V38" s="112">
        <f>IFERROR(_xll.qlQuoteValue(P38,_xll.ohTrigger(Trigger,Trigger6M,InterestRatesTrigger)),NA())</f>
        <v>-1.8599999999999999E-3</v>
      </c>
      <c r="W38" s="110" t="b">
        <f t="shared" si="8"/>
        <v>1</v>
      </c>
      <c r="X38" s="146">
        <f t="shared" si="9"/>
        <v>-4.6760490444996972E-9</v>
      </c>
      <c r="Y38" s="50" t="b">
        <f>ABS(X38/10000)&lt;=ABS('General Settings'!$D$30)</f>
        <v>1</v>
      </c>
      <c r="AF38" s="62" t="e">
        <v>#N/A</v>
      </c>
    </row>
    <row r="39" spans="13:32" x14ac:dyDescent="0.2">
      <c r="M39" s="110" t="s">
        <v>146</v>
      </c>
      <c r="N39" s="110" t="s">
        <v>75</v>
      </c>
      <c r="O39" s="110" t="str">
        <f t="shared" si="6"/>
        <v>23M</v>
      </c>
      <c r="P39" s="110" t="str">
        <f t="shared" si="7"/>
        <v>EUR17x23F_Quote</v>
      </c>
      <c r="Q39" s="122"/>
      <c r="R39" s="111">
        <f>_xll.qlInterestRateIndexFixingDate(Index6M,S39)</f>
        <v>42915</v>
      </c>
      <c r="S39" s="111">
        <f>_xll.qlCalendarAdvance(Calendar,SettlementDate,N39,"mf",TRUE)</f>
        <v>42919</v>
      </c>
      <c r="T39" s="111">
        <f>_xll.qlCalendarAdvance(Calendar,SettlementDate,O39,"mf",TRUE)</f>
        <v>43102</v>
      </c>
      <c r="U39" s="112">
        <f>_xll.qlIndexFixing(Index6M,R39,TRUE,_xll.ohTrigger(Trigger,Trigger6M,InterestRatesTrigger))</f>
        <v>-1.7600000022494793E-3</v>
      </c>
      <c r="V39" s="112">
        <f>IFERROR(_xll.qlQuoteValue(P39,_xll.ohTrigger(Trigger,Trigger6M,InterestRatesTrigger)),NA())</f>
        <v>-1.7599999999999998E-3</v>
      </c>
      <c r="W39" s="110" t="b">
        <f t="shared" si="8"/>
        <v>1</v>
      </c>
      <c r="X39" s="146">
        <f t="shared" si="9"/>
        <v>-2.2494794655464334E-8</v>
      </c>
      <c r="Y39" s="50" t="b">
        <f>ABS(X39/10000)&lt;=ABS('General Settings'!$D$30)</f>
        <v>1</v>
      </c>
      <c r="AF39" s="62" t="e">
        <v>#N/A</v>
      </c>
    </row>
    <row r="40" spans="13:32" x14ac:dyDescent="0.2">
      <c r="M40" s="114" t="s">
        <v>146</v>
      </c>
      <c r="N40" s="114" t="s">
        <v>76</v>
      </c>
      <c r="O40" s="114" t="str">
        <f t="shared" si="6"/>
        <v>24M</v>
      </c>
      <c r="P40" s="114" t="str">
        <f t="shared" si="7"/>
        <v>EUR18x24F_Quote</v>
      </c>
      <c r="Q40" s="124"/>
      <c r="R40" s="115">
        <f>_xll.qlInterestRateIndexFixingDate(Index6M,S40)</f>
        <v>42947</v>
      </c>
      <c r="S40" s="115">
        <f>_xll.qlCalendarAdvance(Calendar,SettlementDate,N40,"mf",TRUE)</f>
        <v>42949</v>
      </c>
      <c r="T40" s="115">
        <f>_xll.qlCalendarAdvance(Calendar,SettlementDate,O40,"mf",TRUE)</f>
        <v>43133</v>
      </c>
      <c r="U40" s="116">
        <f>_xll.qlIndexFixing(Index6M,R40,TRUE,_xll.ohTrigger(Trigger,Trigger6M,InterestRatesTrigger))</f>
        <v>-1.6700000000047716E-3</v>
      </c>
      <c r="V40" s="116">
        <f>IFERROR(_xll.qlQuoteValue(P40,_xll.ohTrigger(Trigger,Trigger6M,InterestRatesTrigger)),NA())</f>
        <v>-1.6699999999999998E-3</v>
      </c>
      <c r="W40" s="114" t="b">
        <f t="shared" si="8"/>
        <v>1</v>
      </c>
      <c r="X40" s="158">
        <f t="shared" si="9"/>
        <v>-4.7717906015432021E-11</v>
      </c>
      <c r="Y40" s="51" t="b">
        <f>ABS(X40/10000)&lt;=ABS('General Settings'!$D$30)</f>
        <v>1</v>
      </c>
      <c r="AA40" s="104" t="s">
        <v>99</v>
      </c>
      <c r="AC40" s="103" t="s">
        <v>104</v>
      </c>
      <c r="AD40" s="103" t="s">
        <v>105</v>
      </c>
      <c r="AE40" s="104" t="s">
        <v>106</v>
      </c>
      <c r="AF40" s="62" t="e">
        <v>#N/A</v>
      </c>
    </row>
    <row r="41" spans="13:32" x14ac:dyDescent="0.2">
      <c r="M41" s="50" t="s">
        <v>60</v>
      </c>
      <c r="N41" s="50"/>
      <c r="O41" s="50" t="s">
        <v>33</v>
      </c>
      <c r="P41" s="50" t="str">
        <f t="shared" ref="P41:P77" si="10">Currency&amp;"AB6E"&amp;O41&amp;QuoteSuffix</f>
        <v>EURAB6E1Y_Quote</v>
      </c>
      <c r="Q41" s="122"/>
      <c r="R41" s="120">
        <f t="shared" ref="R41:R77" si="11">EvaluationDate</f>
        <v>42398</v>
      </c>
      <c r="S41" s="120">
        <f>_xll.qlInterestRateIndexValueDate(AA41,R41)</f>
        <v>42402</v>
      </c>
      <c r="T41" s="120">
        <f>_xll.qlInterestRateIndexMaturity(AA41,S41)</f>
        <v>42768</v>
      </c>
      <c r="U41" s="125">
        <f>_xll.qlIndexFixing(AA41,R41,TRUE,_xll.ohTrigger(Trigger,Trigger6M,InterestRatesTrigger))</f>
        <v>-1.5426919139965869E-3</v>
      </c>
      <c r="V41" s="125">
        <f>_xll.qlQuoteValue(P41,_xll.ohTrigger(Trigger,Trigger6M,InterestRatesTrigger))</f>
        <v>-1.5499999999999999E-3</v>
      </c>
      <c r="W41" s="50" t="b">
        <f t="shared" ref="W41:W77" si="12">NOT(ISERROR(V41))</f>
        <v>1</v>
      </c>
      <c r="X41" s="144">
        <f t="shared" si="9"/>
        <v>7.3080860034130821E-2</v>
      </c>
      <c r="Y41" s="50" t="b">
        <f>ABS(X41/10000)&lt;=ABS('General Settings'!$D$31)</f>
        <v>1</v>
      </c>
      <c r="AA41" s="50" t="str">
        <f>_xll.qlSwapIndex(,,O41,SettlementDays,Currency,Calendar,FixedLegTenor,FixedLegBDC,FixedLegDayCounter,Index6M,DiscountingCurve,Permanent,Trigger,ObjectOverwrite)</f>
        <v>obj_006e4#0000</v>
      </c>
      <c r="AB41" s="133"/>
      <c r="AC41" s="103" t="s">
        <v>33</v>
      </c>
      <c r="AD41" s="103" t="s">
        <v>108</v>
      </c>
      <c r="AE41" s="104" t="s">
        <v>154</v>
      </c>
    </row>
    <row r="42" spans="13:32" x14ac:dyDescent="0.2">
      <c r="M42" s="50" t="s">
        <v>60</v>
      </c>
      <c r="N42" s="50"/>
      <c r="O42" s="50" t="s">
        <v>73</v>
      </c>
      <c r="P42" s="50" t="str">
        <f t="shared" si="10"/>
        <v>EURAB6E15M_Quote</v>
      </c>
      <c r="Q42" s="122"/>
      <c r="R42" s="120">
        <f t="shared" si="11"/>
        <v>42398</v>
      </c>
      <c r="S42" s="120">
        <f>_xll.qlInterestRateIndexValueDate(AA42,R42)</f>
        <v>42402</v>
      </c>
      <c r="T42" s="120">
        <f>_xll.qlInterestRateIndexMaturity(AA42,S42)</f>
        <v>42857</v>
      </c>
      <c r="U42" s="125">
        <f>_xll.qlIndexFixing(AA42,R42,TRUE,_xll.ohTrigger(Trigger,Trigger6M,InterestRatesTrigger))</f>
        <v>-1.8225775033448768E-3</v>
      </c>
      <c r="V42" s="125">
        <f>_xll.qlQuoteValue(P42,_xll.ohTrigger(Trigger,Trigger6M,InterestRatesTrigger))</f>
        <v>-1.97E-3</v>
      </c>
      <c r="W42" s="50" t="b">
        <f t="shared" si="12"/>
        <v>1</v>
      </c>
      <c r="X42" s="144">
        <f t="shared" si="9"/>
        <v>1.4742249665512319</v>
      </c>
      <c r="Y42" s="50" t="b">
        <f>ABS(X42/10000)&lt;=ABS('General Settings'!$D$31)</f>
        <v>1</v>
      </c>
      <c r="AA42" s="50" t="str">
        <f>_xll.qlSwapIndex(,,O42,SettlementDays,Currency,Calendar,FixedLegTenor,FixedLegBDC,FixedLegDayCounter,Index6M,DiscountingCurve,Permanent,Trigger,ObjectOverwrite)</f>
        <v>obj_00650#0000</v>
      </c>
      <c r="AB42" s="133"/>
      <c r="AC42" s="133"/>
      <c r="AD42" s="87"/>
    </row>
    <row r="43" spans="13:32" x14ac:dyDescent="0.2">
      <c r="M43" s="50" t="s">
        <v>60</v>
      </c>
      <c r="N43" s="50"/>
      <c r="O43" s="50" t="s">
        <v>76</v>
      </c>
      <c r="P43" s="50" t="str">
        <f t="shared" si="10"/>
        <v>EURAB6E18M_Quote</v>
      </c>
      <c r="Q43" s="122"/>
      <c r="R43" s="120">
        <f t="shared" si="11"/>
        <v>42398</v>
      </c>
      <c r="S43" s="120">
        <f>_xll.qlInterestRateIndexValueDate(AA43,R43)</f>
        <v>42402</v>
      </c>
      <c r="T43" s="120">
        <f>_xll.qlInterestRateIndexMaturity(AA43,S43)</f>
        <v>42949</v>
      </c>
      <c r="U43" s="125">
        <f>_xll.qlIndexFixing(AA43,R43,TRUE,_xll.ohTrigger(Trigger,Trigger6M,InterestRatesTrigger))</f>
        <v>-1.7360102539891629E-3</v>
      </c>
      <c r="V43" s="125">
        <f>_xll.qlQuoteValue(P43,_xll.ohTrigger(Trigger,Trigger6M,InterestRatesTrigger))</f>
        <v>-1.7299999999999998E-3</v>
      </c>
      <c r="W43" s="50" t="b">
        <f t="shared" si="12"/>
        <v>1</v>
      </c>
      <c r="X43" s="144">
        <f t="shared" si="9"/>
        <v>-6.010253989163121E-2</v>
      </c>
      <c r="Y43" s="50" t="b">
        <f>ABS(X43/10000)&lt;=ABS('General Settings'!$D$31)</f>
        <v>1</v>
      </c>
      <c r="AA43" s="50" t="str">
        <f>_xll.qlSwapIndex(,,O43,SettlementDays,Currency,Calendar,FixedLegTenor,FixedLegBDC,FixedLegDayCounter,Index6M,DiscountingCurve,Permanent,Trigger,ObjectOverwrite)</f>
        <v>obj_005ef#0000</v>
      </c>
      <c r="AB43" s="133"/>
      <c r="AC43" s="133"/>
      <c r="AD43" s="87"/>
    </row>
    <row r="44" spans="13:32" x14ac:dyDescent="0.2">
      <c r="M44" s="50" t="s">
        <v>60</v>
      </c>
      <c r="N44" s="50"/>
      <c r="O44" s="50" t="s">
        <v>77</v>
      </c>
      <c r="P44" s="50" t="str">
        <f t="shared" si="10"/>
        <v>EURAB6E21M_Quote</v>
      </c>
      <c r="Q44" s="122"/>
      <c r="R44" s="120">
        <f t="shared" si="11"/>
        <v>42398</v>
      </c>
      <c r="S44" s="120">
        <f>_xll.qlInterestRateIndexValueDate(AA44,R44)</f>
        <v>42402</v>
      </c>
      <c r="T44" s="120">
        <f>_xll.qlInterestRateIndexMaturity(AA44,S44)</f>
        <v>43041</v>
      </c>
      <c r="U44" s="125">
        <f>_xll.qlIndexFixing(AA44,R44,TRUE,_xll.ohTrigger(Trigger,Trigger6M,InterestRatesTrigger))</f>
        <v>-1.8650663727924532E-3</v>
      </c>
      <c r="V44" s="125">
        <f>_xll.qlQuoteValue(P44,_xll.ohTrigger(Trigger,Trigger6M,InterestRatesTrigger))</f>
        <v>-1.97E-3</v>
      </c>
      <c r="W44" s="50" t="b">
        <f t="shared" si="12"/>
        <v>1</v>
      </c>
      <c r="X44" s="144">
        <f t="shared" si="9"/>
        <v>1.0493362720754673</v>
      </c>
      <c r="Y44" s="50" t="b">
        <f>ABS(X44/10000)&lt;=ABS('General Settings'!$D$31)</f>
        <v>1</v>
      </c>
      <c r="AA44" s="50" t="str">
        <f>_xll.qlSwapIndex(,,O44,SettlementDays,Currency,Calendar,FixedLegTenor,FixedLegBDC,FixedLegDayCounter,Index6M,DiscountingCurve,Permanent,Trigger,ObjectOverwrite)</f>
        <v>obj_00638#0000</v>
      </c>
      <c r="AB44" s="133"/>
      <c r="AC44" s="133"/>
      <c r="AD44" s="87"/>
    </row>
    <row r="45" spans="13:32" x14ac:dyDescent="0.2">
      <c r="M45" s="50" t="s">
        <v>60</v>
      </c>
      <c r="N45" s="50"/>
      <c r="O45" s="50" t="s">
        <v>78</v>
      </c>
      <c r="P45" s="50" t="str">
        <f t="shared" si="10"/>
        <v>EURAB6E2Y_Quote</v>
      </c>
      <c r="Q45" s="122"/>
      <c r="R45" s="120">
        <f t="shared" si="11"/>
        <v>42398</v>
      </c>
      <c r="S45" s="120">
        <f>_xll.qlInterestRateIndexValueDate(AA45,R45)</f>
        <v>42402</v>
      </c>
      <c r="T45" s="120">
        <f>_xll.qlInterestRateIndexMaturity(AA45,S45)</f>
        <v>43133</v>
      </c>
      <c r="U45" s="125">
        <f>_xll.qlIndexFixing(AA45,R45,TRUE,_xll.ohTrigger(Trigger,Trigger6M,InterestRatesTrigger))</f>
        <v>-1.7278496325027503E-3</v>
      </c>
      <c r="V45" s="125">
        <f>_xll.qlQuoteValue(P45,_xll.ohTrigger(Trigger,Trigger6M,InterestRatesTrigger))</f>
        <v>-1.72E-3</v>
      </c>
      <c r="W45" s="50" t="b">
        <f t="shared" si="12"/>
        <v>1</v>
      </c>
      <c r="X45" s="144">
        <f t="shared" si="9"/>
        <v>-7.8496325027503561E-2</v>
      </c>
      <c r="Y45" s="50" t="b">
        <f>ABS(X45/10000)&lt;=ABS('General Settings'!$D$31)</f>
        <v>1</v>
      </c>
      <c r="AA45" s="50" t="str">
        <f>_xll.qlSwapIndex(,,O45,SettlementDays,Currency,Calendar,FixedLegTenor,FixedLegBDC,FixedLegDayCounter,Index6M,DiscountingCurve,Permanent,Trigger,ObjectOverwrite)</f>
        <v>obj_0061c#0000</v>
      </c>
      <c r="AB45" s="133"/>
      <c r="AC45" s="133"/>
      <c r="AD45" s="87"/>
    </row>
    <row r="46" spans="13:32" x14ac:dyDescent="0.2">
      <c r="M46" s="110" t="s">
        <v>60</v>
      </c>
      <c r="N46" s="110"/>
      <c r="O46" s="110" t="s">
        <v>79</v>
      </c>
      <c r="P46" s="110" t="str">
        <f t="shared" si="10"/>
        <v>EURAB6E3Y_Quote</v>
      </c>
      <c r="Q46" s="122"/>
      <c r="R46" s="111">
        <f t="shared" si="11"/>
        <v>42398</v>
      </c>
      <c r="S46" s="111">
        <f>_xll.qlInterestRateIndexValueDate(AA46,R46)</f>
        <v>42402</v>
      </c>
      <c r="T46" s="111">
        <f>_xll.qlInterestRateIndexMaturity(AA46,S46)</f>
        <v>43500</v>
      </c>
      <c r="U46" s="112">
        <f>_xll.qlIndexFixing(AA46,R46,TRUE,_xll.ohTrigger(Trigger,Trigger6M,InterestRatesTrigger))</f>
        <v>-1.2500000000018427E-3</v>
      </c>
      <c r="V46" s="112">
        <f>_xll.qlQuoteValue(P46,_xll.ohTrigger(Trigger,Trigger6M,InterestRatesTrigger))</f>
        <v>-1.25E-3</v>
      </c>
      <c r="W46" s="110" t="b">
        <f t="shared" si="12"/>
        <v>1</v>
      </c>
      <c r="X46" s="146">
        <f t="shared" si="9"/>
        <v>-1.8427100123563633E-11</v>
      </c>
      <c r="Y46" s="50" t="b">
        <f>ABS(X46/10000)&lt;=ABS('General Settings'!$D$31)</f>
        <v>1</v>
      </c>
      <c r="AA46" s="50" t="str">
        <f>_xll.qlSwapIndex(,,O46,SettlementDays,Currency,Calendar,FixedLegTenor,FixedLegBDC,FixedLegDayCounter,Index6M,DiscountingCurve,Permanent,Trigger,ObjectOverwrite)</f>
        <v>obj_006c0#0000</v>
      </c>
      <c r="AB46" s="133"/>
      <c r="AC46" s="133"/>
      <c r="AD46" s="87"/>
    </row>
    <row r="47" spans="13:32" x14ac:dyDescent="0.2">
      <c r="M47" s="110" t="s">
        <v>60</v>
      </c>
      <c r="N47" s="110"/>
      <c r="O47" s="110" t="s">
        <v>80</v>
      </c>
      <c r="P47" s="110" t="str">
        <f t="shared" si="10"/>
        <v>EURAB6E4Y_Quote</v>
      </c>
      <c r="Q47" s="122"/>
      <c r="R47" s="111">
        <f t="shared" si="11"/>
        <v>42398</v>
      </c>
      <c r="S47" s="111">
        <f>_xll.qlInterestRateIndexValueDate(AA47,R47)</f>
        <v>42402</v>
      </c>
      <c r="T47" s="111">
        <f>_xll.qlInterestRateIndexMaturity(AA47,S47)</f>
        <v>43864</v>
      </c>
      <c r="U47" s="112">
        <f>_xll.qlIndexFixing(AA47,R47,TRUE,_xll.ohTrigger(Trigger,Trigger6M,InterestRatesTrigger))</f>
        <v>-3.7000000000505259E-4</v>
      </c>
      <c r="V47" s="112">
        <f>_xll.qlQuoteValue(P47,_xll.ohTrigger(Trigger,Trigger6M,InterestRatesTrigger))</f>
        <v>-3.7000000000000005E-4</v>
      </c>
      <c r="W47" s="110" t="b">
        <f t="shared" si="12"/>
        <v>1</v>
      </c>
      <c r="X47" s="146">
        <f t="shared" si="9"/>
        <v>-5.0525447541083235E-11</v>
      </c>
      <c r="Y47" s="50" t="b">
        <f>ABS(X47/10000)&lt;=ABS('General Settings'!$D$31)</f>
        <v>1</v>
      </c>
      <c r="AA47" s="50" t="str">
        <f>_xll.qlSwapIndex(,,O47,SettlementDays,Currency,Calendar,FixedLegTenor,FixedLegBDC,FixedLegDayCounter,Index6M,DiscountingCurve,Permanent,Trigger,ObjectOverwrite)</f>
        <v>obj_006a9#0000</v>
      </c>
      <c r="AB47" s="133"/>
      <c r="AC47" s="133"/>
      <c r="AD47" s="87"/>
    </row>
    <row r="48" spans="13:32" x14ac:dyDescent="0.2">
      <c r="M48" s="110" t="s">
        <v>60</v>
      </c>
      <c r="N48" s="110"/>
      <c r="O48" s="110" t="s">
        <v>81</v>
      </c>
      <c r="P48" s="110" t="str">
        <f t="shared" si="10"/>
        <v>EURAB6E5Y_Quote</v>
      </c>
      <c r="Q48" s="122"/>
      <c r="R48" s="111">
        <f t="shared" si="11"/>
        <v>42398</v>
      </c>
      <c r="S48" s="111">
        <f>_xll.qlInterestRateIndexValueDate(AA48,R48)</f>
        <v>42402</v>
      </c>
      <c r="T48" s="111">
        <f>_xll.qlInterestRateIndexMaturity(AA48,S48)</f>
        <v>44229</v>
      </c>
      <c r="U48" s="112">
        <f>_xll.qlIndexFixing(AA48,R48,TRUE,_xll.ohTrigger(Trigger,Trigger6M,InterestRatesTrigger))</f>
        <v>7.3000000012708114E-4</v>
      </c>
      <c r="V48" s="112">
        <f>_xll.qlQuoteValue(P48,_xll.ohTrigger(Trigger,Trigger6M,InterestRatesTrigger))</f>
        <v>7.3000000000000007E-4</v>
      </c>
      <c r="W48" s="110" t="b">
        <f t="shared" si="12"/>
        <v>1</v>
      </c>
      <c r="X48" s="146">
        <f t="shared" si="9"/>
        <v>1.2708107136050195E-9</v>
      </c>
      <c r="Y48" s="50" t="b">
        <f>ABS(X48/10000)&lt;=ABS('General Settings'!$D$31)</f>
        <v>1</v>
      </c>
      <c r="AA48" s="50" t="str">
        <f>_xll.qlSwapIndex(,,O48,SettlementDays,Currency,Calendar,FixedLegTenor,FixedLegBDC,FixedLegDayCounter,Index6M,DiscountingCurve,Permanent,Trigger,ObjectOverwrite)</f>
        <v>obj_005d2#0000</v>
      </c>
      <c r="AB48" s="133"/>
      <c r="AC48" s="133"/>
      <c r="AD48" s="87"/>
    </row>
    <row r="49" spans="13:30" x14ac:dyDescent="0.2">
      <c r="M49" s="110" t="s">
        <v>60</v>
      </c>
      <c r="N49" s="110"/>
      <c r="O49" s="110" t="s">
        <v>82</v>
      </c>
      <c r="P49" s="110" t="str">
        <f t="shared" si="10"/>
        <v>EURAB6E6Y_Quote</v>
      </c>
      <c r="Q49" s="122"/>
      <c r="R49" s="111">
        <f t="shared" si="11"/>
        <v>42398</v>
      </c>
      <c r="S49" s="111">
        <f>_xll.qlInterestRateIndexValueDate(AA49,R49)</f>
        <v>42402</v>
      </c>
      <c r="T49" s="111">
        <f>_xll.qlInterestRateIndexMaturity(AA49,S49)</f>
        <v>44594</v>
      </c>
      <c r="U49" s="112">
        <f>_xll.qlIndexFixing(AA49,R49,TRUE,_xll.ohTrigger(Trigger,Trigger6M,InterestRatesTrigger))</f>
        <v>1.97999999998903E-3</v>
      </c>
      <c r="V49" s="112">
        <f>_xll.qlQuoteValue(P49,_xll.ohTrigger(Trigger,Trigger6M,InterestRatesTrigger))</f>
        <v>1.98E-3</v>
      </c>
      <c r="W49" s="110" t="b">
        <f t="shared" si="12"/>
        <v>1</v>
      </c>
      <c r="X49" s="146">
        <f t="shared" si="9"/>
        <v>-1.0969957581208334E-10</v>
      </c>
      <c r="Y49" s="50" t="b">
        <f>ABS(X49/10000)&lt;=ABS('General Settings'!$D$31)</f>
        <v>1</v>
      </c>
      <c r="AA49" s="50" t="str">
        <f>_xll.qlSwapIndex(,,O49,SettlementDays,Currency,Calendar,FixedLegTenor,FixedLegBDC,FixedLegDayCounter,Index6M,DiscountingCurve,Permanent,Trigger,ObjectOverwrite)</f>
        <v>obj_00729#0000</v>
      </c>
      <c r="AB49" s="133"/>
      <c r="AC49" s="133"/>
      <c r="AD49" s="87"/>
    </row>
    <row r="50" spans="13:30" x14ac:dyDescent="0.2">
      <c r="M50" s="110" t="s">
        <v>60</v>
      </c>
      <c r="N50" s="110"/>
      <c r="O50" s="110" t="s">
        <v>83</v>
      </c>
      <c r="P50" s="110" t="str">
        <f t="shared" si="10"/>
        <v>EURAB6E7Y_Quote</v>
      </c>
      <c r="Q50" s="122"/>
      <c r="R50" s="111">
        <f t="shared" si="11"/>
        <v>42398</v>
      </c>
      <c r="S50" s="111">
        <f>_xll.qlInterestRateIndexValueDate(AA50,R50)</f>
        <v>42402</v>
      </c>
      <c r="T50" s="111">
        <f>_xll.qlInterestRateIndexMaturity(AA50,S50)</f>
        <v>44959</v>
      </c>
      <c r="U50" s="112">
        <f>_xll.qlIndexFixing(AA50,R50,TRUE,_xll.ohTrigger(Trigger,Trigger6M,InterestRatesTrigger))</f>
        <v>3.2699999999602431E-3</v>
      </c>
      <c r="V50" s="112">
        <f>_xll.qlQuoteValue(P50,_xll.ohTrigger(Trigger,Trigger6M,InterestRatesTrigger))</f>
        <v>3.2700000000000003E-3</v>
      </c>
      <c r="W50" s="110" t="b">
        <f t="shared" si="12"/>
        <v>1</v>
      </c>
      <c r="X50" s="146">
        <f t="shared" si="9"/>
        <v>-3.9757259984174453E-10</v>
      </c>
      <c r="Y50" s="50" t="b">
        <f>ABS(X50/10000)&lt;=ABS('General Settings'!$D$31)</f>
        <v>1</v>
      </c>
      <c r="AA50" s="50" t="str">
        <f>_xll.qlSwapIndex(,,O50,SettlementDays,Currency,Calendar,FixedLegTenor,FixedLegBDC,FixedLegDayCounter,Index6M,DiscountingCurve,Permanent,Trigger,ObjectOverwrite)</f>
        <v>obj_0069b#0000</v>
      </c>
      <c r="AB50" s="133"/>
      <c r="AC50" s="133"/>
      <c r="AD50" s="87"/>
    </row>
    <row r="51" spans="13:30" x14ac:dyDescent="0.2">
      <c r="M51" s="110" t="s">
        <v>60</v>
      </c>
      <c r="N51" s="110"/>
      <c r="O51" s="110" t="s">
        <v>84</v>
      </c>
      <c r="P51" s="110" t="str">
        <f t="shared" si="10"/>
        <v>EURAB6E8Y_Quote</v>
      </c>
      <c r="Q51" s="122"/>
      <c r="R51" s="111">
        <f t="shared" si="11"/>
        <v>42398</v>
      </c>
      <c r="S51" s="111">
        <f>_xll.qlInterestRateIndexValueDate(AA51,R51)</f>
        <v>42402</v>
      </c>
      <c r="T51" s="111">
        <f>_xll.qlInterestRateIndexMaturity(AA51,S51)</f>
        <v>45324</v>
      </c>
      <c r="U51" s="112">
        <f>_xll.qlIndexFixing(AA51,R51,TRUE,_xll.ohTrigger(Trigger,Trigger6M,InterestRatesTrigger))</f>
        <v>4.5399999998465747E-3</v>
      </c>
      <c r="V51" s="112">
        <f>_xll.qlQuoteValue(P51,_xll.ohTrigger(Trigger,Trigger6M,InterestRatesTrigger))</f>
        <v>4.5399999999999998E-3</v>
      </c>
      <c r="W51" s="110" t="b">
        <f t="shared" si="12"/>
        <v>1</v>
      </c>
      <c r="X51" s="146">
        <f t="shared" si="9"/>
        <v>-1.5342501574755474E-9</v>
      </c>
      <c r="Y51" s="50" t="b">
        <f>ABS(X51/10000)&lt;=ABS('General Settings'!$D$31)</f>
        <v>1</v>
      </c>
      <c r="AA51" s="50" t="str">
        <f>_xll.qlSwapIndex(,,O51,SettlementDays,Currency,Calendar,FixedLegTenor,FixedLegBDC,FixedLegDayCounter,Index6M,DiscountingCurve,Permanent,Trigger,ObjectOverwrite)</f>
        <v>obj_006af#0000</v>
      </c>
      <c r="AB51" s="133"/>
      <c r="AC51" s="133"/>
      <c r="AD51" s="87"/>
    </row>
    <row r="52" spans="13:30" x14ac:dyDescent="0.2">
      <c r="M52" s="110" t="s">
        <v>60</v>
      </c>
      <c r="N52" s="110"/>
      <c r="O52" s="110" t="s">
        <v>85</v>
      </c>
      <c r="P52" s="110" t="str">
        <f t="shared" si="10"/>
        <v>EURAB6E9Y_Quote</v>
      </c>
      <c r="Q52" s="122"/>
      <c r="R52" s="111">
        <f t="shared" si="11"/>
        <v>42398</v>
      </c>
      <c r="S52" s="111">
        <f>_xll.qlInterestRateIndexValueDate(AA52,R52)</f>
        <v>42402</v>
      </c>
      <c r="T52" s="111">
        <f>_xll.qlInterestRateIndexMaturity(AA52,S52)</f>
        <v>45691</v>
      </c>
      <c r="U52" s="112">
        <f>_xll.qlIndexFixing(AA52,R52,TRUE,_xll.ohTrigger(Trigger,Trigger6M,InterestRatesTrigger))</f>
        <v>5.739999999958406E-3</v>
      </c>
      <c r="V52" s="112">
        <f>_xll.qlQuoteValue(P52,_xll.ohTrigger(Trigger,Trigger6M,InterestRatesTrigger))</f>
        <v>5.7400000000000003E-3</v>
      </c>
      <c r="W52" s="110" t="b">
        <f t="shared" si="12"/>
        <v>1</v>
      </c>
      <c r="X52" s="146">
        <f t="shared" si="9"/>
        <v>-4.1594332145233892E-10</v>
      </c>
      <c r="Y52" s="50" t="b">
        <f>ABS(X52/10000)&lt;=ABS('General Settings'!$D$31)</f>
        <v>1</v>
      </c>
      <c r="AA52" s="50" t="str">
        <f>_xll.qlSwapIndex(,,O52,SettlementDays,Currency,Calendar,FixedLegTenor,FixedLegBDC,FixedLegDayCounter,Index6M,DiscountingCurve,Permanent,Trigger,ObjectOverwrite)</f>
        <v>obj_006cb#0000</v>
      </c>
      <c r="AB52" s="133"/>
      <c r="AC52" s="133"/>
      <c r="AD52" s="87"/>
    </row>
    <row r="53" spans="13:30" x14ac:dyDescent="0.2">
      <c r="M53" s="110" t="s">
        <v>60</v>
      </c>
      <c r="N53" s="110"/>
      <c r="O53" s="110" t="s">
        <v>86</v>
      </c>
      <c r="P53" s="110" t="str">
        <f t="shared" si="10"/>
        <v>EURAB6E10Y_Quote</v>
      </c>
      <c r="Q53" s="122"/>
      <c r="R53" s="111">
        <f t="shared" si="11"/>
        <v>42398</v>
      </c>
      <c r="S53" s="111">
        <f>_xll.qlInterestRateIndexValueDate(AA53,R53)</f>
        <v>42402</v>
      </c>
      <c r="T53" s="111">
        <f>_xll.qlInterestRateIndexMaturity(AA53,S53)</f>
        <v>46055</v>
      </c>
      <c r="U53" s="112">
        <f>_xll.qlIndexFixing(AA53,R53,TRUE,_xll.ohTrigger(Trigger,Trigger6M,InterestRatesTrigger))</f>
        <v>6.8199999997426942E-3</v>
      </c>
      <c r="V53" s="112">
        <f>_xll.qlQuoteValue(P53,_xll.ohTrigger(Trigger,Trigger6M,InterestRatesTrigger))</f>
        <v>6.8199999999999997E-3</v>
      </c>
      <c r="W53" s="110" t="b">
        <f t="shared" si="12"/>
        <v>1</v>
      </c>
      <c r="X53" s="146">
        <f t="shared" si="9"/>
        <v>-2.5730546165947388E-9</v>
      </c>
      <c r="Y53" s="50" t="b">
        <f>ABS(X53/10000)&lt;=ABS('General Settings'!$D$31)</f>
        <v>1</v>
      </c>
      <c r="AA53" s="50" t="str">
        <f>_xll.qlSwapIndex(,,O53,SettlementDays,Currency,Calendar,FixedLegTenor,FixedLegBDC,FixedLegDayCounter,Index6M,DiscountingCurve,Permanent,Trigger,ObjectOverwrite)</f>
        <v>obj_005d1#0000</v>
      </c>
      <c r="AB53" s="133"/>
      <c r="AC53" s="133"/>
      <c r="AD53" s="87"/>
    </row>
    <row r="54" spans="13:30" x14ac:dyDescent="0.2">
      <c r="M54" s="50" t="s">
        <v>60</v>
      </c>
      <c r="N54" s="50"/>
      <c r="O54" s="50" t="s">
        <v>112</v>
      </c>
      <c r="P54" s="50" t="str">
        <f t="shared" si="10"/>
        <v>EURAB6E11Y_Quote</v>
      </c>
      <c r="Q54" s="122"/>
      <c r="R54" s="120">
        <f t="shared" si="11"/>
        <v>42398</v>
      </c>
      <c r="S54" s="120">
        <f>_xll.qlInterestRateIndexValueDate(AA54,R54)</f>
        <v>42402</v>
      </c>
      <c r="T54" s="120">
        <f>_xll.qlInterestRateIndexMaturity(AA54,S54)</f>
        <v>46420</v>
      </c>
      <c r="U54" s="125">
        <f>_xll.qlIndexFixing(AA54,R54,TRUE,_xll.ohTrigger(Trigger,Trigger6M,InterestRatesTrigger))</f>
        <v>7.7912082713764708E-3</v>
      </c>
      <c r="V54" s="125">
        <f>_xll.qlQuoteValue(P54,_xll.ohTrigger(Trigger,Trigger6M,InterestRatesTrigger))</f>
        <v>7.79E-3</v>
      </c>
      <c r="W54" s="50" t="b">
        <f t="shared" si="12"/>
        <v>1</v>
      </c>
      <c r="X54" s="144">
        <f t="shared" si="9"/>
        <v>1.2082713764707126E-2</v>
      </c>
      <c r="Y54" s="50" t="b">
        <f>ABS(X54/10000)&lt;=ABS('General Settings'!$D$31)</f>
        <v>1</v>
      </c>
      <c r="AA54" s="50" t="str">
        <f>_xll.qlSwapIndex(,,O54,SettlementDays,Currency,Calendar,FixedLegTenor,FixedLegBDC,FixedLegDayCounter,Index6M,DiscountingCurve,Permanent,Trigger,ObjectOverwrite)</f>
        <v>obj_00795#0000</v>
      </c>
      <c r="AB54" s="133"/>
      <c r="AC54" s="133"/>
      <c r="AD54" s="87"/>
    </row>
    <row r="55" spans="13:30" x14ac:dyDescent="0.2">
      <c r="M55" s="110" t="s">
        <v>60</v>
      </c>
      <c r="N55" s="110"/>
      <c r="O55" s="110" t="s">
        <v>87</v>
      </c>
      <c r="P55" s="110" t="str">
        <f t="shared" si="10"/>
        <v>EURAB6E12Y_Quote</v>
      </c>
      <c r="Q55" s="122"/>
      <c r="R55" s="111">
        <f t="shared" si="11"/>
        <v>42398</v>
      </c>
      <c r="S55" s="111">
        <f>_xll.qlInterestRateIndexValueDate(AA55,R55)</f>
        <v>42402</v>
      </c>
      <c r="T55" s="111">
        <f>_xll.qlInterestRateIndexMaturity(AA55,S55)</f>
        <v>46785</v>
      </c>
      <c r="U55" s="112">
        <f>_xll.qlIndexFixing(AA55,R55,TRUE,_xll.ohTrigger(Trigger,Trigger6M,InterestRatesTrigger))</f>
        <v>8.649999999343197E-3</v>
      </c>
      <c r="V55" s="112">
        <f>_xll.qlQuoteValue(P55,_xll.ohTrigger(Trigger,Trigger6M,InterestRatesTrigger))</f>
        <v>8.6499999999999997E-3</v>
      </c>
      <c r="W55" s="110" t="b">
        <f t="shared" si="12"/>
        <v>1</v>
      </c>
      <c r="X55" s="146">
        <f t="shared" si="9"/>
        <v>-6.5680273719781468E-9</v>
      </c>
      <c r="Y55" s="50" t="b">
        <f>ABS(X55/10000)&lt;=ABS('General Settings'!$D$31)</f>
        <v>1</v>
      </c>
      <c r="AA55" s="50" t="str">
        <f>_xll.qlSwapIndex(,,O55,SettlementDays,Currency,Calendar,FixedLegTenor,FixedLegBDC,FixedLegDayCounter,Index6M,DiscountingCurve,Permanent,Trigger,ObjectOverwrite)</f>
        <v>obj_00704#0000</v>
      </c>
      <c r="AB55" s="133"/>
      <c r="AC55" s="133"/>
      <c r="AD55" s="87"/>
    </row>
    <row r="56" spans="13:30" x14ac:dyDescent="0.2">
      <c r="M56" s="50" t="s">
        <v>60</v>
      </c>
      <c r="N56" s="50"/>
      <c r="O56" s="50" t="s">
        <v>113</v>
      </c>
      <c r="P56" s="50" t="str">
        <f t="shared" si="10"/>
        <v>EURAB6E13Y_Quote</v>
      </c>
      <c r="Q56" s="122"/>
      <c r="R56" s="120">
        <f t="shared" si="11"/>
        <v>42398</v>
      </c>
      <c r="S56" s="120">
        <f>_xll.qlInterestRateIndexValueDate(AA56,R56)</f>
        <v>42402</v>
      </c>
      <c r="T56" s="120">
        <f>_xll.qlInterestRateIndexMaturity(AA56,S56)</f>
        <v>47151</v>
      </c>
      <c r="U56" s="125">
        <f>_xll.qlIndexFixing(AA56,R56,TRUE,_xll.ohTrigger(Trigger,Trigger6M,InterestRatesTrigger))</f>
        <v>9.4007147971518507E-3</v>
      </c>
      <c r="V56" s="125">
        <f>_xll.qlQuoteValue(P56,_xll.ohTrigger(Trigger,Trigger6M,InterestRatesTrigger))</f>
        <v>9.3999999999999986E-3</v>
      </c>
      <c r="W56" s="50" t="b">
        <f t="shared" si="12"/>
        <v>1</v>
      </c>
      <c r="X56" s="144">
        <f t="shared" si="9"/>
        <v>7.1479715185208959E-3</v>
      </c>
      <c r="Y56" s="50" t="b">
        <f>ABS(X56/10000)&lt;=ABS('General Settings'!$D$31)</f>
        <v>1</v>
      </c>
      <c r="AA56" s="50" t="str">
        <f>_xll.qlSwapIndex(,,O56,SettlementDays,Currency,Calendar,FixedLegTenor,FixedLegBDC,FixedLegDayCounter,Index6M,DiscountingCurve,Permanent,Trigger,ObjectOverwrite)</f>
        <v>obj_0064c#0000</v>
      </c>
      <c r="AB56" s="133"/>
      <c r="AC56" s="133"/>
      <c r="AD56" s="87"/>
    </row>
    <row r="57" spans="13:30" x14ac:dyDescent="0.2">
      <c r="M57" s="50" t="s">
        <v>60</v>
      </c>
      <c r="N57" s="50"/>
      <c r="O57" s="50" t="s">
        <v>114</v>
      </c>
      <c r="P57" s="50" t="str">
        <f t="shared" si="10"/>
        <v>EURAB6E14Y_Quote</v>
      </c>
      <c r="Q57" s="122"/>
      <c r="R57" s="120">
        <f t="shared" si="11"/>
        <v>42398</v>
      </c>
      <c r="S57" s="120">
        <f>_xll.qlInterestRateIndexValueDate(AA57,R57)</f>
        <v>42402</v>
      </c>
      <c r="T57" s="120">
        <f>_xll.qlInterestRateIndexMaturity(AA57,S57)</f>
        <v>47518</v>
      </c>
      <c r="U57" s="125">
        <f>_xll.qlIndexFixing(AA57,R57,TRUE,_xll.ohTrigger(Trigger,Trigger6M,InterestRatesTrigger))</f>
        <v>1.0045958478177115E-2</v>
      </c>
      <c r="V57" s="125">
        <f>_xll.qlQuoteValue(P57,_xll.ohTrigger(Trigger,Trigger6M,InterestRatesTrigger))</f>
        <v>1.0049999999999998E-2</v>
      </c>
      <c r="W57" s="50" t="b">
        <f t="shared" si="12"/>
        <v>1</v>
      </c>
      <c r="X57" s="144">
        <f t="shared" si="9"/>
        <v>-4.0415218228832817E-2</v>
      </c>
      <c r="Y57" s="50" t="b">
        <f>ABS(X57/10000)&lt;=ABS('General Settings'!$D$31)</f>
        <v>1</v>
      </c>
      <c r="AA57" s="50" t="str">
        <f>_xll.qlSwapIndex(,,O57,SettlementDays,Currency,Calendar,FixedLegTenor,FixedLegBDC,FixedLegDayCounter,Index6M,DiscountingCurve,Permanent,Trigger,ObjectOverwrite)</f>
        <v>obj_00662#0000</v>
      </c>
      <c r="AB57" s="133"/>
      <c r="AC57" s="133"/>
      <c r="AD57" s="87"/>
    </row>
    <row r="58" spans="13:30" x14ac:dyDescent="0.2">
      <c r="M58" s="110" t="s">
        <v>60</v>
      </c>
      <c r="N58" s="110"/>
      <c r="O58" s="110" t="s">
        <v>88</v>
      </c>
      <c r="P58" s="110" t="str">
        <f t="shared" si="10"/>
        <v>EURAB6E15Y_Quote</v>
      </c>
      <c r="Q58" s="122"/>
      <c r="R58" s="111">
        <f t="shared" si="11"/>
        <v>42398</v>
      </c>
      <c r="S58" s="111">
        <f>_xll.qlInterestRateIndexValueDate(AA58,R58)</f>
        <v>42402</v>
      </c>
      <c r="T58" s="111">
        <f>_xll.qlInterestRateIndexMaturity(AA58,S58)</f>
        <v>47882</v>
      </c>
      <c r="U58" s="112">
        <f>_xll.qlIndexFixing(AA58,R58,TRUE,_xll.ohTrigger(Trigger,Trigger6M,InterestRatesTrigger))</f>
        <v>1.0590000000839163E-2</v>
      </c>
      <c r="V58" s="112">
        <f>_xll.qlQuoteValue(P58,_xll.ohTrigger(Trigger,Trigger6M,InterestRatesTrigger))</f>
        <v>1.0589999999999999E-2</v>
      </c>
      <c r="W58" s="110" t="b">
        <f t="shared" si="12"/>
        <v>1</v>
      </c>
      <c r="X58" s="146">
        <f t="shared" si="9"/>
        <v>8.3916380788640055E-9</v>
      </c>
      <c r="Y58" s="50" t="b">
        <f>ABS(X58/10000)&lt;=ABS('General Settings'!$D$31)</f>
        <v>1</v>
      </c>
      <c r="AA58" s="50" t="str">
        <f>_xll.qlSwapIndex(,,O58,SettlementDays,Currency,Calendar,FixedLegTenor,FixedLegBDC,FixedLegDayCounter,Index6M,DiscountingCurve,Permanent,Trigger,ObjectOverwrite)</f>
        <v>obj_006ee#0000</v>
      </c>
      <c r="AB58" s="133"/>
      <c r="AC58" s="133"/>
      <c r="AD58" s="87"/>
    </row>
    <row r="59" spans="13:30" x14ac:dyDescent="0.2">
      <c r="M59" s="50" t="s">
        <v>60</v>
      </c>
      <c r="N59" s="50"/>
      <c r="O59" s="50" t="s">
        <v>115</v>
      </c>
      <c r="P59" s="50" t="str">
        <f t="shared" si="10"/>
        <v>EURAB6E16Y_Quote</v>
      </c>
      <c r="Q59" s="122"/>
      <c r="R59" s="120">
        <f t="shared" si="11"/>
        <v>42398</v>
      </c>
      <c r="S59" s="120">
        <f>_xll.qlInterestRateIndexValueDate(AA59,R59)</f>
        <v>42402</v>
      </c>
      <c r="T59" s="120">
        <f>_xll.qlInterestRateIndexMaturity(AA59,S59)</f>
        <v>48246</v>
      </c>
      <c r="U59" s="125">
        <f>_xll.qlIndexFixing(AA59,R59,TRUE,_xll.ohTrigger(Trigger,Trigger6M,InterestRatesTrigger))</f>
        <v>1.1046971149259975E-2</v>
      </c>
      <c r="V59" s="125">
        <f>_xll.qlQuoteValue(P59,_xll.ohTrigger(Trigger,Trigger6M,InterestRatesTrigger))</f>
        <v>1.1049999999999999E-2</v>
      </c>
      <c r="W59" s="50" t="b">
        <f t="shared" si="12"/>
        <v>1</v>
      </c>
      <c r="X59" s="144">
        <f t="shared" si="9"/>
        <v>-3.0288507400239723E-2</v>
      </c>
      <c r="Y59" s="50" t="b">
        <f>ABS(X59/10000)&lt;=ABS('General Settings'!$D$31)</f>
        <v>1</v>
      </c>
      <c r="AA59" s="50" t="str">
        <f>_xll.qlSwapIndex(,,O59,SettlementDays,Currency,Calendar,FixedLegTenor,FixedLegBDC,FixedLegDayCounter,Index6M,DiscountingCurve,Permanent,Trigger,ObjectOverwrite)</f>
        <v>obj_00614#0000</v>
      </c>
      <c r="AB59" s="133"/>
      <c r="AC59" s="133"/>
      <c r="AD59" s="87"/>
    </row>
    <row r="60" spans="13:30" x14ac:dyDescent="0.2">
      <c r="M60" s="50" t="s">
        <v>60</v>
      </c>
      <c r="N60" s="50"/>
      <c r="O60" s="50" t="s">
        <v>116</v>
      </c>
      <c r="P60" s="50" t="str">
        <f t="shared" si="10"/>
        <v>EURAB6E17Y_Quote</v>
      </c>
      <c r="Q60" s="122"/>
      <c r="R60" s="120">
        <f t="shared" si="11"/>
        <v>42398</v>
      </c>
      <c r="S60" s="120">
        <f>_xll.qlInterestRateIndexValueDate(AA60,R60)</f>
        <v>42402</v>
      </c>
      <c r="T60" s="120">
        <f>_xll.qlInterestRateIndexMaturity(AA60,S60)</f>
        <v>48612</v>
      </c>
      <c r="U60" s="125">
        <f>_xll.qlIndexFixing(AA60,R60,TRUE,_xll.ohTrigger(Trigger,Trigger6M,InterestRatesTrigger))</f>
        <v>1.1429164490435692E-2</v>
      </c>
      <c r="V60" s="125">
        <f>_xll.qlQuoteValue(P60,_xll.ohTrigger(Trigger,Trigger6M,InterestRatesTrigger))</f>
        <v>1.1430000000000001E-2</v>
      </c>
      <c r="W60" s="50" t="b">
        <f t="shared" si="12"/>
        <v>1</v>
      </c>
      <c r="X60" s="144">
        <f t="shared" si="9"/>
        <v>-8.3550956430852863E-3</v>
      </c>
      <c r="Y60" s="50" t="b">
        <f>ABS(X60/10000)&lt;=ABS('General Settings'!$D$31)</f>
        <v>1</v>
      </c>
      <c r="AA60" s="50" t="str">
        <f>_xll.qlSwapIndex(,,O60,SettlementDays,Currency,Calendar,FixedLegTenor,FixedLegBDC,FixedLegDayCounter,Index6M,DiscountingCurve,Permanent,Trigger,ObjectOverwrite)</f>
        <v>obj_00657#0000</v>
      </c>
      <c r="AB60" s="133"/>
      <c r="AC60" s="133"/>
      <c r="AD60" s="87"/>
    </row>
    <row r="61" spans="13:30" x14ac:dyDescent="0.2">
      <c r="M61" s="50" t="s">
        <v>60</v>
      </c>
      <c r="N61" s="50"/>
      <c r="O61" s="50" t="s">
        <v>117</v>
      </c>
      <c r="P61" s="50" t="str">
        <f t="shared" si="10"/>
        <v>EURAB6E18Y_Quote</v>
      </c>
      <c r="Q61" s="122"/>
      <c r="R61" s="120">
        <f t="shared" si="11"/>
        <v>42398</v>
      </c>
      <c r="S61" s="120">
        <f>_xll.qlInterestRateIndexValueDate(AA61,R61)</f>
        <v>42402</v>
      </c>
      <c r="T61" s="120">
        <f>_xll.qlInterestRateIndexMaturity(AA61,S61)</f>
        <v>48977</v>
      </c>
      <c r="U61" s="125">
        <f>_xll.qlIndexFixing(AA61,R61,TRUE,_xll.ohTrigger(Trigger,Trigger6M,InterestRatesTrigger))</f>
        <v>1.1738327079348765E-2</v>
      </c>
      <c r="V61" s="125">
        <f>_xll.qlQuoteValue(P61,_xll.ohTrigger(Trigger,Trigger6M,InterestRatesTrigger))</f>
        <v>1.1739999999999999E-2</v>
      </c>
      <c r="W61" s="50" t="b">
        <f t="shared" si="12"/>
        <v>1</v>
      </c>
      <c r="X61" s="144">
        <f t="shared" si="9"/>
        <v>-1.672920651233506E-2</v>
      </c>
      <c r="Y61" s="50" t="b">
        <f>ABS(X61/10000)&lt;=ABS('General Settings'!$D$31)</f>
        <v>1</v>
      </c>
      <c r="AA61" s="50" t="str">
        <f>_xll.qlSwapIndex(,,O61,SettlementDays,Currency,Calendar,FixedLegTenor,FixedLegBDC,FixedLegDayCounter,Index6M,DiscountingCurve,Permanent,Trigger,ObjectOverwrite)</f>
        <v>obj_0077b#0000</v>
      </c>
      <c r="AB61" s="133"/>
      <c r="AC61" s="133"/>
      <c r="AD61" s="87"/>
    </row>
    <row r="62" spans="13:30" x14ac:dyDescent="0.2">
      <c r="M62" s="50" t="s">
        <v>60</v>
      </c>
      <c r="N62" s="50"/>
      <c r="O62" s="50" t="s">
        <v>118</v>
      </c>
      <c r="P62" s="50" t="str">
        <f t="shared" si="10"/>
        <v>EURAB6E19Y_Quote</v>
      </c>
      <c r="Q62" s="122"/>
      <c r="R62" s="120">
        <f t="shared" si="11"/>
        <v>42398</v>
      </c>
      <c r="S62" s="120">
        <f>_xll.qlInterestRateIndexValueDate(AA62,R62)</f>
        <v>42402</v>
      </c>
      <c r="T62" s="120">
        <f>_xll.qlInterestRateIndexMaturity(AA62,S62)</f>
        <v>49342</v>
      </c>
      <c r="U62" s="125">
        <f>_xll.qlIndexFixing(AA62,R62,TRUE,_xll.ohTrigger(Trigger,Trigger6M,InterestRatesTrigger))</f>
        <v>1.1985596826708888E-2</v>
      </c>
      <c r="V62" s="125">
        <f>_xll.qlQuoteValue(P62,_xll.ohTrigger(Trigger,Trigger6M,InterestRatesTrigger))</f>
        <v>1.1990000000000001E-2</v>
      </c>
      <c r="W62" s="50" t="b">
        <f t="shared" si="12"/>
        <v>1</v>
      </c>
      <c r="X62" s="144">
        <f t="shared" si="9"/>
        <v>-4.4031732911124083E-2</v>
      </c>
      <c r="Y62" s="50" t="b">
        <f>ABS(X62/10000)&lt;=ABS('General Settings'!$D$31)</f>
        <v>1</v>
      </c>
      <c r="AA62" s="50" t="str">
        <f>_xll.qlSwapIndex(,,O62,SettlementDays,Currency,Calendar,FixedLegTenor,FixedLegBDC,FixedLegDayCounter,Index6M,DiscountingCurve,Permanent,Trigger,ObjectOverwrite)</f>
        <v>obj_005f5#0000</v>
      </c>
      <c r="AB62" s="133"/>
      <c r="AC62" s="133"/>
      <c r="AD62" s="87"/>
    </row>
    <row r="63" spans="13:30" x14ac:dyDescent="0.2">
      <c r="M63" s="110" t="s">
        <v>60</v>
      </c>
      <c r="N63" s="110"/>
      <c r="O63" s="110" t="s">
        <v>89</v>
      </c>
      <c r="P63" s="110" t="str">
        <f t="shared" si="10"/>
        <v>EURAB6E20Y_Quote</v>
      </c>
      <c r="Q63" s="122"/>
      <c r="R63" s="111">
        <f t="shared" si="11"/>
        <v>42398</v>
      </c>
      <c r="S63" s="111">
        <f>_xll.qlInterestRateIndexValueDate(AA63,R63)</f>
        <v>42402</v>
      </c>
      <c r="T63" s="111">
        <f>_xll.qlInterestRateIndexMaturity(AA63,S63)</f>
        <v>49709</v>
      </c>
      <c r="U63" s="112">
        <f>_xll.qlIndexFixing(AA63,R63,TRUE,_xll.ohTrigger(Trigger,Trigger6M,InterestRatesTrigger))</f>
        <v>1.2180000000034179E-2</v>
      </c>
      <c r="V63" s="112">
        <f>_xll.qlQuoteValue(P63,_xll.ohTrigger(Trigger,Trigger6M,InterestRatesTrigger))</f>
        <v>1.218E-2</v>
      </c>
      <c r="W63" s="110" t="b">
        <f t="shared" si="12"/>
        <v>1</v>
      </c>
      <c r="X63" s="146">
        <f t="shared" si="9"/>
        <v>3.417925664717103E-10</v>
      </c>
      <c r="Y63" s="50" t="b">
        <f>ABS(X63/10000)&lt;=ABS('General Settings'!$D$31)</f>
        <v>1</v>
      </c>
      <c r="AA63" s="50" t="str">
        <f>_xll.qlSwapIndex(,,O63,SettlementDays,Currency,Calendar,FixedLegTenor,FixedLegBDC,FixedLegDayCounter,Index6M,DiscountingCurve,Permanent,Trigger,ObjectOverwrite)</f>
        <v>obj_0070b#0000</v>
      </c>
      <c r="AB63" s="133"/>
      <c r="AC63" s="133"/>
      <c r="AD63" s="87"/>
    </row>
    <row r="64" spans="13:30" x14ac:dyDescent="0.2">
      <c r="M64" s="50" t="s">
        <v>60</v>
      </c>
      <c r="N64" s="50"/>
      <c r="O64" s="50" t="s">
        <v>119</v>
      </c>
      <c r="P64" s="50" t="str">
        <f t="shared" si="10"/>
        <v>EURAB6E21Y_Quote</v>
      </c>
      <c r="Q64" s="122"/>
      <c r="R64" s="120">
        <f t="shared" si="11"/>
        <v>42398</v>
      </c>
      <c r="S64" s="120">
        <f>_xll.qlInterestRateIndexValueDate(AA64,R64)</f>
        <v>42402</v>
      </c>
      <c r="T64" s="120">
        <f>_xll.qlInterestRateIndexMaturity(AA64,S64)</f>
        <v>50073</v>
      </c>
      <c r="U64" s="125">
        <f>_xll.qlIndexFixing(AA64,R64,TRUE,_xll.ohTrigger(Trigger,Trigger6M,InterestRatesTrigger))</f>
        <v>1.2328456449082825E-2</v>
      </c>
      <c r="V64" s="125">
        <f>_xll.qlQuoteValue(P64,_xll.ohTrigger(Trigger,Trigger6M,InterestRatesTrigger))</f>
        <v>1.2330000000000001E-2</v>
      </c>
      <c r="W64" s="50" t="b">
        <f t="shared" si="12"/>
        <v>1</v>
      </c>
      <c r="X64" s="144">
        <f t="shared" si="9"/>
        <v>-1.5435509171761452E-2</v>
      </c>
      <c r="Y64" s="50" t="b">
        <f>ABS(X64/10000)&lt;=ABS('General Settings'!$D$31)</f>
        <v>1</v>
      </c>
      <c r="AA64" s="50" t="str">
        <f>_xll.qlSwapIndex(,,O64,SettlementDays,Currency,Calendar,FixedLegTenor,FixedLegBDC,FixedLegDayCounter,Index6M,DiscountingCurve,Permanent,Trigger,ObjectOverwrite)</f>
        <v>obj_006cc#0000</v>
      </c>
      <c r="AB64" s="133"/>
      <c r="AC64" s="133"/>
      <c r="AD64" s="87"/>
    </row>
    <row r="65" spans="10:30" x14ac:dyDescent="0.2">
      <c r="M65" s="50" t="s">
        <v>60</v>
      </c>
      <c r="N65" s="50"/>
      <c r="O65" s="50" t="s">
        <v>120</v>
      </c>
      <c r="P65" s="50" t="str">
        <f t="shared" si="10"/>
        <v>EURAB6E22Y_Quote</v>
      </c>
      <c r="Q65" s="122"/>
      <c r="R65" s="120">
        <f t="shared" si="11"/>
        <v>42398</v>
      </c>
      <c r="S65" s="120">
        <f>_xll.qlInterestRateIndexValueDate(AA65,R65)</f>
        <v>42402</v>
      </c>
      <c r="T65" s="120">
        <f>_xll.qlInterestRateIndexMaturity(AA65,S65)</f>
        <v>50438</v>
      </c>
      <c r="U65" s="125">
        <f>_xll.qlIndexFixing(AA65,R65,TRUE,_xll.ohTrigger(Trigger,Trigger6M,InterestRatesTrigger))</f>
        <v>1.2438330707515707E-2</v>
      </c>
      <c r="V65" s="125">
        <f>_xll.qlQuoteValue(P65,_xll.ohTrigger(Trigger,Trigger6M,InterestRatesTrigger))</f>
        <v>1.244E-2</v>
      </c>
      <c r="W65" s="50" t="b">
        <f t="shared" si="12"/>
        <v>1</v>
      </c>
      <c r="X65" s="144">
        <f t="shared" si="9"/>
        <v>-1.6692924842930112E-2</v>
      </c>
      <c r="Y65" s="50" t="b">
        <f>ABS(X65/10000)&lt;=ABS('General Settings'!$D$31)</f>
        <v>1</v>
      </c>
      <c r="AA65" s="50" t="str">
        <f>_xll.qlSwapIndex(,,O65,SettlementDays,Currency,Calendar,FixedLegTenor,FixedLegBDC,FixedLegDayCounter,Index6M,DiscountingCurve,Permanent,Trigger,ObjectOverwrite)</f>
        <v>obj_00688#0000</v>
      </c>
      <c r="AB65" s="133"/>
      <c r="AC65" s="133"/>
      <c r="AD65" s="87"/>
    </row>
    <row r="66" spans="10:30" x14ac:dyDescent="0.2">
      <c r="M66" s="50" t="s">
        <v>60</v>
      </c>
      <c r="N66" s="50"/>
      <c r="O66" s="50" t="s">
        <v>121</v>
      </c>
      <c r="P66" s="50" t="str">
        <f t="shared" si="10"/>
        <v>EURAB6E23Y_Quote</v>
      </c>
      <c r="Q66" s="122"/>
      <c r="R66" s="120">
        <f t="shared" si="11"/>
        <v>42398</v>
      </c>
      <c r="S66" s="120">
        <f>_xll.qlInterestRateIndexValueDate(AA66,R66)</f>
        <v>42402</v>
      </c>
      <c r="T66" s="120">
        <f>_xll.qlInterestRateIndexMaturity(AA66,S66)</f>
        <v>50803</v>
      </c>
      <c r="U66" s="125">
        <f>_xll.qlIndexFixing(AA66,R66,TRUE,_xll.ohTrigger(Trigger,Trigger6M,InterestRatesTrigger))</f>
        <v>1.2518280255453167E-2</v>
      </c>
      <c r="V66" s="125">
        <f>_xll.qlQuoteValue(P66,_xll.ohTrigger(Trigger,Trigger6M,InterestRatesTrigger))</f>
        <v>1.252E-2</v>
      </c>
      <c r="W66" s="50" t="b">
        <f t="shared" si="12"/>
        <v>1</v>
      </c>
      <c r="X66" s="144">
        <f t="shared" si="9"/>
        <v>-1.7197445468328937E-2</v>
      </c>
      <c r="Y66" s="50" t="b">
        <f>ABS(X66/10000)&lt;=ABS('General Settings'!$D$31)</f>
        <v>1</v>
      </c>
      <c r="AA66" s="50" t="str">
        <f>_xll.qlSwapIndex(,,O66,SettlementDays,Currency,Calendar,FixedLegTenor,FixedLegBDC,FixedLegDayCounter,Index6M,DiscountingCurve,Permanent,Trigger,ObjectOverwrite)</f>
        <v>obj_00691#0000</v>
      </c>
      <c r="AB66" s="133"/>
      <c r="AC66" s="133"/>
      <c r="AD66" s="87"/>
    </row>
    <row r="67" spans="10:30" x14ac:dyDescent="0.2">
      <c r="M67" s="50" t="s">
        <v>60</v>
      </c>
      <c r="N67" s="50"/>
      <c r="O67" s="50" t="s">
        <v>122</v>
      </c>
      <c r="P67" s="50" t="str">
        <f t="shared" si="10"/>
        <v>EURAB6E24Y_Quote</v>
      </c>
      <c r="Q67" s="122"/>
      <c r="R67" s="120">
        <f t="shared" si="11"/>
        <v>42398</v>
      </c>
      <c r="S67" s="120">
        <f>_xll.qlInterestRateIndexValueDate(AA67,R67)</f>
        <v>42402</v>
      </c>
      <c r="T67" s="120">
        <f>_xll.qlInterestRateIndexMaturity(AA67,S67)</f>
        <v>51168</v>
      </c>
      <c r="U67" s="125">
        <f>_xll.qlIndexFixing(AA67,R67,TRUE,_xll.ohTrigger(Trigger,Trigger6M,InterestRatesTrigger))</f>
        <v>1.2575868850977657E-2</v>
      </c>
      <c r="V67" s="125">
        <f>_xll.qlQuoteValue(P67,_xll.ohTrigger(Trigger,Trigger6M,InterestRatesTrigger))</f>
        <v>1.2580000000000001E-2</v>
      </c>
      <c r="W67" s="50" t="b">
        <f t="shared" si="12"/>
        <v>1</v>
      </c>
      <c r="X67" s="144">
        <f t="shared" si="9"/>
        <v>-4.1311490223440439E-2</v>
      </c>
      <c r="Y67" s="50" t="b">
        <f>ABS(X67/10000)&lt;=ABS('General Settings'!$D$31)</f>
        <v>1</v>
      </c>
      <c r="AA67" s="50" t="str">
        <f>_xll.qlSwapIndex(,,O67,SettlementDays,Currency,Calendar,FixedLegTenor,FixedLegBDC,FixedLegDayCounter,Index6M,DiscountingCurve,Permanent,Trigger,ObjectOverwrite)</f>
        <v>obj_006c5#0000</v>
      </c>
      <c r="AB67" s="133"/>
      <c r="AC67" s="133"/>
      <c r="AD67" s="87"/>
    </row>
    <row r="68" spans="10:30" x14ac:dyDescent="0.2">
      <c r="M68" s="110" t="s">
        <v>60</v>
      </c>
      <c r="N68" s="110"/>
      <c r="O68" s="110" t="s">
        <v>90</v>
      </c>
      <c r="P68" s="110" t="str">
        <f t="shared" si="10"/>
        <v>EURAB6E25Y_Quote</v>
      </c>
      <c r="Q68" s="122"/>
      <c r="R68" s="111">
        <f t="shared" si="11"/>
        <v>42398</v>
      </c>
      <c r="S68" s="111">
        <f>_xll.qlInterestRateIndexValueDate(AA68,R68)</f>
        <v>42402</v>
      </c>
      <c r="T68" s="111">
        <f>_xll.qlInterestRateIndexMaturity(AA68,S68)</f>
        <v>51536</v>
      </c>
      <c r="U68" s="112">
        <f>_xll.qlIndexFixing(AA68,R68,TRUE,_xll.ohTrigger(Trigger,Trigger6M,InterestRatesTrigger))</f>
        <v>1.2619999999275013E-2</v>
      </c>
      <c r="V68" s="112">
        <f>_xll.qlQuoteValue(P68,_xll.ohTrigger(Trigger,Trigger6M,InterestRatesTrigger))</f>
        <v>1.2619999999999999E-2</v>
      </c>
      <c r="W68" s="110" t="b">
        <f t="shared" si="12"/>
        <v>1</v>
      </c>
      <c r="X68" s="146">
        <f t="shared" si="9"/>
        <v>-7.2498604342108308E-9</v>
      </c>
      <c r="Y68" s="50" t="b">
        <f>ABS(X68/10000)&lt;=ABS('General Settings'!$D$31)</f>
        <v>1</v>
      </c>
      <c r="AA68" s="50" t="str">
        <f>_xll.qlSwapIndex(,,O68,SettlementDays,Currency,Calendar,FixedLegTenor,FixedLegBDC,FixedLegDayCounter,Index6M,DiscountingCurve,Permanent,Trigger,ObjectOverwrite)</f>
        <v>obj_006ac#0000</v>
      </c>
      <c r="AB68" s="133"/>
      <c r="AC68" s="133"/>
      <c r="AD68" s="87"/>
    </row>
    <row r="69" spans="10:30" x14ac:dyDescent="0.2">
      <c r="M69" s="50" t="s">
        <v>60</v>
      </c>
      <c r="N69" s="50"/>
      <c r="O69" s="50" t="s">
        <v>123</v>
      </c>
      <c r="P69" s="50" t="str">
        <f t="shared" si="10"/>
        <v>EURAB6E26Y_Quote</v>
      </c>
      <c r="Q69" s="122"/>
      <c r="R69" s="120">
        <f t="shared" si="11"/>
        <v>42398</v>
      </c>
      <c r="S69" s="120">
        <f>_xll.qlInterestRateIndexValueDate(AA69,R69)</f>
        <v>42402</v>
      </c>
      <c r="T69" s="120">
        <f>_xll.qlInterestRateIndexMaturity(AA69,S69)</f>
        <v>51900</v>
      </c>
      <c r="U69" s="125">
        <f>_xll.qlIndexFixing(AA69,R69,TRUE,_xll.ohTrigger(Trigger,Trigger6M,InterestRatesTrigger))</f>
        <v>1.2653773018745759E-2</v>
      </c>
      <c r="V69" s="125">
        <f>_xll.qlQuoteValue(P69,_xll.ohTrigger(Trigger,Trigger6M,InterestRatesTrigger))</f>
        <v>1.2650000000000002E-2</v>
      </c>
      <c r="W69" s="50" t="b">
        <f t="shared" si="12"/>
        <v>1</v>
      </c>
      <c r="X69" s="144">
        <f t="shared" si="9"/>
        <v>3.7730187457570008E-2</v>
      </c>
      <c r="Y69" s="50" t="b">
        <f>ABS(X69/10000)&lt;=ABS('General Settings'!$D$31)</f>
        <v>1</v>
      </c>
      <c r="AA69" s="50" t="str">
        <f>_xll.qlSwapIndex(,,O69,SettlementDays,Currency,Calendar,FixedLegTenor,FixedLegBDC,FixedLegDayCounter,Index6M,DiscountingCurve,Permanent,Trigger,ObjectOverwrite)</f>
        <v>obj_00639#0000</v>
      </c>
      <c r="AB69" s="133"/>
      <c r="AC69" s="133"/>
      <c r="AD69" s="87"/>
    </row>
    <row r="70" spans="10:30" x14ac:dyDescent="0.2">
      <c r="M70" s="50" t="s">
        <v>60</v>
      </c>
      <c r="N70" s="50"/>
      <c r="O70" s="50" t="s">
        <v>91</v>
      </c>
      <c r="P70" s="50" t="str">
        <f t="shared" si="10"/>
        <v>EURAB6E27Y_Quote</v>
      </c>
      <c r="Q70" s="122"/>
      <c r="R70" s="120">
        <f t="shared" si="11"/>
        <v>42398</v>
      </c>
      <c r="S70" s="120">
        <f>_xll.qlInterestRateIndexValueDate(AA70,R70)</f>
        <v>42402</v>
      </c>
      <c r="T70" s="120">
        <f>_xll.qlInterestRateIndexMaturity(AA70,S70)</f>
        <v>52264</v>
      </c>
      <c r="U70" s="125">
        <f>_xll.qlIndexFixing(AA70,R70,TRUE,_xll.ohTrigger(Trigger,Trigger6M,InterestRatesTrigger))</f>
        <v>1.2680856499835115E-2</v>
      </c>
      <c r="V70" s="125">
        <f>_xll.qlQuoteValue(P70,_xll.ohTrigger(Trigger,Trigger6M,InterestRatesTrigger))</f>
        <v>1.268E-2</v>
      </c>
      <c r="W70" s="50" t="b">
        <f t="shared" si="12"/>
        <v>1</v>
      </c>
      <c r="X70" s="144">
        <f t="shared" si="9"/>
        <v>8.5649983511473793E-3</v>
      </c>
      <c r="Y70" s="50" t="b">
        <f>ABS(X70/10000)&lt;=ABS('General Settings'!$D$31)</f>
        <v>1</v>
      </c>
      <c r="AA70" s="50" t="str">
        <f>_xll.qlSwapIndex(,,O70,SettlementDays,Currency,Calendar,FixedLegTenor,FixedLegBDC,FixedLegDayCounter,Index6M,DiscountingCurve,Permanent,Trigger,ObjectOverwrite)</f>
        <v>obj_0069c#0000</v>
      </c>
      <c r="AB70" s="133"/>
      <c r="AC70" s="133"/>
      <c r="AD70" s="87"/>
    </row>
    <row r="71" spans="10:30" x14ac:dyDescent="0.2">
      <c r="J71" s="62"/>
      <c r="K71" s="62"/>
      <c r="L71" s="62"/>
      <c r="M71" s="50" t="s">
        <v>60</v>
      </c>
      <c r="N71" s="50"/>
      <c r="O71" s="50" t="s">
        <v>124</v>
      </c>
      <c r="P71" s="50" t="str">
        <f t="shared" si="10"/>
        <v>EURAB6E28Y_Quote</v>
      </c>
      <c r="Q71" s="122"/>
      <c r="R71" s="120">
        <f t="shared" si="11"/>
        <v>42398</v>
      </c>
      <c r="S71" s="120">
        <f>_xll.qlInterestRateIndexValueDate(AA71,R71)</f>
        <v>42402</v>
      </c>
      <c r="T71" s="120">
        <f>_xll.qlInterestRateIndexMaturity(AA71,S71)</f>
        <v>52629</v>
      </c>
      <c r="U71" s="125">
        <f>_xll.qlIndexFixing(AA71,R71,TRUE,_xll.ohTrigger(Trigger,Trigger6M,InterestRatesTrigger))</f>
        <v>1.2701999637060814E-2</v>
      </c>
      <c r="V71" s="125">
        <f>_xll.qlQuoteValue(P71,_xll.ohTrigger(Trigger,Trigger6M,InterestRatesTrigger))</f>
        <v>1.2699999999999999E-2</v>
      </c>
      <c r="W71" s="50" t="b">
        <f t="shared" si="12"/>
        <v>1</v>
      </c>
      <c r="X71" s="144">
        <f t="shared" si="9"/>
        <v>1.9996370608146158E-2</v>
      </c>
      <c r="Y71" s="50" t="b">
        <f>ABS(X71/10000)&lt;=ABS('General Settings'!$D$31)</f>
        <v>1</v>
      </c>
      <c r="AA71" s="50" t="str">
        <f>_xll.qlSwapIndex(,,O71,SettlementDays,Currency,Calendar,FixedLegTenor,FixedLegBDC,FixedLegDayCounter,Index6M,DiscountingCurve,Permanent,Trigger,ObjectOverwrite)</f>
        <v>obj_006ef#0000</v>
      </c>
      <c r="AB71" s="133"/>
      <c r="AC71" s="133"/>
      <c r="AD71" s="87"/>
    </row>
    <row r="72" spans="10:30" x14ac:dyDescent="0.2">
      <c r="M72" s="50" t="s">
        <v>60</v>
      </c>
      <c r="N72" s="50"/>
      <c r="O72" s="50" t="s">
        <v>125</v>
      </c>
      <c r="P72" s="50" t="str">
        <f t="shared" si="10"/>
        <v>EURAB6E29Y_Quote</v>
      </c>
      <c r="Q72" s="122"/>
      <c r="R72" s="120">
        <f t="shared" si="11"/>
        <v>42398</v>
      </c>
      <c r="S72" s="120">
        <f>_xll.qlInterestRateIndexValueDate(AA72,R72)</f>
        <v>42402</v>
      </c>
      <c r="T72" s="120">
        <f>_xll.qlInterestRateIndexMaturity(AA72,S72)</f>
        <v>52995</v>
      </c>
      <c r="U72" s="125">
        <f>_xll.qlIndexFixing(AA72,R72,TRUE,_xll.ohTrigger(Trigger,Trigger6M,InterestRatesTrigger))</f>
        <v>1.271884522941683E-2</v>
      </c>
      <c r="V72" s="125">
        <f>_xll.qlQuoteValue(P72,_xll.ohTrigger(Trigger,Trigger6M,InterestRatesTrigger))</f>
        <v>1.272E-2</v>
      </c>
      <c r="W72" s="50" t="b">
        <f t="shared" si="12"/>
        <v>1</v>
      </c>
      <c r="X72" s="144">
        <f t="shared" si="9"/>
        <v>-1.1547705831699284E-2</v>
      </c>
      <c r="Y72" s="50" t="b">
        <f>ABS(X72/10000)&lt;=ABS('General Settings'!$D$31)</f>
        <v>1</v>
      </c>
      <c r="AA72" s="50" t="str">
        <f>_xll.qlSwapIndex(,,O72,SettlementDays,Currency,Calendar,FixedLegTenor,FixedLegBDC,FixedLegDayCounter,Index6M,DiscountingCurve,Permanent,Trigger,ObjectOverwrite)</f>
        <v>obj_0063e#0000</v>
      </c>
      <c r="AB72" s="133"/>
      <c r="AC72" s="133"/>
      <c r="AD72" s="87"/>
    </row>
    <row r="73" spans="10:30" x14ac:dyDescent="0.2">
      <c r="M73" s="110" t="s">
        <v>60</v>
      </c>
      <c r="N73" s="110"/>
      <c r="O73" s="110" t="s">
        <v>92</v>
      </c>
      <c r="P73" s="110" t="str">
        <f t="shared" si="10"/>
        <v>EURAB6E30Y_Quote</v>
      </c>
      <c r="Q73" s="122"/>
      <c r="R73" s="111">
        <f t="shared" si="11"/>
        <v>42398</v>
      </c>
      <c r="S73" s="111">
        <f>_xll.qlInterestRateIndexValueDate(AA73,R73)</f>
        <v>42402</v>
      </c>
      <c r="T73" s="111">
        <f>_xll.qlInterestRateIndexMaturity(AA73,S73)</f>
        <v>53360</v>
      </c>
      <c r="U73" s="112">
        <f>_xll.qlIndexFixing(AA73,R73,TRUE,_xll.ohTrigger(Trigger,Trigger6M,InterestRatesTrigger))</f>
        <v>1.2729999999715795E-2</v>
      </c>
      <c r="V73" s="112">
        <f>_xll.qlQuoteValue(P73,_xll.ohTrigger(Trigger,Trigger6M,InterestRatesTrigger))</f>
        <v>1.2730000000000002E-2</v>
      </c>
      <c r="W73" s="110" t="b">
        <f t="shared" si="12"/>
        <v>1</v>
      </c>
      <c r="X73" s="146">
        <f t="shared" si="9"/>
        <v>-2.8420668596318421E-9</v>
      </c>
      <c r="Y73" s="50" t="b">
        <f>ABS(X73/10000)&lt;=ABS('General Settings'!$D$31)</f>
        <v>1</v>
      </c>
      <c r="AA73" s="50" t="str">
        <f>_xll.qlSwapIndex(,,O73,SettlementDays,Currency,Calendar,FixedLegTenor,FixedLegBDC,FixedLegDayCounter,Index6M,DiscountingCurve,Permanent,Trigger,ObjectOverwrite)</f>
        <v>obj_00747#0000</v>
      </c>
      <c r="AB73" s="133"/>
      <c r="AC73" s="133"/>
      <c r="AD73" s="87"/>
    </row>
    <row r="74" spans="10:30" x14ac:dyDescent="0.2">
      <c r="M74" s="110" t="s">
        <v>60</v>
      </c>
      <c r="N74" s="110"/>
      <c r="O74" s="110" t="s">
        <v>93</v>
      </c>
      <c r="P74" s="110" t="str">
        <f t="shared" si="10"/>
        <v>EURAB6E35Y_Quote</v>
      </c>
      <c r="Q74" s="122"/>
      <c r="R74" s="111">
        <f t="shared" si="11"/>
        <v>42398</v>
      </c>
      <c r="S74" s="111">
        <f>_xll.qlInterestRateIndexValueDate(AA74,R74)</f>
        <v>42402</v>
      </c>
      <c r="T74" s="111">
        <f>_xll.qlInterestRateIndexMaturity(AA74,S74)</f>
        <v>55186</v>
      </c>
      <c r="U74" s="112">
        <f>_xll.qlIndexFixing(AA74,R74,TRUE,_xll.ohTrigger(Trigger,Trigger6M,InterestRatesTrigger))</f>
        <v>1.2759999999884211E-2</v>
      </c>
      <c r="V74" s="112">
        <f>_xll.qlQuoteValue(P74,_xll.ohTrigger(Trigger,Trigger6M,InterestRatesTrigger))</f>
        <v>1.2760000000000001E-2</v>
      </c>
      <c r="W74" s="110" t="b">
        <f t="shared" si="12"/>
        <v>1</v>
      </c>
      <c r="X74" s="146">
        <f t="shared" si="9"/>
        <v>-1.1578932257449992E-9</v>
      </c>
      <c r="Y74" s="50" t="b">
        <f>ABS(X74/10000)&lt;=ABS('General Settings'!$D$31)</f>
        <v>1</v>
      </c>
      <c r="AA74" s="50" t="str">
        <f>_xll.qlSwapIndex(,,O74,SettlementDays,Currency,Calendar,FixedLegTenor,FixedLegBDC,FixedLegDayCounter,Index6M,DiscountingCurve,Permanent,Trigger,ObjectOverwrite)</f>
        <v>obj_0074c#0000</v>
      </c>
      <c r="AB74" s="133"/>
      <c r="AC74" s="133"/>
      <c r="AD74" s="87"/>
    </row>
    <row r="75" spans="10:30" x14ac:dyDescent="0.2">
      <c r="M75" s="110" t="s">
        <v>60</v>
      </c>
      <c r="N75" s="110"/>
      <c r="O75" s="110" t="s">
        <v>94</v>
      </c>
      <c r="P75" s="110" t="str">
        <f t="shared" si="10"/>
        <v>EURAB6E40Y_Quote</v>
      </c>
      <c r="Q75" s="122"/>
      <c r="R75" s="111">
        <f t="shared" si="11"/>
        <v>42398</v>
      </c>
      <c r="S75" s="111">
        <f>_xll.qlInterestRateIndexValueDate(AA75,R75)</f>
        <v>42402</v>
      </c>
      <c r="T75" s="111">
        <f>_xll.qlInterestRateIndexMaturity(AA75,S75)</f>
        <v>57012</v>
      </c>
      <c r="U75" s="112">
        <f>_xll.qlIndexFixing(AA75,R75,TRUE,_xll.ohTrigger(Trigger,Trigger6M,InterestRatesTrigger))</f>
        <v>1.2759999999897206E-2</v>
      </c>
      <c r="V75" s="112">
        <f>_xll.qlQuoteValue(P75,_xll.ohTrigger(Trigger,Trigger6M,InterestRatesTrigger))</f>
        <v>1.2760000000000001E-2</v>
      </c>
      <c r="W75" s="110" t="b">
        <f t="shared" si="12"/>
        <v>1</v>
      </c>
      <c r="X75" s="146">
        <f t="shared" si="9"/>
        <v>-1.0279450901595766E-9</v>
      </c>
      <c r="Y75" s="50" t="b">
        <f>ABS(X75/10000)&lt;=ABS('General Settings'!$D$31)</f>
        <v>1</v>
      </c>
      <c r="AA75" s="50" t="str">
        <f>_xll.qlSwapIndex(,,O75,SettlementDays,Currency,Calendar,FixedLegTenor,FixedLegBDC,FixedLegDayCounter,Index6M,DiscountingCurve,Permanent,Trigger,ObjectOverwrite)</f>
        <v>obj_0067e#0000</v>
      </c>
      <c r="AB75" s="133"/>
      <c r="AC75" s="133"/>
      <c r="AD75" s="87"/>
    </row>
    <row r="76" spans="10:30" x14ac:dyDescent="0.2">
      <c r="M76" s="110" t="s">
        <v>60</v>
      </c>
      <c r="N76" s="110"/>
      <c r="O76" s="110" t="s">
        <v>95</v>
      </c>
      <c r="P76" s="110" t="str">
        <f t="shared" si="10"/>
        <v>EURAB6E50Y_Quote</v>
      </c>
      <c r="Q76" s="122"/>
      <c r="R76" s="111">
        <f t="shared" si="11"/>
        <v>42398</v>
      </c>
      <c r="S76" s="111">
        <f>_xll.qlInterestRateIndexValueDate(AA76,R76)</f>
        <v>42402</v>
      </c>
      <c r="T76" s="111">
        <f>_xll.qlInterestRateIndexMaturity(AA76,S76)</f>
        <v>60665</v>
      </c>
      <c r="U76" s="112">
        <f>_xll.qlIndexFixing(AA76,R76,TRUE,_xll.ohTrigger(Trigger,Trigger6M,InterestRatesTrigger))</f>
        <v>1.2330000000298061E-2</v>
      </c>
      <c r="V76" s="112">
        <f>_xll.qlQuoteValue(P76,_xll.ohTrigger(Trigger,Trigger6M,InterestRatesTrigger))</f>
        <v>1.2330000000000001E-2</v>
      </c>
      <c r="W76" s="110" t="b">
        <f t="shared" si="12"/>
        <v>1</v>
      </c>
      <c r="X76" s="146">
        <f t="shared" si="9"/>
        <v>2.9806018764233499E-9</v>
      </c>
      <c r="Y76" s="50" t="b">
        <f>ABS(X76/10000)&lt;=ABS('General Settings'!$D$31)</f>
        <v>1</v>
      </c>
      <c r="AA76" s="50" t="str">
        <f>_xll.qlSwapIndex(,,O76,SettlementDays,Currency,Calendar,FixedLegTenor,FixedLegBDC,FixedLegDayCounter,Index6M,DiscountingCurve,Permanent,Trigger,ObjectOverwrite)</f>
        <v>obj_0070a#0000</v>
      </c>
      <c r="AB76" s="133"/>
      <c r="AC76" s="133"/>
      <c r="AD76" s="87"/>
    </row>
    <row r="77" spans="10:30" x14ac:dyDescent="0.2">
      <c r="M77" s="114" t="s">
        <v>60</v>
      </c>
      <c r="N77" s="114"/>
      <c r="O77" s="114" t="s">
        <v>126</v>
      </c>
      <c r="P77" s="114" t="str">
        <f t="shared" si="10"/>
        <v>EURAB6E60Y_Quote</v>
      </c>
      <c r="Q77" s="124"/>
      <c r="R77" s="115">
        <f t="shared" si="11"/>
        <v>42398</v>
      </c>
      <c r="S77" s="115">
        <f>_xll.qlInterestRateIndexValueDate(AA77,R77)</f>
        <v>42402</v>
      </c>
      <c r="T77" s="115">
        <f>_xll.qlInterestRateIndexMaturity(AA77,S77)</f>
        <v>64318</v>
      </c>
      <c r="U77" s="116">
        <f>_xll.qlIndexFixing(AA77,R77,TRUE,_xll.ohTrigger(Trigger,Trigger6M,InterestRatesTrigger))</f>
        <v>1.2179999999923991E-2</v>
      </c>
      <c r="V77" s="116">
        <f>_xll.qlQuoteValue(P77,_xll.ohTrigger(Trigger,Trigger6M,InterestRatesTrigger))</f>
        <v>1.218E-2</v>
      </c>
      <c r="W77" s="114" t="b">
        <f t="shared" si="12"/>
        <v>1</v>
      </c>
      <c r="X77" s="158">
        <f t="shared" si="9"/>
        <v>-7.600864382339978E-10</v>
      </c>
      <c r="Y77" s="51" t="b">
        <f>ABS(X77/10000)&lt;=ABS('General Settings'!$D$31)</f>
        <v>1</v>
      </c>
      <c r="AA77" s="50" t="str">
        <f>_xll.qlSwapIndex(,,O77,SettlementDays,Currency,Calendar,FixedLegTenor,FixedLegBDC,FixedLegDayCounter,Index6M,DiscountingCurve,Permanent,Trigger,ObjectOverwrite)</f>
        <v>obj_005e5#0000</v>
      </c>
      <c r="AB77" s="133"/>
      <c r="AC77" s="133"/>
      <c r="AD77" s="87"/>
    </row>
    <row r="78" spans="10:30" x14ac:dyDescent="0.2">
      <c r="M78" s="93" t="s">
        <v>155</v>
      </c>
      <c r="N78" s="93" t="s">
        <v>33</v>
      </c>
      <c r="O78" s="93" t="s">
        <v>33</v>
      </c>
      <c r="P78" s="93" t="str">
        <f t="shared" ref="P78:P141" si="13">Currency&amp;SUBSTITUTE(N78,"Y","F")&amp;O78&amp;QuoteSuffix</f>
        <v>EUR1F1Y_Quote</v>
      </c>
      <c r="Q78" s="123"/>
      <c r="R78" s="105">
        <f>_xll.qlInterestRateIndexFixingDate(AA78,S78)</f>
        <v>42766</v>
      </c>
      <c r="S78" s="105">
        <f>_xll.qlCalendarAdvance(Calendar,SettlementDate,N78,"mf",TRUE,Trigger)</f>
        <v>42768</v>
      </c>
      <c r="T78" s="105">
        <f>_xll.qlInterestRateIndexMaturity(AA78,S78)</f>
        <v>43133</v>
      </c>
      <c r="U78" s="96">
        <f>_xll.qlIndexFixing(AA78,R78,TRUE,_xll.ohTrigger(Trigger,Trigger6M,InterestRatesTrigger))</f>
        <v>-1.9122048234893596E-3</v>
      </c>
      <c r="V78" s="96">
        <f>_xll.qlQuoteValue(P78,_xll.ohTrigger(Trigger,Trigger6M,InterestRatesTrigger))</f>
        <v>-1.9E-3</v>
      </c>
      <c r="W78" s="93" t="b">
        <f t="shared" ref="W78" si="14">NOT(ISERROR(V78))</f>
        <v>1</v>
      </c>
      <c r="X78" s="154">
        <f t="shared" ref="X78" si="15">(U78-V78)*10000</f>
        <v>-0.12204823489359637</v>
      </c>
      <c r="Y78" s="52" t="b">
        <f>ABS(X78/10000)&lt;=ABS('General Settings'!$D$32)</f>
        <v>0</v>
      </c>
      <c r="AA78" s="52" t="str">
        <f>_xll.qlSwapIndex(,,O78,SettlementDays,Currency,Calendar,FixedLegTenor,FixedLegBDC,FixedLegDayCounter,Index6M,DiscountingCurve,Permanent,Trigger,ObjectOverwrite)</f>
        <v>obj_006c7#0000</v>
      </c>
      <c r="AB78" s="52" t="str">
        <f>_xll.qlVanillaSwapFromSwapIndex(,AA78,R78)</f>
        <v>obj_008b5#0000</v>
      </c>
      <c r="AC78" s="133"/>
      <c r="AD78" s="87"/>
    </row>
    <row r="79" spans="10:30" x14ac:dyDescent="0.2">
      <c r="M79" s="94" t="s">
        <v>155</v>
      </c>
      <c r="N79" s="94" t="s">
        <v>33</v>
      </c>
      <c r="O79" s="94" t="s">
        <v>78</v>
      </c>
      <c r="P79" s="94" t="str">
        <f t="shared" si="13"/>
        <v>EUR1F2Y_Quote</v>
      </c>
      <c r="Q79" s="122"/>
      <c r="R79" s="106">
        <f>_xll.qlInterestRateIndexFixingDate(AA79,S79)</f>
        <v>42766</v>
      </c>
      <c r="S79" s="106">
        <f>_xll.qlCalendarAdvance(Calendar,SettlementDate,N79,"mf",TRUE,Trigger)</f>
        <v>42768</v>
      </c>
      <c r="T79" s="106">
        <f>_xll.qlInterestRateIndexMaturity(AA79,S79)</f>
        <v>43500</v>
      </c>
      <c r="U79" s="97">
        <f>_xll.qlIndexFixing(AA79,R79,TRUE,_xll.ohTrigger(Trigger,Trigger6M,InterestRatesTrigger))</f>
        <v>-1.1049104733855354E-3</v>
      </c>
      <c r="V79" s="97">
        <f>_xll.qlQuoteValue(P79,_xll.ohTrigger(Trigger,Trigger6M,InterestRatesTrigger))</f>
        <v>-1.1100000000000001E-3</v>
      </c>
      <c r="W79" s="94" t="b">
        <f t="shared" ref="W79:W142" si="16">NOT(ISERROR(V79))</f>
        <v>1</v>
      </c>
      <c r="X79" s="153">
        <f>(U79-V79)*10000</f>
        <v>5.0895266144647136E-2</v>
      </c>
      <c r="Y79" s="50" t="b">
        <f>ABS(X79/10000)&lt;=ABS('General Settings'!$D$32)</f>
        <v>0</v>
      </c>
      <c r="AA79" s="50" t="str">
        <f>_xll.qlSwapIndex(,,O79,SettlementDays,Currency,Calendar,FixedLegTenor,FixedLegBDC,FixedLegDayCounter,Index6M,DiscountingCurve,Permanent,Trigger,ObjectOverwrite)</f>
        <v>obj_00625#0000</v>
      </c>
      <c r="AB79" s="50" t="str">
        <f>_xll.qlVanillaSwapFromSwapIndex(,AA79,R79)</f>
        <v>obj_007f7#0000</v>
      </c>
      <c r="AC79" s="133"/>
      <c r="AD79" s="87"/>
    </row>
    <row r="80" spans="10:30" x14ac:dyDescent="0.2">
      <c r="M80" s="94" t="s">
        <v>155</v>
      </c>
      <c r="N80" s="94" t="s">
        <v>33</v>
      </c>
      <c r="O80" s="94" t="s">
        <v>79</v>
      </c>
      <c r="P80" s="94" t="str">
        <f t="shared" si="13"/>
        <v>EUR1F3Y_Quote</v>
      </c>
      <c r="Q80" s="122"/>
      <c r="R80" s="106">
        <f>_xll.qlInterestRateIndexFixingDate(AA80,S80)</f>
        <v>42766</v>
      </c>
      <c r="S80" s="106">
        <f>_xll.qlCalendarAdvance(Calendar,SettlementDate,N80,"mf",TRUE,Trigger)</f>
        <v>42768</v>
      </c>
      <c r="T80" s="106">
        <f>_xll.qlInterestRateIndexMaturity(AA80,S80)</f>
        <v>43864</v>
      </c>
      <c r="U80" s="97">
        <f>_xll.qlIndexFixing(AA80,R80,TRUE,_xll.ohTrigger(Trigger,Trigger6M,InterestRatesTrigger))</f>
        <v>1.8002163953998511E-5</v>
      </c>
      <c r="V80" s="97">
        <f>_xll.qlQuoteValue(P80,_xll.ohTrigger(Trigger,Trigger6M,InterestRatesTrigger))</f>
        <v>3.0000000000000001E-5</v>
      </c>
      <c r="W80" s="94" t="b">
        <f t="shared" si="16"/>
        <v>1</v>
      </c>
      <c r="X80" s="153">
        <f t="shared" ref="X80:X142" si="17">(U80-V80)*10000</f>
        <v>-0.11997836046001489</v>
      </c>
      <c r="Y80" s="50" t="b">
        <f>ABS(X80/10000)&lt;=ABS('General Settings'!$D$32)</f>
        <v>0</v>
      </c>
      <c r="AA80" s="50" t="str">
        <f>_xll.qlSwapIndex(,,O80,SettlementDays,Currency,Calendar,FixedLegTenor,FixedLegBDC,FixedLegDayCounter,Index6M,DiscountingCurve,Permanent,Trigger,ObjectOverwrite)</f>
        <v>obj_005fb#0000</v>
      </c>
      <c r="AB80" s="50" t="str">
        <f>_xll.qlVanillaSwapFromSwapIndex(,AA80,R80)</f>
        <v>obj_008c3#0000</v>
      </c>
      <c r="AC80" s="133"/>
      <c r="AD80" s="87"/>
    </row>
    <row r="81" spans="13:30" x14ac:dyDescent="0.2">
      <c r="M81" s="94" t="s">
        <v>155</v>
      </c>
      <c r="N81" s="94" t="s">
        <v>33</v>
      </c>
      <c r="O81" s="94" t="s">
        <v>80</v>
      </c>
      <c r="P81" s="94" t="str">
        <f t="shared" si="13"/>
        <v>EUR1F4Y_Quote</v>
      </c>
      <c r="Q81" s="122"/>
      <c r="R81" s="106">
        <f>_xll.qlInterestRateIndexFixingDate(AA81,S81)</f>
        <v>42766</v>
      </c>
      <c r="S81" s="106">
        <f>_xll.qlCalendarAdvance(Calendar,SettlementDate,N81,"mf",TRUE,Trigger)</f>
        <v>42768</v>
      </c>
      <c r="T81" s="106">
        <f>_xll.qlInterestRateIndexMaturity(AA81,S81)</f>
        <v>44229</v>
      </c>
      <c r="U81" s="97">
        <f>_xll.qlIndexFixing(AA81,R81,TRUE,_xll.ohTrigger(Trigger,Trigger6M,InterestRatesTrigger))</f>
        <v>1.2946329378256843E-3</v>
      </c>
      <c r="V81" s="97">
        <f>_xll.qlQuoteValue(P81,_xll.ohTrigger(Trigger,Trigger6M,InterestRatesTrigger))</f>
        <v>1.32E-3</v>
      </c>
      <c r="W81" s="94" t="b">
        <f t="shared" si="16"/>
        <v>1</v>
      </c>
      <c r="X81" s="153">
        <f t="shared" si="17"/>
        <v>-0.25367062174315708</v>
      </c>
      <c r="Y81" s="50" t="b">
        <f>ABS(X81/10000)&lt;=ABS('General Settings'!$D$32)</f>
        <v>0</v>
      </c>
      <c r="AA81" s="50" t="str">
        <f>_xll.qlSwapIndex(,,O81,SettlementDays,Currency,Calendar,FixedLegTenor,FixedLegBDC,FixedLegDayCounter,Index6M,DiscountingCurve,Permanent,Trigger,ObjectOverwrite)</f>
        <v>obj_006e6#0000</v>
      </c>
      <c r="AB81" s="50" t="str">
        <f>_xll.qlVanillaSwapFromSwapIndex(,AA81,R81)</f>
        <v>obj_008e5#0000</v>
      </c>
      <c r="AC81" s="133"/>
      <c r="AD81" s="87"/>
    </row>
    <row r="82" spans="13:30" x14ac:dyDescent="0.2">
      <c r="M82" s="94" t="s">
        <v>155</v>
      </c>
      <c r="N82" s="94" t="s">
        <v>33</v>
      </c>
      <c r="O82" s="94" t="s">
        <v>81</v>
      </c>
      <c r="P82" s="94" t="str">
        <f t="shared" si="13"/>
        <v>EUR1F5Y_Quote</v>
      </c>
      <c r="Q82" s="122"/>
      <c r="R82" s="106">
        <f>_xll.qlInterestRateIndexFixingDate(AA82,S82)</f>
        <v>42766</v>
      </c>
      <c r="S82" s="106">
        <f>_xll.qlCalendarAdvance(Calendar,SettlementDate,N82,"mf",TRUE,Trigger)</f>
        <v>42768</v>
      </c>
      <c r="T82" s="106">
        <f>_xll.qlInterestRateIndexMaturity(AA82,S82)</f>
        <v>44594</v>
      </c>
      <c r="U82" s="97">
        <f>_xll.qlIndexFixing(AA82,R82,TRUE,_xll.ohTrigger(Trigger,Trigger6M,InterestRatesTrigger))</f>
        <v>2.6810586101312416E-3</v>
      </c>
      <c r="V82" s="97">
        <f>_xll.qlQuoteValue(P82,_xll.ohTrigger(Trigger,Trigger6M,InterestRatesTrigger))</f>
        <v>2.6900000000000001E-3</v>
      </c>
      <c r="W82" s="94" t="b">
        <f t="shared" si="16"/>
        <v>1</v>
      </c>
      <c r="X82" s="153">
        <f t="shared" si="17"/>
        <v>-8.9413898687585286E-2</v>
      </c>
      <c r="Y82" s="50" t="b">
        <f>ABS(X82/10000)&lt;=ABS('General Settings'!$D$32)</f>
        <v>0</v>
      </c>
      <c r="AA82" s="50" t="str">
        <f>_xll.qlSwapIndex(,,O82,SettlementDays,Currency,Calendar,FixedLegTenor,FixedLegBDC,FixedLegDayCounter,Index6M,DiscountingCurve,Permanent,Trigger,ObjectOverwrite)</f>
        <v>obj_00686#0000</v>
      </c>
      <c r="AB82" s="50" t="str">
        <f>_xll.qlVanillaSwapFromSwapIndex(,AA82,R82)</f>
        <v>obj_008e6#0000</v>
      </c>
      <c r="AC82" s="133"/>
      <c r="AD82" s="87"/>
    </row>
    <row r="83" spans="13:30" x14ac:dyDescent="0.2">
      <c r="M83" s="94" t="s">
        <v>155</v>
      </c>
      <c r="N83" s="94" t="s">
        <v>33</v>
      </c>
      <c r="O83" s="94" t="s">
        <v>82</v>
      </c>
      <c r="P83" s="94" t="str">
        <f t="shared" si="13"/>
        <v>EUR1F6Y_Quote</v>
      </c>
      <c r="Q83" s="122"/>
      <c r="R83" s="106">
        <f>_xll.qlInterestRateIndexFixingDate(AA83,S83)</f>
        <v>42766</v>
      </c>
      <c r="S83" s="106">
        <f>_xll.qlCalendarAdvance(Calendar,SettlementDate,N83,"mf",TRUE,Trigger)</f>
        <v>42768</v>
      </c>
      <c r="T83" s="106">
        <f>_xll.qlInterestRateIndexMaturity(AA83,S83)</f>
        <v>44959</v>
      </c>
      <c r="U83" s="97">
        <f>_xll.qlIndexFixing(AA83,R83,TRUE,_xll.ohTrigger(Trigger,Trigger6M,InterestRatesTrigger))</f>
        <v>4.0700013547704398E-3</v>
      </c>
      <c r="V83" s="97">
        <f>_xll.qlQuoteValue(P83,_xll.ohTrigger(Trigger,Trigger6M,InterestRatesTrigger))</f>
        <v>4.0700000000000007E-3</v>
      </c>
      <c r="W83" s="94" t="b">
        <f t="shared" si="16"/>
        <v>1</v>
      </c>
      <c r="X83" s="153">
        <f t="shared" si="17"/>
        <v>1.3547704390617921E-5</v>
      </c>
      <c r="Y83" s="50" t="b">
        <f>ABS(X83/10000)&lt;=ABS('General Settings'!$D$32)</f>
        <v>0</v>
      </c>
      <c r="AA83" s="50" t="str">
        <f>_xll.qlSwapIndex(,,O83,SettlementDays,Currency,Calendar,FixedLegTenor,FixedLegBDC,FixedLegDayCounter,Index6M,DiscountingCurve,Permanent,Trigger,ObjectOverwrite)</f>
        <v>obj_00776#0000</v>
      </c>
      <c r="AB83" s="50" t="str">
        <f>_xll.qlVanillaSwapFromSwapIndex(,AA83,R83)</f>
        <v>obj_008e8#0000</v>
      </c>
      <c r="AC83" s="133"/>
      <c r="AD83" s="87"/>
    </row>
    <row r="84" spans="13:30" x14ac:dyDescent="0.2">
      <c r="M84" s="94" t="s">
        <v>155</v>
      </c>
      <c r="N84" s="94" t="s">
        <v>33</v>
      </c>
      <c r="O84" s="94" t="s">
        <v>83</v>
      </c>
      <c r="P84" s="94" t="str">
        <f t="shared" si="13"/>
        <v>EUR1F7Y_Quote</v>
      </c>
      <c r="Q84" s="122"/>
      <c r="R84" s="106">
        <f>_xll.qlInterestRateIndexFixingDate(AA84,S84)</f>
        <v>42766</v>
      </c>
      <c r="S84" s="106">
        <f>_xll.qlCalendarAdvance(Calendar,SettlementDate,N84,"mf",TRUE,Trigger)</f>
        <v>42768</v>
      </c>
      <c r="T84" s="106">
        <f>_xll.qlInterestRateIndexMaturity(AA84,S84)</f>
        <v>45324</v>
      </c>
      <c r="U84" s="97">
        <f>_xll.qlIndexFixing(AA84,R84,TRUE,_xll.ohTrigger(Trigger,Trigger6M,InterestRatesTrigger))</f>
        <v>5.4094950743832212E-3</v>
      </c>
      <c r="V84" s="97">
        <f>_xll.qlQuoteValue(P84,_xll.ohTrigger(Trigger,Trigger6M,InterestRatesTrigger))</f>
        <v>5.4100000000000007E-3</v>
      </c>
      <c r="W84" s="94" t="b">
        <f t="shared" si="16"/>
        <v>1</v>
      </c>
      <c r="X84" s="153">
        <f t="shared" si="17"/>
        <v>-5.0492561677953351E-3</v>
      </c>
      <c r="Y84" s="50" t="b">
        <f>ABS(X84/10000)&lt;=ABS('General Settings'!$D$32)</f>
        <v>0</v>
      </c>
      <c r="AA84" s="50" t="str">
        <f>_xll.qlSwapIndex(,,O84,SettlementDays,Currency,Calendar,FixedLegTenor,FixedLegBDC,FixedLegDayCounter,Index6M,DiscountingCurve,Permanent,Trigger,ObjectOverwrite)</f>
        <v>obj_00753#0000</v>
      </c>
      <c r="AB84" s="50" t="str">
        <f>_xll.qlVanillaSwapFromSwapIndex(,AA84,R84)</f>
        <v>obj_00801#0000</v>
      </c>
      <c r="AC84" s="133"/>
      <c r="AD84" s="87"/>
    </row>
    <row r="85" spans="13:30" x14ac:dyDescent="0.2">
      <c r="M85" s="94" t="s">
        <v>155</v>
      </c>
      <c r="N85" s="94" t="s">
        <v>33</v>
      </c>
      <c r="O85" s="94" t="s">
        <v>84</v>
      </c>
      <c r="P85" s="94" t="str">
        <f t="shared" si="13"/>
        <v>EUR1F8Y_Quote</v>
      </c>
      <c r="Q85" s="122"/>
      <c r="R85" s="106">
        <f>_xll.qlInterestRateIndexFixingDate(AA85,S85)</f>
        <v>42766</v>
      </c>
      <c r="S85" s="106">
        <f>_xll.qlCalendarAdvance(Calendar,SettlementDate,N85,"mf",TRUE,Trigger)</f>
        <v>42768</v>
      </c>
      <c r="T85" s="106">
        <f>_xll.qlInterestRateIndexMaturity(AA85,S85)</f>
        <v>45691</v>
      </c>
      <c r="U85" s="97">
        <f>_xll.qlIndexFixing(AA85,R85,TRUE,_xll.ohTrigger(Trigger,Trigger6M,InterestRatesTrigger))</f>
        <v>6.6543472435586998E-3</v>
      </c>
      <c r="V85" s="97">
        <f>_xll.qlQuoteValue(P85,_xll.ohTrigger(Trigger,Trigger6M,InterestRatesTrigger))</f>
        <v>6.6399999999999992E-3</v>
      </c>
      <c r="W85" s="94" t="b">
        <f t="shared" si="16"/>
        <v>1</v>
      </c>
      <c r="X85" s="153">
        <f t="shared" si="17"/>
        <v>0.14347243558700609</v>
      </c>
      <c r="Y85" s="50" t="b">
        <f>ABS(X85/10000)&lt;=ABS('General Settings'!$D$32)</f>
        <v>0</v>
      </c>
      <c r="AA85" s="50" t="str">
        <f>_xll.qlSwapIndex(,,O85,SettlementDays,Currency,Calendar,FixedLegTenor,FixedLegBDC,FixedLegDayCounter,Index6M,DiscountingCurve,Permanent,Trigger,ObjectOverwrite)</f>
        <v>obj_0060f#0000</v>
      </c>
      <c r="AB85" s="50" t="str">
        <f>_xll.qlVanillaSwapFromSwapIndex(,AA85,R85)</f>
        <v>obj_0089b#0000</v>
      </c>
      <c r="AC85" s="133"/>
      <c r="AD85" s="87"/>
    </row>
    <row r="86" spans="13:30" x14ac:dyDescent="0.2">
      <c r="M86" s="94" t="s">
        <v>155</v>
      </c>
      <c r="N86" s="94" t="s">
        <v>33</v>
      </c>
      <c r="O86" s="94" t="s">
        <v>85</v>
      </c>
      <c r="P86" s="94" t="str">
        <f t="shared" si="13"/>
        <v>EUR1F9Y_Quote</v>
      </c>
      <c r="Q86" s="122"/>
      <c r="R86" s="106">
        <f>_xll.qlInterestRateIndexFixingDate(AA86,S86)</f>
        <v>42766</v>
      </c>
      <c r="S86" s="106">
        <f>_xll.qlCalendarAdvance(Calendar,SettlementDate,N86,"mf",TRUE,Trigger)</f>
        <v>42768</v>
      </c>
      <c r="T86" s="106">
        <f>_xll.qlInterestRateIndexMaturity(AA86,S86)</f>
        <v>46055</v>
      </c>
      <c r="U86" s="97">
        <f>_xll.qlIndexFixing(AA86,R86,TRUE,_xll.ohTrigger(Trigger,Trigger6M,InterestRatesTrigger))</f>
        <v>7.7581263003499166E-3</v>
      </c>
      <c r="V86" s="97">
        <f>_xll.qlQuoteValue(P86,_xll.ohTrigger(Trigger,Trigger6M,InterestRatesTrigger))</f>
        <v>7.7499999999999999E-3</v>
      </c>
      <c r="W86" s="94" t="b">
        <f t="shared" si="16"/>
        <v>1</v>
      </c>
      <c r="X86" s="153">
        <f t="shared" si="17"/>
        <v>8.1263003499166056E-2</v>
      </c>
      <c r="Y86" s="50" t="b">
        <f>ABS(X86/10000)&lt;=ABS('General Settings'!$D$32)</f>
        <v>0</v>
      </c>
      <c r="AA86" s="50" t="str">
        <f>_xll.qlSwapIndex(,,O86,SettlementDays,Currency,Calendar,FixedLegTenor,FixedLegBDC,FixedLegDayCounter,Index6M,DiscountingCurve,Permanent,Trigger,ObjectOverwrite)</f>
        <v>obj_00717#0000</v>
      </c>
      <c r="AB86" s="50" t="str">
        <f>_xll.qlVanillaSwapFromSwapIndex(,AA86,R86)</f>
        <v>obj_008c2#0000</v>
      </c>
      <c r="AC86" s="133"/>
      <c r="AD86" s="87"/>
    </row>
    <row r="87" spans="13:30" x14ac:dyDescent="0.2">
      <c r="M87" s="94" t="s">
        <v>155</v>
      </c>
      <c r="N87" s="94" t="s">
        <v>33</v>
      </c>
      <c r="O87" s="94" t="s">
        <v>86</v>
      </c>
      <c r="P87" s="94" t="str">
        <f t="shared" si="13"/>
        <v>EUR1F10Y_Quote</v>
      </c>
      <c r="Q87" s="122"/>
      <c r="R87" s="106">
        <f>_xll.qlInterestRateIndexFixingDate(AA87,S87)</f>
        <v>42766</v>
      </c>
      <c r="S87" s="106">
        <f>_xll.qlCalendarAdvance(Calendar,SettlementDate,N87,"mf",TRUE,Trigger)</f>
        <v>42768</v>
      </c>
      <c r="T87" s="106">
        <f>_xll.qlInterestRateIndexMaturity(AA87,S87)</f>
        <v>46420</v>
      </c>
      <c r="U87" s="97">
        <f>_xll.qlIndexFixing(AA87,R87,TRUE,_xll.ohTrigger(Trigger,Trigger6M,InterestRatesTrigger))</f>
        <v>8.7387300723038349E-3</v>
      </c>
      <c r="V87" s="97">
        <f>_xll.qlQuoteValue(P87,_xll.ohTrigger(Trigger,Trigger6M,InterestRatesTrigger))</f>
        <v>8.7299999999999999E-3</v>
      </c>
      <c r="W87" s="94" t="b">
        <f t="shared" si="16"/>
        <v>1</v>
      </c>
      <c r="X87" s="153">
        <f t="shared" si="17"/>
        <v>8.7300723038349903E-2</v>
      </c>
      <c r="Y87" s="50" t="b">
        <f>ABS(X87/10000)&lt;=ABS('General Settings'!$D$32)</f>
        <v>0</v>
      </c>
      <c r="AA87" s="50" t="str">
        <f>_xll.qlSwapIndex(,,O87,SettlementDays,Currency,Calendar,FixedLegTenor,FixedLegBDC,FixedLegDayCounter,Index6M,DiscountingCurve,Permanent,Trigger,ObjectOverwrite)</f>
        <v>obj_00677#0000</v>
      </c>
      <c r="AB87" s="50" t="str">
        <f>_xll.qlVanillaSwapFromSwapIndex(,AA87,R87)</f>
        <v>obj_008f4#0000</v>
      </c>
      <c r="AC87" s="133"/>
      <c r="AD87" s="87"/>
    </row>
    <row r="88" spans="13:30" x14ac:dyDescent="0.2">
      <c r="M88" s="94" t="s">
        <v>155</v>
      </c>
      <c r="N88" s="94" t="s">
        <v>33</v>
      </c>
      <c r="O88" s="94" t="s">
        <v>112</v>
      </c>
      <c r="P88" s="94" t="str">
        <f t="shared" si="13"/>
        <v>EUR1F11Y_Quote</v>
      </c>
      <c r="Q88" s="122"/>
      <c r="R88" s="106">
        <f>_xll.qlInterestRateIndexFixingDate(AA88,S88)</f>
        <v>42766</v>
      </c>
      <c r="S88" s="106">
        <f>_xll.qlCalendarAdvance(Calendar,SettlementDate,N88,"mf",TRUE,Trigger)</f>
        <v>42768</v>
      </c>
      <c r="T88" s="106">
        <f>_xll.qlInterestRateIndexMaturity(AA88,S88)</f>
        <v>46785</v>
      </c>
      <c r="U88" s="97">
        <f>_xll.qlIndexFixing(AA88,R88,TRUE,_xll.ohTrigger(Trigger,Trigger6M,InterestRatesTrigger))</f>
        <v>9.5962699046491847E-3</v>
      </c>
      <c r="V88" s="97">
        <f>_xll.qlQuoteValue(P88,_xll.ohTrigger(Trigger,Trigger6M,InterestRatesTrigger))</f>
        <v>9.5899999999999996E-3</v>
      </c>
      <c r="W88" s="94" t="b">
        <f t="shared" si="16"/>
        <v>1</v>
      </c>
      <c r="X88" s="153">
        <f t="shared" si="17"/>
        <v>6.2699046491851429E-2</v>
      </c>
      <c r="Y88" s="50" t="b">
        <f>ABS(X88/10000)&lt;=ABS('General Settings'!$D$32)</f>
        <v>0</v>
      </c>
      <c r="AA88" s="50" t="str">
        <f>_xll.qlSwapIndex(,,O88,SettlementDays,Currency,Calendar,FixedLegTenor,FixedLegBDC,FixedLegDayCounter,Index6M,DiscountingCurve,Permanent,Trigger,ObjectOverwrite)</f>
        <v>obj_00620#0000</v>
      </c>
      <c r="AB88" s="50" t="str">
        <f>_xll.qlVanillaSwapFromSwapIndex(,AA88,R88)</f>
        <v>obj_007da#0000</v>
      </c>
      <c r="AC88" s="133"/>
      <c r="AD88" s="87"/>
    </row>
    <row r="89" spans="13:30" x14ac:dyDescent="0.2">
      <c r="M89" s="94" t="s">
        <v>155</v>
      </c>
      <c r="N89" s="94" t="s">
        <v>33</v>
      </c>
      <c r="O89" s="94" t="s">
        <v>87</v>
      </c>
      <c r="P89" s="94" t="str">
        <f t="shared" si="13"/>
        <v>EUR1F12Y_Quote</v>
      </c>
      <c r="Q89" s="122"/>
      <c r="R89" s="106">
        <f>_xll.qlInterestRateIndexFixingDate(AA89,S89)</f>
        <v>42766</v>
      </c>
      <c r="S89" s="106">
        <f>_xll.qlCalendarAdvance(Calendar,SettlementDate,N89,"mf",TRUE,Trigger)</f>
        <v>42768</v>
      </c>
      <c r="T89" s="106">
        <f>_xll.qlInterestRateIndexMaturity(AA89,S89)</f>
        <v>47151</v>
      </c>
      <c r="U89" s="97">
        <f>_xll.qlIndexFixing(AA89,R89,TRUE,_xll.ohTrigger(Trigger,Trigger6M,InterestRatesTrigger))</f>
        <v>1.0337988913849662E-2</v>
      </c>
      <c r="V89" s="97">
        <f>_xll.qlQuoteValue(P89,_xll.ohTrigger(Trigger,Trigger6M,InterestRatesTrigger))</f>
        <v>1.0329999999999999E-2</v>
      </c>
      <c r="W89" s="94" t="b">
        <f t="shared" si="16"/>
        <v>1</v>
      </c>
      <c r="X89" s="153">
        <f t="shared" si="17"/>
        <v>7.9889138496630485E-2</v>
      </c>
      <c r="Y89" s="50" t="b">
        <f>ABS(X89/10000)&lt;=ABS('General Settings'!$D$32)</f>
        <v>0</v>
      </c>
      <c r="AA89" s="50" t="str">
        <f>_xll.qlSwapIndex(,,O89,SettlementDays,Currency,Calendar,FixedLegTenor,FixedLegBDC,FixedLegDayCounter,Index6M,DiscountingCurve,Permanent,Trigger,ObjectOverwrite)</f>
        <v>obj_005fe#0000</v>
      </c>
      <c r="AB89" s="50" t="str">
        <f>_xll.qlVanillaSwapFromSwapIndex(,AA89,R89)</f>
        <v>obj_0084a#0000</v>
      </c>
      <c r="AC89" s="133"/>
      <c r="AD89" s="87"/>
    </row>
    <row r="90" spans="13:30" x14ac:dyDescent="0.2">
      <c r="M90" s="94" t="s">
        <v>155</v>
      </c>
      <c r="N90" s="94" t="s">
        <v>33</v>
      </c>
      <c r="O90" s="94" t="s">
        <v>113</v>
      </c>
      <c r="P90" s="94" t="str">
        <f t="shared" si="13"/>
        <v>EUR1F13Y_Quote</v>
      </c>
      <c r="Q90" s="122"/>
      <c r="R90" s="106">
        <f>_xll.qlInterestRateIndexFixingDate(AA90,S90)</f>
        <v>42766</v>
      </c>
      <c r="S90" s="106">
        <f>_xll.qlCalendarAdvance(Calendar,SettlementDate,N90,"mf",TRUE,Trigger)</f>
        <v>42768</v>
      </c>
      <c r="T90" s="106">
        <f>_xll.qlInterestRateIndexMaturity(AA90,S90)</f>
        <v>47518</v>
      </c>
      <c r="U90" s="97">
        <f>_xll.qlIndexFixing(AA90,R90,TRUE,_xll.ohTrigger(Trigger,Trigger6M,InterestRatesTrigger))</f>
        <v>1.0967957569351268E-2</v>
      </c>
      <c r="V90" s="97">
        <f>_xll.qlQuoteValue(P90,_xll.ohTrigger(Trigger,Trigger6M,InterestRatesTrigger))</f>
        <v>1.0960000000000001E-2</v>
      </c>
      <c r="W90" s="94" t="b">
        <f t="shared" si="16"/>
        <v>1</v>
      </c>
      <c r="X90" s="153">
        <f t="shared" si="17"/>
        <v>7.9575693512669299E-2</v>
      </c>
      <c r="Y90" s="50" t="b">
        <f>ABS(X90/10000)&lt;=ABS('General Settings'!$D$32)</f>
        <v>0</v>
      </c>
      <c r="AA90" s="50" t="str">
        <f>_xll.qlSwapIndex(,,O90,SettlementDays,Currency,Calendar,FixedLegTenor,FixedLegBDC,FixedLegDayCounter,Index6M,DiscountingCurve,Permanent,Trigger,ObjectOverwrite)</f>
        <v>obj_00623#0000</v>
      </c>
      <c r="AB90" s="50" t="str">
        <f>_xll.qlVanillaSwapFromSwapIndex(,AA90,R90)</f>
        <v>obj_007b3#0000</v>
      </c>
      <c r="AC90" s="133"/>
      <c r="AD90" s="87"/>
    </row>
    <row r="91" spans="13:30" x14ac:dyDescent="0.2">
      <c r="M91" s="94" t="s">
        <v>155</v>
      </c>
      <c r="N91" s="94" t="s">
        <v>33</v>
      </c>
      <c r="O91" s="94" t="s">
        <v>114</v>
      </c>
      <c r="P91" s="94" t="str">
        <f t="shared" si="13"/>
        <v>EUR1F14Y_Quote</v>
      </c>
      <c r="Q91" s="122"/>
      <c r="R91" s="106">
        <f>_xll.qlInterestRateIndexFixingDate(AA91,S91)</f>
        <v>42766</v>
      </c>
      <c r="S91" s="106">
        <f>_xll.qlCalendarAdvance(Calendar,SettlementDate,N91,"mf",TRUE,Trigger)</f>
        <v>42768</v>
      </c>
      <c r="T91" s="106">
        <f>_xll.qlInterestRateIndexMaturity(AA91,S91)</f>
        <v>47882</v>
      </c>
      <c r="U91" s="97">
        <f>_xll.qlIndexFixing(AA91,R91,TRUE,_xll.ohTrigger(Trigger,Trigger6M,InterestRatesTrigger))</f>
        <v>1.1492773035478446E-2</v>
      </c>
      <c r="V91" s="97">
        <f>_xll.qlQuoteValue(P91,_xll.ohTrigger(Trigger,Trigger6M,InterestRatesTrigger))</f>
        <v>1.1479999999999999E-2</v>
      </c>
      <c r="W91" s="94" t="b">
        <f t="shared" si="16"/>
        <v>1</v>
      </c>
      <c r="X91" s="153">
        <f t="shared" si="17"/>
        <v>0.12773035478447214</v>
      </c>
      <c r="Y91" s="50" t="b">
        <f>ABS(X91/10000)&lt;=ABS('General Settings'!$D$32)</f>
        <v>0</v>
      </c>
      <c r="AA91" s="50" t="str">
        <f>_xll.qlSwapIndex(,,O91,SettlementDays,Currency,Calendar,FixedLegTenor,FixedLegBDC,FixedLegDayCounter,Index6M,DiscountingCurve,Permanent,Trigger,ObjectOverwrite)</f>
        <v>obj_00608#0000</v>
      </c>
      <c r="AB91" s="50" t="str">
        <f>_xll.qlVanillaSwapFromSwapIndex(,AA91,R91)</f>
        <v>obj_0084f#0000</v>
      </c>
      <c r="AC91" s="133"/>
      <c r="AD91" s="87"/>
    </row>
    <row r="92" spans="13:30" x14ac:dyDescent="0.2">
      <c r="M92" s="94" t="s">
        <v>155</v>
      </c>
      <c r="N92" s="94" t="s">
        <v>33</v>
      </c>
      <c r="O92" s="94" t="s">
        <v>88</v>
      </c>
      <c r="P92" s="94" t="str">
        <f t="shared" si="13"/>
        <v>EUR1F15Y_Quote</v>
      </c>
      <c r="Q92" s="122"/>
      <c r="R92" s="106">
        <f>_xll.qlInterestRateIndexFixingDate(AA92,S92)</f>
        <v>42766</v>
      </c>
      <c r="S92" s="106">
        <f>_xll.qlCalendarAdvance(Calendar,SettlementDate,N92,"mf",TRUE,Trigger)</f>
        <v>42768</v>
      </c>
      <c r="T92" s="106">
        <f>_xll.qlInterestRateIndexMaturity(AA92,S92)</f>
        <v>48246</v>
      </c>
      <c r="U92" s="97">
        <f>_xll.qlIndexFixing(AA92,R92,TRUE,_xll.ohTrigger(Trigger,Trigger6M,InterestRatesTrigger))</f>
        <v>1.1927665931041552E-2</v>
      </c>
      <c r="V92" s="97">
        <f>_xll.qlQuoteValue(P92,_xll.ohTrigger(Trigger,Trigger6M,InterestRatesTrigger))</f>
        <v>1.192E-2</v>
      </c>
      <c r="W92" s="94" t="b">
        <f t="shared" si="16"/>
        <v>1</v>
      </c>
      <c r="X92" s="153">
        <f t="shared" si="17"/>
        <v>7.6659310415515963E-2</v>
      </c>
      <c r="Y92" s="50" t="b">
        <f>ABS(X92/10000)&lt;=ABS('General Settings'!$D$32)</f>
        <v>0</v>
      </c>
      <c r="AA92" s="50" t="str">
        <f>_xll.qlSwapIndex(,,O92,SettlementDays,Currency,Calendar,FixedLegTenor,FixedLegBDC,FixedLegDayCounter,Index6M,DiscountingCurve,Permanent,Trigger,ObjectOverwrite)</f>
        <v>obj_005e4#0000</v>
      </c>
      <c r="AB92" s="50" t="str">
        <f>_xll.qlVanillaSwapFromSwapIndex(,AA92,R92)</f>
        <v>obj_0088b#0000</v>
      </c>
      <c r="AC92" s="133"/>
      <c r="AD92" s="87"/>
    </row>
    <row r="93" spans="13:30" x14ac:dyDescent="0.2">
      <c r="M93" s="94" t="s">
        <v>155</v>
      </c>
      <c r="N93" s="94" t="s">
        <v>33</v>
      </c>
      <c r="O93" s="94" t="s">
        <v>89</v>
      </c>
      <c r="P93" s="94" t="str">
        <f t="shared" si="13"/>
        <v>EUR1F20Y_Quote</v>
      </c>
      <c r="Q93" s="122"/>
      <c r="R93" s="106">
        <f>_xll.qlInterestRateIndexFixingDate(AA93,S93)</f>
        <v>42766</v>
      </c>
      <c r="S93" s="106">
        <f>_xll.qlCalendarAdvance(Calendar,SettlementDate,N93,"mf",TRUE,Trigger)</f>
        <v>42768</v>
      </c>
      <c r="T93" s="106">
        <f>_xll.qlInterestRateIndexMaturity(AA93,S93)</f>
        <v>50073</v>
      </c>
      <c r="U93" s="97">
        <f>_xll.qlIndexFixing(AA93,R93,TRUE,_xll.ohTrigger(Trigger,Trigger6M,InterestRatesTrigger))</f>
        <v>1.3083254512120335E-2</v>
      </c>
      <c r="V93" s="97">
        <f>_xll.qlQuoteValue(P93,_xll.ohTrigger(Trigger,Trigger6M,InterestRatesTrigger))</f>
        <v>1.307E-2</v>
      </c>
      <c r="W93" s="94" t="b">
        <f t="shared" si="16"/>
        <v>1</v>
      </c>
      <c r="X93" s="153">
        <f t="shared" si="17"/>
        <v>0.13254512120334724</v>
      </c>
      <c r="Y93" s="50" t="b">
        <f>ABS(X93/10000)&lt;=ABS('General Settings'!$D$32)</f>
        <v>0</v>
      </c>
      <c r="AA93" s="50" t="str">
        <f>_xll.qlSwapIndex(,,O93,SettlementDays,Currency,Calendar,FixedLegTenor,FixedLegBDC,FixedLegDayCounter,Index6M,DiscountingCurve,Permanent,Trigger,ObjectOverwrite)</f>
        <v>obj_00660#0000</v>
      </c>
      <c r="AB93" s="50" t="str">
        <f>_xll.qlVanillaSwapFromSwapIndex(,AA93,R93)</f>
        <v>obj_007c7#0000</v>
      </c>
      <c r="AC93" s="133"/>
      <c r="AD93" s="87"/>
    </row>
    <row r="94" spans="13:30" x14ac:dyDescent="0.2">
      <c r="M94" s="94" t="s">
        <v>155</v>
      </c>
      <c r="N94" s="94" t="s">
        <v>33</v>
      </c>
      <c r="O94" s="94" t="s">
        <v>90</v>
      </c>
      <c r="P94" s="94" t="str">
        <f t="shared" si="13"/>
        <v>EUR1F25Y_Quote</v>
      </c>
      <c r="Q94" s="122"/>
      <c r="R94" s="106">
        <f>_xll.qlInterestRateIndexFixingDate(AA94,S94)</f>
        <v>42766</v>
      </c>
      <c r="S94" s="106">
        <f>_xll.qlCalendarAdvance(Calendar,SettlementDate,N94,"mf",TRUE,Trigger)</f>
        <v>42768</v>
      </c>
      <c r="T94" s="106">
        <f>_xll.qlInterestRateIndexMaturity(AA94,S94)</f>
        <v>51900</v>
      </c>
      <c r="U94" s="97">
        <f>_xll.qlIndexFixing(AA94,R94,TRUE,_xll.ohTrigger(Trigger,Trigger6M,InterestRatesTrigger))</f>
        <v>1.3294079878920749E-2</v>
      </c>
      <c r="V94" s="97">
        <f>_xll.qlQuoteValue(P94,_xll.ohTrigger(Trigger,Trigger6M,InterestRatesTrigger))</f>
        <v>1.3279999999999998E-2</v>
      </c>
      <c r="W94" s="94" t="b">
        <f t="shared" si="16"/>
        <v>1</v>
      </c>
      <c r="X94" s="153">
        <f t="shared" si="17"/>
        <v>0.14079878920750591</v>
      </c>
      <c r="Y94" s="50" t="b">
        <f>ABS(X94/10000)&lt;=ABS('General Settings'!$D$32)</f>
        <v>0</v>
      </c>
      <c r="AA94" s="50" t="str">
        <f>_xll.qlSwapIndex(,,O94,SettlementDays,Currency,Calendar,FixedLegTenor,FixedLegBDC,FixedLegDayCounter,Index6M,DiscountingCurve,Permanent,Trigger,ObjectOverwrite)</f>
        <v>obj_0073f#0000</v>
      </c>
      <c r="AB94" s="50" t="str">
        <f>_xll.qlVanillaSwapFromSwapIndex(,AA94,R94)</f>
        <v>obj_008f7#0000</v>
      </c>
      <c r="AC94" s="133"/>
      <c r="AD94" s="87"/>
    </row>
    <row r="95" spans="13:30" x14ac:dyDescent="0.2">
      <c r="M95" s="197" t="s">
        <v>155</v>
      </c>
      <c r="N95" s="197" t="s">
        <v>33</v>
      </c>
      <c r="O95" s="197" t="s">
        <v>92</v>
      </c>
      <c r="P95" s="197" t="str">
        <f t="shared" si="13"/>
        <v>EUR1F30Y_Quote</v>
      </c>
      <c r="Q95" s="162"/>
      <c r="R95" s="198">
        <f>_xll.qlInterestRateIndexFixingDate(AA95,S95)</f>
        <v>42766</v>
      </c>
      <c r="S95" s="198">
        <f>_xll.qlCalendarAdvance(Calendar,SettlementDate,N95,"mf",TRUE,Trigger)</f>
        <v>42768</v>
      </c>
      <c r="T95" s="198">
        <f>_xll.qlInterestRateIndexMaturity(AA95,S95)</f>
        <v>53727</v>
      </c>
      <c r="U95" s="199">
        <f>_xll.qlIndexFixing(AA95,R95,TRUE,_xll.ohTrigger(Trigger,Trigger6M,InterestRatesTrigger))</f>
        <v>1.3292899256804061E-2</v>
      </c>
      <c r="V95" s="199">
        <f>_xll.qlQuoteValue(P95,_xll.ohTrigger(Trigger,Trigger6M,InterestRatesTrigger))</f>
        <v>1.3279999999999998E-2</v>
      </c>
      <c r="W95" s="197" t="b">
        <f t="shared" si="16"/>
        <v>1</v>
      </c>
      <c r="X95" s="200">
        <f t="shared" si="17"/>
        <v>0.12899256804062634</v>
      </c>
      <c r="Y95" s="161" t="b">
        <f>ABS(X95/10000)&lt;=ABS('General Settings'!$D$32)</f>
        <v>0</v>
      </c>
      <c r="AA95" s="50" t="str">
        <f>_xll.qlSwapIndex(,,O95,SettlementDays,Currency,Calendar,FixedLegTenor,FixedLegBDC,FixedLegDayCounter,Index6M,DiscountingCurve,Permanent,Trigger,ObjectOverwrite)</f>
        <v>obj_00752#0000</v>
      </c>
      <c r="AB95" s="50" t="str">
        <f>_xll.qlVanillaSwapFromSwapIndex(,AA95,R95)</f>
        <v>obj_007d1#0000</v>
      </c>
      <c r="AC95" s="133"/>
      <c r="AD95" s="87"/>
    </row>
    <row r="96" spans="13:30" x14ac:dyDescent="0.2">
      <c r="M96" s="201" t="s">
        <v>155</v>
      </c>
      <c r="N96" s="201" t="s">
        <v>78</v>
      </c>
      <c r="O96" s="201" t="s">
        <v>33</v>
      </c>
      <c r="P96" s="201" t="str">
        <f t="shared" si="13"/>
        <v>EUR2F1Y_Quote</v>
      </c>
      <c r="Q96" s="166"/>
      <c r="R96" s="202">
        <f>_xll.qlInterestRateIndexFixingDate(AA96,S96)</f>
        <v>43131</v>
      </c>
      <c r="S96" s="202">
        <f>_xll.qlCalendarAdvance(Calendar,SettlementDate,N96,"mf",TRUE,Trigger)</f>
        <v>43133</v>
      </c>
      <c r="T96" s="202">
        <f>_xll.qlInterestRateIndexMaturity(AA96,S96)</f>
        <v>43500</v>
      </c>
      <c r="U96" s="203">
        <f>_xll.qlIndexFixing(AA96,R96,TRUE,_xll.ohTrigger(Trigger,Trigger6M,InterestRatesTrigger))</f>
        <v>-3.0448039600824165E-4</v>
      </c>
      <c r="V96" s="203">
        <f>_xll.qlQuoteValue(P96,_xll.ohTrigger(Trigger,Trigger6M,InterestRatesTrigger))</f>
        <v>-3.2000000000000003E-4</v>
      </c>
      <c r="W96" s="201" t="b">
        <f t="shared" si="16"/>
        <v>1</v>
      </c>
      <c r="X96" s="204">
        <f t="shared" si="17"/>
        <v>0.15519603991758379</v>
      </c>
      <c r="Y96" s="149" t="b">
        <f>ABS(X96/10000)&lt;=ABS('General Settings'!$D$32)</f>
        <v>0</v>
      </c>
      <c r="AA96" s="50" t="str">
        <f>_xll.qlSwapIndex(,,O96,SettlementDays,Currency,Calendar,FixedLegTenor,FixedLegBDC,FixedLegDayCounter,Index6M,DiscountingCurve,Permanent,Trigger,ObjectOverwrite)</f>
        <v>obj_0061b#0000</v>
      </c>
      <c r="AB96" s="50" t="str">
        <f>_xll.qlVanillaSwapFromSwapIndex(,AA96,R96)</f>
        <v>obj_008bb#0000</v>
      </c>
      <c r="AC96" s="133"/>
      <c r="AD96" s="87"/>
    </row>
    <row r="97" spans="13:30" x14ac:dyDescent="0.2">
      <c r="M97" s="94" t="s">
        <v>155</v>
      </c>
      <c r="N97" s="94" t="s">
        <v>78</v>
      </c>
      <c r="O97" s="94" t="s">
        <v>78</v>
      </c>
      <c r="P97" s="94" t="str">
        <f t="shared" si="13"/>
        <v>EUR2F2Y_Quote</v>
      </c>
      <c r="Q97" s="122"/>
      <c r="R97" s="106">
        <f>_xll.qlInterestRateIndexFixingDate(AA97,S97)</f>
        <v>43131</v>
      </c>
      <c r="S97" s="106">
        <f>_xll.qlCalendarAdvance(Calendar,SettlementDate,N97,"mf",TRUE,Trigger)</f>
        <v>43133</v>
      </c>
      <c r="T97" s="106">
        <f>_xll.qlInterestRateIndexMaturity(AA97,S97)</f>
        <v>43864</v>
      </c>
      <c r="U97" s="97">
        <f>_xll.qlIndexFixing(AA97,R97,TRUE,_xll.ohTrigger(Trigger,Trigger6M,InterestRatesTrigger))</f>
        <v>9.7864582803810335E-4</v>
      </c>
      <c r="V97" s="97">
        <f>_xll.qlQuoteValue(P97,_xll.ohTrigger(Trigger,Trigger6M,InterestRatesTrigger))</f>
        <v>9.8999999999999999E-4</v>
      </c>
      <c r="W97" s="94" t="b">
        <f t="shared" si="16"/>
        <v>1</v>
      </c>
      <c r="X97" s="153">
        <f t="shared" si="17"/>
        <v>-0.11354171961896641</v>
      </c>
      <c r="Y97" s="50" t="b">
        <f>ABS(X97/10000)&lt;=ABS('General Settings'!$D$32)</f>
        <v>0</v>
      </c>
      <c r="AA97" s="50" t="str">
        <f>_xll.qlSwapIndex(,,O97,SettlementDays,Currency,Calendar,FixedLegTenor,FixedLegBDC,FixedLegDayCounter,Index6M,DiscountingCurve,Permanent,Trigger,ObjectOverwrite)</f>
        <v>obj_0067f#0000</v>
      </c>
      <c r="AB97" s="50" t="str">
        <f>_xll.qlVanillaSwapFromSwapIndex(,AA97,R97)</f>
        <v>obj_008ab#0000</v>
      </c>
      <c r="AC97" s="133"/>
      <c r="AD97" s="87"/>
    </row>
    <row r="98" spans="13:30" x14ac:dyDescent="0.2">
      <c r="M98" s="94" t="s">
        <v>155</v>
      </c>
      <c r="N98" s="94" t="s">
        <v>78</v>
      </c>
      <c r="O98" s="94" t="s">
        <v>79</v>
      </c>
      <c r="P98" s="94" t="str">
        <f t="shared" si="13"/>
        <v>EUR2F3Y_Quote</v>
      </c>
      <c r="Q98" s="122"/>
      <c r="R98" s="106">
        <f>_xll.qlInterestRateIndexFixingDate(AA98,S98)</f>
        <v>43131</v>
      </c>
      <c r="S98" s="106">
        <f>_xll.qlCalendarAdvance(Calendar,SettlementDate,N98,"mf",TRUE,Trigger)</f>
        <v>43133</v>
      </c>
      <c r="T98" s="106">
        <f>_xll.qlInterestRateIndexMaturity(AA98,S98)</f>
        <v>44229</v>
      </c>
      <c r="U98" s="97">
        <f>_xll.qlIndexFixing(AA98,R98,TRUE,_xll.ohTrigger(Trigger,Trigger6M,InterestRatesTrigger))</f>
        <v>2.3608661246286031E-3</v>
      </c>
      <c r="V98" s="97">
        <f>_xll.qlQuoteValue(P98,_xll.ohTrigger(Trigger,Trigger6M,InterestRatesTrigger))</f>
        <v>2.3900000000000002E-3</v>
      </c>
      <c r="W98" s="94" t="b">
        <f t="shared" si="16"/>
        <v>1</v>
      </c>
      <c r="X98" s="153">
        <f t="shared" si="17"/>
        <v>-0.29133875371397094</v>
      </c>
      <c r="Y98" s="50" t="b">
        <f>ABS(X98/10000)&lt;=ABS('General Settings'!$D$32)</f>
        <v>0</v>
      </c>
      <c r="AA98" s="50" t="str">
        <f>_xll.qlSwapIndex(,,O98,SettlementDays,Currency,Calendar,FixedLegTenor,FixedLegBDC,FixedLegDayCounter,Index6M,DiscountingCurve,Permanent,Trigger,ObjectOverwrite)</f>
        <v>obj_00716#0000</v>
      </c>
      <c r="AB98" s="50" t="str">
        <f>_xll.qlVanillaSwapFromSwapIndex(,AA98,R98)</f>
        <v>obj_007b0#0000</v>
      </c>
      <c r="AC98" s="133"/>
      <c r="AD98" s="87"/>
    </row>
    <row r="99" spans="13:30" x14ac:dyDescent="0.2">
      <c r="M99" s="94" t="s">
        <v>155</v>
      </c>
      <c r="N99" s="94" t="s">
        <v>78</v>
      </c>
      <c r="O99" s="94" t="s">
        <v>80</v>
      </c>
      <c r="P99" s="94" t="str">
        <f t="shared" si="13"/>
        <v>EUR2F4Y_Quote</v>
      </c>
      <c r="Q99" s="122"/>
      <c r="R99" s="106">
        <f>_xll.qlInterestRateIndexFixingDate(AA99,S99)</f>
        <v>43131</v>
      </c>
      <c r="S99" s="106">
        <f>_xll.qlCalendarAdvance(Calendar,SettlementDate,N99,"mf",TRUE,Trigger)</f>
        <v>43133</v>
      </c>
      <c r="T99" s="106">
        <f>_xll.qlInterestRateIndexMaturity(AA99,S99)</f>
        <v>44594</v>
      </c>
      <c r="U99" s="97">
        <f>_xll.qlIndexFixing(AA99,R99,TRUE,_xll.ohTrigger(Trigger,Trigger6M,InterestRatesTrigger))</f>
        <v>3.82850270907288E-3</v>
      </c>
      <c r="V99" s="97">
        <f>_xll.qlQuoteValue(P99,_xll.ohTrigger(Trigger,Trigger6M,InterestRatesTrigger))</f>
        <v>3.8400000000000001E-3</v>
      </c>
      <c r="W99" s="94" t="b">
        <f t="shared" si="16"/>
        <v>1</v>
      </c>
      <c r="X99" s="153">
        <f t="shared" si="17"/>
        <v>-0.11497290927120138</v>
      </c>
      <c r="Y99" s="50" t="b">
        <f>ABS(X99/10000)&lt;=ABS('General Settings'!$D$32)</f>
        <v>0</v>
      </c>
      <c r="AA99" s="50" t="str">
        <f>_xll.qlSwapIndex(,,O99,SettlementDays,Currency,Calendar,FixedLegTenor,FixedLegBDC,FixedLegDayCounter,Index6M,DiscountingCurve,Permanent,Trigger,ObjectOverwrite)</f>
        <v>obj_00783#0000</v>
      </c>
      <c r="AB99" s="50" t="str">
        <f>_xll.qlVanillaSwapFromSwapIndex(,AA99,R99)</f>
        <v>obj_00873#0000</v>
      </c>
      <c r="AC99" s="133"/>
      <c r="AD99" s="87"/>
    </row>
    <row r="100" spans="13:30" x14ac:dyDescent="0.2">
      <c r="M100" s="94" t="s">
        <v>155</v>
      </c>
      <c r="N100" s="94" t="s">
        <v>78</v>
      </c>
      <c r="O100" s="94" t="s">
        <v>81</v>
      </c>
      <c r="P100" s="94" t="str">
        <f t="shared" si="13"/>
        <v>EUR2F5Y_Quote</v>
      </c>
      <c r="Q100" s="122"/>
      <c r="R100" s="106">
        <f>_xll.qlInterestRateIndexFixingDate(AA100,S100)</f>
        <v>43131</v>
      </c>
      <c r="S100" s="106">
        <f>_xll.qlCalendarAdvance(Calendar,SettlementDate,N100,"mf",TRUE,Trigger)</f>
        <v>43133</v>
      </c>
      <c r="T100" s="106">
        <f>_xll.qlInterestRateIndexMaturity(AA100,S100)</f>
        <v>44959</v>
      </c>
      <c r="U100" s="97">
        <f>_xll.qlIndexFixing(AA100,R100,TRUE,_xll.ohTrigger(Trigger,Trigger6M,InterestRatesTrigger))</f>
        <v>5.268893068305123E-3</v>
      </c>
      <c r="V100" s="97">
        <f>_xll.qlQuoteValue(P100,_xll.ohTrigger(Trigger,Trigger6M,InterestRatesTrigger))</f>
        <v>5.2699999999999995E-3</v>
      </c>
      <c r="W100" s="94" t="b">
        <f t="shared" si="16"/>
        <v>1</v>
      </c>
      <c r="X100" s="153">
        <f t="shared" si="17"/>
        <v>-1.1069316948764812E-2</v>
      </c>
      <c r="Y100" s="50" t="b">
        <f>ABS(X100/10000)&lt;=ABS('General Settings'!$D$32)</f>
        <v>0</v>
      </c>
      <c r="AA100" s="50" t="str">
        <f>_xll.qlSwapIndex(,,O100,SettlementDays,Currency,Calendar,FixedLegTenor,FixedLegBDC,FixedLegDayCounter,Index6M,DiscountingCurve,Permanent,Trigger,ObjectOverwrite)</f>
        <v>obj_00641#0000</v>
      </c>
      <c r="AB100" s="50" t="str">
        <f>_xll.qlVanillaSwapFromSwapIndex(,AA100,R100)</f>
        <v>obj_008bd#0000</v>
      </c>
      <c r="AC100" s="133"/>
      <c r="AD100" s="87"/>
    </row>
    <row r="101" spans="13:30" x14ac:dyDescent="0.2">
      <c r="M101" s="94" t="s">
        <v>155</v>
      </c>
      <c r="N101" s="94" t="s">
        <v>78</v>
      </c>
      <c r="O101" s="94" t="s">
        <v>82</v>
      </c>
      <c r="P101" s="94" t="str">
        <f t="shared" si="13"/>
        <v>EUR2F6Y_Quote</v>
      </c>
      <c r="Q101" s="122"/>
      <c r="R101" s="106">
        <f>_xll.qlInterestRateIndexFixingDate(AA101,S101)</f>
        <v>43131</v>
      </c>
      <c r="S101" s="106">
        <f>_xll.qlCalendarAdvance(Calendar,SettlementDate,N101,"mf",TRUE,Trigger)</f>
        <v>43133</v>
      </c>
      <c r="T101" s="106">
        <f>_xll.qlInterestRateIndexMaturity(AA101,S101)</f>
        <v>45324</v>
      </c>
      <c r="U101" s="97">
        <f>_xll.qlIndexFixing(AA101,R101,TRUE,_xll.ohTrigger(Trigger,Trigger6M,InterestRatesTrigger))</f>
        <v>6.6368687707475983E-3</v>
      </c>
      <c r="V101" s="97">
        <f>_xll.qlQuoteValue(P101,_xll.ohTrigger(Trigger,Trigger6M,InterestRatesTrigger))</f>
        <v>6.6300000000000005E-3</v>
      </c>
      <c r="W101" s="94" t="b">
        <f t="shared" si="16"/>
        <v>1</v>
      </c>
      <c r="X101" s="153">
        <f t="shared" si="17"/>
        <v>6.868770747597841E-2</v>
      </c>
      <c r="Y101" s="50" t="b">
        <f>ABS(X101/10000)&lt;=ABS('General Settings'!$D$32)</f>
        <v>0</v>
      </c>
      <c r="AA101" s="50" t="str">
        <f>_xll.qlSwapIndex(,,O101,SettlementDays,Currency,Calendar,FixedLegTenor,FixedLegBDC,FixedLegDayCounter,Index6M,DiscountingCurve,Permanent,Trigger,ObjectOverwrite)</f>
        <v>obj_0065e#0000</v>
      </c>
      <c r="AB101" s="50" t="str">
        <f>_xll.qlVanillaSwapFromSwapIndex(,AA101,R101)</f>
        <v>obj_007ed#0000</v>
      </c>
      <c r="AC101" s="133"/>
      <c r="AD101" s="87"/>
    </row>
    <row r="102" spans="13:30" x14ac:dyDescent="0.2">
      <c r="M102" s="94" t="s">
        <v>155</v>
      </c>
      <c r="N102" s="94" t="s">
        <v>78</v>
      </c>
      <c r="O102" s="94" t="s">
        <v>83</v>
      </c>
      <c r="P102" s="94" t="str">
        <f t="shared" si="13"/>
        <v>EUR2F7Y_Quote</v>
      </c>
      <c r="Q102" s="122"/>
      <c r="R102" s="106">
        <f>_xll.qlInterestRateIndexFixingDate(AA102,S102)</f>
        <v>43131</v>
      </c>
      <c r="S102" s="106">
        <f>_xll.qlCalendarAdvance(Calendar,SettlementDate,N102,"mf",TRUE,Trigger)</f>
        <v>43133</v>
      </c>
      <c r="T102" s="106">
        <f>_xll.qlInterestRateIndexMaturity(AA102,S102)</f>
        <v>45691</v>
      </c>
      <c r="U102" s="97">
        <f>_xll.qlIndexFixing(AA102,R102,TRUE,_xll.ohTrigger(Trigger,Trigger6M,InterestRatesTrigger))</f>
        <v>7.8904330883586733E-3</v>
      </c>
      <c r="V102" s="97">
        <f>_xll.qlQuoteValue(P102,_xll.ohTrigger(Trigger,Trigger6M,InterestRatesTrigger))</f>
        <v>7.8799999999999999E-3</v>
      </c>
      <c r="W102" s="94" t="b">
        <f t="shared" si="16"/>
        <v>1</v>
      </c>
      <c r="X102" s="153">
        <f t="shared" si="17"/>
        <v>0.10433088358673473</v>
      </c>
      <c r="Y102" s="50" t="b">
        <f>ABS(X102/10000)&lt;=ABS('General Settings'!$D$32)</f>
        <v>0</v>
      </c>
      <c r="AA102" s="50" t="str">
        <f>_xll.qlSwapIndex(,,O102,SettlementDays,Currency,Calendar,FixedLegTenor,FixedLegBDC,FixedLegDayCounter,Index6M,DiscountingCurve,Permanent,Trigger,ObjectOverwrite)</f>
        <v>obj_00693#0000</v>
      </c>
      <c r="AB102" s="50" t="str">
        <f>_xll.qlVanillaSwapFromSwapIndex(,AA102,R102)</f>
        <v>obj_00846#0000</v>
      </c>
      <c r="AC102" s="133"/>
      <c r="AD102" s="87"/>
    </row>
    <row r="103" spans="13:30" x14ac:dyDescent="0.2">
      <c r="M103" s="94" t="s">
        <v>155</v>
      </c>
      <c r="N103" s="94" t="s">
        <v>78</v>
      </c>
      <c r="O103" s="94" t="s">
        <v>84</v>
      </c>
      <c r="P103" s="94" t="str">
        <f t="shared" si="13"/>
        <v>EUR2F8Y_Quote</v>
      </c>
      <c r="Q103" s="122"/>
      <c r="R103" s="106">
        <f>_xll.qlInterestRateIndexFixingDate(AA103,S103)</f>
        <v>43131</v>
      </c>
      <c r="S103" s="106">
        <f>_xll.qlCalendarAdvance(Calendar,SettlementDate,N103,"mf",TRUE,Trigger)</f>
        <v>43133</v>
      </c>
      <c r="T103" s="106">
        <f>_xll.qlInterestRateIndexMaturity(AA103,S103)</f>
        <v>46055</v>
      </c>
      <c r="U103" s="97">
        <f>_xll.qlIndexFixing(AA103,R103,TRUE,_xll.ohTrigger(Trigger,Trigger6M,InterestRatesTrigger))</f>
        <v>8.9860093455528655E-3</v>
      </c>
      <c r="V103" s="97">
        <f>_xll.qlQuoteValue(P103,_xll.ohTrigger(Trigger,Trigger6M,InterestRatesTrigger))</f>
        <v>8.9700000000000005E-3</v>
      </c>
      <c r="W103" s="94" t="b">
        <f t="shared" si="16"/>
        <v>1</v>
      </c>
      <c r="X103" s="153">
        <f t="shared" si="17"/>
        <v>0.16009345552864956</v>
      </c>
      <c r="Y103" s="50" t="b">
        <f>ABS(X103/10000)&lt;=ABS('General Settings'!$D$32)</f>
        <v>0</v>
      </c>
      <c r="AA103" s="50" t="str">
        <f>_xll.qlSwapIndex(,,O103,SettlementDays,Currency,Calendar,FixedLegTenor,FixedLegBDC,FixedLegDayCounter,Index6M,DiscountingCurve,Permanent,Trigger,ObjectOverwrite)</f>
        <v>obj_0072e#0000</v>
      </c>
      <c r="AB103" s="50" t="str">
        <f>_xll.qlVanillaSwapFromSwapIndex(,AA103,R103)</f>
        <v>obj_0080e#0000</v>
      </c>
      <c r="AC103" s="133"/>
      <c r="AD103" s="87"/>
    </row>
    <row r="104" spans="13:30" x14ac:dyDescent="0.2">
      <c r="M104" s="94" t="s">
        <v>155</v>
      </c>
      <c r="N104" s="94" t="s">
        <v>78</v>
      </c>
      <c r="O104" s="94" t="s">
        <v>85</v>
      </c>
      <c r="P104" s="94" t="str">
        <f t="shared" si="13"/>
        <v>EUR2F9Y_Quote</v>
      </c>
      <c r="Q104" s="122"/>
      <c r="R104" s="106">
        <f>_xll.qlInterestRateIndexFixingDate(AA104,S104)</f>
        <v>43131</v>
      </c>
      <c r="S104" s="106">
        <f>_xll.qlCalendarAdvance(Calendar,SettlementDate,N104,"mf",TRUE,Trigger)</f>
        <v>43133</v>
      </c>
      <c r="T104" s="106">
        <f>_xll.qlInterestRateIndexMaturity(AA104,S104)</f>
        <v>46420</v>
      </c>
      <c r="U104" s="97">
        <f>_xll.qlIndexFixing(AA104,R104,TRUE,_xll.ohTrigger(Trigger,Trigger6M,InterestRatesTrigger))</f>
        <v>9.9479424709377623E-3</v>
      </c>
      <c r="V104" s="97">
        <f>_xll.qlQuoteValue(P104,_xll.ohTrigger(Trigger,Trigger6M,InterestRatesTrigger))</f>
        <v>9.9299999999999996E-3</v>
      </c>
      <c r="W104" s="94" t="b">
        <f t="shared" si="16"/>
        <v>1</v>
      </c>
      <c r="X104" s="153">
        <f t="shared" si="17"/>
        <v>0.17942470937762703</v>
      </c>
      <c r="Y104" s="50" t="b">
        <f>ABS(X104/10000)&lt;=ABS('General Settings'!$D$32)</f>
        <v>0</v>
      </c>
      <c r="AA104" s="50" t="str">
        <f>_xll.qlSwapIndex(,,O104,SettlementDays,Currency,Calendar,FixedLegTenor,FixedLegBDC,FixedLegDayCounter,Index6M,DiscountingCurve,Permanent,Trigger,ObjectOverwrite)</f>
        <v>obj_0073e#0000</v>
      </c>
      <c r="AB104" s="50" t="str">
        <f>_xll.qlVanillaSwapFromSwapIndex(,AA104,R104)</f>
        <v>obj_007e0#0000</v>
      </c>
      <c r="AC104" s="133"/>
      <c r="AD104" s="87"/>
    </row>
    <row r="105" spans="13:30" x14ac:dyDescent="0.2">
      <c r="M105" s="94" t="s">
        <v>155</v>
      </c>
      <c r="N105" s="94" t="s">
        <v>78</v>
      </c>
      <c r="O105" s="94" t="s">
        <v>86</v>
      </c>
      <c r="P105" s="94" t="str">
        <f t="shared" si="13"/>
        <v>EUR2F10Y_Quote</v>
      </c>
      <c r="Q105" s="122"/>
      <c r="R105" s="106">
        <f>_xll.qlInterestRateIndexFixingDate(AA105,S105)</f>
        <v>43131</v>
      </c>
      <c r="S105" s="106">
        <f>_xll.qlCalendarAdvance(Calendar,SettlementDate,N105,"mf",TRUE,Trigger)</f>
        <v>43133</v>
      </c>
      <c r="T105" s="106">
        <f>_xll.qlInterestRateIndexMaturity(AA105,S105)</f>
        <v>46785</v>
      </c>
      <c r="U105" s="97">
        <f>_xll.qlIndexFixing(AA105,R105,TRUE,_xll.ohTrigger(Trigger,Trigger6M,InterestRatesTrigger))</f>
        <v>1.0779690317887692E-2</v>
      </c>
      <c r="V105" s="97">
        <f>_xll.qlQuoteValue(P105,_xll.ohTrigger(Trigger,Trigger6M,InterestRatesTrigger))</f>
        <v>1.077E-2</v>
      </c>
      <c r="W105" s="94" t="b">
        <f t="shared" si="16"/>
        <v>1</v>
      </c>
      <c r="X105" s="153">
        <f t="shared" si="17"/>
        <v>9.690317887691563E-2</v>
      </c>
      <c r="Y105" s="50" t="b">
        <f>ABS(X105/10000)&lt;=ABS('General Settings'!$D$32)</f>
        <v>0</v>
      </c>
      <c r="AA105" s="50" t="str">
        <f>_xll.qlSwapIndex(,,O105,SettlementDays,Currency,Calendar,FixedLegTenor,FixedLegBDC,FixedLegDayCounter,Index6M,DiscountingCurve,Permanent,Trigger,ObjectOverwrite)</f>
        <v>obj_00633#0000</v>
      </c>
      <c r="AB105" s="50" t="str">
        <f>_xll.qlVanillaSwapFromSwapIndex(,AA105,R105)</f>
        <v>obj_0088d#0000</v>
      </c>
      <c r="AC105" s="133"/>
      <c r="AD105" s="87"/>
    </row>
    <row r="106" spans="13:30" x14ac:dyDescent="0.2">
      <c r="M106" s="94" t="s">
        <v>155</v>
      </c>
      <c r="N106" s="94" t="s">
        <v>78</v>
      </c>
      <c r="O106" s="94" t="s">
        <v>112</v>
      </c>
      <c r="P106" s="94" t="str">
        <f t="shared" si="13"/>
        <v>EUR2F11Y_Quote</v>
      </c>
      <c r="Q106" s="122"/>
      <c r="R106" s="106">
        <f>_xll.qlInterestRateIndexFixingDate(AA106,S106)</f>
        <v>43131</v>
      </c>
      <c r="S106" s="106">
        <f>_xll.qlCalendarAdvance(Calendar,SettlementDate,N106,"mf",TRUE,Trigger)</f>
        <v>43133</v>
      </c>
      <c r="T106" s="106">
        <f>_xll.qlInterestRateIndexMaturity(AA106,S106)</f>
        <v>47151</v>
      </c>
      <c r="U106" s="97">
        <f>_xll.qlIndexFixing(AA106,R106,TRUE,_xll.ohTrigger(Trigger,Trigger6M,InterestRatesTrigger))</f>
        <v>1.1490929431227743E-2</v>
      </c>
      <c r="V106" s="97">
        <f>_xll.qlQuoteValue(P106,_xll.ohTrigger(Trigger,Trigger6M,InterestRatesTrigger))</f>
        <v>1.1479999999999999E-2</v>
      </c>
      <c r="W106" s="94" t="b">
        <f t="shared" si="16"/>
        <v>1</v>
      </c>
      <c r="X106" s="153">
        <f t="shared" si="17"/>
        <v>0.10929431227744285</v>
      </c>
      <c r="Y106" s="50" t="b">
        <f>ABS(X106/10000)&lt;=ABS('General Settings'!$D$32)</f>
        <v>0</v>
      </c>
      <c r="AA106" s="50" t="str">
        <f>_xll.qlSwapIndex(,,O106,SettlementDays,Currency,Calendar,FixedLegTenor,FixedLegBDC,FixedLegDayCounter,Index6M,DiscountingCurve,Permanent,Trigger,ObjectOverwrite)</f>
        <v>obj_00684#0000</v>
      </c>
      <c r="AB106" s="50" t="str">
        <f>_xll.qlVanillaSwapFromSwapIndex(,AA106,R106)</f>
        <v>obj_00868#0000</v>
      </c>
      <c r="AC106" s="133"/>
      <c r="AD106" s="87"/>
    </row>
    <row r="107" spans="13:30" x14ac:dyDescent="0.2">
      <c r="M107" s="94" t="s">
        <v>155</v>
      </c>
      <c r="N107" s="94" t="s">
        <v>78</v>
      </c>
      <c r="O107" s="94" t="s">
        <v>87</v>
      </c>
      <c r="P107" s="94" t="str">
        <f t="shared" si="13"/>
        <v>EUR2F12Y_Quote</v>
      </c>
      <c r="Q107" s="122"/>
      <c r="R107" s="106">
        <f>_xll.qlInterestRateIndexFixingDate(AA107,S107)</f>
        <v>43131</v>
      </c>
      <c r="S107" s="106">
        <f>_xll.qlCalendarAdvance(Calendar,SettlementDate,N107,"mf",TRUE,Trigger)</f>
        <v>43133</v>
      </c>
      <c r="T107" s="106">
        <f>_xll.qlInterestRateIndexMaturity(AA107,S107)</f>
        <v>47518</v>
      </c>
      <c r="U107" s="97">
        <f>_xll.qlIndexFixing(AA107,R107,TRUE,_xll.ohTrigger(Trigger,Trigger6M,InterestRatesTrigger))</f>
        <v>1.2086554515045157E-2</v>
      </c>
      <c r="V107" s="97">
        <f>_xll.qlQuoteValue(P107,_xll.ohTrigger(Trigger,Trigger6M,InterestRatesTrigger))</f>
        <v>1.208E-2</v>
      </c>
      <c r="W107" s="94" t="b">
        <f t="shared" si="16"/>
        <v>1</v>
      </c>
      <c r="X107" s="153">
        <f t="shared" si="17"/>
        <v>6.5545150451564588E-2</v>
      </c>
      <c r="Y107" s="50" t="b">
        <f>ABS(X107/10000)&lt;=ABS('General Settings'!$D$32)</f>
        <v>0</v>
      </c>
      <c r="AA107" s="50" t="str">
        <f>_xll.qlSwapIndex(,,O107,SettlementDays,Currency,Calendar,FixedLegTenor,FixedLegBDC,FixedLegDayCounter,Index6M,DiscountingCurve,Permanent,Trigger,ObjectOverwrite)</f>
        <v>obj_00719#0000</v>
      </c>
      <c r="AB107" s="50" t="str">
        <f>_xll.qlVanillaSwapFromSwapIndex(,AA107,R107)</f>
        <v>obj_0082a#0000</v>
      </c>
      <c r="AC107" s="133"/>
      <c r="AD107" s="87"/>
    </row>
    <row r="108" spans="13:30" x14ac:dyDescent="0.2">
      <c r="M108" s="94" t="s">
        <v>155</v>
      </c>
      <c r="N108" s="94" t="s">
        <v>78</v>
      </c>
      <c r="O108" s="94" t="s">
        <v>113</v>
      </c>
      <c r="P108" s="94" t="str">
        <f t="shared" si="13"/>
        <v>EUR2F13Y_Quote</v>
      </c>
      <c r="Q108" s="122"/>
      <c r="R108" s="106">
        <f>_xll.qlInterestRateIndexFixingDate(AA108,S108)</f>
        <v>43131</v>
      </c>
      <c r="S108" s="106">
        <f>_xll.qlCalendarAdvance(Calendar,SettlementDate,N108,"mf",TRUE,Trigger)</f>
        <v>43133</v>
      </c>
      <c r="T108" s="106">
        <f>_xll.qlInterestRateIndexMaturity(AA108,S108)</f>
        <v>47882</v>
      </c>
      <c r="U108" s="97">
        <f>_xll.qlIndexFixing(AA108,R108,TRUE,_xll.ohTrigger(Trigger,Trigger6M,InterestRatesTrigger))</f>
        <v>1.2575469001081115E-2</v>
      </c>
      <c r="V108" s="97">
        <f>_xll.qlQuoteValue(P108,_xll.ohTrigger(Trigger,Trigger6M,InterestRatesTrigger))</f>
        <v>1.256E-2</v>
      </c>
      <c r="W108" s="94" t="b">
        <f t="shared" si="16"/>
        <v>1</v>
      </c>
      <c r="X108" s="153">
        <f t="shared" si="17"/>
        <v>0.15469001081114958</v>
      </c>
      <c r="Y108" s="50" t="b">
        <f>ABS(X108/10000)&lt;=ABS('General Settings'!$D$32)</f>
        <v>0</v>
      </c>
      <c r="AA108" s="50" t="str">
        <f>_xll.qlSwapIndex(,,O108,SettlementDays,Currency,Calendar,FixedLegTenor,FixedLegBDC,FixedLegDayCounter,Index6M,DiscountingCurve,Permanent,Trigger,ObjectOverwrite)</f>
        <v>obj_005bd#0000</v>
      </c>
      <c r="AB108" s="50" t="str">
        <f>_xll.qlVanillaSwapFromSwapIndex(,AA108,R108)</f>
        <v>obj_00820#0000</v>
      </c>
      <c r="AC108" s="133"/>
      <c r="AD108" s="87"/>
    </row>
    <row r="109" spans="13:30" x14ac:dyDescent="0.2">
      <c r="M109" s="94" t="s">
        <v>155</v>
      </c>
      <c r="N109" s="94" t="s">
        <v>78</v>
      </c>
      <c r="O109" s="94" t="s">
        <v>114</v>
      </c>
      <c r="P109" s="94" t="str">
        <f t="shared" si="13"/>
        <v>EUR2F14Y_Quote</v>
      </c>
      <c r="Q109" s="122"/>
      <c r="R109" s="106">
        <f>_xll.qlInterestRateIndexFixingDate(AA109,S109)</f>
        <v>43131</v>
      </c>
      <c r="S109" s="106">
        <f>_xll.qlCalendarAdvance(Calendar,SettlementDate,N109,"mf",TRUE,Trigger)</f>
        <v>43133</v>
      </c>
      <c r="T109" s="106">
        <f>_xll.qlInterestRateIndexMaturity(AA109,S109)</f>
        <v>48246</v>
      </c>
      <c r="U109" s="97">
        <f>_xll.qlIndexFixing(AA109,R109,TRUE,_xll.ohTrigger(Trigger,Trigger6M,InterestRatesTrigger))</f>
        <v>1.2973511353831537E-2</v>
      </c>
      <c r="V109" s="97">
        <f>_xll.qlQuoteValue(P109,_xll.ohTrigger(Trigger,Trigger6M,InterestRatesTrigger))</f>
        <v>1.2960000000000001E-2</v>
      </c>
      <c r="W109" s="94" t="b">
        <f t="shared" si="16"/>
        <v>1</v>
      </c>
      <c r="X109" s="153">
        <f t="shared" si="17"/>
        <v>0.13511353831536024</v>
      </c>
      <c r="Y109" s="50" t="b">
        <f>ABS(X109/10000)&lt;=ABS('General Settings'!$D$32)</f>
        <v>0</v>
      </c>
      <c r="AA109" s="50" t="str">
        <f>_xll.qlSwapIndex(,,O109,SettlementDays,Currency,Calendar,FixedLegTenor,FixedLegBDC,FixedLegDayCounter,Index6M,DiscountingCurve,Permanent,Trigger,ObjectOverwrite)</f>
        <v>obj_006df#0000</v>
      </c>
      <c r="AB109" s="50" t="str">
        <f>_xll.qlVanillaSwapFromSwapIndex(,AA109,R109)</f>
        <v>obj_008d9#0000</v>
      </c>
      <c r="AC109" s="133"/>
      <c r="AD109" s="87"/>
    </row>
    <row r="110" spans="13:30" x14ac:dyDescent="0.2">
      <c r="M110" s="94" t="s">
        <v>155</v>
      </c>
      <c r="N110" s="94" t="s">
        <v>78</v>
      </c>
      <c r="O110" s="94" t="s">
        <v>88</v>
      </c>
      <c r="P110" s="94" t="str">
        <f t="shared" si="13"/>
        <v>EUR2F15Y_Quote</v>
      </c>
      <c r="Q110" s="122"/>
      <c r="R110" s="106">
        <f>_xll.qlInterestRateIndexFixingDate(AA110,S110)</f>
        <v>43131</v>
      </c>
      <c r="S110" s="106">
        <f>_xll.qlCalendarAdvance(Calendar,SettlementDate,N110,"mf",TRUE,Trigger)</f>
        <v>43133</v>
      </c>
      <c r="T110" s="106">
        <f>_xll.qlInterestRateIndexMaturity(AA110,S110)</f>
        <v>48612</v>
      </c>
      <c r="U110" s="97">
        <f>_xll.qlIndexFixing(AA110,R110,TRUE,_xll.ohTrigger(Trigger,Trigger6M,InterestRatesTrigger))</f>
        <v>1.3294895415874268E-2</v>
      </c>
      <c r="V110" s="97">
        <f>_xll.qlQuoteValue(P110,_xll.ohTrigger(Trigger,Trigger6M,InterestRatesTrigger))</f>
        <v>1.3279999999999998E-2</v>
      </c>
      <c r="W110" s="94" t="b">
        <f t="shared" si="16"/>
        <v>1</v>
      </c>
      <c r="X110" s="153">
        <f t="shared" si="17"/>
        <v>0.14895415874269929</v>
      </c>
      <c r="Y110" s="50" t="b">
        <f>ABS(X110/10000)&lt;=ABS('General Settings'!$D$32)</f>
        <v>0</v>
      </c>
      <c r="AA110" s="50" t="str">
        <f>_xll.qlSwapIndex(,,O110,SettlementDays,Currency,Calendar,FixedLegTenor,FixedLegBDC,FixedLegDayCounter,Index6M,DiscountingCurve,Permanent,Trigger,ObjectOverwrite)</f>
        <v>obj_0063b#0000</v>
      </c>
      <c r="AB110" s="50" t="str">
        <f>_xll.qlVanillaSwapFromSwapIndex(,AA110,R110)</f>
        <v>obj_008e9#0000</v>
      </c>
      <c r="AC110" s="133"/>
      <c r="AD110" s="87"/>
    </row>
    <row r="111" spans="13:30" x14ac:dyDescent="0.2">
      <c r="M111" s="94" t="s">
        <v>155</v>
      </c>
      <c r="N111" s="94" t="s">
        <v>78</v>
      </c>
      <c r="O111" s="94" t="s">
        <v>89</v>
      </c>
      <c r="P111" s="94" t="str">
        <f t="shared" si="13"/>
        <v>EUR2F20Y_Quote</v>
      </c>
      <c r="Q111" s="122"/>
      <c r="R111" s="106">
        <f>_xll.qlInterestRateIndexFixingDate(AA111,S111)</f>
        <v>43131</v>
      </c>
      <c r="S111" s="106">
        <f>_xll.qlCalendarAdvance(Calendar,SettlementDate,N111,"mf",TRUE,Trigger)</f>
        <v>43133</v>
      </c>
      <c r="T111" s="106">
        <f>_xll.qlInterestRateIndexMaturity(AA111,S111)</f>
        <v>50438</v>
      </c>
      <c r="U111" s="97">
        <f>_xll.qlIndexFixing(AA111,R111,TRUE,_xll.ohTrigger(Trigger,Trigger6M,InterestRatesTrigger))</f>
        <v>1.4002506756271883E-2</v>
      </c>
      <c r="V111" s="97">
        <f>_xll.qlQuoteValue(P111,_xll.ohTrigger(Trigger,Trigger6M,InterestRatesTrigger))</f>
        <v>1.3990000000000001E-2</v>
      </c>
      <c r="W111" s="94" t="b">
        <f t="shared" si="16"/>
        <v>1</v>
      </c>
      <c r="X111" s="153">
        <f t="shared" si="17"/>
        <v>0.12506756271882594</v>
      </c>
      <c r="Y111" s="50" t="b">
        <f>ABS(X111/10000)&lt;=ABS('General Settings'!$D$32)</f>
        <v>0</v>
      </c>
      <c r="AA111" s="50" t="str">
        <f>_xll.qlSwapIndex(,,O111,SettlementDays,Currency,Calendar,FixedLegTenor,FixedLegBDC,FixedLegDayCounter,Index6M,DiscountingCurve,Permanent,Trigger,ObjectOverwrite)</f>
        <v>obj_006a5#0000</v>
      </c>
      <c r="AB111" s="50" t="str">
        <f>_xll.qlVanillaSwapFromSwapIndex(,AA111,R111)</f>
        <v>obj_008bf#0000</v>
      </c>
      <c r="AC111" s="133"/>
      <c r="AD111" s="87"/>
    </row>
    <row r="112" spans="13:30" x14ac:dyDescent="0.2">
      <c r="M112" s="94" t="s">
        <v>155</v>
      </c>
      <c r="N112" s="94" t="s">
        <v>78</v>
      </c>
      <c r="O112" s="94" t="s">
        <v>90</v>
      </c>
      <c r="P112" s="94" t="str">
        <f t="shared" si="13"/>
        <v>EUR2F25Y_Quote</v>
      </c>
      <c r="Q112" s="122"/>
      <c r="R112" s="106">
        <f>_xll.qlInterestRateIndexFixingDate(AA112,S112)</f>
        <v>43131</v>
      </c>
      <c r="S112" s="106">
        <f>_xll.qlCalendarAdvance(Calendar,SettlementDate,N112,"mf",TRUE,Trigger)</f>
        <v>43133</v>
      </c>
      <c r="T112" s="106">
        <f>_xll.qlInterestRateIndexMaturity(AA112,S112)</f>
        <v>52264</v>
      </c>
      <c r="U112" s="97">
        <f>_xll.qlIndexFixing(AA112,R112,TRUE,_xll.ohTrigger(Trigger,Trigger6M,InterestRatesTrigger))</f>
        <v>1.3999972053390194E-2</v>
      </c>
      <c r="V112" s="97">
        <f>_xll.qlQuoteValue(P112,_xll.ohTrigger(Trigger,Trigger6M,InterestRatesTrigger))</f>
        <v>1.3990000000000001E-2</v>
      </c>
      <c r="W112" s="94" t="b">
        <f t="shared" si="16"/>
        <v>1</v>
      </c>
      <c r="X112" s="153">
        <f t="shared" si="17"/>
        <v>9.9720533901937608E-2</v>
      </c>
      <c r="Y112" s="50" t="b">
        <f>ABS(X112/10000)&lt;=ABS('General Settings'!$D$32)</f>
        <v>0</v>
      </c>
      <c r="AA112" s="50" t="str">
        <f>_xll.qlSwapIndex(,,O112,SettlementDays,Currency,Calendar,FixedLegTenor,FixedLegBDC,FixedLegDayCounter,Index6M,DiscountingCurve,Permanent,Trigger,ObjectOverwrite)</f>
        <v>obj_00709#0000</v>
      </c>
      <c r="AB112" s="50" t="str">
        <f>_xll.qlVanillaSwapFromSwapIndex(,AA112,R112)</f>
        <v>obj_00880#0000</v>
      </c>
      <c r="AC112" s="133"/>
      <c r="AD112" s="87"/>
    </row>
    <row r="113" spans="13:30" x14ac:dyDescent="0.2">
      <c r="M113" s="197" t="s">
        <v>155</v>
      </c>
      <c r="N113" s="197" t="s">
        <v>78</v>
      </c>
      <c r="O113" s="197" t="s">
        <v>92</v>
      </c>
      <c r="P113" s="197" t="str">
        <f t="shared" si="13"/>
        <v>EUR2F30Y_Quote</v>
      </c>
      <c r="Q113" s="162"/>
      <c r="R113" s="198">
        <f>_xll.qlInterestRateIndexFixingDate(AA113,S113)</f>
        <v>43131</v>
      </c>
      <c r="S113" s="198">
        <f>_xll.qlCalendarAdvance(Calendar,SettlementDate,N113,"mf",TRUE,Trigger)</f>
        <v>43133</v>
      </c>
      <c r="T113" s="198">
        <f>_xll.qlInterestRateIndexMaturity(AA113,S113)</f>
        <v>54091</v>
      </c>
      <c r="U113" s="199">
        <f>_xll.qlIndexFixing(AA113,R113,TRUE,_xll.ohTrigger(Trigger,Trigger6M,InterestRatesTrigger))</f>
        <v>1.3885454016105235E-2</v>
      </c>
      <c r="V113" s="199">
        <f>_xll.qlQuoteValue(P113,_xll.ohTrigger(Trigger,Trigger6M,InterestRatesTrigger))</f>
        <v>1.387E-2</v>
      </c>
      <c r="W113" s="197" t="b">
        <f t="shared" si="16"/>
        <v>1</v>
      </c>
      <c r="X113" s="200">
        <f t="shared" si="17"/>
        <v>0.15454016105235016</v>
      </c>
      <c r="Y113" s="161" t="b">
        <f>ABS(X113/10000)&lt;=ABS('General Settings'!$D$32)</f>
        <v>0</v>
      </c>
      <c r="AA113" s="50" t="str">
        <f>_xll.qlSwapIndex(,,O113,SettlementDays,Currency,Calendar,FixedLegTenor,FixedLegBDC,FixedLegDayCounter,Index6M,DiscountingCurve,Permanent,Trigger,ObjectOverwrite)</f>
        <v>obj_00697#0000</v>
      </c>
      <c r="AB113" s="50" t="str">
        <f>_xll.qlVanillaSwapFromSwapIndex(,AA113,R113)</f>
        <v>obj_008ca#0000</v>
      </c>
      <c r="AC113" s="133"/>
      <c r="AD113" s="87"/>
    </row>
    <row r="114" spans="13:30" x14ac:dyDescent="0.2">
      <c r="M114" s="201" t="s">
        <v>155</v>
      </c>
      <c r="N114" s="201" t="s">
        <v>79</v>
      </c>
      <c r="O114" s="201" t="s">
        <v>33</v>
      </c>
      <c r="P114" s="201" t="str">
        <f t="shared" si="13"/>
        <v>EUR3F1Y_Quote</v>
      </c>
      <c r="Q114" s="166"/>
      <c r="R114" s="202">
        <f>_xll.qlInterestRateIndexFixingDate(AA114,S114)</f>
        <v>43496</v>
      </c>
      <c r="S114" s="202">
        <f>_xll.qlCalendarAdvance(Calendar,SettlementDate,N114,"mf",TRUE,Trigger)</f>
        <v>43500</v>
      </c>
      <c r="T114" s="202">
        <f>_xll.qlInterestRateIndexMaturity(AA114,S114)</f>
        <v>43865</v>
      </c>
      <c r="U114" s="203">
        <f>_xll.qlIndexFixing(AA114,R114,TRUE,_xll.ohTrigger(Trigger,Trigger6M,InterestRatesTrigger))</f>
        <v>2.2755361373471236E-3</v>
      </c>
      <c r="V114" s="203">
        <f>_xll.qlQuoteValue(P114,_xll.ohTrigger(Trigger,Trigger6M,InterestRatesTrigger))</f>
        <v>2.31E-3</v>
      </c>
      <c r="W114" s="201" t="b">
        <f t="shared" si="16"/>
        <v>1</v>
      </c>
      <c r="X114" s="204">
        <f t="shared" si="17"/>
        <v>-0.3446386265287642</v>
      </c>
      <c r="Y114" s="149" t="b">
        <f>ABS(X114/10000)&lt;=ABS('General Settings'!$D$32)</f>
        <v>0</v>
      </c>
      <c r="AA114" s="50" t="str">
        <f>_xll.qlSwapIndex(,,O114,SettlementDays,Currency,Calendar,FixedLegTenor,FixedLegBDC,FixedLegDayCounter,Index6M,DiscountingCurve,Permanent,Trigger,ObjectOverwrite)</f>
        <v>obj_0077c#0000</v>
      </c>
      <c r="AB114" s="50" t="str">
        <f>_xll.qlVanillaSwapFromSwapIndex(,AA114,R114)</f>
        <v>obj_007b2#0000</v>
      </c>
      <c r="AC114" s="133"/>
      <c r="AD114" s="87"/>
    </row>
    <row r="115" spans="13:30" x14ac:dyDescent="0.2">
      <c r="M115" s="94" t="s">
        <v>155</v>
      </c>
      <c r="N115" s="94" t="s">
        <v>79</v>
      </c>
      <c r="O115" s="94" t="s">
        <v>78</v>
      </c>
      <c r="P115" s="94" t="str">
        <f t="shared" si="13"/>
        <v>EUR3F2Y_Quote</v>
      </c>
      <c r="Q115" s="122"/>
      <c r="R115" s="106">
        <f>_xll.qlInterestRateIndexFixingDate(AA115,S115)</f>
        <v>43496</v>
      </c>
      <c r="S115" s="106">
        <f>_xll.qlCalendarAdvance(Calendar,SettlementDate,N115,"mf",TRUE,Trigger)</f>
        <v>43500</v>
      </c>
      <c r="T115" s="106">
        <f>_xll.qlInterestRateIndexMaturity(AA115,S115)</f>
        <v>44231</v>
      </c>
      <c r="U115" s="97">
        <f>_xll.qlIndexFixing(AA115,R115,TRUE,_xll.ohTrigger(Trigger,Trigger6M,InterestRatesTrigger))</f>
        <v>3.7136555942743218E-3</v>
      </c>
      <c r="V115" s="97">
        <f>_xll.qlQuoteValue(P115,_xll.ohTrigger(Trigger,Trigger6M,InterestRatesTrigger))</f>
        <v>3.7599999999999999E-3</v>
      </c>
      <c r="W115" s="94" t="b">
        <f t="shared" si="16"/>
        <v>1</v>
      </c>
      <c r="X115" s="153">
        <f t="shared" si="17"/>
        <v>-0.46344405725678128</v>
      </c>
      <c r="Y115" s="50" t="b">
        <f>ABS(X115/10000)&lt;=ABS('General Settings'!$D$32)</f>
        <v>0</v>
      </c>
      <c r="AA115" s="50" t="str">
        <f>_xll.qlSwapIndex(,,O115,SettlementDays,Currency,Calendar,FixedLegTenor,FixedLegBDC,FixedLegDayCounter,Index6M,DiscountingCurve,Permanent,Trigger,ObjectOverwrite)</f>
        <v>obj_0060c#0000</v>
      </c>
      <c r="AB115" s="50" t="str">
        <f>_xll.qlVanillaSwapFromSwapIndex(,AA115,R115)</f>
        <v>obj_0082f#0000</v>
      </c>
      <c r="AC115" s="133"/>
      <c r="AD115" s="87"/>
    </row>
    <row r="116" spans="13:30" x14ac:dyDescent="0.2">
      <c r="M116" s="94" t="s">
        <v>155</v>
      </c>
      <c r="N116" s="94" t="s">
        <v>79</v>
      </c>
      <c r="O116" s="94" t="s">
        <v>79</v>
      </c>
      <c r="P116" s="94" t="str">
        <f t="shared" si="13"/>
        <v>EUR3F3Y_Quote</v>
      </c>
      <c r="Q116" s="122"/>
      <c r="R116" s="106">
        <f>_xll.qlInterestRateIndexFixingDate(AA116,S116)</f>
        <v>43496</v>
      </c>
      <c r="S116" s="106">
        <f>_xll.qlCalendarAdvance(Calendar,SettlementDate,N116,"mf",TRUE,Trigger)</f>
        <v>43500</v>
      </c>
      <c r="T116" s="106">
        <f>_xll.qlInterestRateIndexMaturity(AA116,S116)</f>
        <v>44596</v>
      </c>
      <c r="U116" s="97">
        <f>_xll.qlIndexFixing(AA116,R116,TRUE,_xll.ohTrigger(Trigger,Trigger6M,InterestRatesTrigger))</f>
        <v>5.2286665174551923E-3</v>
      </c>
      <c r="V116" s="97">
        <f>_xll.qlQuoteValue(P116,_xll.ohTrigger(Trigger,Trigger6M,InterestRatesTrigger))</f>
        <v>5.2399999999999999E-3</v>
      </c>
      <c r="W116" s="94" t="b">
        <f t="shared" si="16"/>
        <v>1</v>
      </c>
      <c r="X116" s="153">
        <f t="shared" si="17"/>
        <v>-0.11333482544807587</v>
      </c>
      <c r="Y116" s="50" t="b">
        <f>ABS(X116/10000)&lt;=ABS('General Settings'!$D$32)</f>
        <v>0</v>
      </c>
      <c r="AA116" s="50" t="str">
        <f>_xll.qlSwapIndex(,,O116,SettlementDays,Currency,Calendar,FixedLegTenor,FixedLegBDC,FixedLegDayCounter,Index6M,DiscountingCurve,Permanent,Trigger,ObjectOverwrite)</f>
        <v>obj_00645#0000</v>
      </c>
      <c r="AB116" s="50" t="str">
        <f>_xll.qlVanillaSwapFromSwapIndex(,AA116,R116)</f>
        <v>obj_007f3#0000</v>
      </c>
      <c r="AC116" s="133"/>
      <c r="AD116" s="87"/>
    </row>
    <row r="117" spans="13:30" x14ac:dyDescent="0.2">
      <c r="M117" s="94" t="s">
        <v>155</v>
      </c>
      <c r="N117" s="94" t="s">
        <v>79</v>
      </c>
      <c r="O117" s="94" t="s">
        <v>80</v>
      </c>
      <c r="P117" s="94" t="str">
        <f t="shared" si="13"/>
        <v>EUR3F4Y_Quote</v>
      </c>
      <c r="Q117" s="122"/>
      <c r="R117" s="106">
        <f>_xll.qlInterestRateIndexFixingDate(AA117,S117)</f>
        <v>43496</v>
      </c>
      <c r="S117" s="106">
        <f>_xll.qlCalendarAdvance(Calendar,SettlementDate,N117,"mf",TRUE,Trigger)</f>
        <v>43500</v>
      </c>
      <c r="T117" s="106">
        <f>_xll.qlInterestRateIndexMaturity(AA117,S117)</f>
        <v>44963</v>
      </c>
      <c r="U117" s="97">
        <f>_xll.qlIndexFixing(AA117,R117,TRUE,_xll.ohTrigger(Trigger,Trigger6M,InterestRatesTrigger))</f>
        <v>6.696214926394088E-3</v>
      </c>
      <c r="V117" s="97">
        <f>_xll.qlQuoteValue(P117,_xll.ohTrigger(Trigger,Trigger6M,InterestRatesTrigger))</f>
        <v>6.6799999999999993E-3</v>
      </c>
      <c r="W117" s="94" t="b">
        <f t="shared" si="16"/>
        <v>1</v>
      </c>
      <c r="X117" s="153">
        <f t="shared" si="17"/>
        <v>0.16214926394088683</v>
      </c>
      <c r="Y117" s="50" t="b">
        <f>ABS(X117/10000)&lt;=ABS('General Settings'!$D$32)</f>
        <v>0</v>
      </c>
      <c r="AA117" s="50" t="str">
        <f>_xll.qlSwapIndex(,,O117,SettlementDays,Currency,Calendar,FixedLegTenor,FixedLegBDC,FixedLegDayCounter,Index6M,DiscountingCurve,Permanent,Trigger,ObjectOverwrite)</f>
        <v>obj_00637#0000</v>
      </c>
      <c r="AB117" s="50" t="str">
        <f>_xll.qlVanillaSwapFromSwapIndex(,AA117,R117)</f>
        <v>obj_0086f#0000</v>
      </c>
      <c r="AC117" s="133"/>
      <c r="AD117" s="87"/>
    </row>
    <row r="118" spans="13:30" x14ac:dyDescent="0.2">
      <c r="M118" s="94" t="s">
        <v>155</v>
      </c>
      <c r="N118" s="94" t="s">
        <v>79</v>
      </c>
      <c r="O118" s="94" t="s">
        <v>81</v>
      </c>
      <c r="P118" s="94" t="str">
        <f t="shared" si="13"/>
        <v>EUR3F5Y_Quote</v>
      </c>
      <c r="Q118" s="122"/>
      <c r="R118" s="106">
        <f>_xll.qlInterestRateIndexFixingDate(AA118,S118)</f>
        <v>43496</v>
      </c>
      <c r="S118" s="106">
        <f>_xll.qlCalendarAdvance(Calendar,SettlementDate,N118,"mf",TRUE,Trigger)</f>
        <v>43500</v>
      </c>
      <c r="T118" s="106">
        <f>_xll.qlInterestRateIndexMaturity(AA118,S118)</f>
        <v>45327</v>
      </c>
      <c r="U118" s="97">
        <f>_xll.qlIndexFixing(AA118,R118,TRUE,_xll.ohTrigger(Trigger,Trigger6M,InterestRatesTrigger))</f>
        <v>8.0598487812665442E-3</v>
      </c>
      <c r="V118" s="97">
        <f>_xll.qlQuoteValue(P118,_xll.ohTrigger(Trigger,Trigger6M,InterestRatesTrigger))</f>
        <v>8.0499999999999999E-3</v>
      </c>
      <c r="W118" s="94" t="b">
        <f t="shared" si="16"/>
        <v>1</v>
      </c>
      <c r="X118" s="153">
        <f t="shared" si="17"/>
        <v>9.8487812665443153E-2</v>
      </c>
      <c r="Y118" s="50" t="b">
        <f>ABS(X118/10000)&lt;=ABS('General Settings'!$D$32)</f>
        <v>0</v>
      </c>
      <c r="AA118" s="50" t="str">
        <f>_xll.qlSwapIndex(,,O118,SettlementDays,Currency,Calendar,FixedLegTenor,FixedLegBDC,FixedLegDayCounter,Index6M,DiscountingCurve,Permanent,Trigger,ObjectOverwrite)</f>
        <v>obj_00777#0000</v>
      </c>
      <c r="AB118" s="50" t="str">
        <f>_xll.qlVanillaSwapFromSwapIndex(,AA118,R118)</f>
        <v>obj_007de#0000</v>
      </c>
      <c r="AC118" s="133"/>
      <c r="AD118" s="87"/>
    </row>
    <row r="119" spans="13:30" x14ac:dyDescent="0.2">
      <c r="M119" s="94" t="s">
        <v>155</v>
      </c>
      <c r="N119" s="94" t="s">
        <v>79</v>
      </c>
      <c r="O119" s="94" t="s">
        <v>82</v>
      </c>
      <c r="P119" s="94" t="str">
        <f t="shared" si="13"/>
        <v>EUR3F6Y_Quote</v>
      </c>
      <c r="Q119" s="122"/>
      <c r="R119" s="106">
        <f>_xll.qlInterestRateIndexFixingDate(AA119,S119)</f>
        <v>43496</v>
      </c>
      <c r="S119" s="106">
        <f>_xll.qlCalendarAdvance(Calendar,SettlementDate,N119,"mf",TRUE,Trigger)</f>
        <v>43500</v>
      </c>
      <c r="T119" s="106">
        <f>_xll.qlInterestRateIndexMaturity(AA119,S119)</f>
        <v>45692</v>
      </c>
      <c r="U119" s="97">
        <f>_xll.qlIndexFixing(AA119,R119,TRUE,_xll.ohTrigger(Trigger,Trigger6M,InterestRatesTrigger))</f>
        <v>9.2892232634715129E-3</v>
      </c>
      <c r="V119" s="97">
        <f>_xll.qlQuoteValue(P119,_xll.ohTrigger(Trigger,Trigger6M,InterestRatesTrigger))</f>
        <v>9.2699999999999987E-3</v>
      </c>
      <c r="W119" s="94" t="b">
        <f t="shared" si="16"/>
        <v>1</v>
      </c>
      <c r="X119" s="153">
        <f t="shared" si="17"/>
        <v>0.19223263471514207</v>
      </c>
      <c r="Y119" s="50" t="b">
        <f>ABS(X119/10000)&lt;=ABS('General Settings'!$D$32)</f>
        <v>0</v>
      </c>
      <c r="AA119" s="50" t="str">
        <f>_xll.qlSwapIndex(,,O119,SettlementDays,Currency,Calendar,FixedLegTenor,FixedLegBDC,FixedLegDayCounter,Index6M,DiscountingCurve,Permanent,Trigger,ObjectOverwrite)</f>
        <v>obj_0062d#0000</v>
      </c>
      <c r="AB119" s="50" t="str">
        <f>_xll.qlVanillaSwapFromSwapIndex(,AA119,R119)</f>
        <v>obj_007f0#0000</v>
      </c>
      <c r="AC119" s="133"/>
      <c r="AD119" s="87"/>
    </row>
    <row r="120" spans="13:30" x14ac:dyDescent="0.2">
      <c r="M120" s="94" t="s">
        <v>155</v>
      </c>
      <c r="N120" s="94" t="s">
        <v>79</v>
      </c>
      <c r="O120" s="94" t="s">
        <v>83</v>
      </c>
      <c r="P120" s="94" t="str">
        <f t="shared" si="13"/>
        <v>EUR3F7Y_Quote</v>
      </c>
      <c r="Q120" s="122"/>
      <c r="R120" s="106">
        <f>_xll.qlInterestRateIndexFixingDate(AA120,S120)</f>
        <v>43496</v>
      </c>
      <c r="S120" s="106">
        <f>_xll.qlCalendarAdvance(Calendar,SettlementDate,N120,"mf",TRUE,Trigger)</f>
        <v>43500</v>
      </c>
      <c r="T120" s="106">
        <f>_xll.qlInterestRateIndexMaturity(AA120,S120)</f>
        <v>46057</v>
      </c>
      <c r="U120" s="97">
        <f>_xll.qlIndexFixing(AA120,R120,TRUE,_xll.ohTrigger(Trigger,Trigger6M,InterestRatesTrigger))</f>
        <v>1.035588029682478E-2</v>
      </c>
      <c r="V120" s="97">
        <f>_xll.qlQuoteValue(P120,_xll.ohTrigger(Trigger,Trigger6M,InterestRatesTrigger))</f>
        <v>1.034E-2</v>
      </c>
      <c r="W120" s="94" t="b">
        <f t="shared" si="16"/>
        <v>1</v>
      </c>
      <c r="X120" s="153">
        <f t="shared" si="17"/>
        <v>0.158802968247794</v>
      </c>
      <c r="Y120" s="50" t="b">
        <f>ABS(X120/10000)&lt;=ABS('General Settings'!$D$32)</f>
        <v>0</v>
      </c>
      <c r="AA120" s="50" t="str">
        <f>_xll.qlSwapIndex(,,O120,SettlementDays,Currency,Calendar,FixedLegTenor,FixedLegBDC,FixedLegDayCounter,Index6M,DiscountingCurve,Permanent,Trigger,ObjectOverwrite)</f>
        <v>obj_006cd#0000</v>
      </c>
      <c r="AB120" s="50" t="str">
        <f>_xll.qlVanillaSwapFromSwapIndex(,AA120,R120)</f>
        <v>obj_00815#0000</v>
      </c>
      <c r="AC120" s="133"/>
      <c r="AD120" s="87"/>
    </row>
    <row r="121" spans="13:30" x14ac:dyDescent="0.2">
      <c r="M121" s="94" t="s">
        <v>155</v>
      </c>
      <c r="N121" s="94" t="s">
        <v>79</v>
      </c>
      <c r="O121" s="94" t="s">
        <v>84</v>
      </c>
      <c r="P121" s="94" t="str">
        <f t="shared" si="13"/>
        <v>EUR3F8Y_Quote</v>
      </c>
      <c r="Q121" s="122"/>
      <c r="R121" s="106">
        <f>_xll.qlInterestRateIndexFixingDate(AA121,S121)</f>
        <v>43496</v>
      </c>
      <c r="S121" s="106">
        <f>_xll.qlCalendarAdvance(Calendar,SettlementDate,N121,"mf",TRUE,Trigger)</f>
        <v>43500</v>
      </c>
      <c r="T121" s="106">
        <f>_xll.qlInterestRateIndexMaturity(AA121,S121)</f>
        <v>46422</v>
      </c>
      <c r="U121" s="97">
        <f>_xll.qlIndexFixing(AA121,R121,TRUE,_xll.ohTrigger(Trigger,Trigger6M,InterestRatesTrigger))</f>
        <v>1.1278307341477846E-2</v>
      </c>
      <c r="V121" s="97">
        <f>_xll.qlQuoteValue(P121,_xll.ohTrigger(Trigger,Trigger6M,InterestRatesTrigger))</f>
        <v>1.1259999999999999E-2</v>
      </c>
      <c r="W121" s="94" t="b">
        <f t="shared" si="16"/>
        <v>1</v>
      </c>
      <c r="X121" s="153">
        <f t="shared" si="17"/>
        <v>0.18307341477846392</v>
      </c>
      <c r="Y121" s="50" t="b">
        <f>ABS(X121/10000)&lt;=ABS('General Settings'!$D$32)</f>
        <v>0</v>
      </c>
      <c r="AA121" s="50" t="str">
        <f>_xll.qlSwapIndex(,,O121,SettlementDays,Currency,Calendar,FixedLegTenor,FixedLegBDC,FixedLegDayCounter,Index6M,DiscountingCurve,Permanent,Trigger,ObjectOverwrite)</f>
        <v>obj_00606#0000</v>
      </c>
      <c r="AB121" s="50" t="str">
        <f>_xll.qlVanillaSwapFromSwapIndex(,AA121,R121)</f>
        <v>obj_00882#0000</v>
      </c>
      <c r="AC121" s="133"/>
      <c r="AD121" s="87"/>
    </row>
    <row r="122" spans="13:30" x14ac:dyDescent="0.2">
      <c r="M122" s="94" t="s">
        <v>155</v>
      </c>
      <c r="N122" s="94" t="s">
        <v>79</v>
      </c>
      <c r="O122" s="94" t="s">
        <v>85</v>
      </c>
      <c r="P122" s="94" t="str">
        <f t="shared" si="13"/>
        <v>EUR3F9Y_Quote</v>
      </c>
      <c r="Q122" s="122"/>
      <c r="R122" s="106">
        <f>_xll.qlInterestRateIndexFixingDate(AA122,S122)</f>
        <v>43496</v>
      </c>
      <c r="S122" s="106">
        <f>_xll.qlCalendarAdvance(Calendar,SettlementDate,N122,"mf",TRUE,Trigger)</f>
        <v>43500</v>
      </c>
      <c r="T122" s="106">
        <f>_xll.qlInterestRateIndexMaturity(AA122,S122)</f>
        <v>46787</v>
      </c>
      <c r="U122" s="97">
        <f>_xll.qlIndexFixing(AA122,R122,TRUE,_xll.ohTrigger(Trigger,Trigger6M,InterestRatesTrigger))</f>
        <v>1.2066165042648982E-2</v>
      </c>
      <c r="V122" s="97">
        <f>_xll.qlQuoteValue(P122,_xll.ohTrigger(Trigger,Trigger6M,InterestRatesTrigger))</f>
        <v>1.205E-2</v>
      </c>
      <c r="W122" s="94" t="b">
        <f t="shared" si="16"/>
        <v>1</v>
      </c>
      <c r="X122" s="153">
        <f t="shared" si="17"/>
        <v>0.16165042648981845</v>
      </c>
      <c r="Y122" s="50" t="b">
        <f>ABS(X122/10000)&lt;=ABS('General Settings'!$D$32)</f>
        <v>0</v>
      </c>
      <c r="AA122" s="50" t="str">
        <f>_xll.qlSwapIndex(,,O122,SettlementDays,Currency,Calendar,FixedLegTenor,FixedLegBDC,FixedLegDayCounter,Index6M,DiscountingCurve,Permanent,Trigger,ObjectOverwrite)</f>
        <v>obj_0066e#0000</v>
      </c>
      <c r="AB122" s="50" t="str">
        <f>_xll.qlVanillaSwapFromSwapIndex(,AA122,R122)</f>
        <v>obj_008dc#0000</v>
      </c>
      <c r="AC122" s="133"/>
      <c r="AD122" s="87"/>
    </row>
    <row r="123" spans="13:30" x14ac:dyDescent="0.2">
      <c r="M123" s="94" t="s">
        <v>155</v>
      </c>
      <c r="N123" s="94" t="s">
        <v>79</v>
      </c>
      <c r="O123" s="94" t="s">
        <v>86</v>
      </c>
      <c r="P123" s="94" t="str">
        <f t="shared" si="13"/>
        <v>EUR3F10Y_Quote</v>
      </c>
      <c r="Q123" s="122"/>
      <c r="R123" s="106">
        <f>_xll.qlInterestRateIndexFixingDate(AA123,S123)</f>
        <v>43496</v>
      </c>
      <c r="S123" s="106">
        <f>_xll.qlCalendarAdvance(Calendar,SettlementDate,N123,"mf",TRUE,Trigger)</f>
        <v>43500</v>
      </c>
      <c r="T123" s="106">
        <f>_xll.qlInterestRateIndexMaturity(AA123,S123)</f>
        <v>47154</v>
      </c>
      <c r="U123" s="97">
        <f>_xll.qlIndexFixing(AA123,R123,TRUE,_xll.ohTrigger(Trigger,Trigger6M,InterestRatesTrigger))</f>
        <v>1.2732869055817957E-2</v>
      </c>
      <c r="V123" s="97">
        <f>_xll.qlQuoteValue(P123,_xll.ohTrigger(Trigger,Trigger6M,InterestRatesTrigger))</f>
        <v>1.2709999999999999E-2</v>
      </c>
      <c r="W123" s="94" t="b">
        <f t="shared" si="16"/>
        <v>1</v>
      </c>
      <c r="X123" s="153">
        <f t="shared" si="17"/>
        <v>0.22869055817957909</v>
      </c>
      <c r="Y123" s="50" t="b">
        <f>ABS(X123/10000)&lt;=ABS('General Settings'!$D$32)</f>
        <v>0</v>
      </c>
      <c r="AA123" s="50" t="str">
        <f>_xll.qlSwapIndex(,,O123,SettlementDays,Currency,Calendar,FixedLegTenor,FixedLegBDC,FixedLegDayCounter,Index6M,DiscountingCurve,Permanent,Trigger,ObjectOverwrite)</f>
        <v>obj_00778#0000</v>
      </c>
      <c r="AB123" s="50" t="str">
        <f>_xll.qlVanillaSwapFromSwapIndex(,AA123,R123)</f>
        <v>obj_0080d#0000</v>
      </c>
      <c r="AC123" s="133"/>
      <c r="AD123" s="87"/>
    </row>
    <row r="124" spans="13:30" x14ac:dyDescent="0.2">
      <c r="M124" s="94" t="s">
        <v>155</v>
      </c>
      <c r="N124" s="94" t="s">
        <v>79</v>
      </c>
      <c r="O124" s="94" t="s">
        <v>112</v>
      </c>
      <c r="P124" s="94" t="str">
        <f t="shared" si="13"/>
        <v>EUR3F11Y_Quote</v>
      </c>
      <c r="Q124" s="122"/>
      <c r="R124" s="106">
        <f>_xll.qlInterestRateIndexFixingDate(AA124,S124)</f>
        <v>43496</v>
      </c>
      <c r="S124" s="106">
        <f>_xll.qlCalendarAdvance(Calendar,SettlementDate,N124,"mf",TRUE,Trigger)</f>
        <v>43500</v>
      </c>
      <c r="T124" s="106">
        <f>_xll.qlInterestRateIndexMaturity(AA124,S124)</f>
        <v>47518</v>
      </c>
      <c r="U124" s="97">
        <f>_xll.qlIndexFixing(AA124,R124,TRUE,_xll.ohTrigger(Trigger,Trigger6M,InterestRatesTrigger))</f>
        <v>1.3276060921736367E-2</v>
      </c>
      <c r="V124" s="97">
        <f>_xll.qlQuoteValue(P124,_xll.ohTrigger(Trigger,Trigger6M,InterestRatesTrigger))</f>
        <v>1.3269999999999999E-2</v>
      </c>
      <c r="W124" s="94" t="b">
        <f t="shared" si="16"/>
        <v>1</v>
      </c>
      <c r="X124" s="153">
        <f t="shared" si="17"/>
        <v>6.0609217363682272E-2</v>
      </c>
      <c r="Y124" s="50" t="b">
        <f>ABS(X124/10000)&lt;=ABS('General Settings'!$D$32)</f>
        <v>0</v>
      </c>
      <c r="AA124" s="50" t="str">
        <f>_xll.qlSwapIndex(,,O124,SettlementDays,Currency,Calendar,FixedLegTenor,FixedLegBDC,FixedLegDayCounter,Index6M,DiscountingCurve,Permanent,Trigger,ObjectOverwrite)</f>
        <v>obj_005e3#0000</v>
      </c>
      <c r="AB124" s="50" t="str">
        <f>_xll.qlVanillaSwapFromSwapIndex(,AA124,R124)</f>
        <v>obj_00881#0000</v>
      </c>
      <c r="AD124" s="87"/>
    </row>
    <row r="125" spans="13:30" x14ac:dyDescent="0.2">
      <c r="M125" s="94" t="s">
        <v>155</v>
      </c>
      <c r="N125" s="94" t="s">
        <v>79</v>
      </c>
      <c r="O125" s="94" t="s">
        <v>87</v>
      </c>
      <c r="P125" s="94" t="str">
        <f t="shared" si="13"/>
        <v>EUR3F12Y_Quote</v>
      </c>
      <c r="Q125" s="122"/>
      <c r="R125" s="106">
        <f>_xll.qlInterestRateIndexFixingDate(AA125,S125)</f>
        <v>43496</v>
      </c>
      <c r="S125" s="106">
        <f>_xll.qlCalendarAdvance(Calendar,SettlementDate,N125,"mf",TRUE,Trigger)</f>
        <v>43500</v>
      </c>
      <c r="T125" s="106">
        <f>_xll.qlInterestRateIndexMaturity(AA125,S125)</f>
        <v>47883</v>
      </c>
      <c r="U125" s="97">
        <f>_xll.qlIndexFixing(AA125,R125,TRUE,_xll.ohTrigger(Trigger,Trigger6M,InterestRatesTrigger))</f>
        <v>1.3718769128776964E-2</v>
      </c>
      <c r="V125" s="97">
        <f>_xll.qlQuoteValue(P125,_xll.ohTrigger(Trigger,Trigger6M,InterestRatesTrigger))</f>
        <v>1.37E-2</v>
      </c>
      <c r="W125" s="94" t="b">
        <f t="shared" si="16"/>
        <v>1</v>
      </c>
      <c r="X125" s="153">
        <f t="shared" si="17"/>
        <v>0.18769128776963129</v>
      </c>
      <c r="Y125" s="50" t="b">
        <f>ABS(X125/10000)&lt;=ABS('General Settings'!$D$32)</f>
        <v>0</v>
      </c>
      <c r="AA125" s="50" t="str">
        <f>_xll.qlSwapIndex(,,O125,SettlementDays,Currency,Calendar,FixedLegTenor,FixedLegBDC,FixedLegDayCounter,Index6M,DiscountingCurve,Permanent,Trigger,ObjectOverwrite)</f>
        <v>obj_006c1#0000</v>
      </c>
      <c r="AB125" s="50" t="str">
        <f>_xll.qlVanillaSwapFromSwapIndex(,AA125,R125)</f>
        <v>obj_008e3#0000</v>
      </c>
    </row>
    <row r="126" spans="13:30" x14ac:dyDescent="0.2">
      <c r="M126" s="94" t="s">
        <v>155</v>
      </c>
      <c r="N126" s="94" t="s">
        <v>79</v>
      </c>
      <c r="O126" s="94" t="s">
        <v>113</v>
      </c>
      <c r="P126" s="94" t="str">
        <f t="shared" si="13"/>
        <v>EUR3F13Y_Quote</v>
      </c>
      <c r="Q126" s="122"/>
      <c r="R126" s="106">
        <f>_xll.qlInterestRateIndexFixingDate(AA126,S126)</f>
        <v>43496</v>
      </c>
      <c r="S126" s="106">
        <f>_xll.qlCalendarAdvance(Calendar,SettlementDate,N126,"mf",TRUE,Trigger)</f>
        <v>43500</v>
      </c>
      <c r="T126" s="106">
        <f>_xll.qlInterestRateIndexMaturity(AA126,S126)</f>
        <v>48248</v>
      </c>
      <c r="U126" s="97">
        <f>_xll.qlIndexFixing(AA126,R126,TRUE,_xll.ohTrigger(Trigger,Trigger6M,InterestRatesTrigger))</f>
        <v>1.4070640542325279E-2</v>
      </c>
      <c r="V126" s="97">
        <f>_xll.qlQuoteValue(P126,_xll.ohTrigger(Trigger,Trigger6M,InterestRatesTrigger))</f>
        <v>1.406E-2</v>
      </c>
      <c r="W126" s="94" t="b">
        <f t="shared" si="16"/>
        <v>1</v>
      </c>
      <c r="X126" s="153">
        <f t="shared" si="17"/>
        <v>0.10640542325279431</v>
      </c>
      <c r="Y126" s="50" t="b">
        <f>ABS(X126/10000)&lt;=ABS('General Settings'!$D$32)</f>
        <v>0</v>
      </c>
      <c r="AA126" s="50" t="str">
        <f>_xll.qlSwapIndex(,,O126,SettlementDays,Currency,Calendar,FixedLegTenor,FixedLegBDC,FixedLegDayCounter,Index6M,DiscountingCurve,Permanent,Trigger,ObjectOverwrite)</f>
        <v>obj_005f2#0000</v>
      </c>
      <c r="AB126" s="50" t="str">
        <f>_xll.qlVanillaSwapFromSwapIndex(,AA126,R126)</f>
        <v>obj_00883#0000</v>
      </c>
    </row>
    <row r="127" spans="13:30" x14ac:dyDescent="0.2">
      <c r="M127" s="94" t="s">
        <v>155</v>
      </c>
      <c r="N127" s="94" t="s">
        <v>79</v>
      </c>
      <c r="O127" s="94" t="s">
        <v>114</v>
      </c>
      <c r="P127" s="94" t="str">
        <f t="shared" si="13"/>
        <v>EUR3F14Y_Quote</v>
      </c>
      <c r="Q127" s="122"/>
      <c r="R127" s="106">
        <f>_xll.qlInterestRateIndexFixingDate(AA127,S127)</f>
        <v>43496</v>
      </c>
      <c r="S127" s="106">
        <f>_xll.qlCalendarAdvance(Calendar,SettlementDate,N127,"mf",TRUE,Trigger)</f>
        <v>43500</v>
      </c>
      <c r="T127" s="106">
        <f>_xll.qlInterestRateIndexMaturity(AA127,S127)</f>
        <v>48614</v>
      </c>
      <c r="U127" s="97">
        <f>_xll.qlIndexFixing(AA127,R127,TRUE,_xll.ohTrigger(Trigger,Trigger6M,InterestRatesTrigger))</f>
        <v>1.4345983243155188E-2</v>
      </c>
      <c r="V127" s="97">
        <f>_xll.qlQuoteValue(P127,_xll.ohTrigger(Trigger,Trigger6M,InterestRatesTrigger))</f>
        <v>1.4330000000000001E-2</v>
      </c>
      <c r="W127" s="94" t="b">
        <f t="shared" si="16"/>
        <v>1</v>
      </c>
      <c r="X127" s="153">
        <f t="shared" si="17"/>
        <v>0.15983243155187621</v>
      </c>
      <c r="Y127" s="50" t="b">
        <f>ABS(X127/10000)&lt;=ABS('General Settings'!$D$32)</f>
        <v>0</v>
      </c>
      <c r="AA127" s="50" t="str">
        <f>_xll.qlSwapIndex(,,O127,SettlementDays,Currency,Calendar,FixedLegTenor,FixedLegBDC,FixedLegDayCounter,Index6M,DiscountingCurve,Permanent,Trigger,ObjectOverwrite)</f>
        <v>obj_0060d#0000</v>
      </c>
      <c r="AB127" s="50" t="str">
        <f>_xll.qlVanillaSwapFromSwapIndex(,AA127,R127)</f>
        <v>obj_007c4#0000</v>
      </c>
    </row>
    <row r="128" spans="13:30" x14ac:dyDescent="0.2">
      <c r="M128" s="94" t="s">
        <v>155</v>
      </c>
      <c r="N128" s="94" t="s">
        <v>79</v>
      </c>
      <c r="O128" s="94" t="s">
        <v>88</v>
      </c>
      <c r="P128" s="94" t="str">
        <f t="shared" si="13"/>
        <v>EUR3F15Y_Quote</v>
      </c>
      <c r="Q128" s="122"/>
      <c r="R128" s="106">
        <f>_xll.qlInterestRateIndexFixingDate(AA128,S128)</f>
        <v>43496</v>
      </c>
      <c r="S128" s="106">
        <f>_xll.qlCalendarAdvance(Calendar,SettlementDate,N128,"mf",TRUE,Trigger)</f>
        <v>43500</v>
      </c>
      <c r="T128" s="106">
        <f>_xll.qlInterestRateIndexMaturity(AA128,S128)</f>
        <v>48981</v>
      </c>
      <c r="U128" s="97">
        <f>_xll.qlIndexFixing(AA128,R128,TRUE,_xll.ohTrigger(Trigger,Trigger6M,InterestRatesTrigger))</f>
        <v>1.4549184452827456E-2</v>
      </c>
      <c r="V128" s="97">
        <f>_xll.qlQuoteValue(P128,_xll.ohTrigger(Trigger,Trigger6M,InterestRatesTrigger))</f>
        <v>1.4539999999999999E-2</v>
      </c>
      <c r="W128" s="94" t="b">
        <f t="shared" si="16"/>
        <v>1</v>
      </c>
      <c r="X128" s="153">
        <f t="shared" si="17"/>
        <v>9.18445282745671E-2</v>
      </c>
      <c r="Y128" s="50" t="b">
        <f>ABS(X128/10000)&lt;=ABS('General Settings'!$D$32)</f>
        <v>0</v>
      </c>
      <c r="AA128" s="50" t="str">
        <f>_xll.qlSwapIndex(,,O128,SettlementDays,Currency,Calendar,FixedLegTenor,FixedLegBDC,FixedLegDayCounter,Index6M,DiscountingCurve,Permanent,Trigger,ObjectOverwrite)</f>
        <v>obj_0075b#0000</v>
      </c>
      <c r="AB128" s="50" t="str">
        <f>_xll.qlVanillaSwapFromSwapIndex(,AA128,R128)</f>
        <v>obj_00828#0000</v>
      </c>
    </row>
    <row r="129" spans="13:28" x14ac:dyDescent="0.2">
      <c r="M129" s="94" t="s">
        <v>155</v>
      </c>
      <c r="N129" s="94" t="s">
        <v>79</v>
      </c>
      <c r="O129" s="94" t="s">
        <v>89</v>
      </c>
      <c r="P129" s="94" t="str">
        <f t="shared" si="13"/>
        <v>EUR3F20Y_Quote</v>
      </c>
      <c r="Q129" s="122"/>
      <c r="R129" s="106">
        <f>_xll.qlInterestRateIndexFixingDate(AA129,S129)</f>
        <v>43496</v>
      </c>
      <c r="S129" s="106">
        <f>_xll.qlCalendarAdvance(Calendar,SettlementDate,N129,"mf",TRUE,Trigger)</f>
        <v>43500</v>
      </c>
      <c r="T129" s="106">
        <f>_xll.qlInterestRateIndexMaturity(AA129,S129)</f>
        <v>50805</v>
      </c>
      <c r="U129" s="97">
        <f>_xll.qlIndexFixing(AA129,R129,TRUE,_xll.ohTrigger(Trigger,Trigger6M,InterestRatesTrigger))</f>
        <v>1.4837871465577414E-2</v>
      </c>
      <c r="V129" s="97">
        <f>_xll.qlQuoteValue(P129,_xll.ohTrigger(Trigger,Trigger6M,InterestRatesTrigger))</f>
        <v>1.4830000000000001E-2</v>
      </c>
      <c r="W129" s="94" t="b">
        <f t="shared" si="16"/>
        <v>1</v>
      </c>
      <c r="X129" s="153">
        <f t="shared" si="17"/>
        <v>7.8714655774130005E-2</v>
      </c>
      <c r="Y129" s="50" t="b">
        <f>ABS(X129/10000)&lt;=ABS('General Settings'!$D$32)</f>
        <v>0</v>
      </c>
      <c r="AA129" s="50" t="str">
        <f>_xll.qlSwapIndex(,,O129,SettlementDays,Currency,Calendar,FixedLegTenor,FixedLegBDC,FixedLegDayCounter,Index6M,DiscountingCurve,Permanent,Trigger,ObjectOverwrite)</f>
        <v>obj_0074f#0000</v>
      </c>
      <c r="AB129" s="50" t="str">
        <f>_xll.qlVanillaSwapFromSwapIndex(,AA129,R129)</f>
        <v>obj_0082c#0000</v>
      </c>
    </row>
    <row r="130" spans="13:28" x14ac:dyDescent="0.2">
      <c r="M130" s="94" t="s">
        <v>155</v>
      </c>
      <c r="N130" s="94" t="s">
        <v>79</v>
      </c>
      <c r="O130" s="94" t="s">
        <v>90</v>
      </c>
      <c r="P130" s="94" t="str">
        <f t="shared" si="13"/>
        <v>EUR3F25Y_Quote</v>
      </c>
      <c r="Q130" s="122"/>
      <c r="R130" s="106">
        <f>_xll.qlInterestRateIndexFixingDate(AA130,S130)</f>
        <v>43496</v>
      </c>
      <c r="S130" s="106">
        <f>_xll.qlCalendarAdvance(Calendar,SettlementDate,N130,"mf",TRUE,Trigger)</f>
        <v>43500</v>
      </c>
      <c r="T130" s="106">
        <f>_xll.qlInterestRateIndexMaturity(AA130,S130)</f>
        <v>52631</v>
      </c>
      <c r="U130" s="97">
        <f>_xll.qlIndexFixing(AA130,R130,TRUE,_xll.ohTrigger(Trigger,Trigger6M,InterestRatesTrigger))</f>
        <v>1.4650694557557012E-2</v>
      </c>
      <c r="V130" s="97">
        <f>_xll.qlQuoteValue(P130,_xll.ohTrigger(Trigger,Trigger6M,InterestRatesTrigger))</f>
        <v>1.464E-2</v>
      </c>
      <c r="W130" s="94" t="b">
        <f t="shared" si="16"/>
        <v>1</v>
      </c>
      <c r="X130" s="153">
        <f t="shared" si="17"/>
        <v>0.10694557557011306</v>
      </c>
      <c r="Y130" s="50" t="b">
        <f>ABS(X130/10000)&lt;=ABS('General Settings'!$D$32)</f>
        <v>0</v>
      </c>
      <c r="AA130" s="50" t="str">
        <f>_xll.qlSwapIndex(,,O130,SettlementDays,Currency,Calendar,FixedLegTenor,FixedLegBDC,FixedLegDayCounter,Index6M,DiscountingCurve,Permanent,Trigger,ObjectOverwrite)</f>
        <v>obj_00652#0000</v>
      </c>
      <c r="AB130" s="50" t="str">
        <f>_xll.qlVanillaSwapFromSwapIndex(,AA130,R130)</f>
        <v>obj_0082e#0000</v>
      </c>
    </row>
    <row r="131" spans="13:28" x14ac:dyDescent="0.2">
      <c r="M131" s="197" t="s">
        <v>155</v>
      </c>
      <c r="N131" s="197" t="s">
        <v>79</v>
      </c>
      <c r="O131" s="197" t="s">
        <v>92</v>
      </c>
      <c r="P131" s="197" t="str">
        <f t="shared" si="13"/>
        <v>EUR3F30Y_Quote</v>
      </c>
      <c r="Q131" s="162"/>
      <c r="R131" s="198">
        <f>_xll.qlInterestRateIndexFixingDate(AA131,S131)</f>
        <v>43496</v>
      </c>
      <c r="S131" s="198">
        <f>_xll.qlCalendarAdvance(Calendar,SettlementDate,N131,"mf",TRUE,Trigger)</f>
        <v>43500</v>
      </c>
      <c r="T131" s="198">
        <f>_xll.qlInterestRateIndexMaturity(AA131,S131)</f>
        <v>54458</v>
      </c>
      <c r="U131" s="199">
        <f>_xll.qlIndexFixing(AA131,R131,TRUE,_xll.ohTrigger(Trigger,Trigger6M,InterestRatesTrigger))</f>
        <v>1.443444486187823E-2</v>
      </c>
      <c r="V131" s="199">
        <f>_xll.qlQuoteValue(P131,_xll.ohTrigger(Trigger,Trigger6M,InterestRatesTrigger))</f>
        <v>1.4419999999999999E-2</v>
      </c>
      <c r="W131" s="197" t="b">
        <f t="shared" si="16"/>
        <v>1</v>
      </c>
      <c r="X131" s="200">
        <f t="shared" si="17"/>
        <v>0.14444861878230852</v>
      </c>
      <c r="Y131" s="161" t="b">
        <f>ABS(X131/10000)&lt;=ABS('General Settings'!$D$32)</f>
        <v>0</v>
      </c>
      <c r="AA131" s="50" t="str">
        <f>_xll.qlSwapIndex(,,O131,SettlementDays,Currency,Calendar,FixedLegTenor,FixedLegBDC,FixedLegDayCounter,Index6M,DiscountingCurve,Permanent,Trigger,ObjectOverwrite)</f>
        <v>obj_00774#0000</v>
      </c>
      <c r="AB131" s="50" t="str">
        <f>_xll.qlVanillaSwapFromSwapIndex(,AA131,R131)</f>
        <v>obj_0085c#0000</v>
      </c>
    </row>
    <row r="132" spans="13:28" x14ac:dyDescent="0.2">
      <c r="M132" s="201" t="s">
        <v>155</v>
      </c>
      <c r="N132" s="201" t="s">
        <v>80</v>
      </c>
      <c r="O132" s="201" t="s">
        <v>33</v>
      </c>
      <c r="P132" s="201" t="str">
        <f t="shared" si="13"/>
        <v>EUR4F1Y_Quote</v>
      </c>
      <c r="Q132" s="166"/>
      <c r="R132" s="202">
        <f>_xll.qlInterestRateIndexFixingDate(AA132,S132)</f>
        <v>43860</v>
      </c>
      <c r="S132" s="202">
        <f>_xll.qlCalendarAdvance(Calendar,SettlementDate,N132,"mf",TRUE,Trigger)</f>
        <v>43864</v>
      </c>
      <c r="T132" s="202">
        <f>_xll.qlInterestRateIndexMaturity(AA132,S132)</f>
        <v>44230</v>
      </c>
      <c r="U132" s="203">
        <f>_xll.qlIndexFixing(AA132,R132,TRUE,_xll.ohTrigger(Trigger,Trigger6M,InterestRatesTrigger))</f>
        <v>5.1468327392723478E-3</v>
      </c>
      <c r="V132" s="203">
        <f>_xll.qlQuoteValue(P132,_xll.ohTrigger(Trigger,Trigger6M,InterestRatesTrigger))</f>
        <v>5.1999999999999998E-3</v>
      </c>
      <c r="W132" s="201" t="b">
        <f t="shared" si="16"/>
        <v>1</v>
      </c>
      <c r="X132" s="204">
        <f t="shared" si="17"/>
        <v>-0.53167260727651944</v>
      </c>
      <c r="Y132" s="149" t="b">
        <f>ABS(X132/10000)&lt;=ABS('General Settings'!$D$32)</f>
        <v>0</v>
      </c>
      <c r="AA132" s="50" t="str">
        <f>_xll.qlSwapIndex(,,O132,SettlementDays,Currency,Calendar,FixedLegTenor,FixedLegBDC,FixedLegDayCounter,Index6M,DiscountingCurve,Permanent,Trigger,ObjectOverwrite)</f>
        <v>obj_00748#0000</v>
      </c>
      <c r="AB132" s="50" t="str">
        <f>_xll.qlVanillaSwapFromSwapIndex(,AA132,R132)</f>
        <v>obj_00856#0000</v>
      </c>
    </row>
    <row r="133" spans="13:28" x14ac:dyDescent="0.2">
      <c r="M133" s="94" t="s">
        <v>155</v>
      </c>
      <c r="N133" s="94" t="s">
        <v>80</v>
      </c>
      <c r="O133" s="94" t="s">
        <v>78</v>
      </c>
      <c r="P133" s="94" t="str">
        <f t="shared" si="13"/>
        <v>EUR4F2Y_Quote</v>
      </c>
      <c r="Q133" s="122"/>
      <c r="R133" s="106">
        <f>_xll.qlInterestRateIndexFixingDate(AA133,S133)</f>
        <v>43860</v>
      </c>
      <c r="S133" s="106">
        <f>_xll.qlCalendarAdvance(Calendar,SettlementDate,N133,"mf",TRUE,Trigger)</f>
        <v>43864</v>
      </c>
      <c r="T133" s="106">
        <f>_xll.qlInterestRateIndexMaturity(AA133,S133)</f>
        <v>44595</v>
      </c>
      <c r="U133" s="97">
        <f>_xll.qlIndexFixing(AA133,R133,TRUE,_xll.ohTrigger(Trigger,Trigger6M,InterestRatesTrigger))</f>
        <v>6.7046294948920416E-3</v>
      </c>
      <c r="V133" s="97">
        <f>_xll.qlQuoteValue(P133,_xll.ohTrigger(Trigger,Trigger6M,InterestRatesTrigger))</f>
        <v>6.7100000000000007E-3</v>
      </c>
      <c r="W133" s="94" t="b">
        <f t="shared" si="16"/>
        <v>1</v>
      </c>
      <c r="X133" s="153">
        <f t="shared" si="17"/>
        <v>-5.3705051079591323E-2</v>
      </c>
      <c r="Y133" s="50" t="b">
        <f>ABS(X133/10000)&lt;=ABS('General Settings'!$D$32)</f>
        <v>0</v>
      </c>
      <c r="AA133" s="50" t="str">
        <f>_xll.qlSwapIndex(,,O133,SettlementDays,Currency,Calendar,FixedLegTenor,FixedLegBDC,FixedLegDayCounter,Index6M,DiscountingCurve,Permanent,Trigger,ObjectOverwrite)</f>
        <v>obj_005d5#0000</v>
      </c>
      <c r="AB133" s="50" t="str">
        <f>_xll.qlVanillaSwapFromSwapIndex(,AA133,R133)</f>
        <v>obj_00863#0000</v>
      </c>
    </row>
    <row r="134" spans="13:28" x14ac:dyDescent="0.2">
      <c r="M134" s="94" t="s">
        <v>155</v>
      </c>
      <c r="N134" s="94" t="s">
        <v>80</v>
      </c>
      <c r="O134" s="94" t="s">
        <v>79</v>
      </c>
      <c r="P134" s="94" t="str">
        <f t="shared" si="13"/>
        <v>EUR4F3Y_Quote</v>
      </c>
      <c r="Q134" s="122"/>
      <c r="R134" s="106">
        <f>_xll.qlInterestRateIndexFixingDate(AA134,S134)</f>
        <v>43860</v>
      </c>
      <c r="S134" s="106">
        <f>_xll.qlCalendarAdvance(Calendar,SettlementDate,N134,"mf",TRUE,Trigger)</f>
        <v>43864</v>
      </c>
      <c r="T134" s="106">
        <f>_xll.qlInterestRateIndexMaturity(AA134,S134)</f>
        <v>44960</v>
      </c>
      <c r="U134" s="97">
        <f>_xll.qlIndexFixing(AA134,R134,TRUE,_xll.ohTrigger(Trigger,Trigger6M,InterestRatesTrigger))</f>
        <v>8.1649313574780145E-3</v>
      </c>
      <c r="V134" s="97">
        <f>_xll.qlQuoteValue(P134,_xll.ohTrigger(Trigger,Trigger6M,InterestRatesTrigger))</f>
        <v>8.150000000000001E-3</v>
      </c>
      <c r="W134" s="94" t="b">
        <f t="shared" si="16"/>
        <v>1</v>
      </c>
      <c r="X134" s="153">
        <f t="shared" si="17"/>
        <v>0.14931357478013482</v>
      </c>
      <c r="Y134" s="50" t="b">
        <f>ABS(X134/10000)&lt;=ABS('General Settings'!$D$32)</f>
        <v>0</v>
      </c>
      <c r="AA134" s="50" t="str">
        <f>_xll.qlSwapIndex(,,O134,SettlementDays,Currency,Calendar,FixedLegTenor,FixedLegBDC,FixedLegDayCounter,Index6M,DiscountingCurve,Permanent,Trigger,ObjectOverwrite)</f>
        <v>obj_006da#0000</v>
      </c>
      <c r="AB134" s="50" t="str">
        <f>_xll.qlVanillaSwapFromSwapIndex(,AA134,R134)</f>
        <v>obj_008ce#0000</v>
      </c>
    </row>
    <row r="135" spans="13:28" x14ac:dyDescent="0.2">
      <c r="M135" s="94" t="s">
        <v>155</v>
      </c>
      <c r="N135" s="94" t="s">
        <v>80</v>
      </c>
      <c r="O135" s="94" t="s">
        <v>80</v>
      </c>
      <c r="P135" s="94" t="str">
        <f t="shared" si="13"/>
        <v>EUR4F4Y_Quote</v>
      </c>
      <c r="Q135" s="122"/>
      <c r="R135" s="106">
        <f>_xll.qlInterestRateIndexFixingDate(AA135,S135)</f>
        <v>43860</v>
      </c>
      <c r="S135" s="106">
        <f>_xll.qlCalendarAdvance(Calendar,SettlementDate,N135,"mf",TRUE,Trigger)</f>
        <v>43864</v>
      </c>
      <c r="T135" s="106">
        <f>_xll.qlInterestRateIndexMaturity(AA135,S135)</f>
        <v>45327</v>
      </c>
      <c r="U135" s="97">
        <f>_xll.qlIndexFixing(AA135,R135,TRUE,_xll.ohTrigger(Trigger,Trigger6M,InterestRatesTrigger))</f>
        <v>9.5210270674142387E-3</v>
      </c>
      <c r="V135" s="97">
        <f>_xll.qlQuoteValue(P135,_xll.ohTrigger(Trigger,Trigger6M,InterestRatesTrigger))</f>
        <v>9.4999999999999998E-3</v>
      </c>
      <c r="W135" s="94" t="b">
        <f t="shared" si="16"/>
        <v>1</v>
      </c>
      <c r="X135" s="153">
        <f t="shared" si="17"/>
        <v>0.21027067414238973</v>
      </c>
      <c r="Y135" s="50" t="b">
        <f>ABS(X135/10000)&lt;=ABS('General Settings'!$D$32)</f>
        <v>0</v>
      </c>
      <c r="AA135" s="50" t="str">
        <f>_xll.qlSwapIndex(,,O135,SettlementDays,Currency,Calendar,FixedLegTenor,FixedLegBDC,FixedLegDayCounter,Index6M,DiscountingCurve,Permanent,Trigger,ObjectOverwrite)</f>
        <v>obj_00634#0000</v>
      </c>
      <c r="AB135" s="50" t="str">
        <f>_xll.qlVanillaSwapFromSwapIndex(,AA135,R135)</f>
        <v>obj_007c6#0000</v>
      </c>
    </row>
    <row r="136" spans="13:28" x14ac:dyDescent="0.2">
      <c r="M136" s="94" t="s">
        <v>155</v>
      </c>
      <c r="N136" s="94" t="s">
        <v>80</v>
      </c>
      <c r="O136" s="94" t="s">
        <v>81</v>
      </c>
      <c r="P136" s="94" t="str">
        <f t="shared" si="13"/>
        <v>EUR4F5Y_Quote</v>
      </c>
      <c r="Q136" s="122"/>
      <c r="R136" s="106">
        <f>_xll.qlInterestRateIndexFixingDate(AA136,S136)</f>
        <v>43860</v>
      </c>
      <c r="S136" s="106">
        <f>_xll.qlCalendarAdvance(Calendar,SettlementDate,N136,"mf",TRUE,Trigger)</f>
        <v>43864</v>
      </c>
      <c r="T136" s="106">
        <f>_xll.qlInterestRateIndexMaturity(AA136,S136)</f>
        <v>45691</v>
      </c>
      <c r="U136" s="97">
        <f>_xll.qlIndexFixing(AA136,R136,TRUE,_xll.ohTrigger(Trigger,Trigger6M,InterestRatesTrigger))</f>
        <v>1.0712487723564897E-2</v>
      </c>
      <c r="V136" s="97">
        <f>_xll.qlQuoteValue(P136,_xll.ohTrigger(Trigger,Trigger6M,InterestRatesTrigger))</f>
        <v>1.069E-2</v>
      </c>
      <c r="W136" s="94" t="b">
        <f t="shared" si="16"/>
        <v>1</v>
      </c>
      <c r="X136" s="153">
        <f t="shared" si="17"/>
        <v>0.22487723564897089</v>
      </c>
      <c r="Y136" s="50" t="b">
        <f>ABS(X136/10000)&lt;=ABS('General Settings'!$D$32)</f>
        <v>0</v>
      </c>
      <c r="AA136" s="50" t="str">
        <f>_xll.qlSwapIndex(,,O136,SettlementDays,Currency,Calendar,FixedLegTenor,FixedLegBDC,FixedLegDayCounter,Index6M,DiscountingCurve,Permanent,Trigger,ObjectOverwrite)</f>
        <v>obj_00706#0000</v>
      </c>
      <c r="AB136" s="50" t="str">
        <f>_xll.qlVanillaSwapFromSwapIndex(,AA136,R136)</f>
        <v>obj_007e6#0000</v>
      </c>
    </row>
    <row r="137" spans="13:28" x14ac:dyDescent="0.2">
      <c r="M137" s="94" t="s">
        <v>155</v>
      </c>
      <c r="N137" s="94" t="s">
        <v>80</v>
      </c>
      <c r="O137" s="94" t="s">
        <v>82</v>
      </c>
      <c r="P137" s="94" t="str">
        <f t="shared" si="13"/>
        <v>EUR4F6Y_Quote</v>
      </c>
      <c r="Q137" s="122"/>
      <c r="R137" s="106">
        <f>_xll.qlInterestRateIndexFixingDate(AA137,S137)</f>
        <v>43860</v>
      </c>
      <c r="S137" s="106">
        <f>_xll.qlCalendarAdvance(Calendar,SettlementDate,N137,"mf",TRUE,Trigger)</f>
        <v>43864</v>
      </c>
      <c r="T137" s="106">
        <f>_xll.qlInterestRateIndexMaturity(AA137,S137)</f>
        <v>46056</v>
      </c>
      <c r="U137" s="97">
        <f>_xll.qlIndexFixing(AA137,R137,TRUE,_xll.ohTrigger(Trigger,Trigger6M,InterestRatesTrigger))</f>
        <v>1.1731151972260054E-2</v>
      </c>
      <c r="V137" s="97">
        <f>_xll.qlQuoteValue(P137,_xll.ohTrigger(Trigger,Trigger6M,InterestRatesTrigger))</f>
        <v>1.1699999999999999E-2</v>
      </c>
      <c r="W137" s="94" t="b">
        <f t="shared" si="16"/>
        <v>1</v>
      </c>
      <c r="X137" s="153">
        <f t="shared" si="17"/>
        <v>0.31151972260055549</v>
      </c>
      <c r="Y137" s="50" t="b">
        <f>ABS(X137/10000)&lt;=ABS('General Settings'!$D$32)</f>
        <v>0</v>
      </c>
      <c r="AA137" s="50" t="str">
        <f>_xll.qlSwapIndex(,,O137,SettlementDays,Currency,Calendar,FixedLegTenor,FixedLegBDC,FixedLegDayCounter,Index6M,DiscountingCurve,Permanent,Trigger,ObjectOverwrite)</f>
        <v>obj_0063c#0000</v>
      </c>
      <c r="AB137" s="50" t="str">
        <f>_xll.qlVanillaSwapFromSwapIndex(,AA137,R137)</f>
        <v>obj_00849#0000</v>
      </c>
    </row>
    <row r="138" spans="13:28" x14ac:dyDescent="0.2">
      <c r="M138" s="94" t="s">
        <v>155</v>
      </c>
      <c r="N138" s="94" t="s">
        <v>80</v>
      </c>
      <c r="O138" s="94" t="s">
        <v>83</v>
      </c>
      <c r="P138" s="94" t="str">
        <f t="shared" si="13"/>
        <v>EUR4F7Y_Quote</v>
      </c>
      <c r="Q138" s="122"/>
      <c r="R138" s="106">
        <f>_xll.qlInterestRateIndexFixingDate(AA138,S138)</f>
        <v>43860</v>
      </c>
      <c r="S138" s="106">
        <f>_xll.qlCalendarAdvance(Calendar,SettlementDate,N138,"mf",TRUE,Trigger)</f>
        <v>43864</v>
      </c>
      <c r="T138" s="106">
        <f>_xll.qlInterestRateIndexMaturity(AA138,S138)</f>
        <v>46421</v>
      </c>
      <c r="U138" s="97">
        <f>_xll.qlIndexFixing(AA138,R138,TRUE,_xll.ohTrigger(Trigger,Trigger6M,InterestRatesTrigger))</f>
        <v>1.2600805396284276E-2</v>
      </c>
      <c r="V138" s="97">
        <f>_xll.qlQuoteValue(P138,_xll.ohTrigger(Trigger,Trigger6M,InterestRatesTrigger))</f>
        <v>1.2570000000000001E-2</v>
      </c>
      <c r="W138" s="94" t="b">
        <f t="shared" si="16"/>
        <v>1</v>
      </c>
      <c r="X138" s="153">
        <f t="shared" si="17"/>
        <v>0.30805396284274561</v>
      </c>
      <c r="Y138" s="50" t="b">
        <f>ABS(X138/10000)&lt;=ABS('General Settings'!$D$32)</f>
        <v>0</v>
      </c>
      <c r="AA138" s="50" t="str">
        <f>_xll.qlSwapIndex(,,O138,SettlementDays,Currency,Calendar,FixedLegTenor,FixedLegBDC,FixedLegDayCounter,Index6M,DiscountingCurve,Permanent,Trigger,ObjectOverwrite)</f>
        <v>obj_0071b#0000</v>
      </c>
      <c r="AB138" s="50" t="str">
        <f>_xll.qlVanillaSwapFromSwapIndex(,AA138,R138)</f>
        <v>obj_0088e#0000</v>
      </c>
    </row>
    <row r="139" spans="13:28" x14ac:dyDescent="0.2">
      <c r="M139" s="94" t="s">
        <v>155</v>
      </c>
      <c r="N139" s="94" t="s">
        <v>80</v>
      </c>
      <c r="O139" s="94" t="s">
        <v>84</v>
      </c>
      <c r="P139" s="94" t="str">
        <f t="shared" si="13"/>
        <v>EUR4F8Y_Quote</v>
      </c>
      <c r="Q139" s="122"/>
      <c r="R139" s="106">
        <f>_xll.qlInterestRateIndexFixingDate(AA139,S139)</f>
        <v>43860</v>
      </c>
      <c r="S139" s="106">
        <f>_xll.qlCalendarAdvance(Calendar,SettlementDate,N139,"mf",TRUE,Trigger)</f>
        <v>43864</v>
      </c>
      <c r="T139" s="106">
        <f>_xll.qlInterestRateIndexMaturity(AA139,S139)</f>
        <v>46786</v>
      </c>
      <c r="U139" s="97">
        <f>_xll.qlIndexFixing(AA139,R139,TRUE,_xll.ohTrigger(Trigger,Trigger6M,InterestRatesTrigger))</f>
        <v>1.3333893851378372E-2</v>
      </c>
      <c r="V139" s="97">
        <f>_xll.qlQuoteValue(P139,_xll.ohTrigger(Trigger,Trigger6M,InterestRatesTrigger))</f>
        <v>1.3309999999999999E-2</v>
      </c>
      <c r="W139" s="94" t="b">
        <f t="shared" si="16"/>
        <v>1</v>
      </c>
      <c r="X139" s="153">
        <f t="shared" si="17"/>
        <v>0.23893851378372841</v>
      </c>
      <c r="Y139" s="50" t="b">
        <f>ABS(X139/10000)&lt;=ABS('General Settings'!$D$32)</f>
        <v>0</v>
      </c>
      <c r="AA139" s="50" t="str">
        <f>_xll.qlSwapIndex(,,O139,SettlementDays,Currency,Calendar,FixedLegTenor,FixedLegBDC,FixedLegDayCounter,Index6M,DiscountingCurve,Permanent,Trigger,ObjectOverwrite)</f>
        <v>obj_0071a#0000</v>
      </c>
      <c r="AB139" s="50" t="str">
        <f>_xll.qlVanillaSwapFromSwapIndex(,AA139,R139)</f>
        <v>obj_008a9#0000</v>
      </c>
    </row>
    <row r="140" spans="13:28" x14ac:dyDescent="0.2">
      <c r="M140" s="94" t="s">
        <v>155</v>
      </c>
      <c r="N140" s="94" t="s">
        <v>80</v>
      </c>
      <c r="O140" s="94" t="s">
        <v>85</v>
      </c>
      <c r="P140" s="94" t="str">
        <f t="shared" si="13"/>
        <v>EUR4F9Y_Quote</v>
      </c>
      <c r="Q140" s="122"/>
      <c r="R140" s="106">
        <f>_xll.qlInterestRateIndexFixingDate(AA140,S140)</f>
        <v>43860</v>
      </c>
      <c r="S140" s="106">
        <f>_xll.qlCalendarAdvance(Calendar,SettlementDate,N140,"mf",TRUE,Trigger)</f>
        <v>43864</v>
      </c>
      <c r="T140" s="106">
        <f>_xll.qlInterestRateIndexMaturity(AA140,S140)</f>
        <v>47154</v>
      </c>
      <c r="U140" s="97">
        <f>_xll.qlIndexFixing(AA140,R140,TRUE,_xll.ohTrigger(Trigger,Trigger6M,InterestRatesTrigger))</f>
        <v>1.3946865240403811E-2</v>
      </c>
      <c r="V140" s="97">
        <f>_xll.qlQuoteValue(P140,_xll.ohTrigger(Trigger,Trigger6M,InterestRatesTrigger))</f>
        <v>1.3919999999999998E-2</v>
      </c>
      <c r="W140" s="94" t="b">
        <f t="shared" si="16"/>
        <v>1</v>
      </c>
      <c r="X140" s="153">
        <f t="shared" si="17"/>
        <v>0.26865240403812357</v>
      </c>
      <c r="Y140" s="50" t="b">
        <f>ABS(X140/10000)&lt;=ABS('General Settings'!$D$32)</f>
        <v>0</v>
      </c>
      <c r="AA140" s="50" t="str">
        <f>_xll.qlSwapIndex(,,O140,SettlementDays,Currency,Calendar,FixedLegTenor,FixedLegBDC,FixedLegDayCounter,Index6M,DiscountingCurve,Permanent,Trigger,ObjectOverwrite)</f>
        <v>obj_0063d#0000</v>
      </c>
      <c r="AB140" s="50" t="str">
        <f>_xll.qlVanillaSwapFromSwapIndex(,AA140,R140)</f>
        <v>obj_007dd#0000</v>
      </c>
    </row>
    <row r="141" spans="13:28" x14ac:dyDescent="0.2">
      <c r="M141" s="94" t="s">
        <v>155</v>
      </c>
      <c r="N141" s="94" t="s">
        <v>80</v>
      </c>
      <c r="O141" s="94" t="s">
        <v>86</v>
      </c>
      <c r="P141" s="94" t="str">
        <f t="shared" si="13"/>
        <v>EUR4F10Y_Quote</v>
      </c>
      <c r="Q141" s="122"/>
      <c r="R141" s="106">
        <f>_xll.qlInterestRateIndexFixingDate(AA141,S141)</f>
        <v>43860</v>
      </c>
      <c r="S141" s="106">
        <f>_xll.qlCalendarAdvance(Calendar,SettlementDate,N141,"mf",TRUE,Trigger)</f>
        <v>43864</v>
      </c>
      <c r="T141" s="106">
        <f>_xll.qlInterestRateIndexMaturity(AA141,S141)</f>
        <v>47518</v>
      </c>
      <c r="U141" s="97">
        <f>_xll.qlIndexFixing(AA141,R141,TRUE,_xll.ohTrigger(Trigger,Trigger6M,InterestRatesTrigger))</f>
        <v>1.44345936533037E-2</v>
      </c>
      <c r="V141" s="97">
        <f>_xll.qlQuoteValue(P141,_xll.ohTrigger(Trigger,Trigger6M,InterestRatesTrigger))</f>
        <v>1.4419999999999999E-2</v>
      </c>
      <c r="W141" s="94" t="b">
        <f t="shared" si="16"/>
        <v>1</v>
      </c>
      <c r="X141" s="153">
        <f t="shared" si="17"/>
        <v>0.14593653303701312</v>
      </c>
      <c r="Y141" s="50" t="b">
        <f>ABS(X141/10000)&lt;=ABS('General Settings'!$D$32)</f>
        <v>0</v>
      </c>
      <c r="AA141" s="50" t="str">
        <f>_xll.qlSwapIndex(,,O141,SettlementDays,Currency,Calendar,FixedLegTenor,FixedLegBDC,FixedLegDayCounter,Index6M,DiscountingCurve,Permanent,Trigger,ObjectOverwrite)</f>
        <v>obj_005eb#0000</v>
      </c>
      <c r="AB141" s="50" t="str">
        <f>_xll.qlVanillaSwapFromSwapIndex(,AA141,R141)</f>
        <v>obj_007d6#0000</v>
      </c>
    </row>
    <row r="142" spans="13:28" x14ac:dyDescent="0.2">
      <c r="M142" s="94" t="s">
        <v>155</v>
      </c>
      <c r="N142" s="94" t="s">
        <v>80</v>
      </c>
      <c r="O142" s="94" t="s">
        <v>112</v>
      </c>
      <c r="P142" s="94" t="str">
        <f t="shared" ref="P142:P205" si="18">Currency&amp;SUBSTITUTE(N142,"Y","F")&amp;O142&amp;QuoteSuffix</f>
        <v>EUR4F11Y_Quote</v>
      </c>
      <c r="Q142" s="122"/>
      <c r="R142" s="106">
        <f>_xll.qlInterestRateIndexFixingDate(AA142,S142)</f>
        <v>43860</v>
      </c>
      <c r="S142" s="106">
        <f>_xll.qlCalendarAdvance(Calendar,SettlementDate,N142,"mf",TRUE,Trigger)</f>
        <v>43864</v>
      </c>
      <c r="T142" s="106">
        <f>_xll.qlInterestRateIndexMaturity(AA142,S142)</f>
        <v>47882</v>
      </c>
      <c r="U142" s="97">
        <f>_xll.qlIndexFixing(AA142,R142,TRUE,_xll.ohTrigger(Trigger,Trigger6M,InterestRatesTrigger))</f>
        <v>1.4822050616109752E-2</v>
      </c>
      <c r="V142" s="97">
        <f>_xll.qlQuoteValue(P142,_xll.ohTrigger(Trigger,Trigger6M,InterestRatesTrigger))</f>
        <v>1.4800000000000001E-2</v>
      </c>
      <c r="W142" s="94" t="b">
        <f t="shared" si="16"/>
        <v>1</v>
      </c>
      <c r="X142" s="153">
        <f t="shared" si="17"/>
        <v>0.22050616109750912</v>
      </c>
      <c r="Y142" s="50" t="b">
        <f>ABS(X142/10000)&lt;=ABS('General Settings'!$D$32)</f>
        <v>0</v>
      </c>
      <c r="AA142" s="50" t="str">
        <f>_xll.qlSwapIndex(,,O142,SettlementDays,Currency,Calendar,FixedLegTenor,FixedLegBDC,FixedLegDayCounter,Index6M,DiscountingCurve,Permanent,Trigger,ObjectOverwrite)</f>
        <v>obj_00701#0000</v>
      </c>
      <c r="AB142" s="50" t="str">
        <f>_xll.qlVanillaSwapFromSwapIndex(,AA142,R142)</f>
        <v>obj_0089e#0000</v>
      </c>
    </row>
    <row r="143" spans="13:28" x14ac:dyDescent="0.2">
      <c r="M143" s="94" t="s">
        <v>155</v>
      </c>
      <c r="N143" s="94" t="s">
        <v>80</v>
      </c>
      <c r="O143" s="94" t="s">
        <v>87</v>
      </c>
      <c r="P143" s="94" t="str">
        <f t="shared" si="18"/>
        <v>EUR4F12Y_Quote</v>
      </c>
      <c r="Q143" s="122"/>
      <c r="R143" s="106">
        <f>_xll.qlInterestRateIndexFixingDate(AA143,S143)</f>
        <v>43860</v>
      </c>
      <c r="S143" s="106">
        <f>_xll.qlCalendarAdvance(Calendar,SettlementDate,N143,"mf",TRUE,Trigger)</f>
        <v>43864</v>
      </c>
      <c r="T143" s="106">
        <f>_xll.qlInterestRateIndexMaturity(AA143,S143)</f>
        <v>48247</v>
      </c>
      <c r="U143" s="97">
        <f>_xll.qlIndexFixing(AA143,R143,TRUE,_xll.ohTrigger(Trigger,Trigger6M,InterestRatesTrigger))</f>
        <v>1.5121490772893894E-2</v>
      </c>
      <c r="V143" s="97">
        <f>_xll.qlQuoteValue(P143,_xll.ohTrigger(Trigger,Trigger6M,InterestRatesTrigger))</f>
        <v>1.5110000000000002E-2</v>
      </c>
      <c r="W143" s="94" t="b">
        <f t="shared" ref="W143:W206" si="19">NOT(ISERROR(V143))</f>
        <v>1</v>
      </c>
      <c r="X143" s="153">
        <f t="shared" ref="X143:X206" si="20">(U143-V143)*10000</f>
        <v>0.11490772893892401</v>
      </c>
      <c r="Y143" s="50" t="b">
        <f>ABS(X143/10000)&lt;=ABS('General Settings'!$D$32)</f>
        <v>0</v>
      </c>
      <c r="AA143" s="50" t="str">
        <f>_xll.qlSwapIndex(,,O143,SettlementDays,Currency,Calendar,FixedLegTenor,FixedLegBDC,FixedLegDayCounter,Index6M,DiscountingCurve,Permanent,Trigger,ObjectOverwrite)</f>
        <v>obj_006ab#0000</v>
      </c>
      <c r="AB143" s="50" t="str">
        <f>_xll.qlVanillaSwapFromSwapIndex(,AA143,R143)</f>
        <v>obj_00802#0000</v>
      </c>
    </row>
    <row r="144" spans="13:28" x14ac:dyDescent="0.2">
      <c r="M144" s="94" t="s">
        <v>155</v>
      </c>
      <c r="N144" s="94" t="s">
        <v>80</v>
      </c>
      <c r="O144" s="94" t="s">
        <v>113</v>
      </c>
      <c r="P144" s="94" t="str">
        <f t="shared" si="18"/>
        <v>EUR4F13Y_Quote</v>
      </c>
      <c r="Q144" s="122"/>
      <c r="R144" s="106">
        <f>_xll.qlInterestRateIndexFixingDate(AA144,S144)</f>
        <v>43860</v>
      </c>
      <c r="S144" s="106">
        <f>_xll.qlCalendarAdvance(Calendar,SettlementDate,N144,"mf",TRUE,Trigger)</f>
        <v>43864</v>
      </c>
      <c r="T144" s="106">
        <f>_xll.qlInterestRateIndexMaturity(AA144,S144)</f>
        <v>48613</v>
      </c>
      <c r="U144" s="97">
        <f>_xll.qlIndexFixing(AA144,R144,TRUE,_xll.ohTrigger(Trigger,Trigger6M,InterestRatesTrigger))</f>
        <v>1.5346670187515671E-2</v>
      </c>
      <c r="V144" s="97">
        <f>_xll.qlQuoteValue(P144,_xll.ohTrigger(Trigger,Trigger6M,InterestRatesTrigger))</f>
        <v>1.533E-2</v>
      </c>
      <c r="W144" s="94" t="b">
        <f t="shared" si="19"/>
        <v>1</v>
      </c>
      <c r="X144" s="153">
        <f t="shared" si="20"/>
        <v>0.16670187515671273</v>
      </c>
      <c r="Y144" s="50" t="b">
        <f>ABS(X144/10000)&lt;=ABS('General Settings'!$D$32)</f>
        <v>0</v>
      </c>
      <c r="AA144" s="50" t="str">
        <f>_xll.qlSwapIndex(,,O144,SettlementDays,Currency,Calendar,FixedLegTenor,FixedLegBDC,FixedLegDayCounter,Index6M,DiscountingCurve,Permanent,Trigger,ObjectOverwrite)</f>
        <v>obj_005c9#0000</v>
      </c>
      <c r="AB144" s="50" t="str">
        <f>_xll.qlVanillaSwapFromSwapIndex(,AA144,R144)</f>
        <v>obj_007b1#0000</v>
      </c>
    </row>
    <row r="145" spans="13:28" x14ac:dyDescent="0.2">
      <c r="M145" s="94" t="s">
        <v>155</v>
      </c>
      <c r="N145" s="94" t="s">
        <v>80</v>
      </c>
      <c r="O145" s="94" t="s">
        <v>114</v>
      </c>
      <c r="P145" s="94" t="str">
        <f t="shared" si="18"/>
        <v>EUR4F14Y_Quote</v>
      </c>
      <c r="Q145" s="122"/>
      <c r="R145" s="106">
        <f>_xll.qlInterestRateIndexFixingDate(AA145,S145)</f>
        <v>43860</v>
      </c>
      <c r="S145" s="106">
        <f>_xll.qlCalendarAdvance(Calendar,SettlementDate,N145,"mf",TRUE,Trigger)</f>
        <v>43864</v>
      </c>
      <c r="T145" s="106">
        <f>_xll.qlInterestRateIndexMaturity(AA145,S145)</f>
        <v>48978</v>
      </c>
      <c r="U145" s="97">
        <f>_xll.qlIndexFixing(AA145,R145,TRUE,_xll.ohTrigger(Trigger,Trigger6M,InterestRatesTrigger))</f>
        <v>1.5500698642823574E-2</v>
      </c>
      <c r="V145" s="97">
        <f>_xll.qlQuoteValue(P145,_xll.ohTrigger(Trigger,Trigger6M,InterestRatesTrigger))</f>
        <v>1.5489999999999999E-2</v>
      </c>
      <c r="W145" s="94" t="b">
        <f t="shared" si="19"/>
        <v>1</v>
      </c>
      <c r="X145" s="153">
        <f t="shared" si="20"/>
        <v>0.10698642823575577</v>
      </c>
      <c r="Y145" s="50" t="b">
        <f>ABS(X145/10000)&lt;=ABS('General Settings'!$D$32)</f>
        <v>0</v>
      </c>
      <c r="AA145" s="50" t="str">
        <f>_xll.qlSwapIndex(,,O145,SettlementDays,Currency,Calendar,FixedLegTenor,FixedLegBDC,FixedLegDayCounter,Index6M,DiscountingCurve,Permanent,Trigger,ObjectOverwrite)</f>
        <v>obj_00786#0000</v>
      </c>
      <c r="AB145" s="50" t="str">
        <f>_xll.qlVanillaSwapFromSwapIndex(,AA145,R145)</f>
        <v>obj_008c5#0000</v>
      </c>
    </row>
    <row r="146" spans="13:28" x14ac:dyDescent="0.2">
      <c r="M146" s="94" t="s">
        <v>155</v>
      </c>
      <c r="N146" s="94" t="s">
        <v>80</v>
      </c>
      <c r="O146" s="94" t="s">
        <v>88</v>
      </c>
      <c r="P146" s="94" t="str">
        <f t="shared" si="18"/>
        <v>EUR4F15Y_Quote</v>
      </c>
      <c r="Q146" s="122"/>
      <c r="R146" s="106">
        <f>_xll.qlInterestRateIndexFixingDate(AA146,S146)</f>
        <v>43860</v>
      </c>
      <c r="S146" s="106">
        <f>_xll.qlCalendarAdvance(Calendar,SettlementDate,N146,"mf",TRUE,Trigger)</f>
        <v>43864</v>
      </c>
      <c r="T146" s="106">
        <f>_xll.qlInterestRateIndexMaturity(AA146,S146)</f>
        <v>49345</v>
      </c>
      <c r="U146" s="97">
        <f>_xll.qlIndexFixing(AA146,R146,TRUE,_xll.ohTrigger(Trigger,Trigger6M,InterestRatesTrigger))</f>
        <v>1.5597451900729163E-2</v>
      </c>
      <c r="V146" s="97">
        <f>_xll.qlQuoteValue(P146,_xll.ohTrigger(Trigger,Trigger6M,InterestRatesTrigger))</f>
        <v>1.559E-2</v>
      </c>
      <c r="W146" s="94" t="b">
        <f t="shared" si="19"/>
        <v>1</v>
      </c>
      <c r="X146" s="153">
        <f t="shared" si="20"/>
        <v>7.4519007291634631E-2</v>
      </c>
      <c r="Y146" s="50" t="b">
        <f>ABS(X146/10000)&lt;=ABS('General Settings'!$D$32)</f>
        <v>0</v>
      </c>
      <c r="AA146" s="50" t="str">
        <f>_xll.qlSwapIndex(,,O146,SettlementDays,Currency,Calendar,FixedLegTenor,FixedLegBDC,FixedLegDayCounter,Index6M,DiscountingCurve,Permanent,Trigger,ObjectOverwrite)</f>
        <v>obj_0076a#0000</v>
      </c>
      <c r="AB146" s="50" t="str">
        <f>_xll.qlVanillaSwapFromSwapIndex(,AA146,R146)</f>
        <v>obj_0087b#0000</v>
      </c>
    </row>
    <row r="147" spans="13:28" x14ac:dyDescent="0.2">
      <c r="M147" s="94" t="s">
        <v>155</v>
      </c>
      <c r="N147" s="94" t="s">
        <v>80</v>
      </c>
      <c r="O147" s="94" t="s">
        <v>89</v>
      </c>
      <c r="P147" s="94" t="str">
        <f t="shared" si="18"/>
        <v>EUR4F20Y_Quote</v>
      </c>
      <c r="Q147" s="122"/>
      <c r="R147" s="106">
        <f>_xll.qlInterestRateIndexFixingDate(AA147,S147)</f>
        <v>43860</v>
      </c>
      <c r="S147" s="106">
        <f>_xll.qlCalendarAdvance(Calendar,SettlementDate,N147,"mf",TRUE,Trigger)</f>
        <v>43864</v>
      </c>
      <c r="T147" s="106">
        <f>_xll.qlInterestRateIndexMaturity(AA147,S147)</f>
        <v>51169</v>
      </c>
      <c r="U147" s="97">
        <f>_xll.qlIndexFixing(AA147,R147,TRUE,_xll.ohTrigger(Trigger,Trigger6M,InterestRatesTrigger))</f>
        <v>1.5524059323164393E-2</v>
      </c>
      <c r="V147" s="97">
        <f>_xll.qlQuoteValue(P147,_xll.ohTrigger(Trigger,Trigger6M,InterestRatesTrigger))</f>
        <v>1.5520000000000001E-2</v>
      </c>
      <c r="W147" s="94" t="b">
        <f t="shared" si="19"/>
        <v>1</v>
      </c>
      <c r="X147" s="153">
        <f t="shared" si="20"/>
        <v>4.0593231643917815E-2</v>
      </c>
      <c r="Y147" s="50" t="b">
        <f>ABS(X147/10000)&lt;=ABS('General Settings'!$D$32)</f>
        <v>0</v>
      </c>
      <c r="AA147" s="50" t="str">
        <f>_xll.qlSwapIndex(,,O147,SettlementDays,Currency,Calendar,FixedLegTenor,FixedLegBDC,FixedLegDayCounter,Index6M,DiscountingCurve,Permanent,Trigger,ObjectOverwrite)</f>
        <v>obj_00668#0000</v>
      </c>
      <c r="AB147" s="50" t="str">
        <f>_xll.qlVanillaSwapFromSwapIndex(,AA147,R147)</f>
        <v>obj_007ac#0000</v>
      </c>
    </row>
    <row r="148" spans="13:28" x14ac:dyDescent="0.2">
      <c r="M148" s="94" t="s">
        <v>155</v>
      </c>
      <c r="N148" s="94" t="s">
        <v>80</v>
      </c>
      <c r="O148" s="94" t="s">
        <v>90</v>
      </c>
      <c r="P148" s="94" t="str">
        <f t="shared" si="18"/>
        <v>EUR4F25Y_Quote</v>
      </c>
      <c r="Q148" s="122"/>
      <c r="R148" s="106">
        <f>_xll.qlInterestRateIndexFixingDate(AA148,S148)</f>
        <v>43860</v>
      </c>
      <c r="S148" s="106">
        <f>_xll.qlCalendarAdvance(Calendar,SettlementDate,N148,"mf",TRUE,Trigger)</f>
        <v>43864</v>
      </c>
      <c r="T148" s="106">
        <f>_xll.qlInterestRateIndexMaturity(AA148,S148)</f>
        <v>52996</v>
      </c>
      <c r="U148" s="97">
        <f>_xll.qlIndexFixing(AA148,R148,TRUE,_xll.ohTrigger(Trigger,Trigger6M,InterestRatesTrigger))</f>
        <v>1.5189808443708454E-2</v>
      </c>
      <c r="V148" s="97">
        <f>_xll.qlQuoteValue(P148,_xll.ohTrigger(Trigger,Trigger6M,InterestRatesTrigger))</f>
        <v>1.5180000000000001E-2</v>
      </c>
      <c r="W148" s="94" t="b">
        <f t="shared" si="19"/>
        <v>1</v>
      </c>
      <c r="X148" s="153">
        <f t="shared" si="20"/>
        <v>9.8084437084536985E-2</v>
      </c>
      <c r="Y148" s="50" t="b">
        <f>ABS(X148/10000)&lt;=ABS('General Settings'!$D$32)</f>
        <v>0</v>
      </c>
      <c r="AA148" s="50" t="str">
        <f>_xll.qlSwapIndex(,,O148,SettlementDays,Currency,Calendar,FixedLegTenor,FixedLegBDC,FixedLegDayCounter,Index6M,DiscountingCurve,Permanent,Trigger,ObjectOverwrite)</f>
        <v>obj_0061d#0000</v>
      </c>
      <c r="AB148" s="50" t="str">
        <f>_xll.qlVanillaSwapFromSwapIndex(,AA148,R148)</f>
        <v>obj_007aa#0000</v>
      </c>
    </row>
    <row r="149" spans="13:28" x14ac:dyDescent="0.2">
      <c r="M149" s="197" t="s">
        <v>155</v>
      </c>
      <c r="N149" s="197" t="s">
        <v>80</v>
      </c>
      <c r="O149" s="197" t="s">
        <v>92</v>
      </c>
      <c r="P149" s="197" t="str">
        <f t="shared" si="18"/>
        <v>EUR4F30Y_Quote</v>
      </c>
      <c r="Q149" s="162"/>
      <c r="R149" s="198">
        <f>_xll.qlInterestRateIndexFixingDate(AA149,S149)</f>
        <v>43860</v>
      </c>
      <c r="S149" s="198">
        <f>_xll.qlCalendarAdvance(Calendar,SettlementDate,N149,"mf",TRUE,Trigger)</f>
        <v>43864</v>
      </c>
      <c r="T149" s="198">
        <f>_xll.qlInterestRateIndexMaturity(AA149,S149)</f>
        <v>54822</v>
      </c>
      <c r="U149" s="199">
        <f>_xll.qlIndexFixing(AA149,R149,TRUE,_xll.ohTrigger(Trigger,Trigger6M,InterestRatesTrigger))</f>
        <v>1.4889094608832773E-2</v>
      </c>
      <c r="V149" s="199">
        <f>_xll.qlQuoteValue(P149,_xll.ohTrigger(Trigger,Trigger6M,InterestRatesTrigger))</f>
        <v>1.4870000000000001E-2</v>
      </c>
      <c r="W149" s="197" t="b">
        <f t="shared" si="19"/>
        <v>1</v>
      </c>
      <c r="X149" s="200">
        <f t="shared" si="20"/>
        <v>0.19094608832771406</v>
      </c>
      <c r="Y149" s="161" t="b">
        <f>ABS(X149/10000)&lt;=ABS('General Settings'!$D$32)</f>
        <v>0</v>
      </c>
      <c r="AA149" s="50" t="str">
        <f>_xll.qlSwapIndex(,,O149,SettlementDays,Currency,Calendar,FixedLegTenor,FixedLegBDC,FixedLegDayCounter,Index6M,DiscountingCurve,Permanent,Trigger,ObjectOverwrite)</f>
        <v>obj_0077d#0000</v>
      </c>
      <c r="AB149" s="50" t="str">
        <f>_xll.qlVanillaSwapFromSwapIndex(,AA149,R149)</f>
        <v>obj_008ea#0000</v>
      </c>
    </row>
    <row r="150" spans="13:28" x14ac:dyDescent="0.2">
      <c r="M150" s="201" t="s">
        <v>155</v>
      </c>
      <c r="N150" s="201" t="s">
        <v>81</v>
      </c>
      <c r="O150" s="201" t="s">
        <v>33</v>
      </c>
      <c r="P150" s="201" t="str">
        <f t="shared" si="18"/>
        <v>EUR5F1Y_Quote</v>
      </c>
      <c r="Q150" s="166"/>
      <c r="R150" s="202">
        <f>_xll.qlInterestRateIndexFixingDate(AA150,S150)</f>
        <v>44225</v>
      </c>
      <c r="S150" s="202">
        <f>_xll.qlCalendarAdvance(Calendar,SettlementDate,N150,"mf",TRUE,Trigger)</f>
        <v>44229</v>
      </c>
      <c r="T150" s="202">
        <f>_xll.qlInterestRateIndexMaturity(AA150,S150)</f>
        <v>44594</v>
      </c>
      <c r="U150" s="203">
        <f>_xll.qlIndexFixing(AA150,R150,TRUE,_xll.ohTrigger(Trigger,Trigger6M,InterestRatesTrigger))</f>
        <v>8.2629851415258471E-3</v>
      </c>
      <c r="V150" s="203">
        <f>_xll.qlQuoteValue(P150,_xll.ohTrigger(Trigger,Trigger6M,InterestRatesTrigger))</f>
        <v>8.2199999999999999E-3</v>
      </c>
      <c r="W150" s="201" t="b">
        <f t="shared" si="19"/>
        <v>1</v>
      </c>
      <c r="X150" s="204">
        <f t="shared" si="20"/>
        <v>0.42985141525847193</v>
      </c>
      <c r="Y150" s="149" t="b">
        <f>ABS(X150/10000)&lt;=ABS('General Settings'!$D$32)</f>
        <v>0</v>
      </c>
      <c r="AA150" s="50" t="str">
        <f>_xll.qlSwapIndex(,,O150,SettlementDays,Currency,Calendar,FixedLegTenor,FixedLegBDC,FixedLegDayCounter,Index6M,DiscountingCurve,Permanent,Trigger,ObjectOverwrite)</f>
        <v>obj_00622#0000</v>
      </c>
      <c r="AB150" s="50" t="str">
        <f>_xll.qlVanillaSwapFromSwapIndex(,AA150,R150)</f>
        <v>obj_00876#0000</v>
      </c>
    </row>
    <row r="151" spans="13:28" x14ac:dyDescent="0.2">
      <c r="M151" s="94" t="s">
        <v>155</v>
      </c>
      <c r="N151" s="94" t="s">
        <v>81</v>
      </c>
      <c r="O151" s="94" t="s">
        <v>78</v>
      </c>
      <c r="P151" s="94" t="str">
        <f t="shared" si="18"/>
        <v>EUR5F2Y_Quote</v>
      </c>
      <c r="Q151" s="122"/>
      <c r="R151" s="106">
        <f>_xll.qlInterestRateIndexFixingDate(AA151,S151)</f>
        <v>44225</v>
      </c>
      <c r="S151" s="106">
        <f>_xll.qlCalendarAdvance(Calendar,SettlementDate,N151,"mf",TRUE,Trigger)</f>
        <v>44229</v>
      </c>
      <c r="T151" s="106">
        <f>_xll.qlInterestRateIndexMaturity(AA151,S151)</f>
        <v>44959</v>
      </c>
      <c r="U151" s="97">
        <f>_xll.qlIndexFixing(AA151,R151,TRUE,_xll.ohTrigger(Trigger,Trigger6M,InterestRatesTrigger))</f>
        <v>9.6814186300560826E-3</v>
      </c>
      <c r="V151" s="97">
        <f>_xll.qlQuoteValue(P151,_xll.ohTrigger(Trigger,Trigger6M,InterestRatesTrigger))</f>
        <v>9.6300000000000014E-3</v>
      </c>
      <c r="W151" s="94" t="b">
        <f t="shared" si="19"/>
        <v>1</v>
      </c>
      <c r="X151" s="153">
        <f t="shared" si="20"/>
        <v>0.51418630056081216</v>
      </c>
      <c r="Y151" s="50" t="b">
        <f>ABS(X151/10000)&lt;=ABS('General Settings'!$D$32)</f>
        <v>0</v>
      </c>
      <c r="AA151" s="50" t="str">
        <f>_xll.qlSwapIndex(,,O151,SettlementDays,Currency,Calendar,FixedLegTenor,FixedLegBDC,FixedLegDayCounter,Index6M,DiscountingCurve,Permanent,Trigger,ObjectOverwrite)</f>
        <v>obj_005c6#0000</v>
      </c>
      <c r="AB151" s="50" t="str">
        <f>_xll.qlVanillaSwapFromSwapIndex(,AA151,R151)</f>
        <v>obj_007eb#0000</v>
      </c>
    </row>
    <row r="152" spans="13:28" x14ac:dyDescent="0.2">
      <c r="M152" s="94" t="s">
        <v>155</v>
      </c>
      <c r="N152" s="94" t="s">
        <v>81</v>
      </c>
      <c r="O152" s="94" t="s">
        <v>79</v>
      </c>
      <c r="P152" s="94" t="str">
        <f t="shared" si="18"/>
        <v>EUR5F3Y_Quote</v>
      </c>
      <c r="Q152" s="122"/>
      <c r="R152" s="106">
        <f>_xll.qlInterestRateIndexFixingDate(AA152,S152)</f>
        <v>44225</v>
      </c>
      <c r="S152" s="106">
        <f>_xll.qlCalendarAdvance(Calendar,SettlementDate,N152,"mf",TRUE,Trigger)</f>
        <v>44229</v>
      </c>
      <c r="T152" s="106">
        <f>_xll.qlInterestRateIndexMaturity(AA152,S152)</f>
        <v>45324</v>
      </c>
      <c r="U152" s="97">
        <f>_xll.qlIndexFixing(AA152,R152,TRUE,_xll.ohTrigger(Trigger,Trigger6M,InterestRatesTrigger))</f>
        <v>1.0985051035335024E-2</v>
      </c>
      <c r="V152" s="97">
        <f>_xll.qlQuoteValue(P152,_xll.ohTrigger(Trigger,Trigger6M,InterestRatesTrigger))</f>
        <v>1.095E-2</v>
      </c>
      <c r="W152" s="94" t="b">
        <f t="shared" si="19"/>
        <v>1</v>
      </c>
      <c r="X152" s="153">
        <f t="shared" si="20"/>
        <v>0.35051035335024322</v>
      </c>
      <c r="Y152" s="50" t="b">
        <f>ABS(X152/10000)&lt;=ABS('General Settings'!$D$32)</f>
        <v>0</v>
      </c>
      <c r="AA152" s="50" t="str">
        <f>_xll.qlSwapIndex(,,O152,SettlementDays,Currency,Calendar,FixedLegTenor,FixedLegBDC,FixedLegDayCounter,Index6M,DiscountingCurve,Permanent,Trigger,ObjectOverwrite)</f>
        <v>obj_0075e#0000</v>
      </c>
      <c r="AB152" s="50" t="str">
        <f>_xll.qlVanillaSwapFromSwapIndex(,AA152,R152)</f>
        <v>obj_007a8#0000</v>
      </c>
    </row>
    <row r="153" spans="13:28" x14ac:dyDescent="0.2">
      <c r="M153" s="94" t="s">
        <v>155</v>
      </c>
      <c r="N153" s="94" t="s">
        <v>81</v>
      </c>
      <c r="O153" s="94" t="s">
        <v>80</v>
      </c>
      <c r="P153" s="94" t="str">
        <f t="shared" si="18"/>
        <v>EUR5F4Y_Quote</v>
      </c>
      <c r="Q153" s="122"/>
      <c r="R153" s="106">
        <f>_xll.qlInterestRateIndexFixingDate(AA153,S153)</f>
        <v>44225</v>
      </c>
      <c r="S153" s="106">
        <f>_xll.qlCalendarAdvance(Calendar,SettlementDate,N153,"mf",TRUE,Trigger)</f>
        <v>44229</v>
      </c>
      <c r="T153" s="106">
        <f>_xll.qlInterestRateIndexMaturity(AA153,S153)</f>
        <v>45691</v>
      </c>
      <c r="U153" s="97">
        <f>_xll.qlIndexFixing(AA153,R153,TRUE,_xll.ohTrigger(Trigger,Trigger6M,InterestRatesTrigger))</f>
        <v>1.2130033361451553E-2</v>
      </c>
      <c r="V153" s="97">
        <f>_xll.qlQuoteValue(P153,_xll.ohTrigger(Trigger,Trigger6M,InterestRatesTrigger))</f>
        <v>1.208E-2</v>
      </c>
      <c r="W153" s="94" t="b">
        <f t="shared" si="19"/>
        <v>1</v>
      </c>
      <c r="X153" s="153">
        <f t="shared" si="20"/>
        <v>0.50033361451552394</v>
      </c>
      <c r="Y153" s="50" t="b">
        <f>ABS(X153/10000)&lt;=ABS('General Settings'!$D$32)</f>
        <v>0</v>
      </c>
      <c r="AA153" s="50" t="str">
        <f>_xll.qlSwapIndex(,,O153,SettlementDays,Currency,Calendar,FixedLegTenor,FixedLegBDC,FixedLegDayCounter,Index6M,DiscountingCurve,Permanent,Trigger,ObjectOverwrite)</f>
        <v>obj_0074b#0000</v>
      </c>
      <c r="AB153" s="50" t="str">
        <f>_xll.qlVanillaSwapFromSwapIndex(,AA153,R153)</f>
        <v>obj_00854#0000</v>
      </c>
    </row>
    <row r="154" spans="13:28" x14ac:dyDescent="0.2">
      <c r="M154" s="94" t="s">
        <v>155</v>
      </c>
      <c r="N154" s="94" t="s">
        <v>81</v>
      </c>
      <c r="O154" s="94" t="s">
        <v>81</v>
      </c>
      <c r="P154" s="94" t="str">
        <f t="shared" si="18"/>
        <v>EUR5F5Y_Quote</v>
      </c>
      <c r="Q154" s="122"/>
      <c r="R154" s="106">
        <f>_xll.qlInterestRateIndexFixingDate(AA154,S154)</f>
        <v>44225</v>
      </c>
      <c r="S154" s="106">
        <f>_xll.qlCalendarAdvance(Calendar,SettlementDate,N154,"mf",TRUE,Trigger)</f>
        <v>44229</v>
      </c>
      <c r="T154" s="106">
        <f>_xll.qlInterestRateIndexMaturity(AA154,S154)</f>
        <v>46055</v>
      </c>
      <c r="U154" s="97">
        <f>_xll.qlIndexFixing(AA154,R154,TRUE,_xll.ohTrigger(Trigger,Trigger6M,InterestRatesTrigger))</f>
        <v>1.3079287794463993E-2</v>
      </c>
      <c r="V154" s="97">
        <f>_xll.qlQuoteValue(P154,_xll.ohTrigger(Trigger,Trigger6M,InterestRatesTrigger))</f>
        <v>1.3040000000000001E-2</v>
      </c>
      <c r="W154" s="94" t="b">
        <f t="shared" si="19"/>
        <v>1</v>
      </c>
      <c r="X154" s="153">
        <f t="shared" si="20"/>
        <v>0.39287794463991821</v>
      </c>
      <c r="Y154" s="50" t="b">
        <f>ABS(X154/10000)&lt;=ABS('General Settings'!$D$32)</f>
        <v>0</v>
      </c>
      <c r="AA154" s="50" t="str">
        <f>_xll.qlSwapIndex(,,O154,SettlementDays,Currency,Calendar,FixedLegTenor,FixedLegBDC,FixedLegDayCounter,Index6M,DiscountingCurve,Permanent,Trigger,ObjectOverwrite)</f>
        <v>obj_006de#0000</v>
      </c>
      <c r="AB154" s="50" t="str">
        <f>_xll.qlVanillaSwapFromSwapIndex(,AA154,R154)</f>
        <v>obj_0080a#0000</v>
      </c>
    </row>
    <row r="155" spans="13:28" x14ac:dyDescent="0.2">
      <c r="M155" s="94" t="s">
        <v>155</v>
      </c>
      <c r="N155" s="94" t="s">
        <v>81</v>
      </c>
      <c r="O155" s="94" t="s">
        <v>82</v>
      </c>
      <c r="P155" s="94" t="str">
        <f t="shared" si="18"/>
        <v>EUR5F6Y_Quote</v>
      </c>
      <c r="Q155" s="122"/>
      <c r="R155" s="106">
        <f>_xll.qlInterestRateIndexFixingDate(AA155,S155)</f>
        <v>44225</v>
      </c>
      <c r="S155" s="106">
        <f>_xll.qlCalendarAdvance(Calendar,SettlementDate,N155,"mf",TRUE,Trigger)</f>
        <v>44229</v>
      </c>
      <c r="T155" s="106">
        <f>_xll.qlInterestRateIndexMaturity(AA155,S155)</f>
        <v>46420</v>
      </c>
      <c r="U155" s="97">
        <f>_xll.qlIndexFixing(AA155,R155,TRUE,_xll.ohTrigger(Trigger,Trigger6M,InterestRatesTrigger))</f>
        <v>1.3881919821979361E-2</v>
      </c>
      <c r="V155" s="97">
        <f>_xll.qlQuoteValue(P155,_xll.ohTrigger(Trigger,Trigger6M,InterestRatesTrigger))</f>
        <v>1.3839999999999998E-2</v>
      </c>
      <c r="W155" s="94" t="b">
        <f t="shared" si="19"/>
        <v>1</v>
      </c>
      <c r="X155" s="153">
        <f t="shared" si="20"/>
        <v>0.41919821979362681</v>
      </c>
      <c r="Y155" s="50" t="b">
        <f>ABS(X155/10000)&lt;=ABS('General Settings'!$D$32)</f>
        <v>0</v>
      </c>
      <c r="AA155" s="50" t="str">
        <f>_xll.qlSwapIndex(,,O155,SettlementDays,Currency,Calendar,FixedLegTenor,FixedLegBDC,FixedLegDayCounter,Index6M,DiscountingCurve,Permanent,Trigger,ObjectOverwrite)</f>
        <v>obj_0067a#0000</v>
      </c>
      <c r="AB155" s="50" t="str">
        <f>_xll.qlVanillaSwapFromSwapIndex(,AA155,R155)</f>
        <v>obj_0085f#0000</v>
      </c>
    </row>
    <row r="156" spans="13:28" x14ac:dyDescent="0.2">
      <c r="M156" s="94" t="s">
        <v>155</v>
      </c>
      <c r="N156" s="94" t="s">
        <v>81</v>
      </c>
      <c r="O156" s="94" t="s">
        <v>83</v>
      </c>
      <c r="P156" s="94" t="str">
        <f t="shared" si="18"/>
        <v>EUR5F7Y_Quote</v>
      </c>
      <c r="Q156" s="122"/>
      <c r="R156" s="106">
        <f>_xll.qlInterestRateIndexFixingDate(AA156,S156)</f>
        <v>44225</v>
      </c>
      <c r="S156" s="106">
        <f>_xll.qlCalendarAdvance(Calendar,SettlementDate,N156,"mf",TRUE,Trigger)</f>
        <v>44229</v>
      </c>
      <c r="T156" s="106">
        <f>_xll.qlInterestRateIndexMaturity(AA156,S156)</f>
        <v>46785</v>
      </c>
      <c r="U156" s="97">
        <f>_xll.qlIndexFixing(AA156,R156,TRUE,_xll.ohTrigger(Trigger,Trigger6M,InterestRatesTrigger))</f>
        <v>1.4549269868319212E-2</v>
      </c>
      <c r="V156" s="97">
        <f>_xll.qlQuoteValue(P156,_xll.ohTrigger(Trigger,Trigger6M,InterestRatesTrigger))</f>
        <v>1.452E-2</v>
      </c>
      <c r="W156" s="94" t="b">
        <f t="shared" si="19"/>
        <v>1</v>
      </c>
      <c r="X156" s="153">
        <f t="shared" si="20"/>
        <v>0.29269868319211845</v>
      </c>
      <c r="Y156" s="50" t="b">
        <f>ABS(X156/10000)&lt;=ABS('General Settings'!$D$32)</f>
        <v>0</v>
      </c>
      <c r="AA156" s="50" t="str">
        <f>_xll.qlSwapIndex(,,O156,SettlementDays,Currency,Calendar,FixedLegTenor,FixedLegBDC,FixedLegDayCounter,Index6M,DiscountingCurve,Permanent,Trigger,ObjectOverwrite)</f>
        <v>obj_00769#0000</v>
      </c>
      <c r="AB156" s="50" t="str">
        <f>_xll.qlVanillaSwapFromSwapIndex(,AA156,R156)</f>
        <v>obj_00899#0000</v>
      </c>
    </row>
    <row r="157" spans="13:28" x14ac:dyDescent="0.2">
      <c r="M157" s="94" t="s">
        <v>155</v>
      </c>
      <c r="N157" s="94" t="s">
        <v>81</v>
      </c>
      <c r="O157" s="94" t="s">
        <v>84</v>
      </c>
      <c r="P157" s="94" t="str">
        <f t="shared" si="18"/>
        <v>EUR5F8Y_Quote</v>
      </c>
      <c r="Q157" s="122"/>
      <c r="R157" s="106">
        <f>_xll.qlInterestRateIndexFixingDate(AA157,S157)</f>
        <v>44225</v>
      </c>
      <c r="S157" s="106">
        <f>_xll.qlCalendarAdvance(Calendar,SettlementDate,N157,"mf",TRUE,Trigger)</f>
        <v>44229</v>
      </c>
      <c r="T157" s="106">
        <f>_xll.qlInterestRateIndexMaturity(AA157,S157)</f>
        <v>47151</v>
      </c>
      <c r="U157" s="97">
        <f>_xll.qlIndexFixing(AA157,R157,TRUE,_xll.ohTrigger(Trigger,Trigger6M,InterestRatesTrigger))</f>
        <v>1.5095750859436114E-2</v>
      </c>
      <c r="V157" s="97">
        <f>_xll.qlQuoteValue(P157,_xll.ohTrigger(Trigger,Trigger6M,InterestRatesTrigger))</f>
        <v>1.506E-2</v>
      </c>
      <c r="W157" s="94" t="b">
        <f t="shared" si="19"/>
        <v>1</v>
      </c>
      <c r="X157" s="153">
        <f t="shared" si="20"/>
        <v>0.35750859436113613</v>
      </c>
      <c r="Y157" s="50" t="b">
        <f>ABS(X157/10000)&lt;=ABS('General Settings'!$D$32)</f>
        <v>0</v>
      </c>
      <c r="AA157" s="50" t="str">
        <f>_xll.qlSwapIndex(,,O157,SettlementDays,Currency,Calendar,FixedLegTenor,FixedLegBDC,FixedLegDayCounter,Index6M,DiscountingCurve,Permanent,Trigger,ObjectOverwrite)</f>
        <v>obj_005d6#0000</v>
      </c>
      <c r="AB157" s="50" t="str">
        <f>_xll.qlVanillaSwapFromSwapIndex(,AA157,R157)</f>
        <v>obj_007ba#0000</v>
      </c>
    </row>
    <row r="158" spans="13:28" x14ac:dyDescent="0.2">
      <c r="M158" s="94" t="s">
        <v>155</v>
      </c>
      <c r="N158" s="94" t="s">
        <v>81</v>
      </c>
      <c r="O158" s="94" t="s">
        <v>85</v>
      </c>
      <c r="P158" s="94" t="str">
        <f t="shared" si="18"/>
        <v>EUR5F9Y_Quote</v>
      </c>
      <c r="Q158" s="122"/>
      <c r="R158" s="106">
        <f>_xll.qlInterestRateIndexFixingDate(AA158,S158)</f>
        <v>44225</v>
      </c>
      <c r="S158" s="106">
        <f>_xll.qlCalendarAdvance(Calendar,SettlementDate,N158,"mf",TRUE,Trigger)</f>
        <v>44229</v>
      </c>
      <c r="T158" s="106">
        <f>_xll.qlInterestRateIndexMaturity(AA158,S158)</f>
        <v>47518</v>
      </c>
      <c r="U158" s="97">
        <f>_xll.qlIndexFixing(AA158,R158,TRUE,_xll.ohTrigger(Trigger,Trigger6M,InterestRatesTrigger))</f>
        <v>1.5525077487050964E-2</v>
      </c>
      <c r="V158" s="97">
        <f>_xll.qlQuoteValue(P158,_xll.ohTrigger(Trigger,Trigger6M,InterestRatesTrigger))</f>
        <v>1.55E-2</v>
      </c>
      <c r="W158" s="94" t="b">
        <f t="shared" si="19"/>
        <v>1</v>
      </c>
      <c r="X158" s="153">
        <f t="shared" si="20"/>
        <v>0.25077487050963881</v>
      </c>
      <c r="Y158" s="50" t="b">
        <f>ABS(X158/10000)&lt;=ABS('General Settings'!$D$32)</f>
        <v>0</v>
      </c>
      <c r="AA158" s="50" t="str">
        <f>_xll.qlSwapIndex(,,O158,SettlementDays,Currency,Calendar,FixedLegTenor,FixedLegBDC,FixedLegDayCounter,Index6M,DiscountingCurve,Permanent,Trigger,ObjectOverwrite)</f>
        <v>obj_00772#0000</v>
      </c>
      <c r="AB158" s="50" t="str">
        <f>_xll.qlVanillaSwapFromSwapIndex(,AA158,R158)</f>
        <v>obj_0083e#0000</v>
      </c>
    </row>
    <row r="159" spans="13:28" x14ac:dyDescent="0.2">
      <c r="M159" s="94" t="s">
        <v>155</v>
      </c>
      <c r="N159" s="94" t="s">
        <v>81</v>
      </c>
      <c r="O159" s="94" t="s">
        <v>86</v>
      </c>
      <c r="P159" s="94" t="str">
        <f t="shared" si="18"/>
        <v>EUR5F10Y_Quote</v>
      </c>
      <c r="Q159" s="122"/>
      <c r="R159" s="106">
        <f>_xll.qlInterestRateIndexFixingDate(AA159,S159)</f>
        <v>44225</v>
      </c>
      <c r="S159" s="106">
        <f>_xll.qlCalendarAdvance(Calendar,SettlementDate,N159,"mf",TRUE,Trigger)</f>
        <v>44229</v>
      </c>
      <c r="T159" s="106">
        <f>_xll.qlInterestRateIndexMaturity(AA159,S159)</f>
        <v>47882</v>
      </c>
      <c r="U159" s="97">
        <f>_xll.qlIndexFixing(AA159,R159,TRUE,_xll.ohTrigger(Trigger,Trigger6M,InterestRatesTrigger))</f>
        <v>1.5852990473458433E-2</v>
      </c>
      <c r="V159" s="97">
        <f>_xll.qlQuoteValue(P159,_xll.ohTrigger(Trigger,Trigger6M,InterestRatesTrigger))</f>
        <v>1.583E-2</v>
      </c>
      <c r="W159" s="94" t="b">
        <f t="shared" si="19"/>
        <v>1</v>
      </c>
      <c r="X159" s="153">
        <f t="shared" si="20"/>
        <v>0.22990473458432692</v>
      </c>
      <c r="Y159" s="50" t="b">
        <f>ABS(X159/10000)&lt;=ABS('General Settings'!$D$32)</f>
        <v>0</v>
      </c>
      <c r="AA159" s="50" t="str">
        <f>_xll.qlSwapIndex(,,O159,SettlementDays,Currency,Calendar,FixedLegTenor,FixedLegBDC,FixedLegDayCounter,Index6M,DiscountingCurve,Permanent,Trigger,ObjectOverwrite)</f>
        <v>obj_00647#0000</v>
      </c>
      <c r="AB159" s="50" t="str">
        <f>_xll.qlVanillaSwapFromSwapIndex(,AA159,R159)</f>
        <v>obj_008d2#0000</v>
      </c>
    </row>
    <row r="160" spans="13:28" x14ac:dyDescent="0.2">
      <c r="M160" s="94" t="s">
        <v>155</v>
      </c>
      <c r="N160" s="94" t="s">
        <v>81</v>
      </c>
      <c r="O160" s="94" t="s">
        <v>112</v>
      </c>
      <c r="P160" s="94" t="str">
        <f t="shared" si="18"/>
        <v>EUR5F11Y_Quote</v>
      </c>
      <c r="Q160" s="122"/>
      <c r="R160" s="106">
        <f>_xll.qlInterestRateIndexFixingDate(AA160,S160)</f>
        <v>44225</v>
      </c>
      <c r="S160" s="106">
        <f>_xll.qlCalendarAdvance(Calendar,SettlementDate,N160,"mf",TRUE,Trigger)</f>
        <v>44229</v>
      </c>
      <c r="T160" s="106">
        <f>_xll.qlInterestRateIndexMaturity(AA160,S160)</f>
        <v>48246</v>
      </c>
      <c r="U160" s="97">
        <f>_xll.qlIndexFixing(AA160,R160,TRUE,_xll.ohTrigger(Trigger,Trigger6M,InterestRatesTrigger))</f>
        <v>1.6094997910600102E-2</v>
      </c>
      <c r="V160" s="97">
        <f>_xll.qlQuoteValue(P160,_xll.ohTrigger(Trigger,Trigger6M,InterestRatesTrigger))</f>
        <v>1.6070000000000001E-2</v>
      </c>
      <c r="W160" s="94" t="b">
        <f t="shared" si="19"/>
        <v>1</v>
      </c>
      <c r="X160" s="153">
        <f t="shared" si="20"/>
        <v>0.24997910600101092</v>
      </c>
      <c r="Y160" s="50" t="b">
        <f>ABS(X160/10000)&lt;=ABS('General Settings'!$D$32)</f>
        <v>0</v>
      </c>
      <c r="AA160" s="50" t="str">
        <f>_xll.qlSwapIndex(,,O160,SettlementDays,Currency,Calendar,FixedLegTenor,FixedLegBDC,FixedLegDayCounter,Index6M,DiscountingCurve,Permanent,Trigger,ObjectOverwrite)</f>
        <v>obj_0073a#0000</v>
      </c>
      <c r="AB160" s="50" t="str">
        <f>_xll.qlVanillaSwapFromSwapIndex(,AA160,R160)</f>
        <v>obj_00892#0000</v>
      </c>
    </row>
    <row r="161" spans="13:28" x14ac:dyDescent="0.2">
      <c r="M161" s="94" t="s">
        <v>155</v>
      </c>
      <c r="N161" s="94" t="s">
        <v>81</v>
      </c>
      <c r="O161" s="94" t="s">
        <v>87</v>
      </c>
      <c r="P161" s="94" t="str">
        <f t="shared" si="18"/>
        <v>EUR5F12Y_Quote</v>
      </c>
      <c r="Q161" s="122"/>
      <c r="R161" s="106">
        <f>_xll.qlInterestRateIndexFixingDate(AA161,S161)</f>
        <v>44225</v>
      </c>
      <c r="S161" s="106">
        <f>_xll.qlCalendarAdvance(Calendar,SettlementDate,N161,"mf",TRUE,Trigger)</f>
        <v>44229</v>
      </c>
      <c r="T161" s="106">
        <f>_xll.qlInterestRateIndexMaturity(AA161,S161)</f>
        <v>48612</v>
      </c>
      <c r="U161" s="97">
        <f>_xll.qlIndexFixing(AA161,R161,TRUE,_xll.ohTrigger(Trigger,Trigger6M,InterestRatesTrigger))</f>
        <v>1.6266747481790286E-2</v>
      </c>
      <c r="V161" s="97">
        <f>_xll.qlQuoteValue(P161,_xll.ohTrigger(Trigger,Trigger6M,InterestRatesTrigger))</f>
        <v>1.6240000000000001E-2</v>
      </c>
      <c r="W161" s="94" t="b">
        <f t="shared" si="19"/>
        <v>1</v>
      </c>
      <c r="X161" s="153">
        <f t="shared" si="20"/>
        <v>0.26747481790285327</v>
      </c>
      <c r="Y161" s="50" t="b">
        <f>ABS(X161/10000)&lt;=ABS('General Settings'!$D$32)</f>
        <v>0</v>
      </c>
      <c r="AA161" s="50" t="str">
        <f>_xll.qlSwapIndex(,,O161,SettlementDays,Currency,Calendar,FixedLegTenor,FixedLegBDC,FixedLegDayCounter,Index6M,DiscountingCurve,Permanent,Trigger,ObjectOverwrite)</f>
        <v>obj_0065c#0000</v>
      </c>
      <c r="AB161" s="50" t="str">
        <f>_xll.qlVanillaSwapFromSwapIndex(,AA161,R161)</f>
        <v>obj_00891#0000</v>
      </c>
    </row>
    <row r="162" spans="13:28" x14ac:dyDescent="0.2">
      <c r="M162" s="94" t="s">
        <v>155</v>
      </c>
      <c r="N162" s="94" t="s">
        <v>81</v>
      </c>
      <c r="O162" s="94" t="s">
        <v>113</v>
      </c>
      <c r="P162" s="94" t="str">
        <f t="shared" si="18"/>
        <v>EUR5F13Y_Quote</v>
      </c>
      <c r="Q162" s="122"/>
      <c r="R162" s="106">
        <f>_xll.qlInterestRateIndexFixingDate(AA162,S162)</f>
        <v>44225</v>
      </c>
      <c r="S162" s="106">
        <f>_xll.qlCalendarAdvance(Calendar,SettlementDate,N162,"mf",TRUE,Trigger)</f>
        <v>44229</v>
      </c>
      <c r="T162" s="106">
        <f>_xll.qlInterestRateIndexMaturity(AA162,S162)</f>
        <v>48977</v>
      </c>
      <c r="U162" s="97">
        <f>_xll.qlIndexFixing(AA162,R162,TRUE,_xll.ohTrigger(Trigger,Trigger6M,InterestRatesTrigger))</f>
        <v>1.6369944068402809E-2</v>
      </c>
      <c r="V162" s="97">
        <f>_xll.qlQuoteValue(P162,_xll.ohTrigger(Trigger,Trigger6M,InterestRatesTrigger))</f>
        <v>1.635E-2</v>
      </c>
      <c r="W162" s="94" t="b">
        <f t="shared" si="19"/>
        <v>1</v>
      </c>
      <c r="X162" s="153">
        <f t="shared" si="20"/>
        <v>0.19944068402808629</v>
      </c>
      <c r="Y162" s="50" t="b">
        <f>ABS(X162/10000)&lt;=ABS('General Settings'!$D$32)</f>
        <v>0</v>
      </c>
      <c r="AA162" s="50" t="str">
        <f>_xll.qlSwapIndex(,,O162,SettlementDays,Currency,Calendar,FixedLegTenor,FixedLegBDC,FixedLegDayCounter,Index6M,DiscountingCurve,Permanent,Trigger,ObjectOverwrite)</f>
        <v>obj_00656#0000</v>
      </c>
      <c r="AB162" s="50" t="str">
        <f>_xll.qlVanillaSwapFromSwapIndex(,AA162,R162)</f>
        <v>obj_00813#0000</v>
      </c>
    </row>
    <row r="163" spans="13:28" x14ac:dyDescent="0.2">
      <c r="M163" s="94" t="s">
        <v>155</v>
      </c>
      <c r="N163" s="94" t="s">
        <v>81</v>
      </c>
      <c r="O163" s="94" t="s">
        <v>114</v>
      </c>
      <c r="P163" s="94" t="str">
        <f t="shared" si="18"/>
        <v>EUR5F14Y_Quote</v>
      </c>
      <c r="Q163" s="122"/>
      <c r="R163" s="106">
        <f>_xll.qlInterestRateIndexFixingDate(AA163,S163)</f>
        <v>44225</v>
      </c>
      <c r="S163" s="106">
        <f>_xll.qlCalendarAdvance(Calendar,SettlementDate,N163,"mf",TRUE,Trigger)</f>
        <v>44229</v>
      </c>
      <c r="T163" s="106">
        <f>_xll.qlInterestRateIndexMaturity(AA163,S163)</f>
        <v>49342</v>
      </c>
      <c r="U163" s="97">
        <f>_xll.qlIndexFixing(AA163,R163,TRUE,_xll.ohTrigger(Trigger,Trigger6M,InterestRatesTrigger))</f>
        <v>1.6418472834126421E-2</v>
      </c>
      <c r="V163" s="97">
        <f>_xll.qlQuoteValue(P163,_xll.ohTrigger(Trigger,Trigger6M,InterestRatesTrigger))</f>
        <v>1.6400000000000001E-2</v>
      </c>
      <c r="W163" s="94" t="b">
        <f t="shared" si="19"/>
        <v>1</v>
      </c>
      <c r="X163" s="153">
        <f t="shared" si="20"/>
        <v>0.18472834126419257</v>
      </c>
      <c r="Y163" s="50" t="b">
        <f>ABS(X163/10000)&lt;=ABS('General Settings'!$D$32)</f>
        <v>0</v>
      </c>
      <c r="AA163" s="50" t="str">
        <f>_xll.qlSwapIndex(,,O163,SettlementDays,Currency,Calendar,FixedLegTenor,FixedLegBDC,FixedLegDayCounter,Index6M,DiscountingCurve,Permanent,Trigger,ObjectOverwrite)</f>
        <v>obj_0068a#0000</v>
      </c>
      <c r="AB163" s="50" t="str">
        <f>_xll.qlVanillaSwapFromSwapIndex(,AA163,R163)</f>
        <v>obj_00850#0000</v>
      </c>
    </row>
    <row r="164" spans="13:28" x14ac:dyDescent="0.2">
      <c r="M164" s="94" t="s">
        <v>155</v>
      </c>
      <c r="N164" s="94" t="s">
        <v>81</v>
      </c>
      <c r="O164" s="94" t="s">
        <v>88</v>
      </c>
      <c r="P164" s="94" t="str">
        <f t="shared" si="18"/>
        <v>EUR5F15Y_Quote</v>
      </c>
      <c r="Q164" s="122"/>
      <c r="R164" s="106">
        <f>_xll.qlInterestRateIndexFixingDate(AA164,S164)</f>
        <v>44225</v>
      </c>
      <c r="S164" s="106">
        <f>_xll.qlCalendarAdvance(Calendar,SettlementDate,N164,"mf",TRUE,Trigger)</f>
        <v>44229</v>
      </c>
      <c r="T164" s="106">
        <f>_xll.qlInterestRateIndexMaturity(AA164,S164)</f>
        <v>49709</v>
      </c>
      <c r="U164" s="97">
        <f>_xll.qlIndexFixing(AA164,R164,TRUE,_xll.ohTrigger(Trigger,Trigger6M,InterestRatesTrigger))</f>
        <v>1.6421347441053412E-2</v>
      </c>
      <c r="V164" s="97">
        <f>_xll.qlQuoteValue(P164,_xll.ohTrigger(Trigger,Trigger6M,InterestRatesTrigger))</f>
        <v>1.6400000000000001E-2</v>
      </c>
      <c r="W164" s="94" t="b">
        <f t="shared" si="19"/>
        <v>1</v>
      </c>
      <c r="X164" s="153">
        <f t="shared" si="20"/>
        <v>0.21347441053410493</v>
      </c>
      <c r="Y164" s="50" t="b">
        <f>ABS(X164/10000)&lt;=ABS('General Settings'!$D$32)</f>
        <v>0</v>
      </c>
      <c r="AA164" s="50" t="str">
        <f>_xll.qlSwapIndex(,,O164,SettlementDays,Currency,Calendar,FixedLegTenor,FixedLegBDC,FixedLegDayCounter,Index6M,DiscountingCurve,Permanent,Trigger,ObjectOverwrite)</f>
        <v>obj_006f7#0000</v>
      </c>
      <c r="AB164" s="50" t="str">
        <f>_xll.qlVanillaSwapFromSwapIndex(,AA164,R164)</f>
        <v>obj_00838#0000</v>
      </c>
    </row>
    <row r="165" spans="13:28" x14ac:dyDescent="0.2">
      <c r="M165" s="94" t="s">
        <v>155</v>
      </c>
      <c r="N165" s="94" t="s">
        <v>81</v>
      </c>
      <c r="O165" s="94" t="s">
        <v>89</v>
      </c>
      <c r="P165" s="94" t="str">
        <f t="shared" si="18"/>
        <v>EUR5F20Y_Quote</v>
      </c>
      <c r="Q165" s="122"/>
      <c r="R165" s="106">
        <f>_xll.qlInterestRateIndexFixingDate(AA165,S165)</f>
        <v>44225</v>
      </c>
      <c r="S165" s="106">
        <f>_xll.qlCalendarAdvance(Calendar,SettlementDate,N165,"mf",TRUE,Trigger)</f>
        <v>44229</v>
      </c>
      <c r="T165" s="106">
        <f>_xll.qlInterestRateIndexMaturity(AA165,S165)</f>
        <v>51536</v>
      </c>
      <c r="U165" s="97">
        <f>_xll.qlIndexFixing(AA165,R165,TRUE,_xll.ohTrigger(Trigger,Trigger6M,InterestRatesTrigger))</f>
        <v>1.6051752375433499E-2</v>
      </c>
      <c r="V165" s="97">
        <f>_xll.qlQuoteValue(P165,_xll.ohTrigger(Trigger,Trigger6M,InterestRatesTrigger))</f>
        <v>1.6029999999999999E-2</v>
      </c>
      <c r="W165" s="94" t="b">
        <f t="shared" si="19"/>
        <v>1</v>
      </c>
      <c r="X165" s="153">
        <f t="shared" si="20"/>
        <v>0.21752375433500143</v>
      </c>
      <c r="Y165" s="50" t="b">
        <f>ABS(X165/10000)&lt;=ABS('General Settings'!$D$32)</f>
        <v>0</v>
      </c>
      <c r="AA165" s="50" t="str">
        <f>_xll.qlSwapIndex(,,O165,SettlementDays,Currency,Calendar,FixedLegTenor,FixedLegBDC,FixedLegDayCounter,Index6M,DiscountingCurve,Permanent,Trigger,ObjectOverwrite)</f>
        <v>obj_00681#0000</v>
      </c>
      <c r="AB165" s="50" t="str">
        <f>_xll.qlVanillaSwapFromSwapIndex(,AA165,R165)</f>
        <v>obj_008c1#0000</v>
      </c>
    </row>
    <row r="166" spans="13:28" x14ac:dyDescent="0.2">
      <c r="M166" s="94" t="s">
        <v>155</v>
      </c>
      <c r="N166" s="94" t="s">
        <v>81</v>
      </c>
      <c r="O166" s="94" t="s">
        <v>90</v>
      </c>
      <c r="P166" s="94" t="str">
        <f t="shared" si="18"/>
        <v>EUR5F25Y_Quote</v>
      </c>
      <c r="Q166" s="122"/>
      <c r="R166" s="106">
        <f>_xll.qlInterestRateIndexFixingDate(AA166,S166)</f>
        <v>44225</v>
      </c>
      <c r="S166" s="106">
        <f>_xll.qlCalendarAdvance(Calendar,SettlementDate,N166,"mf",TRUE,Trigger)</f>
        <v>44229</v>
      </c>
      <c r="T166" s="106">
        <f>_xll.qlInterestRateIndexMaturity(AA166,S166)</f>
        <v>53360</v>
      </c>
      <c r="U166" s="97">
        <f>_xll.qlIndexFixing(AA166,R166,TRUE,_xll.ohTrigger(Trigger,Trigger6M,InterestRatesTrigger))</f>
        <v>1.5600977322884355E-2</v>
      </c>
      <c r="V166" s="97">
        <f>_xll.qlQuoteValue(P166,_xll.ohTrigger(Trigger,Trigger6M,InterestRatesTrigger))</f>
        <v>1.558E-2</v>
      </c>
      <c r="W166" s="94" t="b">
        <f t="shared" si="19"/>
        <v>1</v>
      </c>
      <c r="X166" s="153">
        <f t="shared" si="20"/>
        <v>0.20977322884354818</v>
      </c>
      <c r="Y166" s="50" t="b">
        <f>ABS(X166/10000)&lt;=ABS('General Settings'!$D$32)</f>
        <v>0</v>
      </c>
      <c r="AA166" s="50" t="str">
        <f>_xll.qlSwapIndex(,,O166,SettlementDays,Currency,Calendar,FixedLegTenor,FixedLegBDC,FixedLegDayCounter,Index6M,DiscountingCurve,Permanent,Trigger,ObjectOverwrite)</f>
        <v>obj_00799#0000</v>
      </c>
      <c r="AB166" s="50" t="str">
        <f>_xll.qlVanillaSwapFromSwapIndex(,AA166,R166)</f>
        <v>obj_00817#0000</v>
      </c>
    </row>
    <row r="167" spans="13:28" x14ac:dyDescent="0.2">
      <c r="M167" s="197" t="s">
        <v>155</v>
      </c>
      <c r="N167" s="197" t="s">
        <v>81</v>
      </c>
      <c r="O167" s="197" t="s">
        <v>92</v>
      </c>
      <c r="P167" s="197" t="str">
        <f t="shared" si="18"/>
        <v>EUR5F30Y_Quote</v>
      </c>
      <c r="Q167" s="162"/>
      <c r="R167" s="198">
        <f>_xll.qlInterestRateIndexFixingDate(AA167,S167)</f>
        <v>44225</v>
      </c>
      <c r="S167" s="198">
        <f>_xll.qlCalendarAdvance(Calendar,SettlementDate,N167,"mf",TRUE,Trigger)</f>
        <v>44229</v>
      </c>
      <c r="T167" s="198">
        <f>_xll.qlInterestRateIndexMaturity(AA167,S167)</f>
        <v>55186</v>
      </c>
      <c r="U167" s="199">
        <f>_xll.qlIndexFixing(AA167,R167,TRUE,_xll.ohTrigger(Trigger,Trigger6M,InterestRatesTrigger))</f>
        <v>1.5239289322764483E-2</v>
      </c>
      <c r="V167" s="199">
        <f>_xll.qlQuoteValue(P167,_xll.ohTrigger(Trigger,Trigger6M,InterestRatesTrigger))</f>
        <v>1.5220000000000001E-2</v>
      </c>
      <c r="W167" s="197" t="b">
        <f t="shared" si="19"/>
        <v>1</v>
      </c>
      <c r="X167" s="200">
        <f t="shared" si="20"/>
        <v>0.19289322764482267</v>
      </c>
      <c r="Y167" s="161" t="b">
        <f>ABS(X167/10000)&lt;=ABS('General Settings'!$D$32)</f>
        <v>0</v>
      </c>
      <c r="AA167" s="50" t="str">
        <f>_xll.qlSwapIndex(,,O167,SettlementDays,Currency,Calendar,FixedLegTenor,FixedLegBDC,FixedLegDayCounter,Index6M,DiscountingCurve,Permanent,Trigger,ObjectOverwrite)</f>
        <v>obj_00617#0000</v>
      </c>
      <c r="AB167" s="50" t="str">
        <f>_xll.qlVanillaSwapFromSwapIndex(,AA167,R167)</f>
        <v>obj_0084d#0000</v>
      </c>
    </row>
    <row r="168" spans="13:28" x14ac:dyDescent="0.2">
      <c r="M168" s="201" t="s">
        <v>155</v>
      </c>
      <c r="N168" s="201" t="s">
        <v>82</v>
      </c>
      <c r="O168" s="201" t="s">
        <v>33</v>
      </c>
      <c r="P168" s="201" t="str">
        <f t="shared" si="18"/>
        <v>EUR6F1Y_Quote</v>
      </c>
      <c r="Q168" s="166"/>
      <c r="R168" s="202">
        <f>_xll.qlInterestRateIndexFixingDate(AA168,S168)</f>
        <v>44592</v>
      </c>
      <c r="S168" s="202">
        <f>_xll.qlCalendarAdvance(Calendar,SettlementDate,N168,"mf",TRUE,Trigger)</f>
        <v>44594</v>
      </c>
      <c r="T168" s="202">
        <f>_xll.qlInterestRateIndexMaturity(AA168,S168)</f>
        <v>44959</v>
      </c>
      <c r="U168" s="203">
        <f>_xll.qlIndexFixing(AA168,R168,TRUE,_xll.ohTrigger(Trigger,Trigger6M,InterestRatesTrigger))</f>
        <v>1.1112308022541191E-2</v>
      </c>
      <c r="V168" s="203">
        <f>_xll.qlQuoteValue(P168,_xll.ohTrigger(Trigger,Trigger6M,InterestRatesTrigger))</f>
        <v>1.1049999999999999E-2</v>
      </c>
      <c r="W168" s="201" t="b">
        <f t="shared" si="19"/>
        <v>1</v>
      </c>
      <c r="X168" s="204">
        <f t="shared" si="20"/>
        <v>0.62308022541191632</v>
      </c>
      <c r="Y168" s="149" t="b">
        <f>ABS(X168/10000)&lt;=ABS('General Settings'!$D$32)</f>
        <v>0</v>
      </c>
      <c r="AA168" s="50" t="str">
        <f>_xll.qlSwapIndex(,,O168,SettlementDays,Currency,Calendar,FixedLegTenor,FixedLegBDC,FixedLegDayCounter,Index6M,DiscountingCurve,Permanent,Trigger,ObjectOverwrite)</f>
        <v>obj_00740#0000</v>
      </c>
      <c r="AB168" s="50" t="str">
        <f>_xll.qlVanillaSwapFromSwapIndex(,AA168,R168)</f>
        <v>obj_008f5#0000</v>
      </c>
    </row>
    <row r="169" spans="13:28" x14ac:dyDescent="0.2">
      <c r="M169" s="94" t="s">
        <v>155</v>
      </c>
      <c r="N169" s="94" t="s">
        <v>82</v>
      </c>
      <c r="O169" s="94" t="s">
        <v>78</v>
      </c>
      <c r="P169" s="94" t="str">
        <f t="shared" si="18"/>
        <v>EUR6F2Y_Quote</v>
      </c>
      <c r="Q169" s="122"/>
      <c r="R169" s="106">
        <f>_xll.qlInterestRateIndexFixingDate(AA169,S169)</f>
        <v>44592</v>
      </c>
      <c r="S169" s="106">
        <f>_xll.qlCalendarAdvance(Calendar,SettlementDate,N169,"mf",TRUE,Trigger)</f>
        <v>44594</v>
      </c>
      <c r="T169" s="106">
        <f>_xll.qlInterestRateIndexMaturity(AA169,S169)</f>
        <v>45324</v>
      </c>
      <c r="U169" s="97">
        <f>_xll.qlIndexFixing(AA169,R169,TRUE,_xll.ohTrigger(Trigger,Trigger6M,InterestRatesTrigger))</f>
        <v>1.23658601828536E-2</v>
      </c>
      <c r="V169" s="97">
        <f>_xll.qlQuoteValue(P169,_xll.ohTrigger(Trigger,Trigger6M,InterestRatesTrigger))</f>
        <v>1.2330000000000001E-2</v>
      </c>
      <c r="W169" s="94" t="b">
        <f t="shared" si="19"/>
        <v>1</v>
      </c>
      <c r="X169" s="153">
        <f t="shared" si="20"/>
        <v>0.35860182853598987</v>
      </c>
      <c r="Y169" s="50" t="b">
        <f>ABS(X169/10000)&lt;=ABS('General Settings'!$D$32)</f>
        <v>0</v>
      </c>
      <c r="AA169" s="50" t="str">
        <f>_xll.qlSwapIndex(,,O169,SettlementDays,Currency,Calendar,FixedLegTenor,FixedLegBDC,FixedLegDayCounter,Index6M,DiscountingCurve,Permanent,Trigger,ObjectOverwrite)</f>
        <v>obj_0064b#0000</v>
      </c>
      <c r="AB169" s="50" t="str">
        <f>_xll.qlVanillaSwapFromSwapIndex(,AA169,R169)</f>
        <v>obj_008ef#0000</v>
      </c>
    </row>
    <row r="170" spans="13:28" x14ac:dyDescent="0.2">
      <c r="M170" s="94" t="s">
        <v>155</v>
      </c>
      <c r="N170" s="94" t="s">
        <v>82</v>
      </c>
      <c r="O170" s="94" t="s">
        <v>79</v>
      </c>
      <c r="P170" s="94" t="str">
        <f t="shared" si="18"/>
        <v>EUR6F3Y_Quote</v>
      </c>
      <c r="Q170" s="122"/>
      <c r="R170" s="106">
        <f>_xll.qlInterestRateIndexFixingDate(AA170,S170)</f>
        <v>44592</v>
      </c>
      <c r="S170" s="106">
        <f>_xll.qlCalendarAdvance(Calendar,SettlementDate,N170,"mf",TRUE,Trigger)</f>
        <v>44594</v>
      </c>
      <c r="T170" s="106">
        <f>_xll.qlInterestRateIndexMaturity(AA170,S170)</f>
        <v>45691</v>
      </c>
      <c r="U170" s="97">
        <f>_xll.qlIndexFixing(AA170,R170,TRUE,_xll.ohTrigger(Trigger,Trigger6M,InterestRatesTrigger))</f>
        <v>1.3444972812592231E-2</v>
      </c>
      <c r="V170" s="97">
        <f>_xll.qlQuoteValue(P170,_xll.ohTrigger(Trigger,Trigger6M,InterestRatesTrigger))</f>
        <v>1.3389999999999999E-2</v>
      </c>
      <c r="W170" s="94" t="b">
        <f t="shared" si="19"/>
        <v>1</v>
      </c>
      <c r="X170" s="153">
        <f t="shared" si="20"/>
        <v>0.54972812592231701</v>
      </c>
      <c r="Y170" s="50" t="b">
        <f>ABS(X170/10000)&lt;=ABS('General Settings'!$D$32)</f>
        <v>0</v>
      </c>
      <c r="AA170" s="50" t="str">
        <f>_xll.qlSwapIndex(,,O170,SettlementDays,Currency,Calendar,FixedLegTenor,FixedLegBDC,FixedLegDayCounter,Index6M,DiscountingCurve,Permanent,Trigger,ObjectOverwrite)</f>
        <v>obj_006a1#0000</v>
      </c>
      <c r="AB170" s="50" t="str">
        <f>_xll.qlVanillaSwapFromSwapIndex(,AA170,R170)</f>
        <v>obj_008d7#0000</v>
      </c>
    </row>
    <row r="171" spans="13:28" x14ac:dyDescent="0.2">
      <c r="M171" s="94" t="s">
        <v>155</v>
      </c>
      <c r="N171" s="94" t="s">
        <v>82</v>
      </c>
      <c r="O171" s="94" t="s">
        <v>80</v>
      </c>
      <c r="P171" s="94" t="str">
        <f t="shared" si="18"/>
        <v>EUR6F4Y_Quote</v>
      </c>
      <c r="Q171" s="122"/>
      <c r="R171" s="106">
        <f>_xll.qlInterestRateIndexFixingDate(AA171,S171)</f>
        <v>44592</v>
      </c>
      <c r="S171" s="106">
        <f>_xll.qlCalendarAdvance(Calendar,SettlementDate,N171,"mf",TRUE,Trigger)</f>
        <v>44594</v>
      </c>
      <c r="T171" s="106">
        <f>_xll.qlInterestRateIndexMaturity(AA171,S171)</f>
        <v>46055</v>
      </c>
      <c r="U171" s="97">
        <f>_xll.qlIndexFixing(AA171,R171,TRUE,_xll.ohTrigger(Trigger,Trigger6M,InterestRatesTrigger))</f>
        <v>1.4317270203316254E-2</v>
      </c>
      <c r="V171" s="97">
        <f>_xll.qlQuoteValue(P171,_xll.ohTrigger(Trigger,Trigger6M,InterestRatesTrigger))</f>
        <v>1.4279999999999999E-2</v>
      </c>
      <c r="W171" s="94" t="b">
        <f t="shared" si="19"/>
        <v>1</v>
      </c>
      <c r="X171" s="153">
        <f t="shared" si="20"/>
        <v>0.37270203316255163</v>
      </c>
      <c r="Y171" s="50" t="b">
        <f>ABS(X171/10000)&lt;=ABS('General Settings'!$D$32)</f>
        <v>0</v>
      </c>
      <c r="AA171" s="50" t="str">
        <f>_xll.qlSwapIndex(,,O171,SettlementDays,Currency,Calendar,FixedLegTenor,FixedLegBDC,FixedLegDayCounter,Index6M,DiscountingCurve,Permanent,Trigger,ObjectOverwrite)</f>
        <v>obj_005e8#0000</v>
      </c>
      <c r="AB171" s="50" t="str">
        <f>_xll.qlVanillaSwapFromSwapIndex(,AA171,R171)</f>
        <v>obj_008b6#0000</v>
      </c>
    </row>
    <row r="172" spans="13:28" x14ac:dyDescent="0.2">
      <c r="M172" s="94" t="s">
        <v>155</v>
      </c>
      <c r="N172" s="94" t="s">
        <v>82</v>
      </c>
      <c r="O172" s="94" t="s">
        <v>81</v>
      </c>
      <c r="P172" s="94" t="str">
        <f t="shared" si="18"/>
        <v>EUR6F5Y_Quote</v>
      </c>
      <c r="Q172" s="122"/>
      <c r="R172" s="106">
        <f>_xll.qlInterestRateIndexFixingDate(AA172,S172)</f>
        <v>44592</v>
      </c>
      <c r="S172" s="106">
        <f>_xll.qlCalendarAdvance(Calendar,SettlementDate,N172,"mf",TRUE,Trigger)</f>
        <v>44594</v>
      </c>
      <c r="T172" s="106">
        <f>_xll.qlInterestRateIndexMaturity(AA172,S172)</f>
        <v>46420</v>
      </c>
      <c r="U172" s="97">
        <f>_xll.qlIndexFixing(AA172,R172,TRUE,_xll.ohTrigger(Trigger,Trigger6M,InterestRatesTrigger))</f>
        <v>1.50459122052872E-2</v>
      </c>
      <c r="V172" s="97">
        <f>_xll.qlQuoteValue(P172,_xll.ohTrigger(Trigger,Trigger6M,InterestRatesTrigger))</f>
        <v>1.5009999999999999E-2</v>
      </c>
      <c r="W172" s="94" t="b">
        <f t="shared" si="19"/>
        <v>1</v>
      </c>
      <c r="X172" s="153">
        <f t="shared" si="20"/>
        <v>0.35912205287201227</v>
      </c>
      <c r="Y172" s="50" t="b">
        <f>ABS(X172/10000)&lt;=ABS('General Settings'!$D$32)</f>
        <v>0</v>
      </c>
      <c r="AA172" s="50" t="str">
        <f>_xll.qlSwapIndex(,,O172,SettlementDays,Currency,Calendar,FixedLegTenor,FixedLegBDC,FixedLegDayCounter,Index6M,DiscountingCurve,Permanent,Trigger,ObjectOverwrite)</f>
        <v>obj_00775#0000</v>
      </c>
      <c r="AB172" s="50" t="str">
        <f>_xll.qlVanillaSwapFromSwapIndex(,AA172,R172)</f>
        <v>obj_00812#0000</v>
      </c>
    </row>
    <row r="173" spans="13:28" x14ac:dyDescent="0.2">
      <c r="M173" s="94" t="s">
        <v>155</v>
      </c>
      <c r="N173" s="94" t="s">
        <v>82</v>
      </c>
      <c r="O173" s="94" t="s">
        <v>82</v>
      </c>
      <c r="P173" s="94" t="str">
        <f t="shared" si="18"/>
        <v>EUR6F6Y_Quote</v>
      </c>
      <c r="Q173" s="122"/>
      <c r="R173" s="106">
        <f>_xll.qlInterestRateIndexFixingDate(AA173,S173)</f>
        <v>44592</v>
      </c>
      <c r="S173" s="106">
        <f>_xll.qlCalendarAdvance(Calendar,SettlementDate,N173,"mf",TRUE,Trigger)</f>
        <v>44594</v>
      </c>
      <c r="T173" s="106">
        <f>_xll.qlInterestRateIndexMaturity(AA173,S173)</f>
        <v>46785</v>
      </c>
      <c r="U173" s="97">
        <f>_xll.qlIndexFixing(AA173,R173,TRUE,_xll.ohTrigger(Trigger,Trigger6M,InterestRatesTrigger))</f>
        <v>1.5642893929942888E-2</v>
      </c>
      <c r="V173" s="97">
        <f>_xll.qlQuoteValue(P173,_xll.ohTrigger(Trigger,Trigger6M,InterestRatesTrigger))</f>
        <v>1.5609999999999999E-2</v>
      </c>
      <c r="W173" s="94" t="b">
        <f t="shared" si="19"/>
        <v>1</v>
      </c>
      <c r="X173" s="153">
        <f t="shared" si="20"/>
        <v>0.32893929942889172</v>
      </c>
      <c r="Y173" s="50" t="b">
        <f>ABS(X173/10000)&lt;=ABS('General Settings'!$D$32)</f>
        <v>0</v>
      </c>
      <c r="AA173" s="50" t="str">
        <f>_xll.qlSwapIndex(,,O173,SettlementDays,Currency,Calendar,FixedLegTenor,FixedLegBDC,FixedLegDayCounter,Index6M,DiscountingCurve,Permanent,Trigger,ObjectOverwrite)</f>
        <v>obj_0079b#0000</v>
      </c>
      <c r="AB173" s="50" t="str">
        <f>_xll.qlVanillaSwapFromSwapIndex(,AA173,R173)</f>
        <v>obj_007c5#0000</v>
      </c>
    </row>
    <row r="174" spans="13:28" x14ac:dyDescent="0.2">
      <c r="M174" s="94" t="s">
        <v>155</v>
      </c>
      <c r="N174" s="94" t="s">
        <v>82</v>
      </c>
      <c r="O174" s="94" t="s">
        <v>83</v>
      </c>
      <c r="P174" s="94" t="str">
        <f t="shared" si="18"/>
        <v>EUR6F7Y_Quote</v>
      </c>
      <c r="Q174" s="122"/>
      <c r="R174" s="106">
        <f>_xll.qlInterestRateIndexFixingDate(AA174,S174)</f>
        <v>44592</v>
      </c>
      <c r="S174" s="106">
        <f>_xll.qlCalendarAdvance(Calendar,SettlementDate,N174,"mf",TRUE,Trigger)</f>
        <v>44594</v>
      </c>
      <c r="T174" s="106">
        <f>_xll.qlInterestRateIndexMaturity(AA174,S174)</f>
        <v>47151</v>
      </c>
      <c r="U174" s="97">
        <f>_xll.qlIndexFixing(AA174,R174,TRUE,_xll.ohTrigger(Trigger,Trigger6M,InterestRatesTrigger))</f>
        <v>1.6122818090608185E-2</v>
      </c>
      <c r="V174" s="97">
        <f>_xll.qlQuoteValue(P174,_xll.ohTrigger(Trigger,Trigger6M,InterestRatesTrigger))</f>
        <v>1.609E-2</v>
      </c>
      <c r="W174" s="94" t="b">
        <f t="shared" si="19"/>
        <v>1</v>
      </c>
      <c r="X174" s="153">
        <f t="shared" si="20"/>
        <v>0.3281809060818458</v>
      </c>
      <c r="Y174" s="50" t="b">
        <f>ABS(X174/10000)&lt;=ABS('General Settings'!$D$32)</f>
        <v>0</v>
      </c>
      <c r="AA174" s="50" t="str">
        <f>_xll.qlSwapIndex(,,O174,SettlementDays,Currency,Calendar,FixedLegTenor,FixedLegBDC,FixedLegDayCounter,Index6M,DiscountingCurve,Permanent,Trigger,ObjectOverwrite)</f>
        <v>obj_005ea#0000</v>
      </c>
      <c r="AB174" s="50" t="str">
        <f>_xll.qlVanillaSwapFromSwapIndex(,AA174,R174)</f>
        <v>obj_008e7#0000</v>
      </c>
    </row>
    <row r="175" spans="13:28" x14ac:dyDescent="0.2">
      <c r="M175" s="94" t="s">
        <v>155</v>
      </c>
      <c r="N175" s="94" t="s">
        <v>82</v>
      </c>
      <c r="O175" s="94" t="s">
        <v>84</v>
      </c>
      <c r="P175" s="94" t="str">
        <f t="shared" si="18"/>
        <v>EUR6F8Y_Quote</v>
      </c>
      <c r="Q175" s="122"/>
      <c r="R175" s="106">
        <f>_xll.qlInterestRateIndexFixingDate(AA175,S175)</f>
        <v>44592</v>
      </c>
      <c r="S175" s="106">
        <f>_xll.qlCalendarAdvance(Calendar,SettlementDate,N175,"mf",TRUE,Trigger)</f>
        <v>44594</v>
      </c>
      <c r="T175" s="106">
        <f>_xll.qlInterestRateIndexMaturity(AA175,S175)</f>
        <v>47518</v>
      </c>
      <c r="U175" s="97">
        <f>_xll.qlIndexFixing(AA175,R175,TRUE,_xll.ohTrigger(Trigger,Trigger6M,InterestRatesTrigger))</f>
        <v>1.6487428941459627E-2</v>
      </c>
      <c r="V175" s="97">
        <f>_xll.qlQuoteValue(P175,_xll.ohTrigger(Trigger,Trigger6M,InterestRatesTrigger))</f>
        <v>1.6469999999999999E-2</v>
      </c>
      <c r="W175" s="94" t="b">
        <f t="shared" si="19"/>
        <v>1</v>
      </c>
      <c r="X175" s="153">
        <f t="shared" si="20"/>
        <v>0.17428941459628894</v>
      </c>
      <c r="Y175" s="50" t="b">
        <f>ABS(X175/10000)&lt;=ABS('General Settings'!$D$32)</f>
        <v>0</v>
      </c>
      <c r="AA175" s="50" t="str">
        <f>_xll.qlSwapIndex(,,O175,SettlementDays,Currency,Calendar,FixedLegTenor,FixedLegBDC,FixedLegDayCounter,Index6M,DiscountingCurve,Permanent,Trigger,ObjectOverwrite)</f>
        <v>obj_00722#0000</v>
      </c>
      <c r="AB175" s="50" t="str">
        <f>_xll.qlVanillaSwapFromSwapIndex(,AA175,R175)</f>
        <v>obj_008e2#0000</v>
      </c>
    </row>
    <row r="176" spans="13:28" x14ac:dyDescent="0.2">
      <c r="M176" s="94" t="s">
        <v>155</v>
      </c>
      <c r="N176" s="94" t="s">
        <v>82</v>
      </c>
      <c r="O176" s="94" t="s">
        <v>85</v>
      </c>
      <c r="P176" s="94" t="str">
        <f t="shared" si="18"/>
        <v>EUR6F9Y_Quote</v>
      </c>
      <c r="Q176" s="122"/>
      <c r="R176" s="106">
        <f>_xll.qlInterestRateIndexFixingDate(AA176,S176)</f>
        <v>44592</v>
      </c>
      <c r="S176" s="106">
        <f>_xll.qlCalendarAdvance(Calendar,SettlementDate,N176,"mf",TRUE,Trigger)</f>
        <v>44594</v>
      </c>
      <c r="T176" s="106">
        <f>_xll.qlInterestRateIndexMaturity(AA176,S176)</f>
        <v>47882</v>
      </c>
      <c r="U176" s="97">
        <f>_xll.qlIndexFixing(AA176,R176,TRUE,_xll.ohTrigger(Trigger,Trigger6M,InterestRatesTrigger))</f>
        <v>1.6754765959403676E-2</v>
      </c>
      <c r="V176" s="97">
        <f>_xll.qlQuoteValue(P176,_xll.ohTrigger(Trigger,Trigger6M,InterestRatesTrigger))</f>
        <v>1.6730000000000002E-2</v>
      </c>
      <c r="W176" s="94" t="b">
        <f t="shared" si="19"/>
        <v>1</v>
      </c>
      <c r="X176" s="153">
        <f t="shared" si="20"/>
        <v>0.2476595940367407</v>
      </c>
      <c r="Y176" s="50" t="b">
        <f>ABS(X176/10000)&lt;=ABS('General Settings'!$D$32)</f>
        <v>0</v>
      </c>
      <c r="AA176" s="50" t="str">
        <f>_xll.qlSwapIndex(,,O176,SettlementDays,Currency,Calendar,FixedLegTenor,FixedLegBDC,FixedLegDayCounter,Index6M,DiscountingCurve,Permanent,Trigger,ObjectOverwrite)</f>
        <v>obj_00735#0000</v>
      </c>
      <c r="AB176" s="50" t="str">
        <f>_xll.qlVanillaSwapFromSwapIndex(,AA176,R176)</f>
        <v>obj_00857#0000</v>
      </c>
    </row>
    <row r="177" spans="13:28" x14ac:dyDescent="0.2">
      <c r="M177" s="94" t="s">
        <v>155</v>
      </c>
      <c r="N177" s="94" t="s">
        <v>82</v>
      </c>
      <c r="O177" s="94" t="s">
        <v>86</v>
      </c>
      <c r="P177" s="94" t="str">
        <f t="shared" si="18"/>
        <v>EUR6F10Y_Quote</v>
      </c>
      <c r="Q177" s="122"/>
      <c r="R177" s="106">
        <f>_xll.qlInterestRateIndexFixingDate(AA177,S177)</f>
        <v>44592</v>
      </c>
      <c r="S177" s="106">
        <f>_xll.qlCalendarAdvance(Calendar,SettlementDate,N177,"mf",TRUE,Trigger)</f>
        <v>44594</v>
      </c>
      <c r="T177" s="106">
        <f>_xll.qlInterestRateIndexMaturity(AA177,S177)</f>
        <v>48246</v>
      </c>
      <c r="U177" s="97">
        <f>_xll.qlIndexFixing(AA177,R177,TRUE,_xll.ohTrigger(Trigger,Trigger6M,InterestRatesTrigger))</f>
        <v>1.6939624952817891E-2</v>
      </c>
      <c r="V177" s="97">
        <f>_xll.qlQuoteValue(P177,_xll.ohTrigger(Trigger,Trigger6M,InterestRatesTrigger))</f>
        <v>1.6920000000000001E-2</v>
      </c>
      <c r="W177" s="94" t="b">
        <f t="shared" si="19"/>
        <v>1</v>
      </c>
      <c r="X177" s="153">
        <f t="shared" si="20"/>
        <v>0.19624952817889896</v>
      </c>
      <c r="Y177" s="50" t="b">
        <f>ABS(X177/10000)&lt;=ABS('General Settings'!$D$32)</f>
        <v>0</v>
      </c>
      <c r="AA177" s="50" t="str">
        <f>_xll.qlSwapIndex(,,O177,SettlementDays,Currency,Calendar,FixedLegTenor,FixedLegBDC,FixedLegDayCounter,Index6M,DiscountingCurve,Permanent,Trigger,ObjectOverwrite)</f>
        <v>obj_005dd#0000</v>
      </c>
      <c r="AB177" s="50" t="str">
        <f>_xll.qlVanillaSwapFromSwapIndex(,AA177,R177)</f>
        <v>obj_00808#0000</v>
      </c>
    </row>
    <row r="178" spans="13:28" x14ac:dyDescent="0.2">
      <c r="M178" s="94" t="s">
        <v>155</v>
      </c>
      <c r="N178" s="94" t="s">
        <v>82</v>
      </c>
      <c r="O178" s="94" t="s">
        <v>112</v>
      </c>
      <c r="P178" s="94" t="str">
        <f t="shared" si="18"/>
        <v>EUR6F11Y_Quote</v>
      </c>
      <c r="Q178" s="122"/>
      <c r="R178" s="106">
        <f>_xll.qlInterestRateIndexFixingDate(AA178,S178)</f>
        <v>44592</v>
      </c>
      <c r="S178" s="106">
        <f>_xll.qlCalendarAdvance(Calendar,SettlementDate,N178,"mf",TRUE,Trigger)</f>
        <v>44594</v>
      </c>
      <c r="T178" s="106">
        <f>_xll.qlInterestRateIndexMaturity(AA178,S178)</f>
        <v>48612</v>
      </c>
      <c r="U178" s="97">
        <f>_xll.qlIndexFixing(AA178,R178,TRUE,_xll.ohTrigger(Trigger,Trigger6M,InterestRatesTrigger))</f>
        <v>1.7057887927886844E-2</v>
      </c>
      <c r="V178" s="97">
        <f>_xll.qlQuoteValue(P178,_xll.ohTrigger(Trigger,Trigger6M,InterestRatesTrigger))</f>
        <v>1.704E-2</v>
      </c>
      <c r="W178" s="94" t="b">
        <f t="shared" si="19"/>
        <v>1</v>
      </c>
      <c r="X178" s="153">
        <f t="shared" si="20"/>
        <v>0.17887927886844901</v>
      </c>
      <c r="Y178" s="50" t="b">
        <f>ABS(X178/10000)&lt;=ABS('General Settings'!$D$32)</f>
        <v>0</v>
      </c>
      <c r="AA178" s="50" t="str">
        <f>_xll.qlSwapIndex(,,O178,SettlementDays,Currency,Calendar,FixedLegTenor,FixedLegBDC,FixedLegDayCounter,Index6M,DiscountingCurve,Permanent,Trigger,ObjectOverwrite)</f>
        <v>obj_006d1#0000</v>
      </c>
      <c r="AB178" s="50" t="str">
        <f>_xll.qlVanillaSwapFromSwapIndex(,AA178,R178)</f>
        <v>obj_0083f#0000</v>
      </c>
    </row>
    <row r="179" spans="13:28" x14ac:dyDescent="0.2">
      <c r="M179" s="94" t="s">
        <v>155</v>
      </c>
      <c r="N179" s="94" t="s">
        <v>82</v>
      </c>
      <c r="O179" s="94" t="s">
        <v>87</v>
      </c>
      <c r="P179" s="94" t="str">
        <f t="shared" si="18"/>
        <v>EUR6F12Y_Quote</v>
      </c>
      <c r="Q179" s="122"/>
      <c r="R179" s="106">
        <f>_xll.qlInterestRateIndexFixingDate(AA179,S179)</f>
        <v>44592</v>
      </c>
      <c r="S179" s="106">
        <f>_xll.qlCalendarAdvance(Calendar,SettlementDate,N179,"mf",TRUE,Trigger)</f>
        <v>44594</v>
      </c>
      <c r="T179" s="106">
        <f>_xll.qlInterestRateIndexMaturity(AA179,S179)</f>
        <v>48977</v>
      </c>
      <c r="U179" s="97">
        <f>_xll.qlIndexFixing(AA179,R179,TRUE,_xll.ohTrigger(Trigger,Trigger6M,InterestRatesTrigger))</f>
        <v>1.7110534855848986E-2</v>
      </c>
      <c r="V179" s="97">
        <f>_xll.qlQuoteValue(P179,_xll.ohTrigger(Trigger,Trigger6M,InterestRatesTrigger))</f>
        <v>1.7090000000000001E-2</v>
      </c>
      <c r="W179" s="94" t="b">
        <f t="shared" si="19"/>
        <v>1</v>
      </c>
      <c r="X179" s="153">
        <f t="shared" si="20"/>
        <v>0.20534855848984568</v>
      </c>
      <c r="Y179" s="50" t="b">
        <f>ABS(X179/10000)&lt;=ABS('General Settings'!$D$32)</f>
        <v>0</v>
      </c>
      <c r="AA179" s="50" t="str">
        <f>_xll.qlSwapIndex(,,O179,SettlementDays,Currency,Calendar,FixedLegTenor,FixedLegBDC,FixedLegDayCounter,Index6M,DiscountingCurve,Permanent,Trigger,ObjectOverwrite)</f>
        <v>obj_00730#0000</v>
      </c>
      <c r="AB179" s="50" t="str">
        <f>_xll.qlVanillaSwapFromSwapIndex(,AA179,R179)</f>
        <v>obj_00852#0000</v>
      </c>
    </row>
    <row r="180" spans="13:28" x14ac:dyDescent="0.2">
      <c r="M180" s="94" t="s">
        <v>155</v>
      </c>
      <c r="N180" s="94" t="s">
        <v>82</v>
      </c>
      <c r="O180" s="94" t="s">
        <v>113</v>
      </c>
      <c r="P180" s="94" t="str">
        <f t="shared" si="18"/>
        <v>EUR6F13Y_Quote</v>
      </c>
      <c r="Q180" s="122"/>
      <c r="R180" s="106">
        <f>_xll.qlInterestRateIndexFixingDate(AA180,S180)</f>
        <v>44592</v>
      </c>
      <c r="S180" s="106">
        <f>_xll.qlCalendarAdvance(Calendar,SettlementDate,N180,"mf",TRUE,Trigger)</f>
        <v>44594</v>
      </c>
      <c r="T180" s="106">
        <f>_xll.qlInterestRateIndexMaturity(AA180,S180)</f>
        <v>49342</v>
      </c>
      <c r="U180" s="97">
        <f>_xll.qlIndexFixing(AA180,R180,TRUE,_xll.ohTrigger(Trigger,Trigger6M,InterestRatesTrigger))</f>
        <v>1.71118137314391E-2</v>
      </c>
      <c r="V180" s="97">
        <f>_xll.qlQuoteValue(P180,_xll.ohTrigger(Trigger,Trigger6M,InterestRatesTrigger))</f>
        <v>1.7100000000000001E-2</v>
      </c>
      <c r="W180" s="94" t="b">
        <f t="shared" si="19"/>
        <v>1</v>
      </c>
      <c r="X180" s="153">
        <f t="shared" si="20"/>
        <v>0.11813731439099667</v>
      </c>
      <c r="Y180" s="50" t="b">
        <f>ABS(X180/10000)&lt;=ABS('General Settings'!$D$32)</f>
        <v>0</v>
      </c>
      <c r="AA180" s="50" t="str">
        <f>_xll.qlSwapIndex(,,O180,SettlementDays,Currency,Calendar,FixedLegTenor,FixedLegBDC,FixedLegDayCounter,Index6M,DiscountingCurve,Permanent,Trigger,ObjectOverwrite)</f>
        <v>obj_005fd#0000</v>
      </c>
      <c r="AB180" s="50" t="str">
        <f>_xll.qlVanillaSwapFromSwapIndex(,AA180,R180)</f>
        <v>obj_00844#0000</v>
      </c>
    </row>
    <row r="181" spans="13:28" x14ac:dyDescent="0.2">
      <c r="M181" s="94" t="s">
        <v>155</v>
      </c>
      <c r="N181" s="94" t="s">
        <v>82</v>
      </c>
      <c r="O181" s="94" t="s">
        <v>114</v>
      </c>
      <c r="P181" s="94" t="str">
        <f t="shared" si="18"/>
        <v>EUR6F14Y_Quote</v>
      </c>
      <c r="Q181" s="122"/>
      <c r="R181" s="106">
        <f>_xll.qlInterestRateIndexFixingDate(AA181,S181)</f>
        <v>44592</v>
      </c>
      <c r="S181" s="106">
        <f>_xll.qlCalendarAdvance(Calendar,SettlementDate,N181,"mf",TRUE,Trigger)</f>
        <v>44594</v>
      </c>
      <c r="T181" s="106">
        <f>_xll.qlInterestRateIndexMaturity(AA181,S181)</f>
        <v>49709</v>
      </c>
      <c r="U181" s="97">
        <f>_xll.qlIndexFixing(AA181,R181,TRUE,_xll.ohTrigger(Trigger,Trigger6M,InterestRatesTrigger))</f>
        <v>1.7070417636189165E-2</v>
      </c>
      <c r="V181" s="97">
        <f>_xll.qlQuoteValue(P181,_xll.ohTrigger(Trigger,Trigger6M,InterestRatesTrigger))</f>
        <v>1.7049999999999999E-2</v>
      </c>
      <c r="W181" s="94" t="b">
        <f t="shared" si="19"/>
        <v>1</v>
      </c>
      <c r="X181" s="153">
        <f t="shared" si="20"/>
        <v>0.20417636189165589</v>
      </c>
      <c r="Y181" s="50" t="b">
        <f>ABS(X181/10000)&lt;=ABS('General Settings'!$D$32)</f>
        <v>0</v>
      </c>
      <c r="AA181" s="50" t="str">
        <f>_xll.qlSwapIndex(,,O181,SettlementDays,Currency,Calendar,FixedLegTenor,FixedLegBDC,FixedLegDayCounter,Index6M,DiscountingCurve,Permanent,Trigger,ObjectOverwrite)</f>
        <v>obj_005e6#0000</v>
      </c>
      <c r="AB181" s="50" t="str">
        <f>_xll.qlVanillaSwapFromSwapIndex(,AA181,R181)</f>
        <v>obj_007e1#0000</v>
      </c>
    </row>
    <row r="182" spans="13:28" x14ac:dyDescent="0.2">
      <c r="M182" s="94" t="s">
        <v>155</v>
      </c>
      <c r="N182" s="94" t="s">
        <v>82</v>
      </c>
      <c r="O182" s="94" t="s">
        <v>88</v>
      </c>
      <c r="P182" s="94" t="str">
        <f t="shared" si="18"/>
        <v>EUR6F15Y_Quote</v>
      </c>
      <c r="Q182" s="122"/>
      <c r="R182" s="106">
        <f>_xll.qlInterestRateIndexFixingDate(AA182,S182)</f>
        <v>44592</v>
      </c>
      <c r="S182" s="106">
        <f>_xll.qlCalendarAdvance(Calendar,SettlementDate,N182,"mf",TRUE,Trigger)</f>
        <v>44594</v>
      </c>
      <c r="T182" s="106">
        <f>_xll.qlInterestRateIndexMaturity(AA182,S182)</f>
        <v>50073</v>
      </c>
      <c r="U182" s="97">
        <f>_xll.qlIndexFixing(AA182,R182,TRUE,_xll.ohTrigger(Trigger,Trigger6M,InterestRatesTrigger))</f>
        <v>1.6997818996019345E-2</v>
      </c>
      <c r="V182" s="97">
        <f>_xll.qlQuoteValue(P182,_xll.ohTrigger(Trigger,Trigger6M,InterestRatesTrigger))</f>
        <v>1.6979999999999999E-2</v>
      </c>
      <c r="W182" s="94" t="b">
        <f t="shared" si="19"/>
        <v>1</v>
      </c>
      <c r="X182" s="153">
        <f t="shared" si="20"/>
        <v>0.17818996019346167</v>
      </c>
      <c r="Y182" s="50" t="b">
        <f>ABS(X182/10000)&lt;=ABS('General Settings'!$D$32)</f>
        <v>0</v>
      </c>
      <c r="AA182" s="50" t="str">
        <f>_xll.qlSwapIndex(,,O182,SettlementDays,Currency,Calendar,FixedLegTenor,FixedLegBDC,FixedLegDayCounter,Index6M,DiscountingCurve,Permanent,Trigger,ObjectOverwrite)</f>
        <v>obj_00721#0000</v>
      </c>
      <c r="AB182" s="50" t="str">
        <f>_xll.qlVanillaSwapFromSwapIndex(,AA182,R182)</f>
        <v>obj_0081a#0000</v>
      </c>
    </row>
    <row r="183" spans="13:28" x14ac:dyDescent="0.2">
      <c r="M183" s="94" t="s">
        <v>155</v>
      </c>
      <c r="N183" s="94" t="s">
        <v>82</v>
      </c>
      <c r="O183" s="94" t="s">
        <v>89</v>
      </c>
      <c r="P183" s="94" t="str">
        <f t="shared" si="18"/>
        <v>EUR6F20Y_Quote</v>
      </c>
      <c r="Q183" s="122"/>
      <c r="R183" s="106">
        <f>_xll.qlInterestRateIndexFixingDate(AA183,S183)</f>
        <v>44592</v>
      </c>
      <c r="S183" s="106">
        <f>_xll.qlCalendarAdvance(Calendar,SettlementDate,N183,"mf",TRUE,Trigger)</f>
        <v>44594</v>
      </c>
      <c r="T183" s="106">
        <f>_xll.qlInterestRateIndexMaturity(AA183,S183)</f>
        <v>51900</v>
      </c>
      <c r="U183" s="97">
        <f>_xll.qlIndexFixing(AA183,R183,TRUE,_xll.ohTrigger(Trigger,Trigger6M,InterestRatesTrigger))</f>
        <v>1.6404243066120532E-2</v>
      </c>
      <c r="V183" s="97">
        <f>_xll.qlQuoteValue(P183,_xll.ohTrigger(Trigger,Trigger6M,InterestRatesTrigger))</f>
        <v>1.6379999999999999E-2</v>
      </c>
      <c r="W183" s="94" t="b">
        <f t="shared" si="19"/>
        <v>1</v>
      </c>
      <c r="X183" s="153">
        <f t="shared" si="20"/>
        <v>0.24243066120532841</v>
      </c>
      <c r="Y183" s="50" t="b">
        <f>ABS(X183/10000)&lt;=ABS('General Settings'!$D$32)</f>
        <v>0</v>
      </c>
      <c r="AA183" s="50" t="str">
        <f>_xll.qlSwapIndex(,,O183,SettlementDays,Currency,Calendar,FixedLegTenor,FixedLegBDC,FixedLegDayCounter,Index6M,DiscountingCurve,Permanent,Trigger,ObjectOverwrite)</f>
        <v>obj_00628#0000</v>
      </c>
      <c r="AB183" s="50" t="str">
        <f>_xll.qlVanillaSwapFromSwapIndex(,AA183,R183)</f>
        <v>obj_007f2#0000</v>
      </c>
    </row>
    <row r="184" spans="13:28" x14ac:dyDescent="0.2">
      <c r="M184" s="94" t="s">
        <v>155</v>
      </c>
      <c r="N184" s="94" t="s">
        <v>82</v>
      </c>
      <c r="O184" s="94" t="s">
        <v>90</v>
      </c>
      <c r="P184" s="94" t="str">
        <f t="shared" si="18"/>
        <v>EUR6F25Y_Quote</v>
      </c>
      <c r="Q184" s="122"/>
      <c r="R184" s="106">
        <f>_xll.qlInterestRateIndexFixingDate(AA184,S184)</f>
        <v>44592</v>
      </c>
      <c r="S184" s="106">
        <f>_xll.qlCalendarAdvance(Calendar,SettlementDate,N184,"mf",TRUE,Trigger)</f>
        <v>44594</v>
      </c>
      <c r="T184" s="106">
        <f>_xll.qlInterestRateIndexMaturity(AA184,S184)</f>
        <v>53727</v>
      </c>
      <c r="U184" s="97">
        <f>_xll.qlIndexFixing(AA184,R184,TRUE,_xll.ohTrigger(Trigger,Trigger6M,InterestRatesTrigger))</f>
        <v>1.5868830977120871E-2</v>
      </c>
      <c r="V184" s="97">
        <f>_xll.qlQuoteValue(P184,_xll.ohTrigger(Trigger,Trigger6M,InterestRatesTrigger))</f>
        <v>1.585E-2</v>
      </c>
      <c r="W184" s="94" t="b">
        <f t="shared" si="19"/>
        <v>1</v>
      </c>
      <c r="X184" s="153">
        <f t="shared" si="20"/>
        <v>0.18830977120871256</v>
      </c>
      <c r="Y184" s="50" t="b">
        <f>ABS(X184/10000)&lt;=ABS('General Settings'!$D$32)</f>
        <v>0</v>
      </c>
      <c r="AA184" s="50" t="str">
        <f>_xll.qlSwapIndex(,,O184,SettlementDays,Currency,Calendar,FixedLegTenor,FixedLegBDC,FixedLegDayCounter,Index6M,DiscountingCurve,Permanent,Trigger,ObjectOverwrite)</f>
        <v>obj_006f1#0000</v>
      </c>
      <c r="AB184" s="50" t="str">
        <f>_xll.qlVanillaSwapFromSwapIndex(,AA184,R184)</f>
        <v>obj_007f4#0000</v>
      </c>
    </row>
    <row r="185" spans="13:28" x14ac:dyDescent="0.2">
      <c r="M185" s="197" t="s">
        <v>155</v>
      </c>
      <c r="N185" s="197" t="s">
        <v>82</v>
      </c>
      <c r="O185" s="197" t="s">
        <v>92</v>
      </c>
      <c r="P185" s="197" t="str">
        <f t="shared" si="18"/>
        <v>EUR6F30Y_Quote</v>
      </c>
      <c r="Q185" s="162"/>
      <c r="R185" s="198">
        <f>_xll.qlInterestRateIndexFixingDate(AA185,S185)</f>
        <v>44592</v>
      </c>
      <c r="S185" s="198">
        <f>_xll.qlCalendarAdvance(Calendar,SettlementDate,N185,"mf",TRUE,Trigger)</f>
        <v>44594</v>
      </c>
      <c r="T185" s="198">
        <f>_xll.qlInterestRateIndexMaturity(AA185,S185)</f>
        <v>55551</v>
      </c>
      <c r="U185" s="199">
        <f>_xll.qlIndexFixing(AA185,R185,TRUE,_xll.ohTrigger(Trigger,Trigger6M,InterestRatesTrigger))</f>
        <v>1.5469943602524261E-2</v>
      </c>
      <c r="V185" s="199">
        <f>_xll.qlQuoteValue(P185,_xll.ohTrigger(Trigger,Trigger6M,InterestRatesTrigger))</f>
        <v>1.546E-2</v>
      </c>
      <c r="W185" s="197" t="b">
        <f t="shared" si="19"/>
        <v>1</v>
      </c>
      <c r="X185" s="200">
        <f t="shared" si="20"/>
        <v>9.9436025242614912E-2</v>
      </c>
      <c r="Y185" s="161" t="b">
        <f>ABS(X185/10000)&lt;=ABS('General Settings'!$D$32)</f>
        <v>0</v>
      </c>
      <c r="AA185" s="50" t="str">
        <f>_xll.qlSwapIndex(,,O185,SettlementDays,Currency,Calendar,FixedLegTenor,FixedLegBDC,FixedLegDayCounter,Index6M,DiscountingCurve,Permanent,Trigger,ObjectOverwrite)</f>
        <v>obj_00728#0000</v>
      </c>
      <c r="AB185" s="50" t="str">
        <f>_xll.qlVanillaSwapFromSwapIndex(,AA185,R185)</f>
        <v>obj_008a7#0000</v>
      </c>
    </row>
    <row r="186" spans="13:28" x14ac:dyDescent="0.2">
      <c r="M186" s="201" t="s">
        <v>155</v>
      </c>
      <c r="N186" s="201" t="s">
        <v>83</v>
      </c>
      <c r="O186" s="201" t="s">
        <v>33</v>
      </c>
      <c r="P186" s="201" t="str">
        <f t="shared" si="18"/>
        <v>EUR7F1Y_Quote</v>
      </c>
      <c r="Q186" s="166"/>
      <c r="R186" s="202">
        <f>_xll.qlInterestRateIndexFixingDate(AA186,S186)</f>
        <v>44957</v>
      </c>
      <c r="S186" s="202">
        <f>_xll.qlCalendarAdvance(Calendar,SettlementDate,N186,"mf",TRUE,Trigger)</f>
        <v>44959</v>
      </c>
      <c r="T186" s="202">
        <f>_xll.qlInterestRateIndexMaturity(AA186,S186)</f>
        <v>45324</v>
      </c>
      <c r="U186" s="203">
        <f>_xll.qlIndexFixing(AA186,R186,TRUE,_xll.ohTrigger(Trigger,Trigger6M,InterestRatesTrigger))</f>
        <v>1.36337817007761E-2</v>
      </c>
      <c r="V186" s="203">
        <f>_xll.qlQuoteValue(P186,_xll.ohTrigger(Trigger,Trigger6M,InterestRatesTrigger))</f>
        <v>1.363E-2</v>
      </c>
      <c r="W186" s="201" t="b">
        <f t="shared" si="19"/>
        <v>1</v>
      </c>
      <c r="X186" s="204">
        <f t="shared" si="20"/>
        <v>3.7817007760999194E-2</v>
      </c>
      <c r="Y186" s="149" t="b">
        <f>ABS(X186/10000)&lt;=ABS('General Settings'!$D$32)</f>
        <v>0</v>
      </c>
      <c r="AA186" s="50" t="str">
        <f>_xll.qlSwapIndex(,,O186,SettlementDays,Currency,Calendar,FixedLegTenor,FixedLegBDC,FixedLegDayCounter,Index6M,DiscountingCurve,Permanent,Trigger,ObjectOverwrite)</f>
        <v>obj_0066d#0000</v>
      </c>
      <c r="AB186" s="50" t="str">
        <f>_xll.qlVanillaSwapFromSwapIndex(,AA186,R186)</f>
        <v>obj_008de#0000</v>
      </c>
    </row>
    <row r="187" spans="13:28" x14ac:dyDescent="0.2">
      <c r="M187" s="94" t="s">
        <v>155</v>
      </c>
      <c r="N187" s="94" t="s">
        <v>83</v>
      </c>
      <c r="O187" s="94" t="s">
        <v>78</v>
      </c>
      <c r="P187" s="94" t="str">
        <f t="shared" si="18"/>
        <v>EUR7F2Y_Quote</v>
      </c>
      <c r="Q187" s="122"/>
      <c r="R187" s="106">
        <f>_xll.qlInterestRateIndexFixingDate(AA187,S187)</f>
        <v>44957</v>
      </c>
      <c r="S187" s="106">
        <f>_xll.qlCalendarAdvance(Calendar,SettlementDate,N187,"mf",TRUE,Trigger)</f>
        <v>44959</v>
      </c>
      <c r="T187" s="106">
        <f>_xll.qlInterestRateIndexMaturity(AA187,S187)</f>
        <v>45691</v>
      </c>
      <c r="U187" s="97">
        <f>_xll.qlIndexFixing(AA187,R187,TRUE,_xll.ohTrigger(Trigger,Trigger6M,InterestRatesTrigger))</f>
        <v>1.463106462089764E-2</v>
      </c>
      <c r="V187" s="97">
        <f>_xll.qlQuoteValue(P187,_xll.ohTrigger(Trigger,Trigger6M,InterestRatesTrigger))</f>
        <v>1.4579999999999999E-2</v>
      </c>
      <c r="W187" s="94" t="b">
        <f t="shared" si="19"/>
        <v>1</v>
      </c>
      <c r="X187" s="153">
        <f t="shared" si="20"/>
        <v>0.51064620897640567</v>
      </c>
      <c r="Y187" s="50" t="b">
        <f>ABS(X187/10000)&lt;=ABS('General Settings'!$D$32)</f>
        <v>0</v>
      </c>
      <c r="AA187" s="50" t="str">
        <f>_xll.qlSwapIndex(,,O187,SettlementDays,Currency,Calendar,FixedLegTenor,FixedLegBDC,FixedLegDayCounter,Index6M,DiscountingCurve,Permanent,Trigger,ObjectOverwrite)</f>
        <v>obj_00736#0000</v>
      </c>
      <c r="AB187" s="50" t="str">
        <f>_xll.qlVanillaSwapFromSwapIndex(,AA187,R187)</f>
        <v>obj_00805#0000</v>
      </c>
    </row>
    <row r="188" spans="13:28" x14ac:dyDescent="0.2">
      <c r="M188" s="94" t="s">
        <v>155</v>
      </c>
      <c r="N188" s="94" t="s">
        <v>83</v>
      </c>
      <c r="O188" s="94" t="s">
        <v>79</v>
      </c>
      <c r="P188" s="94" t="str">
        <f t="shared" si="18"/>
        <v>EUR7F3Y_Quote</v>
      </c>
      <c r="Q188" s="122"/>
      <c r="R188" s="106">
        <f>_xll.qlInterestRateIndexFixingDate(AA188,S188)</f>
        <v>44957</v>
      </c>
      <c r="S188" s="106">
        <f>_xll.qlCalendarAdvance(Calendar,SettlementDate,N188,"mf",TRUE,Trigger)</f>
        <v>44959</v>
      </c>
      <c r="T188" s="106">
        <f>_xll.qlInterestRateIndexMaturity(AA188,S188)</f>
        <v>46055</v>
      </c>
      <c r="U188" s="97">
        <f>_xll.qlIndexFixing(AA188,R188,TRUE,_xll.ohTrigger(Trigger,Trigger6M,InterestRatesTrigger))</f>
        <v>1.5413130296762851E-2</v>
      </c>
      <c r="V188" s="97">
        <f>_xll.qlQuoteValue(P188,_xll.ohTrigger(Trigger,Trigger6M,InterestRatesTrigger))</f>
        <v>1.538E-2</v>
      </c>
      <c r="W188" s="94" t="b">
        <f t="shared" si="19"/>
        <v>1</v>
      </c>
      <c r="X188" s="153">
        <f t="shared" si="20"/>
        <v>0.33130296762851408</v>
      </c>
      <c r="Y188" s="50" t="b">
        <f>ABS(X188/10000)&lt;=ABS('General Settings'!$D$32)</f>
        <v>0</v>
      </c>
      <c r="AA188" s="50" t="str">
        <f>_xll.qlSwapIndex(,,O188,SettlementDays,Currency,Calendar,FixedLegTenor,FixedLegBDC,FixedLegDayCounter,Index6M,DiscountingCurve,Permanent,Trigger,ObjectOverwrite)</f>
        <v>obj_006ec#0000</v>
      </c>
      <c r="AB188" s="50" t="str">
        <f>_xll.qlVanillaSwapFromSwapIndex(,AA188,R188)</f>
        <v>obj_00840#0000</v>
      </c>
    </row>
    <row r="189" spans="13:28" x14ac:dyDescent="0.2">
      <c r="M189" s="94" t="s">
        <v>155</v>
      </c>
      <c r="N189" s="94" t="s">
        <v>83</v>
      </c>
      <c r="O189" s="94" t="s">
        <v>80</v>
      </c>
      <c r="P189" s="94" t="str">
        <f t="shared" si="18"/>
        <v>EUR7F4Y_Quote</v>
      </c>
      <c r="Q189" s="122"/>
      <c r="R189" s="106">
        <f>_xll.qlInterestRateIndexFixingDate(AA189,S189)</f>
        <v>44957</v>
      </c>
      <c r="S189" s="106">
        <f>_xll.qlCalendarAdvance(Calendar,SettlementDate,N189,"mf",TRUE,Trigger)</f>
        <v>44959</v>
      </c>
      <c r="T189" s="106">
        <f>_xll.qlInterestRateIndexMaturity(AA189,S189)</f>
        <v>46420</v>
      </c>
      <c r="U189" s="97">
        <f>_xll.qlIndexFixing(AA189,R189,TRUE,_xll.ohTrigger(Trigger,Trigger6M,InterestRatesTrigger))</f>
        <v>1.6062429947137708E-2</v>
      </c>
      <c r="V189" s="97">
        <f>_xll.qlQuoteValue(P189,_xll.ohTrigger(Trigger,Trigger6M,InterestRatesTrigger))</f>
        <v>1.6029999999999999E-2</v>
      </c>
      <c r="W189" s="94" t="b">
        <f t="shared" si="19"/>
        <v>1</v>
      </c>
      <c r="X189" s="153">
        <f t="shared" si="20"/>
        <v>0.32429947137709025</v>
      </c>
      <c r="Y189" s="50" t="b">
        <f>ABS(X189/10000)&lt;=ABS('General Settings'!$D$32)</f>
        <v>0</v>
      </c>
      <c r="AA189" s="50" t="str">
        <f>_xll.qlSwapIndex(,,O189,SettlementDays,Currency,Calendar,FixedLegTenor,FixedLegBDC,FixedLegDayCounter,Index6M,DiscountingCurve,Permanent,Trigger,ObjectOverwrite)</f>
        <v>obj_00661#0000</v>
      </c>
      <c r="AB189" s="50" t="str">
        <f>_xll.qlVanillaSwapFromSwapIndex(,AA189,R189)</f>
        <v>obj_007ce#0000</v>
      </c>
    </row>
    <row r="190" spans="13:28" x14ac:dyDescent="0.2">
      <c r="M190" s="94" t="s">
        <v>155</v>
      </c>
      <c r="N190" s="94" t="s">
        <v>83</v>
      </c>
      <c r="O190" s="94" t="s">
        <v>81</v>
      </c>
      <c r="P190" s="94" t="str">
        <f t="shared" si="18"/>
        <v>EUR7F5Y_Quote</v>
      </c>
      <c r="Q190" s="122"/>
      <c r="R190" s="106">
        <f>_xll.qlInterestRateIndexFixingDate(AA190,S190)</f>
        <v>44957</v>
      </c>
      <c r="S190" s="106">
        <f>_xll.qlCalendarAdvance(Calendar,SettlementDate,N190,"mf",TRUE,Trigger)</f>
        <v>44959</v>
      </c>
      <c r="T190" s="106">
        <f>_xll.qlInterestRateIndexMaturity(AA190,S190)</f>
        <v>46785</v>
      </c>
      <c r="U190" s="97">
        <f>_xll.qlIndexFixing(AA190,R190,TRUE,_xll.ohTrigger(Trigger,Trigger6M,InterestRatesTrigger))</f>
        <v>1.6587041560418812E-2</v>
      </c>
      <c r="V190" s="97">
        <f>_xll.qlQuoteValue(P190,_xll.ohTrigger(Trigger,Trigger6M,InterestRatesTrigger))</f>
        <v>1.6559999999999998E-2</v>
      </c>
      <c r="W190" s="94" t="b">
        <f t="shared" si="19"/>
        <v>1</v>
      </c>
      <c r="X190" s="153">
        <f t="shared" si="20"/>
        <v>0.27041560418814004</v>
      </c>
      <c r="Y190" s="50" t="b">
        <f>ABS(X190/10000)&lt;=ABS('General Settings'!$D$32)</f>
        <v>0</v>
      </c>
      <c r="AA190" s="50" t="str">
        <f>_xll.qlSwapIndex(,,O190,SettlementDays,Currency,Calendar,FixedLegTenor,FixedLegBDC,FixedLegDayCounter,Index6M,DiscountingCurve,Permanent,Trigger,ObjectOverwrite)</f>
        <v>obj_005de#0000</v>
      </c>
      <c r="AB190" s="50" t="str">
        <f>_xll.qlVanillaSwapFromSwapIndex(,AA190,R190)</f>
        <v>obj_008af#0000</v>
      </c>
    </row>
    <row r="191" spans="13:28" x14ac:dyDescent="0.2">
      <c r="M191" s="94" t="s">
        <v>155</v>
      </c>
      <c r="N191" s="94" t="s">
        <v>83</v>
      </c>
      <c r="O191" s="94" t="s">
        <v>82</v>
      </c>
      <c r="P191" s="94" t="str">
        <f t="shared" si="18"/>
        <v>EUR7F6Y_Quote</v>
      </c>
      <c r="Q191" s="122"/>
      <c r="R191" s="106">
        <f>_xll.qlInterestRateIndexFixingDate(AA191,S191)</f>
        <v>44957</v>
      </c>
      <c r="S191" s="106">
        <f>_xll.qlCalendarAdvance(Calendar,SettlementDate,N191,"mf",TRUE,Trigger)</f>
        <v>44959</v>
      </c>
      <c r="T191" s="106">
        <f>_xll.qlInterestRateIndexMaturity(AA191,S191)</f>
        <v>47151</v>
      </c>
      <c r="U191" s="97">
        <f>_xll.qlIndexFixing(AA191,R191,TRUE,_xll.ohTrigger(Trigger,Trigger6M,InterestRatesTrigger))</f>
        <v>1.7000144007299382E-2</v>
      </c>
      <c r="V191" s="97">
        <f>_xll.qlQuoteValue(P191,_xll.ohTrigger(Trigger,Trigger6M,InterestRatesTrigger))</f>
        <v>1.6979999999999999E-2</v>
      </c>
      <c r="W191" s="94" t="b">
        <f t="shared" si="19"/>
        <v>1</v>
      </c>
      <c r="X191" s="153">
        <f t="shared" si="20"/>
        <v>0.20144007299383038</v>
      </c>
      <c r="Y191" s="50" t="b">
        <f>ABS(X191/10000)&lt;=ABS('General Settings'!$D$32)</f>
        <v>0</v>
      </c>
      <c r="AA191" s="50" t="str">
        <f>_xll.qlSwapIndex(,,O191,SettlementDays,Currency,Calendar,FixedLegTenor,FixedLegBDC,FixedLegDayCounter,Index6M,DiscountingCurve,Permanent,Trigger,ObjectOverwrite)</f>
        <v>obj_005f0#0000</v>
      </c>
      <c r="AB191" s="50" t="str">
        <f>_xll.qlVanillaSwapFromSwapIndex(,AA191,R191)</f>
        <v>obj_00866#0000</v>
      </c>
    </row>
    <row r="192" spans="13:28" x14ac:dyDescent="0.2">
      <c r="M192" s="94" t="s">
        <v>155</v>
      </c>
      <c r="N192" s="94" t="s">
        <v>83</v>
      </c>
      <c r="O192" s="94" t="s">
        <v>83</v>
      </c>
      <c r="P192" s="94" t="str">
        <f t="shared" si="18"/>
        <v>EUR7F7Y_Quote</v>
      </c>
      <c r="Q192" s="122"/>
      <c r="R192" s="106">
        <f>_xll.qlInterestRateIndexFixingDate(AA192,S192)</f>
        <v>44957</v>
      </c>
      <c r="S192" s="106">
        <f>_xll.qlCalendarAdvance(Calendar,SettlementDate,N192,"mf",TRUE,Trigger)</f>
        <v>44959</v>
      </c>
      <c r="T192" s="106">
        <f>_xll.qlInterestRateIndexMaturity(AA192,S192)</f>
        <v>47518</v>
      </c>
      <c r="U192" s="97">
        <f>_xll.qlIndexFixing(AA192,R192,TRUE,_xll.ohTrigger(Trigger,Trigger6M,InterestRatesTrigger))</f>
        <v>1.7300306319200716E-2</v>
      </c>
      <c r="V192" s="97">
        <f>_xll.qlQuoteValue(P192,_xll.ohTrigger(Trigger,Trigger6M,InterestRatesTrigger))</f>
        <v>1.729E-2</v>
      </c>
      <c r="W192" s="94" t="b">
        <f t="shared" si="19"/>
        <v>1</v>
      </c>
      <c r="X192" s="153">
        <f t="shared" si="20"/>
        <v>0.10306319200716063</v>
      </c>
      <c r="Y192" s="50" t="b">
        <f>ABS(X192/10000)&lt;=ABS('General Settings'!$D$32)</f>
        <v>0</v>
      </c>
      <c r="AA192" s="50" t="str">
        <f>_xll.qlSwapIndex(,,O192,SettlementDays,Currency,Calendar,FixedLegTenor,FixedLegBDC,FixedLegDayCounter,Index6M,DiscountingCurve,Permanent,Trigger,ObjectOverwrite)</f>
        <v>obj_00654#0000</v>
      </c>
      <c r="AB192" s="50" t="str">
        <f>_xll.qlVanillaSwapFromSwapIndex(,AA192,R192)</f>
        <v>obj_0081b#0000</v>
      </c>
    </row>
    <row r="193" spans="13:28" x14ac:dyDescent="0.2">
      <c r="M193" s="94" t="s">
        <v>155</v>
      </c>
      <c r="N193" s="94" t="s">
        <v>83</v>
      </c>
      <c r="O193" s="94" t="s">
        <v>84</v>
      </c>
      <c r="P193" s="94" t="str">
        <f t="shared" si="18"/>
        <v>EUR7F8Y_Quote</v>
      </c>
      <c r="Q193" s="122"/>
      <c r="R193" s="106">
        <f>_xll.qlInterestRateIndexFixingDate(AA193,S193)</f>
        <v>44957</v>
      </c>
      <c r="S193" s="106">
        <f>_xll.qlCalendarAdvance(Calendar,SettlementDate,N193,"mf",TRUE,Trigger)</f>
        <v>44959</v>
      </c>
      <c r="T193" s="106">
        <f>_xll.qlInterestRateIndexMaturity(AA193,S193)</f>
        <v>47882</v>
      </c>
      <c r="U193" s="97">
        <f>_xll.qlIndexFixing(AA193,R193,TRUE,_xll.ohTrigger(Trigger,Trigger6M,InterestRatesTrigger))</f>
        <v>1.7508033140433456E-2</v>
      </c>
      <c r="V193" s="97">
        <f>_xll.qlQuoteValue(P193,_xll.ohTrigger(Trigger,Trigger6M,InterestRatesTrigger))</f>
        <v>1.7490000000000002E-2</v>
      </c>
      <c r="W193" s="94" t="b">
        <f t="shared" si="19"/>
        <v>1</v>
      </c>
      <c r="X193" s="153">
        <f t="shared" si="20"/>
        <v>0.18033140433453693</v>
      </c>
      <c r="Y193" s="50" t="b">
        <f>ABS(X193/10000)&lt;=ABS('General Settings'!$D$32)</f>
        <v>0</v>
      </c>
      <c r="AA193" s="50" t="str">
        <f>_xll.qlSwapIndex(,,O193,SettlementDays,Currency,Calendar,FixedLegTenor,FixedLegBDC,FixedLegDayCounter,Index6M,DiscountingCurve,Permanent,Trigger,ObjectOverwrite)</f>
        <v>obj_0071f#0000</v>
      </c>
      <c r="AB193" s="50" t="str">
        <f>_xll.qlVanillaSwapFromSwapIndex(,AA193,R193)</f>
        <v>obj_00885#0000</v>
      </c>
    </row>
    <row r="194" spans="13:28" x14ac:dyDescent="0.2">
      <c r="M194" s="94" t="s">
        <v>155</v>
      </c>
      <c r="N194" s="94" t="s">
        <v>83</v>
      </c>
      <c r="O194" s="94" t="s">
        <v>85</v>
      </c>
      <c r="P194" s="94" t="str">
        <f t="shared" si="18"/>
        <v>EUR7F9Y_Quote</v>
      </c>
      <c r="Q194" s="122"/>
      <c r="R194" s="106">
        <f>_xll.qlInterestRateIndexFixingDate(AA194,S194)</f>
        <v>44957</v>
      </c>
      <c r="S194" s="106">
        <f>_xll.qlCalendarAdvance(Calendar,SettlementDate,N194,"mf",TRUE,Trigger)</f>
        <v>44959</v>
      </c>
      <c r="T194" s="106">
        <f>_xll.qlInterestRateIndexMaturity(AA194,S194)</f>
        <v>48246</v>
      </c>
      <c r="U194" s="97">
        <f>_xll.qlIndexFixing(AA194,R194,TRUE,_xll.ohTrigger(Trigger,Trigger6M,InterestRatesTrigger))</f>
        <v>1.7637158449056639E-2</v>
      </c>
      <c r="V194" s="97">
        <f>_xll.qlQuoteValue(P194,_xll.ohTrigger(Trigger,Trigger6M,InterestRatesTrigger))</f>
        <v>1.762E-2</v>
      </c>
      <c r="W194" s="94" t="b">
        <f t="shared" si="19"/>
        <v>1</v>
      </c>
      <c r="X194" s="153">
        <f t="shared" si="20"/>
        <v>0.17158449056638853</v>
      </c>
      <c r="Y194" s="50" t="b">
        <f>ABS(X194/10000)&lt;=ABS('General Settings'!$D$32)</f>
        <v>0</v>
      </c>
      <c r="AA194" s="50" t="str">
        <f>_xll.qlSwapIndex(,,O194,SettlementDays,Currency,Calendar,FixedLegTenor,FixedLegBDC,FixedLegDayCounter,Index6M,DiscountingCurve,Permanent,Trigger,ObjectOverwrite)</f>
        <v>obj_0079a#0000</v>
      </c>
      <c r="AB194" s="50" t="str">
        <f>_xll.qlVanillaSwapFromSwapIndex(,AA194,R194)</f>
        <v>obj_00807#0000</v>
      </c>
    </row>
    <row r="195" spans="13:28" x14ac:dyDescent="0.2">
      <c r="M195" s="94" t="s">
        <v>155</v>
      </c>
      <c r="N195" s="94" t="s">
        <v>83</v>
      </c>
      <c r="O195" s="94" t="s">
        <v>86</v>
      </c>
      <c r="P195" s="94" t="str">
        <f t="shared" si="18"/>
        <v>EUR7F10Y_Quote</v>
      </c>
      <c r="Q195" s="122"/>
      <c r="R195" s="106">
        <f>_xll.qlInterestRateIndexFixingDate(AA195,S195)</f>
        <v>44957</v>
      </c>
      <c r="S195" s="106">
        <f>_xll.qlCalendarAdvance(Calendar,SettlementDate,N195,"mf",TRUE,Trigger)</f>
        <v>44959</v>
      </c>
      <c r="T195" s="106">
        <f>_xll.qlInterestRateIndexMaturity(AA195,S195)</f>
        <v>48612</v>
      </c>
      <c r="U195" s="97">
        <f>_xll.qlIndexFixing(AA195,R195,TRUE,_xll.ohTrigger(Trigger,Trigger6M,InterestRatesTrigger))</f>
        <v>1.7703754892258929E-2</v>
      </c>
      <c r="V195" s="97">
        <f>_xll.qlQuoteValue(P195,_xll.ohTrigger(Trigger,Trigger6M,InterestRatesTrigger))</f>
        <v>1.7690000000000001E-2</v>
      </c>
      <c r="W195" s="94" t="b">
        <f t="shared" si="19"/>
        <v>1</v>
      </c>
      <c r="X195" s="153">
        <f t="shared" si="20"/>
        <v>0.13754892258927703</v>
      </c>
      <c r="Y195" s="50" t="b">
        <f>ABS(X195/10000)&lt;=ABS('General Settings'!$D$32)</f>
        <v>0</v>
      </c>
      <c r="AA195" s="50" t="str">
        <f>_xll.qlSwapIndex(,,O195,SettlementDays,Currency,Calendar,FixedLegTenor,FixedLegBDC,FixedLegDayCounter,Index6M,DiscountingCurve,Permanent,Trigger,ObjectOverwrite)</f>
        <v>obj_00727#0000</v>
      </c>
      <c r="AB195" s="50" t="str">
        <f>_xll.qlVanillaSwapFromSwapIndex(,AA195,R195)</f>
        <v>obj_007c9#0000</v>
      </c>
    </row>
    <row r="196" spans="13:28" x14ac:dyDescent="0.2">
      <c r="M196" s="94" t="s">
        <v>155</v>
      </c>
      <c r="N196" s="94" t="s">
        <v>83</v>
      </c>
      <c r="O196" s="94" t="s">
        <v>112</v>
      </c>
      <c r="P196" s="94" t="str">
        <f t="shared" si="18"/>
        <v>EUR7F11Y_Quote</v>
      </c>
      <c r="Q196" s="122"/>
      <c r="R196" s="106">
        <f>_xll.qlInterestRateIndexFixingDate(AA196,S196)</f>
        <v>44957</v>
      </c>
      <c r="S196" s="106">
        <f>_xll.qlCalendarAdvance(Calendar,SettlementDate,N196,"mf",TRUE,Trigger)</f>
        <v>44959</v>
      </c>
      <c r="T196" s="106">
        <f>_xll.qlInterestRateIndexMaturity(AA196,S196)</f>
        <v>48977</v>
      </c>
      <c r="U196" s="97">
        <f>_xll.qlIndexFixing(AA196,R196,TRUE,_xll.ohTrigger(Trigger,Trigger6M,InterestRatesTrigger))</f>
        <v>1.7707804945849996E-2</v>
      </c>
      <c r="V196" s="97">
        <f>_xll.qlQuoteValue(P196,_xll.ohTrigger(Trigger,Trigger6M,InterestRatesTrigger))</f>
        <v>1.7690000000000001E-2</v>
      </c>
      <c r="W196" s="94" t="b">
        <f t="shared" si="19"/>
        <v>1</v>
      </c>
      <c r="X196" s="153">
        <f t="shared" si="20"/>
        <v>0.17804945849995285</v>
      </c>
      <c r="Y196" s="50" t="b">
        <f>ABS(X196/10000)&lt;=ABS('General Settings'!$D$32)</f>
        <v>0</v>
      </c>
      <c r="AA196" s="50" t="str">
        <f>_xll.qlSwapIndex(,,O196,SettlementDays,Currency,Calendar,FixedLegTenor,FixedLegBDC,FixedLegDayCounter,Index6M,DiscountingCurve,Permanent,Trigger,ObjectOverwrite)</f>
        <v>obj_0069f#0000</v>
      </c>
      <c r="AB196" s="50" t="str">
        <f>_xll.qlVanillaSwapFromSwapIndex(,AA196,R196)</f>
        <v>obj_00831#0000</v>
      </c>
    </row>
    <row r="197" spans="13:28" x14ac:dyDescent="0.2">
      <c r="M197" s="94" t="s">
        <v>155</v>
      </c>
      <c r="N197" s="94" t="s">
        <v>83</v>
      </c>
      <c r="O197" s="94" t="s">
        <v>87</v>
      </c>
      <c r="P197" s="94" t="str">
        <f t="shared" si="18"/>
        <v>EUR7F12Y_Quote</v>
      </c>
      <c r="Q197" s="122"/>
      <c r="R197" s="106">
        <f>_xll.qlInterestRateIndexFixingDate(AA197,S197)</f>
        <v>44957</v>
      </c>
      <c r="S197" s="106">
        <f>_xll.qlCalendarAdvance(Calendar,SettlementDate,N197,"mf",TRUE,Trigger)</f>
        <v>44959</v>
      </c>
      <c r="T197" s="106">
        <f>_xll.qlInterestRateIndexMaturity(AA197,S197)</f>
        <v>49342</v>
      </c>
      <c r="U197" s="97">
        <f>_xll.qlIndexFixing(AA197,R197,TRUE,_xll.ohTrigger(Trigger,Trigger6M,InterestRatesTrigger))</f>
        <v>1.7663955101514528E-2</v>
      </c>
      <c r="V197" s="97">
        <f>_xll.qlQuoteValue(P197,_xll.ohTrigger(Trigger,Trigger6M,InterestRatesTrigger))</f>
        <v>1.7659999999999999E-2</v>
      </c>
      <c r="W197" s="94" t="b">
        <f t="shared" si="19"/>
        <v>1</v>
      </c>
      <c r="X197" s="153">
        <f t="shared" si="20"/>
        <v>3.9551015145293522E-2</v>
      </c>
      <c r="Y197" s="50" t="b">
        <f>ABS(X197/10000)&lt;=ABS('General Settings'!$D$32)</f>
        <v>0</v>
      </c>
      <c r="AA197" s="50" t="str">
        <f>_xll.qlSwapIndex(,,O197,SettlementDays,Currency,Calendar,FixedLegTenor,FixedLegBDC,FixedLegDayCounter,Index6M,DiscountingCurve,Permanent,Trigger,ObjectOverwrite)</f>
        <v>obj_00665#0000</v>
      </c>
      <c r="AB197" s="50" t="str">
        <f>_xll.qlVanillaSwapFromSwapIndex(,AA197,R197)</f>
        <v>obj_0082b#0000</v>
      </c>
    </row>
    <row r="198" spans="13:28" x14ac:dyDescent="0.2">
      <c r="M198" s="94" t="s">
        <v>155</v>
      </c>
      <c r="N198" s="94" t="s">
        <v>83</v>
      </c>
      <c r="O198" s="94" t="s">
        <v>113</v>
      </c>
      <c r="P198" s="94" t="str">
        <f t="shared" si="18"/>
        <v>EUR7F13Y_Quote</v>
      </c>
      <c r="Q198" s="122"/>
      <c r="R198" s="106">
        <f>_xll.qlInterestRateIndexFixingDate(AA198,S198)</f>
        <v>44957</v>
      </c>
      <c r="S198" s="106">
        <f>_xll.qlCalendarAdvance(Calendar,SettlementDate,N198,"mf",TRUE,Trigger)</f>
        <v>44959</v>
      </c>
      <c r="T198" s="106">
        <f>_xll.qlInterestRateIndexMaturity(AA198,S198)</f>
        <v>49709</v>
      </c>
      <c r="U198" s="97">
        <f>_xll.qlIndexFixing(AA198,R198,TRUE,_xll.ohTrigger(Trigger,Trigger6M,InterestRatesTrigger))</f>
        <v>1.7580543589661424E-2</v>
      </c>
      <c r="V198" s="97">
        <f>_xll.qlQuoteValue(P198,_xll.ohTrigger(Trigger,Trigger6M,InterestRatesTrigger))</f>
        <v>1.7570000000000002E-2</v>
      </c>
      <c r="W198" s="94" t="b">
        <f t="shared" si="19"/>
        <v>1</v>
      </c>
      <c r="X198" s="153">
        <f t="shared" si="20"/>
        <v>0.10543589661422131</v>
      </c>
      <c r="Y198" s="50" t="b">
        <f>ABS(X198/10000)&lt;=ABS('General Settings'!$D$32)</f>
        <v>0</v>
      </c>
      <c r="AA198" s="50" t="str">
        <f>_xll.qlSwapIndex(,,O198,SettlementDays,Currency,Calendar,FixedLegTenor,FixedLegBDC,FixedLegDayCounter,Index6M,DiscountingCurve,Permanent,Trigger,ObjectOverwrite)</f>
        <v>obj_005d9#0000</v>
      </c>
      <c r="AB198" s="50" t="str">
        <f>_xll.qlVanillaSwapFromSwapIndex(,AA198,R198)</f>
        <v>obj_00837#0000</v>
      </c>
    </row>
    <row r="199" spans="13:28" x14ac:dyDescent="0.2">
      <c r="M199" s="94" t="s">
        <v>155</v>
      </c>
      <c r="N199" s="94" t="s">
        <v>83</v>
      </c>
      <c r="O199" s="94" t="s">
        <v>114</v>
      </c>
      <c r="P199" s="94" t="str">
        <f t="shared" si="18"/>
        <v>EUR7F14Y_Quote</v>
      </c>
      <c r="Q199" s="122"/>
      <c r="R199" s="106">
        <f>_xll.qlInterestRateIndexFixingDate(AA199,S199)</f>
        <v>44957</v>
      </c>
      <c r="S199" s="106">
        <f>_xll.qlCalendarAdvance(Calendar,SettlementDate,N199,"mf",TRUE,Trigger)</f>
        <v>44959</v>
      </c>
      <c r="T199" s="106">
        <f>_xll.qlInterestRateIndexMaturity(AA199,S199)</f>
        <v>50073</v>
      </c>
      <c r="U199" s="97">
        <f>_xll.qlIndexFixing(AA199,R199,TRUE,_xll.ohTrigger(Trigger,Trigger6M,InterestRatesTrigger))</f>
        <v>1.7469669870985034E-2</v>
      </c>
      <c r="V199" s="97">
        <f>_xll.qlQuoteValue(P199,_xll.ohTrigger(Trigger,Trigger6M,InterestRatesTrigger))</f>
        <v>1.746E-2</v>
      </c>
      <c r="W199" s="94" t="b">
        <f t="shared" si="19"/>
        <v>1</v>
      </c>
      <c r="X199" s="153">
        <f t="shared" si="20"/>
        <v>9.66987098503444E-2</v>
      </c>
      <c r="Y199" s="50" t="b">
        <f>ABS(X199/10000)&lt;=ABS('General Settings'!$D$32)</f>
        <v>0</v>
      </c>
      <c r="AA199" s="50" t="str">
        <f>_xll.qlSwapIndex(,,O199,SettlementDays,Currency,Calendar,FixedLegTenor,FixedLegBDC,FixedLegDayCounter,Index6M,DiscountingCurve,Permanent,Trigger,ObjectOverwrite)</f>
        <v>obj_00666#0000</v>
      </c>
      <c r="AB199" s="50" t="str">
        <f>_xll.qlVanillaSwapFromSwapIndex(,AA199,R199)</f>
        <v>obj_008b8#0000</v>
      </c>
    </row>
    <row r="200" spans="13:28" x14ac:dyDescent="0.2">
      <c r="M200" s="94" t="s">
        <v>155</v>
      </c>
      <c r="N200" s="94" t="s">
        <v>83</v>
      </c>
      <c r="O200" s="94" t="s">
        <v>88</v>
      </c>
      <c r="P200" s="94" t="str">
        <f t="shared" si="18"/>
        <v>EUR7F15Y_Quote</v>
      </c>
      <c r="Q200" s="122"/>
      <c r="R200" s="106">
        <f>_xll.qlInterestRateIndexFixingDate(AA200,S200)</f>
        <v>44957</v>
      </c>
      <c r="S200" s="106">
        <f>_xll.qlCalendarAdvance(Calendar,SettlementDate,N200,"mf",TRUE,Trigger)</f>
        <v>44959</v>
      </c>
      <c r="T200" s="106">
        <f>_xll.qlInterestRateIndexMaturity(AA200,S200)</f>
        <v>50438</v>
      </c>
      <c r="U200" s="97">
        <f>_xll.qlIndexFixing(AA200,R200,TRUE,_xll.ohTrigger(Trigger,Trigger6M,InterestRatesTrigger))</f>
        <v>1.7333138879431661E-2</v>
      </c>
      <c r="V200" s="97">
        <f>_xll.qlQuoteValue(P200,_xll.ohTrigger(Trigger,Trigger6M,InterestRatesTrigger))</f>
        <v>1.7319999999999999E-2</v>
      </c>
      <c r="W200" s="94" t="b">
        <f t="shared" si="19"/>
        <v>1</v>
      </c>
      <c r="X200" s="153">
        <f t="shared" si="20"/>
        <v>0.13138879431662254</v>
      </c>
      <c r="Y200" s="50" t="b">
        <f>ABS(X200/10000)&lt;=ABS('General Settings'!$D$32)</f>
        <v>0</v>
      </c>
      <c r="AA200" s="50" t="str">
        <f>_xll.qlSwapIndex(,,O200,SettlementDays,Currency,Calendar,FixedLegTenor,FixedLegBDC,FixedLegDayCounter,Index6M,DiscountingCurve,Permanent,Trigger,ObjectOverwrite)</f>
        <v>obj_006b9#0000</v>
      </c>
      <c r="AB200" s="50" t="str">
        <f>_xll.qlVanillaSwapFromSwapIndex(,AA200,R200)</f>
        <v>obj_00804#0000</v>
      </c>
    </row>
    <row r="201" spans="13:28" x14ac:dyDescent="0.2">
      <c r="M201" s="94" t="s">
        <v>155</v>
      </c>
      <c r="N201" s="94" t="s">
        <v>83</v>
      </c>
      <c r="O201" s="94" t="s">
        <v>89</v>
      </c>
      <c r="P201" s="94" t="str">
        <f t="shared" si="18"/>
        <v>EUR7F20Y_Quote</v>
      </c>
      <c r="Q201" s="122"/>
      <c r="R201" s="106">
        <f>_xll.qlInterestRateIndexFixingDate(AA201,S201)</f>
        <v>44957</v>
      </c>
      <c r="S201" s="106">
        <f>_xll.qlCalendarAdvance(Calendar,SettlementDate,N201,"mf",TRUE,Trigger)</f>
        <v>44959</v>
      </c>
      <c r="T201" s="106">
        <f>_xll.qlInterestRateIndexMaturity(AA201,S201)</f>
        <v>52264</v>
      </c>
      <c r="U201" s="97">
        <f>_xll.qlIndexFixing(AA201,R201,TRUE,_xll.ohTrigger(Trigger,Trigger6M,InterestRatesTrigger))</f>
        <v>1.6591825154002638E-2</v>
      </c>
      <c r="V201" s="97">
        <f>_xll.qlQuoteValue(P201,_xll.ohTrigger(Trigger,Trigger6M,InterestRatesTrigger))</f>
        <v>1.6579999999999998E-2</v>
      </c>
      <c r="W201" s="94" t="b">
        <f t="shared" si="19"/>
        <v>1</v>
      </c>
      <c r="X201" s="153">
        <f t="shared" si="20"/>
        <v>0.11825154002640531</v>
      </c>
      <c r="Y201" s="50" t="b">
        <f>ABS(X201/10000)&lt;=ABS('General Settings'!$D$32)</f>
        <v>0</v>
      </c>
      <c r="AA201" s="50" t="str">
        <f>_xll.qlSwapIndex(,,O201,SettlementDays,Currency,Calendar,FixedLegTenor,FixedLegBDC,FixedLegDayCounter,Index6M,DiscountingCurve,Permanent,Trigger,ObjectOverwrite)</f>
        <v>obj_00698#0000</v>
      </c>
      <c r="AB201" s="50" t="str">
        <f>_xll.qlVanillaSwapFromSwapIndex(,AA201,R201)</f>
        <v>obj_007f6#0000</v>
      </c>
    </row>
    <row r="202" spans="13:28" x14ac:dyDescent="0.2">
      <c r="M202" s="94" t="s">
        <v>155</v>
      </c>
      <c r="N202" s="94" t="s">
        <v>83</v>
      </c>
      <c r="O202" s="94" t="s">
        <v>90</v>
      </c>
      <c r="P202" s="94" t="str">
        <f t="shared" si="18"/>
        <v>EUR7F25Y_Quote</v>
      </c>
      <c r="Q202" s="122"/>
      <c r="R202" s="106">
        <f>_xll.qlInterestRateIndexFixingDate(AA202,S202)</f>
        <v>44957</v>
      </c>
      <c r="S202" s="106">
        <f>_xll.qlCalendarAdvance(Calendar,SettlementDate,N202,"mf",TRUE,Trigger)</f>
        <v>44959</v>
      </c>
      <c r="T202" s="106">
        <f>_xll.qlInterestRateIndexMaturity(AA202,S202)</f>
        <v>54091</v>
      </c>
      <c r="U202" s="97">
        <f>_xll.qlIndexFixing(AA202,R202,TRUE,_xll.ohTrigger(Trigger,Trigger6M,InterestRatesTrigger))</f>
        <v>1.6003101064470209E-2</v>
      </c>
      <c r="V202" s="97">
        <f>_xll.qlQuoteValue(P202,_xll.ohTrigger(Trigger,Trigger6M,InterestRatesTrigger))</f>
        <v>1.5990000000000001E-2</v>
      </c>
      <c r="W202" s="94" t="b">
        <f t="shared" si="19"/>
        <v>1</v>
      </c>
      <c r="X202" s="153">
        <f t="shared" si="20"/>
        <v>0.13101064470208423</v>
      </c>
      <c r="Y202" s="50" t="b">
        <f>ABS(X202/10000)&lt;=ABS('General Settings'!$D$32)</f>
        <v>0</v>
      </c>
      <c r="AA202" s="50" t="str">
        <f>_xll.qlSwapIndex(,,O202,SettlementDays,Currency,Calendar,FixedLegTenor,FixedLegBDC,FixedLegDayCounter,Index6M,DiscountingCurve,Permanent,Trigger,ObjectOverwrite)</f>
        <v>obj_006d8#0000</v>
      </c>
      <c r="AB202" s="50" t="str">
        <f>_xll.qlVanillaSwapFromSwapIndex(,AA202,R202)</f>
        <v>obj_00884#0000</v>
      </c>
    </row>
    <row r="203" spans="13:28" x14ac:dyDescent="0.2">
      <c r="M203" s="197" t="s">
        <v>155</v>
      </c>
      <c r="N203" s="197" t="s">
        <v>83</v>
      </c>
      <c r="O203" s="197" t="s">
        <v>92</v>
      </c>
      <c r="P203" s="197" t="str">
        <f t="shared" si="18"/>
        <v>EUR7F30Y_Quote</v>
      </c>
      <c r="Q203" s="162"/>
      <c r="R203" s="198">
        <f>_xll.qlInterestRateIndexFixingDate(AA203,S203)</f>
        <v>44957</v>
      </c>
      <c r="S203" s="198">
        <f>_xll.qlCalendarAdvance(Calendar,SettlementDate,N203,"mf",TRUE,Trigger)</f>
        <v>44959</v>
      </c>
      <c r="T203" s="198">
        <f>_xll.qlInterestRateIndexMaturity(AA203,S203)</f>
        <v>55918</v>
      </c>
      <c r="U203" s="199">
        <f>_xll.qlIndexFixing(AA203,R203,TRUE,_xll.ohTrigger(Trigger,Trigger6M,InterestRatesTrigger))</f>
        <v>1.5585249615194622E-2</v>
      </c>
      <c r="V203" s="199">
        <f>_xll.qlQuoteValue(P203,_xll.ohTrigger(Trigger,Trigger6M,InterestRatesTrigger))</f>
        <v>1.558E-2</v>
      </c>
      <c r="W203" s="197" t="b">
        <f t="shared" si="19"/>
        <v>1</v>
      </c>
      <c r="X203" s="200">
        <f t="shared" si="20"/>
        <v>5.2496151946215125E-2</v>
      </c>
      <c r="Y203" s="161" t="b">
        <f>ABS(X203/10000)&lt;=ABS('General Settings'!$D$32)</f>
        <v>0</v>
      </c>
      <c r="AA203" s="50" t="str">
        <f>_xll.qlSwapIndex(,,O203,SettlementDays,Currency,Calendar,FixedLegTenor,FixedLegBDC,FixedLegDayCounter,Index6M,DiscountingCurve,Permanent,Trigger,ObjectOverwrite)</f>
        <v>obj_006b8#0000</v>
      </c>
      <c r="AB203" s="50" t="str">
        <f>_xll.qlVanillaSwapFromSwapIndex(,AA203,R203)</f>
        <v>obj_008b3#0000</v>
      </c>
    </row>
    <row r="204" spans="13:28" x14ac:dyDescent="0.2">
      <c r="M204" s="201" t="s">
        <v>155</v>
      </c>
      <c r="N204" s="201" t="s">
        <v>84</v>
      </c>
      <c r="O204" s="201" t="s">
        <v>33</v>
      </c>
      <c r="P204" s="201" t="str">
        <f t="shared" si="18"/>
        <v>EUR8F1Y_Quote</v>
      </c>
      <c r="Q204" s="166"/>
      <c r="R204" s="202">
        <f>_xll.qlInterestRateIndexFixingDate(AA204,S204)</f>
        <v>45322</v>
      </c>
      <c r="S204" s="202">
        <f>_xll.qlCalendarAdvance(Calendar,SettlementDate,N204,"mf",TRUE,Trigger)</f>
        <v>45324</v>
      </c>
      <c r="T204" s="202">
        <f>_xll.qlInterestRateIndexMaturity(AA204,S204)</f>
        <v>45691</v>
      </c>
      <c r="U204" s="203">
        <f>_xll.qlIndexFixing(AA204,R204,TRUE,_xll.ohTrigger(Trigger,Trigger6M,InterestRatesTrigger))</f>
        <v>1.5639209930210559E-2</v>
      </c>
      <c r="V204" s="203">
        <f>_xll.qlQuoteValue(P204,_xll.ohTrigger(Trigger,Trigger6M,InterestRatesTrigger))</f>
        <v>1.555E-2</v>
      </c>
      <c r="W204" s="201" t="b">
        <f t="shared" si="19"/>
        <v>1</v>
      </c>
      <c r="X204" s="204">
        <f t="shared" si="20"/>
        <v>0.8920993021055944</v>
      </c>
      <c r="Y204" s="149" t="b">
        <f>ABS(X204/10000)&lt;=ABS('General Settings'!$D$32)</f>
        <v>0</v>
      </c>
      <c r="AA204" s="50" t="str">
        <f>_xll.qlSwapIndex(,,O204,SettlementDays,Currency,Calendar,FixedLegTenor,FixedLegBDC,FixedLegDayCounter,Index6M,DiscountingCurve,Permanent,Trigger,ObjectOverwrite)</f>
        <v>obj_005c4#0000</v>
      </c>
      <c r="AB204" s="50" t="str">
        <f>_xll.qlVanillaSwapFromSwapIndex(,AA204,R204)</f>
        <v>obj_007ea#0000</v>
      </c>
    </row>
    <row r="205" spans="13:28" x14ac:dyDescent="0.2">
      <c r="M205" s="94" t="s">
        <v>155</v>
      </c>
      <c r="N205" s="94" t="s">
        <v>84</v>
      </c>
      <c r="O205" s="94" t="s">
        <v>78</v>
      </c>
      <c r="P205" s="94" t="str">
        <f t="shared" si="18"/>
        <v>EUR8F2Y_Quote</v>
      </c>
      <c r="Q205" s="122"/>
      <c r="R205" s="106">
        <f>_xll.qlInterestRateIndexFixingDate(AA205,S205)</f>
        <v>45322</v>
      </c>
      <c r="S205" s="106">
        <f>_xll.qlCalendarAdvance(Calendar,SettlementDate,N205,"mf",TRUE,Trigger)</f>
        <v>45324</v>
      </c>
      <c r="T205" s="106">
        <f>_xll.qlInterestRateIndexMaturity(AA205,S205)</f>
        <v>46055</v>
      </c>
      <c r="U205" s="97">
        <f>_xll.qlIndexFixing(AA205,R205,TRUE,_xll.ohTrigger(Trigger,Trigger6M,InterestRatesTrigger))</f>
        <v>1.6321826592491304E-2</v>
      </c>
      <c r="V205" s="97">
        <f>_xll.qlQuoteValue(P205,_xll.ohTrigger(Trigger,Trigger6M,InterestRatesTrigger))</f>
        <v>1.627E-2</v>
      </c>
      <c r="W205" s="94" t="b">
        <f t="shared" si="19"/>
        <v>1</v>
      </c>
      <c r="X205" s="153">
        <f t="shared" si="20"/>
        <v>0.51826592491303891</v>
      </c>
      <c r="Y205" s="50" t="b">
        <f>ABS(X205/10000)&lt;=ABS('General Settings'!$D$32)</f>
        <v>0</v>
      </c>
      <c r="AA205" s="50" t="str">
        <f>_xll.qlSwapIndex(,,O205,SettlementDays,Currency,Calendar,FixedLegTenor,FixedLegBDC,FixedLegDayCounter,Index6M,DiscountingCurve,Permanent,Trigger,ObjectOverwrite)</f>
        <v>obj_006b5#0000</v>
      </c>
      <c r="AB205" s="50" t="str">
        <f>_xll.qlVanillaSwapFromSwapIndex(,AA205,R205)</f>
        <v>obj_007ab#0000</v>
      </c>
    </row>
    <row r="206" spans="13:28" x14ac:dyDescent="0.2">
      <c r="M206" s="94" t="s">
        <v>155</v>
      </c>
      <c r="N206" s="94" t="s">
        <v>84</v>
      </c>
      <c r="O206" s="94" t="s">
        <v>79</v>
      </c>
      <c r="P206" s="94" t="str">
        <f t="shared" ref="P206:P269" si="21">Currency&amp;SUBSTITUTE(N206,"Y","F")&amp;O206&amp;QuoteSuffix</f>
        <v>EUR8F3Y_Quote</v>
      </c>
      <c r="Q206" s="122"/>
      <c r="R206" s="106">
        <f>_xll.qlInterestRateIndexFixingDate(AA206,S206)</f>
        <v>45322</v>
      </c>
      <c r="S206" s="106">
        <f>_xll.qlCalendarAdvance(Calendar,SettlementDate,N206,"mf",TRUE,Trigger)</f>
        <v>45324</v>
      </c>
      <c r="T206" s="106">
        <f>_xll.qlInterestRateIndexMaturity(AA206,S206)</f>
        <v>46420</v>
      </c>
      <c r="U206" s="97">
        <f>_xll.qlIndexFixing(AA206,R206,TRUE,_xll.ohTrigger(Trigger,Trigger6M,InterestRatesTrigger))</f>
        <v>1.689585888566969E-2</v>
      </c>
      <c r="V206" s="97">
        <f>_xll.qlQuoteValue(P206,_xll.ohTrigger(Trigger,Trigger6M,InterestRatesTrigger))</f>
        <v>1.685E-2</v>
      </c>
      <c r="W206" s="94" t="b">
        <f t="shared" si="19"/>
        <v>1</v>
      </c>
      <c r="X206" s="153">
        <f t="shared" si="20"/>
        <v>0.45858885669689681</v>
      </c>
      <c r="Y206" s="50" t="b">
        <f>ABS(X206/10000)&lt;=ABS('General Settings'!$D$32)</f>
        <v>0</v>
      </c>
      <c r="AA206" s="50" t="str">
        <f>_xll.qlSwapIndex(,,O206,SettlementDays,Currency,Calendar,FixedLegTenor,FixedLegBDC,FixedLegDayCounter,Index6M,DiscountingCurve,Permanent,Trigger,ObjectOverwrite)</f>
        <v>obj_00612#0000</v>
      </c>
      <c r="AB206" s="50" t="str">
        <f>_xll.qlVanillaSwapFromSwapIndex(,AA206,R206)</f>
        <v>obj_008c4#0000</v>
      </c>
    </row>
    <row r="207" spans="13:28" x14ac:dyDescent="0.2">
      <c r="M207" s="94" t="s">
        <v>155</v>
      </c>
      <c r="N207" s="94" t="s">
        <v>84</v>
      </c>
      <c r="O207" s="94" t="s">
        <v>80</v>
      </c>
      <c r="P207" s="94" t="str">
        <f t="shared" si="21"/>
        <v>EUR8F4Y_Quote</v>
      </c>
      <c r="Q207" s="122"/>
      <c r="R207" s="106">
        <f>_xll.qlInterestRateIndexFixingDate(AA207,S207)</f>
        <v>45322</v>
      </c>
      <c r="S207" s="106">
        <f>_xll.qlCalendarAdvance(Calendar,SettlementDate,N207,"mf",TRUE,Trigger)</f>
        <v>45324</v>
      </c>
      <c r="T207" s="106">
        <f>_xll.qlInterestRateIndexMaturity(AA207,S207)</f>
        <v>46785</v>
      </c>
      <c r="U207" s="97">
        <f>_xll.qlIndexFixing(AA207,R207,TRUE,_xll.ohTrigger(Trigger,Trigger6M,InterestRatesTrigger))</f>
        <v>1.7353404458964352E-2</v>
      </c>
      <c r="V207" s="97">
        <f>_xll.qlQuoteValue(P207,_xll.ohTrigger(Trigger,Trigger6M,InterestRatesTrigger))</f>
        <v>1.7319999999999999E-2</v>
      </c>
      <c r="W207" s="94" t="b">
        <f t="shared" ref="W207:W270" si="22">NOT(ISERROR(V207))</f>
        <v>1</v>
      </c>
      <c r="X207" s="153">
        <f t="shared" ref="X207:X270" si="23">(U207-V207)*10000</f>
        <v>0.33404458964353401</v>
      </c>
      <c r="Y207" s="50" t="b">
        <f>ABS(X207/10000)&lt;=ABS('General Settings'!$D$32)</f>
        <v>0</v>
      </c>
      <c r="AA207" s="50" t="str">
        <f>_xll.qlSwapIndex(,,O207,SettlementDays,Currency,Calendar,FixedLegTenor,FixedLegBDC,FixedLegDayCounter,Index6M,DiscountingCurve,Permanent,Trigger,ObjectOverwrite)</f>
        <v>obj_00626#0000</v>
      </c>
      <c r="AB207" s="50" t="str">
        <f>_xll.qlVanillaSwapFromSwapIndex(,AA207,R207)</f>
        <v>obj_007c0#0000</v>
      </c>
    </row>
    <row r="208" spans="13:28" x14ac:dyDescent="0.2">
      <c r="M208" s="94" t="s">
        <v>155</v>
      </c>
      <c r="N208" s="94" t="s">
        <v>84</v>
      </c>
      <c r="O208" s="94" t="s">
        <v>81</v>
      </c>
      <c r="P208" s="94" t="str">
        <f t="shared" si="21"/>
        <v>EUR8F5Y_Quote</v>
      </c>
      <c r="Q208" s="122"/>
      <c r="R208" s="106">
        <f>_xll.qlInterestRateIndexFixingDate(AA208,S208)</f>
        <v>45322</v>
      </c>
      <c r="S208" s="106">
        <f>_xll.qlCalendarAdvance(Calendar,SettlementDate,N208,"mf",TRUE,Trigger)</f>
        <v>45324</v>
      </c>
      <c r="T208" s="106">
        <f>_xll.qlInterestRateIndexMaturity(AA208,S208)</f>
        <v>47151</v>
      </c>
      <c r="U208" s="97">
        <f>_xll.qlIndexFixing(AA208,R208,TRUE,_xll.ohTrigger(Trigger,Trigger6M,InterestRatesTrigger))</f>
        <v>1.7704907853839224E-2</v>
      </c>
      <c r="V208" s="97">
        <f>_xll.qlQuoteValue(P208,_xll.ohTrigger(Trigger,Trigger6M,InterestRatesTrigger))</f>
        <v>1.7669999999999998E-2</v>
      </c>
      <c r="W208" s="94" t="b">
        <f t="shared" si="22"/>
        <v>1</v>
      </c>
      <c r="X208" s="153">
        <f t="shared" si="23"/>
        <v>0.34907853839225705</v>
      </c>
      <c r="Y208" s="50" t="b">
        <f>ABS(X208/10000)&lt;=ABS('General Settings'!$D$32)</f>
        <v>0</v>
      </c>
      <c r="AA208" s="50" t="str">
        <f>_xll.qlSwapIndex(,,O208,SettlementDays,Currency,Calendar,FixedLegTenor,FixedLegBDC,FixedLegDayCounter,Index6M,DiscountingCurve,Permanent,Trigger,ObjectOverwrite)</f>
        <v>obj_0071d#0000</v>
      </c>
      <c r="AB208" s="50" t="str">
        <f>_xll.qlVanillaSwapFromSwapIndex(,AA208,R208)</f>
        <v>obj_00851#0000</v>
      </c>
    </row>
    <row r="209" spans="13:28" x14ac:dyDescent="0.2">
      <c r="M209" s="94" t="s">
        <v>155</v>
      </c>
      <c r="N209" s="94" t="s">
        <v>84</v>
      </c>
      <c r="O209" s="94" t="s">
        <v>82</v>
      </c>
      <c r="P209" s="94" t="str">
        <f t="shared" si="21"/>
        <v>EUR8F6Y_Quote</v>
      </c>
      <c r="Q209" s="122"/>
      <c r="R209" s="106">
        <f>_xll.qlInterestRateIndexFixingDate(AA209,S209)</f>
        <v>45322</v>
      </c>
      <c r="S209" s="106">
        <f>_xll.qlCalendarAdvance(Calendar,SettlementDate,N209,"mf",TRUE,Trigger)</f>
        <v>45324</v>
      </c>
      <c r="T209" s="106">
        <f>_xll.qlInterestRateIndexMaturity(AA209,S209)</f>
        <v>47518</v>
      </c>
      <c r="U209" s="97">
        <f>_xll.qlIndexFixing(AA209,R209,TRUE,_xll.ohTrigger(Trigger,Trigger6M,InterestRatesTrigger))</f>
        <v>1.7944883827315319E-2</v>
      </c>
      <c r="V209" s="97">
        <f>_xll.qlQuoteValue(P209,_xll.ohTrigger(Trigger,Trigger6M,InterestRatesTrigger))</f>
        <v>1.7929999999999998E-2</v>
      </c>
      <c r="W209" s="94" t="b">
        <f t="shared" si="22"/>
        <v>1</v>
      </c>
      <c r="X209" s="153">
        <f t="shared" si="23"/>
        <v>0.14883827315320675</v>
      </c>
      <c r="Y209" s="50" t="b">
        <f>ABS(X209/10000)&lt;=ABS('General Settings'!$D$32)</f>
        <v>0</v>
      </c>
      <c r="AA209" s="50" t="str">
        <f>_xll.qlSwapIndex(,,O209,SettlementDays,Currency,Calendar,FixedLegTenor,FixedLegBDC,FixedLegDayCounter,Index6M,DiscountingCurve,Permanent,Trigger,ObjectOverwrite)</f>
        <v>obj_0077f#0000</v>
      </c>
      <c r="AB209" s="50" t="str">
        <f>_xll.qlVanillaSwapFromSwapIndex(,AA209,R209)</f>
        <v>obj_007b9#0000</v>
      </c>
    </row>
    <row r="210" spans="13:28" x14ac:dyDescent="0.2">
      <c r="M210" s="94" t="s">
        <v>155</v>
      </c>
      <c r="N210" s="94" t="s">
        <v>84</v>
      </c>
      <c r="O210" s="94" t="s">
        <v>83</v>
      </c>
      <c r="P210" s="94" t="str">
        <f t="shared" si="21"/>
        <v>EUR8F7Y_Quote</v>
      </c>
      <c r="Q210" s="122"/>
      <c r="R210" s="106">
        <f>_xll.qlInterestRateIndexFixingDate(AA210,S210)</f>
        <v>45322</v>
      </c>
      <c r="S210" s="106">
        <f>_xll.qlCalendarAdvance(Calendar,SettlementDate,N210,"mf",TRUE,Trigger)</f>
        <v>45324</v>
      </c>
      <c r="T210" s="106">
        <f>_xll.qlInterestRateIndexMaturity(AA210,S210)</f>
        <v>47882</v>
      </c>
      <c r="U210" s="97">
        <f>_xll.qlIndexFixing(AA210,R210,TRUE,_xll.ohTrigger(Trigger,Trigger6M,InterestRatesTrigger))</f>
        <v>1.809713753889439E-2</v>
      </c>
      <c r="V210" s="97">
        <f>_xll.qlQuoteValue(P210,_xll.ohTrigger(Trigger,Trigger6M,InterestRatesTrigger))</f>
        <v>1.8069999999999999E-2</v>
      </c>
      <c r="W210" s="94" t="b">
        <f t="shared" si="22"/>
        <v>1</v>
      </c>
      <c r="X210" s="153">
        <f t="shared" si="23"/>
        <v>0.27137538894390911</v>
      </c>
      <c r="Y210" s="50" t="b">
        <f>ABS(X210/10000)&lt;=ABS('General Settings'!$D$32)</f>
        <v>0</v>
      </c>
      <c r="AA210" s="50" t="str">
        <f>_xll.qlSwapIndex(,,O210,SettlementDays,Currency,Calendar,FixedLegTenor,FixedLegBDC,FixedLegDayCounter,Index6M,DiscountingCurve,Permanent,Trigger,ObjectOverwrite)</f>
        <v>obj_00695#0000</v>
      </c>
      <c r="AB210" s="50" t="str">
        <f>_xll.qlVanillaSwapFromSwapIndex(,AA210,R210)</f>
        <v>obj_008a5#0000</v>
      </c>
    </row>
    <row r="211" spans="13:28" x14ac:dyDescent="0.2">
      <c r="M211" s="94" t="s">
        <v>155</v>
      </c>
      <c r="N211" s="94" t="s">
        <v>84</v>
      </c>
      <c r="O211" s="94" t="s">
        <v>84</v>
      </c>
      <c r="P211" s="94" t="str">
        <f t="shared" si="21"/>
        <v>EUR8F8Y_Quote</v>
      </c>
      <c r="Q211" s="122"/>
      <c r="R211" s="106">
        <f>_xll.qlInterestRateIndexFixingDate(AA211,S211)</f>
        <v>45322</v>
      </c>
      <c r="S211" s="106">
        <f>_xll.qlCalendarAdvance(Calendar,SettlementDate,N211,"mf",TRUE,Trigger)</f>
        <v>45324</v>
      </c>
      <c r="T211" s="106">
        <f>_xll.qlInterestRateIndexMaturity(AA211,S211)</f>
        <v>48246</v>
      </c>
      <c r="U211" s="97">
        <f>_xll.qlIndexFixing(AA211,R211,TRUE,_xll.ohTrigger(Trigger,Trigger6M,InterestRatesTrigger))</f>
        <v>1.8174528911789996E-2</v>
      </c>
      <c r="V211" s="97">
        <f>_xll.qlQuoteValue(P211,_xll.ohTrigger(Trigger,Trigger6M,InterestRatesTrigger))</f>
        <v>1.8159999999999999E-2</v>
      </c>
      <c r="W211" s="94" t="b">
        <f t="shared" si="22"/>
        <v>1</v>
      </c>
      <c r="X211" s="153">
        <f t="shared" si="23"/>
        <v>0.14528911789997434</v>
      </c>
      <c r="Y211" s="50" t="b">
        <f>ABS(X211/10000)&lt;=ABS('General Settings'!$D$32)</f>
        <v>0</v>
      </c>
      <c r="AA211" s="50" t="str">
        <f>_xll.qlSwapIndex(,,O211,SettlementDays,Currency,Calendar,FixedLegTenor,FixedLegBDC,FixedLegDayCounter,Index6M,DiscountingCurve,Permanent,Trigger,ObjectOverwrite)</f>
        <v>obj_006d3#0000</v>
      </c>
      <c r="AB211" s="50" t="str">
        <f>_xll.qlVanillaSwapFromSwapIndex(,AA211,R211)</f>
        <v>obj_008b2#0000</v>
      </c>
    </row>
    <row r="212" spans="13:28" x14ac:dyDescent="0.2">
      <c r="M212" s="94" t="s">
        <v>155</v>
      </c>
      <c r="N212" s="94" t="s">
        <v>84</v>
      </c>
      <c r="O212" s="94" t="s">
        <v>85</v>
      </c>
      <c r="P212" s="94" t="str">
        <f t="shared" si="21"/>
        <v>EUR8F9Y_Quote</v>
      </c>
      <c r="Q212" s="122"/>
      <c r="R212" s="106">
        <f>_xll.qlInterestRateIndexFixingDate(AA212,S212)</f>
        <v>45322</v>
      </c>
      <c r="S212" s="106">
        <f>_xll.qlCalendarAdvance(Calendar,SettlementDate,N212,"mf",TRUE,Trigger)</f>
        <v>45324</v>
      </c>
      <c r="T212" s="106">
        <f>_xll.qlInterestRateIndexMaturity(AA212,S212)</f>
        <v>48612</v>
      </c>
      <c r="U212" s="97">
        <f>_xll.qlIndexFixing(AA212,R212,TRUE,_xll.ohTrigger(Trigger,Trigger6M,InterestRatesTrigger))</f>
        <v>1.8193458051292837E-2</v>
      </c>
      <c r="V212" s="97">
        <f>_xll.qlQuoteValue(P212,_xll.ohTrigger(Trigger,Trigger6M,InterestRatesTrigger))</f>
        <v>1.8180000000000002E-2</v>
      </c>
      <c r="W212" s="94" t="b">
        <f t="shared" si="22"/>
        <v>1</v>
      </c>
      <c r="X212" s="153">
        <f t="shared" si="23"/>
        <v>0.13458051292835477</v>
      </c>
      <c r="Y212" s="50" t="b">
        <f>ABS(X212/10000)&lt;=ABS('General Settings'!$D$32)</f>
        <v>0</v>
      </c>
      <c r="AA212" s="50" t="str">
        <f>_xll.qlSwapIndex(,,O212,SettlementDays,Currency,Calendar,FixedLegTenor,FixedLegBDC,FixedLegDayCounter,Index6M,DiscountingCurve,Permanent,Trigger,ObjectOverwrite)</f>
        <v>obj_0063f#0000</v>
      </c>
      <c r="AB212" s="50" t="str">
        <f>_xll.qlVanillaSwapFromSwapIndex(,AA212,R212)</f>
        <v>obj_00842#0000</v>
      </c>
    </row>
    <row r="213" spans="13:28" x14ac:dyDescent="0.2">
      <c r="M213" s="94" t="s">
        <v>155</v>
      </c>
      <c r="N213" s="94" t="s">
        <v>84</v>
      </c>
      <c r="O213" s="94" t="s">
        <v>86</v>
      </c>
      <c r="P213" s="94" t="str">
        <f t="shared" si="21"/>
        <v>EUR8F10Y_Quote</v>
      </c>
      <c r="Q213" s="122"/>
      <c r="R213" s="106">
        <f>_xll.qlInterestRateIndexFixingDate(AA213,S213)</f>
        <v>45322</v>
      </c>
      <c r="S213" s="106">
        <f>_xll.qlCalendarAdvance(Calendar,SettlementDate,N213,"mf",TRUE,Trigger)</f>
        <v>45324</v>
      </c>
      <c r="T213" s="106">
        <f>_xll.qlInterestRateIndexMaturity(AA213,S213)</f>
        <v>48977</v>
      </c>
      <c r="U213" s="97">
        <f>_xll.qlIndexFixing(AA213,R213,TRUE,_xll.ohTrigger(Trigger,Trigger6M,InterestRatesTrigger))</f>
        <v>1.8152671401461075E-2</v>
      </c>
      <c r="V213" s="97">
        <f>_xll.qlQuoteValue(P213,_xll.ohTrigger(Trigger,Trigger6M,InterestRatesTrigger))</f>
        <v>1.814E-2</v>
      </c>
      <c r="W213" s="94" t="b">
        <f t="shared" si="22"/>
        <v>1</v>
      </c>
      <c r="X213" s="153">
        <f t="shared" si="23"/>
        <v>0.1267140146107501</v>
      </c>
      <c r="Y213" s="50" t="b">
        <f>ABS(X213/10000)&lt;=ABS('General Settings'!$D$32)</f>
        <v>0</v>
      </c>
      <c r="AA213" s="50" t="str">
        <f>_xll.qlSwapIndex(,,O213,SettlementDays,Currency,Calendar,FixedLegTenor,FixedLegBDC,FixedLegDayCounter,Index6M,DiscountingCurve,Permanent,Trigger,ObjectOverwrite)</f>
        <v>obj_00605#0000</v>
      </c>
      <c r="AB213" s="50" t="str">
        <f>_xll.qlVanillaSwapFromSwapIndex(,AA213,R213)</f>
        <v>obj_007fd#0000</v>
      </c>
    </row>
    <row r="214" spans="13:28" x14ac:dyDescent="0.2">
      <c r="M214" s="94" t="s">
        <v>155</v>
      </c>
      <c r="N214" s="94" t="s">
        <v>84</v>
      </c>
      <c r="O214" s="94" t="s">
        <v>112</v>
      </c>
      <c r="P214" s="94" t="str">
        <f t="shared" si="21"/>
        <v>EUR8F11Y_Quote</v>
      </c>
      <c r="Q214" s="122"/>
      <c r="R214" s="106">
        <f>_xll.qlInterestRateIndexFixingDate(AA214,S214)</f>
        <v>45322</v>
      </c>
      <c r="S214" s="106">
        <f>_xll.qlCalendarAdvance(Calendar,SettlementDate,N214,"mf",TRUE,Trigger)</f>
        <v>45324</v>
      </c>
      <c r="T214" s="106">
        <f>_xll.qlInterestRateIndexMaturity(AA214,S214)</f>
        <v>49342</v>
      </c>
      <c r="U214" s="97">
        <f>_xll.qlIndexFixing(AA214,R214,TRUE,_xll.ohTrigger(Trigger,Trigger6M,InterestRatesTrigger))</f>
        <v>1.8067358028066294E-2</v>
      </c>
      <c r="V214" s="97">
        <f>_xll.qlQuoteValue(P214,_xll.ohTrigger(Trigger,Trigger6M,InterestRatesTrigger))</f>
        <v>1.806E-2</v>
      </c>
      <c r="W214" s="94" t="b">
        <f t="shared" si="22"/>
        <v>1</v>
      </c>
      <c r="X214" s="153">
        <f t="shared" si="23"/>
        <v>7.3580280662947917E-2</v>
      </c>
      <c r="Y214" s="50" t="b">
        <f>ABS(X214/10000)&lt;=ABS('General Settings'!$D$32)</f>
        <v>0</v>
      </c>
      <c r="AA214" s="50" t="str">
        <f>_xll.qlSwapIndex(,,O214,SettlementDays,Currency,Calendar,FixedLegTenor,FixedLegBDC,FixedLegDayCounter,Index6M,DiscountingCurve,Permanent,Trigger,ObjectOverwrite)</f>
        <v>obj_00672#0000</v>
      </c>
      <c r="AB214" s="50" t="str">
        <f>_xll.qlVanillaSwapFromSwapIndex(,AA214,R214)</f>
        <v>obj_007d7#0000</v>
      </c>
    </row>
    <row r="215" spans="13:28" x14ac:dyDescent="0.2">
      <c r="M215" s="94" t="s">
        <v>155</v>
      </c>
      <c r="N215" s="94" t="s">
        <v>84</v>
      </c>
      <c r="O215" s="94" t="s">
        <v>87</v>
      </c>
      <c r="P215" s="94" t="str">
        <f t="shared" si="21"/>
        <v>EUR8F12Y_Quote</v>
      </c>
      <c r="Q215" s="122"/>
      <c r="R215" s="106">
        <f>_xll.qlInterestRateIndexFixingDate(AA215,S215)</f>
        <v>45322</v>
      </c>
      <c r="S215" s="106">
        <f>_xll.qlCalendarAdvance(Calendar,SettlementDate,N215,"mf",TRUE,Trigger)</f>
        <v>45324</v>
      </c>
      <c r="T215" s="106">
        <f>_xll.qlInterestRateIndexMaturity(AA215,S215)</f>
        <v>49709</v>
      </c>
      <c r="U215" s="97">
        <f>_xll.qlIndexFixing(AA215,R215,TRUE,_xll.ohTrigger(Trigger,Trigger6M,InterestRatesTrigger))</f>
        <v>1.7945526028395737E-2</v>
      </c>
      <c r="V215" s="97">
        <f>_xll.qlQuoteValue(P215,_xll.ohTrigger(Trigger,Trigger6M,InterestRatesTrigger))</f>
        <v>1.7929999999999998E-2</v>
      </c>
      <c r="W215" s="94" t="b">
        <f t="shared" si="22"/>
        <v>1</v>
      </c>
      <c r="X215" s="153">
        <f t="shared" si="23"/>
        <v>0.15526028395738967</v>
      </c>
      <c r="Y215" s="50" t="b">
        <f>ABS(X215/10000)&lt;=ABS('General Settings'!$D$32)</f>
        <v>0</v>
      </c>
      <c r="AA215" s="50" t="str">
        <f>_xll.qlSwapIndex(,,O215,SettlementDays,Currency,Calendar,FixedLegTenor,FixedLegBDC,FixedLegDayCounter,Index6M,DiscountingCurve,Permanent,Trigger,ObjectOverwrite)</f>
        <v>obj_00790#0000</v>
      </c>
      <c r="AB215" s="50" t="str">
        <f>_xll.qlVanillaSwapFromSwapIndex(,AA215,R215)</f>
        <v>obj_00827#0000</v>
      </c>
    </row>
    <row r="216" spans="13:28" x14ac:dyDescent="0.2">
      <c r="M216" s="94" t="s">
        <v>155</v>
      </c>
      <c r="N216" s="94" t="s">
        <v>84</v>
      </c>
      <c r="O216" s="94" t="s">
        <v>113</v>
      </c>
      <c r="P216" s="94" t="str">
        <f t="shared" si="21"/>
        <v>EUR8F13Y_Quote</v>
      </c>
      <c r="Q216" s="122"/>
      <c r="R216" s="106">
        <f>_xll.qlInterestRateIndexFixingDate(AA216,S216)</f>
        <v>45322</v>
      </c>
      <c r="S216" s="106">
        <f>_xll.qlCalendarAdvance(Calendar,SettlementDate,N216,"mf",TRUE,Trigger)</f>
        <v>45324</v>
      </c>
      <c r="T216" s="106">
        <f>_xll.qlInterestRateIndexMaturity(AA216,S216)</f>
        <v>50073</v>
      </c>
      <c r="U216" s="97">
        <f>_xll.qlIndexFixing(AA216,R216,TRUE,_xll.ohTrigger(Trigger,Trigger6M,InterestRatesTrigger))</f>
        <v>1.7799888051824454E-2</v>
      </c>
      <c r="V216" s="97">
        <f>_xll.qlQuoteValue(P216,_xll.ohTrigger(Trigger,Trigger6M,InterestRatesTrigger))</f>
        <v>1.779E-2</v>
      </c>
      <c r="W216" s="94" t="b">
        <f t="shared" si="22"/>
        <v>1</v>
      </c>
      <c r="X216" s="153">
        <f t="shared" si="23"/>
        <v>9.8880518244540139E-2</v>
      </c>
      <c r="Y216" s="50" t="b">
        <f>ABS(X216/10000)&lt;=ABS('General Settings'!$D$32)</f>
        <v>0</v>
      </c>
      <c r="AA216" s="50" t="str">
        <f>_xll.qlSwapIndex(,,O216,SettlementDays,Currency,Calendar,FixedLegTenor,FixedLegBDC,FixedLegDayCounter,Index6M,DiscountingCurve,Permanent,Trigger,ObjectOverwrite)</f>
        <v>obj_00779#0000</v>
      </c>
      <c r="AB216" s="50" t="str">
        <f>_xll.qlVanillaSwapFromSwapIndex(,AA216,R216)</f>
        <v>obj_0080c#0000</v>
      </c>
    </row>
    <row r="217" spans="13:28" x14ac:dyDescent="0.2">
      <c r="M217" s="94" t="s">
        <v>155</v>
      </c>
      <c r="N217" s="94" t="s">
        <v>84</v>
      </c>
      <c r="O217" s="94" t="s">
        <v>114</v>
      </c>
      <c r="P217" s="94" t="str">
        <f t="shared" si="21"/>
        <v>EUR8F14Y_Quote</v>
      </c>
      <c r="Q217" s="122"/>
      <c r="R217" s="106">
        <f>_xll.qlInterestRateIndexFixingDate(AA217,S217)</f>
        <v>45322</v>
      </c>
      <c r="S217" s="106">
        <f>_xll.qlCalendarAdvance(Calendar,SettlementDate,N217,"mf",TRUE,Trigger)</f>
        <v>45324</v>
      </c>
      <c r="T217" s="106">
        <f>_xll.qlInterestRateIndexMaturity(AA217,S217)</f>
        <v>50438</v>
      </c>
      <c r="U217" s="97">
        <f>_xll.qlIndexFixing(AA217,R217,TRUE,_xll.ohTrigger(Trigger,Trigger6M,InterestRatesTrigger))</f>
        <v>1.763118432945561E-2</v>
      </c>
      <c r="V217" s="97">
        <f>_xll.qlQuoteValue(P217,_xll.ohTrigger(Trigger,Trigger6M,InterestRatesTrigger))</f>
        <v>1.762E-2</v>
      </c>
      <c r="W217" s="94" t="b">
        <f t="shared" si="22"/>
        <v>1</v>
      </c>
      <c r="X217" s="153">
        <f t="shared" si="23"/>
        <v>0.11184329455609515</v>
      </c>
      <c r="Y217" s="50" t="b">
        <f>ABS(X217/10000)&lt;=ABS('General Settings'!$D$32)</f>
        <v>0</v>
      </c>
      <c r="AA217" s="50" t="str">
        <f>_xll.qlSwapIndex(,,O217,SettlementDays,Currency,Calendar,FixedLegTenor,FixedLegBDC,FixedLegDayCounter,Index6M,DiscountingCurve,Permanent,Trigger,ObjectOverwrite)</f>
        <v>obj_00714#0000</v>
      </c>
      <c r="AB217" s="50" t="str">
        <f>_xll.qlVanillaSwapFromSwapIndex(,AA217,R217)</f>
        <v>obj_008d8#0000</v>
      </c>
    </row>
    <row r="218" spans="13:28" x14ac:dyDescent="0.2">
      <c r="M218" s="94" t="s">
        <v>155</v>
      </c>
      <c r="N218" s="94" t="s">
        <v>84</v>
      </c>
      <c r="O218" s="94" t="s">
        <v>88</v>
      </c>
      <c r="P218" s="94" t="str">
        <f t="shared" si="21"/>
        <v>EUR8F15Y_Quote</v>
      </c>
      <c r="Q218" s="122"/>
      <c r="R218" s="106">
        <f>_xll.qlInterestRateIndexFixingDate(AA218,S218)</f>
        <v>45322</v>
      </c>
      <c r="S218" s="106">
        <f>_xll.qlCalendarAdvance(Calendar,SettlementDate,N218,"mf",TRUE,Trigger)</f>
        <v>45324</v>
      </c>
      <c r="T218" s="106">
        <f>_xll.qlInterestRateIndexMaturity(AA218,S218)</f>
        <v>50803</v>
      </c>
      <c r="U218" s="97">
        <f>_xll.qlIndexFixing(AA218,R218,TRUE,_xll.ohTrigger(Trigger,Trigger6M,InterestRatesTrigger))</f>
        <v>1.7451802507541404E-2</v>
      </c>
      <c r="V218" s="97">
        <f>_xll.qlQuoteValue(P218,_xll.ohTrigger(Trigger,Trigger6M,InterestRatesTrigger))</f>
        <v>1.7440000000000001E-2</v>
      </c>
      <c r="W218" s="94" t="b">
        <f t="shared" si="22"/>
        <v>1</v>
      </c>
      <c r="X218" s="153">
        <f t="shared" si="23"/>
        <v>0.11802507541402996</v>
      </c>
      <c r="Y218" s="50" t="b">
        <f>ABS(X218/10000)&lt;=ABS('General Settings'!$D$32)</f>
        <v>0</v>
      </c>
      <c r="AA218" s="50" t="str">
        <f>_xll.qlSwapIndex(,,O218,SettlementDays,Currency,Calendar,FixedLegTenor,FixedLegBDC,FixedLegDayCounter,Index6M,DiscountingCurve,Permanent,Trigger,ObjectOverwrite)</f>
        <v>obj_005cd#0000</v>
      </c>
      <c r="AB218" s="50" t="str">
        <f>_xll.qlVanillaSwapFromSwapIndex(,AA218,R218)</f>
        <v>obj_007c8#0000</v>
      </c>
    </row>
    <row r="219" spans="13:28" x14ac:dyDescent="0.2">
      <c r="M219" s="94" t="s">
        <v>155</v>
      </c>
      <c r="N219" s="94" t="s">
        <v>84</v>
      </c>
      <c r="O219" s="94" t="s">
        <v>89</v>
      </c>
      <c r="P219" s="94" t="str">
        <f t="shared" si="21"/>
        <v>EUR8F20Y_Quote</v>
      </c>
      <c r="Q219" s="122"/>
      <c r="R219" s="106">
        <f>_xll.qlInterestRateIndexFixingDate(AA219,S219)</f>
        <v>45322</v>
      </c>
      <c r="S219" s="106">
        <f>_xll.qlCalendarAdvance(Calendar,SettlementDate,N219,"mf",TRUE,Trigger)</f>
        <v>45324</v>
      </c>
      <c r="T219" s="106">
        <f>_xll.qlInterestRateIndexMaturity(AA219,S219)</f>
        <v>52629</v>
      </c>
      <c r="U219" s="97">
        <f>_xll.qlIndexFixing(AA219,R219,TRUE,_xll.ohTrigger(Trigger,Trigger6M,InterestRatesTrigger))</f>
        <v>1.662824790489777E-2</v>
      </c>
      <c r="V219" s="97">
        <f>_xll.qlQuoteValue(P219,_xll.ohTrigger(Trigger,Trigger6M,InterestRatesTrigger))</f>
        <v>1.661E-2</v>
      </c>
      <c r="W219" s="94" t="b">
        <f t="shared" si="22"/>
        <v>1</v>
      </c>
      <c r="X219" s="153">
        <f t="shared" si="23"/>
        <v>0.18247904897770312</v>
      </c>
      <c r="Y219" s="50" t="b">
        <f>ABS(X219/10000)&lt;=ABS('General Settings'!$D$32)</f>
        <v>0</v>
      </c>
      <c r="AA219" s="50" t="str">
        <f>_xll.qlSwapIndex(,,O219,SettlementDays,Currency,Calendar,FixedLegTenor,FixedLegBDC,FixedLegDayCounter,Index6M,DiscountingCurve,Permanent,Trigger,ObjectOverwrite)</f>
        <v>obj_00785#0000</v>
      </c>
      <c r="AB219" s="50" t="str">
        <f>_xll.qlVanillaSwapFromSwapIndex(,AA219,R219)</f>
        <v>obj_007df#0000</v>
      </c>
    </row>
    <row r="220" spans="13:28" x14ac:dyDescent="0.2">
      <c r="M220" s="94" t="s">
        <v>155</v>
      </c>
      <c r="N220" s="94" t="s">
        <v>84</v>
      </c>
      <c r="O220" s="94" t="s">
        <v>90</v>
      </c>
      <c r="P220" s="94" t="str">
        <f t="shared" si="21"/>
        <v>EUR8F25Y_Quote</v>
      </c>
      <c r="Q220" s="122"/>
      <c r="R220" s="106">
        <f>_xll.qlInterestRateIndexFixingDate(AA220,S220)</f>
        <v>45322</v>
      </c>
      <c r="S220" s="106">
        <f>_xll.qlCalendarAdvance(Calendar,SettlementDate,N220,"mf",TRUE,Trigger)</f>
        <v>45324</v>
      </c>
      <c r="T220" s="106">
        <f>_xll.qlInterestRateIndexMaturity(AA220,S220)</f>
        <v>54456</v>
      </c>
      <c r="U220" s="97">
        <f>_xll.qlIndexFixing(AA220,R220,TRUE,_xll.ohTrigger(Trigger,Trigger6M,InterestRatesTrigger))</f>
        <v>1.6017374010111649E-2</v>
      </c>
      <c r="V220" s="97">
        <f>_xll.qlQuoteValue(P220,_xll.ohTrigger(Trigger,Trigger6M,InterestRatesTrigger))</f>
        <v>1.6E-2</v>
      </c>
      <c r="W220" s="94" t="b">
        <f t="shared" si="22"/>
        <v>1</v>
      </c>
      <c r="X220" s="153">
        <f t="shared" si="23"/>
        <v>0.17374010111648186</v>
      </c>
      <c r="Y220" s="50" t="b">
        <f>ABS(X220/10000)&lt;=ABS('General Settings'!$D$32)</f>
        <v>0</v>
      </c>
      <c r="AA220" s="50" t="str">
        <f>_xll.qlSwapIndex(,,O220,SettlementDays,Currency,Calendar,FixedLegTenor,FixedLegBDC,FixedLegDayCounter,Index6M,DiscountingCurve,Permanent,Trigger,ObjectOverwrite)</f>
        <v>obj_00792#0000</v>
      </c>
      <c r="AB220" s="50" t="str">
        <f>_xll.qlVanillaSwapFromSwapIndex(,AA220,R220)</f>
        <v>obj_008ac#0000</v>
      </c>
    </row>
    <row r="221" spans="13:28" x14ac:dyDescent="0.2">
      <c r="M221" s="197" t="s">
        <v>155</v>
      </c>
      <c r="N221" s="197" t="s">
        <v>84</v>
      </c>
      <c r="O221" s="197" t="s">
        <v>92</v>
      </c>
      <c r="P221" s="197" t="str">
        <f t="shared" si="21"/>
        <v>EUR8F30Y_Quote</v>
      </c>
      <c r="Q221" s="162"/>
      <c r="R221" s="198">
        <f>_xll.qlInterestRateIndexFixingDate(AA221,S221)</f>
        <v>45322</v>
      </c>
      <c r="S221" s="198">
        <f>_xll.qlCalendarAdvance(Calendar,SettlementDate,N221,"mf",TRUE,Trigger)</f>
        <v>45324</v>
      </c>
      <c r="T221" s="198">
        <f>_xll.qlInterestRateIndexMaturity(AA221,S221)</f>
        <v>56282</v>
      </c>
      <c r="U221" s="199">
        <f>_xll.qlIndexFixing(AA221,R221,TRUE,_xll.ohTrigger(Trigger,Trigger6M,InterestRatesTrigger))</f>
        <v>1.5592399073029109E-2</v>
      </c>
      <c r="V221" s="199">
        <f>_xll.qlQuoteValue(P221,_xll.ohTrigger(Trigger,Trigger6M,InterestRatesTrigger))</f>
        <v>1.559E-2</v>
      </c>
      <c r="W221" s="197" t="b">
        <f t="shared" si="22"/>
        <v>1</v>
      </c>
      <c r="X221" s="200">
        <f t="shared" si="23"/>
        <v>2.3990730291089529E-2</v>
      </c>
      <c r="Y221" s="161" t="b">
        <f>ABS(X221/10000)&lt;=ABS('General Settings'!$D$32)</f>
        <v>0</v>
      </c>
      <c r="AA221" s="50" t="str">
        <f>_xll.qlSwapIndex(,,O221,SettlementDays,Currency,Calendar,FixedLegTenor,FixedLegBDC,FixedLegDayCounter,Index6M,DiscountingCurve,Permanent,Trigger,ObjectOverwrite)</f>
        <v>obj_006e5#0000</v>
      </c>
      <c r="AB221" s="50" t="str">
        <f>_xll.qlVanillaSwapFromSwapIndex(,AA221,R221)</f>
        <v>obj_007a9#0000</v>
      </c>
    </row>
    <row r="222" spans="13:28" x14ac:dyDescent="0.2">
      <c r="M222" s="201" t="s">
        <v>155</v>
      </c>
      <c r="N222" s="201" t="s">
        <v>85</v>
      </c>
      <c r="O222" s="201" t="s">
        <v>33</v>
      </c>
      <c r="P222" s="201" t="str">
        <f t="shared" si="21"/>
        <v>EUR9F1Y_Quote</v>
      </c>
      <c r="Q222" s="166"/>
      <c r="R222" s="202">
        <f>_xll.qlInterestRateIndexFixingDate(AA222,S222)</f>
        <v>45687</v>
      </c>
      <c r="S222" s="202">
        <f>_xll.qlCalendarAdvance(Calendar,SettlementDate,N222,"mf",TRUE,Trigger)</f>
        <v>45691</v>
      </c>
      <c r="T222" s="202">
        <f>_xll.qlInterestRateIndexMaturity(AA222,S222)</f>
        <v>46056</v>
      </c>
      <c r="U222" s="203">
        <f>_xll.qlIndexFixing(AA222,R222,TRUE,_xll.ohTrigger(Trigger,Trigger6M,InterestRatesTrigger))</f>
        <v>1.7020095005016625E-2</v>
      </c>
      <c r="V222" s="203">
        <f>_xll.qlQuoteValue(P222,_xll.ohTrigger(Trigger,Trigger6M,InterestRatesTrigger))</f>
        <v>1.7010000000000001E-2</v>
      </c>
      <c r="W222" s="201" t="b">
        <f t="shared" si="22"/>
        <v>1</v>
      </c>
      <c r="X222" s="204">
        <f t="shared" si="23"/>
        <v>0.10095005016624164</v>
      </c>
      <c r="Y222" s="149" t="b">
        <f>ABS(X222/10000)&lt;=ABS('General Settings'!$D$32)</f>
        <v>0</v>
      </c>
      <c r="AA222" s="50" t="str">
        <f>_xll.qlSwapIndex(,,O222,SettlementDays,Currency,Calendar,FixedLegTenor,FixedLegBDC,FixedLegDayCounter,Index6M,DiscountingCurve,Permanent,Trigger,ObjectOverwrite)</f>
        <v>obj_00679#0000</v>
      </c>
      <c r="AB222" s="50" t="str">
        <f>_xll.qlVanillaSwapFromSwapIndex(,AA222,R222)</f>
        <v>obj_00879#0000</v>
      </c>
    </row>
    <row r="223" spans="13:28" x14ac:dyDescent="0.2">
      <c r="M223" s="94" t="s">
        <v>155</v>
      </c>
      <c r="N223" s="94" t="s">
        <v>85</v>
      </c>
      <c r="O223" s="94" t="s">
        <v>78</v>
      </c>
      <c r="P223" s="94" t="str">
        <f t="shared" si="21"/>
        <v>EUR9F2Y_Quote</v>
      </c>
      <c r="Q223" s="122"/>
      <c r="R223" s="106">
        <f>_xll.qlInterestRateIndexFixingDate(AA223,S223)</f>
        <v>45687</v>
      </c>
      <c r="S223" s="106">
        <f>_xll.qlCalendarAdvance(Calendar,SettlementDate,N223,"mf",TRUE,Trigger)</f>
        <v>45691</v>
      </c>
      <c r="T223" s="106">
        <f>_xll.qlInterestRateIndexMaturity(AA223,S223)</f>
        <v>46421</v>
      </c>
      <c r="U223" s="97">
        <f>_xll.qlIndexFixing(AA223,R223,TRUE,_xll.ohTrigger(Trigger,Trigger6M,InterestRatesTrigger))</f>
        <v>1.7542840530876083E-2</v>
      </c>
      <c r="V223" s="97">
        <f>_xll.qlQuoteValue(P223,_xll.ohTrigger(Trigger,Trigger6M,InterestRatesTrigger))</f>
        <v>1.7520000000000001E-2</v>
      </c>
      <c r="W223" s="94" t="b">
        <f t="shared" si="22"/>
        <v>1</v>
      </c>
      <c r="X223" s="153">
        <f t="shared" si="23"/>
        <v>0.22840530876082343</v>
      </c>
      <c r="Y223" s="50" t="b">
        <f>ABS(X223/10000)&lt;=ABS('General Settings'!$D$32)</f>
        <v>0</v>
      </c>
      <c r="AA223" s="50" t="str">
        <f>_xll.qlSwapIndex(,,O223,SettlementDays,Currency,Calendar,FixedLegTenor,FixedLegBDC,FixedLegDayCounter,Index6M,DiscountingCurve,Permanent,Trigger,ObjectOverwrite)</f>
        <v>obj_00765#0000</v>
      </c>
      <c r="AB223" s="50" t="str">
        <f>_xll.qlVanillaSwapFromSwapIndex(,AA223,R223)</f>
        <v>obj_007ad#0000</v>
      </c>
    </row>
    <row r="224" spans="13:28" x14ac:dyDescent="0.2">
      <c r="M224" s="94" t="s">
        <v>155</v>
      </c>
      <c r="N224" s="94" t="s">
        <v>85</v>
      </c>
      <c r="O224" s="94" t="s">
        <v>79</v>
      </c>
      <c r="P224" s="94" t="str">
        <f t="shared" si="21"/>
        <v>EUR9F3Y_Quote</v>
      </c>
      <c r="Q224" s="122"/>
      <c r="R224" s="106">
        <f>_xll.qlInterestRateIndexFixingDate(AA224,S224)</f>
        <v>45687</v>
      </c>
      <c r="S224" s="106">
        <f>_xll.qlCalendarAdvance(Calendar,SettlementDate,N224,"mf",TRUE,Trigger)</f>
        <v>45691</v>
      </c>
      <c r="T224" s="106">
        <f>_xll.qlInterestRateIndexMaturity(AA224,S224)</f>
        <v>46786</v>
      </c>
      <c r="U224" s="97">
        <f>_xll.qlIndexFixing(AA224,R224,TRUE,_xll.ohTrigger(Trigger,Trigger6M,InterestRatesTrigger))</f>
        <v>1.794626375834352E-2</v>
      </c>
      <c r="V224" s="97">
        <f>_xll.qlQuoteValue(P224,_xll.ohTrigger(Trigger,Trigger6M,InterestRatesTrigger))</f>
        <v>1.7929999999999998E-2</v>
      </c>
      <c r="W224" s="94" t="b">
        <f t="shared" si="22"/>
        <v>1</v>
      </c>
      <c r="X224" s="153">
        <f t="shared" si="23"/>
        <v>0.16263758343522394</v>
      </c>
      <c r="Y224" s="50" t="b">
        <f>ABS(X224/10000)&lt;=ABS('General Settings'!$D$32)</f>
        <v>0</v>
      </c>
      <c r="AA224" s="50" t="str">
        <f>_xll.qlSwapIndex(,,O224,SettlementDays,Currency,Calendar,FixedLegTenor,FixedLegBDC,FixedLegDayCounter,Index6M,DiscountingCurve,Permanent,Trigger,ObjectOverwrite)</f>
        <v>obj_00671#0000</v>
      </c>
      <c r="AB224" s="50" t="str">
        <f>_xll.qlVanillaSwapFromSwapIndex(,AA224,R224)</f>
        <v>obj_00858#0000</v>
      </c>
    </row>
    <row r="225" spans="13:28" x14ac:dyDescent="0.2">
      <c r="M225" s="94" t="s">
        <v>155</v>
      </c>
      <c r="N225" s="94" t="s">
        <v>85</v>
      </c>
      <c r="O225" s="94" t="s">
        <v>80</v>
      </c>
      <c r="P225" s="94" t="str">
        <f t="shared" si="21"/>
        <v>EUR9F4Y_Quote</v>
      </c>
      <c r="Q225" s="122"/>
      <c r="R225" s="106">
        <f>_xll.qlInterestRateIndexFixingDate(AA225,S225)</f>
        <v>45687</v>
      </c>
      <c r="S225" s="106">
        <f>_xll.qlCalendarAdvance(Calendar,SettlementDate,N225,"mf",TRUE,Trigger)</f>
        <v>45691</v>
      </c>
      <c r="T225" s="106">
        <f>_xll.qlInterestRateIndexMaturity(AA225,S225)</f>
        <v>47154</v>
      </c>
      <c r="U225" s="97">
        <f>_xll.qlIndexFixing(AA225,R225,TRUE,_xll.ohTrigger(Trigger,Trigger6M,InterestRatesTrigger))</f>
        <v>1.8246166687667788E-2</v>
      </c>
      <c r="V225" s="97">
        <f>_xll.qlQuoteValue(P225,_xll.ohTrigger(Trigger,Trigger6M,InterestRatesTrigger))</f>
        <v>1.823E-2</v>
      </c>
      <c r="W225" s="94" t="b">
        <f t="shared" si="22"/>
        <v>1</v>
      </c>
      <c r="X225" s="153">
        <f t="shared" si="23"/>
        <v>0.16166687667788782</v>
      </c>
      <c r="Y225" s="50" t="b">
        <f>ABS(X225/10000)&lt;=ABS('General Settings'!$D$32)</f>
        <v>0</v>
      </c>
      <c r="AA225" s="50" t="str">
        <f>_xll.qlSwapIndex(,,O225,SettlementDays,Currency,Calendar,FixedLegTenor,FixedLegBDC,FixedLegDayCounter,Index6M,DiscountingCurve,Permanent,Trigger,ObjectOverwrite)</f>
        <v>obj_006ca#0000</v>
      </c>
      <c r="AB225" s="50" t="str">
        <f>_xll.qlVanillaSwapFromSwapIndex(,AA225,R225)</f>
        <v>obj_00834#0000</v>
      </c>
    </row>
    <row r="226" spans="13:28" x14ac:dyDescent="0.2">
      <c r="M226" s="94" t="s">
        <v>155</v>
      </c>
      <c r="N226" s="94" t="s">
        <v>85</v>
      </c>
      <c r="O226" s="94" t="s">
        <v>81</v>
      </c>
      <c r="P226" s="94" t="str">
        <f t="shared" si="21"/>
        <v>EUR9F5Y_Quote</v>
      </c>
      <c r="Q226" s="122"/>
      <c r="R226" s="106">
        <f>_xll.qlInterestRateIndexFixingDate(AA226,S226)</f>
        <v>45687</v>
      </c>
      <c r="S226" s="106">
        <f>_xll.qlCalendarAdvance(Calendar,SettlementDate,N226,"mf",TRUE,Trigger)</f>
        <v>45691</v>
      </c>
      <c r="T226" s="106">
        <f>_xll.qlInterestRateIndexMaturity(AA226,S226)</f>
        <v>47518</v>
      </c>
      <c r="U226" s="97">
        <f>_xll.qlIndexFixing(AA226,R226,TRUE,_xll.ohTrigger(Trigger,Trigger6M,InterestRatesTrigger))</f>
        <v>1.8430257898590329E-2</v>
      </c>
      <c r="V226" s="97">
        <f>_xll.qlQuoteValue(P226,_xll.ohTrigger(Trigger,Trigger6M,InterestRatesTrigger))</f>
        <v>1.8429999999999998E-2</v>
      </c>
      <c r="W226" s="94" t="b">
        <f t="shared" si="22"/>
        <v>1</v>
      </c>
      <c r="X226" s="153">
        <f t="shared" si="23"/>
        <v>2.5789859033065188E-3</v>
      </c>
      <c r="Y226" s="50" t="b">
        <f>ABS(X226/10000)&lt;=ABS('General Settings'!$D$32)</f>
        <v>0</v>
      </c>
      <c r="AA226" s="50" t="str">
        <f>_xll.qlSwapIndex(,,O226,SettlementDays,Currency,Calendar,FixedLegTenor,FixedLegBDC,FixedLegDayCounter,Index6M,DiscountingCurve,Permanent,Trigger,ObjectOverwrite)</f>
        <v>obj_006a3#0000</v>
      </c>
      <c r="AB226" s="50" t="str">
        <f>_xll.qlVanillaSwapFromSwapIndex(,AA226,R226)</f>
        <v>obj_0084c#0000</v>
      </c>
    </row>
    <row r="227" spans="13:28" x14ac:dyDescent="0.2">
      <c r="M227" s="94" t="s">
        <v>155</v>
      </c>
      <c r="N227" s="94" t="s">
        <v>85</v>
      </c>
      <c r="O227" s="94" t="s">
        <v>82</v>
      </c>
      <c r="P227" s="94" t="str">
        <f t="shared" si="21"/>
        <v>EUR9F6Y_Quote</v>
      </c>
      <c r="Q227" s="122"/>
      <c r="R227" s="106">
        <f>_xll.qlInterestRateIndexFixingDate(AA227,S227)</f>
        <v>45687</v>
      </c>
      <c r="S227" s="106">
        <f>_xll.qlCalendarAdvance(Calendar,SettlementDate,N227,"mf",TRUE,Trigger)</f>
        <v>45691</v>
      </c>
      <c r="T227" s="106">
        <f>_xll.qlInterestRateIndexMaturity(AA227,S227)</f>
        <v>47882</v>
      </c>
      <c r="U227" s="97">
        <f>_xll.qlIndexFixing(AA227,R227,TRUE,_xll.ohTrigger(Trigger,Trigger6M,InterestRatesTrigger))</f>
        <v>1.8532305303253806E-2</v>
      </c>
      <c r="V227" s="97">
        <f>_xll.qlQuoteValue(P227,_xll.ohTrigger(Trigger,Trigger6M,InterestRatesTrigger))</f>
        <v>1.8519999999999998E-2</v>
      </c>
      <c r="W227" s="94" t="b">
        <f t="shared" si="22"/>
        <v>1</v>
      </c>
      <c r="X227" s="153">
        <f t="shared" si="23"/>
        <v>0.12305303253808131</v>
      </c>
      <c r="Y227" s="50" t="b">
        <f>ABS(X227/10000)&lt;=ABS('General Settings'!$D$32)</f>
        <v>0</v>
      </c>
      <c r="AA227" s="50" t="str">
        <f>_xll.qlSwapIndex(,,O227,SettlementDays,Currency,Calendar,FixedLegTenor,FixedLegBDC,FixedLegDayCounter,Index6M,DiscountingCurve,Permanent,Trigger,ObjectOverwrite)</f>
        <v>obj_00768#0000</v>
      </c>
      <c r="AB227" s="50" t="str">
        <f>_xll.qlVanillaSwapFromSwapIndex(,AA227,R227)</f>
        <v>obj_00865#0000</v>
      </c>
    </row>
    <row r="228" spans="13:28" x14ac:dyDescent="0.2">
      <c r="M228" s="94" t="s">
        <v>155</v>
      </c>
      <c r="N228" s="94" t="s">
        <v>85</v>
      </c>
      <c r="O228" s="94" t="s">
        <v>83</v>
      </c>
      <c r="P228" s="94" t="str">
        <f t="shared" si="21"/>
        <v>EUR9F7Y_Quote</v>
      </c>
      <c r="Q228" s="122"/>
      <c r="R228" s="106">
        <f>_xll.qlInterestRateIndexFixingDate(AA228,S228)</f>
        <v>45687</v>
      </c>
      <c r="S228" s="106">
        <f>_xll.qlCalendarAdvance(Calendar,SettlementDate,N228,"mf",TRUE,Trigger)</f>
        <v>45691</v>
      </c>
      <c r="T228" s="106">
        <f>_xll.qlInterestRateIndexMaturity(AA228,S228)</f>
        <v>48247</v>
      </c>
      <c r="U228" s="97">
        <f>_xll.qlIndexFixing(AA228,R228,TRUE,_xll.ohTrigger(Trigger,Trigger6M,InterestRatesTrigger))</f>
        <v>1.8562676654739124E-2</v>
      </c>
      <c r="V228" s="97">
        <f>_xll.qlQuoteValue(P228,_xll.ohTrigger(Trigger,Trigger6M,InterestRatesTrigger))</f>
        <v>1.856E-2</v>
      </c>
      <c r="W228" s="94" t="b">
        <f t="shared" si="22"/>
        <v>1</v>
      </c>
      <c r="X228" s="153">
        <f t="shared" si="23"/>
        <v>2.6766547391240958E-2</v>
      </c>
      <c r="Y228" s="50" t="b">
        <f>ABS(X228/10000)&lt;=ABS('General Settings'!$D$32)</f>
        <v>0</v>
      </c>
      <c r="AA228" s="50" t="str">
        <f>_xll.qlSwapIndex(,,O228,SettlementDays,Currency,Calendar,FixedLegTenor,FixedLegBDC,FixedLegDayCounter,Index6M,DiscountingCurve,Permanent,Trigger,ObjectOverwrite)</f>
        <v>obj_00739#0000</v>
      </c>
      <c r="AB228" s="50" t="str">
        <f>_xll.qlVanillaSwapFromSwapIndex(,AA228,R228)</f>
        <v>obj_007b8#0000</v>
      </c>
    </row>
    <row r="229" spans="13:28" x14ac:dyDescent="0.2">
      <c r="M229" s="94" t="s">
        <v>155</v>
      </c>
      <c r="N229" s="94" t="s">
        <v>85</v>
      </c>
      <c r="O229" s="94" t="s">
        <v>84</v>
      </c>
      <c r="P229" s="94" t="str">
        <f t="shared" si="21"/>
        <v>EUR9F8Y_Quote</v>
      </c>
      <c r="Q229" s="122"/>
      <c r="R229" s="106">
        <f>_xll.qlInterestRateIndexFixingDate(AA229,S229)</f>
        <v>45687</v>
      </c>
      <c r="S229" s="106">
        <f>_xll.qlCalendarAdvance(Calendar,SettlementDate,N229,"mf",TRUE,Trigger)</f>
        <v>45691</v>
      </c>
      <c r="T229" s="106">
        <f>_xll.qlInterestRateIndexMaturity(AA229,S229)</f>
        <v>48613</v>
      </c>
      <c r="U229" s="97">
        <f>_xll.qlIndexFixing(AA229,R229,TRUE,_xll.ohTrigger(Trigger,Trigger6M,InterestRatesTrigger))</f>
        <v>1.8538356058939581E-2</v>
      </c>
      <c r="V229" s="97">
        <f>_xll.qlQuoteValue(P229,_xll.ohTrigger(Trigger,Trigger6M,InterestRatesTrigger))</f>
        <v>1.8530000000000001E-2</v>
      </c>
      <c r="W229" s="94" t="b">
        <f t="shared" si="22"/>
        <v>1</v>
      </c>
      <c r="X229" s="153">
        <f t="shared" si="23"/>
        <v>8.3560589395799412E-2</v>
      </c>
      <c r="Y229" s="50" t="b">
        <f>ABS(X229/10000)&lt;=ABS('General Settings'!$D$32)</f>
        <v>0</v>
      </c>
      <c r="AA229" s="50" t="str">
        <f>_xll.qlSwapIndex(,,O229,SettlementDays,Currency,Calendar,FixedLegTenor,FixedLegBDC,FixedLegDayCounter,Index6M,DiscountingCurve,Permanent,Trigger,ObjectOverwrite)</f>
        <v>obj_006fe#0000</v>
      </c>
      <c r="AB229" s="50" t="str">
        <f>_xll.qlVanillaSwapFromSwapIndex(,AA229,R229)</f>
        <v>obj_00806#0000</v>
      </c>
    </row>
    <row r="230" spans="13:28" x14ac:dyDescent="0.2">
      <c r="M230" s="94" t="s">
        <v>155</v>
      </c>
      <c r="N230" s="94" t="s">
        <v>85</v>
      </c>
      <c r="O230" s="94" t="s">
        <v>85</v>
      </c>
      <c r="P230" s="94" t="str">
        <f t="shared" si="21"/>
        <v>EUR9F9Y_Quote</v>
      </c>
      <c r="Q230" s="122"/>
      <c r="R230" s="106">
        <f>_xll.qlInterestRateIndexFixingDate(AA230,S230)</f>
        <v>45687</v>
      </c>
      <c r="S230" s="106">
        <f>_xll.qlCalendarAdvance(Calendar,SettlementDate,N230,"mf",TRUE,Trigger)</f>
        <v>45691</v>
      </c>
      <c r="T230" s="106">
        <f>_xll.qlInterestRateIndexMaturity(AA230,S230)</f>
        <v>48978</v>
      </c>
      <c r="U230" s="97">
        <f>_xll.qlIndexFixing(AA230,R230,TRUE,_xll.ohTrigger(Trigger,Trigger6M,InterestRatesTrigger))</f>
        <v>1.8456736432616461E-2</v>
      </c>
      <c r="V230" s="97">
        <f>_xll.qlQuoteValue(P230,_xll.ohTrigger(Trigger,Trigger6M,InterestRatesTrigger))</f>
        <v>1.8450000000000001E-2</v>
      </c>
      <c r="W230" s="94" t="b">
        <f t="shared" si="22"/>
        <v>1</v>
      </c>
      <c r="X230" s="153">
        <f t="shared" si="23"/>
        <v>6.7364326164602584E-2</v>
      </c>
      <c r="Y230" s="50" t="b">
        <f>ABS(X230/10000)&lt;=ABS('General Settings'!$D$32)</f>
        <v>0</v>
      </c>
      <c r="AA230" s="50" t="str">
        <f>_xll.qlSwapIndex(,,O230,SettlementDays,Currency,Calendar,FixedLegTenor,FixedLegBDC,FixedLegDayCounter,Index6M,DiscountingCurve,Permanent,Trigger,ObjectOverwrite)</f>
        <v>obj_005d4#0000</v>
      </c>
      <c r="AB230" s="50" t="str">
        <f>_xll.qlVanillaSwapFromSwapIndex(,AA230,R230)</f>
        <v>obj_00864#0000</v>
      </c>
    </row>
    <row r="231" spans="13:28" x14ac:dyDescent="0.2">
      <c r="M231" s="94" t="s">
        <v>155</v>
      </c>
      <c r="N231" s="94" t="s">
        <v>85</v>
      </c>
      <c r="O231" s="94" t="s">
        <v>86</v>
      </c>
      <c r="P231" s="94" t="str">
        <f t="shared" si="21"/>
        <v>EUR9F10Y_Quote</v>
      </c>
      <c r="Q231" s="122"/>
      <c r="R231" s="106">
        <f>_xll.qlInterestRateIndexFixingDate(AA231,S231)</f>
        <v>45687</v>
      </c>
      <c r="S231" s="106">
        <f>_xll.qlCalendarAdvance(Calendar,SettlementDate,N231,"mf",TRUE,Trigger)</f>
        <v>45691</v>
      </c>
      <c r="T231" s="106">
        <f>_xll.qlInterestRateIndexMaturity(AA231,S231)</f>
        <v>49345</v>
      </c>
      <c r="U231" s="97">
        <f>_xll.qlIndexFixing(AA231,R231,TRUE,_xll.ohTrigger(Trigger,Trigger6M,InterestRatesTrigger))</f>
        <v>1.8332973274106865E-2</v>
      </c>
      <c r="V231" s="97">
        <f>_xll.qlQuoteValue(P231,_xll.ohTrigger(Trigger,Trigger6M,InterestRatesTrigger))</f>
        <v>1.8329999999999999E-2</v>
      </c>
      <c r="W231" s="94" t="b">
        <f t="shared" si="22"/>
        <v>1</v>
      </c>
      <c r="X231" s="153">
        <f t="shared" si="23"/>
        <v>2.9732741068655422E-2</v>
      </c>
      <c r="Y231" s="50" t="b">
        <f>ABS(X231/10000)&lt;=ABS('General Settings'!$D$32)</f>
        <v>0</v>
      </c>
      <c r="AA231" s="50" t="str">
        <f>_xll.qlSwapIndex(,,O231,SettlementDays,Currency,Calendar,FixedLegTenor,FixedLegBDC,FixedLegDayCounter,Index6M,DiscountingCurve,Permanent,Trigger,ObjectOverwrite)</f>
        <v>obj_00635#0000</v>
      </c>
      <c r="AB231" s="50" t="str">
        <f>_xll.qlVanillaSwapFromSwapIndex(,AA231,R231)</f>
        <v>obj_00870#0000</v>
      </c>
    </row>
    <row r="232" spans="13:28" x14ac:dyDescent="0.2">
      <c r="M232" s="94" t="s">
        <v>155</v>
      </c>
      <c r="N232" s="94" t="s">
        <v>85</v>
      </c>
      <c r="O232" s="94" t="s">
        <v>112</v>
      </c>
      <c r="P232" s="94" t="str">
        <f t="shared" si="21"/>
        <v>EUR9F11Y_Quote</v>
      </c>
      <c r="Q232" s="122"/>
      <c r="R232" s="106">
        <f>_xll.qlInterestRateIndexFixingDate(AA232,S232)</f>
        <v>45687</v>
      </c>
      <c r="S232" s="106">
        <f>_xll.qlCalendarAdvance(Calendar,SettlementDate,N232,"mf",TRUE,Trigger)</f>
        <v>45691</v>
      </c>
      <c r="T232" s="106">
        <f>_xll.qlInterestRateIndexMaturity(AA232,S232)</f>
        <v>49709</v>
      </c>
      <c r="U232" s="97">
        <f>_xll.qlIndexFixing(AA232,R232,TRUE,_xll.ohTrigger(Trigger,Trigger6M,InterestRatesTrigger))</f>
        <v>1.817774872353034E-2</v>
      </c>
      <c r="V232" s="97">
        <f>_xll.qlQuoteValue(P232,_xll.ohTrigger(Trigger,Trigger6M,InterestRatesTrigger))</f>
        <v>1.8169999999999999E-2</v>
      </c>
      <c r="W232" s="94" t="b">
        <f t="shared" si="22"/>
        <v>1</v>
      </c>
      <c r="X232" s="153">
        <f t="shared" si="23"/>
        <v>7.7487235303416724E-2</v>
      </c>
      <c r="Y232" s="50" t="b">
        <f>ABS(X232/10000)&lt;=ABS('General Settings'!$D$32)</f>
        <v>0</v>
      </c>
      <c r="AA232" s="50" t="str">
        <f>_xll.qlSwapIndex(,,O232,SettlementDays,Currency,Calendar,FixedLegTenor,FixedLegBDC,FixedLegDayCounter,Index6M,DiscountingCurve,Permanent,Trigger,ObjectOverwrite)</f>
        <v>obj_00756#0000</v>
      </c>
      <c r="AB232" s="50" t="str">
        <f>_xll.qlVanillaSwapFromSwapIndex(,AA232,R232)</f>
        <v>obj_0088a#0000</v>
      </c>
    </row>
    <row r="233" spans="13:28" x14ac:dyDescent="0.2">
      <c r="M233" s="94" t="s">
        <v>155</v>
      </c>
      <c r="N233" s="94" t="s">
        <v>85</v>
      </c>
      <c r="O233" s="94" t="s">
        <v>87</v>
      </c>
      <c r="P233" s="94" t="str">
        <f t="shared" si="21"/>
        <v>EUR9F12Y_Quote</v>
      </c>
      <c r="Q233" s="122"/>
      <c r="R233" s="106">
        <f>_xll.qlInterestRateIndexFixingDate(AA233,S233)</f>
        <v>45687</v>
      </c>
      <c r="S233" s="106">
        <f>_xll.qlCalendarAdvance(Calendar,SettlementDate,N233,"mf",TRUE,Trigger)</f>
        <v>45691</v>
      </c>
      <c r="T233" s="106">
        <f>_xll.qlInterestRateIndexMaturity(AA233,S233)</f>
        <v>50074</v>
      </c>
      <c r="U233" s="97">
        <f>_xll.qlIndexFixing(AA233,R233,TRUE,_xll.ohTrigger(Trigger,Trigger6M,InterestRatesTrigger))</f>
        <v>1.8000466808876528E-2</v>
      </c>
      <c r="V233" s="97">
        <f>_xll.qlQuoteValue(P233,_xll.ohTrigger(Trigger,Trigger6M,InterestRatesTrigger))</f>
        <v>1.8000000000000002E-2</v>
      </c>
      <c r="W233" s="94" t="b">
        <f t="shared" si="22"/>
        <v>1</v>
      </c>
      <c r="X233" s="153">
        <f t="shared" si="23"/>
        <v>4.6680887652583714E-3</v>
      </c>
      <c r="Y233" s="50" t="b">
        <f>ABS(X233/10000)&lt;=ABS('General Settings'!$D$32)</f>
        <v>0</v>
      </c>
      <c r="AA233" s="50" t="str">
        <f>_xll.qlSwapIndex(,,O233,SettlementDays,Currency,Calendar,FixedLegTenor,FixedLegBDC,FixedLegDayCounter,Index6M,DiscountingCurve,Permanent,Trigger,ObjectOverwrite)</f>
        <v>obj_00751#0000</v>
      </c>
      <c r="AB233" s="50" t="str">
        <f>_xll.qlVanillaSwapFromSwapIndex(,AA233,R233)</f>
        <v>obj_007fb#0000</v>
      </c>
    </row>
    <row r="234" spans="13:28" x14ac:dyDescent="0.2">
      <c r="M234" s="94" t="s">
        <v>155</v>
      </c>
      <c r="N234" s="94" t="s">
        <v>85</v>
      </c>
      <c r="O234" s="94" t="s">
        <v>113</v>
      </c>
      <c r="P234" s="94" t="str">
        <f t="shared" si="21"/>
        <v>EUR9F13Y_Quote</v>
      </c>
      <c r="Q234" s="122"/>
      <c r="R234" s="106">
        <f>_xll.qlInterestRateIndexFixingDate(AA234,S234)</f>
        <v>45687</v>
      </c>
      <c r="S234" s="106">
        <f>_xll.qlCalendarAdvance(Calendar,SettlementDate,N234,"mf",TRUE,Trigger)</f>
        <v>45691</v>
      </c>
      <c r="T234" s="106">
        <f>_xll.qlInterestRateIndexMaturity(AA234,S234)</f>
        <v>50439</v>
      </c>
      <c r="U234" s="97">
        <f>_xll.qlIndexFixing(AA234,R234,TRUE,_xll.ohTrigger(Trigger,Trigger6M,InterestRatesTrigger))</f>
        <v>1.7803110256237945E-2</v>
      </c>
      <c r="V234" s="97">
        <f>_xll.qlQuoteValue(P234,_xll.ohTrigger(Trigger,Trigger6M,InterestRatesTrigger))</f>
        <v>1.78E-2</v>
      </c>
      <c r="W234" s="94" t="b">
        <f t="shared" si="22"/>
        <v>1</v>
      </c>
      <c r="X234" s="153">
        <f t="shared" si="23"/>
        <v>3.1102562379446697E-2</v>
      </c>
      <c r="Y234" s="50" t="b">
        <f>ABS(X234/10000)&lt;=ABS('General Settings'!$D$32)</f>
        <v>0</v>
      </c>
      <c r="AA234" s="50" t="str">
        <f>_xll.qlSwapIndex(,,O234,SettlementDays,Currency,Calendar,FixedLegTenor,FixedLegBDC,FixedLegDayCounter,Index6M,DiscountingCurve,Permanent,Trigger,ObjectOverwrite)</f>
        <v>obj_00710#0000</v>
      </c>
      <c r="AB234" s="50" t="str">
        <f>_xll.qlVanillaSwapFromSwapIndex(,AA234,R234)</f>
        <v>obj_007fa#0000</v>
      </c>
    </row>
    <row r="235" spans="13:28" x14ac:dyDescent="0.2">
      <c r="M235" s="94" t="s">
        <v>155</v>
      </c>
      <c r="N235" s="94" t="s">
        <v>85</v>
      </c>
      <c r="O235" s="94" t="s">
        <v>114</v>
      </c>
      <c r="P235" s="94" t="str">
        <f t="shared" si="21"/>
        <v>EUR9F14Y_Quote</v>
      </c>
      <c r="Q235" s="122"/>
      <c r="R235" s="106">
        <f>_xll.qlInterestRateIndexFixingDate(AA235,S235)</f>
        <v>45687</v>
      </c>
      <c r="S235" s="106">
        <f>_xll.qlCalendarAdvance(Calendar,SettlementDate,N235,"mf",TRUE,Trigger)</f>
        <v>45691</v>
      </c>
      <c r="T235" s="106">
        <f>_xll.qlInterestRateIndexMaturity(AA235,S235)</f>
        <v>50804</v>
      </c>
      <c r="U235" s="97">
        <f>_xll.qlIndexFixing(AA235,R235,TRUE,_xll.ohTrigger(Trigger,Trigger6M,InterestRatesTrigger))</f>
        <v>1.7598095951991639E-2</v>
      </c>
      <c r="V235" s="97">
        <f>_xll.qlQuoteValue(P235,_xll.ohTrigger(Trigger,Trigger6M,InterestRatesTrigger))</f>
        <v>1.7589999999999998E-2</v>
      </c>
      <c r="W235" s="94" t="b">
        <f t="shared" si="22"/>
        <v>1</v>
      </c>
      <c r="X235" s="153">
        <f t="shared" si="23"/>
        <v>8.095951991641398E-2</v>
      </c>
      <c r="Y235" s="50" t="b">
        <f>ABS(X235/10000)&lt;=ABS('General Settings'!$D$32)</f>
        <v>0</v>
      </c>
      <c r="AA235" s="50" t="str">
        <f>_xll.qlSwapIndex(,,O235,SettlementDays,Currency,Calendar,FixedLegTenor,FixedLegBDC,FixedLegDayCounter,Index6M,DiscountingCurve,Permanent,Trigger,ObjectOverwrite)</f>
        <v>obj_0065d#0000</v>
      </c>
      <c r="AB235" s="50" t="str">
        <f>_xll.qlVanillaSwapFromSwapIndex(,AA235,R235)</f>
        <v>obj_007d8#0000</v>
      </c>
    </row>
    <row r="236" spans="13:28" x14ac:dyDescent="0.2">
      <c r="M236" s="94" t="s">
        <v>155</v>
      </c>
      <c r="N236" s="94" t="s">
        <v>85</v>
      </c>
      <c r="O236" s="94" t="s">
        <v>88</v>
      </c>
      <c r="P236" s="94" t="str">
        <f t="shared" si="21"/>
        <v>EUR9F15Y_Quote</v>
      </c>
      <c r="Q236" s="122"/>
      <c r="R236" s="106">
        <f>_xll.qlInterestRateIndexFixingDate(AA236,S236)</f>
        <v>45687</v>
      </c>
      <c r="S236" s="106">
        <f>_xll.qlCalendarAdvance(Calendar,SettlementDate,N236,"mf",TRUE,Trigger)</f>
        <v>45691</v>
      </c>
      <c r="T236" s="106">
        <f>_xll.qlInterestRateIndexMaturity(AA236,S236)</f>
        <v>51169</v>
      </c>
      <c r="U236" s="97">
        <f>_xll.qlIndexFixing(AA236,R236,TRUE,_xll.ohTrigger(Trigger,Trigger6M,InterestRatesTrigger))</f>
        <v>1.7393492116871214E-2</v>
      </c>
      <c r="V236" s="97">
        <f>_xll.qlQuoteValue(P236,_xll.ohTrigger(Trigger,Trigger6M,InterestRatesTrigger))</f>
        <v>1.7389999999999999E-2</v>
      </c>
      <c r="W236" s="94" t="b">
        <f t="shared" si="22"/>
        <v>1</v>
      </c>
      <c r="X236" s="153">
        <f t="shared" si="23"/>
        <v>3.4921168712148676E-2</v>
      </c>
      <c r="Y236" s="50" t="b">
        <f>ABS(X236/10000)&lt;=ABS('General Settings'!$D$32)</f>
        <v>0</v>
      </c>
      <c r="AA236" s="50" t="str">
        <f>_xll.qlSwapIndex(,,O236,SettlementDays,Currency,Calendar,FixedLegTenor,FixedLegBDC,FixedLegDayCounter,Index6M,DiscountingCurve,Permanent,Trigger,ObjectOverwrite)</f>
        <v>obj_00673#0000</v>
      </c>
      <c r="AB236" s="50" t="str">
        <f>_xll.qlVanillaSwapFromSwapIndex(,AA236,R236)</f>
        <v>obj_008cf#0000</v>
      </c>
    </row>
    <row r="237" spans="13:28" x14ac:dyDescent="0.2">
      <c r="M237" s="94" t="s">
        <v>155</v>
      </c>
      <c r="N237" s="94" t="s">
        <v>85</v>
      </c>
      <c r="O237" s="94" t="s">
        <v>89</v>
      </c>
      <c r="P237" s="94" t="str">
        <f t="shared" si="21"/>
        <v>EUR9F20Y_Quote</v>
      </c>
      <c r="Q237" s="122"/>
      <c r="R237" s="106">
        <f>_xll.qlInterestRateIndexFixingDate(AA237,S237)</f>
        <v>45687</v>
      </c>
      <c r="S237" s="106">
        <f>_xll.qlCalendarAdvance(Calendar,SettlementDate,N237,"mf",TRUE,Trigger)</f>
        <v>45691</v>
      </c>
      <c r="T237" s="106">
        <f>_xll.qlInterestRateIndexMaturity(AA237,S237)</f>
        <v>52996</v>
      </c>
      <c r="U237" s="97">
        <f>_xll.qlIndexFixing(AA237,R237,TRUE,_xll.ohTrigger(Trigger,Trigger6M,InterestRatesTrigger))</f>
        <v>1.6542078461661749E-2</v>
      </c>
      <c r="V237" s="97">
        <f>_xll.qlQuoteValue(P237,_xll.ohTrigger(Trigger,Trigger6M,InterestRatesTrigger))</f>
        <v>1.6539999999999999E-2</v>
      </c>
      <c r="W237" s="94" t="b">
        <f t="shared" si="22"/>
        <v>1</v>
      </c>
      <c r="X237" s="153">
        <f t="shared" si="23"/>
        <v>2.0784616617496032E-2</v>
      </c>
      <c r="Y237" s="50" t="b">
        <f>ABS(X237/10000)&lt;=ABS('General Settings'!$D$32)</f>
        <v>0</v>
      </c>
      <c r="AA237" s="50" t="str">
        <f>_xll.qlSwapIndex(,,O237,SettlementDays,Currency,Calendar,FixedLegTenor,FixedLegBDC,FixedLegDayCounter,Index6M,DiscountingCurve,Permanent,Trigger,ObjectOverwrite)</f>
        <v>obj_00609#0000</v>
      </c>
      <c r="AB237" s="50" t="str">
        <f>_xll.qlVanillaSwapFromSwapIndex(,AA237,R237)</f>
        <v>obj_00803#0000</v>
      </c>
    </row>
    <row r="238" spans="13:28" x14ac:dyDescent="0.2">
      <c r="M238" s="94" t="s">
        <v>155</v>
      </c>
      <c r="N238" s="94" t="s">
        <v>85</v>
      </c>
      <c r="O238" s="94" t="s">
        <v>90</v>
      </c>
      <c r="P238" s="94" t="str">
        <f t="shared" si="21"/>
        <v>EUR9F25Y_Quote</v>
      </c>
      <c r="Q238" s="122"/>
      <c r="R238" s="106">
        <f>_xll.qlInterestRateIndexFixingDate(AA238,S238)</f>
        <v>45687</v>
      </c>
      <c r="S238" s="106">
        <f>_xll.qlCalendarAdvance(Calendar,SettlementDate,N238,"mf",TRUE,Trigger)</f>
        <v>45691</v>
      </c>
      <c r="T238" s="106">
        <f>_xll.qlInterestRateIndexMaturity(AA238,S238)</f>
        <v>54822</v>
      </c>
      <c r="U238" s="97">
        <f>_xll.qlIndexFixing(AA238,R238,TRUE,_xll.ohTrigger(Trigger,Trigger6M,InterestRatesTrigger))</f>
        <v>1.5932435496156559E-2</v>
      </c>
      <c r="V238" s="97">
        <f>_xll.qlQuoteValue(P238,_xll.ohTrigger(Trigger,Trigger6M,InterestRatesTrigger))</f>
        <v>1.592E-2</v>
      </c>
      <c r="W238" s="94" t="b">
        <f t="shared" si="22"/>
        <v>1</v>
      </c>
      <c r="X238" s="153">
        <f t="shared" si="23"/>
        <v>0.12435496156558423</v>
      </c>
      <c r="Y238" s="50" t="b">
        <f>ABS(X238/10000)&lt;=ABS('General Settings'!$D$32)</f>
        <v>0</v>
      </c>
      <c r="AA238" s="50" t="str">
        <f>_xll.qlSwapIndex(,,O238,SettlementDays,Currency,Calendar,FixedLegTenor,FixedLegBDC,FixedLegDayCounter,Index6M,DiscountingCurve,Permanent,Trigger,ObjectOverwrite)</f>
        <v>obj_00734#0000</v>
      </c>
      <c r="AB238" s="50" t="str">
        <f>_xll.qlVanillaSwapFromSwapIndex(,AA238,R238)</f>
        <v>obj_0082d#0000</v>
      </c>
    </row>
    <row r="239" spans="13:28" x14ac:dyDescent="0.2">
      <c r="M239" s="197" t="s">
        <v>155</v>
      </c>
      <c r="N239" s="197" t="s">
        <v>85</v>
      </c>
      <c r="O239" s="197" t="s">
        <v>92</v>
      </c>
      <c r="P239" s="197" t="str">
        <f t="shared" si="21"/>
        <v>EUR9F30Y_Quote</v>
      </c>
      <c r="Q239" s="162"/>
      <c r="R239" s="198">
        <f>_xll.qlInterestRateIndexFixingDate(AA239,S239)</f>
        <v>45687</v>
      </c>
      <c r="S239" s="198">
        <f>_xll.qlCalendarAdvance(Calendar,SettlementDate,N239,"mf",TRUE,Trigger)</f>
        <v>45691</v>
      </c>
      <c r="T239" s="198">
        <f>_xll.qlInterestRateIndexMaturity(AA239,S239)</f>
        <v>56648</v>
      </c>
      <c r="U239" s="199">
        <f>_xll.qlIndexFixing(AA239,R239,TRUE,_xll.ohTrigger(Trigger,Trigger6M,InterestRatesTrigger))</f>
        <v>1.5508693306476641E-2</v>
      </c>
      <c r="V239" s="199">
        <f>_xll.qlQuoteValue(P239,_xll.ohTrigger(Trigger,Trigger6M,InterestRatesTrigger))</f>
        <v>1.5509999999999999E-2</v>
      </c>
      <c r="W239" s="197" t="b">
        <f t="shared" si="22"/>
        <v>1</v>
      </c>
      <c r="X239" s="200">
        <f t="shared" si="23"/>
        <v>-1.3066935233580629E-2</v>
      </c>
      <c r="Y239" s="161" t="b">
        <f>ABS(X239/10000)&lt;=ABS('General Settings'!$D$32)</f>
        <v>0</v>
      </c>
      <c r="AA239" s="50" t="str">
        <f>_xll.qlSwapIndex(,,O239,SettlementDays,Currency,Calendar,FixedLegTenor,FixedLegBDC,FixedLegDayCounter,Index6M,DiscountingCurve,Permanent,Trigger,ObjectOverwrite)</f>
        <v>obj_006a4#0000</v>
      </c>
      <c r="AB239" s="50" t="str">
        <f>_xll.qlVanillaSwapFromSwapIndex(,AA239,R239)</f>
        <v>obj_007e3#0000</v>
      </c>
    </row>
    <row r="240" spans="13:28" x14ac:dyDescent="0.2">
      <c r="M240" s="201" t="s">
        <v>155</v>
      </c>
      <c r="N240" s="201" t="s">
        <v>86</v>
      </c>
      <c r="O240" s="201" t="s">
        <v>33</v>
      </c>
      <c r="P240" s="201" t="str">
        <f t="shared" si="21"/>
        <v>EUR10F1Y_Quote</v>
      </c>
      <c r="Q240" s="166"/>
      <c r="R240" s="202">
        <f>_xll.qlInterestRateIndexFixingDate(AA240,S240)</f>
        <v>46051</v>
      </c>
      <c r="S240" s="202">
        <f>_xll.qlCalendarAdvance(Calendar,SettlementDate,N240,"mf",TRUE,Trigger)</f>
        <v>46055</v>
      </c>
      <c r="T240" s="202">
        <f>_xll.qlInterestRateIndexMaturity(AA240,S240)</f>
        <v>46420</v>
      </c>
      <c r="U240" s="203">
        <f>_xll.qlIndexFixing(AA240,R240,TRUE,_xll.ohTrigger(Trigger,Trigger6M,InterestRatesTrigger))</f>
        <v>1.8071734911434663E-2</v>
      </c>
      <c r="V240" s="203">
        <f>_xll.qlQuoteValue(P240,_xll.ohTrigger(Trigger,Trigger6M,InterestRatesTrigger))</f>
        <v>1.805E-2</v>
      </c>
      <c r="W240" s="201" t="b">
        <f t="shared" si="22"/>
        <v>1</v>
      </c>
      <c r="X240" s="204">
        <f t="shared" si="23"/>
        <v>0.21734911434662801</v>
      </c>
      <c r="Y240" s="149" t="b">
        <f>ABS(X240/10000)&lt;=ABS('General Settings'!$D$32)</f>
        <v>0</v>
      </c>
      <c r="AA240" s="50" t="str">
        <f>_xll.qlSwapIndex(,,O240,SettlementDays,Currency,Calendar,FixedLegTenor,FixedLegBDC,FixedLegDayCounter,Index6M,DiscountingCurve,Permanent,Trigger,ObjectOverwrite)</f>
        <v>obj_0079d#0000</v>
      </c>
      <c r="AB240" s="50" t="str">
        <f>_xll.qlVanillaSwapFromSwapIndex(,AA240,R240)</f>
        <v>obj_007e7#0000</v>
      </c>
    </row>
    <row r="241" spans="13:28" x14ac:dyDescent="0.2">
      <c r="M241" s="94" t="s">
        <v>155</v>
      </c>
      <c r="N241" s="94" t="s">
        <v>86</v>
      </c>
      <c r="O241" s="94" t="s">
        <v>78</v>
      </c>
      <c r="P241" s="94" t="str">
        <f t="shared" si="21"/>
        <v>EUR10F2Y_Quote</v>
      </c>
      <c r="Q241" s="122"/>
      <c r="R241" s="106">
        <f>_xll.qlInterestRateIndexFixingDate(AA241,S241)</f>
        <v>46051</v>
      </c>
      <c r="S241" s="106">
        <f>_xll.qlCalendarAdvance(Calendar,SettlementDate,N241,"mf",TRUE,Trigger)</f>
        <v>46055</v>
      </c>
      <c r="T241" s="106">
        <f>_xll.qlInterestRateIndexMaturity(AA241,S241)</f>
        <v>46785</v>
      </c>
      <c r="U241" s="97">
        <f>_xll.qlIndexFixing(AA241,R241,TRUE,_xll.ohTrigger(Trigger,Trigger6M,InterestRatesTrigger))</f>
        <v>1.8419084996996085E-2</v>
      </c>
      <c r="V241" s="97">
        <f>_xll.qlQuoteValue(P241,_xll.ohTrigger(Trigger,Trigger6M,InterestRatesTrigger))</f>
        <v>1.8409999999999999E-2</v>
      </c>
      <c r="W241" s="94" t="b">
        <f t="shared" si="22"/>
        <v>1</v>
      </c>
      <c r="X241" s="153">
        <f t="shared" si="23"/>
        <v>9.0849969960858645E-2</v>
      </c>
      <c r="Y241" s="50" t="b">
        <f>ABS(X241/10000)&lt;=ABS('General Settings'!$D$32)</f>
        <v>0</v>
      </c>
      <c r="AA241" s="50" t="str">
        <f>_xll.qlSwapIndex(,,O241,SettlementDays,Currency,Calendar,FixedLegTenor,FixedLegBDC,FixedLegDayCounter,Index6M,DiscountingCurve,Permanent,Trigger,ObjectOverwrite)</f>
        <v>obj_006f0#0000</v>
      </c>
      <c r="AB241" s="50" t="str">
        <f>_xll.qlVanillaSwapFromSwapIndex(,AA241,R241)</f>
        <v>obj_007e4#0000</v>
      </c>
    </row>
    <row r="242" spans="13:28" x14ac:dyDescent="0.2">
      <c r="M242" s="94" t="s">
        <v>155</v>
      </c>
      <c r="N242" s="94" t="s">
        <v>86</v>
      </c>
      <c r="O242" s="94" t="s">
        <v>79</v>
      </c>
      <c r="P242" s="94" t="str">
        <f t="shared" si="21"/>
        <v>EUR10F3Y_Quote</v>
      </c>
      <c r="Q242" s="122"/>
      <c r="R242" s="106">
        <f>_xll.qlInterestRateIndexFixingDate(AA242,S242)</f>
        <v>46051</v>
      </c>
      <c r="S242" s="106">
        <f>_xll.qlCalendarAdvance(Calendar,SettlementDate,N242,"mf",TRUE,Trigger)</f>
        <v>46055</v>
      </c>
      <c r="T242" s="106">
        <f>_xll.qlInterestRateIndexMaturity(AA242,S242)</f>
        <v>47151</v>
      </c>
      <c r="U242" s="97">
        <f>_xll.qlIndexFixing(AA242,R242,TRUE,_xll.ohTrigger(Trigger,Trigger6M,InterestRatesTrigger))</f>
        <v>1.8665811552162837E-2</v>
      </c>
      <c r="V242" s="97">
        <f>_xll.qlQuoteValue(P242,_xll.ohTrigger(Trigger,Trigger6M,InterestRatesTrigger))</f>
        <v>1.865E-2</v>
      </c>
      <c r="W242" s="94" t="b">
        <f t="shared" si="22"/>
        <v>1</v>
      </c>
      <c r="X242" s="153">
        <f t="shared" si="23"/>
        <v>0.15811552162837278</v>
      </c>
      <c r="Y242" s="50" t="b">
        <f>ABS(X242/10000)&lt;=ABS('General Settings'!$D$32)</f>
        <v>0</v>
      </c>
      <c r="AA242" s="50" t="str">
        <f>_xll.qlSwapIndex(,,O242,SettlementDays,Currency,Calendar,FixedLegTenor,FixedLegBDC,FixedLegDayCounter,Index6M,DiscountingCurve,Permanent,Trigger,ObjectOverwrite)</f>
        <v>obj_005dc#0000</v>
      </c>
      <c r="AB242" s="50" t="str">
        <f>_xll.qlVanillaSwapFromSwapIndex(,AA242,R242)</f>
        <v>obj_008ee#0000</v>
      </c>
    </row>
    <row r="243" spans="13:28" x14ac:dyDescent="0.2">
      <c r="M243" s="94" t="s">
        <v>155</v>
      </c>
      <c r="N243" s="94" t="s">
        <v>86</v>
      </c>
      <c r="O243" s="94" t="s">
        <v>80</v>
      </c>
      <c r="P243" s="94" t="str">
        <f t="shared" si="21"/>
        <v>EUR10F4Y_Quote</v>
      </c>
      <c r="Q243" s="122"/>
      <c r="R243" s="106">
        <f>_xll.qlInterestRateIndexFixingDate(AA243,S243)</f>
        <v>46051</v>
      </c>
      <c r="S243" s="106">
        <f>_xll.qlCalendarAdvance(Calendar,SettlementDate,N243,"mf",TRUE,Trigger)</f>
        <v>46055</v>
      </c>
      <c r="T243" s="106">
        <f>_xll.qlInterestRateIndexMaturity(AA243,S243)</f>
        <v>47518</v>
      </c>
      <c r="U243" s="97">
        <f>_xll.qlIndexFixing(AA243,R243,TRUE,_xll.ohTrigger(Trigger,Trigger6M,InterestRatesTrigger))</f>
        <v>1.8796909183760223E-2</v>
      </c>
      <c r="V243" s="97">
        <f>_xll.qlQuoteValue(P243,_xll.ohTrigger(Trigger,Trigger6M,InterestRatesTrigger))</f>
        <v>1.8800000000000001E-2</v>
      </c>
      <c r="W243" s="94" t="b">
        <f t="shared" si="22"/>
        <v>1</v>
      </c>
      <c r="X243" s="153">
        <f t="shared" si="23"/>
        <v>-3.0908162397778882E-2</v>
      </c>
      <c r="Y243" s="50" t="b">
        <f>ABS(X243/10000)&lt;=ABS('General Settings'!$D$32)</f>
        <v>0</v>
      </c>
      <c r="AA243" s="50" t="str">
        <f>_xll.qlSwapIndex(,,O243,SettlementDays,Currency,Calendar,FixedLegTenor,FixedLegBDC,FixedLegDayCounter,Index6M,DiscountingCurve,Permanent,Trigger,ObjectOverwrite)</f>
        <v>obj_00631#0000</v>
      </c>
      <c r="AB243" s="50" t="str">
        <f>_xll.qlVanillaSwapFromSwapIndex(,AA243,R243)</f>
        <v>obj_00824#0000</v>
      </c>
    </row>
    <row r="244" spans="13:28" x14ac:dyDescent="0.2">
      <c r="M244" s="94" t="s">
        <v>155</v>
      </c>
      <c r="N244" s="94" t="s">
        <v>86</v>
      </c>
      <c r="O244" s="94" t="s">
        <v>81</v>
      </c>
      <c r="P244" s="94" t="str">
        <f t="shared" si="21"/>
        <v>EUR10F5Y_Quote</v>
      </c>
      <c r="Q244" s="122"/>
      <c r="R244" s="106">
        <f>_xll.qlInterestRateIndexFixingDate(AA244,S244)</f>
        <v>46051</v>
      </c>
      <c r="S244" s="106">
        <f>_xll.qlCalendarAdvance(Calendar,SettlementDate,N244,"mf",TRUE,Trigger)</f>
        <v>46055</v>
      </c>
      <c r="T244" s="106">
        <f>_xll.qlInterestRateIndexMaturity(AA244,S244)</f>
        <v>47882</v>
      </c>
      <c r="U244" s="97">
        <f>_xll.qlIndexFixing(AA244,R244,TRUE,_xll.ohTrigger(Trigger,Trigger6M,InterestRatesTrigger))</f>
        <v>1.8849846864631099E-2</v>
      </c>
      <c r="V244" s="97">
        <f>_xll.qlQuoteValue(P244,_xll.ohTrigger(Trigger,Trigger6M,InterestRatesTrigger))</f>
        <v>1.8839999999999999E-2</v>
      </c>
      <c r="W244" s="94" t="b">
        <f t="shared" si="22"/>
        <v>1</v>
      </c>
      <c r="X244" s="153">
        <f t="shared" si="23"/>
        <v>9.8468646311002106E-2</v>
      </c>
      <c r="Y244" s="50" t="b">
        <f>ABS(X244/10000)&lt;=ABS('General Settings'!$D$32)</f>
        <v>0</v>
      </c>
      <c r="AA244" s="50" t="str">
        <f>_xll.qlSwapIndex(,,O244,SettlementDays,Currency,Calendar,FixedLegTenor,FixedLegBDC,FixedLegDayCounter,Index6M,DiscountingCurve,Permanent,Trigger,ObjectOverwrite)</f>
        <v>obj_00690#0000</v>
      </c>
      <c r="AB244" s="50" t="str">
        <f>_xll.qlVanillaSwapFromSwapIndex(,AA244,R244)</f>
        <v>obj_0086b#0000</v>
      </c>
    </row>
    <row r="245" spans="13:28" x14ac:dyDescent="0.2">
      <c r="M245" s="94" t="s">
        <v>155</v>
      </c>
      <c r="N245" s="94" t="s">
        <v>86</v>
      </c>
      <c r="O245" s="94" t="s">
        <v>82</v>
      </c>
      <c r="P245" s="94" t="str">
        <f t="shared" si="21"/>
        <v>EUR10F6Y_Quote</v>
      </c>
      <c r="Q245" s="122"/>
      <c r="R245" s="106">
        <f>_xll.qlInterestRateIndexFixingDate(AA245,S245)</f>
        <v>46051</v>
      </c>
      <c r="S245" s="106">
        <f>_xll.qlCalendarAdvance(Calendar,SettlementDate,N245,"mf",TRUE,Trigger)</f>
        <v>46055</v>
      </c>
      <c r="T245" s="106">
        <f>_xll.qlInterestRateIndexMaturity(AA245,S245)</f>
        <v>48246</v>
      </c>
      <c r="U245" s="97">
        <f>_xll.qlIndexFixing(AA245,R245,TRUE,_xll.ohTrigger(Trigger,Trigger6M,InterestRatesTrigger))</f>
        <v>1.8835120191128898E-2</v>
      </c>
      <c r="V245" s="97">
        <f>_xll.qlQuoteValue(P245,_xll.ohTrigger(Trigger,Trigger6M,InterestRatesTrigger))</f>
        <v>1.883E-2</v>
      </c>
      <c r="W245" s="94" t="b">
        <f t="shared" si="22"/>
        <v>1</v>
      </c>
      <c r="X245" s="153">
        <f t="shared" si="23"/>
        <v>5.1201911288982493E-2</v>
      </c>
      <c r="Y245" s="50" t="b">
        <f>ABS(X245/10000)&lt;=ABS('General Settings'!$D$32)</f>
        <v>0</v>
      </c>
      <c r="AA245" s="50" t="str">
        <f>_xll.qlSwapIndex(,,O245,SettlementDays,Currency,Calendar,FixedLegTenor,FixedLegBDC,FixedLegDayCounter,Index6M,DiscountingCurve,Permanent,Trigger,ObjectOverwrite)</f>
        <v>obj_006a0#0000</v>
      </c>
      <c r="AB245" s="50" t="str">
        <f>_xll.qlVanillaSwapFromSwapIndex(,AA245,R245)</f>
        <v>obj_0089f#0000</v>
      </c>
    </row>
    <row r="246" spans="13:28" x14ac:dyDescent="0.2">
      <c r="M246" s="94" t="s">
        <v>155</v>
      </c>
      <c r="N246" s="94" t="s">
        <v>86</v>
      </c>
      <c r="O246" s="94" t="s">
        <v>83</v>
      </c>
      <c r="P246" s="94" t="str">
        <f t="shared" si="21"/>
        <v>EUR10F7Y_Quote</v>
      </c>
      <c r="Q246" s="122"/>
      <c r="R246" s="106">
        <f>_xll.qlInterestRateIndexFixingDate(AA246,S246)</f>
        <v>46051</v>
      </c>
      <c r="S246" s="106">
        <f>_xll.qlCalendarAdvance(Calendar,SettlementDate,N246,"mf",TRUE,Trigger)</f>
        <v>46055</v>
      </c>
      <c r="T246" s="106">
        <f>_xll.qlInterestRateIndexMaturity(AA246,S246)</f>
        <v>48612</v>
      </c>
      <c r="U246" s="97">
        <f>_xll.qlIndexFixing(AA246,R246,TRUE,_xll.ohTrigger(Trigger,Trigger6M,InterestRatesTrigger))</f>
        <v>1.87703385684765E-2</v>
      </c>
      <c r="V246" s="97">
        <f>_xll.qlQuoteValue(P246,_xll.ohTrigger(Trigger,Trigger6M,InterestRatesTrigger))</f>
        <v>1.8759999999999999E-2</v>
      </c>
      <c r="W246" s="94" t="b">
        <f t="shared" si="22"/>
        <v>1</v>
      </c>
      <c r="X246" s="153">
        <f t="shared" si="23"/>
        <v>0.10338568476500609</v>
      </c>
      <c r="Y246" s="50" t="b">
        <f>ABS(X246/10000)&lt;=ABS('General Settings'!$D$32)</f>
        <v>0</v>
      </c>
      <c r="AA246" s="50" t="str">
        <f>_xll.qlSwapIndex(,,O246,SettlementDays,Currency,Calendar,FixedLegTenor,FixedLegBDC,FixedLegDayCounter,Index6M,DiscountingCurve,Permanent,Trigger,ObjectOverwrite)</f>
        <v>obj_00711#0000</v>
      </c>
      <c r="AB246" s="50" t="str">
        <f>_xll.qlVanillaSwapFromSwapIndex(,AA246,R246)</f>
        <v>obj_007ef#0000</v>
      </c>
    </row>
    <row r="247" spans="13:28" x14ac:dyDescent="0.2">
      <c r="M247" s="94" t="s">
        <v>155</v>
      </c>
      <c r="N247" s="94" t="s">
        <v>86</v>
      </c>
      <c r="O247" s="94" t="s">
        <v>84</v>
      </c>
      <c r="P247" s="94" t="str">
        <f t="shared" si="21"/>
        <v>EUR10F8Y_Quote</v>
      </c>
      <c r="Q247" s="122"/>
      <c r="R247" s="106">
        <f>_xll.qlInterestRateIndexFixingDate(AA247,S247)</f>
        <v>46051</v>
      </c>
      <c r="S247" s="106">
        <f>_xll.qlCalendarAdvance(Calendar,SettlementDate,N247,"mf",TRUE,Trigger)</f>
        <v>46055</v>
      </c>
      <c r="T247" s="106">
        <f>_xll.qlInterestRateIndexMaturity(AA247,S247)</f>
        <v>48977</v>
      </c>
      <c r="U247" s="97">
        <f>_xll.qlIndexFixing(AA247,R247,TRUE,_xll.ohTrigger(Trigger,Trigger6M,InterestRatesTrigger))</f>
        <v>1.8650612544755401E-2</v>
      </c>
      <c r="V247" s="97">
        <f>_xll.qlQuoteValue(P247,_xll.ohTrigger(Trigger,Trigger6M,InterestRatesTrigger))</f>
        <v>1.865E-2</v>
      </c>
      <c r="W247" s="94" t="b">
        <f t="shared" si="22"/>
        <v>1</v>
      </c>
      <c r="X247" s="153">
        <f t="shared" si="23"/>
        <v>6.1254475540103992E-3</v>
      </c>
      <c r="Y247" s="50" t="b">
        <f>ABS(X247/10000)&lt;=ABS('General Settings'!$D$32)</f>
        <v>0</v>
      </c>
      <c r="AA247" s="50" t="str">
        <f>_xll.qlSwapIndex(,,O247,SettlementDays,Currency,Calendar,FixedLegTenor,FixedLegBDC,FixedLegDayCounter,Index6M,DiscountingCurve,Permanent,Trigger,ObjectOverwrite)</f>
        <v>obj_006f2#0000</v>
      </c>
      <c r="AB247" s="50" t="str">
        <f>_xll.qlVanillaSwapFromSwapIndex(,AA247,R247)</f>
        <v>obj_00833#0000</v>
      </c>
    </row>
    <row r="248" spans="13:28" x14ac:dyDescent="0.2">
      <c r="M248" s="94" t="s">
        <v>155</v>
      </c>
      <c r="N248" s="94" t="s">
        <v>86</v>
      </c>
      <c r="O248" s="94" t="s">
        <v>85</v>
      </c>
      <c r="P248" s="94" t="str">
        <f t="shared" si="21"/>
        <v>EUR10F9Y_Quote</v>
      </c>
      <c r="Q248" s="122"/>
      <c r="R248" s="106">
        <f>_xll.qlInterestRateIndexFixingDate(AA248,S248)</f>
        <v>46051</v>
      </c>
      <c r="S248" s="106">
        <f>_xll.qlCalendarAdvance(Calendar,SettlementDate,N248,"mf",TRUE,Trigger)</f>
        <v>46055</v>
      </c>
      <c r="T248" s="106">
        <f>_xll.qlInterestRateIndexMaturity(AA248,S248)</f>
        <v>49342</v>
      </c>
      <c r="U248" s="97">
        <f>_xll.qlIndexFixing(AA248,R248,TRUE,_xll.ohTrigger(Trigger,Trigger6M,InterestRatesTrigger))</f>
        <v>1.8492887448210513E-2</v>
      </c>
      <c r="V248" s="97">
        <f>_xll.qlQuoteValue(P248,_xll.ohTrigger(Trigger,Trigger6M,InterestRatesTrigger))</f>
        <v>1.8489999999999999E-2</v>
      </c>
      <c r="W248" s="94" t="b">
        <f t="shared" si="22"/>
        <v>1</v>
      </c>
      <c r="X248" s="153">
        <f t="shared" si="23"/>
        <v>2.887448210513871E-2</v>
      </c>
      <c r="Y248" s="50" t="b">
        <f>ABS(X248/10000)&lt;=ABS('General Settings'!$D$32)</f>
        <v>0</v>
      </c>
      <c r="AA248" s="50" t="str">
        <f>_xll.qlSwapIndex(,,O248,SettlementDays,Currency,Calendar,FixedLegTenor,FixedLegBDC,FixedLegDayCounter,Index6M,DiscountingCurve,Permanent,Trigger,ObjectOverwrite)</f>
        <v>obj_00794#0000</v>
      </c>
      <c r="AB248" s="50" t="str">
        <f>_xll.qlVanillaSwapFromSwapIndex(,AA248,R248)</f>
        <v>obj_007c2#0000</v>
      </c>
    </row>
    <row r="249" spans="13:28" x14ac:dyDescent="0.2">
      <c r="M249" s="94" t="s">
        <v>155</v>
      </c>
      <c r="N249" s="94" t="s">
        <v>86</v>
      </c>
      <c r="O249" s="94" t="s">
        <v>86</v>
      </c>
      <c r="P249" s="94" t="str">
        <f t="shared" si="21"/>
        <v>EUR10F10Y_Quote</v>
      </c>
      <c r="Q249" s="122"/>
      <c r="R249" s="106">
        <f>_xll.qlInterestRateIndexFixingDate(AA249,S249)</f>
        <v>46051</v>
      </c>
      <c r="S249" s="106">
        <f>_xll.qlCalendarAdvance(Calendar,SettlementDate,N249,"mf",TRUE,Trigger)</f>
        <v>46055</v>
      </c>
      <c r="T249" s="106">
        <f>_xll.qlInterestRateIndexMaturity(AA249,S249)</f>
        <v>49709</v>
      </c>
      <c r="U249" s="97">
        <f>_xll.qlIndexFixing(AA249,R249,TRUE,_xll.ohTrigger(Trigger,Trigger6M,InterestRatesTrigger))</f>
        <v>1.8304562126127966E-2</v>
      </c>
      <c r="V249" s="97">
        <f>_xll.qlQuoteValue(P249,_xll.ohTrigger(Trigger,Trigger6M,InterestRatesTrigger))</f>
        <v>1.83E-2</v>
      </c>
      <c r="W249" s="94" t="b">
        <f t="shared" si="22"/>
        <v>1</v>
      </c>
      <c r="X249" s="153">
        <f t="shared" si="23"/>
        <v>4.5621261279653325E-2</v>
      </c>
      <c r="Y249" s="50" t="b">
        <f>ABS(X249/10000)&lt;=ABS('General Settings'!$D$32)</f>
        <v>0</v>
      </c>
      <c r="AA249" s="50" t="str">
        <f>_xll.qlSwapIndex(,,O249,SettlementDays,Currency,Calendar,FixedLegTenor,FixedLegBDC,FixedLegDayCounter,Index6M,DiscountingCurve,Permanent,Trigger,ObjectOverwrite)</f>
        <v>obj_00725#0000</v>
      </c>
      <c r="AB249" s="50" t="str">
        <f>_xll.qlVanillaSwapFromSwapIndex(,AA249,R249)</f>
        <v>obj_00843#0000</v>
      </c>
    </row>
    <row r="250" spans="13:28" x14ac:dyDescent="0.2">
      <c r="M250" s="94" t="s">
        <v>155</v>
      </c>
      <c r="N250" s="94" t="s">
        <v>86</v>
      </c>
      <c r="O250" s="94" t="s">
        <v>112</v>
      </c>
      <c r="P250" s="94" t="str">
        <f t="shared" si="21"/>
        <v>EUR10F11Y_Quote</v>
      </c>
      <c r="Q250" s="122"/>
      <c r="R250" s="106">
        <f>_xll.qlInterestRateIndexFixingDate(AA250,S250)</f>
        <v>46051</v>
      </c>
      <c r="S250" s="106">
        <f>_xll.qlCalendarAdvance(Calendar,SettlementDate,N250,"mf",TRUE,Trigger)</f>
        <v>46055</v>
      </c>
      <c r="T250" s="106">
        <f>_xll.qlInterestRateIndexMaturity(AA250,S250)</f>
        <v>50073</v>
      </c>
      <c r="U250" s="97">
        <f>_xll.qlIndexFixing(AA250,R250,TRUE,_xll.ohTrigger(Trigger,Trigger6M,InterestRatesTrigger))</f>
        <v>1.8099558230649484E-2</v>
      </c>
      <c r="V250" s="97">
        <f>_xll.qlQuoteValue(P250,_xll.ohTrigger(Trigger,Trigger6M,InterestRatesTrigger))</f>
        <v>1.8089999999999998E-2</v>
      </c>
      <c r="W250" s="94" t="b">
        <f t="shared" si="22"/>
        <v>1</v>
      </c>
      <c r="X250" s="153">
        <f t="shared" si="23"/>
        <v>9.5582306494854108E-2</v>
      </c>
      <c r="Y250" s="50" t="b">
        <f>ABS(X250/10000)&lt;=ABS('General Settings'!$D$32)</f>
        <v>0</v>
      </c>
      <c r="AA250" s="50" t="str">
        <f>_xll.qlSwapIndex(,,O250,SettlementDays,Currency,Calendar,FixedLegTenor,FixedLegBDC,FixedLegDayCounter,Index6M,DiscountingCurve,Permanent,Trigger,ObjectOverwrite)</f>
        <v>obj_006ae#0000</v>
      </c>
      <c r="AB250" s="50" t="str">
        <f>_xll.qlVanillaSwapFromSwapIndex(,AA250,R250)</f>
        <v>obj_007dc#0000</v>
      </c>
    </row>
    <row r="251" spans="13:28" x14ac:dyDescent="0.2">
      <c r="M251" s="94" t="s">
        <v>155</v>
      </c>
      <c r="N251" s="94" t="s">
        <v>86</v>
      </c>
      <c r="O251" s="94" t="s">
        <v>87</v>
      </c>
      <c r="P251" s="94" t="str">
        <f t="shared" si="21"/>
        <v>EUR10F12Y_Quote</v>
      </c>
      <c r="Q251" s="122"/>
      <c r="R251" s="106">
        <f>_xll.qlInterestRateIndexFixingDate(AA251,S251)</f>
        <v>46051</v>
      </c>
      <c r="S251" s="106">
        <f>_xll.qlCalendarAdvance(Calendar,SettlementDate,N251,"mf",TRUE,Trigger)</f>
        <v>46055</v>
      </c>
      <c r="T251" s="106">
        <f>_xll.qlInterestRateIndexMaturity(AA251,S251)</f>
        <v>50438</v>
      </c>
      <c r="U251" s="97">
        <f>_xll.qlIndexFixing(AA251,R251,TRUE,_xll.ohTrigger(Trigger,Trigger6M,InterestRatesTrigger))</f>
        <v>1.7876441250379842E-2</v>
      </c>
      <c r="V251" s="97">
        <f>_xll.qlQuoteValue(P251,_xll.ohTrigger(Trigger,Trigger6M,InterestRatesTrigger))</f>
        <v>1.787E-2</v>
      </c>
      <c r="W251" s="94" t="b">
        <f t="shared" si="22"/>
        <v>1</v>
      </c>
      <c r="X251" s="153">
        <f t="shared" si="23"/>
        <v>6.4412503798412513E-2</v>
      </c>
      <c r="Y251" s="50" t="b">
        <f>ABS(X251/10000)&lt;=ABS('General Settings'!$D$32)</f>
        <v>0</v>
      </c>
      <c r="AA251" s="50" t="str">
        <f>_xll.qlSwapIndex(,,O251,SettlementDays,Currency,Calendar,FixedLegTenor,FixedLegBDC,FixedLegDayCounter,Index6M,DiscountingCurve,Permanent,Trigger,ObjectOverwrite)</f>
        <v>obj_00642#0000</v>
      </c>
      <c r="AB251" s="50" t="str">
        <f>_xll.qlVanillaSwapFromSwapIndex(,AA251,R251)</f>
        <v>obj_0087e#0000</v>
      </c>
    </row>
    <row r="252" spans="13:28" x14ac:dyDescent="0.2">
      <c r="M252" s="94" t="s">
        <v>155</v>
      </c>
      <c r="N252" s="94" t="s">
        <v>86</v>
      </c>
      <c r="O252" s="94" t="s">
        <v>113</v>
      </c>
      <c r="P252" s="94" t="str">
        <f t="shared" si="21"/>
        <v>EUR10F13Y_Quote</v>
      </c>
      <c r="Q252" s="122"/>
      <c r="R252" s="106">
        <f>_xll.qlInterestRateIndexFixingDate(AA252,S252)</f>
        <v>46051</v>
      </c>
      <c r="S252" s="106">
        <f>_xll.qlCalendarAdvance(Calendar,SettlementDate,N252,"mf",TRUE,Trigger)</f>
        <v>46055</v>
      </c>
      <c r="T252" s="106">
        <f>_xll.qlInterestRateIndexMaturity(AA252,S252)</f>
        <v>50803</v>
      </c>
      <c r="U252" s="97">
        <f>_xll.qlIndexFixing(AA252,R252,TRUE,_xll.ohTrigger(Trigger,Trigger6M,InterestRatesTrigger))</f>
        <v>1.7648681290841552E-2</v>
      </c>
      <c r="V252" s="97">
        <f>_xll.qlQuoteValue(P252,_xll.ohTrigger(Trigger,Trigger6M,InterestRatesTrigger))</f>
        <v>1.7639999999999999E-2</v>
      </c>
      <c r="W252" s="94" t="b">
        <f t="shared" si="22"/>
        <v>1</v>
      </c>
      <c r="X252" s="153">
        <f t="shared" si="23"/>
        <v>8.6812908415521972E-2</v>
      </c>
      <c r="Y252" s="50" t="b">
        <f>ABS(X252/10000)&lt;=ABS('General Settings'!$D$32)</f>
        <v>0</v>
      </c>
      <c r="AA252" s="50" t="str">
        <f>_xll.qlSwapIndex(,,O252,SettlementDays,Currency,Calendar,FixedLegTenor,FixedLegBDC,FixedLegDayCounter,Index6M,DiscountingCurve,Permanent,Trigger,ObjectOverwrite)</f>
        <v>obj_00653#0000</v>
      </c>
      <c r="AB252" s="50" t="str">
        <f>_xll.qlVanillaSwapFromSwapIndex(,AA252,R252)</f>
        <v>obj_008a3#0000</v>
      </c>
    </row>
    <row r="253" spans="13:28" x14ac:dyDescent="0.2">
      <c r="M253" s="94" t="s">
        <v>155</v>
      </c>
      <c r="N253" s="94" t="s">
        <v>86</v>
      </c>
      <c r="O253" s="94" t="s">
        <v>114</v>
      </c>
      <c r="P253" s="94" t="str">
        <f t="shared" si="21"/>
        <v>EUR10F14Y_Quote</v>
      </c>
      <c r="Q253" s="122"/>
      <c r="R253" s="106">
        <f>_xll.qlInterestRateIndexFixingDate(AA253,S253)</f>
        <v>46051</v>
      </c>
      <c r="S253" s="106">
        <f>_xll.qlCalendarAdvance(Calendar,SettlementDate,N253,"mf",TRUE,Trigger)</f>
        <v>46055</v>
      </c>
      <c r="T253" s="106">
        <f>_xll.qlInterestRateIndexMaturity(AA253,S253)</f>
        <v>51168</v>
      </c>
      <c r="U253" s="97">
        <f>_xll.qlIndexFixing(AA253,R253,TRUE,_xll.ohTrigger(Trigger,Trigger6M,InterestRatesTrigger))</f>
        <v>1.7424339186254485E-2</v>
      </c>
      <c r="V253" s="97">
        <f>_xll.qlQuoteValue(P253,_xll.ohTrigger(Trigger,Trigger6M,InterestRatesTrigger))</f>
        <v>1.7420000000000001E-2</v>
      </c>
      <c r="W253" s="94" t="b">
        <f t="shared" si="22"/>
        <v>1</v>
      </c>
      <c r="X253" s="153">
        <f t="shared" si="23"/>
        <v>4.3391862544830961E-2</v>
      </c>
      <c r="Y253" s="50" t="b">
        <f>ABS(X253/10000)&lt;=ABS('General Settings'!$D$32)</f>
        <v>0</v>
      </c>
      <c r="AA253" s="50" t="str">
        <f>_xll.qlSwapIndex(,,O253,SettlementDays,Currency,Calendar,FixedLegTenor,FixedLegBDC,FixedLegDayCounter,Index6M,DiscountingCurve,Permanent,Trigger,ObjectOverwrite)</f>
        <v>obj_00797#0000</v>
      </c>
      <c r="AB253" s="50" t="str">
        <f>_xll.qlVanillaSwapFromSwapIndex(,AA253,R253)</f>
        <v>obj_0087d#0000</v>
      </c>
    </row>
    <row r="254" spans="13:28" x14ac:dyDescent="0.2">
      <c r="M254" s="94" t="s">
        <v>155</v>
      </c>
      <c r="N254" s="94" t="s">
        <v>86</v>
      </c>
      <c r="O254" s="94" t="s">
        <v>88</v>
      </c>
      <c r="P254" s="94" t="str">
        <f t="shared" si="21"/>
        <v>EUR10F15Y_Quote</v>
      </c>
      <c r="Q254" s="122"/>
      <c r="R254" s="106">
        <f>_xll.qlInterestRateIndexFixingDate(AA254,S254)</f>
        <v>46051</v>
      </c>
      <c r="S254" s="106">
        <f>_xll.qlCalendarAdvance(Calendar,SettlementDate,N254,"mf",TRUE,Trigger)</f>
        <v>46055</v>
      </c>
      <c r="T254" s="106">
        <f>_xll.qlInterestRateIndexMaturity(AA254,S254)</f>
        <v>51536</v>
      </c>
      <c r="U254" s="97">
        <f>_xll.qlIndexFixing(AA254,R254,TRUE,_xll.ohTrigger(Trigger,Trigger6M,InterestRatesTrigger))</f>
        <v>1.7212412149460926E-2</v>
      </c>
      <c r="V254" s="97">
        <f>_xll.qlQuoteValue(P254,_xll.ohTrigger(Trigger,Trigger6M,InterestRatesTrigger))</f>
        <v>1.72E-2</v>
      </c>
      <c r="W254" s="94" t="b">
        <f t="shared" si="22"/>
        <v>1</v>
      </c>
      <c r="X254" s="153">
        <f t="shared" si="23"/>
        <v>0.12412149460926114</v>
      </c>
      <c r="Y254" s="50" t="b">
        <f>ABS(X254/10000)&lt;=ABS('General Settings'!$D$32)</f>
        <v>0</v>
      </c>
      <c r="AA254" s="50" t="str">
        <f>_xll.qlSwapIndex(,,O254,SettlementDays,Currency,Calendar,FixedLegTenor,FixedLegBDC,FixedLegDayCounter,Index6M,DiscountingCurve,Permanent,Trigger,ObjectOverwrite)</f>
        <v>obj_00669#0000</v>
      </c>
      <c r="AB254" s="50" t="str">
        <f>_xll.qlVanillaSwapFromSwapIndex(,AA254,R254)</f>
        <v>obj_00832#0000</v>
      </c>
    </row>
    <row r="255" spans="13:28" x14ac:dyDescent="0.2">
      <c r="M255" s="94" t="s">
        <v>155</v>
      </c>
      <c r="N255" s="94" t="s">
        <v>86</v>
      </c>
      <c r="O255" s="94" t="s">
        <v>89</v>
      </c>
      <c r="P255" s="94" t="str">
        <f t="shared" si="21"/>
        <v>EUR10F20Y_Quote</v>
      </c>
      <c r="Q255" s="122"/>
      <c r="R255" s="106">
        <f>_xll.qlInterestRateIndexFixingDate(AA255,S255)</f>
        <v>46051</v>
      </c>
      <c r="S255" s="106">
        <f>_xll.qlCalendarAdvance(Calendar,SettlementDate,N255,"mf",TRUE,Trigger)</f>
        <v>46055</v>
      </c>
      <c r="T255" s="106">
        <f>_xll.qlInterestRateIndexMaturity(AA255,S255)</f>
        <v>53360</v>
      </c>
      <c r="U255" s="97">
        <f>_xll.qlIndexFixing(AA255,R255,TRUE,_xll.ohTrigger(Trigger,Trigger6M,InterestRatesTrigger))</f>
        <v>1.6366064879947597E-2</v>
      </c>
      <c r="V255" s="97">
        <f>_xll.qlQuoteValue(P255,_xll.ohTrigger(Trigger,Trigger6M,InterestRatesTrigger))</f>
        <v>1.636E-2</v>
      </c>
      <c r="W255" s="94" t="b">
        <f t="shared" si="22"/>
        <v>1</v>
      </c>
      <c r="X255" s="153">
        <f t="shared" si="23"/>
        <v>6.0648799475974957E-2</v>
      </c>
      <c r="Y255" s="50" t="b">
        <f>ABS(X255/10000)&lt;=ABS('General Settings'!$D$32)</f>
        <v>0</v>
      </c>
      <c r="AA255" s="50" t="str">
        <f>_xll.qlSwapIndex(,,O255,SettlementDays,Currency,Calendar,FixedLegTenor,FixedLegBDC,FixedLegDayCounter,Index6M,DiscountingCurve,Permanent,Trigger,ObjectOverwrite)</f>
        <v>obj_00675#0000</v>
      </c>
      <c r="AB255" s="50" t="str">
        <f>_xll.qlVanillaSwapFromSwapIndex(,AA255,R255)</f>
        <v>obj_008f1#0000</v>
      </c>
    </row>
    <row r="256" spans="13:28" x14ac:dyDescent="0.2">
      <c r="M256" s="94" t="s">
        <v>155</v>
      </c>
      <c r="N256" s="94" t="s">
        <v>86</v>
      </c>
      <c r="O256" s="94" t="s">
        <v>90</v>
      </c>
      <c r="P256" s="94" t="str">
        <f t="shared" si="21"/>
        <v>EUR10F25Y_Quote</v>
      </c>
      <c r="Q256" s="122"/>
      <c r="R256" s="106">
        <f>_xll.qlInterestRateIndexFixingDate(AA256,S256)</f>
        <v>46051</v>
      </c>
      <c r="S256" s="106">
        <f>_xll.qlCalendarAdvance(Calendar,SettlementDate,N256,"mf",TRUE,Trigger)</f>
        <v>46055</v>
      </c>
      <c r="T256" s="106">
        <f>_xll.qlInterestRateIndexMaturity(AA256,S256)</f>
        <v>55186</v>
      </c>
      <c r="U256" s="97">
        <f>_xll.qlIndexFixing(AA256,R256,TRUE,_xll.ohTrigger(Trigger,Trigger6M,InterestRatesTrigger))</f>
        <v>1.5781040010593828E-2</v>
      </c>
      <c r="V256" s="97">
        <f>_xll.qlQuoteValue(P256,_xll.ohTrigger(Trigger,Trigger6M,InterestRatesTrigger))</f>
        <v>1.5769999999999999E-2</v>
      </c>
      <c r="W256" s="94" t="b">
        <f t="shared" si="22"/>
        <v>1</v>
      </c>
      <c r="X256" s="153">
        <f t="shared" si="23"/>
        <v>0.11040010593828253</v>
      </c>
      <c r="Y256" s="50" t="b">
        <f>ABS(X256/10000)&lt;=ABS('General Settings'!$D$32)</f>
        <v>0</v>
      </c>
      <c r="AA256" s="50" t="str">
        <f>_xll.qlSwapIndex(,,O256,SettlementDays,Currency,Calendar,FixedLegTenor,FixedLegBDC,FixedLegDayCounter,Index6M,DiscountingCurve,Permanent,Trigger,ObjectOverwrite)</f>
        <v>obj_005fa#0000</v>
      </c>
      <c r="AB256" s="50" t="str">
        <f>_xll.qlVanillaSwapFromSwapIndex(,AA256,R256)</f>
        <v>obj_007a7#0000</v>
      </c>
    </row>
    <row r="257" spans="13:28" x14ac:dyDescent="0.2">
      <c r="M257" s="197" t="s">
        <v>155</v>
      </c>
      <c r="N257" s="197" t="s">
        <v>86</v>
      </c>
      <c r="O257" s="197" t="s">
        <v>92</v>
      </c>
      <c r="P257" s="197" t="str">
        <f t="shared" si="21"/>
        <v>EUR10F30Y_Quote</v>
      </c>
      <c r="Q257" s="162"/>
      <c r="R257" s="198">
        <f>_xll.qlInterestRateIndexFixingDate(AA257,S257)</f>
        <v>46051</v>
      </c>
      <c r="S257" s="198">
        <f>_xll.qlCalendarAdvance(Calendar,SettlementDate,N257,"mf",TRUE,Trigger)</f>
        <v>46055</v>
      </c>
      <c r="T257" s="198">
        <f>_xll.qlInterestRateIndexMaturity(AA257,S257)</f>
        <v>57012</v>
      </c>
      <c r="U257" s="199">
        <f>_xll.qlIndexFixing(AA257,R257,TRUE,_xll.ohTrigger(Trigger,Trigger6M,InterestRatesTrigger))</f>
        <v>1.5357721811810939E-2</v>
      </c>
      <c r="V257" s="199">
        <f>_xll.qlQuoteValue(P257,_xll.ohTrigger(Trigger,Trigger6M,InterestRatesTrigger))</f>
        <v>1.5349999999999999E-2</v>
      </c>
      <c r="W257" s="197" t="b">
        <f t="shared" si="22"/>
        <v>1</v>
      </c>
      <c r="X257" s="200">
        <f t="shared" si="23"/>
        <v>7.7218118109401157E-2</v>
      </c>
      <c r="Y257" s="161" t="b">
        <f>ABS(X257/10000)&lt;=ABS('General Settings'!$D$32)</f>
        <v>0</v>
      </c>
      <c r="AA257" s="50" t="str">
        <f>_xll.qlSwapIndex(,,O257,SettlementDays,Currency,Calendar,FixedLegTenor,FixedLegBDC,FixedLegDayCounter,Index6M,DiscountingCurve,Permanent,Trigger,ObjectOverwrite)</f>
        <v>obj_0072f#0000</v>
      </c>
      <c r="AB257" s="50" t="str">
        <f>_xll.qlVanillaSwapFromSwapIndex(,AA257,R257)</f>
        <v>obj_008f0#0000</v>
      </c>
    </row>
    <row r="258" spans="13:28" x14ac:dyDescent="0.2">
      <c r="M258" s="201" t="s">
        <v>155</v>
      </c>
      <c r="N258" s="201" t="s">
        <v>112</v>
      </c>
      <c r="O258" s="201" t="s">
        <v>33</v>
      </c>
      <c r="P258" s="201" t="str">
        <f t="shared" si="21"/>
        <v>EUR11F1Y_Quote</v>
      </c>
      <c r="Q258" s="166"/>
      <c r="R258" s="202">
        <f>_xll.qlInterestRateIndexFixingDate(AA258,S258)</f>
        <v>46416</v>
      </c>
      <c r="S258" s="202">
        <f>_xll.qlCalendarAdvance(Calendar,SettlementDate,N258,"mf",TRUE,Trigger)</f>
        <v>46420</v>
      </c>
      <c r="T258" s="202">
        <f>_xll.qlInterestRateIndexMaturity(AA258,S258)</f>
        <v>46785</v>
      </c>
      <c r="U258" s="203">
        <f>_xll.qlIndexFixing(AA258,R258,TRUE,_xll.ohTrigger(Trigger,Trigger6M,InterestRatesTrigger))</f>
        <v>1.8772479124403409E-2</v>
      </c>
      <c r="V258" s="203">
        <f>_xll.qlQuoteValue(P258,_xll.ohTrigger(Trigger,Trigger6M,InterestRatesTrigger))</f>
        <v>1.8779999999999998E-2</v>
      </c>
      <c r="W258" s="201" t="b">
        <f t="shared" si="22"/>
        <v>1</v>
      </c>
      <c r="X258" s="204">
        <f t="shared" si="23"/>
        <v>-7.5208755965887331E-2</v>
      </c>
      <c r="Y258" s="149" t="b">
        <f>ABS(X258/10000)&lt;=ABS('General Settings'!$D$32)</f>
        <v>0</v>
      </c>
      <c r="AA258" s="50" t="str">
        <f>_xll.qlSwapIndex(,,O258,SettlementDays,Currency,Calendar,FixedLegTenor,FixedLegBDC,FixedLegDayCounter,Index6M,DiscountingCurve,Permanent,Trigger,ObjectOverwrite)</f>
        <v>obj_005e2#0000</v>
      </c>
      <c r="AB258" s="50" t="str">
        <f>_xll.qlVanillaSwapFromSwapIndex(,AA258,R258)</f>
        <v>obj_007f9#0000</v>
      </c>
    </row>
    <row r="259" spans="13:28" x14ac:dyDescent="0.2">
      <c r="M259" s="94" t="s">
        <v>155</v>
      </c>
      <c r="N259" s="94" t="s">
        <v>112</v>
      </c>
      <c r="O259" s="94" t="s">
        <v>78</v>
      </c>
      <c r="P259" s="94" t="str">
        <f t="shared" si="21"/>
        <v>EUR11F2Y_Quote</v>
      </c>
      <c r="Q259" s="122"/>
      <c r="R259" s="106">
        <f>_xll.qlInterestRateIndexFixingDate(AA259,S259)</f>
        <v>46416</v>
      </c>
      <c r="S259" s="106">
        <f>_xll.qlCalendarAdvance(Calendar,SettlementDate,N259,"mf",TRUE,Trigger)</f>
        <v>46420</v>
      </c>
      <c r="T259" s="106">
        <f>_xll.qlInterestRateIndexMaturity(AA259,S259)</f>
        <v>47151</v>
      </c>
      <c r="U259" s="97">
        <f>_xll.qlIndexFixing(AA259,R259,TRUE,_xll.ohTrigger(Trigger,Trigger6M,InterestRatesTrigger))</f>
        <v>1.8970709363071308E-2</v>
      </c>
      <c r="V259" s="97">
        <f>_xll.qlQuoteValue(P259,_xll.ohTrigger(Trigger,Trigger6M,InterestRatesTrigger))</f>
        <v>1.8960000000000001E-2</v>
      </c>
      <c r="W259" s="94" t="b">
        <f t="shared" si="22"/>
        <v>1</v>
      </c>
      <c r="X259" s="153">
        <f t="shared" si="23"/>
        <v>0.10709363071306766</v>
      </c>
      <c r="Y259" s="50" t="b">
        <f>ABS(X259/10000)&lt;=ABS('General Settings'!$D$32)</f>
        <v>0</v>
      </c>
      <c r="AA259" s="50" t="str">
        <f>_xll.qlSwapIndex(,,O259,SettlementDays,Currency,Calendar,FixedLegTenor,FixedLegBDC,FixedLegDayCounter,Index6M,DiscountingCurve,Permanent,Trigger,ObjectOverwrite)</f>
        <v>obj_0067d#0000</v>
      </c>
      <c r="AB259" s="50" t="str">
        <f>_xll.qlVanillaSwapFromSwapIndex(,AA259,R259)</f>
        <v>obj_00835#0000</v>
      </c>
    </row>
    <row r="260" spans="13:28" x14ac:dyDescent="0.2">
      <c r="M260" s="94" t="s">
        <v>155</v>
      </c>
      <c r="N260" s="94" t="s">
        <v>112</v>
      </c>
      <c r="O260" s="94" t="s">
        <v>79</v>
      </c>
      <c r="P260" s="94" t="str">
        <f t="shared" si="21"/>
        <v>EUR11F3Y_Quote</v>
      </c>
      <c r="Q260" s="122"/>
      <c r="R260" s="106">
        <f>_xll.qlInterestRateIndexFixingDate(AA260,S260)</f>
        <v>46416</v>
      </c>
      <c r="S260" s="106">
        <f>_xll.qlCalendarAdvance(Calendar,SettlementDate,N260,"mf",TRUE,Trigger)</f>
        <v>46420</v>
      </c>
      <c r="T260" s="106">
        <f>_xll.qlInterestRateIndexMaturity(AA260,S260)</f>
        <v>47518</v>
      </c>
      <c r="U260" s="97">
        <f>_xll.qlIndexFixing(AA260,R260,TRUE,_xll.ohTrigger(Trigger,Trigger6M,InterestRatesTrigger))</f>
        <v>1.904678204037254E-2</v>
      </c>
      <c r="V260" s="97">
        <f>_xll.qlQuoteValue(P260,_xll.ohTrigger(Trigger,Trigger6M,InterestRatesTrigger))</f>
        <v>1.9060000000000001E-2</v>
      </c>
      <c r="W260" s="94" t="b">
        <f t="shared" si="22"/>
        <v>1</v>
      </c>
      <c r="X260" s="153">
        <f t="shared" si="23"/>
        <v>-0.13217959627460224</v>
      </c>
      <c r="Y260" s="50" t="b">
        <f>ABS(X260/10000)&lt;=ABS('General Settings'!$D$32)</f>
        <v>0</v>
      </c>
      <c r="AA260" s="50" t="str">
        <f>_xll.qlSwapIndex(,,O260,SettlementDays,Currency,Calendar,FixedLegTenor,FixedLegBDC,FixedLegDayCounter,Index6M,DiscountingCurve,Permanent,Trigger,ObjectOverwrite)</f>
        <v>obj_00743#0000</v>
      </c>
      <c r="AB260" s="50" t="str">
        <f>_xll.qlVanillaSwapFromSwapIndex(,AA260,R260)</f>
        <v>obj_00811#0000</v>
      </c>
    </row>
    <row r="261" spans="13:28" x14ac:dyDescent="0.2">
      <c r="M261" s="94" t="s">
        <v>155</v>
      </c>
      <c r="N261" s="94" t="s">
        <v>112</v>
      </c>
      <c r="O261" s="94" t="s">
        <v>80</v>
      </c>
      <c r="P261" s="94" t="str">
        <f t="shared" si="21"/>
        <v>EUR11F4Y_Quote</v>
      </c>
      <c r="Q261" s="122"/>
      <c r="R261" s="106">
        <f>_xll.qlInterestRateIndexFixingDate(AA261,S261)</f>
        <v>46416</v>
      </c>
      <c r="S261" s="106">
        <f>_xll.qlCalendarAdvance(Calendar,SettlementDate,N261,"mf",TRUE,Trigger)</f>
        <v>46420</v>
      </c>
      <c r="T261" s="106">
        <f>_xll.qlInterestRateIndexMaturity(AA261,S261)</f>
        <v>47882</v>
      </c>
      <c r="U261" s="97">
        <f>_xll.qlIndexFixing(AA261,R261,TRUE,_xll.ohTrigger(Trigger,Trigger6M,InterestRatesTrigger))</f>
        <v>1.9052935401935811E-2</v>
      </c>
      <c r="V261" s="97">
        <f>_xll.qlQuoteValue(P261,_xll.ohTrigger(Trigger,Trigger6M,InterestRatesTrigger))</f>
        <v>1.9050000000000001E-2</v>
      </c>
      <c r="W261" s="94" t="b">
        <f t="shared" si="22"/>
        <v>1</v>
      </c>
      <c r="X261" s="153">
        <f t="shared" si="23"/>
        <v>2.9354019358100725E-2</v>
      </c>
      <c r="Y261" s="50" t="b">
        <f>ABS(X261/10000)&lt;=ABS('General Settings'!$D$32)</f>
        <v>0</v>
      </c>
      <c r="AA261" s="50" t="str">
        <f>_xll.qlSwapIndex(,,O261,SettlementDays,Currency,Calendar,FixedLegTenor,FixedLegBDC,FixedLegDayCounter,Index6M,DiscountingCurve,Permanent,Trigger,ObjectOverwrite)</f>
        <v>obj_0064a#0000</v>
      </c>
      <c r="AB261" s="50" t="str">
        <f>_xll.qlVanillaSwapFromSwapIndex(,AA261,R261)</f>
        <v>obj_00839#0000</v>
      </c>
    </row>
    <row r="262" spans="13:28" x14ac:dyDescent="0.2">
      <c r="M262" s="94" t="s">
        <v>155</v>
      </c>
      <c r="N262" s="94" t="s">
        <v>112</v>
      </c>
      <c r="O262" s="94" t="s">
        <v>81</v>
      </c>
      <c r="P262" s="94" t="str">
        <f t="shared" si="21"/>
        <v>EUR11F5Y_Quote</v>
      </c>
      <c r="Q262" s="122"/>
      <c r="R262" s="106">
        <f>_xll.qlInterestRateIndexFixingDate(AA262,S262)</f>
        <v>46416</v>
      </c>
      <c r="S262" s="106">
        <f>_xll.qlCalendarAdvance(Calendar,SettlementDate,N262,"mf",TRUE,Trigger)</f>
        <v>46420</v>
      </c>
      <c r="T262" s="106">
        <f>_xll.qlInterestRateIndexMaturity(AA262,S262)</f>
        <v>48246</v>
      </c>
      <c r="U262" s="97">
        <f>_xll.qlIndexFixing(AA262,R262,TRUE,_xll.ohTrigger(Trigger,Trigger6M,InterestRatesTrigger))</f>
        <v>1.8995998648938996E-2</v>
      </c>
      <c r="V262" s="97">
        <f>_xll.qlQuoteValue(P262,_xll.ohTrigger(Trigger,Trigger6M,InterestRatesTrigger))</f>
        <v>1.9E-2</v>
      </c>
      <c r="W262" s="94" t="b">
        <f t="shared" si="22"/>
        <v>1</v>
      </c>
      <c r="X262" s="153">
        <f t="shared" si="23"/>
        <v>-4.0013510610031888E-2</v>
      </c>
      <c r="Y262" s="50" t="b">
        <f>ABS(X262/10000)&lt;=ABS('General Settings'!$D$32)</f>
        <v>0</v>
      </c>
      <c r="AA262" s="50" t="str">
        <f>_xll.qlSwapIndex(,,O262,SettlementDays,Currency,Calendar,FixedLegTenor,FixedLegBDC,FixedLegDayCounter,Index6M,DiscountingCurve,Permanent,Trigger,ObjectOverwrite)</f>
        <v>obj_006c2#0000</v>
      </c>
      <c r="AB262" s="50" t="str">
        <f>_xll.qlVanillaSwapFromSwapIndex(,AA262,R262)</f>
        <v>obj_00860#0000</v>
      </c>
    </row>
    <row r="263" spans="13:28" x14ac:dyDescent="0.2">
      <c r="M263" s="94" t="s">
        <v>155</v>
      </c>
      <c r="N263" s="94" t="s">
        <v>112</v>
      </c>
      <c r="O263" s="94" t="s">
        <v>82</v>
      </c>
      <c r="P263" s="94" t="str">
        <f t="shared" si="21"/>
        <v>EUR11F6Y_Quote</v>
      </c>
      <c r="Q263" s="122"/>
      <c r="R263" s="106">
        <f>_xll.qlInterestRateIndexFixingDate(AA263,S263)</f>
        <v>46416</v>
      </c>
      <c r="S263" s="106">
        <f>_xll.qlCalendarAdvance(Calendar,SettlementDate,N263,"mf",TRUE,Trigger)</f>
        <v>46420</v>
      </c>
      <c r="T263" s="106">
        <f>_xll.qlInterestRateIndexMaturity(AA263,S263)</f>
        <v>48612</v>
      </c>
      <c r="U263" s="97">
        <f>_xll.qlIndexFixing(AA263,R263,TRUE,_xll.ohTrigger(Trigger,Trigger6M,InterestRatesTrigger))</f>
        <v>1.8894073054845143E-2</v>
      </c>
      <c r="V263" s="97">
        <f>_xll.qlQuoteValue(P263,_xll.ohTrigger(Trigger,Trigger6M,InterestRatesTrigger))</f>
        <v>1.8890000000000001E-2</v>
      </c>
      <c r="W263" s="94" t="b">
        <f t="shared" si="22"/>
        <v>1</v>
      </c>
      <c r="X263" s="153">
        <f t="shared" si="23"/>
        <v>4.0730548451425874E-2</v>
      </c>
      <c r="Y263" s="50" t="b">
        <f>ABS(X263/10000)&lt;=ABS('General Settings'!$D$32)</f>
        <v>0</v>
      </c>
      <c r="AA263" s="50" t="str">
        <f>_xll.qlSwapIndex(,,O263,SettlementDays,Currency,Calendar,FixedLegTenor,FixedLegBDC,FixedLegDayCounter,Index6M,DiscountingCurve,Permanent,Trigger,ObjectOverwrite)</f>
        <v>obj_005df#0000</v>
      </c>
      <c r="AB263" s="50" t="str">
        <f>_xll.qlVanillaSwapFromSwapIndex(,AA263,R263)</f>
        <v>obj_008e1#0000</v>
      </c>
    </row>
    <row r="264" spans="13:28" x14ac:dyDescent="0.2">
      <c r="M264" s="94" t="s">
        <v>155</v>
      </c>
      <c r="N264" s="94" t="s">
        <v>112</v>
      </c>
      <c r="O264" s="94" t="s">
        <v>83</v>
      </c>
      <c r="P264" s="94" t="str">
        <f t="shared" si="21"/>
        <v>EUR11F7Y_Quote</v>
      </c>
      <c r="Q264" s="122"/>
      <c r="R264" s="106">
        <f>_xll.qlInterestRateIndexFixingDate(AA264,S264)</f>
        <v>46416</v>
      </c>
      <c r="S264" s="106">
        <f>_xll.qlCalendarAdvance(Calendar,SettlementDate,N264,"mf",TRUE,Trigger)</f>
        <v>46420</v>
      </c>
      <c r="T264" s="106">
        <f>_xll.qlInterestRateIndexMaturity(AA264,S264)</f>
        <v>48977</v>
      </c>
      <c r="U264" s="97">
        <f>_xll.qlIndexFixing(AA264,R264,TRUE,_xll.ohTrigger(Trigger,Trigger6M,InterestRatesTrigger))</f>
        <v>1.8739237074952508E-2</v>
      </c>
      <c r="V264" s="97">
        <f>_xll.qlQuoteValue(P264,_xll.ohTrigger(Trigger,Trigger6M,InterestRatesTrigger))</f>
        <v>1.874E-2</v>
      </c>
      <c r="W264" s="94" t="b">
        <f t="shared" si="22"/>
        <v>1</v>
      </c>
      <c r="X264" s="153">
        <f t="shared" si="23"/>
        <v>-7.6292504749136958E-3</v>
      </c>
      <c r="Y264" s="50" t="b">
        <f>ABS(X264/10000)&lt;=ABS('General Settings'!$D$32)</f>
        <v>0</v>
      </c>
      <c r="AA264" s="50" t="str">
        <f>_xll.qlSwapIndex(,,O264,SettlementDays,Currency,Calendar,FixedLegTenor,FixedLegBDC,FixedLegDayCounter,Index6M,DiscountingCurve,Permanent,Trigger,ObjectOverwrite)</f>
        <v>obj_0065a#0000</v>
      </c>
      <c r="AB264" s="50" t="str">
        <f>_xll.qlVanillaSwapFromSwapIndex(,AA264,R264)</f>
        <v>obj_00855#0000</v>
      </c>
    </row>
    <row r="265" spans="13:28" x14ac:dyDescent="0.2">
      <c r="M265" s="94" t="s">
        <v>155</v>
      </c>
      <c r="N265" s="94" t="s">
        <v>112</v>
      </c>
      <c r="O265" s="94" t="s">
        <v>84</v>
      </c>
      <c r="P265" s="94" t="str">
        <f t="shared" si="21"/>
        <v>EUR11F8Y_Quote</v>
      </c>
      <c r="Q265" s="122"/>
      <c r="R265" s="106">
        <f>_xll.qlInterestRateIndexFixingDate(AA265,S265)</f>
        <v>46416</v>
      </c>
      <c r="S265" s="106">
        <f>_xll.qlCalendarAdvance(Calendar,SettlementDate,N265,"mf",TRUE,Trigger)</f>
        <v>46420</v>
      </c>
      <c r="T265" s="106">
        <f>_xll.qlInterestRateIndexMaturity(AA265,S265)</f>
        <v>49342</v>
      </c>
      <c r="U265" s="97">
        <f>_xll.qlIndexFixing(AA265,R265,TRUE,_xll.ohTrigger(Trigger,Trigger6M,InterestRatesTrigger))</f>
        <v>1.8549778535862281E-2</v>
      </c>
      <c r="V265" s="97">
        <f>_xll.qlQuoteValue(P265,_xll.ohTrigger(Trigger,Trigger6M,InterestRatesTrigger))</f>
        <v>1.856E-2</v>
      </c>
      <c r="W265" s="94" t="b">
        <f t="shared" si="22"/>
        <v>1</v>
      </c>
      <c r="X265" s="153">
        <f t="shared" si="23"/>
        <v>-0.10221464137719072</v>
      </c>
      <c r="Y265" s="50" t="b">
        <f>ABS(X265/10000)&lt;=ABS('General Settings'!$D$32)</f>
        <v>0</v>
      </c>
      <c r="AA265" s="50" t="str">
        <f>_xll.qlSwapIndex(,,O265,SettlementDays,Currency,Calendar,FixedLegTenor,FixedLegBDC,FixedLegDayCounter,Index6M,DiscountingCurve,Permanent,Trigger,ObjectOverwrite)</f>
        <v>obj_005be#0000</v>
      </c>
      <c r="AB265" s="50" t="str">
        <f>_xll.qlVanillaSwapFromSwapIndex(,AA265,R265)</f>
        <v>obj_007d9#0000</v>
      </c>
    </row>
    <row r="266" spans="13:28" x14ac:dyDescent="0.2">
      <c r="M266" s="94" t="s">
        <v>155</v>
      </c>
      <c r="N266" s="94" t="s">
        <v>112</v>
      </c>
      <c r="O266" s="94" t="s">
        <v>85</v>
      </c>
      <c r="P266" s="94" t="str">
        <f t="shared" si="21"/>
        <v>EUR11F9Y_Quote</v>
      </c>
      <c r="Q266" s="122"/>
      <c r="R266" s="106">
        <f>_xll.qlInterestRateIndexFixingDate(AA266,S266)</f>
        <v>46416</v>
      </c>
      <c r="S266" s="106">
        <f>_xll.qlCalendarAdvance(Calendar,SettlementDate,N266,"mf",TRUE,Trigger)</f>
        <v>46420</v>
      </c>
      <c r="T266" s="106">
        <f>_xll.qlInterestRateIndexMaturity(AA266,S266)</f>
        <v>49709</v>
      </c>
      <c r="U266" s="97">
        <f>_xll.qlIndexFixing(AA266,R266,TRUE,_xll.ohTrigger(Trigger,Trigger6M,InterestRatesTrigger))</f>
        <v>1.8332736219409597E-2</v>
      </c>
      <c r="V266" s="97">
        <f>_xll.qlQuoteValue(P266,_xll.ohTrigger(Trigger,Trigger6M,InterestRatesTrigger))</f>
        <v>1.8329999999999999E-2</v>
      </c>
      <c r="W266" s="94" t="b">
        <f t="shared" si="22"/>
        <v>1</v>
      </c>
      <c r="X266" s="153">
        <f t="shared" si="23"/>
        <v>2.7362194095978398E-2</v>
      </c>
      <c r="Y266" s="50" t="b">
        <f>ABS(X266/10000)&lt;=ABS('General Settings'!$D$32)</f>
        <v>0</v>
      </c>
      <c r="AA266" s="50" t="str">
        <f>_xll.qlSwapIndex(,,O266,SettlementDays,Currency,Calendar,FixedLegTenor,FixedLegBDC,FixedLegDayCounter,Index6M,DiscountingCurve,Permanent,Trigger,ObjectOverwrite)</f>
        <v>obj_0068e#0000</v>
      </c>
      <c r="AB266" s="50" t="str">
        <f>_xll.qlVanillaSwapFromSwapIndex(,AA266,R266)</f>
        <v>obj_00800#0000</v>
      </c>
    </row>
    <row r="267" spans="13:28" x14ac:dyDescent="0.2">
      <c r="M267" s="94" t="s">
        <v>155</v>
      </c>
      <c r="N267" s="94" t="s">
        <v>112</v>
      </c>
      <c r="O267" s="94" t="s">
        <v>86</v>
      </c>
      <c r="P267" s="94" t="str">
        <f t="shared" si="21"/>
        <v>EUR11F10Y_Quote</v>
      </c>
      <c r="Q267" s="122"/>
      <c r="R267" s="106">
        <f>_xll.qlInterestRateIndexFixingDate(AA267,S267)</f>
        <v>46416</v>
      </c>
      <c r="S267" s="106">
        <f>_xll.qlCalendarAdvance(Calendar,SettlementDate,N267,"mf",TRUE,Trigger)</f>
        <v>46420</v>
      </c>
      <c r="T267" s="106">
        <f>_xll.qlInterestRateIndexMaturity(AA267,S267)</f>
        <v>50073</v>
      </c>
      <c r="U267" s="97">
        <f>_xll.qlIndexFixing(AA267,R267,TRUE,_xll.ohTrigger(Trigger,Trigger6M,InterestRatesTrigger))</f>
        <v>1.8102614544538039E-2</v>
      </c>
      <c r="V267" s="97">
        <f>_xll.qlQuoteValue(P267,_xll.ohTrigger(Trigger,Trigger6M,InterestRatesTrigger))</f>
        <v>1.8100000000000002E-2</v>
      </c>
      <c r="W267" s="94" t="b">
        <f t="shared" si="22"/>
        <v>1</v>
      </c>
      <c r="X267" s="153">
        <f t="shared" si="23"/>
        <v>2.6145445380376664E-2</v>
      </c>
      <c r="Y267" s="50" t="b">
        <f>ABS(X267/10000)&lt;=ABS('General Settings'!$D$32)</f>
        <v>0</v>
      </c>
      <c r="AA267" s="50" t="str">
        <f>_xll.qlSwapIndex(,,O267,SettlementDays,Currency,Calendar,FixedLegTenor,FixedLegBDC,FixedLegDayCounter,Index6M,DiscountingCurve,Permanent,Trigger,ObjectOverwrite)</f>
        <v>obj_00667#0000</v>
      </c>
      <c r="AB267" s="50" t="str">
        <f>_xll.qlVanillaSwapFromSwapIndex(,AA267,R267)</f>
        <v>obj_008a6#0000</v>
      </c>
    </row>
    <row r="268" spans="13:28" x14ac:dyDescent="0.2">
      <c r="M268" s="94" t="s">
        <v>155</v>
      </c>
      <c r="N268" s="94" t="s">
        <v>112</v>
      </c>
      <c r="O268" s="94" t="s">
        <v>112</v>
      </c>
      <c r="P268" s="94" t="str">
        <f t="shared" si="21"/>
        <v>EUR11F11Y_Quote</v>
      </c>
      <c r="Q268" s="122"/>
      <c r="R268" s="106">
        <f>_xll.qlInterestRateIndexFixingDate(AA268,S268)</f>
        <v>46416</v>
      </c>
      <c r="S268" s="106">
        <f>_xll.qlCalendarAdvance(Calendar,SettlementDate,N268,"mf",TRUE,Trigger)</f>
        <v>46420</v>
      </c>
      <c r="T268" s="106">
        <f>_xll.qlInterestRateIndexMaturity(AA268,S268)</f>
        <v>50438</v>
      </c>
      <c r="U268" s="97">
        <f>_xll.qlIndexFixing(AA268,R268,TRUE,_xll.ohTrigger(Trigger,Trigger6M,InterestRatesTrigger))</f>
        <v>1.7856786278372613E-2</v>
      </c>
      <c r="V268" s="97">
        <f>_xll.qlQuoteValue(P268,_xll.ohTrigger(Trigger,Trigger6M,InterestRatesTrigger))</f>
        <v>1.7849999999999998E-2</v>
      </c>
      <c r="W268" s="94" t="b">
        <f t="shared" si="22"/>
        <v>1</v>
      </c>
      <c r="X268" s="153">
        <f t="shared" si="23"/>
        <v>6.7862783726148346E-2</v>
      </c>
      <c r="Y268" s="50" t="b">
        <f>ABS(X268/10000)&lt;=ABS('General Settings'!$D$32)</f>
        <v>0</v>
      </c>
      <c r="AA268" s="50" t="str">
        <f>_xll.qlSwapIndex(,,O268,SettlementDays,Currency,Calendar,FixedLegTenor,FixedLegBDC,FixedLegDayCounter,Index6M,DiscountingCurve,Permanent,Trigger,ObjectOverwrite)</f>
        <v>obj_0062c#0000</v>
      </c>
      <c r="AB268" s="50" t="str">
        <f>_xll.qlVanillaSwapFromSwapIndex(,AA268,R268)</f>
        <v>obj_008aa#0000</v>
      </c>
    </row>
    <row r="269" spans="13:28" x14ac:dyDescent="0.2">
      <c r="M269" s="94" t="s">
        <v>155</v>
      </c>
      <c r="N269" s="94" t="s">
        <v>112</v>
      </c>
      <c r="O269" s="94" t="s">
        <v>87</v>
      </c>
      <c r="P269" s="94" t="str">
        <f t="shared" si="21"/>
        <v>EUR11F12Y_Quote</v>
      </c>
      <c r="Q269" s="122"/>
      <c r="R269" s="106">
        <f>_xll.qlInterestRateIndexFixingDate(AA269,S269)</f>
        <v>46416</v>
      </c>
      <c r="S269" s="106">
        <f>_xll.qlCalendarAdvance(Calendar,SettlementDate,N269,"mf",TRUE,Trigger)</f>
        <v>46420</v>
      </c>
      <c r="T269" s="106">
        <f>_xll.qlInterestRateIndexMaturity(AA269,S269)</f>
        <v>50803</v>
      </c>
      <c r="U269" s="97">
        <f>_xll.qlIndexFixing(AA269,R269,TRUE,_xll.ohTrigger(Trigger,Trigger6M,InterestRatesTrigger))</f>
        <v>1.7609352972065423E-2</v>
      </c>
      <c r="V269" s="97">
        <f>_xll.qlQuoteValue(P269,_xll.ohTrigger(Trigger,Trigger6M,InterestRatesTrigger))</f>
        <v>1.7610000000000001E-2</v>
      </c>
      <c r="W269" s="94" t="b">
        <f t="shared" si="22"/>
        <v>1</v>
      </c>
      <c r="X269" s="153">
        <f t="shared" si="23"/>
        <v>-6.4702793457771524E-3</v>
      </c>
      <c r="Y269" s="50" t="b">
        <f>ABS(X269/10000)&lt;=ABS('General Settings'!$D$32)</f>
        <v>0</v>
      </c>
      <c r="AA269" s="50" t="str">
        <f>_xll.qlSwapIndex(,,O269,SettlementDays,Currency,Calendar,FixedLegTenor,FixedLegBDC,FixedLegDayCounter,Index6M,DiscountingCurve,Permanent,Trigger,ObjectOverwrite)</f>
        <v>obj_006bd#0000</v>
      </c>
      <c r="AB269" s="50" t="str">
        <f>_xll.qlVanillaSwapFromSwapIndex(,AA269,R269)</f>
        <v>obj_008cc#0000</v>
      </c>
    </row>
    <row r="270" spans="13:28" x14ac:dyDescent="0.2">
      <c r="M270" s="94" t="s">
        <v>155</v>
      </c>
      <c r="N270" s="94" t="s">
        <v>112</v>
      </c>
      <c r="O270" s="94" t="s">
        <v>113</v>
      </c>
      <c r="P270" s="94" t="str">
        <f t="shared" ref="P270:P333" si="24">Currency&amp;SUBSTITUTE(N270,"Y","F")&amp;O270&amp;QuoteSuffix</f>
        <v>EUR11F13Y_Quote</v>
      </c>
      <c r="Q270" s="122"/>
      <c r="R270" s="106">
        <f>_xll.qlInterestRateIndexFixingDate(AA270,S270)</f>
        <v>46416</v>
      </c>
      <c r="S270" s="106">
        <f>_xll.qlCalendarAdvance(Calendar,SettlementDate,N270,"mf",TRUE,Trigger)</f>
        <v>46420</v>
      </c>
      <c r="T270" s="106">
        <f>_xll.qlInterestRateIndexMaturity(AA270,S270)</f>
        <v>51168</v>
      </c>
      <c r="U270" s="97">
        <f>_xll.qlIndexFixing(AA270,R270,TRUE,_xll.ohTrigger(Trigger,Trigger6M,InterestRatesTrigger))</f>
        <v>1.7368366839900652E-2</v>
      </c>
      <c r="V270" s="97">
        <f>_xll.qlQuoteValue(P270,_xll.ohTrigger(Trigger,Trigger6M,InterestRatesTrigger))</f>
        <v>1.737E-2</v>
      </c>
      <c r="W270" s="94" t="b">
        <f t="shared" si="22"/>
        <v>1</v>
      </c>
      <c r="X270" s="153">
        <f t="shared" si="23"/>
        <v>-1.6331600993478579E-2</v>
      </c>
      <c r="Y270" s="50" t="b">
        <f>ABS(X270/10000)&lt;=ABS('General Settings'!$D$32)</f>
        <v>0</v>
      </c>
      <c r="AA270" s="50" t="str">
        <f>_xll.qlSwapIndex(,,O270,SettlementDays,Currency,Calendar,FixedLegTenor,FixedLegBDC,FixedLegDayCounter,Index6M,DiscountingCurve,Permanent,Trigger,ObjectOverwrite)</f>
        <v>obj_005ce#0000</v>
      </c>
      <c r="AB270" s="50" t="str">
        <f>_xll.qlVanillaSwapFromSwapIndex(,AA270,R270)</f>
        <v>obj_008b7#0000</v>
      </c>
    </row>
    <row r="271" spans="13:28" x14ac:dyDescent="0.2">
      <c r="M271" s="94" t="s">
        <v>155</v>
      </c>
      <c r="N271" s="94" t="s">
        <v>112</v>
      </c>
      <c r="O271" s="94" t="s">
        <v>114</v>
      </c>
      <c r="P271" s="94" t="str">
        <f t="shared" si="24"/>
        <v>EUR11F14Y_Quote</v>
      </c>
      <c r="Q271" s="122"/>
      <c r="R271" s="106">
        <f>_xll.qlInterestRateIndexFixingDate(AA271,S271)</f>
        <v>46416</v>
      </c>
      <c r="S271" s="106">
        <f>_xll.qlCalendarAdvance(Calendar,SettlementDate,N271,"mf",TRUE,Trigger)</f>
        <v>46420</v>
      </c>
      <c r="T271" s="106">
        <f>_xll.qlInterestRateIndexMaturity(AA271,S271)</f>
        <v>51536</v>
      </c>
      <c r="U271" s="97">
        <f>_xll.qlIndexFixing(AA271,R271,TRUE,_xll.ohTrigger(Trigger,Trigger6M,InterestRatesTrigger))</f>
        <v>1.7142936720943001E-2</v>
      </c>
      <c r="V271" s="97">
        <f>_xll.qlQuoteValue(P271,_xll.ohTrigger(Trigger,Trigger6M,InterestRatesTrigger))</f>
        <v>1.7139999999999999E-2</v>
      </c>
      <c r="W271" s="94" t="b">
        <f t="shared" ref="W271:W334" si="25">NOT(ISERROR(V271))</f>
        <v>1</v>
      </c>
      <c r="X271" s="153">
        <f t="shared" ref="X271:X334" si="26">(U271-V271)*10000</f>
        <v>2.936720943001736E-2</v>
      </c>
      <c r="Y271" s="50" t="b">
        <f>ABS(X271/10000)&lt;=ABS('General Settings'!$D$32)</f>
        <v>0</v>
      </c>
      <c r="AA271" s="50" t="str">
        <f>_xll.qlSwapIndex(,,O271,SettlementDays,Currency,Calendar,FixedLegTenor,FixedLegBDC,FixedLegDayCounter,Index6M,DiscountingCurve,Permanent,Trigger,ObjectOverwrite)</f>
        <v>obj_00613#0000</v>
      </c>
      <c r="AB271" s="50" t="str">
        <f>_xll.qlVanillaSwapFromSwapIndex(,AA271,R271)</f>
        <v>obj_0089c#0000</v>
      </c>
    </row>
    <row r="272" spans="13:28" x14ac:dyDescent="0.2">
      <c r="M272" s="94" t="s">
        <v>155</v>
      </c>
      <c r="N272" s="94" t="s">
        <v>112</v>
      </c>
      <c r="O272" s="94" t="s">
        <v>88</v>
      </c>
      <c r="P272" s="94" t="str">
        <f t="shared" si="24"/>
        <v>EUR11F15Y_Quote</v>
      </c>
      <c r="Q272" s="122"/>
      <c r="R272" s="106">
        <f>_xll.qlInterestRateIndexFixingDate(AA272,S272)</f>
        <v>46416</v>
      </c>
      <c r="S272" s="106">
        <f>_xll.qlCalendarAdvance(Calendar,SettlementDate,N272,"mf",TRUE,Trigger)</f>
        <v>46420</v>
      </c>
      <c r="T272" s="106">
        <f>_xll.qlInterestRateIndexMaturity(AA272,S272)</f>
        <v>51900</v>
      </c>
      <c r="U272" s="97">
        <f>_xll.qlIndexFixing(AA272,R272,TRUE,_xll.ohTrigger(Trigger,Trigger6M,InterestRatesTrigger))</f>
        <v>1.6936312416922939E-2</v>
      </c>
      <c r="V272" s="97">
        <f>_xll.qlQuoteValue(P272,_xll.ohTrigger(Trigger,Trigger6M,InterestRatesTrigger))</f>
        <v>1.6920000000000001E-2</v>
      </c>
      <c r="W272" s="94" t="b">
        <f t="shared" si="25"/>
        <v>1</v>
      </c>
      <c r="X272" s="153">
        <f t="shared" si="26"/>
        <v>0.16312416922938111</v>
      </c>
      <c r="Y272" s="50" t="b">
        <f>ABS(X272/10000)&lt;=ABS('General Settings'!$D$32)</f>
        <v>0</v>
      </c>
      <c r="AA272" s="50" t="str">
        <f>_xll.qlSwapIndex(,,O272,SettlementDays,Currency,Calendar,FixedLegTenor,FixedLegBDC,FixedLegDayCounter,Index6M,DiscountingCurve,Permanent,Trigger,ObjectOverwrite)</f>
        <v>obj_0070f#0000</v>
      </c>
      <c r="AB272" s="50" t="str">
        <f>_xll.qlVanillaSwapFromSwapIndex(,AA272,R272)</f>
        <v>obj_0086a#0000</v>
      </c>
    </row>
    <row r="273" spans="13:28" x14ac:dyDescent="0.2">
      <c r="M273" s="94" t="s">
        <v>155</v>
      </c>
      <c r="N273" s="94" t="s">
        <v>112</v>
      </c>
      <c r="O273" s="94" t="s">
        <v>89</v>
      </c>
      <c r="P273" s="94" t="str">
        <f t="shared" si="24"/>
        <v>EUR11F20Y_Quote</v>
      </c>
      <c r="Q273" s="122"/>
      <c r="R273" s="106">
        <f>_xll.qlInterestRateIndexFixingDate(AA273,S273)</f>
        <v>46416</v>
      </c>
      <c r="S273" s="106">
        <f>_xll.qlCalendarAdvance(Calendar,SettlementDate,N273,"mf",TRUE,Trigger)</f>
        <v>46420</v>
      </c>
      <c r="T273" s="106">
        <f>_xll.qlInterestRateIndexMaturity(AA273,S273)</f>
        <v>53727</v>
      </c>
      <c r="U273" s="97">
        <f>_xll.qlIndexFixing(AA273,R273,TRUE,_xll.ohTrigger(Trigger,Trigger6M,InterestRatesTrigger))</f>
        <v>1.6119011788645349E-2</v>
      </c>
      <c r="V273" s="97">
        <f>_xll.qlQuoteValue(P273,_xll.ohTrigger(Trigger,Trigger6M,InterestRatesTrigger))</f>
        <v>1.6109999999999999E-2</v>
      </c>
      <c r="W273" s="94" t="b">
        <f t="shared" si="25"/>
        <v>1</v>
      </c>
      <c r="X273" s="153">
        <f t="shared" si="26"/>
        <v>9.011788645350155E-2</v>
      </c>
      <c r="Y273" s="50" t="b">
        <f>ABS(X273/10000)&lt;=ABS('General Settings'!$D$32)</f>
        <v>0</v>
      </c>
      <c r="AA273" s="50" t="str">
        <f>_xll.qlSwapIndex(,,O273,SettlementDays,Currency,Calendar,FixedLegTenor,FixedLegBDC,FixedLegDayCounter,Index6M,DiscountingCurve,Permanent,Trigger,ObjectOverwrite)</f>
        <v>obj_005c8#0000</v>
      </c>
      <c r="AB273" s="50" t="str">
        <f>_xll.qlVanillaSwapFromSwapIndex(,AA273,R273)</f>
        <v>obj_0089a#0000</v>
      </c>
    </row>
    <row r="274" spans="13:28" x14ac:dyDescent="0.2">
      <c r="M274" s="94" t="s">
        <v>155</v>
      </c>
      <c r="N274" s="94" t="s">
        <v>112</v>
      </c>
      <c r="O274" s="94" t="s">
        <v>90</v>
      </c>
      <c r="P274" s="94" t="str">
        <f t="shared" si="24"/>
        <v>EUR11F25Y_Quote</v>
      </c>
      <c r="Q274" s="122"/>
      <c r="R274" s="106">
        <f>_xll.qlInterestRateIndexFixingDate(AA274,S274)</f>
        <v>46416</v>
      </c>
      <c r="S274" s="106">
        <f>_xll.qlCalendarAdvance(Calendar,SettlementDate,N274,"mf",TRUE,Trigger)</f>
        <v>46420</v>
      </c>
      <c r="T274" s="106">
        <f>_xll.qlInterestRateIndexMaturity(AA274,S274)</f>
        <v>55551</v>
      </c>
      <c r="U274" s="97">
        <f>_xll.qlIndexFixing(AA274,R274,TRUE,_xll.ohTrigger(Trigger,Trigger6M,InterestRatesTrigger))</f>
        <v>1.5576481991884763E-2</v>
      </c>
      <c r="V274" s="97">
        <f>_xll.qlQuoteValue(P274,_xll.ohTrigger(Trigger,Trigger6M,InterestRatesTrigger))</f>
        <v>1.5569999999999999E-2</v>
      </c>
      <c r="W274" s="94" t="b">
        <f t="shared" si="25"/>
        <v>1</v>
      </c>
      <c r="X274" s="153">
        <f t="shared" si="26"/>
        <v>6.4819918847644487E-2</v>
      </c>
      <c r="Y274" s="50" t="b">
        <f>ABS(X274/10000)&lt;=ABS('General Settings'!$D$32)</f>
        <v>0</v>
      </c>
      <c r="AA274" s="50" t="str">
        <f>_xll.qlSwapIndex(,,O274,SettlementDays,Currency,Calendar,FixedLegTenor,FixedLegBDC,FixedLegDayCounter,Index6M,DiscountingCurve,Permanent,Trigger,ObjectOverwrite)</f>
        <v>obj_006b0#0000</v>
      </c>
      <c r="AB274" s="50" t="str">
        <f>_xll.qlVanillaSwapFromSwapIndex(,AA274,R274)</f>
        <v>obj_00814#0000</v>
      </c>
    </row>
    <row r="275" spans="13:28" x14ac:dyDescent="0.2">
      <c r="M275" s="197" t="s">
        <v>155</v>
      </c>
      <c r="N275" s="197" t="s">
        <v>112</v>
      </c>
      <c r="O275" s="197" t="s">
        <v>92</v>
      </c>
      <c r="P275" s="197" t="str">
        <f t="shared" si="24"/>
        <v>EUR11F30Y_Quote</v>
      </c>
      <c r="Q275" s="162"/>
      <c r="R275" s="198">
        <f>_xll.qlInterestRateIndexFixingDate(AA275,S275)</f>
        <v>46416</v>
      </c>
      <c r="S275" s="198">
        <f>_xll.qlCalendarAdvance(Calendar,SettlementDate,N275,"mf",TRUE,Trigger)</f>
        <v>46420</v>
      </c>
      <c r="T275" s="198">
        <f>_xll.qlInterestRateIndexMaturity(AA275,S275)</f>
        <v>57378</v>
      </c>
      <c r="U275" s="199">
        <f>_xll.qlIndexFixing(AA275,R275,TRUE,_xll.ohTrigger(Trigger,Trigger6M,InterestRatesTrigger))</f>
        <v>1.5133997420122267E-2</v>
      </c>
      <c r="V275" s="199">
        <f>_xll.qlQuoteValue(P275,_xll.ohTrigger(Trigger,Trigger6M,InterestRatesTrigger))</f>
        <v>1.5110000000000002E-2</v>
      </c>
      <c r="W275" s="197" t="b">
        <f t="shared" si="25"/>
        <v>1</v>
      </c>
      <c r="X275" s="200">
        <f t="shared" si="26"/>
        <v>0.23997420122264662</v>
      </c>
      <c r="Y275" s="161" t="b">
        <f>ABS(X275/10000)&lt;=ABS('General Settings'!$D$32)</f>
        <v>0</v>
      </c>
      <c r="AA275" s="50" t="str">
        <f>_xll.qlSwapIndex(,,O275,SettlementDays,Currency,Calendar,FixedLegTenor,FixedLegBDC,FixedLegDayCounter,Index6M,DiscountingCurve,Permanent,Trigger,ObjectOverwrite)</f>
        <v>obj_00741#0000</v>
      </c>
      <c r="AB275" s="50" t="str">
        <f>_xll.qlVanillaSwapFromSwapIndex(,AA275,R275)</f>
        <v>obj_00895#0000</v>
      </c>
    </row>
    <row r="276" spans="13:28" x14ac:dyDescent="0.2">
      <c r="M276" s="201" t="s">
        <v>155</v>
      </c>
      <c r="N276" s="201" t="s">
        <v>87</v>
      </c>
      <c r="O276" s="201" t="s">
        <v>33</v>
      </c>
      <c r="P276" s="201" t="str">
        <f t="shared" si="24"/>
        <v>EUR12F1Y_Quote</v>
      </c>
      <c r="Q276" s="166"/>
      <c r="R276" s="202">
        <f>_xll.qlInterestRateIndexFixingDate(AA276,S276)</f>
        <v>46783</v>
      </c>
      <c r="S276" s="202">
        <f>_xll.qlCalendarAdvance(Calendar,SettlementDate,N276,"mf",TRUE,Trigger)</f>
        <v>46785</v>
      </c>
      <c r="T276" s="202">
        <f>_xll.qlInterestRateIndexMaturity(AA276,S276)</f>
        <v>47151</v>
      </c>
      <c r="U276" s="203">
        <f>_xll.qlIndexFixing(AA276,R276,TRUE,_xll.ohTrigger(Trigger,Trigger6M,InterestRatesTrigger))</f>
        <v>1.9172501459933437E-2</v>
      </c>
      <c r="V276" s="203">
        <f>_xll.qlQuoteValue(P276,_xll.ohTrigger(Trigger,Trigger6M,InterestRatesTrigger))</f>
        <v>1.915E-2</v>
      </c>
      <c r="W276" s="201" t="b">
        <f t="shared" si="25"/>
        <v>1</v>
      </c>
      <c r="X276" s="204">
        <f t="shared" si="26"/>
        <v>0.22501459933436246</v>
      </c>
      <c r="Y276" s="149" t="b">
        <f>ABS(X276/10000)&lt;=ABS('General Settings'!$D$32)</f>
        <v>0</v>
      </c>
      <c r="AA276" s="50" t="str">
        <f>_xll.qlSwapIndex(,,O276,SettlementDays,Currency,Calendar,FixedLegTenor,FixedLegBDC,FixedLegDayCounter,Index6M,DiscountingCurve,Permanent,Trigger,ObjectOverwrite)</f>
        <v>obj_00619#0000</v>
      </c>
      <c r="AB276" s="50" t="str">
        <f>_xll.qlVanillaSwapFromSwapIndex(,AA276,R276)</f>
        <v>obj_00847#0000</v>
      </c>
    </row>
    <row r="277" spans="13:28" x14ac:dyDescent="0.2">
      <c r="M277" s="94" t="s">
        <v>155</v>
      </c>
      <c r="N277" s="94" t="s">
        <v>87</v>
      </c>
      <c r="O277" s="94" t="s">
        <v>78</v>
      </c>
      <c r="P277" s="94" t="str">
        <f t="shared" si="24"/>
        <v>EUR12F2Y_Quote</v>
      </c>
      <c r="Q277" s="122"/>
      <c r="R277" s="106">
        <f>_xll.qlInterestRateIndexFixingDate(AA277,S277)</f>
        <v>46783</v>
      </c>
      <c r="S277" s="106">
        <f>_xll.qlCalendarAdvance(Calendar,SettlementDate,N277,"mf",TRUE,Trigger)</f>
        <v>46785</v>
      </c>
      <c r="T277" s="106">
        <f>_xll.qlInterestRateIndexMaturity(AA277,S277)</f>
        <v>47518</v>
      </c>
      <c r="U277" s="97">
        <f>_xll.qlIndexFixing(AA277,R277,TRUE,_xll.ohTrigger(Trigger,Trigger6M,InterestRatesTrigger))</f>
        <v>1.9187257705706007E-2</v>
      </c>
      <c r="V277" s="97">
        <f>_xll.qlQuoteValue(P277,_xll.ohTrigger(Trigger,Trigger6M,InterestRatesTrigger))</f>
        <v>1.9210000000000001E-2</v>
      </c>
      <c r="W277" s="94" t="b">
        <f t="shared" si="25"/>
        <v>1</v>
      </c>
      <c r="X277" s="153">
        <f t="shared" si="26"/>
        <v>-0.2274229429399463</v>
      </c>
      <c r="Y277" s="50" t="b">
        <f>ABS(X277/10000)&lt;=ABS('General Settings'!$D$32)</f>
        <v>0</v>
      </c>
      <c r="AA277" s="50" t="str">
        <f>_xll.qlSwapIndex(,,O277,SettlementDays,Currency,Calendar,FixedLegTenor,FixedLegBDC,FixedLegDayCounter,Index6M,DiscountingCurve,Permanent,Trigger,ObjectOverwrite)</f>
        <v>obj_0061a#0000</v>
      </c>
      <c r="AB277" s="50" t="str">
        <f>_xll.qlVanillaSwapFromSwapIndex(,AA277,R277)</f>
        <v>obj_007c3#0000</v>
      </c>
    </row>
    <row r="278" spans="13:28" x14ac:dyDescent="0.2">
      <c r="M278" s="94" t="s">
        <v>155</v>
      </c>
      <c r="N278" s="94" t="s">
        <v>87</v>
      </c>
      <c r="O278" s="94" t="s">
        <v>79</v>
      </c>
      <c r="P278" s="94" t="str">
        <f t="shared" si="24"/>
        <v>EUR12F3Y_Quote</v>
      </c>
      <c r="Q278" s="122"/>
      <c r="R278" s="106">
        <f>_xll.qlInterestRateIndexFixingDate(AA278,S278)</f>
        <v>46783</v>
      </c>
      <c r="S278" s="106">
        <f>_xll.qlCalendarAdvance(Calendar,SettlementDate,N278,"mf",TRUE,Trigger)</f>
        <v>46785</v>
      </c>
      <c r="T278" s="106">
        <f>_xll.qlInterestRateIndexMaturity(AA278,S278)</f>
        <v>47882</v>
      </c>
      <c r="U278" s="97">
        <f>_xll.qlIndexFixing(AA278,R278,TRUE,_xll.ohTrigger(Trigger,Trigger6M,InterestRatesTrigger))</f>
        <v>1.9149709179410467E-2</v>
      </c>
      <c r="V278" s="97">
        <f>_xll.qlQuoteValue(P278,_xll.ohTrigger(Trigger,Trigger6M,InterestRatesTrigger))</f>
        <v>1.9140000000000001E-2</v>
      </c>
      <c r="W278" s="94" t="b">
        <f t="shared" si="25"/>
        <v>1</v>
      </c>
      <c r="X278" s="153">
        <f t="shared" si="26"/>
        <v>9.7091794104657569E-2</v>
      </c>
      <c r="Y278" s="50" t="b">
        <f>ABS(X278/10000)&lt;=ABS('General Settings'!$D$32)</f>
        <v>0</v>
      </c>
      <c r="AA278" s="50" t="str">
        <f>_xll.qlSwapIndex(,,O278,SettlementDays,Currency,Calendar,FixedLegTenor,FixedLegBDC,FixedLegDayCounter,Index6M,DiscountingCurve,Permanent,Trigger,ObjectOverwrite)</f>
        <v>obj_00767#0000</v>
      </c>
      <c r="AB278" s="50" t="str">
        <f>_xll.qlVanillaSwapFromSwapIndex(,AA278,R278)</f>
        <v>obj_007d0#0000</v>
      </c>
    </row>
    <row r="279" spans="13:28" x14ac:dyDescent="0.2">
      <c r="M279" s="94" t="s">
        <v>155</v>
      </c>
      <c r="N279" s="94" t="s">
        <v>87</v>
      </c>
      <c r="O279" s="94" t="s">
        <v>80</v>
      </c>
      <c r="P279" s="94" t="str">
        <f t="shared" si="24"/>
        <v>EUR12F4Y_Quote</v>
      </c>
      <c r="Q279" s="122"/>
      <c r="R279" s="106">
        <f>_xll.qlInterestRateIndexFixingDate(AA279,S279)</f>
        <v>46783</v>
      </c>
      <c r="S279" s="106">
        <f>_xll.qlCalendarAdvance(Calendar,SettlementDate,N279,"mf",TRUE,Trigger)</f>
        <v>46785</v>
      </c>
      <c r="T279" s="106">
        <f>_xll.qlInterestRateIndexMaturity(AA279,S279)</f>
        <v>48246</v>
      </c>
      <c r="U279" s="97">
        <f>_xll.qlIndexFixing(AA279,R279,TRUE,_xll.ohTrigger(Trigger,Trigger6M,InterestRatesTrigger))</f>
        <v>1.9054394324601303E-2</v>
      </c>
      <c r="V279" s="97">
        <f>_xll.qlQuoteValue(P279,_xll.ohTrigger(Trigger,Trigger6M,InterestRatesTrigger))</f>
        <v>1.9060000000000001E-2</v>
      </c>
      <c r="W279" s="94" t="b">
        <f t="shared" si="25"/>
        <v>1</v>
      </c>
      <c r="X279" s="153">
        <f t="shared" si="26"/>
        <v>-5.6056753986975794E-2</v>
      </c>
      <c r="Y279" s="50" t="b">
        <f>ABS(X279/10000)&lt;=ABS('General Settings'!$D$32)</f>
        <v>0</v>
      </c>
      <c r="AA279" s="50" t="str">
        <f>_xll.qlSwapIndex(,,O279,SettlementDays,Currency,Calendar,FixedLegTenor,FixedLegBDC,FixedLegDayCounter,Index6M,DiscountingCurve,Permanent,Trigger,ObjectOverwrite)</f>
        <v>obj_00758#0000</v>
      </c>
      <c r="AB279" s="50" t="str">
        <f>_xll.qlVanillaSwapFromSwapIndex(,AA279,R279)</f>
        <v>obj_00848#0000</v>
      </c>
    </row>
    <row r="280" spans="13:28" x14ac:dyDescent="0.2">
      <c r="M280" s="94" t="s">
        <v>155</v>
      </c>
      <c r="N280" s="94" t="s">
        <v>87</v>
      </c>
      <c r="O280" s="94" t="s">
        <v>81</v>
      </c>
      <c r="P280" s="94" t="str">
        <f t="shared" si="24"/>
        <v>EUR12F5Y_Quote</v>
      </c>
      <c r="Q280" s="122"/>
      <c r="R280" s="106">
        <f>_xll.qlInterestRateIndexFixingDate(AA280,S280)</f>
        <v>46783</v>
      </c>
      <c r="S280" s="106">
        <f>_xll.qlCalendarAdvance(Calendar,SettlementDate,N280,"mf",TRUE,Trigger)</f>
        <v>46785</v>
      </c>
      <c r="T280" s="106">
        <f>_xll.qlInterestRateIndexMaturity(AA280,S280)</f>
        <v>48612</v>
      </c>
      <c r="U280" s="97">
        <f>_xll.qlIndexFixing(AA280,R280,TRUE,_xll.ohTrigger(Trigger,Trigger6M,InterestRatesTrigger))</f>
        <v>1.8919702896844574E-2</v>
      </c>
      <c r="V280" s="97">
        <f>_xll.qlQuoteValue(P280,_xll.ohTrigger(Trigger,Trigger6M,InterestRatesTrigger))</f>
        <v>1.891E-2</v>
      </c>
      <c r="W280" s="94" t="b">
        <f t="shared" si="25"/>
        <v>1</v>
      </c>
      <c r="X280" s="153">
        <f t="shared" si="26"/>
        <v>9.7028968445746211E-2</v>
      </c>
      <c r="Y280" s="50" t="b">
        <f>ABS(X280/10000)&lt;=ABS('General Settings'!$D$32)</f>
        <v>0</v>
      </c>
      <c r="AA280" s="50" t="str">
        <f>_xll.qlSwapIndex(,,O280,SettlementDays,Currency,Calendar,FixedLegTenor,FixedLegBDC,FixedLegDayCounter,Index6M,DiscountingCurve,Permanent,Trigger,ObjectOverwrite)</f>
        <v>obj_006bc#0000</v>
      </c>
      <c r="AB280" s="50" t="str">
        <f>_xll.qlVanillaSwapFromSwapIndex(,AA280,R280)</f>
        <v>obj_008cb#0000</v>
      </c>
    </row>
    <row r="281" spans="13:28" x14ac:dyDescent="0.2">
      <c r="M281" s="94" t="s">
        <v>155</v>
      </c>
      <c r="N281" s="94" t="s">
        <v>87</v>
      </c>
      <c r="O281" s="94" t="s">
        <v>82</v>
      </c>
      <c r="P281" s="94" t="str">
        <f t="shared" si="24"/>
        <v>EUR12F6Y_Quote</v>
      </c>
      <c r="Q281" s="122"/>
      <c r="R281" s="106">
        <f>_xll.qlInterestRateIndexFixingDate(AA281,S281)</f>
        <v>46783</v>
      </c>
      <c r="S281" s="106">
        <f>_xll.qlCalendarAdvance(Calendar,SettlementDate,N281,"mf",TRUE,Trigger)</f>
        <v>46785</v>
      </c>
      <c r="T281" s="106">
        <f>_xll.qlInterestRateIndexMaturity(AA281,S281)</f>
        <v>48977</v>
      </c>
      <c r="U281" s="97">
        <f>_xll.qlIndexFixing(AA281,R281,TRUE,_xll.ohTrigger(Trigger,Trigger6M,InterestRatesTrigger))</f>
        <v>1.8733348790017011E-2</v>
      </c>
      <c r="V281" s="97">
        <f>_xll.qlQuoteValue(P281,_xll.ohTrigger(Trigger,Trigger6M,InterestRatesTrigger))</f>
        <v>1.873E-2</v>
      </c>
      <c r="W281" s="94" t="b">
        <f t="shared" si="25"/>
        <v>1</v>
      </c>
      <c r="X281" s="153">
        <f t="shared" si="26"/>
        <v>3.3487900170103835E-2</v>
      </c>
      <c r="Y281" s="50" t="b">
        <f>ABS(X281/10000)&lt;=ABS('General Settings'!$D$32)</f>
        <v>0</v>
      </c>
      <c r="AA281" s="50" t="str">
        <f>_xll.qlSwapIndex(,,O281,SettlementDays,Currency,Calendar,FixedLegTenor,FixedLegBDC,FixedLegDayCounter,Index6M,DiscountingCurve,Permanent,Trigger,ObjectOverwrite)</f>
        <v>obj_006dc#0000</v>
      </c>
      <c r="AB281" s="50" t="str">
        <f>_xll.qlVanillaSwapFromSwapIndex(,AA281,R281)</f>
        <v>obj_00818#0000</v>
      </c>
    </row>
    <row r="282" spans="13:28" x14ac:dyDescent="0.2">
      <c r="M282" s="94" t="s">
        <v>155</v>
      </c>
      <c r="N282" s="94" t="s">
        <v>87</v>
      </c>
      <c r="O282" s="94" t="s">
        <v>83</v>
      </c>
      <c r="P282" s="94" t="str">
        <f t="shared" si="24"/>
        <v>EUR12F7Y_Quote</v>
      </c>
      <c r="Q282" s="122"/>
      <c r="R282" s="106">
        <f>_xll.qlInterestRateIndexFixingDate(AA282,S282)</f>
        <v>46783</v>
      </c>
      <c r="S282" s="106">
        <f>_xll.qlCalendarAdvance(Calendar,SettlementDate,N282,"mf",TRUE,Trigger)</f>
        <v>46785</v>
      </c>
      <c r="T282" s="106">
        <f>_xll.qlInterestRateIndexMaturity(AA282,S282)</f>
        <v>49342</v>
      </c>
      <c r="U282" s="97">
        <f>_xll.qlIndexFixing(AA282,R282,TRUE,_xll.ohTrigger(Trigger,Trigger6M,InterestRatesTrigger))</f>
        <v>1.8515682652163488E-2</v>
      </c>
      <c r="V282" s="97">
        <f>_xll.qlQuoteValue(P282,_xll.ohTrigger(Trigger,Trigger6M,InterestRatesTrigger))</f>
        <v>1.8519999999999998E-2</v>
      </c>
      <c r="W282" s="94" t="b">
        <f t="shared" si="25"/>
        <v>1</v>
      </c>
      <c r="X282" s="153">
        <f t="shared" si="26"/>
        <v>-4.317347836509805E-2</v>
      </c>
      <c r="Y282" s="50" t="b">
        <f>ABS(X282/10000)&lt;=ABS('General Settings'!$D$32)</f>
        <v>0</v>
      </c>
      <c r="AA282" s="50" t="str">
        <f>_xll.qlSwapIndex(,,O282,SettlementDays,Currency,Calendar,FixedLegTenor,FixedLegBDC,FixedLegDayCounter,Index6M,DiscountingCurve,Permanent,Trigger,ObjectOverwrite)</f>
        <v>obj_006f8#0000</v>
      </c>
      <c r="AB282" s="50" t="str">
        <f>_xll.qlVanillaSwapFromSwapIndex(,AA282,R282)</f>
        <v>obj_008b0#0000</v>
      </c>
    </row>
    <row r="283" spans="13:28" x14ac:dyDescent="0.2">
      <c r="M283" s="94" t="s">
        <v>155</v>
      </c>
      <c r="N283" s="94" t="s">
        <v>87</v>
      </c>
      <c r="O283" s="94" t="s">
        <v>84</v>
      </c>
      <c r="P283" s="94" t="str">
        <f t="shared" si="24"/>
        <v>EUR12F8Y_Quote</v>
      </c>
      <c r="Q283" s="122"/>
      <c r="R283" s="106">
        <f>_xll.qlInterestRateIndexFixingDate(AA283,S283)</f>
        <v>46783</v>
      </c>
      <c r="S283" s="106">
        <f>_xll.qlCalendarAdvance(Calendar,SettlementDate,N283,"mf",TRUE,Trigger)</f>
        <v>46785</v>
      </c>
      <c r="T283" s="106">
        <f>_xll.qlInterestRateIndexMaturity(AA283,S283)</f>
        <v>49709</v>
      </c>
      <c r="U283" s="97">
        <f>_xll.qlIndexFixing(AA283,R283,TRUE,_xll.ohTrigger(Trigger,Trigger6M,InterestRatesTrigger))</f>
        <v>1.8273373040236622E-2</v>
      </c>
      <c r="V283" s="97">
        <f>_xll.qlQuoteValue(P283,_xll.ohTrigger(Trigger,Trigger6M,InterestRatesTrigger))</f>
        <v>1.8269999999999998E-2</v>
      </c>
      <c r="W283" s="94" t="b">
        <f t="shared" si="25"/>
        <v>1</v>
      </c>
      <c r="X283" s="153">
        <f t="shared" si="26"/>
        <v>3.3730402366240197E-2</v>
      </c>
      <c r="Y283" s="50" t="b">
        <f>ABS(X283/10000)&lt;=ABS('General Settings'!$D$32)</f>
        <v>0</v>
      </c>
      <c r="AA283" s="50" t="str">
        <f>_xll.qlSwapIndex(,,O283,SettlementDays,Currency,Calendar,FixedLegTenor,FixedLegBDC,FixedLegDayCounter,Index6M,DiscountingCurve,Permanent,Trigger,ObjectOverwrite)</f>
        <v>obj_0076b#0000</v>
      </c>
      <c r="AB283" s="50" t="str">
        <f>_xll.qlVanillaSwapFromSwapIndex(,AA283,R283)</f>
        <v>obj_00869#0000</v>
      </c>
    </row>
    <row r="284" spans="13:28" x14ac:dyDescent="0.2">
      <c r="M284" s="94" t="s">
        <v>155</v>
      </c>
      <c r="N284" s="94" t="s">
        <v>87</v>
      </c>
      <c r="O284" s="94" t="s">
        <v>85</v>
      </c>
      <c r="P284" s="94" t="str">
        <f t="shared" si="24"/>
        <v>EUR12F9Y_Quote</v>
      </c>
      <c r="Q284" s="122"/>
      <c r="R284" s="106">
        <f>_xll.qlInterestRateIndexFixingDate(AA284,S284)</f>
        <v>46783</v>
      </c>
      <c r="S284" s="106">
        <f>_xll.qlCalendarAdvance(Calendar,SettlementDate,N284,"mf",TRUE,Trigger)</f>
        <v>46785</v>
      </c>
      <c r="T284" s="106">
        <f>_xll.qlInterestRateIndexMaturity(AA284,S284)</f>
        <v>50073</v>
      </c>
      <c r="U284" s="97">
        <f>_xll.qlIndexFixing(AA284,R284,TRUE,_xll.ohTrigger(Trigger,Trigger6M,InterestRatesTrigger))</f>
        <v>1.8021536376757533E-2</v>
      </c>
      <c r="V284" s="97">
        <f>_xll.qlQuoteValue(P284,_xll.ohTrigger(Trigger,Trigger6M,InterestRatesTrigger))</f>
        <v>1.8020000000000001E-2</v>
      </c>
      <c r="W284" s="94" t="b">
        <f t="shared" si="25"/>
        <v>1</v>
      </c>
      <c r="X284" s="153">
        <f t="shared" si="26"/>
        <v>1.5363767575313214E-2</v>
      </c>
      <c r="Y284" s="50" t="b">
        <f>ABS(X284/10000)&lt;=ABS('General Settings'!$D$32)</f>
        <v>0</v>
      </c>
      <c r="AA284" s="50" t="str">
        <f>_xll.qlSwapIndex(,,O284,SettlementDays,Currency,Calendar,FixedLegTenor,FixedLegBDC,FixedLegDayCounter,Index6M,DiscountingCurve,Permanent,Trigger,ObjectOverwrite)</f>
        <v>obj_0071e#0000</v>
      </c>
      <c r="AB284" s="50" t="str">
        <f>_xll.qlVanillaSwapFromSwapIndex(,AA284,R284)</f>
        <v>obj_008ed#0000</v>
      </c>
    </row>
    <row r="285" spans="13:28" x14ac:dyDescent="0.2">
      <c r="M285" s="94" t="s">
        <v>155</v>
      </c>
      <c r="N285" s="94" t="s">
        <v>87</v>
      </c>
      <c r="O285" s="94" t="s">
        <v>86</v>
      </c>
      <c r="P285" s="94" t="str">
        <f t="shared" si="24"/>
        <v>EUR12F10Y_Quote</v>
      </c>
      <c r="Q285" s="122"/>
      <c r="R285" s="106">
        <f>_xll.qlInterestRateIndexFixingDate(AA285,S285)</f>
        <v>46783</v>
      </c>
      <c r="S285" s="106">
        <f>_xll.qlCalendarAdvance(Calendar,SettlementDate,N285,"mf",TRUE,Trigger)</f>
        <v>46785</v>
      </c>
      <c r="T285" s="106">
        <f>_xll.qlInterestRateIndexMaturity(AA285,S285)</f>
        <v>50438</v>
      </c>
      <c r="U285" s="97">
        <f>_xll.qlIndexFixing(AA285,R285,TRUE,_xll.ohTrigger(Trigger,Trigger6M,InterestRatesTrigger))</f>
        <v>1.7756259968231543E-2</v>
      </c>
      <c r="V285" s="97">
        <f>_xll.qlQuoteValue(P285,_xll.ohTrigger(Trigger,Trigger6M,InterestRatesTrigger))</f>
        <v>1.7749999999999998E-2</v>
      </c>
      <c r="W285" s="94" t="b">
        <f t="shared" si="25"/>
        <v>1</v>
      </c>
      <c r="X285" s="153">
        <f t="shared" si="26"/>
        <v>6.2599682315450655E-2</v>
      </c>
      <c r="Y285" s="50" t="b">
        <f>ABS(X285/10000)&lt;=ABS('General Settings'!$D$32)</f>
        <v>0</v>
      </c>
      <c r="AA285" s="50" t="str">
        <f>_xll.qlSwapIndex(,,O285,SettlementDays,Currency,Calendar,FixedLegTenor,FixedLegBDC,FixedLegDayCounter,Index6M,DiscountingCurve,Permanent,Trigger,ObjectOverwrite)</f>
        <v>obj_00694#0000</v>
      </c>
      <c r="AB285" s="50" t="str">
        <f>_xll.qlVanillaSwapFromSwapIndex(,AA285,R285)</f>
        <v>obj_008da#0000</v>
      </c>
    </row>
    <row r="286" spans="13:28" x14ac:dyDescent="0.2">
      <c r="M286" s="94" t="s">
        <v>155</v>
      </c>
      <c r="N286" s="94" t="s">
        <v>87</v>
      </c>
      <c r="O286" s="94" t="s">
        <v>112</v>
      </c>
      <c r="P286" s="94" t="str">
        <f t="shared" si="24"/>
        <v>EUR12F11Y_Quote</v>
      </c>
      <c r="Q286" s="122"/>
      <c r="R286" s="106">
        <f>_xll.qlInterestRateIndexFixingDate(AA286,S286)</f>
        <v>46783</v>
      </c>
      <c r="S286" s="106">
        <f>_xll.qlCalendarAdvance(Calendar,SettlementDate,N286,"mf",TRUE,Trigger)</f>
        <v>46785</v>
      </c>
      <c r="T286" s="106">
        <f>_xll.qlInterestRateIndexMaturity(AA286,S286)</f>
        <v>50803</v>
      </c>
      <c r="U286" s="97">
        <f>_xll.qlIndexFixing(AA286,R286,TRUE,_xll.ohTrigger(Trigger,Trigger6M,InterestRatesTrigger))</f>
        <v>1.7492387077561813E-2</v>
      </c>
      <c r="V286" s="97">
        <f>_xll.qlQuoteValue(P286,_xll.ohTrigger(Trigger,Trigger6M,InterestRatesTrigger))</f>
        <v>1.7490000000000002E-2</v>
      </c>
      <c r="W286" s="94" t="b">
        <f t="shared" si="25"/>
        <v>1</v>
      </c>
      <c r="X286" s="153">
        <f t="shared" si="26"/>
        <v>2.3870775618106688E-2</v>
      </c>
      <c r="Y286" s="50" t="b">
        <f>ABS(X286/10000)&lt;=ABS('General Settings'!$D$32)</f>
        <v>0</v>
      </c>
      <c r="AA286" s="50" t="str">
        <f>_xll.qlSwapIndex(,,O286,SettlementDays,Currency,Calendar,FixedLegTenor,FixedLegBDC,FixedLegDayCounter,Index6M,DiscountingCurve,Permanent,Trigger,ObjectOverwrite)</f>
        <v>obj_00781#0000</v>
      </c>
      <c r="AB286" s="50" t="str">
        <f>_xll.qlVanillaSwapFromSwapIndex(,AA286,R286)</f>
        <v>obj_00874#0000</v>
      </c>
    </row>
    <row r="287" spans="13:28" x14ac:dyDescent="0.2">
      <c r="M287" s="94" t="s">
        <v>155</v>
      </c>
      <c r="N287" s="94" t="s">
        <v>87</v>
      </c>
      <c r="O287" s="94" t="s">
        <v>87</v>
      </c>
      <c r="P287" s="94" t="str">
        <f t="shared" si="24"/>
        <v>EUR12F12Y_Quote</v>
      </c>
      <c r="Q287" s="122"/>
      <c r="R287" s="106">
        <f>_xll.qlInterestRateIndexFixingDate(AA287,S287)</f>
        <v>46783</v>
      </c>
      <c r="S287" s="106">
        <f>_xll.qlCalendarAdvance(Calendar,SettlementDate,N287,"mf",TRUE,Trigger)</f>
        <v>46785</v>
      </c>
      <c r="T287" s="106">
        <f>_xll.qlInterestRateIndexMaturity(AA287,S287)</f>
        <v>51168</v>
      </c>
      <c r="U287" s="97">
        <f>_xll.qlIndexFixing(AA287,R287,TRUE,_xll.ohTrigger(Trigger,Trigger6M,InterestRatesTrigger))</f>
        <v>1.7237965348314965E-2</v>
      </c>
      <c r="V287" s="97">
        <f>_xll.qlQuoteValue(P287,_xll.ohTrigger(Trigger,Trigger6M,InterestRatesTrigger))</f>
        <v>1.7239999999999998E-2</v>
      </c>
      <c r="W287" s="94" t="b">
        <f t="shared" si="25"/>
        <v>1</v>
      </c>
      <c r="X287" s="153">
        <f t="shared" si="26"/>
        <v>-2.0346516850337781E-2</v>
      </c>
      <c r="Y287" s="50" t="b">
        <f>ABS(X287/10000)&lt;=ABS('General Settings'!$D$32)</f>
        <v>0</v>
      </c>
      <c r="AA287" s="50" t="str">
        <f>_xll.qlSwapIndex(,,O287,SettlementDays,Currency,Calendar,FixedLegTenor,FixedLegBDC,FixedLegDayCounter,Index6M,DiscountingCurve,Permanent,Trigger,ObjectOverwrite)</f>
        <v>obj_00624#0000</v>
      </c>
      <c r="AB287" s="50" t="str">
        <f>_xll.qlVanillaSwapFromSwapIndex(,AA287,R287)</f>
        <v>obj_007ca#0000</v>
      </c>
    </row>
    <row r="288" spans="13:28" x14ac:dyDescent="0.2">
      <c r="M288" s="94" t="s">
        <v>155</v>
      </c>
      <c r="N288" s="94" t="s">
        <v>87</v>
      </c>
      <c r="O288" s="94" t="s">
        <v>113</v>
      </c>
      <c r="P288" s="94" t="str">
        <f t="shared" si="24"/>
        <v>EUR12F13Y_Quote</v>
      </c>
      <c r="Q288" s="122"/>
      <c r="R288" s="106">
        <f>_xll.qlInterestRateIndexFixingDate(AA288,S288)</f>
        <v>46783</v>
      </c>
      <c r="S288" s="106">
        <f>_xll.qlCalendarAdvance(Calendar,SettlementDate,N288,"mf",TRUE,Trigger)</f>
        <v>46785</v>
      </c>
      <c r="T288" s="106">
        <f>_xll.qlInterestRateIndexMaturity(AA288,S288)</f>
        <v>51536</v>
      </c>
      <c r="U288" s="97">
        <f>_xll.qlIndexFixing(AA288,R288,TRUE,_xll.ohTrigger(Trigger,Trigger6M,InterestRatesTrigger))</f>
        <v>1.7002264295728108E-2</v>
      </c>
      <c r="V288" s="97">
        <f>_xll.qlQuoteValue(P288,_xll.ohTrigger(Trigger,Trigger6M,InterestRatesTrigger))</f>
        <v>1.6990000000000002E-2</v>
      </c>
      <c r="W288" s="94" t="b">
        <f t="shared" si="25"/>
        <v>1</v>
      </c>
      <c r="X288" s="153">
        <f t="shared" si="26"/>
        <v>0.12264295728106611</v>
      </c>
      <c r="Y288" s="50" t="b">
        <f>ABS(X288/10000)&lt;=ABS('General Settings'!$D$32)</f>
        <v>0</v>
      </c>
      <c r="AA288" s="50" t="str">
        <f>_xll.qlSwapIndex(,,O288,SettlementDays,Currency,Calendar,FixedLegTenor,FixedLegBDC,FixedLegDayCounter,Index6M,DiscountingCurve,Permanent,Trigger,ObjectOverwrite)</f>
        <v>obj_0078c#0000</v>
      </c>
      <c r="AB288" s="50" t="str">
        <f>_xll.qlVanillaSwapFromSwapIndex(,AA288,R288)</f>
        <v>obj_008f2#0000</v>
      </c>
    </row>
    <row r="289" spans="13:28" x14ac:dyDescent="0.2">
      <c r="M289" s="94" t="s">
        <v>155</v>
      </c>
      <c r="N289" s="94" t="s">
        <v>87</v>
      </c>
      <c r="O289" s="94" t="s">
        <v>114</v>
      </c>
      <c r="P289" s="94" t="str">
        <f t="shared" si="24"/>
        <v>EUR12F14Y_Quote</v>
      </c>
      <c r="Q289" s="122"/>
      <c r="R289" s="106">
        <f>_xll.qlInterestRateIndexFixingDate(AA289,S289)</f>
        <v>46783</v>
      </c>
      <c r="S289" s="106">
        <f>_xll.qlCalendarAdvance(Calendar,SettlementDate,N289,"mf",TRUE,Trigger)</f>
        <v>46785</v>
      </c>
      <c r="T289" s="106">
        <f>_xll.qlInterestRateIndexMaturity(AA289,S289)</f>
        <v>51900</v>
      </c>
      <c r="U289" s="97">
        <f>_xll.qlIndexFixing(AA289,R289,TRUE,_xll.ohTrigger(Trigger,Trigger6M,InterestRatesTrigger))</f>
        <v>1.6788034706318466E-2</v>
      </c>
      <c r="V289" s="97">
        <f>_xll.qlQuoteValue(P289,_xll.ohTrigger(Trigger,Trigger6M,InterestRatesTrigger))</f>
        <v>1.677E-2</v>
      </c>
      <c r="W289" s="94" t="b">
        <f t="shared" si="25"/>
        <v>1</v>
      </c>
      <c r="X289" s="153">
        <f t="shared" si="26"/>
        <v>0.18034706318465626</v>
      </c>
      <c r="Y289" s="50" t="b">
        <f>ABS(X289/10000)&lt;=ABS('General Settings'!$D$32)</f>
        <v>0</v>
      </c>
      <c r="AA289" s="50" t="str">
        <f>_xll.qlSwapIndex(,,O289,SettlementDays,Currency,Calendar,FixedLegTenor,FixedLegBDC,FixedLegDayCounter,Index6M,DiscountingCurve,Permanent,Trigger,ObjectOverwrite)</f>
        <v>obj_00780#0000</v>
      </c>
      <c r="AB289" s="50" t="str">
        <f>_xll.qlVanillaSwapFromSwapIndex(,AA289,R289)</f>
        <v>obj_007ee#0000</v>
      </c>
    </row>
    <row r="290" spans="13:28" x14ac:dyDescent="0.2">
      <c r="M290" s="94" t="s">
        <v>155</v>
      </c>
      <c r="N290" s="94" t="s">
        <v>87</v>
      </c>
      <c r="O290" s="94" t="s">
        <v>88</v>
      </c>
      <c r="P290" s="94" t="str">
        <f t="shared" si="24"/>
        <v>EUR12F15Y_Quote</v>
      </c>
      <c r="Q290" s="122"/>
      <c r="R290" s="106">
        <f>_xll.qlInterestRateIndexFixingDate(AA290,S290)</f>
        <v>46783</v>
      </c>
      <c r="S290" s="106">
        <f>_xll.qlCalendarAdvance(Calendar,SettlementDate,N290,"mf",TRUE,Trigger)</f>
        <v>46785</v>
      </c>
      <c r="T290" s="106">
        <f>_xll.qlInterestRateIndexMaturity(AA290,S290)</f>
        <v>52264</v>
      </c>
      <c r="U290" s="97">
        <f>_xll.qlIndexFixing(AA290,R290,TRUE,_xll.ohTrigger(Trigger,Trigger6M,InterestRatesTrigger))</f>
        <v>1.6593701116100746E-2</v>
      </c>
      <c r="V290" s="97">
        <f>_xll.qlQuoteValue(P290,_xll.ohTrigger(Trigger,Trigger6M,InterestRatesTrigger))</f>
        <v>1.6579999999999998E-2</v>
      </c>
      <c r="W290" s="94" t="b">
        <f t="shared" si="25"/>
        <v>1</v>
      </c>
      <c r="X290" s="153">
        <f t="shared" si="26"/>
        <v>0.13701116100748451</v>
      </c>
      <c r="Y290" s="50" t="b">
        <f>ABS(X290/10000)&lt;=ABS('General Settings'!$D$32)</f>
        <v>0</v>
      </c>
      <c r="AA290" s="50" t="str">
        <f>_xll.qlSwapIndex(,,O290,SettlementDays,Currency,Calendar,FixedLegTenor,FixedLegBDC,FixedLegDayCounter,Index6M,DiscountingCurve,Permanent,Trigger,ObjectOverwrite)</f>
        <v>obj_006b3#0000</v>
      </c>
      <c r="AB290" s="50" t="str">
        <f>_xll.qlVanillaSwapFromSwapIndex(,AA290,R290)</f>
        <v>obj_008e4#0000</v>
      </c>
    </row>
    <row r="291" spans="13:28" x14ac:dyDescent="0.2">
      <c r="M291" s="94" t="s">
        <v>155</v>
      </c>
      <c r="N291" s="94" t="s">
        <v>87</v>
      </c>
      <c r="O291" s="94" t="s">
        <v>89</v>
      </c>
      <c r="P291" s="94" t="str">
        <f t="shared" si="24"/>
        <v>EUR12F20Y_Quote</v>
      </c>
      <c r="Q291" s="122"/>
      <c r="R291" s="106">
        <f>_xll.qlInterestRateIndexFixingDate(AA291,S291)</f>
        <v>46783</v>
      </c>
      <c r="S291" s="106">
        <f>_xll.qlCalendarAdvance(Calendar,SettlementDate,N291,"mf",TRUE,Trigger)</f>
        <v>46785</v>
      </c>
      <c r="T291" s="106">
        <f>_xll.qlInterestRateIndexMaturity(AA291,S291)</f>
        <v>54091</v>
      </c>
      <c r="U291" s="97">
        <f>_xll.qlIndexFixing(AA291,R291,TRUE,_xll.ohTrigger(Trigger,Trigger6M,InterestRatesTrigger))</f>
        <v>1.5825497868284813E-2</v>
      </c>
      <c r="V291" s="97">
        <f>_xll.qlQuoteValue(P291,_xll.ohTrigger(Trigger,Trigger6M,InterestRatesTrigger))</f>
        <v>1.5810000000000001E-2</v>
      </c>
      <c r="W291" s="94" t="b">
        <f t="shared" si="25"/>
        <v>1</v>
      </c>
      <c r="X291" s="153">
        <f t="shared" si="26"/>
        <v>0.15497868284811839</v>
      </c>
      <c r="Y291" s="50" t="b">
        <f>ABS(X291/10000)&lt;=ABS('General Settings'!$D$32)</f>
        <v>0</v>
      </c>
      <c r="AA291" s="50" t="str">
        <f>_xll.qlSwapIndex(,,O291,SettlementDays,Currency,Calendar,FixedLegTenor,FixedLegBDC,FixedLegDayCounter,Index6M,DiscountingCurve,Permanent,Trigger,ObjectOverwrite)</f>
        <v>obj_00712#0000</v>
      </c>
      <c r="AB291" s="50" t="str">
        <f>_xll.qlVanillaSwapFromSwapIndex(,AA291,R291)</f>
        <v>obj_007f8#0000</v>
      </c>
    </row>
    <row r="292" spans="13:28" x14ac:dyDescent="0.2">
      <c r="M292" s="94" t="s">
        <v>155</v>
      </c>
      <c r="N292" s="94" t="s">
        <v>87</v>
      </c>
      <c r="O292" s="94" t="s">
        <v>90</v>
      </c>
      <c r="P292" s="94" t="str">
        <f t="shared" si="24"/>
        <v>EUR12F25Y_Quote</v>
      </c>
      <c r="Q292" s="122"/>
      <c r="R292" s="106">
        <f>_xll.qlInterestRateIndexFixingDate(AA292,S292)</f>
        <v>46783</v>
      </c>
      <c r="S292" s="106">
        <f>_xll.qlCalendarAdvance(Calendar,SettlementDate,N292,"mf",TRUE,Trigger)</f>
        <v>46785</v>
      </c>
      <c r="T292" s="106">
        <f>_xll.qlInterestRateIndexMaturity(AA292,S292)</f>
        <v>55918</v>
      </c>
      <c r="U292" s="97">
        <f>_xll.qlIndexFixing(AA292,R292,TRUE,_xll.ohTrigger(Trigger,Trigger6M,InterestRatesTrigger))</f>
        <v>1.533361049241942E-2</v>
      </c>
      <c r="V292" s="97">
        <f>_xll.qlQuoteValue(P292,_xll.ohTrigger(Trigger,Trigger6M,InterestRatesTrigger))</f>
        <v>1.5339999999999999E-2</v>
      </c>
      <c r="W292" s="94" t="b">
        <f t="shared" si="25"/>
        <v>1</v>
      </c>
      <c r="X292" s="153">
        <f t="shared" si="26"/>
        <v>-6.3895075805790041E-2</v>
      </c>
      <c r="Y292" s="50" t="b">
        <f>ABS(X292/10000)&lt;=ABS('General Settings'!$D$32)</f>
        <v>0</v>
      </c>
      <c r="AA292" s="50" t="str">
        <f>_xll.qlSwapIndex(,,O292,SettlementDays,Currency,Calendar,FixedLegTenor,FixedLegBDC,FixedLegDayCounter,Index6M,DiscountingCurve,Permanent,Trigger,ObjectOverwrite)</f>
        <v>obj_00678#0000</v>
      </c>
      <c r="AB292" s="50" t="str">
        <f>_xll.qlVanillaSwapFromSwapIndex(,AA292,R292)</f>
        <v>obj_007f1#0000</v>
      </c>
    </row>
    <row r="293" spans="13:28" x14ac:dyDescent="0.2">
      <c r="M293" s="197" t="s">
        <v>155</v>
      </c>
      <c r="N293" s="197" t="s">
        <v>87</v>
      </c>
      <c r="O293" s="197" t="s">
        <v>92</v>
      </c>
      <c r="P293" s="197" t="str">
        <f t="shared" si="24"/>
        <v>EUR12F30Y_Quote</v>
      </c>
      <c r="Q293" s="162"/>
      <c r="R293" s="198">
        <f>_xll.qlInterestRateIndexFixingDate(AA293,S293)</f>
        <v>46783</v>
      </c>
      <c r="S293" s="198">
        <f>_xll.qlCalendarAdvance(Calendar,SettlementDate,N293,"mf",TRUE,Trigger)</f>
        <v>46785</v>
      </c>
      <c r="T293" s="198">
        <f>_xll.qlInterestRateIndexMaturity(AA293,S293)</f>
        <v>57745</v>
      </c>
      <c r="U293" s="199">
        <f>_xll.qlIndexFixing(AA293,R293,TRUE,_xll.ohTrigger(Trigger,Trigger6M,InterestRatesTrigger))</f>
        <v>1.4840952590264392E-2</v>
      </c>
      <c r="V293" s="199">
        <f>_xll.qlQuoteValue(P293,_xll.ohTrigger(Trigger,Trigger6M,InterestRatesTrigger))</f>
        <v>1.482E-2</v>
      </c>
      <c r="W293" s="197" t="b">
        <f t="shared" si="25"/>
        <v>1</v>
      </c>
      <c r="X293" s="200">
        <f t="shared" si="26"/>
        <v>0.20952590264392348</v>
      </c>
      <c r="Y293" s="161" t="b">
        <f>ABS(X293/10000)&lt;=ABS('General Settings'!$D$32)</f>
        <v>0</v>
      </c>
      <c r="AA293" s="50" t="str">
        <f>_xll.qlSwapIndex(,,O293,SettlementDays,Currency,Calendar,FixedLegTenor,FixedLegBDC,FixedLegDayCounter,Index6M,DiscountingCurve,Permanent,Trigger,ObjectOverwrite)</f>
        <v>obj_00615#0000</v>
      </c>
      <c r="AB293" s="50" t="str">
        <f>_xll.qlVanillaSwapFromSwapIndex(,AA293,R293)</f>
        <v>obj_008bc#0000</v>
      </c>
    </row>
    <row r="294" spans="13:28" x14ac:dyDescent="0.2">
      <c r="M294" s="201" t="s">
        <v>155</v>
      </c>
      <c r="N294" s="201" t="s">
        <v>113</v>
      </c>
      <c r="O294" s="201" t="s">
        <v>33</v>
      </c>
      <c r="P294" s="201" t="str">
        <f t="shared" si="24"/>
        <v>EUR13F1Y_Quote</v>
      </c>
      <c r="Q294" s="166"/>
      <c r="R294" s="202">
        <f>_xll.qlInterestRateIndexFixingDate(AA294,S294)</f>
        <v>47149</v>
      </c>
      <c r="S294" s="202">
        <f>_xll.qlCalendarAdvance(Calendar,SettlementDate,N294,"mf",TRUE,Trigger)</f>
        <v>47151</v>
      </c>
      <c r="T294" s="202">
        <f>_xll.qlInterestRateIndexMaturity(AA294,S294)</f>
        <v>47518</v>
      </c>
      <c r="U294" s="203">
        <f>_xll.qlIndexFixing(AA294,R294,TRUE,_xll.ohTrigger(Trigger,Trigger6M,InterestRatesTrigger))</f>
        <v>1.9202196831746916E-2</v>
      </c>
      <c r="V294" s="203">
        <f>_xll.qlQuoteValue(P294,_xll.ohTrigger(Trigger,Trigger6M,InterestRatesTrigger))</f>
        <v>1.9259999999999999E-2</v>
      </c>
      <c r="W294" s="201" t="b">
        <f t="shared" si="25"/>
        <v>1</v>
      </c>
      <c r="X294" s="204">
        <f t="shared" si="26"/>
        <v>-0.57803168253083714</v>
      </c>
      <c r="Y294" s="149" t="b">
        <f>ABS(X294/10000)&lt;=ABS('General Settings'!$D$32)</f>
        <v>0</v>
      </c>
      <c r="AA294" s="50" t="str">
        <f>_xll.qlSwapIndex(,,O294,SettlementDays,Currency,Calendar,FixedLegTenor,FixedLegBDC,FixedLegDayCounter,Index6M,DiscountingCurve,Permanent,Trigger,ObjectOverwrite)</f>
        <v>obj_006aa#0000</v>
      </c>
      <c r="AB294" s="50" t="str">
        <f>_xll.qlVanillaSwapFromSwapIndex(,AA294,R294)</f>
        <v>obj_00816#0000</v>
      </c>
    </row>
    <row r="295" spans="13:28" x14ac:dyDescent="0.2">
      <c r="M295" s="94" t="s">
        <v>155</v>
      </c>
      <c r="N295" s="94" t="s">
        <v>113</v>
      </c>
      <c r="O295" s="94" t="s">
        <v>78</v>
      </c>
      <c r="P295" s="94" t="str">
        <f t="shared" si="24"/>
        <v>EUR13F2Y_Quote</v>
      </c>
      <c r="Q295" s="122"/>
      <c r="R295" s="106">
        <f>_xll.qlInterestRateIndexFixingDate(AA295,S295)</f>
        <v>47149</v>
      </c>
      <c r="S295" s="106">
        <f>_xll.qlCalendarAdvance(Calendar,SettlementDate,N295,"mf",TRUE,Trigger)</f>
        <v>47151</v>
      </c>
      <c r="T295" s="106">
        <f>_xll.qlInterestRateIndexMaturity(AA295,S295)</f>
        <v>47882</v>
      </c>
      <c r="U295" s="97">
        <f>_xll.qlIndexFixing(AA295,R295,TRUE,_xll.ohTrigger(Trigger,Trigger6M,InterestRatesTrigger))</f>
        <v>1.9138021632683553E-2</v>
      </c>
      <c r="V295" s="97">
        <f>_xll.qlQuoteValue(P295,_xll.ohTrigger(Trigger,Trigger6M,InterestRatesTrigger))</f>
        <v>1.9130000000000001E-2</v>
      </c>
      <c r="W295" s="94" t="b">
        <f t="shared" si="25"/>
        <v>1</v>
      </c>
      <c r="X295" s="153">
        <f t="shared" si="26"/>
        <v>8.0216326835517993E-2</v>
      </c>
      <c r="Y295" s="50" t="b">
        <f>ABS(X295/10000)&lt;=ABS('General Settings'!$D$32)</f>
        <v>0</v>
      </c>
      <c r="AA295" s="50" t="str">
        <f>_xll.qlSwapIndex(,,O295,SettlementDays,Currency,Calendar,FixedLegTenor,FixedLegBDC,FixedLegDayCounter,Index6M,DiscountingCurve,Permanent,Trigger,ObjectOverwrite)</f>
        <v>obj_00629#0000</v>
      </c>
      <c r="AB295" s="50" t="str">
        <f>_xll.qlVanillaSwapFromSwapIndex(,AA295,R295)</f>
        <v>obj_008cd#0000</v>
      </c>
    </row>
    <row r="296" spans="13:28" x14ac:dyDescent="0.2">
      <c r="M296" s="94" t="s">
        <v>155</v>
      </c>
      <c r="N296" s="94" t="s">
        <v>113</v>
      </c>
      <c r="O296" s="94" t="s">
        <v>79</v>
      </c>
      <c r="P296" s="94" t="str">
        <f t="shared" si="24"/>
        <v>EUR13F3Y_Quote</v>
      </c>
      <c r="Q296" s="122"/>
      <c r="R296" s="106">
        <f>_xll.qlInterestRateIndexFixingDate(AA296,S296)</f>
        <v>47149</v>
      </c>
      <c r="S296" s="106">
        <f>_xll.qlCalendarAdvance(Calendar,SettlementDate,N296,"mf",TRUE,Trigger)</f>
        <v>47151</v>
      </c>
      <c r="T296" s="106">
        <f>_xll.qlInterestRateIndexMaturity(AA296,S296)</f>
        <v>48246</v>
      </c>
      <c r="U296" s="97">
        <f>_xll.qlIndexFixing(AA296,R296,TRUE,_xll.ohTrigger(Trigger,Trigger6M,InterestRatesTrigger))</f>
        <v>1.9013617799884398E-2</v>
      </c>
      <c r="V296" s="97">
        <f>_xll.qlQuoteValue(P296,_xll.ohTrigger(Trigger,Trigger6M,InterestRatesTrigger))</f>
        <v>1.9030000000000002E-2</v>
      </c>
      <c r="W296" s="94" t="b">
        <f t="shared" si="25"/>
        <v>1</v>
      </c>
      <c r="X296" s="153">
        <f t="shared" si="26"/>
        <v>-0.16382200115603457</v>
      </c>
      <c r="Y296" s="50" t="b">
        <f>ABS(X296/10000)&lt;=ABS('General Settings'!$D$32)</f>
        <v>0</v>
      </c>
      <c r="AA296" s="50" t="str">
        <f>_xll.qlSwapIndex(,,O296,SettlementDays,Currency,Calendar,FixedLegTenor,FixedLegBDC,FixedLegDayCounter,Index6M,DiscountingCurve,Permanent,Trigger,ObjectOverwrite)</f>
        <v>obj_006f3#0000</v>
      </c>
      <c r="AB296" s="50" t="str">
        <f>_xll.qlVanillaSwapFromSwapIndex(,AA296,R296)</f>
        <v>obj_00845#0000</v>
      </c>
    </row>
    <row r="297" spans="13:28" x14ac:dyDescent="0.2">
      <c r="M297" s="94" t="s">
        <v>155</v>
      </c>
      <c r="N297" s="94" t="s">
        <v>113</v>
      </c>
      <c r="O297" s="94" t="s">
        <v>80</v>
      </c>
      <c r="P297" s="94" t="str">
        <f t="shared" si="24"/>
        <v>EUR13F4Y_Quote</v>
      </c>
      <c r="Q297" s="122"/>
      <c r="R297" s="106">
        <f>_xll.qlInterestRateIndexFixingDate(AA297,S297)</f>
        <v>47149</v>
      </c>
      <c r="S297" s="106">
        <f>_xll.qlCalendarAdvance(Calendar,SettlementDate,N297,"mf",TRUE,Trigger)</f>
        <v>47151</v>
      </c>
      <c r="T297" s="106">
        <f>_xll.qlInterestRateIndexMaturity(AA297,S297)</f>
        <v>48612</v>
      </c>
      <c r="U297" s="97">
        <f>_xll.qlIndexFixing(AA297,R297,TRUE,_xll.ohTrigger(Trigger,Trigger6M,InterestRatesTrigger))</f>
        <v>1.8853689057761438E-2</v>
      </c>
      <c r="V297" s="97">
        <f>_xll.qlQuoteValue(P297,_xll.ohTrigger(Trigger,Trigger6M,InterestRatesTrigger))</f>
        <v>1.8849999999999999E-2</v>
      </c>
      <c r="W297" s="94" t="b">
        <f t="shared" si="25"/>
        <v>1</v>
      </c>
      <c r="X297" s="153">
        <f t="shared" si="26"/>
        <v>3.6890577614391573E-2</v>
      </c>
      <c r="Y297" s="50" t="b">
        <f>ABS(X297/10000)&lt;=ABS('General Settings'!$D$32)</f>
        <v>0</v>
      </c>
      <c r="AA297" s="50" t="str">
        <f>_xll.qlSwapIndex(,,O297,SettlementDays,Currency,Calendar,FixedLegTenor,FixedLegBDC,FixedLegDayCounter,Index6M,DiscountingCurve,Permanent,Trigger,ObjectOverwrite)</f>
        <v>obj_00630#0000</v>
      </c>
      <c r="AB297" s="50" t="str">
        <f>_xll.qlVanillaSwapFromSwapIndex(,AA297,R297)</f>
        <v>obj_007fe#0000</v>
      </c>
    </row>
    <row r="298" spans="13:28" x14ac:dyDescent="0.2">
      <c r="M298" s="94" t="s">
        <v>155</v>
      </c>
      <c r="N298" s="94" t="s">
        <v>113</v>
      </c>
      <c r="O298" s="94" t="s">
        <v>81</v>
      </c>
      <c r="P298" s="94" t="str">
        <f t="shared" si="24"/>
        <v>EUR13F5Y_Quote</v>
      </c>
      <c r="Q298" s="122"/>
      <c r="R298" s="106">
        <f>_xll.qlInterestRateIndexFixingDate(AA298,S298)</f>
        <v>47149</v>
      </c>
      <c r="S298" s="106">
        <f>_xll.qlCalendarAdvance(Calendar,SettlementDate,N298,"mf",TRUE,Trigger)</f>
        <v>47151</v>
      </c>
      <c r="T298" s="106">
        <f>_xll.qlInterestRateIndexMaturity(AA298,S298)</f>
        <v>48977</v>
      </c>
      <c r="U298" s="97">
        <f>_xll.qlIndexFixing(AA298,R298,TRUE,_xll.ohTrigger(Trigger,Trigger6M,InterestRatesTrigger))</f>
        <v>1.8640835111511721E-2</v>
      </c>
      <c r="V298" s="97">
        <f>_xll.qlQuoteValue(P298,_xll.ohTrigger(Trigger,Trigger6M,InterestRatesTrigger))</f>
        <v>1.864E-2</v>
      </c>
      <c r="W298" s="94" t="b">
        <f t="shared" si="25"/>
        <v>1</v>
      </c>
      <c r="X298" s="153">
        <f t="shared" si="26"/>
        <v>8.3511151172110942E-3</v>
      </c>
      <c r="Y298" s="50" t="b">
        <f>ABS(X298/10000)&lt;=ABS('General Settings'!$D$32)</f>
        <v>0</v>
      </c>
      <c r="AA298" s="50" t="str">
        <f>_xll.qlSwapIndex(,,O298,SettlementDays,Currency,Calendar,FixedLegTenor,FixedLegBDC,FixedLegDayCounter,Index6M,DiscountingCurve,Permanent,Trigger,ObjectOverwrite)</f>
        <v>obj_005f1#0000</v>
      </c>
      <c r="AB298" s="50" t="str">
        <f>_xll.qlVanillaSwapFromSwapIndex(,AA298,R298)</f>
        <v>obj_008dd#0000</v>
      </c>
    </row>
    <row r="299" spans="13:28" x14ac:dyDescent="0.2">
      <c r="M299" s="94" t="s">
        <v>155</v>
      </c>
      <c r="N299" s="94" t="s">
        <v>113</v>
      </c>
      <c r="O299" s="94" t="s">
        <v>82</v>
      </c>
      <c r="P299" s="94" t="str">
        <f t="shared" si="24"/>
        <v>EUR13F6Y_Quote</v>
      </c>
      <c r="Q299" s="122"/>
      <c r="R299" s="106">
        <f>_xll.qlInterestRateIndexFixingDate(AA299,S299)</f>
        <v>47149</v>
      </c>
      <c r="S299" s="106">
        <f>_xll.qlCalendarAdvance(Calendar,SettlementDate,N299,"mf",TRUE,Trigger)</f>
        <v>47151</v>
      </c>
      <c r="T299" s="106">
        <f>_xll.qlInterestRateIndexMaturity(AA299,S299)</f>
        <v>49342</v>
      </c>
      <c r="U299" s="97">
        <f>_xll.qlIndexFixing(AA299,R299,TRUE,_xll.ohTrigger(Trigger,Trigger6M,InterestRatesTrigger))</f>
        <v>1.8399410115362985E-2</v>
      </c>
      <c r="V299" s="97">
        <f>_xll.qlQuoteValue(P299,_xll.ohTrigger(Trigger,Trigger6M,InterestRatesTrigger))</f>
        <v>1.8409999999999999E-2</v>
      </c>
      <c r="W299" s="94" t="b">
        <f t="shared" si="25"/>
        <v>1</v>
      </c>
      <c r="X299" s="153">
        <f t="shared" si="26"/>
        <v>-0.10589884637014768</v>
      </c>
      <c r="Y299" s="50" t="b">
        <f>ABS(X299/10000)&lt;=ABS('General Settings'!$D$32)</f>
        <v>0</v>
      </c>
      <c r="AA299" s="50" t="str">
        <f>_xll.qlSwapIndex(,,O299,SettlementDays,Currency,Calendar,FixedLegTenor,FixedLegBDC,FixedLegDayCounter,Index6M,DiscountingCurve,Permanent,Trigger,ObjectOverwrite)</f>
        <v>obj_0069d#0000</v>
      </c>
      <c r="AB299" s="50" t="str">
        <f>_xll.qlVanillaSwapFromSwapIndex(,AA299,R299)</f>
        <v>obj_007fc#0000</v>
      </c>
    </row>
    <row r="300" spans="13:28" x14ac:dyDescent="0.2">
      <c r="M300" s="94" t="s">
        <v>155</v>
      </c>
      <c r="N300" s="94" t="s">
        <v>113</v>
      </c>
      <c r="O300" s="94" t="s">
        <v>83</v>
      </c>
      <c r="P300" s="94" t="str">
        <f t="shared" si="24"/>
        <v>EUR13F7Y_Quote</v>
      </c>
      <c r="Q300" s="122"/>
      <c r="R300" s="106">
        <f>_xll.qlInterestRateIndexFixingDate(AA300,S300)</f>
        <v>47149</v>
      </c>
      <c r="S300" s="106">
        <f>_xll.qlCalendarAdvance(Calendar,SettlementDate,N300,"mf",TRUE,Trigger)</f>
        <v>47151</v>
      </c>
      <c r="T300" s="106">
        <f>_xll.qlInterestRateIndexMaturity(AA300,S300)</f>
        <v>49709</v>
      </c>
      <c r="U300" s="97">
        <f>_xll.qlIndexFixing(AA300,R300,TRUE,_xll.ohTrigger(Trigger,Trigger6M,InterestRatesTrigger))</f>
        <v>1.8135907904434152E-2</v>
      </c>
      <c r="V300" s="97">
        <f>_xll.qlQuoteValue(P300,_xll.ohTrigger(Trigger,Trigger6M,InterestRatesTrigger))</f>
        <v>1.813E-2</v>
      </c>
      <c r="W300" s="94" t="b">
        <f t="shared" si="25"/>
        <v>1</v>
      </c>
      <c r="X300" s="153">
        <f t="shared" si="26"/>
        <v>5.9079044341520115E-2</v>
      </c>
      <c r="Y300" s="50" t="b">
        <f>ABS(X300/10000)&lt;=ABS('General Settings'!$D$32)</f>
        <v>0</v>
      </c>
      <c r="AA300" s="50" t="str">
        <f>_xll.qlSwapIndex(,,O300,SettlementDays,Currency,Calendar,FixedLegTenor,FixedLegBDC,FixedLegDayCounter,Index6M,DiscountingCurve,Permanent,Trigger,ObjectOverwrite)</f>
        <v>obj_0062e#0000</v>
      </c>
      <c r="AB300" s="50" t="str">
        <f>_xll.qlVanillaSwapFromSwapIndex(,AA300,R300)</f>
        <v>obj_0086e#0000</v>
      </c>
    </row>
    <row r="301" spans="13:28" x14ac:dyDescent="0.2">
      <c r="M301" s="94" t="s">
        <v>155</v>
      </c>
      <c r="N301" s="94" t="s">
        <v>113</v>
      </c>
      <c r="O301" s="94" t="s">
        <v>84</v>
      </c>
      <c r="P301" s="94" t="str">
        <f t="shared" si="24"/>
        <v>EUR13F8Y_Quote</v>
      </c>
      <c r="Q301" s="122"/>
      <c r="R301" s="106">
        <f>_xll.qlInterestRateIndexFixingDate(AA301,S301)</f>
        <v>47149</v>
      </c>
      <c r="S301" s="106">
        <f>_xll.qlCalendarAdvance(Calendar,SettlementDate,N301,"mf",TRUE,Trigger)</f>
        <v>47151</v>
      </c>
      <c r="T301" s="106">
        <f>_xll.qlInterestRateIndexMaturity(AA301,S301)</f>
        <v>50073</v>
      </c>
      <c r="U301" s="97">
        <f>_xll.qlIndexFixing(AA301,R301,TRUE,_xll.ohTrigger(Trigger,Trigger6M,InterestRatesTrigger))</f>
        <v>1.7866219117446906E-2</v>
      </c>
      <c r="V301" s="97">
        <f>_xll.qlQuoteValue(P301,_xll.ohTrigger(Trigger,Trigger6M,InterestRatesTrigger))</f>
        <v>1.7860000000000001E-2</v>
      </c>
      <c r="W301" s="94" t="b">
        <f t="shared" si="25"/>
        <v>1</v>
      </c>
      <c r="X301" s="153">
        <f t="shared" si="26"/>
        <v>6.2191174469046484E-2</v>
      </c>
      <c r="Y301" s="50" t="b">
        <f>ABS(X301/10000)&lt;=ABS('General Settings'!$D$32)</f>
        <v>0</v>
      </c>
      <c r="AA301" s="50" t="str">
        <f>_xll.qlSwapIndex(,,O301,SettlementDays,Currency,Calendar,FixedLegTenor,FixedLegBDC,FixedLegDayCounter,Index6M,DiscountingCurve,Permanent,Trigger,ObjectOverwrite)</f>
        <v>obj_006ed#0000</v>
      </c>
      <c r="AB301" s="50" t="str">
        <f>_xll.qlVanillaSwapFromSwapIndex(,AA301,R301)</f>
        <v>obj_008be#0000</v>
      </c>
    </row>
    <row r="302" spans="13:28" x14ac:dyDescent="0.2">
      <c r="M302" s="94" t="s">
        <v>155</v>
      </c>
      <c r="N302" s="94" t="s">
        <v>113</v>
      </c>
      <c r="O302" s="94" t="s">
        <v>85</v>
      </c>
      <c r="P302" s="94" t="str">
        <f t="shared" si="24"/>
        <v>EUR13F9Y_Quote</v>
      </c>
      <c r="Q302" s="122"/>
      <c r="R302" s="106">
        <f>_xll.qlInterestRateIndexFixingDate(AA302,S302)</f>
        <v>47149</v>
      </c>
      <c r="S302" s="106">
        <f>_xll.qlCalendarAdvance(Calendar,SettlementDate,N302,"mf",TRUE,Trigger)</f>
        <v>47151</v>
      </c>
      <c r="T302" s="106">
        <f>_xll.qlInterestRateIndexMaturity(AA302,S302)</f>
        <v>50438</v>
      </c>
      <c r="U302" s="97">
        <f>_xll.qlIndexFixing(AA302,R302,TRUE,_xll.ohTrigger(Trigger,Trigger6M,InterestRatesTrigger))</f>
        <v>1.7585064546458667E-2</v>
      </c>
      <c r="V302" s="97">
        <f>_xll.qlQuoteValue(P302,_xll.ohTrigger(Trigger,Trigger6M,InterestRatesTrigger))</f>
        <v>1.7579999999999998E-2</v>
      </c>
      <c r="W302" s="94" t="b">
        <f t="shared" si="25"/>
        <v>1</v>
      </c>
      <c r="X302" s="153">
        <f t="shared" si="26"/>
        <v>5.0645464586690503E-2</v>
      </c>
      <c r="Y302" s="50" t="b">
        <f>ABS(X302/10000)&lt;=ABS('General Settings'!$D$32)</f>
        <v>0</v>
      </c>
      <c r="AA302" s="50" t="str">
        <f>_xll.qlSwapIndex(,,O302,SettlementDays,Currency,Calendar,FixedLegTenor,FixedLegBDC,FixedLegDayCounter,Index6M,DiscountingCurve,Permanent,Trigger,ObjectOverwrite)</f>
        <v>obj_00700#0000</v>
      </c>
      <c r="AB302" s="50" t="str">
        <f>_xll.qlVanillaSwapFromSwapIndex(,AA302,R302)</f>
        <v>obj_00886#0000</v>
      </c>
    </row>
    <row r="303" spans="13:28" x14ac:dyDescent="0.2">
      <c r="M303" s="94" t="s">
        <v>155</v>
      </c>
      <c r="N303" s="94" t="s">
        <v>113</v>
      </c>
      <c r="O303" s="94" t="s">
        <v>86</v>
      </c>
      <c r="P303" s="94" t="str">
        <f t="shared" si="24"/>
        <v>EUR13F10Y_Quote</v>
      </c>
      <c r="Q303" s="122"/>
      <c r="R303" s="106">
        <f>_xll.qlInterestRateIndexFixingDate(AA303,S303)</f>
        <v>47149</v>
      </c>
      <c r="S303" s="106">
        <f>_xll.qlCalendarAdvance(Calendar,SettlementDate,N303,"mf",TRUE,Trigger)</f>
        <v>47151</v>
      </c>
      <c r="T303" s="106">
        <f>_xll.qlInterestRateIndexMaturity(AA303,S303)</f>
        <v>50803</v>
      </c>
      <c r="U303" s="97">
        <f>_xll.qlIndexFixing(AA303,R303,TRUE,_xll.ohTrigger(Trigger,Trigger6M,InterestRatesTrigger))</f>
        <v>1.7308221100892935E-2</v>
      </c>
      <c r="V303" s="97">
        <f>_xll.qlQuoteValue(P303,_xll.ohTrigger(Trigger,Trigger6M,InterestRatesTrigger))</f>
        <v>1.7309999999999999E-2</v>
      </c>
      <c r="W303" s="94" t="b">
        <f t="shared" si="25"/>
        <v>1</v>
      </c>
      <c r="X303" s="153">
        <f t="shared" si="26"/>
        <v>-1.778899107063997E-2</v>
      </c>
      <c r="Y303" s="50" t="b">
        <f>ABS(X303/10000)&lt;=ABS('General Settings'!$D$32)</f>
        <v>0</v>
      </c>
      <c r="AA303" s="50" t="str">
        <f>_xll.qlSwapIndex(,,O303,SettlementDays,Currency,Calendar,FixedLegTenor,FixedLegBDC,FixedLegDayCounter,Index6M,DiscountingCurve,Permanent,Trigger,ObjectOverwrite)</f>
        <v>obj_005fc#0000</v>
      </c>
      <c r="AB303" s="50" t="str">
        <f>_xll.qlVanillaSwapFromSwapIndex(,AA303,R303)</f>
        <v>obj_0083b#0000</v>
      </c>
    </row>
    <row r="304" spans="13:28" x14ac:dyDescent="0.2">
      <c r="M304" s="94" t="s">
        <v>155</v>
      </c>
      <c r="N304" s="94" t="s">
        <v>113</v>
      </c>
      <c r="O304" s="94" t="s">
        <v>112</v>
      </c>
      <c r="P304" s="94" t="str">
        <f t="shared" si="24"/>
        <v>EUR13F11Y_Quote</v>
      </c>
      <c r="Q304" s="122"/>
      <c r="R304" s="106">
        <f>_xll.qlInterestRateIndexFixingDate(AA304,S304)</f>
        <v>47149</v>
      </c>
      <c r="S304" s="106">
        <f>_xll.qlCalendarAdvance(Calendar,SettlementDate,N304,"mf",TRUE,Trigger)</f>
        <v>47151</v>
      </c>
      <c r="T304" s="106">
        <f>_xll.qlInterestRateIndexMaturity(AA304,S304)</f>
        <v>51168</v>
      </c>
      <c r="U304" s="97">
        <f>_xll.qlIndexFixing(AA304,R304,TRUE,_xll.ohTrigger(Trigger,Trigger6M,InterestRatesTrigger))</f>
        <v>1.7043755963327981E-2</v>
      </c>
      <c r="V304" s="97">
        <f>_xll.qlQuoteValue(P304,_xll.ohTrigger(Trigger,Trigger6M,InterestRatesTrigger))</f>
        <v>1.7049999999999999E-2</v>
      </c>
      <c r="W304" s="94" t="b">
        <f t="shared" si="25"/>
        <v>1</v>
      </c>
      <c r="X304" s="153">
        <f t="shared" si="26"/>
        <v>-6.244036672018588E-2</v>
      </c>
      <c r="Y304" s="50" t="b">
        <f>ABS(X304/10000)&lt;=ABS('General Settings'!$D$32)</f>
        <v>0</v>
      </c>
      <c r="AA304" s="50" t="str">
        <f>_xll.qlSwapIndex(,,O304,SettlementDays,Currency,Calendar,FixedLegTenor,FixedLegBDC,FixedLegDayCounter,Index6M,DiscountingCurve,Permanent,Trigger,ObjectOverwrite)</f>
        <v>obj_00708#0000</v>
      </c>
      <c r="AB304" s="50" t="str">
        <f>_xll.qlVanillaSwapFromSwapIndex(,AA304,R304)</f>
        <v>obj_00867#0000</v>
      </c>
    </row>
    <row r="305" spans="13:28" x14ac:dyDescent="0.2">
      <c r="M305" s="94" t="s">
        <v>155</v>
      </c>
      <c r="N305" s="94" t="s">
        <v>113</v>
      </c>
      <c r="O305" s="94" t="s">
        <v>87</v>
      </c>
      <c r="P305" s="94" t="str">
        <f t="shared" si="24"/>
        <v>EUR13F12Y_Quote</v>
      </c>
      <c r="Q305" s="122"/>
      <c r="R305" s="106">
        <f>_xll.qlInterestRateIndexFixingDate(AA305,S305)</f>
        <v>47149</v>
      </c>
      <c r="S305" s="106">
        <f>_xll.qlCalendarAdvance(Calendar,SettlementDate,N305,"mf",TRUE,Trigger)</f>
        <v>47151</v>
      </c>
      <c r="T305" s="106">
        <f>_xll.qlInterestRateIndexMaturity(AA305,S305)</f>
        <v>51536</v>
      </c>
      <c r="U305" s="97">
        <f>_xll.qlIndexFixing(AA305,R305,TRUE,_xll.ohTrigger(Trigger,Trigger6M,InterestRatesTrigger))</f>
        <v>1.6801169205172776E-2</v>
      </c>
      <c r="V305" s="97">
        <f>_xll.qlQuoteValue(P305,_xll.ohTrigger(Trigger,Trigger6M,InterestRatesTrigger))</f>
        <v>1.6789999999999999E-2</v>
      </c>
      <c r="W305" s="94" t="b">
        <f t="shared" si="25"/>
        <v>1</v>
      </c>
      <c r="X305" s="153">
        <f t="shared" si="26"/>
        <v>0.11169205172776447</v>
      </c>
      <c r="Y305" s="50" t="b">
        <f>ABS(X305/10000)&lt;=ABS('General Settings'!$D$32)</f>
        <v>0</v>
      </c>
      <c r="AA305" s="50" t="str">
        <f>_xll.qlSwapIndex(,,O305,SettlementDays,Currency,Calendar,FixedLegTenor,FixedLegBDC,FixedLegDayCounter,Index6M,DiscountingCurve,Permanent,Trigger,ObjectOverwrite)</f>
        <v>obj_005c7#0000</v>
      </c>
      <c r="AB305" s="50" t="str">
        <f>_xll.qlVanillaSwapFromSwapIndex(,AA305,R305)</f>
        <v>obj_00894#0000</v>
      </c>
    </row>
    <row r="306" spans="13:28" x14ac:dyDescent="0.2">
      <c r="M306" s="94" t="s">
        <v>155</v>
      </c>
      <c r="N306" s="94" t="s">
        <v>113</v>
      </c>
      <c r="O306" s="94" t="s">
        <v>113</v>
      </c>
      <c r="P306" s="94" t="str">
        <f t="shared" si="24"/>
        <v>EUR13F13Y_Quote</v>
      </c>
      <c r="Q306" s="122"/>
      <c r="R306" s="106">
        <f>_xll.qlInterestRateIndexFixingDate(AA306,S306)</f>
        <v>47149</v>
      </c>
      <c r="S306" s="106">
        <f>_xll.qlCalendarAdvance(Calendar,SettlementDate,N306,"mf",TRUE,Trigger)</f>
        <v>47151</v>
      </c>
      <c r="T306" s="106">
        <f>_xll.qlInterestRateIndexMaturity(AA306,S306)</f>
        <v>51900</v>
      </c>
      <c r="U306" s="97">
        <f>_xll.qlIndexFixing(AA306,R306,TRUE,_xll.ohTrigger(Trigger,Trigger6M,InterestRatesTrigger))</f>
        <v>1.6582579992778786E-2</v>
      </c>
      <c r="V306" s="97">
        <f>_xll.qlQuoteValue(P306,_xll.ohTrigger(Trigger,Trigger6M,InterestRatesTrigger))</f>
        <v>1.6570000000000001E-2</v>
      </c>
      <c r="W306" s="94" t="b">
        <f t="shared" si="25"/>
        <v>1</v>
      </c>
      <c r="X306" s="153">
        <f t="shared" si="26"/>
        <v>0.12579992778784937</v>
      </c>
      <c r="Y306" s="50" t="b">
        <f>ABS(X306/10000)&lt;=ABS('General Settings'!$D$32)</f>
        <v>0</v>
      </c>
      <c r="AA306" s="50" t="str">
        <f>_xll.qlSwapIndex(,,O306,SettlementDays,Currency,Calendar,FixedLegTenor,FixedLegBDC,FixedLegDayCounter,Index6M,DiscountingCurve,Permanent,Trigger,ObjectOverwrite)</f>
        <v>obj_005c0#0000</v>
      </c>
      <c r="AB306" s="50" t="str">
        <f>_xll.qlVanillaSwapFromSwapIndex(,AA306,R306)</f>
        <v>obj_00898#0000</v>
      </c>
    </row>
    <row r="307" spans="13:28" x14ac:dyDescent="0.2">
      <c r="M307" s="94" t="s">
        <v>155</v>
      </c>
      <c r="N307" s="94" t="s">
        <v>113</v>
      </c>
      <c r="O307" s="94" t="s">
        <v>114</v>
      </c>
      <c r="P307" s="94" t="str">
        <f t="shared" si="24"/>
        <v>EUR13F14Y_Quote</v>
      </c>
      <c r="Q307" s="122"/>
      <c r="R307" s="106">
        <f>_xll.qlInterestRateIndexFixingDate(AA307,S307)</f>
        <v>47149</v>
      </c>
      <c r="S307" s="106">
        <f>_xll.qlCalendarAdvance(Calendar,SettlementDate,N307,"mf",TRUE,Trigger)</f>
        <v>47151</v>
      </c>
      <c r="T307" s="106">
        <f>_xll.qlInterestRateIndexMaturity(AA307,S307)</f>
        <v>52264</v>
      </c>
      <c r="U307" s="97">
        <f>_xll.qlIndexFixing(AA307,R307,TRUE,_xll.ohTrigger(Trigger,Trigger6M,InterestRatesTrigger))</f>
        <v>1.6385887979249305E-2</v>
      </c>
      <c r="V307" s="97">
        <f>_xll.qlQuoteValue(P307,_xll.ohTrigger(Trigger,Trigger6M,InterestRatesTrigger))</f>
        <v>1.6379999999999999E-2</v>
      </c>
      <c r="W307" s="94" t="b">
        <f t="shared" si="25"/>
        <v>1</v>
      </c>
      <c r="X307" s="153">
        <f t="shared" si="26"/>
        <v>5.8879792493062022E-2</v>
      </c>
      <c r="Y307" s="50" t="b">
        <f>ABS(X307/10000)&lt;=ABS('General Settings'!$D$32)</f>
        <v>0</v>
      </c>
      <c r="AA307" s="50" t="str">
        <f>_xll.qlSwapIndex(,,O307,SettlementDays,Currency,Calendar,FixedLegTenor,FixedLegBDC,FixedLegDayCounter,Index6M,DiscountingCurve,Permanent,Trigger,ObjectOverwrite)</f>
        <v>obj_005ee#0000</v>
      </c>
      <c r="AB307" s="50" t="str">
        <f>_xll.qlVanillaSwapFromSwapIndex(,AA307,R307)</f>
        <v>obj_0085b#0000</v>
      </c>
    </row>
    <row r="308" spans="13:28" x14ac:dyDescent="0.2">
      <c r="M308" s="94" t="s">
        <v>155</v>
      </c>
      <c r="N308" s="94" t="s">
        <v>113</v>
      </c>
      <c r="O308" s="94" t="s">
        <v>88</v>
      </c>
      <c r="P308" s="94" t="str">
        <f t="shared" si="24"/>
        <v>EUR13F15Y_Quote</v>
      </c>
      <c r="Q308" s="122"/>
      <c r="R308" s="106">
        <f>_xll.qlInterestRateIndexFixingDate(AA308,S308)</f>
        <v>47149</v>
      </c>
      <c r="S308" s="106">
        <f>_xll.qlCalendarAdvance(Calendar,SettlementDate,N308,"mf",TRUE,Trigger)</f>
        <v>47151</v>
      </c>
      <c r="T308" s="106">
        <f>_xll.qlInterestRateIndexMaturity(AA308,S308)</f>
        <v>52629</v>
      </c>
      <c r="U308" s="97">
        <f>_xll.qlIndexFixing(AA308,R308,TRUE,_xll.ohTrigger(Trigger,Trigger6M,InterestRatesTrigger))</f>
        <v>1.6206282339961867E-2</v>
      </c>
      <c r="V308" s="97">
        <f>_xll.qlQuoteValue(P308,_xll.ohTrigger(Trigger,Trigger6M,InterestRatesTrigger))</f>
        <v>1.619E-2</v>
      </c>
      <c r="W308" s="94" t="b">
        <f t="shared" si="25"/>
        <v>1</v>
      </c>
      <c r="X308" s="153">
        <f t="shared" si="26"/>
        <v>0.16282339961867093</v>
      </c>
      <c r="Y308" s="50" t="b">
        <f>ABS(X308/10000)&lt;=ABS('General Settings'!$D$32)</f>
        <v>0</v>
      </c>
      <c r="AA308" s="50" t="str">
        <f>_xll.qlSwapIndex(,,O308,SettlementDays,Currency,Calendar,FixedLegTenor,FixedLegBDC,FixedLegDayCounter,Index6M,DiscountingCurve,Permanent,Trigger,ObjectOverwrite)</f>
        <v>obj_00788#0000</v>
      </c>
      <c r="AB308" s="50" t="str">
        <f>_xll.qlVanillaSwapFromSwapIndex(,AA308,R308)</f>
        <v>obj_007bc#0000</v>
      </c>
    </row>
    <row r="309" spans="13:28" x14ac:dyDescent="0.2">
      <c r="M309" s="94" t="s">
        <v>155</v>
      </c>
      <c r="N309" s="94" t="s">
        <v>113</v>
      </c>
      <c r="O309" s="94" t="s">
        <v>89</v>
      </c>
      <c r="P309" s="94" t="str">
        <f t="shared" si="24"/>
        <v>EUR13F20Y_Quote</v>
      </c>
      <c r="Q309" s="122"/>
      <c r="R309" s="106">
        <f>_xll.qlInterestRateIndexFixingDate(AA309,S309)</f>
        <v>47149</v>
      </c>
      <c r="S309" s="106">
        <f>_xll.qlCalendarAdvance(Calendar,SettlementDate,N309,"mf",TRUE,Trigger)</f>
        <v>47151</v>
      </c>
      <c r="T309" s="106">
        <f>_xll.qlInterestRateIndexMaturity(AA309,S309)</f>
        <v>54456</v>
      </c>
      <c r="U309" s="97">
        <f>_xll.qlIndexFixing(AA309,R309,TRUE,_xll.ohTrigger(Trigger,Trigger6M,InterestRatesTrigger))</f>
        <v>1.5504703972759715E-2</v>
      </c>
      <c r="V309" s="97">
        <f>_xll.qlQuoteValue(P309,_xll.ohTrigger(Trigger,Trigger6M,InterestRatesTrigger))</f>
        <v>1.5489999999999999E-2</v>
      </c>
      <c r="W309" s="94" t="b">
        <f t="shared" si="25"/>
        <v>1</v>
      </c>
      <c r="X309" s="153">
        <f t="shared" si="26"/>
        <v>0.14703972759716119</v>
      </c>
      <c r="Y309" s="50" t="b">
        <f>ABS(X309/10000)&lt;=ABS('General Settings'!$D$32)</f>
        <v>0</v>
      </c>
      <c r="AA309" s="50" t="str">
        <f>_xll.qlSwapIndex(,,O309,SettlementDays,Currency,Calendar,FixedLegTenor,FixedLegBDC,FixedLegDayCounter,Index6M,DiscountingCurve,Permanent,Trigger,ObjectOverwrite)</f>
        <v>obj_0075d#0000</v>
      </c>
      <c r="AB309" s="50" t="str">
        <f>_xll.qlVanillaSwapFromSwapIndex(,AA309,R309)</f>
        <v>obj_00826#0000</v>
      </c>
    </row>
    <row r="310" spans="13:28" x14ac:dyDescent="0.2">
      <c r="M310" s="94" t="s">
        <v>155</v>
      </c>
      <c r="N310" s="94" t="s">
        <v>113</v>
      </c>
      <c r="O310" s="94" t="s">
        <v>90</v>
      </c>
      <c r="P310" s="94" t="str">
        <f t="shared" si="24"/>
        <v>EUR13F25Y_Quote</v>
      </c>
      <c r="Q310" s="122"/>
      <c r="R310" s="106">
        <f>_xll.qlInterestRateIndexFixingDate(AA310,S310)</f>
        <v>47149</v>
      </c>
      <c r="S310" s="106">
        <f>_xll.qlCalendarAdvance(Calendar,SettlementDate,N310,"mf",TRUE,Trigger)</f>
        <v>47151</v>
      </c>
      <c r="T310" s="106">
        <f>_xll.qlInterestRateIndexMaturity(AA310,S310)</f>
        <v>56282</v>
      </c>
      <c r="U310" s="97">
        <f>_xll.qlIndexFixing(AA310,R310,TRUE,_xll.ohTrigger(Trigger,Trigger6M,InterestRatesTrigger))</f>
        <v>1.5062600627141966E-2</v>
      </c>
      <c r="V310" s="97">
        <f>_xll.qlQuoteValue(P310,_xll.ohTrigger(Trigger,Trigger6M,InterestRatesTrigger))</f>
        <v>1.5070000000000002E-2</v>
      </c>
      <c r="W310" s="94" t="b">
        <f t="shared" si="25"/>
        <v>1</v>
      </c>
      <c r="X310" s="153">
        <f t="shared" si="26"/>
        <v>-7.3993728580360602E-2</v>
      </c>
      <c r="Y310" s="50" t="b">
        <f>ABS(X310/10000)&lt;=ABS('General Settings'!$D$32)</f>
        <v>0</v>
      </c>
      <c r="AA310" s="50" t="str">
        <f>_xll.qlSwapIndex(,,O310,SettlementDays,Currency,Calendar,FixedLegTenor,FixedLegBDC,FixedLegDayCounter,Index6M,DiscountingCurve,Permanent,Trigger,ObjectOverwrite)</f>
        <v>obj_00699#0000</v>
      </c>
      <c r="AB310" s="50" t="str">
        <f>_xll.qlVanillaSwapFromSwapIndex(,AA310,R310)</f>
        <v>obj_008a8#0000</v>
      </c>
    </row>
    <row r="311" spans="13:28" x14ac:dyDescent="0.2">
      <c r="M311" s="197" t="s">
        <v>155</v>
      </c>
      <c r="N311" s="197" t="s">
        <v>113</v>
      </c>
      <c r="O311" s="197" t="s">
        <v>92</v>
      </c>
      <c r="P311" s="197" t="str">
        <f t="shared" si="24"/>
        <v>EUR13F30Y_Quote</v>
      </c>
      <c r="Q311" s="162"/>
      <c r="R311" s="198">
        <f>_xll.qlInterestRateIndexFixingDate(AA311,S311)</f>
        <v>47149</v>
      </c>
      <c r="S311" s="198">
        <f>_xll.qlCalendarAdvance(Calendar,SettlementDate,N311,"mf",TRUE,Trigger)</f>
        <v>47151</v>
      </c>
      <c r="T311" s="198">
        <f>_xll.qlInterestRateIndexMaturity(AA311,S311)</f>
        <v>58109</v>
      </c>
      <c r="U311" s="199">
        <f>_xll.qlIndexFixing(AA311,R311,TRUE,_xll.ohTrigger(Trigger,Trigger6M,InterestRatesTrigger))</f>
        <v>1.4505449267928277E-2</v>
      </c>
      <c r="V311" s="199">
        <f>_xll.qlQuoteValue(P311,_xll.ohTrigger(Trigger,Trigger6M,InterestRatesTrigger))</f>
        <v>1.4490000000000001E-2</v>
      </c>
      <c r="W311" s="197" t="b">
        <f t="shared" si="25"/>
        <v>1</v>
      </c>
      <c r="X311" s="200">
        <f t="shared" si="26"/>
        <v>0.15449267928275764</v>
      </c>
      <c r="Y311" s="161" t="b">
        <f>ABS(X311/10000)&lt;=ABS('General Settings'!$D$32)</f>
        <v>0</v>
      </c>
      <c r="AA311" s="50" t="str">
        <f>_xll.qlSwapIndex(,,O311,SettlementDays,Currency,Calendar,FixedLegTenor,FixedLegBDC,FixedLegDayCounter,Index6M,DiscountingCurve,Permanent,Trigger,ObjectOverwrite)</f>
        <v>obj_00762#0000</v>
      </c>
      <c r="AB311" s="50" t="str">
        <f>_xll.qlVanillaSwapFromSwapIndex(,AA311,R311)</f>
        <v>obj_00841#0000</v>
      </c>
    </row>
    <row r="312" spans="13:28" x14ac:dyDescent="0.2">
      <c r="M312" s="201" t="s">
        <v>155</v>
      </c>
      <c r="N312" s="201" t="s">
        <v>114</v>
      </c>
      <c r="O312" s="201" t="s">
        <v>33</v>
      </c>
      <c r="P312" s="201" t="str">
        <f t="shared" si="24"/>
        <v>EUR14F1Y_Quote</v>
      </c>
      <c r="Q312" s="166"/>
      <c r="R312" s="202">
        <f>_xll.qlInterestRateIndexFixingDate(AA312,S312)</f>
        <v>47514</v>
      </c>
      <c r="S312" s="202">
        <f>_xll.qlCalendarAdvance(Calendar,SettlementDate,N312,"mf",TRUE,Trigger)</f>
        <v>47518</v>
      </c>
      <c r="T312" s="202">
        <f>_xll.qlInterestRateIndexMaturity(AA312,S312)</f>
        <v>47883</v>
      </c>
      <c r="U312" s="203">
        <f>_xll.qlIndexFixing(AA312,R312,TRUE,_xll.ohTrigger(Trigger,Trigger6M,InterestRatesTrigger))</f>
        <v>1.9071533965035428E-2</v>
      </c>
      <c r="V312" s="203">
        <f>_xll.qlQuoteValue(P312,_xll.ohTrigger(Trigger,Trigger6M,InterestRatesTrigger))</f>
        <v>1.9E-2</v>
      </c>
      <c r="W312" s="201" t="b">
        <f t="shared" si="25"/>
        <v>1</v>
      </c>
      <c r="X312" s="204">
        <f t="shared" si="26"/>
        <v>0.71533965035428659</v>
      </c>
      <c r="Y312" s="149" t="b">
        <f>ABS(X312/10000)&lt;=ABS('General Settings'!$D$32)</f>
        <v>0</v>
      </c>
      <c r="AA312" s="50" t="str">
        <f>_xll.qlSwapIndex(,,O312,SettlementDays,Currency,Calendar,FixedLegTenor,FixedLegBDC,FixedLegDayCounter,Index6M,DiscountingCurve,Permanent,Trigger,ObjectOverwrite)</f>
        <v>obj_00655#0000</v>
      </c>
      <c r="AB312" s="50" t="str">
        <f>_xll.qlVanillaSwapFromSwapIndex(,AA312,R312)</f>
        <v>obj_007db#0000</v>
      </c>
    </row>
    <row r="313" spans="13:28" x14ac:dyDescent="0.2">
      <c r="M313" s="94" t="s">
        <v>155</v>
      </c>
      <c r="N313" s="94" t="s">
        <v>114</v>
      </c>
      <c r="O313" s="94" t="s">
        <v>78</v>
      </c>
      <c r="P313" s="94" t="str">
        <f t="shared" si="24"/>
        <v>EUR14F2Y_Quote</v>
      </c>
      <c r="Q313" s="122"/>
      <c r="R313" s="106">
        <f>_xll.qlInterestRateIndexFixingDate(AA313,S313)</f>
        <v>47514</v>
      </c>
      <c r="S313" s="106">
        <f>_xll.qlCalendarAdvance(Calendar,SettlementDate,N313,"mf",TRUE,Trigger)</f>
        <v>47518</v>
      </c>
      <c r="T313" s="106">
        <f>_xll.qlInterestRateIndexMaturity(AA313,S313)</f>
        <v>48248</v>
      </c>
      <c r="U313" s="97">
        <f>_xll.qlIndexFixing(AA313,R313,TRUE,_xll.ohTrigger(Trigger,Trigger6M,InterestRatesTrigger))</f>
        <v>1.8914783258998365E-2</v>
      </c>
      <c r="V313" s="97">
        <f>_xll.qlQuoteValue(P313,_xll.ohTrigger(Trigger,Trigger6M,InterestRatesTrigger))</f>
        <v>1.89E-2</v>
      </c>
      <c r="W313" s="94" t="b">
        <f t="shared" si="25"/>
        <v>1</v>
      </c>
      <c r="X313" s="153">
        <f t="shared" si="26"/>
        <v>0.14783258998365273</v>
      </c>
      <c r="Y313" s="50" t="b">
        <f>ABS(X313/10000)&lt;=ABS('General Settings'!$D$32)</f>
        <v>0</v>
      </c>
      <c r="AA313" s="50" t="str">
        <f>_xll.qlSwapIndex(,,O313,SettlementDays,Currency,Calendar,FixedLegTenor,FixedLegBDC,FixedLegDayCounter,Index6M,DiscountingCurve,Permanent,Trigger,ObjectOverwrite)</f>
        <v>obj_0078b#0000</v>
      </c>
      <c r="AB313" s="50" t="str">
        <f>_xll.qlVanillaSwapFromSwapIndex(,AA313,R313)</f>
        <v>obj_008f6#0000</v>
      </c>
    </row>
    <row r="314" spans="13:28" x14ac:dyDescent="0.2">
      <c r="M314" s="94" t="s">
        <v>155</v>
      </c>
      <c r="N314" s="94" t="s">
        <v>114</v>
      </c>
      <c r="O314" s="94" t="s">
        <v>79</v>
      </c>
      <c r="P314" s="94" t="str">
        <f t="shared" si="24"/>
        <v>EUR14F3Y_Quote</v>
      </c>
      <c r="Q314" s="122"/>
      <c r="R314" s="106">
        <f>_xll.qlInterestRateIndexFixingDate(AA314,S314)</f>
        <v>47514</v>
      </c>
      <c r="S314" s="106">
        <f>_xll.qlCalendarAdvance(Calendar,SettlementDate,N314,"mf",TRUE,Trigger)</f>
        <v>47518</v>
      </c>
      <c r="T314" s="106">
        <f>_xll.qlInterestRateIndexMaturity(AA314,S314)</f>
        <v>48614</v>
      </c>
      <c r="U314" s="97">
        <f>_xll.qlIndexFixing(AA314,R314,TRUE,_xll.ohTrigger(Trigger,Trigger6M,InterestRatesTrigger))</f>
        <v>1.8731145667119153E-2</v>
      </c>
      <c r="V314" s="97">
        <f>_xll.qlQuoteValue(P314,_xll.ohTrigger(Trigger,Trigger6M,InterestRatesTrigger))</f>
        <v>1.8710000000000001E-2</v>
      </c>
      <c r="W314" s="94" t="b">
        <f t="shared" si="25"/>
        <v>1</v>
      </c>
      <c r="X314" s="153">
        <f t="shared" si="26"/>
        <v>0.21145667119151779</v>
      </c>
      <c r="Y314" s="50" t="b">
        <f>ABS(X314/10000)&lt;=ABS('General Settings'!$D$32)</f>
        <v>0</v>
      </c>
      <c r="AA314" s="50" t="str">
        <f>_xll.qlSwapIndex(,,O314,SettlementDays,Currency,Calendar,FixedLegTenor,FixedLegBDC,FixedLegDayCounter,Index6M,DiscountingCurve,Permanent,Trigger,ObjectOverwrite)</f>
        <v>obj_0073c#0000</v>
      </c>
      <c r="AB314" s="50" t="str">
        <f>_xll.qlVanillaSwapFromSwapIndex(,AA314,R314)</f>
        <v>obj_0080f#0000</v>
      </c>
    </row>
    <row r="315" spans="13:28" x14ac:dyDescent="0.2">
      <c r="M315" s="94" t="s">
        <v>155</v>
      </c>
      <c r="N315" s="94" t="s">
        <v>114</v>
      </c>
      <c r="O315" s="94" t="s">
        <v>80</v>
      </c>
      <c r="P315" s="94" t="str">
        <f t="shared" si="24"/>
        <v>EUR14F4Y_Quote</v>
      </c>
      <c r="Q315" s="122"/>
      <c r="R315" s="106">
        <f>_xll.qlInterestRateIndexFixingDate(AA315,S315)</f>
        <v>47514</v>
      </c>
      <c r="S315" s="106">
        <f>_xll.qlCalendarAdvance(Calendar,SettlementDate,N315,"mf",TRUE,Trigger)</f>
        <v>47518</v>
      </c>
      <c r="T315" s="106">
        <f>_xll.qlInterestRateIndexMaturity(AA315,S315)</f>
        <v>48981</v>
      </c>
      <c r="U315" s="97">
        <f>_xll.qlIndexFixing(AA315,R315,TRUE,_xll.ohTrigger(Trigger,Trigger6M,InterestRatesTrigger))</f>
        <v>1.8490299109279879E-2</v>
      </c>
      <c r="V315" s="97">
        <f>_xll.qlQuoteValue(P315,_xll.ohTrigger(Trigger,Trigger6M,InterestRatesTrigger))</f>
        <v>1.848E-2</v>
      </c>
      <c r="W315" s="94" t="b">
        <f t="shared" si="25"/>
        <v>1</v>
      </c>
      <c r="X315" s="153">
        <f t="shared" si="26"/>
        <v>0.10299109279878621</v>
      </c>
      <c r="Y315" s="50" t="b">
        <f>ABS(X315/10000)&lt;=ABS('General Settings'!$D$32)</f>
        <v>0</v>
      </c>
      <c r="AA315" s="50" t="str">
        <f>_xll.qlSwapIndex(,,O315,SettlementDays,Currency,Calendar,FixedLegTenor,FixedLegBDC,FixedLegDayCounter,Index6M,DiscountingCurve,Permanent,Trigger,ObjectOverwrite)</f>
        <v>obj_00644#0000</v>
      </c>
      <c r="AB315" s="50" t="str">
        <f>_xll.qlVanillaSwapFromSwapIndex(,AA315,R315)</f>
        <v>obj_00896#0000</v>
      </c>
    </row>
    <row r="316" spans="13:28" x14ac:dyDescent="0.2">
      <c r="M316" s="94" t="s">
        <v>155</v>
      </c>
      <c r="N316" s="94" t="s">
        <v>114</v>
      </c>
      <c r="O316" s="94" t="s">
        <v>81</v>
      </c>
      <c r="P316" s="94" t="str">
        <f t="shared" si="24"/>
        <v>EUR14F5Y_Quote</v>
      </c>
      <c r="Q316" s="122"/>
      <c r="R316" s="106">
        <f>_xll.qlInterestRateIndexFixingDate(AA316,S316)</f>
        <v>47514</v>
      </c>
      <c r="S316" s="106">
        <f>_xll.qlCalendarAdvance(Calendar,SettlementDate,N316,"mf",TRUE,Trigger)</f>
        <v>47518</v>
      </c>
      <c r="T316" s="106">
        <f>_xll.qlInterestRateIndexMaturity(AA316,S316)</f>
        <v>49345</v>
      </c>
      <c r="U316" s="97">
        <f>_xll.qlIndexFixing(AA316,R316,TRUE,_xll.ohTrigger(Trigger,Trigger6M,InterestRatesTrigger))</f>
        <v>1.8226883579765422E-2</v>
      </c>
      <c r="V316" s="97">
        <f>_xll.qlQuoteValue(P316,_xll.ohTrigger(Trigger,Trigger6M,InterestRatesTrigger))</f>
        <v>1.823E-2</v>
      </c>
      <c r="W316" s="94" t="b">
        <f t="shared" si="25"/>
        <v>1</v>
      </c>
      <c r="X316" s="153">
        <f t="shared" si="26"/>
        <v>-3.1164202345772274E-2</v>
      </c>
      <c r="Y316" s="50" t="b">
        <f>ABS(X316/10000)&lt;=ABS('General Settings'!$D$32)</f>
        <v>0</v>
      </c>
      <c r="AA316" s="50" t="str">
        <f>_xll.qlSwapIndex(,,O316,SettlementDays,Currency,Calendar,FixedLegTenor,FixedLegBDC,FixedLegDayCounter,Index6M,DiscountingCurve,Permanent,Trigger,ObjectOverwrite)</f>
        <v>obj_0070e#0000</v>
      </c>
      <c r="AB316" s="50" t="str">
        <f>_xll.qlVanillaSwapFromSwapIndex(,AA316,R316)</f>
        <v>obj_00897#0000</v>
      </c>
    </row>
    <row r="317" spans="13:28" x14ac:dyDescent="0.2">
      <c r="M317" s="94" t="s">
        <v>155</v>
      </c>
      <c r="N317" s="94" t="s">
        <v>114</v>
      </c>
      <c r="O317" s="94" t="s">
        <v>82</v>
      </c>
      <c r="P317" s="94" t="str">
        <f t="shared" si="24"/>
        <v>EUR14F6Y_Quote</v>
      </c>
      <c r="Q317" s="122"/>
      <c r="R317" s="106">
        <f>_xll.qlInterestRateIndexFixingDate(AA317,S317)</f>
        <v>47514</v>
      </c>
      <c r="S317" s="106">
        <f>_xll.qlCalendarAdvance(Calendar,SettlementDate,N317,"mf",TRUE,Trigger)</f>
        <v>47518</v>
      </c>
      <c r="T317" s="106">
        <f>_xll.qlInterestRateIndexMaturity(AA317,S317)</f>
        <v>49709</v>
      </c>
      <c r="U317" s="97">
        <f>_xll.qlIndexFixing(AA317,R317,TRUE,_xll.ohTrigger(Trigger,Trigger6M,InterestRatesTrigger))</f>
        <v>1.7946243196553274E-2</v>
      </c>
      <c r="V317" s="97">
        <f>_xll.qlQuoteValue(P317,_xll.ohTrigger(Trigger,Trigger6M,InterestRatesTrigger))</f>
        <v>1.7929999999999998E-2</v>
      </c>
      <c r="W317" s="94" t="b">
        <f t="shared" si="25"/>
        <v>1</v>
      </c>
      <c r="X317" s="153">
        <f t="shared" si="26"/>
        <v>0.16243196553276246</v>
      </c>
      <c r="Y317" s="50" t="b">
        <f>ABS(X317/10000)&lt;=ABS('General Settings'!$D$32)</f>
        <v>0</v>
      </c>
      <c r="AA317" s="50" t="str">
        <f>_xll.qlSwapIndex(,,O317,SettlementDays,Currency,Calendar,FixedLegTenor,FixedLegBDC,FixedLegDayCounter,Index6M,DiscountingCurve,Permanent,Trigger,ObjectOverwrite)</f>
        <v>obj_0072d#0000</v>
      </c>
      <c r="AB317" s="50" t="str">
        <f>_xll.qlVanillaSwapFromSwapIndex(,AA317,R317)</f>
        <v>obj_00819#0000</v>
      </c>
    </row>
    <row r="318" spans="13:28" x14ac:dyDescent="0.2">
      <c r="M318" s="94" t="s">
        <v>155</v>
      </c>
      <c r="N318" s="94" t="s">
        <v>114</v>
      </c>
      <c r="O318" s="94" t="s">
        <v>83</v>
      </c>
      <c r="P318" s="94" t="str">
        <f t="shared" si="24"/>
        <v>EUR14F7Y_Quote</v>
      </c>
      <c r="Q318" s="122"/>
      <c r="R318" s="106">
        <f>_xll.qlInterestRateIndexFixingDate(AA318,S318)</f>
        <v>47514</v>
      </c>
      <c r="S318" s="106">
        <f>_xll.qlCalendarAdvance(Calendar,SettlementDate,N318,"mf",TRUE,Trigger)</f>
        <v>47518</v>
      </c>
      <c r="T318" s="106">
        <f>_xll.qlInterestRateIndexMaturity(AA318,S318)</f>
        <v>50075</v>
      </c>
      <c r="U318" s="97">
        <f>_xll.qlIndexFixing(AA318,R318,TRUE,_xll.ohTrigger(Trigger,Trigger6M,InterestRatesTrigger))</f>
        <v>1.7659051185743912E-2</v>
      </c>
      <c r="V318" s="97">
        <f>_xll.qlQuoteValue(P318,_xll.ohTrigger(Trigger,Trigger6M,InterestRatesTrigger))</f>
        <v>1.7650000000000002E-2</v>
      </c>
      <c r="W318" s="94" t="b">
        <f t="shared" si="25"/>
        <v>1</v>
      </c>
      <c r="X318" s="153">
        <f t="shared" si="26"/>
        <v>9.0511857439093402E-2</v>
      </c>
      <c r="Y318" s="50" t="b">
        <f>ABS(X318/10000)&lt;=ABS('General Settings'!$D$32)</f>
        <v>0</v>
      </c>
      <c r="AA318" s="50" t="str">
        <f>_xll.qlSwapIndex(,,O318,SettlementDays,Currency,Calendar,FixedLegTenor,FixedLegBDC,FixedLegDayCounter,Index6M,DiscountingCurve,Permanent,Trigger,ObjectOverwrite)</f>
        <v>obj_006bb#0000</v>
      </c>
      <c r="AB318" s="50" t="str">
        <f>_xll.qlVanillaSwapFromSwapIndex(,AA318,R318)</f>
        <v>obj_008f3#0000</v>
      </c>
    </row>
    <row r="319" spans="13:28" x14ac:dyDescent="0.2">
      <c r="M319" s="94" t="s">
        <v>155</v>
      </c>
      <c r="N319" s="94" t="s">
        <v>114</v>
      </c>
      <c r="O319" s="94" t="s">
        <v>84</v>
      </c>
      <c r="P319" s="94" t="str">
        <f t="shared" si="24"/>
        <v>EUR14F8Y_Quote</v>
      </c>
      <c r="Q319" s="122"/>
      <c r="R319" s="106">
        <f>_xll.qlInterestRateIndexFixingDate(AA319,S319)</f>
        <v>47514</v>
      </c>
      <c r="S319" s="106">
        <f>_xll.qlCalendarAdvance(Calendar,SettlementDate,N319,"mf",TRUE,Trigger)</f>
        <v>47518</v>
      </c>
      <c r="T319" s="106">
        <f>_xll.qlInterestRateIndexMaturity(AA319,S319)</f>
        <v>50440</v>
      </c>
      <c r="U319" s="97">
        <f>_xll.qlIndexFixing(AA319,R319,TRUE,_xll.ohTrigger(Trigger,Trigger6M,InterestRatesTrigger))</f>
        <v>1.7364123083685665E-2</v>
      </c>
      <c r="V319" s="97">
        <f>_xll.qlQuoteValue(P319,_xll.ohTrigger(Trigger,Trigger6M,InterestRatesTrigger))</f>
        <v>1.736E-2</v>
      </c>
      <c r="W319" s="94" t="b">
        <f t="shared" si="25"/>
        <v>1</v>
      </c>
      <c r="X319" s="153">
        <f t="shared" si="26"/>
        <v>4.123083685664275E-2</v>
      </c>
      <c r="Y319" s="50" t="b">
        <f>ABS(X319/10000)&lt;=ABS('General Settings'!$D$32)</f>
        <v>0</v>
      </c>
      <c r="AA319" s="50" t="str">
        <f>_xll.qlSwapIndex(,,O319,SettlementDays,Currency,Calendar,FixedLegTenor,FixedLegBDC,FixedLegDayCounter,Index6M,DiscountingCurve,Permanent,Trigger,ObjectOverwrite)</f>
        <v>obj_006b2#0000</v>
      </c>
      <c r="AB319" s="50" t="str">
        <f>_xll.qlVanillaSwapFromSwapIndex(,AA319,R319)</f>
        <v>obj_00830#0000</v>
      </c>
    </row>
    <row r="320" spans="13:28" x14ac:dyDescent="0.2">
      <c r="M320" s="94" t="s">
        <v>155</v>
      </c>
      <c r="N320" s="94" t="s">
        <v>114</v>
      </c>
      <c r="O320" s="94" t="s">
        <v>85</v>
      </c>
      <c r="P320" s="94" t="str">
        <f t="shared" si="24"/>
        <v>EUR14F9Y_Quote</v>
      </c>
      <c r="Q320" s="122"/>
      <c r="R320" s="106">
        <f>_xll.qlInterestRateIndexFixingDate(AA320,S320)</f>
        <v>47514</v>
      </c>
      <c r="S320" s="106">
        <f>_xll.qlCalendarAdvance(Calendar,SettlementDate,N320,"mf",TRUE,Trigger)</f>
        <v>47518</v>
      </c>
      <c r="T320" s="106">
        <f>_xll.qlInterestRateIndexMaturity(AA320,S320)</f>
        <v>50805</v>
      </c>
      <c r="U320" s="97">
        <f>_xll.qlIndexFixing(AA320,R320,TRUE,_xll.ohTrigger(Trigger,Trigger6M,InterestRatesTrigger))</f>
        <v>1.7076651796744932E-2</v>
      </c>
      <c r="V320" s="97">
        <f>_xll.qlQuoteValue(P320,_xll.ohTrigger(Trigger,Trigger6M,InterestRatesTrigger))</f>
        <v>1.7070000000000002E-2</v>
      </c>
      <c r="W320" s="94" t="b">
        <f t="shared" si="25"/>
        <v>1</v>
      </c>
      <c r="X320" s="153">
        <f t="shared" si="26"/>
        <v>6.6517967449303272E-2</v>
      </c>
      <c r="Y320" s="50" t="b">
        <f>ABS(X320/10000)&lt;=ABS('General Settings'!$D$32)</f>
        <v>0</v>
      </c>
      <c r="AA320" s="50" t="str">
        <f>_xll.qlSwapIndex(,,O320,SettlementDays,Currency,Calendar,FixedLegTenor,FixedLegBDC,FixedLegDayCounter,Index6M,DiscountingCurve,Permanent,Trigger,ObjectOverwrite)</f>
        <v>obj_006a8#0000</v>
      </c>
      <c r="AB320" s="50" t="str">
        <f>_xll.qlVanillaSwapFromSwapIndex(,AA320,R320)</f>
        <v>obj_00823#0000</v>
      </c>
    </row>
    <row r="321" spans="13:28" x14ac:dyDescent="0.2">
      <c r="M321" s="94" t="s">
        <v>155</v>
      </c>
      <c r="N321" s="94" t="s">
        <v>114</v>
      </c>
      <c r="O321" s="94" t="s">
        <v>86</v>
      </c>
      <c r="P321" s="94" t="str">
        <f t="shared" si="24"/>
        <v>EUR14F10Y_Quote</v>
      </c>
      <c r="Q321" s="122"/>
      <c r="R321" s="106">
        <f>_xll.qlInterestRateIndexFixingDate(AA321,S321)</f>
        <v>47514</v>
      </c>
      <c r="S321" s="106">
        <f>_xll.qlCalendarAdvance(Calendar,SettlementDate,N321,"mf",TRUE,Trigger)</f>
        <v>47518</v>
      </c>
      <c r="T321" s="106">
        <f>_xll.qlInterestRateIndexMaturity(AA321,S321)</f>
        <v>51172</v>
      </c>
      <c r="U321" s="97">
        <f>_xll.qlIndexFixing(AA321,R321,TRUE,_xll.ohTrigger(Trigger,Trigger6M,InterestRatesTrigger))</f>
        <v>1.6803179546959503E-2</v>
      </c>
      <c r="V321" s="97">
        <f>_xll.qlQuoteValue(P321,_xll.ohTrigger(Trigger,Trigger6M,InterestRatesTrigger))</f>
        <v>1.6799999999999999E-2</v>
      </c>
      <c r="W321" s="94" t="b">
        <f t="shared" si="25"/>
        <v>1</v>
      </c>
      <c r="X321" s="153">
        <f t="shared" si="26"/>
        <v>3.1795469595044534E-2</v>
      </c>
      <c r="Y321" s="50" t="b">
        <f>ABS(X321/10000)&lt;=ABS('General Settings'!$D$32)</f>
        <v>0</v>
      </c>
      <c r="AA321" s="50" t="str">
        <f>_xll.qlSwapIndex(,,O321,SettlementDays,Currency,Calendar,FixedLegTenor,FixedLegBDC,FixedLegDayCounter,Index6M,DiscountingCurve,Permanent,Trigger,ObjectOverwrite)</f>
        <v>obj_006e2#0000</v>
      </c>
      <c r="AB321" s="50" t="str">
        <f>_xll.qlVanillaSwapFromSwapIndex(,AA321,R321)</f>
        <v>obj_008d3#0000</v>
      </c>
    </row>
    <row r="322" spans="13:28" x14ac:dyDescent="0.2">
      <c r="M322" s="94" t="s">
        <v>155</v>
      </c>
      <c r="N322" s="94" t="s">
        <v>114</v>
      </c>
      <c r="O322" s="94" t="s">
        <v>112</v>
      </c>
      <c r="P322" s="94" t="str">
        <f t="shared" si="24"/>
        <v>EUR14F11Y_Quote</v>
      </c>
      <c r="Q322" s="122"/>
      <c r="R322" s="106">
        <f>_xll.qlInterestRateIndexFixingDate(AA322,S322)</f>
        <v>47514</v>
      </c>
      <c r="S322" s="106">
        <f>_xll.qlCalendarAdvance(Calendar,SettlementDate,N322,"mf",TRUE,Trigger)</f>
        <v>47518</v>
      </c>
      <c r="T322" s="106">
        <f>_xll.qlInterestRateIndexMaturity(AA322,S322)</f>
        <v>51536</v>
      </c>
      <c r="U322" s="97">
        <f>_xll.qlIndexFixing(AA322,R322,TRUE,_xll.ohTrigger(Trigger,Trigger6M,InterestRatesTrigger))</f>
        <v>1.6559274529023223E-2</v>
      </c>
      <c r="V322" s="97">
        <f>_xll.qlQuoteValue(P322,_xll.ohTrigger(Trigger,Trigger6M,InterestRatesTrigger))</f>
        <v>1.6549999999999999E-2</v>
      </c>
      <c r="W322" s="94" t="b">
        <f t="shared" si="25"/>
        <v>1</v>
      </c>
      <c r="X322" s="153">
        <f t="shared" si="26"/>
        <v>9.2745290232246202E-2</v>
      </c>
      <c r="Y322" s="50" t="b">
        <f>ABS(X322/10000)&lt;=ABS('General Settings'!$D$32)</f>
        <v>0</v>
      </c>
      <c r="AA322" s="50" t="str">
        <f>_xll.qlSwapIndex(,,O322,SettlementDays,Currency,Calendar,FixedLegTenor,FixedLegBDC,FixedLegDayCounter,Index6M,DiscountingCurve,Permanent,Trigger,ObjectOverwrite)</f>
        <v>obj_00766#0000</v>
      </c>
      <c r="AB322" s="50" t="str">
        <f>_xll.qlVanillaSwapFromSwapIndex(,AA322,R322)</f>
        <v>obj_008d6#0000</v>
      </c>
    </row>
    <row r="323" spans="13:28" x14ac:dyDescent="0.2">
      <c r="M323" s="94" t="s">
        <v>155</v>
      </c>
      <c r="N323" s="94" t="s">
        <v>114</v>
      </c>
      <c r="O323" s="94" t="s">
        <v>87</v>
      </c>
      <c r="P323" s="94" t="str">
        <f t="shared" si="24"/>
        <v>EUR14F12Y_Quote</v>
      </c>
      <c r="Q323" s="122"/>
      <c r="R323" s="106">
        <f>_xll.qlInterestRateIndexFixingDate(AA323,S323)</f>
        <v>47514</v>
      </c>
      <c r="S323" s="106">
        <f>_xll.qlCalendarAdvance(Calendar,SettlementDate,N323,"mf",TRUE,Trigger)</f>
        <v>47518</v>
      </c>
      <c r="T323" s="106">
        <f>_xll.qlInterestRateIndexMaturity(AA323,S323)</f>
        <v>51901</v>
      </c>
      <c r="U323" s="97">
        <f>_xll.qlIndexFixing(AA323,R323,TRUE,_xll.ohTrigger(Trigger,Trigger6M,InterestRatesTrigger))</f>
        <v>1.6338293188476058E-2</v>
      </c>
      <c r="V323" s="97">
        <f>_xll.qlQuoteValue(P323,_xll.ohTrigger(Trigger,Trigger6M,InterestRatesTrigger))</f>
        <v>1.6320000000000001E-2</v>
      </c>
      <c r="W323" s="94" t="b">
        <f t="shared" si="25"/>
        <v>1</v>
      </c>
      <c r="X323" s="153">
        <f t="shared" si="26"/>
        <v>0.18293188476056765</v>
      </c>
      <c r="Y323" s="50" t="b">
        <f>ABS(X323/10000)&lt;=ABS('General Settings'!$D$32)</f>
        <v>0</v>
      </c>
      <c r="AA323" s="50" t="str">
        <f>_xll.qlSwapIndex(,,O323,SettlementDays,Currency,Calendar,FixedLegTenor,FixedLegBDC,FixedLegDayCounter,Index6M,DiscountingCurve,Permanent,Trigger,ObjectOverwrite)</f>
        <v>obj_006d5#0000</v>
      </c>
      <c r="AB323" s="50" t="str">
        <f>_xll.qlVanillaSwapFromSwapIndex(,AA323,R323)</f>
        <v>obj_008b9#0000</v>
      </c>
    </row>
    <row r="324" spans="13:28" x14ac:dyDescent="0.2">
      <c r="M324" s="94" t="s">
        <v>155</v>
      </c>
      <c r="N324" s="94" t="s">
        <v>114</v>
      </c>
      <c r="O324" s="94" t="s">
        <v>113</v>
      </c>
      <c r="P324" s="94" t="str">
        <f t="shared" si="24"/>
        <v>EUR14F13Y_Quote</v>
      </c>
      <c r="Q324" s="122"/>
      <c r="R324" s="106">
        <f>_xll.qlInterestRateIndexFixingDate(AA324,S324)</f>
        <v>47514</v>
      </c>
      <c r="S324" s="106">
        <f>_xll.qlCalendarAdvance(Calendar,SettlementDate,N324,"mf",TRUE,Trigger)</f>
        <v>47518</v>
      </c>
      <c r="T324" s="106">
        <f>_xll.qlInterestRateIndexMaturity(AA324,S324)</f>
        <v>52266</v>
      </c>
      <c r="U324" s="97">
        <f>_xll.qlIndexFixing(AA324,R324,TRUE,_xll.ohTrigger(Trigger,Trigger6M,InterestRatesTrigger))</f>
        <v>1.6141257471464467E-2</v>
      </c>
      <c r="V324" s="97">
        <f>_xll.qlQuoteValue(P324,_xll.ohTrigger(Trigger,Trigger6M,InterestRatesTrigger))</f>
        <v>1.6129999999999999E-2</v>
      </c>
      <c r="W324" s="94" t="b">
        <f t="shared" si="25"/>
        <v>1</v>
      </c>
      <c r="X324" s="153">
        <f t="shared" si="26"/>
        <v>0.11257471464468788</v>
      </c>
      <c r="Y324" s="50" t="b">
        <f>ABS(X324/10000)&lt;=ABS('General Settings'!$D$32)</f>
        <v>0</v>
      </c>
      <c r="AA324" s="50" t="str">
        <f>_xll.qlSwapIndex(,,O324,SettlementDays,Currency,Calendar,FixedLegTenor,FixedLegBDC,FixedLegDayCounter,Index6M,DiscountingCurve,Permanent,Trigger,ObjectOverwrite)</f>
        <v>obj_006ad#0000</v>
      </c>
      <c r="AB324" s="50" t="str">
        <f>_xll.qlVanillaSwapFromSwapIndex(,AA324,R324)</f>
        <v>obj_00825#0000</v>
      </c>
    </row>
    <row r="325" spans="13:28" x14ac:dyDescent="0.2">
      <c r="M325" s="94" t="s">
        <v>155</v>
      </c>
      <c r="N325" s="94" t="s">
        <v>114</v>
      </c>
      <c r="O325" s="94" t="s">
        <v>114</v>
      </c>
      <c r="P325" s="94" t="str">
        <f t="shared" si="24"/>
        <v>EUR14F14Y_Quote</v>
      </c>
      <c r="Q325" s="122"/>
      <c r="R325" s="106">
        <f>_xll.qlInterestRateIndexFixingDate(AA325,S325)</f>
        <v>47514</v>
      </c>
      <c r="S325" s="106">
        <f>_xll.qlCalendarAdvance(Calendar,SettlementDate,N325,"mf",TRUE,Trigger)</f>
        <v>47518</v>
      </c>
      <c r="T325" s="106">
        <f>_xll.qlInterestRateIndexMaturity(AA325,S325)</f>
        <v>52631</v>
      </c>
      <c r="U325" s="97">
        <f>_xll.qlIndexFixing(AA325,R325,TRUE,_xll.ohTrigger(Trigger,Trigger6M,InterestRatesTrigger))</f>
        <v>1.5963084854503096E-2</v>
      </c>
      <c r="V325" s="97">
        <f>_xll.qlQuoteValue(P325,_xll.ohTrigger(Trigger,Trigger6M,InterestRatesTrigger))</f>
        <v>1.5949999999999999E-2</v>
      </c>
      <c r="W325" s="94" t="b">
        <f t="shared" si="25"/>
        <v>1</v>
      </c>
      <c r="X325" s="153">
        <f t="shared" si="26"/>
        <v>0.13084854503096766</v>
      </c>
      <c r="Y325" s="50" t="b">
        <f>ABS(X325/10000)&lt;=ABS('General Settings'!$D$32)</f>
        <v>0</v>
      </c>
      <c r="AA325" s="50" t="str">
        <f>_xll.qlSwapIndex(,,O325,SettlementDays,Currency,Calendar,FixedLegTenor,FixedLegBDC,FixedLegDayCounter,Index6M,DiscountingCurve,Permanent,Trigger,ObjectOverwrite)</f>
        <v>obj_00651#0000</v>
      </c>
      <c r="AB325" s="50" t="str">
        <f>_xll.qlVanillaSwapFromSwapIndex(,AA325,R325)</f>
        <v>obj_008ec#0000</v>
      </c>
    </row>
    <row r="326" spans="13:28" x14ac:dyDescent="0.2">
      <c r="M326" s="94" t="s">
        <v>155</v>
      </c>
      <c r="N326" s="94" t="s">
        <v>114</v>
      </c>
      <c r="O326" s="94" t="s">
        <v>88</v>
      </c>
      <c r="P326" s="94" t="str">
        <f t="shared" si="24"/>
        <v>EUR14F15Y_Quote</v>
      </c>
      <c r="Q326" s="122"/>
      <c r="R326" s="106">
        <f>_xll.qlInterestRateIndexFixingDate(AA326,S326)</f>
        <v>47514</v>
      </c>
      <c r="S326" s="106">
        <f>_xll.qlCalendarAdvance(Calendar,SettlementDate,N326,"mf",TRUE,Trigger)</f>
        <v>47518</v>
      </c>
      <c r="T326" s="106">
        <f>_xll.qlInterestRateIndexMaturity(AA326,S326)</f>
        <v>52999</v>
      </c>
      <c r="U326" s="97">
        <f>_xll.qlIndexFixing(AA326,R326,TRUE,_xll.ohTrigger(Trigger,Trigger6M,InterestRatesTrigger))</f>
        <v>1.5801522934138217E-2</v>
      </c>
      <c r="V326" s="97">
        <f>_xll.qlQuoteValue(P326,_xll.ohTrigger(Trigger,Trigger6M,InterestRatesTrigger))</f>
        <v>1.5789999999999998E-2</v>
      </c>
      <c r="W326" s="94" t="b">
        <f t="shared" si="25"/>
        <v>1</v>
      </c>
      <c r="X326" s="153">
        <f t="shared" si="26"/>
        <v>0.11522934138218088</v>
      </c>
      <c r="Y326" s="50" t="b">
        <f>ABS(X326/10000)&lt;=ABS('General Settings'!$D$32)</f>
        <v>0</v>
      </c>
      <c r="AA326" s="50" t="str">
        <f>_xll.qlSwapIndex(,,O326,SettlementDays,Currency,Calendar,FixedLegTenor,FixedLegBDC,FixedLegDayCounter,Index6M,DiscountingCurve,Permanent,Trigger,ObjectOverwrite)</f>
        <v>obj_00707#0000</v>
      </c>
      <c r="AB326" s="50" t="str">
        <f>_xll.qlVanillaSwapFromSwapIndex(,AA326,R326)</f>
        <v>obj_007d4#0000</v>
      </c>
    </row>
    <row r="327" spans="13:28" x14ac:dyDescent="0.2">
      <c r="M327" s="94" t="s">
        <v>155</v>
      </c>
      <c r="N327" s="94" t="s">
        <v>114</v>
      </c>
      <c r="O327" s="94" t="s">
        <v>89</v>
      </c>
      <c r="P327" s="94" t="str">
        <f t="shared" si="24"/>
        <v>EUR14F20Y_Quote</v>
      </c>
      <c r="Q327" s="122"/>
      <c r="R327" s="106">
        <f>_xll.qlInterestRateIndexFixingDate(AA327,S327)</f>
        <v>47514</v>
      </c>
      <c r="S327" s="106">
        <f>_xll.qlCalendarAdvance(Calendar,SettlementDate,N327,"mf",TRUE,Trigger)</f>
        <v>47518</v>
      </c>
      <c r="T327" s="106">
        <f>_xll.qlInterestRateIndexMaturity(AA327,S327)</f>
        <v>54823</v>
      </c>
      <c r="U327" s="97">
        <f>_xll.qlIndexFixing(AA327,R327,TRUE,_xll.ohTrigger(Trigger,Trigger6M,InterestRatesTrigger))</f>
        <v>1.5174627209893137E-2</v>
      </c>
      <c r="V327" s="97">
        <f>_xll.qlQuoteValue(P327,_xll.ohTrigger(Trigger,Trigger6M,InterestRatesTrigger))</f>
        <v>1.516E-2</v>
      </c>
      <c r="W327" s="94" t="b">
        <f t="shared" si="25"/>
        <v>1</v>
      </c>
      <c r="X327" s="153">
        <f t="shared" si="26"/>
        <v>0.14627209893137288</v>
      </c>
      <c r="Y327" s="50" t="b">
        <f>ABS(X327/10000)&lt;=ABS('General Settings'!$D$32)</f>
        <v>0</v>
      </c>
      <c r="AA327" s="50" t="str">
        <f>_xll.qlSwapIndex(,,O327,SettlementDays,Currency,Calendar,FixedLegTenor,FixedLegBDC,FixedLegDayCounter,Index6M,DiscountingCurve,Permanent,Trigger,ObjectOverwrite)</f>
        <v>obj_006c6#0000</v>
      </c>
      <c r="AB327" s="50" t="str">
        <f>_xll.qlVanillaSwapFromSwapIndex(,AA327,R327)</f>
        <v>obj_00861#0000</v>
      </c>
    </row>
    <row r="328" spans="13:28" x14ac:dyDescent="0.2">
      <c r="M328" s="94" t="s">
        <v>155</v>
      </c>
      <c r="N328" s="94" t="s">
        <v>114</v>
      </c>
      <c r="O328" s="94" t="s">
        <v>90</v>
      </c>
      <c r="P328" s="94" t="str">
        <f t="shared" si="24"/>
        <v>EUR14F25Y_Quote</v>
      </c>
      <c r="Q328" s="122"/>
      <c r="R328" s="106">
        <f>_xll.qlInterestRateIndexFixingDate(AA328,S328)</f>
        <v>47514</v>
      </c>
      <c r="S328" s="106">
        <f>_xll.qlCalendarAdvance(Calendar,SettlementDate,N328,"mf",TRUE,Trigger)</f>
        <v>47518</v>
      </c>
      <c r="T328" s="106">
        <f>_xll.qlInterestRateIndexMaturity(AA328,S328)</f>
        <v>56649</v>
      </c>
      <c r="U328" s="97">
        <f>_xll.qlIndexFixing(AA328,R328,TRUE,_xll.ohTrigger(Trigger,Trigger6M,InterestRatesTrigger))</f>
        <v>1.4777311380480907E-2</v>
      </c>
      <c r="V328" s="97">
        <f>_xll.qlQuoteValue(P328,_xll.ohTrigger(Trigger,Trigger6M,InterestRatesTrigger))</f>
        <v>1.478E-2</v>
      </c>
      <c r="W328" s="94" t="b">
        <f t="shared" si="25"/>
        <v>1</v>
      </c>
      <c r="X328" s="153">
        <f t="shared" si="26"/>
        <v>-2.6886195190929663E-2</v>
      </c>
      <c r="Y328" s="50" t="b">
        <f>ABS(X328/10000)&lt;=ABS('General Settings'!$D$32)</f>
        <v>0</v>
      </c>
      <c r="AA328" s="50" t="str">
        <f>_xll.qlSwapIndex(,,O328,SettlementDays,Currency,Calendar,FixedLegTenor,FixedLegBDC,FixedLegDayCounter,Index6M,DiscountingCurve,Permanent,Trigger,ObjectOverwrite)</f>
        <v>obj_0074e#0000</v>
      </c>
      <c r="AB328" s="50" t="str">
        <f>_xll.qlVanillaSwapFromSwapIndex(,AA328,R328)</f>
        <v>obj_00887#0000</v>
      </c>
    </row>
    <row r="329" spans="13:28" x14ac:dyDescent="0.2">
      <c r="M329" s="197" t="s">
        <v>155</v>
      </c>
      <c r="N329" s="197" t="s">
        <v>114</v>
      </c>
      <c r="O329" s="197" t="s">
        <v>92</v>
      </c>
      <c r="P329" s="197" t="str">
        <f t="shared" si="24"/>
        <v>EUR14F30Y_Quote</v>
      </c>
      <c r="Q329" s="162"/>
      <c r="R329" s="198">
        <f>_xll.qlInterestRateIndexFixingDate(AA329,S329)</f>
        <v>47514</v>
      </c>
      <c r="S329" s="198">
        <f>_xll.qlCalendarAdvance(Calendar,SettlementDate,N329,"mf",TRUE,Trigger)</f>
        <v>47518</v>
      </c>
      <c r="T329" s="198">
        <f>_xll.qlInterestRateIndexMaturity(AA329,S329)</f>
        <v>58475</v>
      </c>
      <c r="U329" s="199">
        <f>_xll.qlIndexFixing(AA329,R329,TRUE,_xll.ohTrigger(Trigger,Trigger6M,InterestRatesTrigger))</f>
        <v>1.4152881895770878E-2</v>
      </c>
      <c r="V329" s="199">
        <f>_xll.qlQuoteValue(P329,_xll.ohTrigger(Trigger,Trigger6M,InterestRatesTrigger))</f>
        <v>1.4150000000000001E-2</v>
      </c>
      <c r="W329" s="197" t="b">
        <f t="shared" si="25"/>
        <v>1</v>
      </c>
      <c r="X329" s="200">
        <f t="shared" si="26"/>
        <v>2.8818957708773296E-2</v>
      </c>
      <c r="Y329" s="161" t="b">
        <f>ABS(X329/10000)&lt;=ABS('General Settings'!$D$32)</f>
        <v>0</v>
      </c>
      <c r="AA329" s="50" t="str">
        <f>_xll.qlSwapIndex(,,O329,SettlementDays,Currency,Calendar,FixedLegTenor,FixedLegBDC,FixedLegDayCounter,Index6M,DiscountingCurve,Permanent,Trigger,ObjectOverwrite)</f>
        <v>obj_0066f#0000</v>
      </c>
      <c r="AB329" s="50" t="str">
        <f>_xll.qlVanillaSwapFromSwapIndex(,AA329,R329)</f>
        <v>obj_008eb#0000</v>
      </c>
    </row>
    <row r="330" spans="13:28" x14ac:dyDescent="0.2">
      <c r="M330" s="201" t="s">
        <v>155</v>
      </c>
      <c r="N330" s="201" t="s">
        <v>88</v>
      </c>
      <c r="O330" s="201" t="s">
        <v>33</v>
      </c>
      <c r="P330" s="201" t="str">
        <f t="shared" si="24"/>
        <v>EUR15F1Y_Quote</v>
      </c>
      <c r="Q330" s="166"/>
      <c r="R330" s="202">
        <f>_xll.qlInterestRateIndexFixingDate(AA330,S330)</f>
        <v>47878</v>
      </c>
      <c r="S330" s="202">
        <f>_xll.qlCalendarAdvance(Calendar,SettlementDate,N330,"mf",TRUE,Trigger)</f>
        <v>47882</v>
      </c>
      <c r="T330" s="202">
        <f>_xll.qlInterestRateIndexMaturity(AA330,S330)</f>
        <v>48247</v>
      </c>
      <c r="U330" s="203">
        <f>_xll.qlIndexFixing(AA330,R330,TRUE,_xll.ohTrigger(Trigger,Trigger6M,InterestRatesTrigger))</f>
        <v>1.8756430485543686E-2</v>
      </c>
      <c r="V330" s="203">
        <f>_xll.qlQuoteValue(P330,_xll.ohTrigger(Trigger,Trigger6M,InterestRatesTrigger))</f>
        <v>1.881E-2</v>
      </c>
      <c r="W330" s="201" t="b">
        <f t="shared" si="25"/>
        <v>1</v>
      </c>
      <c r="X330" s="204">
        <f t="shared" si="26"/>
        <v>-0.53569514456314193</v>
      </c>
      <c r="Y330" s="149" t="b">
        <f>ABS(X330/10000)&lt;=ABS('General Settings'!$D$32)</f>
        <v>0</v>
      </c>
      <c r="AA330" s="50" t="str">
        <f>_xll.qlSwapIndex(,,O330,SettlementDays,Currency,Calendar,FixedLegTenor,FixedLegBDC,FixedLegDayCounter,Index6M,DiscountingCurve,Permanent,Trigger,ObjectOverwrite)</f>
        <v>obj_00787#0000</v>
      </c>
      <c r="AB330" s="50" t="str">
        <f>_xll.qlVanillaSwapFromSwapIndex(,AA330,R330)</f>
        <v>obj_008ba#0000</v>
      </c>
    </row>
    <row r="331" spans="13:28" x14ac:dyDescent="0.2">
      <c r="M331" s="94" t="s">
        <v>155</v>
      </c>
      <c r="N331" s="94" t="s">
        <v>88</v>
      </c>
      <c r="O331" s="94" t="s">
        <v>78</v>
      </c>
      <c r="P331" s="94" t="str">
        <f t="shared" si="24"/>
        <v>EUR15F2Y_Quote</v>
      </c>
      <c r="Q331" s="122"/>
      <c r="R331" s="106">
        <f>_xll.qlInterestRateIndexFixingDate(AA331,S331)</f>
        <v>47878</v>
      </c>
      <c r="S331" s="106">
        <f>_xll.qlCalendarAdvance(Calendar,SettlementDate,N331,"mf",TRUE,Trigger)</f>
        <v>47882</v>
      </c>
      <c r="T331" s="106">
        <f>_xll.qlInterestRateIndexMaturity(AA331,S331)</f>
        <v>48613</v>
      </c>
      <c r="U331" s="97">
        <f>_xll.qlIndexFixing(AA331,R331,TRUE,_xll.ohTrigger(Trigger,Trigger6M,InterestRatesTrigger))</f>
        <v>1.8557819726088314E-2</v>
      </c>
      <c r="V331" s="97">
        <f>_xll.qlQuoteValue(P331,_xll.ohTrigger(Trigger,Trigger6M,InterestRatesTrigger))</f>
        <v>1.856E-2</v>
      </c>
      <c r="W331" s="94" t="b">
        <f t="shared" si="25"/>
        <v>1</v>
      </c>
      <c r="X331" s="153">
        <f t="shared" si="26"/>
        <v>-2.1802739116859315E-2</v>
      </c>
      <c r="Y331" s="50" t="b">
        <f>ABS(X331/10000)&lt;=ABS('General Settings'!$D$32)</f>
        <v>0</v>
      </c>
      <c r="AA331" s="50" t="str">
        <f>_xll.qlSwapIndex(,,O331,SettlementDays,Currency,Calendar,FixedLegTenor,FixedLegBDC,FixedLegDayCounter,Index6M,DiscountingCurve,Permanent,Trigger,ObjectOverwrite)</f>
        <v>obj_00705#0000</v>
      </c>
      <c r="AB331" s="50" t="str">
        <f>_xll.qlVanillaSwapFromSwapIndex(,AA331,R331)</f>
        <v>obj_00877#0000</v>
      </c>
    </row>
    <row r="332" spans="13:28" x14ac:dyDescent="0.2">
      <c r="M332" s="94" t="s">
        <v>155</v>
      </c>
      <c r="N332" s="94" t="s">
        <v>88</v>
      </c>
      <c r="O332" s="94" t="s">
        <v>79</v>
      </c>
      <c r="P332" s="94" t="str">
        <f t="shared" si="24"/>
        <v>EUR15F3Y_Quote</v>
      </c>
      <c r="Q332" s="122"/>
      <c r="R332" s="106">
        <f>_xll.qlInterestRateIndexFixingDate(AA332,S332)</f>
        <v>47878</v>
      </c>
      <c r="S332" s="106">
        <f>_xll.qlCalendarAdvance(Calendar,SettlementDate,N332,"mf",TRUE,Trigger)</f>
        <v>47882</v>
      </c>
      <c r="T332" s="106">
        <f>_xll.qlInterestRateIndexMaturity(AA332,S332)</f>
        <v>48978</v>
      </c>
      <c r="U332" s="97">
        <f>_xll.qlIndexFixing(AA332,R332,TRUE,_xll.ohTrigger(Trigger,Trigger6M,InterestRatesTrigger))</f>
        <v>1.8293315137021184E-2</v>
      </c>
      <c r="V332" s="97">
        <f>_xll.qlQuoteValue(P332,_xll.ohTrigger(Trigger,Trigger6M,InterestRatesTrigger))</f>
        <v>1.83E-2</v>
      </c>
      <c r="W332" s="94" t="b">
        <f t="shared" si="25"/>
        <v>1</v>
      </c>
      <c r="X332" s="153">
        <f t="shared" si="26"/>
        <v>-6.6848629788167357E-2</v>
      </c>
      <c r="Y332" s="50" t="b">
        <f>ABS(X332/10000)&lt;=ABS('General Settings'!$D$32)</f>
        <v>0</v>
      </c>
      <c r="AA332" s="50" t="str">
        <f>_xll.qlSwapIndex(,,O332,SettlementDays,Currency,Calendar,FixedLegTenor,FixedLegBDC,FixedLegDayCounter,Index6M,DiscountingCurve,Permanent,Trigger,ObjectOverwrite)</f>
        <v>obj_005f9#0000</v>
      </c>
      <c r="AB332" s="50" t="str">
        <f>_xll.qlVanillaSwapFromSwapIndex(,AA332,R332)</f>
        <v>obj_0087f#0000</v>
      </c>
    </row>
    <row r="333" spans="13:28" x14ac:dyDescent="0.2">
      <c r="M333" s="94" t="s">
        <v>155</v>
      </c>
      <c r="N333" s="94" t="s">
        <v>88</v>
      </c>
      <c r="O333" s="94" t="s">
        <v>80</v>
      </c>
      <c r="P333" s="94" t="str">
        <f t="shared" si="24"/>
        <v>EUR15F4Y_Quote</v>
      </c>
      <c r="Q333" s="122"/>
      <c r="R333" s="106">
        <f>_xll.qlInterestRateIndexFixingDate(AA333,S333)</f>
        <v>47878</v>
      </c>
      <c r="S333" s="106">
        <f>_xll.qlCalendarAdvance(Calendar,SettlementDate,N333,"mf",TRUE,Trigger)</f>
        <v>47882</v>
      </c>
      <c r="T333" s="106">
        <f>_xll.qlInterestRateIndexMaturity(AA333,S333)</f>
        <v>49345</v>
      </c>
      <c r="U333" s="97">
        <f>_xll.qlIndexFixing(AA333,R333,TRUE,_xll.ohTrigger(Trigger,Trigger6M,InterestRatesTrigger))</f>
        <v>1.8007394370663964E-2</v>
      </c>
      <c r="V333" s="97">
        <f>_xll.qlQuoteValue(P333,_xll.ohTrigger(Trigger,Trigger6M,InterestRatesTrigger))</f>
        <v>1.8030000000000001E-2</v>
      </c>
      <c r="W333" s="94" t="b">
        <f t="shared" si="25"/>
        <v>1</v>
      </c>
      <c r="X333" s="153">
        <f t="shared" si="26"/>
        <v>-0.22605629336036603</v>
      </c>
      <c r="Y333" s="50" t="b">
        <f>ABS(X333/10000)&lt;=ABS('General Settings'!$D$32)</f>
        <v>0</v>
      </c>
      <c r="AA333" s="50" t="str">
        <f>_xll.qlSwapIndex(,,O333,SettlementDays,Currency,Calendar,FixedLegTenor,FixedLegBDC,FixedLegDayCounter,Index6M,DiscountingCurve,Permanent,Trigger,ObjectOverwrite)</f>
        <v>obj_006a6#0000</v>
      </c>
      <c r="AB333" s="50" t="str">
        <f>_xll.qlVanillaSwapFromSwapIndex(,AA333,R333)</f>
        <v>obj_008e0#0000</v>
      </c>
    </row>
    <row r="334" spans="13:28" x14ac:dyDescent="0.2">
      <c r="M334" s="94" t="s">
        <v>155</v>
      </c>
      <c r="N334" s="94" t="s">
        <v>88</v>
      </c>
      <c r="O334" s="94" t="s">
        <v>81</v>
      </c>
      <c r="P334" s="94" t="str">
        <f t="shared" ref="P334:P397" si="27">Currency&amp;SUBSTITUTE(N334,"Y","F")&amp;O334&amp;QuoteSuffix</f>
        <v>EUR15F5Y_Quote</v>
      </c>
      <c r="Q334" s="122"/>
      <c r="R334" s="106">
        <f>_xll.qlInterestRateIndexFixingDate(AA334,S334)</f>
        <v>47878</v>
      </c>
      <c r="S334" s="106">
        <f>_xll.qlCalendarAdvance(Calendar,SettlementDate,N334,"mf",TRUE,Trigger)</f>
        <v>47882</v>
      </c>
      <c r="T334" s="106">
        <f>_xll.qlInterestRateIndexMaturity(AA334,S334)</f>
        <v>49709</v>
      </c>
      <c r="U334" s="97">
        <f>_xll.qlIndexFixing(AA334,R334,TRUE,_xll.ohTrigger(Trigger,Trigger6M,InterestRatesTrigger))</f>
        <v>1.7710205028328378E-2</v>
      </c>
      <c r="V334" s="97">
        <f>_xll.qlQuoteValue(P334,_xll.ohTrigger(Trigger,Trigger6M,InterestRatesTrigger))</f>
        <v>1.77E-2</v>
      </c>
      <c r="W334" s="94" t="b">
        <f t="shared" si="25"/>
        <v>1</v>
      </c>
      <c r="X334" s="153">
        <f t="shared" si="26"/>
        <v>0.1020502832837708</v>
      </c>
      <c r="Y334" s="50" t="b">
        <f>ABS(X334/10000)&lt;=ABS('General Settings'!$D$32)</f>
        <v>0</v>
      </c>
      <c r="AA334" s="50" t="str">
        <f>_xll.qlSwapIndex(,,O334,SettlementDays,Currency,Calendar,FixedLegTenor,FixedLegBDC,FixedLegDayCounter,Index6M,DiscountingCurve,Permanent,Trigger,ObjectOverwrite)</f>
        <v>obj_006b7#0000</v>
      </c>
      <c r="AB334" s="50" t="str">
        <f>_xll.qlVanillaSwapFromSwapIndex(,AA334,R334)</f>
        <v>obj_007bd#0000</v>
      </c>
    </row>
    <row r="335" spans="13:28" x14ac:dyDescent="0.2">
      <c r="M335" s="94" t="s">
        <v>155</v>
      </c>
      <c r="N335" s="94" t="s">
        <v>88</v>
      </c>
      <c r="O335" s="94" t="s">
        <v>82</v>
      </c>
      <c r="P335" s="94" t="str">
        <f t="shared" si="27"/>
        <v>EUR15F6Y_Quote</v>
      </c>
      <c r="Q335" s="122"/>
      <c r="R335" s="106">
        <f>_xll.qlInterestRateIndexFixingDate(AA335,S335)</f>
        <v>47878</v>
      </c>
      <c r="S335" s="106">
        <f>_xll.qlCalendarAdvance(Calendar,SettlementDate,N335,"mf",TRUE,Trigger)</f>
        <v>47882</v>
      </c>
      <c r="T335" s="106">
        <f>_xll.qlInterestRateIndexMaturity(AA335,S335)</f>
        <v>50074</v>
      </c>
      <c r="U335" s="97">
        <f>_xll.qlIndexFixing(AA335,R335,TRUE,_xll.ohTrigger(Trigger,Trigger6M,InterestRatesTrigger))</f>
        <v>1.7411101776181215E-2</v>
      </c>
      <c r="V335" s="97">
        <f>_xll.qlQuoteValue(P335,_xll.ohTrigger(Trigger,Trigger6M,InterestRatesTrigger))</f>
        <v>1.7410000000000002E-2</v>
      </c>
      <c r="W335" s="94" t="b">
        <f t="shared" ref="W335:W398" si="28">NOT(ISERROR(V335))</f>
        <v>1</v>
      </c>
      <c r="X335" s="153">
        <f t="shared" ref="X335:X398" si="29">(U335-V335)*10000</f>
        <v>1.1017761812129323E-2</v>
      </c>
      <c r="Y335" s="50" t="b">
        <f>ABS(X335/10000)&lt;=ABS('General Settings'!$D$32)</f>
        <v>0</v>
      </c>
      <c r="AA335" s="50" t="str">
        <f>_xll.qlSwapIndex(,,O335,SettlementDays,Currency,Calendar,FixedLegTenor,FixedLegBDC,FixedLegDayCounter,Index6M,DiscountingCurve,Permanent,Trigger,ObjectOverwrite)</f>
        <v>obj_005f6#0000</v>
      </c>
      <c r="AB335" s="50" t="str">
        <f>_xll.qlVanillaSwapFromSwapIndex(,AA335,R335)</f>
        <v>obj_007b5#0000</v>
      </c>
    </row>
    <row r="336" spans="13:28" x14ac:dyDescent="0.2">
      <c r="M336" s="94" t="s">
        <v>155</v>
      </c>
      <c r="N336" s="94" t="s">
        <v>88</v>
      </c>
      <c r="O336" s="94" t="s">
        <v>83</v>
      </c>
      <c r="P336" s="94" t="str">
        <f t="shared" si="27"/>
        <v>EUR15F7Y_Quote</v>
      </c>
      <c r="Q336" s="122"/>
      <c r="R336" s="106">
        <f>_xll.qlInterestRateIndexFixingDate(AA336,S336)</f>
        <v>47878</v>
      </c>
      <c r="S336" s="106">
        <f>_xll.qlCalendarAdvance(Calendar,SettlementDate,N336,"mf",TRUE,Trigger)</f>
        <v>47882</v>
      </c>
      <c r="T336" s="106">
        <f>_xll.qlInterestRateIndexMaturity(AA336,S336)</f>
        <v>50439</v>
      </c>
      <c r="U336" s="97">
        <f>_xll.qlIndexFixing(AA336,R336,TRUE,_xll.ohTrigger(Trigger,Trigger6M,InterestRatesTrigger))</f>
        <v>1.7105197991852436E-2</v>
      </c>
      <c r="V336" s="97">
        <f>_xll.qlQuoteValue(P336,_xll.ohTrigger(Trigger,Trigger6M,InterestRatesTrigger))</f>
        <v>1.711E-2</v>
      </c>
      <c r="W336" s="94" t="b">
        <f t="shared" si="28"/>
        <v>1</v>
      </c>
      <c r="X336" s="153">
        <f t="shared" si="29"/>
        <v>-4.8020081475641518E-2</v>
      </c>
      <c r="Y336" s="50" t="b">
        <f>ABS(X336/10000)&lt;=ABS('General Settings'!$D$32)</f>
        <v>0</v>
      </c>
      <c r="AA336" s="50" t="str">
        <f>_xll.qlSwapIndex(,,O336,SettlementDays,Currency,Calendar,FixedLegTenor,FixedLegBDC,FixedLegDayCounter,Index6M,DiscountingCurve,Permanent,Trigger,ObjectOverwrite)</f>
        <v>obj_006a2#0000</v>
      </c>
      <c r="AB336" s="50" t="str">
        <f>_xll.qlVanillaSwapFromSwapIndex(,AA336,R336)</f>
        <v>obj_007ff#0000</v>
      </c>
    </row>
    <row r="337" spans="13:28" x14ac:dyDescent="0.2">
      <c r="M337" s="94" t="s">
        <v>155</v>
      </c>
      <c r="N337" s="94" t="s">
        <v>88</v>
      </c>
      <c r="O337" s="94" t="s">
        <v>84</v>
      </c>
      <c r="P337" s="94" t="str">
        <f t="shared" si="27"/>
        <v>EUR15F8Y_Quote</v>
      </c>
      <c r="Q337" s="122"/>
      <c r="R337" s="106">
        <f>_xll.qlInterestRateIndexFixingDate(AA337,S337)</f>
        <v>47878</v>
      </c>
      <c r="S337" s="106">
        <f>_xll.qlCalendarAdvance(Calendar,SettlementDate,N337,"mf",TRUE,Trigger)</f>
        <v>47882</v>
      </c>
      <c r="T337" s="106">
        <f>_xll.qlInterestRateIndexMaturity(AA337,S337)</f>
        <v>50804</v>
      </c>
      <c r="U337" s="97">
        <f>_xll.qlIndexFixing(AA337,R337,TRUE,_xll.ohTrigger(Trigger,Trigger6M,InterestRatesTrigger))</f>
        <v>1.6809905960777614E-2</v>
      </c>
      <c r="V337" s="97">
        <f>_xll.qlQuoteValue(P337,_xll.ohTrigger(Trigger,Trigger6M,InterestRatesTrigger))</f>
        <v>1.6810000000000002E-2</v>
      </c>
      <c r="W337" s="94" t="b">
        <f t="shared" si="28"/>
        <v>1</v>
      </c>
      <c r="X337" s="153">
        <f t="shared" si="29"/>
        <v>-9.4039222388320187E-4</v>
      </c>
      <c r="Y337" s="50" t="b">
        <f>ABS(X337/10000)&lt;=ABS('General Settings'!$D$32)</f>
        <v>0</v>
      </c>
      <c r="AA337" s="50" t="str">
        <f>_xll.qlSwapIndex(,,O337,SettlementDays,Currency,Calendar,FixedLegTenor,FixedLegBDC,FixedLegDayCounter,Index6M,DiscountingCurve,Permanent,Trigger,ObjectOverwrite)</f>
        <v>obj_00616#0000</v>
      </c>
      <c r="AB337" s="50" t="str">
        <f>_xll.qlVanillaSwapFromSwapIndex(,AA337,R337)</f>
        <v>obj_007d5#0000</v>
      </c>
    </row>
    <row r="338" spans="13:28" x14ac:dyDescent="0.2">
      <c r="M338" s="94" t="s">
        <v>155</v>
      </c>
      <c r="N338" s="94" t="s">
        <v>88</v>
      </c>
      <c r="O338" s="94" t="s">
        <v>85</v>
      </c>
      <c r="P338" s="94" t="str">
        <f t="shared" si="27"/>
        <v>EUR15F9Y_Quote</v>
      </c>
      <c r="Q338" s="122"/>
      <c r="R338" s="106">
        <f>_xll.qlInterestRateIndexFixingDate(AA338,S338)</f>
        <v>47878</v>
      </c>
      <c r="S338" s="106">
        <f>_xll.qlCalendarAdvance(Calendar,SettlementDate,N338,"mf",TRUE,Trigger)</f>
        <v>47882</v>
      </c>
      <c r="T338" s="106">
        <f>_xll.qlInterestRateIndexMaturity(AA338,S338)</f>
        <v>51169</v>
      </c>
      <c r="U338" s="97">
        <f>_xll.qlIndexFixing(AA338,R338,TRUE,_xll.ohTrigger(Trigger,Trigger6M,InterestRatesTrigger))</f>
        <v>1.6533184209851497E-2</v>
      </c>
      <c r="V338" s="97">
        <f>_xll.qlQuoteValue(P338,_xll.ohTrigger(Trigger,Trigger6M,InterestRatesTrigger))</f>
        <v>1.6539999999999999E-2</v>
      </c>
      <c r="W338" s="94" t="b">
        <f t="shared" si="28"/>
        <v>1</v>
      </c>
      <c r="X338" s="153">
        <f t="shared" si="29"/>
        <v>-6.8157901485024763E-2</v>
      </c>
      <c r="Y338" s="50" t="b">
        <f>ABS(X338/10000)&lt;=ABS('General Settings'!$D$32)</f>
        <v>0</v>
      </c>
      <c r="AA338" s="50" t="str">
        <f>_xll.qlSwapIndex(,,O338,SettlementDays,Currency,Calendar,FixedLegTenor,FixedLegBDC,FixedLegDayCounter,Index6M,DiscountingCurve,Permanent,Trigger,ObjectOverwrite)</f>
        <v>obj_0069e#0000</v>
      </c>
      <c r="AB338" s="50" t="str">
        <f>_xll.qlVanillaSwapFromSwapIndex(,AA338,R338)</f>
        <v>obj_0083c#0000</v>
      </c>
    </row>
    <row r="339" spans="13:28" x14ac:dyDescent="0.2">
      <c r="M339" s="94" t="s">
        <v>155</v>
      </c>
      <c r="N339" s="94" t="s">
        <v>88</v>
      </c>
      <c r="O339" s="94" t="s">
        <v>86</v>
      </c>
      <c r="P339" s="94" t="str">
        <f t="shared" si="27"/>
        <v>EUR15F10Y_Quote</v>
      </c>
      <c r="Q339" s="122"/>
      <c r="R339" s="106">
        <f>_xll.qlInterestRateIndexFixingDate(AA339,S339)</f>
        <v>47878</v>
      </c>
      <c r="S339" s="106">
        <f>_xll.qlCalendarAdvance(Calendar,SettlementDate,N339,"mf",TRUE,Trigger)</f>
        <v>47882</v>
      </c>
      <c r="T339" s="106">
        <f>_xll.qlInterestRateIndexMaturity(AA339,S339)</f>
        <v>51536</v>
      </c>
      <c r="U339" s="97">
        <f>_xll.qlIndexFixing(AA339,R339,TRUE,_xll.ohTrigger(Trigger,Trigger6M,InterestRatesTrigger))</f>
        <v>1.6285766169937349E-2</v>
      </c>
      <c r="V339" s="97">
        <f>_xll.qlQuoteValue(P339,_xll.ohTrigger(Trigger,Trigger6M,InterestRatesTrigger))</f>
        <v>1.6280000000000003E-2</v>
      </c>
      <c r="W339" s="94" t="b">
        <f t="shared" si="28"/>
        <v>1</v>
      </c>
      <c r="X339" s="153">
        <f t="shared" si="29"/>
        <v>5.7661699373462438E-2</v>
      </c>
      <c r="Y339" s="50" t="b">
        <f>ABS(X339/10000)&lt;=ABS('General Settings'!$D$32)</f>
        <v>0</v>
      </c>
      <c r="AA339" s="50" t="str">
        <f>_xll.qlSwapIndex(,,O339,SettlementDays,Currency,Calendar,FixedLegTenor,FixedLegBDC,FixedLegDayCounter,Index6M,DiscountingCurve,Permanent,Trigger,ObjectOverwrite)</f>
        <v>obj_00737#0000</v>
      </c>
      <c r="AB339" s="50" t="str">
        <f>_xll.qlVanillaSwapFromSwapIndex(,AA339,R339)</f>
        <v>obj_008a2#0000</v>
      </c>
    </row>
    <row r="340" spans="13:28" x14ac:dyDescent="0.2">
      <c r="M340" s="94" t="s">
        <v>155</v>
      </c>
      <c r="N340" s="94" t="s">
        <v>88</v>
      </c>
      <c r="O340" s="94" t="s">
        <v>112</v>
      </c>
      <c r="P340" s="94" t="str">
        <f t="shared" si="27"/>
        <v>EUR15F11Y_Quote</v>
      </c>
      <c r="Q340" s="122"/>
      <c r="R340" s="106">
        <f>_xll.qlInterestRateIndexFixingDate(AA340,S340)</f>
        <v>47878</v>
      </c>
      <c r="S340" s="106">
        <f>_xll.qlCalendarAdvance(Calendar,SettlementDate,N340,"mf",TRUE,Trigger)</f>
        <v>47882</v>
      </c>
      <c r="T340" s="106">
        <f>_xll.qlInterestRateIndexMaturity(AA340,S340)</f>
        <v>51900</v>
      </c>
      <c r="U340" s="97">
        <f>_xll.qlIndexFixing(AA340,R340,TRUE,_xll.ohTrigger(Trigger,Trigger6M,InterestRatesTrigger))</f>
        <v>1.6066463499249232E-2</v>
      </c>
      <c r="V340" s="97">
        <f>_xll.qlQuoteValue(P340,_xll.ohTrigger(Trigger,Trigger6M,InterestRatesTrigger))</f>
        <v>1.6049999999999998E-2</v>
      </c>
      <c r="W340" s="94" t="b">
        <f t="shared" si="28"/>
        <v>1</v>
      </c>
      <c r="X340" s="153">
        <f t="shared" si="29"/>
        <v>0.16463499249233515</v>
      </c>
      <c r="Y340" s="50" t="b">
        <f>ABS(X340/10000)&lt;=ABS('General Settings'!$D$32)</f>
        <v>0</v>
      </c>
      <c r="AA340" s="50" t="str">
        <f>_xll.qlSwapIndex(,,O340,SettlementDays,Currency,Calendar,FixedLegTenor,FixedLegBDC,FixedLegDayCounter,Index6M,DiscountingCurve,Permanent,Trigger,ObjectOverwrite)</f>
        <v>obj_006ba#0000</v>
      </c>
      <c r="AB340" s="50" t="str">
        <f>_xll.qlVanillaSwapFromSwapIndex(,AA340,R340)</f>
        <v>obj_00821#0000</v>
      </c>
    </row>
    <row r="341" spans="13:28" x14ac:dyDescent="0.2">
      <c r="M341" s="94" t="s">
        <v>155</v>
      </c>
      <c r="N341" s="94" t="s">
        <v>88</v>
      </c>
      <c r="O341" s="94" t="s">
        <v>87</v>
      </c>
      <c r="P341" s="94" t="str">
        <f t="shared" si="27"/>
        <v>EUR15F12Y_Quote</v>
      </c>
      <c r="Q341" s="122"/>
      <c r="R341" s="106">
        <f>_xll.qlInterestRateIndexFixingDate(AA341,S341)</f>
        <v>47878</v>
      </c>
      <c r="S341" s="106">
        <f>_xll.qlCalendarAdvance(Calendar,SettlementDate,N341,"mf",TRUE,Trigger)</f>
        <v>47882</v>
      </c>
      <c r="T341" s="106">
        <f>_xll.qlInterestRateIndexMaturity(AA341,S341)</f>
        <v>52265</v>
      </c>
      <c r="U341" s="97">
        <f>_xll.qlIndexFixing(AA341,R341,TRUE,_xll.ohTrigger(Trigger,Trigger6M,InterestRatesTrigger))</f>
        <v>1.5872215980784286E-2</v>
      </c>
      <c r="V341" s="97">
        <f>_xll.qlQuoteValue(P341,_xll.ohTrigger(Trigger,Trigger6M,InterestRatesTrigger))</f>
        <v>1.5859999999999999E-2</v>
      </c>
      <c r="W341" s="94" t="b">
        <f t="shared" si="28"/>
        <v>1</v>
      </c>
      <c r="X341" s="153">
        <f t="shared" si="29"/>
        <v>0.12215980784286568</v>
      </c>
      <c r="Y341" s="50" t="b">
        <f>ABS(X341/10000)&lt;=ABS('General Settings'!$D$32)</f>
        <v>0</v>
      </c>
      <c r="AA341" s="50" t="str">
        <f>_xll.qlSwapIndex(,,O341,SettlementDays,Currency,Calendar,FixedLegTenor,FixedLegBDC,FixedLegDayCounter,Index6M,DiscountingCurve,Permanent,Trigger,ObjectOverwrite)</f>
        <v>obj_00770#0000</v>
      </c>
      <c r="AB341" s="50" t="str">
        <f>_xll.qlVanillaSwapFromSwapIndex(,AA341,R341)</f>
        <v>obj_008a4#0000</v>
      </c>
    </row>
    <row r="342" spans="13:28" x14ac:dyDescent="0.2">
      <c r="M342" s="94" t="s">
        <v>155</v>
      </c>
      <c r="N342" s="94" t="s">
        <v>88</v>
      </c>
      <c r="O342" s="94" t="s">
        <v>113</v>
      </c>
      <c r="P342" s="94" t="str">
        <f t="shared" si="27"/>
        <v>EUR15F13Y_Quote</v>
      </c>
      <c r="Q342" s="122"/>
      <c r="R342" s="106">
        <f>_xll.qlInterestRateIndexFixingDate(AA342,S342)</f>
        <v>47878</v>
      </c>
      <c r="S342" s="106">
        <f>_xll.qlCalendarAdvance(Calendar,SettlementDate,N342,"mf",TRUE,Trigger)</f>
        <v>47882</v>
      </c>
      <c r="T342" s="106">
        <f>_xll.qlInterestRateIndexMaturity(AA342,S342)</f>
        <v>52630</v>
      </c>
      <c r="U342" s="97">
        <f>_xll.qlIndexFixing(AA342,R342,TRUE,_xll.ohTrigger(Trigger,Trigger6M,InterestRatesTrigger))</f>
        <v>1.5697807531076854E-2</v>
      </c>
      <c r="V342" s="97">
        <f>_xll.qlQuoteValue(P342,_xll.ohTrigger(Trigger,Trigger6M,InterestRatesTrigger))</f>
        <v>1.5679999999999999E-2</v>
      </c>
      <c r="W342" s="94" t="b">
        <f t="shared" si="28"/>
        <v>1</v>
      </c>
      <c r="X342" s="153">
        <f t="shared" si="29"/>
        <v>0.17807531076854261</v>
      </c>
      <c r="Y342" s="50" t="b">
        <f>ABS(X342/10000)&lt;=ABS('General Settings'!$D$32)</f>
        <v>0</v>
      </c>
      <c r="AA342" s="50" t="str">
        <f>_xll.qlSwapIndex(,,O342,SettlementDays,Currency,Calendar,FixedLegTenor,FixedLegBDC,FixedLegDayCounter,Index6M,DiscountingCurve,Permanent,Trigger,ObjectOverwrite)</f>
        <v>obj_00720#0000</v>
      </c>
      <c r="AB342" s="50" t="str">
        <f>_xll.qlVanillaSwapFromSwapIndex(,AA342,R342)</f>
        <v>obj_008b1#0000</v>
      </c>
    </row>
    <row r="343" spans="13:28" x14ac:dyDescent="0.2">
      <c r="M343" s="94" t="s">
        <v>155</v>
      </c>
      <c r="N343" s="94" t="s">
        <v>88</v>
      </c>
      <c r="O343" s="94" t="s">
        <v>114</v>
      </c>
      <c r="P343" s="94" t="str">
        <f t="shared" si="27"/>
        <v>EUR15F14Y_Quote</v>
      </c>
      <c r="Q343" s="122"/>
      <c r="R343" s="106">
        <f>_xll.qlInterestRateIndexFixingDate(AA343,S343)</f>
        <v>47878</v>
      </c>
      <c r="S343" s="106">
        <f>_xll.qlCalendarAdvance(Calendar,SettlementDate,N343,"mf",TRUE,Trigger)</f>
        <v>47882</v>
      </c>
      <c r="T343" s="106">
        <f>_xll.qlInterestRateIndexMaturity(AA343,S343)</f>
        <v>52996</v>
      </c>
      <c r="U343" s="97">
        <f>_xll.qlIndexFixing(AA343,R343,TRUE,_xll.ohTrigger(Trigger,Trigger6M,InterestRatesTrigger))</f>
        <v>1.554158961369418E-2</v>
      </c>
      <c r="V343" s="97">
        <f>_xll.qlQuoteValue(P343,_xll.ohTrigger(Trigger,Trigger6M,InterestRatesTrigger))</f>
        <v>1.554E-2</v>
      </c>
      <c r="W343" s="94" t="b">
        <f t="shared" si="28"/>
        <v>1</v>
      </c>
      <c r="X343" s="153">
        <f t="shared" si="29"/>
        <v>1.5896136941803002E-2</v>
      </c>
      <c r="Y343" s="50" t="b">
        <f>ABS(X343/10000)&lt;=ABS('General Settings'!$D$32)</f>
        <v>0</v>
      </c>
      <c r="AA343" s="50" t="str">
        <f>_xll.qlSwapIndex(,,O343,SettlementDays,Currency,Calendar,FixedLegTenor,FixedLegBDC,FixedLegDayCounter,Index6M,DiscountingCurve,Permanent,Trigger,ObjectOverwrite)</f>
        <v>obj_00793#0000</v>
      </c>
      <c r="AB343" s="50" t="str">
        <f>_xll.qlVanillaSwapFromSwapIndex(,AA343,R343)</f>
        <v>obj_0081e#0000</v>
      </c>
    </row>
    <row r="344" spans="13:28" x14ac:dyDescent="0.2">
      <c r="M344" s="94" t="s">
        <v>155</v>
      </c>
      <c r="N344" s="94" t="s">
        <v>88</v>
      </c>
      <c r="O344" s="94" t="s">
        <v>88</v>
      </c>
      <c r="P344" s="94" t="str">
        <f t="shared" si="27"/>
        <v>EUR15F15Y_Quote</v>
      </c>
      <c r="Q344" s="122"/>
      <c r="R344" s="106">
        <f>_xll.qlInterestRateIndexFixingDate(AA344,S344)</f>
        <v>47878</v>
      </c>
      <c r="S344" s="106">
        <f>_xll.qlCalendarAdvance(Calendar,SettlementDate,N344,"mf",TRUE,Trigger)</f>
        <v>47882</v>
      </c>
      <c r="T344" s="106">
        <f>_xll.qlInterestRateIndexMaturity(AA344,S344)</f>
        <v>53363</v>
      </c>
      <c r="U344" s="97">
        <f>_xll.qlIndexFixing(AA344,R344,TRUE,_xll.ohTrigger(Trigger,Trigger6M,InterestRatesTrigger))</f>
        <v>1.5395052947079203E-2</v>
      </c>
      <c r="V344" s="97">
        <f>_xll.qlQuoteValue(P344,_xll.ohTrigger(Trigger,Trigger6M,InterestRatesTrigger))</f>
        <v>1.5389999999999999E-2</v>
      </c>
      <c r="W344" s="94" t="b">
        <f t="shared" si="28"/>
        <v>1</v>
      </c>
      <c r="X344" s="153">
        <f t="shared" si="29"/>
        <v>5.0529470792034376E-2</v>
      </c>
      <c r="Y344" s="50" t="b">
        <f>ABS(X344/10000)&lt;=ABS('General Settings'!$D$32)</f>
        <v>0</v>
      </c>
      <c r="AA344" s="50" t="str">
        <f>_xll.qlSwapIndex(,,O344,SettlementDays,Currency,Calendar,FixedLegTenor,FixedLegBDC,FixedLegDayCounter,Index6M,DiscountingCurve,Permanent,Trigger,ObjectOverwrite)</f>
        <v>obj_005cb#0000</v>
      </c>
      <c r="AB344" s="50" t="str">
        <f>_xll.qlVanillaSwapFromSwapIndex(,AA344,R344)</f>
        <v>obj_0088c#0000</v>
      </c>
    </row>
    <row r="345" spans="13:28" x14ac:dyDescent="0.2">
      <c r="M345" s="94" t="s">
        <v>155</v>
      </c>
      <c r="N345" s="94" t="s">
        <v>88</v>
      </c>
      <c r="O345" s="94" t="s">
        <v>89</v>
      </c>
      <c r="P345" s="94" t="str">
        <f t="shared" si="27"/>
        <v>EUR15F20Y_Quote</v>
      </c>
      <c r="Q345" s="122"/>
      <c r="R345" s="106">
        <f>_xll.qlInterestRateIndexFixingDate(AA345,S345)</f>
        <v>47878</v>
      </c>
      <c r="S345" s="106">
        <f>_xll.qlCalendarAdvance(Calendar,SettlementDate,N345,"mf",TRUE,Trigger)</f>
        <v>47882</v>
      </c>
      <c r="T345" s="106">
        <f>_xll.qlInterestRateIndexMaturity(AA345,S345)</f>
        <v>55187</v>
      </c>
      <c r="U345" s="97">
        <f>_xll.qlIndexFixing(AA345,R345,TRUE,_xll.ohTrigger(Trigger,Trigger6M,InterestRatesTrigger))</f>
        <v>1.4853075180582076E-2</v>
      </c>
      <c r="V345" s="97">
        <f>_xll.qlQuoteValue(P345,_xll.ohTrigger(Trigger,Trigger6M,InterestRatesTrigger))</f>
        <v>1.4839999999999999E-2</v>
      </c>
      <c r="W345" s="94" t="b">
        <f t="shared" si="28"/>
        <v>1</v>
      </c>
      <c r="X345" s="153">
        <f t="shared" si="29"/>
        <v>0.13075180582076615</v>
      </c>
      <c r="Y345" s="50" t="b">
        <f>ABS(X345/10000)&lt;=ABS('General Settings'!$D$32)</f>
        <v>0</v>
      </c>
      <c r="AA345" s="50" t="str">
        <f>_xll.qlSwapIndex(,,O345,SettlementDays,Currency,Calendar,FixedLegTenor,FixedLegBDC,FixedLegDayCounter,Index6M,DiscountingCurve,Permanent,Trigger,ObjectOverwrite)</f>
        <v>obj_0078e#0000</v>
      </c>
      <c r="AB345" s="50" t="str">
        <f>_xll.qlVanillaSwapFromSwapIndex(,AA345,R345)</f>
        <v>obj_00853#0000</v>
      </c>
    </row>
    <row r="346" spans="13:28" x14ac:dyDescent="0.2">
      <c r="M346" s="94" t="s">
        <v>155</v>
      </c>
      <c r="N346" s="94" t="s">
        <v>88</v>
      </c>
      <c r="O346" s="94" t="s">
        <v>90</v>
      </c>
      <c r="P346" s="94" t="str">
        <f t="shared" si="27"/>
        <v>EUR15F25Y_Quote</v>
      </c>
      <c r="Q346" s="122"/>
      <c r="R346" s="106">
        <f>_xll.qlInterestRateIndexFixingDate(AA346,S346)</f>
        <v>47878</v>
      </c>
      <c r="S346" s="106">
        <f>_xll.qlCalendarAdvance(Calendar,SettlementDate,N346,"mf",TRUE,Trigger)</f>
        <v>47882</v>
      </c>
      <c r="T346" s="106">
        <f>_xll.qlInterestRateIndexMaturity(AA346,S346)</f>
        <v>57013</v>
      </c>
      <c r="U346" s="97">
        <f>_xll.qlIndexFixing(AA346,R346,TRUE,_xll.ohTrigger(Trigger,Trigger6M,InterestRatesTrigger))</f>
        <v>1.4486598479533987E-2</v>
      </c>
      <c r="V346" s="97">
        <f>_xll.qlQuoteValue(P346,_xll.ohTrigger(Trigger,Trigger6M,InterestRatesTrigger))</f>
        <v>1.448E-2</v>
      </c>
      <c r="W346" s="94" t="b">
        <f t="shared" si="28"/>
        <v>1</v>
      </c>
      <c r="X346" s="153">
        <f t="shared" si="29"/>
        <v>6.5984795339871921E-2</v>
      </c>
      <c r="Y346" s="50" t="b">
        <f>ABS(X346/10000)&lt;=ABS('General Settings'!$D$32)</f>
        <v>0</v>
      </c>
      <c r="AA346" s="50" t="str">
        <f>_xll.qlSwapIndex(,,O346,SettlementDays,Currency,Calendar,FixedLegTenor,FixedLegBDC,FixedLegDayCounter,Index6M,DiscountingCurve,Permanent,Trigger,ObjectOverwrite)</f>
        <v>obj_005f4#0000</v>
      </c>
      <c r="AB346" s="50" t="str">
        <f>_xll.qlVanillaSwapFromSwapIndex(,AA346,R346)</f>
        <v>obj_008df#0000</v>
      </c>
    </row>
    <row r="347" spans="13:28" x14ac:dyDescent="0.2">
      <c r="M347" s="206" t="s">
        <v>155</v>
      </c>
      <c r="N347" s="206" t="s">
        <v>88</v>
      </c>
      <c r="O347" s="206" t="s">
        <v>92</v>
      </c>
      <c r="P347" s="206" t="str">
        <f t="shared" si="27"/>
        <v>EUR15F30Y_Quote</v>
      </c>
      <c r="Q347" s="205"/>
      <c r="R347" s="207">
        <f>_xll.qlInterestRateIndexFixingDate(AA347,S347)</f>
        <v>47878</v>
      </c>
      <c r="S347" s="207">
        <f>_xll.qlCalendarAdvance(Calendar,SettlementDate,N347,"mf",TRUE,Trigger)</f>
        <v>47882</v>
      </c>
      <c r="T347" s="207">
        <f>_xll.qlInterestRateIndexMaturity(AA347,S347)</f>
        <v>58840</v>
      </c>
      <c r="U347" s="208">
        <f>_xll.qlIndexFixing(AA347,R347,TRUE,_xll.ohTrigger(Trigger,Trigger6M,InterestRatesTrigger))</f>
        <v>1.3810000000911421E-2</v>
      </c>
      <c r="V347" s="208">
        <f>_xll.qlQuoteValue(P347,_xll.ohTrigger(Trigger,Trigger6M,InterestRatesTrigger))</f>
        <v>1.3809999999999999E-2</v>
      </c>
      <c r="W347" s="206" t="b">
        <f t="shared" si="28"/>
        <v>1</v>
      </c>
      <c r="X347" s="209">
        <f t="shared" si="29"/>
        <v>9.1142197955473847E-9</v>
      </c>
      <c r="Y347" s="161" t="b">
        <f>ABS(X347/10000)&lt;=ABS('General Settings'!$D$32)</f>
        <v>0</v>
      </c>
      <c r="AA347" s="50" t="str">
        <f>_xll.qlSwapIndex(,,O347,SettlementDays,Currency,Calendar,FixedLegTenor,FixedLegBDC,FixedLegDayCounter,Index6M,DiscountingCurve,Permanent,Trigger,ObjectOverwrite)</f>
        <v>obj_00760#0000</v>
      </c>
      <c r="AB347" s="50" t="str">
        <f>_xll.qlVanillaSwapFromSwapIndex(,AA347,R347)</f>
        <v>obj_0089d#0000</v>
      </c>
    </row>
    <row r="348" spans="13:28" x14ac:dyDescent="0.2">
      <c r="M348" s="201" t="s">
        <v>155</v>
      </c>
      <c r="N348" s="201" t="s">
        <v>89</v>
      </c>
      <c r="O348" s="201" t="s">
        <v>33</v>
      </c>
      <c r="P348" s="201" t="str">
        <f t="shared" si="27"/>
        <v>EUR20F1Y_Quote</v>
      </c>
      <c r="Q348" s="166"/>
      <c r="R348" s="202">
        <f>_xll.qlInterestRateIndexFixingDate(AA348,S348)</f>
        <v>49705</v>
      </c>
      <c r="S348" s="202">
        <f>_xll.qlCalendarAdvance(Calendar,SettlementDate,N348,"mf",TRUE,Trigger)</f>
        <v>49709</v>
      </c>
      <c r="T348" s="202">
        <f>_xll.qlInterestRateIndexMaturity(AA348,S348)</f>
        <v>50075</v>
      </c>
      <c r="U348" s="203">
        <f>_xll.qlIndexFixing(AA348,R348,TRUE,_xll.ohTrigger(Trigger,Trigger6M,InterestRatesTrigger))</f>
        <v>1.5835253856956874E-2</v>
      </c>
      <c r="V348" s="203">
        <f>_xll.qlQuoteValue(P348,_xll.ohTrigger(Trigger,Trigger6M,InterestRatesTrigger))</f>
        <v>1.5869999999999999E-2</v>
      </c>
      <c r="W348" s="201" t="b">
        <f t="shared" si="28"/>
        <v>1</v>
      </c>
      <c r="X348" s="204">
        <f t="shared" si="29"/>
        <v>-0.3474614304312465</v>
      </c>
      <c r="Y348" s="149" t="b">
        <f>ABS(X348/10000)&lt;=ABS('General Settings'!$D$32)</f>
        <v>0</v>
      </c>
      <c r="AA348" s="50" t="str">
        <f>_xll.qlSwapIndex(,,O348,SettlementDays,Currency,Calendar,FixedLegTenor,FixedLegBDC,FixedLegDayCounter,Index6M,DiscountingCurve,Permanent,Trigger,ObjectOverwrite)</f>
        <v>obj_00733#0000</v>
      </c>
      <c r="AB348" s="50" t="str">
        <f>_xll.qlVanillaSwapFromSwapIndex(,AA348,R348)</f>
        <v>obj_007c1#0000</v>
      </c>
    </row>
    <row r="349" spans="13:28" x14ac:dyDescent="0.2">
      <c r="M349" s="94" t="s">
        <v>155</v>
      </c>
      <c r="N349" s="94" t="s">
        <v>89</v>
      </c>
      <c r="O349" s="94" t="s">
        <v>78</v>
      </c>
      <c r="P349" s="94" t="str">
        <f t="shared" si="27"/>
        <v>EUR20F2Y_Quote</v>
      </c>
      <c r="Q349" s="122"/>
      <c r="R349" s="106">
        <f>_xll.qlInterestRateIndexFixingDate(AA349,S349)</f>
        <v>49705</v>
      </c>
      <c r="S349" s="106">
        <f>_xll.qlCalendarAdvance(Calendar,SettlementDate,N349,"mf",TRUE,Trigger)</f>
        <v>49709</v>
      </c>
      <c r="T349" s="106">
        <f>_xll.qlInterestRateIndexMaturity(AA349,S349)</f>
        <v>50440</v>
      </c>
      <c r="U349" s="97">
        <f>_xll.qlIndexFixing(AA349,R349,TRUE,_xll.ohTrigger(Trigger,Trigger6M,InterestRatesTrigger))</f>
        <v>1.5502723788221841E-2</v>
      </c>
      <c r="V349" s="97">
        <f>_xll.qlQuoteValue(P349,_xll.ohTrigger(Trigger,Trigger6M,InterestRatesTrigger))</f>
        <v>1.5520000000000001E-2</v>
      </c>
      <c r="W349" s="94" t="b">
        <f t="shared" si="28"/>
        <v>1</v>
      </c>
      <c r="X349" s="153">
        <f t="shared" si="29"/>
        <v>-0.17276211778159342</v>
      </c>
      <c r="Y349" s="50" t="b">
        <f>ABS(X349/10000)&lt;=ABS('General Settings'!$D$32)</f>
        <v>0</v>
      </c>
      <c r="AA349" s="50" t="str">
        <f>_xll.qlSwapIndex(,,O349,SettlementDays,Currency,Calendar,FixedLegTenor,FixedLegBDC,FixedLegDayCounter,Index6M,DiscountingCurve,Permanent,Trigger,ObjectOverwrite)</f>
        <v>obj_005da#0000</v>
      </c>
      <c r="AB349" s="50" t="str">
        <f>_xll.qlVanillaSwapFromSwapIndex(,AA349,R349)</f>
        <v>obj_007ae#0000</v>
      </c>
    </row>
    <row r="350" spans="13:28" x14ac:dyDescent="0.2">
      <c r="M350" s="94" t="s">
        <v>155</v>
      </c>
      <c r="N350" s="94" t="s">
        <v>89</v>
      </c>
      <c r="O350" s="94" t="s">
        <v>79</v>
      </c>
      <c r="P350" s="94" t="str">
        <f t="shared" si="27"/>
        <v>EUR20F3Y_Quote</v>
      </c>
      <c r="Q350" s="122"/>
      <c r="R350" s="106">
        <f>_xll.qlInterestRateIndexFixingDate(AA350,S350)</f>
        <v>49705</v>
      </c>
      <c r="S350" s="106">
        <f>_xll.qlCalendarAdvance(Calendar,SettlementDate,N350,"mf",TRUE,Trigger)</f>
        <v>49709</v>
      </c>
      <c r="T350" s="106">
        <f>_xll.qlInterestRateIndexMaturity(AA350,S350)</f>
        <v>50805</v>
      </c>
      <c r="U350" s="97">
        <f>_xll.qlIndexFixing(AA350,R350,TRUE,_xll.ohTrigger(Trigger,Trigger6M,InterestRatesTrigger))</f>
        <v>1.5209857655374415E-2</v>
      </c>
      <c r="V350" s="97">
        <f>_xll.qlQuoteValue(P350,_xll.ohTrigger(Trigger,Trigger6M,InterestRatesTrigger))</f>
        <v>1.5220000000000001E-2</v>
      </c>
      <c r="W350" s="94" t="b">
        <f t="shared" si="28"/>
        <v>1</v>
      </c>
      <c r="X350" s="153">
        <f t="shared" si="29"/>
        <v>-0.10142344625586192</v>
      </c>
      <c r="Y350" s="50" t="b">
        <f>ABS(X350/10000)&lt;=ABS('General Settings'!$D$32)</f>
        <v>0</v>
      </c>
      <c r="AA350" s="50" t="str">
        <f>_xll.qlSwapIndex(,,O350,SettlementDays,Currency,Calendar,FixedLegTenor,FixedLegBDC,FixedLegDayCounter,Index6M,DiscountingCurve,Permanent,Trigger,ObjectOverwrite)</f>
        <v>obj_0077a#0000</v>
      </c>
      <c r="AB350" s="50" t="str">
        <f>_xll.qlVanillaSwapFromSwapIndex(,AA350,R350)</f>
        <v>obj_00872#0000</v>
      </c>
    </row>
    <row r="351" spans="13:28" x14ac:dyDescent="0.2">
      <c r="M351" s="94" t="s">
        <v>155</v>
      </c>
      <c r="N351" s="94" t="s">
        <v>89</v>
      </c>
      <c r="O351" s="94" t="s">
        <v>80</v>
      </c>
      <c r="P351" s="94" t="str">
        <f t="shared" si="27"/>
        <v>EUR20F4Y_Quote</v>
      </c>
      <c r="Q351" s="122"/>
      <c r="R351" s="106">
        <f>_xll.qlInterestRateIndexFixingDate(AA351,S351)</f>
        <v>49705</v>
      </c>
      <c r="S351" s="106">
        <f>_xll.qlCalendarAdvance(Calendar,SettlementDate,N351,"mf",TRUE,Trigger)</f>
        <v>49709</v>
      </c>
      <c r="T351" s="106">
        <f>_xll.qlInterestRateIndexMaturity(AA351,S351)</f>
        <v>51172</v>
      </c>
      <c r="U351" s="97">
        <f>_xll.qlIndexFixing(AA351,R351,TRUE,_xll.ohTrigger(Trigger,Trigger6M,InterestRatesTrigger))</f>
        <v>1.4952337534923274E-2</v>
      </c>
      <c r="V351" s="97">
        <f>_xll.qlQuoteValue(P351,_xll.ohTrigger(Trigger,Trigger6M,InterestRatesTrigger))</f>
        <v>1.498E-2</v>
      </c>
      <c r="W351" s="94" t="b">
        <f t="shared" si="28"/>
        <v>1</v>
      </c>
      <c r="X351" s="153">
        <f t="shared" si="29"/>
        <v>-0.27662465076726606</v>
      </c>
      <c r="Y351" s="50" t="b">
        <f>ABS(X351/10000)&lt;=ABS('General Settings'!$D$32)</f>
        <v>0</v>
      </c>
      <c r="AA351" s="50" t="str">
        <f>_xll.qlSwapIndex(,,O351,SettlementDays,Currency,Calendar,FixedLegTenor,FixedLegBDC,FixedLegDayCounter,Index6M,DiscountingCurve,Permanent,Trigger,ObjectOverwrite)</f>
        <v>obj_00798#0000</v>
      </c>
      <c r="AB351" s="50" t="str">
        <f>_xll.qlVanillaSwapFromSwapIndex(,AA351,R351)</f>
        <v>obj_00889#0000</v>
      </c>
    </row>
    <row r="352" spans="13:28" x14ac:dyDescent="0.2">
      <c r="M352" s="94" t="s">
        <v>155</v>
      </c>
      <c r="N352" s="94" t="s">
        <v>89</v>
      </c>
      <c r="O352" s="94" t="s">
        <v>81</v>
      </c>
      <c r="P352" s="94" t="str">
        <f t="shared" si="27"/>
        <v>EUR20F5Y_Quote</v>
      </c>
      <c r="Q352" s="122"/>
      <c r="R352" s="106">
        <f>_xll.qlInterestRateIndexFixingDate(AA352,S352)</f>
        <v>49705</v>
      </c>
      <c r="S352" s="106">
        <f>_xll.qlCalendarAdvance(Calendar,SettlementDate,N352,"mf",TRUE,Trigger)</f>
        <v>49709</v>
      </c>
      <c r="T352" s="106">
        <f>_xll.qlInterestRateIndexMaturity(AA352,S352)</f>
        <v>51536</v>
      </c>
      <c r="U352" s="97">
        <f>_xll.qlIndexFixing(AA352,R352,TRUE,_xll.ohTrigger(Trigger,Trigger6M,InterestRatesTrigger))</f>
        <v>1.4747635171641467E-2</v>
      </c>
      <c r="V352" s="97">
        <f>_xll.qlQuoteValue(P352,_xll.ohTrigger(Trigger,Trigger6M,InterestRatesTrigger))</f>
        <v>1.474E-2</v>
      </c>
      <c r="W352" s="94" t="b">
        <f t="shared" si="28"/>
        <v>1</v>
      </c>
      <c r="X352" s="153">
        <f t="shared" si="29"/>
        <v>7.6351716414672921E-2</v>
      </c>
      <c r="Y352" s="50" t="b">
        <f>ABS(X352/10000)&lt;=ABS('General Settings'!$D$32)</f>
        <v>0</v>
      </c>
      <c r="AA352" s="50" t="str">
        <f>_xll.qlSwapIndex(,,O352,SettlementDays,Currency,Calendar,FixedLegTenor,FixedLegBDC,FixedLegDayCounter,Index6M,DiscountingCurve,Permanent,Trigger,ObjectOverwrite)</f>
        <v>obj_005f3#0000</v>
      </c>
      <c r="AB352" s="50" t="str">
        <f>_xll.qlVanillaSwapFromSwapIndex(,AA352,R352)</f>
        <v>obj_0086d#0000</v>
      </c>
    </row>
    <row r="353" spans="13:28" x14ac:dyDescent="0.2">
      <c r="M353" s="94" t="s">
        <v>155</v>
      </c>
      <c r="N353" s="94" t="s">
        <v>89</v>
      </c>
      <c r="O353" s="94" t="s">
        <v>82</v>
      </c>
      <c r="P353" s="94" t="str">
        <f t="shared" si="27"/>
        <v>EUR20F6Y_Quote</v>
      </c>
      <c r="Q353" s="122"/>
      <c r="R353" s="106">
        <f>_xll.qlInterestRateIndexFixingDate(AA353,S353)</f>
        <v>49705</v>
      </c>
      <c r="S353" s="106">
        <f>_xll.qlCalendarAdvance(Calendar,SettlementDate,N353,"mf",TRUE,Trigger)</f>
        <v>49709</v>
      </c>
      <c r="T353" s="106">
        <f>_xll.qlInterestRateIndexMaturity(AA353,S353)</f>
        <v>51901</v>
      </c>
      <c r="U353" s="97">
        <f>_xll.qlIndexFixing(AA353,R353,TRUE,_xll.ohTrigger(Trigger,Trigger6M,InterestRatesTrigger))</f>
        <v>1.4576204456387718E-2</v>
      </c>
      <c r="V353" s="97">
        <f>_xll.qlQuoteValue(P353,_xll.ohTrigger(Trigger,Trigger6M,InterestRatesTrigger))</f>
        <v>1.455E-2</v>
      </c>
      <c r="W353" s="94" t="b">
        <f t="shared" si="28"/>
        <v>1</v>
      </c>
      <c r="X353" s="153">
        <f t="shared" si="29"/>
        <v>0.26204456387717706</v>
      </c>
      <c r="Y353" s="50" t="b">
        <f>ABS(X353/10000)&lt;=ABS('General Settings'!$D$32)</f>
        <v>0</v>
      </c>
      <c r="AA353" s="50" t="str">
        <f>_xll.qlSwapIndex(,,O353,SettlementDays,Currency,Calendar,FixedLegTenor,FixedLegBDC,FixedLegDayCounter,Index6M,DiscountingCurve,Permanent,Trigger,ObjectOverwrite)</f>
        <v>obj_00607#0000</v>
      </c>
      <c r="AB353" s="50" t="str">
        <f>_xll.qlVanillaSwapFromSwapIndex(,AA353,R353)</f>
        <v>obj_0080b#0000</v>
      </c>
    </row>
    <row r="354" spans="13:28" x14ac:dyDescent="0.2">
      <c r="M354" s="94" t="s">
        <v>155</v>
      </c>
      <c r="N354" s="94" t="s">
        <v>89</v>
      </c>
      <c r="O354" s="94" t="s">
        <v>83</v>
      </c>
      <c r="P354" s="94" t="str">
        <f t="shared" si="27"/>
        <v>EUR20F7Y_Quote</v>
      </c>
      <c r="Q354" s="122"/>
      <c r="R354" s="106">
        <f>_xll.qlInterestRateIndexFixingDate(AA354,S354)</f>
        <v>49705</v>
      </c>
      <c r="S354" s="106">
        <f>_xll.qlCalendarAdvance(Calendar,SettlementDate,N354,"mf",TRUE,Trigger)</f>
        <v>49709</v>
      </c>
      <c r="T354" s="106">
        <f>_xll.qlInterestRateIndexMaturity(AA354,S354)</f>
        <v>52266</v>
      </c>
      <c r="U354" s="97">
        <f>_xll.qlIndexFixing(AA354,R354,TRUE,_xll.ohTrigger(Trigger,Trigger6M,InterestRatesTrigger))</f>
        <v>1.4434577158890649E-2</v>
      </c>
      <c r="V354" s="97">
        <f>_xll.qlQuoteValue(P354,_xll.ohTrigger(Trigger,Trigger6M,InterestRatesTrigger))</f>
        <v>1.4419999999999999E-2</v>
      </c>
      <c r="W354" s="94" t="b">
        <f t="shared" si="28"/>
        <v>1</v>
      </c>
      <c r="X354" s="153">
        <f t="shared" si="29"/>
        <v>0.14577158890650629</v>
      </c>
      <c r="Y354" s="50" t="b">
        <f>ABS(X354/10000)&lt;=ABS('General Settings'!$D$32)</f>
        <v>0</v>
      </c>
      <c r="AA354" s="50" t="str">
        <f>_xll.qlSwapIndex(,,O354,SettlementDays,Currency,Calendar,FixedLegTenor,FixedLegBDC,FixedLegDayCounter,Index6M,DiscountingCurve,Permanent,Trigger,ObjectOverwrite)</f>
        <v>obj_0078d#0000</v>
      </c>
      <c r="AB354" s="50" t="str">
        <f>_xll.qlVanillaSwapFromSwapIndex(,AA354,R354)</f>
        <v>obj_008c8#0000</v>
      </c>
    </row>
    <row r="355" spans="13:28" x14ac:dyDescent="0.2">
      <c r="M355" s="94" t="s">
        <v>155</v>
      </c>
      <c r="N355" s="94" t="s">
        <v>89</v>
      </c>
      <c r="O355" s="94" t="s">
        <v>84</v>
      </c>
      <c r="P355" s="94" t="str">
        <f t="shared" si="27"/>
        <v>EUR20F8Y_Quote</v>
      </c>
      <c r="Q355" s="122"/>
      <c r="R355" s="106">
        <f>_xll.qlInterestRateIndexFixingDate(AA355,S355)</f>
        <v>49705</v>
      </c>
      <c r="S355" s="106">
        <f>_xll.qlCalendarAdvance(Calendar,SettlementDate,N355,"mf",TRUE,Trigger)</f>
        <v>49709</v>
      </c>
      <c r="T355" s="106">
        <f>_xll.qlInterestRateIndexMaturity(AA355,S355)</f>
        <v>52631</v>
      </c>
      <c r="U355" s="97">
        <f>_xll.qlIndexFixing(AA355,R355,TRUE,_xll.ohTrigger(Trigger,Trigger6M,InterestRatesTrigger))</f>
        <v>1.4311605276769009E-2</v>
      </c>
      <c r="V355" s="97">
        <f>_xll.qlQuoteValue(P355,_xll.ohTrigger(Trigger,Trigger6M,InterestRatesTrigger))</f>
        <v>1.4290000000000001E-2</v>
      </c>
      <c r="W355" s="94" t="b">
        <f t="shared" si="28"/>
        <v>1</v>
      </c>
      <c r="X355" s="153">
        <f t="shared" si="29"/>
        <v>0.21605276769007947</v>
      </c>
      <c r="Y355" s="50" t="b">
        <f>ABS(X355/10000)&lt;=ABS('General Settings'!$D$32)</f>
        <v>0</v>
      </c>
      <c r="AA355" s="50" t="str">
        <f>_xll.qlSwapIndex(,,O355,SettlementDays,Currency,Calendar,FixedLegTenor,FixedLegBDC,FixedLegDayCounter,Index6M,DiscountingCurve,Permanent,Trigger,ObjectOverwrite)</f>
        <v>obj_0076d#0000</v>
      </c>
      <c r="AB355" s="50" t="str">
        <f>_xll.qlVanillaSwapFromSwapIndex(,AA355,R355)</f>
        <v>obj_008db#0000</v>
      </c>
    </row>
    <row r="356" spans="13:28" x14ac:dyDescent="0.2">
      <c r="M356" s="94" t="s">
        <v>155</v>
      </c>
      <c r="N356" s="94" t="s">
        <v>89</v>
      </c>
      <c r="O356" s="94" t="s">
        <v>85</v>
      </c>
      <c r="P356" s="94" t="str">
        <f t="shared" si="27"/>
        <v>EUR20F9Y_Quote</v>
      </c>
      <c r="Q356" s="122"/>
      <c r="R356" s="106">
        <f>_xll.qlInterestRateIndexFixingDate(AA356,S356)</f>
        <v>49705</v>
      </c>
      <c r="S356" s="106">
        <f>_xll.qlCalendarAdvance(Calendar,SettlementDate,N356,"mf",TRUE,Trigger)</f>
        <v>49709</v>
      </c>
      <c r="T356" s="106">
        <f>_xll.qlInterestRateIndexMaturity(AA356,S356)</f>
        <v>52999</v>
      </c>
      <c r="U356" s="97">
        <f>_xll.qlIndexFixing(AA356,R356,TRUE,_xll.ohTrigger(Trigger,Trigger6M,InterestRatesTrigger))</f>
        <v>1.4204596359217392E-2</v>
      </c>
      <c r="V356" s="97">
        <f>_xll.qlQuoteValue(P356,_xll.ohTrigger(Trigger,Trigger6M,InterestRatesTrigger))</f>
        <v>1.4199999999999999E-2</v>
      </c>
      <c r="W356" s="94" t="b">
        <f t="shared" si="28"/>
        <v>1</v>
      </c>
      <c r="X356" s="153">
        <f t="shared" si="29"/>
        <v>4.5963592173927509E-2</v>
      </c>
      <c r="Y356" s="50" t="b">
        <f>ABS(X356/10000)&lt;=ABS('General Settings'!$D$32)</f>
        <v>0</v>
      </c>
      <c r="AA356" s="50" t="str">
        <f>_xll.qlSwapIndex(,,O356,SettlementDays,Currency,Calendar,FixedLegTenor,FixedLegBDC,FixedLegDayCounter,Index6M,DiscountingCurve,Permanent,Trigger,ObjectOverwrite)</f>
        <v>obj_005bf#0000</v>
      </c>
      <c r="AB356" s="50" t="str">
        <f>_xll.qlVanillaSwapFromSwapIndex(,AA356,R356)</f>
        <v>obj_0085e#0000</v>
      </c>
    </row>
    <row r="357" spans="13:28" x14ac:dyDescent="0.2">
      <c r="M357" s="94" t="s">
        <v>155</v>
      </c>
      <c r="N357" s="94" t="s">
        <v>89</v>
      </c>
      <c r="O357" s="94" t="s">
        <v>86</v>
      </c>
      <c r="P357" s="94" t="str">
        <f t="shared" si="27"/>
        <v>EUR20F10Y_Quote</v>
      </c>
      <c r="Q357" s="122"/>
      <c r="R357" s="106">
        <f>_xll.qlInterestRateIndexFixingDate(AA357,S357)</f>
        <v>49705</v>
      </c>
      <c r="S357" s="106">
        <f>_xll.qlCalendarAdvance(Calendar,SettlementDate,N357,"mf",TRUE,Trigger)</f>
        <v>49709</v>
      </c>
      <c r="T357" s="106">
        <f>_xll.qlInterestRateIndexMaturity(AA357,S357)</f>
        <v>53363</v>
      </c>
      <c r="U357" s="97">
        <f>_xll.qlIndexFixing(AA357,R357,TRUE,_xll.ohTrigger(Trigger,Trigger6M,InterestRatesTrigger))</f>
        <v>1.410383577835307E-2</v>
      </c>
      <c r="V357" s="97">
        <f>_xll.qlQuoteValue(P357,_xll.ohTrigger(Trigger,Trigger6M,InterestRatesTrigger))</f>
        <v>1.409E-2</v>
      </c>
      <c r="W357" s="94" t="b">
        <f t="shared" si="28"/>
        <v>1</v>
      </c>
      <c r="X357" s="153">
        <f t="shared" si="29"/>
        <v>0.13835778353069733</v>
      </c>
      <c r="Y357" s="50" t="b">
        <f>ABS(X357/10000)&lt;=ABS('General Settings'!$D$32)</f>
        <v>0</v>
      </c>
      <c r="AA357" s="50" t="str">
        <f>_xll.qlSwapIndex(,,O357,SettlementDays,Currency,Calendar,FixedLegTenor,FixedLegBDC,FixedLegDayCounter,Index6M,DiscountingCurve,Permanent,Trigger,ObjectOverwrite)</f>
        <v>obj_00761#0000</v>
      </c>
      <c r="AB357" s="50" t="str">
        <f>_xll.qlVanillaSwapFromSwapIndex(,AA357,R357)</f>
        <v>obj_007bb#0000</v>
      </c>
    </row>
    <row r="358" spans="13:28" x14ac:dyDescent="0.2">
      <c r="M358" s="94" t="s">
        <v>155</v>
      </c>
      <c r="N358" s="94" t="s">
        <v>89</v>
      </c>
      <c r="O358" s="94" t="s">
        <v>112</v>
      </c>
      <c r="P358" s="94" t="str">
        <f t="shared" si="27"/>
        <v>EUR20F11Y_Quote</v>
      </c>
      <c r="Q358" s="122"/>
      <c r="R358" s="106">
        <f>_xll.qlInterestRateIndexFixingDate(AA358,S358)</f>
        <v>49705</v>
      </c>
      <c r="S358" s="106">
        <f>_xll.qlCalendarAdvance(Calendar,SettlementDate,N358,"mf",TRUE,Trigger)</f>
        <v>49709</v>
      </c>
      <c r="T358" s="106">
        <f>_xll.qlInterestRateIndexMaturity(AA358,S358)</f>
        <v>53727</v>
      </c>
      <c r="U358" s="97">
        <f>_xll.qlIndexFixing(AA358,R358,TRUE,_xll.ohTrigger(Trigger,Trigger6M,InterestRatesTrigger))</f>
        <v>1.4012585719129231E-2</v>
      </c>
      <c r="V358" s="97">
        <f>_xll.qlQuoteValue(P358,_xll.ohTrigger(Trigger,Trigger6M,InterestRatesTrigger))</f>
        <v>1.3999999999999999E-2</v>
      </c>
      <c r="W358" s="94" t="b">
        <f t="shared" si="28"/>
        <v>1</v>
      </c>
      <c r="X358" s="153">
        <f t="shared" si="29"/>
        <v>0.12585719129232578</v>
      </c>
      <c r="Y358" s="50" t="b">
        <f>ABS(X358/10000)&lt;=ABS('General Settings'!$D$32)</f>
        <v>0</v>
      </c>
      <c r="AA358" s="50" t="str">
        <f>_xll.qlSwapIndex(,,O358,SettlementDays,Currency,Calendar,FixedLegTenor,FixedLegBDC,FixedLegDayCounter,Index6M,DiscountingCurve,Permanent,Trigger,ObjectOverwrite)</f>
        <v>obj_006d7#0000</v>
      </c>
      <c r="AB358" s="50" t="str">
        <f>_xll.qlVanillaSwapFromSwapIndex(,AA358,R358)</f>
        <v>obj_0088f#0000</v>
      </c>
    </row>
    <row r="359" spans="13:28" x14ac:dyDescent="0.2">
      <c r="M359" s="94" t="s">
        <v>155</v>
      </c>
      <c r="N359" s="94" t="s">
        <v>89</v>
      </c>
      <c r="O359" s="94" t="s">
        <v>87</v>
      </c>
      <c r="P359" s="94" t="str">
        <f t="shared" si="27"/>
        <v>EUR20F12Y_Quote</v>
      </c>
      <c r="Q359" s="122"/>
      <c r="R359" s="106">
        <f>_xll.qlInterestRateIndexFixingDate(AA359,S359)</f>
        <v>49705</v>
      </c>
      <c r="S359" s="106">
        <f>_xll.qlCalendarAdvance(Calendar,SettlementDate,N359,"mf",TRUE,Trigger)</f>
        <v>49709</v>
      </c>
      <c r="T359" s="106">
        <f>_xll.qlInterestRateIndexMaturity(AA359,S359)</f>
        <v>54092</v>
      </c>
      <c r="U359" s="97">
        <f>_xll.qlIndexFixing(AA359,R359,TRUE,_xll.ohTrigger(Trigger,Trigger6M,InterestRatesTrigger))</f>
        <v>1.3931869325604756E-2</v>
      </c>
      <c r="V359" s="97">
        <f>_xll.qlQuoteValue(P359,_xll.ohTrigger(Trigger,Trigger6M,InterestRatesTrigger))</f>
        <v>1.3919999999999998E-2</v>
      </c>
      <c r="W359" s="94" t="b">
        <f t="shared" si="28"/>
        <v>1</v>
      </c>
      <c r="X359" s="153">
        <f t="shared" si="29"/>
        <v>0.11869325604757855</v>
      </c>
      <c r="Y359" s="50" t="b">
        <f>ABS(X359/10000)&lt;=ABS('General Settings'!$D$32)</f>
        <v>0</v>
      </c>
      <c r="AA359" s="50" t="str">
        <f>_xll.qlSwapIndex(,,O359,SettlementDays,Currency,Calendar,FixedLegTenor,FixedLegBDC,FixedLegDayCounter,Index6M,DiscountingCurve,Permanent,Trigger,ObjectOverwrite)</f>
        <v>obj_006d9#0000</v>
      </c>
      <c r="AB359" s="50" t="str">
        <f>_xll.qlVanillaSwapFromSwapIndex(,AA359,R359)</f>
        <v>obj_0084b#0000</v>
      </c>
    </row>
    <row r="360" spans="13:28" x14ac:dyDescent="0.2">
      <c r="M360" s="94" t="s">
        <v>155</v>
      </c>
      <c r="N360" s="94" t="s">
        <v>89</v>
      </c>
      <c r="O360" s="94" t="s">
        <v>113</v>
      </c>
      <c r="P360" s="94" t="str">
        <f t="shared" si="27"/>
        <v>EUR20F13Y_Quote</v>
      </c>
      <c r="Q360" s="122"/>
      <c r="R360" s="106">
        <f>_xll.qlInterestRateIndexFixingDate(AA360,S360)</f>
        <v>49705</v>
      </c>
      <c r="S360" s="106">
        <f>_xll.qlCalendarAdvance(Calendar,SettlementDate,N360,"mf",TRUE,Trigger)</f>
        <v>49709</v>
      </c>
      <c r="T360" s="106">
        <f>_xll.qlInterestRateIndexMaturity(AA360,S360)</f>
        <v>54458</v>
      </c>
      <c r="U360" s="97">
        <f>_xll.qlIndexFixing(AA360,R360,TRUE,_xll.ohTrigger(Trigger,Trigger6M,InterestRatesTrigger))</f>
        <v>1.386433629800461E-2</v>
      </c>
      <c r="V360" s="97">
        <f>_xll.qlQuoteValue(P360,_xll.ohTrigger(Trigger,Trigger6M,InterestRatesTrigger))</f>
        <v>1.3849999999999999E-2</v>
      </c>
      <c r="W360" s="94" t="b">
        <f t="shared" si="28"/>
        <v>1</v>
      </c>
      <c r="X360" s="153">
        <f t="shared" si="29"/>
        <v>0.14336298004610781</v>
      </c>
      <c r="Y360" s="50" t="b">
        <f>ABS(X360/10000)&lt;=ABS('General Settings'!$D$32)</f>
        <v>0</v>
      </c>
      <c r="AA360" s="50" t="str">
        <f>_xll.qlSwapIndex(,,O360,SettlementDays,Currency,Calendar,FixedLegTenor,FixedLegBDC,FixedLegDayCounter,Index6M,DiscountingCurve,Permanent,Trigger,ObjectOverwrite)</f>
        <v>obj_006db#0000</v>
      </c>
      <c r="AB360" s="50" t="str">
        <f>_xll.qlVanillaSwapFromSwapIndex(,AA360,R360)</f>
        <v>obj_0085d#0000</v>
      </c>
    </row>
    <row r="361" spans="13:28" x14ac:dyDescent="0.2">
      <c r="M361" s="94" t="s">
        <v>155</v>
      </c>
      <c r="N361" s="94" t="s">
        <v>89</v>
      </c>
      <c r="O361" s="94" t="s">
        <v>114</v>
      </c>
      <c r="P361" s="94" t="str">
        <f t="shared" si="27"/>
        <v>EUR20F14Y_Quote</v>
      </c>
      <c r="Q361" s="122"/>
      <c r="R361" s="106">
        <f>_xll.qlInterestRateIndexFixingDate(AA361,S361)</f>
        <v>49705</v>
      </c>
      <c r="S361" s="106">
        <f>_xll.qlCalendarAdvance(Calendar,SettlementDate,N361,"mf",TRUE,Trigger)</f>
        <v>49709</v>
      </c>
      <c r="T361" s="106">
        <f>_xll.qlInterestRateIndexMaturity(AA361,S361)</f>
        <v>54823</v>
      </c>
      <c r="U361" s="97">
        <f>_xll.qlIndexFixing(AA361,R361,TRUE,_xll.ohTrigger(Trigger,Trigger6M,InterestRatesTrigger))</f>
        <v>1.380487703151651E-2</v>
      </c>
      <c r="V361" s="97">
        <f>_xll.qlQuoteValue(P361,_xll.ohTrigger(Trigger,Trigger6M,InterestRatesTrigger))</f>
        <v>1.379E-2</v>
      </c>
      <c r="W361" s="94" t="b">
        <f t="shared" si="28"/>
        <v>1</v>
      </c>
      <c r="X361" s="153">
        <f t="shared" si="29"/>
        <v>0.14877031516509834</v>
      </c>
      <c r="Y361" s="50" t="b">
        <f>ABS(X361/10000)&lt;=ABS('General Settings'!$D$32)</f>
        <v>0</v>
      </c>
      <c r="AA361" s="50" t="str">
        <f>_xll.qlSwapIndex(,,O361,SettlementDays,Currency,Calendar,FixedLegTenor,FixedLegBDC,FixedLegDayCounter,Index6M,DiscountingCurve,Permanent,Trigger,ObjectOverwrite)</f>
        <v>obj_00764#0000</v>
      </c>
      <c r="AB361" s="50" t="str">
        <f>_xll.qlVanillaSwapFromSwapIndex(,AA361,R361)</f>
        <v>obj_0086c#0000</v>
      </c>
    </row>
    <row r="362" spans="13:28" x14ac:dyDescent="0.2">
      <c r="M362" s="94" t="s">
        <v>155</v>
      </c>
      <c r="N362" s="94" t="s">
        <v>89</v>
      </c>
      <c r="O362" s="94" t="s">
        <v>88</v>
      </c>
      <c r="P362" s="94" t="str">
        <f t="shared" si="27"/>
        <v>EUR20F15Y_Quote</v>
      </c>
      <c r="Q362" s="122"/>
      <c r="R362" s="106">
        <f>_xll.qlInterestRateIndexFixingDate(AA362,S362)</f>
        <v>49705</v>
      </c>
      <c r="S362" s="106">
        <f>_xll.qlCalendarAdvance(Calendar,SettlementDate,N362,"mf",TRUE,Trigger)</f>
        <v>49709</v>
      </c>
      <c r="T362" s="106">
        <f>_xll.qlInterestRateIndexMaturity(AA362,S362)</f>
        <v>55190</v>
      </c>
      <c r="U362" s="97">
        <f>_xll.qlIndexFixing(AA362,R362,TRUE,_xll.ohTrigger(Trigger,Trigger6M,InterestRatesTrigger))</f>
        <v>1.3756297693324432E-2</v>
      </c>
      <c r="V362" s="97">
        <f>_xll.qlQuoteValue(P362,_xll.ohTrigger(Trigger,Trigger6M,InterestRatesTrigger))</f>
        <v>1.375E-2</v>
      </c>
      <c r="W362" s="94" t="b">
        <f t="shared" si="28"/>
        <v>1</v>
      </c>
      <c r="X362" s="153">
        <f t="shared" si="29"/>
        <v>6.297693324431447E-2</v>
      </c>
      <c r="Y362" s="50" t="b">
        <f>ABS(X362/10000)&lt;=ABS('General Settings'!$D$32)</f>
        <v>0</v>
      </c>
      <c r="AA362" s="50" t="str">
        <f>_xll.qlSwapIndex(,,O362,SettlementDays,Currency,Calendar,FixedLegTenor,FixedLegBDC,FixedLegDayCounter,Index6M,DiscountingCurve,Permanent,Trigger,ObjectOverwrite)</f>
        <v>obj_00683#0000</v>
      </c>
      <c r="AB362" s="50" t="str">
        <f>_xll.qlVanillaSwapFromSwapIndex(,AA362,R362)</f>
        <v>obj_007bf#0000</v>
      </c>
    </row>
    <row r="363" spans="13:28" x14ac:dyDescent="0.2">
      <c r="M363" s="94" t="s">
        <v>155</v>
      </c>
      <c r="N363" s="94" t="s">
        <v>89</v>
      </c>
      <c r="O363" s="94" t="s">
        <v>89</v>
      </c>
      <c r="P363" s="94" t="str">
        <f t="shared" si="27"/>
        <v>EUR20F20Y_Quote</v>
      </c>
      <c r="Q363" s="122"/>
      <c r="R363" s="106">
        <f>_xll.qlInterestRateIndexFixingDate(AA363,S363)</f>
        <v>49705</v>
      </c>
      <c r="S363" s="106">
        <f>_xll.qlCalendarAdvance(Calendar,SettlementDate,N363,"mf",TRUE,Trigger)</f>
        <v>49709</v>
      </c>
      <c r="T363" s="106">
        <f>_xll.qlInterestRateIndexMaturity(AA363,S363)</f>
        <v>57014</v>
      </c>
      <c r="U363" s="97">
        <f>_xll.qlIndexFixing(AA363,R363,TRUE,_xll.ohTrigger(Trigger,Trigger6M,InterestRatesTrigger))</f>
        <v>1.3530169158872223E-2</v>
      </c>
      <c r="V363" s="97">
        <f>_xll.qlQuoteValue(P363,_xll.ohTrigger(Trigger,Trigger6M,InterestRatesTrigger))</f>
        <v>1.3519999999999999E-2</v>
      </c>
      <c r="W363" s="94" t="b">
        <f t="shared" si="28"/>
        <v>1</v>
      </c>
      <c r="X363" s="153">
        <f t="shared" si="29"/>
        <v>0.10169158872223513</v>
      </c>
      <c r="Y363" s="50" t="b">
        <f>ABS(X363/10000)&lt;=ABS('General Settings'!$D$32)</f>
        <v>0</v>
      </c>
      <c r="AA363" s="50" t="str">
        <f>_xll.qlSwapIndex(,,O363,SettlementDays,Currency,Calendar,FixedLegTenor,FixedLegBDC,FixedLegDayCounter,Index6M,DiscountingCurve,Permanent,Trigger,ObjectOverwrite)</f>
        <v>obj_006ff#0000</v>
      </c>
      <c r="AB363" s="50" t="str">
        <f>_xll.qlVanillaSwapFromSwapIndex(,AA363,R363)</f>
        <v>obj_00878#0000</v>
      </c>
    </row>
    <row r="364" spans="13:28" x14ac:dyDescent="0.2">
      <c r="M364" s="94" t="s">
        <v>155</v>
      </c>
      <c r="N364" s="94" t="s">
        <v>89</v>
      </c>
      <c r="O364" s="94" t="s">
        <v>90</v>
      </c>
      <c r="P364" s="94" t="str">
        <f t="shared" si="27"/>
        <v>EUR20F25Y_Quote</v>
      </c>
      <c r="Q364" s="122"/>
      <c r="R364" s="106">
        <f>_xll.qlInterestRateIndexFixingDate(AA364,S364)</f>
        <v>49705</v>
      </c>
      <c r="S364" s="106">
        <f>_xll.qlCalendarAdvance(Calendar,SettlementDate,N364,"mf",TRUE,Trigger)</f>
        <v>49709</v>
      </c>
      <c r="T364" s="106">
        <f>_xll.qlInterestRateIndexMaturity(AA364,S364)</f>
        <v>58841</v>
      </c>
      <c r="U364" s="97">
        <f>_xll.qlIndexFixing(AA364,R364,TRUE,_xll.ohTrigger(Trigger,Trigger6M,InterestRatesTrigger))</f>
        <v>1.2857557389675808E-2</v>
      </c>
      <c r="V364" s="97">
        <f>_xll.qlQuoteValue(P364,_xll.ohTrigger(Trigger,Trigger6M,InterestRatesTrigger))</f>
        <v>1.286E-2</v>
      </c>
      <c r="W364" s="94" t="b">
        <f t="shared" si="28"/>
        <v>1</v>
      </c>
      <c r="X364" s="153">
        <f t="shared" si="29"/>
        <v>-2.4426103241922958E-2</v>
      </c>
      <c r="Y364" s="50" t="b">
        <f>ABS(X364/10000)&lt;=ABS('General Settings'!$D$32)</f>
        <v>0</v>
      </c>
      <c r="AA364" s="50" t="str">
        <f>_xll.qlSwapIndex(,,O364,SettlementDays,Currency,Calendar,FixedLegTenor,FixedLegBDC,FixedLegDayCounter,Index6M,DiscountingCurve,Permanent,Trigger,ObjectOverwrite)</f>
        <v>obj_0062b#0000</v>
      </c>
      <c r="AB364" s="50" t="str">
        <f>_xll.qlVanillaSwapFromSwapIndex(,AA364,R364)</f>
        <v>obj_00859#0000</v>
      </c>
    </row>
    <row r="365" spans="13:28" x14ac:dyDescent="0.2">
      <c r="M365" s="197" t="s">
        <v>155</v>
      </c>
      <c r="N365" s="197" t="s">
        <v>89</v>
      </c>
      <c r="O365" s="197" t="s">
        <v>92</v>
      </c>
      <c r="P365" s="197" t="str">
        <f t="shared" si="27"/>
        <v>EUR20F30Y_Quote</v>
      </c>
      <c r="Q365" s="162"/>
      <c r="R365" s="198">
        <f>_xll.qlInterestRateIndexFixingDate(AA365,S365)</f>
        <v>49705</v>
      </c>
      <c r="S365" s="198">
        <f>_xll.qlCalendarAdvance(Calendar,SettlementDate,N365,"mf",TRUE,Trigger)</f>
        <v>49709</v>
      </c>
      <c r="T365" s="198">
        <f>_xll.qlInterestRateIndexMaturity(AA365,S365)</f>
        <v>60667</v>
      </c>
      <c r="U365" s="199">
        <f>_xll.qlIndexFixing(AA365,R365,TRUE,_xll.ohTrigger(Trigger,Trigger6M,InterestRatesTrigger))</f>
        <v>1.2470016768554651E-2</v>
      </c>
      <c r="V365" s="199">
        <f>_xll.qlQuoteValue(P365,_xll.ohTrigger(Trigger,Trigger6M,InterestRatesTrigger))</f>
        <v>1.2460000000000001E-2</v>
      </c>
      <c r="W365" s="197" t="b">
        <f t="shared" si="28"/>
        <v>1</v>
      </c>
      <c r="X365" s="200">
        <f t="shared" si="29"/>
        <v>0.10016768554650321</v>
      </c>
      <c r="Y365" s="161" t="b">
        <f>ABS(X365/10000)&lt;=ABS('General Settings'!$D$32)</f>
        <v>0</v>
      </c>
      <c r="AA365" s="50" t="str">
        <f>_xll.qlSwapIndex(,,O365,SettlementDays,Currency,Calendar,FixedLegTenor,FixedLegBDC,FixedLegDayCounter,Index6M,DiscountingCurve,Permanent,Trigger,ObjectOverwrite)</f>
        <v>obj_00670#0000</v>
      </c>
      <c r="AB365" s="50" t="str">
        <f>_xll.qlVanillaSwapFromSwapIndex(,AA365,R365)</f>
        <v>obj_007be#0000</v>
      </c>
    </row>
    <row r="366" spans="13:28" x14ac:dyDescent="0.2">
      <c r="M366" s="201" t="s">
        <v>155</v>
      </c>
      <c r="N366" s="201" t="s">
        <v>90</v>
      </c>
      <c r="O366" s="201" t="s">
        <v>33</v>
      </c>
      <c r="P366" s="201" t="str">
        <f t="shared" si="27"/>
        <v>EUR25F1Y_Quote</v>
      </c>
      <c r="Q366" s="166"/>
      <c r="R366" s="202">
        <f>_xll.qlInterestRateIndexFixingDate(AA366,S366)</f>
        <v>51532</v>
      </c>
      <c r="S366" s="202">
        <f>_xll.qlCalendarAdvance(Calendar,SettlementDate,N366,"mf",TRUE,Trigger)</f>
        <v>51536</v>
      </c>
      <c r="T366" s="202">
        <f>_xll.qlInterestRateIndexMaturity(AA366,S366)</f>
        <v>51901</v>
      </c>
      <c r="U366" s="203">
        <f>_xll.qlIndexFixing(AA366,R366,TRUE,_xll.ohTrigger(Trigger,Trigger6M,InterestRatesTrigger))</f>
        <v>1.3682999190446667E-2</v>
      </c>
      <c r="V366" s="203">
        <f>_xll.qlQuoteValue(P366,_xll.ohTrigger(Trigger,Trigger6M,InterestRatesTrigger))</f>
        <v>1.355E-2</v>
      </c>
      <c r="W366" s="201" t="b">
        <f t="shared" si="28"/>
        <v>1</v>
      </c>
      <c r="X366" s="204">
        <f t="shared" si="29"/>
        <v>1.3299919044666708</v>
      </c>
      <c r="Y366" s="149" t="b">
        <f>ABS(X366/10000)&lt;=ABS('General Settings'!$D$32)</f>
        <v>0</v>
      </c>
      <c r="AA366" s="50" t="str">
        <f>_xll.qlSwapIndex(,,O366,SettlementDays,Currency,Calendar,FixedLegTenor,FixedLegBDC,FixedLegDayCounter,Index6M,DiscountingCurve,Permanent,Trigger,ObjectOverwrite)</f>
        <v>obj_0075a#0000</v>
      </c>
      <c r="AB366" s="50" t="str">
        <f>_xll.qlVanillaSwapFromSwapIndex(,AA366,R366)</f>
        <v>obj_00810#0000</v>
      </c>
    </row>
    <row r="367" spans="13:28" x14ac:dyDescent="0.2">
      <c r="M367" s="94" t="s">
        <v>155</v>
      </c>
      <c r="N367" s="94" t="s">
        <v>90</v>
      </c>
      <c r="O367" s="94" t="s">
        <v>78</v>
      </c>
      <c r="P367" s="94" t="str">
        <f t="shared" si="27"/>
        <v>EUR25F2Y_Quote</v>
      </c>
      <c r="Q367" s="122"/>
      <c r="R367" s="106">
        <f>_xll.qlInterestRateIndexFixingDate(AA367,S367)</f>
        <v>51532</v>
      </c>
      <c r="S367" s="106">
        <f>_xll.qlCalendarAdvance(Calendar,SettlementDate,N367,"mf",TRUE,Trigger)</f>
        <v>51536</v>
      </c>
      <c r="T367" s="106">
        <f>_xll.qlInterestRateIndexMaturity(AA367,S367)</f>
        <v>52266</v>
      </c>
      <c r="U367" s="97">
        <f>_xll.qlIndexFixing(AA367,R367,TRUE,_xll.ohTrigger(Trigger,Trigger6M,InterestRatesTrigger))</f>
        <v>1.3613813875262292E-2</v>
      </c>
      <c r="V367" s="97">
        <f>_xll.qlQuoteValue(P367,_xll.ohTrigger(Trigger,Trigger6M,InterestRatesTrigger))</f>
        <v>1.359E-2</v>
      </c>
      <c r="W367" s="94" t="b">
        <f t="shared" si="28"/>
        <v>1</v>
      </c>
      <c r="X367" s="153">
        <f t="shared" si="29"/>
        <v>0.23813875262292464</v>
      </c>
      <c r="Y367" s="50" t="b">
        <f>ABS(X367/10000)&lt;=ABS('General Settings'!$D$32)</f>
        <v>0</v>
      </c>
      <c r="AA367" s="50" t="str">
        <f>_xll.qlSwapIndex(,,O367,SettlementDays,Currency,Calendar,FixedLegTenor,FixedLegBDC,FixedLegDayCounter,Index6M,DiscountingCurve,Permanent,Trigger,ObjectOverwrite)</f>
        <v>obj_00621#0000</v>
      </c>
      <c r="AB367" s="50" t="str">
        <f>_xll.qlVanillaSwapFromSwapIndex(,AA367,R367)</f>
        <v>obj_008b4#0000</v>
      </c>
    </row>
    <row r="368" spans="13:28" x14ac:dyDescent="0.2">
      <c r="M368" s="94" t="s">
        <v>155</v>
      </c>
      <c r="N368" s="94" t="s">
        <v>90</v>
      </c>
      <c r="O368" s="94" t="s">
        <v>79</v>
      </c>
      <c r="P368" s="94" t="str">
        <f t="shared" si="27"/>
        <v>EUR25F3Y_Quote</v>
      </c>
      <c r="Q368" s="122"/>
      <c r="R368" s="106">
        <f>_xll.qlInterestRateIndexFixingDate(AA368,S368)</f>
        <v>51532</v>
      </c>
      <c r="S368" s="106">
        <f>_xll.qlCalendarAdvance(Calendar,SettlementDate,N368,"mf",TRUE,Trigger)</f>
        <v>51536</v>
      </c>
      <c r="T368" s="106">
        <f>_xll.qlInterestRateIndexMaturity(AA368,S368)</f>
        <v>52631</v>
      </c>
      <c r="U368" s="97">
        <f>_xll.qlIndexFixing(AA368,R368,TRUE,_xll.ohTrigger(Trigger,Trigger6M,InterestRatesTrigger))</f>
        <v>1.3544645352260522E-2</v>
      </c>
      <c r="V368" s="97">
        <f>_xll.qlQuoteValue(P368,_xll.ohTrigger(Trigger,Trigger6M,InterestRatesTrigger))</f>
        <v>1.3509999999999999E-2</v>
      </c>
      <c r="W368" s="94" t="b">
        <f t="shared" si="28"/>
        <v>1</v>
      </c>
      <c r="X368" s="153">
        <f t="shared" si="29"/>
        <v>0.34645352260522649</v>
      </c>
      <c r="Y368" s="50" t="b">
        <f>ABS(X368/10000)&lt;=ABS('General Settings'!$D$32)</f>
        <v>0</v>
      </c>
      <c r="AA368" s="50" t="str">
        <f>_xll.qlSwapIndex(,,O368,SettlementDays,Currency,Calendar,FixedLegTenor,FixedLegBDC,FixedLegDayCounter,Index6M,DiscountingCurve,Permanent,Trigger,ObjectOverwrite)</f>
        <v>obj_0067c#0000</v>
      </c>
      <c r="AB368" s="50" t="str">
        <f>_xll.qlVanillaSwapFromSwapIndex(,AA368,R368)</f>
        <v>obj_007b7#0000</v>
      </c>
    </row>
    <row r="369" spans="13:28" x14ac:dyDescent="0.2">
      <c r="M369" s="94" t="s">
        <v>155</v>
      </c>
      <c r="N369" s="94" t="s">
        <v>90</v>
      </c>
      <c r="O369" s="94" t="s">
        <v>80</v>
      </c>
      <c r="P369" s="94" t="str">
        <f t="shared" si="27"/>
        <v>EUR25F4Y_Quote</v>
      </c>
      <c r="Q369" s="122"/>
      <c r="R369" s="106">
        <f>_xll.qlInterestRateIndexFixingDate(AA369,S369)</f>
        <v>51532</v>
      </c>
      <c r="S369" s="106">
        <f>_xll.qlCalendarAdvance(Calendar,SettlementDate,N369,"mf",TRUE,Trigger)</f>
        <v>51536</v>
      </c>
      <c r="T369" s="106">
        <f>_xll.qlInterestRateIndexMaturity(AA369,S369)</f>
        <v>52999</v>
      </c>
      <c r="U369" s="97">
        <f>_xll.qlIndexFixing(AA369,R369,TRUE,_xll.ohTrigger(Trigger,Trigger6M,InterestRatesTrigger))</f>
        <v>1.34846218216776E-2</v>
      </c>
      <c r="V369" s="97">
        <f>_xll.qlQuoteValue(P369,_xll.ohTrigger(Trigger,Trigger6M,InterestRatesTrigger))</f>
        <v>1.349E-2</v>
      </c>
      <c r="W369" s="94" t="b">
        <f t="shared" si="28"/>
        <v>1</v>
      </c>
      <c r="X369" s="153">
        <f t="shared" si="29"/>
        <v>-5.3781783224005758E-2</v>
      </c>
      <c r="Y369" s="50" t="b">
        <f>ABS(X369/10000)&lt;=ABS('General Settings'!$D$32)</f>
        <v>0</v>
      </c>
      <c r="AA369" s="50" t="str">
        <f>_xll.qlSwapIndex(,,O369,SettlementDays,Currency,Calendar,FixedLegTenor,FixedLegBDC,FixedLegDayCounter,Index6M,DiscountingCurve,Permanent,Trigger,ObjectOverwrite)</f>
        <v>obj_00782#0000</v>
      </c>
      <c r="AB369" s="50" t="str">
        <f>_xll.qlVanillaSwapFromSwapIndex(,AA369,R369)</f>
        <v>obj_0084e#0000</v>
      </c>
    </row>
    <row r="370" spans="13:28" x14ac:dyDescent="0.2">
      <c r="M370" s="94" t="s">
        <v>155</v>
      </c>
      <c r="N370" s="94" t="s">
        <v>90</v>
      </c>
      <c r="O370" s="94" t="s">
        <v>81</v>
      </c>
      <c r="P370" s="94" t="str">
        <f t="shared" si="27"/>
        <v>EUR25F5Y_Quote</v>
      </c>
      <c r="Q370" s="122"/>
      <c r="R370" s="106">
        <f>_xll.qlInterestRateIndexFixingDate(AA370,S370)</f>
        <v>51532</v>
      </c>
      <c r="S370" s="106">
        <f>_xll.qlCalendarAdvance(Calendar,SettlementDate,N370,"mf",TRUE,Trigger)</f>
        <v>51536</v>
      </c>
      <c r="T370" s="106">
        <f>_xll.qlInterestRateIndexMaturity(AA370,S370)</f>
        <v>53363</v>
      </c>
      <c r="U370" s="97">
        <f>_xll.qlIndexFixing(AA370,R370,TRUE,_xll.ohTrigger(Trigger,Trigger6M,InterestRatesTrigger))</f>
        <v>1.3416097470331683E-2</v>
      </c>
      <c r="V370" s="97">
        <f>_xll.qlQuoteValue(P370,_xll.ohTrigger(Trigger,Trigger6M,InterestRatesTrigger))</f>
        <v>1.341E-2</v>
      </c>
      <c r="W370" s="94" t="b">
        <f t="shared" si="28"/>
        <v>1</v>
      </c>
      <c r="X370" s="153">
        <f t="shared" si="29"/>
        <v>6.0974703316833689E-2</v>
      </c>
      <c r="Y370" s="50" t="b">
        <f>ABS(X370/10000)&lt;=ABS('General Settings'!$D$32)</f>
        <v>0</v>
      </c>
      <c r="AA370" s="50" t="str">
        <f>_xll.qlSwapIndex(,,O370,SettlementDays,Currency,Calendar,FixedLegTenor,FixedLegBDC,FixedLegDayCounter,Index6M,DiscountingCurve,Permanent,Trigger,ObjectOverwrite)</f>
        <v>obj_006fc#0000</v>
      </c>
      <c r="AB370" s="50" t="str">
        <f>_xll.qlVanillaSwapFromSwapIndex(,AA370,R370)</f>
        <v>obj_008d0#0000</v>
      </c>
    </row>
    <row r="371" spans="13:28" x14ac:dyDescent="0.2">
      <c r="M371" s="94" t="s">
        <v>155</v>
      </c>
      <c r="N371" s="94" t="s">
        <v>90</v>
      </c>
      <c r="O371" s="94" t="s">
        <v>82</v>
      </c>
      <c r="P371" s="94" t="str">
        <f t="shared" si="27"/>
        <v>EUR25F6Y_Quote</v>
      </c>
      <c r="Q371" s="122"/>
      <c r="R371" s="106">
        <f>_xll.qlInterestRateIndexFixingDate(AA371,S371)</f>
        <v>51532</v>
      </c>
      <c r="S371" s="106">
        <f>_xll.qlCalendarAdvance(Calendar,SettlementDate,N371,"mf",TRUE,Trigger)</f>
        <v>51536</v>
      </c>
      <c r="T371" s="106">
        <f>_xll.qlInterestRateIndexMaturity(AA371,S371)</f>
        <v>53727</v>
      </c>
      <c r="U371" s="97">
        <f>_xll.qlIndexFixing(AA371,R371,TRUE,_xll.ohTrigger(Trigger,Trigger6M,InterestRatesTrigger))</f>
        <v>1.3353791152956178E-2</v>
      </c>
      <c r="V371" s="97">
        <f>_xll.qlQuoteValue(P371,_xll.ohTrigger(Trigger,Trigger6M,InterestRatesTrigger))</f>
        <v>1.3340000000000001E-2</v>
      </c>
      <c r="W371" s="94" t="b">
        <f t="shared" si="28"/>
        <v>1</v>
      </c>
      <c r="X371" s="153">
        <f t="shared" si="29"/>
        <v>0.13791152956176347</v>
      </c>
      <c r="Y371" s="50" t="b">
        <f>ABS(X371/10000)&lt;=ABS('General Settings'!$D$32)</f>
        <v>0</v>
      </c>
      <c r="AA371" s="50" t="str">
        <f>_xll.qlSwapIndex(,,O371,SettlementDays,Currency,Calendar,FixedLegTenor,FixedLegBDC,FixedLegDayCounter,Index6M,DiscountingCurve,Permanent,Trigger,ObjectOverwrite)</f>
        <v>obj_005e9#0000</v>
      </c>
      <c r="AB371" s="50" t="str">
        <f>_xll.qlVanillaSwapFromSwapIndex(,AA371,R371)</f>
        <v>obj_007d2#0000</v>
      </c>
    </row>
    <row r="372" spans="13:28" x14ac:dyDescent="0.2">
      <c r="M372" s="94" t="s">
        <v>155</v>
      </c>
      <c r="N372" s="94" t="s">
        <v>90</v>
      </c>
      <c r="O372" s="94" t="s">
        <v>83</v>
      </c>
      <c r="P372" s="94" t="str">
        <f t="shared" si="27"/>
        <v>EUR25F7Y_Quote</v>
      </c>
      <c r="Q372" s="122"/>
      <c r="R372" s="106">
        <f>_xll.qlInterestRateIndexFixingDate(AA372,S372)</f>
        <v>51532</v>
      </c>
      <c r="S372" s="106">
        <f>_xll.qlCalendarAdvance(Calendar,SettlementDate,N372,"mf",TRUE,Trigger)</f>
        <v>51536</v>
      </c>
      <c r="T372" s="106">
        <f>_xll.qlInterestRateIndexMaturity(AA372,S372)</f>
        <v>54092</v>
      </c>
      <c r="U372" s="97">
        <f>_xll.qlIndexFixing(AA372,R372,TRUE,_xll.ohTrigger(Trigger,Trigger6M,InterestRatesTrigger))</f>
        <v>1.3301290130880255E-2</v>
      </c>
      <c r="V372" s="97">
        <f>_xll.qlQuoteValue(P372,_xll.ohTrigger(Trigger,Trigger6M,InterestRatesTrigger))</f>
        <v>1.329E-2</v>
      </c>
      <c r="W372" s="94" t="b">
        <f t="shared" si="28"/>
        <v>1</v>
      </c>
      <c r="X372" s="153">
        <f t="shared" si="29"/>
        <v>0.11290130880255156</v>
      </c>
      <c r="Y372" s="50" t="b">
        <f>ABS(X372/10000)&lt;=ABS('General Settings'!$D$32)</f>
        <v>0</v>
      </c>
      <c r="AA372" s="50" t="str">
        <f>_xll.qlSwapIndex(,,O372,SettlementDays,Currency,Calendar,FixedLegTenor,FixedLegBDC,FixedLegDayCounter,Index6M,DiscountingCurve,Permanent,Trigger,ObjectOverwrite)</f>
        <v>obj_00702#0000</v>
      </c>
      <c r="AB372" s="50" t="str">
        <f>_xll.qlVanillaSwapFromSwapIndex(,AA372,R372)</f>
        <v>obj_0083a#0000</v>
      </c>
    </row>
    <row r="373" spans="13:28" x14ac:dyDescent="0.2">
      <c r="M373" s="94" t="s">
        <v>155</v>
      </c>
      <c r="N373" s="94" t="s">
        <v>90</v>
      </c>
      <c r="O373" s="94" t="s">
        <v>84</v>
      </c>
      <c r="P373" s="94" t="str">
        <f t="shared" si="27"/>
        <v>EUR25F8Y_Quote</v>
      </c>
      <c r="Q373" s="122"/>
      <c r="R373" s="106">
        <f>_xll.qlInterestRateIndexFixingDate(AA373,S373)</f>
        <v>51532</v>
      </c>
      <c r="S373" s="106">
        <f>_xll.qlCalendarAdvance(Calendar,SettlementDate,N373,"mf",TRUE,Trigger)</f>
        <v>51536</v>
      </c>
      <c r="T373" s="106">
        <f>_xll.qlInterestRateIndexMaturity(AA373,S373)</f>
        <v>54458</v>
      </c>
      <c r="U373" s="97">
        <f>_xll.qlIndexFixing(AA373,R373,TRUE,_xll.ohTrigger(Trigger,Trigger6M,InterestRatesTrigger))</f>
        <v>1.3263213762672678E-2</v>
      </c>
      <c r="V373" s="97">
        <f>_xll.qlQuoteValue(P373,_xll.ohTrigger(Trigger,Trigger6M,InterestRatesTrigger))</f>
        <v>1.325E-2</v>
      </c>
      <c r="W373" s="94" t="b">
        <f t="shared" si="28"/>
        <v>1</v>
      </c>
      <c r="X373" s="153">
        <f t="shared" si="29"/>
        <v>0.1321376267267825</v>
      </c>
      <c r="Y373" s="50" t="b">
        <f>ABS(X373/10000)&lt;=ABS('General Settings'!$D$32)</f>
        <v>0</v>
      </c>
      <c r="AA373" s="50" t="str">
        <f>_xll.qlSwapIndex(,,O373,SettlementDays,Currency,Calendar,FixedLegTenor,FixedLegBDC,FixedLegDayCounter,Index6M,DiscountingCurve,Permanent,Trigger,ObjectOverwrite)</f>
        <v>obj_006c9#0000</v>
      </c>
      <c r="AB373" s="50" t="str">
        <f>_xll.qlVanillaSwapFromSwapIndex(,AA373,R373)</f>
        <v>obj_00871#0000</v>
      </c>
    </row>
    <row r="374" spans="13:28" x14ac:dyDescent="0.2">
      <c r="M374" s="94" t="s">
        <v>155</v>
      </c>
      <c r="N374" s="94" t="s">
        <v>90</v>
      </c>
      <c r="O374" s="94" t="s">
        <v>85</v>
      </c>
      <c r="P374" s="94" t="str">
        <f t="shared" si="27"/>
        <v>EUR25F9Y_Quote</v>
      </c>
      <c r="Q374" s="122"/>
      <c r="R374" s="106">
        <f>_xll.qlInterestRateIndexFixingDate(AA374,S374)</f>
        <v>51532</v>
      </c>
      <c r="S374" s="106">
        <f>_xll.qlCalendarAdvance(Calendar,SettlementDate,N374,"mf",TRUE,Trigger)</f>
        <v>51536</v>
      </c>
      <c r="T374" s="106">
        <f>_xll.qlInterestRateIndexMaturity(AA374,S374)</f>
        <v>54823</v>
      </c>
      <c r="U374" s="97">
        <f>_xll.qlIndexFixing(AA374,R374,TRUE,_xll.ohTrigger(Trigger,Trigger6M,InterestRatesTrigger))</f>
        <v>1.3231073350983353E-2</v>
      </c>
      <c r="V374" s="97">
        <f>_xll.qlQuoteValue(P374,_xll.ohTrigger(Trigger,Trigger6M,InterestRatesTrigger))</f>
        <v>1.321E-2</v>
      </c>
      <c r="W374" s="94" t="b">
        <f t="shared" si="28"/>
        <v>1</v>
      </c>
      <c r="X374" s="153">
        <f t="shared" si="29"/>
        <v>0.21073350983353417</v>
      </c>
      <c r="Y374" s="50" t="b">
        <f>ABS(X374/10000)&lt;=ABS('General Settings'!$D$32)</f>
        <v>0</v>
      </c>
      <c r="AA374" s="50" t="str">
        <f>_xll.qlSwapIndex(,,O374,SettlementDays,Currency,Calendar,FixedLegTenor,FixedLegBDC,FixedLegDayCounter,Index6M,DiscountingCurve,Permanent,Trigger,ObjectOverwrite)</f>
        <v>obj_00755#0000</v>
      </c>
      <c r="AB374" s="50" t="str">
        <f>_xll.qlVanillaSwapFromSwapIndex(,AA374,R374)</f>
        <v>obj_00829#0000</v>
      </c>
    </row>
    <row r="375" spans="13:28" x14ac:dyDescent="0.2">
      <c r="M375" s="94" t="s">
        <v>155</v>
      </c>
      <c r="N375" s="94" t="s">
        <v>90</v>
      </c>
      <c r="O375" s="94" t="s">
        <v>86</v>
      </c>
      <c r="P375" s="94" t="str">
        <f t="shared" si="27"/>
        <v>EUR25F10Y_Quote</v>
      </c>
      <c r="Q375" s="122"/>
      <c r="R375" s="106">
        <f>_xll.qlInterestRateIndexFixingDate(AA375,S375)</f>
        <v>51532</v>
      </c>
      <c r="S375" s="106">
        <f>_xll.qlCalendarAdvance(Calendar,SettlementDate,N375,"mf",TRUE,Trigger)</f>
        <v>51536</v>
      </c>
      <c r="T375" s="106">
        <f>_xll.qlInterestRateIndexMaturity(AA375,S375)</f>
        <v>55190</v>
      </c>
      <c r="U375" s="97">
        <f>_xll.qlIndexFixing(AA375,R375,TRUE,_xll.ohTrigger(Trigger,Trigger6M,InterestRatesTrigger))</f>
        <v>1.3210223744676673E-2</v>
      </c>
      <c r="V375" s="97">
        <f>_xll.qlQuoteValue(P375,_xll.ohTrigger(Trigger,Trigger6M,InterestRatesTrigger))</f>
        <v>1.32E-2</v>
      </c>
      <c r="W375" s="94" t="b">
        <f t="shared" si="28"/>
        <v>1</v>
      </c>
      <c r="X375" s="153">
        <f t="shared" si="29"/>
        <v>0.10223744676672933</v>
      </c>
      <c r="Y375" s="50" t="b">
        <f>ABS(X375/10000)&lt;=ABS('General Settings'!$D$32)</f>
        <v>0</v>
      </c>
      <c r="AA375" s="50" t="str">
        <f>_xll.qlSwapIndex(,,O375,SettlementDays,Currency,Calendar,FixedLegTenor,FixedLegBDC,FixedLegDayCounter,Index6M,DiscountingCurve,Permanent,Trigger,ObjectOverwrite)</f>
        <v>obj_0074d#0000</v>
      </c>
      <c r="AB375" s="50" t="str">
        <f>_xll.qlVanillaSwapFromSwapIndex(,AA375,R375)</f>
        <v>obj_007e8#0000</v>
      </c>
    </row>
    <row r="376" spans="13:28" x14ac:dyDescent="0.2">
      <c r="M376" s="94" t="s">
        <v>155</v>
      </c>
      <c r="N376" s="94" t="s">
        <v>90</v>
      </c>
      <c r="O376" s="94" t="s">
        <v>112</v>
      </c>
      <c r="P376" s="94" t="str">
        <f t="shared" si="27"/>
        <v>EUR25F11Y_Quote</v>
      </c>
      <c r="Q376" s="122"/>
      <c r="R376" s="106">
        <f>_xll.qlInterestRateIndexFixingDate(AA376,S376)</f>
        <v>51532</v>
      </c>
      <c r="S376" s="106">
        <f>_xll.qlCalendarAdvance(Calendar,SettlementDate,N376,"mf",TRUE,Trigger)</f>
        <v>51536</v>
      </c>
      <c r="T376" s="106">
        <f>_xll.qlInterestRateIndexMaturity(AA376,S376)</f>
        <v>55554</v>
      </c>
      <c r="U376" s="97">
        <f>_xll.qlIndexFixing(AA376,R376,TRUE,_xll.ohTrigger(Trigger,Trigger6M,InterestRatesTrigger))</f>
        <v>1.319587541994598E-2</v>
      </c>
      <c r="V376" s="97">
        <f>_xll.qlQuoteValue(P376,_xll.ohTrigger(Trigger,Trigger6M,InterestRatesTrigger))</f>
        <v>1.32E-2</v>
      </c>
      <c r="W376" s="94" t="b">
        <f t="shared" si="28"/>
        <v>1</v>
      </c>
      <c r="X376" s="153">
        <f t="shared" si="29"/>
        <v>-4.1245800540198885E-2</v>
      </c>
      <c r="Y376" s="50" t="b">
        <f>ABS(X376/10000)&lt;=ABS('General Settings'!$D$32)</f>
        <v>0</v>
      </c>
      <c r="AA376" s="50" t="str">
        <f>_xll.qlSwapIndex(,,O376,SettlementDays,Currency,Calendar,FixedLegTenor,FixedLegBDC,FixedLegDayCounter,Index6M,DiscountingCurve,Permanent,Trigger,ObjectOverwrite)</f>
        <v>obj_0070d#0000</v>
      </c>
      <c r="AB376" s="50" t="str">
        <f>_xll.qlVanillaSwapFromSwapIndex(,AA376,R376)</f>
        <v>obj_00836#0000</v>
      </c>
    </row>
    <row r="377" spans="13:28" x14ac:dyDescent="0.2">
      <c r="M377" s="94" t="s">
        <v>155</v>
      </c>
      <c r="N377" s="94" t="s">
        <v>90</v>
      </c>
      <c r="O377" s="94" t="s">
        <v>87</v>
      </c>
      <c r="P377" s="94" t="str">
        <f t="shared" si="27"/>
        <v>EUR25F12Y_Quote</v>
      </c>
      <c r="Q377" s="122"/>
      <c r="R377" s="106">
        <f>_xll.qlInterestRateIndexFixingDate(AA377,S377)</f>
        <v>51532</v>
      </c>
      <c r="S377" s="106">
        <f>_xll.qlCalendarAdvance(Calendar,SettlementDate,N377,"mf",TRUE,Trigger)</f>
        <v>51536</v>
      </c>
      <c r="T377" s="106">
        <f>_xll.qlInterestRateIndexMaturity(AA377,S377)</f>
        <v>55919</v>
      </c>
      <c r="U377" s="97">
        <f>_xll.qlIndexFixing(AA377,R377,TRUE,_xll.ohTrigger(Trigger,Trigger6M,InterestRatesTrigger))</f>
        <v>1.3181373926468679E-2</v>
      </c>
      <c r="V377" s="97">
        <f>_xll.qlQuoteValue(P377,_xll.ohTrigger(Trigger,Trigger6M,InterestRatesTrigger))</f>
        <v>1.32E-2</v>
      </c>
      <c r="W377" s="94" t="b">
        <f t="shared" si="28"/>
        <v>1</v>
      </c>
      <c r="X377" s="153">
        <f t="shared" si="29"/>
        <v>-0.18626073531320675</v>
      </c>
      <c r="Y377" s="50" t="b">
        <f>ABS(X377/10000)&lt;=ABS('General Settings'!$D$32)</f>
        <v>0</v>
      </c>
      <c r="AA377" s="50" t="str">
        <f>_xll.qlSwapIndex(,,O377,SettlementDays,Currency,Calendar,FixedLegTenor,FixedLegBDC,FixedLegDayCounter,Index6M,DiscountingCurve,Permanent,Trigger,ObjectOverwrite)</f>
        <v>obj_0064f#0000</v>
      </c>
      <c r="AB377" s="50" t="str">
        <f>_xll.qlVanillaSwapFromSwapIndex(,AA377,R377)</f>
        <v>obj_00888#0000</v>
      </c>
    </row>
    <row r="378" spans="13:28" x14ac:dyDescent="0.2">
      <c r="M378" s="94" t="s">
        <v>155</v>
      </c>
      <c r="N378" s="94" t="s">
        <v>90</v>
      </c>
      <c r="O378" s="94" t="s">
        <v>113</v>
      </c>
      <c r="P378" s="94" t="str">
        <f t="shared" si="27"/>
        <v>EUR25F13Y_Quote</v>
      </c>
      <c r="Q378" s="122"/>
      <c r="R378" s="106">
        <f>_xll.qlInterestRateIndexFixingDate(AA378,S378)</f>
        <v>51532</v>
      </c>
      <c r="S378" s="106">
        <f>_xll.qlCalendarAdvance(Calendar,SettlementDate,N378,"mf",TRUE,Trigger)</f>
        <v>51536</v>
      </c>
      <c r="T378" s="106">
        <f>_xll.qlInterestRateIndexMaturity(AA378,S378)</f>
        <v>56284</v>
      </c>
      <c r="U378" s="97">
        <f>_xll.qlIndexFixing(AA378,R378,TRUE,_xll.ohTrigger(Trigger,Trigger6M,InterestRatesTrigger))</f>
        <v>1.3156254504585685E-2</v>
      </c>
      <c r="V378" s="97">
        <f>_xll.qlQuoteValue(P378,_xll.ohTrigger(Trigger,Trigger6M,InterestRatesTrigger))</f>
        <v>1.319E-2</v>
      </c>
      <c r="W378" s="94" t="b">
        <f t="shared" si="28"/>
        <v>1</v>
      </c>
      <c r="X378" s="153">
        <f t="shared" si="29"/>
        <v>-0.3374549541431543</v>
      </c>
      <c r="Y378" s="50" t="b">
        <f>ABS(X378/10000)&lt;=ABS('General Settings'!$D$32)</f>
        <v>0</v>
      </c>
      <c r="AA378" s="50" t="str">
        <f>_xll.qlSwapIndex(,,O378,SettlementDays,Currency,Calendar,FixedLegTenor,FixedLegBDC,FixedLegDayCounter,Index6M,DiscountingCurve,Permanent,Trigger,ObjectOverwrite)</f>
        <v>obj_006ce#0000</v>
      </c>
      <c r="AB378" s="50" t="str">
        <f>_xll.qlVanillaSwapFromSwapIndex(,AA378,R378)</f>
        <v>obj_0085a#0000</v>
      </c>
    </row>
    <row r="379" spans="13:28" x14ac:dyDescent="0.2">
      <c r="M379" s="94" t="s">
        <v>155</v>
      </c>
      <c r="N379" s="94" t="s">
        <v>90</v>
      </c>
      <c r="O379" s="94" t="s">
        <v>114</v>
      </c>
      <c r="P379" s="94" t="str">
        <f t="shared" si="27"/>
        <v>EUR25F14Y_Quote</v>
      </c>
      <c r="Q379" s="122"/>
      <c r="R379" s="106">
        <f>_xll.qlInterestRateIndexFixingDate(AA379,S379)</f>
        <v>51532</v>
      </c>
      <c r="S379" s="106">
        <f>_xll.qlCalendarAdvance(Calendar,SettlementDate,N379,"mf",TRUE,Trigger)</f>
        <v>51536</v>
      </c>
      <c r="T379" s="106">
        <f>_xll.qlInterestRateIndexMaturity(AA379,S379)</f>
        <v>56649</v>
      </c>
      <c r="U379" s="97">
        <f>_xll.qlIndexFixing(AA379,R379,TRUE,_xll.ohTrigger(Trigger,Trigger6M,InterestRatesTrigger))</f>
        <v>1.3119877056145928E-2</v>
      </c>
      <c r="V379" s="97">
        <f>_xll.qlQuoteValue(P379,_xll.ohTrigger(Trigger,Trigger6M,InterestRatesTrigger))</f>
        <v>1.3140000000000001E-2</v>
      </c>
      <c r="W379" s="94" t="b">
        <f t="shared" si="28"/>
        <v>1</v>
      </c>
      <c r="X379" s="153">
        <f t="shared" si="29"/>
        <v>-0.20122943854072178</v>
      </c>
      <c r="Y379" s="50" t="b">
        <f>ABS(X379/10000)&lt;=ABS('General Settings'!$D$32)</f>
        <v>0</v>
      </c>
      <c r="AA379" s="50" t="str">
        <f>_xll.qlSwapIndex(,,O379,SettlementDays,Currency,Calendar,FixedLegTenor,FixedLegBDC,FixedLegDayCounter,Index6M,DiscountingCurve,Permanent,Trigger,ObjectOverwrite)</f>
        <v>obj_00602#0000</v>
      </c>
      <c r="AB379" s="50" t="str">
        <f>_xll.qlVanillaSwapFromSwapIndex(,AA379,R379)</f>
        <v>obj_007e9#0000</v>
      </c>
    </row>
    <row r="380" spans="13:28" x14ac:dyDescent="0.2">
      <c r="M380" s="94" t="s">
        <v>155</v>
      </c>
      <c r="N380" s="94" t="s">
        <v>90</v>
      </c>
      <c r="O380" s="94" t="s">
        <v>88</v>
      </c>
      <c r="P380" s="94" t="str">
        <f t="shared" si="27"/>
        <v>EUR25F15Y_Quote</v>
      </c>
      <c r="Q380" s="122"/>
      <c r="R380" s="106">
        <f>_xll.qlInterestRateIndexFixingDate(AA380,S380)</f>
        <v>51532</v>
      </c>
      <c r="S380" s="106">
        <f>_xll.qlCalendarAdvance(Calendar,SettlementDate,N380,"mf",TRUE,Trigger)</f>
        <v>51536</v>
      </c>
      <c r="T380" s="106">
        <f>_xll.qlInterestRateIndexMaturity(AA380,S380)</f>
        <v>57014</v>
      </c>
      <c r="U380" s="97">
        <f>_xll.qlIndexFixing(AA380,R380,TRUE,_xll.ohTrigger(Trigger,Trigger6M,InterestRatesTrigger))</f>
        <v>1.3069119963026324E-2</v>
      </c>
      <c r="V380" s="97">
        <f>_xll.qlQuoteValue(P380,_xll.ohTrigger(Trigger,Trigger6M,InterestRatesTrigger))</f>
        <v>1.306E-2</v>
      </c>
      <c r="W380" s="94" t="b">
        <f t="shared" si="28"/>
        <v>1</v>
      </c>
      <c r="X380" s="153">
        <f t="shared" si="29"/>
        <v>9.1199630263237574E-2</v>
      </c>
      <c r="Y380" s="50" t="b">
        <f>ABS(X380/10000)&lt;=ABS('General Settings'!$D$32)</f>
        <v>0</v>
      </c>
      <c r="AA380" s="50" t="str">
        <f>_xll.qlSwapIndex(,,O380,SettlementDays,Currency,Calendar,FixedLegTenor,FixedLegBDC,FixedLegDayCounter,Index6M,DiscountingCurve,Permanent,Trigger,ObjectOverwrite)</f>
        <v>obj_00696#0000</v>
      </c>
      <c r="AB380" s="50" t="str">
        <f>_xll.qlVanillaSwapFromSwapIndex(,AA380,R380)</f>
        <v>obj_00809#0000</v>
      </c>
    </row>
    <row r="381" spans="13:28" x14ac:dyDescent="0.2">
      <c r="M381" s="94" t="s">
        <v>155</v>
      </c>
      <c r="N381" s="94" t="s">
        <v>90</v>
      </c>
      <c r="O381" s="94" t="s">
        <v>89</v>
      </c>
      <c r="P381" s="94" t="str">
        <f t="shared" si="27"/>
        <v>EUR25F20Y_Quote</v>
      </c>
      <c r="Q381" s="122"/>
      <c r="R381" s="106">
        <f>_xll.qlInterestRateIndexFixingDate(AA381,S381)</f>
        <v>51532</v>
      </c>
      <c r="S381" s="106">
        <f>_xll.qlCalendarAdvance(Calendar,SettlementDate,N381,"mf",TRUE,Trigger)</f>
        <v>51536</v>
      </c>
      <c r="T381" s="106">
        <f>_xll.qlInterestRateIndexMaturity(AA381,S381)</f>
        <v>58841</v>
      </c>
      <c r="U381" s="97">
        <f>_xll.qlIndexFixing(AA381,R381,TRUE,_xll.ohTrigger(Trigger,Trigger6M,InterestRatesTrigger))</f>
        <v>1.2305517006583699E-2</v>
      </c>
      <c r="V381" s="97">
        <f>_xll.qlQuoteValue(P381,_xll.ohTrigger(Trigger,Trigger6M,InterestRatesTrigger))</f>
        <v>1.2310000000000001E-2</v>
      </c>
      <c r="W381" s="94" t="b">
        <f t="shared" si="28"/>
        <v>1</v>
      </c>
      <c r="X381" s="153">
        <f t="shared" si="29"/>
        <v>-4.4829934163024415E-2</v>
      </c>
      <c r="Y381" s="50" t="b">
        <f>ABS(X381/10000)&lt;=ABS('General Settings'!$D$32)</f>
        <v>0</v>
      </c>
      <c r="AA381" s="50" t="str">
        <f>_xll.qlSwapIndex(,,O381,SettlementDays,Currency,Calendar,FixedLegTenor,FixedLegBDC,FixedLegDayCounter,Index6M,DiscountingCurve,Permanent,Trigger,ObjectOverwrite)</f>
        <v>obj_00611#0000</v>
      </c>
      <c r="AB381" s="50" t="str">
        <f>_xll.qlVanillaSwapFromSwapIndex(,AA381,R381)</f>
        <v>obj_008c0#0000</v>
      </c>
    </row>
    <row r="382" spans="13:28" x14ac:dyDescent="0.2">
      <c r="M382" s="94" t="s">
        <v>155</v>
      </c>
      <c r="N382" s="94" t="s">
        <v>90</v>
      </c>
      <c r="O382" s="94" t="s">
        <v>90</v>
      </c>
      <c r="P382" s="94" t="str">
        <f t="shared" si="27"/>
        <v>EUR25F25Y_Quote</v>
      </c>
      <c r="Q382" s="122"/>
      <c r="R382" s="106">
        <f>_xll.qlInterestRateIndexFixingDate(AA382,S382)</f>
        <v>51532</v>
      </c>
      <c r="S382" s="106">
        <f>_xll.qlCalendarAdvance(Calendar,SettlementDate,N382,"mf",TRUE,Trigger)</f>
        <v>51536</v>
      </c>
      <c r="T382" s="106">
        <f>_xll.qlInterestRateIndexMaturity(AA382,S382)</f>
        <v>60667</v>
      </c>
      <c r="U382" s="97">
        <f>_xll.qlIndexFixing(AA382,R382,TRUE,_xll.ohTrigger(Trigger,Trigger6M,InterestRatesTrigger))</f>
        <v>1.1923871274083156E-2</v>
      </c>
      <c r="V382" s="97">
        <f>_xll.qlQuoteValue(P382,_xll.ohTrigger(Trigger,Trigger6M,InterestRatesTrigger))</f>
        <v>1.191E-2</v>
      </c>
      <c r="W382" s="94" t="b">
        <f t="shared" si="28"/>
        <v>1</v>
      </c>
      <c r="X382" s="153">
        <f t="shared" si="29"/>
        <v>0.13871274083155846</v>
      </c>
      <c r="Y382" s="50" t="b">
        <f>ABS(X382/10000)&lt;=ABS('General Settings'!$D$32)</f>
        <v>0</v>
      </c>
      <c r="AA382" s="50" t="str">
        <f>_xll.qlSwapIndex(,,O382,SettlementDays,Currency,Calendar,FixedLegTenor,FixedLegBDC,FixedLegDayCounter,Index6M,DiscountingCurve,Permanent,Trigger,ObjectOverwrite)</f>
        <v>obj_0075c#0000</v>
      </c>
      <c r="AB382" s="50" t="str">
        <f>_xll.qlVanillaSwapFromSwapIndex(,AA382,R382)</f>
        <v>obj_00893#0000</v>
      </c>
    </row>
    <row r="383" spans="13:28" x14ac:dyDescent="0.2">
      <c r="M383" s="206" t="s">
        <v>155</v>
      </c>
      <c r="N383" s="206" t="s">
        <v>90</v>
      </c>
      <c r="O383" s="206" t="s">
        <v>92</v>
      </c>
      <c r="P383" s="206" t="str">
        <f t="shared" si="27"/>
        <v>EUR25F30Y_Quote</v>
      </c>
      <c r="Q383" s="205"/>
      <c r="R383" s="207">
        <f>_xll.qlInterestRateIndexFixingDate(AA383,S383)</f>
        <v>51532</v>
      </c>
      <c r="S383" s="207">
        <f>_xll.qlCalendarAdvance(Calendar,SettlementDate,N383,"mf",TRUE,Trigger)</f>
        <v>51536</v>
      </c>
      <c r="T383" s="207">
        <f>_xll.qlInterestRateIndexMaturity(AA383,S383)</f>
        <v>62493</v>
      </c>
      <c r="U383" s="208">
        <f>_xll.qlIndexFixing(AA383,R383,TRUE,_xll.ohTrigger(Trigger,Trigger6M,InterestRatesTrigger))</f>
        <v>1.1779999999755437E-2</v>
      </c>
      <c r="V383" s="208">
        <f>_xll.qlQuoteValue(P383,_xll.ohTrigger(Trigger,Trigger6M,InterestRatesTrigger))</f>
        <v>1.1779999999999999E-2</v>
      </c>
      <c r="W383" s="206" t="b">
        <f t="shared" si="28"/>
        <v>1</v>
      </c>
      <c r="X383" s="209">
        <f t="shared" si="29"/>
        <v>-2.4456131564321026E-9</v>
      </c>
      <c r="Y383" s="161" t="b">
        <f>ABS(X383/10000)&lt;=ABS('General Settings'!$D$32)</f>
        <v>0</v>
      </c>
      <c r="AA383" s="50" t="str">
        <f>_xll.qlSwapIndex(,,O383,SettlementDays,Currency,Calendar,FixedLegTenor,FixedLegBDC,FixedLegDayCounter,Index6M,DiscountingCurve,Permanent,Trigger,ObjectOverwrite)</f>
        <v>obj_006d2#0000</v>
      </c>
      <c r="AB383" s="50" t="str">
        <f>_xll.qlVanillaSwapFromSwapIndex(,AA383,R383)</f>
        <v>obj_00822#0000</v>
      </c>
    </row>
    <row r="384" spans="13:28" x14ac:dyDescent="0.2">
      <c r="M384" s="94" t="s">
        <v>155</v>
      </c>
      <c r="N384" s="94" t="s">
        <v>92</v>
      </c>
      <c r="O384" s="94" t="s">
        <v>33</v>
      </c>
      <c r="P384" s="94" t="str">
        <f t="shared" si="27"/>
        <v>EUR30F1Y_Quote</v>
      </c>
      <c r="Q384" s="122"/>
      <c r="R384" s="106">
        <f>_xll.qlInterestRateIndexFixingDate(AA384,S384)</f>
        <v>53358</v>
      </c>
      <c r="S384" s="106">
        <f>_xll.qlCalendarAdvance(Calendar,SettlementDate,N384,"mf",TRUE,Trigger)</f>
        <v>53360</v>
      </c>
      <c r="T384" s="106">
        <f>_xll.qlInterestRateIndexMaturity(AA384,S384)</f>
        <v>53727</v>
      </c>
      <c r="U384" s="97">
        <f>_xll.qlIndexFixing(AA384,R384,TRUE,_xll.ohTrigger(Trigger,Trigger6M,InterestRatesTrigger))</f>
        <v>1.3028615165831309E-2</v>
      </c>
      <c r="V384" s="97">
        <f>_xll.qlQuoteValue(P384,_xll.ohTrigger(Trigger,Trigger6M,InterestRatesTrigger))</f>
        <v>1.3009999999999999E-2</v>
      </c>
      <c r="W384" s="94" t="b">
        <f t="shared" si="28"/>
        <v>1</v>
      </c>
      <c r="X384" s="153">
        <f t="shared" si="29"/>
        <v>0.18615165831310093</v>
      </c>
      <c r="Y384" s="50" t="b">
        <f>ABS(X384/10000)&lt;=ABS('General Settings'!$D$32)</f>
        <v>0</v>
      </c>
      <c r="AA384" s="50" t="str">
        <f>_xll.qlSwapIndex(,,O384,SettlementDays,Currency,Calendar,FixedLegTenor,FixedLegBDC,FixedLegDayCounter,Index6M,DiscountingCurve,Permanent,Trigger,ObjectOverwrite)</f>
        <v>obj_0076f#0000</v>
      </c>
      <c r="AB384" s="50" t="str">
        <f>_xll.qlVanillaSwapFromSwapIndex(,AA384,R384)</f>
        <v>obj_007d3#0000</v>
      </c>
    </row>
    <row r="385" spans="13:28" x14ac:dyDescent="0.2">
      <c r="M385" s="94" t="s">
        <v>155</v>
      </c>
      <c r="N385" s="94" t="s">
        <v>92</v>
      </c>
      <c r="O385" s="94" t="s">
        <v>78</v>
      </c>
      <c r="P385" s="94" t="str">
        <f t="shared" si="27"/>
        <v>EUR30F2Y_Quote</v>
      </c>
      <c r="Q385" s="122"/>
      <c r="R385" s="106">
        <f>_xll.qlInterestRateIndexFixingDate(AA385,S385)</f>
        <v>53358</v>
      </c>
      <c r="S385" s="106">
        <f>_xll.qlCalendarAdvance(Calendar,SettlementDate,N385,"mf",TRUE,Trigger)</f>
        <v>53360</v>
      </c>
      <c r="T385" s="106">
        <f>_xll.qlInterestRateIndexMaturity(AA385,S385)</f>
        <v>54091</v>
      </c>
      <c r="U385" s="97">
        <f>_xll.qlIndexFixing(AA385,R385,TRUE,_xll.ohTrigger(Trigger,Trigger6M,InterestRatesTrigger))</f>
        <v>1.3000791125973918E-2</v>
      </c>
      <c r="V385" s="97">
        <f>_xll.qlQuoteValue(P385,_xll.ohTrigger(Trigger,Trigger6M,InterestRatesTrigger))</f>
        <v>1.2969999999999999E-2</v>
      </c>
      <c r="W385" s="94" t="b">
        <f t="shared" si="28"/>
        <v>1</v>
      </c>
      <c r="X385" s="153">
        <f t="shared" si="29"/>
        <v>0.30791125973919298</v>
      </c>
      <c r="Y385" s="50" t="b">
        <f>ABS(X385/10000)&lt;=ABS('General Settings'!$D$32)</f>
        <v>0</v>
      </c>
      <c r="AA385" s="50" t="str">
        <f>_xll.qlSwapIndex(,,O385,SettlementDays,Currency,Calendar,FixedLegTenor,FixedLegBDC,FixedLegDayCounter,Index6M,DiscountingCurve,Permanent,Trigger,ObjectOverwrite)</f>
        <v>obj_006c8#0000</v>
      </c>
      <c r="AB385" s="50" t="str">
        <f>_xll.qlVanillaSwapFromSwapIndex(,AA385,R385)</f>
        <v>obj_007e2#0000</v>
      </c>
    </row>
    <row r="386" spans="13:28" x14ac:dyDescent="0.2">
      <c r="M386" s="94" t="s">
        <v>155</v>
      </c>
      <c r="N386" s="94" t="s">
        <v>92</v>
      </c>
      <c r="O386" s="94" t="s">
        <v>79</v>
      </c>
      <c r="P386" s="94" t="str">
        <f t="shared" si="27"/>
        <v>EUR30F3Y_Quote</v>
      </c>
      <c r="Q386" s="122"/>
      <c r="R386" s="106">
        <f>_xll.qlInterestRateIndexFixingDate(AA386,S386)</f>
        <v>53358</v>
      </c>
      <c r="S386" s="106">
        <f>_xll.qlCalendarAdvance(Calendar,SettlementDate,N386,"mf",TRUE,Trigger)</f>
        <v>53360</v>
      </c>
      <c r="T386" s="106">
        <f>_xll.qlInterestRateIndexMaturity(AA386,S386)</f>
        <v>54456</v>
      </c>
      <c r="U386" s="97">
        <f>_xll.qlIndexFixing(AA386,R386,TRUE,_xll.ohTrigger(Trigger,Trigger6M,InterestRatesTrigger))</f>
        <v>1.2995051848004235E-2</v>
      </c>
      <c r="V386" s="97">
        <f>_xll.qlQuoteValue(P386,_xll.ohTrigger(Trigger,Trigger6M,InterestRatesTrigger))</f>
        <v>1.2960000000000001E-2</v>
      </c>
      <c r="W386" s="94" t="b">
        <f t="shared" si="28"/>
        <v>1</v>
      </c>
      <c r="X386" s="153">
        <f t="shared" si="29"/>
        <v>0.35051848004234026</v>
      </c>
      <c r="Y386" s="50" t="b">
        <f>ABS(X386/10000)&lt;=ABS('General Settings'!$D$32)</f>
        <v>0</v>
      </c>
      <c r="AA386" s="50" t="str">
        <f>_xll.qlSwapIndex(,,O386,SettlementDays,Currency,Calendar,FixedLegTenor,FixedLegBDC,FixedLegDayCounter,Index6M,DiscountingCurve,Permanent,Trigger,ObjectOverwrite)</f>
        <v>obj_0073d#0000</v>
      </c>
      <c r="AB386" s="50" t="str">
        <f>_xll.qlVanillaSwapFromSwapIndex(,AA386,R386)</f>
        <v>obj_007af#0000</v>
      </c>
    </row>
    <row r="387" spans="13:28" x14ac:dyDescent="0.2">
      <c r="M387" s="94" t="s">
        <v>155</v>
      </c>
      <c r="N387" s="94" t="s">
        <v>92</v>
      </c>
      <c r="O387" s="94" t="s">
        <v>80</v>
      </c>
      <c r="P387" s="94" t="str">
        <f t="shared" si="27"/>
        <v>EUR30F4Y_Quote</v>
      </c>
      <c r="Q387" s="122"/>
      <c r="R387" s="106">
        <f>_xll.qlInterestRateIndexFixingDate(AA387,S387)</f>
        <v>53358</v>
      </c>
      <c r="S387" s="106">
        <f>_xll.qlCalendarAdvance(Calendar,SettlementDate,N387,"mf",TRUE,Trigger)</f>
        <v>53360</v>
      </c>
      <c r="T387" s="106">
        <f>_xll.qlInterestRateIndexMaturity(AA387,S387)</f>
        <v>54821</v>
      </c>
      <c r="U387" s="97">
        <f>_xll.qlIndexFixing(AA387,R387,TRUE,_xll.ohTrigger(Trigger,Trigger6M,InterestRatesTrigger))</f>
        <v>1.2986162175498467E-2</v>
      </c>
      <c r="V387" s="97">
        <f>_xll.qlQuoteValue(P387,_xll.ohTrigger(Trigger,Trigger6M,InterestRatesTrigger))</f>
        <v>1.2960000000000001E-2</v>
      </c>
      <c r="W387" s="94" t="b">
        <f t="shared" si="28"/>
        <v>1</v>
      </c>
      <c r="X387" s="153">
        <f t="shared" si="29"/>
        <v>0.26162175498466167</v>
      </c>
      <c r="Y387" s="50" t="b">
        <f>ABS(X387/10000)&lt;=ABS('General Settings'!$D$32)</f>
        <v>0</v>
      </c>
      <c r="AA387" s="50" t="str">
        <f>_xll.qlSwapIndex(,,O387,SettlementDays,Currency,Calendar,FixedLegTenor,FixedLegBDC,FixedLegDayCounter,Index6M,DiscountingCurve,Permanent,Trigger,ObjectOverwrite)</f>
        <v>obj_006e1#0000</v>
      </c>
      <c r="AB387" s="50" t="str">
        <f>_xll.qlVanillaSwapFromSwapIndex(,AA387,R387)</f>
        <v>obj_008c6#0000</v>
      </c>
    </row>
    <row r="388" spans="13:28" x14ac:dyDescent="0.2">
      <c r="M388" s="94" t="s">
        <v>155</v>
      </c>
      <c r="N388" s="94" t="s">
        <v>92</v>
      </c>
      <c r="O388" s="94" t="s">
        <v>81</v>
      </c>
      <c r="P388" s="94" t="str">
        <f t="shared" si="27"/>
        <v>EUR30F5Y_Quote</v>
      </c>
      <c r="Q388" s="122"/>
      <c r="R388" s="106">
        <f>_xll.qlInterestRateIndexFixingDate(AA388,S388)</f>
        <v>53358</v>
      </c>
      <c r="S388" s="106">
        <f>_xll.qlCalendarAdvance(Calendar,SettlementDate,N388,"mf",TRUE,Trigger)</f>
        <v>53360</v>
      </c>
      <c r="T388" s="106">
        <f>_xll.qlInterestRateIndexMaturity(AA388,S388)</f>
        <v>55186</v>
      </c>
      <c r="U388" s="97">
        <f>_xll.qlIndexFixing(AA388,R388,TRUE,_xll.ohTrigger(Trigger,Trigger6M,InterestRatesTrigger))</f>
        <v>1.2991089557111731E-2</v>
      </c>
      <c r="V388" s="97">
        <f>_xll.qlQuoteValue(P388,_xll.ohTrigger(Trigger,Trigger6M,InterestRatesTrigger))</f>
        <v>1.298E-2</v>
      </c>
      <c r="W388" s="94" t="b">
        <f t="shared" si="28"/>
        <v>1</v>
      </c>
      <c r="X388" s="153">
        <f t="shared" si="29"/>
        <v>0.11089557111730597</v>
      </c>
      <c r="Y388" s="50" t="b">
        <f>ABS(X388/10000)&lt;=ABS('General Settings'!$D$32)</f>
        <v>0</v>
      </c>
      <c r="AA388" s="50" t="str">
        <f>_xll.qlSwapIndex(,,O388,SettlementDays,Currency,Calendar,FixedLegTenor,FixedLegBDC,FixedLegDayCounter,Index6M,DiscountingCurve,Permanent,Trigger,ObjectOverwrite)</f>
        <v>obj_006f5#0000</v>
      </c>
      <c r="AB388" s="50" t="str">
        <f>_xll.qlVanillaSwapFromSwapIndex(,AA388,R388)</f>
        <v>obj_007b4#0000</v>
      </c>
    </row>
    <row r="389" spans="13:28" x14ac:dyDescent="0.2">
      <c r="M389" s="94" t="s">
        <v>155</v>
      </c>
      <c r="N389" s="94" t="s">
        <v>92</v>
      </c>
      <c r="O389" s="94" t="s">
        <v>82</v>
      </c>
      <c r="P389" s="94" t="str">
        <f t="shared" si="27"/>
        <v>EUR30F6Y_Quote</v>
      </c>
      <c r="Q389" s="122"/>
      <c r="R389" s="106">
        <f>_xll.qlInterestRateIndexFixingDate(AA389,S389)</f>
        <v>53358</v>
      </c>
      <c r="S389" s="106">
        <f>_xll.qlCalendarAdvance(Calendar,SettlementDate,N389,"mf",TRUE,Trigger)</f>
        <v>53360</v>
      </c>
      <c r="T389" s="106">
        <f>_xll.qlInterestRateIndexMaturity(AA389,S389)</f>
        <v>55551</v>
      </c>
      <c r="U389" s="97">
        <f>_xll.qlIndexFixing(AA389,R389,TRUE,_xll.ohTrigger(Trigger,Trigger6M,InterestRatesTrigger))</f>
        <v>1.2999260428173948E-2</v>
      </c>
      <c r="V389" s="97">
        <f>_xll.qlQuoteValue(P389,_xll.ohTrigger(Trigger,Trigger6M,InterestRatesTrigger))</f>
        <v>1.302E-2</v>
      </c>
      <c r="W389" s="94" t="b">
        <f t="shared" si="28"/>
        <v>1</v>
      </c>
      <c r="X389" s="153">
        <f t="shared" si="29"/>
        <v>-0.20739571826052308</v>
      </c>
      <c r="Y389" s="50" t="b">
        <f>ABS(X389/10000)&lt;=ABS('General Settings'!$D$32)</f>
        <v>0</v>
      </c>
      <c r="AA389" s="50" t="str">
        <f>_xll.qlSwapIndex(,,O389,SettlementDays,Currency,Calendar,FixedLegTenor,FixedLegBDC,FixedLegDayCounter,Index6M,DiscountingCurve,Permanent,Trigger,ObjectOverwrite)</f>
        <v>obj_00745#0000</v>
      </c>
      <c r="AB389" s="50" t="str">
        <f>_xll.qlVanillaSwapFromSwapIndex(,AA389,R389)</f>
        <v>obj_0087c#0000</v>
      </c>
    </row>
    <row r="390" spans="13:28" x14ac:dyDescent="0.2">
      <c r="M390" s="94" t="s">
        <v>155</v>
      </c>
      <c r="N390" s="94" t="s">
        <v>92</v>
      </c>
      <c r="O390" s="94" t="s">
        <v>83</v>
      </c>
      <c r="P390" s="94" t="str">
        <f t="shared" si="27"/>
        <v>EUR30F7Y_Quote</v>
      </c>
      <c r="Q390" s="122"/>
      <c r="R390" s="106">
        <f>_xll.qlInterestRateIndexFixingDate(AA390,S390)</f>
        <v>53358</v>
      </c>
      <c r="S390" s="106">
        <f>_xll.qlCalendarAdvance(Calendar,SettlementDate,N390,"mf",TRUE,Trigger)</f>
        <v>53360</v>
      </c>
      <c r="T390" s="106">
        <f>_xll.qlInterestRateIndexMaturity(AA390,S390)</f>
        <v>55918</v>
      </c>
      <c r="U390" s="97">
        <f>_xll.qlIndexFixing(AA390,R390,TRUE,_xll.ohTrigger(Trigger,Trigger6M,InterestRatesTrigger))</f>
        <v>1.3000558394885845E-2</v>
      </c>
      <c r="V390" s="97">
        <f>_xll.qlQuoteValue(P390,_xll.ohTrigger(Trigger,Trigger6M,InterestRatesTrigger))</f>
        <v>1.3049999999999999E-2</v>
      </c>
      <c r="W390" s="94" t="b">
        <f t="shared" si="28"/>
        <v>1</v>
      </c>
      <c r="X390" s="153">
        <f t="shared" si="29"/>
        <v>-0.49441605114153991</v>
      </c>
      <c r="Y390" s="50" t="b">
        <f>ABS(X390/10000)&lt;=ABS('General Settings'!$D$32)</f>
        <v>0</v>
      </c>
      <c r="AA390" s="50" t="str">
        <f>_xll.qlSwapIndex(,,O390,SettlementDays,Currency,Calendar,FixedLegTenor,FixedLegBDC,FixedLegDayCounter,Index6M,DiscountingCurve,Permanent,Trigger,ObjectOverwrite)</f>
        <v>obj_00738#0000</v>
      </c>
      <c r="AB390" s="50" t="str">
        <f>_xll.qlVanillaSwapFromSwapIndex(,AA390,R390)</f>
        <v>obj_00862#0000</v>
      </c>
    </row>
    <row r="391" spans="13:28" x14ac:dyDescent="0.2">
      <c r="M391" s="94" t="s">
        <v>155</v>
      </c>
      <c r="N391" s="94" t="s">
        <v>92</v>
      </c>
      <c r="O391" s="94" t="s">
        <v>84</v>
      </c>
      <c r="P391" s="94" t="str">
        <f t="shared" si="27"/>
        <v>EUR30F8Y_Quote</v>
      </c>
      <c r="Q391" s="122"/>
      <c r="R391" s="106">
        <f>_xll.qlInterestRateIndexFixingDate(AA391,S391)</f>
        <v>53358</v>
      </c>
      <c r="S391" s="106">
        <f>_xll.qlCalendarAdvance(Calendar,SettlementDate,N391,"mf",TRUE,Trigger)</f>
        <v>53360</v>
      </c>
      <c r="T391" s="106">
        <f>_xll.qlInterestRateIndexMaturity(AA391,S391)</f>
        <v>56282</v>
      </c>
      <c r="U391" s="97">
        <f>_xll.qlIndexFixing(AA391,R391,TRUE,_xll.ohTrigger(Trigger,Trigger6M,InterestRatesTrigger))</f>
        <v>1.298023445534185E-2</v>
      </c>
      <c r="V391" s="97">
        <f>_xll.qlQuoteValue(P391,_xll.ohTrigger(Trigger,Trigger6M,InterestRatesTrigger))</f>
        <v>1.3040000000000001E-2</v>
      </c>
      <c r="W391" s="94" t="b">
        <f t="shared" si="28"/>
        <v>1</v>
      </c>
      <c r="X391" s="153">
        <f t="shared" si="29"/>
        <v>-0.59765544658151737</v>
      </c>
      <c r="Y391" s="50" t="b">
        <f>ABS(X391/10000)&lt;=ABS('General Settings'!$D$32)</f>
        <v>0</v>
      </c>
      <c r="AA391" s="50" t="str">
        <f>_xll.qlSwapIndex(,,O391,SettlementDays,Currency,Calendar,FixedLegTenor,FixedLegBDC,FixedLegDayCounter,Index6M,DiscountingCurve,Permanent,Trigger,ObjectOverwrite)</f>
        <v>obj_0063a#0000</v>
      </c>
      <c r="AB391" s="50" t="str">
        <f>_xll.qlVanillaSwapFromSwapIndex(,AA391,R391)</f>
        <v>obj_007e5#0000</v>
      </c>
    </row>
    <row r="392" spans="13:28" x14ac:dyDescent="0.2">
      <c r="M392" s="94" t="s">
        <v>155</v>
      </c>
      <c r="N392" s="94" t="s">
        <v>92</v>
      </c>
      <c r="O392" s="94" t="s">
        <v>85</v>
      </c>
      <c r="P392" s="94" t="str">
        <f t="shared" si="27"/>
        <v>EUR30F9Y_Quote</v>
      </c>
      <c r="Q392" s="122"/>
      <c r="R392" s="106">
        <f>_xll.qlInterestRateIndexFixingDate(AA392,S392)</f>
        <v>53358</v>
      </c>
      <c r="S392" s="106">
        <f>_xll.qlCalendarAdvance(Calendar,SettlementDate,N392,"mf",TRUE,Trigger)</f>
        <v>53360</v>
      </c>
      <c r="T392" s="106">
        <f>_xll.qlInterestRateIndexMaturity(AA392,S392)</f>
        <v>56647</v>
      </c>
      <c r="U392" s="97">
        <f>_xll.qlIndexFixing(AA392,R392,TRUE,_xll.ohTrigger(Trigger,Trigger6M,InterestRatesTrigger))</f>
        <v>1.2940572512273733E-2</v>
      </c>
      <c r="V392" s="97">
        <f>_xll.qlQuoteValue(P392,_xll.ohTrigger(Trigger,Trigger6M,InterestRatesTrigger))</f>
        <v>1.298E-2</v>
      </c>
      <c r="W392" s="94" t="b">
        <f t="shared" si="28"/>
        <v>1</v>
      </c>
      <c r="X392" s="153">
        <f t="shared" si="29"/>
        <v>-0.39427487726267224</v>
      </c>
      <c r="Y392" s="50" t="b">
        <f>ABS(X392/10000)&lt;=ABS('General Settings'!$D$32)</f>
        <v>0</v>
      </c>
      <c r="AA392" s="50" t="str">
        <f>_xll.qlSwapIndex(,,O392,SettlementDays,Currency,Calendar,FixedLegTenor,FixedLegBDC,FixedLegDayCounter,Index6M,DiscountingCurve,Permanent,Trigger,ObjectOverwrite)</f>
        <v>obj_006a7#0000</v>
      </c>
      <c r="AB392" s="50" t="str">
        <f>_xll.qlVanillaSwapFromSwapIndex(,AA392,R392)</f>
        <v>obj_00875#0000</v>
      </c>
    </row>
    <row r="393" spans="13:28" x14ac:dyDescent="0.2">
      <c r="M393" s="94" t="s">
        <v>155</v>
      </c>
      <c r="N393" s="94" t="s">
        <v>92</v>
      </c>
      <c r="O393" s="94" t="s">
        <v>86</v>
      </c>
      <c r="P393" s="94" t="str">
        <f t="shared" si="27"/>
        <v>EUR30F10Y_Quote</v>
      </c>
      <c r="Q393" s="122"/>
      <c r="R393" s="106">
        <f>_xll.qlInterestRateIndexFixingDate(AA393,S393)</f>
        <v>53358</v>
      </c>
      <c r="S393" s="106">
        <f>_xll.qlCalendarAdvance(Calendar,SettlementDate,N393,"mf",TRUE,Trigger)</f>
        <v>53360</v>
      </c>
      <c r="T393" s="106">
        <f>_xll.qlInterestRateIndexMaturity(AA393,S393)</f>
        <v>57012</v>
      </c>
      <c r="U393" s="97">
        <f>_xll.qlIndexFixing(AA393,R393,TRUE,_xll.ohTrigger(Trigger,Trigger6M,InterestRatesTrigger))</f>
        <v>1.287911265119107E-2</v>
      </c>
      <c r="V393" s="97">
        <f>_xll.qlQuoteValue(P393,_xll.ohTrigger(Trigger,Trigger6M,InterestRatesTrigger))</f>
        <v>1.2869999999999999E-2</v>
      </c>
      <c r="W393" s="94" t="b">
        <f t="shared" si="28"/>
        <v>1</v>
      </c>
      <c r="X393" s="153">
        <f t="shared" si="29"/>
        <v>9.112651191070173E-2</v>
      </c>
      <c r="Y393" s="50" t="b">
        <f>ABS(X393/10000)&lt;=ABS('General Settings'!$D$32)</f>
        <v>0</v>
      </c>
      <c r="AA393" s="50" t="str">
        <f>_xll.qlSwapIndex(,,O393,SettlementDays,Currency,Calendar,FixedLegTenor,FixedLegBDC,FixedLegDayCounter,Index6M,DiscountingCurve,Permanent,Trigger,ObjectOverwrite)</f>
        <v>obj_0066a#0000</v>
      </c>
      <c r="AB393" s="50" t="str">
        <f>_xll.qlVanillaSwapFromSwapIndex(,AA393,R393)</f>
        <v>obj_0087a#0000</v>
      </c>
    </row>
    <row r="394" spans="13:28" x14ac:dyDescent="0.2">
      <c r="M394" s="94" t="s">
        <v>155</v>
      </c>
      <c r="N394" s="94" t="s">
        <v>92</v>
      </c>
      <c r="O394" s="94" t="s">
        <v>112</v>
      </c>
      <c r="P394" s="94" t="str">
        <f t="shared" si="27"/>
        <v>EUR30F11Y_Quote</v>
      </c>
      <c r="Q394" s="122"/>
      <c r="R394" s="106">
        <f>_xll.qlInterestRateIndexFixingDate(AA394,S394)</f>
        <v>53358</v>
      </c>
      <c r="S394" s="106">
        <f>_xll.qlCalendarAdvance(Calendar,SettlementDate,N394,"mf",TRUE,Trigger)</f>
        <v>53360</v>
      </c>
      <c r="T394" s="106">
        <f>_xll.qlInterestRateIndexMaturity(AA394,S394)</f>
        <v>57378</v>
      </c>
      <c r="U394" s="97">
        <f>_xll.qlIndexFixing(AA394,R394,TRUE,_xll.ohTrigger(Trigger,Trigger6M,InterestRatesTrigger))</f>
        <v>1.2748518839635858E-2</v>
      </c>
      <c r="V394" s="97">
        <f>_xll.qlQuoteValue(P394,_xll.ohTrigger(Trigger,Trigger6M,InterestRatesTrigger))</f>
        <v>1.2699999999999999E-2</v>
      </c>
      <c r="W394" s="94" t="b">
        <f t="shared" si="28"/>
        <v>1</v>
      </c>
      <c r="X394" s="153">
        <f t="shared" si="29"/>
        <v>0.48518839635858235</v>
      </c>
      <c r="Y394" s="50" t="b">
        <f>ABS(X394/10000)&lt;=ABS('General Settings'!$D$32)</f>
        <v>0</v>
      </c>
      <c r="AA394" s="50" t="str">
        <f>_xll.qlSwapIndex(,,O394,SettlementDays,Currency,Calendar,FixedLegTenor,FixedLegBDC,FixedLegDayCounter,Index6M,DiscountingCurve,Permanent,Trigger,ObjectOverwrite)</f>
        <v>obj_006d4#0000</v>
      </c>
      <c r="AB394" s="50" t="str">
        <f>_xll.qlVanillaSwapFromSwapIndex(,AA394,R394)</f>
        <v>obj_00890#0000</v>
      </c>
    </row>
    <row r="395" spans="13:28" x14ac:dyDescent="0.2">
      <c r="M395" s="94" t="s">
        <v>155</v>
      </c>
      <c r="N395" s="94" t="s">
        <v>92</v>
      </c>
      <c r="O395" s="94" t="s">
        <v>87</v>
      </c>
      <c r="P395" s="94" t="str">
        <f t="shared" si="27"/>
        <v>EUR30F12Y_Quote</v>
      </c>
      <c r="Q395" s="122"/>
      <c r="R395" s="106">
        <f>_xll.qlInterestRateIndexFixingDate(AA395,S395)</f>
        <v>53358</v>
      </c>
      <c r="S395" s="106">
        <f>_xll.qlCalendarAdvance(Calendar,SettlementDate,N395,"mf",TRUE,Trigger)</f>
        <v>53360</v>
      </c>
      <c r="T395" s="106">
        <f>_xll.qlInterestRateIndexMaturity(AA395,S395)</f>
        <v>57745</v>
      </c>
      <c r="U395" s="97">
        <f>_xll.qlIndexFixing(AA395,R395,TRUE,_xll.ohTrigger(Trigger,Trigger6M,InterestRatesTrigger))</f>
        <v>1.2536415206634045E-2</v>
      </c>
      <c r="V395" s="97">
        <f>_xll.qlQuoteValue(P395,_xll.ohTrigger(Trigger,Trigger6M,InterestRatesTrigger))</f>
        <v>1.2490000000000001E-2</v>
      </c>
      <c r="W395" s="94" t="b">
        <f t="shared" si="28"/>
        <v>1</v>
      </c>
      <c r="X395" s="153">
        <f t="shared" si="29"/>
        <v>0.46415206634044248</v>
      </c>
      <c r="Y395" s="50" t="b">
        <f>ABS(X395/10000)&lt;=ABS('General Settings'!$D$32)</f>
        <v>0</v>
      </c>
      <c r="AA395" s="50" t="str">
        <f>_xll.qlSwapIndex(,,O395,SettlementDays,Currency,Calendar,FixedLegTenor,FixedLegBDC,FixedLegDayCounter,Index6M,DiscountingCurve,Permanent,Trigger,ObjectOverwrite)</f>
        <v>obj_0061f#0000</v>
      </c>
      <c r="AB395" s="50" t="str">
        <f>_xll.qlVanillaSwapFromSwapIndex(,AA395,R395)</f>
        <v>obj_008a1#0000</v>
      </c>
    </row>
    <row r="396" spans="13:28" x14ac:dyDescent="0.2">
      <c r="M396" s="94" t="s">
        <v>155</v>
      </c>
      <c r="N396" s="94" t="s">
        <v>92</v>
      </c>
      <c r="O396" s="94" t="s">
        <v>113</v>
      </c>
      <c r="P396" s="94" t="str">
        <f t="shared" si="27"/>
        <v>EUR30F13Y_Quote</v>
      </c>
      <c r="Q396" s="122"/>
      <c r="R396" s="106">
        <f>_xll.qlInterestRateIndexFixingDate(AA396,S396)</f>
        <v>53358</v>
      </c>
      <c r="S396" s="106">
        <f>_xll.qlCalendarAdvance(Calendar,SettlementDate,N396,"mf",TRUE,Trigger)</f>
        <v>53360</v>
      </c>
      <c r="T396" s="106">
        <f>_xll.qlInterestRateIndexMaturity(AA396,S396)</f>
        <v>58109</v>
      </c>
      <c r="U396" s="97">
        <f>_xll.qlIndexFixing(AA396,R396,TRUE,_xll.ohTrigger(Trigger,Trigger6M,InterestRatesTrigger))</f>
        <v>1.2298877000736777E-2</v>
      </c>
      <c r="V396" s="97">
        <f>_xll.qlQuoteValue(P396,_xll.ohTrigger(Trigger,Trigger6M,InterestRatesTrigger))</f>
        <v>1.2279999999999999E-2</v>
      </c>
      <c r="W396" s="94" t="b">
        <f t="shared" si="28"/>
        <v>1</v>
      </c>
      <c r="X396" s="153">
        <f t="shared" si="29"/>
        <v>0.18877000736777436</v>
      </c>
      <c r="Y396" s="50" t="b">
        <f>ABS(X396/10000)&lt;=ABS('General Settings'!$D$32)</f>
        <v>0</v>
      </c>
      <c r="AA396" s="50" t="str">
        <f>_xll.qlSwapIndex(,,O396,SettlementDays,Currency,Calendar,FixedLegTenor,FixedLegBDC,FixedLegDayCounter,Index6M,DiscountingCurve,Permanent,Trigger,ObjectOverwrite)</f>
        <v>obj_006c3#0000</v>
      </c>
      <c r="AB396" s="50" t="str">
        <f>_xll.qlVanillaSwapFromSwapIndex(,AA396,R396)</f>
        <v>obj_007b6#0000</v>
      </c>
    </row>
    <row r="397" spans="13:28" x14ac:dyDescent="0.2">
      <c r="M397" s="94" t="s">
        <v>155</v>
      </c>
      <c r="N397" s="94" t="s">
        <v>92</v>
      </c>
      <c r="O397" s="94" t="s">
        <v>114</v>
      </c>
      <c r="P397" s="94" t="str">
        <f t="shared" si="27"/>
        <v>EUR30F14Y_Quote</v>
      </c>
      <c r="Q397" s="122"/>
      <c r="R397" s="106">
        <f>_xll.qlInterestRateIndexFixingDate(AA397,S397)</f>
        <v>53358</v>
      </c>
      <c r="S397" s="106">
        <f>_xll.qlCalendarAdvance(Calendar,SettlementDate,N397,"mf",TRUE,Trigger)</f>
        <v>53360</v>
      </c>
      <c r="T397" s="106">
        <f>_xll.qlInterestRateIndexMaturity(AA397,S397)</f>
        <v>58473</v>
      </c>
      <c r="U397" s="97">
        <f>_xll.qlIndexFixing(AA397,R397,TRUE,_xll.ohTrigger(Trigger,Trigger6M,InterestRatesTrigger))</f>
        <v>1.2072486469435624E-2</v>
      </c>
      <c r="V397" s="97">
        <f>_xll.qlQuoteValue(P397,_xll.ohTrigger(Trigger,Trigger6M,InterestRatesTrigger))</f>
        <v>1.208E-2</v>
      </c>
      <c r="W397" s="94" t="b">
        <f t="shared" si="28"/>
        <v>1</v>
      </c>
      <c r="X397" s="153">
        <f t="shared" si="29"/>
        <v>-7.513530564376078E-2</v>
      </c>
      <c r="Y397" s="50" t="b">
        <f>ABS(X397/10000)&lt;=ABS('General Settings'!$D$32)</f>
        <v>0</v>
      </c>
      <c r="AA397" s="50" t="str">
        <f>_xll.qlSwapIndex(,,O397,SettlementDays,Currency,Calendar,FixedLegTenor,FixedLegBDC,FixedLegDayCounter,Index6M,DiscountingCurve,Permanent,Trigger,ObjectOverwrite)</f>
        <v>obj_0077e#0000</v>
      </c>
      <c r="AB397" s="50" t="str">
        <f>_xll.qlVanillaSwapFromSwapIndex(,AA397,R397)</f>
        <v>obj_0083d#0000</v>
      </c>
    </row>
    <row r="398" spans="13:28" x14ac:dyDescent="0.2">
      <c r="M398" s="94" t="s">
        <v>155</v>
      </c>
      <c r="N398" s="94" t="s">
        <v>92</v>
      </c>
      <c r="O398" s="94" t="s">
        <v>88</v>
      </c>
      <c r="P398" s="94" t="str">
        <f t="shared" ref="P398:P401" si="30">Currency&amp;SUBSTITUTE(N398,"Y","F")&amp;O398&amp;QuoteSuffix</f>
        <v>EUR30F15Y_Quote</v>
      </c>
      <c r="Q398" s="122"/>
      <c r="R398" s="106">
        <f>_xll.qlInterestRateIndexFixingDate(AA398,S398)</f>
        <v>53358</v>
      </c>
      <c r="S398" s="106">
        <f>_xll.qlCalendarAdvance(Calendar,SettlementDate,N398,"mf",TRUE,Trigger)</f>
        <v>53360</v>
      </c>
      <c r="T398" s="106">
        <f>_xll.qlInterestRateIndexMaturity(AA398,S398)</f>
        <v>58839</v>
      </c>
      <c r="U398" s="97">
        <f>_xll.qlIndexFixing(AA398,R398,TRUE,_xll.ohTrigger(Trigger,Trigger6M,InterestRatesTrigger))</f>
        <v>1.1889147228560607E-2</v>
      </c>
      <c r="V398" s="97">
        <f>_xll.qlQuoteValue(P398,_xll.ohTrigger(Trigger,Trigger6M,InterestRatesTrigger))</f>
        <v>1.1899999999999999E-2</v>
      </c>
      <c r="W398" s="94" t="b">
        <f t="shared" si="28"/>
        <v>1</v>
      </c>
      <c r="X398" s="153">
        <f t="shared" si="29"/>
        <v>-0.10852771439391964</v>
      </c>
      <c r="Y398" s="50" t="b">
        <f>ABS(X398/10000)&lt;=ABS('General Settings'!$D$32)</f>
        <v>0</v>
      </c>
      <c r="AA398" s="50" t="str">
        <f>_xll.qlSwapIndex(,,O398,SettlementDays,Currency,Calendar,FixedLegTenor,FixedLegBDC,FixedLegDayCounter,Index6M,DiscountingCurve,Permanent,Trigger,ObjectOverwrite)</f>
        <v>obj_006d0#0000</v>
      </c>
      <c r="AB398" s="50" t="str">
        <f>_xll.qlVanillaSwapFromSwapIndex(,AA398,R398)</f>
        <v>obj_008a0#0000</v>
      </c>
    </row>
    <row r="399" spans="13:28" x14ac:dyDescent="0.2">
      <c r="M399" s="94" t="s">
        <v>155</v>
      </c>
      <c r="N399" s="94" t="s">
        <v>92</v>
      </c>
      <c r="O399" s="94" t="s">
        <v>89</v>
      </c>
      <c r="P399" s="94" t="str">
        <f t="shared" si="30"/>
        <v>EUR30F20Y_Quote</v>
      </c>
      <c r="Q399" s="122"/>
      <c r="R399" s="106">
        <f>_xll.qlInterestRateIndexFixingDate(AA399,S399)</f>
        <v>53358</v>
      </c>
      <c r="S399" s="106">
        <f>_xll.qlCalendarAdvance(Calendar,SettlementDate,N399,"mf",TRUE,Trigger)</f>
        <v>53360</v>
      </c>
      <c r="T399" s="106">
        <f>_xll.qlInterestRateIndexMaturity(AA399,S399)</f>
        <v>60665</v>
      </c>
      <c r="U399" s="97">
        <f>_xll.qlIndexFixing(AA399,R399,TRUE,_xll.ohTrigger(Trigger,Trigger6M,InterestRatesTrigger))</f>
        <v>1.1492871080905359E-2</v>
      </c>
      <c r="V399" s="97">
        <f>_xll.qlQuoteValue(P399,_xll.ohTrigger(Trigger,Trigger6M,InterestRatesTrigger))</f>
        <v>1.1479999999999999E-2</v>
      </c>
      <c r="W399" s="94" t="b">
        <f t="shared" ref="W399:W401" si="31">NOT(ISERROR(V399))</f>
        <v>1</v>
      </c>
      <c r="X399" s="153">
        <f t="shared" ref="X399:X401" si="32">(U399-V399)*10000</f>
        <v>0.12871080905359905</v>
      </c>
      <c r="Y399" s="50" t="b">
        <f>ABS(X399/10000)&lt;=ABS('General Settings'!$D$32)</f>
        <v>0</v>
      </c>
      <c r="AA399" s="50" t="str">
        <f>_xll.qlSwapIndex(,,O399,SettlementDays,Currency,Calendar,FixedLegTenor,FixedLegBDC,FixedLegDayCounter,Index6M,DiscountingCurve,Permanent,Trigger,ObjectOverwrite)</f>
        <v>obj_00640#0000</v>
      </c>
      <c r="AB399" s="50" t="str">
        <f>_xll.qlVanillaSwapFromSwapIndex(,AA399,R399)</f>
        <v>obj_0081d#0000</v>
      </c>
    </row>
    <row r="400" spans="13:28" x14ac:dyDescent="0.2">
      <c r="M400" s="94" t="s">
        <v>155</v>
      </c>
      <c r="N400" s="94" t="s">
        <v>92</v>
      </c>
      <c r="O400" s="94" t="s">
        <v>90</v>
      </c>
      <c r="P400" s="94" t="str">
        <f t="shared" si="30"/>
        <v>EUR30F25Y_Quote</v>
      </c>
      <c r="Q400" s="122"/>
      <c r="R400" s="106">
        <f>_xll.qlInterestRateIndexFixingDate(AA400,S400)</f>
        <v>53358</v>
      </c>
      <c r="S400" s="106">
        <f>_xll.qlCalendarAdvance(Calendar,SettlementDate,N400,"mf",TRUE,Trigger)</f>
        <v>53360</v>
      </c>
      <c r="T400" s="106">
        <f>_xll.qlInterestRateIndexMaturity(AA400,S400)</f>
        <v>62491</v>
      </c>
      <c r="U400" s="97">
        <f>_xll.qlIndexFixing(AA400,R400,TRUE,_xll.ohTrigger(Trigger,Trigger6M,InterestRatesTrigger))</f>
        <v>1.1392260463709926E-2</v>
      </c>
      <c r="V400" s="97">
        <f>_xll.qlQuoteValue(P400,_xll.ohTrigger(Trigger,Trigger6M,InterestRatesTrigger))</f>
        <v>1.1390000000000001E-2</v>
      </c>
      <c r="W400" s="94" t="b">
        <f t="shared" si="31"/>
        <v>1</v>
      </c>
      <c r="X400" s="153">
        <f t="shared" si="32"/>
        <v>2.2604637099250813E-2</v>
      </c>
      <c r="Y400" s="50" t="b">
        <f>ABS(X400/10000)&lt;=ABS('General Settings'!$D$32)</f>
        <v>0</v>
      </c>
      <c r="AA400" s="50" t="str">
        <f>_xll.qlSwapIndex(,,O400,SettlementDays,Currency,Calendar,FixedLegTenor,FixedLegBDC,FixedLegDayCounter,Index6M,DiscountingCurve,Permanent,Trigger,ObjectOverwrite)</f>
        <v>obj_00724#0000</v>
      </c>
      <c r="AB400" s="50" t="str">
        <f>_xll.qlVanillaSwapFromSwapIndex(,AA400,R400)</f>
        <v>obj_0081f#0000</v>
      </c>
    </row>
    <row r="401" spans="13:28" x14ac:dyDescent="0.2">
      <c r="M401" s="95" t="s">
        <v>155</v>
      </c>
      <c r="N401" s="95" t="s">
        <v>92</v>
      </c>
      <c r="O401" s="95" t="s">
        <v>92</v>
      </c>
      <c r="P401" s="95" t="str">
        <f t="shared" si="30"/>
        <v>EUR30F30Y_Quote</v>
      </c>
      <c r="Q401" s="124"/>
      <c r="R401" s="107">
        <f>_xll.qlInterestRateIndexFixingDate(AA401,S401)</f>
        <v>53358</v>
      </c>
      <c r="S401" s="107">
        <f>_xll.qlCalendarAdvance(Calendar,SettlementDate,N401,"mf",TRUE,Trigger)</f>
        <v>53360</v>
      </c>
      <c r="T401" s="107">
        <f>_xll.qlInterestRateIndexMaturity(AA401,S401)</f>
        <v>64318</v>
      </c>
      <c r="U401" s="98">
        <f>_xll.qlIndexFixing(AA401,R401,TRUE,_xll.ohTrigger(Trigger,Trigger6M,InterestRatesTrigger))</f>
        <v>1.1373293136017204E-2</v>
      </c>
      <c r="V401" s="98">
        <f>_xll.qlQuoteValue(P401,_xll.ohTrigger(Trigger,Trigger6M,InterestRatesTrigger))</f>
        <v>1.1359999999999999E-2</v>
      </c>
      <c r="W401" s="95" t="b">
        <f t="shared" si="31"/>
        <v>1</v>
      </c>
      <c r="X401" s="196">
        <f t="shared" si="32"/>
        <v>0.1329313601720547</v>
      </c>
      <c r="Y401" s="51" t="b">
        <f>ABS(X401/10000)&lt;=ABS('General Settings'!$D$32)</f>
        <v>0</v>
      </c>
      <c r="AA401" s="51" t="str">
        <f>_xll.qlSwapIndex(,,O401,SettlementDays,Currency,Calendar,FixedLegTenor,FixedLegBDC,FixedLegDayCounter,Index6M,DiscountingCurve,Permanent,Trigger,ObjectOverwrite)</f>
        <v>obj_00692#0000</v>
      </c>
      <c r="AB401" s="51" t="str">
        <f>_xll.qlVanillaSwapFromSwapIndex(,AA401,R401)</f>
        <v>obj_007ec#0000</v>
      </c>
    </row>
    <row r="402" spans="13:28" x14ac:dyDescent="0.2">
      <c r="W402" s="62"/>
      <c r="X402" s="63"/>
    </row>
    <row r="403" spans="13:28" x14ac:dyDescent="0.2">
      <c r="W403" s="62"/>
      <c r="X403" s="63"/>
    </row>
    <row r="404" spans="13:28" x14ac:dyDescent="0.2">
      <c r="W404" s="62"/>
      <c r="X404" s="63"/>
    </row>
    <row r="405" spans="13:28" x14ac:dyDescent="0.2">
      <c r="W405" s="62"/>
      <c r="X405" s="63"/>
    </row>
    <row r="406" spans="13:28" x14ac:dyDescent="0.2">
      <c r="W406" s="62"/>
      <c r="X406" s="63"/>
    </row>
    <row r="407" spans="13:28" x14ac:dyDescent="0.2">
      <c r="W407" s="62"/>
      <c r="X407" s="63"/>
    </row>
    <row r="408" spans="13:28" x14ac:dyDescent="0.2">
      <c r="W408" s="62"/>
      <c r="X408" s="63"/>
    </row>
    <row r="409" spans="13:28" x14ac:dyDescent="0.2">
      <c r="W409" s="62"/>
      <c r="X409" s="63"/>
    </row>
    <row r="410" spans="13:28" x14ac:dyDescent="0.2">
      <c r="W410" s="62"/>
      <c r="X410" s="63"/>
    </row>
    <row r="411" spans="13:28" x14ac:dyDescent="0.2">
      <c r="W411" s="62"/>
      <c r="X411" s="63"/>
    </row>
    <row r="412" spans="13:28" x14ac:dyDescent="0.2">
      <c r="W412" s="62"/>
      <c r="X412" s="63"/>
    </row>
    <row r="413" spans="13:28" x14ac:dyDescent="0.2">
      <c r="W413" s="62"/>
      <c r="X413" s="63"/>
    </row>
    <row r="414" spans="13:28" x14ac:dyDescent="0.2">
      <c r="W414" s="62"/>
      <c r="X414" s="63"/>
    </row>
    <row r="415" spans="13:28" x14ac:dyDescent="0.2">
      <c r="W415" s="62"/>
      <c r="X415" s="63"/>
    </row>
    <row r="416" spans="13:28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29" spans="23:24" x14ac:dyDescent="0.2">
      <c r="W3529" s="62"/>
      <c r="X3529" s="63"/>
    </row>
    <row r="3530" spans="23:24" x14ac:dyDescent="0.2">
      <c r="W3530" s="62"/>
      <c r="X3530" s="63"/>
    </row>
    <row r="3531" spans="23:24" x14ac:dyDescent="0.2">
      <c r="W3531" s="62"/>
      <c r="X3531" s="63"/>
    </row>
    <row r="3532" spans="23:24" x14ac:dyDescent="0.2">
      <c r="W3532" s="62"/>
      <c r="X3532" s="63"/>
    </row>
    <row r="3533" spans="23:24" x14ac:dyDescent="0.2">
      <c r="W3533" s="62"/>
      <c r="X3533" s="63"/>
    </row>
    <row r="3534" spans="23:24" x14ac:dyDescent="0.2">
      <c r="W3534" s="62"/>
      <c r="X3534" s="63"/>
    </row>
    <row r="3535" spans="23:24" x14ac:dyDescent="0.2">
      <c r="W3535" s="62"/>
      <c r="X3535" s="63"/>
    </row>
    <row r="3536" spans="23:24" x14ac:dyDescent="0.2">
      <c r="W3536" s="62"/>
      <c r="X3536" s="63"/>
    </row>
    <row r="3537" spans="2:26" x14ac:dyDescent="0.2">
      <c r="W3537" s="62"/>
      <c r="X3537" s="63"/>
    </row>
    <row r="3543" spans="2:26" x14ac:dyDescent="0.2">
      <c r="B3543" s="87"/>
      <c r="C3543" s="88"/>
      <c r="D3543" s="89"/>
      <c r="E3543" s="89"/>
    </row>
    <row r="3544" spans="2:26" x14ac:dyDescent="0.2">
      <c r="B3544" s="87"/>
      <c r="C3544" s="88"/>
      <c r="D3544" s="89"/>
      <c r="E3544" s="89"/>
    </row>
    <row r="3545" spans="2:26" x14ac:dyDescent="0.2">
      <c r="B3545" s="87"/>
      <c r="C3545" s="88"/>
      <c r="D3545" s="89"/>
      <c r="E3545" s="89"/>
    </row>
    <row r="3546" spans="2:26" x14ac:dyDescent="0.2">
      <c r="B3546" s="87"/>
      <c r="C3546" s="88"/>
      <c r="D3546" s="89"/>
      <c r="E3546" s="89"/>
    </row>
    <row r="3547" spans="2:26" x14ac:dyDescent="0.2">
      <c r="B3547" s="87"/>
      <c r="C3547" s="88"/>
      <c r="D3547" s="89"/>
      <c r="E3547" s="89"/>
    </row>
    <row r="3548" spans="2:26" x14ac:dyDescent="0.2">
      <c r="B3548" s="87"/>
      <c r="C3548" s="88"/>
      <c r="D3548" s="89"/>
      <c r="E3548" s="89"/>
    </row>
    <row r="3549" spans="2:26" x14ac:dyDescent="0.2">
      <c r="B3549" s="87"/>
      <c r="C3549" s="88"/>
      <c r="D3549" s="89"/>
      <c r="E3549" s="89"/>
    </row>
    <row r="3550" spans="2:26" x14ac:dyDescent="0.2">
      <c r="B3550" s="87"/>
      <c r="C3550" s="88"/>
      <c r="D3550" s="89"/>
      <c r="E3550" s="89"/>
    </row>
    <row r="3551" spans="2:26" x14ac:dyDescent="0.2">
      <c r="B3551" s="87"/>
      <c r="C3551" s="88"/>
      <c r="D3551" s="89"/>
      <c r="E3551" s="89"/>
      <c r="Z3551" s="86"/>
    </row>
    <row r="3552" spans="2:26" x14ac:dyDescent="0.2">
      <c r="B3552" s="87"/>
      <c r="C3552" s="88"/>
      <c r="D3552" s="89"/>
      <c r="E3552" s="89"/>
      <c r="Z3552" s="86"/>
    </row>
    <row r="3553" spans="2:26" x14ac:dyDescent="0.2">
      <c r="B3553" s="87"/>
      <c r="C3553" s="88"/>
      <c r="D3553" s="89"/>
      <c r="E3553" s="89"/>
      <c r="Z3553" s="86"/>
    </row>
    <row r="3554" spans="2:26" x14ac:dyDescent="0.2">
      <c r="B3554" s="87"/>
      <c r="C3554" s="88"/>
      <c r="D3554" s="89"/>
      <c r="E3554" s="89"/>
      <c r="Z3554" s="86"/>
    </row>
    <row r="3555" spans="2:26" x14ac:dyDescent="0.2">
      <c r="B3555" s="87"/>
      <c r="C3555" s="88"/>
      <c r="D3555" s="89"/>
      <c r="E3555" s="89"/>
      <c r="Z3555" s="86"/>
    </row>
    <row r="3556" spans="2:26" x14ac:dyDescent="0.2">
      <c r="B3556" s="87"/>
      <c r="C3556" s="88"/>
      <c r="D3556" s="89"/>
      <c r="E3556" s="89"/>
      <c r="Z3556" s="86"/>
    </row>
    <row r="3557" spans="2:26" x14ac:dyDescent="0.2">
      <c r="B3557" s="87"/>
      <c r="C3557" s="88"/>
      <c r="D3557" s="89"/>
      <c r="E3557" s="89"/>
      <c r="Z3557" s="86"/>
    </row>
    <row r="3558" spans="2:26" x14ac:dyDescent="0.2">
      <c r="B3558" s="87"/>
      <c r="C3558" s="88"/>
      <c r="D3558" s="89"/>
      <c r="E3558" s="89"/>
    </row>
    <row r="3559" spans="2:26" x14ac:dyDescent="0.2">
      <c r="B3559" s="87"/>
      <c r="C3559" s="88"/>
      <c r="D3559" s="89"/>
      <c r="E3559" s="89"/>
    </row>
    <row r="3560" spans="2:26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4:Y78">
    <cfRule type="cellIs" dxfId="3" priority="5" operator="equal">
      <formula>FALSE</formula>
    </cfRule>
  </conditionalFormatting>
  <conditionalFormatting sqref="Y23:Y40">
    <cfRule type="cellIs" dxfId="2" priority="4" operator="equal">
      <formula>FALSE</formula>
    </cfRule>
  </conditionalFormatting>
  <conditionalFormatting sqref="Y79:Y401">
    <cfRule type="cellIs" dxfId="1" priority="1" operator="equal">
      <formula>FALSE</formula>
    </cfRule>
  </conditionalFormatting>
  <dataValidations count="4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allowBlank="1" showInputMessage="1" showErrorMessage="1" sqref="AE41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D41">
      <formula1>"Following,Modified Following,Preceding,Modified Preceding,Unadjusted,Half-Month Modified Following"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Check Box 9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F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bestFit="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5" width="11" style="62" bestFit="1" customWidth="1"/>
    <col min="26" max="26" width="2.7109375" style="62" customWidth="1"/>
    <col min="27" max="31" width="9.140625" style="62" hidden="1" customWidth="1" outlineLevel="1"/>
    <col min="32" max="32" width="9.140625" style="62" collapsed="1"/>
    <col min="33" max="16384" width="9.140625" style="62"/>
  </cols>
  <sheetData>
    <row r="1" spans="1:24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4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4" ht="12" hidden="1" outlineLevel="1" x14ac:dyDescent="0.25">
      <c r="A3" s="211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42369</v>
      </c>
      <c r="E3" s="73">
        <f t="shared" ref="E3:E16" si="0">EDATE(SettlementDate,$B3)</f>
        <v>42768</v>
      </c>
      <c r="F3" s="74">
        <f t="shared" ref="F3:F16" si="1">IF(B3&lt;=12,1,IF(B3&lt;=24,3,IF(B3&lt;=120,6,IF(B3&lt;=240,12,IF(B3&lt;=360,36,60)))))</f>
        <v>1</v>
      </c>
      <c r="G3" s="82">
        <f>MIN(_xll.ohPack(Data!$M$4:INDEX(Fwd1Y,MATCH(E3+1,SettlementDates,1),1)))</f>
        <v>-8.5015164946431257E-4</v>
      </c>
      <c r="H3" s="53">
        <f>IF(G3&gt;=0,ROUNDDOWN(G3*10,2)/10,ROUNDUP(G3*10,2)/10)</f>
        <v>-1E-3</v>
      </c>
      <c r="I3" s="82">
        <f>MAX(_xll.ohPack(Data!$M$4:INDEX(Fwd1Y,MATCH(E3+1,SettlementDates,1),1)))</f>
        <v>1.4999999996636557E-4</v>
      </c>
      <c r="J3" s="53">
        <f t="shared" ref="J3:J16" si="2">IF(I3-G3&gt;1%,(QUOTIENT(I3*10000,50)+1)*0.5%,(QUOTIENT(I3*10000,10)+1)*0.1%)</f>
        <v>1E-3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4" ht="12" hidden="1" customHeight="1" outlineLevel="1" x14ac:dyDescent="0.25">
      <c r="A4" s="212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42369</v>
      </c>
      <c r="E4" s="76">
        <f t="shared" si="0"/>
        <v>43133</v>
      </c>
      <c r="F4" s="77">
        <f t="shared" si="1"/>
        <v>3</v>
      </c>
      <c r="G4" s="83">
        <f>MIN(_xll.ohPack(Data!$M$4:INDEX(Fwd1Y,MATCH(E4+1,SettlementDates,1),1)))</f>
        <v>-1.1527729294545247E-3</v>
      </c>
      <c r="H4" s="54">
        <f t="shared" ref="H4:H16" si="4">IF(G4&gt;=0,ROUNDDOWN(G4*10,2)/10,ROUNDUP(G4*10,2)/10)</f>
        <v>-2E-3</v>
      </c>
      <c r="I4" s="83">
        <f>MAX(_xll.ohPack(Data!$M$4:INDEX(Fwd1Y,MATCH(E4+1,SettlementDates,1),1)))</f>
        <v>9.2682661474468003E-4</v>
      </c>
      <c r="J4" s="54">
        <f t="shared" si="2"/>
        <v>1E-3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1"/>
      <c r="U4" s="63"/>
      <c r="W4" s="62"/>
      <c r="X4" s="64"/>
    </row>
    <row r="5" spans="1:24" ht="12" hidden="1" outlineLevel="1" x14ac:dyDescent="0.25">
      <c r="A5" s="212"/>
      <c r="B5" s="67">
        <v>60</v>
      </c>
      <c r="C5" s="50" t="str">
        <f>_xll.qlPeriodEquivalent(B5&amp;"M")</f>
        <v>5Y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42369</v>
      </c>
      <c r="E5" s="76">
        <f t="shared" si="0"/>
        <v>44229</v>
      </c>
      <c r="F5" s="77">
        <f t="shared" si="1"/>
        <v>6</v>
      </c>
      <c r="G5" s="83">
        <f>MIN(_xll.ohPack(Data!$M$4:INDEX(Fwd1Y,MATCH(E5+1,SettlementDates,1),1)))</f>
        <v>-1.1527729294545247E-3</v>
      </c>
      <c r="H5" s="54">
        <f t="shared" si="4"/>
        <v>-2E-3</v>
      </c>
      <c r="I5" s="83">
        <f>MAX(_xll.ohPack(Data!$M$4:INDEX(Fwd1Y,MATCH(E5+1,SettlementDates,1),1)))</f>
        <v>9.4552369026983264E-3</v>
      </c>
      <c r="J5" s="54">
        <f t="shared" si="2"/>
        <v>0.01</v>
      </c>
      <c r="K5" s="83">
        <f t="shared" si="3"/>
        <v>2.5000000000000001E-3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4" ht="12" hidden="1" outlineLevel="1" x14ac:dyDescent="0.25">
      <c r="A6" s="212"/>
      <c r="B6" s="67">
        <v>120</v>
      </c>
      <c r="C6" s="50" t="str">
        <f>_xll.qlPeriodEquivalent(B6&amp;"M")</f>
        <v>10Y</v>
      </c>
      <c r="D6" s="75">
        <f>D5</f>
        <v>42369</v>
      </c>
      <c r="E6" s="76">
        <f t="shared" si="0"/>
        <v>46055</v>
      </c>
      <c r="F6" s="77">
        <f t="shared" si="1"/>
        <v>6</v>
      </c>
      <c r="G6" s="83">
        <f>MIN(_xll.ohPack(Data!$M$4:INDEX(Fwd1Y,MATCH(E6+1,SettlementDates,1),1)))</f>
        <v>-1.1527729294545247E-3</v>
      </c>
      <c r="H6" s="54">
        <f t="shared" si="4"/>
        <v>-2E-3</v>
      </c>
      <c r="I6" s="83">
        <f>MAX(_xll.ohPack(Data!$M$4:INDEX(Fwd1Y,MATCH(E6+1,SettlementDates,1),1)))</f>
        <v>1.8249308844642327E-2</v>
      </c>
      <c r="J6" s="54">
        <f t="shared" si="2"/>
        <v>0.02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4" ht="12" hidden="1" outlineLevel="1" x14ac:dyDescent="0.25">
      <c r="A7" s="212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49707</v>
      </c>
      <c r="F7" s="77">
        <f t="shared" si="1"/>
        <v>12</v>
      </c>
      <c r="G7" s="83">
        <f>MIN(_xll.ohPack(Data!$M$4:INDEX(Fwd1Y,MATCH(E7+1,SettlementDates,1),1)))</f>
        <v>-1.1527729294545247E-3</v>
      </c>
      <c r="H7" s="54">
        <f t="shared" si="4"/>
        <v>-2E-3</v>
      </c>
      <c r="I7" s="83">
        <f>MAX(_xll.ohPack(Data!$M$4:INDEX(Fwd1Y,MATCH(E7+1,SettlementDates,1),1)))</f>
        <v>1.9313932249135735E-2</v>
      </c>
      <c r="J7" s="54">
        <f t="shared" si="2"/>
        <v>0.02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4" ht="12" hidden="1" outlineLevel="1" x14ac:dyDescent="0.25">
      <c r="A8" s="212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53360</v>
      </c>
      <c r="F8" s="77">
        <f t="shared" si="1"/>
        <v>36</v>
      </c>
      <c r="G8" s="83">
        <f>MIN(_xll.ohPack(Data!$M$4:INDEX(Fwd1Y,MATCH(E8+1,SettlementDates,1),1)))</f>
        <v>-1.1527729294545247E-3</v>
      </c>
      <c r="H8" s="54">
        <f t="shared" si="4"/>
        <v>-2E-3</v>
      </c>
      <c r="I8" s="83">
        <f>MAX(_xll.ohPack(Data!$M$4:INDEX(Fwd1Y,MATCH(E8+1,SettlementDates,1),1)))</f>
        <v>1.9313932249135735E-2</v>
      </c>
      <c r="J8" s="54">
        <f t="shared" si="2"/>
        <v>0.02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4" ht="12" hidden="1" outlineLevel="1" x14ac:dyDescent="0.25">
      <c r="A9" s="213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64317</v>
      </c>
      <c r="F9" s="77">
        <f t="shared" si="1"/>
        <v>60</v>
      </c>
      <c r="G9" s="84">
        <f>MIN(_xll.ohPack(Data!$M$4:INDEX(Fwd1Y,MATCH(E9+1,SettlementDates,1),1)))</f>
        <v>-1.1527729294545247E-3</v>
      </c>
      <c r="H9" s="55">
        <f t="shared" si="4"/>
        <v>-2E-3</v>
      </c>
      <c r="I9" s="84">
        <f>MAX(_xll.ohPack(Data!$M$4:INDEX(Fwd1Y,MATCH(E9+1,SettlementDates,1),1)))</f>
        <v>1.9313932249135735E-2</v>
      </c>
      <c r="J9" s="55">
        <f t="shared" si="2"/>
        <v>0.02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4" ht="12" hidden="1" customHeight="1" outlineLevel="1" x14ac:dyDescent="0.25">
      <c r="A10" s="211" t="s">
        <v>49</v>
      </c>
      <c r="B10" s="67">
        <v>12</v>
      </c>
      <c r="C10" s="52" t="str">
        <f>_xll.qlPeriodEquivalent(B10&amp;"M")</f>
        <v>1Y</v>
      </c>
      <c r="D10" s="72">
        <f>D3</f>
        <v>42369</v>
      </c>
      <c r="E10" s="73">
        <f t="shared" si="0"/>
        <v>42768</v>
      </c>
      <c r="F10" s="78">
        <f t="shared" si="1"/>
        <v>1</v>
      </c>
      <c r="G10" s="83">
        <f>MIN(_xll.ohPack(Data!$Q$4:INDEX(ONFwd1Y,MATCH(E10+1,SettlementDates,1),1)))</f>
        <v>-5.3166295122020202E-3</v>
      </c>
      <c r="H10" s="53">
        <f t="shared" si="4"/>
        <v>-6.0000000000000001E-3</v>
      </c>
      <c r="I10" s="82">
        <f>MAX(_xll.ohPack(Data!$Q$4:INDEX(ONFwd1Y,MATCH(E10+1,SettlementDates,1),1)))</f>
        <v>3.2617437067443689E-3</v>
      </c>
      <c r="J10" s="53">
        <f t="shared" si="2"/>
        <v>4.0000000000000001E-3</v>
      </c>
      <c r="K10" s="83">
        <f t="shared" si="3"/>
        <v>2.5000000000000001E-3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4" ht="12" hidden="1" outlineLevel="1" x14ac:dyDescent="0.25">
      <c r="A11" s="212"/>
      <c r="B11" s="67">
        <v>24</v>
      </c>
      <c r="C11" s="50" t="str">
        <f>_xll.qlPeriodEquivalent(B11&amp;"M")</f>
        <v>2Y</v>
      </c>
      <c r="D11" s="75">
        <f t="shared" ref="D11:D16" si="5">D4</f>
        <v>42369</v>
      </c>
      <c r="E11" s="76">
        <f t="shared" si="0"/>
        <v>43133</v>
      </c>
      <c r="F11" s="77">
        <f t="shared" si="1"/>
        <v>3</v>
      </c>
      <c r="G11" s="83">
        <f>MIN(_xll.ohPack(Data!$Q$4:INDEX(ONFwd1Y,MATCH(E11+1,SettlementDates,1),1)))</f>
        <v>-5.332239298545538E-3</v>
      </c>
      <c r="H11" s="54">
        <f t="shared" si="4"/>
        <v>-6.0000000000000001E-3</v>
      </c>
      <c r="I11" s="83">
        <f>MAX(_xll.ohPack(Data!$Q$4:INDEX(ONFwd1Y,MATCH(E11+1,SettlementDates,1),1)))</f>
        <v>3.2617437067443689E-3</v>
      </c>
      <c r="J11" s="54">
        <f t="shared" si="2"/>
        <v>4.0000000000000001E-3</v>
      </c>
      <c r="K11" s="83">
        <f t="shared" si="3"/>
        <v>2.5000000000000001E-3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4" ht="12" hidden="1" outlineLevel="1" x14ac:dyDescent="0.25">
      <c r="A12" s="212"/>
      <c r="B12" s="67">
        <v>60</v>
      </c>
      <c r="C12" s="50" t="str">
        <f>_xll.qlPeriodEquivalent(B12&amp;"M")</f>
        <v>5Y</v>
      </c>
      <c r="D12" s="75">
        <f t="shared" si="5"/>
        <v>42369</v>
      </c>
      <c r="E12" s="76">
        <f t="shared" si="0"/>
        <v>44229</v>
      </c>
      <c r="F12" s="77">
        <f t="shared" si="1"/>
        <v>6</v>
      </c>
      <c r="G12" s="83">
        <f>MIN(_xll.ohPack(Data!$Q$4:INDEX(ONFwd1Y,MATCH(E12+1,SettlementDates,1),1)))</f>
        <v>-5.332239298545538E-3</v>
      </c>
      <c r="H12" s="54">
        <f t="shared" si="4"/>
        <v>-6.0000000000000001E-3</v>
      </c>
      <c r="I12" s="83">
        <f>MAX(_xll.ohPack(Data!$Q$4:INDEX(ONFwd1Y,MATCH(E12+1,SettlementDates,1),1)))</f>
        <v>8.1229029411566955E-3</v>
      </c>
      <c r="J12" s="54">
        <f t="shared" si="2"/>
        <v>0.01</v>
      </c>
      <c r="K12" s="83">
        <f t="shared" si="3"/>
        <v>2.5000000000000001E-3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4" ht="12" hidden="1" outlineLevel="1" x14ac:dyDescent="0.25">
      <c r="A13" s="212"/>
      <c r="B13" s="67">
        <v>120</v>
      </c>
      <c r="C13" s="50" t="str">
        <f>_xll.qlPeriodEquivalent(B13&amp;"M")</f>
        <v>10Y</v>
      </c>
      <c r="D13" s="75">
        <f t="shared" si="5"/>
        <v>42369</v>
      </c>
      <c r="E13" s="76">
        <f t="shared" si="0"/>
        <v>46055</v>
      </c>
      <c r="F13" s="77">
        <f t="shared" si="1"/>
        <v>6</v>
      </c>
      <c r="G13" s="83">
        <f>MIN(_xll.ohPack(Data!$Q$4:INDEX(ONFwd1Y,MATCH(E13+1,SettlementDates,1),1)))</f>
        <v>-5.332239298545538E-3</v>
      </c>
      <c r="H13" s="54">
        <f t="shared" si="4"/>
        <v>-6.0000000000000001E-3</v>
      </c>
      <c r="I13" s="83">
        <f>MAX(_xll.ohPack(Data!$Q$4:INDEX(ONFwd1Y,MATCH(E13+1,SettlementDates,1),1)))</f>
        <v>1.7742233282787012E-2</v>
      </c>
      <c r="J13" s="54">
        <f t="shared" si="2"/>
        <v>0.02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4" ht="12" hidden="1" outlineLevel="1" x14ac:dyDescent="0.25">
      <c r="A14" s="212"/>
      <c r="B14" s="67">
        <v>240</v>
      </c>
      <c r="C14" s="50" t="str">
        <f>_xll.qlPeriodEquivalent(B14&amp;"M")</f>
        <v>20Y</v>
      </c>
      <c r="D14" s="75">
        <f t="shared" si="5"/>
        <v>42369</v>
      </c>
      <c r="E14" s="76">
        <f t="shared" si="0"/>
        <v>49707</v>
      </c>
      <c r="F14" s="77">
        <f t="shared" si="1"/>
        <v>12</v>
      </c>
      <c r="G14" s="83">
        <f>MIN(_xll.ohPack(Data!$Q$4:INDEX(ONFwd1Y,MATCH(E14+1,SettlementDates,1),1)))</f>
        <v>-5.332239298545538E-3</v>
      </c>
      <c r="H14" s="54">
        <f t="shared" si="4"/>
        <v>-6.0000000000000001E-3</v>
      </c>
      <c r="I14" s="83">
        <f>MAX(_xll.ohPack(Data!$Q$4:INDEX(ONFwd1Y,MATCH(E14+1,SettlementDates,1),1)))</f>
        <v>1.9136913055097793E-2</v>
      </c>
      <c r="J14" s="54">
        <f t="shared" si="2"/>
        <v>0.02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4" ht="12" hidden="1" outlineLevel="1" x14ac:dyDescent="0.25">
      <c r="A15" s="212"/>
      <c r="B15" s="67">
        <v>360</v>
      </c>
      <c r="C15" s="50" t="str">
        <f>_xll.qlPeriodEquivalent(B15&amp;"M")</f>
        <v>30Y</v>
      </c>
      <c r="D15" s="75">
        <f t="shared" si="5"/>
        <v>42369</v>
      </c>
      <c r="E15" s="76">
        <f t="shared" si="0"/>
        <v>53360</v>
      </c>
      <c r="F15" s="77">
        <f t="shared" si="1"/>
        <v>36</v>
      </c>
      <c r="G15" s="83">
        <f>MIN(_xll.ohPack(Data!$Q$4:INDEX(ONFwd1Y,MATCH(E15+1,SettlementDates,1),1)))</f>
        <v>-5.332239298545538E-3</v>
      </c>
      <c r="H15" s="54">
        <f t="shared" si="4"/>
        <v>-6.0000000000000001E-3</v>
      </c>
      <c r="I15" s="83">
        <f>MAX(_xll.ohPack(Data!$Q$4:INDEX(ONFwd1Y,MATCH(E15+1,SettlementDates,1),1)))</f>
        <v>1.9136913055097793E-2</v>
      </c>
      <c r="J15" s="54">
        <f t="shared" si="2"/>
        <v>0.02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4" ht="12" hidden="1" outlineLevel="1" x14ac:dyDescent="0.25">
      <c r="A16" s="213"/>
      <c r="B16" s="68">
        <v>720</v>
      </c>
      <c r="C16" s="51" t="str">
        <f>_xll.qlPeriodEquivalent(B16&amp;"M")</f>
        <v>60Y</v>
      </c>
      <c r="D16" s="79">
        <f t="shared" si="5"/>
        <v>42369</v>
      </c>
      <c r="E16" s="80">
        <f t="shared" si="0"/>
        <v>64317</v>
      </c>
      <c r="F16" s="81">
        <f t="shared" si="1"/>
        <v>60</v>
      </c>
      <c r="G16" s="84">
        <f>MIN(_xll.ohPack(Data!$Q$4:INDEX(ONFwd1Y,MATCH(E16+1,SettlementDates,1),1)))</f>
        <v>-5.332239298545538E-3</v>
      </c>
      <c r="H16" s="55">
        <f t="shared" si="4"/>
        <v>-6.0000000000000001E-3</v>
      </c>
      <c r="I16" s="84">
        <f>MAX(_xll.ohPack(Data!$Q$4:INDEX(ONFwd1Y,MATCH(E16+1,SettlementDates,1),1)))</f>
        <v>1.9136913055097793E-2</v>
      </c>
      <c r="J16" s="55">
        <f t="shared" si="2"/>
        <v>0.02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27" collapsed="1" x14ac:dyDescent="0.2">
      <c r="R17" s="63"/>
      <c r="S17" s="63"/>
      <c r="T17" s="63"/>
      <c r="U17" s="63"/>
      <c r="V17" s="63"/>
    </row>
    <row r="18" spans="3:27" x14ac:dyDescent="0.2">
      <c r="C18" s="62"/>
      <c r="M18" s="109" t="s">
        <v>143</v>
      </c>
      <c r="P18" s="63"/>
      <c r="Q18" s="63"/>
      <c r="R18" s="63"/>
      <c r="S18" s="63"/>
      <c r="T18" s="63"/>
      <c r="V18" s="63"/>
    </row>
    <row r="19" spans="3:27" x14ac:dyDescent="0.2">
      <c r="M19" s="101"/>
      <c r="P19" s="63"/>
      <c r="Q19" s="63"/>
      <c r="R19" s="63"/>
      <c r="S19" s="63"/>
      <c r="T19" s="63"/>
      <c r="V19" s="63"/>
    </row>
    <row r="20" spans="3:27" x14ac:dyDescent="0.2">
      <c r="P20" s="63"/>
      <c r="Q20" s="63"/>
      <c r="R20" s="63"/>
      <c r="S20" s="63"/>
      <c r="T20" s="63"/>
      <c r="U20" s="63"/>
      <c r="V20" s="63"/>
      <c r="Y20" s="63"/>
    </row>
    <row r="21" spans="3:27" ht="13.5" x14ac:dyDescent="0.2">
      <c r="M21" s="90" t="s">
        <v>138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27" x14ac:dyDescent="0.2">
      <c r="J22" s="62"/>
      <c r="K22" s="140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128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100</v>
      </c>
      <c r="X22" s="102" t="s">
        <v>153</v>
      </c>
      <c r="Y22" s="102" t="s">
        <v>59</v>
      </c>
    </row>
    <row r="23" spans="3:27" x14ac:dyDescent="0.2">
      <c r="J23" s="62"/>
      <c r="K23" s="62"/>
      <c r="L23" s="62"/>
      <c r="M23" s="117" t="s">
        <v>146</v>
      </c>
      <c r="N23" s="117" t="s">
        <v>30</v>
      </c>
      <c r="O23" s="117" t="str">
        <f t="shared" ref="O23:O35" si="6">LEFT(N23,LEN(N23)-1)+12&amp;"M"</f>
        <v>13M</v>
      </c>
      <c r="P23" s="117" t="str">
        <f t="shared" ref="P23:P35" si="7">Currency&amp;LEFT(N23,LEN(N23)-1)&amp;"x"&amp;LEFT(O23,LEN(O23)-1)&amp;"F"&amp;QuoteSuffix</f>
        <v>EUR1x13F_Quote</v>
      </c>
      <c r="Q23" s="142"/>
      <c r="R23" s="118">
        <f>_xll.qlInterestRateIndexFixingDate(Index1Y,S23)</f>
        <v>42429</v>
      </c>
      <c r="S23" s="118">
        <f>_xll.qlCalendarAdvance(Calendar,SettlementDate,N23,"mf",TRUE)</f>
        <v>42431</v>
      </c>
      <c r="T23" s="118">
        <f>_xll.qlCalendarAdvance(Calendar,SettlementDate,O23,"mf",TRUE)</f>
        <v>42796</v>
      </c>
      <c r="U23" s="119">
        <f>_xll.qlIndexFixing(Index1Y,R23,TRUE,_xll.ohTrigger(Trigger,Trigger1Y,InterestRatesTrigger))</f>
        <v>-4.5999999999994754E-4</v>
      </c>
      <c r="V23" s="119">
        <f>IFERROR(_xll.qlQuoteValue(P23,_xll.ohTrigger(Trigger,Trigger1Y,InterestRatesTrigger)),NA())</f>
        <v>-4.6000000000000001E-4</v>
      </c>
      <c r="W23" s="117" t="b">
        <f>NOT(ISERROR(V23))</f>
        <v>1</v>
      </c>
      <c r="X23" s="145">
        <f>(U23-V23)*10000</f>
        <v>5.2475385148298415E-13</v>
      </c>
      <c r="Y23" s="171" t="b">
        <f>ABS(X23/10000)&lt;=ABS('General Settings'!$D$33)</f>
        <v>1</v>
      </c>
      <c r="AA23" s="62" t="e">
        <f t="array" ref="AA23:AA35">NA()</f>
        <v>#N/A</v>
      </c>
    </row>
    <row r="24" spans="3:27" x14ac:dyDescent="0.2">
      <c r="M24" s="110" t="s">
        <v>146</v>
      </c>
      <c r="N24" s="110" t="s">
        <v>63</v>
      </c>
      <c r="O24" s="110" t="str">
        <f t="shared" si="6"/>
        <v>14M</v>
      </c>
      <c r="P24" s="110" t="str">
        <f t="shared" si="7"/>
        <v>EUR2x14F_Quote</v>
      </c>
      <c r="Q24" s="142"/>
      <c r="R24" s="111">
        <f>_xll.qlInterestRateIndexFixingDate(Index1Y,S24)</f>
        <v>42460</v>
      </c>
      <c r="S24" s="111">
        <f>_xll.qlCalendarAdvance(Calendar,SettlementDate,N24,"mf",TRUE)</f>
        <v>42464</v>
      </c>
      <c r="T24" s="111">
        <f>_xll.qlCalendarAdvance(Calendar,SettlementDate,O24,"mf",TRUE)</f>
        <v>42828</v>
      </c>
      <c r="U24" s="112">
        <f>_xll.qlIndexFixing(Index1Y,R24,TRUE,_xll.ohTrigger(Trigger,Trigger1Y,InterestRatesTrigger))</f>
        <v>-6.7000000066331426E-4</v>
      </c>
      <c r="V24" s="112">
        <f>IFERROR(_xll.qlQuoteValue(P24,_xll.ohTrigger(Trigger,Trigger1Y,InterestRatesTrigger)),NA())</f>
        <v>-6.7000000000000002E-4</v>
      </c>
      <c r="W24" s="110" t="b">
        <f t="shared" ref="W24:W35" si="8">NOT(ISERROR(V24))</f>
        <v>1</v>
      </c>
      <c r="X24" s="146">
        <f t="shared" ref="X24:X35" si="9">(U24-V24)*10000</f>
        <v>-6.6331423860532812E-9</v>
      </c>
      <c r="Y24" s="171" t="b">
        <f>ABS(X24/10000)&lt;=ABS('General Settings'!$D$33)</f>
        <v>1</v>
      </c>
      <c r="AA24" s="62" t="e">
        <v>#N/A</v>
      </c>
    </row>
    <row r="25" spans="3:27" x14ac:dyDescent="0.2">
      <c r="M25" s="110" t="s">
        <v>146</v>
      </c>
      <c r="N25" s="110" t="s">
        <v>31</v>
      </c>
      <c r="O25" s="110" t="str">
        <f t="shared" si="6"/>
        <v>15M</v>
      </c>
      <c r="P25" s="110" t="str">
        <f t="shared" si="7"/>
        <v>EUR3x15F_Quote</v>
      </c>
      <c r="Q25" s="142"/>
      <c r="R25" s="111">
        <f>_xll.qlInterestRateIndexFixingDate(Index1Y,S25)</f>
        <v>42488</v>
      </c>
      <c r="S25" s="111">
        <f>_xll.qlCalendarAdvance(Calendar,SettlementDate,N25,"mf",TRUE)</f>
        <v>42492</v>
      </c>
      <c r="T25" s="111">
        <f>_xll.qlCalendarAdvance(Calendar,SettlementDate,O25,"mf",TRUE)</f>
        <v>42857</v>
      </c>
      <c r="U25" s="112">
        <f>_xll.qlIndexFixing(Index1Y,R25,TRUE,_xll.ohTrigger(Trigger,Trigger1Y,InterestRatesTrigger))</f>
        <v>-7.4000000001864512E-4</v>
      </c>
      <c r="V25" s="112">
        <f>IFERROR(_xll.qlQuoteValue(P25,_xll.ohTrigger(Trigger,Trigger1Y,InterestRatesTrigger)),NA())</f>
        <v>-7.400000000000001E-4</v>
      </c>
      <c r="W25" s="110" t="b">
        <f t="shared" si="8"/>
        <v>1</v>
      </c>
      <c r="X25" s="146">
        <f t="shared" si="9"/>
        <v>-1.864502476023322E-10</v>
      </c>
      <c r="Y25" s="171" t="b">
        <f>ABS(X25/10000)&lt;=ABS('General Settings'!$D$33)</f>
        <v>1</v>
      </c>
      <c r="AA25" s="62" t="e">
        <v>#N/A</v>
      </c>
    </row>
    <row r="26" spans="3:27" x14ac:dyDescent="0.2">
      <c r="M26" s="110" t="s">
        <v>146</v>
      </c>
      <c r="N26" s="110" t="s">
        <v>64</v>
      </c>
      <c r="O26" s="110" t="str">
        <f t="shared" si="6"/>
        <v>16M</v>
      </c>
      <c r="P26" s="110" t="str">
        <f t="shared" si="7"/>
        <v>EUR4x16F_Quote</v>
      </c>
      <c r="Q26" s="142"/>
      <c r="R26" s="111">
        <f>_xll.qlInterestRateIndexFixingDate(Index1Y,S26)</f>
        <v>42521</v>
      </c>
      <c r="S26" s="111">
        <f>_xll.qlCalendarAdvance(Calendar,SettlementDate,N26,"mf",TRUE)</f>
        <v>42523</v>
      </c>
      <c r="T26" s="111">
        <f>_xll.qlCalendarAdvance(Calendar,SettlementDate,O26,"mf",TRUE)</f>
        <v>42888</v>
      </c>
      <c r="U26" s="112">
        <f>_xll.qlIndexFixing(Index1Y,R26,TRUE,_xll.ohTrigger(Trigger,Trigger1Y,InterestRatesTrigger))</f>
        <v>-8.1000000000689429E-4</v>
      </c>
      <c r="V26" s="112">
        <f>IFERROR(_xll.qlQuoteValue(P26,_xll.ohTrigger(Trigger,Trigger1Y,InterestRatesTrigger)),NA())</f>
        <v>-8.1000000000000006E-4</v>
      </c>
      <c r="W26" s="110" t="b">
        <f t="shared" si="8"/>
        <v>1</v>
      </c>
      <c r="X26" s="146">
        <f t="shared" si="9"/>
        <v>-6.8942247744008256E-11</v>
      </c>
      <c r="Y26" s="171" t="b">
        <f>ABS(X26/10000)&lt;=ABS('General Settings'!$D$33)</f>
        <v>1</v>
      </c>
      <c r="AA26" s="62" t="e">
        <v>#N/A</v>
      </c>
    </row>
    <row r="27" spans="3:27" x14ac:dyDescent="0.2">
      <c r="M27" s="110" t="s">
        <v>146</v>
      </c>
      <c r="N27" s="110" t="s">
        <v>65</v>
      </c>
      <c r="O27" s="110" t="str">
        <f t="shared" si="6"/>
        <v>17M</v>
      </c>
      <c r="P27" s="110" t="str">
        <f t="shared" si="7"/>
        <v>EUR5x17F_Quote</v>
      </c>
      <c r="Q27" s="142"/>
      <c r="R27" s="111">
        <f>_xll.qlInterestRateIndexFixingDate(Index1Y,S27)</f>
        <v>42551</v>
      </c>
      <c r="S27" s="111">
        <f>_xll.qlCalendarAdvance(Calendar,SettlementDate,N27,"mf",TRUE)</f>
        <v>42555</v>
      </c>
      <c r="T27" s="111">
        <f>_xll.qlCalendarAdvance(Calendar,SettlementDate,O27,"mf",TRUE)</f>
        <v>42919</v>
      </c>
      <c r="U27" s="112">
        <f>_xll.qlIndexFixing(Index1Y,R27,TRUE,_xll.ohTrigger(Trigger,Trigger1Y,InterestRatesTrigger))</f>
        <v>-8.3999999970831615E-4</v>
      </c>
      <c r="V27" s="112">
        <f>IFERROR(_xll.qlQuoteValue(P27,_xll.ohTrigger(Trigger,Trigger1Y,InterestRatesTrigger)),NA())</f>
        <v>-8.4000000000000014E-4</v>
      </c>
      <c r="W27" s="110" t="b">
        <f t="shared" si="8"/>
        <v>1</v>
      </c>
      <c r="X27" s="146">
        <f t="shared" si="9"/>
        <v>2.9168399466594774E-9</v>
      </c>
      <c r="Y27" s="171" t="b">
        <f>ABS(X27/10000)&lt;=ABS('General Settings'!$D$33)</f>
        <v>1</v>
      </c>
      <c r="AA27" s="62" t="e">
        <v>#N/A</v>
      </c>
    </row>
    <row r="28" spans="3:27" x14ac:dyDescent="0.2">
      <c r="M28" s="110" t="s">
        <v>146</v>
      </c>
      <c r="N28" s="110" t="s">
        <v>32</v>
      </c>
      <c r="O28" s="110" t="str">
        <f t="shared" si="6"/>
        <v>18M</v>
      </c>
      <c r="P28" s="110" t="str">
        <f t="shared" si="7"/>
        <v>EUR6x18F_Quote</v>
      </c>
      <c r="Q28" s="142"/>
      <c r="R28" s="111">
        <f>_xll.qlInterestRateIndexFixingDate(Index1Y,S28)</f>
        <v>42580</v>
      </c>
      <c r="S28" s="111">
        <f>_xll.qlCalendarAdvance(Calendar,SettlementDate,N28,"mf",TRUE)</f>
        <v>42584</v>
      </c>
      <c r="T28" s="111">
        <f>_xll.qlCalendarAdvance(Calendar,SettlementDate,O28,"mf",TRUE)</f>
        <v>42949</v>
      </c>
      <c r="U28" s="112">
        <f>_xll.qlIndexFixing(Index1Y,R28,TRUE,_xll.ohTrigger(Trigger,Trigger1Y,InterestRatesTrigger))</f>
        <v>-8.4000000000002801E-4</v>
      </c>
      <c r="V28" s="112">
        <f>IFERROR(_xll.qlQuoteValue(P28,_xll.ohTrigger(Trigger,Trigger1Y,InterestRatesTrigger)),NA())</f>
        <v>-8.4000000000000014E-4</v>
      </c>
      <c r="W28" s="110" t="b">
        <f t="shared" si="8"/>
        <v>1</v>
      </c>
      <c r="X28" s="146">
        <f t="shared" si="9"/>
        <v>-2.7863995832877464E-13</v>
      </c>
      <c r="Y28" s="171" t="b">
        <f>ABS(X28/10000)&lt;=ABS('General Settings'!$D$33)</f>
        <v>1</v>
      </c>
      <c r="AA28" s="62" t="e">
        <v>#N/A</v>
      </c>
    </row>
    <row r="29" spans="3:27" x14ac:dyDescent="0.2">
      <c r="M29" s="110" t="s">
        <v>146</v>
      </c>
      <c r="N29" s="110" t="s">
        <v>66</v>
      </c>
      <c r="O29" s="110" t="str">
        <f t="shared" si="6"/>
        <v>19M</v>
      </c>
      <c r="P29" s="110" t="str">
        <f t="shared" si="7"/>
        <v>EUR7x19F_Quote</v>
      </c>
      <c r="Q29" s="142"/>
      <c r="R29" s="111">
        <f>_xll.qlInterestRateIndexFixingDate(Index1Y,S29)</f>
        <v>42613</v>
      </c>
      <c r="S29" s="111">
        <f>_xll.qlCalendarAdvance(Calendar,SettlementDate,N29,"mf",TRUE)</f>
        <v>42615</v>
      </c>
      <c r="T29" s="111">
        <f>_xll.qlCalendarAdvance(Calendar,SettlementDate,O29,"mf",TRUE)</f>
        <v>42982</v>
      </c>
      <c r="U29" s="112">
        <f>_xll.qlIndexFixing(Index1Y,R29,TRUE,_xll.ohTrigger(Trigger,Trigger1Y,InterestRatesTrigger))</f>
        <v>-8.4999999998961405E-4</v>
      </c>
      <c r="V29" s="112">
        <f>IFERROR(_xll.qlQuoteValue(P29,_xll.ohTrigger(Trigger,Trigger1Y,InterestRatesTrigger)),NA())</f>
        <v>-8.5000000000000006E-4</v>
      </c>
      <c r="W29" s="110" t="b">
        <f t="shared" si="8"/>
        <v>1</v>
      </c>
      <c r="X29" s="146">
        <f t="shared" si="9"/>
        <v>1.0386006291107641E-10</v>
      </c>
      <c r="Y29" s="171" t="b">
        <f>ABS(X29/10000)&lt;=ABS('General Settings'!$D$33)</f>
        <v>1</v>
      </c>
      <c r="AA29" s="62" t="e">
        <v>#N/A</v>
      </c>
    </row>
    <row r="30" spans="3:27" x14ac:dyDescent="0.2">
      <c r="M30" s="110" t="s">
        <v>146</v>
      </c>
      <c r="N30" s="110" t="s">
        <v>67</v>
      </c>
      <c r="O30" s="110" t="str">
        <f t="shared" si="6"/>
        <v>20M</v>
      </c>
      <c r="P30" s="110" t="str">
        <f t="shared" si="7"/>
        <v>EUR8x20F_Quote</v>
      </c>
      <c r="Q30" s="142"/>
      <c r="R30" s="111">
        <f>_xll.qlInterestRateIndexFixingDate(Index1Y,S30)</f>
        <v>42642</v>
      </c>
      <c r="S30" s="111">
        <f>_xll.qlCalendarAdvance(Calendar,SettlementDate,N30,"mf",TRUE)</f>
        <v>42646</v>
      </c>
      <c r="T30" s="111">
        <f>_xll.qlCalendarAdvance(Calendar,SettlementDate,O30,"mf",TRUE)</f>
        <v>43010</v>
      </c>
      <c r="U30" s="112">
        <f>_xll.qlIndexFixing(Index1Y,R30,TRUE,_xll.ohTrigger(Trigger,Trigger1Y,InterestRatesTrigger))</f>
        <v>-8.2999999963833391E-4</v>
      </c>
      <c r="V30" s="112">
        <f>IFERROR(_xll.qlQuoteValue(P30,_xll.ohTrigger(Trigger,Trigger1Y,InterestRatesTrigger)),NA())</f>
        <v>-8.3000000000000001E-4</v>
      </c>
      <c r="W30" s="110" t="b">
        <f t="shared" si="8"/>
        <v>1</v>
      </c>
      <c r="X30" s="146">
        <f t="shared" si="9"/>
        <v>3.6166610071358685E-9</v>
      </c>
      <c r="Y30" s="171" t="b">
        <f>ABS(X30/10000)&lt;=ABS('General Settings'!$D$33)</f>
        <v>1</v>
      </c>
      <c r="AA30" s="62" t="e">
        <v>#N/A</v>
      </c>
    </row>
    <row r="31" spans="3:27" x14ac:dyDescent="0.2">
      <c r="M31" s="110" t="s">
        <v>146</v>
      </c>
      <c r="N31" s="110" t="s">
        <v>68</v>
      </c>
      <c r="O31" s="110" t="str">
        <f t="shared" si="6"/>
        <v>21M</v>
      </c>
      <c r="P31" s="110" t="str">
        <f t="shared" si="7"/>
        <v>EUR9x21F_Quote</v>
      </c>
      <c r="Q31" s="142"/>
      <c r="R31" s="111">
        <f>_xll.qlInterestRateIndexFixingDate(Index1Y,S31)</f>
        <v>42674</v>
      </c>
      <c r="S31" s="111">
        <f>_xll.qlCalendarAdvance(Calendar,SettlementDate,N31,"mf",TRUE)</f>
        <v>42676</v>
      </c>
      <c r="T31" s="111">
        <f>_xll.qlCalendarAdvance(Calendar,SettlementDate,O31,"mf",TRUE)</f>
        <v>43041</v>
      </c>
      <c r="U31" s="112">
        <f>_xll.qlIndexFixing(Index1Y,R31,TRUE,_xll.ohTrigger(Trigger,Trigger1Y,InterestRatesTrigger))</f>
        <v>-7.8999999999997421E-4</v>
      </c>
      <c r="V31" s="112">
        <f>IFERROR(_xll.qlQuoteValue(P31,_xll.ohTrigger(Trigger,Trigger1Y,InterestRatesTrigger)),NA())</f>
        <v>-7.9000000000000012E-4</v>
      </c>
      <c r="W31" s="110" t="b">
        <f t="shared" si="8"/>
        <v>1</v>
      </c>
      <c r="X31" s="146">
        <f t="shared" si="9"/>
        <v>2.5912431922403556E-13</v>
      </c>
      <c r="Y31" s="171" t="b">
        <f>ABS(X31/10000)&lt;=ABS('General Settings'!$D$33)</f>
        <v>1</v>
      </c>
      <c r="AA31" s="62" t="e">
        <v>#N/A</v>
      </c>
    </row>
    <row r="32" spans="3:27" x14ac:dyDescent="0.2">
      <c r="M32" s="110" t="s">
        <v>146</v>
      </c>
      <c r="N32" s="110" t="s">
        <v>69</v>
      </c>
      <c r="O32" s="110" t="str">
        <f t="shared" si="6"/>
        <v>22M</v>
      </c>
      <c r="P32" s="110" t="str">
        <f t="shared" si="7"/>
        <v>EUR10x22F_Quote</v>
      </c>
      <c r="Q32" s="142"/>
      <c r="R32" s="111">
        <f>_xll.qlInterestRateIndexFixingDate(Index1Y,S32)</f>
        <v>42704</v>
      </c>
      <c r="S32" s="111">
        <f>_xll.qlCalendarAdvance(Calendar,SettlementDate,N32,"mf",TRUE)</f>
        <v>42706</v>
      </c>
      <c r="T32" s="111">
        <f>_xll.qlCalendarAdvance(Calendar,SettlementDate,O32,"mf",TRUE)</f>
        <v>43073</v>
      </c>
      <c r="U32" s="112">
        <f>_xll.qlIndexFixing(Index1Y,R32,TRUE,_xll.ohTrigger(Trigger,Trigger1Y,InterestRatesTrigger))</f>
        <v>-7.5000000004428252E-4</v>
      </c>
      <c r="V32" s="112">
        <f>IFERROR(_xll.qlQuoteValue(P32,_xll.ohTrigger(Trigger,Trigger1Y,InterestRatesTrigger)),NA())</f>
        <v>-7.5000000000000012E-4</v>
      </c>
      <c r="W32" s="110" t="b">
        <f t="shared" si="8"/>
        <v>1</v>
      </c>
      <c r="X32" s="146">
        <f t="shared" si="9"/>
        <v>-4.4282394591477203E-10</v>
      </c>
      <c r="Y32" s="171" t="b">
        <f>ABS(X32/10000)&lt;=ABS('General Settings'!$D$33)</f>
        <v>1</v>
      </c>
      <c r="AA32" s="62" t="e">
        <v>#N/A</v>
      </c>
    </row>
    <row r="33" spans="13:27" x14ac:dyDescent="0.2">
      <c r="M33" s="110" t="s">
        <v>146</v>
      </c>
      <c r="N33" s="110" t="s">
        <v>70</v>
      </c>
      <c r="O33" s="110" t="str">
        <f t="shared" si="6"/>
        <v>23M</v>
      </c>
      <c r="P33" s="110" t="str">
        <f t="shared" si="7"/>
        <v>EUR11x23F_Quote</v>
      </c>
      <c r="Q33" s="142"/>
      <c r="R33" s="111">
        <f>_xll.qlInterestRateIndexFixingDate(Index1Y,S33)</f>
        <v>42733</v>
      </c>
      <c r="S33" s="111">
        <f>_xll.qlCalendarAdvance(Calendar,SettlementDate,N33,"mf",TRUE)</f>
        <v>42737</v>
      </c>
      <c r="T33" s="111">
        <f>_xll.qlCalendarAdvance(Calendar,SettlementDate,O33,"mf",TRUE)</f>
        <v>43102</v>
      </c>
      <c r="U33" s="112">
        <f>_xll.qlIndexFixing(Index1Y,R33,TRUE,_xll.ohTrigger(Trigger,Trigger1Y,InterestRatesTrigger))</f>
        <v>-7.0000000006492115E-4</v>
      </c>
      <c r="V33" s="112">
        <f>IFERROR(_xll.qlQuoteValue(P33,_xll.ohTrigger(Trigger,Trigger1Y,InterestRatesTrigger)),NA())</f>
        <v>-7.000000000000001E-4</v>
      </c>
      <c r="W33" s="110" t="b">
        <f t="shared" si="8"/>
        <v>1</v>
      </c>
      <c r="X33" s="146">
        <f t="shared" si="9"/>
        <v>-6.4921050306476769E-10</v>
      </c>
      <c r="Y33" s="171" t="b">
        <f>ABS(X33/10000)&lt;=ABS('General Settings'!$D$33)</f>
        <v>1</v>
      </c>
      <c r="AA33" s="62" t="e">
        <v>#N/A</v>
      </c>
    </row>
    <row r="34" spans="13:27" x14ac:dyDescent="0.2">
      <c r="M34" s="110" t="s">
        <v>146</v>
      </c>
      <c r="N34" s="110" t="s">
        <v>102</v>
      </c>
      <c r="O34" s="110" t="str">
        <f t="shared" si="6"/>
        <v>24M</v>
      </c>
      <c r="P34" s="110" t="str">
        <f t="shared" si="7"/>
        <v>EUR12x24F_Quote</v>
      </c>
      <c r="Q34" s="142"/>
      <c r="R34" s="111">
        <f>_xll.qlInterestRateIndexFixingDate(Index1Y,S34)</f>
        <v>42766</v>
      </c>
      <c r="S34" s="111">
        <f>_xll.qlCalendarAdvance(Calendar,SettlementDate,N34,"mf",TRUE)</f>
        <v>42768</v>
      </c>
      <c r="T34" s="111">
        <f>_xll.qlCalendarAdvance(Calendar,SettlementDate,O34,"mf",TRUE)</f>
        <v>43133</v>
      </c>
      <c r="U34" s="112">
        <f>_xll.qlIndexFixing(Index1Y,R34,TRUE,_xll.ohTrigger(Trigger,Trigger1Y,InterestRatesTrigger))</f>
        <v>-6.4000000047428256E-4</v>
      </c>
      <c r="V34" s="112">
        <f>IFERROR(_xll.qlQuoteValue(P34,_xll.ohTrigger(Trigger,Trigger1Y,InterestRatesTrigger)),NA())</f>
        <v>-6.4000000000000005E-4</v>
      </c>
      <c r="W34" s="110" t="b">
        <f t="shared" si="8"/>
        <v>1</v>
      </c>
      <c r="X34" s="146">
        <f t="shared" si="9"/>
        <v>-4.7428250563030794E-9</v>
      </c>
      <c r="Y34" s="171" t="b">
        <f>ABS(X34/10000)&lt;=ABS('General Settings'!$D$33)</f>
        <v>1</v>
      </c>
      <c r="AA34" s="62" t="e">
        <v>#N/A</v>
      </c>
    </row>
    <row r="35" spans="13:27" x14ac:dyDescent="0.2">
      <c r="M35" s="114" t="s">
        <v>146</v>
      </c>
      <c r="N35" s="114" t="s">
        <v>103</v>
      </c>
      <c r="O35" s="114" t="str">
        <f t="shared" si="6"/>
        <v>36M</v>
      </c>
      <c r="P35" s="114" t="str">
        <f t="shared" si="7"/>
        <v>EUR24x36F_Quote</v>
      </c>
      <c r="Q35" s="143"/>
      <c r="R35" s="115">
        <f>_xll.qlInterestRateIndexFixingDate(Index1Y,S35)</f>
        <v>43131</v>
      </c>
      <c r="S35" s="115">
        <f>_xll.qlCalendarAdvance(Calendar,SettlementDate,N35,"mf",TRUE)</f>
        <v>43133</v>
      </c>
      <c r="T35" s="115">
        <f>_xll.qlCalendarAdvance(Calendar,SettlementDate,O35,"mf",TRUE)</f>
        <v>43500</v>
      </c>
      <c r="U35" s="116">
        <f>_xll.qlIndexFixing(Index1Y,R35,TRUE,_xll.ohTrigger(Trigger,Trigger1Y,InterestRatesTrigger))</f>
        <v>9.2682661474468003E-4</v>
      </c>
      <c r="V35" s="116">
        <f>IFERROR(_xll.qlQuoteValue(P35,_xll.ohTrigger(Trigger,Trigger1Y,InterestRatesTrigger)),NA())</f>
        <v>1.01E-3</v>
      </c>
      <c r="W35" s="114" t="b">
        <f t="shared" si="8"/>
        <v>1</v>
      </c>
      <c r="X35" s="158">
        <f t="shared" si="9"/>
        <v>-0.8317338525532002</v>
      </c>
      <c r="Y35" s="172" t="b">
        <f>ABS(X35/10000)&lt;=ABS('General Settings'!$D$33)</f>
        <v>1</v>
      </c>
      <c r="AA35" s="62" t="e">
        <v>#N/A</v>
      </c>
    </row>
    <row r="36" spans="13:27" x14ac:dyDescent="0.2">
      <c r="W36" s="62"/>
      <c r="X36" s="63"/>
    </row>
    <row r="37" spans="13:27" x14ac:dyDescent="0.2">
      <c r="W37" s="62"/>
      <c r="X37" s="63"/>
    </row>
    <row r="38" spans="13:27" x14ac:dyDescent="0.2">
      <c r="W38" s="62"/>
      <c r="X38" s="63"/>
    </row>
    <row r="39" spans="13:27" x14ac:dyDescent="0.2">
      <c r="W39" s="62"/>
      <c r="X39" s="63"/>
    </row>
    <row r="40" spans="13:27" x14ac:dyDescent="0.2">
      <c r="W40" s="62"/>
      <c r="X40" s="63"/>
    </row>
    <row r="41" spans="13:27" x14ac:dyDescent="0.2">
      <c r="W41" s="62"/>
      <c r="X41" s="63"/>
    </row>
    <row r="42" spans="13:27" x14ac:dyDescent="0.2">
      <c r="W42" s="62"/>
      <c r="X42" s="63"/>
    </row>
    <row r="43" spans="13:27" x14ac:dyDescent="0.2">
      <c r="W43" s="62"/>
      <c r="X43" s="63"/>
    </row>
    <row r="44" spans="13:27" x14ac:dyDescent="0.2">
      <c r="W44" s="62"/>
      <c r="X44" s="63"/>
    </row>
    <row r="45" spans="13:27" x14ac:dyDescent="0.2">
      <c r="W45" s="62"/>
      <c r="X45" s="63"/>
    </row>
    <row r="46" spans="13:27" x14ac:dyDescent="0.2">
      <c r="W46" s="62"/>
      <c r="X46" s="63"/>
    </row>
    <row r="47" spans="13:27" x14ac:dyDescent="0.2">
      <c r="W47" s="62"/>
      <c r="X47" s="63"/>
    </row>
    <row r="48" spans="13:27" x14ac:dyDescent="0.2">
      <c r="W48" s="62"/>
      <c r="X48" s="63"/>
    </row>
    <row r="49" spans="23:24" x14ac:dyDescent="0.2">
      <c r="W49" s="62"/>
      <c r="X49" s="63"/>
    </row>
    <row r="50" spans="23:24" x14ac:dyDescent="0.2">
      <c r="W50" s="62"/>
      <c r="X50" s="63"/>
    </row>
    <row r="51" spans="23:24" x14ac:dyDescent="0.2">
      <c r="W51" s="62"/>
      <c r="X51" s="63"/>
    </row>
    <row r="52" spans="23:24" x14ac:dyDescent="0.2">
      <c r="W52" s="62"/>
      <c r="X52" s="63"/>
    </row>
    <row r="53" spans="23:24" x14ac:dyDescent="0.2">
      <c r="W53" s="62"/>
      <c r="X53" s="63"/>
    </row>
    <row r="54" spans="23:24" x14ac:dyDescent="0.2">
      <c r="W54" s="62"/>
      <c r="X54" s="63"/>
    </row>
    <row r="55" spans="23:24" x14ac:dyDescent="0.2">
      <c r="W55" s="62"/>
      <c r="X55" s="63"/>
    </row>
    <row r="56" spans="23:24" x14ac:dyDescent="0.2">
      <c r="W56" s="62"/>
      <c r="X56" s="63"/>
    </row>
    <row r="57" spans="23:24" x14ac:dyDescent="0.2">
      <c r="W57" s="62"/>
      <c r="X57" s="63"/>
    </row>
    <row r="58" spans="23:24" x14ac:dyDescent="0.2">
      <c r="W58" s="62"/>
      <c r="X58" s="63"/>
    </row>
    <row r="59" spans="23:24" x14ac:dyDescent="0.2">
      <c r="W59" s="62"/>
      <c r="X59" s="63"/>
    </row>
    <row r="60" spans="23:24" x14ac:dyDescent="0.2">
      <c r="W60" s="62"/>
      <c r="X60" s="63"/>
    </row>
    <row r="61" spans="23:24" x14ac:dyDescent="0.2">
      <c r="W61" s="62"/>
      <c r="X61" s="63"/>
    </row>
    <row r="62" spans="23:24" x14ac:dyDescent="0.2">
      <c r="W62" s="62"/>
      <c r="X62" s="63"/>
    </row>
    <row r="63" spans="23:24" x14ac:dyDescent="0.2">
      <c r="W63" s="62"/>
      <c r="X63" s="63"/>
    </row>
    <row r="64" spans="23:24" x14ac:dyDescent="0.2">
      <c r="W64" s="62"/>
      <c r="X64" s="63"/>
    </row>
    <row r="65" spans="10:24" x14ac:dyDescent="0.2">
      <c r="W65" s="62"/>
      <c r="X65" s="63"/>
    </row>
    <row r="66" spans="10:24" x14ac:dyDescent="0.2">
      <c r="W66" s="62"/>
      <c r="X66" s="63"/>
    </row>
    <row r="67" spans="10:24" x14ac:dyDescent="0.2">
      <c r="W67" s="62"/>
      <c r="X67" s="63"/>
    </row>
    <row r="68" spans="10:24" x14ac:dyDescent="0.2">
      <c r="W68" s="62"/>
      <c r="X68" s="63"/>
    </row>
    <row r="69" spans="10:24" x14ac:dyDescent="0.2">
      <c r="W69" s="62"/>
      <c r="X69" s="63"/>
    </row>
    <row r="70" spans="10:24" x14ac:dyDescent="0.2">
      <c r="W70" s="62"/>
      <c r="X70" s="63"/>
    </row>
    <row r="71" spans="10:24" x14ac:dyDescent="0.2">
      <c r="J71" s="62"/>
      <c r="K71" s="62"/>
      <c r="L71" s="62"/>
      <c r="W71" s="62"/>
      <c r="X71" s="63"/>
    </row>
    <row r="72" spans="10:24" x14ac:dyDescent="0.2">
      <c r="W72" s="62"/>
      <c r="X72" s="63"/>
    </row>
    <row r="73" spans="10:24" x14ac:dyDescent="0.2">
      <c r="W73" s="62"/>
      <c r="X73" s="63"/>
    </row>
    <row r="74" spans="10:24" x14ac:dyDescent="0.2">
      <c r="W74" s="62"/>
      <c r="X74" s="63"/>
    </row>
    <row r="75" spans="10:24" x14ac:dyDescent="0.2">
      <c r="W75" s="62"/>
      <c r="X75" s="63"/>
    </row>
    <row r="76" spans="10:24" x14ac:dyDescent="0.2">
      <c r="W76" s="62"/>
      <c r="X76" s="63"/>
    </row>
    <row r="77" spans="10:24" x14ac:dyDescent="0.2">
      <c r="W77" s="62"/>
      <c r="X77" s="63"/>
    </row>
    <row r="78" spans="10:24" x14ac:dyDescent="0.2">
      <c r="W78" s="62"/>
      <c r="X78" s="63"/>
    </row>
    <row r="79" spans="10:24" x14ac:dyDescent="0.2">
      <c r="W79" s="62"/>
      <c r="X79" s="63"/>
    </row>
    <row r="80" spans="10:24" x14ac:dyDescent="0.2">
      <c r="W80" s="62"/>
      <c r="X80" s="63"/>
    </row>
    <row r="81" spans="23:24" x14ac:dyDescent="0.2">
      <c r="W81" s="62"/>
      <c r="X81" s="63"/>
    </row>
    <row r="82" spans="23:24" x14ac:dyDescent="0.2">
      <c r="W82" s="62"/>
      <c r="X82" s="63"/>
    </row>
    <row r="83" spans="23:24" x14ac:dyDescent="0.2">
      <c r="W83" s="62"/>
      <c r="X83" s="63"/>
    </row>
    <row r="84" spans="23:24" x14ac:dyDescent="0.2">
      <c r="W84" s="62"/>
      <c r="X84" s="63"/>
    </row>
    <row r="85" spans="23:24" x14ac:dyDescent="0.2">
      <c r="W85" s="62"/>
      <c r="X85" s="63"/>
    </row>
    <row r="86" spans="23:24" x14ac:dyDescent="0.2">
      <c r="W86" s="62"/>
      <c r="X86" s="63"/>
    </row>
    <row r="87" spans="23:24" x14ac:dyDescent="0.2">
      <c r="W87" s="62"/>
      <c r="X87" s="63"/>
    </row>
    <row r="88" spans="23:24" x14ac:dyDescent="0.2">
      <c r="W88" s="62"/>
      <c r="X88" s="63"/>
    </row>
    <row r="89" spans="23:24" x14ac:dyDescent="0.2">
      <c r="W89" s="62"/>
      <c r="X89" s="63"/>
    </row>
    <row r="90" spans="23:24" x14ac:dyDescent="0.2">
      <c r="W90" s="62"/>
      <c r="X90" s="63"/>
    </row>
    <row r="91" spans="23:24" x14ac:dyDescent="0.2">
      <c r="W91" s="62"/>
      <c r="X91" s="63"/>
    </row>
    <row r="92" spans="23:24" x14ac:dyDescent="0.2">
      <c r="W92" s="62"/>
      <c r="X92" s="63"/>
    </row>
    <row r="93" spans="23:24" x14ac:dyDescent="0.2">
      <c r="W93" s="62"/>
      <c r="X93" s="63"/>
    </row>
    <row r="94" spans="23:24" x14ac:dyDescent="0.2">
      <c r="W94" s="62"/>
      <c r="X94" s="63"/>
    </row>
    <row r="95" spans="23:24" x14ac:dyDescent="0.2">
      <c r="W95" s="62"/>
      <c r="X95" s="63"/>
    </row>
    <row r="96" spans="23:24" x14ac:dyDescent="0.2">
      <c r="W96" s="62"/>
      <c r="X96" s="63"/>
    </row>
    <row r="97" spans="23:24" x14ac:dyDescent="0.2">
      <c r="W97" s="62"/>
      <c r="X97" s="63"/>
    </row>
    <row r="98" spans="23:24" x14ac:dyDescent="0.2">
      <c r="W98" s="62"/>
      <c r="X98" s="63"/>
    </row>
    <row r="99" spans="23:24" x14ac:dyDescent="0.2">
      <c r="W99" s="62"/>
      <c r="X99" s="63"/>
    </row>
    <row r="100" spans="23:24" x14ac:dyDescent="0.2">
      <c r="W100" s="62"/>
      <c r="X100" s="63"/>
    </row>
    <row r="101" spans="23:24" x14ac:dyDescent="0.2">
      <c r="W101" s="62"/>
      <c r="X101" s="63"/>
    </row>
    <row r="102" spans="23:24" x14ac:dyDescent="0.2">
      <c r="W102" s="62"/>
      <c r="X102" s="63"/>
    </row>
    <row r="103" spans="23:24" x14ac:dyDescent="0.2">
      <c r="W103" s="62"/>
      <c r="X103" s="63"/>
    </row>
    <row r="104" spans="23:24" x14ac:dyDescent="0.2">
      <c r="W104" s="62"/>
      <c r="X104" s="63"/>
    </row>
    <row r="105" spans="23:24" x14ac:dyDescent="0.2">
      <c r="W105" s="62"/>
      <c r="X105" s="63"/>
    </row>
    <row r="106" spans="23:24" x14ac:dyDescent="0.2">
      <c r="W106" s="62"/>
      <c r="X106" s="63"/>
    </row>
    <row r="107" spans="23:24" x14ac:dyDescent="0.2">
      <c r="W107" s="62"/>
      <c r="X107" s="63"/>
    </row>
    <row r="108" spans="23:24" x14ac:dyDescent="0.2">
      <c r="W108" s="62"/>
      <c r="X108" s="63"/>
    </row>
    <row r="109" spans="23:24" x14ac:dyDescent="0.2">
      <c r="W109" s="62"/>
      <c r="X109" s="63"/>
    </row>
    <row r="110" spans="23:24" x14ac:dyDescent="0.2">
      <c r="W110" s="62"/>
      <c r="X110" s="63"/>
    </row>
    <row r="111" spans="23:24" x14ac:dyDescent="0.2">
      <c r="W111" s="62"/>
      <c r="X111" s="63"/>
    </row>
    <row r="112" spans="23:24" x14ac:dyDescent="0.2">
      <c r="W112" s="62"/>
      <c r="X112" s="63"/>
    </row>
    <row r="113" spans="23:24" x14ac:dyDescent="0.2">
      <c r="W113" s="62"/>
      <c r="X113" s="63"/>
    </row>
    <row r="114" spans="23:24" x14ac:dyDescent="0.2">
      <c r="W114" s="62"/>
      <c r="X114" s="63"/>
    </row>
    <row r="115" spans="23:24" x14ac:dyDescent="0.2">
      <c r="W115" s="62"/>
      <c r="X115" s="63"/>
    </row>
    <row r="116" spans="23:24" x14ac:dyDescent="0.2">
      <c r="W116" s="62"/>
      <c r="X116" s="63"/>
    </row>
    <row r="117" spans="23:24" x14ac:dyDescent="0.2">
      <c r="W117" s="62"/>
      <c r="X117" s="63"/>
    </row>
    <row r="118" spans="23:24" x14ac:dyDescent="0.2">
      <c r="W118" s="62"/>
      <c r="X118" s="63"/>
    </row>
    <row r="119" spans="23:24" x14ac:dyDescent="0.2">
      <c r="W119" s="62"/>
      <c r="X119" s="63"/>
    </row>
    <row r="120" spans="23:24" x14ac:dyDescent="0.2">
      <c r="W120" s="62"/>
      <c r="X120" s="63"/>
    </row>
    <row r="121" spans="23:24" x14ac:dyDescent="0.2">
      <c r="W121" s="62"/>
      <c r="X121" s="63"/>
    </row>
    <row r="122" spans="23:24" x14ac:dyDescent="0.2">
      <c r="W122" s="62"/>
      <c r="X122" s="63"/>
    </row>
    <row r="123" spans="23:24" x14ac:dyDescent="0.2">
      <c r="W123" s="62"/>
      <c r="X123" s="63"/>
    </row>
    <row r="124" spans="23:24" x14ac:dyDescent="0.2">
      <c r="W124" s="62"/>
      <c r="X124" s="63"/>
    </row>
    <row r="125" spans="23:24" x14ac:dyDescent="0.2">
      <c r="W125" s="62"/>
      <c r="X125" s="63"/>
    </row>
    <row r="126" spans="23:24" x14ac:dyDescent="0.2">
      <c r="W126" s="62"/>
      <c r="X126" s="63"/>
    </row>
    <row r="127" spans="23:24" x14ac:dyDescent="0.2">
      <c r="W127" s="62"/>
      <c r="X127" s="63"/>
    </row>
    <row r="128" spans="23:24" x14ac:dyDescent="0.2">
      <c r="W128" s="62"/>
      <c r="X128" s="63"/>
    </row>
    <row r="129" spans="23:24" x14ac:dyDescent="0.2">
      <c r="W129" s="62"/>
      <c r="X129" s="63"/>
    </row>
    <row r="130" spans="23:24" x14ac:dyDescent="0.2">
      <c r="W130" s="62"/>
      <c r="X130" s="63"/>
    </row>
    <row r="131" spans="23:24" x14ac:dyDescent="0.2">
      <c r="W131" s="62"/>
      <c r="X131" s="63"/>
    </row>
    <row r="132" spans="23:24" x14ac:dyDescent="0.2">
      <c r="W132" s="62"/>
      <c r="X132" s="63"/>
    </row>
    <row r="133" spans="23:24" x14ac:dyDescent="0.2">
      <c r="W133" s="62"/>
      <c r="X133" s="63"/>
    </row>
    <row r="134" spans="23:24" x14ac:dyDescent="0.2">
      <c r="W134" s="62"/>
      <c r="X134" s="63"/>
    </row>
    <row r="135" spans="23:24" x14ac:dyDescent="0.2">
      <c r="W135" s="62"/>
      <c r="X135" s="63"/>
    </row>
    <row r="136" spans="23:24" x14ac:dyDescent="0.2">
      <c r="W136" s="62"/>
      <c r="X136" s="63"/>
    </row>
    <row r="137" spans="23:24" x14ac:dyDescent="0.2">
      <c r="W137" s="62"/>
      <c r="X137" s="63"/>
    </row>
    <row r="138" spans="23:24" x14ac:dyDescent="0.2">
      <c r="W138" s="62"/>
      <c r="X138" s="63"/>
    </row>
    <row r="139" spans="23:24" x14ac:dyDescent="0.2">
      <c r="W139" s="62"/>
      <c r="X139" s="63"/>
    </row>
    <row r="140" spans="23:24" x14ac:dyDescent="0.2">
      <c r="W140" s="62"/>
      <c r="X140" s="63"/>
    </row>
    <row r="141" spans="23:24" x14ac:dyDescent="0.2">
      <c r="W141" s="62"/>
      <c r="X141" s="63"/>
    </row>
    <row r="142" spans="23:24" x14ac:dyDescent="0.2">
      <c r="W142" s="62"/>
      <c r="X142" s="63"/>
    </row>
    <row r="143" spans="23:24" x14ac:dyDescent="0.2">
      <c r="W143" s="62"/>
      <c r="X143" s="63"/>
    </row>
    <row r="144" spans="23:24" x14ac:dyDescent="0.2">
      <c r="W144" s="62"/>
      <c r="X144" s="63"/>
    </row>
    <row r="145" spans="23:24" x14ac:dyDescent="0.2">
      <c r="W145" s="62"/>
      <c r="X145" s="63"/>
    </row>
    <row r="146" spans="23:24" x14ac:dyDescent="0.2">
      <c r="W146" s="62"/>
      <c r="X146" s="63"/>
    </row>
    <row r="147" spans="23:24" x14ac:dyDescent="0.2">
      <c r="W147" s="62"/>
      <c r="X147" s="63"/>
    </row>
    <row r="148" spans="23:24" x14ac:dyDescent="0.2">
      <c r="W148" s="62"/>
      <c r="X148" s="63"/>
    </row>
    <row r="149" spans="23:24" x14ac:dyDescent="0.2">
      <c r="W149" s="62"/>
      <c r="X149" s="63"/>
    </row>
    <row r="150" spans="23:24" x14ac:dyDescent="0.2">
      <c r="W150" s="62"/>
      <c r="X150" s="63"/>
    </row>
    <row r="151" spans="23:24" x14ac:dyDescent="0.2">
      <c r="W151" s="62"/>
      <c r="X151" s="63"/>
    </row>
    <row r="152" spans="23:24" x14ac:dyDescent="0.2">
      <c r="W152" s="62"/>
      <c r="X152" s="63"/>
    </row>
    <row r="153" spans="23:24" x14ac:dyDescent="0.2">
      <c r="W153" s="62"/>
      <c r="X153" s="63"/>
    </row>
    <row r="154" spans="23:24" x14ac:dyDescent="0.2">
      <c r="W154" s="62"/>
      <c r="X154" s="63"/>
    </row>
    <row r="155" spans="23:24" x14ac:dyDescent="0.2">
      <c r="W155" s="62"/>
      <c r="X155" s="63"/>
    </row>
    <row r="156" spans="23:24" x14ac:dyDescent="0.2">
      <c r="W156" s="62"/>
      <c r="X156" s="63"/>
    </row>
    <row r="157" spans="23:24" x14ac:dyDescent="0.2">
      <c r="W157" s="62"/>
      <c r="X157" s="63"/>
    </row>
    <row r="158" spans="23:24" x14ac:dyDescent="0.2">
      <c r="W158" s="62"/>
      <c r="X158" s="63"/>
    </row>
    <row r="159" spans="23:24" x14ac:dyDescent="0.2">
      <c r="W159" s="62"/>
      <c r="X159" s="63"/>
    </row>
    <row r="160" spans="23:24" x14ac:dyDescent="0.2">
      <c r="W160" s="62"/>
      <c r="X160" s="63"/>
    </row>
    <row r="161" spans="23:24" x14ac:dyDescent="0.2">
      <c r="W161" s="62"/>
      <c r="X161" s="63"/>
    </row>
    <row r="162" spans="23:24" x14ac:dyDescent="0.2">
      <c r="W162" s="62"/>
      <c r="X162" s="63"/>
    </row>
    <row r="163" spans="23:24" x14ac:dyDescent="0.2">
      <c r="W163" s="62"/>
      <c r="X163" s="63"/>
    </row>
    <row r="164" spans="23:24" x14ac:dyDescent="0.2">
      <c r="W164" s="62"/>
      <c r="X164" s="63"/>
    </row>
    <row r="165" spans="23:24" x14ac:dyDescent="0.2">
      <c r="W165" s="62"/>
      <c r="X165" s="63"/>
    </row>
    <row r="166" spans="23:24" x14ac:dyDescent="0.2">
      <c r="W166" s="62"/>
      <c r="X166" s="63"/>
    </row>
    <row r="167" spans="23:24" x14ac:dyDescent="0.2">
      <c r="W167" s="62"/>
      <c r="X167" s="63"/>
    </row>
    <row r="168" spans="23:24" x14ac:dyDescent="0.2">
      <c r="W168" s="62"/>
      <c r="X168" s="63"/>
    </row>
    <row r="169" spans="23:24" x14ac:dyDescent="0.2">
      <c r="W169" s="62"/>
      <c r="X169" s="63"/>
    </row>
    <row r="170" spans="23:24" x14ac:dyDescent="0.2">
      <c r="W170" s="62"/>
      <c r="X170" s="63"/>
    </row>
    <row r="171" spans="23:24" x14ac:dyDescent="0.2">
      <c r="W171" s="62"/>
      <c r="X171" s="63"/>
    </row>
    <row r="172" spans="23:24" x14ac:dyDescent="0.2">
      <c r="W172" s="62"/>
      <c r="X172" s="63"/>
    </row>
    <row r="173" spans="23:24" x14ac:dyDescent="0.2">
      <c r="W173" s="62"/>
      <c r="X173" s="63"/>
    </row>
    <row r="174" spans="23:24" x14ac:dyDescent="0.2">
      <c r="W174" s="62"/>
      <c r="X174" s="63"/>
    </row>
    <row r="175" spans="23:24" x14ac:dyDescent="0.2">
      <c r="W175" s="62"/>
      <c r="X175" s="63"/>
    </row>
    <row r="176" spans="23:24" x14ac:dyDescent="0.2">
      <c r="W176" s="62"/>
      <c r="X176" s="63"/>
    </row>
    <row r="177" spans="23:24" x14ac:dyDescent="0.2">
      <c r="W177" s="62"/>
      <c r="X177" s="63"/>
    </row>
    <row r="178" spans="23:24" x14ac:dyDescent="0.2">
      <c r="W178" s="62"/>
      <c r="X178" s="63"/>
    </row>
    <row r="179" spans="23:24" x14ac:dyDescent="0.2">
      <c r="W179" s="62"/>
      <c r="X179" s="63"/>
    </row>
    <row r="180" spans="23:24" x14ac:dyDescent="0.2">
      <c r="W180" s="62"/>
      <c r="X180" s="63"/>
    </row>
    <row r="181" spans="23:24" x14ac:dyDescent="0.2">
      <c r="W181" s="62"/>
      <c r="X181" s="63"/>
    </row>
    <row r="182" spans="23:24" x14ac:dyDescent="0.2">
      <c r="W182" s="62"/>
      <c r="X182" s="63"/>
    </row>
    <row r="183" spans="23:24" x14ac:dyDescent="0.2">
      <c r="W183" s="62"/>
      <c r="X183" s="63"/>
    </row>
    <row r="184" spans="23:24" x14ac:dyDescent="0.2">
      <c r="W184" s="62"/>
      <c r="X184" s="63"/>
    </row>
    <row r="185" spans="23:24" x14ac:dyDescent="0.2">
      <c r="W185" s="62"/>
      <c r="X185" s="63"/>
    </row>
    <row r="186" spans="23:24" x14ac:dyDescent="0.2">
      <c r="W186" s="62"/>
      <c r="X186" s="63"/>
    </row>
    <row r="187" spans="23:24" x14ac:dyDescent="0.2">
      <c r="W187" s="62"/>
      <c r="X187" s="63"/>
    </row>
    <row r="188" spans="23:24" x14ac:dyDescent="0.2">
      <c r="W188" s="62"/>
      <c r="X188" s="63"/>
    </row>
    <row r="189" spans="23:24" x14ac:dyDescent="0.2">
      <c r="W189" s="62"/>
      <c r="X189" s="63"/>
    </row>
    <row r="190" spans="23:24" x14ac:dyDescent="0.2">
      <c r="W190" s="62"/>
      <c r="X190" s="63"/>
    </row>
    <row r="191" spans="23:24" x14ac:dyDescent="0.2">
      <c r="W191" s="62"/>
      <c r="X191" s="63"/>
    </row>
    <row r="192" spans="23:24" x14ac:dyDescent="0.2">
      <c r="W192" s="62"/>
      <c r="X192" s="63"/>
    </row>
    <row r="193" spans="23:24" x14ac:dyDescent="0.2">
      <c r="W193" s="62"/>
      <c r="X193" s="63"/>
    </row>
    <row r="194" spans="23:24" x14ac:dyDescent="0.2">
      <c r="W194" s="62"/>
      <c r="X194" s="63"/>
    </row>
    <row r="195" spans="23:24" x14ac:dyDescent="0.2">
      <c r="W195" s="62"/>
      <c r="X195" s="63"/>
    </row>
    <row r="196" spans="23:24" x14ac:dyDescent="0.2">
      <c r="W196" s="62"/>
      <c r="X196" s="63"/>
    </row>
    <row r="197" spans="23:24" x14ac:dyDescent="0.2">
      <c r="W197" s="62"/>
      <c r="X197" s="63"/>
    </row>
    <row r="198" spans="23:24" x14ac:dyDescent="0.2">
      <c r="W198" s="62"/>
      <c r="X198" s="63"/>
    </row>
    <row r="199" spans="23:24" x14ac:dyDescent="0.2">
      <c r="W199" s="62"/>
      <c r="X199" s="63"/>
    </row>
    <row r="200" spans="23:24" x14ac:dyDescent="0.2">
      <c r="W200" s="62"/>
      <c r="X200" s="63"/>
    </row>
    <row r="201" spans="23:24" x14ac:dyDescent="0.2">
      <c r="W201" s="62"/>
      <c r="X201" s="63"/>
    </row>
    <row r="202" spans="23:24" x14ac:dyDescent="0.2">
      <c r="W202" s="62"/>
      <c r="X202" s="63"/>
    </row>
    <row r="203" spans="23:24" x14ac:dyDescent="0.2">
      <c r="W203" s="62"/>
      <c r="X203" s="63"/>
    </row>
    <row r="204" spans="23:24" x14ac:dyDescent="0.2">
      <c r="W204" s="62"/>
      <c r="X204" s="63"/>
    </row>
    <row r="205" spans="23:24" x14ac:dyDescent="0.2">
      <c r="W205" s="62"/>
      <c r="X205" s="63"/>
    </row>
    <row r="206" spans="23:24" x14ac:dyDescent="0.2">
      <c r="W206" s="62"/>
      <c r="X206" s="63"/>
    </row>
    <row r="207" spans="23:24" x14ac:dyDescent="0.2">
      <c r="W207" s="62"/>
      <c r="X207" s="63"/>
    </row>
    <row r="208" spans="23:24" x14ac:dyDescent="0.2">
      <c r="W208" s="62"/>
      <c r="X208" s="63"/>
    </row>
    <row r="209" spans="23:24" x14ac:dyDescent="0.2">
      <c r="W209" s="62"/>
      <c r="X209" s="63"/>
    </row>
    <row r="210" spans="23:24" x14ac:dyDescent="0.2">
      <c r="W210" s="62"/>
      <c r="X210" s="63"/>
    </row>
    <row r="211" spans="23:24" x14ac:dyDescent="0.2">
      <c r="W211" s="62"/>
      <c r="X211" s="63"/>
    </row>
    <row r="212" spans="23:24" x14ac:dyDescent="0.2">
      <c r="W212" s="62"/>
      <c r="X212" s="63"/>
    </row>
    <row r="213" spans="23:24" x14ac:dyDescent="0.2">
      <c r="W213" s="62"/>
      <c r="X213" s="63"/>
    </row>
    <row r="214" spans="23:24" x14ac:dyDescent="0.2">
      <c r="W214" s="62"/>
      <c r="X214" s="63"/>
    </row>
    <row r="215" spans="23:24" x14ac:dyDescent="0.2">
      <c r="W215" s="62"/>
      <c r="X215" s="63"/>
    </row>
    <row r="216" spans="23:24" x14ac:dyDescent="0.2">
      <c r="W216" s="62"/>
      <c r="X216" s="63"/>
    </row>
    <row r="217" spans="23:24" x14ac:dyDescent="0.2">
      <c r="W217" s="62"/>
      <c r="X217" s="63"/>
    </row>
    <row r="218" spans="23:24" x14ac:dyDescent="0.2">
      <c r="W218" s="62"/>
      <c r="X218" s="63"/>
    </row>
    <row r="219" spans="23:24" x14ac:dyDescent="0.2">
      <c r="W219" s="62"/>
      <c r="X219" s="63"/>
    </row>
    <row r="220" spans="23:24" x14ac:dyDescent="0.2">
      <c r="W220" s="62"/>
      <c r="X220" s="63"/>
    </row>
    <row r="221" spans="23:24" x14ac:dyDescent="0.2">
      <c r="W221" s="62"/>
      <c r="X221" s="63"/>
    </row>
    <row r="222" spans="23:24" x14ac:dyDescent="0.2">
      <c r="W222" s="62"/>
      <c r="X222" s="63"/>
    </row>
    <row r="223" spans="23:24" x14ac:dyDescent="0.2">
      <c r="W223" s="62"/>
      <c r="X223" s="63"/>
    </row>
    <row r="224" spans="23:24" x14ac:dyDescent="0.2">
      <c r="W224" s="62"/>
      <c r="X224" s="63"/>
    </row>
    <row r="225" spans="23:24" x14ac:dyDescent="0.2">
      <c r="W225" s="62"/>
      <c r="X225" s="63"/>
    </row>
    <row r="226" spans="23:24" x14ac:dyDescent="0.2">
      <c r="W226" s="62"/>
      <c r="X226" s="63"/>
    </row>
    <row r="227" spans="23:24" x14ac:dyDescent="0.2">
      <c r="W227" s="62"/>
      <c r="X227" s="63"/>
    </row>
    <row r="228" spans="23:24" x14ac:dyDescent="0.2">
      <c r="W228" s="62"/>
      <c r="X228" s="63"/>
    </row>
    <row r="229" spans="23:24" x14ac:dyDescent="0.2">
      <c r="W229" s="62"/>
      <c r="X229" s="63"/>
    </row>
    <row r="230" spans="23:24" x14ac:dyDescent="0.2">
      <c r="W230" s="62"/>
      <c r="X230" s="63"/>
    </row>
    <row r="231" spans="23:24" x14ac:dyDescent="0.2">
      <c r="W231" s="62"/>
      <c r="X231" s="63"/>
    </row>
    <row r="232" spans="23:24" x14ac:dyDescent="0.2">
      <c r="W232" s="62"/>
      <c r="X232" s="63"/>
    </row>
    <row r="233" spans="23:24" x14ac:dyDescent="0.2">
      <c r="W233" s="62"/>
      <c r="X233" s="63"/>
    </row>
    <row r="234" spans="23:24" x14ac:dyDescent="0.2">
      <c r="W234" s="62"/>
      <c r="X234" s="63"/>
    </row>
    <row r="235" spans="23:24" x14ac:dyDescent="0.2">
      <c r="W235" s="62"/>
      <c r="X235" s="63"/>
    </row>
    <row r="236" spans="23:24" x14ac:dyDescent="0.2">
      <c r="W236" s="62"/>
      <c r="X236" s="63"/>
    </row>
    <row r="237" spans="23:24" x14ac:dyDescent="0.2">
      <c r="W237" s="62"/>
      <c r="X237" s="63"/>
    </row>
    <row r="238" spans="23:24" x14ac:dyDescent="0.2">
      <c r="W238" s="62"/>
      <c r="X238" s="63"/>
    </row>
    <row r="239" spans="23:24" x14ac:dyDescent="0.2">
      <c r="W239" s="62"/>
      <c r="X239" s="63"/>
    </row>
    <row r="240" spans="23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43" spans="2:5" x14ac:dyDescent="0.2">
      <c r="B3543" s="87"/>
      <c r="C3543" s="88"/>
      <c r="D3543" s="89"/>
      <c r="E3543" s="89"/>
    </row>
    <row r="3544" spans="2:5" x14ac:dyDescent="0.2">
      <c r="B3544" s="87"/>
      <c r="C3544" s="88"/>
      <c r="D3544" s="89"/>
      <c r="E3544" s="89"/>
    </row>
    <row r="3545" spans="2:5" x14ac:dyDescent="0.2">
      <c r="B3545" s="87"/>
      <c r="C3545" s="88"/>
      <c r="D3545" s="89"/>
      <c r="E3545" s="89"/>
    </row>
    <row r="3546" spans="2:5" x14ac:dyDescent="0.2">
      <c r="B3546" s="87"/>
      <c r="C3546" s="88"/>
      <c r="D3546" s="89"/>
      <c r="E3546" s="89"/>
    </row>
    <row r="3547" spans="2:5" x14ac:dyDescent="0.2">
      <c r="B3547" s="87"/>
      <c r="C3547" s="88"/>
      <c r="D3547" s="89"/>
      <c r="E3547" s="89"/>
    </row>
    <row r="3548" spans="2:5" x14ac:dyDescent="0.2">
      <c r="B3548" s="87"/>
      <c r="C3548" s="88"/>
      <c r="D3548" s="89"/>
      <c r="E3548" s="89"/>
    </row>
    <row r="3549" spans="2:5" x14ac:dyDescent="0.2">
      <c r="B3549" s="87"/>
      <c r="C3549" s="88"/>
      <c r="D3549" s="89"/>
      <c r="E3549" s="89"/>
    </row>
    <row r="3550" spans="2:5" x14ac:dyDescent="0.2">
      <c r="B3550" s="87"/>
      <c r="C3550" s="88"/>
      <c r="D3550" s="89"/>
      <c r="E3550" s="89"/>
    </row>
    <row r="3551" spans="2:5" x14ac:dyDescent="0.2">
      <c r="B3551" s="87"/>
      <c r="C3551" s="88"/>
      <c r="D3551" s="89"/>
      <c r="E3551" s="89"/>
    </row>
    <row r="3552" spans="2:5" x14ac:dyDescent="0.2">
      <c r="B3552" s="87"/>
      <c r="C3552" s="88"/>
      <c r="D3552" s="89"/>
      <c r="E3552" s="89"/>
    </row>
    <row r="3553" spans="2:5" x14ac:dyDescent="0.2">
      <c r="B3553" s="87"/>
      <c r="C3553" s="88"/>
      <c r="D3553" s="89"/>
      <c r="E3553" s="89"/>
    </row>
    <row r="3554" spans="2:5" x14ac:dyDescent="0.2">
      <c r="B3554" s="87"/>
      <c r="C3554" s="88"/>
      <c r="D3554" s="89"/>
      <c r="E3554" s="89"/>
    </row>
    <row r="3555" spans="2:5" x14ac:dyDescent="0.2">
      <c r="B3555" s="87"/>
      <c r="C3555" s="88"/>
      <c r="D3555" s="89"/>
      <c r="E3555" s="89"/>
    </row>
    <row r="3556" spans="2:5" x14ac:dyDescent="0.2">
      <c r="B3556" s="87"/>
      <c r="C3556" s="88"/>
      <c r="D3556" s="89"/>
      <c r="E3556" s="89"/>
    </row>
    <row r="3557" spans="2:5" x14ac:dyDescent="0.2">
      <c r="B3557" s="87"/>
      <c r="C3557" s="88"/>
      <c r="D3557" s="89"/>
      <c r="E3557" s="89"/>
    </row>
    <row r="3558" spans="2:5" x14ac:dyDescent="0.2">
      <c r="B3558" s="87"/>
      <c r="C3558" s="88"/>
      <c r="D3558" s="89"/>
      <c r="E3558" s="89"/>
    </row>
    <row r="3559" spans="2:5" x14ac:dyDescent="0.2">
      <c r="B3559" s="87"/>
      <c r="C3559" s="88"/>
      <c r="D3559" s="89"/>
      <c r="E3559" s="89"/>
    </row>
    <row r="3560" spans="2:5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3:Y35">
    <cfRule type="cellIs" dxfId="0" priority="1" operator="equal">
      <formula>FALSE</formula>
    </cfRule>
  </conditionalFormatting>
  <dataValidations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8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9" r:id="rId12" name="Check Box 9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Q3537"/>
  <sheetViews>
    <sheetView showGridLines="0" workbookViewId="0">
      <pane xSplit="9" ySplit="3" topLeftCell="J4" activePane="bottomRight" state="frozen"/>
      <selection pane="topRight" activeCell="J1" sqref="J1"/>
      <selection pane="bottomLeft" activeCell="A4" sqref="A4"/>
      <selection pane="bottomRight" activeCell="C1" sqref="C1"/>
    </sheetView>
  </sheetViews>
  <sheetFormatPr defaultRowHeight="11.25" x14ac:dyDescent="0.2"/>
  <cols>
    <col min="1" max="1" width="2.7109375" style="1" customWidth="1"/>
    <col min="2" max="2" width="14.140625" style="1" customWidth="1"/>
    <col min="3" max="3" width="2.7109375" style="1" customWidth="1"/>
    <col min="4" max="4" width="9.85546875" style="1" customWidth="1"/>
    <col min="5" max="5" width="11" style="1" bestFit="1" customWidth="1"/>
    <col min="6" max="6" width="11" style="1" customWidth="1"/>
    <col min="7" max="7" width="2.7109375" style="1" customWidth="1"/>
    <col min="8" max="8" width="10" style="1" bestFit="1" customWidth="1"/>
    <col min="9" max="9" width="11" style="1" bestFit="1" customWidth="1"/>
    <col min="10" max="17" width="11" style="1" customWidth="1"/>
    <col min="18" max="18" width="2.7109375" style="1" customWidth="1"/>
    <col min="19" max="19" width="9.140625" style="1"/>
    <col min="20" max="20" width="10" style="1" bestFit="1" customWidth="1"/>
    <col min="21" max="16384" width="9.140625" style="1"/>
  </cols>
  <sheetData>
    <row r="1" spans="2:17" ht="12" thickBot="1" x14ac:dyDescent="0.25">
      <c r="B1" s="48" t="s">
        <v>46</v>
      </c>
      <c r="C1" s="49"/>
      <c r="K1" s="1" t="s">
        <v>47</v>
      </c>
    </row>
    <row r="2" spans="2:17" x14ac:dyDescent="0.2">
      <c r="F2" s="192" t="str">
        <f>Currency&amp;"ON"</f>
        <v>EURON</v>
      </c>
      <c r="J2" s="179" t="s">
        <v>39</v>
      </c>
      <c r="K2" s="180"/>
      <c r="L2" s="180"/>
      <c r="M2" s="181"/>
      <c r="N2" s="179" t="s">
        <v>40</v>
      </c>
      <c r="O2" s="180"/>
      <c r="P2" s="180"/>
      <c r="Q2" s="181"/>
    </row>
    <row r="3" spans="2:17" s="174" customFormat="1" ht="22.5" customHeight="1" thickBot="1" x14ac:dyDescent="0.3">
      <c r="B3" s="173" t="s">
        <v>41</v>
      </c>
      <c r="D3" s="173" t="s">
        <v>44</v>
      </c>
      <c r="E3" s="175" t="s">
        <v>45</v>
      </c>
      <c r="F3" s="195" t="s">
        <v>39</v>
      </c>
      <c r="H3" s="173" t="s">
        <v>44</v>
      </c>
      <c r="I3" s="175" t="s">
        <v>45</v>
      </c>
      <c r="J3" s="187" t="s">
        <v>30</v>
      </c>
      <c r="K3" s="188" t="s">
        <v>31</v>
      </c>
      <c r="L3" s="188" t="s">
        <v>32</v>
      </c>
      <c r="M3" s="189" t="s">
        <v>33</v>
      </c>
      <c r="N3" s="187" t="s">
        <v>30</v>
      </c>
      <c r="O3" s="190" t="s">
        <v>31</v>
      </c>
      <c r="P3" s="190" t="s">
        <v>32</v>
      </c>
      <c r="Q3" s="191" t="s">
        <v>33</v>
      </c>
    </row>
    <row r="4" spans="2:17" x14ac:dyDescent="0.2">
      <c r="B4" s="38"/>
      <c r="D4" s="41">
        <f>EvaluationDate</f>
        <v>42398</v>
      </c>
      <c r="E4" s="176">
        <f>_xll.qlInterestRateIndexValueDate(IndexON,D4)</f>
        <v>42398</v>
      </c>
      <c r="F4" s="193">
        <f>IFERROR(_xll.qlIndexFixing(IndexON,D4,TRUE,_xll.ohTrigger(RecalcTrigger,TriggerON)),NA())</f>
        <v>-2.3999999999890775E-3</v>
      </c>
      <c r="H4" s="41">
        <f>EvaluationDate</f>
        <v>42398</v>
      </c>
      <c r="I4" s="176">
        <f>_xll.qlInterestRateIndexValueDate(Index1M,$H4)</f>
        <v>42402</v>
      </c>
      <c r="J4" s="182">
        <f>IFERROR(_xll.qlIndexFixing(Index1M,$H4,TRUE,_xll.ohTrigger(_xll.ohTrigger(RecalcTrigger,Trigger1M),Trigger1M)),NA())</f>
        <v>-2.2899999999994283E-3</v>
      </c>
      <c r="K4" s="44">
        <f>IFERROR(_xll.qlIndexFixing(Index3M,H4,TRUE,_xll.ohTrigger(RecalcTrigger,Trigger3M)),NA())</f>
        <v>-1.6430000000000611E-3</v>
      </c>
      <c r="L4" s="44">
        <f>IFERROR(_xll.qlIndexFixing(Index6M,$H4,TRUE,_xll.ohTrigger(RecalcTrigger,Trigger6M)),NA())</f>
        <v>-1.0079999999997784E-3</v>
      </c>
      <c r="M4" s="183">
        <f>IFERROR(_xll.qlIndexFixing(Index1Y,$H4,TRUE,_xll.ohTrigger(RecalcTrigger,Trigger1Y)),NA())</f>
        <v>1.4999999996636557E-4</v>
      </c>
      <c r="N4" s="182">
        <f>IFERROR(_xll.qlIndexFixing(ONIndex1M,I4,TRUE,_xll.ohTrigger(RecalcTrigger,Trigger1M)),NA())</f>
        <v>-2.4460498590617163E-3</v>
      </c>
      <c r="O4" s="44">
        <f>IFERROR(_xll.qlIndexFixing(ONIndex3M,I4,TRUE,_xll.ohTrigger(RecalcTrigger,Trigger3M)),NA())</f>
        <v>-9.8434591941476413E-4</v>
      </c>
      <c r="P4" s="44">
        <f>IFERROR(_xll.qlIndexFixing(ONIndex6M,I4,TRUE,_xll.ohTrigger(RecalcTrigger,Trigger6M)),NA())</f>
        <v>3.1368507839246718E-4</v>
      </c>
      <c r="Q4" s="183">
        <f>IFERROR(_xll.qlIndexFixing(ONIndex1Y,I4,TRUE,_xll.ohTrigger(RecalcTrigger,Trigger1Y)),NA())</f>
        <v>3.2616846028865609E-3</v>
      </c>
    </row>
    <row r="5" spans="2:17" x14ac:dyDescent="0.2">
      <c r="B5" s="39" t="s">
        <v>17</v>
      </c>
      <c r="D5" s="42">
        <f>_xll.qlCalendarAdvance(Calendar,$D4,B5,"f",FALSE)</f>
        <v>42401</v>
      </c>
      <c r="E5" s="177">
        <f>_xll.qlInterestRateIndexValueDate(IndexON,D5)</f>
        <v>42401</v>
      </c>
      <c r="F5" s="193">
        <f>IFERROR(_xll.qlIndexFixing(IndexON,D5,TRUE,_xll.ohTrigger(RecalcTrigger,TriggerON)),NA())</f>
        <v>-2.4000000438606506E-3</v>
      </c>
      <c r="H5" s="42">
        <f>_xll.qlCalendarAdvance(Calendar,$H4,B5,"f",FALSE)</f>
        <v>42401</v>
      </c>
      <c r="I5" s="177">
        <f>_xll.qlInterestRateIndexValueDate(Index1M,$H5)</f>
        <v>42403</v>
      </c>
      <c r="J5" s="182">
        <f>IFERROR(_xll.qlIndexFixing(Index1M,$H5,TRUE,_xll.ohTrigger(RecalcTrigger,Trigger1M)),NA())</f>
        <v>-2.2799212003287122E-3</v>
      </c>
      <c r="K5" s="44">
        <f>IFERROR(_xll.qlIndexFixing(Index3M,H5,TRUE,_xll.ohTrigger(RecalcTrigger,Trigger3M)),NA())</f>
        <v>-1.6596457116566654E-3</v>
      </c>
      <c r="L5" s="44">
        <f>IFERROR(_xll.qlIndexFixing(Index6M,$H5,TRUE,_xll.ohTrigger(RecalcTrigger,Trigger6M)),NA())</f>
        <v>-1.0212290520876263E-3</v>
      </c>
      <c r="M5" s="183">
        <f>IFERROR(_xll.qlIndexFixing(Index1Y,$H5,TRUE,_xll.ohTrigger(RecalcTrigger,Trigger1Y)),NA())</f>
        <v>1.2725631787330419E-4</v>
      </c>
      <c r="N5" s="182">
        <f>IFERROR(_xll.qlIndexFixing(ONIndex1M,I5,TRUE,_xll.ohTrigger(RecalcTrigger,Trigger1M)),NA())</f>
        <v>-2.4460332392628459E-3</v>
      </c>
      <c r="O5" s="44">
        <f>IFERROR(_xll.qlIndexFixing(ONIndex3M,I5,TRUE,_xll.ohTrigger(RecalcTrigger,Trigger3M)),NA())</f>
        <v>-9.8434322788776285E-4</v>
      </c>
      <c r="P5" s="44">
        <f>IFERROR(_xll.qlIndexFixing(ONIndex6M,I5,TRUE,_xll.ohTrigger(RecalcTrigger,Trigger6M)),NA())</f>
        <v>3.1368535166720335E-4</v>
      </c>
      <c r="Q5" s="183">
        <f>IFERROR(_xll.qlIndexFixing(ONIndex1Y,I5,TRUE,_xll.ohTrigger(RecalcTrigger,Trigger1Y)),NA())</f>
        <v>3.2617141546609218E-3</v>
      </c>
    </row>
    <row r="6" spans="2:17" x14ac:dyDescent="0.2">
      <c r="B6" s="39" t="s">
        <v>17</v>
      </c>
      <c r="D6" s="42">
        <f>_xll.qlCalendarAdvance(Calendar,$D5,B6,"f",FALSE)</f>
        <v>42402</v>
      </c>
      <c r="E6" s="177">
        <f>_xll.qlInterestRateIndexValueDate(IndexON,D6)</f>
        <v>42402</v>
      </c>
      <c r="F6" s="193">
        <f>IFERROR(_xll.qlIndexFixing(IndexON,D6,TRUE,_xll.ohTrigger(RecalcTrigger,TriggerON)),NA())</f>
        <v>-2.3900476022298278E-3</v>
      </c>
      <c r="H6" s="42">
        <f>_xll.qlCalendarAdvance(Calendar,$H5,B6,"f",FALSE)</f>
        <v>42402</v>
      </c>
      <c r="I6" s="177">
        <f>_xll.qlInterestRateIndexValueDate(Index1M,$H6)</f>
        <v>42404</v>
      </c>
      <c r="J6" s="182">
        <f>IFERROR(_xll.qlIndexFixing(Index1M,$H6,TRUE,_xll.ohTrigger(RecalcTrigger,Trigger1M)),NA())</f>
        <v>-2.2706535994805933E-3</v>
      </c>
      <c r="K6" s="44">
        <f>IFERROR(_xll.qlIndexFixing(Index3M,H6,TRUE,_xll.ohTrigger(RecalcTrigger,Trigger3M)),NA())</f>
        <v>-1.6761837649528211E-3</v>
      </c>
      <c r="L6" s="44">
        <f>IFERROR(_xll.qlIndexFixing(Index6M,$H6,TRUE,_xll.ohTrigger(RecalcTrigger,Trigger6M)),NA())</f>
        <v>-1.0344208084957429E-3</v>
      </c>
      <c r="M6" s="183">
        <f>IFERROR(_xll.qlIndexFixing(Index1Y,$H6,TRUE,_xll.ohTrigger(RecalcTrigger,Trigger1Y)),NA())</f>
        <v>7.5338678702313835E-5</v>
      </c>
      <c r="N6" s="182">
        <f>IFERROR(_xll.qlIndexFixing(ONIndex1M,I6,TRUE,_xll.ohTrigger(RecalcTrigger,Trigger1M)),NA())</f>
        <v>-2.4460498590617163E-3</v>
      </c>
      <c r="O6" s="44">
        <f>IFERROR(_xll.qlIndexFixing(ONIndex3M,I6,TRUE,_xll.ohTrigger(RecalcTrigger,Trigger3M)),NA())</f>
        <v>-9.843459193747961E-4</v>
      </c>
      <c r="P6" s="44">
        <f>IFERROR(_xll.qlIndexFixing(ONIndex6M,I6,TRUE,_xll.ohTrigger(RecalcTrigger,Trigger6M)),NA())</f>
        <v>3.1368507831253112E-4</v>
      </c>
      <c r="Q6" s="183">
        <f>IFERROR(_xll.qlIndexFixing(ONIndex1Y,I6,TRUE,_xll.ohTrigger(RecalcTrigger,Trigger1Y)),NA())</f>
        <v>3.261684602966497E-3</v>
      </c>
    </row>
    <row r="7" spans="2:17" x14ac:dyDescent="0.2">
      <c r="B7" s="39" t="s">
        <v>17</v>
      </c>
      <c r="D7" s="42">
        <f>_xll.qlCalendarAdvance(Calendar,$D6,B7,"f",FALSE)</f>
        <v>42403</v>
      </c>
      <c r="E7" s="177">
        <f>_xll.qlInterestRateIndexValueDate(IndexON,D7)</f>
        <v>42403</v>
      </c>
      <c r="F7" s="193">
        <f>IFERROR(_xll.qlIndexFixing(IndexON,D7,TRUE,_xll.ohTrigger(RecalcTrigger,TriggerON)),NA())</f>
        <v>-2.3900476021898598E-3</v>
      </c>
      <c r="H7" s="42">
        <f>_xll.qlCalendarAdvance(Calendar,$H6,B7,"f",FALSE)</f>
        <v>42403</v>
      </c>
      <c r="I7" s="177">
        <f>_xll.qlInterestRateIndexValueDate(Index1M,$H7)</f>
        <v>42405</v>
      </c>
      <c r="J7" s="182">
        <f>IFERROR(_xll.qlIndexFixing(Index1M,$H7,TRUE,_xll.ohTrigger(RecalcTrigger,Trigger1M)),NA())</f>
        <v>-2.2611104949304423E-3</v>
      </c>
      <c r="K7" s="44">
        <f>IFERROR(_xll.qlIndexFixing(Index3M,H7,TRUE,_xll.ohTrigger(RecalcTrigger,Trigger3M)),NA())</f>
        <v>-1.6926182682133195E-3</v>
      </c>
      <c r="L7" s="44">
        <f>IFERROR(_xll.qlIndexFixing(Index6M,$H7,TRUE,_xll.ohTrigger(RecalcTrigger,Trigger6M)),NA())</f>
        <v>-1.0475777023477206E-3</v>
      </c>
      <c r="M7" s="183">
        <f>IFERROR(_xll.qlIndexFixing(Index1Y,$H7,TRUE,_xll.ohTrigger(RecalcTrigger,Trigger1Y)),NA())</f>
        <v>6.6655933300864019E-5</v>
      </c>
      <c r="N7" s="182">
        <f>IFERROR(_xll.qlIndexFixing(ONIndex1M,I7,TRUE,_xll.ohTrigger(RecalcTrigger,Trigger1M)),NA())</f>
        <v>-2.4309936617727956E-3</v>
      </c>
      <c r="O7" s="44">
        <f>IFERROR(_xll.qlIndexFixing(ONIndex3M,I7,TRUE,_xll.ohTrigger(RecalcTrigger,Trigger3M)),NA())</f>
        <v>-9.843459193747961E-4</v>
      </c>
      <c r="P7" s="44">
        <f>IFERROR(_xll.qlIndexFixing(ONIndex6M,I7,TRUE,_xll.ohTrigger(RecalcTrigger,Trigger6M)),NA())</f>
        <v>3.1368507839246718E-4</v>
      </c>
      <c r="Q7" s="183">
        <f>IFERROR(_xll.qlIndexFixing(ONIndex1Y,I7,TRUE,_xll.ohTrigger(RecalcTrigger,Trigger1Y)),NA())</f>
        <v>3.261684602966497E-3</v>
      </c>
    </row>
    <row r="8" spans="2:17" x14ac:dyDescent="0.2">
      <c r="B8" s="39" t="s">
        <v>17</v>
      </c>
      <c r="D8" s="42">
        <f>_xll.qlCalendarAdvance(Calendar,$D7,B8,"f",FALSE)</f>
        <v>42404</v>
      </c>
      <c r="E8" s="177">
        <f>_xll.qlInterestRateIndexValueDate(IndexON,D8)</f>
        <v>42404</v>
      </c>
      <c r="F8" s="193">
        <f>IFERROR(_xll.qlIndexFixing(IndexON,D8,TRUE,_xll.ohTrigger(RecalcTrigger,TriggerON)),NA())</f>
        <v>-2.3900476022298278E-3</v>
      </c>
      <c r="H8" s="42">
        <f>_xll.qlCalendarAdvance(Calendar,$H7,B8,"f",FALSE)</f>
        <v>42404</v>
      </c>
      <c r="I8" s="177">
        <f>_xll.qlInterestRateIndexValueDate(Index1M,$H8)</f>
        <v>42408</v>
      </c>
      <c r="J8" s="182">
        <f>IFERROR(_xll.qlIndexFixing(Index1M,$H8,TRUE,_xll.ohTrigger(RecalcTrigger,Trigger1M)),NA())</f>
        <v>-2.2430088955214945E-3</v>
      </c>
      <c r="K8" s="44">
        <f>IFERROR(_xll.qlIndexFixing(Index3M,H8,TRUE,_xll.ohTrigger(RecalcTrigger,Trigger3M)),NA())</f>
        <v>-1.7489242448946105E-3</v>
      </c>
      <c r="L8" s="44">
        <f>IFERROR(_xll.qlIndexFixing(Index6M,$H8,TRUE,_xll.ohTrigger(RecalcTrigger,Trigger6M)),NA())</f>
        <v>-1.0868648679882235E-3</v>
      </c>
      <c r="M8" s="183">
        <f>IFERROR(_xll.qlIndexFixing(Index1Y,$H8,TRUE,_xll.ohTrigger(RecalcTrigger,Trigger1Y)),NA())</f>
        <v>1.1120723663249708E-5</v>
      </c>
      <c r="N8" s="182">
        <f>IFERROR(_xll.qlIndexFixing(ONIndex1M,I8,TRUE,_xll.ohTrigger(RecalcTrigger,Trigger1M)),NA())</f>
        <v>-2.3984069938487451E-3</v>
      </c>
      <c r="O8" s="44">
        <f>IFERROR(_xll.qlIndexFixing(ONIndex3M,I8,TRUE,_xll.ohTrigger(RecalcTrigger,Trigger3M)),NA())</f>
        <v>-9.8434591941476413E-4</v>
      </c>
      <c r="P8" s="44">
        <f>IFERROR(_xll.qlIndexFixing(ONIndex6M,I8,TRUE,_xll.ohTrigger(RecalcTrigger,Trigger6M)),NA())</f>
        <v>3.1368507831253112E-4</v>
      </c>
      <c r="Q8" s="183">
        <f>IFERROR(_xll.qlIndexFixing(ONIndex1Y,I8,TRUE,_xll.ohTrigger(RecalcTrigger,Trigger1Y)),NA())</f>
        <v>3.261684602966497E-3</v>
      </c>
    </row>
    <row r="9" spans="2:17" x14ac:dyDescent="0.2">
      <c r="B9" s="39" t="s">
        <v>17</v>
      </c>
      <c r="D9" s="42">
        <f>_xll.qlCalendarAdvance(Calendar,$D8,B9,"f",FALSE)</f>
        <v>42405</v>
      </c>
      <c r="E9" s="177">
        <f>_xll.qlInterestRateIndexValueDate(IndexON,D9)</f>
        <v>42405</v>
      </c>
      <c r="F9" s="193">
        <f>IFERROR(_xll.qlIndexFixing(IndexON,D9,TRUE,_xll.ohTrigger(RecalcTrigger,TriggerON)),NA())</f>
        <v>-2.390031734669229E-3</v>
      </c>
      <c r="H9" s="42">
        <f>_xll.qlCalendarAdvance(Calendar,$H8,B9,"f",FALSE)</f>
        <v>42405</v>
      </c>
      <c r="I9" s="177">
        <f>_xll.qlInterestRateIndexValueDate(Index1M,$H9)</f>
        <v>42409</v>
      </c>
      <c r="J9" s="182">
        <f>IFERROR(_xll.qlIndexFixing(Index1M,$H9,TRUE,_xll.ohTrigger(RecalcTrigger,Trigger1M)),NA())</f>
        <v>-2.2387393916207272E-3</v>
      </c>
      <c r="K9" s="44">
        <f>IFERROR(_xll.qlIndexFixing(Index3M,H9,TRUE,_xll.ohTrigger(RecalcTrigger,Trigger3M)),NA())</f>
        <v>-1.7574243649378651E-3</v>
      </c>
      <c r="L9" s="44">
        <f>IFERROR(_xll.qlIndexFixing(Index6M,$H9,TRUE,_xll.ohTrigger(RecalcTrigger,Trigger6M)),NA())</f>
        <v>-1.0999084137488489E-3</v>
      </c>
      <c r="M9" s="183">
        <f>IFERROR(_xll.qlIndexFixing(Index1Y,$H9,TRUE,_xll.ohTrigger(RecalcTrigger,Trigger1Y)),NA())</f>
        <v>-1.2355921021634511E-5</v>
      </c>
      <c r="N9" s="182">
        <f>IFERROR(_xll.qlIndexFixing(ONIndex1M,I9,TRUE,_xll.ohTrigger(RecalcTrigger,Trigger1M)),NA())</f>
        <v>-2.3646358299433956E-3</v>
      </c>
      <c r="O9" s="44">
        <f>IFERROR(_xll.qlIndexFixing(ONIndex3M,I9,TRUE,_xll.ohTrigger(RecalcTrigger,Trigger3M)),NA())</f>
        <v>-9.843459193747961E-4</v>
      </c>
      <c r="P9" s="44">
        <f>IFERROR(_xll.qlIndexFixing(ONIndex6M,I9,TRUE,_xll.ohTrigger(RecalcTrigger,Trigger6M)),NA())</f>
        <v>3.1368507831253112E-4</v>
      </c>
      <c r="Q9" s="183">
        <f>IFERROR(_xll.qlIndexFixing(ONIndex1Y,I9,TRUE,_xll.ohTrigger(RecalcTrigger,Trigger1Y)),NA())</f>
        <v>3.2616846028865609E-3</v>
      </c>
    </row>
    <row r="10" spans="2:17" x14ac:dyDescent="0.2">
      <c r="B10" s="39" t="s">
        <v>17</v>
      </c>
      <c r="D10" s="42">
        <f>_xll.qlCalendarAdvance(Calendar,$D9,B10,"f",FALSE)</f>
        <v>42408</v>
      </c>
      <c r="E10" s="177">
        <f>_xll.qlInterestRateIndexValueDate(IndexON,D10)</f>
        <v>42408</v>
      </c>
      <c r="F10" s="193">
        <f>IFERROR(_xll.qlIndexFixing(IndexON,D10,TRUE,_xll.ohTrigger(RecalcTrigger,TriggerON)),NA())</f>
        <v>-2.3900476021898598E-3</v>
      </c>
      <c r="H10" s="42">
        <f>_xll.qlCalendarAdvance(Calendar,$H9,B10,"f",FALSE)</f>
        <v>42408</v>
      </c>
      <c r="I10" s="177">
        <f>_xll.qlInterestRateIndexValueDate(Index1M,$H10)</f>
        <v>42410</v>
      </c>
      <c r="J10" s="182">
        <f>IFERROR(_xll.qlIndexFixing(Index1M,$H10,TRUE,_xll.ohTrigger(RecalcTrigger,Trigger1M)),NA())</f>
        <v>-2.2361424721013008E-3</v>
      </c>
      <c r="K10" s="44">
        <f>IFERROR(_xll.qlIndexFixing(Index3M,H10,TRUE,_xll.ohTrigger(RecalcTrigger,Trigger3M)),NA())</f>
        <v>-1.773424160280701E-3</v>
      </c>
      <c r="L10" s="44">
        <f>IFERROR(_xll.qlIndexFixing(Index6M,$H10,TRUE,_xll.ohTrigger(RecalcTrigger,Trigger6M)),NA())</f>
        <v>-1.112930590723393E-3</v>
      </c>
      <c r="M10" s="183">
        <f>IFERROR(_xll.qlIndexFixing(Index1Y,$H10,TRUE,_xll.ohTrigger(RecalcTrigger,Trigger1Y)),NA())</f>
        <v>-3.5836079722700596E-5</v>
      </c>
      <c r="N10" s="182">
        <f>IFERROR(_xll.qlIndexFixing(ONIndex1M,I10,TRUE,_xll.ohTrigger(RecalcTrigger,Trigger1M)),NA())</f>
        <v>-2.309976457834928E-3</v>
      </c>
      <c r="O10" s="44">
        <f>IFERROR(_xll.qlIndexFixing(ONIndex3M,I10,TRUE,_xll.ohTrigger(RecalcTrigger,Trigger3M)),NA())</f>
        <v>-9.843432279144082E-4</v>
      </c>
      <c r="P10" s="44">
        <f>IFERROR(_xll.qlIndexFixing(ONIndex6M,I10,TRUE,_xll.ohTrigger(RecalcTrigger,Trigger6M)),NA())</f>
        <v>3.1368535166720335E-4</v>
      </c>
      <c r="Q10" s="183">
        <f>IFERROR(_xll.qlIndexFixing(ONIndex1Y,I10,TRUE,_xll.ohTrigger(RecalcTrigger,Trigger1Y)),NA())</f>
        <v>3.2617141546609218E-3</v>
      </c>
    </row>
    <row r="11" spans="2:17" x14ac:dyDescent="0.2">
      <c r="B11" s="39" t="s">
        <v>17</v>
      </c>
      <c r="D11" s="42">
        <f>_xll.qlCalendarAdvance(Calendar,$D10,B11,"f",FALSE)</f>
        <v>42409</v>
      </c>
      <c r="E11" s="177">
        <f>_xll.qlInterestRateIndexValueDate(IndexON,D11)</f>
        <v>42409</v>
      </c>
      <c r="F11" s="193">
        <f>IFERROR(_xll.qlIndexFixing(IndexON,D11,TRUE,_xll.ohTrigger(RecalcTrigger,TriggerON)),NA())</f>
        <v>-2.3901586804164765E-3</v>
      </c>
      <c r="H11" s="42">
        <f>_xll.qlCalendarAdvance(Calendar,$H10,B11,"f",FALSE)</f>
        <v>42409</v>
      </c>
      <c r="I11" s="177">
        <f>_xll.qlInterestRateIndexValueDate(Index1M,$H11)</f>
        <v>42411</v>
      </c>
      <c r="J11" s="182">
        <f>IFERROR(_xll.qlIndexFixing(Index1M,$H11,TRUE,_xll.ohTrigger(RecalcTrigger,Trigger1M)),NA())</f>
        <v>-2.2358623080190225E-3</v>
      </c>
      <c r="K11" s="44">
        <f>IFERROR(_xll.qlIndexFixing(Index3M,H11,TRUE,_xll.ohTrigger(RecalcTrigger,Trigger3M)),NA())</f>
        <v>-1.7893579058148035E-3</v>
      </c>
      <c r="L11" s="44">
        <f>IFERROR(_xll.qlIndexFixing(Index6M,$H11,TRUE,_xll.ohTrigger(RecalcTrigger,Trigger6M)),NA())</f>
        <v>-1.1259343632788496E-3</v>
      </c>
      <c r="M11" s="183">
        <f>IFERROR(_xll.qlIndexFixing(Index1Y,$H11,TRUE,_xll.ohTrigger(RecalcTrigger,Trigger1Y)),NA())</f>
        <v>-8.7646661637430032E-5</v>
      </c>
      <c r="N11" s="182">
        <f>IFERROR(_xll.qlIndexFixing(ONIndex1M,I11,TRUE,_xll.ohTrigger(RecalcTrigger,Trigger1M)),NA())</f>
        <v>-2.2850906109717073E-3</v>
      </c>
      <c r="O11" s="44">
        <f>IFERROR(_xll.qlIndexFixing(ONIndex3M,I11,TRUE,_xll.ohTrigger(RecalcTrigger,Trigger3M)),NA())</f>
        <v>-9.843459193747961E-4</v>
      </c>
      <c r="P11" s="44">
        <f>IFERROR(_xll.qlIndexFixing(ONIndex6M,I11,TRUE,_xll.ohTrigger(RecalcTrigger,Trigger6M)),NA())</f>
        <v>3.1368507831253112E-4</v>
      </c>
      <c r="Q11" s="183">
        <f>IFERROR(_xll.qlIndexFixing(ONIndex1Y,I11,TRUE,_xll.ohTrigger(RecalcTrigger,Trigger1Y)),NA())</f>
        <v>3.261684602966497E-3</v>
      </c>
    </row>
    <row r="12" spans="2:17" x14ac:dyDescent="0.2">
      <c r="B12" s="39" t="s">
        <v>17</v>
      </c>
      <c r="D12" s="42">
        <f>_xll.qlCalendarAdvance(Calendar,$D11,B12,"f",FALSE)</f>
        <v>42410</v>
      </c>
      <c r="E12" s="177">
        <f>_xll.qlInterestRateIndexValueDate(IndexON,D12)</f>
        <v>42410</v>
      </c>
      <c r="F12" s="193">
        <f>IFERROR(_xll.qlIndexFixing(IndexON,D12,TRUE,_xll.ohTrigger(RecalcTrigger,TriggerON)),NA())</f>
        <v>-2.3901586803365404E-3</v>
      </c>
      <c r="H12" s="42">
        <f>_xll.qlCalendarAdvance(Calendar,$H11,B12,"f",FALSE)</f>
        <v>42410</v>
      </c>
      <c r="I12" s="177">
        <f>_xll.qlInterestRateIndexValueDate(Index1M,$H12)</f>
        <v>42412</v>
      </c>
      <c r="J12" s="182">
        <f>IFERROR(_xll.qlIndexFixing(Index1M,$H12,TRUE,_xll.ohTrigger(RecalcTrigger,Trigger1M)),NA())</f>
        <v>-2.2536240857359388E-3</v>
      </c>
      <c r="K12" s="44">
        <f>IFERROR(_xll.qlIndexFixing(Index3M,H12,TRUE,_xll.ohTrigger(RecalcTrigger,Trigger3M)),NA())</f>
        <v>-1.8052339931893258E-3</v>
      </c>
      <c r="L12" s="44">
        <f>IFERROR(_xll.qlIndexFixing(Index6M,$H12,TRUE,_xll.ohTrigger(RecalcTrigger,Trigger6M)),NA())</f>
        <v>-1.1389227843149098E-3</v>
      </c>
      <c r="M12" s="183">
        <f>IFERROR(_xll.qlIndexFixing(Index1Y,$H12,TRUE,_xll.ohTrigger(RecalcTrigger,Trigger1Y)),NA())</f>
        <v>-9.6772028087673017E-5</v>
      </c>
      <c r="N12" s="182">
        <f>IFERROR(_xll.qlIndexFixing(ONIndex1M,I12,TRUE,_xll.ohTrigger(RecalcTrigger,Trigger1M)),NA())</f>
        <v>-2.2847136516279676E-3</v>
      </c>
      <c r="O12" s="44">
        <f>IFERROR(_xll.qlIndexFixing(ONIndex3M,I12,TRUE,_xll.ohTrigger(RecalcTrigger,Trigger3M)),NA())</f>
        <v>-9.8434591929486004E-4</v>
      </c>
      <c r="P12" s="44">
        <f>IFERROR(_xll.qlIndexFixing(ONIndex6M,I12,TRUE,_xll.ohTrigger(RecalcTrigger,Trigger6M)),NA())</f>
        <v>3.1368507831253112E-4</v>
      </c>
      <c r="Q12" s="183">
        <f>IFERROR(_xll.qlIndexFixing(ONIndex1Y,I12,TRUE,_xll.ohTrigger(RecalcTrigger,Trigger1Y)),NA())</f>
        <v>3.261684602966497E-3</v>
      </c>
    </row>
    <row r="13" spans="2:17" x14ac:dyDescent="0.2">
      <c r="B13" s="39" t="s">
        <v>17</v>
      </c>
      <c r="D13" s="42">
        <f>_xll.qlCalendarAdvance(Calendar,$D12,B13,"f",FALSE)</f>
        <v>42411</v>
      </c>
      <c r="E13" s="177">
        <f>_xll.qlInterestRateIndexValueDate(IndexON,D13)</f>
        <v>42411</v>
      </c>
      <c r="F13" s="193">
        <f>IFERROR(_xll.qlIndexFixing(IndexON,D13,TRUE,_xll.ohTrigger(RecalcTrigger,TriggerON)),NA())</f>
        <v>-2.3901586804164765E-3</v>
      </c>
      <c r="H13" s="42">
        <f>_xll.qlCalendarAdvance(Calendar,$H12,B13,"f",FALSE)</f>
        <v>42411</v>
      </c>
      <c r="I13" s="177">
        <f>_xll.qlInterestRateIndexValueDate(Index1M,$H13)</f>
        <v>42415</v>
      </c>
      <c r="J13" s="182">
        <f>IFERROR(_xll.qlIndexFixing(Index1M,$H13,TRUE,_xll.ohTrigger(RecalcTrigger,Trigger1M)),NA())</f>
        <v>-2.2576063400132859E-3</v>
      </c>
      <c r="K13" s="44">
        <f>IFERROR(_xll.qlIndexFixing(Index3M,H13,TRUE,_xll.ohTrigger(RecalcTrigger,Trigger3M)),NA())</f>
        <v>-1.8586316147614483E-3</v>
      </c>
      <c r="L13" s="44">
        <f>IFERROR(_xll.qlIndexFixing(Index6M,$H13,TRUE,_xll.ohTrigger(RecalcTrigger,Trigger6M)),NA())</f>
        <v>-1.1778277952119581E-3</v>
      </c>
      <c r="M13" s="183">
        <f>IFERROR(_xll.qlIndexFixing(Index1Y,$H13,TRUE,_xll.ohTrigger(RecalcTrigger,Trigger1Y)),NA())</f>
        <v>-1.5205663372714603E-4</v>
      </c>
      <c r="N13" s="182">
        <f>IFERROR(_xll.qlIndexFixing(ONIndex1M,I13,TRUE,_xll.ohTrigger(RecalcTrigger,Trigger1M)),NA())</f>
        <v>-2.2782557713973972E-3</v>
      </c>
      <c r="O13" s="44">
        <f>IFERROR(_xll.qlIndexFixing(ONIndex3M,I13,TRUE,_xll.ohTrigger(RecalcTrigger,Trigger3M)),NA())</f>
        <v>-9.843459193747961E-4</v>
      </c>
      <c r="P13" s="44">
        <f>IFERROR(_xll.qlIndexFixing(ONIndex6M,I13,TRUE,_xll.ohTrigger(RecalcTrigger,Trigger6M)),NA())</f>
        <v>3.1368507839246718E-4</v>
      </c>
      <c r="Q13" s="183">
        <f>IFERROR(_xll.qlIndexFixing(ONIndex1Y,I13,TRUE,_xll.ohTrigger(RecalcTrigger,Trigger1Y)),NA())</f>
        <v>3.261684602966497E-3</v>
      </c>
    </row>
    <row r="14" spans="2:17" x14ac:dyDescent="0.2">
      <c r="B14" s="39" t="s">
        <v>17</v>
      </c>
      <c r="D14" s="42">
        <f>_xll.qlCalendarAdvance(Calendar,$D13,B14,"f",FALSE)</f>
        <v>42412</v>
      </c>
      <c r="E14" s="177">
        <f>_xll.qlInterestRateIndexValueDate(IndexON,D14)</f>
        <v>42412</v>
      </c>
      <c r="F14" s="193">
        <f>IFERROR(_xll.qlIndexFixing(IndexON,D14,TRUE,_xll.ohTrigger(RecalcTrigger,TriggerON)),NA())</f>
        <v>-2.3901428113903833E-3</v>
      </c>
      <c r="H14" s="42">
        <f>_xll.qlCalendarAdvance(Calendar,$H13,B14,"f",FALSE)</f>
        <v>42412</v>
      </c>
      <c r="I14" s="177">
        <f>_xll.qlInterestRateIndexValueDate(Index1M,$H14)</f>
        <v>42416</v>
      </c>
      <c r="J14" s="182">
        <f>IFERROR(_xll.qlIndexFixing(Index1M,$H14,TRUE,_xll.ohTrigger(RecalcTrigger,Trigger1M)),NA())</f>
        <v>-2.2676232170831621E-3</v>
      </c>
      <c r="K14" s="44">
        <f>IFERROR(_xll.qlIndexFixing(Index3M,H14,TRUE,_xll.ohTrigger(RecalcTrigger,Trigger3M)),NA())</f>
        <v>-1.8683510088872701E-3</v>
      </c>
      <c r="L14" s="44">
        <f>IFERROR(_xll.qlIndexFixing(Index6M,$H14,TRUE,_xll.ohTrigger(RecalcTrigger,Trigger6M)),NA())</f>
        <v>-1.1907871096983203E-3</v>
      </c>
      <c r="M14" s="183">
        <f>IFERROR(_xll.qlIndexFixing(Index1Y,$H14,TRUE,_xll.ohTrigger(RecalcTrigger,Trigger1Y)),NA())</f>
        <v>-1.7481303699120926E-4</v>
      </c>
      <c r="N14" s="182">
        <f>IFERROR(_xll.qlIndexFixing(ONIndex1M,I14,TRUE,_xll.ohTrigger(RecalcTrigger,Trigger1M)),NA())</f>
        <v>-2.2702977659827539E-3</v>
      </c>
      <c r="O14" s="44">
        <f>IFERROR(_xll.qlIndexFixing(ONIndex3M,I14,TRUE,_xll.ohTrigger(RecalcTrigger,Trigger3M)),NA())</f>
        <v>-9.843459193747961E-4</v>
      </c>
      <c r="P14" s="44">
        <f>IFERROR(_xll.qlIndexFixing(ONIndex6M,I14,TRUE,_xll.ohTrigger(RecalcTrigger,Trigger6M)),NA())</f>
        <v>3.1368507831253112E-4</v>
      </c>
      <c r="Q14" s="183">
        <f>IFERROR(_xll.qlIndexFixing(ONIndex1Y,I14,TRUE,_xll.ohTrigger(RecalcTrigger,Trigger1Y)),NA())</f>
        <v>3.2616846028865609E-3</v>
      </c>
    </row>
    <row r="15" spans="2:17" x14ac:dyDescent="0.2">
      <c r="B15" s="39" t="s">
        <v>17</v>
      </c>
      <c r="D15" s="42">
        <f>_xll.qlCalendarAdvance(Calendar,$D14,B15,"f",FALSE)</f>
        <v>42415</v>
      </c>
      <c r="E15" s="177">
        <f>_xll.qlInterestRateIndexValueDate(IndexON,D15)</f>
        <v>42415</v>
      </c>
      <c r="F15" s="193">
        <f>IFERROR(_xll.qlIndexFixing(IndexON,D15,TRUE,_xll.ohTrigger(RecalcTrigger,TriggerON)),NA())</f>
        <v>-2.3901586803765085E-3</v>
      </c>
      <c r="H15" s="42">
        <f>_xll.qlCalendarAdvance(Calendar,$H14,B15,"f",FALSE)</f>
        <v>42415</v>
      </c>
      <c r="I15" s="177">
        <f>_xll.qlInterestRateIndexValueDate(Index1M,$H15)</f>
        <v>42417</v>
      </c>
      <c r="J15" s="182">
        <f>IFERROR(_xll.qlIndexFixing(Index1M,$H15,TRUE,_xll.ohTrigger(RecalcTrigger,Trigger1M)),NA())</f>
        <v>-2.2789813732077575E-3</v>
      </c>
      <c r="K15" s="44">
        <f>IFERROR(_xll.qlIndexFixing(Index3M,H15,TRUE,_xll.ohTrigger(RecalcTrigger,Trigger3M)),NA())</f>
        <v>-1.8840860948721172E-3</v>
      </c>
      <c r="L15" s="44">
        <f>IFERROR(_xll.qlIndexFixing(Index6M,$H15,TRUE,_xll.ohTrigger(RecalcTrigger,Trigger6M)),NA())</f>
        <v>-1.2037476650411112E-3</v>
      </c>
      <c r="M15" s="183">
        <f>IFERROR(_xll.qlIndexFixing(Index1Y,$H15,TRUE,_xll.ohTrigger(RecalcTrigger,Trigger1Y)),NA())</f>
        <v>-1.9732129462543592E-4</v>
      </c>
      <c r="N15" s="182">
        <f>IFERROR(_xll.qlIndexFixing(ONIndex1M,I15,TRUE,_xll.ohTrigger(RecalcTrigger,Trigger1M)),NA())</f>
        <v>-2.2457802434905361E-3</v>
      </c>
      <c r="O15" s="44">
        <f>IFERROR(_xll.qlIndexFixing(ONIndex3M,I15,TRUE,_xll.ohTrigger(RecalcTrigger,Trigger3M)),NA())</f>
        <v>-9.8434322790108553E-4</v>
      </c>
      <c r="P15" s="44">
        <f>IFERROR(_xll.qlIndexFixing(ONIndex6M,I15,TRUE,_xll.ohTrigger(RecalcTrigger,Trigger6M)),NA())</f>
        <v>3.1368535166720335E-4</v>
      </c>
      <c r="Q15" s="183">
        <f>IFERROR(_xll.qlIndexFixing(ONIndex1Y,I15,TRUE,_xll.ohTrigger(RecalcTrigger,Trigger1Y)),NA())</f>
        <v>3.2617141546609218E-3</v>
      </c>
    </row>
    <row r="16" spans="2:17" x14ac:dyDescent="0.2">
      <c r="B16" s="39" t="s">
        <v>17</v>
      </c>
      <c r="D16" s="42">
        <f>_xll.qlCalendarAdvance(Calendar,$D15,B16,"f",FALSE)</f>
        <v>42416</v>
      </c>
      <c r="E16" s="177">
        <f>_xll.qlInterestRateIndexValueDate(IndexON,D16)</f>
        <v>42416</v>
      </c>
      <c r="F16" s="193">
        <f>IFERROR(_xll.qlIndexFixing(IndexON,D16,TRUE,_xll.ohTrigger(RecalcTrigger,TriggerON)),NA())</f>
        <v>-2.3902697689148766E-3</v>
      </c>
      <c r="H16" s="42">
        <f>_xll.qlCalendarAdvance(Calendar,$H15,B16,"f",FALSE)</f>
        <v>42416</v>
      </c>
      <c r="I16" s="177">
        <f>_xll.qlInterestRateIndexValueDate(Index1M,$H16)</f>
        <v>42418</v>
      </c>
      <c r="J16" s="182">
        <f>IFERROR(_xll.qlIndexFixing(Index1M,$H16,TRUE,_xll.ohTrigger(RecalcTrigger,Trigger1M)),NA())</f>
        <v>-2.2918956860255137E-3</v>
      </c>
      <c r="K16" s="44">
        <f>IFERROR(_xll.qlIndexFixing(Index3M,H16,TRUE,_xll.ohTrigger(RecalcTrigger,Trigger3M)),NA())</f>
        <v>-1.8998267212442244E-3</v>
      </c>
      <c r="L16" s="44">
        <f>IFERROR(_xll.qlIndexFixing(Index6M,$H16,TRUE,_xll.ohTrigger(RecalcTrigger,Trigger6M)),NA())</f>
        <v>-1.2167130452716442E-3</v>
      </c>
      <c r="M16" s="183">
        <f>IFERROR(_xll.qlIndexFixing(Index1Y,$H16,TRUE,_xll.ohTrigger(RecalcTrigger,Trigger1Y)),NA())</f>
        <v>-2.4383024860229622E-4</v>
      </c>
      <c r="N16" s="182">
        <f>IFERROR(_xll.qlIndexFixing(ONIndex1M,I16,TRUE,_xll.ohTrigger(RecalcTrigger,Trigger1M)),NA())</f>
        <v>-2.2091161529669279E-3</v>
      </c>
      <c r="O16" s="44">
        <f>IFERROR(_xll.qlIndexFixing(ONIndex3M,I16,TRUE,_xll.ohTrigger(RecalcTrigger,Trigger3M)),NA())</f>
        <v>-9.8434591941476413E-4</v>
      </c>
      <c r="P16" s="44">
        <f>IFERROR(_xll.qlIndexFixing(ONIndex6M,I16,TRUE,_xll.ohTrigger(RecalcTrigger,Trigger6M)),NA())</f>
        <v>3.1368507831253112E-4</v>
      </c>
      <c r="Q16" s="183">
        <f>IFERROR(_xll.qlIndexFixing(ONIndex1Y,I16,TRUE,_xll.ohTrigger(RecalcTrigger,Trigger1Y)),NA())</f>
        <v>3.261684602966497E-3</v>
      </c>
    </row>
    <row r="17" spans="2:17" x14ac:dyDescent="0.2">
      <c r="B17" s="39" t="s">
        <v>17</v>
      </c>
      <c r="D17" s="42">
        <f>_xll.qlCalendarAdvance(Calendar,$D16,B17,"f",FALSE)</f>
        <v>42417</v>
      </c>
      <c r="E17" s="177">
        <f>_xll.qlInterestRateIndexValueDate(IndexON,D17)</f>
        <v>42417</v>
      </c>
      <c r="F17" s="193">
        <f>IFERROR(_xll.qlIndexFixing(IndexON,D17,TRUE,_xll.ohTrigger(RecalcTrigger,TriggerON)),NA())</f>
        <v>-2.3902697689148766E-3</v>
      </c>
      <c r="H17" s="42">
        <f>_xll.qlCalendarAdvance(Calendar,$H16,B17,"f",FALSE)</f>
        <v>42417</v>
      </c>
      <c r="I17" s="177">
        <f>_xll.qlInterestRateIndexValueDate(Index1M,$H17)</f>
        <v>42419</v>
      </c>
      <c r="J17" s="182">
        <f>IFERROR(_xll.qlIndexFixing(Index1M,$H17,TRUE,_xll.ohTrigger(RecalcTrigger,Trigger1M)),NA())</f>
        <v>-2.3349521098730581E-3</v>
      </c>
      <c r="K17" s="44">
        <f>IFERROR(_xll.qlIndexFixing(Index3M,H17,TRUE,_xll.ohTrigger(RecalcTrigger,Trigger3M)),NA())</f>
        <v>-1.9155855624308771E-3</v>
      </c>
      <c r="L17" s="44">
        <f>IFERROR(_xll.qlIndexFixing(Index6M,$H17,TRUE,_xll.ohTrigger(RecalcTrigger,Trigger6M)),NA())</f>
        <v>-1.2296869229343856E-3</v>
      </c>
      <c r="M17" s="183">
        <f>IFERROR(_xll.qlIndexFixing(Index1Y,$H17,TRUE,_xll.ohTrigger(RecalcTrigger,Trigger1Y)),NA())</f>
        <v>-2.533797645066852E-4</v>
      </c>
      <c r="N17" s="182">
        <f>IFERROR(_xll.qlIndexFixing(ONIndex1M,I17,TRUE,_xll.ohTrigger(RecalcTrigger,Trigger1M)),NA())</f>
        <v>-2.1843092977569256E-3</v>
      </c>
      <c r="O17" s="44">
        <f>IFERROR(_xll.qlIndexFixing(ONIndex3M,I17,TRUE,_xll.ohTrigger(RecalcTrigger,Trigger3M)),NA())</f>
        <v>-9.843459193747961E-4</v>
      </c>
      <c r="P17" s="44">
        <f>IFERROR(_xll.qlIndexFixing(ONIndex6M,I17,TRUE,_xll.ohTrigger(RecalcTrigger,Trigger6M)),NA())</f>
        <v>3.1368507831253112E-4</v>
      </c>
      <c r="Q17" s="183">
        <f>IFERROR(_xll.qlIndexFixing(ONIndex1Y,I17,TRUE,_xll.ohTrigger(RecalcTrigger,Trigger1Y)),NA())</f>
        <v>3.261684602966497E-3</v>
      </c>
    </row>
    <row r="18" spans="2:17" x14ac:dyDescent="0.2">
      <c r="B18" s="39" t="s">
        <v>17</v>
      </c>
      <c r="D18" s="42">
        <f>_xll.qlCalendarAdvance(Calendar,$D17,B18,"f",FALSE)</f>
        <v>42418</v>
      </c>
      <c r="E18" s="177">
        <f>_xll.qlInterestRateIndexValueDate(IndexON,D18)</f>
        <v>42418</v>
      </c>
      <c r="F18" s="193">
        <f>IFERROR(_xll.qlIndexFixing(IndexON,D18,TRUE,_xll.ohTrigger(RecalcTrigger,TriggerON)),NA())</f>
        <v>-2.3902697689548447E-3</v>
      </c>
      <c r="H18" s="42">
        <f>_xll.qlCalendarAdvance(Calendar,$H17,B18,"f",FALSE)</f>
        <v>42418</v>
      </c>
      <c r="I18" s="177">
        <f>_xll.qlInterestRateIndexValueDate(Index1M,$H18)</f>
        <v>42422</v>
      </c>
      <c r="J18" s="182">
        <f>IFERROR(_xll.qlIndexFixing(Index1M,$H18,TRUE,_xll.ohTrigger(RecalcTrigger,Trigger1M)),NA())</f>
        <v>-2.3604517030887508E-3</v>
      </c>
      <c r="K18" s="44">
        <f>IFERROR(_xll.qlIndexFixing(Index3M,H18,TRUE,_xll.ohTrigger(RecalcTrigger,Trigger3M)),NA())</f>
        <v>-1.968141502453058E-3</v>
      </c>
      <c r="L18" s="44">
        <f>IFERROR(_xll.qlIndexFixing(Index6M,$H18,TRUE,_xll.ohTrigger(RecalcTrigger,Trigger6M)),NA())</f>
        <v>-1.2686975935734884E-3</v>
      </c>
      <c r="M18" s="183">
        <f>IFERROR(_xll.qlIndexFixing(Index1Y,$H18,TRUE,_xll.ohTrigger(RecalcTrigger,Trigger1Y)),NA())</f>
        <v>-3.0481871923237856E-4</v>
      </c>
      <c r="N18" s="182">
        <f>IFERROR(_xll.qlIndexFixing(ONIndex1M,I18,TRUE,_xll.ohTrigger(RecalcTrigger,Trigger1M)),NA())</f>
        <v>-2.1612768044443342E-3</v>
      </c>
      <c r="O18" s="44">
        <f>IFERROR(_xll.qlIndexFixing(ONIndex3M,I18,TRUE,_xll.ohTrigger(RecalcTrigger,Trigger3M)),NA())</f>
        <v>-9.8434591933482807E-4</v>
      </c>
      <c r="P18" s="44">
        <f>IFERROR(_xll.qlIndexFixing(ONIndex6M,I18,TRUE,_xll.ohTrigger(RecalcTrigger,Trigger6M)),NA())</f>
        <v>3.1368507839246718E-4</v>
      </c>
      <c r="Q18" s="183">
        <f>IFERROR(_xll.qlIndexFixing(ONIndex1Y,I18,TRUE,_xll.ohTrigger(RecalcTrigger,Trigger1Y)),NA())</f>
        <v>3.261684602966497E-3</v>
      </c>
    </row>
    <row r="19" spans="2:17" x14ac:dyDescent="0.2">
      <c r="B19" s="39" t="s">
        <v>17</v>
      </c>
      <c r="D19" s="42">
        <f>_xll.qlCalendarAdvance(Calendar,$D18,B19,"f",FALSE)</f>
        <v>42419</v>
      </c>
      <c r="E19" s="177">
        <f>_xll.qlInterestRateIndexValueDate(IndexON,D19)</f>
        <v>42419</v>
      </c>
      <c r="F19" s="193">
        <f>IFERROR(_xll.qlIndexFixing(IndexON,D19,TRUE,_xll.ohTrigger(RecalcTrigger,TriggerON)),NA())</f>
        <v>-2.3902538984232891E-3</v>
      </c>
      <c r="H19" s="42">
        <f>_xll.qlCalendarAdvance(Calendar,$H18,B19,"f",FALSE)</f>
        <v>42419</v>
      </c>
      <c r="I19" s="177">
        <f>_xll.qlInterestRateIndexValueDate(Index1M,$H19)</f>
        <v>42423</v>
      </c>
      <c r="J19" s="182">
        <f>IFERROR(_xll.qlIndexFixing(Index1M,$H19,TRUE,_xll.ohTrigger(RecalcTrigger,Trigger1M)),NA())</f>
        <v>-2.3823229316080512E-3</v>
      </c>
      <c r="K19" s="44">
        <f>IFERROR(_xll.qlIndexFixing(Index3M,H19,TRUE,_xll.ohTrigger(RecalcTrigger,Trigger3M)),NA())</f>
        <v>-1.9790779758683819E-3</v>
      </c>
      <c r="L19" s="44">
        <f>IFERROR(_xll.qlIndexFixing(Index6M,$H19,TRUE,_xll.ohTrigger(RecalcTrigger,Trigger6M)),NA())</f>
        <v>-1.2817439565399231E-3</v>
      </c>
      <c r="M19" s="183">
        <f>IFERROR(_xll.qlIndexFixing(Index1Y,$H19,TRUE,_xll.ohTrigger(RecalcTrigger,Trigger1Y)),NA())</f>
        <v>-3.2504002205474103E-4</v>
      </c>
      <c r="N19" s="182">
        <f>IFERROR(_xll.qlIndexFixing(ONIndex1M,I19,TRUE,_xll.ohTrigger(RecalcTrigger,Trigger1M)),NA())</f>
        <v>-2.1421273213251268E-3</v>
      </c>
      <c r="O19" s="44">
        <f>IFERROR(_xll.qlIndexFixing(ONIndex3M,I19,TRUE,_xll.ohTrigger(RecalcTrigger,Trigger3M)),NA())</f>
        <v>-9.8434591941476413E-4</v>
      </c>
      <c r="P19" s="44">
        <f>IFERROR(_xll.qlIndexFixing(ONIndex6M,I19,TRUE,_xll.ohTrigger(RecalcTrigger,Trigger6M)),NA())</f>
        <v>3.1368507831253112E-4</v>
      </c>
      <c r="Q19" s="183">
        <f>IFERROR(_xll.qlIndexFixing(ONIndex1Y,I19,TRUE,_xll.ohTrigger(RecalcTrigger,Trigger1Y)),NA())</f>
        <v>3.261684602966497E-3</v>
      </c>
    </row>
    <row r="20" spans="2:17" x14ac:dyDescent="0.2">
      <c r="B20" s="39" t="s">
        <v>17</v>
      </c>
      <c r="D20" s="42">
        <f>_xll.qlCalendarAdvance(Calendar,$D19,B20,"f",FALSE)</f>
        <v>42422</v>
      </c>
      <c r="E20" s="177">
        <f>_xll.qlInterestRateIndexValueDate(IndexON,D20)</f>
        <v>42422</v>
      </c>
      <c r="F20" s="193">
        <f>IFERROR(_xll.qlIndexFixing(IndexON,D20,TRUE,_xll.ohTrigger(RecalcTrigger,TriggerON)),NA())</f>
        <v>-2.3902697689148766E-3</v>
      </c>
      <c r="H20" s="42">
        <f>_xll.qlCalendarAdvance(Calendar,$H19,B20,"f",FALSE)</f>
        <v>42422</v>
      </c>
      <c r="I20" s="177">
        <f>_xll.qlInterestRateIndexValueDate(Index1M,$H20)</f>
        <v>42424</v>
      </c>
      <c r="J20" s="182">
        <f>IFERROR(_xll.qlIndexFixing(Index1M,$H20,TRUE,_xll.ohTrigger(RecalcTrigger,Trigger1M)),NA())</f>
        <v>-2.4063106384909529E-3</v>
      </c>
      <c r="K20" s="44">
        <f>IFERROR(_xll.qlIndexFixing(Index3M,H20,TRUE,_xll.ohTrigger(RecalcTrigger,Trigger3M)),NA())</f>
        <v>-1.9951394193422622E-3</v>
      </c>
      <c r="L20" s="44">
        <f>IFERROR(_xll.qlIndexFixing(Index6M,$H20,TRUE,_xll.ohTrigger(RecalcTrigger,Trigger6M)),NA())</f>
        <v>-1.2948185072323573E-3</v>
      </c>
      <c r="M20" s="183">
        <f>IFERROR(_xll.qlIndexFixing(Index1Y,$H20,TRUE,_xll.ohTrigger(RecalcTrigger,Trigger1Y)),NA())</f>
        <v>-3.4474376894139943E-4</v>
      </c>
      <c r="N20" s="182">
        <f>IFERROR(_xll.qlIndexFixing(ONIndex1M,I20,TRUE,_xll.ohTrigger(RecalcTrigger,Trigger1M)),NA())</f>
        <v>-2.1208795941340952E-3</v>
      </c>
      <c r="O20" s="44">
        <f>IFERROR(_xll.qlIndexFixing(ONIndex3M,I20,TRUE,_xll.ohTrigger(RecalcTrigger,Trigger3M)),NA())</f>
        <v>-9.8434322788776285E-4</v>
      </c>
      <c r="P20" s="44">
        <f>IFERROR(_xll.qlIndexFixing(ONIndex6M,I20,TRUE,_xll.ohTrigger(RecalcTrigger,Trigger6M)),NA())</f>
        <v>3.1368535166720335E-4</v>
      </c>
      <c r="Q20" s="183">
        <f>IFERROR(_xll.qlIndexFixing(ONIndex1Y,I20,TRUE,_xll.ohTrigger(RecalcTrigger,Trigger1Y)),NA())</f>
        <v>3.2617141546609218E-3</v>
      </c>
    </row>
    <row r="21" spans="2:17" x14ac:dyDescent="0.2">
      <c r="B21" s="39" t="s">
        <v>17</v>
      </c>
      <c r="D21" s="42">
        <f>_xll.qlCalendarAdvance(Calendar,$D20,B21,"f",FALSE)</f>
        <v>42423</v>
      </c>
      <c r="E21" s="177">
        <f>_xll.qlInterestRateIndexValueDate(IndexON,D21)</f>
        <v>42423</v>
      </c>
      <c r="F21" s="193">
        <f>IFERROR(_xll.qlIndexFixing(IndexON,D21,TRUE,_xll.ohTrigger(RecalcTrigger,TriggerON)),NA())</f>
        <v>-2.453131526714003E-3</v>
      </c>
      <c r="H21" s="42">
        <f>_xll.qlCalendarAdvance(Calendar,$H20,B21,"f",FALSE)</f>
        <v>42423</v>
      </c>
      <c r="I21" s="177">
        <f>_xll.qlInterestRateIndexValueDate(Index1M,$H21)</f>
        <v>42425</v>
      </c>
      <c r="J21" s="182">
        <f>IFERROR(_xll.qlIndexFixing(Index1M,$H21,TRUE,_xll.ohTrigger(RecalcTrigger,Trigger1M)),NA())</f>
        <v>-2.5010147419965182E-3</v>
      </c>
      <c r="K21" s="44">
        <f>IFERROR(_xll.qlIndexFixing(Index3M,H21,TRUE,_xll.ohTrigger(RecalcTrigger,Trigger3M)),NA())</f>
        <v>-2.0113079710797344E-3</v>
      </c>
      <c r="L21" s="44">
        <f>IFERROR(_xll.qlIndexFixing(Index6M,$H21,TRUE,_xll.ohTrigger(RecalcTrigger,Trigger6M)),NA())</f>
        <v>-1.3079254492003873E-3</v>
      </c>
      <c r="M21" s="183">
        <f>IFERROR(_xll.qlIndexFixing(Index1Y,$H21,TRUE,_xll.ohTrigger(RecalcTrigger,Trigger1Y)),NA())</f>
        <v>-3.804532598230138E-4</v>
      </c>
      <c r="N21" s="182">
        <f>IFERROR(_xll.qlIndexFixing(ONIndex1M,I21,TRUE,_xll.ohTrigger(RecalcTrigger,Trigger1M)),NA())</f>
        <v>-2.1208409570938613E-3</v>
      </c>
      <c r="O21" s="44">
        <f>IFERROR(_xll.qlIndexFixing(ONIndex3M,I21,TRUE,_xll.ohTrigger(RecalcTrigger,Trigger3M)),NA())</f>
        <v>-1.9234634249354343E-4</v>
      </c>
      <c r="P21" s="44">
        <f>IFERROR(_xll.qlIndexFixing(ONIndex6M,I21,TRUE,_xll.ohTrigger(RecalcTrigger,Trigger6M)),NA())</f>
        <v>1.1056875108295117E-3</v>
      </c>
      <c r="Q21" s="183">
        <f>IFERROR(_xll.qlIndexFixing(ONIndex1Y,I21,TRUE,_xll.ohTrigger(RecalcTrigger,Trigger1Y)),NA())</f>
        <v>3.2616846028865609E-3</v>
      </c>
    </row>
    <row r="22" spans="2:17" x14ac:dyDescent="0.2">
      <c r="B22" s="39" t="s">
        <v>17</v>
      </c>
      <c r="D22" s="42">
        <f>_xll.qlCalendarAdvance(Calendar,$D21,B22,"f",FALSE)</f>
        <v>42424</v>
      </c>
      <c r="E22" s="177">
        <f>_xll.qlInterestRateIndexValueDate(IndexON,D22)</f>
        <v>42424</v>
      </c>
      <c r="F22" s="193">
        <f>IFERROR(_xll.qlIndexFixing(IndexON,D22,TRUE,_xll.ohTrigger(RecalcTrigger,TriggerON)),NA())</f>
        <v>-2.4531315267939391E-3</v>
      </c>
      <c r="H22" s="42">
        <f>_xll.qlCalendarAdvance(Calendar,$H21,B22,"f",FALSE)</f>
        <v>42424</v>
      </c>
      <c r="I22" s="177">
        <f>_xll.qlInterestRateIndexValueDate(Index1M,$H22)</f>
        <v>42426</v>
      </c>
      <c r="J22" s="182">
        <f>IFERROR(_xll.qlIndexFixing(Index1M,$H22,TRUE,_xll.ohTrigger(RecalcTrigger,Trigger1M)),NA())</f>
        <v>-2.5122449226384902E-3</v>
      </c>
      <c r="K22" s="44">
        <f>IFERROR(_xll.qlIndexFixing(Index3M,H22,TRUE,_xll.ohTrigger(RecalcTrigger,Trigger3M)),NA())</f>
        <v>-2.0276005876658232E-3</v>
      </c>
      <c r="L22" s="44">
        <f>IFERROR(_xll.qlIndexFixing(Index6M,$H22,TRUE,_xll.ohTrigger(RecalcTrigger,Trigger6M)),NA())</f>
        <v>-1.321069074484143E-3</v>
      </c>
      <c r="M22" s="183">
        <f>IFERROR(_xll.qlIndexFixing(Index1Y,$H22,TRUE,_xll.ohTrigger(RecalcTrigger,Trigger1Y)),NA())</f>
        <v>-3.9037380431442952E-4</v>
      </c>
      <c r="N22" s="182">
        <f>IFERROR(_xll.qlIndexFixing(ONIndex1M,I22,TRUE,_xll.ohTrigger(RecalcTrigger,Trigger1M)),NA())</f>
        <v>-2.1334676234863181E-3</v>
      </c>
      <c r="O22" s="44">
        <f>IFERROR(_xll.qlIndexFixing(ONIndex3M,I22,TRUE,_xll.ohTrigger(RecalcTrigger,Trigger3M)),NA())</f>
        <v>-9.8434591941476413E-4</v>
      </c>
      <c r="P22" s="44">
        <f>IFERROR(_xll.qlIndexFixing(ONIndex6M,I22,TRUE,_xll.ohTrigger(RecalcTrigger,Trigger6M)),NA())</f>
        <v>3.1368507831253112E-4</v>
      </c>
      <c r="Q22" s="183">
        <f>IFERROR(_xll.qlIndexFixing(ONIndex1Y,I22,TRUE,_xll.ohTrigger(RecalcTrigger,Trigger1Y)),NA())</f>
        <v>3.261684602966497E-3</v>
      </c>
    </row>
    <row r="23" spans="2:17" x14ac:dyDescent="0.2">
      <c r="B23" s="39" t="s">
        <v>17</v>
      </c>
      <c r="D23" s="42">
        <f>_xll.qlCalendarAdvance(Calendar,$D22,B23,"f",FALSE)</f>
        <v>42425</v>
      </c>
      <c r="E23" s="177">
        <f>_xll.qlInterestRateIndexValueDate(IndexON,D23)</f>
        <v>42425</v>
      </c>
      <c r="F23" s="193">
        <f>IFERROR(_xll.qlIndexFixing(IndexON,D23,TRUE,_xll.ohTrigger(RecalcTrigger,TriggerON)),NA())</f>
        <v>-2.453131526674035E-3</v>
      </c>
      <c r="H23" s="42">
        <f>_xll.qlCalendarAdvance(Calendar,$H22,B23,"f",FALSE)</f>
        <v>42425</v>
      </c>
      <c r="I23" s="177">
        <f>_xll.qlInterestRateIndexValueDate(Index1M,$H23)</f>
        <v>42429</v>
      </c>
      <c r="J23" s="182">
        <f>IFERROR(_xll.qlIndexFixing(Index1M,$H23,TRUE,_xll.ohTrigger(RecalcTrigger,Trigger1M)),NA())</f>
        <v>-2.5874282265173883E-3</v>
      </c>
      <c r="K23" s="44">
        <f>IFERROR(_xll.qlIndexFixing(Index3M,H23,TRUE,_xll.ohTrigger(RecalcTrigger,Trigger3M)),NA())</f>
        <v>-2.0870449401636567E-3</v>
      </c>
      <c r="L23" s="44">
        <f>IFERROR(_xll.qlIndexFixing(Index6M,$H23,TRUE,_xll.ohTrigger(RecalcTrigger,Trigger6M)),NA())</f>
        <v>-1.3690051805142804E-3</v>
      </c>
      <c r="M23" s="183">
        <f>IFERROR(_xll.qlIndexFixing(Index1Y,$H23,TRUE,_xll.ohTrigger(RecalcTrigger,Trigger1Y)),NA())</f>
        <v>-4.2765528960015986E-4</v>
      </c>
      <c r="N23" s="182">
        <f>IFERROR(_xll.qlIndexFixing(ONIndex1M,I23,TRUE,_xll.ohTrigger(RecalcTrigger,Trigger1M)),NA())</f>
        <v>-2.1537127265203182E-3</v>
      </c>
      <c r="O23" s="44">
        <f>IFERROR(_xll.qlIndexFixing(ONIndex3M,I23,TRUE,_xll.ohTrigger(RecalcTrigger,Trigger3M)),NA())</f>
        <v>-9.9955796747597248E-4</v>
      </c>
      <c r="P23" s="44">
        <f>IFERROR(_xll.qlIndexFixing(ONIndex6M,I23,TRUE,_xll.ohTrigger(RecalcTrigger,Trigger6M)),NA())</f>
        <v>2.9554250351004896E-4</v>
      </c>
      <c r="Q23" s="183">
        <f>IFERROR(_xll.qlIndexFixing(ONIndex1Y,I23,TRUE,_xll.ohTrigger(RecalcTrigger,Trigger1Y)),NA())</f>
        <v>3.261684602966497E-3</v>
      </c>
    </row>
    <row r="24" spans="2:17" x14ac:dyDescent="0.2">
      <c r="B24" s="39" t="s">
        <v>17</v>
      </c>
      <c r="D24" s="42">
        <f>_xll.qlCalendarAdvance(Calendar,$D23,B24,"f",FALSE)</f>
        <v>42426</v>
      </c>
      <c r="E24" s="177">
        <f>_xll.qlInterestRateIndexValueDate(IndexON,D24)</f>
        <v>42426</v>
      </c>
      <c r="F24" s="193">
        <f>IFERROR(_xll.qlIndexFixing(IndexON,D24,TRUE,_xll.ohTrigger(RecalcTrigger,TriggerON)),NA())</f>
        <v>-2.4531148104989242E-3</v>
      </c>
      <c r="H24" s="42">
        <f>_xll.qlCalendarAdvance(Calendar,$H23,B24,"f",FALSE)</f>
        <v>42426</v>
      </c>
      <c r="I24" s="177">
        <f>_xll.qlInterestRateIndexValueDate(Index1M,$H24)</f>
        <v>42430</v>
      </c>
      <c r="J24" s="182">
        <f>IFERROR(_xll.qlIndexFixing(Index1M,$H24,TRUE,_xll.ohTrigger(RecalcTrigger,Trigger1M)),NA())</f>
        <v>-2.6199785541674231E-3</v>
      </c>
      <c r="K24" s="44">
        <f>IFERROR(_xll.qlIndexFixing(Index3M,H24,TRUE,_xll.ohTrigger(RecalcTrigger,Trigger3M)),NA())</f>
        <v>-2.1126974046288853E-3</v>
      </c>
      <c r="L24" s="44">
        <f>IFERROR(_xll.qlIndexFixing(Index6M,$H24,TRUE,_xll.ohTrigger(RecalcTrigger,Trigger6M)),NA())</f>
        <v>-1.3866190319132253E-3</v>
      </c>
      <c r="M24" s="183">
        <f>IFERROR(_xll.qlIndexFixing(Index1Y,$H24,TRUE,_xll.ohTrigger(RecalcTrigger,Trigger1Y)),NA())</f>
        <v>-4.4421000358786335E-4</v>
      </c>
      <c r="N24" s="182">
        <f>IFERROR(_xll.qlIndexFixing(ONIndex1M,I24,TRUE,_xll.ohTrigger(RecalcTrigger,Trigger1M)),NA())</f>
        <v>-2.177241891256898E-3</v>
      </c>
      <c r="O24" s="44">
        <f>IFERROR(_xll.qlIndexFixing(ONIndex3M,I24,TRUE,_xll.ohTrigger(RecalcTrigger,Trigger3M)),NA())</f>
        <v>-1.031221723053477E-3</v>
      </c>
      <c r="P24" s="44">
        <f>IFERROR(_xll.qlIndexFixing(ONIndex6M,I24,TRUE,_xll.ohTrigger(RecalcTrigger,Trigger6M)),NA())</f>
        <v>2.5782796905460259E-4</v>
      </c>
      <c r="Q24" s="183">
        <f>IFERROR(_xll.qlIndexFixing(ONIndex1Y,I24,TRUE,_xll.ohTrigger(RecalcTrigger,Trigger1Y)),NA())</f>
        <v>3.261684602966497E-3</v>
      </c>
    </row>
    <row r="25" spans="2:17" x14ac:dyDescent="0.2">
      <c r="B25" s="39" t="s">
        <v>17</v>
      </c>
      <c r="D25" s="42">
        <f>_xll.qlCalendarAdvance(Calendar,$D24,B25,"f",FALSE)</f>
        <v>42429</v>
      </c>
      <c r="E25" s="177">
        <f>_xll.qlInterestRateIndexValueDate(IndexON,D25)</f>
        <v>42429</v>
      </c>
      <c r="F25" s="193">
        <f>IFERROR(_xll.qlIndexFixing(IndexON,D25,TRUE,_xll.ohTrigger(RecalcTrigger,TriggerON)),NA())</f>
        <v>-1.6611351812878539E-3</v>
      </c>
      <c r="H25" s="42">
        <f>_xll.qlCalendarAdvance(Calendar,$H24,B25,"f",FALSE)</f>
        <v>42429</v>
      </c>
      <c r="I25" s="177">
        <f>_xll.qlInterestRateIndexValueDate(Index1M,$H25)</f>
        <v>42431</v>
      </c>
      <c r="J25" s="182">
        <f>IFERROR(_xll.qlIndexFixing(Index1M,$H25,TRUE,_xll.ohTrigger(RecalcTrigger,Trigger1M)),NA())</f>
        <v>-2.6851059526319691E-3</v>
      </c>
      <c r="K25" s="44">
        <f>IFERROR(_xll.qlIndexFixing(Index3M,H25,TRUE,_xll.ohTrigger(RecalcTrigger,Trigger3M)),NA())</f>
        <v>-2.1300000000001392E-3</v>
      </c>
      <c r="L25" s="44">
        <f>IFERROR(_xll.qlIndexFixing(Index6M,$H25,TRUE,_xll.ohTrigger(RecalcTrigger,Trigger6M)),NA())</f>
        <v>-1.4000000000007004E-3</v>
      </c>
      <c r="M25" s="183">
        <f>IFERROR(_xll.qlIndexFixing(Index1Y,$H25,TRUE,_xll.ohTrigger(RecalcTrigger,Trigger1Y)),NA())</f>
        <v>-4.5999999999994754E-4</v>
      </c>
      <c r="N25" s="182">
        <f>IFERROR(_xll.qlIndexFixing(ONIndex1M,I25,TRUE,_xll.ohTrigger(RecalcTrigger,Trigger1M)),NA())</f>
        <v>-2.230756220877872E-3</v>
      </c>
      <c r="O25" s="44">
        <f>IFERROR(_xll.qlIndexFixing(ONIndex3M,I25,TRUE,_xll.ohTrigger(RecalcTrigger,Trigger3M)),NA())</f>
        <v>-1.1001081922890066E-3</v>
      </c>
      <c r="P25" s="44">
        <f>IFERROR(_xll.qlIndexFixing(ONIndex6M,I25,TRUE,_xll.ohTrigger(RecalcTrigger,Trigger6M)),NA())</f>
        <v>1.7605014331678603E-4</v>
      </c>
      <c r="Q25" s="183">
        <f>IFERROR(_xll.qlIndexFixing(ONIndex1Y,I25,TRUE,_xll.ohTrigger(RecalcTrigger,Trigger1Y)),NA())</f>
        <v>3.2617141546609218E-3</v>
      </c>
    </row>
    <row r="26" spans="2:17" x14ac:dyDescent="0.2">
      <c r="B26" s="39" t="s">
        <v>17</v>
      </c>
      <c r="D26" s="42">
        <f>_xll.qlCalendarAdvance(Calendar,$D25,B26,"f",FALSE)</f>
        <v>42430</v>
      </c>
      <c r="E26" s="177">
        <f>_xll.qlInterestRateIndexValueDate(IndexON,D26)</f>
        <v>42430</v>
      </c>
      <c r="F26" s="193">
        <f>IFERROR(_xll.qlIndexFixing(IndexON,D26,TRUE,_xll.ohTrigger(RecalcTrigger,TriggerON)),NA())</f>
        <v>-2.453131526714003E-3</v>
      </c>
      <c r="H26" s="42">
        <f>_xll.qlCalendarAdvance(Calendar,$H25,B26,"f",FALSE)</f>
        <v>42430</v>
      </c>
      <c r="I26" s="177">
        <f>_xll.qlInterestRateIndexValueDate(Index1M,$H26)</f>
        <v>42432</v>
      </c>
      <c r="J26" s="182">
        <f>IFERROR(_xll.qlIndexFixing(Index1M,$H26,TRUE,_xll.ohTrigger(RecalcTrigger,Trigger1M)),NA())</f>
        <v>-2.7017281541324989E-3</v>
      </c>
      <c r="K26" s="44">
        <f>IFERROR(_xll.qlIndexFixing(Index3M,H26,TRUE,_xll.ohTrigger(RecalcTrigger,Trigger3M)),NA())</f>
        <v>-2.1474086048604065E-3</v>
      </c>
      <c r="L26" s="44">
        <f>IFERROR(_xll.qlIndexFixing(Index6M,$H26,TRUE,_xll.ohTrigger(RecalcTrigger,Trigger6M)),NA())</f>
        <v>-1.4216085430488001E-3</v>
      </c>
      <c r="M26" s="183">
        <f>IFERROR(_xll.qlIndexFixing(Index1Y,$H26,TRUE,_xll.ohTrigger(RecalcTrigger,Trigger1Y)),NA())</f>
        <v>-4.7499369167601827E-4</v>
      </c>
      <c r="N26" s="182">
        <f>IFERROR(_xll.qlIndexFixing(ONIndex1M,I26,TRUE,_xll.ohTrigger(RecalcTrigger,Trigger1M)),NA())</f>
        <v>-2.2900523357627378E-3</v>
      </c>
      <c r="O26" s="44">
        <f>IFERROR(_xll.qlIndexFixing(ONIndex3M,I26,TRUE,_xll.ohTrigger(RecalcTrigger,Trigger3M)),NA())</f>
        <v>-1.1738005269368301E-3</v>
      </c>
      <c r="P26" s="44">
        <f>IFERROR(_xll.qlIndexFixing(ONIndex6M,I26,TRUE,_xll.ohTrigger(RecalcTrigger,Trigger6M)),NA())</f>
        <v>8.8881009272512301E-5</v>
      </c>
      <c r="Q26" s="183">
        <f>IFERROR(_xll.qlIndexFixing(ONIndex1Y,I26,TRUE,_xll.ohTrigger(RecalcTrigger,Trigger1Y)),NA())</f>
        <v>3.261684602966497E-3</v>
      </c>
    </row>
    <row r="27" spans="2:17" x14ac:dyDescent="0.2">
      <c r="B27" s="39" t="s">
        <v>17</v>
      </c>
      <c r="D27" s="42">
        <f>_xll.qlCalendarAdvance(Calendar,$D26,B27,"f",FALSE)</f>
        <v>42431</v>
      </c>
      <c r="E27" s="177">
        <f>_xll.qlInterestRateIndexValueDate(IndexON,D27)</f>
        <v>42431</v>
      </c>
      <c r="F27" s="193">
        <f>IFERROR(_xll.qlIndexFixing(IndexON,D27,TRUE,_xll.ohTrigger(RecalcTrigger,TriggerON)),NA())</f>
        <v>-2.3712019742516688E-3</v>
      </c>
      <c r="H27" s="42">
        <f>_xll.qlCalendarAdvance(Calendar,$H26,B27,"f",FALSE)</f>
        <v>42431</v>
      </c>
      <c r="I27" s="177">
        <f>_xll.qlInterestRateIndexValueDate(Index1M,$H27)</f>
        <v>42433</v>
      </c>
      <c r="J27" s="182">
        <f>IFERROR(_xll.qlIndexFixing(Index1M,$H27,TRUE,_xll.ohTrigger(RecalcTrigger,Trigger1M)),NA())</f>
        <v>-2.7186635080277089E-3</v>
      </c>
      <c r="K27" s="44">
        <f>IFERROR(_xll.qlIndexFixing(Index3M,H27,TRUE,_xll.ohTrigger(RecalcTrigger,Trigger3M)),NA())</f>
        <v>-2.1753270371722413E-3</v>
      </c>
      <c r="L27" s="44">
        <f>IFERROR(_xll.qlIndexFixing(Index6M,$H27,TRUE,_xll.ohTrigger(RecalcTrigger,Trigger6M)),NA())</f>
        <v>-1.4306855536084465E-3</v>
      </c>
      <c r="M27" s="183">
        <f>IFERROR(_xll.qlIndexFixing(Index1Y,$H27,TRUE,_xll.ohTrigger(RecalcTrigger,Trigger1Y)),NA())</f>
        <v>-4.9477516070712971E-4</v>
      </c>
      <c r="N27" s="182">
        <f>IFERROR(_xll.qlIndexFixing(ONIndex1M,I27,TRUE,_xll.ohTrigger(RecalcTrigger,Trigger1M)),NA())</f>
        <v>-2.3222127114452817E-3</v>
      </c>
      <c r="O27" s="44">
        <f>IFERROR(_xll.qlIndexFixing(ONIndex3M,I27,TRUE,_xll.ohTrigger(RecalcTrigger,Trigger3M)),NA())</f>
        <v>-1.2126629987774251E-3</v>
      </c>
      <c r="P27" s="44">
        <f>IFERROR(_xll.qlIndexFixing(ONIndex6M,I27,TRUE,_xll.ohTrigger(RecalcTrigger,Trigger6M)),NA())</f>
        <v>4.3079765195130904E-5</v>
      </c>
      <c r="Q27" s="183">
        <f>IFERROR(_xll.qlIndexFixing(ONIndex1Y,I27,TRUE,_xll.ohTrigger(RecalcTrigger,Trigger1Y)),NA())</f>
        <v>3.261684602966497E-3</v>
      </c>
    </row>
    <row r="28" spans="2:17" x14ac:dyDescent="0.2">
      <c r="B28" s="39" t="s">
        <v>17</v>
      </c>
      <c r="D28" s="42">
        <f>_xll.qlCalendarAdvance(Calendar,$D27,B28,"f",FALSE)</f>
        <v>42432</v>
      </c>
      <c r="E28" s="177">
        <f>_xll.qlInterestRateIndexValueDate(IndexON,D28)</f>
        <v>42432</v>
      </c>
      <c r="F28" s="193">
        <f>IFERROR(_xll.qlIndexFixing(IndexON,D28,TRUE,_xll.ohTrigger(RecalcTrigger,TriggerON)),NA())</f>
        <v>-2.3712019742117008E-3</v>
      </c>
      <c r="H28" s="42">
        <f>_xll.qlCalendarAdvance(Calendar,$H27,B28,"f",FALSE)</f>
        <v>42432</v>
      </c>
      <c r="I28" s="177">
        <f>_xll.qlInterestRateIndexValueDate(Index1M,$H28)</f>
        <v>42436</v>
      </c>
      <c r="J28" s="182">
        <f>IFERROR(_xll.qlIndexFixing(Index1M,$H28,TRUE,_xll.ohTrigger(RecalcTrigger,Trigger1M)),NA())</f>
        <v>-2.8151952090216619E-3</v>
      </c>
      <c r="K28" s="44">
        <f>IFERROR(_xll.qlIndexFixing(Index3M,H28,TRUE,_xll.ohTrigger(RecalcTrigger,Trigger3M)),NA())</f>
        <v>-2.2160877092248644E-3</v>
      </c>
      <c r="L28" s="44">
        <f>IFERROR(_xll.qlIndexFixing(Index6M,$H28,TRUE,_xll.ohTrigger(RecalcTrigger,Trigger6M)),NA())</f>
        <v>-1.4652903746133509E-3</v>
      </c>
      <c r="M28" s="183">
        <f>IFERROR(_xll.qlIndexFixing(Index1Y,$H28,TRUE,_xll.ohTrigger(RecalcTrigger,Trigger1Y)),NA())</f>
        <v>-5.2733260042559871E-4</v>
      </c>
      <c r="N28" s="182">
        <f>IFERROR(_xll.qlIndexFixing(ONIndex1M,I28,TRUE,_xll.ohTrigger(RecalcTrigger,Trigger1M)),NA())</f>
        <v>-2.3556699201687792E-3</v>
      </c>
      <c r="O28" s="44">
        <f>IFERROR(_xll.qlIndexFixing(ONIndex3M,I28,TRUE,_xll.ohTrigger(RecalcTrigger,Trigger3M)),NA())</f>
        <v>-1.2525073095481787E-3</v>
      </c>
      <c r="P28" s="44">
        <f>IFERROR(_xll.qlIndexFixing(ONIndex6M,I28,TRUE,_xll.ohTrigger(RecalcTrigger,Trigger6M)),NA())</f>
        <v>-3.7642002714832756E-6</v>
      </c>
      <c r="Q28" s="183">
        <f>IFERROR(_xll.qlIndexFixing(ONIndex1Y,I28,TRUE,_xll.ohTrigger(RecalcTrigger,Trigger1Y)),NA())</f>
        <v>3.2616846028865609E-3</v>
      </c>
    </row>
    <row r="29" spans="2:17" x14ac:dyDescent="0.2">
      <c r="B29" s="39" t="s">
        <v>17</v>
      </c>
      <c r="D29" s="42">
        <f>_xll.qlCalendarAdvance(Calendar,$D28,B29,"f",FALSE)</f>
        <v>42433</v>
      </c>
      <c r="E29" s="177">
        <f>_xll.qlInterestRateIndexValueDate(IndexON,D29)</f>
        <v>42433</v>
      </c>
      <c r="F29" s="193">
        <f>IFERROR(_xll.qlIndexFixing(IndexON,D29,TRUE,_xll.ohTrigger(RecalcTrigger,TriggerON)),NA())</f>
        <v>-2.3711863559316981E-3</v>
      </c>
      <c r="H29" s="42">
        <f>_xll.qlCalendarAdvance(Calendar,$H28,B29,"f",FALSE)</f>
        <v>42433</v>
      </c>
      <c r="I29" s="177">
        <f>_xll.qlInterestRateIndexValueDate(Index1M,$H29)</f>
        <v>42437</v>
      </c>
      <c r="J29" s="182">
        <f>IFERROR(_xll.qlIndexFixing(Index1M,$H29,TRUE,_xll.ohTrigger(RecalcTrigger,Trigger1M)),NA())</f>
        <v>-2.8464815587016649E-3</v>
      </c>
      <c r="K29" s="44">
        <f>IFERROR(_xll.qlIndexFixing(Index3M,H29,TRUE,_xll.ohTrigger(RecalcTrigger,Trigger3M)),NA())</f>
        <v>-2.2329116826162432E-3</v>
      </c>
      <c r="L29" s="44">
        <f>IFERROR(_xll.qlIndexFixing(Index6M,$H29,TRUE,_xll.ohTrigger(RecalcTrigger,Trigger6M)),NA())</f>
        <v>-1.4778407159597416E-3</v>
      </c>
      <c r="M29" s="183">
        <f>IFERROR(_xll.qlIndexFixing(Index1Y,$H29,TRUE,_xll.ohTrigger(RecalcTrigger,Trigger1Y)),NA())</f>
        <v>-5.3861907643965566E-4</v>
      </c>
      <c r="N29" s="182">
        <f>IFERROR(_xll.qlIndexFixing(ONIndex1M,I29,TRUE,_xll.ohTrigger(RecalcTrigger,Trigger1M)),NA())</f>
        <v>-2.3902808258302599E-3</v>
      </c>
      <c r="O29" s="44">
        <f>IFERROR(_xll.qlIndexFixing(ONIndex3M,I29,TRUE,_xll.ohTrigger(RecalcTrigger,Trigger3M)),NA())</f>
        <v>-1.2931808241845033E-3</v>
      </c>
      <c r="P29" s="44">
        <f>IFERROR(_xll.qlIndexFixing(ONIndex6M,I29,TRUE,_xll.ohTrigger(RecalcTrigger,Trigger6M)),NA())</f>
        <v>-5.1459347143456569E-5</v>
      </c>
      <c r="Q29" s="183">
        <f>IFERROR(_xll.qlIndexFixing(ONIndex1Y,I29,TRUE,_xll.ohTrigger(RecalcTrigger,Trigger1Y)),NA())</f>
        <v>3.261684602966497E-3</v>
      </c>
    </row>
    <row r="30" spans="2:17" x14ac:dyDescent="0.2">
      <c r="B30" s="39" t="s">
        <v>17</v>
      </c>
      <c r="D30" s="42">
        <f>_xll.qlCalendarAdvance(Calendar,$D29,B30,"f",FALSE)</f>
        <v>42436</v>
      </c>
      <c r="E30" s="177">
        <f>_xll.qlInterestRateIndexValueDate(IndexON,D30)</f>
        <v>42436</v>
      </c>
      <c r="F30" s="193">
        <f>IFERROR(_xll.qlIndexFixing(IndexON,D30,TRUE,_xll.ohTrigger(RecalcTrigger,TriggerON)),NA())</f>
        <v>-2.3712019742117008E-3</v>
      </c>
      <c r="H30" s="42">
        <f>_xll.qlCalendarAdvance(Calendar,$H29,B30,"f",FALSE)</f>
        <v>42436</v>
      </c>
      <c r="I30" s="177">
        <f>_xll.qlInterestRateIndexValueDate(Index1M,$H30)</f>
        <v>42438</v>
      </c>
      <c r="J30" s="182">
        <f>IFERROR(_xll.qlIndexFixing(Index1M,$H30,TRUE,_xll.ohTrigger(RecalcTrigger,Trigger1M)),NA())</f>
        <v>-2.9025830982851923E-3</v>
      </c>
      <c r="K30" s="44">
        <f>IFERROR(_xll.qlIndexFixing(Index3M,H30,TRUE,_xll.ohTrigger(RecalcTrigger,Trigger3M)),NA())</f>
        <v>-2.2495594558761801E-3</v>
      </c>
      <c r="L30" s="44">
        <f>IFERROR(_xll.qlIndexFixing(Index6M,$H30,TRUE,_xll.ohTrigger(RecalcTrigger,Trigger6M)),NA())</f>
        <v>-1.490195766165048E-3</v>
      </c>
      <c r="M30" s="183">
        <f>IFERROR(_xll.qlIndexFixing(Index1Y,$H30,TRUE,_xll.ohTrigger(RecalcTrigger,Trigger1Y)),NA())</f>
        <v>-5.4923150999734206E-4</v>
      </c>
      <c r="N30" s="182">
        <f>IFERROR(_xll.qlIndexFixing(ONIndex1M,I30,TRUE,_xll.ohTrigger(RecalcTrigger,Trigger1M)),NA())</f>
        <v>-2.4626157675333715E-3</v>
      </c>
      <c r="O30" s="44">
        <f>IFERROR(_xll.qlIndexFixing(ONIndex3M,I30,TRUE,_xll.ohTrigger(RecalcTrigger,Trigger3M)),NA())</f>
        <v>-1.3765234321860831E-3</v>
      </c>
      <c r="P30" s="44">
        <f>IFERROR(_xll.qlIndexFixing(ONIndex6M,I30,TRUE,_xll.ohTrigger(RecalcTrigger,Trigger6M)),NA())</f>
        <v>-1.4872915359287475E-4</v>
      </c>
      <c r="Q30" s="183">
        <f>IFERROR(_xll.qlIndexFixing(ONIndex1Y,I30,TRUE,_xll.ohTrigger(RecalcTrigger,Trigger1Y)),NA())</f>
        <v>3.2617141546609218E-3</v>
      </c>
    </row>
    <row r="31" spans="2:17" x14ac:dyDescent="0.2">
      <c r="B31" s="39" t="s">
        <v>17</v>
      </c>
      <c r="D31" s="42">
        <f>_xll.qlCalendarAdvance(Calendar,$D30,B31,"f",FALSE)</f>
        <v>42437</v>
      </c>
      <c r="E31" s="177">
        <f>_xll.qlInterestRateIndexValueDate(IndexON,D31)</f>
        <v>42437</v>
      </c>
      <c r="F31" s="193">
        <f>IFERROR(_xll.qlIndexFixing(IndexON,D31,TRUE,_xll.ohTrigger(RecalcTrigger,TriggerON)),NA())</f>
        <v>-2.3712019742117008E-3</v>
      </c>
      <c r="H31" s="42">
        <f>_xll.qlCalendarAdvance(Calendar,$H30,B31,"f",FALSE)</f>
        <v>42437</v>
      </c>
      <c r="I31" s="177">
        <f>_xll.qlInterestRateIndexValueDate(Index1M,$H31)</f>
        <v>42439</v>
      </c>
      <c r="J31" s="182">
        <f>IFERROR(_xll.qlIndexFixing(Index1M,$H31,TRUE,_xll.ohTrigger(RecalcTrigger,Trigger1M)),NA())</f>
        <v>-2.919693240195087E-3</v>
      </c>
      <c r="K31" s="44">
        <f>IFERROR(_xll.qlIndexFixing(Index3M,H31,TRUE,_xll.ohTrigger(RecalcTrigger,Trigger3M)),NA())</f>
        <v>-2.2660145446312435E-3</v>
      </c>
      <c r="L31" s="44">
        <f>IFERROR(_xll.qlIndexFixing(Index6M,$H31,TRUE,_xll.ohTrigger(RecalcTrigger,Trigger6M)),NA())</f>
        <v>-1.5104059702656272E-3</v>
      </c>
      <c r="M31" s="183">
        <f>IFERROR(_xll.qlIndexFixing(Index1Y,$H31,TRUE,_xll.ohTrigger(RecalcTrigger,Trigger1Y)),NA())</f>
        <v>-5.5919301685443303E-4</v>
      </c>
      <c r="N31" s="182">
        <f>IFERROR(_xll.qlIndexFixing(ONIndex1M,I31,TRUE,_xll.ohTrigger(RecalcTrigger,Trigger1M)),NA())</f>
        <v>-2.537398693038817E-3</v>
      </c>
      <c r="O31" s="44">
        <f>IFERROR(_xll.qlIndexFixing(ONIndex3M,I31,TRUE,_xll.ohTrigger(RecalcTrigger,Trigger3M)),NA())</f>
        <v>-1.4611142314047143E-3</v>
      </c>
      <c r="P31" s="44">
        <f>IFERROR(_xll.qlIndexFixing(ONIndex6M,I31,TRUE,_xll.ohTrigger(RecalcTrigger,Trigger6M)),NA())</f>
        <v>-2.4692095196510166E-4</v>
      </c>
      <c r="Q31" s="183">
        <f>IFERROR(_xll.qlIndexFixing(ONIndex1Y,I31,TRUE,_xll.ohTrigger(RecalcTrigger,Trigger1Y)),NA())</f>
        <v>3.261684602966497E-3</v>
      </c>
    </row>
    <row r="32" spans="2:17" x14ac:dyDescent="0.2">
      <c r="B32" s="39" t="s">
        <v>17</v>
      </c>
      <c r="D32" s="42">
        <f>_xll.qlCalendarAdvance(Calendar,$D31,B32,"f",FALSE)</f>
        <v>42438</v>
      </c>
      <c r="E32" s="177">
        <f>_xll.qlInterestRateIndexValueDate(IndexON,D32)</f>
        <v>42438</v>
      </c>
      <c r="F32" s="193">
        <f>IFERROR(_xll.qlIndexFixing(IndexON,D32,TRUE,_xll.ohTrigger(RecalcTrigger,TriggerON)),NA())</f>
        <v>-2.3712019742516688E-3</v>
      </c>
      <c r="H32" s="42">
        <f>_xll.qlCalendarAdvance(Calendar,$H31,B32,"f",FALSE)</f>
        <v>42438</v>
      </c>
      <c r="I32" s="177">
        <f>_xll.qlInterestRateIndexValueDate(Index1M,$H32)</f>
        <v>42440</v>
      </c>
      <c r="J32" s="182">
        <f>IFERROR(_xll.qlIndexFixing(Index1M,$H32,TRUE,_xll.ohTrigger(RecalcTrigger,Trigger1M)),NA())</f>
        <v>-2.9367905593315966E-3</v>
      </c>
      <c r="K32" s="44">
        <f>IFERROR(_xll.qlIndexFixing(Index3M,H32,TRUE,_xll.ohTrigger(RecalcTrigger,Trigger3M)),NA())</f>
        <v>-2.2936667941387419E-3</v>
      </c>
      <c r="L32" s="44">
        <f>IFERROR(_xll.qlIndexFixing(Index6M,$H32,TRUE,_xll.ohTrigger(RecalcTrigger,Trigger6M)),NA())</f>
        <v>-1.5182923852572233E-3</v>
      </c>
      <c r="M32" s="183">
        <f>IFERROR(_xll.qlIndexFixing(Index1Y,$H32,TRUE,_xll.ohTrigger(RecalcTrigger,Trigger1Y)),NA())</f>
        <v>-5.6445270214869282E-4</v>
      </c>
      <c r="N32" s="182">
        <f>IFERROR(_xll.qlIndexFixing(ONIndex1M,I32,TRUE,_xll.ohTrigger(RecalcTrigger,Trigger1M)),NA())</f>
        <v>-2.5756310406066518E-3</v>
      </c>
      <c r="O32" s="44">
        <f>IFERROR(_xll.qlIndexFixing(ONIndex3M,I32,TRUE,_xll.ohTrigger(RecalcTrigger,Trigger3M)),NA())</f>
        <v>-1.5036442479532397E-3</v>
      </c>
      <c r="P32" s="44">
        <f>IFERROR(_xll.qlIndexFixing(ONIndex6M,I32,TRUE,_xll.ohTrigger(RecalcTrigger,Trigger6M)),NA())</f>
        <v>-2.9599890946307994E-4</v>
      </c>
      <c r="Q32" s="183">
        <f>IFERROR(_xll.qlIndexFixing(ONIndex1Y,I32,TRUE,_xll.ohTrigger(RecalcTrigger,Trigger1Y)),NA())</f>
        <v>3.261684602966497E-3</v>
      </c>
    </row>
    <row r="33" spans="2:17" x14ac:dyDescent="0.2">
      <c r="B33" s="39" t="s">
        <v>17</v>
      </c>
      <c r="D33" s="42">
        <f>_xll.qlCalendarAdvance(Calendar,$D32,B33,"f",FALSE)</f>
        <v>42439</v>
      </c>
      <c r="E33" s="177">
        <f>_xll.qlInterestRateIndexValueDate(IndexON,D33)</f>
        <v>42439</v>
      </c>
      <c r="F33" s="193">
        <f>IFERROR(_xll.qlIndexFixing(IndexON,D33,TRUE,_xll.ohTrigger(RecalcTrigger,TriggerON)),NA())</f>
        <v>-2.3712019742916368E-3</v>
      </c>
      <c r="H33" s="42">
        <f>_xll.qlCalendarAdvance(Calendar,$H32,B33,"f",FALSE)</f>
        <v>42439</v>
      </c>
      <c r="I33" s="177">
        <f>_xll.qlInterestRateIndexValueDate(Index1M,$H33)</f>
        <v>42443</v>
      </c>
      <c r="J33" s="182">
        <f>IFERROR(_xll.qlIndexFixing(Index1M,$H33,TRUE,_xll.ohTrigger(RecalcTrigger,Trigger1M)),NA())</f>
        <v>-3.020680650068882E-3</v>
      </c>
      <c r="K33" s="44">
        <f>IFERROR(_xll.qlIndexFixing(Index3M,H33,TRUE,_xll.ohTrigger(RecalcTrigger,Trigger3M)),NA())</f>
        <v>-2.329627467379742E-3</v>
      </c>
      <c r="L33" s="44">
        <f>IFERROR(_xll.qlIndexFixing(Index6M,$H33,TRUE,_xll.ohTrigger(RecalcTrigger,Trigger6M)),NA())</f>
        <v>-1.5487533775044957E-3</v>
      </c>
      <c r="M33" s="183">
        <f>IFERROR(_xll.qlIndexFixing(Index1Y,$H33,TRUE,_xll.ohTrigger(RecalcTrigger,Trigger1Y)),NA())</f>
        <v>-5.9300183814986549E-4</v>
      </c>
      <c r="N33" s="182">
        <f>IFERROR(_xll.qlIndexFixing(ONIndex1M,I33,TRUE,_xll.ohTrigger(RecalcTrigger,Trigger1M)),NA())</f>
        <v>-2.6141582683347764E-3</v>
      </c>
      <c r="O33" s="44">
        <f>IFERROR(_xll.qlIndexFixing(ONIndex3M,I33,TRUE,_xll.ohTrigger(RecalcTrigger,Trigger3M)),NA())</f>
        <v>-1.5460876614969976E-3</v>
      </c>
      <c r="P33" s="44">
        <f>IFERROR(_xll.qlIndexFixing(ONIndex6M,I33,TRUE,_xll.ohTrigger(RecalcTrigger,Trigger6M)),NA())</f>
        <v>-3.4477881042160874E-4</v>
      </c>
      <c r="Q33" s="183">
        <f>IFERROR(_xll.qlIndexFixing(ONIndex1Y,I33,TRUE,_xll.ohTrigger(RecalcTrigger,Trigger1Y)),NA())</f>
        <v>3.2616846028865609E-3</v>
      </c>
    </row>
    <row r="34" spans="2:17" x14ac:dyDescent="0.2">
      <c r="B34" s="39" t="s">
        <v>17</v>
      </c>
      <c r="D34" s="42">
        <f>_xll.qlCalendarAdvance(Calendar,$D33,B34,"f",FALSE)</f>
        <v>42440</v>
      </c>
      <c r="E34" s="177">
        <f>_xll.qlInterestRateIndexValueDate(IndexON,D34)</f>
        <v>42440</v>
      </c>
      <c r="F34" s="193">
        <f>IFERROR(_xll.qlIndexFixing(IndexON,D34,TRUE,_xll.ohTrigger(RecalcTrigger,TriggerON)),NA())</f>
        <v>-2.3711863559316981E-3</v>
      </c>
      <c r="H34" s="42">
        <f>_xll.qlCalendarAdvance(Calendar,$H33,B34,"f",FALSE)</f>
        <v>42440</v>
      </c>
      <c r="I34" s="177">
        <f>_xll.qlInterestRateIndexValueDate(Index1M,$H34)</f>
        <v>42444</v>
      </c>
      <c r="J34" s="182">
        <f>IFERROR(_xll.qlIndexFixing(Index1M,$H34,TRUE,_xll.ohTrigger(RecalcTrigger,Trigger1M)),NA())</f>
        <v>-3.0470140249869429E-3</v>
      </c>
      <c r="K34" s="44">
        <f>IFERROR(_xll.qlIndexFixing(Index3M,H34,TRUE,_xll.ohTrigger(RecalcTrigger,Trigger3M)),NA())</f>
        <v>-2.344920967730646E-3</v>
      </c>
      <c r="L34" s="44">
        <f>IFERROR(_xll.qlIndexFixing(Index6M,$H34,TRUE,_xll.ohTrigger(RecalcTrigger,Trigger6M)),NA())</f>
        <v>-1.5597773727780925E-3</v>
      </c>
      <c r="M34" s="183">
        <f>IFERROR(_xll.qlIndexFixing(Index1Y,$H34,TRUE,_xll.ohTrigger(RecalcTrigger,Trigger1Y)),NA())</f>
        <v>-6.0006519548034545E-4</v>
      </c>
      <c r="N34" s="182">
        <f>IFERROR(_xll.qlIndexFixing(ONIndex1M,I34,TRUE,_xll.ohTrigger(RecalcTrigger,Trigger1M)),NA())</f>
        <v>-2.6528372403999967E-3</v>
      </c>
      <c r="O34" s="44">
        <f>IFERROR(_xll.qlIndexFixing(ONIndex3M,I34,TRUE,_xll.ohTrigger(RecalcTrigger,Trigger3M)),NA())</f>
        <v>-1.5882918381304734E-3</v>
      </c>
      <c r="P34" s="44">
        <f>IFERROR(_xll.qlIndexFixing(ONIndex6M,I34,TRUE,_xll.ohTrigger(RecalcTrigger,Trigger6M)),NA())</f>
        <v>-3.93069115696143E-4</v>
      </c>
      <c r="Q34" s="183">
        <f>IFERROR(_xll.qlIndexFixing(ONIndex1Y,I34,TRUE,_xll.ohTrigger(RecalcTrigger,Trigger1Y)),NA())</f>
        <v>3.261684602966497E-3</v>
      </c>
    </row>
    <row r="35" spans="2:17" x14ac:dyDescent="0.2">
      <c r="B35" s="39" t="s">
        <v>17</v>
      </c>
      <c r="D35" s="42">
        <f>_xll.qlCalendarAdvance(Calendar,$D34,B35,"f",FALSE)</f>
        <v>42443</v>
      </c>
      <c r="E35" s="177">
        <f>_xll.qlInterestRateIndexValueDate(IndexON,D35)</f>
        <v>42443</v>
      </c>
      <c r="F35" s="193">
        <f>IFERROR(_xll.qlIndexFixing(IndexON,D35,TRUE,_xll.ohTrigger(RecalcTrigger,TriggerON)),NA())</f>
        <v>-2.3712019742117008E-3</v>
      </c>
      <c r="H35" s="42">
        <f>_xll.qlCalendarAdvance(Calendar,$H34,B35,"f",FALSE)</f>
        <v>42443</v>
      </c>
      <c r="I35" s="177">
        <f>_xll.qlInterestRateIndexValueDate(Index1M,$H35)</f>
        <v>42445</v>
      </c>
      <c r="J35" s="182">
        <f>IFERROR(_xll.qlIndexFixing(Index1M,$H35,TRUE,_xll.ohTrigger(RecalcTrigger,Trigger1M)),NA())</f>
        <v>-3.0910930920128011E-3</v>
      </c>
      <c r="K35" s="44">
        <f>IFERROR(_xll.qlIndexFixing(Index3M,H35,TRUE,_xll.ohTrigger(RecalcTrigger,Trigger3M)),NA())</f>
        <v>-2.3599523366571572E-3</v>
      </c>
      <c r="L35" s="44">
        <f>IFERROR(_xll.qlIndexFixing(Index6M,$H35,TRUE,_xll.ohTrigger(RecalcTrigger,Trigger6M)),NA())</f>
        <v>-1.5705620775492762E-3</v>
      </c>
      <c r="M35" s="183">
        <f>IFERROR(_xll.qlIndexFixing(Index1Y,$H35,TRUE,_xll.ohTrigger(RecalcTrigger,Trigger1Y)),NA())</f>
        <v>-6.0662217108293354E-4</v>
      </c>
      <c r="N35" s="182">
        <f>IFERROR(_xll.qlIndexFixing(ONIndex1M,I35,TRUE,_xll.ohTrigger(RecalcTrigger,Trigger1M)),NA())</f>
        <v>-2.7299646192568972E-3</v>
      </c>
      <c r="O35" s="44">
        <f>IFERROR(_xll.qlIndexFixing(ONIndex3M,I35,TRUE,_xll.ohTrigger(RecalcTrigger,Trigger3M)),NA())</f>
        <v>-1.6711318077211601E-3</v>
      </c>
      <c r="P35" s="44">
        <f>IFERROR(_xll.qlIndexFixing(ONIndex6M,I35,TRUE,_xll.ohTrigger(RecalcTrigger,Trigger6M)),NA())</f>
        <v>-4.8705938788806691E-4</v>
      </c>
      <c r="Q35" s="183">
        <f>IFERROR(_xll.qlIndexFixing(ONIndex1Y,I35,TRUE,_xll.ohTrigger(RecalcTrigger,Trigger1Y)),NA())</f>
        <v>3.2617141546609218E-3</v>
      </c>
    </row>
    <row r="36" spans="2:17" x14ac:dyDescent="0.2">
      <c r="B36" s="39" t="s">
        <v>17</v>
      </c>
      <c r="D36" s="42">
        <f>_xll.qlCalendarAdvance(Calendar,$D35,B36,"f",FALSE)</f>
        <v>42444</v>
      </c>
      <c r="E36" s="177">
        <f>_xll.qlInterestRateIndexValueDate(IndexON,D36)</f>
        <v>42444</v>
      </c>
      <c r="F36" s="193">
        <f>IFERROR(_xll.qlIndexFixing(IndexON,D36,TRUE,_xll.ohTrigger(RecalcTrigger,TriggerON)),NA())</f>
        <v>-2.3712019742117008E-3</v>
      </c>
      <c r="H36" s="42">
        <f>_xll.qlCalendarAdvance(Calendar,$H35,B36,"f",FALSE)</f>
        <v>42444</v>
      </c>
      <c r="I36" s="177">
        <f>_xll.qlInterestRateIndexValueDate(Index1M,$H36)</f>
        <v>42446</v>
      </c>
      <c r="J36" s="182">
        <f>IFERROR(_xll.qlIndexFixing(Index1M,$H36,TRUE,_xll.ohTrigger(RecalcTrigger,Trigger1M)),NA())</f>
        <v>-3.10601985977349E-3</v>
      </c>
      <c r="K36" s="44">
        <f>IFERROR(_xll.qlIndexFixing(Index3M,H36,TRUE,_xll.ohTrigger(RecalcTrigger,Trigger3M)),NA())</f>
        <v>-2.3747149092302323E-3</v>
      </c>
      <c r="L36" s="44">
        <f>IFERROR(_xll.qlIndexFixing(Index6M,$H36,TRUE,_xll.ohTrigger(RecalcTrigger,Trigger6M)),NA())</f>
        <v>-1.5887203061861323E-3</v>
      </c>
      <c r="M36" s="183">
        <f>IFERROR(_xll.qlIndexFixing(Index1Y,$H36,TRUE,_xll.ohTrigger(RecalcTrigger,Trigger1Y)),NA())</f>
        <v>-6.1269783206777085E-4</v>
      </c>
      <c r="N36" s="182">
        <f>IFERROR(_xll.qlIndexFixing(ONIndex1M,I36,TRUE,_xll.ohTrigger(RecalcTrigger,Trigger1M)),NA())</f>
        <v>-2.8062078566071236E-3</v>
      </c>
      <c r="O36" s="44">
        <f>IFERROR(_xll.qlIndexFixing(ONIndex3M,I36,TRUE,_xll.ohTrigger(RecalcTrigger,Trigger3M)),NA())</f>
        <v>-1.751663491615929E-3</v>
      </c>
      <c r="P36" s="44">
        <f>IFERROR(_xll.qlIndexFixing(ONIndex6M,I36,TRUE,_xll.ohTrigger(RecalcTrigger,Trigger6M)),NA())</f>
        <v>-5.7750359770292192E-4</v>
      </c>
      <c r="Q36" s="183">
        <f>IFERROR(_xll.qlIndexFixing(ONIndex1Y,I36,TRUE,_xll.ohTrigger(RecalcTrigger,Trigger1Y)),NA())</f>
        <v>3.261684602966497E-3</v>
      </c>
    </row>
    <row r="37" spans="2:17" x14ac:dyDescent="0.2">
      <c r="B37" s="39" t="s">
        <v>17</v>
      </c>
      <c r="D37" s="42">
        <f>_xll.qlCalendarAdvance(Calendar,$D36,B37,"f",FALSE)</f>
        <v>42445</v>
      </c>
      <c r="E37" s="177">
        <f>_xll.qlInterestRateIndexValueDate(IndexON,D37)</f>
        <v>42445</v>
      </c>
      <c r="F37" s="193">
        <f>IFERROR(_xll.qlIndexFixing(IndexON,D37,TRUE,_xll.ohTrigger(RecalcTrigger,TriggerON)),NA())</f>
        <v>-3.530709771508711E-3</v>
      </c>
      <c r="H37" s="42">
        <f>_xll.qlCalendarAdvance(Calendar,$H36,B37,"f",FALSE)</f>
        <v>42445</v>
      </c>
      <c r="I37" s="177">
        <f>_xll.qlInterestRateIndexValueDate(Index1M,$H37)</f>
        <v>42447</v>
      </c>
      <c r="J37" s="182">
        <f>IFERROR(_xll.qlIndexFixing(Index1M,$H37,TRUE,_xll.ohTrigger(RecalcTrigger,Trigger1M)),NA())</f>
        <v>-3.1206616500795686E-3</v>
      </c>
      <c r="K37" s="44">
        <f>IFERROR(_xll.qlIndexFixing(Index3M,H37,TRUE,_xll.ohTrigger(RecalcTrigger,Trigger3M)),NA())</f>
        <v>-2.401011691173805E-3</v>
      </c>
      <c r="L37" s="44">
        <f>IFERROR(_xll.qlIndexFixing(Index6M,$H37,TRUE,_xll.ohTrigger(RecalcTrigger,Trigger6M)),NA())</f>
        <v>-1.5951850273107954E-3</v>
      </c>
      <c r="M37" s="183">
        <f>IFERROR(_xll.qlIndexFixing(Index1Y,$H37,TRUE,_xll.ohTrigger(RecalcTrigger,Trigger1Y)),NA())</f>
        <v>-6.0710424898506783E-4</v>
      </c>
      <c r="N37" s="182">
        <f>IFERROR(_xll.qlIndexFixing(ONIndex1M,I37,TRUE,_xll.ohTrigger(RecalcTrigger,Trigger1M)),NA())</f>
        <v>-2.843498514129017E-3</v>
      </c>
      <c r="O37" s="44">
        <f>IFERROR(_xll.qlIndexFixing(ONIndex3M,I37,TRUE,_xll.ohTrigger(RecalcTrigger,Trigger3M)),NA())</f>
        <v>-1.7903819716380553E-3</v>
      </c>
      <c r="P37" s="44">
        <f>IFERROR(_xll.qlIndexFixing(ONIndex6M,I37,TRUE,_xll.ohTrigger(RecalcTrigger,Trigger6M)),NA())</f>
        <v>-6.2047283866828451E-4</v>
      </c>
      <c r="Q37" s="183">
        <f>IFERROR(_xll.qlIndexFixing(ONIndex1Y,I37,TRUE,_xll.ohTrigger(RecalcTrigger,Trigger1Y)),NA())</f>
        <v>3.261684602966497E-3</v>
      </c>
    </row>
    <row r="38" spans="2:17" x14ac:dyDescent="0.2">
      <c r="B38" s="39" t="s">
        <v>17</v>
      </c>
      <c r="D38" s="42">
        <f>_xll.qlCalendarAdvance(Calendar,$D37,B38,"f",FALSE)</f>
        <v>42446</v>
      </c>
      <c r="E38" s="177">
        <f>_xll.qlInterestRateIndexValueDate(IndexON,D38)</f>
        <v>42446</v>
      </c>
      <c r="F38" s="193">
        <f>IFERROR(_xll.qlIndexFixing(IndexON,D38,TRUE,_xll.ohTrigger(RecalcTrigger,TriggerON)),NA())</f>
        <v>-3.5307097716286151E-3</v>
      </c>
      <c r="H38" s="42">
        <f>_xll.qlCalendarAdvance(Calendar,$H37,B38,"f",FALSE)</f>
        <v>42446</v>
      </c>
      <c r="I38" s="177">
        <f>_xll.qlInterestRateIndexValueDate(Index1M,$H38)</f>
        <v>42450</v>
      </c>
      <c r="J38" s="182">
        <f>IFERROR(_xll.qlIndexFixing(Index1M,$H38,TRUE,_xll.ohTrigger(RecalcTrigger,Trigger1M)),NA())</f>
        <v>-3.1858089539317557E-3</v>
      </c>
      <c r="K38" s="44">
        <f>IFERROR(_xll.qlIndexFixing(Index3M,H38,TRUE,_xll.ohTrigger(RecalcTrigger,Trigger3M)),NA())</f>
        <v>-2.4309930292313853E-3</v>
      </c>
      <c r="L38" s="44">
        <f>IFERROR(_xll.qlIndexFixing(Index6M,$H38,TRUE,_xll.ohTrigger(RecalcTrigger,Trigger6M)),NA())</f>
        <v>-1.6208469214606706E-3</v>
      </c>
      <c r="M38" s="183">
        <f>IFERROR(_xll.qlIndexFixing(Index1Y,$H38,TRUE,_xll.ohTrigger(RecalcTrigger,Trigger1Y)),NA())</f>
        <v>-6.3269844844082712E-4</v>
      </c>
      <c r="N38" s="182">
        <f>IFERROR(_xll.qlIndexFixing(ONIndex1M,I38,TRUE,_xll.ohTrigger(RecalcTrigger,Trigger1M)),NA())</f>
        <v>-2.8800821018082345E-3</v>
      </c>
      <c r="O38" s="44">
        <f>IFERROR(_xll.qlIndexFixing(ONIndex3M,I38,TRUE,_xll.ohTrigger(RecalcTrigger,Trigger3M)),NA())</f>
        <v>-1.8279454108371951E-3</v>
      </c>
      <c r="P38" s="44">
        <f>IFERROR(_xll.qlIndexFixing(ONIndex6M,I38,TRUE,_xll.ohTrigger(RecalcTrigger,Trigger6M)),NA())</f>
        <v>-6.6180325032139109E-4</v>
      </c>
      <c r="Q38" s="183">
        <f>IFERROR(_xll.qlIndexFixing(ONIndex1Y,I38,TRUE,_xll.ohTrigger(RecalcTrigger,Trigger1Y)),NA())</f>
        <v>3.261684602966497E-3</v>
      </c>
    </row>
    <row r="39" spans="2:17" x14ac:dyDescent="0.2">
      <c r="B39" s="39" t="s">
        <v>17</v>
      </c>
      <c r="D39" s="42">
        <f>_xll.qlCalendarAdvance(Calendar,$D38,B39,"f",FALSE)</f>
        <v>42447</v>
      </c>
      <c r="E39" s="177">
        <f>_xll.qlInterestRateIndexValueDate(IndexON,D39)</f>
        <v>42447</v>
      </c>
      <c r="F39" s="193">
        <f>IFERROR(_xll.qlIndexFixing(IndexON,D39,TRUE,_xll.ohTrigger(RecalcTrigger,TriggerON)),NA())</f>
        <v>-3.5306751441810391E-3</v>
      </c>
      <c r="H39" s="42">
        <f>_xll.qlCalendarAdvance(Calendar,$H38,B39,"f",FALSE)</f>
        <v>42447</v>
      </c>
      <c r="I39" s="177">
        <f>_xll.qlInterestRateIndexValueDate(Index1M,$H39)</f>
        <v>42451</v>
      </c>
      <c r="J39" s="182">
        <f>IFERROR(_xll.qlIndexFixing(Index1M,$H39,TRUE,_xll.ohTrigger(RecalcTrigger,Trigger1M)),NA())</f>
        <v>-3.2055704739405192E-3</v>
      </c>
      <c r="K39" s="44">
        <f>IFERROR(_xll.qlIndexFixing(Index3M,H39,TRUE,_xll.ohTrigger(RecalcTrigger,Trigger3M)),NA())</f>
        <v>-2.4443607375338513E-3</v>
      </c>
      <c r="L39" s="44">
        <f>IFERROR(_xll.qlIndexFixing(Index6M,$H39,TRUE,_xll.ohTrigger(RecalcTrigger,Trigger6M)),NA())</f>
        <v>-1.6301799420870048E-3</v>
      </c>
      <c r="M39" s="183">
        <f>IFERROR(_xll.qlIndexFixing(Index1Y,$H39,TRUE,_xll.ohTrigger(RecalcTrigger,Trigger1Y)),NA())</f>
        <v>-6.3675332090229919E-4</v>
      </c>
      <c r="N39" s="182">
        <f>IFERROR(_xll.qlIndexFixing(ONIndex1M,I39,TRUE,_xll.ohTrigger(RecalcTrigger,Trigger1M)),NA())</f>
        <v>-2.9828300529155527E-3</v>
      </c>
      <c r="O39" s="44">
        <f>IFERROR(_xll.qlIndexFixing(ONIndex3M,I39,TRUE,_xll.ohTrigger(RecalcTrigger,Trigger3M)),NA())</f>
        <v>-1.9303928686502658E-3</v>
      </c>
      <c r="P39" s="44">
        <f>IFERROR(_xll.qlIndexFixing(ONIndex6M,I39,TRUE,_xll.ohTrigger(RecalcTrigger,Trigger6M)),NA())</f>
        <v>-7.7163783406941633E-4</v>
      </c>
      <c r="Q39" s="183">
        <f>IFERROR(_xll.qlIndexFixing(ONIndex1Y,I39,TRUE,_xll.ohTrigger(RecalcTrigger,Trigger1Y)),NA())</f>
        <v>3.2617437067443689E-3</v>
      </c>
    </row>
    <row r="40" spans="2:17" x14ac:dyDescent="0.2">
      <c r="B40" s="39" t="s">
        <v>17</v>
      </c>
      <c r="D40" s="42">
        <f>_xll.qlCalendarAdvance(Calendar,$D39,B40,"f",FALSE)</f>
        <v>42450</v>
      </c>
      <c r="E40" s="177">
        <f>_xll.qlInterestRateIndexValueDate(IndexON,D40)</f>
        <v>42450</v>
      </c>
      <c r="F40" s="193">
        <f>IFERROR(_xll.qlIndexFixing(IndexON,D40,TRUE,_xll.ohTrigger(RecalcTrigger,TriggerON)),NA())</f>
        <v>-3.530709771548679E-3</v>
      </c>
      <c r="H40" s="42">
        <f>_xll.qlCalendarAdvance(Calendar,$H39,B40,"f",FALSE)</f>
        <v>42450</v>
      </c>
      <c r="I40" s="177">
        <f>_xll.qlInterestRateIndexValueDate(Index1M,$H40)</f>
        <v>42452</v>
      </c>
      <c r="J40" s="182">
        <f>IFERROR(_xll.qlIndexFixing(Index1M,$H40,TRUE,_xll.ohTrigger(RecalcTrigger,Trigger1M)),NA())</f>
        <v>-3.2370160440618116E-3</v>
      </c>
      <c r="K40" s="44">
        <f>IFERROR(_xll.qlIndexFixing(Index3M,H40,TRUE,_xll.ohTrigger(RecalcTrigger,Trigger3M)),NA())</f>
        <v>-2.4574491143896479E-3</v>
      </c>
      <c r="L40" s="44">
        <f>IFERROR(_xll.qlIndexFixing(Index6M,$H40,TRUE,_xll.ohTrigger(RecalcTrigger,Trigger6M)),NA())</f>
        <v>-1.6392774598383119E-3</v>
      </c>
      <c r="M40" s="183">
        <f>IFERROR(_xll.qlIndexFixing(Index1Y,$H40,TRUE,_xll.ohTrigger(RecalcTrigger,Trigger1Y)),NA())</f>
        <v>-6.4048314961426614E-4</v>
      </c>
      <c r="N40" s="182">
        <f>IFERROR(_xll.qlIndexFixing(ONIndex1M,I40,TRUE,_xll.ohTrigger(RecalcTrigger,Trigger1M)),NA())</f>
        <v>-3.0767195793091062E-3</v>
      </c>
      <c r="O40" s="44">
        <f>IFERROR(_xll.qlIndexFixing(ONIndex3M,I40,TRUE,_xll.ohTrigger(RecalcTrigger,Trigger3M)),NA())</f>
        <v>-2.0205226949165933E-3</v>
      </c>
      <c r="P40" s="44">
        <f>IFERROR(_xll.qlIndexFixing(ONIndex6M,I40,TRUE,_xll.ohTrigger(RecalcTrigger,Trigger6M)),NA())</f>
        <v>-8.6464414112530363E-4</v>
      </c>
      <c r="Q40" s="183">
        <f>IFERROR(_xll.qlIndexFixing(ONIndex1Y,I40,TRUE,_xll.ohTrigger(RecalcTrigger,Trigger1Y)),NA())</f>
        <v>3.261684602966497E-3</v>
      </c>
    </row>
    <row r="41" spans="2:17" x14ac:dyDescent="0.2">
      <c r="B41" s="39" t="s">
        <v>17</v>
      </c>
      <c r="D41" s="42">
        <f>_xll.qlCalendarAdvance(Calendar,$D40,B41,"f",FALSE)</f>
        <v>42451</v>
      </c>
      <c r="E41" s="177">
        <f>_xll.qlInterestRateIndexValueDate(IndexON,D41)</f>
        <v>42451</v>
      </c>
      <c r="F41" s="193">
        <f>IFERROR(_xll.qlIndexFixing(IndexON,D41,TRUE,_xll.ohTrigger(RecalcTrigger,TriggerON)),NA())</f>
        <v>-3.530709771548679E-3</v>
      </c>
      <c r="H41" s="42">
        <f>_xll.qlCalendarAdvance(Calendar,$H40,B41,"f",FALSE)</f>
        <v>42451</v>
      </c>
      <c r="I41" s="177">
        <f>_xll.qlInterestRateIndexValueDate(Index1M,$H41)</f>
        <v>42453</v>
      </c>
      <c r="J41" s="182">
        <f>IFERROR(_xll.qlIndexFixing(Index1M,$H41,TRUE,_xll.ohTrigger(RecalcTrigger,Trigger1M)),NA())</f>
        <v>-3.248196216067839E-3</v>
      </c>
      <c r="K41" s="44">
        <f>IFERROR(_xll.qlIndexFixing(Index3M,H41,TRUE,_xll.ohTrigger(RecalcTrigger,Trigger3M)),NA())</f>
        <v>-2.4702613127779586E-3</v>
      </c>
      <c r="L41" s="44">
        <f>IFERROR(_xll.qlIndexFixing(Index6M,$H41,TRUE,_xll.ohTrigger(RecalcTrigger,Trigger6M)),NA())</f>
        <v>-1.6550366360755832E-3</v>
      </c>
      <c r="M41" s="183">
        <f>IFERROR(_xll.qlIndexFixing(Index1Y,$H41,TRUE,_xll.ohTrigger(RecalcTrigger,Trigger1Y)),NA())</f>
        <v>-6.4391495868548678E-4</v>
      </c>
      <c r="N41" s="182">
        <f>IFERROR(_xll.qlIndexFixing(ONIndex1M,I41,TRUE,_xll.ohTrigger(RecalcTrigger,Trigger1M)),NA())</f>
        <v>-3.1043458875501528E-3</v>
      </c>
      <c r="O41" s="44">
        <f>IFERROR(_xll.qlIndexFixing(ONIndex3M,I41,TRUE,_xll.ohTrigger(RecalcTrigger,Trigger3M)),NA())</f>
        <v>-2.0457271030371871E-3</v>
      </c>
      <c r="P41" s="44">
        <f>IFERROR(_xll.qlIndexFixing(ONIndex6M,I41,TRUE,_xll.ohTrigger(RecalcTrigger,Trigger6M)),NA())</f>
        <v>-8.8913966693304758E-4</v>
      </c>
      <c r="Q41" s="183">
        <f>IFERROR(_xll.qlIndexFixing(ONIndex1Y,I41,TRUE,_xll.ohTrigger(RecalcTrigger,Trigger1Y)),NA())</f>
        <v>3.261684602966497E-3</v>
      </c>
    </row>
    <row r="42" spans="2:17" x14ac:dyDescent="0.2">
      <c r="B42" s="39" t="s">
        <v>17</v>
      </c>
      <c r="D42" s="42">
        <f>_xll.qlCalendarAdvance(Calendar,$D41,B42,"f",FALSE)</f>
        <v>42452</v>
      </c>
      <c r="E42" s="177">
        <f>_xll.qlInterestRateIndexValueDate(IndexON,D42)</f>
        <v>42452</v>
      </c>
      <c r="F42" s="193">
        <f>IFERROR(_xll.qlIndexFixing(IndexON,D42,TRUE,_xll.ohTrigger(RecalcTrigger,TriggerON)),NA())</f>
        <v>-3.5307097716286151E-3</v>
      </c>
      <c r="H42" s="42">
        <f>_xll.qlCalendarAdvance(Calendar,$H41,B42,"f",FALSE)</f>
        <v>42452</v>
      </c>
      <c r="I42" s="177">
        <f>_xll.qlInterestRateIndexValueDate(Index1M,$H42)</f>
        <v>42458</v>
      </c>
      <c r="J42" s="182">
        <f>IFERROR(_xll.qlIndexFixing(Index1M,$H42,TRUE,_xll.ohTrigger(RecalcTrigger,Trigger1M)),NA())</f>
        <v>-3.3166262460982941E-3</v>
      </c>
      <c r="K42" s="44">
        <f>IFERROR(_xll.qlIndexFixing(Index3M,H42,TRUE,_xll.ohTrigger(RecalcTrigger,Trigger3M)),NA())</f>
        <v>-2.5303881535307746E-3</v>
      </c>
      <c r="L42" s="44">
        <f>IFERROR(_xll.qlIndexFixing(Index6M,$H42,TRUE,_xll.ohTrigger(RecalcTrigger,Trigger6M)),NA())</f>
        <v>-1.6892339840986748E-3</v>
      </c>
      <c r="M42" s="183">
        <f>IFERROR(_xll.qlIndexFixing(Index1Y,$H42,TRUE,_xll.ohTrigger(RecalcTrigger,Trigger1Y)),NA())</f>
        <v>-6.5756915270936283E-4</v>
      </c>
      <c r="N42" s="182">
        <f>IFERROR(_xll.qlIndexFixing(ONIndex1M,I42,TRUE,_xll.ohTrigger(RecalcTrigger,Trigger1M)),NA())</f>
        <v>-3.1301200433997423E-3</v>
      </c>
      <c r="O42" s="44">
        <f>IFERROR(_xll.qlIndexFixing(ONIndex3M,I42,TRUE,_xll.ohTrigger(RecalcTrigger,Trigger3M)),NA())</f>
        <v>-2.0685554007293661E-3</v>
      </c>
      <c r="P42" s="44">
        <f>IFERROR(_xll.qlIndexFixing(ONIndex6M,I42,TRUE,_xll.ohTrigger(RecalcTrigger,Trigger6M)),NA())</f>
        <v>-9.1046405482853032E-4</v>
      </c>
      <c r="Q42" s="183">
        <f>IFERROR(_xll.qlIndexFixing(ONIndex1Y,I42,TRUE,_xll.ohTrigger(RecalcTrigger,Trigger1Y)),NA())</f>
        <v>3.261684602966497E-3</v>
      </c>
    </row>
    <row r="43" spans="2:17" x14ac:dyDescent="0.2">
      <c r="B43" s="39" t="s">
        <v>17</v>
      </c>
      <c r="D43" s="42">
        <f>_xll.qlCalendarAdvance(Calendar,$D42,B43,"f",FALSE)</f>
        <v>42453</v>
      </c>
      <c r="E43" s="177">
        <f>_xll.qlInterestRateIndexValueDate(IndexON,D43)</f>
        <v>42453</v>
      </c>
      <c r="F43" s="193">
        <f>IFERROR(_xll.qlIndexFixing(IndexON,D43,TRUE,_xll.ohTrigger(RecalcTrigger,TriggerON)),NA())</f>
        <v>-3.5306405172024213E-3</v>
      </c>
      <c r="H43" s="42">
        <f>_xll.qlCalendarAdvance(Calendar,$H42,B43,"f",FALSE)</f>
        <v>42453</v>
      </c>
      <c r="I43" s="177">
        <f>_xll.qlInterestRateIndexValueDate(Index1M,$H43)</f>
        <v>42459</v>
      </c>
      <c r="J43" s="182">
        <f>IFERROR(_xll.qlIndexFixing(Index1M,$H43,TRUE,_xll.ohTrigger(RecalcTrigger,Trigger1M)),NA())</f>
        <v>-3.3246515489371298E-3</v>
      </c>
      <c r="K43" s="44">
        <f>IFERROR(_xll.qlIndexFixing(Index3M,H43,TRUE,_xll.ohTrigger(RecalcTrigger,Trigger3M)),NA())</f>
        <v>-2.5416880304045446E-3</v>
      </c>
      <c r="L43" s="44">
        <f>IFERROR(_xll.qlIndexFixing(Index6M,$H43,TRUE,_xll.ohTrigger(RecalcTrigger,Trigger6M)),NA())</f>
        <v>-1.6968619462225775E-3</v>
      </c>
      <c r="M43" s="183">
        <f>IFERROR(_xll.qlIndexFixing(Index1Y,$H43,TRUE,_xll.ohTrigger(RecalcTrigger,Trigger1Y)),NA())</f>
        <v>-6.5979603144195498E-4</v>
      </c>
      <c r="N43" s="182">
        <f>IFERROR(_xll.qlIndexFixing(ONIndex1M,I43,TRUE,_xll.ohTrigger(RecalcTrigger,Trigger1M)),NA())</f>
        <v>-3.1747508400981062E-3</v>
      </c>
      <c r="O43" s="44">
        <f>IFERROR(_xll.qlIndexFixing(ONIndex3M,I43,TRUE,_xll.ohTrigger(RecalcTrigger,Trigger3M)),NA())</f>
        <v>-2.1055161463001681E-3</v>
      </c>
      <c r="P43" s="44">
        <f>IFERROR(_xll.qlIndexFixing(ONIndex6M,I43,TRUE,_xll.ohTrigger(RecalcTrigger,Trigger6M)),NA())</f>
        <v>-9.4158221623619198E-4</v>
      </c>
      <c r="Q43" s="183">
        <f>IFERROR(_xll.qlIndexFixing(ONIndex1Y,I43,TRUE,_xll.ohTrigger(RecalcTrigger,Trigger1Y)),NA())</f>
        <v>3.2617141546609218E-3</v>
      </c>
    </row>
    <row r="44" spans="2:17" x14ac:dyDescent="0.2">
      <c r="B44" s="39" t="s">
        <v>17</v>
      </c>
      <c r="D44" s="42">
        <f>_xll.qlCalendarAdvance(Calendar,$D43,B44,"f",FALSE)</f>
        <v>42458</v>
      </c>
      <c r="E44" s="177">
        <f>_xll.qlInterestRateIndexValueDate(IndexON,D44)</f>
        <v>42458</v>
      </c>
      <c r="F44" s="193">
        <f>IFERROR(_xll.qlIndexFixing(IndexON,D44,TRUE,_xll.ohTrigger(RecalcTrigger,TriggerON)),NA())</f>
        <v>-3.5307097716286151E-3</v>
      </c>
      <c r="H44" s="42">
        <f>_xll.qlCalendarAdvance(Calendar,$H43,B44,"f",FALSE)</f>
        <v>42458</v>
      </c>
      <c r="I44" s="177">
        <f>_xll.qlInterestRateIndexValueDate(Index1M,$H44)</f>
        <v>42460</v>
      </c>
      <c r="J44" s="182">
        <f>IFERROR(_xll.qlIndexFixing(Index1M,$H44,TRUE,_xll.ohTrigger(RecalcTrigger,Trigger1M)),NA())</f>
        <v>-3.3322770307153307E-3</v>
      </c>
      <c r="K44" s="44">
        <f>IFERROR(_xll.qlIndexFixing(Index3M,H44,TRUE,_xll.ohTrigger(RecalcTrigger,Trigger3M)),NA())</f>
        <v>-2.5471526248720291E-3</v>
      </c>
      <c r="L44" s="44">
        <f>IFERROR(_xll.qlIndexFixing(Index6M,$H44,TRUE,_xll.ohTrigger(RecalcTrigger,Trigger6M)),NA())</f>
        <v>-1.7012799310457388E-3</v>
      </c>
      <c r="M44" s="183">
        <f>IFERROR(_xll.qlIndexFixing(Index1Y,$H44,TRUE,_xll.ohTrigger(RecalcTrigger,Trigger1Y)),NA())</f>
        <v>-6.6192190117568344E-4</v>
      </c>
      <c r="N44" s="182">
        <f>IFERROR(_xll.qlIndexFixing(ONIndex1M,I44,TRUE,_xll.ohTrigger(RecalcTrigger,Trigger1M)),NA())</f>
        <v>-3.2121769775672604E-3</v>
      </c>
      <c r="O44" s="44">
        <f>IFERROR(_xll.qlIndexFixing(ONIndex3M,I44,TRUE,_xll.ohTrigger(RecalcTrigger,Trigger3M)),NA())</f>
        <v>-2.1420455138843053E-3</v>
      </c>
      <c r="P44" s="44">
        <f>IFERROR(_xll.qlIndexFixing(ONIndex6M,I44,TRUE,_xll.ohTrigger(RecalcTrigger,Trigger6M)),NA())</f>
        <v>-9.7101309453062612E-4</v>
      </c>
      <c r="Q44" s="183">
        <f>IFERROR(_xll.qlIndexFixing(ONIndex1Y,I44,TRUE,_xll.ohTrigger(RecalcTrigger,Trigger1Y)),NA())</f>
        <v>3.261684602966497E-3</v>
      </c>
    </row>
    <row r="45" spans="2:17" x14ac:dyDescent="0.2">
      <c r="B45" s="39" t="s">
        <v>17</v>
      </c>
      <c r="D45" s="42">
        <f>_xll.qlCalendarAdvance(Calendar,$D44,B45,"f",FALSE)</f>
        <v>42459</v>
      </c>
      <c r="E45" s="177">
        <f>_xll.qlInterestRateIndexValueDate(IndexON,D45)</f>
        <v>42459</v>
      </c>
      <c r="F45" s="193">
        <f>IFERROR(_xll.qlIndexFixing(IndexON,D45,TRUE,_xll.ohTrigger(RecalcTrigger,TriggerON)),NA())</f>
        <v>-3.5307097715886471E-3</v>
      </c>
      <c r="H45" s="42">
        <f>_xll.qlCalendarAdvance(Calendar,$H44,B45,"f",FALSE)</f>
        <v>42459</v>
      </c>
      <c r="I45" s="177">
        <f>_xll.qlInterestRateIndexValueDate(Index1M,$H45)</f>
        <v>42461</v>
      </c>
      <c r="J45" s="182">
        <f>IFERROR(_xll.qlIndexFixing(Index1M,$H45,TRUE,_xll.ohTrigger(RecalcTrigger,Trigger1M)),NA())</f>
        <v>-3.3504701279192038E-3</v>
      </c>
      <c r="K45" s="44">
        <f>IFERROR(_xll.qlIndexFixing(Index3M,H45,TRUE,_xll.ohTrigger(RecalcTrigger,Trigger3M)),NA())</f>
        <v>-2.5581088397638456E-3</v>
      </c>
      <c r="L45" s="44">
        <f>IFERROR(_xll.qlIndexFixing(Index6M,$H45,TRUE,_xll.ohTrigger(RecalcTrigger,Trigger6M)),NA())</f>
        <v>-1.7144832691389283E-3</v>
      </c>
      <c r="M45" s="183">
        <f>IFERROR(_xll.qlIndexFixing(Index1Y,$H45,TRUE,_xll.ohTrigger(RecalcTrigger,Trigger1Y)),NA())</f>
        <v>-6.4658436182232087E-4</v>
      </c>
      <c r="N45" s="182">
        <f>IFERROR(_xll.qlIndexFixing(ONIndex1M,I45,TRUE,_xll.ohTrigger(RecalcTrigger,Trigger1M)),NA())</f>
        <v>-3.2286543317283645E-3</v>
      </c>
      <c r="O45" s="44">
        <f>IFERROR(_xll.qlIndexFixing(ONIndex3M,I45,TRUE,_xll.ohTrigger(RecalcTrigger,Trigger3M)),NA())</f>
        <v>-2.1703321484789484E-3</v>
      </c>
      <c r="P45" s="44">
        <f>IFERROR(_xll.qlIndexFixing(ONIndex6M,I45,TRUE,_xll.ohTrigger(RecalcTrigger,Trigger6M)),NA())</f>
        <v>-9.9742565794702642E-4</v>
      </c>
      <c r="Q45" s="183">
        <f>IFERROR(_xll.qlIndexFixing(ONIndex1Y,I45,TRUE,_xll.ohTrigger(RecalcTrigger,Trigger1Y)),NA())</f>
        <v>3.261684602966497E-3</v>
      </c>
    </row>
    <row r="46" spans="2:17" x14ac:dyDescent="0.2">
      <c r="B46" s="39" t="s">
        <v>17</v>
      </c>
      <c r="D46" s="42">
        <f>_xll.qlCalendarAdvance(Calendar,$D45,B46,"f",FALSE)</f>
        <v>42460</v>
      </c>
      <c r="E46" s="177">
        <f>_xll.qlInterestRateIndexValueDate(IndexON,D46)</f>
        <v>42460</v>
      </c>
      <c r="F46" s="193">
        <f>IFERROR(_xll.qlIndexFixing(IndexON,D46,TRUE,_xll.ohTrigger(RecalcTrigger,TriggerON)),NA())</f>
        <v>-3.5307097715886471E-3</v>
      </c>
      <c r="H46" s="42">
        <f>_xll.qlCalendarAdvance(Calendar,$H45,B46,"f",FALSE)</f>
        <v>42460</v>
      </c>
      <c r="I46" s="177">
        <f>_xll.qlInterestRateIndexValueDate(Index1M,$H46)</f>
        <v>42464</v>
      </c>
      <c r="J46" s="182">
        <f>IFERROR(_xll.qlIndexFixing(Index1M,$H46,TRUE,_xll.ohTrigger(RecalcTrigger,Trigger1M)),NA())</f>
        <v>-3.3749162394269838E-3</v>
      </c>
      <c r="K46" s="44">
        <f>IFERROR(_xll.qlIndexFixing(Index3M,H46,TRUE,_xll.ohTrigger(RecalcTrigger,Trigger3M)),NA())</f>
        <v>-2.5899999999990917E-3</v>
      </c>
      <c r="L46" s="44">
        <f>IFERROR(_xll.qlIndexFixing(Index6M,$H46,TRUE,_xll.ohTrigger(RecalcTrigger,Trigger6M)),NA())</f>
        <v>-1.7300000000065943E-3</v>
      </c>
      <c r="M46" s="183">
        <f>IFERROR(_xll.qlIndexFixing(Index1Y,$H46,TRUE,_xll.ohTrigger(RecalcTrigger,Trigger1Y)),NA())</f>
        <v>-6.7000000066331426E-4</v>
      </c>
      <c r="N46" s="182">
        <f>IFERROR(_xll.qlIndexFixing(ONIndex1M,I46,TRUE,_xll.ohTrigger(RecalcTrigger,Trigger1M)),NA())</f>
        <v>-3.2446520263773593E-3</v>
      </c>
      <c r="O46" s="44">
        <f>IFERROR(_xll.qlIndexFixing(ONIndex3M,I46,TRUE,_xll.ohTrigger(RecalcTrigger,Trigger3M)),NA())</f>
        <v>-2.1978730355298737E-3</v>
      </c>
      <c r="P46" s="44">
        <f>IFERROR(_xll.qlIndexFixing(ONIndex6M,I46,TRUE,_xll.ohTrigger(RecalcTrigger,Trigger6M)),NA())</f>
        <v>-1.0229709430342737E-3</v>
      </c>
      <c r="Q46" s="183">
        <f>IFERROR(_xll.qlIndexFixing(ONIndex1Y,I46,TRUE,_xll.ohTrigger(RecalcTrigger,Trigger1Y)),NA())</f>
        <v>3.2616846028865609E-3</v>
      </c>
    </row>
    <row r="47" spans="2:17" x14ac:dyDescent="0.2">
      <c r="B47" s="39" t="s">
        <v>17</v>
      </c>
      <c r="D47" s="42">
        <f>_xll.qlCalendarAdvance(Calendar,$D46,B47,"f",FALSE)</f>
        <v>42461</v>
      </c>
      <c r="E47" s="177">
        <f>_xll.qlInterestRateIndexValueDate(IndexON,D47)</f>
        <v>42461</v>
      </c>
      <c r="F47" s="193">
        <f>IFERROR(_xll.qlIndexFixing(IndexON,D47,TRUE,_xll.ohTrigger(RecalcTrigger,TriggerON)),NA())</f>
        <v>-3.5306751441810391E-3</v>
      </c>
      <c r="H47" s="42">
        <f>_xll.qlCalendarAdvance(Calendar,$H46,B47,"f",FALSE)</f>
        <v>42461</v>
      </c>
      <c r="I47" s="177">
        <f>_xll.qlInterestRateIndexValueDate(Index1M,$H47)</f>
        <v>42465</v>
      </c>
      <c r="J47" s="182">
        <f>IFERROR(_xll.qlIndexFixing(Index1M,$H47,TRUE,_xll.ohTrigger(RecalcTrigger,Trigger1M)),NA())</f>
        <v>-3.3829365843991432E-3</v>
      </c>
      <c r="K47" s="44">
        <f>IFERROR(_xll.qlIndexFixing(Index3M,H47,TRUE,_xll.ohTrigger(RecalcTrigger,Trigger3M)),NA())</f>
        <v>-2.6002710946380707E-3</v>
      </c>
      <c r="L47" s="44">
        <f>IFERROR(_xll.qlIndexFixing(Index6M,$H47,TRUE,_xll.ohTrigger(RecalcTrigger,Trigger6M)),NA())</f>
        <v>-1.736845363203315E-3</v>
      </c>
      <c r="M47" s="183">
        <f>IFERROR(_xll.qlIndexFixing(Index1Y,$H47,TRUE,_xll.ohTrigger(RecalcTrigger,Trigger1Y)),NA())</f>
        <v>-6.7203172035366476E-4</v>
      </c>
      <c r="N47" s="182">
        <f>IFERROR(_xll.qlIndexFixing(ONIndex1M,I47,TRUE,_xll.ohTrigger(RecalcTrigger,Trigger1M)),NA())</f>
        <v>-3.2601581788593847E-3</v>
      </c>
      <c r="O47" s="44">
        <f>IFERROR(_xll.qlIndexFixing(ONIndex3M,I47,TRUE,_xll.ohTrigger(RecalcTrigger,Trigger3M)),NA())</f>
        <v>-2.2246164310679717E-3</v>
      </c>
      <c r="P47" s="44">
        <f>IFERROR(_xll.qlIndexFixing(ONIndex6M,I47,TRUE,_xll.ohTrigger(RecalcTrigger,Trigger6M)),NA())</f>
        <v>-1.0476021950323045E-3</v>
      </c>
      <c r="Q47" s="183">
        <f>IFERROR(_xll.qlIndexFixing(ONIndex1Y,I47,TRUE,_xll.ohTrigger(RecalcTrigger,Trigger1Y)),NA())</f>
        <v>3.261684602966497E-3</v>
      </c>
    </row>
    <row r="48" spans="2:17" x14ac:dyDescent="0.2">
      <c r="B48" s="39" t="s">
        <v>17</v>
      </c>
      <c r="D48" s="42">
        <f>_xll.qlCalendarAdvance(Calendar,$D47,B48,"f",FALSE)</f>
        <v>42464</v>
      </c>
      <c r="E48" s="177">
        <f>_xll.qlInterestRateIndexValueDate(IndexON,D48)</f>
        <v>42464</v>
      </c>
      <c r="F48" s="193">
        <f>IFERROR(_xll.qlIndexFixing(IndexON,D48,TRUE,_xll.ohTrigger(RecalcTrigger,TriggerON)),NA())</f>
        <v>-3.530709771548679E-3</v>
      </c>
      <c r="H48" s="42">
        <f>_xll.qlCalendarAdvance(Calendar,$H47,B48,"f",FALSE)</f>
        <v>42464</v>
      </c>
      <c r="I48" s="177">
        <f>_xll.qlInterestRateIndexValueDate(Index1M,$H48)</f>
        <v>42466</v>
      </c>
      <c r="J48" s="182">
        <f>IFERROR(_xll.qlIndexFixing(Index1M,$H48,TRUE,_xll.ohTrigger(RecalcTrigger,Trigger1M)),NA())</f>
        <v>-3.3904106893261066E-3</v>
      </c>
      <c r="K48" s="44">
        <f>IFERROR(_xll.qlIndexFixing(Index3M,H48,TRUE,_xll.ohTrigger(RecalcTrigger,Trigger3M)),NA())</f>
        <v>-2.6102416200714804E-3</v>
      </c>
      <c r="L48" s="44">
        <f>IFERROR(_xll.qlIndexFixing(Index6M,$H48,TRUE,_xll.ohTrigger(RecalcTrigger,Trigger6M)),NA())</f>
        <v>-1.7434922431520563E-3</v>
      </c>
      <c r="M48" s="183">
        <f>IFERROR(_xll.qlIndexFixing(Index1Y,$H48,TRUE,_xll.ohTrigger(RecalcTrigger,Trigger1Y)),NA())</f>
        <v>-6.7408419896177808E-4</v>
      </c>
      <c r="N48" s="182">
        <f>IFERROR(_xll.qlIndexFixing(ONIndex1M,I48,TRUE,_xll.ohTrigger(RecalcTrigger,Trigger1M)),NA())</f>
        <v>-3.2894425419671691E-3</v>
      </c>
      <c r="O48" s="44">
        <f>IFERROR(_xll.qlIndexFixing(ONIndex3M,I48,TRUE,_xll.ohTrigger(RecalcTrigger,Trigger3M)),NA())</f>
        <v>-2.2751718205960003E-3</v>
      </c>
      <c r="P48" s="44">
        <f>IFERROR(_xll.qlIndexFixing(ONIndex6M,I48,TRUE,_xll.ohTrigger(RecalcTrigger,Trigger6M)),NA())</f>
        <v>-1.0935808245360334E-3</v>
      </c>
      <c r="Q48" s="183">
        <f>IFERROR(_xll.qlIndexFixing(ONIndex1Y,I48,TRUE,_xll.ohTrigger(RecalcTrigger,Trigger1Y)),NA())</f>
        <v>3.2617141546609218E-3</v>
      </c>
    </row>
    <row r="49" spans="2:17" x14ac:dyDescent="0.2">
      <c r="B49" s="39" t="s">
        <v>17</v>
      </c>
      <c r="D49" s="42">
        <f>_xll.qlCalendarAdvance(Calendar,$D48,B49,"f",FALSE)</f>
        <v>42465</v>
      </c>
      <c r="E49" s="177">
        <f>_xll.qlInterestRateIndexValueDate(IndexON,D49)</f>
        <v>42465</v>
      </c>
      <c r="F49" s="193">
        <f>IFERROR(_xll.qlIndexFixing(IndexON,D49,TRUE,_xll.ohTrigger(RecalcTrigger,TriggerON)),NA())</f>
        <v>-3.530709771508711E-3</v>
      </c>
      <c r="H49" s="42">
        <f>_xll.qlCalendarAdvance(Calendar,$H48,B49,"f",FALSE)</f>
        <v>42465</v>
      </c>
      <c r="I49" s="177">
        <f>_xll.qlInterestRateIndexValueDate(Index1M,$H49)</f>
        <v>42467</v>
      </c>
      <c r="J49" s="182">
        <f>IFERROR(_xll.qlIndexFixing(Index1M,$H49,TRUE,_xll.ohTrigger(RecalcTrigger,Trigger1M)),NA())</f>
        <v>-3.4008804943222448E-3</v>
      </c>
      <c r="K49" s="44">
        <f>IFERROR(_xll.qlIndexFixing(Index3M,H49,TRUE,_xll.ohTrigger(RecalcTrigger,Trigger3M)),NA())</f>
        <v>-2.6199180514678553E-3</v>
      </c>
      <c r="L49" s="44">
        <f>IFERROR(_xll.qlIndexFixing(Index6M,$H49,TRUE,_xll.ohTrigger(RecalcTrigger,Trigger6M)),NA())</f>
        <v>-1.7499458138808004E-3</v>
      </c>
      <c r="M49" s="183">
        <f>IFERROR(_xll.qlIndexFixing(Index1Y,$H49,TRUE,_xll.ohTrigger(RecalcTrigger,Trigger1Y)),NA())</f>
        <v>-6.7615897626560314E-4</v>
      </c>
      <c r="N49" s="182">
        <f>IFERROR(_xll.qlIndexFixing(ONIndex1M,I49,TRUE,_xll.ohTrigger(RecalcTrigger,Trigger1M)),NA())</f>
        <v>-3.317029722613718E-3</v>
      </c>
      <c r="O49" s="44">
        <f>IFERROR(_xll.qlIndexFixing(ONIndex3M,I49,TRUE,_xll.ohTrigger(RecalcTrigger,Trigger3M)),NA())</f>
        <v>-2.322580225584403E-3</v>
      </c>
      <c r="P49" s="44">
        <f>IFERROR(_xll.qlIndexFixing(ONIndex6M,I49,TRUE,_xll.ohTrigger(RecalcTrigger,Trigger6M)),NA())</f>
        <v>-1.1360517686176408E-3</v>
      </c>
      <c r="Q49" s="183">
        <f>IFERROR(_xll.qlIndexFixing(ONIndex1Y,I49,TRUE,_xll.ohTrigger(RecalcTrigger,Trigger1Y)),NA())</f>
        <v>3.261684602966497E-3</v>
      </c>
    </row>
    <row r="50" spans="2:17" x14ac:dyDescent="0.2">
      <c r="B50" s="39" t="s">
        <v>17</v>
      </c>
      <c r="D50" s="42">
        <f>_xll.qlCalendarAdvance(Calendar,$D49,B50,"f",FALSE)</f>
        <v>42466</v>
      </c>
      <c r="E50" s="177">
        <f>_xll.qlInterestRateIndexValueDate(IndexON,D50)</f>
        <v>42466</v>
      </c>
      <c r="F50" s="193">
        <f>IFERROR(_xll.qlIndexFixing(IndexON,D50,TRUE,_xll.ohTrigger(RecalcTrigger,TriggerON)),NA())</f>
        <v>-3.5307097716685831E-3</v>
      </c>
      <c r="H50" s="42">
        <f>_xll.qlCalendarAdvance(Calendar,$H49,B50,"f",FALSE)</f>
        <v>42466</v>
      </c>
      <c r="I50" s="177">
        <f>_xll.qlInterestRateIndexValueDate(Index1M,$H50)</f>
        <v>42468</v>
      </c>
      <c r="J50" s="182">
        <f>IFERROR(_xll.qlIndexFixing(Index1M,$H50,TRUE,_xll.ohTrigger(RecalcTrigger,Trigger1M)),NA())</f>
        <v>-3.4054507635982562E-3</v>
      </c>
      <c r="K50" s="44">
        <f>IFERROR(_xll.qlIndexFixing(Index3M,H50,TRUE,_xll.ohTrigger(RecalcTrigger,Trigger3M)),NA())</f>
        <v>-2.6293074541052274E-3</v>
      </c>
      <c r="L50" s="44">
        <f>IFERROR(_xll.qlIndexFixing(Index6M,$H50,TRUE,_xll.ohTrigger(RecalcTrigger,Trigger6M)),NA())</f>
        <v>-1.7607802095048663E-3</v>
      </c>
      <c r="M50" s="183">
        <f>IFERROR(_xll.qlIndexFixing(Index1Y,$H50,TRUE,_xll.ohTrigger(RecalcTrigger,Trigger1Y)),NA())</f>
        <v>-6.6105050777723611E-4</v>
      </c>
      <c r="N50" s="182">
        <f>IFERROR(_xll.qlIndexFixing(ONIndex1M,I50,TRUE,_xll.ohTrigger(RecalcTrigger,Trigger1M)),NA())</f>
        <v>-3.3298999302333598E-3</v>
      </c>
      <c r="O50" s="44">
        <f>IFERROR(_xll.qlIndexFixing(ONIndex3M,I50,TRUE,_xll.ohTrigger(RecalcTrigger,Trigger3M)),NA())</f>
        <v>-2.3445600090177265E-3</v>
      </c>
      <c r="P50" s="44">
        <f>IFERROR(_xll.qlIndexFixing(ONIndex6M,I50,TRUE,_xll.ohTrigger(RecalcTrigger,Trigger6M)),NA())</f>
        <v>-1.1554115282530475E-3</v>
      </c>
      <c r="Q50" s="183">
        <f>IFERROR(_xll.qlIndexFixing(ONIndex1Y,I50,TRUE,_xll.ohTrigger(RecalcTrigger,Trigger1Y)),NA())</f>
        <v>3.261684602966497E-3</v>
      </c>
    </row>
    <row r="51" spans="2:17" x14ac:dyDescent="0.2">
      <c r="B51" s="39" t="s">
        <v>17</v>
      </c>
      <c r="D51" s="42">
        <f>_xll.qlCalendarAdvance(Calendar,$D50,B51,"f",FALSE)</f>
        <v>42467</v>
      </c>
      <c r="E51" s="177">
        <f>_xll.qlInterestRateIndexValueDate(IndexON,D51)</f>
        <v>42467</v>
      </c>
      <c r="F51" s="193">
        <f>IFERROR(_xll.qlIndexFixing(IndexON,D51,TRUE,_xll.ohTrigger(RecalcTrigger,TriggerON)),NA())</f>
        <v>-3.530709771508711E-3</v>
      </c>
      <c r="H51" s="42">
        <f>_xll.qlCalendarAdvance(Calendar,$H50,B51,"f",FALSE)</f>
        <v>42467</v>
      </c>
      <c r="I51" s="177">
        <f>_xll.qlInterestRateIndexValueDate(Index1M,$H51)</f>
        <v>42471</v>
      </c>
      <c r="J51" s="182">
        <f>IFERROR(_xll.qlIndexFixing(Index1M,$H51,TRUE,_xll.ohTrigger(RecalcTrigger,Trigger1M)),NA())</f>
        <v>-3.4205554911888036E-3</v>
      </c>
      <c r="K51" s="44">
        <f>IFERROR(_xll.qlIndexFixing(Index3M,H51,TRUE,_xll.ohTrigger(RecalcTrigger,Trigger3M)),NA())</f>
        <v>-2.6558329938330106E-3</v>
      </c>
      <c r="L51" s="44">
        <f>IFERROR(_xll.qlIndexFixing(Index6M,$H51,TRUE,_xll.ohTrigger(RecalcTrigger,Trigger6M)),NA())</f>
        <v>-1.7739403122395069E-3</v>
      </c>
      <c r="M51" s="183">
        <f>IFERROR(_xll.qlIndexFixing(Index1Y,$H51,TRUE,_xll.ohTrigger(RecalcTrigger,Trigger1Y)),NA())</f>
        <v>-6.8471224530001226E-4</v>
      </c>
      <c r="N51" s="182">
        <f>IFERROR(_xll.qlIndexFixing(ONIndex1M,I51,TRUE,_xll.ohTrigger(RecalcTrigger,Trigger1M)),NA())</f>
        <v>-3.3422073021549537E-3</v>
      </c>
      <c r="O51" s="44">
        <f>IFERROR(_xll.qlIndexFixing(ONIndex3M,I51,TRUE,_xll.ohTrigger(RecalcTrigger,Trigger3M)),NA())</f>
        <v>-2.3654318388821594E-3</v>
      </c>
      <c r="P51" s="44">
        <f>IFERROR(_xll.qlIndexFixing(ONIndex6M,I51,TRUE,_xll.ohTrigger(RecalcTrigger,Trigger6M)),NA())</f>
        <v>-1.1735767236809025E-3</v>
      </c>
      <c r="Q51" s="183">
        <f>IFERROR(_xll.qlIndexFixing(ONIndex1Y,I51,TRUE,_xll.ohTrigger(RecalcTrigger,Trigger1Y)),NA())</f>
        <v>3.261684602966497E-3</v>
      </c>
    </row>
    <row r="52" spans="2:17" x14ac:dyDescent="0.2">
      <c r="B52" s="39" t="s">
        <v>17</v>
      </c>
      <c r="D52" s="42">
        <f>_xll.qlCalendarAdvance(Calendar,$D51,B52,"f",FALSE)</f>
        <v>42468</v>
      </c>
      <c r="E52" s="177">
        <f>_xll.qlInterestRateIndexValueDate(IndexON,D52)</f>
        <v>42468</v>
      </c>
      <c r="F52" s="193">
        <f>IFERROR(_xll.qlIndexFixing(IndexON,D52,TRUE,_xll.ohTrigger(RecalcTrigger,TriggerON)),NA())</f>
        <v>-3.5306751441810391E-3</v>
      </c>
      <c r="H52" s="42">
        <f>_xll.qlCalendarAdvance(Calendar,$H51,B52,"f",FALSE)</f>
        <v>42468</v>
      </c>
      <c r="I52" s="177">
        <f>_xll.qlInterestRateIndexValueDate(Index1M,$H52)</f>
        <v>42472</v>
      </c>
      <c r="J52" s="182">
        <f>IFERROR(_xll.qlIndexFixing(Index1M,$H52,TRUE,_xll.ohTrigger(RecalcTrigger,Trigger1M)),NA())</f>
        <v>-3.4253533789452284E-3</v>
      </c>
      <c r="K52" s="44">
        <f>IFERROR(_xll.qlIndexFixing(Index3M,H52,TRUE,_xll.ohTrigger(RecalcTrigger,Trigger3M)),NA())</f>
        <v>-2.6641567363295928E-3</v>
      </c>
      <c r="L52" s="44">
        <f>IFERROR(_xll.qlIndexFixing(Index6M,$H52,TRUE,_xll.ohTrigger(RecalcTrigger,Trigger6M)),NA())</f>
        <v>-1.7795147743976121E-3</v>
      </c>
      <c r="M52" s="183">
        <f>IFERROR(_xll.qlIndexFixing(Index1Y,$H52,TRUE,_xll.ohTrigger(RecalcTrigger,Trigger1Y)),NA())</f>
        <v>-6.8692199004347283E-4</v>
      </c>
      <c r="N52" s="182">
        <f>IFERROR(_xll.qlIndexFixing(ONIndex1M,I52,TRUE,_xll.ohTrigger(RecalcTrigger,Trigger1M)),NA())</f>
        <v>-3.3539399556437033E-3</v>
      </c>
      <c r="O52" s="44">
        <f>IFERROR(_xll.qlIndexFixing(ONIndex3M,I52,TRUE,_xll.ohTrigger(RecalcTrigger,Trigger3M)),NA())</f>
        <v>-2.3851439716082723E-3</v>
      </c>
      <c r="P52" s="44">
        <f>IFERROR(_xll.qlIndexFixing(ONIndex6M,I52,TRUE,_xll.ohTrigger(RecalcTrigger,Trigger6M)),NA())</f>
        <v>-1.1905006005408225E-3</v>
      </c>
      <c r="Q52" s="183">
        <f>IFERROR(_xll.qlIndexFixing(ONIndex1Y,I52,TRUE,_xll.ohTrigger(RecalcTrigger,Trigger1Y)),NA())</f>
        <v>3.261684602966497E-3</v>
      </c>
    </row>
    <row r="53" spans="2:17" x14ac:dyDescent="0.2">
      <c r="B53" s="39" t="s">
        <v>17</v>
      </c>
      <c r="D53" s="42">
        <f>_xll.qlCalendarAdvance(Calendar,$D52,B53,"f",FALSE)</f>
        <v>42471</v>
      </c>
      <c r="E53" s="177">
        <f>_xll.qlInterestRateIndexValueDate(IndexON,D53)</f>
        <v>42471</v>
      </c>
      <c r="F53" s="193">
        <f>IFERROR(_xll.qlIndexFixing(IndexON,D53,TRUE,_xll.ohTrigger(RecalcTrigger,TriggerON)),NA())</f>
        <v>-3.5307097716286151E-3</v>
      </c>
      <c r="H53" s="42">
        <f>_xll.qlCalendarAdvance(Calendar,$H52,B53,"f",FALSE)</f>
        <v>42471</v>
      </c>
      <c r="I53" s="177">
        <f>_xll.qlInterestRateIndexValueDate(Index1M,$H53)</f>
        <v>42473</v>
      </c>
      <c r="J53" s="182">
        <f>IFERROR(_xll.qlIndexFixing(Index1M,$H53,TRUE,_xll.ohTrigger(RecalcTrigger,Trigger1M)),NA())</f>
        <v>-3.4298190986565835E-3</v>
      </c>
      <c r="K53" s="44">
        <f>IFERROR(_xll.qlIndexFixing(Index3M,H53,TRUE,_xll.ohTrigger(RecalcTrigger,Trigger3M)),NA())</f>
        <v>-2.6722376280361474E-3</v>
      </c>
      <c r="L53" s="44">
        <f>IFERROR(_xll.qlIndexFixing(Index6M,$H53,TRUE,_xll.ohTrigger(RecalcTrigger,Trigger6M)),NA())</f>
        <v>-1.7849328677899123E-3</v>
      </c>
      <c r="M53" s="183">
        <f>IFERROR(_xll.qlIndexFixing(Index1Y,$H53,TRUE,_xll.ohTrigger(RecalcTrigger,Trigger1Y)),NA())</f>
        <v>-6.8916349851655249E-4</v>
      </c>
      <c r="N53" s="182">
        <f>IFERROR(_xll.qlIndexFixing(ONIndex1M,I53,TRUE,_xll.ohTrigger(RecalcTrigger,Trigger1M)),NA())</f>
        <v>-3.3753984752848964E-3</v>
      </c>
      <c r="O53" s="44">
        <f>IFERROR(_xll.qlIndexFixing(ONIndex3M,I53,TRUE,_xll.ohTrigger(RecalcTrigger,Trigger3M)),NA())</f>
        <v>-2.4204275882899751E-3</v>
      </c>
      <c r="P53" s="44">
        <f>IFERROR(_xll.qlIndexFixing(ONIndex6M,I53,TRUE,_xll.ohTrigger(RecalcTrigger,Trigger6M)),NA())</f>
        <v>-1.2199727146500194E-3</v>
      </c>
      <c r="Q53" s="183">
        <f>IFERROR(_xll.qlIndexFixing(ONIndex1Y,I53,TRUE,_xll.ohTrigger(RecalcTrigger,Trigger1Y)),NA())</f>
        <v>3.2617141546609218E-3</v>
      </c>
    </row>
    <row r="54" spans="2:17" x14ac:dyDescent="0.2">
      <c r="B54" s="39" t="s">
        <v>17</v>
      </c>
      <c r="D54" s="42">
        <f>_xll.qlCalendarAdvance(Calendar,$D53,B54,"f",FALSE)</f>
        <v>42472</v>
      </c>
      <c r="E54" s="177">
        <f>_xll.qlInterestRateIndexValueDate(IndexON,D54)</f>
        <v>42472</v>
      </c>
      <c r="F54" s="193">
        <f>IFERROR(_xll.qlIndexFixing(IndexON,D54,TRUE,_xll.ohTrigger(RecalcTrigger,TriggerON)),NA())</f>
        <v>-3.530709771548679E-3</v>
      </c>
      <c r="H54" s="42">
        <f>_xll.qlCalendarAdvance(Calendar,$H53,B54,"f",FALSE)</f>
        <v>42472</v>
      </c>
      <c r="I54" s="177">
        <f>_xll.qlInterestRateIndexValueDate(Index1M,$H54)</f>
        <v>42474</v>
      </c>
      <c r="J54" s="182">
        <f>IFERROR(_xll.qlIndexFixing(Index1M,$H54,TRUE,_xll.ohTrigger(RecalcTrigger,Trigger1M)),NA())</f>
        <v>-3.4364036271562759E-3</v>
      </c>
      <c r="K54" s="44">
        <f>IFERROR(_xll.qlIndexFixing(Index3M,H54,TRUE,_xll.ohTrigger(RecalcTrigger,Trigger3M)),NA())</f>
        <v>-2.6800862748587186E-3</v>
      </c>
      <c r="L54" s="44">
        <f>IFERROR(_xll.qlIndexFixing(Index6M,$H54,TRUE,_xll.ohTrigger(RecalcTrigger,Trigger6M)),NA())</f>
        <v>-1.7902017318881544E-3</v>
      </c>
      <c r="M54" s="183">
        <f>IFERROR(_xll.qlIndexFixing(Index1Y,$H54,TRUE,_xll.ohTrigger(RecalcTrigger,Trigger1Y)),NA())</f>
        <v>-6.5797415842991716E-4</v>
      </c>
      <c r="N54" s="182">
        <f>IFERROR(_xll.qlIndexFixing(ONIndex1M,I54,TRUE,_xll.ohTrigger(RecalcTrigger,Trigger1M)),NA())</f>
        <v>-3.3948857412058331E-3</v>
      </c>
      <c r="O54" s="44">
        <f>IFERROR(_xll.qlIndexFixing(ONIndex3M,I54,TRUE,_xll.ohTrigger(RecalcTrigger,Trigger3M)),NA())</f>
        <v>-2.4513606581422209E-3</v>
      </c>
      <c r="P54" s="44">
        <f>IFERROR(_xll.qlIndexFixing(ONIndex6M,I54,TRUE,_xll.ohTrigger(RecalcTrigger,Trigger6M)),NA())</f>
        <v>-1.2448478162685461E-3</v>
      </c>
      <c r="Q54" s="183">
        <f>IFERROR(_xll.qlIndexFixing(ONIndex1Y,I54,TRUE,_xll.ohTrigger(RecalcTrigger,Trigger1Y)),NA())</f>
        <v>3.261684602966497E-3</v>
      </c>
    </row>
    <row r="55" spans="2:17" x14ac:dyDescent="0.2">
      <c r="B55" s="39" t="s">
        <v>17</v>
      </c>
      <c r="D55" s="42">
        <f>_xll.qlCalendarAdvance(Calendar,$D54,B55,"f",FALSE)</f>
        <v>42473</v>
      </c>
      <c r="E55" s="177">
        <f>_xll.qlInterestRateIndexValueDate(IndexON,D55)</f>
        <v>42473</v>
      </c>
      <c r="F55" s="193">
        <f>IFERROR(_xll.qlIndexFixing(IndexON,D55,TRUE,_xll.ohTrigger(RecalcTrigger,TriggerON)),NA())</f>
        <v>-3.5307097716286151E-3</v>
      </c>
      <c r="H55" s="42">
        <f>_xll.qlCalendarAdvance(Calendar,$H54,B55,"f",FALSE)</f>
        <v>42473</v>
      </c>
      <c r="I55" s="177">
        <f>_xll.qlInterestRateIndexValueDate(Index1M,$H55)</f>
        <v>42475</v>
      </c>
      <c r="J55" s="182">
        <f>IFERROR(_xll.qlIndexFixing(Index1M,$H55,TRUE,_xll.ohTrigger(RecalcTrigger,Trigger1M)),NA())</f>
        <v>-3.4390957859290008E-3</v>
      </c>
      <c r="K55" s="44">
        <f>IFERROR(_xll.qlIndexFixing(Index3M,H55,TRUE,_xll.ohTrigger(RecalcTrigger,Trigger3M)),NA())</f>
        <v>-2.6877138728075792E-3</v>
      </c>
      <c r="L55" s="44">
        <f>IFERROR(_xll.qlIndexFixing(Index6M,$H55,TRUE,_xll.ohTrigger(RecalcTrigger,Trigger6M)),NA())</f>
        <v>-1.7987775595788046E-3</v>
      </c>
      <c r="M55" s="183">
        <f>IFERROR(_xll.qlIndexFixing(Index1Y,$H55,TRUE,_xll.ohTrigger(RecalcTrigger,Trigger1Y)),NA())</f>
        <v>-6.6861934721557591E-4</v>
      </c>
      <c r="N55" s="182">
        <f>IFERROR(_xll.qlIndexFixing(ONIndex1M,I55,TRUE,_xll.ohTrigger(RecalcTrigger,Trigger1M)),NA())</f>
        <v>-3.4035665688625372E-3</v>
      </c>
      <c r="O55" s="44">
        <f>IFERROR(_xll.qlIndexFixing(ONIndex3M,I55,TRUE,_xll.ohTrigger(RecalcTrigger,Trigger3M)),NA())</f>
        <v>-2.4644981503163521E-3</v>
      </c>
      <c r="P55" s="44">
        <f>IFERROR(_xll.qlIndexFixing(ONIndex6M,I55,TRUE,_xll.ohTrigger(RecalcTrigger,Trigger6M)),NA())</f>
        <v>-1.2548637720533051E-3</v>
      </c>
      <c r="Q55" s="183">
        <f>IFERROR(_xll.qlIndexFixing(ONIndex1Y,I55,TRUE,_xll.ohTrigger(RecalcTrigger,Trigger1Y)),NA())</f>
        <v>3.261684602966497E-3</v>
      </c>
    </row>
    <row r="56" spans="2:17" x14ac:dyDescent="0.2">
      <c r="B56" s="39" t="s">
        <v>17</v>
      </c>
      <c r="D56" s="42">
        <f>_xll.qlCalendarAdvance(Calendar,$D55,B56,"f",FALSE)</f>
        <v>42474</v>
      </c>
      <c r="E56" s="177">
        <f>_xll.qlInterestRateIndexValueDate(IndexON,D56)</f>
        <v>42474</v>
      </c>
      <c r="F56" s="193">
        <f>IFERROR(_xll.qlIndexFixing(IndexON,D56,TRUE,_xll.ohTrigger(RecalcTrigger,TriggerON)),NA())</f>
        <v>-3.5307097715886471E-3</v>
      </c>
      <c r="H56" s="42">
        <f>_xll.qlCalendarAdvance(Calendar,$H55,B56,"f",FALSE)</f>
        <v>42474</v>
      </c>
      <c r="I56" s="177">
        <f>_xll.qlInterestRateIndexValueDate(Index1M,$H56)</f>
        <v>42478</v>
      </c>
      <c r="J56" s="182">
        <f>IFERROR(_xll.qlIndexFixing(Index1M,$H56,TRUE,_xll.ohTrigger(RecalcTrigger,Trigger1M)),NA())</f>
        <v>-3.4484917448538432E-3</v>
      </c>
      <c r="K56" s="44">
        <f>IFERROR(_xll.qlIndexFixing(Index3M,H56,TRUE,_xll.ohTrigger(RecalcTrigger,Trigger3M)),NA())</f>
        <v>-2.709391185079818E-3</v>
      </c>
      <c r="L56" s="44">
        <f>IFERROR(_xll.qlIndexFixing(Index6M,$H56,TRUE,_xll.ohTrigger(RecalcTrigger,Trigger6M)),NA())</f>
        <v>-1.8099375121917154E-3</v>
      </c>
      <c r="M56" s="183">
        <f>IFERROR(_xll.qlIndexFixing(Index1Y,$H56,TRUE,_xll.ohTrigger(RecalcTrigger,Trigger1Y)),NA())</f>
        <v>-7.0090440694132452E-4</v>
      </c>
      <c r="N56" s="182">
        <f>IFERROR(_xll.qlIndexFixing(ONIndex1M,I56,TRUE,_xll.ohTrigger(RecalcTrigger,Trigger1M)),NA())</f>
        <v>-3.4116013841956061E-3</v>
      </c>
      <c r="O56" s="44">
        <f>IFERROR(_xll.qlIndexFixing(ONIndex3M,I56,TRUE,_xll.ohTrigger(RecalcTrigger,Trigger3M)),NA())</f>
        <v>-2.4761654832961E-3</v>
      </c>
      <c r="P56" s="44">
        <f>IFERROR(_xll.qlIndexFixing(ONIndex6M,I56,TRUE,_xll.ohTrigger(RecalcTrigger,Trigger6M)),NA())</f>
        <v>-1.2633578779519539E-3</v>
      </c>
      <c r="Q56" s="183">
        <f>IFERROR(_xll.qlIndexFixing(ONIndex1Y,I56,TRUE,_xll.ohTrigger(RecalcTrigger,Trigger1Y)),NA())</f>
        <v>3.261684602966497E-3</v>
      </c>
    </row>
    <row r="57" spans="2:17" x14ac:dyDescent="0.2">
      <c r="B57" s="39" t="s">
        <v>17</v>
      </c>
      <c r="D57" s="42">
        <f>_xll.qlCalendarAdvance(Calendar,$D56,B57,"f",FALSE)</f>
        <v>42475</v>
      </c>
      <c r="E57" s="177">
        <f>_xll.qlInterestRateIndexValueDate(IndexON,D57)</f>
        <v>42475</v>
      </c>
      <c r="F57" s="193">
        <f>IFERROR(_xll.qlIndexFixing(IndexON,D57,TRUE,_xll.ohTrigger(RecalcTrigger,TriggerON)),NA())</f>
        <v>-3.5306751441810391E-3</v>
      </c>
      <c r="H57" s="42">
        <f>_xll.qlCalendarAdvance(Calendar,$H56,B57,"f",FALSE)</f>
        <v>42475</v>
      </c>
      <c r="I57" s="177">
        <f>_xll.qlInterestRateIndexValueDate(Index1M,$H57)</f>
        <v>42479</v>
      </c>
      <c r="J57" s="182">
        <f>IFERROR(_xll.qlIndexFixing(Index1M,$H57,TRUE,_xll.ohTrigger(RecalcTrigger,Trigger1M)),NA())</f>
        <v>-3.4517808943252959E-3</v>
      </c>
      <c r="K57" s="44">
        <f>IFERROR(_xll.qlIndexFixing(Index3M,H57,TRUE,_xll.ohTrigger(RecalcTrigger,Trigger3M)),NA())</f>
        <v>-2.716258349730809E-3</v>
      </c>
      <c r="L57" s="44">
        <f>IFERROR(_xll.qlIndexFixing(Index6M,$H57,TRUE,_xll.ohTrigger(RecalcTrigger,Trigger6M)),NA())</f>
        <v>-1.8145771493496788E-3</v>
      </c>
      <c r="M57" s="183">
        <f>IFERROR(_xll.qlIndexFixing(Index1Y,$H57,TRUE,_xll.ohTrigger(RecalcTrigger,Trigger1Y)),NA())</f>
        <v>-7.0337079471128683E-4</v>
      </c>
      <c r="N57" s="182">
        <f>IFERROR(_xll.qlIndexFixing(ONIndex1M,I57,TRUE,_xll.ohTrigger(RecalcTrigger,Trigger1M)),NA())</f>
        <v>-3.4189783050697642E-3</v>
      </c>
      <c r="O57" s="44">
        <f>IFERROR(_xll.qlIndexFixing(ONIndex3M,I57,TRUE,_xll.ohTrigger(RecalcTrigger,Trigger3M)),NA())</f>
        <v>-2.4863109134720673E-3</v>
      </c>
      <c r="P57" s="44">
        <f>IFERROR(_xll.qlIndexFixing(ONIndex6M,I57,TRUE,_xll.ohTrigger(RecalcTrigger,Trigger6M)),NA())</f>
        <v>-1.2702833792044288E-3</v>
      </c>
      <c r="Q57" s="183">
        <f>IFERROR(_xll.qlIndexFixing(ONIndex1Y,I57,TRUE,_xll.ohTrigger(RecalcTrigger,Trigger1Y)),NA())</f>
        <v>3.261684602966497E-3</v>
      </c>
    </row>
    <row r="58" spans="2:17" x14ac:dyDescent="0.2">
      <c r="B58" s="39" t="s">
        <v>17</v>
      </c>
      <c r="D58" s="42">
        <f>_xll.qlCalendarAdvance(Calendar,$D57,B58,"f",FALSE)</f>
        <v>42478</v>
      </c>
      <c r="E58" s="177">
        <f>_xll.qlInterestRateIndexValueDate(IndexON,D58)</f>
        <v>42478</v>
      </c>
      <c r="F58" s="193">
        <f>IFERROR(_xll.qlIndexFixing(IndexON,D58,TRUE,_xll.ohTrigger(RecalcTrigger,TriggerON)),NA())</f>
        <v>-3.530709771548679E-3</v>
      </c>
      <c r="H58" s="42">
        <f>_xll.qlCalendarAdvance(Calendar,$H57,B58,"f",FALSE)</f>
        <v>42478</v>
      </c>
      <c r="I58" s="177">
        <f>_xll.qlInterestRateIndexValueDate(Index1M,$H58)</f>
        <v>42480</v>
      </c>
      <c r="J58" s="182">
        <f>IFERROR(_xll.qlIndexFixing(Index1M,$H58,TRUE,_xll.ohTrigger(RecalcTrigger,Trigger1M)),NA())</f>
        <v>-3.4550236864867578E-3</v>
      </c>
      <c r="K58" s="44">
        <f>IFERROR(_xll.qlIndexFixing(Index3M,H58,TRUE,_xll.ohTrigger(RecalcTrigger,Trigger3M)),NA())</f>
        <v>-2.7229692971404602E-3</v>
      </c>
      <c r="L58" s="44">
        <f>IFERROR(_xll.qlIndexFixing(Index6M,$H58,TRUE,_xll.ohTrigger(RecalcTrigger,Trigger6M)),NA())</f>
        <v>-1.8191162905452705E-3</v>
      </c>
      <c r="M58" s="183">
        <f>IFERROR(_xll.qlIndexFixing(Index1Y,$H58,TRUE,_xll.ohTrigger(RecalcTrigger,Trigger1Y)),NA())</f>
        <v>-7.0588047907736576E-4</v>
      </c>
      <c r="N58" s="182">
        <f>IFERROR(_xll.qlIndexFixing(ONIndex1M,I58,TRUE,_xll.ohTrigger(RecalcTrigger,Trigger1M)),NA())</f>
        <v>-3.431447045203484E-3</v>
      </c>
      <c r="O58" s="44">
        <f>IFERROR(_xll.qlIndexFixing(ONIndex3M,I58,TRUE,_xll.ohTrigger(RecalcTrigger,Trigger3M)),NA())</f>
        <v>-2.5012526669732082E-3</v>
      </c>
      <c r="P58" s="44">
        <f>IFERROR(_xll.qlIndexFixing(ONIndex6M,I58,TRUE,_xll.ohTrigger(RecalcTrigger,Trigger6M)),NA())</f>
        <v>-1.278667381630072E-3</v>
      </c>
      <c r="Q58" s="183">
        <f>IFERROR(_xll.qlIndexFixing(ONIndex1Y,I58,TRUE,_xll.ohTrigger(RecalcTrigger,Trigger1Y)),NA())</f>
        <v>3.2617141546609218E-3</v>
      </c>
    </row>
    <row r="59" spans="2:17" x14ac:dyDescent="0.2">
      <c r="B59" s="39" t="s">
        <v>17</v>
      </c>
      <c r="D59" s="42">
        <f>_xll.qlCalendarAdvance(Calendar,$D58,B59,"f",FALSE)</f>
        <v>42479</v>
      </c>
      <c r="E59" s="177">
        <f>_xll.qlInterestRateIndexValueDate(IndexON,D59)</f>
        <v>42479</v>
      </c>
      <c r="F59" s="193">
        <f>IFERROR(_xll.qlIndexFixing(IndexON,D59,TRUE,_xll.ohTrigger(RecalcTrigger,TriggerON)),NA())</f>
        <v>-3.5307097715886471E-3</v>
      </c>
      <c r="H59" s="42">
        <f>_xll.qlCalendarAdvance(Calendar,$H58,B59,"f",FALSE)</f>
        <v>42479</v>
      </c>
      <c r="I59" s="177">
        <f>_xll.qlInterestRateIndexValueDate(Index1M,$H59)</f>
        <v>42481</v>
      </c>
      <c r="J59" s="182">
        <f>IFERROR(_xll.qlIndexFixing(Index1M,$H59,TRUE,_xll.ohTrigger(RecalcTrigger,Trigger1M)),NA())</f>
        <v>-3.4622218118302017E-3</v>
      </c>
      <c r="K59" s="44">
        <f>IFERROR(_xll.qlIndexFixing(Index3M,H59,TRUE,_xll.ohTrigger(RecalcTrigger,Trigger3M)),NA())</f>
        <v>-2.7295387639571555E-3</v>
      </c>
      <c r="L59" s="44">
        <f>IFERROR(_xll.qlIndexFixing(Index6M,$H59,TRUE,_xll.ohTrigger(RecalcTrigger,Trigger6M)),NA())</f>
        <v>-1.823564040770224E-3</v>
      </c>
      <c r="M59" s="183">
        <f>IFERROR(_xll.qlIndexFixing(Index1Y,$H59,TRUE,_xll.ohTrigger(RecalcTrigger,Trigger1Y)),NA())</f>
        <v>-7.0843515068411708E-4</v>
      </c>
      <c r="N59" s="182">
        <f>IFERROR(_xll.qlIndexFixing(ONIndex1M,I59,TRUE,_xll.ohTrigger(RecalcTrigger,Trigger1M)),NA())</f>
        <v>-3.4416693968752909E-3</v>
      </c>
      <c r="O59" s="44">
        <f>IFERROR(_xll.qlIndexFixing(ONIndex3M,I59,TRUE,_xll.ohTrigger(RecalcTrigger,Trigger3M)),NA())</f>
        <v>-2.5106387309126177E-3</v>
      </c>
      <c r="P59" s="44">
        <f>IFERROR(_xll.qlIndexFixing(ONIndex6M,I59,TRUE,_xll.ohTrigger(RecalcTrigger,Trigger6M)),NA())</f>
        <v>-1.2813642327991204E-3</v>
      </c>
      <c r="Q59" s="183">
        <f>IFERROR(_xll.qlIndexFixing(ONIndex1Y,I59,TRUE,_xll.ohTrigger(RecalcTrigger,Trigger1Y)),NA())</f>
        <v>3.261684602966497E-3</v>
      </c>
    </row>
    <row r="60" spans="2:17" x14ac:dyDescent="0.2">
      <c r="B60" s="39" t="s">
        <v>17</v>
      </c>
      <c r="D60" s="42">
        <f>_xll.qlCalendarAdvance(Calendar,$D59,B60,"f",FALSE)</f>
        <v>42480</v>
      </c>
      <c r="E60" s="177">
        <f>_xll.qlInterestRateIndexValueDate(IndexON,D60)</f>
        <v>42480</v>
      </c>
      <c r="F60" s="193">
        <f>IFERROR(_xll.qlIndexFixing(IndexON,D60,TRUE,_xll.ohTrigger(RecalcTrigger,TriggerON)),NA())</f>
        <v>-3.5307097715886471E-3</v>
      </c>
      <c r="H60" s="42">
        <f>_xll.qlCalendarAdvance(Calendar,$H59,B60,"f",FALSE)</f>
        <v>42480</v>
      </c>
      <c r="I60" s="177">
        <f>_xll.qlInterestRateIndexValueDate(Index1M,$H60)</f>
        <v>42482</v>
      </c>
      <c r="J60" s="182">
        <f>IFERROR(_xll.qlIndexFixing(Index1M,$H60,TRUE,_xll.ohTrigger(RecalcTrigger,Trigger1M)),NA())</f>
        <v>-3.463649658502873E-3</v>
      </c>
      <c r="K60" s="44">
        <f>IFERROR(_xll.qlIndexFixing(Index3M,H60,TRUE,_xll.ohTrigger(RecalcTrigger,Trigger3M)),NA())</f>
        <v>-2.7359820769379019E-3</v>
      </c>
      <c r="L60" s="44">
        <f>IFERROR(_xll.qlIndexFixing(Index6M,$H60,TRUE,_xll.ohTrigger(RecalcTrigger,Trigger6M)),NA())</f>
        <v>-1.8303976512464161E-3</v>
      </c>
      <c r="M60" s="183">
        <f>IFERROR(_xll.qlIndexFixing(Index1Y,$H60,TRUE,_xll.ohTrigger(RecalcTrigger,Trigger1Y)),NA())</f>
        <v>-6.9472012727134094E-4</v>
      </c>
      <c r="N60" s="182">
        <f>IFERROR(_xll.qlIndexFixing(ONIndex1M,I60,TRUE,_xll.ohTrigger(RecalcTrigger,Trigger1M)),NA())</f>
        <v>-3.445578610228317E-3</v>
      </c>
      <c r="O60" s="44">
        <f>IFERROR(_xll.qlIndexFixing(ONIndex3M,I60,TRUE,_xll.ohTrigger(RecalcTrigger,Trigger3M)),NA())</f>
        <v>-2.5123984909303232E-3</v>
      </c>
      <c r="P60" s="44">
        <f>IFERROR(_xll.qlIndexFixing(ONIndex6M,I60,TRUE,_xll.ohTrigger(RecalcTrigger,Trigger6M)),NA())</f>
        <v>-1.2797453822654958E-3</v>
      </c>
      <c r="Q60" s="183">
        <f>IFERROR(_xll.qlIndexFixing(ONIndex1Y,I60,TRUE,_xll.ohTrigger(RecalcTrigger,Trigger1Y)),NA())</f>
        <v>3.261684602966497E-3</v>
      </c>
    </row>
    <row r="61" spans="2:17" x14ac:dyDescent="0.2">
      <c r="B61" s="39" t="s">
        <v>17</v>
      </c>
      <c r="D61" s="42">
        <f>_xll.qlCalendarAdvance(Calendar,$D60,B61,"f",FALSE)</f>
        <v>42481</v>
      </c>
      <c r="E61" s="177">
        <f>_xll.qlInterestRateIndexValueDate(IndexON,D61)</f>
        <v>42481</v>
      </c>
      <c r="F61" s="193">
        <f>IFERROR(_xll.qlIndexFixing(IndexON,D61,TRUE,_xll.ohTrigger(RecalcTrigger,TriggerON)),NA())</f>
        <v>-3.5307097716286151E-3</v>
      </c>
      <c r="H61" s="42">
        <f>_xll.qlCalendarAdvance(Calendar,$H60,B61,"f",FALSE)</f>
        <v>42481</v>
      </c>
      <c r="I61" s="177">
        <f>_xll.qlInterestRateIndexValueDate(Index1M,$H61)</f>
        <v>42485</v>
      </c>
      <c r="J61" s="182">
        <f>IFERROR(_xll.qlIndexFixing(Index1M,$H61,TRUE,_xll.ohTrigger(RecalcTrigger,Trigger1M)),NA())</f>
        <v>-3.4722275557372839E-3</v>
      </c>
      <c r="K61" s="44">
        <f>IFERROR(_xll.qlIndexFixing(Index3M,H61,TRUE,_xll.ohTrigger(RecalcTrigger,Trigger3M)),NA())</f>
        <v>-2.7547172120770068E-3</v>
      </c>
      <c r="L61" s="44">
        <f>IFERROR(_xll.qlIndexFixing(Index6M,$H61,TRUE,_xll.ohTrigger(RecalcTrigger,Trigger6M)),NA())</f>
        <v>-1.8406330595590022E-3</v>
      </c>
      <c r="M61" s="183">
        <f>IFERROR(_xll.qlIndexFixing(Index1Y,$H61,TRUE,_xll.ohTrigger(RecalcTrigger,Trigger1Y)),NA())</f>
        <v>-7.1913789936551187E-4</v>
      </c>
      <c r="N61" s="182">
        <f>IFERROR(_xll.qlIndexFixing(ONIndex1M,I61,TRUE,_xll.ohTrigger(RecalcTrigger,Trigger1M)),NA())</f>
        <v>-3.4487586349518651E-3</v>
      </c>
      <c r="O61" s="44">
        <f>IFERROR(_xll.qlIndexFixing(ONIndex3M,I61,TRUE,_xll.ohTrigger(RecalcTrigger,Trigger3M)),NA())</f>
        <v>-2.5123258852888242E-3</v>
      </c>
      <c r="P61" s="44">
        <f>IFERROR(_xll.qlIndexFixing(ONIndex6M,I61,TRUE,_xll.ohTrigger(RecalcTrigger,Trigger6M)),NA())</f>
        <v>-1.2762773953678419E-3</v>
      </c>
      <c r="Q61" s="183">
        <f>IFERROR(_xll.qlIndexFixing(ONIndex1Y,I61,TRUE,_xll.ohTrigger(RecalcTrigger,Trigger1Y)),NA())</f>
        <v>3.261684602966497E-3</v>
      </c>
    </row>
    <row r="62" spans="2:17" x14ac:dyDescent="0.2">
      <c r="B62" s="39" t="s">
        <v>17</v>
      </c>
      <c r="D62" s="42">
        <f>_xll.qlCalendarAdvance(Calendar,$D61,B62,"f",FALSE)</f>
        <v>42482</v>
      </c>
      <c r="E62" s="177">
        <f>_xll.qlInterestRateIndexValueDate(IndexON,D62)</f>
        <v>42482</v>
      </c>
      <c r="F62" s="193">
        <f>IFERROR(_xll.qlIndexFixing(IndexON,D62,TRUE,_xll.ohTrigger(RecalcTrigger,TriggerON)),NA())</f>
        <v>-3.5306751441543938E-3</v>
      </c>
      <c r="H62" s="42">
        <f>_xll.qlCalendarAdvance(Calendar,$H61,B62,"f",FALSE)</f>
        <v>42482</v>
      </c>
      <c r="I62" s="177">
        <f>_xll.qlInterestRateIndexValueDate(Index1M,$H62)</f>
        <v>42486</v>
      </c>
      <c r="J62" s="182">
        <f>IFERROR(_xll.qlIndexFixing(Index1M,$H62,TRUE,_xll.ohTrigger(RecalcTrigger,Trigger1M)),NA())</f>
        <v>-3.4762238619872043E-3</v>
      </c>
      <c r="K62" s="44">
        <f>IFERROR(_xll.qlIndexFixing(Index3M,H62,TRUE,_xll.ohTrigger(RecalcTrigger,Trigger3M)),NA())</f>
        <v>-2.7608209794722587E-3</v>
      </c>
      <c r="L62" s="44">
        <f>IFERROR(_xll.qlIndexFixing(Index6M,$H62,TRUE,_xll.ohTrigger(RecalcTrigger,Trigger6M)),NA())</f>
        <v>-1.8447702575962743E-3</v>
      </c>
      <c r="M62" s="183">
        <f>IFERROR(_xll.qlIndexFixing(Index1Y,$H62,TRUE,_xll.ohTrigger(RecalcTrigger,Trigger1Y)),NA())</f>
        <v>-7.2194324378474322E-4</v>
      </c>
      <c r="N62" s="182">
        <f>IFERROR(_xll.qlIndexFixing(ONIndex1M,I62,TRUE,_xll.ohTrigger(RecalcTrigger,Trigger1M)),NA())</f>
        <v>-3.4511975887507873E-3</v>
      </c>
      <c r="O62" s="44">
        <f>IFERROR(_xll.qlIndexFixing(ONIndex3M,I62,TRUE,_xll.ohTrigger(RecalcTrigger,Trigger3M)),NA())</f>
        <v>-2.5103691705385955E-3</v>
      </c>
      <c r="P62" s="44">
        <f>IFERROR(_xll.qlIndexFixing(ONIndex6M,I62,TRUE,_xll.ohTrigger(RecalcTrigger,Trigger6M)),NA())</f>
        <v>-1.2709135171462549E-3</v>
      </c>
      <c r="Q62" s="183">
        <f>IFERROR(_xll.qlIndexFixing(ONIndex1Y,I62,TRUE,_xll.ohTrigger(RecalcTrigger,Trigger1Y)),NA())</f>
        <v>3.2616846028865609E-3</v>
      </c>
    </row>
    <row r="63" spans="2:17" x14ac:dyDescent="0.2">
      <c r="B63" s="39" t="s">
        <v>17</v>
      </c>
      <c r="D63" s="42">
        <f>_xll.qlCalendarAdvance(Calendar,$D62,B63,"f",FALSE)</f>
        <v>42485</v>
      </c>
      <c r="E63" s="177">
        <f>_xll.qlInterestRateIndexValueDate(IndexON,D63)</f>
        <v>42485</v>
      </c>
      <c r="F63" s="193">
        <f>IFERROR(_xll.qlIndexFixing(IndexON,D63,TRUE,_xll.ohTrigger(RecalcTrigger,TriggerON)),NA())</f>
        <v>-3.5307097715886471E-3</v>
      </c>
      <c r="H63" s="42">
        <f>_xll.qlCalendarAdvance(Calendar,$H62,B63,"f",FALSE)</f>
        <v>42485</v>
      </c>
      <c r="I63" s="177">
        <f>_xll.qlInterestRateIndexValueDate(Index1M,$H63)</f>
        <v>42487</v>
      </c>
      <c r="J63" s="182">
        <f>IFERROR(_xll.qlIndexFixing(Index1M,$H63,TRUE,_xll.ohTrigger(RecalcTrigger,Trigger1M)),NA())</f>
        <v>-3.4805313615708933E-3</v>
      </c>
      <c r="K63" s="44">
        <f>IFERROR(_xll.qlIndexFixing(Index3M,H63,TRUE,_xll.ohTrigger(RecalcTrigger,Trigger3M)),NA())</f>
        <v>-2.7668840784481094E-3</v>
      </c>
      <c r="L63" s="44">
        <f>IFERROR(_xll.qlIndexFixing(Index6M,$H63,TRUE,_xll.ohTrigger(RecalcTrigger,Trigger6M)),NA())</f>
        <v>-1.8488765913016909E-3</v>
      </c>
      <c r="M63" s="183">
        <f>IFERROR(_xll.qlIndexFixing(Index1Y,$H63,TRUE,_xll.ohTrigger(RecalcTrigger,Trigger1Y)),NA())</f>
        <v>-7.2480394546127317E-4</v>
      </c>
      <c r="N63" s="182">
        <f>IFERROR(_xll.qlIndexFixing(ONIndex1M,I63,TRUE,_xll.ohTrigger(RecalcTrigger,Trigger1M)),NA())</f>
        <v>-3.4535127178392244E-3</v>
      </c>
      <c r="O63" s="44">
        <f>IFERROR(_xll.qlIndexFixing(ONIndex3M,I63,TRUE,_xll.ohTrigger(RecalcTrigger,Trigger3M)),NA())</f>
        <v>-2.4998992975966416E-3</v>
      </c>
      <c r="P63" s="44">
        <f>IFERROR(_xll.qlIndexFixing(ONIndex6M,I63,TRUE,_xll.ohTrigger(RecalcTrigger,Trigger6M)),NA())</f>
        <v>-1.2536279803443406E-3</v>
      </c>
      <c r="Q63" s="183">
        <f>IFERROR(_xll.qlIndexFixing(ONIndex1Y,I63,TRUE,_xll.ohTrigger(RecalcTrigger,Trigger1Y)),NA())</f>
        <v>3.2617141546609218E-3</v>
      </c>
    </row>
    <row r="64" spans="2:17" x14ac:dyDescent="0.2">
      <c r="B64" s="39" t="s">
        <v>17</v>
      </c>
      <c r="D64" s="42">
        <f>_xll.qlCalendarAdvance(Calendar,$D63,B64,"f",FALSE)</f>
        <v>42486</v>
      </c>
      <c r="E64" s="177">
        <f>_xll.qlInterestRateIndexValueDate(IndexON,D64)</f>
        <v>42486</v>
      </c>
      <c r="F64" s="193">
        <f>IFERROR(_xll.qlIndexFixing(IndexON,D64,TRUE,_xll.ohTrigger(RecalcTrigger,TriggerON)),NA())</f>
        <v>-3.530709771548679E-3</v>
      </c>
      <c r="H64" s="42">
        <f>_xll.qlCalendarAdvance(Calendar,$H63,B64,"f",FALSE)</f>
        <v>42486</v>
      </c>
      <c r="I64" s="177">
        <f>_xll.qlInterestRateIndexValueDate(Index1M,$H64)</f>
        <v>42488</v>
      </c>
      <c r="J64" s="182">
        <f>IFERROR(_xll.qlIndexFixing(Index1M,$H64,TRUE,_xll.ohTrigger(RecalcTrigger,Trigger1M)),NA())</f>
        <v>-3.4930927323188754E-3</v>
      </c>
      <c r="K64" s="44">
        <f>IFERROR(_xll.qlIndexFixing(Index3M,H64,TRUE,_xll.ohTrigger(RecalcTrigger,Trigger3M)),NA())</f>
        <v>-2.7729253764097795E-3</v>
      </c>
      <c r="L64" s="44">
        <f>IFERROR(_xll.qlIndexFixing(Index6M,$H64,TRUE,_xll.ohTrigger(RecalcTrigger,Trigger6M)),NA())</f>
        <v>-1.8529631312356771E-3</v>
      </c>
      <c r="M64" s="183">
        <f>IFERROR(_xll.qlIndexFixing(Index1Y,$H64,TRUE,_xll.ohTrigger(RecalcTrigger,Trigger1Y)),NA())</f>
        <v>-7.2772177041322797E-4</v>
      </c>
      <c r="N64" s="182">
        <f>IFERROR(_xll.qlIndexFixing(ONIndex1M,I64,TRUE,_xll.ohTrigger(RecalcTrigger,Trigger1M)),NA())</f>
        <v>-3.4534716396583676E-3</v>
      </c>
      <c r="O64" s="44">
        <f>IFERROR(_xll.qlIndexFixing(ONIndex3M,I64,TRUE,_xll.ohTrigger(RecalcTrigger,Trigger3M)),NA())</f>
        <v>-2.4830714737156256E-3</v>
      </c>
      <c r="P64" s="44">
        <f>IFERROR(_xll.qlIndexFixing(ONIndex6M,I64,TRUE,_xll.ohTrigger(RecalcTrigger,Trigger6M)),NA())</f>
        <v>-1.2299650778668791E-3</v>
      </c>
      <c r="Q64" s="183">
        <f>IFERROR(_xll.qlIndexFixing(ONIndex1Y,I64,TRUE,_xll.ohTrigger(RecalcTrigger,Trigger1Y)),NA())</f>
        <v>3.2372634893551577E-3</v>
      </c>
    </row>
    <row r="65" spans="2:17" x14ac:dyDescent="0.2">
      <c r="B65" s="39" t="s">
        <v>17</v>
      </c>
      <c r="D65" s="42">
        <f>_xll.qlCalendarAdvance(Calendar,$D64,B65,"f",FALSE)</f>
        <v>42487</v>
      </c>
      <c r="E65" s="177">
        <f>_xll.qlInterestRateIndexValueDate(IndexON,D65)</f>
        <v>42487</v>
      </c>
      <c r="F65" s="193">
        <f>IFERROR(_xll.qlIndexFixing(IndexON,D65,TRUE,_xll.ohTrigger(RecalcTrigger,TriggerON)),NA())</f>
        <v>-3.6507588552225911E-3</v>
      </c>
      <c r="H65" s="42">
        <f>_xll.qlCalendarAdvance(Calendar,$H64,B65,"f",FALSE)</f>
        <v>42487</v>
      </c>
      <c r="I65" s="177">
        <f>_xll.qlInterestRateIndexValueDate(Index1M,$H65)</f>
        <v>42489</v>
      </c>
      <c r="J65" s="182">
        <f>IFERROR(_xll.qlIndexFixing(Index1M,$H65,TRUE,_xll.ohTrigger(RecalcTrigger,Trigger1M)),NA())</f>
        <v>-3.4989268168231225E-3</v>
      </c>
      <c r="K65" s="44">
        <f>IFERROR(_xll.qlIndexFixing(Index3M,H65,TRUE,_xll.ohTrigger(RecalcTrigger,Trigger3M)),NA())</f>
        <v>-2.778964330859252E-3</v>
      </c>
      <c r="L65" s="44">
        <f>IFERROR(_xll.qlIndexFixing(Index6M,$H65,TRUE,_xll.ohTrigger(RecalcTrigger,Trigger6M)),NA())</f>
        <v>-1.8586518165476429E-3</v>
      </c>
      <c r="M65" s="183">
        <f>IFERROR(_xll.qlIndexFixing(Index1Y,$H65,TRUE,_xll.ohTrigger(RecalcTrigger,Trigger1Y)),NA())</f>
        <v>-7.386749854632668E-4</v>
      </c>
      <c r="N65" s="182">
        <f>IFERROR(_xll.qlIndexFixing(ONIndex1M,I65,TRUE,_xll.ohTrigger(RecalcTrigger,Trigger1M)),NA())</f>
        <v>-3.4530412004940558E-3</v>
      </c>
      <c r="O65" s="44">
        <f>IFERROR(_xll.qlIndexFixing(ONIndex3M,I65,TRUE,_xll.ohTrigger(RecalcTrigger,Trigger3M)),NA())</f>
        <v>-2.4733844653601622E-3</v>
      </c>
      <c r="P65" s="44">
        <f>IFERROR(_xll.qlIndexFixing(ONIndex6M,I65,TRUE,_xll.ohTrigger(RecalcTrigger,Trigger6M)),NA())</f>
        <v>-1.2168622462871426E-3</v>
      </c>
      <c r="Q65" s="183">
        <f>IFERROR(_xll.qlIndexFixing(ONIndex1Y,I65,TRUE,_xll.ohTrigger(RecalcTrigger,Trigger1Y)),NA())</f>
        <v>3.1878627041326268E-3</v>
      </c>
    </row>
    <row r="66" spans="2:17" x14ac:dyDescent="0.2">
      <c r="B66" s="39" t="s">
        <v>17</v>
      </c>
      <c r="D66" s="42">
        <f>_xll.qlCalendarAdvance(Calendar,$D65,B66,"f",FALSE)</f>
        <v>42488</v>
      </c>
      <c r="E66" s="177">
        <f>_xll.qlInterestRateIndexValueDate(IndexON,D66)</f>
        <v>42488</v>
      </c>
      <c r="F66" s="193">
        <f>IFERROR(_xll.qlIndexFixing(IndexON,D66,TRUE,_xll.ohTrigger(RecalcTrigger,TriggerON)),NA())</f>
        <v>-3.6507588552625592E-3</v>
      </c>
      <c r="H66" s="42">
        <f>_xll.qlCalendarAdvance(Calendar,$H65,B66,"f",FALSE)</f>
        <v>42488</v>
      </c>
      <c r="I66" s="177">
        <f>_xll.qlInterestRateIndexValueDate(Index1M,$H66)</f>
        <v>42492</v>
      </c>
      <c r="J66" s="182">
        <f>IFERROR(_xll.qlIndexFixing(Index1M,$H66,TRUE,_xll.ohTrigger(RecalcTrigger,Trigger1M)),NA())</f>
        <v>-3.5141406692004626E-3</v>
      </c>
      <c r="K66" s="44">
        <f>IFERROR(_xll.qlIndexFixing(Index3M,H66,TRUE,_xll.ohTrigger(RecalcTrigger,Trigger3M)),NA())</f>
        <v>-2.8000000000000971E-3</v>
      </c>
      <c r="L66" s="44">
        <f>IFERROR(_xll.qlIndexFixing(Index6M,$H66,TRUE,_xll.ohTrigger(RecalcTrigger,Trigger6M)),NA())</f>
        <v>-1.8700000000004342E-3</v>
      </c>
      <c r="M66" s="183">
        <f>IFERROR(_xll.qlIndexFixing(Index1Y,$H66,TRUE,_xll.ohTrigger(RecalcTrigger,Trigger1Y)),NA())</f>
        <v>-7.4000000001864512E-4</v>
      </c>
      <c r="N66" s="182">
        <f>IFERROR(_xll.qlIndexFixing(ONIndex1M,I66,TRUE,_xll.ohTrigger(RecalcTrigger,Trigger1M)),NA())</f>
        <v>-3.4528528682642445E-3</v>
      </c>
      <c r="O66" s="44">
        <f>IFERROR(_xll.qlIndexFixing(ONIndex3M,I66,TRUE,_xll.ohTrigger(RecalcTrigger,Trigger3M)),NA())</f>
        <v>-2.4640672397691077E-3</v>
      </c>
      <c r="P66" s="44">
        <f>IFERROR(_xll.qlIndexFixing(ONIndex6M,I66,TRUE,_xll.ohTrigger(RecalcTrigger,Trigger6M)),NA())</f>
        <v>-1.204121793794144E-3</v>
      </c>
      <c r="Q66" s="183">
        <f>IFERROR(_xll.qlIndexFixing(ONIndex1Y,I66,TRUE,_xll.ohTrigger(RecalcTrigger,Trigger1Y)),NA())</f>
        <v>3.1376492663248712E-3</v>
      </c>
    </row>
    <row r="67" spans="2:17" x14ac:dyDescent="0.2">
      <c r="B67" s="39" t="s">
        <v>17</v>
      </c>
      <c r="D67" s="42">
        <f>_xll.qlCalendarAdvance(Calendar,$D66,B67,"f",FALSE)</f>
        <v>42489</v>
      </c>
      <c r="E67" s="177">
        <f>_xll.qlInterestRateIndexValueDate(IndexON,D67)</f>
        <v>42489</v>
      </c>
      <c r="F67" s="193">
        <f>IFERROR(_xll.qlIndexFixing(IndexON,D67,TRUE,_xll.ohTrigger(RecalcTrigger,TriggerON)),NA())</f>
        <v>-3.6507218330372737E-3</v>
      </c>
      <c r="H67" s="42">
        <f>_xll.qlCalendarAdvance(Calendar,$H66,B67,"f",FALSE)</f>
        <v>42489</v>
      </c>
      <c r="I67" s="177">
        <f>_xll.qlInterestRateIndexValueDate(Index1M,$H67)</f>
        <v>42493</v>
      </c>
      <c r="J67" s="182">
        <f>IFERROR(_xll.qlIndexFixing(Index1M,$H67,TRUE,_xll.ohTrigger(RecalcTrigger,Trigger1M)),NA())</f>
        <v>-3.5219787159076225E-3</v>
      </c>
      <c r="K67" s="44">
        <f>IFERROR(_xll.qlIndexFixing(Index3M,H67,TRUE,_xll.ohTrigger(RecalcTrigger,Trigger3M)),NA())</f>
        <v>-2.8061351414488812E-3</v>
      </c>
      <c r="L67" s="44">
        <f>IFERROR(_xll.qlIndexFixing(Index6M,$H67,TRUE,_xll.ohTrigger(RecalcTrigger,Trigger6M)),NA())</f>
        <v>-1.8741066924910681E-3</v>
      </c>
      <c r="M67" s="183">
        <f>IFERROR(_xll.qlIndexFixing(Index1Y,$H67,TRUE,_xll.ohTrigger(RecalcTrigger,Trigger1Y)),NA())</f>
        <v>-7.4315862950231199E-4</v>
      </c>
      <c r="N67" s="182">
        <f>IFERROR(_xll.qlIndexFixing(ONIndex1M,I67,TRUE,_xll.ohTrigger(RecalcTrigger,Trigger1M)),NA())</f>
        <v>-3.4529386968884523E-3</v>
      </c>
      <c r="O67" s="44">
        <f>IFERROR(_xll.qlIndexFixing(ONIndex3M,I67,TRUE,_xll.ohTrigger(RecalcTrigger,Trigger3M)),NA())</f>
        <v>-2.4551749011436641E-3</v>
      </c>
      <c r="P67" s="44">
        <f>IFERROR(_xll.qlIndexFixing(ONIndex6M,I67,TRUE,_xll.ohTrigger(RecalcTrigger,Trigger6M)),NA())</f>
        <v>-1.1918027489299376E-3</v>
      </c>
      <c r="Q67" s="183">
        <f>IFERROR(_xll.qlIndexFixing(ONIndex1Y,I67,TRUE,_xll.ohTrigger(RecalcTrigger,Trigger1Y)),NA())</f>
        <v>3.0866567562704006E-3</v>
      </c>
    </row>
    <row r="68" spans="2:17" x14ac:dyDescent="0.2">
      <c r="B68" s="39" t="s">
        <v>17</v>
      </c>
      <c r="D68" s="42">
        <f>_xll.qlCalendarAdvance(Calendar,$D67,B68,"f",FALSE)</f>
        <v>42492</v>
      </c>
      <c r="E68" s="177">
        <f>_xll.qlInterestRateIndexValueDate(IndexON,D68)</f>
        <v>42492</v>
      </c>
      <c r="F68" s="193">
        <f>IFERROR(_xll.qlIndexFixing(IndexON,D68,TRUE,_xll.ohTrigger(RecalcTrigger,TriggerON)),NA())</f>
        <v>-3.6507588552625592E-3</v>
      </c>
      <c r="H68" s="42">
        <f>_xll.qlCalendarAdvance(Calendar,$H67,B68,"f",FALSE)</f>
        <v>42492</v>
      </c>
      <c r="I68" s="177">
        <f>_xll.qlInterestRateIndexValueDate(Index1M,$H68)</f>
        <v>42494</v>
      </c>
      <c r="J68" s="182">
        <f>IFERROR(_xll.qlIndexFixing(Index1M,$H68,TRUE,_xll.ohTrigger(RecalcTrigger,Trigger1M)),NA())</f>
        <v>-3.5435100024929578E-3</v>
      </c>
      <c r="K68" s="44">
        <f>IFERROR(_xll.qlIndexFixing(Index3M,H68,TRUE,_xll.ohTrigger(RecalcTrigger,Trigger3M)),NA())</f>
        <v>-2.8123496124588462E-3</v>
      </c>
      <c r="L68" s="44">
        <f>IFERROR(_xll.qlIndexFixing(Index6M,$H68,TRUE,_xll.ohTrigger(RecalcTrigger,Trigger6M)),NA())</f>
        <v>-1.8782548152569993E-3</v>
      </c>
      <c r="M68" s="183">
        <f>IFERROR(_xll.qlIndexFixing(Index1Y,$H68,TRUE,_xll.ohTrigger(RecalcTrigger,Trigger1Y)),NA())</f>
        <v>-7.4624114395893063E-4</v>
      </c>
      <c r="N68" s="182">
        <f>IFERROR(_xll.qlIndexFixing(ONIndex1M,I68,TRUE,_xll.ohTrigger(RecalcTrigger,Trigger1M)),NA())</f>
        <v>-3.4541513509855903E-3</v>
      </c>
      <c r="O68" s="44">
        <f>IFERROR(_xll.qlIndexFixing(ONIndex3M,I68,TRUE,_xll.ohTrigger(RecalcTrigger,Trigger3M)),NA())</f>
        <v>-2.4390655104955528E-3</v>
      </c>
      <c r="P68" s="44">
        <f>IFERROR(_xll.qlIndexFixing(ONIndex6M,I68,TRUE,_xll.ohTrigger(RecalcTrigger,Trigger6M)),NA())</f>
        <v>-1.1688606968718318E-3</v>
      </c>
      <c r="Q68" s="183">
        <f>IFERROR(_xll.qlIndexFixing(ONIndex1Y,I68,TRUE,_xll.ohTrigger(RecalcTrigger,Trigger1Y)),NA())</f>
        <v>2.9822674320723053E-3</v>
      </c>
    </row>
    <row r="69" spans="2:17" x14ac:dyDescent="0.2">
      <c r="B69" s="39" t="s">
        <v>17</v>
      </c>
      <c r="D69" s="42">
        <f>_xll.qlCalendarAdvance(Calendar,$D68,B69,"f",FALSE)</f>
        <v>42493</v>
      </c>
      <c r="E69" s="177">
        <f>_xll.qlInterestRateIndexValueDate(IndexON,D69)</f>
        <v>42493</v>
      </c>
      <c r="F69" s="193">
        <f>IFERROR(_xll.qlIndexFixing(IndexON,D69,TRUE,_xll.ohTrigger(RecalcTrigger,TriggerON)),NA())</f>
        <v>-3.6507588552625592E-3</v>
      </c>
      <c r="H69" s="42">
        <f>_xll.qlCalendarAdvance(Calendar,$H68,B69,"f",FALSE)</f>
        <v>42493</v>
      </c>
      <c r="I69" s="177">
        <f>_xll.qlInterestRateIndexValueDate(Index1M,$H69)</f>
        <v>42495</v>
      </c>
      <c r="J69" s="182">
        <f>IFERROR(_xll.qlIndexFixing(Index1M,$H69,TRUE,_xll.ohTrigger(RecalcTrigger,Trigger1M)),NA())</f>
        <v>-3.5463770521552973E-3</v>
      </c>
      <c r="K69" s="44">
        <f>IFERROR(_xll.qlIndexFixing(Index3M,H69,TRUE,_xll.ohTrigger(RecalcTrigger,Trigger3M)),NA())</f>
        <v>-2.8186429611627528E-3</v>
      </c>
      <c r="L69" s="44">
        <f>IFERROR(_xll.qlIndexFixing(Index6M,$H69,TRUE,_xll.ohTrigger(RecalcTrigger,Trigger6M)),NA())</f>
        <v>-1.8833578889494581E-3</v>
      </c>
      <c r="M69" s="183">
        <f>IFERROR(_xll.qlIndexFixing(Index1Y,$H69,TRUE,_xll.ohTrigger(RecalcTrigger,Trigger1Y)),NA())</f>
        <v>-7.4924840798084387E-4</v>
      </c>
      <c r="N69" s="182">
        <f>IFERROR(_xll.qlIndexFixing(ONIndex1M,I69,TRUE,_xll.ohTrigger(RecalcTrigger,Trigger1M)),NA())</f>
        <v>-3.4566646995148886E-3</v>
      </c>
      <c r="O69" s="44">
        <f>IFERROR(_xll.qlIndexFixing(ONIndex3M,I69,TRUE,_xll.ohTrigger(RecalcTrigger,Trigger3M)),NA())</f>
        <v>-2.4249565039191623E-3</v>
      </c>
      <c r="P69" s="44">
        <f>IFERROR(_xll.qlIndexFixing(ONIndex6M,I69,TRUE,_xll.ohTrigger(RecalcTrigger,Trigger6M)),NA())</f>
        <v>-1.1479212088483237E-3</v>
      </c>
      <c r="Q69" s="183">
        <f>IFERROR(_xll.qlIndexFixing(ONIndex1Y,I69,TRUE,_xll.ohTrigger(RecalcTrigger,Trigger1Y)),NA())</f>
        <v>2.8755675977976125E-3</v>
      </c>
    </row>
    <row r="70" spans="2:17" x14ac:dyDescent="0.2">
      <c r="B70" s="39" t="s">
        <v>17</v>
      </c>
      <c r="D70" s="42">
        <f>_xll.qlCalendarAdvance(Calendar,$D69,B70,"f",FALSE)</f>
        <v>42494</v>
      </c>
      <c r="E70" s="177">
        <f>_xll.qlInterestRateIndexValueDate(IndexON,D70)</f>
        <v>42494</v>
      </c>
      <c r="F70" s="193">
        <f>IFERROR(_xll.qlIndexFixing(IndexON,D70,TRUE,_xll.ohTrigger(RecalcTrigger,TriggerON)),NA())</f>
        <v>-3.6507588551826231E-3</v>
      </c>
      <c r="H70" s="42">
        <f>_xll.qlCalendarAdvance(Calendar,$H69,B70,"f",FALSE)</f>
        <v>42494</v>
      </c>
      <c r="I70" s="177">
        <f>_xll.qlInterestRateIndexValueDate(Index1M,$H70)</f>
        <v>42496</v>
      </c>
      <c r="J70" s="182">
        <f>IFERROR(_xll.qlIndexFixing(Index1M,$H70,TRUE,_xll.ohTrigger(RecalcTrigger,Trigger1M)),NA())</f>
        <v>-3.5494252369467692E-3</v>
      </c>
      <c r="K70" s="44">
        <f>IFERROR(_xll.qlIndexFixing(Index3M,H70,TRUE,_xll.ohTrigger(RecalcTrigger,Trigger3M)),NA())</f>
        <v>-2.8295390362600564E-3</v>
      </c>
      <c r="L70" s="44">
        <f>IFERROR(_xll.qlIndexFixing(Index6M,$H70,TRUE,_xll.ohTrigger(RecalcTrigger,Trigger6M)),NA())</f>
        <v>-1.8871022722127249E-3</v>
      </c>
      <c r="M70" s="183">
        <f>IFERROR(_xll.qlIndexFixing(Index1Y,$H70,TRUE,_xll.ohTrigger(RecalcTrigger,Trigger1Y)),NA())</f>
        <v>-7.3731557415469503E-4</v>
      </c>
      <c r="N70" s="182">
        <f>IFERROR(_xll.qlIndexFixing(ONIndex1M,I70,TRUE,_xll.ohTrigger(RecalcTrigger,Trigger1M)),NA())</f>
        <v>-3.4586021418814283E-3</v>
      </c>
      <c r="O70" s="44">
        <f>IFERROR(_xll.qlIndexFixing(ONIndex3M,I70,TRUE,_xll.ohTrigger(RecalcTrigger,Trigger3M)),NA())</f>
        <v>-2.4190151656977577E-3</v>
      </c>
      <c r="P70" s="44">
        <f>IFERROR(_xll.qlIndexFixing(ONIndex6M,I70,TRUE,_xll.ohTrigger(RecalcTrigger,Trigger6M)),NA())</f>
        <v>-1.1385946248632095E-3</v>
      </c>
      <c r="Q70" s="183">
        <f>IFERROR(_xll.qlIndexFixing(ONIndex1Y,I70,TRUE,_xll.ohTrigger(RecalcTrigger,Trigger1Y)),NA())</f>
        <v>2.821183429748686E-3</v>
      </c>
    </row>
    <row r="71" spans="2:17" x14ac:dyDescent="0.2">
      <c r="B71" s="39" t="s">
        <v>17</v>
      </c>
      <c r="D71" s="42">
        <f>_xll.qlCalendarAdvance(Calendar,$D70,B71,"f",FALSE)</f>
        <v>42495</v>
      </c>
      <c r="E71" s="177">
        <f>_xll.qlInterestRateIndexValueDate(IndexON,D71)</f>
        <v>42495</v>
      </c>
      <c r="F71" s="193">
        <f>IFERROR(_xll.qlIndexFixing(IndexON,D71,TRUE,_xll.ohTrigger(RecalcTrigger,TriggerON)),NA())</f>
        <v>-3.6507588552225911E-3</v>
      </c>
      <c r="H71" s="42">
        <f>_xll.qlCalendarAdvance(Calendar,$H70,B71,"f",FALSE)</f>
        <v>42495</v>
      </c>
      <c r="I71" s="177">
        <f>_xll.qlInterestRateIndexValueDate(Index1M,$H71)</f>
        <v>42499</v>
      </c>
      <c r="J71" s="182">
        <f>IFERROR(_xll.qlIndexFixing(Index1M,$H71,TRUE,_xll.ohTrigger(RecalcTrigger,Trigger1M)),NA())</f>
        <v>-3.5822564742716799E-3</v>
      </c>
      <c r="K71" s="44">
        <f>IFERROR(_xll.qlIndexFixing(Index3M,H71,TRUE,_xll.ohTrigger(RecalcTrigger,Trigger3M)),NA())</f>
        <v>-2.8445793578952441E-3</v>
      </c>
      <c r="L71" s="44">
        <f>IFERROR(_xll.qlIndexFixing(Index6M,$H71,TRUE,_xll.ohTrigger(RecalcTrigger,Trigger6M)),NA())</f>
        <v>-1.8996255141162414E-3</v>
      </c>
      <c r="M71" s="183">
        <f>IFERROR(_xll.qlIndexFixing(Index1Y,$H71,TRUE,_xll.ohTrigger(RecalcTrigger,Trigger1Y)),NA())</f>
        <v>-7.605462445642628E-4</v>
      </c>
      <c r="N71" s="182">
        <f>IFERROR(_xll.qlIndexFixing(ONIndex1M,I71,TRUE,_xll.ohTrigger(RecalcTrigger,Trigger1M)),NA())</f>
        <v>-3.4610060690187794E-3</v>
      </c>
      <c r="O71" s="44">
        <f>IFERROR(_xll.qlIndexFixing(ONIndex3M,I71,TRUE,_xll.ohTrigger(RecalcTrigger,Trigger3M)),NA())</f>
        <v>-2.4138293405284728E-3</v>
      </c>
      <c r="P71" s="44">
        <f>IFERROR(_xll.qlIndexFixing(ONIndex6M,I71,TRUE,_xll.ohTrigger(RecalcTrigger,Trigger6M)),NA())</f>
        <v>-1.1300436180405882E-3</v>
      </c>
      <c r="Q71" s="183">
        <f>IFERROR(_xll.qlIndexFixing(ONIndex1Y,I71,TRUE,_xll.ohTrigger(RecalcTrigger,Trigger1Y)),NA())</f>
        <v>2.7662216706048071E-3</v>
      </c>
    </row>
    <row r="72" spans="2:17" x14ac:dyDescent="0.2">
      <c r="B72" s="39" t="s">
        <v>17</v>
      </c>
      <c r="D72" s="42">
        <f>_xll.qlCalendarAdvance(Calendar,$D71,B72,"f",FALSE)</f>
        <v>42496</v>
      </c>
      <c r="E72" s="177">
        <f>_xll.qlInterestRateIndexValueDate(IndexON,D72)</f>
        <v>42496</v>
      </c>
      <c r="F72" s="193">
        <f>IFERROR(_xll.qlIndexFixing(IndexON,D72,TRUE,_xll.ohTrigger(RecalcTrigger,TriggerON)),NA())</f>
        <v>-3.6507218330106284E-3</v>
      </c>
      <c r="H72" s="42">
        <f>_xll.qlCalendarAdvance(Calendar,$H71,B72,"f",FALSE)</f>
        <v>42496</v>
      </c>
      <c r="I72" s="177">
        <f>_xll.qlInterestRateIndexValueDate(Index1M,$H72)</f>
        <v>42500</v>
      </c>
      <c r="J72" s="182">
        <f>IFERROR(_xll.qlIndexFixing(Index1M,$H72,TRUE,_xll.ohTrigger(RecalcTrigger,Trigger1M)),NA())</f>
        <v>-3.5942667705504785E-3</v>
      </c>
      <c r="K72" s="44">
        <f>IFERROR(_xll.qlIndexFixing(Index3M,H72,TRUE,_xll.ohTrigger(RecalcTrigger,Trigger3M)),NA())</f>
        <v>-2.8512435794437597E-3</v>
      </c>
      <c r="L72" s="44">
        <f>IFERROR(_xll.qlIndexFixing(Index6M,$H72,TRUE,_xll.ohTrigger(RecalcTrigger,Trigger6M)),NA())</f>
        <v>-1.9040235303302809E-3</v>
      </c>
      <c r="M72" s="183">
        <f>IFERROR(_xll.qlIndexFixing(Index1Y,$H72,TRUE,_xll.ohTrigger(RecalcTrigger,Trigger1Y)),NA())</f>
        <v>-7.6319421828466565E-4</v>
      </c>
      <c r="N72" s="182">
        <f>IFERROR(_xll.qlIndexFixing(ONIndex1M,I72,TRUE,_xll.ohTrigger(RecalcTrigger,Trigger1M)),NA())</f>
        <v>-3.4639085346066523E-3</v>
      </c>
      <c r="O72" s="44">
        <f>IFERROR(_xll.qlIndexFixing(ONIndex3M,I72,TRUE,_xll.ohTrigger(RecalcTrigger,Trigger3M)),NA())</f>
        <v>-2.4094541327723817E-3</v>
      </c>
      <c r="P72" s="44">
        <f>IFERROR(_xll.qlIndexFixing(ONIndex6M,I72,TRUE,_xll.ohTrigger(RecalcTrigger,Trigger6M)),NA())</f>
        <v>-1.1223272161631215E-3</v>
      </c>
      <c r="Q72" s="183">
        <f>IFERROR(_xll.qlIndexFixing(ONIndex1Y,I72,TRUE,_xll.ohTrigger(RecalcTrigger,Trigger1Y)),NA())</f>
        <v>2.7107159007044856E-3</v>
      </c>
    </row>
    <row r="73" spans="2:17" x14ac:dyDescent="0.2">
      <c r="B73" s="39" t="s">
        <v>17</v>
      </c>
      <c r="D73" s="42">
        <f>_xll.qlCalendarAdvance(Calendar,$D72,B73,"f",FALSE)</f>
        <v>42499</v>
      </c>
      <c r="E73" s="177">
        <f>_xll.qlInterestRateIndexValueDate(IndexON,D73)</f>
        <v>42499</v>
      </c>
      <c r="F73" s="193">
        <f>IFERROR(_xll.qlIndexFixing(IndexON,D73,TRUE,_xll.ohTrigger(RecalcTrigger,TriggerON)),NA())</f>
        <v>-3.6507588552625592E-3</v>
      </c>
      <c r="H73" s="42">
        <f>_xll.qlCalendarAdvance(Calendar,$H72,B73,"f",FALSE)</f>
        <v>42499</v>
      </c>
      <c r="I73" s="177">
        <f>_xll.qlInterestRateIndexValueDate(Index1M,$H73)</f>
        <v>42501</v>
      </c>
      <c r="J73" s="182">
        <f>IFERROR(_xll.qlIndexFixing(Index1M,$H73,TRUE,_xll.ohTrigger(RecalcTrigger,Trigger1M)),NA())</f>
        <v>-3.6226421984004117E-3</v>
      </c>
      <c r="K73" s="44">
        <f>IFERROR(_xll.qlIndexFixing(Index3M,H73,TRUE,_xll.ohTrigger(RecalcTrigger,Trigger3M)),NA())</f>
        <v>-2.857973924972914E-3</v>
      </c>
      <c r="L73" s="44">
        <f>IFERROR(_xll.qlIndexFixing(Index6M,$H73,TRUE,_xll.ohTrigger(RecalcTrigger,Trigger6M)),NA())</f>
        <v>-1.9084608362836084E-3</v>
      </c>
      <c r="M73" s="183">
        <f>IFERROR(_xll.qlIndexFixing(Index1Y,$H73,TRUE,_xll.ohTrigger(RecalcTrigger,Trigger1Y)),NA())</f>
        <v>-7.6577452490695188E-4</v>
      </c>
      <c r="N73" s="182">
        <f>IFERROR(_xll.qlIndexFixing(ONIndex1M,I73,TRUE,_xll.ohTrigger(RecalcTrigger,Trigger1M)),NA())</f>
        <v>-3.4715020543929498E-3</v>
      </c>
      <c r="O73" s="44">
        <f>IFERROR(_xll.qlIndexFixing(ONIndex3M,I73,TRUE,_xll.ohTrigger(RecalcTrigger,Trigger3M)),NA())</f>
        <v>-2.4036652480674547E-3</v>
      </c>
      <c r="P73" s="44">
        <f>IFERROR(_xll.qlIndexFixing(ONIndex6M,I73,TRUE,_xll.ohTrigger(RecalcTrigger,Trigger6M)),NA())</f>
        <v>-1.1099681491000268E-3</v>
      </c>
      <c r="Q73" s="183">
        <f>IFERROR(_xll.qlIndexFixing(ONIndex1Y,I73,TRUE,_xll.ohTrigger(RecalcTrigger,Trigger1Y)),NA())</f>
        <v>2.5980776389467053E-3</v>
      </c>
    </row>
    <row r="74" spans="2:17" x14ac:dyDescent="0.2">
      <c r="B74" s="39" t="s">
        <v>17</v>
      </c>
      <c r="D74" s="42">
        <f>_xll.qlCalendarAdvance(Calendar,$D73,B74,"f",FALSE)</f>
        <v>42500</v>
      </c>
      <c r="E74" s="177">
        <f>_xll.qlInterestRateIndexValueDate(IndexON,D74)</f>
        <v>42500</v>
      </c>
      <c r="F74" s="193">
        <f>IFERROR(_xll.qlIndexFixing(IndexON,D74,TRUE,_xll.ohTrigger(RecalcTrigger,TriggerON)),NA())</f>
        <v>-3.6507588552625592E-3</v>
      </c>
      <c r="H74" s="42">
        <f>_xll.qlCalendarAdvance(Calendar,$H73,B74,"f",FALSE)</f>
        <v>42500</v>
      </c>
      <c r="I74" s="177">
        <f>_xll.qlInterestRateIndexValueDate(Index1M,$H74)</f>
        <v>42502</v>
      </c>
      <c r="J74" s="182">
        <f>IFERROR(_xll.qlIndexFixing(Index1M,$H74,TRUE,_xll.ohTrigger(RecalcTrigger,Trigger1M)),NA())</f>
        <v>-3.6277282040814152E-3</v>
      </c>
      <c r="K74" s="44">
        <f>IFERROR(_xll.qlIndexFixing(Index3M,H74,TRUE,_xll.ohTrigger(RecalcTrigger,Trigger3M)),NA())</f>
        <v>-2.8647665951540293E-3</v>
      </c>
      <c r="L74" s="44">
        <f>IFERROR(_xll.qlIndexFixing(Index6M,$H74,TRUE,_xll.ohTrigger(RecalcTrigger,Trigger6M)),NA())</f>
        <v>-1.9133459301122074E-3</v>
      </c>
      <c r="M74" s="183">
        <f>IFERROR(_xll.qlIndexFixing(Index1Y,$H74,TRUE,_xll.ohTrigger(RecalcTrigger,Trigger1Y)),NA())</f>
        <v>-7.6828882761074307E-4</v>
      </c>
      <c r="N74" s="182">
        <f>IFERROR(_xll.qlIndexFixing(ONIndex1M,I74,TRUE,_xll.ohTrigger(RecalcTrigger,Trigger1M)),NA())</f>
        <v>-3.4811448617722007E-3</v>
      </c>
      <c r="O74" s="44">
        <f>IFERROR(_xll.qlIndexFixing(ONIndex3M,I74,TRUE,_xll.ohTrigger(RecalcTrigger,Trigger3M)),NA())</f>
        <v>-2.4011615630215033E-3</v>
      </c>
      <c r="P74" s="44">
        <f>IFERROR(_xll.qlIndexFixing(ONIndex6M,I74,TRUE,_xll.ohTrigger(RecalcTrigger,Trigger6M)),NA())</f>
        <v>-1.1009882266277415E-3</v>
      </c>
      <c r="Q74" s="183">
        <f>IFERROR(_xll.qlIndexFixing(ONIndex1Y,I74,TRUE,_xll.ohTrigger(RecalcTrigger,Trigger1Y)),NA())</f>
        <v>2.4839243152730006E-3</v>
      </c>
    </row>
    <row r="75" spans="2:17" x14ac:dyDescent="0.2">
      <c r="B75" s="39" t="s">
        <v>17</v>
      </c>
      <c r="D75" s="42">
        <f>_xll.qlCalendarAdvance(Calendar,$D74,B75,"f",FALSE)</f>
        <v>42501</v>
      </c>
      <c r="E75" s="177">
        <f>_xll.qlInterestRateIndexValueDate(IndexON,D75)</f>
        <v>42501</v>
      </c>
      <c r="F75" s="193">
        <f>IFERROR(_xll.qlIndexFixing(IndexON,D75,TRUE,_xll.ohTrigger(RecalcTrigger,TriggerON)),NA())</f>
        <v>-3.6507588553025272E-3</v>
      </c>
      <c r="H75" s="42">
        <f>_xll.qlCalendarAdvance(Calendar,$H74,B75,"f",FALSE)</f>
        <v>42501</v>
      </c>
      <c r="I75" s="177">
        <f>_xll.qlInterestRateIndexValueDate(Index1M,$H75)</f>
        <v>42503</v>
      </c>
      <c r="J75" s="182">
        <f>IFERROR(_xll.qlIndexFixing(Index1M,$H75,TRUE,_xll.ohTrigger(RecalcTrigger,Trigger1M)),NA())</f>
        <v>-3.6330476666178403E-3</v>
      </c>
      <c r="K75" s="44">
        <f>IFERROR(_xll.qlIndexFixing(Index3M,H75,TRUE,_xll.ohTrigger(RecalcTrigger,Trigger3M)),NA())</f>
        <v>-2.8752052112789471E-3</v>
      </c>
      <c r="L75" s="44">
        <f>IFERROR(_xll.qlIndexFixing(Index6M,$H75,TRUE,_xll.ohTrigger(RecalcTrigger,Trigger6M)),NA())</f>
        <v>-1.9176276852936401E-3</v>
      </c>
      <c r="M75" s="183">
        <f>IFERROR(_xll.qlIndexFixing(Index1Y,$H75,TRUE,_xll.ohTrigger(RecalcTrigger,Trigger1Y)),NA())</f>
        <v>-7.5692625240340026E-4</v>
      </c>
      <c r="N75" s="182">
        <f>IFERROR(_xll.qlIndexFixing(ONIndex1M,I75,TRUE,_xll.ohTrigger(RecalcTrigger,Trigger1M)),NA())</f>
        <v>-3.4870208294446314E-3</v>
      </c>
      <c r="O75" s="44">
        <f>IFERROR(_xll.qlIndexFixing(ONIndex3M,I75,TRUE,_xll.ohTrigger(RecalcTrigger,Trigger3M)),NA())</f>
        <v>-2.4016660075876217E-3</v>
      </c>
      <c r="P75" s="44">
        <f>IFERROR(_xll.qlIndexFixing(ONIndex6M,I75,TRUE,_xll.ohTrigger(RecalcTrigger,Trigger6M)),NA())</f>
        <v>-1.0983302747291646E-3</v>
      </c>
      <c r="Q75" s="183">
        <f>IFERROR(_xll.qlIndexFixing(ONIndex1Y,I75,TRUE,_xll.ohTrigger(RecalcTrigger,Trigger1Y)),NA())</f>
        <v>2.4262021929111199E-3</v>
      </c>
    </row>
    <row r="76" spans="2:17" x14ac:dyDescent="0.2">
      <c r="B76" s="39" t="s">
        <v>17</v>
      </c>
      <c r="D76" s="42">
        <f>_xll.qlCalendarAdvance(Calendar,$D75,B76,"f",FALSE)</f>
        <v>42502</v>
      </c>
      <c r="E76" s="177">
        <f>_xll.qlInterestRateIndexValueDate(IndexON,D76)</f>
        <v>42502</v>
      </c>
      <c r="F76" s="193">
        <f>IFERROR(_xll.qlIndexFixing(IndexON,D76,TRUE,_xll.ohTrigger(RecalcTrigger,TriggerON)),NA())</f>
        <v>-3.6507588551826231E-3</v>
      </c>
      <c r="H76" s="42">
        <f>_xll.qlCalendarAdvance(Calendar,$H75,B76,"f",FALSE)</f>
        <v>42502</v>
      </c>
      <c r="I76" s="177">
        <f>_xll.qlInterestRateIndexValueDate(Index1M,$H76)</f>
        <v>42506</v>
      </c>
      <c r="J76" s="182">
        <f>IFERROR(_xll.qlIndexFixing(Index1M,$H76,TRUE,_xll.ohTrigger(RecalcTrigger,Trigger1M)),NA())</f>
        <v>-3.6751898827152591E-3</v>
      </c>
      <c r="K76" s="44">
        <f>IFERROR(_xll.qlIndexFixing(Index3M,H76,TRUE,_xll.ohTrigger(RecalcTrigger,Trigger3M)),NA())</f>
        <v>-2.892467799244164E-3</v>
      </c>
      <c r="L76" s="44">
        <f>IFERROR(_xll.qlIndexFixing(Index6M,$H76,TRUE,_xll.ohTrigger(RecalcTrigger,Trigger6M)),NA())</f>
        <v>-1.9311776769198115E-3</v>
      </c>
      <c r="M76" s="183">
        <f>IFERROR(_xll.qlIndexFixing(Index1Y,$H76,TRUE,_xll.ohTrigger(RecalcTrigger,Trigger1Y)),NA())</f>
        <v>-7.7772325570812776E-4</v>
      </c>
      <c r="N76" s="182">
        <f>IFERROR(_xll.qlIndexFixing(ONIndex1M,I76,TRUE,_xll.ohTrigger(RecalcTrigger,Trigger1M)),NA())</f>
        <v>-3.493587659244568E-3</v>
      </c>
      <c r="O76" s="44">
        <f>IFERROR(_xll.qlIndexFixing(ONIndex3M,I76,TRUE,_xll.ohTrigger(RecalcTrigger,Trigger3M)),NA())</f>
        <v>-2.4033116954136347E-3</v>
      </c>
      <c r="P76" s="44">
        <f>IFERROR(_xll.qlIndexFixing(ONIndex6M,I76,TRUE,_xll.ohTrigger(RecalcTrigger,Trigger6M)),NA())</f>
        <v>-1.096861097629187E-3</v>
      </c>
      <c r="Q76" s="183">
        <f>IFERROR(_xll.qlIndexFixing(ONIndex1Y,I76,TRUE,_xll.ohTrigger(RecalcTrigger,Trigger1Y)),NA())</f>
        <v>2.3681375403050708E-3</v>
      </c>
    </row>
    <row r="77" spans="2:17" x14ac:dyDescent="0.2">
      <c r="B77" s="39" t="s">
        <v>17</v>
      </c>
      <c r="D77" s="42">
        <f>_xll.qlCalendarAdvance(Calendar,$D76,B77,"f",FALSE)</f>
        <v>42503</v>
      </c>
      <c r="E77" s="177">
        <f>_xll.qlInterestRateIndexValueDate(IndexON,D77)</f>
        <v>42503</v>
      </c>
      <c r="F77" s="193">
        <f>IFERROR(_xll.qlIndexFixing(IndexON,D77,TRUE,_xll.ohTrigger(RecalcTrigger,TriggerON)),NA())</f>
        <v>-3.650721833023951E-3</v>
      </c>
      <c r="H77" s="42">
        <f>_xll.qlCalendarAdvance(Calendar,$H76,B77,"f",FALSE)</f>
        <v>42503</v>
      </c>
      <c r="I77" s="177">
        <f>_xll.qlInterestRateIndexValueDate(Index1M,$H77)</f>
        <v>42507</v>
      </c>
      <c r="J77" s="182">
        <f>IFERROR(_xll.qlIndexFixing(Index1M,$H77,TRUE,_xll.ohTrigger(RecalcTrigger,Trigger1M)),NA())</f>
        <v>-3.6897986773679506E-3</v>
      </c>
      <c r="K77" s="44">
        <f>IFERROR(_xll.qlIndexFixing(Index3M,H77,TRUE,_xll.ohTrigger(RecalcTrigger,Trigger3M)),NA())</f>
        <v>-2.8994983662423077E-3</v>
      </c>
      <c r="L77" s="44">
        <f>IFERROR(_xll.qlIndexFixing(Index6M,$H77,TRUE,_xll.ohTrigger(RecalcTrigger,Trigger6M)),NA())</f>
        <v>-1.9358114337595668E-3</v>
      </c>
      <c r="M77" s="183">
        <f>IFERROR(_xll.qlIndexFixing(Index1Y,$H77,TRUE,_xll.ohTrigger(RecalcTrigger,Trigger1Y)),NA())</f>
        <v>-7.7993647937963815E-4</v>
      </c>
      <c r="N77" s="182">
        <f>IFERROR(_xll.qlIndexFixing(ONIndex1M,I77,TRUE,_xll.ohTrigger(RecalcTrigger,Trigger1M)),NA())</f>
        <v>-3.5008774052514013E-3</v>
      </c>
      <c r="O77" s="44">
        <f>IFERROR(_xll.qlIndexFixing(ONIndex3M,I77,TRUE,_xll.ohTrigger(RecalcTrigger,Trigger3M)),NA())</f>
        <v>-2.4061537310204884E-3</v>
      </c>
      <c r="P77" s="44">
        <f>IFERROR(_xll.qlIndexFixing(ONIndex6M,I77,TRUE,_xll.ohTrigger(RecalcTrigger,Trigger6M)),NA())</f>
        <v>-1.0966397233502789E-3</v>
      </c>
      <c r="Q77" s="183">
        <f>IFERROR(_xll.qlIndexFixing(ONIndex1Y,I77,TRUE,_xll.ohTrigger(RecalcTrigger,Trigger1Y)),NA())</f>
        <v>2.309763937473619E-3</v>
      </c>
    </row>
    <row r="78" spans="2:17" x14ac:dyDescent="0.2">
      <c r="B78" s="39" t="s">
        <v>17</v>
      </c>
      <c r="D78" s="42">
        <f>_xll.qlCalendarAdvance(Calendar,$D77,B78,"f",FALSE)</f>
        <v>42506</v>
      </c>
      <c r="E78" s="177">
        <f>_xll.qlInterestRateIndexValueDate(IndexON,D78)</f>
        <v>42506</v>
      </c>
      <c r="F78" s="193">
        <f>IFERROR(_xll.qlIndexFixing(IndexON,D78,TRUE,_xll.ohTrigger(RecalcTrigger,TriggerON)),NA())</f>
        <v>-3.6507588552225911E-3</v>
      </c>
      <c r="H78" s="42">
        <f>_xll.qlCalendarAdvance(Calendar,$H77,B78,"f",FALSE)</f>
        <v>42506</v>
      </c>
      <c r="I78" s="177">
        <f>_xll.qlInterestRateIndexValueDate(Index1M,$H78)</f>
        <v>42508</v>
      </c>
      <c r="J78" s="182">
        <f>IFERROR(_xll.qlIndexFixing(Index1M,$H78,TRUE,_xll.ohTrigger(RecalcTrigger,Trigger1M)),NA())</f>
        <v>-3.7202322985977177E-3</v>
      </c>
      <c r="K78" s="44">
        <f>IFERROR(_xll.qlIndexFixing(Index3M,H78,TRUE,_xll.ohTrigger(RecalcTrigger,Trigger3M)),NA())</f>
        <v>-2.9065584200799431E-3</v>
      </c>
      <c r="L78" s="44">
        <f>IFERROR(_xll.qlIndexFixing(Index6M,$H78,TRUE,_xll.ohTrigger(RecalcTrigger,Trigger6M)),NA())</f>
        <v>-1.9404688069073618E-3</v>
      </c>
      <c r="M78" s="183">
        <f>IFERROR(_xll.qlIndexFixing(Index1Y,$H78,TRUE,_xll.ohTrigger(RecalcTrigger,Trigger1Y)),NA())</f>
        <v>-7.8209607392469365E-4</v>
      </c>
      <c r="N78" s="182">
        <f>IFERROR(_xll.qlIndexFixing(ONIndex1M,I78,TRUE,_xll.ohTrigger(RecalcTrigger,Trigger1M)),NA())</f>
        <v>-3.5179925080930374E-3</v>
      </c>
      <c r="O78" s="44">
        <f>IFERROR(_xll.qlIndexFixing(ONIndex3M,I78,TRUE,_xll.ohTrigger(RecalcTrigger,Trigger3M)),NA())</f>
        <v>-2.4160849338272783E-3</v>
      </c>
      <c r="P78" s="44">
        <f>IFERROR(_xll.qlIndexFixing(ONIndex6M,I78,TRUE,_xll.ohTrigger(RecalcTrigger,Trigger6M)),NA())</f>
        <v>-1.1006480939590446E-3</v>
      </c>
      <c r="Q78" s="183">
        <f>IFERROR(_xll.qlIndexFixing(ONIndex1Y,I78,TRUE,_xll.ohTrigger(RecalcTrigger,Trigger1Y)),NA())</f>
        <v>2.1921681430114859E-3</v>
      </c>
    </row>
    <row r="79" spans="2:17" x14ac:dyDescent="0.2">
      <c r="B79" s="39" t="s">
        <v>17</v>
      </c>
      <c r="D79" s="42">
        <f>_xll.qlCalendarAdvance(Calendar,$D78,B79,"f",FALSE)</f>
        <v>42507</v>
      </c>
      <c r="E79" s="177">
        <f>_xll.qlInterestRateIndexValueDate(IndexON,D79)</f>
        <v>42507</v>
      </c>
      <c r="F79" s="193">
        <f>IFERROR(_xll.qlIndexFixing(IndexON,D79,TRUE,_xll.ohTrigger(RecalcTrigger,TriggerON)),NA())</f>
        <v>-3.6507588552625592E-3</v>
      </c>
      <c r="H79" s="42">
        <f>_xll.qlCalendarAdvance(Calendar,$H78,B79,"f",FALSE)</f>
        <v>42507</v>
      </c>
      <c r="I79" s="177">
        <f>_xll.qlInterestRateIndexValueDate(Index1M,$H79)</f>
        <v>42509</v>
      </c>
      <c r="J79" s="182">
        <f>IFERROR(_xll.qlIndexFixing(Index1M,$H79,TRUE,_xll.ohTrigger(RecalcTrigger,Trigger1M)),NA())</f>
        <v>-3.727351115321853E-3</v>
      </c>
      <c r="K79" s="44">
        <f>IFERROR(_xll.qlIndexFixing(Index3M,H79,TRUE,_xll.ohTrigger(RecalcTrigger,Trigger3M)),NA())</f>
        <v>-2.9136408141980739E-3</v>
      </c>
      <c r="L79" s="44">
        <f>IFERROR(_xll.qlIndexFixing(Index6M,$H79,TRUE,_xll.ohTrigger(RecalcTrigger,Trigger6M)),NA())</f>
        <v>-1.9453170202324735E-3</v>
      </c>
      <c r="M79" s="183">
        <f>IFERROR(_xll.qlIndexFixing(Index1Y,$H79,TRUE,_xll.ohTrigger(RecalcTrigger,Trigger1Y)),NA())</f>
        <v>-7.8420450109256462E-4</v>
      </c>
      <c r="N79" s="182">
        <f>IFERROR(_xll.qlIndexFixing(ONIndex1M,I79,TRUE,_xll.ohTrigger(RecalcTrigger,Trigger1M)),NA())</f>
        <v>-3.5379066283791616E-3</v>
      </c>
      <c r="O79" s="44">
        <f>IFERROR(_xll.qlIndexFixing(ONIndex3M,I79,TRUE,_xll.ohTrigger(RecalcTrigger,Trigger3M)),NA())</f>
        <v>-2.4305874356800317E-3</v>
      </c>
      <c r="P79" s="44">
        <f>IFERROR(_xll.qlIndexFixing(ONIndex6M,I79,TRUE,_xll.ohTrigger(RecalcTrigger,Trigger6M)),NA())</f>
        <v>-1.1094128196109665E-3</v>
      </c>
      <c r="Q79" s="183">
        <f>IFERROR(_xll.qlIndexFixing(ONIndex1Y,I79,TRUE,_xll.ohTrigger(RecalcTrigger,Trigger1Y)),NA())</f>
        <v>2.0738516231499915E-3</v>
      </c>
    </row>
    <row r="80" spans="2:17" x14ac:dyDescent="0.2">
      <c r="B80" s="39" t="s">
        <v>17</v>
      </c>
      <c r="D80" s="42">
        <f>_xll.qlCalendarAdvance(Calendar,$D79,B80,"f",FALSE)</f>
        <v>42508</v>
      </c>
      <c r="E80" s="177">
        <f>_xll.qlInterestRateIndexValueDate(IndexON,D80)</f>
        <v>42508</v>
      </c>
      <c r="F80" s="193">
        <f>IFERROR(_xll.qlIndexFixing(IndexON,D80,TRUE,_xll.ohTrigger(RecalcTrigger,TriggerON)),NA())</f>
        <v>-3.6507588552225911E-3</v>
      </c>
      <c r="H80" s="42">
        <f>_xll.qlCalendarAdvance(Calendar,$H79,B80,"f",FALSE)</f>
        <v>42508</v>
      </c>
      <c r="I80" s="177">
        <f>_xll.qlInterestRateIndexValueDate(Index1M,$H80)</f>
        <v>42510</v>
      </c>
      <c r="J80" s="182">
        <f>IFERROR(_xll.qlIndexFixing(Index1M,$H80,TRUE,_xll.ohTrigger(RecalcTrigger,Trigger1M)),NA())</f>
        <v>-3.7346930374903033E-3</v>
      </c>
      <c r="K80" s="44">
        <f>IFERROR(_xll.qlIndexFixing(Index3M,H80,TRUE,_xll.ohTrigger(RecalcTrigger,Trigger3M)),NA())</f>
        <v>-2.9237984204962607E-3</v>
      </c>
      <c r="L80" s="44">
        <f>IFERROR(_xll.qlIndexFixing(Index6M,$H80,TRUE,_xll.ohTrigger(RecalcTrigger,Trigger6M)),NA())</f>
        <v>-1.9499104049394687E-3</v>
      </c>
      <c r="M80" s="183">
        <f>IFERROR(_xll.qlIndexFixing(Index1Y,$H80,TRUE,_xll.ohTrigger(RecalcTrigger,Trigger1Y)),NA())</f>
        <v>-7.7384504447361923E-4</v>
      </c>
      <c r="N80" s="182">
        <f>IFERROR(_xll.qlIndexFixing(ONIndex1M,I80,TRUE,_xll.ohTrigger(RecalcTrigger,Trigger1M)),NA())</f>
        <v>-3.5492917635737697E-3</v>
      </c>
      <c r="O80" s="44">
        <f>IFERROR(_xll.qlIndexFixing(ONIndex3M,I80,TRUE,_xll.ohTrigger(RecalcTrigger,Trigger3M)),NA())</f>
        <v>-2.4402377736487679E-3</v>
      </c>
      <c r="P80" s="44">
        <f>IFERROR(_xll.qlIndexFixing(ONIndex6M,I80,TRUE,_xll.ohTrigger(RecalcTrigger,Trigger6M)),NA())</f>
        <v>-1.1163158829319286E-3</v>
      </c>
      <c r="Q80" s="183">
        <f>IFERROR(_xll.qlIndexFixing(ONIndex1Y,I80,TRUE,_xll.ohTrigger(RecalcTrigger,Trigger1Y)),NA())</f>
        <v>2.0144369685937136E-3</v>
      </c>
    </row>
    <row r="81" spans="2:17" x14ac:dyDescent="0.2">
      <c r="B81" s="39" t="s">
        <v>17</v>
      </c>
      <c r="D81" s="42">
        <f>_xll.qlCalendarAdvance(Calendar,$D80,B81,"f",FALSE)</f>
        <v>42509</v>
      </c>
      <c r="E81" s="177">
        <f>_xll.qlInterestRateIndexValueDate(IndexON,D81)</f>
        <v>42509</v>
      </c>
      <c r="F81" s="193">
        <f>IFERROR(_xll.qlIndexFixing(IndexON,D81,TRUE,_xll.ohTrigger(RecalcTrigger,TriggerON)),NA())</f>
        <v>-3.6507588552625592E-3</v>
      </c>
      <c r="H81" s="42">
        <f>_xll.qlCalendarAdvance(Calendar,$H80,B81,"f",FALSE)</f>
        <v>42509</v>
      </c>
      <c r="I81" s="177">
        <f>_xll.qlInterestRateIndexValueDate(Index1M,$H81)</f>
        <v>42513</v>
      </c>
      <c r="J81" s="182">
        <f>IFERROR(_xll.qlIndexFixing(Index1M,$H81,TRUE,_xll.ohTrigger(RecalcTrigger,Trigger1M)),NA())</f>
        <v>-3.7801758575966233E-3</v>
      </c>
      <c r="K81" s="44">
        <f>IFERROR(_xll.qlIndexFixing(Index3M,H81,TRUE,_xll.ohTrigger(RecalcTrigger,Trigger3M)),NA())</f>
        <v>-2.9420341268286869E-3</v>
      </c>
      <c r="L81" s="44">
        <f>IFERROR(_xll.qlIndexFixing(Index6M,$H81,TRUE,_xll.ohTrigger(RecalcTrigger,Trigger6M)),NA())</f>
        <v>-1.9639832218508158E-3</v>
      </c>
      <c r="M81" s="183">
        <f>IFERROR(_xll.qlIndexFixing(Index1Y,$H81,TRUE,_xll.ohTrigger(RecalcTrigger,Trigger1Y)),NA())</f>
        <v>-7.9217976381906145E-4</v>
      </c>
      <c r="N81" s="182">
        <f>IFERROR(_xll.qlIndexFixing(ONIndex1M,I81,TRUE,_xll.ohTrigger(RecalcTrigger,Trigger1M)),NA())</f>
        <v>-3.5615921380927063E-3</v>
      </c>
      <c r="O81" s="44">
        <f>IFERROR(_xll.qlIndexFixing(ONIndex3M,I81,TRUE,_xll.ohTrigger(RecalcTrigger,Trigger3M)),NA())</f>
        <v>-2.4514150847654292E-3</v>
      </c>
      <c r="P81" s="44">
        <f>IFERROR(_xll.qlIndexFixing(ONIndex6M,I81,TRUE,_xll.ohTrigger(RecalcTrigger,Trigger6M)),NA())</f>
        <v>-1.1248209181280444E-3</v>
      </c>
      <c r="Q81" s="183">
        <f>IFERROR(_xll.qlIndexFixing(ONIndex1Y,I81,TRUE,_xll.ohTrigger(RecalcTrigger,Trigger1Y)),NA())</f>
        <v>1.9549148435249464E-3</v>
      </c>
    </row>
    <row r="82" spans="2:17" x14ac:dyDescent="0.2">
      <c r="B82" s="39" t="s">
        <v>17</v>
      </c>
      <c r="D82" s="42">
        <f>_xll.qlCalendarAdvance(Calendar,$D81,B82,"f",FALSE)</f>
        <v>42510</v>
      </c>
      <c r="E82" s="177">
        <f>_xll.qlInterestRateIndexValueDate(IndexON,D82)</f>
        <v>42510</v>
      </c>
      <c r="F82" s="193">
        <f>IFERROR(_xll.qlIndexFixing(IndexON,D82,TRUE,_xll.ohTrigger(RecalcTrigger,TriggerON)),NA())</f>
        <v>-3.650721833023951E-3</v>
      </c>
      <c r="H82" s="42">
        <f>_xll.qlCalendarAdvance(Calendar,$H81,B82,"f",FALSE)</f>
        <v>42510</v>
      </c>
      <c r="I82" s="177">
        <f>_xll.qlInterestRateIndexValueDate(Index1M,$H82)</f>
        <v>42514</v>
      </c>
      <c r="J82" s="182">
        <f>IFERROR(_xll.qlIndexFixing(Index1M,$H82,TRUE,_xll.ohTrigger(RecalcTrigger,Trigger1M)),NA())</f>
        <v>-3.7952264829284547E-3</v>
      </c>
      <c r="K82" s="44">
        <f>IFERROR(_xll.qlIndexFixing(Index3M,H82,TRUE,_xll.ohTrigger(RecalcTrigger,Trigger3M)),NA())</f>
        <v>-2.9491042885847378E-3</v>
      </c>
      <c r="L82" s="44">
        <f>IFERROR(_xll.qlIndexFixing(Index6M,$H82,TRUE,_xll.ohTrigger(RecalcTrigger,Trigger6M)),NA())</f>
        <v>-1.968702409533406E-3</v>
      </c>
      <c r="M82" s="183">
        <f>IFERROR(_xll.qlIndexFixing(Index1Y,$H82,TRUE,_xll.ohTrigger(RecalcTrigger,Trigger1Y)),NA())</f>
        <v>-7.9407327318294074E-4</v>
      </c>
      <c r="N82" s="182">
        <f>IFERROR(_xll.qlIndexFixing(ONIndex1M,I82,TRUE,_xll.ohTrigger(RecalcTrigger,Trigger1M)),NA())</f>
        <v>-3.5748398059753939E-3</v>
      </c>
      <c r="O82" s="44">
        <f>IFERROR(_xll.qlIndexFixing(ONIndex3M,I82,TRUE,_xll.ohTrigger(RecalcTrigger,Trigger3M)),NA())</f>
        <v>-2.4641744731512816E-3</v>
      </c>
      <c r="P82" s="44">
        <f>IFERROR(_xll.qlIndexFixing(ONIndex6M,I82,TRUE,_xll.ohTrigger(RecalcTrigger,Trigger6M)),NA())</f>
        <v>-1.1349869531818157E-3</v>
      </c>
      <c r="Q82" s="183">
        <f>IFERROR(_xll.qlIndexFixing(ONIndex1Y,I82,TRUE,_xll.ohTrigger(RecalcTrigger,Trigger1Y)),NA())</f>
        <v>1.8953188278025834E-3</v>
      </c>
    </row>
    <row r="83" spans="2:17" x14ac:dyDescent="0.2">
      <c r="B83" s="39" t="s">
        <v>17</v>
      </c>
      <c r="D83" s="42">
        <f>_xll.qlCalendarAdvance(Calendar,$D82,B83,"f",FALSE)</f>
        <v>42513</v>
      </c>
      <c r="E83" s="177">
        <f>_xll.qlInterestRateIndexValueDate(IndexON,D83)</f>
        <v>42513</v>
      </c>
      <c r="F83" s="193">
        <f>IFERROR(_xll.qlIndexFixing(IndexON,D83,TRUE,_xll.ohTrigger(RecalcTrigger,TriggerON)),NA())</f>
        <v>-3.6507588552625592E-3</v>
      </c>
      <c r="H83" s="42">
        <f>_xll.qlCalendarAdvance(Calendar,$H82,B83,"f",FALSE)</f>
        <v>42513</v>
      </c>
      <c r="I83" s="177">
        <f>_xll.qlInterestRateIndexValueDate(Index1M,$H83)</f>
        <v>42515</v>
      </c>
      <c r="J83" s="182">
        <f>IFERROR(_xll.qlIndexFixing(Index1M,$H83,TRUE,_xll.ohTrigger(RecalcTrigger,Trigger1M)),NA())</f>
        <v>-3.8227649272021776E-3</v>
      </c>
      <c r="K83" s="44">
        <f>IFERROR(_xll.qlIndexFixing(Index3M,H83,TRUE,_xll.ohTrigger(RecalcTrigger,Trigger3M)),NA())</f>
        <v>-2.9561438701141769E-3</v>
      </c>
      <c r="L83" s="44">
        <f>IFERROR(_xll.qlIndexFixing(Index6M,$H83,TRUE,_xll.ohTrigger(RecalcTrigger,Trigger6M)),NA())</f>
        <v>-1.9734160084072323E-3</v>
      </c>
      <c r="M83" s="183">
        <f>IFERROR(_xll.qlIndexFixing(Index1Y,$H83,TRUE,_xll.ohTrigger(RecalcTrigger,Trigger1Y)),NA())</f>
        <v>-7.9593278137245075E-4</v>
      </c>
      <c r="N83" s="182">
        <f>IFERROR(_xll.qlIndexFixing(ONIndex1M,I83,TRUE,_xll.ohTrigger(RecalcTrigger,Trigger1M)),NA())</f>
        <v>-3.604616962649132E-3</v>
      </c>
      <c r="O83" s="44">
        <f>IFERROR(_xll.qlIndexFixing(ONIndex3M,I83,TRUE,_xll.ohTrigger(RecalcTrigger,Trigger3M)),NA())</f>
        <v>-2.4952250665144504E-3</v>
      </c>
      <c r="P83" s="44">
        <f>IFERROR(_xll.qlIndexFixing(ONIndex6M,I83,TRUE,_xll.ohTrigger(RecalcTrigger,Trigger6M)),NA())</f>
        <v>-1.1611470853623018E-3</v>
      </c>
      <c r="Q83" s="183">
        <f>IFERROR(_xll.qlIndexFixing(ONIndex1Y,I83,TRUE,_xll.ohTrigger(RecalcTrigger,Trigger1Y)),NA())</f>
        <v>1.7760571519076507E-3</v>
      </c>
    </row>
    <row r="84" spans="2:17" x14ac:dyDescent="0.2">
      <c r="B84" s="39" t="s">
        <v>17</v>
      </c>
      <c r="D84" s="42">
        <f>_xll.qlCalendarAdvance(Calendar,$D83,B84,"f",FALSE)</f>
        <v>42514</v>
      </c>
      <c r="E84" s="177">
        <f>_xll.qlInterestRateIndexValueDate(IndexON,D84)</f>
        <v>42514</v>
      </c>
      <c r="F84" s="193">
        <f>IFERROR(_xll.qlIndexFixing(IndexON,D84,TRUE,_xll.ohTrigger(RecalcTrigger,TriggerON)),NA())</f>
        <v>-3.6507588552225911E-3</v>
      </c>
      <c r="H84" s="42">
        <f>_xll.qlCalendarAdvance(Calendar,$H83,B84,"f",FALSE)</f>
        <v>42514</v>
      </c>
      <c r="I84" s="177">
        <f>_xll.qlInterestRateIndexValueDate(Index1M,$H84)</f>
        <v>42516</v>
      </c>
      <c r="J84" s="182">
        <f>IFERROR(_xll.qlIndexFixing(Index1M,$H84,TRUE,_xll.ohTrigger(RecalcTrigger,Trigger1M)),NA())</f>
        <v>-3.8309644777867469E-3</v>
      </c>
      <c r="K84" s="44">
        <f>IFERROR(_xll.qlIndexFixing(Index3M,H84,TRUE,_xll.ohTrigger(RecalcTrigger,Trigger3M)),NA())</f>
        <v>-2.9631423778505536E-3</v>
      </c>
      <c r="L84" s="44">
        <f>IFERROR(_xll.qlIndexFixing(Index6M,$H84,TRUE,_xll.ohTrigger(RecalcTrigger,Trigger6M)),NA())</f>
        <v>-1.9783540714446075E-3</v>
      </c>
      <c r="M84" s="183">
        <f>IFERROR(_xll.qlIndexFixing(Index1Y,$H84,TRUE,_xll.ohTrigger(RecalcTrigger,Trigger1Y)),NA())</f>
        <v>-7.9776154870662009E-4</v>
      </c>
      <c r="N84" s="182">
        <f>IFERROR(_xll.qlIndexFixing(ONIndex1M,I84,TRUE,_xll.ohTrigger(RecalcTrigger,Trigger1M)),NA())</f>
        <v>-3.637944487495659E-3</v>
      </c>
      <c r="O84" s="44">
        <f>IFERROR(_xll.qlIndexFixing(ONIndex3M,I84,TRUE,_xll.ohTrigger(RecalcTrigger,Trigger3M)),NA())</f>
        <v>-2.5321348814921762E-3</v>
      </c>
      <c r="P84" s="44">
        <f>IFERROR(_xll.qlIndexFixing(ONIndex6M,I84,TRUE,_xll.ohTrigger(RecalcTrigger,Trigger6M)),NA())</f>
        <v>-1.1934416543812887E-3</v>
      </c>
      <c r="Q84" s="183">
        <f>IFERROR(_xll.qlIndexFixing(ONIndex1Y,I84,TRUE,_xll.ohTrigger(RecalcTrigger,Trigger1Y)),NA())</f>
        <v>1.6568674545158757E-3</v>
      </c>
    </row>
    <row r="85" spans="2:17" x14ac:dyDescent="0.2">
      <c r="B85" s="39" t="s">
        <v>17</v>
      </c>
      <c r="D85" s="42">
        <f>_xll.qlCalendarAdvance(Calendar,$D84,B85,"f",FALSE)</f>
        <v>42515</v>
      </c>
      <c r="E85" s="177">
        <f>_xll.qlInterestRateIndexValueDate(IndexON,D85)</f>
        <v>42515</v>
      </c>
      <c r="F85" s="193">
        <f>IFERROR(_xll.qlIndexFixing(IndexON,D85,TRUE,_xll.ohTrigger(RecalcTrigger,TriggerON)),NA())</f>
        <v>-3.6507588552625592E-3</v>
      </c>
      <c r="H85" s="42">
        <f>_xll.qlCalendarAdvance(Calendar,$H84,B85,"f",FALSE)</f>
        <v>42515</v>
      </c>
      <c r="I85" s="177">
        <f>_xll.qlInterestRateIndexValueDate(Index1M,$H85)</f>
        <v>42517</v>
      </c>
      <c r="J85" s="182">
        <f>IFERROR(_xll.qlIndexFixing(Index1M,$H85,TRUE,_xll.ohTrigger(RecalcTrigger,Trigger1M)),NA())</f>
        <v>-3.8392646882972632E-3</v>
      </c>
      <c r="K85" s="44">
        <f>IFERROR(_xll.qlIndexFixing(Index3M,H85,TRUE,_xll.ohTrigger(RecalcTrigger,Trigger3M)),NA())</f>
        <v>-2.9731608707576286E-3</v>
      </c>
      <c r="L85" s="44">
        <f>IFERROR(_xll.qlIndexFixing(Index6M,$H85,TRUE,_xll.ohTrigger(RecalcTrigger,Trigger6M)),NA())</f>
        <v>-1.9829190642558355E-3</v>
      </c>
      <c r="M85" s="183">
        <f>IFERROR(_xll.qlIndexFixing(Index1Y,$H85,TRUE,_xll.ohTrigger(RecalcTrigger,Trigger1Y)),NA())</f>
        <v>-7.8888795001325843E-4</v>
      </c>
      <c r="N85" s="182">
        <f>IFERROR(_xll.qlIndexFixing(ONIndex1M,I85,TRUE,_xll.ohTrigger(RecalcTrigger,Trigger1M)),NA())</f>
        <v>-3.656409429511065E-3</v>
      </c>
      <c r="O85" s="44">
        <f>IFERROR(_xll.qlIndexFixing(ONIndex3M,I85,TRUE,_xll.ohTrigger(RecalcTrigger,Trigger3M)),NA())</f>
        <v>-2.5536312176432929E-3</v>
      </c>
      <c r="P85" s="44">
        <f>IFERROR(_xll.qlIndexFixing(ONIndex6M,I85,TRUE,_xll.ohTrigger(RecalcTrigger,Trigger6M)),NA())</f>
        <v>-1.2127981097398433E-3</v>
      </c>
      <c r="Q85" s="183">
        <f>IFERROR(_xll.qlIndexFixing(ONIndex1Y,I85,TRUE,_xll.ohTrigger(RecalcTrigger,Trigger1Y)),NA())</f>
        <v>1.5974056826095762E-3</v>
      </c>
    </row>
    <row r="86" spans="2:17" x14ac:dyDescent="0.2">
      <c r="B86" s="39" t="s">
        <v>17</v>
      </c>
      <c r="D86" s="42">
        <f>_xll.qlCalendarAdvance(Calendar,$D85,B86,"f",FALSE)</f>
        <v>42516</v>
      </c>
      <c r="E86" s="177">
        <f>_xll.qlInterestRateIndexValueDate(IndexON,D86)</f>
        <v>42516</v>
      </c>
      <c r="F86" s="193">
        <f>IFERROR(_xll.qlIndexFixing(IndexON,D86,TRUE,_xll.ohTrigger(RecalcTrigger,TriggerON)),NA())</f>
        <v>-3.6507588551426551E-3</v>
      </c>
      <c r="H86" s="42">
        <f>_xll.qlCalendarAdvance(Calendar,$H85,B86,"f",FALSE)</f>
        <v>42516</v>
      </c>
      <c r="I86" s="177">
        <f>_xll.qlInterestRateIndexValueDate(Index1M,$H86)</f>
        <v>42520</v>
      </c>
      <c r="J86" s="182">
        <f>IFERROR(_xll.qlIndexFixing(Index1M,$H86,TRUE,_xll.ohTrigger(RecalcTrigger,Trigger1M)),NA())</f>
        <v>-3.8803690850790352E-3</v>
      </c>
      <c r="K86" s="44">
        <f>IFERROR(_xll.qlIndexFixing(Index3M,H86,TRUE,_xll.ohTrigger(RecalcTrigger,Trigger3M)),NA())</f>
        <v>-2.9904990651186611E-3</v>
      </c>
      <c r="L86" s="44">
        <f>IFERROR(_xll.qlIndexFixing(Index6M,$H86,TRUE,_xll.ohTrigger(RecalcTrigger,Trigger6M)),NA())</f>
        <v>-1.9967058211290824E-3</v>
      </c>
      <c r="M86" s="183">
        <f>IFERROR(_xll.qlIndexFixing(Index1Y,$H86,TRUE,_xll.ohTrigger(RecalcTrigger,Trigger1Y)),NA())</f>
        <v>-8.0483840872669658E-4</v>
      </c>
      <c r="N86" s="182">
        <f>IFERROR(_xll.qlIndexFixing(ONIndex1M,I86,TRUE,_xll.ohTrigger(RecalcTrigger,Trigger1M)),NA())</f>
        <v>-3.6760139875680053E-3</v>
      </c>
      <c r="O86" s="44">
        <f>IFERROR(_xll.qlIndexFixing(ONIndex3M,I86,TRUE,_xll.ohTrigger(RecalcTrigger,Trigger3M)),NA())</f>
        <v>-2.57704025511174E-3</v>
      </c>
      <c r="P86" s="44">
        <f>IFERROR(_xll.qlIndexFixing(ONIndex6M,I86,TRUE,_xll.ohTrigger(RecalcTrigger,Trigger6M)),NA())</f>
        <v>-1.2341697330109369E-3</v>
      </c>
      <c r="Q86" s="183">
        <f>IFERROR(_xll.qlIndexFixing(ONIndex1Y,I86,TRUE,_xll.ohTrigger(RecalcTrigger,Trigger1Y)),NA())</f>
        <v>1.5380714988033617E-3</v>
      </c>
    </row>
    <row r="87" spans="2:17" x14ac:dyDescent="0.2">
      <c r="B87" s="39" t="s">
        <v>17</v>
      </c>
      <c r="D87" s="42">
        <f>_xll.qlCalendarAdvance(Calendar,$D86,B87,"f",FALSE)</f>
        <v>42517</v>
      </c>
      <c r="E87" s="177">
        <f>_xll.qlInterestRateIndexValueDate(IndexON,D87)</f>
        <v>42517</v>
      </c>
      <c r="F87" s="193">
        <f>IFERROR(_xll.qlIndexFixing(IndexON,D87,TRUE,_xll.ohTrigger(RecalcTrigger,TriggerON)),NA())</f>
        <v>-3.6507218330372737E-3</v>
      </c>
      <c r="H87" s="42">
        <f>_xll.qlCalendarAdvance(Calendar,$H86,B87,"f",FALSE)</f>
        <v>42517</v>
      </c>
      <c r="I87" s="177">
        <f>_xll.qlInterestRateIndexValueDate(Index1M,$H87)</f>
        <v>42521</v>
      </c>
      <c r="J87" s="182">
        <f>IFERROR(_xll.qlIndexFixing(Index1M,$H87,TRUE,_xll.ohTrigger(RecalcTrigger,Trigger1M)),NA())</f>
        <v>-3.8884891997419402E-3</v>
      </c>
      <c r="K87" s="44">
        <f>IFERROR(_xll.qlIndexFixing(Index3M,H87,TRUE,_xll.ohTrigger(RecalcTrigger,Trigger3M)),NA())</f>
        <v>-2.9971180660086543E-3</v>
      </c>
      <c r="L87" s="44">
        <f>IFERROR(_xll.qlIndexFixing(Index6M,$H87,TRUE,_xll.ohTrigger(RecalcTrigger,Trigger6M)),NA())</f>
        <v>-2.001101876689343E-3</v>
      </c>
      <c r="M87" s="183">
        <f>IFERROR(_xll.qlIndexFixing(Index1Y,$H87,TRUE,_xll.ohTrigger(RecalcTrigger,Trigger1Y)),NA())</f>
        <v>-8.0656636942330801E-4</v>
      </c>
      <c r="N87" s="182">
        <f>IFERROR(_xll.qlIndexFixing(ONIndex1M,I87,TRUE,_xll.ohTrigger(RecalcTrigger,Trigger1M)),NA())</f>
        <v>-3.6965223053719853E-3</v>
      </c>
      <c r="O87" s="44">
        <f>IFERROR(_xll.qlIndexFixing(ONIndex3M,I87,TRUE,_xll.ohTrigger(RecalcTrigger,Trigger3M)),NA())</f>
        <v>-2.6020174397922702E-3</v>
      </c>
      <c r="P87" s="44">
        <f>IFERROR(_xll.qlIndexFixing(ONIndex6M,I87,TRUE,_xll.ohTrigger(RecalcTrigger,Trigger6M)),NA())</f>
        <v>-1.2572583412362448E-3</v>
      </c>
      <c r="Q87" s="183">
        <f>IFERROR(_xll.qlIndexFixing(ONIndex1Y,I87,TRUE,_xll.ohTrigger(RecalcTrigger,Trigger1Y)),NA())</f>
        <v>1.4788984827962537E-3</v>
      </c>
    </row>
    <row r="88" spans="2:17" x14ac:dyDescent="0.2">
      <c r="B88" s="39" t="s">
        <v>17</v>
      </c>
      <c r="D88" s="42">
        <f>_xll.qlCalendarAdvance(Calendar,$D87,B88,"f",FALSE)</f>
        <v>42520</v>
      </c>
      <c r="E88" s="177">
        <f>_xll.qlInterestRateIndexValueDate(IndexON,D88)</f>
        <v>42520</v>
      </c>
      <c r="F88" s="193">
        <f>IFERROR(_xll.qlIndexFixing(IndexON,D88,TRUE,_xll.ohTrigger(RecalcTrigger,TriggerON)),NA())</f>
        <v>-3.6507588552625592E-3</v>
      </c>
      <c r="H88" s="42">
        <f>_xll.qlCalendarAdvance(Calendar,$H87,B88,"f",FALSE)</f>
        <v>42520</v>
      </c>
      <c r="I88" s="177">
        <f>_xll.qlInterestRateIndexValueDate(Index1M,$H88)</f>
        <v>42522</v>
      </c>
      <c r="J88" s="182">
        <f>IFERROR(_xll.qlIndexFixing(Index1M,$H88,TRUE,_xll.ohTrigger(RecalcTrigger,Trigger1M)),NA())</f>
        <v>-3.9010520399327397E-3</v>
      </c>
      <c r="K88" s="44">
        <f>IFERROR(_xll.qlIndexFixing(Index3M,H88,TRUE,_xll.ohTrigger(RecalcTrigger,Trigger3M)),NA())</f>
        <v>-3.0036229911072259E-3</v>
      </c>
      <c r="L88" s="44">
        <f>IFERROR(_xll.qlIndexFixing(Index6M,$H88,TRUE,_xll.ohTrigger(RecalcTrigger,Trigger6M)),NA())</f>
        <v>-2.0055807327559148E-3</v>
      </c>
      <c r="M88" s="183">
        <f>IFERROR(_xll.qlIndexFixing(Index1Y,$H88,TRUE,_xll.ohTrigger(RecalcTrigger,Trigger1Y)),NA())</f>
        <v>-8.0828554688813369E-4</v>
      </c>
      <c r="N88" s="182">
        <f>IFERROR(_xll.qlIndexFixing(ONIndex1M,I88,TRUE,_xll.ohTrigger(RecalcTrigger,Trigger1M)),NA())</f>
        <v>-3.7366030648433579E-3</v>
      </c>
      <c r="O88" s="44">
        <f>IFERROR(_xll.qlIndexFixing(ONIndex3M,I88,TRUE,_xll.ohTrigger(RecalcTrigger,Trigger3M)),NA())</f>
        <v>-2.6513836434904903E-3</v>
      </c>
      <c r="P88" s="44">
        <f>IFERROR(_xll.qlIndexFixing(ONIndex6M,I88,TRUE,_xll.ohTrigger(RecalcTrigger,Trigger6M)),NA())</f>
        <v>-1.3040227834615337E-3</v>
      </c>
      <c r="Q88" s="183">
        <f>IFERROR(_xll.qlIndexFixing(ONIndex1Y,I88,TRUE,_xll.ohTrigger(RecalcTrigger,Trigger1Y)),NA())</f>
        <v>1.3612627193193561E-3</v>
      </c>
    </row>
    <row r="89" spans="2:17" x14ac:dyDescent="0.2">
      <c r="B89" s="39" t="s">
        <v>17</v>
      </c>
      <c r="D89" s="42">
        <f>_xll.qlCalendarAdvance(Calendar,$D88,B89,"f",FALSE)</f>
        <v>42521</v>
      </c>
      <c r="E89" s="177">
        <f>_xll.qlInterestRateIndexValueDate(IndexON,D89)</f>
        <v>42521</v>
      </c>
      <c r="F89" s="193">
        <f>IFERROR(_xll.qlIndexFixing(IndexON,D89,TRUE,_xll.ohTrigger(RecalcTrigger,TriggerON)),NA())</f>
        <v>-3.6507588552225911E-3</v>
      </c>
      <c r="H89" s="42">
        <f>_xll.qlCalendarAdvance(Calendar,$H88,B89,"f",FALSE)</f>
        <v>42521</v>
      </c>
      <c r="I89" s="177">
        <f>_xll.qlInterestRateIndexValueDate(Index1M,$H89)</f>
        <v>42523</v>
      </c>
      <c r="J89" s="182">
        <f>IFERROR(_xll.qlIndexFixing(Index1M,$H89,TRUE,_xll.ohTrigger(RecalcTrigger,Trigger1M)),NA())</f>
        <v>-3.9203343938967739E-3</v>
      </c>
      <c r="K89" s="44">
        <f>IFERROR(_xll.qlIndexFixing(Index3M,H89,TRUE,_xll.ohTrigger(RecalcTrigger,Trigger3M)),NA())</f>
        <v>-3.0100000000003436E-3</v>
      </c>
      <c r="L89" s="44">
        <f>IFERROR(_xll.qlIndexFixing(Index6M,$H89,TRUE,_xll.ohTrigger(RecalcTrigger,Trigger6M)),NA())</f>
        <v>-2.0100000000003041E-3</v>
      </c>
      <c r="M89" s="183">
        <f>IFERROR(_xll.qlIndexFixing(Index1Y,$H89,TRUE,_xll.ohTrigger(RecalcTrigger,Trigger1Y)),NA())</f>
        <v>-8.1000000000689429E-4</v>
      </c>
      <c r="N89" s="182">
        <f>IFERROR(_xll.qlIndexFixing(ONIndex1M,I89,TRUE,_xll.ohTrigger(RecalcTrigger,Trigger1M)),NA())</f>
        <v>-3.7752340160412956E-3</v>
      </c>
      <c r="O89" s="44">
        <f>IFERROR(_xll.qlIndexFixing(ONIndex3M,I89,TRUE,_xll.ohTrigger(RecalcTrigger,Trigger3M)),NA())</f>
        <v>-2.6993164642297174E-3</v>
      </c>
      <c r="P89" s="44">
        <f>IFERROR(_xll.qlIndexFixing(ONIndex6M,I89,TRUE,_xll.ohTrigger(RecalcTrigger,Trigger6M)),NA())</f>
        <v>-1.350629697722816E-3</v>
      </c>
      <c r="Q89" s="183">
        <f>IFERROR(_xll.qlIndexFixing(ONIndex1Y,I89,TRUE,_xll.ohTrigger(RecalcTrigger,Trigger1Y)),NA())</f>
        <v>1.2444896904195701E-3</v>
      </c>
    </row>
    <row r="90" spans="2:17" x14ac:dyDescent="0.2">
      <c r="B90" s="39" t="s">
        <v>17</v>
      </c>
      <c r="D90" s="42">
        <f>_xll.qlCalendarAdvance(Calendar,$D89,B90,"f",FALSE)</f>
        <v>42522</v>
      </c>
      <c r="E90" s="177">
        <f>_xll.qlInterestRateIndexValueDate(IndexON,D90)</f>
        <v>42522</v>
      </c>
      <c r="F90" s="193">
        <f>IFERROR(_xll.qlIndexFixing(IndexON,D90,TRUE,_xll.ohTrigger(RecalcTrigger,TriggerON)),NA())</f>
        <v>-3.6507588552625592E-3</v>
      </c>
      <c r="H90" s="42">
        <f>_xll.qlCalendarAdvance(Calendar,$H89,B90,"f",FALSE)</f>
        <v>42522</v>
      </c>
      <c r="I90" s="177">
        <f>_xll.qlInterestRateIndexValueDate(Index1M,$H90)</f>
        <v>42524</v>
      </c>
      <c r="J90" s="182">
        <f>IFERROR(_xll.qlIndexFixing(Index1M,$H90,TRUE,_xll.ohTrigger(RecalcTrigger,Trigger1M)),NA())</f>
        <v>-3.9275944676899696E-3</v>
      </c>
      <c r="K90" s="44">
        <f>IFERROR(_xll.qlIndexFixing(Index3M,H90,TRUE,_xll.ohTrigger(RecalcTrigger,Trigger3M)),NA())</f>
        <v>-3.0199677562566356E-3</v>
      </c>
      <c r="L90" s="44">
        <f>IFERROR(_xll.qlIndexFixing(Index6M,$H90,TRUE,_xll.ohTrigger(RecalcTrigger,Trigger6M)),NA())</f>
        <v>-2.0149426629430282E-3</v>
      </c>
      <c r="M90" s="183">
        <f>IFERROR(_xll.qlIndexFixing(Index1Y,$H90,TRUE,_xll.ohTrigger(RecalcTrigger,Trigger1Y)),NA())</f>
        <v>-8.0292734648914948E-4</v>
      </c>
      <c r="N90" s="182">
        <f>IFERROR(_xll.qlIndexFixing(ONIndex1M,I90,TRUE,_xll.ohTrigger(RecalcTrigger,Trigger1M)),NA())</f>
        <v>-3.7937147870348298E-3</v>
      </c>
      <c r="O90" s="44">
        <f>IFERROR(_xll.qlIndexFixing(ONIndex3M,I90,TRUE,_xll.ohTrigger(RecalcTrigger,Trigger3M)),NA())</f>
        <v>-2.7224781002788134E-3</v>
      </c>
      <c r="P90" s="44">
        <f>IFERROR(_xll.qlIndexFixing(ONIndex6M,I90,TRUE,_xll.ohTrigger(RecalcTrigger,Trigger6M)),NA())</f>
        <v>-1.3738191993217796E-3</v>
      </c>
      <c r="Q90" s="183">
        <f>IFERROR(_xll.qlIndexFixing(ONIndex1Y,I90,TRUE,_xll.ohTrigger(RecalcTrigger,Trigger1Y)),NA())</f>
        <v>1.1866262083337631E-3</v>
      </c>
    </row>
    <row r="91" spans="2:17" x14ac:dyDescent="0.2">
      <c r="B91" s="39" t="s">
        <v>17</v>
      </c>
      <c r="D91" s="42">
        <f>_xll.qlCalendarAdvance(Calendar,$D90,B91,"f",FALSE)</f>
        <v>42523</v>
      </c>
      <c r="E91" s="177">
        <f>_xll.qlInterestRateIndexValueDate(IndexON,D91)</f>
        <v>42523</v>
      </c>
      <c r="F91" s="193">
        <f>IFERROR(_xll.qlIndexFixing(IndexON,D91,TRUE,_xll.ohTrigger(RecalcTrigger,TriggerON)),NA())</f>
        <v>-3.6507588551826231E-3</v>
      </c>
      <c r="H91" s="42">
        <f>_xll.qlCalendarAdvance(Calendar,$H90,B91,"f",FALSE)</f>
        <v>42523</v>
      </c>
      <c r="I91" s="177">
        <f>_xll.qlInterestRateIndexValueDate(Index1M,$H91)</f>
        <v>42527</v>
      </c>
      <c r="J91" s="182">
        <f>IFERROR(_xll.qlIndexFixing(Index1M,$H91,TRUE,_xll.ohTrigger(RecalcTrigger,Trigger1M)),NA())</f>
        <v>-3.9533779751361742E-3</v>
      </c>
      <c r="K91" s="44">
        <f>IFERROR(_xll.qlIndexFixing(Index3M,H91,TRUE,_xll.ohTrigger(RecalcTrigger,Trigger3M)),NA())</f>
        <v>-3.0341039860053336E-3</v>
      </c>
      <c r="L91" s="44">
        <f>IFERROR(_xll.qlIndexFixing(Index6M,$H91,TRUE,_xll.ohTrigger(RecalcTrigger,Trigger6M)),NA())</f>
        <v>-2.0270002778096162E-3</v>
      </c>
      <c r="M91" s="183">
        <f>IFERROR(_xll.qlIndexFixing(Index1Y,$H91,TRUE,_xll.ohTrigger(RecalcTrigger,Trigger1Y)),NA())</f>
        <v>-8.1649530321308711E-4</v>
      </c>
      <c r="N91" s="182">
        <f>IFERROR(_xll.qlIndexFixing(ONIndex1M,I91,TRUE,_xll.ohTrigger(RecalcTrigger,Trigger1M)),NA())</f>
        <v>-3.811675396114822E-3</v>
      </c>
      <c r="O91" s="44">
        <f>IFERROR(_xll.qlIndexFixing(ONIndex3M,I91,TRUE,_xll.ohTrigger(RecalcTrigger,Trigger3M)),NA())</f>
        <v>-2.7451274542711346E-3</v>
      </c>
      <c r="P91" s="44">
        <f>IFERROR(_xll.qlIndexFixing(ONIndex6M,I91,TRUE,_xll.ohTrigger(RecalcTrigger,Trigger6M)),NA())</f>
        <v>-1.396924880729955E-3</v>
      </c>
      <c r="Q91" s="183">
        <f>IFERROR(_xll.qlIndexFixing(ONIndex1Y,I91,TRUE,_xll.ohTrigger(RecalcTrigger,Trigger1Y)),NA())</f>
        <v>1.1291253720013827E-3</v>
      </c>
    </row>
    <row r="92" spans="2:17" x14ac:dyDescent="0.2">
      <c r="B92" s="39" t="s">
        <v>17</v>
      </c>
      <c r="D92" s="42">
        <f>_xll.qlCalendarAdvance(Calendar,$D91,B92,"f",FALSE)</f>
        <v>42524</v>
      </c>
      <c r="E92" s="177">
        <f>_xll.qlInterestRateIndexValueDate(IndexON,D92)</f>
        <v>42524</v>
      </c>
      <c r="F92" s="193">
        <f>IFERROR(_xll.qlIndexFixing(IndexON,D92,TRUE,_xll.ohTrigger(RecalcTrigger,TriggerON)),NA())</f>
        <v>-3.6507218330372737E-3</v>
      </c>
      <c r="H92" s="42">
        <f>_xll.qlCalendarAdvance(Calendar,$H91,B92,"f",FALSE)</f>
        <v>42524</v>
      </c>
      <c r="I92" s="177">
        <f>_xll.qlInterestRateIndexValueDate(Index1M,$H92)</f>
        <v>42528</v>
      </c>
      <c r="J92" s="182">
        <f>IFERROR(_xll.qlIndexFixing(Index1M,$H92,TRUE,_xll.ohTrigger(RecalcTrigger,Trigger1M)),NA())</f>
        <v>-3.9616656198053768E-3</v>
      </c>
      <c r="K92" s="44">
        <f>IFERROR(_xll.qlIndexFixing(Index3M,H92,TRUE,_xll.ohTrigger(RecalcTrigger,Trigger3M)),NA())</f>
        <v>-3.0397812258231576E-3</v>
      </c>
      <c r="L92" s="44">
        <f>IFERROR(_xll.qlIndexFixing(Index6M,$H92,TRUE,_xll.ohTrigger(RecalcTrigger,Trigger6M)),NA())</f>
        <v>-2.0310753251590132E-3</v>
      </c>
      <c r="M92" s="183">
        <f>IFERROR(_xll.qlIndexFixing(Index1Y,$H92,TRUE,_xll.ohTrigger(RecalcTrigger,Trigger1Y)),NA())</f>
        <v>-8.1800338616453664E-4</v>
      </c>
      <c r="N92" s="182">
        <f>IFERROR(_xll.qlIndexFixing(ONIndex1M,I92,TRUE,_xll.ohTrigger(RecalcTrigger,Trigger1M)),NA())</f>
        <v>-3.8290951935993078E-3</v>
      </c>
      <c r="O92" s="44">
        <f>IFERROR(_xll.qlIndexFixing(ONIndex3M,I92,TRUE,_xll.ohTrigger(RecalcTrigger,Trigger3M)),NA())</f>
        <v>-2.7672410092982602E-3</v>
      </c>
      <c r="P92" s="44">
        <f>IFERROR(_xll.qlIndexFixing(ONIndex6M,I92,TRUE,_xll.ohTrigger(RecalcTrigger,Trigger6M)),NA())</f>
        <v>-1.4199354989408164E-3</v>
      </c>
      <c r="Q92" s="183">
        <f>IFERROR(_xll.qlIndexFixing(ONIndex1Y,I92,TRUE,_xll.ohTrigger(RecalcTrigger,Trigger1Y)),NA())</f>
        <v>1.0720207608816423E-3</v>
      </c>
    </row>
    <row r="93" spans="2:17" x14ac:dyDescent="0.2">
      <c r="B93" s="39" t="s">
        <v>17</v>
      </c>
      <c r="D93" s="42">
        <f>_xll.qlCalendarAdvance(Calendar,$D92,B93,"f",FALSE)</f>
        <v>42527</v>
      </c>
      <c r="E93" s="177">
        <f>_xll.qlInterestRateIndexValueDate(IndexON,D93)</f>
        <v>42527</v>
      </c>
      <c r="F93" s="193">
        <f>IFERROR(_xll.qlIndexFixing(IndexON,D93,TRUE,_xll.ohTrigger(RecalcTrigger,TriggerON)),NA())</f>
        <v>-3.6507588552225911E-3</v>
      </c>
      <c r="H93" s="42">
        <f>_xll.qlCalendarAdvance(Calendar,$H92,B93,"f",FALSE)</f>
        <v>42527</v>
      </c>
      <c r="I93" s="177">
        <f>_xll.qlInterestRateIndexValueDate(Index1M,$H93)</f>
        <v>42529</v>
      </c>
      <c r="J93" s="182">
        <f>IFERROR(_xll.qlIndexFixing(Index1M,$H93,TRUE,_xll.ohTrigger(RecalcTrigger,Trigger1M)),NA())</f>
        <v>-3.9692750223307982E-3</v>
      </c>
      <c r="K93" s="44">
        <f>IFERROR(_xll.qlIndexFixing(Index3M,H93,TRUE,_xll.ohTrigger(RecalcTrigger,Trigger3M)),NA())</f>
        <v>-3.0453214783429544E-3</v>
      </c>
      <c r="L93" s="44">
        <f>IFERROR(_xll.qlIndexFixing(Index6M,$H93,TRUE,_xll.ohTrigger(RecalcTrigger,Trigger6M)),NA())</f>
        <v>-2.0350786182331024E-3</v>
      </c>
      <c r="M93" s="183">
        <f>IFERROR(_xll.qlIndexFixing(Index1Y,$H93,TRUE,_xll.ohTrigger(RecalcTrigger,Trigger1Y)),NA())</f>
        <v>-8.1946362191811118E-4</v>
      </c>
      <c r="N93" s="182">
        <f>IFERROR(_xll.qlIndexFixing(ONIndex1M,I93,TRUE,_xll.ohTrigger(RecalcTrigger,Trigger1M)),NA())</f>
        <v>-3.8619874043943625E-3</v>
      </c>
      <c r="O93" s="44">
        <f>IFERROR(_xll.qlIndexFixing(ONIndex3M,I93,TRUE,_xll.ohTrigger(RecalcTrigger,Trigger3M)),NA())</f>
        <v>-2.8095426115859468E-3</v>
      </c>
      <c r="P93" s="44">
        <f>IFERROR(_xll.qlIndexFixing(ONIndex6M,I93,TRUE,_xll.ohTrigger(RecalcTrigger,Trigger6M)),NA())</f>
        <v>-1.4655776791627773E-3</v>
      </c>
      <c r="Q93" s="183">
        <f>IFERROR(_xll.qlIndexFixing(ONIndex1Y,I93,TRUE,_xll.ohTrigger(RecalcTrigger,Trigger1Y)),NA())</f>
        <v>9.5930274044420116E-4</v>
      </c>
    </row>
    <row r="94" spans="2:17" x14ac:dyDescent="0.2">
      <c r="B94" s="39" t="s">
        <v>17</v>
      </c>
      <c r="D94" s="42">
        <f>_xll.qlCalendarAdvance(Calendar,$D93,B94,"f",FALSE)</f>
        <v>42528</v>
      </c>
      <c r="E94" s="177">
        <f>_xll.qlInterestRateIndexValueDate(IndexON,D94)</f>
        <v>42528</v>
      </c>
      <c r="F94" s="193">
        <f>IFERROR(_xll.qlIndexFixing(IndexON,D94,TRUE,_xll.ohTrigger(RecalcTrigger,TriggerON)),NA())</f>
        <v>-3.6507588551826231E-3</v>
      </c>
      <c r="H94" s="42">
        <f>_xll.qlCalendarAdvance(Calendar,$H93,B94,"f",FALSE)</f>
        <v>42528</v>
      </c>
      <c r="I94" s="177">
        <f>_xll.qlInterestRateIndexValueDate(Index1M,$H94)</f>
        <v>42530</v>
      </c>
      <c r="J94" s="182">
        <f>IFERROR(_xll.qlIndexFixing(Index1M,$H94,TRUE,_xll.ohTrigger(RecalcTrigger,Trigger1M)),NA())</f>
        <v>-3.9788207131694064E-3</v>
      </c>
      <c r="K94" s="44">
        <f>IFERROR(_xll.qlIndexFixing(Index3M,H94,TRUE,_xll.ohTrigger(RecalcTrigger,Trigger3M)),NA())</f>
        <v>-3.050726307975499E-3</v>
      </c>
      <c r="L94" s="44">
        <f>IFERROR(_xll.qlIndexFixing(Index6M,$H94,TRUE,_xll.ohTrigger(RecalcTrigger,Trigger6M)),NA())</f>
        <v>-2.0390093563506127E-3</v>
      </c>
      <c r="M94" s="183">
        <f>IFERROR(_xll.qlIndexFixing(Index1Y,$H94,TRUE,_xll.ohTrigger(RecalcTrigger,Trigger1Y)),NA())</f>
        <v>-8.2087536292155228E-4</v>
      </c>
      <c r="N94" s="182">
        <f>IFERROR(_xll.qlIndexFixing(ONIndex1M,I94,TRUE,_xll.ohTrigger(RecalcTrigger,Trigger1M)),NA())</f>
        <v>-3.8929532754616858E-3</v>
      </c>
      <c r="O94" s="44">
        <f>IFERROR(_xll.qlIndexFixing(ONIndex3M,I94,TRUE,_xll.ohTrigger(RecalcTrigger,Trigger3M)),NA())</f>
        <v>-2.8498669005472266E-3</v>
      </c>
      <c r="P94" s="44">
        <f>IFERROR(_xll.qlIndexFixing(ONIndex6M,I94,TRUE,_xll.ohTrigger(RecalcTrigger,Trigger6M)),NA())</f>
        <v>-1.5108024873544679E-3</v>
      </c>
      <c r="Q94" s="183">
        <f>IFERROR(_xll.qlIndexFixing(ONIndex1Y,I94,TRUE,_xll.ohTrigger(RecalcTrigger,Trigger1Y)),NA())</f>
        <v>8.4823615923212969E-4</v>
      </c>
    </row>
    <row r="95" spans="2:17" x14ac:dyDescent="0.2">
      <c r="B95" s="39" t="s">
        <v>17</v>
      </c>
      <c r="D95" s="42">
        <f>_xll.qlCalendarAdvance(Calendar,$D94,B95,"f",FALSE)</f>
        <v>42529</v>
      </c>
      <c r="E95" s="177">
        <f>_xll.qlInterestRateIndexValueDate(IndexON,D95)</f>
        <v>42529</v>
      </c>
      <c r="F95" s="193">
        <f>IFERROR(_xll.qlIndexFixing(IndexON,D95,TRUE,_xll.ohTrigger(RecalcTrigger,TriggerON)),NA())</f>
        <v>-4.21118205363058E-3</v>
      </c>
      <c r="H95" s="42">
        <f>_xll.qlCalendarAdvance(Calendar,$H94,B95,"f",FALSE)</f>
        <v>42529</v>
      </c>
      <c r="I95" s="177">
        <f>_xll.qlInterestRateIndexValueDate(Index1M,$H95)</f>
        <v>42531</v>
      </c>
      <c r="J95" s="182">
        <f>IFERROR(_xll.qlIndexFixing(Index1M,$H95,TRUE,_xll.ohTrigger(RecalcTrigger,Trigger1M)),NA())</f>
        <v>-3.9836929406949512E-3</v>
      </c>
      <c r="K95" s="44">
        <f>IFERROR(_xll.qlIndexFixing(Index3M,H95,TRUE,_xll.ohTrigger(RecalcTrigger,Trigger3M)),NA())</f>
        <v>-3.0604216413834874E-3</v>
      </c>
      <c r="L95" s="44">
        <f>IFERROR(_xll.qlIndexFixing(Index6M,$H95,TRUE,_xll.ohTrigger(RecalcTrigger,Trigger6M)),NA())</f>
        <v>-2.0438978322428877E-3</v>
      </c>
      <c r="M95" s="183">
        <f>IFERROR(_xll.qlIndexFixing(Index1Y,$H95,TRUE,_xll.ohTrigger(RecalcTrigger,Trigger1Y)),NA())</f>
        <v>-8.1494377006772307E-4</v>
      </c>
      <c r="N95" s="182">
        <f>IFERROR(_xll.qlIndexFixing(ONIndex1M,I95,TRUE,_xll.ohTrigger(RecalcTrigger,Trigger1M)),NA())</f>
        <v>-3.9073592706984073E-3</v>
      </c>
      <c r="O95" s="44">
        <f>IFERROR(_xll.qlIndexFixing(ONIndex3M,I95,TRUE,_xll.ohTrigger(RecalcTrigger,Trigger3M)),NA())</f>
        <v>-2.8689487063626729E-3</v>
      </c>
      <c r="P95" s="44">
        <f>IFERROR(_xll.qlIndexFixing(ONIndex6M,I95,TRUE,_xll.ohTrigger(RecalcTrigger,Trigger6M)),NA())</f>
        <v>-1.5331691499165245E-3</v>
      </c>
      <c r="Q95" s="183">
        <f>IFERROR(_xll.qlIndexFixing(ONIndex1Y,I95,TRUE,_xll.ohTrigger(RecalcTrigger,Trigger1Y)),NA())</f>
        <v>7.9361636710295613E-4</v>
      </c>
    </row>
    <row r="96" spans="2:17" x14ac:dyDescent="0.2">
      <c r="B96" s="39" t="s">
        <v>17</v>
      </c>
      <c r="D96" s="42">
        <f>_xll.qlCalendarAdvance(Calendar,$D95,B96,"f",FALSE)</f>
        <v>42530</v>
      </c>
      <c r="E96" s="177">
        <f>_xll.qlInterestRateIndexValueDate(IndexON,D96)</f>
        <v>42530</v>
      </c>
      <c r="F96" s="193">
        <f>IFERROR(_xll.qlIndexFixing(IndexON,D96,TRUE,_xll.ohTrigger(RecalcTrigger,TriggerON)),NA())</f>
        <v>-4.211182053710516E-3</v>
      </c>
      <c r="H96" s="42">
        <f>_xll.qlCalendarAdvance(Calendar,$H95,B96,"f",FALSE)</f>
        <v>42530</v>
      </c>
      <c r="I96" s="177">
        <f>_xll.qlInterestRateIndexValueDate(Index1M,$H96)</f>
        <v>42534</v>
      </c>
      <c r="J96" s="182">
        <f>IFERROR(_xll.qlIndexFixing(Index1M,$H96,TRUE,_xll.ohTrigger(RecalcTrigger,Trigger1M)),NA())</f>
        <v>-3.9981948885379204E-3</v>
      </c>
      <c r="K96" s="44">
        <f>IFERROR(_xll.qlIndexFixing(Index3M,H96,TRUE,_xll.ohTrigger(RecalcTrigger,Trigger3M)),NA())</f>
        <v>-3.0710288202190593E-3</v>
      </c>
      <c r="L96" s="44">
        <f>IFERROR(_xll.qlIndexFixing(Index6M,$H96,TRUE,_xll.ohTrigger(RecalcTrigger,Trigger6M)),NA())</f>
        <v>-2.0539921863113645E-3</v>
      </c>
      <c r="M96" s="183">
        <f>IFERROR(_xll.qlIndexFixing(Index1Y,$H96,TRUE,_xll.ohTrigger(RecalcTrigger,Trigger1Y)),NA())</f>
        <v>-8.26026977849184E-4</v>
      </c>
      <c r="N96" s="182">
        <f>IFERROR(_xll.qlIndexFixing(ONIndex1M,I96,TRUE,_xll.ohTrigger(RecalcTrigger,Trigger1M)),NA())</f>
        <v>-3.9211005566075485E-3</v>
      </c>
      <c r="O96" s="44">
        <f>IFERROR(_xll.qlIndexFixing(ONIndex3M,I96,TRUE,_xll.ohTrigger(RecalcTrigger,Trigger3M)),NA())</f>
        <v>-2.8873536114826237E-3</v>
      </c>
      <c r="P96" s="44">
        <f>IFERROR(_xll.qlIndexFixing(ONIndex6M,I96,TRUE,_xll.ohTrigger(RecalcTrigger,Trigger6M)),NA())</f>
        <v>-1.5553732930406738E-3</v>
      </c>
      <c r="Q96" s="183">
        <f>IFERROR(_xll.qlIndexFixing(ONIndex1Y,I96,TRUE,_xll.ohTrigger(RecalcTrigger,Trigger1Y)),NA())</f>
        <v>7.3959427710157399E-4</v>
      </c>
    </row>
    <row r="97" spans="2:17" x14ac:dyDescent="0.2">
      <c r="B97" s="39" t="s">
        <v>17</v>
      </c>
      <c r="D97" s="42">
        <f>_xll.qlCalendarAdvance(Calendar,$D96,B97,"f",FALSE)</f>
        <v>42531</v>
      </c>
      <c r="E97" s="177">
        <f>_xll.qlInterestRateIndexValueDate(IndexON,D97)</f>
        <v>42531</v>
      </c>
      <c r="F97" s="193">
        <f>IFERROR(_xll.qlIndexFixing(IndexON,D97,TRUE,_xll.ohTrigger(RecalcTrigger,TriggerON)),NA())</f>
        <v>-4.2111327925686837E-3</v>
      </c>
      <c r="H97" s="42">
        <f>_xll.qlCalendarAdvance(Calendar,$H96,B97,"f",FALSE)</f>
        <v>42531</v>
      </c>
      <c r="I97" s="177">
        <f>_xll.qlInterestRateIndexValueDate(Index1M,$H97)</f>
        <v>42535</v>
      </c>
      <c r="J97" s="182">
        <f>IFERROR(_xll.qlIndexFixing(Index1M,$H97,TRUE,_xll.ohTrigger(RecalcTrigger,Trigger1M)),NA())</f>
        <v>-4.0023792790799817E-3</v>
      </c>
      <c r="K97" s="44">
        <f>IFERROR(_xll.qlIndexFixing(Index3M,H97,TRUE,_xll.ohTrigger(RecalcTrigger,Trigger3M)),NA())</f>
        <v>-3.0757861359447638E-3</v>
      </c>
      <c r="L97" s="44">
        <f>IFERROR(_xll.qlIndexFixing(Index6M,$H97,TRUE,_xll.ohTrigger(RecalcTrigger,Trigger6M)),NA())</f>
        <v>-2.0575495800983419E-3</v>
      </c>
      <c r="M97" s="183">
        <f>IFERROR(_xll.qlIndexFixing(Index1Y,$H97,TRUE,_xll.ohTrigger(RecalcTrigger,Trigger1Y)),NA())</f>
        <v>-8.2718908126761046E-4</v>
      </c>
      <c r="N97" s="182">
        <f>IFERROR(_xll.qlIndexFixing(ONIndex1M,I97,TRUE,_xll.ohTrigger(RecalcTrigger,Trigger1M)),NA())</f>
        <v>-3.9341564834671772E-3</v>
      </c>
      <c r="O97" s="44">
        <f>IFERROR(_xll.qlIndexFixing(ONIndex3M,I97,TRUE,_xll.ohTrigger(RecalcTrigger,Trigger3M)),NA())</f>
        <v>-2.9050580989986585E-3</v>
      </c>
      <c r="P97" s="44">
        <f>IFERROR(_xll.qlIndexFixing(ONIndex6M,I97,TRUE,_xll.ohTrigger(RecalcTrigger,Trigger6M)),NA())</f>
        <v>-1.5774036742799424E-3</v>
      </c>
      <c r="Q97" s="183">
        <f>IFERROR(_xll.qlIndexFixing(ONIndex1Y,I97,TRUE,_xll.ohTrigger(RecalcTrigger,Trigger1Y)),NA())</f>
        <v>6.8620346884706862E-4</v>
      </c>
    </row>
    <row r="98" spans="2:17" x14ac:dyDescent="0.2">
      <c r="B98" s="39" t="s">
        <v>17</v>
      </c>
      <c r="D98" s="42">
        <f>_xll.qlCalendarAdvance(Calendar,$D97,B98,"f",FALSE)</f>
        <v>42534</v>
      </c>
      <c r="E98" s="177">
        <f>_xll.qlInterestRateIndexValueDate(IndexON,D98)</f>
        <v>42534</v>
      </c>
      <c r="F98" s="193">
        <f>IFERROR(_xll.qlIndexFixing(IndexON,D98,TRUE,_xll.ohTrigger(RecalcTrigger,TriggerON)),NA())</f>
        <v>-4.21118205363058E-3</v>
      </c>
      <c r="H98" s="42">
        <f>_xll.qlCalendarAdvance(Calendar,$H97,B98,"f",FALSE)</f>
        <v>42534</v>
      </c>
      <c r="I98" s="177">
        <f>_xll.qlInterestRateIndexValueDate(Index1M,$H98)</f>
        <v>42536</v>
      </c>
      <c r="J98" s="182">
        <f>IFERROR(_xll.qlIndexFixing(Index1M,$H98,TRUE,_xll.ohTrigger(RecalcTrigger,Trigger1M)),NA())</f>
        <v>-4.0061112741649474E-3</v>
      </c>
      <c r="K98" s="44">
        <f>IFERROR(_xll.qlIndexFixing(Index3M,H98,TRUE,_xll.ohTrigger(RecalcTrigger,Trigger3M)),NA())</f>
        <v>-3.0804210958645458E-3</v>
      </c>
      <c r="L98" s="44">
        <f>IFERROR(_xll.qlIndexFixing(Index6M,$H98,TRUE,_xll.ohTrigger(RecalcTrigger,Trigger6M)),NA())</f>
        <v>-2.0610304792333953E-3</v>
      </c>
      <c r="M98" s="183">
        <f>IFERROR(_xll.qlIndexFixing(Index1Y,$H98,TRUE,_xll.ohTrigger(RecalcTrigger,Trigger1Y)),NA())</f>
        <v>-8.283003342822589E-4</v>
      </c>
      <c r="N98" s="182">
        <f>IFERROR(_xll.qlIndexFixing(ONIndex1M,I98,TRUE,_xll.ohTrigger(RecalcTrigger,Trigger1M)),NA())</f>
        <v>-3.9578370462312051E-3</v>
      </c>
      <c r="O98" s="44">
        <f>IFERROR(_xll.qlIndexFixing(ONIndex3M,I98,TRUE,_xll.ohTrigger(RecalcTrigger,Trigger3M)),NA())</f>
        <v>-2.9379907865223487E-3</v>
      </c>
      <c r="P98" s="44">
        <f>IFERROR(_xll.qlIndexFixing(ONIndex6M,I98,TRUE,_xll.ohTrigger(RecalcTrigger,Trigger6M)),NA())</f>
        <v>-1.6208217199586983E-3</v>
      </c>
      <c r="Q98" s="183">
        <f>IFERROR(_xll.qlIndexFixing(ONIndex1Y,I98,TRUE,_xll.ohTrigger(RecalcTrigger,Trigger1Y)),NA())</f>
        <v>5.8169495894766499E-4</v>
      </c>
    </row>
    <row r="99" spans="2:17" x14ac:dyDescent="0.2">
      <c r="B99" s="39" t="s">
        <v>17</v>
      </c>
      <c r="D99" s="42">
        <f>_xll.qlCalendarAdvance(Calendar,$D98,B99,"f",FALSE)</f>
        <v>42535</v>
      </c>
      <c r="E99" s="177">
        <f>_xll.qlInterestRateIndexValueDate(IndexON,D99)</f>
        <v>42535</v>
      </c>
      <c r="F99" s="193">
        <f>IFERROR(_xll.qlIndexFixing(IndexON,D99,TRUE,_xll.ohTrigger(RecalcTrigger,TriggerON)),NA())</f>
        <v>-4.21118205363058E-3</v>
      </c>
      <c r="H99" s="42">
        <f>_xll.qlCalendarAdvance(Calendar,$H98,B99,"f",FALSE)</f>
        <v>42535</v>
      </c>
      <c r="I99" s="177">
        <f>_xll.qlInterestRateIndexValueDate(Index1M,$H99)</f>
        <v>42537</v>
      </c>
      <c r="J99" s="182">
        <f>IFERROR(_xll.qlIndexFixing(Index1M,$H99,TRUE,_xll.ohTrigger(RecalcTrigger,Trigger1M)),NA())</f>
        <v>-4.0102201463329545E-3</v>
      </c>
      <c r="K99" s="44">
        <f>IFERROR(_xll.qlIndexFixing(Index3M,H99,TRUE,_xll.ohTrigger(RecalcTrigger,Trigger3M)),NA())</f>
        <v>-3.0849364912599602E-3</v>
      </c>
      <c r="L99" s="44">
        <f>IFERROR(_xll.qlIndexFixing(Index6M,$H99,TRUE,_xll.ohTrigger(RecalcTrigger,Trigger6M)),NA())</f>
        <v>-2.0644343711604071E-3</v>
      </c>
      <c r="M99" s="183">
        <f>IFERROR(_xll.qlIndexFixing(Index1Y,$H99,TRUE,_xll.ohTrigger(RecalcTrigger,Trigger1Y)),NA())</f>
        <v>-8.2936059922122788E-4</v>
      </c>
      <c r="N99" s="182">
        <f>IFERROR(_xll.qlIndexFixing(ONIndex1M,I99,TRUE,_xll.ohTrigger(RecalcTrigger,Trigger1M)),NA())</f>
        <v>-3.97911360896952E-3</v>
      </c>
      <c r="O99" s="44">
        <f>IFERROR(_xll.qlIndexFixing(ONIndex3M,I99,TRUE,_xll.ohTrigger(RecalcTrigger,Trigger3M)),NA())</f>
        <v>-2.9684015337361203E-3</v>
      </c>
      <c r="P99" s="44">
        <f>IFERROR(_xll.qlIndexFixing(ONIndex6M,I99,TRUE,_xll.ohTrigger(RecalcTrigger,Trigger6M)),NA())</f>
        <v>-1.6635627265726427E-3</v>
      </c>
      <c r="Q99" s="183">
        <f>IFERROR(_xll.qlIndexFixing(ONIndex1Y,I99,TRUE,_xll.ohTrigger(RecalcTrigger,Trigger1Y)),NA())</f>
        <v>4.7962464040374186E-4</v>
      </c>
    </row>
    <row r="100" spans="2:17" x14ac:dyDescent="0.2">
      <c r="B100" s="39" t="s">
        <v>17</v>
      </c>
      <c r="D100" s="42">
        <f>_xll.qlCalendarAdvance(Calendar,$D99,B100,"f",FALSE)</f>
        <v>42536</v>
      </c>
      <c r="E100" s="177">
        <f>_xll.qlInterestRateIndexValueDate(IndexON,D100)</f>
        <v>42536</v>
      </c>
      <c r="F100" s="193">
        <f>IFERROR(_xll.qlIndexFixing(IndexON,D100,TRUE,_xll.ohTrigger(RecalcTrigger,TriggerON)),NA())</f>
        <v>-4.211182053710516E-3</v>
      </c>
      <c r="H100" s="42">
        <f>_xll.qlCalendarAdvance(Calendar,$H99,B100,"f",FALSE)</f>
        <v>42536</v>
      </c>
      <c r="I100" s="177">
        <f>_xll.qlInterestRateIndexValueDate(Index1M,$H100)</f>
        <v>42538</v>
      </c>
      <c r="J100" s="182">
        <f>IFERROR(_xll.qlIndexFixing(Index1M,$H100,TRUE,_xll.ohTrigger(RecalcTrigger,Trigger1M)),NA())</f>
        <v>-4.0127176647075657E-3</v>
      </c>
      <c r="K100" s="44">
        <f>IFERROR(_xll.qlIndexFixing(Index3M,H100,TRUE,_xll.ohTrigger(RecalcTrigger,Trigger3M)),NA())</f>
        <v>-3.0941794016923064E-3</v>
      </c>
      <c r="L100" s="44">
        <f>IFERROR(_xll.qlIndexFixing(Index6M,$H100,TRUE,_xll.ohTrigger(RecalcTrigger,Trigger6M)),NA())</f>
        <v>-2.0691437430923028E-3</v>
      </c>
      <c r="M100" s="183">
        <f>IFERROR(_xll.qlIndexFixing(Index1Y,$H100,TRUE,_xll.ohTrigger(RecalcTrigger,Trigger1Y)),NA())</f>
        <v>-8.2439220112064061E-4</v>
      </c>
      <c r="N100" s="182">
        <f>IFERROR(_xll.qlIndexFixing(ONIndex1M,I100,TRUE,_xll.ohTrigger(RecalcTrigger,Trigger1M)),NA())</f>
        <v>-3.9884329965111931E-3</v>
      </c>
      <c r="O100" s="44">
        <f>IFERROR(_xll.qlIndexFixing(ONIndex3M,I100,TRUE,_xll.ohTrigger(RecalcTrigger,Trigger3M)),NA())</f>
        <v>-2.982251178687001E-3</v>
      </c>
      <c r="P100" s="44">
        <f>IFERROR(_xll.qlIndexFixing(ONIndex6M,I100,TRUE,_xll.ohTrigger(RecalcTrigger,Trigger6M)),NA())</f>
        <v>-1.6845556579259124E-3</v>
      </c>
      <c r="Q100" s="183">
        <f>IFERROR(_xll.qlIndexFixing(ONIndex1Y,I100,TRUE,_xll.ohTrigger(RecalcTrigger,Trigger1Y)),NA())</f>
        <v>4.2989393149284183E-4</v>
      </c>
    </row>
    <row r="101" spans="2:17" x14ac:dyDescent="0.2">
      <c r="B101" s="39" t="s">
        <v>17</v>
      </c>
      <c r="D101" s="42">
        <f>_xll.qlCalendarAdvance(Calendar,$D100,B101,"f",FALSE)</f>
        <v>42537</v>
      </c>
      <c r="E101" s="177">
        <f>_xll.qlInterestRateIndexValueDate(IndexON,D101)</f>
        <v>42537</v>
      </c>
      <c r="F101" s="193">
        <f>IFERROR(_xll.qlIndexFixing(IndexON,D101,TRUE,_xll.ohTrigger(RecalcTrigger,TriggerON)),NA())</f>
        <v>-4.211182053670548E-3</v>
      </c>
      <c r="H101" s="42">
        <f>_xll.qlCalendarAdvance(Calendar,$H100,B101,"f",FALSE)</f>
        <v>42537</v>
      </c>
      <c r="I101" s="177">
        <f>_xll.qlInterestRateIndexValueDate(Index1M,$H101)</f>
        <v>42541</v>
      </c>
      <c r="J101" s="182">
        <f>IFERROR(_xll.qlIndexFixing(Index1M,$H101,TRUE,_xll.ohTrigger(RecalcTrigger,Trigger1M)),NA())</f>
        <v>-4.0193214258614773E-3</v>
      </c>
      <c r="K101" s="44">
        <f>IFERROR(_xll.qlIndexFixing(Index3M,H101,TRUE,_xll.ohTrigger(RecalcTrigger,Trigger3M)),NA())</f>
        <v>-3.1018643874881962E-3</v>
      </c>
      <c r="L101" s="44">
        <f>IFERROR(_xll.qlIndexFixing(Index6M,$H101,TRUE,_xll.ohTrigger(RecalcTrigger,Trigger6M)),NA())</f>
        <v>-2.0772710561743741E-3</v>
      </c>
      <c r="M101" s="183">
        <f>IFERROR(_xll.qlIndexFixing(Index1Y,$H101,TRUE,_xll.ohTrigger(RecalcTrigger,Trigger1Y)),NA())</f>
        <v>-8.3309157409460714E-4</v>
      </c>
      <c r="N101" s="182">
        <f>IFERROR(_xll.qlIndexFixing(ONIndex1M,I101,TRUE,_xll.ohTrigger(RecalcTrigger,Trigger1M)),NA())</f>
        <v>-3.9969431273911837E-3</v>
      </c>
      <c r="O101" s="44">
        <f>IFERROR(_xll.qlIndexFixing(ONIndex3M,I101,TRUE,_xll.ohTrigger(RecalcTrigger,Trigger3M)),NA())</f>
        <v>-2.9952593045834419E-3</v>
      </c>
      <c r="P101" s="44">
        <f>IFERROR(_xll.qlIndexFixing(ONIndex6M,I101,TRUE,_xll.ohTrigger(RecalcTrigger,Trigger6M)),NA())</f>
        <v>-1.7053073713935163E-3</v>
      </c>
      <c r="Q101" s="183">
        <f>IFERROR(_xll.qlIndexFixing(ONIndex1Y,I101,TRUE,_xll.ohTrigger(RecalcTrigger,Trigger1Y)),NA())</f>
        <v>3.8099598044460947E-4</v>
      </c>
    </row>
    <row r="102" spans="2:17" x14ac:dyDescent="0.2">
      <c r="B102" s="39" t="s">
        <v>17</v>
      </c>
      <c r="D102" s="42">
        <f>_xll.qlCalendarAdvance(Calendar,$D101,B102,"f",FALSE)</f>
        <v>42538</v>
      </c>
      <c r="E102" s="177">
        <f>_xll.qlInterestRateIndexValueDate(IndexON,D102)</f>
        <v>42538</v>
      </c>
      <c r="F102" s="193">
        <f>IFERROR(_xll.qlIndexFixing(IndexON,D102,TRUE,_xll.ohTrigger(RecalcTrigger,TriggerON)),NA())</f>
        <v>-4.2111327925686837E-3</v>
      </c>
      <c r="H102" s="42">
        <f>_xll.qlCalendarAdvance(Calendar,$H101,B102,"f",FALSE)</f>
        <v>42538</v>
      </c>
      <c r="I102" s="177">
        <f>_xll.qlInterestRateIndexValueDate(Index1M,$H102)</f>
        <v>42542</v>
      </c>
      <c r="J102" s="182">
        <f>IFERROR(_xll.qlIndexFixing(Index1M,$H102,TRUE,_xll.ohTrigger(RecalcTrigger,Trigger1M)),NA())</f>
        <v>-4.0211572636619231E-3</v>
      </c>
      <c r="K102" s="44">
        <f>IFERROR(_xll.qlIndexFixing(Index3M,H102,TRUE,_xll.ohTrigger(RecalcTrigger,Trigger3M)),NA())</f>
        <v>-3.1058299637568617E-3</v>
      </c>
      <c r="L102" s="44">
        <f>IFERROR(_xll.qlIndexFixing(Index6M,$H102,TRUE,_xll.ohTrigger(RecalcTrigger,Trigger6M)),NA())</f>
        <v>-2.0802836642248288E-3</v>
      </c>
      <c r="M102" s="183">
        <f>IFERROR(_xll.qlIndexFixing(Index1Y,$H102,TRUE,_xll.ohTrigger(RecalcTrigger,Trigger1Y)),NA())</f>
        <v>-8.3389738288383629E-4</v>
      </c>
      <c r="N102" s="182">
        <f>IFERROR(_xll.qlIndexFixing(ONIndex1M,I102,TRUE,_xll.ohTrigger(RecalcTrigger,Trigger1M)),NA())</f>
        <v>-4.0046233517676555E-3</v>
      </c>
      <c r="O102" s="44">
        <f>IFERROR(_xll.qlIndexFixing(ONIndex3M,I102,TRUE,_xll.ohTrigger(RecalcTrigger,Trigger3M)),NA())</f>
        <v>-3.0074023938775341E-3</v>
      </c>
      <c r="P102" s="44">
        <f>IFERROR(_xll.qlIndexFixing(ONIndex6M,I102,TRUE,_xll.ohTrigger(RecalcTrigger,Trigger6M)),NA())</f>
        <v>-1.7258066242487047E-3</v>
      </c>
      <c r="Q102" s="183">
        <f>IFERROR(_xll.qlIndexFixing(ONIndex1Y,I102,TRUE,_xll.ohTrigger(RecalcTrigger,Trigger1Y)),NA())</f>
        <v>3.3296436671825802E-4</v>
      </c>
    </row>
    <row r="103" spans="2:17" x14ac:dyDescent="0.2">
      <c r="B103" s="39" t="s">
        <v>17</v>
      </c>
      <c r="D103" s="42">
        <f>_xll.qlCalendarAdvance(Calendar,$D102,B103,"f",FALSE)</f>
        <v>42541</v>
      </c>
      <c r="E103" s="177">
        <f>_xll.qlInterestRateIndexValueDate(IndexON,D103)</f>
        <v>42541</v>
      </c>
      <c r="F103" s="193">
        <f>IFERROR(_xll.qlIndexFixing(IndexON,D103,TRUE,_xll.ohTrigger(RecalcTrigger,TriggerON)),NA())</f>
        <v>-4.2111820535906119E-3</v>
      </c>
      <c r="H103" s="42">
        <f>_xll.qlCalendarAdvance(Calendar,$H102,B103,"f",FALSE)</f>
        <v>42541</v>
      </c>
      <c r="I103" s="177">
        <f>_xll.qlInterestRateIndexValueDate(Index1M,$H103)</f>
        <v>42543</v>
      </c>
      <c r="J103" s="182">
        <f>IFERROR(_xll.qlIndexFixing(Index1M,$H103,TRUE,_xll.ohTrigger(RecalcTrigger,Trigger1M)),NA())</f>
        <v>-4.0228244782962719E-3</v>
      </c>
      <c r="K103" s="44">
        <f>IFERROR(_xll.qlIndexFixing(Index3M,H103,TRUE,_xll.ohTrigger(RecalcTrigger,Trigger3M)),NA())</f>
        <v>-3.1096964037624149E-3</v>
      </c>
      <c r="L103" s="44">
        <f>IFERROR(_xll.qlIndexFixing(Index6M,$H103,TRUE,_xll.ohTrigger(RecalcTrigger,Trigger6M)),NA())</f>
        <v>-2.0832170540295504E-3</v>
      </c>
      <c r="M103" s="183">
        <f>IFERROR(_xll.qlIndexFixing(Index1Y,$H103,TRUE,_xll.ohTrigger(RecalcTrigger,Trigger1Y)),NA())</f>
        <v>-8.3465290714518131E-4</v>
      </c>
      <c r="N103" s="182">
        <f>IFERROR(_xll.qlIndexFixing(ONIndex1M,I103,TRUE,_xll.ohTrigger(RecalcTrigger,Trigger1M)),NA())</f>
        <v>-4.0170693722219042E-3</v>
      </c>
      <c r="O103" s="44">
        <f>IFERROR(_xll.qlIndexFixing(ONIndex3M,I103,TRUE,_xll.ohTrigger(RecalcTrigger,Trigger3M)),NA())</f>
        <v>-3.0286620535102671E-3</v>
      </c>
      <c r="P103" s="44">
        <f>IFERROR(_xll.qlIndexFixing(ONIndex6M,I103,TRUE,_xll.ohTrigger(RecalcTrigger,Trigger6M)),NA())</f>
        <v>-1.765898718999459E-3</v>
      </c>
      <c r="Q103" s="183">
        <f>IFERROR(_xll.qlIndexFixing(ONIndex1Y,I103,TRUE,_xll.ohTrigger(RecalcTrigger,Trigger1Y)),NA())</f>
        <v>2.399569848421379E-4</v>
      </c>
    </row>
    <row r="104" spans="2:17" x14ac:dyDescent="0.2">
      <c r="B104" s="39" t="s">
        <v>17</v>
      </c>
      <c r="D104" s="42">
        <f>_xll.qlCalendarAdvance(Calendar,$D103,B104,"f",FALSE)</f>
        <v>42542</v>
      </c>
      <c r="E104" s="177">
        <f>_xll.qlInterestRateIndexValueDate(IndexON,D104)</f>
        <v>42542</v>
      </c>
      <c r="F104" s="193">
        <f>IFERROR(_xll.qlIndexFixing(IndexON,D104,TRUE,_xll.ohTrigger(RecalcTrigger,TriggerON)),NA())</f>
        <v>-4.211182053710516E-3</v>
      </c>
      <c r="H104" s="42">
        <f>_xll.qlCalendarAdvance(Calendar,$H103,B104,"f",FALSE)</f>
        <v>42542</v>
      </c>
      <c r="I104" s="177">
        <f>_xll.qlInterestRateIndexValueDate(Index1M,$H104)</f>
        <v>42544</v>
      </c>
      <c r="J104" s="182">
        <f>IFERROR(_xll.qlIndexFixing(Index1M,$H104,TRUE,_xll.ohTrigger(RecalcTrigger,Trigger1M)),NA())</f>
        <v>-4.0259853333050877E-3</v>
      </c>
      <c r="K104" s="44">
        <f>IFERROR(_xll.qlIndexFixing(Index3M,H104,TRUE,_xll.ohTrigger(RecalcTrigger,Trigger3M)),NA())</f>
        <v>-3.1134677256415499E-3</v>
      </c>
      <c r="L104" s="44">
        <f>IFERROR(_xll.qlIndexFixing(Index6M,$H104,TRUE,_xll.ohTrigger(RecalcTrigger,Trigger6M)),NA())</f>
        <v>-2.0860710011280877E-3</v>
      </c>
      <c r="M104" s="183">
        <f>IFERROR(_xll.qlIndexFixing(Index1Y,$H104,TRUE,_xll.ohTrigger(RecalcTrigger,Trigger1Y)),NA())</f>
        <v>-8.3535851906421242E-4</v>
      </c>
      <c r="N104" s="182">
        <f>IFERROR(_xll.qlIndexFixing(ONIndex1M,I104,TRUE,_xll.ohTrigger(RecalcTrigger,Trigger1M)),NA())</f>
        <v>-4.0266321921977877E-3</v>
      </c>
      <c r="O104" s="44">
        <f>IFERROR(_xll.qlIndexFixing(ONIndex3M,I104,TRUE,_xll.ohTrigger(RecalcTrigger,Trigger3M)),NA())</f>
        <v>-3.046854049619796E-3</v>
      </c>
      <c r="P104" s="44">
        <f>IFERROR(_xll.qlIndexFixing(ONIndex6M,I104,TRUE,_xll.ohTrigger(RecalcTrigger,Trigger6M)),NA())</f>
        <v>-1.8050541755298966E-3</v>
      </c>
      <c r="Q104" s="183">
        <f>IFERROR(_xll.qlIndexFixing(ONIndex1Y,I104,TRUE,_xll.ohTrigger(RecalcTrigger,Trigger1Y)),NA())</f>
        <v>1.5017287109841959E-4</v>
      </c>
    </row>
    <row r="105" spans="2:17" x14ac:dyDescent="0.2">
      <c r="B105" s="39" t="s">
        <v>17</v>
      </c>
      <c r="D105" s="42">
        <f>_xll.qlCalendarAdvance(Calendar,$D104,B105,"f",FALSE)</f>
        <v>42543</v>
      </c>
      <c r="E105" s="177">
        <f>_xll.qlInterestRateIndexValueDate(IndexON,D105)</f>
        <v>42543</v>
      </c>
      <c r="F105" s="193">
        <f>IFERROR(_xll.qlIndexFixing(IndexON,D105,TRUE,_xll.ohTrigger(RecalcTrigger,TriggerON)),NA())</f>
        <v>-4.21118205363058E-3</v>
      </c>
      <c r="H105" s="42">
        <f>_xll.qlCalendarAdvance(Calendar,$H104,B105,"f",FALSE)</f>
        <v>42543</v>
      </c>
      <c r="I105" s="177">
        <f>_xll.qlInterestRateIndexValueDate(Index1M,$H105)</f>
        <v>42545</v>
      </c>
      <c r="J105" s="182">
        <f>IFERROR(_xll.qlIndexFixing(Index1M,$H105,TRUE,_xll.ohTrigger(RecalcTrigger,Trigger1M)),NA())</f>
        <v>-4.0267192225226702E-3</v>
      </c>
      <c r="K105" s="44">
        <f>IFERROR(_xll.qlIndexFixing(Index3M,H105,TRUE,_xll.ohTrigger(RecalcTrigger,Trigger3M)),NA())</f>
        <v>-3.1220654396328031E-3</v>
      </c>
      <c r="L105" s="44">
        <f>IFERROR(_xll.qlIndexFixing(Index6M,$H105,TRUE,_xll.ohTrigger(RecalcTrigger,Trigger6M)),NA())</f>
        <v>-2.0913236246416157E-3</v>
      </c>
      <c r="M105" s="183">
        <f>IFERROR(_xll.qlIndexFixing(Index1Y,$H105,TRUE,_xll.ohTrigger(RecalcTrigger,Trigger1Y)),NA())</f>
        <v>-8.311878267707448E-4</v>
      </c>
      <c r="N105" s="182">
        <f>IFERROR(_xll.qlIndexFixing(ONIndex1M,I105,TRUE,_xll.ohTrigger(RecalcTrigger,Trigger1M)),NA())</f>
        <v>-4.0298531396265602E-3</v>
      </c>
      <c r="O105" s="44">
        <f>IFERROR(_xll.qlIndexFixing(ONIndex3M,I105,TRUE,_xll.ohTrigger(RecalcTrigger,Trigger3M)),NA())</f>
        <v>-3.0543192030352273E-3</v>
      </c>
      <c r="P105" s="44">
        <f>IFERROR(_xll.qlIndexFixing(ONIndex6M,I105,TRUE,_xll.ohTrigger(RecalcTrigger,Trigger6M)),NA())</f>
        <v>-1.8241224851012205E-3</v>
      </c>
      <c r="Q105" s="183">
        <f>IFERROR(_xll.qlIndexFixing(ONIndex1Y,I105,TRUE,_xll.ohTrigger(RecalcTrigger,Trigger1Y)),NA())</f>
        <v>1.0697663339165331E-4</v>
      </c>
    </row>
    <row r="106" spans="2:17" x14ac:dyDescent="0.2">
      <c r="B106" s="39" t="s">
        <v>17</v>
      </c>
      <c r="D106" s="42">
        <f>_xll.qlCalendarAdvance(Calendar,$D105,B106,"f",FALSE)</f>
        <v>42544</v>
      </c>
      <c r="E106" s="177">
        <f>_xll.qlInterestRateIndexValueDate(IndexON,D106)</f>
        <v>42544</v>
      </c>
      <c r="F106" s="193">
        <f>IFERROR(_xll.qlIndexFixing(IndexON,D106,TRUE,_xll.ohTrigger(RecalcTrigger,TriggerON)),NA())</f>
        <v>-4.21118205363058E-3</v>
      </c>
      <c r="H106" s="42">
        <f>_xll.qlCalendarAdvance(Calendar,$H105,B106,"f",FALSE)</f>
        <v>42544</v>
      </c>
      <c r="I106" s="177">
        <f>_xll.qlInterestRateIndexValueDate(Index1M,$H106)</f>
        <v>42548</v>
      </c>
      <c r="J106" s="182">
        <f>IFERROR(_xll.qlIndexFixing(Index1M,$H106,TRUE,_xll.ohTrigger(RecalcTrigger,Trigger1M)),NA())</f>
        <v>-4.0302569521553089E-3</v>
      </c>
      <c r="K106" s="44">
        <f>IFERROR(_xll.qlIndexFixing(Index3M,H106,TRUE,_xll.ohTrigger(RecalcTrigger,Trigger3M)),NA())</f>
        <v>-3.1276883290424751E-3</v>
      </c>
      <c r="L106" s="44">
        <f>IFERROR(_xll.qlIndexFixing(Index6M,$H106,TRUE,_xll.ohTrigger(RecalcTrigger,Trigger6M)),NA())</f>
        <v>-2.0966893136683596E-3</v>
      </c>
      <c r="M106" s="183">
        <f>IFERROR(_xll.qlIndexFixing(Index1Y,$H106,TRUE,_xll.ohTrigger(RecalcTrigger,Trigger1Y)),NA())</f>
        <v>-8.3769183627565723E-4</v>
      </c>
      <c r="N106" s="182">
        <f>IFERROR(_xll.qlIndexFixing(ONIndex1M,I106,TRUE,_xll.ohTrigger(RecalcTrigger,Trigger1M)),NA())</f>
        <v>-4.032120282779772E-3</v>
      </c>
      <c r="O106" s="44">
        <f>IFERROR(_xll.qlIndexFixing(ONIndex3M,I106,TRUE,_xll.ohTrigger(RecalcTrigger,Trigger3M)),NA())</f>
        <v>-3.0607782186775623E-3</v>
      </c>
      <c r="P106" s="44">
        <f>IFERROR(_xll.qlIndexFixing(ONIndex6M,I106,TRUE,_xll.ohTrigger(RecalcTrigger,Trigger6M)),NA())</f>
        <v>-1.8428708778994718E-3</v>
      </c>
      <c r="Q106" s="183">
        <f>IFERROR(_xll.qlIndexFixing(ONIndex1Y,I106,TRUE,_xll.ohTrigger(RecalcTrigger,Trigger1Y)),NA())</f>
        <v>6.4848208882750669E-5</v>
      </c>
    </row>
    <row r="107" spans="2:17" x14ac:dyDescent="0.2">
      <c r="B107" s="39" t="s">
        <v>17</v>
      </c>
      <c r="D107" s="42">
        <f>_xll.qlCalendarAdvance(Calendar,$D106,B107,"f",FALSE)</f>
        <v>42545</v>
      </c>
      <c r="E107" s="177">
        <f>_xll.qlInterestRateIndexValueDate(IndexON,D107)</f>
        <v>42545</v>
      </c>
      <c r="F107" s="193">
        <f>IFERROR(_xll.qlIndexFixing(IndexON,D107,TRUE,_xll.ohTrigger(RecalcTrigger,TriggerON)),NA())</f>
        <v>-4.2111327925686837E-3</v>
      </c>
      <c r="H107" s="42">
        <f>_xll.qlCalendarAdvance(Calendar,$H106,B107,"f",FALSE)</f>
        <v>42545</v>
      </c>
      <c r="I107" s="177">
        <f>_xll.qlInterestRateIndexValueDate(Index1M,$H107)</f>
        <v>42549</v>
      </c>
      <c r="J107" s="182">
        <f>IFERROR(_xll.qlIndexFixing(Index1M,$H107,TRUE,_xll.ohTrigger(RecalcTrigger,Trigger1M)),NA())</f>
        <v>-4.031904427905797E-3</v>
      </c>
      <c r="K107" s="44">
        <f>IFERROR(_xll.qlIndexFixing(Index3M,H107,TRUE,_xll.ohTrigger(RecalcTrigger,Trigger3M)),NA())</f>
        <v>-3.1310504667237805E-3</v>
      </c>
      <c r="L107" s="44">
        <f>IFERROR(_xll.qlIndexFixing(Index6M,$H107,TRUE,_xll.ohTrigger(RecalcTrigger,Trigger6M)),NA())</f>
        <v>-2.0991441207396377E-3</v>
      </c>
      <c r="M107" s="183">
        <f>IFERROR(_xll.qlIndexFixing(Index1Y,$H107,TRUE,_xll.ohTrigger(RecalcTrigger,Trigger1Y)),NA())</f>
        <v>-8.3815601851690432E-4</v>
      </c>
      <c r="N107" s="182">
        <f>IFERROR(_xll.qlIndexFixing(ONIndex1M,I107,TRUE,_xll.ohTrigger(RecalcTrigger,Trigger1M)),NA())</f>
        <v>-4.0334129718155864E-3</v>
      </c>
      <c r="O107" s="44">
        <f>IFERROR(_xll.qlIndexFixing(ONIndex3M,I107,TRUE,_xll.ohTrigger(RecalcTrigger,Trigger3M)),NA())</f>
        <v>-3.0662075789589238E-3</v>
      </c>
      <c r="P107" s="44">
        <f>IFERROR(_xll.qlIndexFixing(ONIndex6M,I107,TRUE,_xll.ohTrigger(RecalcTrigger,Trigger6M)),NA())</f>
        <v>-1.861288111597581E-3</v>
      </c>
      <c r="Q107" s="183">
        <f>IFERROR(_xll.qlIndexFixing(ONIndex1Y,I107,TRUE,_xll.ohTrigger(RecalcTrigger,Trigger1Y)),NA())</f>
        <v>2.3821176631244612E-5</v>
      </c>
    </row>
    <row r="108" spans="2:17" x14ac:dyDescent="0.2">
      <c r="B108" s="39" t="s">
        <v>17</v>
      </c>
      <c r="D108" s="42">
        <f>_xll.qlCalendarAdvance(Calendar,$D107,B108,"f",FALSE)</f>
        <v>42548</v>
      </c>
      <c r="E108" s="177">
        <f>_xll.qlInterestRateIndexValueDate(IndexON,D108)</f>
        <v>42548</v>
      </c>
      <c r="F108" s="193">
        <f>IFERROR(_xll.qlIndexFixing(IndexON,D108,TRUE,_xll.ohTrigger(RecalcTrigger,TriggerON)),NA())</f>
        <v>-4.211182053710516E-3</v>
      </c>
      <c r="H108" s="42">
        <f>_xll.qlCalendarAdvance(Calendar,$H107,B108,"f",FALSE)</f>
        <v>42548</v>
      </c>
      <c r="I108" s="177">
        <f>_xll.qlInterestRateIndexValueDate(Index1M,$H108)</f>
        <v>42550</v>
      </c>
      <c r="J108" s="182">
        <f>IFERROR(_xll.qlIndexFixing(Index1M,$H108,TRUE,_xll.ohTrigger(RecalcTrigger,Trigger1M)),NA())</f>
        <v>-4.0337249813204856E-3</v>
      </c>
      <c r="K108" s="44">
        <f>IFERROR(_xll.qlIndexFixing(Index3M,H108,TRUE,_xll.ohTrigger(RecalcTrigger,Trigger3M)),NA())</f>
        <v>-3.1343452757159403E-3</v>
      </c>
      <c r="L108" s="44">
        <f>IFERROR(_xll.qlIndexFixing(Index6M,$H108,TRUE,_xll.ohTrigger(RecalcTrigger,Trigger6M)),NA())</f>
        <v>-2.10151900258295E-3</v>
      </c>
      <c r="M108" s="183">
        <f>IFERROR(_xll.qlIndexFixing(Index1Y,$H108,TRUE,_xll.ohTrigger(RecalcTrigger,Trigger1Y)),NA())</f>
        <v>-8.3857405108152326E-4</v>
      </c>
      <c r="N108" s="182">
        <f>IFERROR(_xll.qlIndexFixing(ONIndex1M,I108,TRUE,_xll.ohTrigger(RecalcTrigger,Trigger1M)),NA())</f>
        <v>-4.0326017485670107E-3</v>
      </c>
      <c r="O108" s="44">
        <f>IFERROR(_xll.qlIndexFixing(ONIndex3M,I108,TRUE,_xll.ohTrigger(RecalcTrigger,Trigger3M)),NA())</f>
        <v>-3.0734902908458039E-3</v>
      </c>
      <c r="P108" s="44">
        <f>IFERROR(_xll.qlIndexFixing(ONIndex6M,I108,TRUE,_xll.ohTrigger(RecalcTrigger,Trigger6M)),NA())</f>
        <v>-1.8969525058221137E-3</v>
      </c>
      <c r="Q108" s="183">
        <f>IFERROR(_xll.qlIndexFixing(ONIndex1Y,I108,TRUE,_xll.ohTrigger(RecalcTrigger,Trigger1Y)),NA())</f>
        <v>-5.4393676722774842E-5</v>
      </c>
    </row>
    <row r="109" spans="2:17" x14ac:dyDescent="0.2">
      <c r="B109" s="39" t="s">
        <v>17</v>
      </c>
      <c r="D109" s="42">
        <f>_xll.qlCalendarAdvance(Calendar,$D108,B109,"f",FALSE)</f>
        <v>42549</v>
      </c>
      <c r="E109" s="177">
        <f>_xll.qlInterestRateIndexValueDate(IndexON,D109)</f>
        <v>42549</v>
      </c>
      <c r="F109" s="193">
        <f>IFERROR(_xll.qlIndexFixing(IndexON,D109,TRUE,_xll.ohTrigger(RecalcTrigger,TriggerON)),NA())</f>
        <v>-4.21118205363058E-3</v>
      </c>
      <c r="H109" s="42">
        <f>_xll.qlCalendarAdvance(Calendar,$H108,B109,"f",FALSE)</f>
        <v>42549</v>
      </c>
      <c r="I109" s="177">
        <f>_xll.qlInterestRateIndexValueDate(Index1M,$H109)</f>
        <v>42551</v>
      </c>
      <c r="J109" s="182">
        <f>IFERROR(_xll.qlIndexFixing(Index1M,$H109,TRUE,_xll.ohTrigger(RecalcTrigger,Trigger1M)),NA())</f>
        <v>-4.0338254959449253E-3</v>
      </c>
      <c r="K109" s="44">
        <f>IFERROR(_xll.qlIndexFixing(Index3M,H109,TRUE,_xll.ohTrigger(RecalcTrigger,Trigger3M)),NA())</f>
        <v>-3.1375780010229511E-3</v>
      </c>
      <c r="L109" s="44">
        <f>IFERROR(_xll.qlIndexFixing(Index6M,$H109,TRUE,_xll.ohTrigger(RecalcTrigger,Trigger6M)),NA())</f>
        <v>-2.1038140228160414E-3</v>
      </c>
      <c r="M109" s="183">
        <f>IFERROR(_xll.qlIndexFixing(Index1Y,$H109,TRUE,_xll.ohTrigger(RecalcTrigger,Trigger1Y)),NA())</f>
        <v>-8.3894681600697079E-4</v>
      </c>
      <c r="N109" s="182">
        <f>IFERROR(_xll.qlIndexFixing(ONIndex1M,I109,TRUE,_xll.ohTrigger(RecalcTrigger,Trigger1M)),NA())</f>
        <v>-4.0286538511580261E-3</v>
      </c>
      <c r="O109" s="44">
        <f>IFERROR(_xll.qlIndexFixing(ONIndex3M,I109,TRUE,_xll.ohTrigger(RecalcTrigger,Trigger3M)),NA())</f>
        <v>-3.0773218848745287E-3</v>
      </c>
      <c r="P109" s="44">
        <f>IFERROR(_xll.qlIndexFixing(ONIndex6M,I109,TRUE,_xll.ohTrigger(RecalcTrigger,Trigger6M)),NA())</f>
        <v>-1.9313854237124062E-3</v>
      </c>
      <c r="Q109" s="183">
        <f>IFERROR(_xll.qlIndexFixing(ONIndex1Y,I109,TRUE,_xll.ohTrigger(RecalcTrigger,Trigger1Y)),NA())</f>
        <v>-1.2860144345427926E-4</v>
      </c>
    </row>
    <row r="110" spans="2:17" x14ac:dyDescent="0.2">
      <c r="B110" s="39" t="s">
        <v>17</v>
      </c>
      <c r="D110" s="42">
        <f>_xll.qlCalendarAdvance(Calendar,$D109,B110,"f",FALSE)</f>
        <v>42550</v>
      </c>
      <c r="E110" s="177">
        <f>_xll.qlInterestRateIndexValueDate(IndexON,D110)</f>
        <v>42550</v>
      </c>
      <c r="F110" s="193">
        <f>IFERROR(_xll.qlIndexFixing(IndexON,D110,TRUE,_xll.ohTrigger(RecalcTrigger,TriggerON)),NA())</f>
        <v>-4.2111820535906119E-3</v>
      </c>
      <c r="H110" s="42">
        <f>_xll.qlCalendarAdvance(Calendar,$H109,B110,"f",FALSE)</f>
        <v>42550</v>
      </c>
      <c r="I110" s="177">
        <f>_xll.qlInterestRateIndexValueDate(Index1M,$H110)</f>
        <v>42552</v>
      </c>
      <c r="J110" s="182">
        <f>IFERROR(_xll.qlIndexFixing(Index1M,$H110,TRUE,_xll.ohTrigger(RecalcTrigger,Trigger1M)),NA())</f>
        <v>-4.0404950267980411E-3</v>
      </c>
      <c r="K110" s="44">
        <f>IFERROR(_xll.qlIndexFixing(Index3M,H110,TRUE,_xll.ohTrigger(RecalcTrigger,Trigger3M)),NA())</f>
        <v>-3.1453160071891638E-3</v>
      </c>
      <c r="L110" s="44">
        <f>IFERROR(_xll.qlIndexFixing(Index6M,$H110,TRUE,_xll.ohTrigger(RecalcTrigger,Trigger6M)),NA())</f>
        <v>-2.0947754394203071E-3</v>
      </c>
      <c r="M110" s="183">
        <f>IFERROR(_xll.qlIndexFixing(Index1Y,$H110,TRUE,_xll.ohTrigger(RecalcTrigger,Trigger1Y)),NA())</f>
        <v>-8.3541976147423144E-4</v>
      </c>
      <c r="N110" s="182">
        <f>IFERROR(_xll.qlIndexFixing(ONIndex1M,I110,TRUE,_xll.ohTrigger(RecalcTrigger,Trigger1M)),NA())</f>
        <v>-4.0261422969134486E-3</v>
      </c>
      <c r="O110" s="44">
        <f>IFERROR(_xll.qlIndexFixing(ONIndex3M,I110,TRUE,_xll.ohTrigger(RecalcTrigger,Trigger3M)),NA())</f>
        <v>-3.0782412532159853E-3</v>
      </c>
      <c r="P110" s="44">
        <f>IFERROR(_xll.qlIndexFixing(ONIndex6M,I110,TRUE,_xll.ohTrigger(RecalcTrigger,Trigger6M)),NA())</f>
        <v>-1.947765335819085E-3</v>
      </c>
      <c r="Q110" s="183">
        <f>IFERROR(_xll.qlIndexFixing(ONIndex1Y,I110,TRUE,_xll.ohTrigger(RecalcTrigger,Trigger1Y)),NA())</f>
        <v>-1.6361782496865374E-4</v>
      </c>
    </row>
    <row r="111" spans="2:17" x14ac:dyDescent="0.2">
      <c r="B111" s="39" t="s">
        <v>17</v>
      </c>
      <c r="D111" s="42">
        <f>_xll.qlCalendarAdvance(Calendar,$D110,B111,"f",FALSE)</f>
        <v>42551</v>
      </c>
      <c r="E111" s="177">
        <f>_xll.qlInterestRateIndexValueDate(IndexON,D111)</f>
        <v>42551</v>
      </c>
      <c r="F111" s="193">
        <f>IFERROR(_xll.qlIndexFixing(IndexON,D111,TRUE,_xll.ohTrigger(RecalcTrigger,TriggerON)),NA())</f>
        <v>-4.21118205363058E-3</v>
      </c>
      <c r="H111" s="42">
        <f>_xll.qlCalendarAdvance(Calendar,$H110,B111,"f",FALSE)</f>
        <v>42551</v>
      </c>
      <c r="I111" s="177">
        <f>_xll.qlInterestRateIndexValueDate(Index1M,$H111)</f>
        <v>42555</v>
      </c>
      <c r="J111" s="182">
        <f>IFERROR(_xll.qlIndexFixing(Index1M,$H111,TRUE,_xll.ohTrigger(RecalcTrigger,Trigger1M)),NA())</f>
        <v>-4.0505390915598818E-3</v>
      </c>
      <c r="K111" s="44">
        <f>IFERROR(_xll.qlIndexFixing(Index3M,H111,TRUE,_xll.ohTrigger(RecalcTrigger,Trigger3M)),NA())</f>
        <v>-3.1500000000462681E-3</v>
      </c>
      <c r="L111" s="44">
        <f>IFERROR(_xll.qlIndexFixing(Index6M,$H111,TRUE,_xll.ohTrigger(RecalcTrigger,Trigger6M)),NA())</f>
        <v>-2.0999999993875193E-3</v>
      </c>
      <c r="M111" s="183">
        <f>IFERROR(_xll.qlIndexFixing(Index1Y,$H111,TRUE,_xll.ohTrigger(RecalcTrigger,Trigger1Y)),NA())</f>
        <v>-8.3999999970831615E-4</v>
      </c>
      <c r="N111" s="182">
        <f>IFERROR(_xll.qlIndexFixing(ONIndex1M,I111,TRUE,_xll.ohTrigger(RecalcTrigger,Trigger1M)),NA())</f>
        <v>-4.0239426854205007E-3</v>
      </c>
      <c r="O111" s="44">
        <f>IFERROR(_xll.qlIndexFixing(ONIndex3M,I111,TRUE,_xll.ohTrigger(RecalcTrigger,Trigger3M)),NA())</f>
        <v>-3.0790042968042997E-3</v>
      </c>
      <c r="P111" s="44">
        <f>IFERROR(_xll.qlIndexFixing(ONIndex6M,I111,TRUE,_xll.ohTrigger(RecalcTrigger,Trigger6M)),NA())</f>
        <v>-1.9635287220554076E-3</v>
      </c>
      <c r="Q111" s="183">
        <f>IFERROR(_xll.qlIndexFixing(ONIndex1Y,I111,TRUE,_xll.ohTrigger(RecalcTrigger,Trigger1Y)),NA())</f>
        <v>-1.9733133862942509E-4</v>
      </c>
    </row>
    <row r="112" spans="2:17" x14ac:dyDescent="0.2">
      <c r="B112" s="39" t="s">
        <v>17</v>
      </c>
      <c r="D112" s="42">
        <f>_xll.qlCalendarAdvance(Calendar,$D111,B112,"f",FALSE)</f>
        <v>42552</v>
      </c>
      <c r="E112" s="177">
        <f>_xll.qlInterestRateIndexValueDate(IndexON,D112)</f>
        <v>42552</v>
      </c>
      <c r="F112" s="193">
        <f>IFERROR(_xll.qlIndexFixing(IndexON,D112,TRUE,_xll.ohTrigger(RecalcTrigger,TriggerON)),NA())</f>
        <v>-4.211132792595329E-3</v>
      </c>
      <c r="H112" s="42">
        <f>_xll.qlCalendarAdvance(Calendar,$H111,B112,"f",FALSE)</f>
        <v>42552</v>
      </c>
      <c r="I112" s="177">
        <f>_xll.qlInterestRateIndexValueDate(Index1M,$H112)</f>
        <v>42556</v>
      </c>
      <c r="J112" s="182">
        <f>IFERROR(_xll.qlIndexFixing(Index1M,$H112,TRUE,_xll.ohTrigger(RecalcTrigger,Trigger1M)),NA())</f>
        <v>-4.0547568463672285E-3</v>
      </c>
      <c r="K112" s="44">
        <f>IFERROR(_xll.qlIndexFixing(Index3M,H112,TRUE,_xll.ohTrigger(RecalcTrigger,Trigger3M)),NA())</f>
        <v>-3.1530116683514448E-3</v>
      </c>
      <c r="L112" s="44">
        <f>IFERROR(_xll.qlIndexFixing(Index6M,$H112,TRUE,_xll.ohTrigger(RecalcTrigger,Trigger6M)),NA())</f>
        <v>-2.1019056043609027E-3</v>
      </c>
      <c r="M112" s="183">
        <f>IFERROR(_xll.qlIndexFixing(Index1Y,$H112,TRUE,_xll.ohTrigger(RecalcTrigger,Trigger1Y)),NA())</f>
        <v>-8.4014733435154153E-4</v>
      </c>
      <c r="N112" s="182">
        <f>IFERROR(_xll.qlIndexFixing(ONIndex1M,I112,TRUE,_xll.ohTrigger(RecalcTrigger,Trigger1M)),NA())</f>
        <v>-4.0220698460169402E-3</v>
      </c>
      <c r="O112" s="44">
        <f>IFERROR(_xll.qlIndexFixing(ONIndex3M,I112,TRUE,_xll.ohTrigger(RecalcTrigger,Trigger3M)),NA())</f>
        <v>-3.0796130185972714E-3</v>
      </c>
      <c r="P112" s="44">
        <f>IFERROR(_xll.qlIndexFixing(ONIndex6M,I112,TRUE,_xll.ohTrigger(RecalcTrigger,Trigger6M)),NA())</f>
        <v>-1.9786588579995268E-3</v>
      </c>
      <c r="Q112" s="183">
        <f>IFERROR(_xll.qlIndexFixing(ONIndex1Y,I112,TRUE,_xll.ohTrigger(RecalcTrigger,Trigger1Y)),NA())</f>
        <v>-2.2970840517722024E-4</v>
      </c>
    </row>
    <row r="113" spans="2:17" x14ac:dyDescent="0.2">
      <c r="B113" s="39" t="s">
        <v>17</v>
      </c>
      <c r="D113" s="42">
        <f>_xll.qlCalendarAdvance(Calendar,$D112,B113,"f",FALSE)</f>
        <v>42555</v>
      </c>
      <c r="E113" s="177">
        <f>_xll.qlInterestRateIndexValueDate(IndexON,D113)</f>
        <v>42555</v>
      </c>
      <c r="F113" s="193">
        <f>IFERROR(_xll.qlIndexFixing(IndexON,D113,TRUE,_xll.ohTrigger(RecalcTrigger,TriggerON)),NA())</f>
        <v>-4.21118205363058E-3</v>
      </c>
      <c r="H113" s="42">
        <f>_xll.qlCalendarAdvance(Calendar,$H112,B113,"f",FALSE)</f>
        <v>42555</v>
      </c>
      <c r="I113" s="177">
        <f>_xll.qlInterestRateIndexValueDate(Index1M,$H113)</f>
        <v>42557</v>
      </c>
      <c r="J113" s="182">
        <f>IFERROR(_xll.qlIndexFixing(Index1M,$H113,TRUE,_xll.ohTrigger(RecalcTrigger,Trigger1M)),NA())</f>
        <v>-4.0670401104044148E-3</v>
      </c>
      <c r="K113" s="44">
        <f>IFERROR(_xll.qlIndexFixing(Index3M,H113,TRUE,_xll.ohTrigger(RecalcTrigger,Trigger3M)),NA())</f>
        <v>-3.1559965815658696E-3</v>
      </c>
      <c r="L113" s="44">
        <f>IFERROR(_xll.qlIndexFixing(Index6M,$H113,TRUE,_xll.ohTrigger(RecalcTrigger,Trigger6M)),NA())</f>
        <v>-2.1037378309619941E-3</v>
      </c>
      <c r="M113" s="183">
        <f>IFERROR(_xll.qlIndexFixing(Index1Y,$H113,TRUE,_xll.ohTrigger(RecalcTrigger,Trigger1Y)),NA())</f>
        <v>-8.4024869799570467E-4</v>
      </c>
      <c r="N113" s="182">
        <f>IFERROR(_xll.qlIndexFixing(ONIndex1M,I113,TRUE,_xll.ohTrigger(RecalcTrigger,Trigger1M)),NA())</f>
        <v>-4.0194426764950109E-3</v>
      </c>
      <c r="O113" s="44">
        <f>IFERROR(_xll.qlIndexFixing(ONIndex3M,I113,TRUE,_xll.ohTrigger(RecalcTrigger,Trigger3M)),NA())</f>
        <v>-3.0802997163759116E-3</v>
      </c>
      <c r="P113" s="44">
        <f>IFERROR(_xll.qlIndexFixing(ONIndex6M,I113,TRUE,_xll.ohTrigger(RecalcTrigger,Trigger6M)),NA())</f>
        <v>-2.0067134864198977E-3</v>
      </c>
      <c r="Q113" s="183">
        <f>IFERROR(_xll.qlIndexFixing(ONIndex1Y,I113,TRUE,_xll.ohTrigger(RecalcTrigger,Trigger1Y)),NA())</f>
        <v>-2.8983958549222422E-4</v>
      </c>
    </row>
    <row r="114" spans="2:17" x14ac:dyDescent="0.2">
      <c r="B114" s="39" t="s">
        <v>17</v>
      </c>
      <c r="D114" s="42">
        <f>_xll.qlCalendarAdvance(Calendar,$D113,B114,"f",FALSE)</f>
        <v>42556</v>
      </c>
      <c r="E114" s="177">
        <f>_xll.qlInterestRateIndexValueDate(IndexON,D114)</f>
        <v>42556</v>
      </c>
      <c r="F114" s="193">
        <f>IFERROR(_xll.qlIndexFixing(IndexON,D114,TRUE,_xll.ohTrigger(RecalcTrigger,TriggerON)),NA())</f>
        <v>-4.211182053670548E-3</v>
      </c>
      <c r="H114" s="42">
        <f>_xll.qlCalendarAdvance(Calendar,$H113,B114,"f",FALSE)</f>
        <v>42556</v>
      </c>
      <c r="I114" s="177">
        <f>_xll.qlInterestRateIndexValueDate(Index1M,$H114)</f>
        <v>42558</v>
      </c>
      <c r="J114" s="182">
        <f>IFERROR(_xll.qlIndexFixing(Index1M,$H114,TRUE,_xll.ohTrigger(RecalcTrigger,Trigger1M)),NA())</f>
        <v>-4.0684323803211186E-3</v>
      </c>
      <c r="K114" s="44">
        <f>IFERROR(_xll.qlIndexFixing(Index3M,H114,TRUE,_xll.ohTrigger(RecalcTrigger,Trigger3M)),NA())</f>
        <v>-3.1589557932832769E-3</v>
      </c>
      <c r="L114" s="44">
        <f>IFERROR(_xll.qlIndexFixing(Index6M,$H114,TRUE,_xll.ohTrigger(RecalcTrigger,Trigger6M)),NA())</f>
        <v>-2.1074835810969673E-3</v>
      </c>
      <c r="M114" s="183">
        <f>IFERROR(_xll.qlIndexFixing(Index1Y,$H114,TRUE,_xll.ohTrigger(RecalcTrigger,Trigger1Y)),NA())</f>
        <v>-8.4030745514016968E-4</v>
      </c>
      <c r="N114" s="182">
        <f>IFERROR(_xll.qlIndexFixing(ONIndex1M,I114,TRUE,_xll.ohTrigger(RecalcTrigger,Trigger1M)),NA())</f>
        <v>-4.0181427985297447E-3</v>
      </c>
      <c r="O114" s="44">
        <f>IFERROR(_xll.qlIndexFixing(ONIndex3M,I114,TRUE,_xll.ohTrigger(RecalcTrigger,Trigger3M)),NA())</f>
        <v>-3.0805447545256825E-3</v>
      </c>
      <c r="P114" s="44">
        <f>IFERROR(_xll.qlIndexFixing(ONIndex6M,I114,TRUE,_xll.ohTrigger(RecalcTrigger,Trigger6M)),NA())</f>
        <v>-2.0325124051812082E-3</v>
      </c>
      <c r="Q114" s="183">
        <f>IFERROR(_xll.qlIndexFixing(ONIndex1Y,I114,TRUE,_xll.ohTrigger(RecalcTrigger,Trigger1Y)),NA())</f>
        <v>-3.4518061453159277E-4</v>
      </c>
    </row>
    <row r="115" spans="2:17" x14ac:dyDescent="0.2">
      <c r="B115" s="39" t="s">
        <v>17</v>
      </c>
      <c r="D115" s="42">
        <f>_xll.qlCalendarAdvance(Calendar,$D114,B115,"f",FALSE)</f>
        <v>42557</v>
      </c>
      <c r="E115" s="177">
        <f>_xll.qlInterestRateIndexValueDate(IndexON,D115)</f>
        <v>42557</v>
      </c>
      <c r="F115" s="193">
        <f>IFERROR(_xll.qlIndexFixing(IndexON,D115,TRUE,_xll.ohTrigger(RecalcTrigger,TriggerON)),NA())</f>
        <v>-4.2111820535906119E-3</v>
      </c>
      <c r="H115" s="42">
        <f>_xll.qlCalendarAdvance(Calendar,$H114,B115,"f",FALSE)</f>
        <v>42557</v>
      </c>
      <c r="I115" s="177">
        <f>_xll.qlInterestRateIndexValueDate(Index1M,$H115)</f>
        <v>42559</v>
      </c>
      <c r="J115" s="182">
        <f>IFERROR(_xll.qlIndexFixing(Index1M,$H115,TRUE,_xll.ohTrigger(RecalcTrigger,Trigger1M)),NA())</f>
        <v>-4.0699734173807725E-3</v>
      </c>
      <c r="K115" s="44">
        <f>IFERROR(_xll.qlIndexFixing(Index3M,H115,TRUE,_xll.ohTrigger(RecalcTrigger,Trigger3M)),NA())</f>
        <v>-3.1657752145242603E-3</v>
      </c>
      <c r="L115" s="44">
        <f>IFERROR(_xll.qlIndexFixing(Index6M,$H115,TRUE,_xll.ohTrigger(RecalcTrigger,Trigger6M)),NA())</f>
        <v>-2.1081915181508566E-3</v>
      </c>
      <c r="M115" s="183">
        <f>IFERROR(_xll.qlIndexFixing(Index1Y,$H115,TRUE,_xll.ohTrigger(RecalcTrigger,Trigger1Y)),NA())</f>
        <v>-8.3718414326138912E-4</v>
      </c>
      <c r="N115" s="182">
        <f>IFERROR(_xll.qlIndexFixing(ONIndex1M,I115,TRUE,_xll.ohTrigger(RecalcTrigger,Trigger1M)),NA())</f>
        <v>-4.0181262612382085E-3</v>
      </c>
      <c r="O115" s="44">
        <f>IFERROR(_xll.qlIndexFixing(ONIndex3M,I115,TRUE,_xll.ohTrigger(RecalcTrigger,Trigger3M)),NA())</f>
        <v>-3.0804119169847155E-3</v>
      </c>
      <c r="P115" s="44">
        <f>IFERROR(_xll.qlIndexFixing(ONIndex6M,I115,TRUE,_xll.ohTrigger(RecalcTrigger,Trigger6M)),NA())</f>
        <v>-2.0442254195796039E-3</v>
      </c>
      <c r="Q115" s="183">
        <f>IFERROR(_xll.qlIndexFixing(ONIndex1Y,I115,TRUE,_xll.ohTrigger(RecalcTrigger,Trigger1Y)),NA())</f>
        <v>-3.7037175634413444E-4</v>
      </c>
    </row>
    <row r="116" spans="2:17" x14ac:dyDescent="0.2">
      <c r="B116" s="39" t="s">
        <v>17</v>
      </c>
      <c r="D116" s="42">
        <f>_xll.qlCalendarAdvance(Calendar,$D115,B116,"f",FALSE)</f>
        <v>42558</v>
      </c>
      <c r="E116" s="177">
        <f>_xll.qlInterestRateIndexValueDate(IndexON,D116)</f>
        <v>42558</v>
      </c>
      <c r="F116" s="193">
        <f>IFERROR(_xll.qlIndexFixing(IndexON,D116,TRUE,_xll.ohTrigger(RecalcTrigger,TriggerON)),NA())</f>
        <v>-4.211182053670548E-3</v>
      </c>
      <c r="H116" s="42">
        <f>_xll.qlCalendarAdvance(Calendar,$H115,B116,"f",FALSE)</f>
        <v>42558</v>
      </c>
      <c r="I116" s="177">
        <f>_xll.qlInterestRateIndexValueDate(Index1M,$H116)</f>
        <v>42562</v>
      </c>
      <c r="J116" s="182">
        <f>IFERROR(_xll.qlIndexFixing(Index1M,$H116,TRUE,_xll.ohTrigger(RecalcTrigger,Trigger1M)),NA())</f>
        <v>-4.0886336269505621E-3</v>
      </c>
      <c r="K116" s="44">
        <f>IFERROR(_xll.qlIndexFixing(Index3M,H116,TRUE,_xll.ohTrigger(RecalcTrigger,Trigger3M)),NA())</f>
        <v>-3.1705562171569432E-3</v>
      </c>
      <c r="L116" s="44">
        <f>IFERROR(_xll.qlIndexFixing(Index6M,$H116,TRUE,_xll.ohTrigger(RecalcTrigger,Trigger6M)),NA())</f>
        <v>-2.1119197340179344E-3</v>
      </c>
      <c r="M116" s="183">
        <f>IFERROR(_xll.qlIndexFixing(Index1Y,$H116,TRUE,_xll.ohTrigger(RecalcTrigger,Trigger1Y)),NA())</f>
        <v>-8.4018679970428081E-4</v>
      </c>
      <c r="N116" s="182">
        <f>IFERROR(_xll.qlIndexFixing(ONIndex1M,I116,TRUE,_xll.ohTrigger(RecalcTrigger,Trigger1M)),NA())</f>
        <v>-4.0185254727420627E-3</v>
      </c>
      <c r="O116" s="44">
        <f>IFERROR(_xll.qlIndexFixing(ONIndex3M,I116,TRUE,_xll.ohTrigger(RecalcTrigger,Trigger3M)),NA())</f>
        <v>-3.080136777353637E-3</v>
      </c>
      <c r="P116" s="44">
        <f>IFERROR(_xll.qlIndexFixing(ONIndex6M,I116,TRUE,_xll.ohTrigger(RecalcTrigger,Trigger6M)),NA())</f>
        <v>-2.0552048357158625E-3</v>
      </c>
      <c r="Q116" s="183">
        <f>IFERROR(_xll.qlIndexFixing(ONIndex1Y,I116,TRUE,_xll.ohTrigger(RecalcTrigger,Trigger1Y)),NA())</f>
        <v>-3.9402497536755732E-4</v>
      </c>
    </row>
    <row r="117" spans="2:17" x14ac:dyDescent="0.2">
      <c r="B117" s="39" t="s">
        <v>17</v>
      </c>
      <c r="D117" s="42">
        <f>_xll.qlCalendarAdvance(Calendar,$D116,B117,"f",FALSE)</f>
        <v>42559</v>
      </c>
      <c r="E117" s="177">
        <f>_xll.qlInterestRateIndexValueDate(IndexON,D117)</f>
        <v>42559</v>
      </c>
      <c r="F117" s="193">
        <f>IFERROR(_xll.qlIndexFixing(IndexON,D117,TRUE,_xll.ohTrigger(RecalcTrigger,TriggerON)),NA())</f>
        <v>-4.2111327925820063E-3</v>
      </c>
      <c r="H117" s="42">
        <f>_xll.qlCalendarAdvance(Calendar,$H116,B117,"f",FALSE)</f>
        <v>42559</v>
      </c>
      <c r="I117" s="177">
        <f>_xll.qlInterestRateIndexValueDate(Index1M,$H117)</f>
        <v>42563</v>
      </c>
      <c r="J117" s="182">
        <f>IFERROR(_xll.qlIndexFixing(Index1M,$H117,TRUE,_xll.ohTrigger(RecalcTrigger,Trigger1M)),NA())</f>
        <v>-4.0955234956055195E-3</v>
      </c>
      <c r="K117" s="44">
        <f>IFERROR(_xll.qlIndexFixing(Index3M,H117,TRUE,_xll.ohTrigger(RecalcTrigger,Trigger3M)),NA())</f>
        <v>-3.1734022453982808E-3</v>
      </c>
      <c r="L117" s="44">
        <f>IFERROR(_xll.qlIndexFixing(Index6M,$H117,TRUE,_xll.ohTrigger(RecalcTrigger,Trigger6M)),NA())</f>
        <v>-2.1133858465851537E-3</v>
      </c>
      <c r="M117" s="183">
        <f>IFERROR(_xll.qlIndexFixing(Index1Y,$H117,TRUE,_xll.ohTrigger(RecalcTrigger,Trigger1Y)),NA())</f>
        <v>-8.4008608285320247E-4</v>
      </c>
      <c r="N117" s="182">
        <f>IFERROR(_xll.qlIndexFixing(ONIndex1M,I117,TRUE,_xll.ohTrigger(RecalcTrigger,Trigger1M)),NA())</f>
        <v>-4.0193552622991291E-3</v>
      </c>
      <c r="O117" s="44">
        <f>IFERROR(_xll.qlIndexFixing(ONIndex3M,I117,TRUE,_xll.ohTrigger(RecalcTrigger,Trigger3M)),NA())</f>
        <v>-3.0797213389099909E-3</v>
      </c>
      <c r="P117" s="44">
        <f>IFERROR(_xll.qlIndexFixing(ONIndex6M,I117,TRUE,_xll.ohTrigger(RecalcTrigger,Trigger6M)),NA())</f>
        <v>-2.0654339288483925E-3</v>
      </c>
      <c r="Q117" s="183">
        <f>IFERROR(_xll.qlIndexFixing(ONIndex1Y,I117,TRUE,_xll.ohTrigger(RecalcTrigger,Trigger1Y)),NA())</f>
        <v>-4.1610669234248832E-4</v>
      </c>
    </row>
    <row r="118" spans="2:17" x14ac:dyDescent="0.2">
      <c r="B118" s="39" t="s">
        <v>17</v>
      </c>
      <c r="D118" s="42">
        <f>_xll.qlCalendarAdvance(Calendar,$D117,B118,"f",FALSE)</f>
        <v>42562</v>
      </c>
      <c r="E118" s="177">
        <f>_xll.qlInterestRateIndexValueDate(IndexON,D118)</f>
        <v>42562</v>
      </c>
      <c r="F118" s="193">
        <f>IFERROR(_xll.qlIndexFixing(IndexON,D118,TRUE,_xll.ohTrigger(RecalcTrigger,TriggerON)),NA())</f>
        <v>-4.21118205363058E-3</v>
      </c>
      <c r="H118" s="42">
        <f>_xll.qlCalendarAdvance(Calendar,$H117,B118,"f",FALSE)</f>
        <v>42562</v>
      </c>
      <c r="I118" s="177">
        <f>_xll.qlInterestRateIndexValueDate(Index1M,$H118)</f>
        <v>42564</v>
      </c>
      <c r="J118" s="182">
        <f>IFERROR(_xll.qlIndexFixing(Index1M,$H118,TRUE,_xll.ohTrigger(RecalcTrigger,Trigger1M)),NA())</f>
        <v>-4.1118077821813226E-3</v>
      </c>
      <c r="K118" s="44">
        <f>IFERROR(_xll.qlIndexFixing(Index3M,H118,TRUE,_xll.ohTrigger(RecalcTrigger,Trigger3M)),NA())</f>
        <v>-3.1762286057709804E-3</v>
      </c>
      <c r="L118" s="44">
        <f>IFERROR(_xll.qlIndexFixing(Index6M,$H118,TRUE,_xll.ohTrigger(RecalcTrigger,Trigger6M)),NA())</f>
        <v>-2.1148041587330984E-3</v>
      </c>
      <c r="M118" s="183">
        <f>IFERROR(_xll.qlIndexFixing(Index1Y,$H118,TRUE,_xll.ohTrigger(RecalcTrigger,Trigger1Y)),NA())</f>
        <v>-8.399648011226809E-4</v>
      </c>
      <c r="N118" s="182">
        <f>IFERROR(_xll.qlIndexFixing(ONIndex1M,I118,TRUE,_xll.ohTrigger(RecalcTrigger,Trigger1M)),NA())</f>
        <v>-4.0224793026588657E-3</v>
      </c>
      <c r="O118" s="44">
        <f>IFERROR(_xll.qlIndexFixing(ONIndex3M,I118,TRUE,_xll.ohTrigger(RecalcTrigger,Trigger3M)),NA())</f>
        <v>-3.0784064915190257E-3</v>
      </c>
      <c r="P118" s="44">
        <f>IFERROR(_xll.qlIndexFixing(ONIndex6M,I118,TRUE,_xll.ohTrigger(RecalcTrigger,Trigger6M)),NA())</f>
        <v>-2.0832953595695258E-3</v>
      </c>
      <c r="Q118" s="183">
        <f>IFERROR(_xll.qlIndexFixing(ONIndex1Y,I118,TRUE,_xll.ohTrigger(RecalcTrigger,Trigger1Y)),NA())</f>
        <v>-4.5486331500033117E-4</v>
      </c>
    </row>
    <row r="119" spans="2:17" x14ac:dyDescent="0.2">
      <c r="B119" s="39" t="s">
        <v>17</v>
      </c>
      <c r="D119" s="42">
        <f>_xll.qlCalendarAdvance(Calendar,$D118,B119,"f",FALSE)</f>
        <v>42563</v>
      </c>
      <c r="E119" s="177">
        <f>_xll.qlInterestRateIndexValueDate(IndexON,D119)</f>
        <v>42563</v>
      </c>
      <c r="F119" s="193">
        <f>IFERROR(_xll.qlIndexFixing(IndexON,D119,TRUE,_xll.ohTrigger(RecalcTrigger,TriggerON)),NA())</f>
        <v>-4.21118205363058E-3</v>
      </c>
      <c r="H119" s="42">
        <f>_xll.qlCalendarAdvance(Calendar,$H118,B119,"f",FALSE)</f>
        <v>42563</v>
      </c>
      <c r="I119" s="177">
        <f>_xll.qlInterestRateIndexValueDate(Index1M,$H119)</f>
        <v>42565</v>
      </c>
      <c r="J119" s="182">
        <f>IFERROR(_xll.qlIndexFixing(Index1M,$H119,TRUE,_xll.ohTrigger(RecalcTrigger,Trigger1M)),NA())</f>
        <v>-4.1147687857499837E-3</v>
      </c>
      <c r="K119" s="44">
        <f>IFERROR(_xll.qlIndexFixing(Index3M,H119,TRUE,_xll.ohTrigger(RecalcTrigger,Trigger3M)),NA())</f>
        <v>-3.1790362558903333E-3</v>
      </c>
      <c r="L119" s="44">
        <f>IFERROR(_xll.qlIndexFixing(Index6M,$H119,TRUE,_xll.ohTrigger(RecalcTrigger,Trigger6M)),NA())</f>
        <v>-2.1182657080901393E-3</v>
      </c>
      <c r="M119" s="183">
        <f>IFERROR(_xll.qlIndexFixing(Index1Y,$H119,TRUE,_xll.ohTrigger(RecalcTrigger,Trigger1Y)),NA())</f>
        <v>-8.3982693723109049E-4</v>
      </c>
      <c r="N119" s="182">
        <f>IFERROR(_xll.qlIndexFixing(ONIndex1M,I119,TRUE,_xll.ohTrigger(RecalcTrigger,Trigger1M)),NA())</f>
        <v>-4.0272767899329764E-3</v>
      </c>
      <c r="O119" s="44">
        <f>IFERROR(_xll.qlIndexFixing(ONIndex3M,I119,TRUE,_xll.ohTrigger(RecalcTrigger,Trigger3M)),NA())</f>
        <v>-3.0766966624806713E-3</v>
      </c>
      <c r="P119" s="44">
        <f>IFERROR(_xll.qlIndexFixing(ONIndex6M,I119,TRUE,_xll.ohTrigger(RecalcTrigger,Trigger6M)),NA())</f>
        <v>-2.0985125790673465E-3</v>
      </c>
      <c r="Q119" s="183">
        <f>IFERROR(_xll.qlIndexFixing(ONIndex1Y,I119,TRUE,_xll.ohTrigger(RecalcTrigger,Trigger1Y)),NA())</f>
        <v>-4.8804695293114264E-4</v>
      </c>
    </row>
    <row r="120" spans="2:17" x14ac:dyDescent="0.2">
      <c r="B120" s="39" t="s">
        <v>17</v>
      </c>
      <c r="D120" s="42">
        <f>_xll.qlCalendarAdvance(Calendar,$D119,B120,"f",FALSE)</f>
        <v>42564</v>
      </c>
      <c r="E120" s="177">
        <f>_xll.qlInterestRateIndexValueDate(IndexON,D120)</f>
        <v>42564</v>
      </c>
      <c r="F120" s="193">
        <f>IFERROR(_xll.qlIndexFixing(IndexON,D120,TRUE,_xll.ohTrigger(RecalcTrigger,TriggerON)),NA())</f>
        <v>-4.2111820535906119E-3</v>
      </c>
      <c r="H120" s="42">
        <f>_xll.qlCalendarAdvance(Calendar,$H119,B120,"f",FALSE)</f>
        <v>42564</v>
      </c>
      <c r="I120" s="177">
        <f>_xll.qlInterestRateIndexValueDate(Index1M,$H120)</f>
        <v>42566</v>
      </c>
      <c r="J120" s="182">
        <f>IFERROR(_xll.qlIndexFixing(Index1M,$H120,TRUE,_xll.ohTrigger(RecalcTrigger,Trigger1M)),NA())</f>
        <v>-4.1178926171051462E-3</v>
      </c>
      <c r="K120" s="44">
        <f>IFERROR(_xll.qlIndexFixing(Index3M,H120,TRUE,_xll.ohTrigger(RecalcTrigger,Trigger3M)),NA())</f>
        <v>-3.1849934488001504E-3</v>
      </c>
      <c r="L120" s="44">
        <f>IFERROR(_xll.qlIndexFixing(Index6M,$H120,TRUE,_xll.ohTrigger(RecalcTrigger,Trigger6M)),NA())</f>
        <v>-2.1185634401441251E-3</v>
      </c>
      <c r="M120" s="183">
        <f>IFERROR(_xll.qlIndexFixing(Index1Y,$H120,TRUE,_xll.ohTrigger(RecalcTrigger,Trigger1Y)),NA())</f>
        <v>-8.3720932328958781E-4</v>
      </c>
      <c r="N120" s="182">
        <f>IFERROR(_xll.qlIndexFixing(ONIndex1M,I120,TRUE,_xll.ohTrigger(RecalcTrigger,Trigger1M)),NA())</f>
        <v>-4.0304819113012869E-3</v>
      </c>
      <c r="O120" s="44">
        <f>IFERROR(_xll.qlIndexFixing(ONIndex3M,I120,TRUE,_xll.ohTrigger(RecalcTrigger,Trigger3M)),NA())</f>
        <v>-3.0756097790973769E-3</v>
      </c>
      <c r="P120" s="44">
        <f>IFERROR(_xll.qlIndexFixing(ONIndex6M,I120,TRUE,_xll.ohTrigger(RecalcTrigger,Trigger6M)),NA())</f>
        <v>-2.1047391876161115E-3</v>
      </c>
      <c r="Q120" s="183">
        <f>IFERROR(_xll.qlIndexFixing(ONIndex1Y,I120,TRUE,_xll.ohTrigger(RecalcTrigger,Trigger1Y)),NA())</f>
        <v>-5.0176746953400908E-4</v>
      </c>
    </row>
    <row r="121" spans="2:17" x14ac:dyDescent="0.2">
      <c r="B121" s="39" t="s">
        <v>17</v>
      </c>
      <c r="D121" s="42">
        <f>_xll.qlCalendarAdvance(Calendar,$D120,B121,"f",FALSE)</f>
        <v>42565</v>
      </c>
      <c r="E121" s="177">
        <f>_xll.qlInterestRateIndexValueDate(IndexON,D121)</f>
        <v>42565</v>
      </c>
      <c r="F121" s="193">
        <f>IFERROR(_xll.qlIndexFixing(IndexON,D121,TRUE,_xll.ohTrigger(RecalcTrigger,TriggerON)),NA())</f>
        <v>-4.211182053710516E-3</v>
      </c>
      <c r="H121" s="42">
        <f>_xll.qlCalendarAdvance(Calendar,$H120,B121,"f",FALSE)</f>
        <v>42565</v>
      </c>
      <c r="I121" s="177">
        <f>_xll.qlInterestRateIndexValueDate(Index1M,$H121)</f>
        <v>42569</v>
      </c>
      <c r="J121" s="182">
        <f>IFERROR(_xll.qlIndexFixing(Index1M,$H121,TRUE,_xll.ohTrigger(RecalcTrigger,Trigger1M)),NA())</f>
        <v>-4.1423109143280722E-3</v>
      </c>
      <c r="K121" s="44">
        <f>IFERROR(_xll.qlIndexFixing(Index3M,H121,TRUE,_xll.ohTrigger(RecalcTrigger,Trigger3M)),NA())</f>
        <v>-3.1900984263056732E-3</v>
      </c>
      <c r="L121" s="44">
        <f>IFERROR(_xll.qlIndexFixing(Index6M,$H121,TRUE,_xll.ohTrigger(RecalcTrigger,Trigger6M)),NA())</f>
        <v>-2.1213227135839967E-3</v>
      </c>
      <c r="M121" s="183">
        <f>IFERROR(_xll.qlIndexFixing(Index1Y,$H121,TRUE,_xll.ohTrigger(RecalcTrigger,Trigger1Y)),NA())</f>
        <v>-8.3919240566703121E-4</v>
      </c>
      <c r="N121" s="182">
        <f>IFERROR(_xll.qlIndexFixing(ONIndex1M,I121,TRUE,_xll.ohTrigger(RecalcTrigger,Trigger1M)),NA())</f>
        <v>-4.0342065873089084E-3</v>
      </c>
      <c r="O121" s="44">
        <f>IFERROR(_xll.qlIndexFixing(ONIndex3M,I121,TRUE,_xll.ohTrigger(RecalcTrigger,Trigger3M)),NA())</f>
        <v>-3.0743946164468738E-3</v>
      </c>
      <c r="P121" s="44">
        <f>IFERROR(_xll.qlIndexFixing(ONIndex6M,I121,TRUE,_xll.ohTrigger(RecalcTrigger,Trigger6M)),NA())</f>
        <v>-2.1101151252711503E-3</v>
      </c>
      <c r="Q121" s="183">
        <f>IFERROR(_xll.qlIndexFixing(ONIndex1Y,I121,TRUE,_xll.ohTrigger(RecalcTrigger,Trigger1Y)),NA())</f>
        <v>-5.137150079326247E-4</v>
      </c>
    </row>
    <row r="122" spans="2:17" x14ac:dyDescent="0.2">
      <c r="B122" s="39" t="s">
        <v>17</v>
      </c>
      <c r="D122" s="42">
        <f>_xll.qlCalendarAdvance(Calendar,$D121,B122,"f",FALSE)</f>
        <v>42566</v>
      </c>
      <c r="E122" s="177">
        <f>_xll.qlInterestRateIndexValueDate(IndexON,D122)</f>
        <v>42566</v>
      </c>
      <c r="F122" s="193">
        <f>IFERROR(_xll.qlIndexFixing(IndexON,D122,TRUE,_xll.ohTrigger(RecalcTrigger,TriggerON)),NA())</f>
        <v>-4.2111327925686837E-3</v>
      </c>
      <c r="H122" s="42">
        <f>_xll.qlCalendarAdvance(Calendar,$H121,B122,"f",FALSE)</f>
        <v>42566</v>
      </c>
      <c r="I122" s="177">
        <f>_xll.qlInterestRateIndexValueDate(Index1M,$H122)</f>
        <v>42570</v>
      </c>
      <c r="J122" s="182">
        <f>IFERROR(_xll.qlIndexFixing(Index1M,$H122,TRUE,_xll.ohTrigger(RecalcTrigger,Trigger1M)),NA())</f>
        <v>-4.1507883151416635E-3</v>
      </c>
      <c r="K122" s="44">
        <f>IFERROR(_xll.qlIndexFixing(Index3M,H122,TRUE,_xll.ohTrigger(RecalcTrigger,Trigger3M)),NA())</f>
        <v>-3.1928264095462799E-3</v>
      </c>
      <c r="L122" s="44">
        <f>IFERROR(_xll.qlIndexFixing(Index6M,$H122,TRUE,_xll.ohTrigger(RecalcTrigger,Trigger6M)),NA())</f>
        <v>-2.1225419123426866E-3</v>
      </c>
      <c r="M122" s="183">
        <f>IFERROR(_xll.qlIndexFixing(Index1Y,$H122,TRUE,_xll.ohTrigger(RecalcTrigger,Trigger1Y)),NA())</f>
        <v>-8.3903446299975757E-4</v>
      </c>
      <c r="N122" s="182">
        <f>IFERROR(_xll.qlIndexFixing(ONIndex1M,I122,TRUE,_xll.ohTrigger(RecalcTrigger,Trigger1M)),NA())</f>
        <v>-4.0384656471736946E-3</v>
      </c>
      <c r="O122" s="44">
        <f>IFERROR(_xll.qlIndexFixing(ONIndex3M,I122,TRUE,_xll.ohTrigger(RecalcTrigger,Trigger3M)),NA())</f>
        <v>-3.0730531778067061E-3</v>
      </c>
      <c r="P122" s="44">
        <f>IFERROR(_xll.qlIndexFixing(ONIndex6M,I122,TRUE,_xll.ohTrigger(RecalcTrigger,Trigger6M)),NA())</f>
        <v>-2.1146236672908714E-3</v>
      </c>
      <c r="Q122" s="183">
        <f>IFERROR(_xll.qlIndexFixing(ONIndex1Y,I122,TRUE,_xll.ohTrigger(RecalcTrigger,Trigger1Y)),NA())</f>
        <v>-5.2385598878768036E-4</v>
      </c>
    </row>
    <row r="123" spans="2:17" x14ac:dyDescent="0.2">
      <c r="B123" s="39" t="s">
        <v>17</v>
      </c>
      <c r="D123" s="42">
        <f>_xll.qlCalendarAdvance(Calendar,$D122,B123,"f",FALSE)</f>
        <v>42569</v>
      </c>
      <c r="E123" s="177">
        <f>_xll.qlInterestRateIndexValueDate(IndexON,D123)</f>
        <v>42569</v>
      </c>
      <c r="F123" s="193">
        <f>IFERROR(_xll.qlIndexFixing(IndexON,D123,TRUE,_xll.ohTrigger(RecalcTrigger,TriggerON)),NA())</f>
        <v>-4.211182053670548E-3</v>
      </c>
      <c r="H123" s="42">
        <f>_xll.qlCalendarAdvance(Calendar,$H122,B123,"f",FALSE)</f>
        <v>42569</v>
      </c>
      <c r="I123" s="177">
        <f>_xll.qlInterestRateIndexValueDate(Index1M,$H123)</f>
        <v>42571</v>
      </c>
      <c r="J123" s="182">
        <f>IFERROR(_xll.qlIndexFixing(Index1M,$H123,TRUE,_xll.ohTrigger(RecalcTrigger,Trigger1M)),NA())</f>
        <v>-4.1682528179685305E-3</v>
      </c>
      <c r="K123" s="44">
        <f>IFERROR(_xll.qlIndexFixing(Index3M,H123,TRUE,_xll.ohTrigger(RecalcTrigger,Trigger3M)),NA())</f>
        <v>-3.195541140315158E-3</v>
      </c>
      <c r="L123" s="44">
        <f>IFERROR(_xll.qlIndexFixing(Index6M,$H123,TRUE,_xll.ohTrigger(RecalcTrigger,Trigger6M)),NA())</f>
        <v>-2.1237433996514612E-3</v>
      </c>
      <c r="M123" s="183">
        <f>IFERROR(_xll.qlIndexFixing(Index1Y,$H123,TRUE,_xll.ohTrigger(RecalcTrigger,Trigger1Y)),NA())</f>
        <v>-8.3888568924041825E-4</v>
      </c>
      <c r="N123" s="182">
        <f>IFERROR(_xll.qlIndexFixing(ONIndex1M,I123,TRUE,_xll.ohTrigger(RecalcTrigger,Trigger1M)),NA())</f>
        <v>-4.0487936577804362E-3</v>
      </c>
      <c r="O123" s="44">
        <f>IFERROR(_xll.qlIndexFixing(ONIndex3M,I123,TRUE,_xll.ohTrigger(RecalcTrigger,Trigger3M)),NA())</f>
        <v>-3.0699332175831984E-3</v>
      </c>
      <c r="P123" s="44">
        <f>IFERROR(_xll.qlIndexFixing(ONIndex6M,I123,TRUE,_xll.ohTrigger(RecalcTrigger,Trigger6M)),NA())</f>
        <v>-2.1206533167505981E-3</v>
      </c>
      <c r="Q123" s="183">
        <f>IFERROR(_xll.qlIndexFixing(ONIndex1Y,I123,TRUE,_xll.ohTrigger(RecalcTrigger,Trigger1Y)),NA())</f>
        <v>-5.3794739059309649E-4</v>
      </c>
    </row>
    <row r="124" spans="2:17" x14ac:dyDescent="0.2">
      <c r="B124" s="39" t="s">
        <v>17</v>
      </c>
      <c r="D124" s="42">
        <f>_xll.qlCalendarAdvance(Calendar,$D123,B124,"f",FALSE)</f>
        <v>42570</v>
      </c>
      <c r="E124" s="177">
        <f>_xll.qlInterestRateIndexValueDate(IndexON,D124)</f>
        <v>42570</v>
      </c>
      <c r="F124" s="193">
        <f>IFERROR(_xll.qlIndexFixing(IndexON,D124,TRUE,_xll.ohTrigger(RecalcTrigger,TriggerON)),NA())</f>
        <v>-4.21118205363058E-3</v>
      </c>
      <c r="H124" s="42">
        <f>_xll.qlCalendarAdvance(Calendar,$H123,B124,"f",FALSE)</f>
        <v>42570</v>
      </c>
      <c r="I124" s="177">
        <f>_xll.qlInterestRateIndexValueDate(Index1M,$H124)</f>
        <v>42572</v>
      </c>
      <c r="J124" s="182">
        <f>IFERROR(_xll.qlIndexFixing(Index1M,$H124,TRUE,_xll.ohTrigger(RecalcTrigger,Trigger1M)),NA())</f>
        <v>-4.1724885201233075E-3</v>
      </c>
      <c r="K124" s="44">
        <f>IFERROR(_xll.qlIndexFixing(Index3M,H124,TRUE,_xll.ohTrigger(RecalcTrigger,Trigger3M)),NA())</f>
        <v>-3.1982434802582792E-3</v>
      </c>
      <c r="L124" s="44">
        <f>IFERROR(_xll.qlIndexFixing(Index6M,$H124,TRUE,_xll.ohTrigger(RecalcTrigger,Trigger6M)),NA())</f>
        <v>-2.127147212297704E-3</v>
      </c>
      <c r="M124" s="183">
        <f>IFERROR(_xll.qlIndexFixing(Index1Y,$H124,TRUE,_xll.ohTrigger(RecalcTrigger,Trigger1Y)),NA())</f>
        <v>-8.3875068536253309E-4</v>
      </c>
      <c r="N124" s="182">
        <f>IFERROR(_xll.qlIndexFixing(ONIndex1M,I124,TRUE,_xll.ohTrigger(RecalcTrigger,Trigger1M)),NA())</f>
        <v>-4.0611423146774683E-3</v>
      </c>
      <c r="O124" s="44">
        <f>IFERROR(_xll.qlIndexFixing(ONIndex3M,I124,TRUE,_xll.ohTrigger(RecalcTrigger,Trigger3M)),NA())</f>
        <v>-3.0664647292999447E-3</v>
      </c>
      <c r="P124" s="44">
        <f>IFERROR(_xll.qlIndexFixing(ONIndex6M,I124,TRUE,_xll.ohTrigger(RecalcTrigger,Trigger6M)),NA())</f>
        <v>-2.1236493851439775E-3</v>
      </c>
      <c r="Q124" s="183">
        <f>IFERROR(_xll.qlIndexFixing(ONIndex1Y,I124,TRUE,_xll.ohTrigger(RecalcTrigger,Trigger1Y)),NA())</f>
        <v>-5.456827467487102E-4</v>
      </c>
    </row>
    <row r="125" spans="2:17" x14ac:dyDescent="0.2">
      <c r="B125" s="39" t="s">
        <v>17</v>
      </c>
      <c r="D125" s="42">
        <f>_xll.qlCalendarAdvance(Calendar,$D124,B125,"f",FALSE)</f>
        <v>42571</v>
      </c>
      <c r="E125" s="177">
        <f>_xll.qlInterestRateIndexValueDate(IndexON,D125)</f>
        <v>42571</v>
      </c>
      <c r="F125" s="193">
        <f>IFERROR(_xll.qlIndexFixing(IndexON,D125,TRUE,_xll.ohTrigger(RecalcTrigger,TriggerON)),NA())</f>
        <v>-4.21118205363058E-3</v>
      </c>
      <c r="H125" s="42">
        <f>_xll.qlCalendarAdvance(Calendar,$H124,B125,"f",FALSE)</f>
        <v>42571</v>
      </c>
      <c r="I125" s="177">
        <f>_xll.qlInterestRateIndexValueDate(Index1M,$H125)</f>
        <v>42573</v>
      </c>
      <c r="J125" s="182">
        <f>IFERROR(_xll.qlIndexFixing(Index1M,$H125,TRUE,_xll.ohTrigger(RecalcTrigger,Trigger1M)),NA())</f>
        <v>-4.176858694440894E-3</v>
      </c>
      <c r="K125" s="44">
        <f>IFERROR(_xll.qlIndexFixing(Index3M,H125,TRUE,_xll.ohTrigger(RecalcTrigger,Trigger3M)),NA())</f>
        <v>-3.2033479630711611E-3</v>
      </c>
      <c r="L125" s="44">
        <f>IFERROR(_xll.qlIndexFixing(Index6M,$H125,TRUE,_xll.ohTrigger(RecalcTrigger,Trigger6M)),NA())</f>
        <v>-2.1272274023728562E-3</v>
      </c>
      <c r="M125" s="183">
        <f>IFERROR(_xll.qlIndexFixing(Index1Y,$H125,TRUE,_xll.ohTrigger(RecalcTrigger,Trigger1Y)),NA())</f>
        <v>-8.3682134551510271E-4</v>
      </c>
      <c r="N125" s="182">
        <f>IFERROR(_xll.qlIndexFixing(ONIndex1M,I125,TRUE,_xll.ohTrigger(RecalcTrigger,Trigger1M)),NA())</f>
        <v>-4.0682957355331339E-3</v>
      </c>
      <c r="O125" s="44">
        <f>IFERROR(_xll.qlIndexFixing(ONIndex3M,I125,TRUE,_xll.ohTrigger(RecalcTrigger,Trigger3M)),NA())</f>
        <v>-3.064521959914579E-3</v>
      </c>
      <c r="P125" s="44">
        <f>IFERROR(_xll.qlIndexFixing(ONIndex6M,I125,TRUE,_xll.ohTrigger(RecalcTrigger,Trigger6M)),NA())</f>
        <v>-2.1235700784627554E-3</v>
      </c>
      <c r="Q125" s="183">
        <f>IFERROR(_xll.qlIndexFixing(ONIndex1Y,I125,TRUE,_xll.ohTrigger(RecalcTrigger,Trigger1Y)),NA())</f>
        <v>-5.4628724739824719E-4</v>
      </c>
    </row>
    <row r="126" spans="2:17" x14ac:dyDescent="0.2">
      <c r="B126" s="39" t="s">
        <v>17</v>
      </c>
      <c r="D126" s="42">
        <f>_xll.qlCalendarAdvance(Calendar,$D125,B126,"f",FALSE)</f>
        <v>42572</v>
      </c>
      <c r="E126" s="177">
        <f>_xll.qlInterestRateIndexValueDate(IndexON,D126)</f>
        <v>42572</v>
      </c>
      <c r="F126" s="193">
        <f>IFERROR(_xll.qlIndexFixing(IndexON,D126,TRUE,_xll.ohTrigger(RecalcTrigger,TriggerON)),NA())</f>
        <v>-4.211182053670548E-3</v>
      </c>
      <c r="H126" s="42">
        <f>_xll.qlCalendarAdvance(Calendar,$H125,B126,"f",FALSE)</f>
        <v>42572</v>
      </c>
      <c r="I126" s="177">
        <f>_xll.qlInterestRateIndexValueDate(Index1M,$H126)</f>
        <v>42576</v>
      </c>
      <c r="J126" s="182">
        <f>IFERROR(_xll.qlIndexFixing(Index1M,$H126,TRUE,_xll.ohTrigger(RecalcTrigger,Trigger1M)),NA())</f>
        <v>-4.2032874725733155E-3</v>
      </c>
      <c r="K126" s="44">
        <f>IFERROR(_xll.qlIndexFixing(Index3M,H126,TRUE,_xll.ohTrigger(RecalcTrigger,Trigger3M)),NA())</f>
        <v>-3.2089456848230142E-3</v>
      </c>
      <c r="L126" s="44">
        <f>IFERROR(_xll.qlIndexFixing(Index6M,$H126,TRUE,_xll.ohTrigger(RecalcTrigger,Trigger6M)),NA())</f>
        <v>-2.1296517205235763E-3</v>
      </c>
      <c r="M126" s="183">
        <f>IFERROR(_xll.qlIndexFixing(Index1Y,$H126,TRUE,_xll.ohTrigger(RecalcTrigger,Trigger1Y)),NA())</f>
        <v>-8.3844347939184363E-4</v>
      </c>
      <c r="N126" s="182">
        <f>IFERROR(_xll.qlIndexFixing(ONIndex1M,I126,TRUE,_xll.ohTrigger(RecalcTrigger,Trigger1M)),NA())</f>
        <v>-4.0760725166322231E-3</v>
      </c>
      <c r="O126" s="44">
        <f>IFERROR(_xll.qlIndexFixing(ONIndex3M,I126,TRUE,_xll.ohTrigger(RecalcTrigger,Trigger3M)),NA())</f>
        <v>-3.0624649341648436E-3</v>
      </c>
      <c r="P126" s="44">
        <f>IFERROR(_xll.qlIndexFixing(ONIndex6M,I126,TRUE,_xll.ohTrigger(RecalcTrigger,Trigger6M)),NA())</f>
        <v>-2.1225230280563778E-3</v>
      </c>
      <c r="Q126" s="183">
        <f>IFERROR(_xll.qlIndexFixing(ONIndex1Y,I126,TRUE,_xll.ohTrigger(RecalcTrigger,Trigger1Y)),NA())</f>
        <v>-5.4488371338923258E-4</v>
      </c>
    </row>
    <row r="127" spans="2:17" x14ac:dyDescent="0.2">
      <c r="B127" s="39" t="s">
        <v>17</v>
      </c>
      <c r="D127" s="42">
        <f>_xll.qlCalendarAdvance(Calendar,$D126,B127,"f",FALSE)</f>
        <v>42573</v>
      </c>
      <c r="E127" s="177">
        <f>_xll.qlInterestRateIndexValueDate(IndexON,D127)</f>
        <v>42573</v>
      </c>
      <c r="F127" s="193">
        <f>IFERROR(_xll.qlIndexFixing(IndexON,D127,TRUE,_xll.ohTrigger(RecalcTrigger,TriggerON)),NA())</f>
        <v>-4.211132792595329E-3</v>
      </c>
      <c r="H127" s="42">
        <f>_xll.qlCalendarAdvance(Calendar,$H126,B127,"f",FALSE)</f>
        <v>42573</v>
      </c>
      <c r="I127" s="177">
        <f>_xll.qlInterestRateIndexValueDate(Index1M,$H127)</f>
        <v>42577</v>
      </c>
      <c r="J127" s="182">
        <f>IFERROR(_xll.qlIndexFixing(Index1M,$H127,TRUE,_xll.ohTrigger(RecalcTrigger,Trigger1M)),NA())</f>
        <v>-4.212037357213377E-3</v>
      </c>
      <c r="K127" s="44">
        <f>IFERROR(_xll.qlIndexFixing(Index3M,H127,TRUE,_xll.ohTrigger(RecalcTrigger,Trigger3M)),NA())</f>
        <v>-3.2115985154629566E-3</v>
      </c>
      <c r="L127" s="44">
        <f>IFERROR(_xll.qlIndexFixing(Index6M,$H127,TRUE,_xll.ohTrigger(RecalcTrigger,Trigger6M)),NA())</f>
        <v>-2.1308481616838515E-3</v>
      </c>
      <c r="M127" s="183">
        <f>IFERROR(_xll.qlIndexFixing(Index1Y,$H127,TRUE,_xll.ohTrigger(RecalcTrigger,Trigger1Y)),NA())</f>
        <v>-8.3844943076526505E-4</v>
      </c>
      <c r="N127" s="182">
        <f>IFERROR(_xll.qlIndexFixing(ONIndex1M,I127,TRUE,_xll.ohTrigger(RecalcTrigger,Trigger1M)),NA())</f>
        <v>-4.0844874873924297E-3</v>
      </c>
      <c r="O127" s="44">
        <f>IFERROR(_xll.qlIndexFixing(ONIndex3M,I127,TRUE,_xll.ohTrigger(RecalcTrigger,Trigger3M)),NA())</f>
        <v>-3.0602956554481864E-3</v>
      </c>
      <c r="P127" s="44">
        <f>IFERROR(_xll.qlIndexFixing(ONIndex6M,I127,TRUE,_xll.ohTrigger(RecalcTrigger,Trigger6M)),NA())</f>
        <v>-2.1204915089834131E-3</v>
      </c>
      <c r="Q127" s="183">
        <f>IFERROR(_xll.qlIndexFixing(ONIndex1Y,I127,TRUE,_xll.ohTrigger(RecalcTrigger,Trigger1Y)),NA())</f>
        <v>-5.414385651825171E-4</v>
      </c>
    </row>
    <row r="128" spans="2:17" x14ac:dyDescent="0.2">
      <c r="B128" s="39" t="s">
        <v>17</v>
      </c>
      <c r="D128" s="42">
        <f>_xll.qlCalendarAdvance(Calendar,$D127,B128,"f",FALSE)</f>
        <v>42576</v>
      </c>
      <c r="E128" s="177">
        <f>_xll.qlInterestRateIndexValueDate(IndexON,D128)</f>
        <v>42576</v>
      </c>
      <c r="F128" s="193">
        <f>IFERROR(_xll.qlIndexFixing(IndexON,D128,TRUE,_xll.ohTrigger(RecalcTrigger,TriggerON)),NA())</f>
        <v>-4.2111820535506439E-3</v>
      </c>
      <c r="H128" s="42">
        <f>_xll.qlCalendarAdvance(Calendar,$H127,B128,"f",FALSE)</f>
        <v>42576</v>
      </c>
      <c r="I128" s="177">
        <f>_xll.qlInterestRateIndexValueDate(Index1M,$H128)</f>
        <v>42578</v>
      </c>
      <c r="J128" s="182">
        <f>IFERROR(_xll.qlIndexFixing(Index1M,$H128,TRUE,_xll.ohTrigger(RecalcTrigger,Trigger1M)),NA())</f>
        <v>-4.2280361109343035E-3</v>
      </c>
      <c r="K128" s="44">
        <f>IFERROR(_xll.qlIndexFixing(Index3M,H128,TRUE,_xll.ohTrigger(RecalcTrigger,Trigger3M)),NA())</f>
        <v>-3.2142438372398025E-3</v>
      </c>
      <c r="L128" s="44">
        <f>IFERROR(_xll.qlIndexFixing(Index6M,$H128,TRUE,_xll.ohTrigger(RecalcTrigger,Trigger6M)),NA())</f>
        <v>-2.1320614915119824E-3</v>
      </c>
      <c r="M128" s="183">
        <f>IFERROR(_xll.qlIndexFixing(Index1Y,$H128,TRUE,_xll.ohTrigger(RecalcTrigger,Trigger1Y)),NA())</f>
        <v>-8.3849861258968636E-4</v>
      </c>
      <c r="N128" s="182">
        <f>IFERROR(_xll.qlIndexFixing(ONIndex1M,I128,TRUE,_xll.ohTrigger(RecalcTrigger,Trigger1M)),NA())</f>
        <v>-4.1034721007271457E-3</v>
      </c>
      <c r="O128" s="44">
        <f>IFERROR(_xll.qlIndexFixing(ONIndex3M,I128,TRUE,_xll.ohTrigger(RecalcTrigger,Trigger3M)),NA())</f>
        <v>-3.0555670021525927E-3</v>
      </c>
      <c r="P128" s="44">
        <f>IFERROR(_xll.qlIndexFixing(ONIndex6M,I128,TRUE,_xll.ohTrigger(RecalcTrigger,Trigger6M)),NA())</f>
        <v>-2.1130508822952976E-3</v>
      </c>
      <c r="Q128" s="183">
        <f>IFERROR(_xll.qlIndexFixing(ONIndex1Y,I128,TRUE,_xll.ohTrigger(RecalcTrigger,Trigger1Y)),NA())</f>
        <v>-5.2757421632687596E-4</v>
      </c>
    </row>
    <row r="129" spans="2:17" x14ac:dyDescent="0.2">
      <c r="B129" s="39" t="s">
        <v>17</v>
      </c>
      <c r="D129" s="42">
        <f>_xll.qlCalendarAdvance(Calendar,$D128,B129,"f",FALSE)</f>
        <v>42577</v>
      </c>
      <c r="E129" s="177">
        <f>_xll.qlInterestRateIndexValueDate(IndexON,D129)</f>
        <v>42577</v>
      </c>
      <c r="F129" s="193">
        <f>IFERROR(_xll.qlIndexFixing(IndexON,D129,TRUE,_xll.ohTrigger(RecalcTrigger,TriggerON)),NA())</f>
        <v>-4.211182053710516E-3</v>
      </c>
      <c r="H129" s="42">
        <f>_xll.qlCalendarAdvance(Calendar,$H128,B129,"f",FALSE)</f>
        <v>42577</v>
      </c>
      <c r="I129" s="177">
        <f>_xll.qlInterestRateIndexValueDate(Index1M,$H129)</f>
        <v>42579</v>
      </c>
      <c r="J129" s="182">
        <f>IFERROR(_xll.qlIndexFixing(Index1M,$H129,TRUE,_xll.ohTrigger(RecalcTrigger,Trigger1M)),NA())</f>
        <v>-4.2328328991832198E-3</v>
      </c>
      <c r="K129" s="44">
        <f>IFERROR(_xll.qlIndexFixing(Index3M,H129,TRUE,_xll.ohTrigger(RecalcTrigger,Trigger3M)),NA())</f>
        <v>-3.2168824158306389E-3</v>
      </c>
      <c r="L129" s="44">
        <f>IFERROR(_xll.qlIndexFixing(Index6M,$H129,TRUE,_xll.ohTrigger(RecalcTrigger,Trigger6M)),NA())</f>
        <v>-2.1356499258756529E-3</v>
      </c>
      <c r="M129" s="183">
        <f>IFERROR(_xll.qlIndexFixing(Index1Y,$H129,TRUE,_xll.ohTrigger(RecalcTrigger,Trigger1Y)),NA())</f>
        <v>-8.3859624406825925E-4</v>
      </c>
      <c r="N129" s="182">
        <f>IFERROR(_xll.qlIndexFixing(ONIndex1M,I129,TRUE,_xll.ohTrigger(RecalcTrigger,Trigger1M)),NA())</f>
        <v>-4.1248258553583383E-3</v>
      </c>
      <c r="O129" s="44">
        <f>IFERROR(_xll.qlIndexFixing(ONIndex3M,I129,TRUE,_xll.ohTrigger(RecalcTrigger,Trigger3M)),NA())</f>
        <v>-3.0505360746646559E-3</v>
      </c>
      <c r="P129" s="44">
        <f>IFERROR(_xll.qlIndexFixing(ONIndex6M,I129,TRUE,_xll.ohTrigger(RecalcTrigger,Trigger6M)),NA())</f>
        <v>-2.1021862519532419E-3</v>
      </c>
      <c r="Q129" s="183">
        <f>IFERROR(_xll.qlIndexFixing(ONIndex1Y,I129,TRUE,_xll.ohTrigger(RecalcTrigger,Trigger1Y)),NA())</f>
        <v>-5.0657023583866589E-4</v>
      </c>
    </row>
    <row r="130" spans="2:17" x14ac:dyDescent="0.2">
      <c r="B130" s="39" t="s">
        <v>17</v>
      </c>
      <c r="D130" s="42">
        <f>_xll.qlCalendarAdvance(Calendar,$D129,B130,"f",FALSE)</f>
        <v>42578</v>
      </c>
      <c r="E130" s="177">
        <f>_xll.qlInterestRateIndexValueDate(IndexON,D130)</f>
        <v>42578</v>
      </c>
      <c r="F130" s="193">
        <f>IFERROR(_xll.qlIndexFixing(IndexON,D130,TRUE,_xll.ohTrigger(RecalcTrigger,TriggerON)),NA())</f>
        <v>-4.321244642913058E-3</v>
      </c>
      <c r="H130" s="42">
        <f>_xll.qlCalendarAdvance(Calendar,$H129,B130,"f",FALSE)</f>
        <v>42578</v>
      </c>
      <c r="I130" s="177">
        <f>_xll.qlInterestRateIndexValueDate(Index1M,$H130)</f>
        <v>42580</v>
      </c>
      <c r="J130" s="182">
        <f>IFERROR(_xll.qlIndexFixing(Index1M,$H130,TRUE,_xll.ohTrigger(RecalcTrigger,Trigger1M)),NA())</f>
        <v>-4.2443890152946391E-3</v>
      </c>
      <c r="K130" s="44">
        <f>IFERROR(_xll.qlIndexFixing(Index3M,H130,TRUE,_xll.ohTrigger(RecalcTrigger,Trigger3M)),NA())</f>
        <v>-3.221138015535514E-3</v>
      </c>
      <c r="L130" s="44">
        <f>IFERROR(_xll.qlIndexFixing(Index6M,$H130,TRUE,_xll.ohTrigger(RecalcTrigger,Trigger6M)),NA())</f>
        <v>-2.1369324321273892E-3</v>
      </c>
      <c r="M130" s="183">
        <f>IFERROR(_xll.qlIndexFixing(Index1Y,$H130,TRUE,_xll.ohTrigger(RecalcTrigger,Trigger1Y)),NA())</f>
        <v>-8.3755715233548066E-4</v>
      </c>
      <c r="N130" s="182">
        <f>IFERROR(_xll.qlIndexFixing(ONIndex1M,I130,TRUE,_xll.ohTrigger(RecalcTrigger,Trigger1M)),NA())</f>
        <v>-4.1364953250289105E-3</v>
      </c>
      <c r="O130" s="44">
        <f>IFERROR(_xll.qlIndexFixing(ONIndex3M,I130,TRUE,_xll.ohTrigger(RecalcTrigger,Trigger3M)),NA())</f>
        <v>-3.0479047634957013E-3</v>
      </c>
      <c r="P130" s="44">
        <f>IFERROR(_xll.qlIndexFixing(ONIndex6M,I130,TRUE,_xll.ohTrigger(RecalcTrigger,Trigger6M)),NA())</f>
        <v>-2.0952320837519522E-3</v>
      </c>
      <c r="Q130" s="183">
        <f>IFERROR(_xll.qlIndexFixing(ONIndex1Y,I130,TRUE,_xll.ohTrigger(RecalcTrigger,Trigger1Y)),NA())</f>
        <v>-5.0665416218453885E-4</v>
      </c>
    </row>
    <row r="131" spans="2:17" x14ac:dyDescent="0.2">
      <c r="B131" s="39" t="s">
        <v>17</v>
      </c>
      <c r="D131" s="42">
        <f>_xll.qlCalendarAdvance(Calendar,$D130,B131,"f",FALSE)</f>
        <v>42579</v>
      </c>
      <c r="E131" s="177">
        <f>_xll.qlInterestRateIndexValueDate(IndexON,D131)</f>
        <v>42579</v>
      </c>
      <c r="F131" s="193">
        <f>IFERROR(_xll.qlIndexFixing(IndexON,D131,TRUE,_xll.ohTrigger(RecalcTrigger,TriggerON)),NA())</f>
        <v>-4.3212446430329621E-3</v>
      </c>
      <c r="H131" s="42">
        <f>_xll.qlCalendarAdvance(Calendar,$H130,B131,"f",FALSE)</f>
        <v>42579</v>
      </c>
      <c r="I131" s="177">
        <f>_xll.qlInterestRateIndexValueDate(Index1M,$H131)</f>
        <v>42583</v>
      </c>
      <c r="J131" s="182">
        <f>IFERROR(_xll.qlIndexFixing(Index1M,$H131,TRUE,_xll.ohTrigger(RecalcTrigger,Trigger1M)),NA())</f>
        <v>-4.2616665964683737E-3</v>
      </c>
      <c r="K131" s="44">
        <f>IFERROR(_xll.qlIndexFixing(Index3M,H131,TRUE,_xll.ohTrigger(RecalcTrigger,Trigger3M)),NA())</f>
        <v>-3.2273841320246861E-3</v>
      </c>
      <c r="L131" s="44">
        <f>IFERROR(_xll.qlIndexFixing(Index6M,$H131,TRUE,_xll.ohTrigger(RecalcTrigger,Trigger6M)),NA())</f>
        <v>-2.138570582328542E-3</v>
      </c>
      <c r="M131" s="183">
        <f>IFERROR(_xll.qlIndexFixing(Index1Y,$H131,TRUE,_xll.ohTrigger(RecalcTrigger,Trigger1Y)),NA())</f>
        <v>-8.3957874141727144E-4</v>
      </c>
      <c r="N131" s="182">
        <f>IFERROR(_xll.qlIndexFixing(ONIndex1M,I131,TRUE,_xll.ohTrigger(RecalcTrigger,Trigger1M)),NA())</f>
        <v>-4.1480905632385046E-3</v>
      </c>
      <c r="O131" s="44">
        <f>IFERROR(_xll.qlIndexFixing(ONIndex3M,I131,TRUE,_xll.ohTrigger(RecalcTrigger,Trigger3M)),NA())</f>
        <v>-3.0455221634984042E-3</v>
      </c>
      <c r="P131" s="44">
        <f>IFERROR(_xll.qlIndexFixing(ONIndex6M,I131,TRUE,_xll.ohTrigger(RecalcTrigger,Trigger6M)),NA())</f>
        <v>-2.0884568770762613E-3</v>
      </c>
      <c r="Q131" s="183">
        <f>IFERROR(_xll.qlIndexFixing(ONIndex1Y,I131,TRUE,_xll.ohTrigger(RecalcTrigger,Trigger1Y)),NA())</f>
        <v>-5.2013018648100484E-4</v>
      </c>
    </row>
    <row r="132" spans="2:17" x14ac:dyDescent="0.2">
      <c r="B132" s="39" t="s">
        <v>17</v>
      </c>
      <c r="D132" s="42">
        <f>_xll.qlCalendarAdvance(Calendar,$D131,B132,"f",FALSE)</f>
        <v>42580</v>
      </c>
      <c r="E132" s="177">
        <f>_xll.qlInterestRateIndexValueDate(IndexON,D132)</f>
        <v>42580</v>
      </c>
      <c r="F132" s="193">
        <f>IFERROR(_xll.qlIndexFixing(IndexON,D132,TRUE,_xll.ohTrigger(RecalcTrigger,TriggerON)),NA())</f>
        <v>-4.321192773271143E-3</v>
      </c>
      <c r="H132" s="42">
        <f>_xll.qlCalendarAdvance(Calendar,$H131,B132,"f",FALSE)</f>
        <v>42580</v>
      </c>
      <c r="I132" s="177">
        <f>_xll.qlInterestRateIndexValueDate(Index1M,$H132)</f>
        <v>42584</v>
      </c>
      <c r="J132" s="182">
        <f>IFERROR(_xll.qlIndexFixing(Index1M,$H132,TRUE,_xll.ohTrigger(RecalcTrigger,Trigger1M)),NA())</f>
        <v>-4.2691434624579413E-3</v>
      </c>
      <c r="K132" s="44">
        <f>IFERROR(_xll.qlIndexFixing(Index3M,H132,TRUE,_xll.ohTrigger(RecalcTrigger,Trigger3M)),NA())</f>
        <v>-3.230000000000829E-3</v>
      </c>
      <c r="L132" s="44">
        <f>IFERROR(_xll.qlIndexFixing(Index6M,$H132,TRUE,_xll.ohTrigger(RecalcTrigger,Trigger6M)),NA())</f>
        <v>-2.1400000000001613E-3</v>
      </c>
      <c r="M132" s="183">
        <f>IFERROR(_xll.qlIndexFixing(Index1Y,$H132,TRUE,_xll.ohTrigger(RecalcTrigger,Trigger1Y)),NA())</f>
        <v>-8.4000000000002801E-4</v>
      </c>
      <c r="N132" s="182">
        <f>IFERROR(_xll.qlIndexFixing(ONIndex1M,I132,TRUE,_xll.ohTrigger(RecalcTrigger,Trigger1M)),NA())</f>
        <v>-4.1594484076634686E-3</v>
      </c>
      <c r="O132" s="44">
        <f>IFERROR(_xll.qlIndexFixing(ONIndex3M,I132,TRUE,_xll.ohTrigger(RecalcTrigger,Trigger3M)),NA())</f>
        <v>-3.043467779435538E-3</v>
      </c>
      <c r="P132" s="44">
        <f>IFERROR(_xll.qlIndexFixing(ONIndex6M,I132,TRUE,_xll.ohTrigger(RecalcTrigger,Trigger6M)),NA())</f>
        <v>-2.0821245950575218E-3</v>
      </c>
      <c r="Q132" s="183">
        <f>IFERROR(_xll.qlIndexFixing(ONIndex1Y,I132,TRUE,_xll.ohTrigger(RecalcTrigger,Trigger1Y)),NA())</f>
        <v>-5.3344755065243277E-4</v>
      </c>
    </row>
    <row r="133" spans="2:17" x14ac:dyDescent="0.2">
      <c r="B133" s="39" t="s">
        <v>17</v>
      </c>
      <c r="D133" s="42">
        <f>_xll.qlCalendarAdvance(Calendar,$D132,B133,"f",FALSE)</f>
        <v>42583</v>
      </c>
      <c r="E133" s="177">
        <f>_xll.qlInterestRateIndexValueDate(IndexON,D133)</f>
        <v>42583</v>
      </c>
      <c r="F133" s="193">
        <f>IFERROR(_xll.qlIndexFixing(IndexON,D133,TRUE,_xll.ohTrigger(RecalcTrigger,TriggerON)),NA())</f>
        <v>-4.321244642913058E-3</v>
      </c>
      <c r="H133" s="42">
        <f>_xll.qlCalendarAdvance(Calendar,$H132,B133,"f",FALSE)</f>
        <v>42583</v>
      </c>
      <c r="I133" s="177">
        <f>_xll.qlInterestRateIndexValueDate(Index1M,$H133)</f>
        <v>42585</v>
      </c>
      <c r="J133" s="182">
        <f>IFERROR(_xll.qlIndexFixing(Index1M,$H133,TRUE,_xll.ohTrigger(RecalcTrigger,Trigger1M)),NA())</f>
        <v>-4.2813695196987989E-3</v>
      </c>
      <c r="K133" s="44">
        <f>IFERROR(_xll.qlIndexFixing(Index3M,H133,TRUE,_xll.ohTrigger(RecalcTrigger,Trigger3M)),NA())</f>
        <v>-3.2326134155343752E-3</v>
      </c>
      <c r="L133" s="44">
        <f>IFERROR(_xll.qlIndexFixing(Index6M,$H133,TRUE,_xll.ohTrigger(RecalcTrigger,Trigger6M)),NA())</f>
        <v>-2.141483915889458E-3</v>
      </c>
      <c r="M133" s="183">
        <f>IFERROR(_xll.qlIndexFixing(Index1Y,$H133,TRUE,_xll.ohTrigger(RecalcTrigger,Trigger1Y)),NA())</f>
        <v>-8.4046366559055289E-4</v>
      </c>
      <c r="N133" s="182">
        <f>IFERROR(_xll.qlIndexFixing(ONIndex1M,I133,TRUE,_xll.ohTrigger(RecalcTrigger,Trigger1M)),NA())</f>
        <v>-4.1812941753116561E-3</v>
      </c>
      <c r="O133" s="44">
        <f>IFERROR(_xll.qlIndexFixing(ONIndex3M,I133,TRUE,_xll.ohTrigger(RecalcTrigger,Trigger3M)),NA())</f>
        <v>-3.0404827668917278E-3</v>
      </c>
      <c r="P133" s="44">
        <f>IFERROR(_xll.qlIndexFixing(ONIndex6M,I133,TRUE,_xll.ohTrigger(RecalcTrigger,Trigger6M)),NA())</f>
        <v>-2.0710052138284141E-3</v>
      </c>
      <c r="Q133" s="183">
        <f>IFERROR(_xll.qlIndexFixing(ONIndex1Y,I133,TRUE,_xll.ohTrigger(RecalcTrigger,Trigger1Y)),NA())</f>
        <v>-5.5956123212297371E-4</v>
      </c>
    </row>
    <row r="134" spans="2:17" x14ac:dyDescent="0.2">
      <c r="B134" s="39" t="s">
        <v>17</v>
      </c>
      <c r="D134" s="42">
        <f>_xll.qlCalendarAdvance(Calendar,$D133,B134,"f",FALSE)</f>
        <v>42584</v>
      </c>
      <c r="E134" s="177">
        <f>_xll.qlInterestRateIndexValueDate(IndexON,D134)</f>
        <v>42584</v>
      </c>
      <c r="F134" s="193">
        <f>IFERROR(_xll.qlIndexFixing(IndexON,D134,TRUE,_xll.ohTrigger(RecalcTrigger,TriggerON)),NA())</f>
        <v>-4.321244642913058E-3</v>
      </c>
      <c r="H134" s="42">
        <f>_xll.qlCalendarAdvance(Calendar,$H133,B134,"f",FALSE)</f>
        <v>42584</v>
      </c>
      <c r="I134" s="177">
        <f>_xll.qlInterestRateIndexValueDate(Index1M,$H134)</f>
        <v>42586</v>
      </c>
      <c r="J134" s="182">
        <f>IFERROR(_xll.qlIndexFixing(Index1M,$H134,TRUE,_xll.ohTrigger(RecalcTrigger,Trigger1M)),NA())</f>
        <v>-4.2855838676165992E-3</v>
      </c>
      <c r="K134" s="44">
        <f>IFERROR(_xll.qlIndexFixing(Index3M,H134,TRUE,_xll.ohTrigger(RecalcTrigger,Trigger3M)),NA())</f>
        <v>-3.2352249598112939E-3</v>
      </c>
      <c r="L134" s="44">
        <f>IFERROR(_xll.qlIndexFixing(Index6M,$H134,TRUE,_xll.ohTrigger(RecalcTrigger,Trigger6M)),NA())</f>
        <v>-2.1454945009808718E-3</v>
      </c>
      <c r="M134" s="183">
        <f>IFERROR(_xll.qlIndexFixing(Index1Y,$H134,TRUE,_xll.ohTrigger(RecalcTrigger,Trigger1Y)),NA())</f>
        <v>-8.4093162514582319E-4</v>
      </c>
      <c r="N134" s="182">
        <f>IFERROR(_xll.qlIndexFixing(ONIndex1M,I134,TRUE,_xll.ohTrigger(RecalcTrigger,Trigger1M)),NA())</f>
        <v>-4.2023856746453703E-3</v>
      </c>
      <c r="O134" s="44">
        <f>IFERROR(_xll.qlIndexFixing(ONIndex3M,I134,TRUE,_xll.ohTrigger(RecalcTrigger,Trigger3M)),NA())</f>
        <v>-3.0387539322029866E-3</v>
      </c>
      <c r="P134" s="44">
        <f>IFERROR(_xll.qlIndexFixing(ONIndex6M,I134,TRUE,_xll.ohTrigger(RecalcTrigger,Trigger6M)),NA())</f>
        <v>-2.0615474389984456E-3</v>
      </c>
      <c r="Q134" s="183">
        <f>IFERROR(_xll.qlIndexFixing(ONIndex1Y,I134,TRUE,_xll.ohTrigger(RecalcTrigger,Trigger1Y)),NA())</f>
        <v>-5.8516516584283806E-4</v>
      </c>
    </row>
    <row r="135" spans="2:17" x14ac:dyDescent="0.2">
      <c r="B135" s="39" t="s">
        <v>17</v>
      </c>
      <c r="D135" s="42">
        <f>_xll.qlCalendarAdvance(Calendar,$D134,B135,"f",FALSE)</f>
        <v>42585</v>
      </c>
      <c r="E135" s="177">
        <f>_xll.qlInterestRateIndexValueDate(IndexON,D135)</f>
        <v>42585</v>
      </c>
      <c r="F135" s="193">
        <f>IFERROR(_xll.qlIndexFixing(IndexON,D135,TRUE,_xll.ohTrigger(RecalcTrigger,TriggerON)),NA())</f>
        <v>-4.3212446430329621E-3</v>
      </c>
      <c r="H135" s="42">
        <f>_xll.qlCalendarAdvance(Calendar,$H134,B135,"f",FALSE)</f>
        <v>42585</v>
      </c>
      <c r="I135" s="177">
        <f>_xll.qlInterestRateIndexValueDate(Index1M,$H135)</f>
        <v>42587</v>
      </c>
      <c r="J135" s="182">
        <f>IFERROR(_xll.qlIndexFixing(Index1M,$H135,TRUE,_xll.ohTrigger(RecalcTrigger,Trigger1M)),NA())</f>
        <v>-4.2897023167414389E-3</v>
      </c>
      <c r="K135" s="44">
        <f>IFERROR(_xll.qlIndexFixing(Index3M,H135,TRUE,_xll.ohTrigger(RecalcTrigger,Trigger3M)),NA())</f>
        <v>-3.2387019221497356E-3</v>
      </c>
      <c r="L135" s="44">
        <f>IFERROR(_xll.qlIndexFixing(Index6M,$H135,TRUE,_xll.ohTrigger(RecalcTrigger,Trigger6M)),NA())</f>
        <v>-2.1458494519180586E-3</v>
      </c>
      <c r="M135" s="183">
        <f>IFERROR(_xll.qlIndexFixing(Index1Y,$H135,TRUE,_xll.ohTrigger(RecalcTrigger,Trigger1Y)),NA())</f>
        <v>-8.4076975522110408E-4</v>
      </c>
      <c r="N135" s="182">
        <f>IFERROR(_xll.qlIndexFixing(ONIndex1M,I135,TRUE,_xll.ohTrigger(RecalcTrigger,Trigger1M)),NA())</f>
        <v>-4.2124664206832918E-3</v>
      </c>
      <c r="O135" s="44">
        <f>IFERROR(_xll.qlIndexFixing(ONIndex3M,I135,TRUE,_xll.ohTrigger(RecalcTrigger,Trigger3M)),NA())</f>
        <v>-3.0385067756677486E-3</v>
      </c>
      <c r="P135" s="44">
        <f>IFERROR(_xll.qlIndexFixing(ONIndex6M,I135,TRUE,_xll.ohTrigger(RecalcTrigger,Trigger6M)),NA())</f>
        <v>-2.0576718242493186E-3</v>
      </c>
      <c r="Q135" s="183">
        <f>IFERROR(_xll.qlIndexFixing(ONIndex1Y,I135,TRUE,_xll.ohTrigger(RecalcTrigger,Trigger1Y)),NA())</f>
        <v>-5.9771529961505365E-4</v>
      </c>
    </row>
    <row r="136" spans="2:17" x14ac:dyDescent="0.2">
      <c r="B136" s="39" t="s">
        <v>17</v>
      </c>
      <c r="D136" s="42">
        <f>_xll.qlCalendarAdvance(Calendar,$D135,B136,"f",FALSE)</f>
        <v>42586</v>
      </c>
      <c r="E136" s="177">
        <f>_xll.qlInterestRateIndexValueDate(IndexON,D136)</f>
        <v>42586</v>
      </c>
      <c r="F136" s="193">
        <f>IFERROR(_xll.qlIndexFixing(IndexON,D136,TRUE,_xll.ohTrigger(RecalcTrigger,TriggerON)),NA())</f>
        <v>-4.321244642913058E-3</v>
      </c>
      <c r="H136" s="42">
        <f>_xll.qlCalendarAdvance(Calendar,$H135,B136,"f",FALSE)</f>
        <v>42586</v>
      </c>
      <c r="I136" s="177">
        <f>_xll.qlInterestRateIndexValueDate(Index1M,$H136)</f>
        <v>42590</v>
      </c>
      <c r="J136" s="182">
        <f>IFERROR(_xll.qlIndexFixing(Index1M,$H136,TRUE,_xll.ohTrigger(RecalcTrigger,Trigger1M)),NA())</f>
        <v>-4.3076066767669847E-3</v>
      </c>
      <c r="K136" s="44">
        <f>IFERROR(_xll.qlIndexFixing(Index3M,H136,TRUE,_xll.ohTrigger(RecalcTrigger,Trigger3M)),NA())</f>
        <v>-3.2456621161348477E-3</v>
      </c>
      <c r="L136" s="44">
        <f>IFERROR(_xll.qlIndexFixing(Index6M,$H136,TRUE,_xll.ohTrigger(RecalcTrigger,Trigger6M)),NA())</f>
        <v>-2.1496313771637975E-3</v>
      </c>
      <c r="M136" s="183">
        <f>IFERROR(_xll.qlIndexFixing(Index1Y,$H136,TRUE,_xll.ohTrigger(RecalcTrigger,Trigger1Y)),NA())</f>
        <v>-8.4282089653961792E-4</v>
      </c>
      <c r="N136" s="182">
        <f>IFERROR(_xll.qlIndexFixing(ONIndex1M,I136,TRUE,_xll.ohTrigger(RecalcTrigger,Trigger1M)),NA())</f>
        <v>-4.2222737209751671E-3</v>
      </c>
      <c r="O136" s="44">
        <f>IFERROR(_xll.qlIndexFixing(ONIndex3M,I136,TRUE,_xll.ohTrigger(RecalcTrigger,Trigger3M)),NA())</f>
        <v>-3.0386542944649264E-3</v>
      </c>
      <c r="P136" s="44">
        <f>IFERROR(_xll.qlIndexFixing(ONIndex6M,I136,TRUE,_xll.ohTrigger(RecalcTrigger,Trigger6M)),NA())</f>
        <v>-2.0543359518709892E-3</v>
      </c>
      <c r="Q136" s="183">
        <f>IFERROR(_xll.qlIndexFixing(ONIndex1Y,I136,TRUE,_xll.ohTrigger(RecalcTrigger,Trigger1Y)),NA())</f>
        <v>-6.1011720136061598E-4</v>
      </c>
    </row>
    <row r="137" spans="2:17" x14ac:dyDescent="0.2">
      <c r="B137" s="39" t="s">
        <v>17</v>
      </c>
      <c r="D137" s="42">
        <f>_xll.qlCalendarAdvance(Calendar,$D136,B137,"f",FALSE)</f>
        <v>42587</v>
      </c>
      <c r="E137" s="177">
        <f>_xll.qlInterestRateIndexValueDate(IndexON,D137)</f>
        <v>42587</v>
      </c>
      <c r="F137" s="193">
        <f>IFERROR(_xll.qlIndexFixing(IndexON,D137,TRUE,_xll.ohTrigger(RecalcTrigger,TriggerON)),NA())</f>
        <v>-4.3211927732844657E-3</v>
      </c>
      <c r="H137" s="42">
        <f>_xll.qlCalendarAdvance(Calendar,$H136,B137,"f",FALSE)</f>
        <v>42587</v>
      </c>
      <c r="I137" s="177">
        <f>_xll.qlInterestRateIndexValueDate(Index1M,$H137)</f>
        <v>42591</v>
      </c>
      <c r="J137" s="182">
        <f>IFERROR(_xll.qlIndexFixing(Index1M,$H137,TRUE,_xll.ohTrigger(RecalcTrigger,Trigger1M)),NA())</f>
        <v>-4.3130289005505014E-3</v>
      </c>
      <c r="K137" s="44">
        <f>IFERROR(_xll.qlIndexFixing(Index3M,H137,TRUE,_xll.ohTrigger(RecalcTrigger,Trigger3M)),NA())</f>
        <v>-3.2482711527872235E-3</v>
      </c>
      <c r="L137" s="44">
        <f>IFERROR(_xll.qlIndexFixing(Index6M,$H137,TRUE,_xll.ohTrigger(RecalcTrigger,Trigger6M)),NA())</f>
        <v>-2.1513827317616646E-3</v>
      </c>
      <c r="M137" s="183">
        <f>IFERROR(_xll.qlIndexFixing(Index1Y,$H137,TRUE,_xll.ohTrigger(RecalcTrigger,Trigger1Y)),NA())</f>
        <v>-8.4329103500859523E-4</v>
      </c>
      <c r="N137" s="182">
        <f>IFERROR(_xll.qlIndexFixing(ONIndex1M,I137,TRUE,_xll.ohTrigger(RecalcTrigger,Trigger1M)),NA())</f>
        <v>-4.2318015672071496E-3</v>
      </c>
      <c r="O137" s="44">
        <f>IFERROR(_xll.qlIndexFixing(ONIndex3M,I137,TRUE,_xll.ohTrigger(RecalcTrigger,Trigger3M)),NA())</f>
        <v>-3.0392075652141415E-3</v>
      </c>
      <c r="P137" s="44">
        <f>IFERROR(_xll.qlIndexFixing(ONIndex6M,I137,TRUE,_xll.ohTrigger(RecalcTrigger,Trigger6M)),NA())</f>
        <v>-2.0515559581157916E-3</v>
      </c>
      <c r="Q137" s="183">
        <f>IFERROR(_xll.qlIndexFixing(ONIndex1Y,I137,TRUE,_xll.ohTrigger(RecalcTrigger,Trigger1Y)),NA())</f>
        <v>-6.2237260928910132E-4</v>
      </c>
    </row>
    <row r="138" spans="2:17" x14ac:dyDescent="0.2">
      <c r="B138" s="39" t="s">
        <v>17</v>
      </c>
      <c r="D138" s="42">
        <f>_xll.qlCalendarAdvance(Calendar,$D137,B138,"f",FALSE)</f>
        <v>42590</v>
      </c>
      <c r="E138" s="177">
        <f>_xll.qlInterestRateIndexValueDate(IndexON,D138)</f>
        <v>42590</v>
      </c>
      <c r="F138" s="193">
        <f>IFERROR(_xll.qlIndexFixing(IndexON,D138,TRUE,_xll.ohTrigger(RecalcTrigger,TriggerON)),NA())</f>
        <v>-4.3212446428331219E-3</v>
      </c>
      <c r="H138" s="42">
        <f>_xll.qlCalendarAdvance(Calendar,$H137,B138,"f",FALSE)</f>
        <v>42590</v>
      </c>
      <c r="I138" s="177">
        <f>_xll.qlInterestRateIndexValueDate(Index1M,$H138)</f>
        <v>42592</v>
      </c>
      <c r="J138" s="182">
        <f>IFERROR(_xll.qlIndexFixing(Index1M,$H138,TRUE,_xll.ohTrigger(RecalcTrigger,Trigger1M)),NA())</f>
        <v>-4.3215955484080222E-3</v>
      </c>
      <c r="K138" s="44">
        <f>IFERROR(_xll.qlIndexFixing(Index3M,H138,TRUE,_xll.ohTrigger(RecalcTrigger,Trigger3M)),NA())</f>
        <v>-3.2508807214992126E-3</v>
      </c>
      <c r="L138" s="44">
        <f>IFERROR(_xll.qlIndexFixing(Index6M,$H138,TRUE,_xll.ohTrigger(RecalcTrigger,Trigger6M)),NA())</f>
        <v>-2.1531663565438827E-3</v>
      </c>
      <c r="M138" s="183">
        <f>IFERROR(_xll.qlIndexFixing(Index1Y,$H138,TRUE,_xll.ohTrigger(RecalcTrigger,Trigger1Y)),NA())</f>
        <v>-8.4375762223498478E-4</v>
      </c>
      <c r="N138" s="182">
        <f>IFERROR(_xll.qlIndexFixing(ONIndex1M,I138,TRUE,_xll.ohTrigger(RecalcTrigger,Trigger1M)),NA())</f>
        <v>-4.24984553152985E-3</v>
      </c>
      <c r="O138" s="44">
        <f>IFERROR(_xll.qlIndexFixing(ONIndex3M,I138,TRUE,_xll.ohTrigger(RecalcTrigger,Trigger3M)),NA())</f>
        <v>-3.0416962958357274E-3</v>
      </c>
      <c r="P138" s="44">
        <f>IFERROR(_xll.qlIndexFixing(ONIndex6M,I138,TRUE,_xll.ohTrigger(RecalcTrigger,Trigger6M)),NA())</f>
        <v>-2.0479179304233597E-3</v>
      </c>
      <c r="Q138" s="183">
        <f>IFERROR(_xll.qlIndexFixing(ONIndex1Y,I138,TRUE,_xll.ohTrigger(RecalcTrigger,Trigger1Y)),NA())</f>
        <v>-6.4640264187953989E-4</v>
      </c>
    </row>
    <row r="139" spans="2:17" x14ac:dyDescent="0.2">
      <c r="B139" s="39" t="s">
        <v>17</v>
      </c>
      <c r="D139" s="42">
        <f>_xll.qlCalendarAdvance(Calendar,$D138,B139,"f",FALSE)</f>
        <v>42591</v>
      </c>
      <c r="E139" s="177">
        <f>_xll.qlInterestRateIndexValueDate(IndexON,D139)</f>
        <v>42591</v>
      </c>
      <c r="F139" s="193">
        <f>IFERROR(_xll.qlIndexFixing(IndexON,D139,TRUE,_xll.ohTrigger(RecalcTrigger,TriggerON)),NA())</f>
        <v>-4.3212446430329621E-3</v>
      </c>
      <c r="H139" s="42">
        <f>_xll.qlCalendarAdvance(Calendar,$H138,B139,"f",FALSE)</f>
        <v>42591</v>
      </c>
      <c r="I139" s="177">
        <f>_xll.qlInterestRateIndexValueDate(Index1M,$H139)</f>
        <v>42593</v>
      </c>
      <c r="J139" s="182">
        <f>IFERROR(_xll.qlIndexFixing(Index1M,$H139,TRUE,_xll.ohTrigger(RecalcTrigger,Trigger1M)),NA())</f>
        <v>-4.3247500785111026E-3</v>
      </c>
      <c r="K139" s="44">
        <f>IFERROR(_xll.qlIndexFixing(Index3M,H139,TRUE,_xll.ohTrigger(RecalcTrigger,Trigger3M)),NA())</f>
        <v>-3.2534910547561513E-3</v>
      </c>
      <c r="L139" s="44">
        <f>IFERROR(_xll.qlIndexFixing(Index6M,$H139,TRUE,_xll.ohTrigger(RecalcTrigger,Trigger6M)),NA())</f>
        <v>-2.1574846227883295E-3</v>
      </c>
      <c r="M139" s="183">
        <f>IFERROR(_xll.qlIndexFixing(Index1Y,$H139,TRUE,_xll.ohTrigger(RecalcTrigger,Trigger1Y)),NA())</f>
        <v>-8.4421928626297752E-4</v>
      </c>
      <c r="N139" s="182">
        <f>IFERROR(_xll.qlIndexFixing(ONIndex1M,I139,TRUE,_xll.ohTrigger(RecalcTrigger,Trigger1M)),NA())</f>
        <v>-4.2669982372656179E-3</v>
      </c>
      <c r="O139" s="44">
        <f>IFERROR(_xll.qlIndexFixing(ONIndex3M,I139,TRUE,_xll.ohTrigger(RecalcTrigger,Trigger3M)),NA())</f>
        <v>-3.0456996988448282E-3</v>
      </c>
      <c r="P139" s="44">
        <f>IFERROR(_xll.qlIndexFixing(ONIndex6M,I139,TRUE,_xll.ohTrigger(RecalcTrigger,Trigger6M)),NA())</f>
        <v>-2.0463174942930706E-3</v>
      </c>
      <c r="Q139" s="183">
        <f>IFERROR(_xll.qlIndexFixing(ONIndex1Y,I139,TRUE,_xll.ohTrigger(RecalcTrigger,Trigger1Y)),NA())</f>
        <v>-6.6996406298702738E-4</v>
      </c>
    </row>
    <row r="140" spans="2:17" x14ac:dyDescent="0.2">
      <c r="B140" s="39" t="s">
        <v>17</v>
      </c>
      <c r="D140" s="42">
        <f>_xll.qlCalendarAdvance(Calendar,$D139,B140,"f",FALSE)</f>
        <v>42592</v>
      </c>
      <c r="E140" s="177">
        <f>_xll.qlInterestRateIndexValueDate(IndexON,D140)</f>
        <v>42592</v>
      </c>
      <c r="F140" s="193">
        <f>IFERROR(_xll.qlIndexFixing(IndexON,D140,TRUE,_xll.ohTrigger(RecalcTrigger,TriggerON)),NA())</f>
        <v>-4.32124464287309E-3</v>
      </c>
      <c r="H140" s="42">
        <f>_xll.qlCalendarAdvance(Calendar,$H139,B140,"f",FALSE)</f>
        <v>42592</v>
      </c>
      <c r="I140" s="177">
        <f>_xll.qlInterestRateIndexValueDate(Index1M,$H140)</f>
        <v>42594</v>
      </c>
      <c r="J140" s="182">
        <f>IFERROR(_xll.qlIndexFixing(Index1M,$H140,TRUE,_xll.ohTrigger(RecalcTrigger,Trigger1M)),NA())</f>
        <v>-4.3277992908858347E-3</v>
      </c>
      <c r="K140" s="44">
        <f>IFERROR(_xll.qlIndexFixing(Index3M,H140,TRUE,_xll.ohTrigger(RecalcTrigger,Trigger3M)),NA())</f>
        <v>-3.2565835902857334E-3</v>
      </c>
      <c r="L140" s="44">
        <f>IFERROR(_xll.qlIndexFixing(Index6M,$H140,TRUE,_xll.ohTrigger(RecalcTrigger,Trigger6M)),NA())</f>
        <v>-2.158069508499397E-3</v>
      </c>
      <c r="M140" s="183">
        <f>IFERROR(_xll.qlIndexFixing(Index1Y,$H140,TRUE,_xll.ohTrigger(RecalcTrigger,Trigger1Y)),NA())</f>
        <v>-8.4444007151624487E-4</v>
      </c>
      <c r="N140" s="182">
        <f>IFERROR(_xll.qlIndexFixing(ONIndex1M,I140,TRUE,_xll.ohTrigger(RecalcTrigger,Trigger1M)),NA())</f>
        <v>-4.2750386830947562E-3</v>
      </c>
      <c r="O140" s="44">
        <f>IFERROR(_xll.qlIndexFixing(ONIndex3M,I140,TRUE,_xll.ohTrigger(RecalcTrigger,Trigger3M)),NA())</f>
        <v>-3.0484478777692559E-3</v>
      </c>
      <c r="P140" s="44">
        <f>IFERROR(_xll.qlIndexFixing(ONIndex6M,I140,TRUE,_xll.ohTrigger(RecalcTrigger,Trigger6M)),NA())</f>
        <v>-2.0465589376383875E-3</v>
      </c>
      <c r="Q140" s="183">
        <f>IFERROR(_xll.qlIndexFixing(ONIndex1Y,I140,TRUE,_xll.ohTrigger(RecalcTrigger,Trigger1Y)),NA())</f>
        <v>-6.8151307213604184E-4</v>
      </c>
    </row>
    <row r="141" spans="2:17" x14ac:dyDescent="0.2">
      <c r="B141" s="39" t="s">
        <v>17</v>
      </c>
      <c r="D141" s="42">
        <f>_xll.qlCalendarAdvance(Calendar,$D140,B141,"f",FALSE)</f>
        <v>42593</v>
      </c>
      <c r="E141" s="177">
        <f>_xll.qlInterestRateIndexValueDate(IndexON,D141)</f>
        <v>42593</v>
      </c>
      <c r="F141" s="193">
        <f>IFERROR(_xll.qlIndexFixing(IndexON,D141,TRUE,_xll.ohTrigger(RecalcTrigger,TriggerON)),NA())</f>
        <v>-4.3212446430329621E-3</v>
      </c>
      <c r="H141" s="42">
        <f>_xll.qlCalendarAdvance(Calendar,$H140,B141,"f",FALSE)</f>
        <v>42593</v>
      </c>
      <c r="I141" s="177">
        <f>_xll.qlInterestRateIndexValueDate(Index1M,$H141)</f>
        <v>42597</v>
      </c>
      <c r="J141" s="182">
        <f>IFERROR(_xll.qlIndexFixing(Index1M,$H141,TRUE,_xll.ohTrigger(RecalcTrigger,Trigger1M)),NA())</f>
        <v>-4.3405515217132705E-3</v>
      </c>
      <c r="K141" s="44">
        <f>IFERROR(_xll.qlIndexFixing(Index3M,H141,TRUE,_xll.ohTrigger(RecalcTrigger,Trigger3M)),NA())</f>
        <v>-3.2639430021293944E-3</v>
      </c>
      <c r="L141" s="44">
        <f>IFERROR(_xll.qlIndexFixing(Index6M,$H141,TRUE,_xll.ohTrigger(RecalcTrigger,Trigger6M)),NA())</f>
        <v>-2.1624332412877941E-3</v>
      </c>
      <c r="M141" s="183">
        <f>IFERROR(_xll.qlIndexFixing(Index1Y,$H141,TRUE,_xll.ohTrigger(RecalcTrigger,Trigger1Y)),NA())</f>
        <v>-8.4598862705313239E-4</v>
      </c>
      <c r="N141" s="182">
        <f>IFERROR(_xll.qlIndexFixing(ONIndex1M,I141,TRUE,_xll.ohTrigger(RecalcTrigger,Trigger1M)),NA())</f>
        <v>-4.2827636228626176E-3</v>
      </c>
      <c r="O141" s="44">
        <f>IFERROR(_xll.qlIndexFixing(ONIndex3M,I141,TRUE,_xll.ohTrigger(RecalcTrigger,Trigger3M)),NA())</f>
        <v>-3.0516682680836738E-3</v>
      </c>
      <c r="P141" s="44">
        <f>IFERROR(_xll.qlIndexFixing(ONIndex6M,I141,TRUE,_xll.ohTrigger(RecalcTrigger,Trigger6M)),NA())</f>
        <v>-2.0474530770409061E-3</v>
      </c>
      <c r="Q141" s="183">
        <f>IFERROR(_xll.qlIndexFixing(ONIndex1Y,I141,TRUE,_xll.ohTrigger(RecalcTrigger,Trigger1Y)),NA())</f>
        <v>-6.9292601572623624E-4</v>
      </c>
    </row>
    <row r="142" spans="2:17" x14ac:dyDescent="0.2">
      <c r="B142" s="39" t="s">
        <v>17</v>
      </c>
      <c r="D142" s="42">
        <f>_xll.qlCalendarAdvance(Calendar,$D141,B142,"f",FALSE)</f>
        <v>42594</v>
      </c>
      <c r="E142" s="177">
        <f>_xll.qlInterestRateIndexValueDate(IndexON,D142)</f>
        <v>42594</v>
      </c>
      <c r="F142" s="193">
        <f>IFERROR(_xll.qlIndexFixing(IndexON,D142,TRUE,_xll.ohTrigger(RecalcTrigger,TriggerON)),NA())</f>
        <v>-4.3211927732578204E-3</v>
      </c>
      <c r="H142" s="42">
        <f>_xll.qlCalendarAdvance(Calendar,$H141,B142,"f",FALSE)</f>
        <v>42594</v>
      </c>
      <c r="I142" s="177">
        <f>_xll.qlInterestRateIndexValueDate(Index1M,$H142)</f>
        <v>42598</v>
      </c>
      <c r="J142" s="182">
        <f>IFERROR(_xll.qlIndexFixing(Index1M,$H142,TRUE,_xll.ohTrigger(RecalcTrigger,Trigger1M)),NA())</f>
        <v>-4.3444065815588118E-3</v>
      </c>
      <c r="K142" s="44">
        <f>IFERROR(_xll.qlIndexFixing(Index3M,H142,TRUE,_xll.ohTrigger(RecalcTrigger,Trigger3M)),NA())</f>
        <v>-3.2665589646181962E-3</v>
      </c>
      <c r="L142" s="44">
        <f>IFERROR(_xll.qlIndexFixing(Index6M,$H142,TRUE,_xll.ohTrigger(RecalcTrigger,Trigger6M)),NA())</f>
        <v>-2.1643279743223933E-3</v>
      </c>
      <c r="M142" s="183">
        <f>IFERROR(_xll.qlIndexFixing(Index1Y,$H142,TRUE,_xll.ohTrigger(RecalcTrigger,Trigger1Y)),NA())</f>
        <v>-8.4640445153121577E-4</v>
      </c>
      <c r="N142" s="182">
        <f>IFERROR(_xll.qlIndexFixing(ONIndex1M,I142,TRUE,_xll.ohTrigger(RecalcTrigger,Trigger1M)),NA())</f>
        <v>-4.2901670479755794E-3</v>
      </c>
      <c r="O142" s="44">
        <f>IFERROR(_xll.qlIndexFixing(ONIndex3M,I142,TRUE,_xll.ohTrigger(RecalcTrigger,Trigger3M)),NA())</f>
        <v>-3.0553719463277673E-3</v>
      </c>
      <c r="P142" s="44">
        <f>IFERROR(_xll.qlIndexFixing(ONIndex6M,I142,TRUE,_xll.ohTrigger(RecalcTrigger,Trigger6M)),NA())</f>
        <v>-2.049016049112673E-3</v>
      </c>
      <c r="Q142" s="183">
        <f>IFERROR(_xll.qlIndexFixing(ONIndex1Y,I142,TRUE,_xll.ohTrigger(RecalcTrigger,Trigger1Y)),NA())</f>
        <v>-7.0420463168741065E-4</v>
      </c>
    </row>
    <row r="143" spans="2:17" x14ac:dyDescent="0.2">
      <c r="B143" s="39" t="s">
        <v>17</v>
      </c>
      <c r="D143" s="42">
        <f>_xll.qlCalendarAdvance(Calendar,$D142,B143,"f",FALSE)</f>
        <v>42597</v>
      </c>
      <c r="E143" s="177">
        <f>_xll.qlInterestRateIndexValueDate(IndexON,D143)</f>
        <v>42597</v>
      </c>
      <c r="F143" s="193">
        <f>IFERROR(_xll.qlIndexFixing(IndexON,D143,TRUE,_xll.ohTrigger(RecalcTrigger,TriggerON)),NA())</f>
        <v>-4.321244642913058E-3</v>
      </c>
      <c r="H143" s="42">
        <f>_xll.qlCalendarAdvance(Calendar,$H142,B143,"f",FALSE)</f>
        <v>42597</v>
      </c>
      <c r="I143" s="177">
        <f>_xll.qlInterestRateIndexValueDate(Index1M,$H143)</f>
        <v>42599</v>
      </c>
      <c r="J143" s="182">
        <f>IFERROR(_xll.qlIndexFixing(Index1M,$H143,TRUE,_xll.ohTrigger(RecalcTrigger,Trigger1M)),NA())</f>
        <v>-4.3507028246300454E-3</v>
      </c>
      <c r="K143" s="44">
        <f>IFERROR(_xll.qlIndexFixing(Index3M,H143,TRUE,_xll.ohTrigger(RecalcTrigger,Trigger3M)),NA())</f>
        <v>-3.2691760781193269E-3</v>
      </c>
      <c r="L143" s="44">
        <f>IFERROR(_xll.qlIndexFixing(Index6M,$H143,TRUE,_xll.ohTrigger(RecalcTrigger,Trigger6M)),NA())</f>
        <v>-2.1662265814682414E-3</v>
      </c>
      <c r="M143" s="183">
        <f>IFERROR(_xll.qlIndexFixing(Index1Y,$H143,TRUE,_xll.ohTrigger(RecalcTrigger,Trigger1Y)),NA())</f>
        <v>-8.4680673454392555E-4</v>
      </c>
      <c r="N143" s="182">
        <f>IFERROR(_xll.qlIndexFixing(ONIndex1M,I143,TRUE,_xll.ohTrigger(RecalcTrigger,Trigger1M)),NA())</f>
        <v>-4.3038206865153583E-3</v>
      </c>
      <c r="O143" s="44">
        <f>IFERROR(_xll.qlIndexFixing(ONIndex3M,I143,TRUE,_xll.ohTrigger(RecalcTrigger,Trigger3M)),NA())</f>
        <v>-3.0644195600659785E-3</v>
      </c>
      <c r="P143" s="44">
        <f>IFERROR(_xll.qlIndexFixing(ONIndex6M,I143,TRUE,_xll.ohTrigger(RecalcTrigger,Trigger6M)),NA())</f>
        <v>-2.0544403916744614E-3</v>
      </c>
      <c r="Q143" s="183">
        <f>IFERROR(_xll.qlIndexFixing(ONIndex1Y,I143,TRUE,_xll.ohTrigger(RecalcTrigger,Trigger1Y)),NA())</f>
        <v>-7.2632132997352272E-4</v>
      </c>
    </row>
    <row r="144" spans="2:17" x14ac:dyDescent="0.2">
      <c r="B144" s="39" t="s">
        <v>17</v>
      </c>
      <c r="D144" s="42">
        <f>_xll.qlCalendarAdvance(Calendar,$D143,B144,"f",FALSE)</f>
        <v>42598</v>
      </c>
      <c r="E144" s="177">
        <f>_xll.qlInterestRateIndexValueDate(IndexON,D144)</f>
        <v>42598</v>
      </c>
      <c r="F144" s="193">
        <f>IFERROR(_xll.qlIndexFixing(IndexON,D144,TRUE,_xll.ohTrigger(RecalcTrigger,TriggerON)),NA())</f>
        <v>-4.321244642913058E-3</v>
      </c>
      <c r="H144" s="42">
        <f>_xll.qlCalendarAdvance(Calendar,$H143,B144,"f",FALSE)</f>
        <v>42598</v>
      </c>
      <c r="I144" s="177">
        <f>_xll.qlInterestRateIndexValueDate(Index1M,$H144)</f>
        <v>42600</v>
      </c>
      <c r="J144" s="182">
        <f>IFERROR(_xll.qlIndexFixing(Index1M,$H144,TRUE,_xll.ohTrigger(RecalcTrigger,Trigger1M)),NA())</f>
        <v>-4.35287770897963E-3</v>
      </c>
      <c r="K144" s="44">
        <f>IFERROR(_xll.qlIndexFixing(Index3M,H144,TRUE,_xll.ohTrigger(RecalcTrigger,Trigger3M)),NA())</f>
        <v>-3.2717942389761381E-3</v>
      </c>
      <c r="L144" s="44">
        <f>IFERROR(_xll.qlIndexFixing(Index6M,$H144,TRUE,_xll.ohTrigger(RecalcTrigger,Trigger6M)),NA())</f>
        <v>-2.1705669926705682E-3</v>
      </c>
      <c r="M144" s="183">
        <f>IFERROR(_xll.qlIndexFixing(Index1Y,$H144,TRUE,_xll.ohTrigger(RecalcTrigger,Trigger1Y)),NA())</f>
        <v>-8.4719397529013434E-4</v>
      </c>
      <c r="N144" s="182">
        <f>IFERROR(_xll.qlIndexFixing(ONIndex1M,I144,TRUE,_xll.ohTrigger(RecalcTrigger,Trigger1M)),NA())</f>
        <v>-4.3164454301258814E-3</v>
      </c>
      <c r="O144" s="44">
        <f>IFERROR(_xll.qlIndexFixing(ONIndex3M,I144,TRUE,_xll.ohTrigger(RecalcTrigger,Trigger3M)),NA())</f>
        <v>-3.0752410702739041E-3</v>
      </c>
      <c r="P144" s="44">
        <f>IFERROR(_xll.qlIndexFixing(ONIndex6M,I144,TRUE,_xll.ohTrigger(RecalcTrigger,Trigger6M)),NA())</f>
        <v>-2.0622789869806368E-3</v>
      </c>
      <c r="Q144" s="183">
        <f>IFERROR(_xll.qlIndexFixing(ONIndex1Y,I144,TRUE,_xll.ohTrigger(RecalcTrigger,Trigger1Y)),NA())</f>
        <v>-7.4801058075557592E-4</v>
      </c>
    </row>
    <row r="145" spans="2:17" x14ac:dyDescent="0.2">
      <c r="B145" s="39" t="s">
        <v>17</v>
      </c>
      <c r="D145" s="42">
        <f>_xll.qlCalendarAdvance(Calendar,$D144,B145,"f",FALSE)</f>
        <v>42599</v>
      </c>
      <c r="E145" s="177">
        <f>_xll.qlInterestRateIndexValueDate(IndexON,D145)</f>
        <v>42599</v>
      </c>
      <c r="F145" s="193">
        <f>IFERROR(_xll.qlIndexFixing(IndexON,D145,TRUE,_xll.ohTrigger(RecalcTrigger,TriggerON)),NA())</f>
        <v>-4.321244642992994E-3</v>
      </c>
      <c r="H145" s="42">
        <f>_xll.qlCalendarAdvance(Calendar,$H144,B145,"f",FALSE)</f>
        <v>42599</v>
      </c>
      <c r="I145" s="177">
        <f>_xll.qlInterestRateIndexValueDate(Index1M,$H145)</f>
        <v>42601</v>
      </c>
      <c r="J145" s="182">
        <f>IFERROR(_xll.qlIndexFixing(Index1M,$H145,TRUE,_xll.ohTrigger(RecalcTrigger,Trigger1M)),NA())</f>
        <v>-4.3549525320665181E-3</v>
      </c>
      <c r="K145" s="44">
        <f>IFERROR(_xll.qlIndexFixing(Index3M,H145,TRUE,_xll.ohTrigger(RecalcTrigger,Trigger3M)),NA())</f>
        <v>-3.2749657844202518E-3</v>
      </c>
      <c r="L145" s="44">
        <f>IFERROR(_xll.qlIndexFixing(Index6M,$H145,TRUE,_xll.ohTrigger(RecalcTrigger,Trigger6M)),NA())</f>
        <v>-2.1712363828484916E-3</v>
      </c>
      <c r="M145" s="183">
        <f>IFERROR(_xll.qlIndexFixing(Index1Y,$H145,TRUE,_xll.ohTrigger(RecalcTrigger,Trigger1Y)),NA())</f>
        <v>-8.475525434948147E-4</v>
      </c>
      <c r="N145" s="182">
        <f>IFERROR(_xll.qlIndexFixing(ONIndex1M,I145,TRUE,_xll.ohTrigger(RecalcTrigger,Trigger1M)),NA())</f>
        <v>-4.3221511529001333E-3</v>
      </c>
      <c r="O145" s="44">
        <f>IFERROR(_xll.qlIndexFixing(ONIndex3M,I145,TRUE,_xll.ohTrigger(RecalcTrigger,Trigger3M)),NA())</f>
        <v>-3.0815273368611784E-3</v>
      </c>
      <c r="P145" s="44">
        <f>IFERROR(_xll.qlIndexFixing(ONIndex6M,I145,TRUE,_xll.ohTrigger(RecalcTrigger,Trigger6M)),NA())</f>
        <v>-2.0674281653043636E-3</v>
      </c>
      <c r="Q145" s="183">
        <f>IFERROR(_xll.qlIndexFixing(ONIndex1Y,I145,TRUE,_xll.ohTrigger(RecalcTrigger,Trigger1Y)),NA())</f>
        <v>-7.5864362947708486E-4</v>
      </c>
    </row>
    <row r="146" spans="2:17" x14ac:dyDescent="0.2">
      <c r="B146" s="39" t="s">
        <v>17</v>
      </c>
      <c r="D146" s="42">
        <f>_xll.qlCalendarAdvance(Calendar,$D145,B146,"f",FALSE)</f>
        <v>42600</v>
      </c>
      <c r="E146" s="177">
        <f>_xll.qlInterestRateIndexValueDate(IndexON,D146)</f>
        <v>42600</v>
      </c>
      <c r="F146" s="193">
        <f>IFERROR(_xll.qlIndexFixing(IndexON,D146,TRUE,_xll.ohTrigger(RecalcTrigger,TriggerON)),NA())</f>
        <v>-4.321244642953026E-3</v>
      </c>
      <c r="H146" s="42">
        <f>_xll.qlCalendarAdvance(Calendar,$H145,B146,"f",FALSE)</f>
        <v>42600</v>
      </c>
      <c r="I146" s="177">
        <f>_xll.qlInterestRateIndexValueDate(Index1M,$H146)</f>
        <v>42604</v>
      </c>
      <c r="J146" s="182">
        <f>IFERROR(_xll.qlIndexFixing(Index1M,$H146,TRUE,_xll.ohTrigger(RecalcTrigger,Trigger1M)),NA())</f>
        <v>-4.3642355235336498E-3</v>
      </c>
      <c r="K146" s="44">
        <f>IFERROR(_xll.qlIndexFixing(Index3M,H146,TRUE,_xll.ohTrigger(RecalcTrigger,Trigger3M)),NA())</f>
        <v>-3.2822736021794223E-3</v>
      </c>
      <c r="L146" s="44">
        <f>IFERROR(_xll.qlIndexFixing(Index6M,$H146,TRUE,_xll.ohTrigger(RecalcTrigger,Trigger6M)),NA())</f>
        <v>-2.1756190277246448E-3</v>
      </c>
      <c r="M146" s="183">
        <f>IFERROR(_xll.qlIndexFixing(Index1Y,$H146,TRUE,_xll.ohTrigger(RecalcTrigger,Trigger1Y)),NA())</f>
        <v>-8.4856185535710368E-4</v>
      </c>
      <c r="N146" s="182">
        <f>IFERROR(_xll.qlIndexFixing(ONIndex1M,I146,TRUE,_xll.ohTrigger(RecalcTrigger,Trigger1M)),NA())</f>
        <v>-4.3274993092978775E-3</v>
      </c>
      <c r="O146" s="44">
        <f>IFERROR(_xll.qlIndexFixing(ONIndex3M,I146,TRUE,_xll.ohTrigger(RecalcTrigger,Trigger3M)),NA())</f>
        <v>-3.0883633506562091E-3</v>
      </c>
      <c r="P146" s="44">
        <f>IFERROR(_xll.qlIndexFixing(ONIndex6M,I146,TRUE,_xll.ohTrigger(RecalcTrigger,Trigger6M)),NA())</f>
        <v>-2.0733429933716963E-3</v>
      </c>
      <c r="Q146" s="183">
        <f>IFERROR(_xll.qlIndexFixing(ONIndex1Y,I146,TRUE,_xll.ohTrigger(RecalcTrigger,Trigger1Y)),NA())</f>
        <v>-7.6915277898770285E-4</v>
      </c>
    </row>
    <row r="147" spans="2:17" x14ac:dyDescent="0.2">
      <c r="B147" s="39" t="s">
        <v>17</v>
      </c>
      <c r="D147" s="42">
        <f>_xll.qlCalendarAdvance(Calendar,$D146,B147,"f",FALSE)</f>
        <v>42601</v>
      </c>
      <c r="E147" s="177">
        <f>_xll.qlInterestRateIndexValueDate(IndexON,D147)</f>
        <v>42601</v>
      </c>
      <c r="F147" s="193">
        <f>IFERROR(_xll.qlIndexFixing(IndexON,D147,TRUE,_xll.ohTrigger(RecalcTrigger,TriggerON)),NA())</f>
        <v>-4.321192773271143E-3</v>
      </c>
      <c r="H147" s="42">
        <f>_xll.qlCalendarAdvance(Calendar,$H146,B147,"f",FALSE)</f>
        <v>42601</v>
      </c>
      <c r="I147" s="177">
        <f>_xll.qlInterestRateIndexValueDate(Index1M,$H147)</f>
        <v>42605</v>
      </c>
      <c r="J147" s="182">
        <f>IFERROR(_xll.qlIndexFixing(Index1M,$H147,TRUE,_xll.ohTrigger(RecalcTrigger,Trigger1M)),NA())</f>
        <v>-4.3671107976711405E-3</v>
      </c>
      <c r="K147" s="44">
        <f>IFERROR(_xll.qlIndexFixing(Index3M,H147,TRUE,_xll.ohTrigger(RecalcTrigger,Trigger3M)),NA())</f>
        <v>-3.2848937643149413E-3</v>
      </c>
      <c r="L147" s="44">
        <f>IFERROR(_xll.qlIndexFixing(Index6M,$H147,TRUE,_xll.ohTrigger(RecalcTrigger,Trigger6M)),NA())</f>
        <v>-2.1774443212194735E-3</v>
      </c>
      <c r="M147" s="183">
        <f>IFERROR(_xll.qlIndexFixing(Index1Y,$H147,TRUE,_xll.ohTrigger(RecalcTrigger,Trigger1Y)),NA())</f>
        <v>-8.4885072851570279E-4</v>
      </c>
      <c r="N147" s="182">
        <f>IFERROR(_xll.qlIndexFixing(ONIndex1M,I147,TRUE,_xll.ohTrigger(RecalcTrigger,Trigger1M)),NA())</f>
        <v>-4.3324838906055874E-3</v>
      </c>
      <c r="O147" s="44">
        <f>IFERROR(_xll.qlIndexFixing(ONIndex3M,I147,TRUE,_xll.ohTrigger(RecalcTrigger,Trigger3M)),NA())</f>
        <v>-3.09576018843849E-3</v>
      </c>
      <c r="P147" s="44">
        <f>IFERROR(_xll.qlIndexFixing(ONIndex6M,I147,TRUE,_xll.ohTrigger(RecalcTrigger,Trigger6M)),NA())</f>
        <v>-2.0800396078346495E-3</v>
      </c>
      <c r="Q147" s="183">
        <f>IFERROR(_xll.qlIndexFixing(ONIndex1Y,I147,TRUE,_xll.ohTrigger(RecalcTrigger,Trigger1Y)),NA())</f>
        <v>-7.7953976713729389E-4</v>
      </c>
    </row>
    <row r="148" spans="2:17" x14ac:dyDescent="0.2">
      <c r="B148" s="39" t="s">
        <v>17</v>
      </c>
      <c r="D148" s="42">
        <f>_xll.qlCalendarAdvance(Calendar,$D147,B148,"f",FALSE)</f>
        <v>42604</v>
      </c>
      <c r="E148" s="177">
        <f>_xll.qlInterestRateIndexValueDate(IndexON,D148)</f>
        <v>42604</v>
      </c>
      <c r="F148" s="193">
        <f>IFERROR(_xll.qlIndexFixing(IndexON,D148,TRUE,_xll.ohTrigger(RecalcTrigger,TriggerON)),NA())</f>
        <v>-4.321244642953026E-3</v>
      </c>
      <c r="H148" s="42">
        <f>_xll.qlCalendarAdvance(Calendar,$H147,B148,"f",FALSE)</f>
        <v>42604</v>
      </c>
      <c r="I148" s="177">
        <f>_xll.qlInterestRateIndexValueDate(Index1M,$H148)</f>
        <v>42606</v>
      </c>
      <c r="J148" s="182">
        <f>IFERROR(_xll.qlIndexFixing(Index1M,$H148,TRUE,_xll.ohTrigger(RecalcTrigger,Trigger1M)),NA())</f>
        <v>-4.3724288715830577E-3</v>
      </c>
      <c r="K148" s="44">
        <f>IFERROR(_xll.qlIndexFixing(Index3M,H148,TRUE,_xll.ohTrigger(RecalcTrigger,Trigger3M)),NA())</f>
        <v>-3.2875133434724468E-3</v>
      </c>
      <c r="L148" s="44">
        <f>IFERROR(_xll.qlIndexFixing(Index6M,$H148,TRUE,_xll.ohTrigger(RecalcTrigger,Trigger6M)),NA())</f>
        <v>-2.1792404109646662E-3</v>
      </c>
      <c r="M148" s="183">
        <f>IFERROR(_xll.qlIndexFixing(Index1Y,$H148,TRUE,_xll.ohTrigger(RecalcTrigger,Trigger1Y)),NA())</f>
        <v>-8.4911516805216279E-4</v>
      </c>
      <c r="N148" s="182">
        <f>IFERROR(_xll.qlIndexFixing(ONIndex1M,I148,TRUE,_xll.ohTrigger(RecalcTrigger,Trigger1M)),NA())</f>
        <v>-4.3411587433883625E-3</v>
      </c>
      <c r="O148" s="44">
        <f>IFERROR(_xll.qlIndexFixing(ONIndex3M,I148,TRUE,_xll.ohTrigger(RecalcTrigger,Trigger3M)),NA())</f>
        <v>-3.1124517499581117E-3</v>
      </c>
      <c r="P148" s="44">
        <f>IFERROR(_xll.qlIndexFixing(ONIndex6M,I148,TRUE,_xll.ohTrigger(RecalcTrigger,Trigger6M)),NA())</f>
        <v>-2.0961072669312131E-3</v>
      </c>
      <c r="Q148" s="183">
        <f>IFERROR(_xll.qlIndexFixing(ONIndex1Y,I148,TRUE,_xll.ohTrigger(RecalcTrigger,Trigger1Y)),NA())</f>
        <v>-7.9991345214303067E-4</v>
      </c>
    </row>
    <row r="149" spans="2:17" x14ac:dyDescent="0.2">
      <c r="B149" s="39" t="s">
        <v>17</v>
      </c>
      <c r="D149" s="42">
        <f>_xll.qlCalendarAdvance(Calendar,$D148,B149,"f",FALSE)</f>
        <v>42605</v>
      </c>
      <c r="E149" s="177">
        <f>_xll.qlInterestRateIndexValueDate(IndexON,D149)</f>
        <v>42605</v>
      </c>
      <c r="F149" s="193">
        <f>IFERROR(_xll.qlIndexFixing(IndexON,D149,TRUE,_xll.ohTrigger(RecalcTrigger,TriggerON)),NA())</f>
        <v>-4.321244642992994E-3</v>
      </c>
      <c r="H149" s="42">
        <f>_xll.qlCalendarAdvance(Calendar,$H148,B149,"f",FALSE)</f>
        <v>42605</v>
      </c>
      <c r="I149" s="177">
        <f>_xll.qlInterestRateIndexValueDate(Index1M,$H149)</f>
        <v>42607</v>
      </c>
      <c r="J149" s="182">
        <f>IFERROR(_xll.qlIndexFixing(Index1M,$H149,TRUE,_xll.ohTrigger(RecalcTrigger,Trigger1M)),NA())</f>
        <v>-4.3738854981441311E-3</v>
      </c>
      <c r="K149" s="44">
        <f>IFERROR(_xll.qlIndexFixing(Index3M,H149,TRUE,_xll.ohTrigger(RecalcTrigger,Trigger3M)),NA())</f>
        <v>-3.2901318998706836E-3</v>
      </c>
      <c r="L149" s="44">
        <f>IFERROR(_xll.qlIndexFixing(Index6M,$H149,TRUE,_xll.ohTrigger(RecalcTrigger,Trigger6M)),NA())</f>
        <v>-2.1832949412686582E-3</v>
      </c>
      <c r="M149" s="183">
        <f>IFERROR(_xll.qlIndexFixing(Index1Y,$H149,TRUE,_xll.ohTrigger(RecalcTrigger,Trigger1Y)),NA())</f>
        <v>-8.4935354431237313E-4</v>
      </c>
      <c r="N149" s="182">
        <f>IFERROR(_xll.qlIndexFixing(ONIndex1M,I149,TRUE,_xll.ohTrigger(RecalcTrigger,Trigger1M)),NA())</f>
        <v>-4.3486662932235021E-3</v>
      </c>
      <c r="O149" s="44">
        <f>IFERROR(_xll.qlIndexFixing(ONIndex3M,I149,TRUE,_xll.ohTrigger(RecalcTrigger,Trigger3M)),NA())</f>
        <v>-3.1311773092346229E-3</v>
      </c>
      <c r="P149" s="44">
        <f>IFERROR(_xll.qlIndexFixing(ONIndex6M,I149,TRUE,_xll.ohTrigger(RecalcTrigger,Trigger6M)),NA())</f>
        <v>-2.1149666514519438E-3</v>
      </c>
      <c r="Q149" s="183">
        <f>IFERROR(_xll.qlIndexFixing(ONIndex1Y,I149,TRUE,_xll.ohTrigger(RecalcTrigger,Trigger1Y)),NA())</f>
        <v>-8.1990086795880046E-4</v>
      </c>
    </row>
    <row r="150" spans="2:17" x14ac:dyDescent="0.2">
      <c r="B150" s="39" t="s">
        <v>17</v>
      </c>
      <c r="D150" s="42">
        <f>_xll.qlCalendarAdvance(Calendar,$D149,B150,"f",FALSE)</f>
        <v>42606</v>
      </c>
      <c r="E150" s="177">
        <f>_xll.qlInterestRateIndexValueDate(IndexON,D150)</f>
        <v>42606</v>
      </c>
      <c r="F150" s="193">
        <f>IFERROR(_xll.qlIndexFixing(IndexON,D150,TRUE,_xll.ohTrigger(RecalcTrigger,TriggerON)),NA())</f>
        <v>-4.321244642992994E-3</v>
      </c>
      <c r="H150" s="42">
        <f>_xll.qlCalendarAdvance(Calendar,$H149,B150,"f",FALSE)</f>
        <v>42606</v>
      </c>
      <c r="I150" s="177">
        <f>_xll.qlInterestRateIndexValueDate(Index1M,$H150)</f>
        <v>42608</v>
      </c>
      <c r="J150" s="182">
        <f>IFERROR(_xll.qlIndexFixing(Index1M,$H150,TRUE,_xll.ohTrigger(RecalcTrigger,Trigger1M)),NA())</f>
        <v>-4.3752736888792764E-3</v>
      </c>
      <c r="K150" s="44">
        <f>IFERROR(_xll.qlIndexFixing(Index3M,H150,TRUE,_xll.ohTrigger(RecalcTrigger,Trigger3M)),NA())</f>
        <v>-3.2938783481587493E-3</v>
      </c>
      <c r="L150" s="44">
        <f>IFERROR(_xll.qlIndexFixing(Index6M,$H150,TRUE,_xll.ohTrigger(RecalcTrigger,Trigger6M)),NA())</f>
        <v>-2.1838656963371122E-3</v>
      </c>
      <c r="M150" s="183">
        <f>IFERROR(_xll.qlIndexFixing(Index1Y,$H150,TRUE,_xll.ohTrigger(RecalcTrigger,Trigger1Y)),NA())</f>
        <v>-8.4959217158292824E-4</v>
      </c>
      <c r="N150" s="182">
        <f>IFERROR(_xll.qlIndexFixing(ONIndex1M,I150,TRUE,_xll.ohTrigger(RecalcTrigger,Trigger1M)),NA())</f>
        <v>-4.3517428699768601E-3</v>
      </c>
      <c r="O150" s="44">
        <f>IFERROR(_xll.qlIndexFixing(ONIndex3M,I150,TRUE,_xll.ohTrigger(RecalcTrigger,Trigger3M)),NA())</f>
        <v>-3.1415444145288518E-3</v>
      </c>
      <c r="P150" s="44">
        <f>IFERROR(_xll.qlIndexFixing(ONIndex6M,I150,TRUE,_xll.ohTrigger(RecalcTrigger,Trigger6M)),NA())</f>
        <v>-2.1258142401192615E-3</v>
      </c>
      <c r="Q150" s="183">
        <f>IFERROR(_xll.qlIndexFixing(ONIndex1Y,I150,TRUE,_xll.ohTrigger(RecalcTrigger,Trigger1Y)),NA())</f>
        <v>-8.2970312036856342E-4</v>
      </c>
    </row>
    <row r="151" spans="2:17" x14ac:dyDescent="0.2">
      <c r="B151" s="39" t="s">
        <v>17</v>
      </c>
      <c r="D151" s="42">
        <f>_xll.qlCalendarAdvance(Calendar,$D150,B151,"f",FALSE)</f>
        <v>42607</v>
      </c>
      <c r="E151" s="177">
        <f>_xll.qlInterestRateIndexValueDate(IndexON,D151)</f>
        <v>42607</v>
      </c>
      <c r="F151" s="193">
        <f>IFERROR(_xll.qlIndexFixing(IndexON,D151,TRUE,_xll.ohTrigger(RecalcTrigger,TriggerON)),NA())</f>
        <v>-4.3212446428331219E-3</v>
      </c>
      <c r="H151" s="42">
        <f>_xll.qlCalendarAdvance(Calendar,$H150,B151,"f",FALSE)</f>
        <v>42607</v>
      </c>
      <c r="I151" s="177">
        <f>_xll.qlInterestRateIndexValueDate(Index1M,$H151)</f>
        <v>42611</v>
      </c>
      <c r="J151" s="182">
        <f>IFERROR(_xll.qlIndexFixing(Index1M,$H151,TRUE,_xll.ohTrigger(RecalcTrigger,Trigger1M)),NA())</f>
        <v>-4.3830476915015619E-3</v>
      </c>
      <c r="K151" s="44">
        <f>IFERROR(_xll.qlIndexFixing(Index3M,H151,TRUE,_xll.ohTrigger(RecalcTrigger,Trigger3M)),NA())</f>
        <v>-3.3005854215033452E-3</v>
      </c>
      <c r="L151" s="44">
        <f>IFERROR(_xll.qlIndexFixing(Index6M,$H151,TRUE,_xll.ohTrigger(RecalcTrigger,Trigger6M)),NA())</f>
        <v>-2.1864848153857019E-3</v>
      </c>
      <c r="M151" s="183">
        <f>IFERROR(_xll.qlIndexFixing(Index1Y,$H151,TRUE,_xll.ohTrigger(RecalcTrigger,Trigger1Y)),NA())</f>
        <v>-8.5001317918797148E-4</v>
      </c>
      <c r="N151" s="182">
        <f>IFERROR(_xll.qlIndexFixing(ONIndex1M,I151,TRUE,_xll.ohTrigger(RecalcTrigger,Trigger1M)),NA())</f>
        <v>-4.3544198199985118E-3</v>
      </c>
      <c r="O151" s="44">
        <f>IFERROR(_xll.qlIndexFixing(ONIndex3M,I151,TRUE,_xll.ohTrigger(RecalcTrigger,Trigger3M)),NA())</f>
        <v>-3.1525388030484436E-3</v>
      </c>
      <c r="P151" s="44">
        <f>IFERROR(_xll.qlIndexFixing(ONIndex6M,I151,TRUE,_xll.ohTrigger(RecalcTrigger,Trigger6M)),NA())</f>
        <v>-2.1375404318568769E-3</v>
      </c>
      <c r="Q151" s="183">
        <f>IFERROR(_xll.qlIndexFixing(ONIndex1Y,I151,TRUE,_xll.ohTrigger(RecalcTrigger,Trigger1Y)),NA())</f>
        <v>-8.3939363975549242E-4</v>
      </c>
    </row>
    <row r="152" spans="2:17" x14ac:dyDescent="0.2">
      <c r="B152" s="39" t="s">
        <v>17</v>
      </c>
      <c r="D152" s="42">
        <f>_xll.qlCalendarAdvance(Calendar,$D151,B152,"f",FALSE)</f>
        <v>42608</v>
      </c>
      <c r="E152" s="177">
        <f>_xll.qlInterestRateIndexValueDate(IndexON,D152)</f>
        <v>42608</v>
      </c>
      <c r="F152" s="193">
        <f>IFERROR(_xll.qlIndexFixing(IndexON,D152,TRUE,_xll.ohTrigger(RecalcTrigger,TriggerON)),NA())</f>
        <v>-4.3211927733111111E-3</v>
      </c>
      <c r="H152" s="42">
        <f>_xll.qlCalendarAdvance(Calendar,$H151,B152,"f",FALSE)</f>
        <v>42608</v>
      </c>
      <c r="I152" s="177">
        <f>_xll.qlInterestRateIndexValueDate(Index1M,$H152)</f>
        <v>42612</v>
      </c>
      <c r="J152" s="182">
        <f>IFERROR(_xll.qlIndexFixing(Index1M,$H152,TRUE,_xll.ohTrigger(RecalcTrigger,Trigger1M)),NA())</f>
        <v>-4.385623012563772E-3</v>
      </c>
      <c r="K152" s="44">
        <f>IFERROR(_xll.qlIndexFixing(Index3M,H152,TRUE,_xll.ohTrigger(RecalcTrigger,Trigger3M)),NA())</f>
        <v>-3.3031905866825789E-3</v>
      </c>
      <c r="L152" s="44">
        <f>IFERROR(_xll.qlIndexFixing(Index6M,$H152,TRUE,_xll.ohTrigger(RecalcTrigger,Trigger6M)),NA())</f>
        <v>-2.1868906201101563E-3</v>
      </c>
      <c r="M152" s="183">
        <f>IFERROR(_xll.qlIndexFixing(Index1Y,$H152,TRUE,_xll.ohTrigger(RecalcTrigger,Trigger1Y)),NA())</f>
        <v>-8.5009614992718216E-4</v>
      </c>
      <c r="N152" s="182">
        <f>IFERROR(_xll.qlIndexFixing(ONIndex1M,I152,TRUE,_xll.ohTrigger(RecalcTrigger,Trigger1M)),NA())</f>
        <v>-4.3566911344949943E-3</v>
      </c>
      <c r="O152" s="44">
        <f>IFERROR(_xll.qlIndexFixing(ONIndex3M,I152,TRUE,_xll.ohTrigger(RecalcTrigger,Trigger3M)),NA())</f>
        <v>-3.1641715511332436E-3</v>
      </c>
      <c r="P152" s="44">
        <f>IFERROR(_xll.qlIndexFixing(ONIndex6M,I152,TRUE,_xll.ohTrigger(RecalcTrigger,Trigger6M)),NA())</f>
        <v>-2.150161363516645E-3</v>
      </c>
      <c r="Q152" s="183">
        <f>IFERROR(_xll.qlIndexFixing(ONIndex1Y,I152,TRUE,_xll.ohTrigger(RecalcTrigger,Trigger1Y)),NA())</f>
        <v>-8.4897416416929161E-4</v>
      </c>
    </row>
    <row r="153" spans="2:17" x14ac:dyDescent="0.2">
      <c r="B153" s="39" t="s">
        <v>17</v>
      </c>
      <c r="D153" s="42">
        <f>_xll.qlCalendarAdvance(Calendar,$D152,B153,"f",FALSE)</f>
        <v>42611</v>
      </c>
      <c r="E153" s="177">
        <f>_xll.qlInterestRateIndexValueDate(IndexON,D153)</f>
        <v>42611</v>
      </c>
      <c r="F153" s="193">
        <f>IFERROR(_xll.qlIndexFixing(IndexON,D153,TRUE,_xll.ohTrigger(RecalcTrigger,TriggerON)),NA())</f>
        <v>-4.321244642953026E-3</v>
      </c>
      <c r="H153" s="42">
        <f>_xll.qlCalendarAdvance(Calendar,$H152,B153,"f",FALSE)</f>
        <v>42611</v>
      </c>
      <c r="I153" s="177">
        <f>_xll.qlInterestRateIndexValueDate(Index1M,$H153)</f>
        <v>42613</v>
      </c>
      <c r="J153" s="182">
        <f>IFERROR(_xll.qlIndexFixing(Index1M,$H153,TRUE,_xll.ohTrigger(RecalcTrigger,Trigger1M)),NA())</f>
        <v>-4.3868053791182859E-3</v>
      </c>
      <c r="K153" s="44">
        <f>IFERROR(_xll.qlIndexFixing(Index3M,H153,TRUE,_xll.ohTrigger(RecalcTrigger,Trigger3M)),NA())</f>
        <v>-3.3049957593307105E-3</v>
      </c>
      <c r="L153" s="44">
        <f>IFERROR(_xll.qlIndexFixing(Index6M,$H153,TRUE,_xll.ohTrigger(RecalcTrigger,Trigger6M)),NA())</f>
        <v>-2.1872409744181378E-3</v>
      </c>
      <c r="M153" s="183">
        <f>IFERROR(_xll.qlIndexFixing(Index1Y,$H153,TRUE,_xll.ohTrigger(RecalcTrigger,Trigger1Y)),NA())</f>
        <v>-8.5014289286163675E-4</v>
      </c>
      <c r="N153" s="182">
        <f>IFERROR(_xll.qlIndexFixing(ONIndex1M,I153,TRUE,_xll.ohTrigger(RecalcTrigger,Trigger1M)),NA())</f>
        <v>-4.3604759126925074E-3</v>
      </c>
      <c r="O153" s="44">
        <f>IFERROR(_xll.qlIndexFixing(ONIndex3M,I153,TRUE,_xll.ohTrigger(RecalcTrigger,Trigger3M)),NA())</f>
        <v>-3.1880972600806246E-3</v>
      </c>
      <c r="P153" s="44">
        <f>IFERROR(_xll.qlIndexFixing(ONIndex6M,I153,TRUE,_xll.ohTrigger(RecalcTrigger,Trigger6M)),NA())</f>
        <v>-2.1761783694396186E-3</v>
      </c>
      <c r="Q153" s="183">
        <f>IFERROR(_xll.qlIndexFixing(ONIndex1Y,I153,TRUE,_xll.ohTrigger(RecalcTrigger,Trigger1Y)),NA())</f>
        <v>-8.6777516151492762E-4</v>
      </c>
    </row>
    <row r="154" spans="2:17" x14ac:dyDescent="0.2">
      <c r="B154" s="39" t="s">
        <v>17</v>
      </c>
      <c r="D154" s="42">
        <f>_xll.qlCalendarAdvance(Calendar,$D153,B154,"f",FALSE)</f>
        <v>42612</v>
      </c>
      <c r="E154" s="177">
        <f>_xll.qlInterestRateIndexValueDate(IndexON,D154)</f>
        <v>42612</v>
      </c>
      <c r="F154" s="193">
        <f>IFERROR(_xll.qlIndexFixing(IndexON,D154,TRUE,_xll.ohTrigger(RecalcTrigger,TriggerON)),NA())</f>
        <v>-4.321244642913058E-3</v>
      </c>
      <c r="H154" s="42">
        <f>_xll.qlCalendarAdvance(Calendar,$H153,B154,"f",FALSE)</f>
        <v>42612</v>
      </c>
      <c r="I154" s="177">
        <f>_xll.qlInterestRateIndexValueDate(Index1M,$H154)</f>
        <v>42614</v>
      </c>
      <c r="J154" s="182">
        <f>IFERROR(_xll.qlIndexFixing(Index1M,$H154,TRUE,_xll.ohTrigger(RecalcTrigger,Trigger1M)),NA())</f>
        <v>-4.3923191300025699E-3</v>
      </c>
      <c r="K154" s="44">
        <f>IFERROR(_xll.qlIndexFixing(Index3M,H154,TRUE,_xll.ohTrigger(RecalcTrigger,Trigger3M)),NA())</f>
        <v>-3.3075041369782809E-3</v>
      </c>
      <c r="L154" s="44">
        <f>IFERROR(_xll.qlIndexFixing(Index6M,$H154,TRUE,_xll.ohTrigger(RecalcTrigger,Trigger6M)),NA())</f>
        <v>-2.1886589100069704E-3</v>
      </c>
      <c r="M154" s="183">
        <f>IFERROR(_xll.qlIndexFixing(Index1Y,$H154,TRUE,_xll.ohTrigger(RecalcTrigger,Trigger1Y)),NA())</f>
        <v>-8.5015164946431257E-4</v>
      </c>
      <c r="N154" s="182">
        <f>IFERROR(_xll.qlIndexFixing(ONIndex1M,I154,TRUE,_xll.ohTrigger(RecalcTrigger,Trigger1M)),NA())</f>
        <v>-4.3644059042380334E-3</v>
      </c>
      <c r="O154" s="44">
        <f>IFERROR(_xll.qlIndexFixing(ONIndex3M,I154,TRUE,_xll.ohTrigger(RecalcTrigger,Trigger3M)),NA())</f>
        <v>-3.2111131624112943E-3</v>
      </c>
      <c r="P154" s="44">
        <f>IFERROR(_xll.qlIndexFixing(ONIndex6M,I154,TRUE,_xll.ohTrigger(RecalcTrigger,Trigger6M)),NA())</f>
        <v>-2.2004881629245077E-3</v>
      </c>
      <c r="Q154" s="183">
        <f>IFERROR(_xll.qlIndexFixing(ONIndex1Y,I154,TRUE,_xll.ohTrigger(RecalcTrigger,Trigger1Y)),NA())</f>
        <v>-8.8623107264762524E-4</v>
      </c>
    </row>
    <row r="155" spans="2:17" x14ac:dyDescent="0.2">
      <c r="B155" s="39" t="s">
        <v>17</v>
      </c>
      <c r="D155" s="42">
        <f>_xll.qlCalendarAdvance(Calendar,$D154,B155,"f",FALSE)</f>
        <v>42613</v>
      </c>
      <c r="E155" s="177">
        <f>_xll.qlInterestRateIndexValueDate(IndexON,D155)</f>
        <v>42613</v>
      </c>
      <c r="F155" s="193">
        <f>IFERROR(_xll.qlIndexFixing(IndexON,D155,TRUE,_xll.ohTrigger(RecalcTrigger,TriggerON)),NA())</f>
        <v>-4.321244642913058E-3</v>
      </c>
      <c r="H155" s="42">
        <f>_xll.qlCalendarAdvance(Calendar,$H154,B155,"f",FALSE)</f>
        <v>42613</v>
      </c>
      <c r="I155" s="177">
        <f>_xll.qlInterestRateIndexValueDate(Index1M,$H155)</f>
        <v>42615</v>
      </c>
      <c r="J155" s="182">
        <f>IFERROR(_xll.qlIndexFixing(Index1M,$H155,TRUE,_xll.ohTrigger(RecalcTrigger,Trigger1M)),NA())</f>
        <v>-4.3935215902266636E-3</v>
      </c>
      <c r="K155" s="44">
        <f>IFERROR(_xll.qlIndexFixing(Index3M,H155,TRUE,_xll.ohTrigger(RecalcTrigger,Trigger3M)),NA())</f>
        <v>-3.309999999999153E-3</v>
      </c>
      <c r="L155" s="44">
        <f>IFERROR(_xll.qlIndexFixing(Index6M,$H155,TRUE,_xll.ohTrigger(RecalcTrigger,Trigger6M)),NA())</f>
        <v>-2.1899999999996185E-3</v>
      </c>
      <c r="M155" s="183">
        <f>IFERROR(_xll.qlIndexFixing(Index1Y,$H155,TRUE,_xll.ohTrigger(RecalcTrigger,Trigger1Y)),NA())</f>
        <v>-8.4999999998961405E-4</v>
      </c>
      <c r="N155" s="182">
        <f>IFERROR(_xll.qlIndexFixing(ONIndex1M,I155,TRUE,_xll.ohTrigger(RecalcTrigger,Trigger1M)),NA())</f>
        <v>-4.366407080262924E-3</v>
      </c>
      <c r="O155" s="44">
        <f>IFERROR(_xll.qlIndexFixing(ONIndex3M,I155,TRUE,_xll.ohTrigger(RecalcTrigger,Trigger3M)),NA())</f>
        <v>-3.2220239091973468E-3</v>
      </c>
      <c r="P155" s="44">
        <f>IFERROR(_xll.qlIndexFixing(ONIndex6M,I155,TRUE,_xll.ohTrigger(RecalcTrigger,Trigger6M)),NA())</f>
        <v>-2.2116158105678352E-3</v>
      </c>
      <c r="Q155" s="183">
        <f>IFERROR(_xll.qlIndexFixing(ONIndex1Y,I155,TRUE,_xll.ohTrigger(RecalcTrigger,Trigger1Y)),NA())</f>
        <v>-8.9528769270152964E-4</v>
      </c>
    </row>
    <row r="156" spans="2:17" x14ac:dyDescent="0.2">
      <c r="B156" s="39" t="s">
        <v>17</v>
      </c>
      <c r="D156" s="42">
        <f>_xll.qlCalendarAdvance(Calendar,$D155,B156,"f",FALSE)</f>
        <v>42614</v>
      </c>
      <c r="E156" s="177">
        <f>_xll.qlInterestRateIndexValueDate(IndexON,D156)</f>
        <v>42614</v>
      </c>
      <c r="F156" s="193">
        <f>IFERROR(_xll.qlIndexFixing(IndexON,D156,TRUE,_xll.ohTrigger(RecalcTrigger,TriggerON)),NA())</f>
        <v>-4.321244642992994E-3</v>
      </c>
      <c r="H156" s="42">
        <f>_xll.qlCalendarAdvance(Calendar,$H155,B156,"f",FALSE)</f>
        <v>42614</v>
      </c>
      <c r="I156" s="177">
        <f>_xll.qlInterestRateIndexValueDate(Index1M,$H156)</f>
        <v>42618</v>
      </c>
      <c r="J156" s="182">
        <f>IFERROR(_xll.qlIndexFixing(Index1M,$H156,TRUE,_xll.ohTrigger(RecalcTrigger,Trigger1M)),NA())</f>
        <v>-4.4003408976376335E-3</v>
      </c>
      <c r="K156" s="44">
        <f>IFERROR(_xll.qlIndexFixing(Index3M,H156,TRUE,_xll.ohTrigger(RecalcTrigger,Trigger3M)),NA())</f>
        <v>-3.3173941760771706E-3</v>
      </c>
      <c r="L156" s="44">
        <f>IFERROR(_xll.qlIndexFixing(Index6M,$H156,TRUE,_xll.ohTrigger(RecalcTrigger,Trigger6M)),NA())</f>
        <v>-2.1945757866757036E-3</v>
      </c>
      <c r="M156" s="183">
        <f>IFERROR(_xll.qlIndexFixing(Index1Y,$H156,TRUE,_xll.ohTrigger(RecalcTrigger,Trigger1Y)),NA())</f>
        <v>-8.4977143222262144E-4</v>
      </c>
      <c r="N156" s="182">
        <f>IFERROR(_xll.qlIndexFixing(ONIndex1M,I156,TRUE,_xll.ohTrigger(RecalcTrigger,Trigger1M)),NA())</f>
        <v>-4.3684493357476484E-3</v>
      </c>
      <c r="O156" s="44">
        <f>IFERROR(_xll.qlIndexFixing(ONIndex3M,I156,TRUE,_xll.ohTrigger(RecalcTrigger,Trigger3M)),NA())</f>
        <v>-3.2325737365690443E-3</v>
      </c>
      <c r="P156" s="44">
        <f>IFERROR(_xll.qlIndexFixing(ONIndex6M,I156,TRUE,_xll.ohTrigger(RecalcTrigger,Trigger6M)),NA())</f>
        <v>-2.222113132659409E-3</v>
      </c>
      <c r="Q156" s="183">
        <f>IFERROR(_xll.qlIndexFixing(ONIndex1Y,I156,TRUE,_xll.ohTrigger(RecalcTrigger,Trigger1Y)),NA())</f>
        <v>-9.042447459606251E-4</v>
      </c>
    </row>
    <row r="157" spans="2:17" x14ac:dyDescent="0.2">
      <c r="B157" s="39" t="s">
        <v>17</v>
      </c>
      <c r="D157" s="42">
        <f>_xll.qlCalendarAdvance(Calendar,$D156,B157,"f",FALSE)</f>
        <v>42615</v>
      </c>
      <c r="E157" s="177">
        <f>_xll.qlInterestRateIndexValueDate(IndexON,D157)</f>
        <v>42615</v>
      </c>
      <c r="F157" s="193">
        <f>IFERROR(_xll.qlIndexFixing(IndexON,D157,TRUE,_xll.ohTrigger(RecalcTrigger,TriggerON)),NA())</f>
        <v>-4.321192773271143E-3</v>
      </c>
      <c r="H157" s="42">
        <f>_xll.qlCalendarAdvance(Calendar,$H156,B157,"f",FALSE)</f>
        <v>42615</v>
      </c>
      <c r="I157" s="177">
        <f>_xll.qlInterestRateIndexValueDate(Index1M,$H157)</f>
        <v>42619</v>
      </c>
      <c r="J157" s="182">
        <f>IFERROR(_xll.qlIndexFixing(Index1M,$H157,TRUE,_xll.ohTrigger(RecalcTrigger,Trigger1M)),NA())</f>
        <v>-4.4032333487629138E-3</v>
      </c>
      <c r="K157" s="44">
        <f>IFERROR(_xll.qlIndexFixing(Index3M,H157,TRUE,_xll.ohTrigger(RecalcTrigger,Trigger3M)),NA())</f>
        <v>-3.3198183452221521E-3</v>
      </c>
      <c r="L157" s="44">
        <f>IFERROR(_xll.qlIndexFixing(Index6M,$H157,TRUE,_xll.ohTrigger(RecalcTrigger,Trigger6M)),NA())</f>
        <v>-2.1945565357682044E-3</v>
      </c>
      <c r="M157" s="183">
        <f>IFERROR(_xll.qlIndexFixing(Index1Y,$H157,TRUE,_xll.ohTrigger(RecalcTrigger,Trigger1Y)),NA())</f>
        <v>-8.4956628345385431E-4</v>
      </c>
      <c r="N157" s="182">
        <f>IFERROR(_xll.qlIndexFixing(ONIndex1M,I157,TRUE,_xll.ohTrigger(RecalcTrigger,Trigger1M)),NA())</f>
        <v>-4.3705350218914418E-3</v>
      </c>
      <c r="O157" s="44">
        <f>IFERROR(_xll.qlIndexFixing(ONIndex3M,I157,TRUE,_xll.ohTrigger(RecalcTrigger,Trigger3M)),NA())</f>
        <v>-3.2427552670277748E-3</v>
      </c>
      <c r="P157" s="44">
        <f>IFERROR(_xll.qlIndexFixing(ONIndex6M,I157,TRUE,_xll.ohTrigger(RecalcTrigger,Trigger6M)),NA())</f>
        <v>-2.2319681811966419E-3</v>
      </c>
      <c r="Q157" s="183">
        <f>IFERROR(_xll.qlIndexFixing(ONIndex1Y,I157,TRUE,_xll.ohTrigger(RecalcTrigger,Trigger1Y)),NA())</f>
        <v>-9.1310397051458381E-4</v>
      </c>
    </row>
    <row r="158" spans="2:17" x14ac:dyDescent="0.2">
      <c r="B158" s="39" t="s">
        <v>17</v>
      </c>
      <c r="D158" s="42">
        <f>_xll.qlCalendarAdvance(Calendar,$D157,B158,"f",FALSE)</f>
        <v>42618</v>
      </c>
      <c r="E158" s="177">
        <f>_xll.qlInterestRateIndexValueDate(IndexON,D158)</f>
        <v>42618</v>
      </c>
      <c r="F158" s="193">
        <f>IFERROR(_xll.qlIndexFixing(IndexON,D158,TRUE,_xll.ohTrigger(RecalcTrigger,TriggerON)),NA())</f>
        <v>-4.321244642913058E-3</v>
      </c>
      <c r="H158" s="42">
        <f>_xll.qlCalendarAdvance(Calendar,$H157,B158,"f",FALSE)</f>
        <v>42618</v>
      </c>
      <c r="I158" s="177">
        <f>_xll.qlInterestRateIndexValueDate(Index1M,$H158)</f>
        <v>42620</v>
      </c>
      <c r="J158" s="182">
        <f>IFERROR(_xll.qlIndexFixing(Index1M,$H158,TRUE,_xll.ohTrigger(RecalcTrigger,Trigger1M)),NA())</f>
        <v>-4.4061803437389635E-3</v>
      </c>
      <c r="K158" s="44">
        <f>IFERROR(_xll.qlIndexFixing(Index3M,H158,TRUE,_xll.ohTrigger(RecalcTrigger,Trigger3M)),NA())</f>
        <v>-3.3222173329646759E-3</v>
      </c>
      <c r="L158" s="44">
        <f>IFERROR(_xll.qlIndexFixing(Index6M,$H158,TRUE,_xll.ohTrigger(RecalcTrigger,Trigger6M)),NA())</f>
        <v>-2.19550064169468E-3</v>
      </c>
      <c r="M158" s="183">
        <f>IFERROR(_xll.qlIndexFixing(Index1Y,$H158,TRUE,_xll.ohTrigger(RecalcTrigger,Trigger1Y)),NA())</f>
        <v>-8.4931745495183211E-4</v>
      </c>
      <c r="N158" s="182">
        <f>IFERROR(_xll.qlIndexFixing(ONIndex1M,I158,TRUE,_xll.ohTrigger(RecalcTrigger,Trigger1M)),NA())</f>
        <v>-4.37480975250093E-3</v>
      </c>
      <c r="O158" s="44">
        <f>IFERROR(_xll.qlIndexFixing(ONIndex3M,I158,TRUE,_xll.ohTrigger(RecalcTrigger,Trigger3M)),NA())</f>
        <v>-3.2618242279980336E-3</v>
      </c>
      <c r="P158" s="44">
        <f>IFERROR(_xll.qlIndexFixing(ONIndex6M,I158,TRUE,_xll.ohTrigger(RecalcTrigger,Trigger6M)),NA())</f>
        <v>-2.249463569174992E-3</v>
      </c>
      <c r="Q158" s="183">
        <f>IFERROR(_xll.qlIndexFixing(ONIndex1Y,I158,TRUE,_xll.ohTrigger(RecalcTrigger,Trigger1Y)),NA())</f>
        <v>-9.305026090045132E-4</v>
      </c>
    </row>
    <row r="159" spans="2:17" x14ac:dyDescent="0.2">
      <c r="B159" s="39" t="s">
        <v>17</v>
      </c>
      <c r="D159" s="42">
        <f>_xll.qlCalendarAdvance(Calendar,$D158,B159,"f",FALSE)</f>
        <v>42619</v>
      </c>
      <c r="E159" s="177">
        <f>_xll.qlInterestRateIndexValueDate(IndexON,D159)</f>
        <v>42619</v>
      </c>
      <c r="F159" s="193">
        <f>IFERROR(_xll.qlIndexFixing(IndexON,D159,TRUE,_xll.ohTrigger(RecalcTrigger,TriggerON)),NA())</f>
        <v>-4.321244642913058E-3</v>
      </c>
      <c r="H159" s="42">
        <f>_xll.qlCalendarAdvance(Calendar,$H158,B159,"f",FALSE)</f>
        <v>42619</v>
      </c>
      <c r="I159" s="177">
        <f>_xll.qlInterestRateIndexValueDate(Index1M,$H159)</f>
        <v>42621</v>
      </c>
      <c r="J159" s="182">
        <f>IFERROR(_xll.qlIndexFixing(Index1M,$H159,TRUE,_xll.ohTrigger(RecalcTrigger,Trigger1M)),NA())</f>
        <v>-4.4124672836692858E-3</v>
      </c>
      <c r="K159" s="44">
        <f>IFERROR(_xll.qlIndexFixing(Index3M,H159,TRUE,_xll.ohTrigger(RecalcTrigger,Trigger3M)),NA())</f>
        <v>-3.3245881775376468E-3</v>
      </c>
      <c r="L159" s="44">
        <f>IFERROR(_xll.qlIndexFixing(Index6M,$H159,TRUE,_xll.ohTrigger(RecalcTrigger,Trigger6M)),NA())</f>
        <v>-2.1963701937255018E-3</v>
      </c>
      <c r="M159" s="183">
        <f>IFERROR(_xll.qlIndexFixing(Index1Y,$H159,TRUE,_xll.ohTrigger(RecalcTrigger,Trigger1Y)),NA())</f>
        <v>-8.4902570770169282E-4</v>
      </c>
      <c r="N159" s="182">
        <f>IFERROR(_xll.qlIndexFixing(ONIndex1M,I159,TRUE,_xll.ohTrigger(RecalcTrigger,Trigger1M)),NA())</f>
        <v>-4.3793590908469682E-3</v>
      </c>
      <c r="O159" s="44">
        <f>IFERROR(_xll.qlIndexFixing(ONIndex3M,I159,TRUE,_xll.ohTrigger(RecalcTrigger,Trigger3M)),NA())</f>
        <v>-3.2796508641252942E-3</v>
      </c>
      <c r="P159" s="44">
        <f>IFERROR(_xll.qlIndexFixing(ONIndex6M,I159,TRUE,_xll.ohTrigger(RecalcTrigger,Trigger6M)),NA())</f>
        <v>-2.2647266744746375E-3</v>
      </c>
      <c r="Q159" s="183">
        <f>IFERROR(_xll.qlIndexFixing(ONIndex1Y,I159,TRUE,_xll.ohTrigger(RecalcTrigger,Trigger1Y)),NA())</f>
        <v>-9.4759734219351799E-4</v>
      </c>
    </row>
    <row r="160" spans="2:17" x14ac:dyDescent="0.2">
      <c r="B160" s="39" t="s">
        <v>17</v>
      </c>
      <c r="D160" s="42">
        <f>_xll.qlCalendarAdvance(Calendar,$D159,B160,"f",FALSE)</f>
        <v>42620</v>
      </c>
      <c r="E160" s="177">
        <f>_xll.qlInterestRateIndexValueDate(IndexON,D160)</f>
        <v>42620</v>
      </c>
      <c r="F160" s="193">
        <f>IFERROR(_xll.qlIndexFixing(IndexON,D160,TRUE,_xll.ohTrigger(RecalcTrigger,TriggerON)),NA())</f>
        <v>-4.321244642992994E-3</v>
      </c>
      <c r="H160" s="42">
        <f>_xll.qlCalendarAdvance(Calendar,$H159,B160,"f",FALSE)</f>
        <v>42620</v>
      </c>
      <c r="I160" s="177">
        <f>_xll.qlInterestRateIndexValueDate(Index1M,$H160)</f>
        <v>42622</v>
      </c>
      <c r="J160" s="182">
        <f>IFERROR(_xll.qlIndexFixing(Index1M,$H160,TRUE,_xll.ohTrigger(RecalcTrigger,Trigger1M)),NA())</f>
        <v>-4.4138735233551123E-3</v>
      </c>
      <c r="K160" s="44">
        <f>IFERROR(_xll.qlIndexFixing(Index3M,H160,TRUE,_xll.ohTrigger(RecalcTrigger,Trigger3M)),NA())</f>
        <v>-3.3269279039779315E-3</v>
      </c>
      <c r="L160" s="44">
        <f>IFERROR(_xll.qlIndexFixing(Index6M,$H160,TRUE,_xll.ohTrigger(RecalcTrigger,Trigger6M)),NA())</f>
        <v>-2.1971670105866135E-3</v>
      </c>
      <c r="M160" s="183">
        <f>IFERROR(_xll.qlIndexFixing(Index1Y,$H160,TRUE,_xll.ohTrigger(RecalcTrigger,Trigger1Y)),NA())</f>
        <v>-8.4832291891570881E-4</v>
      </c>
      <c r="N160" s="182">
        <f>IFERROR(_xll.qlIndexFixing(ONIndex1M,I160,TRUE,_xll.ohTrigger(RecalcTrigger,Trigger1M)),NA())</f>
        <v>-4.3816971940380256E-3</v>
      </c>
      <c r="O160" s="44">
        <f>IFERROR(_xll.qlIndexFixing(ONIndex3M,I160,TRUE,_xll.ohTrigger(RecalcTrigger,Trigger3M)),NA())</f>
        <v>-3.2878802435432064E-3</v>
      </c>
      <c r="P160" s="44">
        <f>IFERROR(_xll.qlIndexFixing(ONIndex6M,I160,TRUE,_xll.ohTrigger(RecalcTrigger,Trigger6M)),NA())</f>
        <v>-2.271191131324457E-3</v>
      </c>
      <c r="Q160" s="183">
        <f>IFERROR(_xll.qlIndexFixing(ONIndex1Y,I160,TRUE,_xll.ohTrigger(RecalcTrigger,Trigger1Y)),NA())</f>
        <v>-9.5599349372754716E-4</v>
      </c>
    </row>
    <row r="161" spans="2:17" x14ac:dyDescent="0.2">
      <c r="B161" s="39" t="s">
        <v>17</v>
      </c>
      <c r="D161" s="42">
        <f>_xll.qlCalendarAdvance(Calendar,$D160,B161,"f",FALSE)</f>
        <v>42621</v>
      </c>
      <c r="E161" s="177">
        <f>_xll.qlInterestRateIndexValueDate(IndexON,D161)</f>
        <v>42621</v>
      </c>
      <c r="F161" s="193">
        <f>IFERROR(_xll.qlIndexFixing(IndexON,D161,TRUE,_xll.ohTrigger(RecalcTrigger,TriggerON)),NA())</f>
        <v>-4.321244642953026E-3</v>
      </c>
      <c r="H161" s="42">
        <f>_xll.qlCalendarAdvance(Calendar,$H160,B161,"f",FALSE)</f>
        <v>42621</v>
      </c>
      <c r="I161" s="177">
        <f>_xll.qlInterestRateIndexValueDate(Index1M,$H161)</f>
        <v>42625</v>
      </c>
      <c r="J161" s="182">
        <f>IFERROR(_xll.qlIndexFixing(Index1M,$H161,TRUE,_xll.ohTrigger(RecalcTrigger,Trigger1M)),NA())</f>
        <v>-4.4215640061402439E-3</v>
      </c>
      <c r="K161" s="44">
        <f>IFERROR(_xll.qlIndexFixing(Index3M,H161,TRUE,_xll.ohTrigger(RecalcTrigger,Trigger3M)),NA())</f>
        <v>-3.3337304269246259E-3</v>
      </c>
      <c r="L161" s="44">
        <f>IFERROR(_xll.qlIndexFixing(Index6M,$H161,TRUE,_xll.ohTrigger(RecalcTrigger,Trigger6M)),NA())</f>
        <v>-2.2000088216167623E-3</v>
      </c>
      <c r="M161" s="183">
        <f>IFERROR(_xll.qlIndexFixing(Index1Y,$H161,TRUE,_xll.ohTrigger(RecalcTrigger,Trigger1Y)),NA())</f>
        <v>-8.4744473489127277E-4</v>
      </c>
      <c r="N161" s="182">
        <f>IFERROR(_xll.qlIndexFixing(ONIndex1M,I161,TRUE,_xll.ohTrigger(RecalcTrigger,Trigger1M)),NA())</f>
        <v>-4.3840928335647789E-3</v>
      </c>
      <c r="O161" s="44">
        <f>IFERROR(_xll.qlIndexFixing(ONIndex3M,I161,TRUE,_xll.ohTrigger(RecalcTrigger,Trigger3M)),NA())</f>
        <v>-3.2956970595776625E-3</v>
      </c>
      <c r="P161" s="44">
        <f>IFERROR(_xll.qlIndexFixing(ONIndex6M,I161,TRUE,_xll.ohTrigger(RecalcTrigger,Trigger6M)),NA())</f>
        <v>-2.2769416250856267E-3</v>
      </c>
      <c r="Q161" s="183">
        <f>IFERROR(_xll.qlIndexFixing(ONIndex1Y,I161,TRUE,_xll.ohTrigger(RecalcTrigger,Trigger1Y)),NA())</f>
        <v>-9.6430224465482439E-4</v>
      </c>
    </row>
    <row r="162" spans="2:17" x14ac:dyDescent="0.2">
      <c r="B162" s="39" t="s">
        <v>17</v>
      </c>
      <c r="D162" s="42">
        <f>_xll.qlCalendarAdvance(Calendar,$D161,B162,"f",FALSE)</f>
        <v>42622</v>
      </c>
      <c r="E162" s="177">
        <f>_xll.qlInterestRateIndexValueDate(IndexON,D162)</f>
        <v>42622</v>
      </c>
      <c r="F162" s="193">
        <f>IFERROR(_xll.qlIndexFixing(IndexON,D162,TRUE,_xll.ohTrigger(RecalcTrigger,TriggerON)),NA())</f>
        <v>-4.321192773271143E-3</v>
      </c>
      <c r="H162" s="42">
        <f>_xll.qlCalendarAdvance(Calendar,$H161,B162,"f",FALSE)</f>
        <v>42622</v>
      </c>
      <c r="I162" s="177">
        <f>_xll.qlInterestRateIndexValueDate(Index1M,$H162)</f>
        <v>42626</v>
      </c>
      <c r="J162" s="182">
        <f>IFERROR(_xll.qlIndexFixing(Index1M,$H162,TRUE,_xll.ohTrigger(RecalcTrigger,Trigger1M)),NA())</f>
        <v>-4.42473504489449E-3</v>
      </c>
      <c r="K162" s="44">
        <f>IFERROR(_xll.qlIndexFixing(Index3M,H162,TRUE,_xll.ohTrigger(RecalcTrigger,Trigger3M)),NA())</f>
        <v>-3.3359156672825223E-3</v>
      </c>
      <c r="L162" s="44">
        <f>IFERROR(_xll.qlIndexFixing(Index6M,$H162,TRUE,_xll.ohTrigger(RecalcTrigger,Trigger6M)),NA())</f>
        <v>-2.199665102308161E-3</v>
      </c>
      <c r="M162" s="183">
        <f>IFERROR(_xll.qlIndexFixing(Index1Y,$H162,TRUE,_xll.ohTrigger(RecalcTrigger,Trigger1Y)),NA())</f>
        <v>-8.4694979265372223E-4</v>
      </c>
      <c r="N162" s="182">
        <f>IFERROR(_xll.qlIndexFixing(ONIndex1M,I162,TRUE,_xll.ohTrigger(RecalcTrigger,Trigger1M)),NA())</f>
        <v>-4.3865483601868149E-3</v>
      </c>
      <c r="O162" s="44">
        <f>IFERROR(_xll.qlIndexFixing(ONIndex3M,I162,TRUE,_xll.ohTrigger(RecalcTrigger,Trigger3M)),NA())</f>
        <v>-3.3030939346101462E-3</v>
      </c>
      <c r="P162" s="44">
        <f>IFERROR(_xll.qlIndexFixing(ONIndex6M,I162,TRUE,_xll.ohTrigger(RecalcTrigger,Trigger6M)),NA())</f>
        <v>-2.2819662077155911E-3</v>
      </c>
      <c r="Q162" s="183">
        <f>IFERROR(_xll.qlIndexFixing(ONIndex1Y,I162,TRUE,_xll.ohTrigger(RecalcTrigger,Trigger1Y)),NA())</f>
        <v>-9.7252533322489398E-4</v>
      </c>
    </row>
    <row r="163" spans="2:17" x14ac:dyDescent="0.2">
      <c r="B163" s="39" t="s">
        <v>17</v>
      </c>
      <c r="D163" s="42">
        <f>_xll.qlCalendarAdvance(Calendar,$D162,B163,"f",FALSE)</f>
        <v>42625</v>
      </c>
      <c r="E163" s="177">
        <f>_xll.qlInterestRateIndexValueDate(IndexON,D163)</f>
        <v>42625</v>
      </c>
      <c r="F163" s="193">
        <f>IFERROR(_xll.qlIndexFixing(IndexON,D163,TRUE,_xll.ohTrigger(RecalcTrigger,TriggerON)),NA())</f>
        <v>-4.321244642913058E-3</v>
      </c>
      <c r="H163" s="42">
        <f>_xll.qlCalendarAdvance(Calendar,$H162,B163,"f",FALSE)</f>
        <v>42625</v>
      </c>
      <c r="I163" s="177">
        <f>_xll.qlInterestRateIndexValueDate(Index1M,$H163)</f>
        <v>42627</v>
      </c>
      <c r="J163" s="182">
        <f>IFERROR(_xll.qlIndexFixing(Index1M,$H163,TRUE,_xll.ohTrigger(RecalcTrigger,Trigger1M)),NA())</f>
        <v>-4.4279251962735522E-3</v>
      </c>
      <c r="K163" s="44">
        <f>IFERROR(_xll.qlIndexFixing(Index3M,H163,TRUE,_xll.ohTrigger(RecalcTrigger,Trigger3M)),NA())</f>
        <v>-3.3380547167554562E-3</v>
      </c>
      <c r="L163" s="44">
        <f>IFERROR(_xll.qlIndexFixing(Index6M,$H163,TRUE,_xll.ohTrigger(RecalcTrigger,Trigger6M)),NA())</f>
        <v>-2.2001273256780163E-3</v>
      </c>
      <c r="M163" s="183">
        <f>IFERROR(_xll.qlIndexFixing(Index1Y,$H163,TRUE,_xll.ohTrigger(RecalcTrigger,Trigger1Y)),NA())</f>
        <v>-8.4641648796991091E-4</v>
      </c>
      <c r="N163" s="182">
        <f>IFERROR(_xll.qlIndexFixing(ONIndex1M,I163,TRUE,_xll.ohTrigger(RecalcTrigger,Trigger1M)),NA())</f>
        <v>-4.3916172181868163E-3</v>
      </c>
      <c r="O163" s="44">
        <f>IFERROR(_xll.qlIndexFixing(ONIndex3M,I163,TRUE,_xll.ohTrigger(RecalcTrigger,Trigger3M)),NA())</f>
        <v>-3.3164204399360742E-3</v>
      </c>
      <c r="P163" s="44">
        <f>IFERROR(_xll.qlIndexFixing(ONIndex6M,I163,TRUE,_xll.ohTrigger(RecalcTrigger,Trigger6M)),NA())</f>
        <v>-2.2895213661477953E-3</v>
      </c>
      <c r="Q163" s="183">
        <f>IFERROR(_xll.qlIndexFixing(ONIndex1Y,I163,TRUE,_xll.ohTrigger(RecalcTrigger,Trigger1Y)),NA())</f>
        <v>-9.8869194359529899E-4</v>
      </c>
    </row>
    <row r="164" spans="2:17" x14ac:dyDescent="0.2">
      <c r="B164" s="39" t="s">
        <v>17</v>
      </c>
      <c r="D164" s="42">
        <f>_xll.qlCalendarAdvance(Calendar,$D163,B164,"f",FALSE)</f>
        <v>42626</v>
      </c>
      <c r="E164" s="177">
        <f>_xll.qlInterestRateIndexValueDate(IndexON,D164)</f>
        <v>42626</v>
      </c>
      <c r="F164" s="193">
        <f>IFERROR(_xll.qlIndexFixing(IndexON,D164,TRUE,_xll.ohTrigger(RecalcTrigger,TriggerON)),NA())</f>
        <v>-4.321244642953026E-3</v>
      </c>
      <c r="H164" s="42">
        <f>_xll.qlCalendarAdvance(Calendar,$H163,B164,"f",FALSE)</f>
        <v>42626</v>
      </c>
      <c r="I164" s="177">
        <f>_xll.qlInterestRateIndexValueDate(Index1M,$H164)</f>
        <v>42628</v>
      </c>
      <c r="J164" s="182">
        <f>IFERROR(_xll.qlIndexFixing(Index1M,$H164,TRUE,_xll.ohTrigger(RecalcTrigger,Trigger1M)),NA())</f>
        <v>-4.4343424660173159E-3</v>
      </c>
      <c r="K164" s="44">
        <f>IFERROR(_xll.qlIndexFixing(Index3M,H164,TRUE,_xll.ohTrigger(RecalcTrigger,Trigger3M)),NA())</f>
        <v>-3.3401445212018713E-3</v>
      </c>
      <c r="L164" s="44">
        <f>IFERROR(_xll.qlIndexFixing(Index6M,$H164,TRUE,_xll.ohTrigger(RecalcTrigger,Trigger6M)),NA())</f>
        <v>-2.2005288071236741E-3</v>
      </c>
      <c r="M164" s="183">
        <f>IFERROR(_xll.qlIndexFixing(Index1Y,$H164,TRUE,_xll.ohTrigger(RecalcTrigger,Trigger1Y)),NA())</f>
        <v>-8.4584557862600141E-4</v>
      </c>
      <c r="N164" s="182">
        <f>IFERROR(_xll.qlIndexFixing(ONIndex1M,I164,TRUE,_xll.ohTrigger(RecalcTrigger,Trigger1M)),NA())</f>
        <v>-4.397016358135275E-3</v>
      </c>
      <c r="O164" s="44">
        <f>IFERROR(_xll.qlIndexFixing(ONIndex3M,I164,TRUE,_xll.ohTrigger(RecalcTrigger,Trigger3M)),NA())</f>
        <v>-3.3283344685530736E-3</v>
      </c>
      <c r="P164" s="44">
        <f>IFERROR(_xll.qlIndexFixing(ONIndex6M,I164,TRUE,_xll.ohTrigger(RecalcTrigger,Trigger6M)),NA())</f>
        <v>-2.2945664595974691E-3</v>
      </c>
      <c r="Q164" s="183">
        <f>IFERROR(_xll.qlIndexFixing(ONIndex1Y,I164,TRUE,_xll.ohTrigger(RecalcTrigger,Trigger1Y)),NA())</f>
        <v>-1.004595823328458E-3</v>
      </c>
    </row>
    <row r="165" spans="2:17" x14ac:dyDescent="0.2">
      <c r="B165" s="39" t="s">
        <v>17</v>
      </c>
      <c r="D165" s="42">
        <f>_xll.qlCalendarAdvance(Calendar,$D164,B165,"f",FALSE)</f>
        <v>42627</v>
      </c>
      <c r="E165" s="177">
        <f>_xll.qlInterestRateIndexValueDate(IndexON,D165)</f>
        <v>42627</v>
      </c>
      <c r="F165" s="193">
        <f>IFERROR(_xll.qlIndexFixing(IndexON,D165,TRUE,_xll.ohTrigger(RecalcTrigger,TriggerON)),NA())</f>
        <v>-4.4911484019749537E-3</v>
      </c>
      <c r="H165" s="42">
        <f>_xll.qlCalendarAdvance(Calendar,$H164,B165,"f",FALSE)</f>
        <v>42627</v>
      </c>
      <c r="I165" s="177">
        <f>_xll.qlInterestRateIndexValueDate(Index1M,$H165)</f>
        <v>42629</v>
      </c>
      <c r="J165" s="182">
        <f>IFERROR(_xll.qlIndexFixing(Index1M,$H165,TRUE,_xll.ohTrigger(RecalcTrigger,Trigger1M)),NA())</f>
        <v>-4.4359382626372431E-3</v>
      </c>
      <c r="K165" s="44">
        <f>IFERROR(_xll.qlIndexFixing(Index3M,H165,TRUE,_xll.ohTrigger(RecalcTrigger,Trigger3M)),NA())</f>
        <v>-3.3421820132876899E-3</v>
      </c>
      <c r="L165" s="44">
        <f>IFERROR(_xll.qlIndexFixing(Index6M,$H165,TRUE,_xll.ohTrigger(RecalcTrigger,Trigger6M)),NA())</f>
        <v>-2.2008717256727004E-3</v>
      </c>
      <c r="M165" s="183">
        <f>IFERROR(_xll.qlIndexFixing(Index1Y,$H165,TRUE,_xll.ohTrigger(RecalcTrigger,Trigger1Y)),NA())</f>
        <v>-8.446773784378241E-4</v>
      </c>
      <c r="N165" s="182">
        <f>IFERROR(_xll.qlIndexFixing(ONIndex1M,I165,TRUE,_xll.ohTrigger(RecalcTrigger,Trigger1M)),NA())</f>
        <v>-4.3998065852646207E-3</v>
      </c>
      <c r="O165" s="44">
        <f>IFERROR(_xll.qlIndexFixing(ONIndex3M,I165,TRUE,_xll.ohTrigger(RecalcTrigger,Trigger3M)),NA())</f>
        <v>-3.3335209718998726E-3</v>
      </c>
      <c r="P165" s="44">
        <f>IFERROR(_xll.qlIndexFixing(ONIndex6M,I165,TRUE,_xll.ohTrigger(RecalcTrigger,Trigger6M)),NA())</f>
        <v>-2.2957822616964663E-3</v>
      </c>
      <c r="Q165" s="183">
        <f>IFERROR(_xll.qlIndexFixing(ONIndex1Y,I165,TRUE,_xll.ohTrigger(RecalcTrigger,Trigger1Y)),NA())</f>
        <v>-1.0124166700187232E-3</v>
      </c>
    </row>
    <row r="166" spans="2:17" x14ac:dyDescent="0.2">
      <c r="B166" s="39" t="s">
        <v>17</v>
      </c>
      <c r="D166" s="42">
        <f>_xll.qlCalendarAdvance(Calendar,$D165,B166,"f",FALSE)</f>
        <v>42628</v>
      </c>
      <c r="E166" s="177">
        <f>_xll.qlInterestRateIndexValueDate(IndexON,D166)</f>
        <v>42628</v>
      </c>
      <c r="F166" s="193">
        <f>IFERROR(_xll.qlIndexFixing(IndexON,D166,TRUE,_xll.ohTrigger(RecalcTrigger,TriggerON)),NA())</f>
        <v>-4.4911484020149217E-3</v>
      </c>
      <c r="H166" s="42">
        <f>_xll.qlCalendarAdvance(Calendar,$H165,B166,"f",FALSE)</f>
        <v>42628</v>
      </c>
      <c r="I166" s="177">
        <f>_xll.qlInterestRateIndexValueDate(Index1M,$H166)</f>
        <v>42632</v>
      </c>
      <c r="J166" s="182">
        <f>IFERROR(_xll.qlIndexFixing(Index1M,$H166,TRUE,_xll.ohTrigger(RecalcTrigger,Trigger1M)),NA())</f>
        <v>-4.4439662718480655E-3</v>
      </c>
      <c r="K166" s="44">
        <f>IFERROR(_xll.qlIndexFixing(Index3M,H166,TRUE,_xll.ohTrigger(RecalcTrigger,Trigger3M)),NA())</f>
        <v>-3.3479497440523321E-3</v>
      </c>
      <c r="L166" s="44">
        <f>IFERROR(_xll.qlIndexFixing(Index6M,$H166,TRUE,_xll.ohTrigger(RecalcTrigger,Trigger6M)),NA())</f>
        <v>-2.2021994349277307E-3</v>
      </c>
      <c r="M166" s="183">
        <f>IFERROR(_xll.qlIndexFixing(Index1Y,$H166,TRUE,_xll.ohTrigger(RecalcTrigger,Trigger1Y)),NA())</f>
        <v>-8.4320103440841722E-4</v>
      </c>
      <c r="N166" s="182">
        <f>IFERROR(_xll.qlIndexFixing(ONIndex1M,I166,TRUE,_xll.ohTrigger(RecalcTrigger,Trigger1M)),NA())</f>
        <v>-4.4026708051259078E-3</v>
      </c>
      <c r="O166" s="44">
        <f>IFERROR(_xll.qlIndexFixing(ONIndex3M,I166,TRUE,_xll.ohTrigger(RecalcTrigger,Trigger3M)),NA())</f>
        <v>-3.3382432676942742E-3</v>
      </c>
      <c r="P166" s="44">
        <f>IFERROR(_xll.qlIndexFixing(ONIndex6M,I166,TRUE,_xll.ohTrigger(RecalcTrigger,Trigger6M)),NA())</f>
        <v>-2.2962004630899813E-3</v>
      </c>
      <c r="Q166" s="183">
        <f>IFERROR(_xll.qlIndexFixing(ONIndex1Y,I166,TRUE,_xll.ohTrigger(RecalcTrigger,Trigger1Y)),NA())</f>
        <v>-1.0201622824501655E-3</v>
      </c>
    </row>
    <row r="167" spans="2:17" x14ac:dyDescent="0.2">
      <c r="B167" s="39" t="s">
        <v>17</v>
      </c>
      <c r="D167" s="42">
        <f>_xll.qlCalendarAdvance(Calendar,$D166,B167,"f",FALSE)</f>
        <v>42629</v>
      </c>
      <c r="E167" s="177">
        <f>_xll.qlInterestRateIndexValueDate(IndexON,D167)</f>
        <v>42629</v>
      </c>
      <c r="F167" s="193">
        <f>IFERROR(_xll.qlIndexFixing(IndexON,D167,TRUE,_xll.ohTrigger(RecalcTrigger,TriggerON)),NA())</f>
        <v>-4.4910923732999208E-3</v>
      </c>
      <c r="H167" s="42">
        <f>_xll.qlCalendarAdvance(Calendar,$H166,B167,"f",FALSE)</f>
        <v>42629</v>
      </c>
      <c r="I167" s="177">
        <f>_xll.qlInterestRateIndexValueDate(Index1M,$H167)</f>
        <v>42633</v>
      </c>
      <c r="J167" s="182">
        <f>IFERROR(_xll.qlIndexFixing(Index1M,$H167,TRUE,_xll.ohTrigger(RecalcTrigger,Trigger1M)),NA())</f>
        <v>-4.447151739411126E-3</v>
      </c>
      <c r="K167" s="44">
        <f>IFERROR(_xll.qlIndexFixing(Index3M,H167,TRUE,_xll.ohTrigger(RecalcTrigger,Trigger3M)),NA())</f>
        <v>-3.3497470493801954E-3</v>
      </c>
      <c r="L167" s="44">
        <f>IFERROR(_xll.qlIndexFixing(Index6M,$H167,TRUE,_xll.ohTrigger(RecalcTrigger,Trigger6M)),NA())</f>
        <v>-2.2017031530805059E-3</v>
      </c>
      <c r="M167" s="183">
        <f>IFERROR(_xll.qlIndexFixing(Index1Y,$H167,TRUE,_xll.ohTrigger(RecalcTrigger,Trigger1Y)),NA())</f>
        <v>-8.424534526009996E-4</v>
      </c>
      <c r="N167" s="182">
        <f>IFERROR(_xll.qlIndexFixing(ONIndex1M,I167,TRUE,_xll.ohTrigger(RecalcTrigger,Trigger1M)),NA())</f>
        <v>-4.4056113690382759E-3</v>
      </c>
      <c r="O167" s="44">
        <f>IFERROR(_xll.qlIndexFixing(ONIndex3M,I167,TRUE,_xll.ohTrigger(RecalcTrigger,Trigger3M)),NA())</f>
        <v>-3.3424939781179219E-3</v>
      </c>
      <c r="P167" s="44">
        <f>IFERROR(_xll.qlIndexFixing(ONIndex6M,I167,TRUE,_xll.ohTrigger(RecalcTrigger,Trigger6M)),NA())</f>
        <v>-2.2958091151759064E-3</v>
      </c>
      <c r="Q167" s="183">
        <f>IFERROR(_xll.qlIndexFixing(ONIndex1Y,I167,TRUE,_xll.ohTrigger(RecalcTrigger,Trigger1Y)),NA())</f>
        <v>-1.0278343987124572E-3</v>
      </c>
    </row>
    <row r="168" spans="2:17" x14ac:dyDescent="0.2">
      <c r="B168" s="39" t="s">
        <v>17</v>
      </c>
      <c r="D168" s="42">
        <f>_xll.qlCalendarAdvance(Calendar,$D167,B168,"f",FALSE)</f>
        <v>42632</v>
      </c>
      <c r="E168" s="177">
        <f>_xll.qlInterestRateIndexValueDate(IndexON,D168)</f>
        <v>42632</v>
      </c>
      <c r="F168" s="193">
        <f>IFERROR(_xll.qlIndexFixing(IndexON,D168,TRUE,_xll.ohTrigger(RecalcTrigger,TriggerON)),NA())</f>
        <v>-4.4911484019749537E-3</v>
      </c>
      <c r="H168" s="42">
        <f>_xll.qlCalendarAdvance(Calendar,$H167,B168,"f",FALSE)</f>
        <v>42632</v>
      </c>
      <c r="I168" s="177">
        <f>_xll.qlInterestRateIndexValueDate(Index1M,$H168)</f>
        <v>42634</v>
      </c>
      <c r="J168" s="182">
        <f>IFERROR(_xll.qlIndexFixing(Index1M,$H168,TRUE,_xll.ohTrigger(RecalcTrigger,Trigger1M)),NA())</f>
        <v>-4.4503155083059909E-3</v>
      </c>
      <c r="K168" s="44">
        <f>IFERROR(_xll.qlIndexFixing(Index3M,H168,TRUE,_xll.ohTrigger(RecalcTrigger,Trigger3M)),NA())</f>
        <v>-3.3514765077000469E-3</v>
      </c>
      <c r="L168" s="44">
        <f>IFERROR(_xll.qlIndexFixing(Index6M,$H168,TRUE,_xll.ohTrigger(RecalcTrigger,Trigger6M)),NA())</f>
        <v>-2.2017877441887677E-3</v>
      </c>
      <c r="M168" s="183">
        <f>IFERROR(_xll.qlIndexFixing(Index1Y,$H168,TRUE,_xll.ohTrigger(RecalcTrigger,Trigger1Y)),NA())</f>
        <v>-8.4167280328364621E-4</v>
      </c>
      <c r="N168" s="182">
        <f>IFERROR(_xll.qlIndexFixing(ONIndex1M,I168,TRUE,_xll.ohTrigger(RecalcTrigger,Trigger1M)),NA())</f>
        <v>-4.4117046657987657E-3</v>
      </c>
      <c r="O168" s="44">
        <f>IFERROR(_xll.qlIndexFixing(ONIndex3M,I168,TRUE,_xll.ohTrigger(RecalcTrigger,Trigger3M)),NA())</f>
        <v>-3.3493553974039969E-3</v>
      </c>
      <c r="P168" s="44">
        <f>IFERROR(_xll.qlIndexFixing(ONIndex6M,I168,TRUE,_xll.ohTrigger(RecalcTrigger,Trigger6M)),NA())</f>
        <v>-2.292253584919024E-3</v>
      </c>
      <c r="Q168" s="183">
        <f>IFERROR(_xll.qlIndexFixing(ONIndex1Y,I168,TRUE,_xll.ohTrigger(RecalcTrigger,Trigger1Y)),NA())</f>
        <v>-1.0429393125388486E-3</v>
      </c>
    </row>
    <row r="169" spans="2:17" x14ac:dyDescent="0.2">
      <c r="B169" s="39" t="s">
        <v>17</v>
      </c>
      <c r="D169" s="42">
        <f>_xll.qlCalendarAdvance(Calendar,$D168,B169,"f",FALSE)</f>
        <v>42633</v>
      </c>
      <c r="E169" s="177">
        <f>_xll.qlInterestRateIndexValueDate(IndexON,D169)</f>
        <v>42633</v>
      </c>
      <c r="F169" s="193">
        <f>IFERROR(_xll.qlIndexFixing(IndexON,D169,TRUE,_xll.ohTrigger(RecalcTrigger,TriggerON)),NA())</f>
        <v>-4.4911484019749537E-3</v>
      </c>
      <c r="H169" s="42">
        <f>_xll.qlCalendarAdvance(Calendar,$H168,B169,"f",FALSE)</f>
        <v>42633</v>
      </c>
      <c r="I169" s="177">
        <f>_xll.qlInterestRateIndexValueDate(Index1M,$H169)</f>
        <v>42635</v>
      </c>
      <c r="J169" s="182">
        <f>IFERROR(_xll.qlIndexFixing(Index1M,$H169,TRUE,_xll.ohTrigger(RecalcTrigger,Trigger1M)),NA())</f>
        <v>-4.4562285562274595E-3</v>
      </c>
      <c r="K169" s="44">
        <f>IFERROR(_xll.qlIndexFixing(Index3M,H169,TRUE,_xll.ohTrigger(RecalcTrigger,Trigger3M)),NA())</f>
        <v>-3.353134972486209E-3</v>
      </c>
      <c r="L169" s="44">
        <f>IFERROR(_xll.qlIndexFixing(Index6M,$H169,TRUE,_xll.ohTrigger(RecalcTrigger,Trigger6M)),NA())</f>
        <v>-2.2018279275472868E-3</v>
      </c>
      <c r="M169" s="183">
        <f>IFERROR(_xll.qlIndexFixing(Index1Y,$H169,TRUE,_xll.ohTrigger(RecalcTrigger,Trigger1Y)),NA())</f>
        <v>-8.4085984105668448E-4</v>
      </c>
      <c r="N169" s="182">
        <f>IFERROR(_xll.qlIndexFixing(ONIndex1M,I169,TRUE,_xll.ohTrigger(RecalcTrigger,Trigger1M)),NA())</f>
        <v>-4.4181840824286667E-3</v>
      </c>
      <c r="O169" s="44">
        <f>IFERROR(_xll.qlIndexFixing(ONIndex3M,I169,TRUE,_xll.ohTrigger(RecalcTrigger,Trigger3M)),NA())</f>
        <v>-3.3546334124556765E-3</v>
      </c>
      <c r="P169" s="44">
        <f>IFERROR(_xll.qlIndexFixing(ONIndex6M,I169,TRUE,_xll.ohTrigger(RecalcTrigger,Trigger6M)),NA())</f>
        <v>-2.2859092661153824E-3</v>
      </c>
      <c r="Q169" s="183">
        <f>IFERROR(_xll.qlIndexFixing(ONIndex1Y,I169,TRUE,_xll.ohTrigger(RecalcTrigger,Trigger1Y)),NA())</f>
        <v>-1.057822662104968E-3</v>
      </c>
    </row>
    <row r="170" spans="2:17" x14ac:dyDescent="0.2">
      <c r="B170" s="39" t="s">
        <v>17</v>
      </c>
      <c r="D170" s="42">
        <f>_xll.qlCalendarAdvance(Calendar,$D169,B170,"f",FALSE)</f>
        <v>42634</v>
      </c>
      <c r="E170" s="177">
        <f>_xll.qlInterestRateIndexValueDate(IndexON,D170)</f>
        <v>42634</v>
      </c>
      <c r="F170" s="193">
        <f>IFERROR(_xll.qlIndexFixing(IndexON,D170,TRUE,_xll.ohTrigger(RecalcTrigger,TriggerON)),NA())</f>
        <v>-4.4911484019749537E-3</v>
      </c>
      <c r="H170" s="42">
        <f>_xll.qlCalendarAdvance(Calendar,$H169,B170,"f",FALSE)</f>
        <v>42634</v>
      </c>
      <c r="I170" s="177">
        <f>_xll.qlInterestRateIndexValueDate(Index1M,$H170)</f>
        <v>42636</v>
      </c>
      <c r="J170" s="182">
        <f>IFERROR(_xll.qlIndexFixing(Index1M,$H170,TRUE,_xll.ohTrigger(RecalcTrigger,Trigger1M)),NA())</f>
        <v>-4.4579159238417225E-3</v>
      </c>
      <c r="K170" s="44">
        <f>IFERROR(_xll.qlIndexFixing(Index3M,H170,TRUE,_xll.ohTrigger(RecalcTrigger,Trigger3M)),NA())</f>
        <v>-3.3547192840112572E-3</v>
      </c>
      <c r="L170" s="44">
        <f>IFERROR(_xll.qlIndexFixing(Index6M,$H170,TRUE,_xll.ohTrigger(RecalcTrigger,Trigger6M)),NA())</f>
        <v>-2.2018262425161665E-3</v>
      </c>
      <c r="M170" s="183">
        <f>IFERROR(_xll.qlIndexFixing(Index1Y,$H170,TRUE,_xll.ohTrigger(RecalcTrigger,Trigger1Y)),NA())</f>
        <v>-8.3932497371261348E-4</v>
      </c>
      <c r="N170" s="182">
        <f>IFERROR(_xll.qlIndexFixing(ONIndex1M,I170,TRUE,_xll.ohTrigger(RecalcTrigger,Trigger1M)),NA())</f>
        <v>-4.4215416299886456E-3</v>
      </c>
      <c r="O170" s="44">
        <f>IFERROR(_xll.qlIndexFixing(ONIndex3M,I170,TRUE,_xll.ohTrigger(RecalcTrigger,Trigger3M)),NA())</f>
        <v>-3.3564155303089649E-3</v>
      </c>
      <c r="P170" s="44">
        <f>IFERROR(_xll.qlIndexFixing(ONIndex6M,I170,TRUE,_xll.ohTrigger(RecalcTrigger,Trigger6M)),NA())</f>
        <v>-2.2812909481073618E-3</v>
      </c>
      <c r="Q170" s="183">
        <f>IFERROR(_xll.qlIndexFixing(ONIndex1Y,I170,TRUE,_xll.ohTrigger(RecalcTrigger,Trigger1Y)),NA())</f>
        <v>-1.0651533677474845E-3</v>
      </c>
    </row>
    <row r="171" spans="2:17" x14ac:dyDescent="0.2">
      <c r="B171" s="39" t="s">
        <v>17</v>
      </c>
      <c r="D171" s="42">
        <f>_xll.qlCalendarAdvance(Calendar,$D170,B171,"f",FALSE)</f>
        <v>42635</v>
      </c>
      <c r="E171" s="177">
        <f>_xll.qlInterestRateIndexValueDate(IndexON,D171)</f>
        <v>42635</v>
      </c>
      <c r="F171" s="193">
        <f>IFERROR(_xll.qlIndexFixing(IndexON,D171,TRUE,_xll.ohTrigger(RecalcTrigger,TriggerON)),NA())</f>
        <v>-4.4911484019349857E-3</v>
      </c>
      <c r="H171" s="42">
        <f>_xll.qlCalendarAdvance(Calendar,$H170,B171,"f",FALSE)</f>
        <v>42635</v>
      </c>
      <c r="I171" s="177">
        <f>_xll.qlInterestRateIndexValueDate(Index1M,$H171)</f>
        <v>42639</v>
      </c>
      <c r="J171" s="182">
        <f>IFERROR(_xll.qlIndexFixing(Index1M,$H171,TRUE,_xll.ohTrigger(RecalcTrigger,Trigger1M)),NA())</f>
        <v>-4.4655856020541229E-3</v>
      </c>
      <c r="K171" s="44">
        <f>IFERROR(_xll.qlIndexFixing(Index3M,H171,TRUE,_xll.ohTrigger(RecalcTrigger,Trigger3M)),NA())</f>
        <v>-3.3601593046147468E-3</v>
      </c>
      <c r="L171" s="44">
        <f>IFERROR(_xll.qlIndexFixing(Index6M,$H171,TRUE,_xll.ohTrigger(RecalcTrigger,Trigger6M)),NA())</f>
        <v>-2.2019035487449226E-3</v>
      </c>
      <c r="M171" s="183">
        <f>IFERROR(_xll.qlIndexFixing(Index1Y,$H171,TRUE,_xll.ohTrigger(RecalcTrigger,Trigger1Y)),NA())</f>
        <v>-8.3729993917896507E-4</v>
      </c>
      <c r="N171" s="182">
        <f>IFERROR(_xll.qlIndexFixing(ONIndex1M,I171,TRUE,_xll.ohTrigger(RecalcTrigger,Trigger1M)),NA())</f>
        <v>-4.4249896270365241E-3</v>
      </c>
      <c r="O171" s="44">
        <f>IFERROR(_xll.qlIndexFixing(ONIndex3M,I171,TRUE,_xll.ohTrigger(RecalcTrigger,Trigger3M)),NA())</f>
        <v>-3.3576817963609784E-3</v>
      </c>
      <c r="P171" s="44">
        <f>IFERROR(_xll.qlIndexFixing(ONIndex6M,I171,TRUE,_xll.ohTrigger(RecalcTrigger,Trigger6M)),NA())</f>
        <v>-2.2757913909376981E-3</v>
      </c>
      <c r="Q171" s="183">
        <f>IFERROR(_xll.qlIndexFixing(ONIndex1Y,I171,TRUE,_xll.ohTrigger(RecalcTrigger,Trigger1Y)),NA())</f>
        <v>-1.0724210053592031E-3</v>
      </c>
    </row>
    <row r="172" spans="2:17" x14ac:dyDescent="0.2">
      <c r="B172" s="39" t="s">
        <v>17</v>
      </c>
      <c r="D172" s="42">
        <f>_xll.qlCalendarAdvance(Calendar,$D171,B172,"f",FALSE)</f>
        <v>42636</v>
      </c>
      <c r="E172" s="177">
        <f>_xll.qlInterestRateIndexValueDate(IndexON,D172)</f>
        <v>42636</v>
      </c>
      <c r="F172" s="193">
        <f>IFERROR(_xll.qlIndexFixing(IndexON,D172,TRUE,_xll.ohTrigger(RecalcTrigger,TriggerON)),NA())</f>
        <v>-4.4910923732865982E-3</v>
      </c>
      <c r="H172" s="42">
        <f>_xll.qlCalendarAdvance(Calendar,$H171,B172,"f",FALSE)</f>
        <v>42636</v>
      </c>
      <c r="I172" s="177">
        <f>_xll.qlInterestRateIndexValueDate(Index1M,$H172)</f>
        <v>42640</v>
      </c>
      <c r="J172" s="182">
        <f>IFERROR(_xll.qlIndexFixing(Index1M,$H172,TRUE,_xll.ohTrigger(RecalcTrigger,Trigger1M)),NA())</f>
        <v>-4.4684836793522642E-3</v>
      </c>
      <c r="K172" s="44">
        <f>IFERROR(_xll.qlIndexFixing(Index3M,H172,TRUE,_xll.ohTrigger(RecalcTrigger,Trigger3M)),NA())</f>
        <v>-3.3602513409582957E-3</v>
      </c>
      <c r="L172" s="44">
        <f>IFERROR(_xll.qlIndexFixing(Index6M,$H172,TRUE,_xll.ohTrigger(RecalcTrigger,Trigger6M)),NA())</f>
        <v>-2.201453407433801E-3</v>
      </c>
      <c r="M172" s="183">
        <f>IFERROR(_xll.qlIndexFixing(Index1Y,$H172,TRUE,_xll.ohTrigger(RecalcTrigger,Trigger1Y)),NA())</f>
        <v>-8.3633671553083469E-4</v>
      </c>
      <c r="N172" s="182">
        <f>IFERROR(_xll.qlIndexFixing(ONIndex1M,I172,TRUE,_xll.ohTrigger(RecalcTrigger,Trigger1M)),NA())</f>
        <v>-4.4285304247715374E-3</v>
      </c>
      <c r="O172" s="44">
        <f>IFERROR(_xll.qlIndexFixing(ONIndex3M,I172,TRUE,_xll.ohTrigger(RecalcTrigger,Trigger3M)),NA())</f>
        <v>-3.358424833033169E-3</v>
      </c>
      <c r="P172" s="44">
        <f>IFERROR(_xll.qlIndexFixing(ONIndex6M,I172,TRUE,_xll.ohTrigger(RecalcTrigger,Trigger6M)),NA())</f>
        <v>-2.2693986466437721E-3</v>
      </c>
      <c r="Q172" s="183">
        <f>IFERROR(_xll.qlIndexFixing(ONIndex1Y,I172,TRUE,_xll.ohTrigger(RecalcTrigger,Trigger1Y)),NA())</f>
        <v>-1.0796273129898282E-3</v>
      </c>
    </row>
    <row r="173" spans="2:17" x14ac:dyDescent="0.2">
      <c r="B173" s="39" t="s">
        <v>17</v>
      </c>
      <c r="D173" s="42">
        <f>_xll.qlCalendarAdvance(Calendar,$D172,B173,"f",FALSE)</f>
        <v>42639</v>
      </c>
      <c r="E173" s="177">
        <f>_xll.qlInterestRateIndexValueDate(IndexON,D173)</f>
        <v>42639</v>
      </c>
      <c r="F173" s="193">
        <f>IFERROR(_xll.qlIndexFixing(IndexON,D173,TRUE,_xll.ohTrigger(RecalcTrigger,TriggerON)),NA())</f>
        <v>-4.4911484019349857E-3</v>
      </c>
      <c r="H173" s="42">
        <f>_xll.qlCalendarAdvance(Calendar,$H172,B173,"f",FALSE)</f>
        <v>42639</v>
      </c>
      <c r="I173" s="177">
        <f>_xll.qlInterestRateIndexValueDate(Index1M,$H173)</f>
        <v>42641</v>
      </c>
      <c r="J173" s="182">
        <f>IFERROR(_xll.qlIndexFixing(Index1M,$H173,TRUE,_xll.ohTrigger(RecalcTrigger,Trigger1M)),NA())</f>
        <v>-4.4713138666807595E-3</v>
      </c>
      <c r="K173" s="44">
        <f>IFERROR(_xll.qlIndexFixing(Index3M,H173,TRUE,_xll.ohTrigger(RecalcTrigger,Trigger3M)),NA())</f>
        <v>-3.3614170282539966E-3</v>
      </c>
      <c r="L173" s="44">
        <f>IFERROR(_xll.qlIndexFixing(Index6M,$H173,TRUE,_xll.ohTrigger(RecalcTrigger,Trigger6M)),NA())</f>
        <v>-2.2012822726017499E-3</v>
      </c>
      <c r="M173" s="183">
        <f>IFERROR(_xll.qlIndexFixing(Index1Y,$H173,TRUE,_xll.ohTrigger(RecalcTrigger,Trigger1Y)),NA())</f>
        <v>-8.353456970506245E-4</v>
      </c>
      <c r="N173" s="182">
        <f>IFERROR(_xll.qlIndexFixing(ONIndex1M,I173,TRUE,_xll.ohTrigger(RecalcTrigger,Trigger1M)),NA())</f>
        <v>-4.4358784504527904E-3</v>
      </c>
      <c r="O173" s="44">
        <f>IFERROR(_xll.qlIndexFixing(ONIndex3M,I173,TRUE,_xll.ohTrigger(RecalcTrigger,Trigger3M)),NA())</f>
        <v>-3.3580985940373509E-3</v>
      </c>
      <c r="P173" s="44">
        <f>IFERROR(_xll.qlIndexFixing(ONIndex6M,I173,TRUE,_xll.ohTrigger(RecalcTrigger,Trigger6M)),NA())</f>
        <v>-2.2535620181551863E-3</v>
      </c>
      <c r="Q173" s="183">
        <f>IFERROR(_xll.qlIndexFixing(ONIndex1Y,I173,TRUE,_xll.ohTrigger(RecalcTrigger,Trigger1Y)),NA())</f>
        <v>-1.093840861554618E-3</v>
      </c>
    </row>
    <row r="174" spans="2:17" x14ac:dyDescent="0.2">
      <c r="B174" s="39" t="s">
        <v>17</v>
      </c>
      <c r="D174" s="42">
        <f>_xll.qlCalendarAdvance(Calendar,$D173,B174,"f",FALSE)</f>
        <v>42640</v>
      </c>
      <c r="E174" s="177">
        <f>_xll.qlInterestRateIndexValueDate(IndexON,D174)</f>
        <v>42640</v>
      </c>
      <c r="F174" s="193">
        <f>IFERROR(_xll.qlIndexFixing(IndexON,D174,TRUE,_xll.ohTrigger(RecalcTrigger,TriggerON)),NA())</f>
        <v>-4.4911484019749537E-3</v>
      </c>
      <c r="H174" s="42">
        <f>_xll.qlCalendarAdvance(Calendar,$H173,B174,"f",FALSE)</f>
        <v>42640</v>
      </c>
      <c r="I174" s="177">
        <f>_xll.qlInterestRateIndexValueDate(Index1M,$H174)</f>
        <v>42642</v>
      </c>
      <c r="J174" s="182">
        <f>IFERROR(_xll.qlIndexFixing(Index1M,$H174,TRUE,_xll.ohTrigger(RecalcTrigger,Trigger1M)),NA())</f>
        <v>-4.4761599879425407E-3</v>
      </c>
      <c r="K174" s="44">
        <f>IFERROR(_xll.qlIndexFixing(Index3M,H174,TRUE,_xll.ohTrigger(RecalcTrigger,Trigger3M)),NA())</f>
        <v>-3.3624893267005162E-3</v>
      </c>
      <c r="L174" s="44">
        <f>IFERROR(_xll.qlIndexFixing(Index6M,$H174,TRUE,_xll.ohTrigger(RecalcTrigger,Trigger6M)),NA())</f>
        <v>-2.2010855865974709E-3</v>
      </c>
      <c r="M174" s="183">
        <f>IFERROR(_xll.qlIndexFixing(Index1Y,$H174,TRUE,_xll.ohTrigger(RecalcTrigger,Trigger1Y)),NA())</f>
        <v>-8.3432763516629559E-4</v>
      </c>
      <c r="N174" s="182">
        <f>IFERROR(_xll.qlIndexFixing(ONIndex1M,I174,TRUE,_xll.ohTrigger(RecalcTrigger,Trigger1M)),NA())</f>
        <v>-4.4436350006415992E-3</v>
      </c>
      <c r="O174" s="44">
        <f>IFERROR(_xll.qlIndexFixing(ONIndex3M,I174,TRUE,_xll.ohTrigger(RecalcTrigger,Trigger3M)),NA())</f>
        <v>-3.3561000095794213E-3</v>
      </c>
      <c r="P174" s="44">
        <f>IFERROR(_xll.qlIndexFixing(ONIndex6M,I174,TRUE,_xll.ohTrigger(RecalcTrigger,Trigger6M)),NA())</f>
        <v>-2.2348267327521043E-3</v>
      </c>
      <c r="Q174" s="183">
        <f>IFERROR(_xll.qlIndexFixing(ONIndex1Y,I174,TRUE,_xll.ohTrigger(RecalcTrigger,Trigger1Y)),NA())</f>
        <v>-1.1078740042558266E-3</v>
      </c>
    </row>
    <row r="175" spans="2:17" x14ac:dyDescent="0.2">
      <c r="B175" s="39" t="s">
        <v>17</v>
      </c>
      <c r="D175" s="42">
        <f>_xll.qlCalendarAdvance(Calendar,$D174,B175,"f",FALSE)</f>
        <v>42641</v>
      </c>
      <c r="E175" s="177">
        <f>_xll.qlInterestRateIndexValueDate(IndexON,D175)</f>
        <v>42641</v>
      </c>
      <c r="F175" s="193">
        <f>IFERROR(_xll.qlIndexFixing(IndexON,D175,TRUE,_xll.ohTrigger(RecalcTrigger,TriggerON)),NA())</f>
        <v>-4.4911484019749537E-3</v>
      </c>
      <c r="H175" s="42">
        <f>_xll.qlCalendarAdvance(Calendar,$H174,B175,"f",FALSE)</f>
        <v>42641</v>
      </c>
      <c r="I175" s="177">
        <f>_xll.qlInterestRateIndexValueDate(Index1M,$H175)</f>
        <v>42643</v>
      </c>
      <c r="J175" s="182">
        <f>IFERROR(_xll.qlIndexFixing(Index1M,$H175,TRUE,_xll.ohTrigger(RecalcTrigger,Trigger1M)),NA())</f>
        <v>-4.4777515084049755E-3</v>
      </c>
      <c r="K175" s="44">
        <f>IFERROR(_xll.qlIndexFixing(Index3M,H175,TRUE,_xll.ohTrigger(RecalcTrigger,Trigger3M)),NA())</f>
        <v>-3.3634649841551238E-3</v>
      </c>
      <c r="L175" s="44">
        <f>IFERROR(_xll.qlIndexFixing(Index6M,$H175,TRUE,_xll.ohTrigger(RecalcTrigger,Trigger6M)),NA())</f>
        <v>-2.2009512262950131E-3</v>
      </c>
      <c r="M175" s="183">
        <f>IFERROR(_xll.qlIndexFixing(Index1Y,$H175,TRUE,_xll.ohTrigger(RecalcTrigger,Trigger1Y)),NA())</f>
        <v>-8.3365623505822148E-4</v>
      </c>
      <c r="N175" s="182">
        <f>IFERROR(_xll.qlIndexFixing(ONIndex1M,I175,TRUE,_xll.ohTrigger(RecalcTrigger,Trigger1M)),NA())</f>
        <v>-4.447472132373953E-3</v>
      </c>
      <c r="O175" s="44">
        <f>IFERROR(_xll.qlIndexFixing(ONIndex3M,I175,TRUE,_xll.ohTrigger(RecalcTrigger,Trigger3M)),NA())</f>
        <v>-3.3546162224062925E-3</v>
      </c>
      <c r="P175" s="44">
        <f>IFERROR(_xll.qlIndexFixing(ONIndex6M,I175,TRUE,_xll.ohTrigger(RecalcTrigger,Trigger6M)),NA())</f>
        <v>-2.2248137938740697E-3</v>
      </c>
      <c r="Q175" s="183">
        <f>IFERROR(_xll.qlIndexFixing(ONIndex1Y,I175,TRUE,_xll.ohTrigger(RecalcTrigger,Trigger1Y)),NA())</f>
        <v>-1.1147997324867376E-3</v>
      </c>
    </row>
    <row r="176" spans="2:17" x14ac:dyDescent="0.2">
      <c r="B176" s="39" t="s">
        <v>17</v>
      </c>
      <c r="D176" s="42">
        <f>_xll.qlCalendarAdvance(Calendar,$D175,B176,"f",FALSE)</f>
        <v>42642</v>
      </c>
      <c r="E176" s="177">
        <f>_xll.qlInterestRateIndexValueDate(IndexON,D176)</f>
        <v>42642</v>
      </c>
      <c r="F176" s="193">
        <f>IFERROR(_xll.qlIndexFixing(IndexON,D176,TRUE,_xll.ohTrigger(RecalcTrigger,TriggerON)),NA())</f>
        <v>-4.4911484020548897E-3</v>
      </c>
      <c r="H176" s="42">
        <f>_xll.qlCalendarAdvance(Calendar,$H175,B176,"f",FALSE)</f>
        <v>42642</v>
      </c>
      <c r="I176" s="177">
        <f>_xll.qlInterestRateIndexValueDate(Index1M,$H176)</f>
        <v>42646</v>
      </c>
      <c r="J176" s="182">
        <f>IFERROR(_xll.qlIndexFixing(Index1M,$H176,TRUE,_xll.ohTrigger(RecalcTrigger,Trigger1M)),NA())</f>
        <v>-4.4850327651057764E-3</v>
      </c>
      <c r="K176" s="44">
        <f>IFERROR(_xll.qlIndexFixing(Index3M,H176,TRUE,_xll.ohTrigger(RecalcTrigger,Trigger3M)),NA())</f>
        <v>-3.3400000001559478E-3</v>
      </c>
      <c r="L176" s="44">
        <f>IFERROR(_xll.qlIndexFixing(Index6M,$H176,TRUE,_xll.ohTrigger(RecalcTrigger,Trigger6M)),NA())</f>
        <v>-2.200000000005409E-3</v>
      </c>
      <c r="M176" s="183">
        <f>IFERROR(_xll.qlIndexFixing(Index1Y,$H176,TRUE,_xll.ohTrigger(RecalcTrigger,Trigger1Y)),NA())</f>
        <v>-8.2999999963833391E-4</v>
      </c>
      <c r="N176" s="182">
        <f>IFERROR(_xll.qlIndexFixing(ONIndex1M,I176,TRUE,_xll.ohTrigger(RecalcTrigger,Trigger1M)),NA())</f>
        <v>-4.4512102166960332E-3</v>
      </c>
      <c r="O176" s="44">
        <f>IFERROR(_xll.qlIndexFixing(ONIndex3M,I176,TRUE,_xll.ohTrigger(RecalcTrigger,Trigger3M)),NA())</f>
        <v>-3.3530723714392252E-3</v>
      </c>
      <c r="P176" s="44">
        <f>IFERROR(_xll.qlIndexFixing(ONIndex6M,I176,TRUE,_xll.ohTrigger(RecalcTrigger,Trigger6M)),NA())</f>
        <v>-2.2148762011253709E-3</v>
      </c>
      <c r="Q176" s="183">
        <f>IFERROR(_xll.qlIndexFixing(ONIndex1Y,I176,TRUE,_xll.ohTrigger(RecalcTrigger,Trigger1Y)),NA())</f>
        <v>-1.1216745588349397E-3</v>
      </c>
    </row>
    <row r="177" spans="2:17" x14ac:dyDescent="0.2">
      <c r="B177" s="39" t="s">
        <v>17</v>
      </c>
      <c r="D177" s="42">
        <f>_xll.qlCalendarAdvance(Calendar,$D176,B177,"f",FALSE)</f>
        <v>42643</v>
      </c>
      <c r="E177" s="177">
        <f>_xll.qlInterestRateIndexValueDate(IndexON,D177)</f>
        <v>42643</v>
      </c>
      <c r="F177" s="193">
        <f>IFERROR(_xll.qlIndexFixing(IndexON,D177,TRUE,_xll.ohTrigger(RecalcTrigger,TriggerON)),NA())</f>
        <v>-4.4910923732999208E-3</v>
      </c>
      <c r="H177" s="42">
        <f>_xll.qlCalendarAdvance(Calendar,$H176,B177,"f",FALSE)</f>
        <v>42643</v>
      </c>
      <c r="I177" s="177">
        <f>_xll.qlInterestRateIndexValueDate(Index1M,$H177)</f>
        <v>42647</v>
      </c>
      <c r="J177" s="182">
        <f>IFERROR(_xll.qlIndexFixing(Index1M,$H177,TRUE,_xll.ohTrigger(RecalcTrigger,Trigger1M)),NA())</f>
        <v>-4.4872427445735901E-3</v>
      </c>
      <c r="K177" s="44">
        <f>IFERROR(_xll.qlIndexFixing(Index3M,H177,TRUE,_xll.ohTrigger(RecalcTrigger,Trigger3M)),NA())</f>
        <v>-3.3404336002231037E-3</v>
      </c>
      <c r="L177" s="44">
        <f>IFERROR(_xll.qlIndexFixing(Index6M,$H177,TRUE,_xll.ohTrigger(RecalcTrigger,Trigger6M)),NA())</f>
        <v>-2.1996533585604103E-3</v>
      </c>
      <c r="M177" s="183">
        <f>IFERROR(_xll.qlIndexFixing(Index1Y,$H177,TRUE,_xll.ohTrigger(RecalcTrigger,Trigger1Y)),NA())</f>
        <v>-8.2885821007089224E-4</v>
      </c>
      <c r="N177" s="182">
        <f>IFERROR(_xll.qlIndexFixing(ONIndex1M,I177,TRUE,_xll.ohTrigger(RecalcTrigger,Trigger1M)),NA())</f>
        <v>-4.4548483095230296E-3</v>
      </c>
      <c r="O177" s="44">
        <f>IFERROR(_xll.qlIndexFixing(ONIndex3M,I177,TRUE,_xll.ohTrigger(RecalcTrigger,Trigger3M)),NA())</f>
        <v>-3.3514691981251232E-3</v>
      </c>
      <c r="P177" s="44">
        <f>IFERROR(_xll.qlIndexFixing(ONIndex6M,I177,TRUE,_xll.ohTrigger(RecalcTrigger,Trigger6M)),NA())</f>
        <v>-2.2050186500699454E-3</v>
      </c>
      <c r="Q177" s="183">
        <f>IFERROR(_xll.qlIndexFixing(ONIndex1Y,I177,TRUE,_xll.ohTrigger(RecalcTrigger,Trigger1Y)),NA())</f>
        <v>-1.1285002214300732E-3</v>
      </c>
    </row>
    <row r="178" spans="2:17" x14ac:dyDescent="0.2">
      <c r="B178" s="39" t="s">
        <v>17</v>
      </c>
      <c r="D178" s="42">
        <f>_xll.qlCalendarAdvance(Calendar,$D177,B178,"f",FALSE)</f>
        <v>42646</v>
      </c>
      <c r="E178" s="177">
        <f>_xll.qlInterestRateIndexValueDate(IndexON,D178)</f>
        <v>42646</v>
      </c>
      <c r="F178" s="193">
        <f>IFERROR(_xll.qlIndexFixing(IndexON,D178,TRUE,_xll.ohTrigger(RecalcTrigger,TriggerON)),NA())</f>
        <v>-4.4911484020149217E-3</v>
      </c>
      <c r="H178" s="42">
        <f>_xll.qlCalendarAdvance(Calendar,$H177,B178,"f",FALSE)</f>
        <v>42646</v>
      </c>
      <c r="I178" s="177">
        <f>_xll.qlInterestRateIndexValueDate(Index1M,$H178)</f>
        <v>42648</v>
      </c>
      <c r="J178" s="182">
        <f>IFERROR(_xll.qlIndexFixing(Index1M,$H178,TRUE,_xll.ohTrigger(RecalcTrigger,Trigger1M)),NA())</f>
        <v>-4.4906016318609207E-3</v>
      </c>
      <c r="K178" s="44">
        <f>IFERROR(_xll.qlIndexFixing(Index3M,H178,TRUE,_xll.ohTrigger(RecalcTrigger,Trigger3M)),NA())</f>
        <v>-3.3407708894961368E-3</v>
      </c>
      <c r="L178" s="44">
        <f>IFERROR(_xll.qlIndexFixing(Index6M,$H178,TRUE,_xll.ohTrigger(RecalcTrigger,Trigger6M)),NA())</f>
        <v>-2.1992951896030602E-3</v>
      </c>
      <c r="M178" s="183">
        <f>IFERROR(_xll.qlIndexFixing(Index1Y,$H178,TRUE,_xll.ohTrigger(RecalcTrigger,Trigger1Y)),NA())</f>
        <v>-8.2769427821840407E-4</v>
      </c>
      <c r="N178" s="182">
        <f>IFERROR(_xll.qlIndexFixing(ONIndex1M,I178,TRUE,_xll.ohTrigger(RecalcTrigger,Trigger1M)),NA())</f>
        <v>-4.46173116960491E-3</v>
      </c>
      <c r="O178" s="44">
        <f>IFERROR(_xll.qlIndexFixing(ONIndex3M,I178,TRUE,_xll.ohTrigger(RecalcTrigger,Trigger3M)),NA())</f>
        <v>-3.3480376779504439E-3</v>
      </c>
      <c r="P178" s="44">
        <f>IFERROR(_xll.qlIndexFixing(ONIndex6M,I178,TRUE,_xll.ohTrigger(RecalcTrigger,Trigger6M)),NA())</f>
        <v>-2.1855805609050094E-3</v>
      </c>
      <c r="Q178" s="183">
        <f>IFERROR(_xll.qlIndexFixing(ONIndex1Y,I178,TRUE,_xll.ohTrigger(RecalcTrigger,Trigger1Y)),NA())</f>
        <v>-1.1419927350830861E-3</v>
      </c>
    </row>
    <row r="179" spans="2:17" x14ac:dyDescent="0.2">
      <c r="B179" s="39" t="s">
        <v>17</v>
      </c>
      <c r="D179" s="42">
        <f>_xll.qlCalendarAdvance(Calendar,$D178,B179,"f",FALSE)</f>
        <v>42647</v>
      </c>
      <c r="E179" s="177">
        <f>_xll.qlInterestRateIndexValueDate(IndexON,D179)</f>
        <v>42647</v>
      </c>
      <c r="F179" s="193">
        <f>IFERROR(_xll.qlIndexFixing(IndexON,D179,TRUE,_xll.ohTrigger(RecalcTrigger,TriggerON)),NA())</f>
        <v>-4.4911484019349857E-3</v>
      </c>
      <c r="H179" s="42">
        <f>_xll.qlCalendarAdvance(Calendar,$H178,B179,"f",FALSE)</f>
        <v>42647</v>
      </c>
      <c r="I179" s="177">
        <f>_xll.qlInterestRateIndexValueDate(Index1M,$H179)</f>
        <v>42649</v>
      </c>
      <c r="J179" s="182">
        <f>IFERROR(_xll.qlIndexFixing(Index1M,$H179,TRUE,_xll.ohTrigger(RecalcTrigger,Trigger1M)),NA())</f>
        <v>-4.4918881534138089E-3</v>
      </c>
      <c r="K179" s="44">
        <f>IFERROR(_xll.qlIndexFixing(Index3M,H179,TRUE,_xll.ohTrigger(RecalcTrigger,Trigger3M)),NA())</f>
        <v>-3.3410184544559731E-3</v>
      </c>
      <c r="L179" s="44">
        <f>IFERROR(_xll.qlIndexFixing(Index6M,$H179,TRUE,_xll.ohTrigger(RecalcTrigger,Trigger6M)),NA())</f>
        <v>-2.1989265335536365E-3</v>
      </c>
      <c r="M179" s="183">
        <f>IFERROR(_xll.qlIndexFixing(Index1Y,$H179,TRUE,_xll.ohTrigger(RecalcTrigger,Trigger1Y)),NA())</f>
        <v>-8.2650915528677781E-4</v>
      </c>
      <c r="N179" s="182">
        <f>IFERROR(_xll.qlIndexFixing(ONIndex1M,I179,TRUE,_xll.ohTrigger(RecalcTrigger,Trigger1M)),NA())</f>
        <v>-4.4683818782287332E-3</v>
      </c>
      <c r="O179" s="44">
        <f>IFERROR(_xll.qlIndexFixing(ONIndex3M,I179,TRUE,_xll.ohTrigger(RecalcTrigger,Trigger3M)),NA())</f>
        <v>-3.3444781031422011E-3</v>
      </c>
      <c r="P179" s="44">
        <f>IFERROR(_xll.qlIndexFixing(ONIndex6M,I179,TRUE,_xll.ohTrigger(RecalcTrigger,Trigger6M)),NA())</f>
        <v>-2.1664827676648457E-3</v>
      </c>
      <c r="Q179" s="183">
        <f>IFERROR(_xll.qlIndexFixing(ONIndex1Y,I179,TRUE,_xll.ohTrigger(RecalcTrigger,Trigger1Y)),NA())</f>
        <v>-1.155345994994228E-3</v>
      </c>
    </row>
    <row r="180" spans="2:17" x14ac:dyDescent="0.2">
      <c r="B180" s="39" t="s">
        <v>17</v>
      </c>
      <c r="D180" s="42">
        <f>_xll.qlCalendarAdvance(Calendar,$D179,B180,"f",FALSE)</f>
        <v>42648</v>
      </c>
      <c r="E180" s="177">
        <f>_xll.qlInterestRateIndexValueDate(IndexON,D180)</f>
        <v>42648</v>
      </c>
      <c r="F180" s="193">
        <f>IFERROR(_xll.qlIndexFixing(IndexON,D180,TRUE,_xll.ohTrigger(RecalcTrigger,TriggerON)),NA())</f>
        <v>-4.4911484018950176E-3</v>
      </c>
      <c r="H180" s="42">
        <f>_xll.qlCalendarAdvance(Calendar,$H179,B180,"f",FALSE)</f>
        <v>42648</v>
      </c>
      <c r="I180" s="177">
        <f>_xll.qlInterestRateIndexValueDate(Index1M,$H180)</f>
        <v>42650</v>
      </c>
      <c r="J180" s="182">
        <f>IFERROR(_xll.qlIndexFixing(Index1M,$H180,TRUE,_xll.ohTrigger(RecalcTrigger,Trigger1M)),NA())</f>
        <v>-4.493138587784655E-3</v>
      </c>
      <c r="K180" s="44">
        <f>IFERROR(_xll.qlIndexFixing(Index3M,H180,TRUE,_xll.ohTrigger(RecalcTrigger,Trigger3M)),NA())</f>
        <v>-3.3413916007978555E-3</v>
      </c>
      <c r="L180" s="44">
        <f>IFERROR(_xll.qlIndexFixing(Index6M,$H180,TRUE,_xll.ohTrigger(RecalcTrigger,Trigger6M)),NA())</f>
        <v>-2.1985484237686159E-3</v>
      </c>
      <c r="M180" s="183">
        <f>IFERROR(_xll.qlIndexFixing(Index1Y,$H180,TRUE,_xll.ohTrigger(RecalcTrigger,Trigger1Y)),NA())</f>
        <v>-8.2455200610253112E-4</v>
      </c>
      <c r="N180" s="182">
        <f>IFERROR(_xll.qlIndexFixing(ONIndex1M,I180,TRUE,_xll.ohTrigger(RecalcTrigger,Trigger1M)),NA())</f>
        <v>-4.4715058484312564E-3</v>
      </c>
      <c r="O180" s="44">
        <f>IFERROR(_xll.qlIndexFixing(ONIndex3M,I180,TRUE,_xll.ohTrigger(RecalcTrigger,Trigger3M)),NA())</f>
        <v>-3.3425894347205443E-3</v>
      </c>
      <c r="P180" s="44">
        <f>IFERROR(_xll.qlIndexFixing(ONIndex6M,I180,TRUE,_xll.ohTrigger(RecalcTrigger,Trigger6M)),NA())</f>
        <v>-2.1570958539385288E-3</v>
      </c>
      <c r="Q180" s="183">
        <f>IFERROR(_xll.qlIndexFixing(ONIndex1Y,I180,TRUE,_xll.ohTrigger(RecalcTrigger,Trigger1Y)),NA())</f>
        <v>-1.1619519093297725E-3</v>
      </c>
    </row>
    <row r="181" spans="2:17" x14ac:dyDescent="0.2">
      <c r="B181" s="39" t="s">
        <v>17</v>
      </c>
      <c r="D181" s="42">
        <f>_xll.qlCalendarAdvance(Calendar,$D180,B181,"f",FALSE)</f>
        <v>42649</v>
      </c>
      <c r="E181" s="177">
        <f>_xll.qlInterestRateIndexValueDate(IndexON,D181)</f>
        <v>42649</v>
      </c>
      <c r="F181" s="193">
        <f>IFERROR(_xll.qlIndexFixing(IndexON,D181,TRUE,_xll.ohTrigger(RecalcTrigger,TriggerON)),NA())</f>
        <v>-4.4911484020548897E-3</v>
      </c>
      <c r="H181" s="42">
        <f>_xll.qlCalendarAdvance(Calendar,$H180,B181,"f",FALSE)</f>
        <v>42649</v>
      </c>
      <c r="I181" s="177">
        <f>_xll.qlInterestRateIndexValueDate(Index1M,$H181)</f>
        <v>42653</v>
      </c>
      <c r="J181" s="182">
        <f>IFERROR(_xll.qlIndexFixing(Index1M,$H181,TRUE,_xll.ohTrigger(RecalcTrigger,Trigger1M)),NA())</f>
        <v>-4.4978436991187504E-3</v>
      </c>
      <c r="K181" s="44">
        <f>IFERROR(_xll.qlIndexFixing(Index3M,H181,TRUE,_xll.ohTrigger(RecalcTrigger,Trigger3M)),NA())</f>
        <v>-3.3412459415221142E-3</v>
      </c>
      <c r="L181" s="44">
        <f>IFERROR(_xll.qlIndexFixing(Index6M,$H181,TRUE,_xll.ohTrigger(RecalcTrigger,Trigger6M)),NA())</f>
        <v>-2.1973675995787595E-3</v>
      </c>
      <c r="M181" s="183">
        <f>IFERROR(_xll.qlIndexFixing(Index1Y,$H181,TRUE,_xll.ohTrigger(RecalcTrigger,Trigger1Y)),NA())</f>
        <v>-8.2157580710190794E-4</v>
      </c>
      <c r="N181" s="182">
        <f>IFERROR(_xll.qlIndexFixing(ONIndex1M,I181,TRUE,_xll.ohTrigger(RecalcTrigger,Trigger1M)),NA())</f>
        <v>-4.4745241610710806E-3</v>
      </c>
      <c r="O181" s="44">
        <f>IFERROR(_xll.qlIndexFixing(ONIndex3M,I181,TRUE,_xll.ohTrigger(RecalcTrigger,Trigger3M)),NA())</f>
        <v>-3.3406458909945869E-3</v>
      </c>
      <c r="P181" s="44">
        <f>IFERROR(_xll.qlIndexFixing(ONIndex6M,I181,TRUE,_xll.ohTrigger(RecalcTrigger,Trigger6M)),NA())</f>
        <v>-2.1478171536903901E-3</v>
      </c>
      <c r="Q181" s="183">
        <f>IFERROR(_xll.qlIndexFixing(ONIndex1Y,I181,TRUE,_xll.ohTrigger(RecalcTrigger,Trigger1Y)),NA())</f>
        <v>-1.1685190880506013E-3</v>
      </c>
    </row>
    <row r="182" spans="2:17" x14ac:dyDescent="0.2">
      <c r="B182" s="39" t="s">
        <v>17</v>
      </c>
      <c r="D182" s="42">
        <f>_xll.qlCalendarAdvance(Calendar,$D181,B182,"f",FALSE)</f>
        <v>42650</v>
      </c>
      <c r="E182" s="177">
        <f>_xll.qlInterestRateIndexValueDate(IndexON,D182)</f>
        <v>42650</v>
      </c>
      <c r="F182" s="193">
        <f>IFERROR(_xll.qlIndexFixing(IndexON,D182,TRUE,_xll.ohTrigger(RecalcTrigger,TriggerON)),NA())</f>
        <v>-4.4910923732999208E-3</v>
      </c>
      <c r="H182" s="42">
        <f>_xll.qlCalendarAdvance(Calendar,$H181,B182,"f",FALSE)</f>
        <v>42650</v>
      </c>
      <c r="I182" s="177">
        <f>_xll.qlInterestRateIndexValueDate(Index1M,$H182)</f>
        <v>42654</v>
      </c>
      <c r="J182" s="182">
        <f>IFERROR(_xll.qlIndexFixing(Index1M,$H182,TRUE,_xll.ohTrigger(RecalcTrigger,Trigger1M)),NA())</f>
        <v>-4.4991271260847437E-3</v>
      </c>
      <c r="K182" s="44">
        <f>IFERROR(_xll.qlIndexFixing(Index3M,H182,TRUE,_xll.ohTrigger(RecalcTrigger,Trigger3M)),NA())</f>
        <v>-3.3411464228696648E-3</v>
      </c>
      <c r="L182" s="44">
        <f>IFERROR(_xll.qlIndexFixing(Index6M,$H182,TRUE,_xll.ohTrigger(RecalcTrigger,Trigger6M)),NA())</f>
        <v>-2.1969618671071832E-3</v>
      </c>
      <c r="M182" s="183">
        <f>IFERROR(_xll.qlIndexFixing(Index1Y,$H182,TRUE,_xll.ohTrigger(RecalcTrigger,Trigger1Y)),NA())</f>
        <v>-8.2029902708419635E-4</v>
      </c>
      <c r="N182" s="182">
        <f>IFERROR(_xll.qlIndexFixing(ONIndex1M,I182,TRUE,_xll.ohTrigger(RecalcTrigger,Trigger1M)),NA())</f>
        <v>-4.4774358720633955E-3</v>
      </c>
      <c r="O182" s="44">
        <f>IFERROR(_xll.qlIndexFixing(ONIndex3M,I182,TRUE,_xll.ohTrigger(RecalcTrigger,Trigger3M)),NA())</f>
        <v>-3.3386482127717443E-3</v>
      </c>
      <c r="P182" s="44">
        <f>IFERROR(_xll.qlIndexFixing(ONIndex6M,I182,TRUE,_xll.ohTrigger(RecalcTrigger,Trigger6M)),NA())</f>
        <v>-2.138651362084687E-3</v>
      </c>
      <c r="Q182" s="183">
        <f>IFERROR(_xll.qlIndexFixing(ONIndex1Y,I182,TRUE,_xll.ohTrigger(RecalcTrigger,Trigger1Y)),NA())</f>
        <v>-1.1750492692463865E-3</v>
      </c>
    </row>
    <row r="183" spans="2:17" x14ac:dyDescent="0.2">
      <c r="B183" s="39" t="s">
        <v>17</v>
      </c>
      <c r="D183" s="42">
        <f>_xll.qlCalendarAdvance(Calendar,$D182,B183,"f",FALSE)</f>
        <v>42653</v>
      </c>
      <c r="E183" s="177">
        <f>_xll.qlInterestRateIndexValueDate(IndexON,D183)</f>
        <v>42653</v>
      </c>
      <c r="F183" s="193">
        <f>IFERROR(_xll.qlIndexFixing(IndexON,D183,TRUE,_xll.ohTrigger(RecalcTrigger,TriggerON)),NA())</f>
        <v>-4.4911484019749537E-3</v>
      </c>
      <c r="H183" s="42">
        <f>_xll.qlCalendarAdvance(Calendar,$H182,B183,"f",FALSE)</f>
        <v>42653</v>
      </c>
      <c r="I183" s="177">
        <f>_xll.qlInterestRateIndexValueDate(Index1M,$H183)</f>
        <v>42655</v>
      </c>
      <c r="J183" s="182">
        <f>IFERROR(_xll.qlIndexFixing(Index1M,$H183,TRUE,_xll.ohTrigger(RecalcTrigger,Trigger1M)),NA())</f>
        <v>-4.5003725089816501E-3</v>
      </c>
      <c r="K183" s="44">
        <f>IFERROR(_xll.qlIndexFixing(Index3M,H183,TRUE,_xll.ohTrigger(RecalcTrigger,Trigger3M)),NA())</f>
        <v>-3.3409983432424089E-3</v>
      </c>
      <c r="L183" s="44">
        <f>IFERROR(_xll.qlIndexFixing(Index6M,$H183,TRUE,_xll.ohTrigger(RecalcTrigger,Trigger6M)),NA())</f>
        <v>-2.1965517417060704E-3</v>
      </c>
      <c r="M183" s="183">
        <f>IFERROR(_xll.qlIndexFixing(Index1Y,$H183,TRUE,_xll.ohTrigger(RecalcTrigger,Trigger1Y)),NA())</f>
        <v>-8.1900678135974215E-4</v>
      </c>
      <c r="N183" s="182">
        <f>IFERROR(_xll.qlIndexFixing(ONIndex1M,I183,TRUE,_xll.ohTrigger(RecalcTrigger,Trigger1M)),NA())</f>
        <v>-4.4828434103871828E-3</v>
      </c>
      <c r="O183" s="44">
        <f>IFERROR(_xll.qlIndexFixing(ONIndex3M,I183,TRUE,_xll.ohTrigger(RecalcTrigger,Trigger3M)),NA())</f>
        <v>-3.3344452290773319E-3</v>
      </c>
      <c r="P183" s="44">
        <f>IFERROR(_xll.qlIndexFixing(ONIndex6M,I183,TRUE,_xll.ohTrigger(RecalcTrigger,Trigger6M)),NA())</f>
        <v>-2.1207071248552367E-3</v>
      </c>
      <c r="Q183" s="183">
        <f>IFERROR(_xll.qlIndexFixing(ONIndex1Y,I183,TRUE,_xll.ohTrigger(RecalcTrigger,Trigger1Y)),NA())</f>
        <v>-1.1879910763124002E-3</v>
      </c>
    </row>
    <row r="184" spans="2:17" x14ac:dyDescent="0.2">
      <c r="B184" s="39" t="s">
        <v>17</v>
      </c>
      <c r="D184" s="42">
        <f>_xll.qlCalendarAdvance(Calendar,$D183,B184,"f",FALSE)</f>
        <v>42654</v>
      </c>
      <c r="E184" s="177">
        <f>_xll.qlInterestRateIndexValueDate(IndexON,D184)</f>
        <v>42654</v>
      </c>
      <c r="F184" s="193">
        <f>IFERROR(_xll.qlIndexFixing(IndexON,D184,TRUE,_xll.ohTrigger(RecalcTrigger,TriggerON)),NA())</f>
        <v>-4.4911484019349857E-3</v>
      </c>
      <c r="H184" s="42">
        <f>_xll.qlCalendarAdvance(Calendar,$H183,B184,"f",FALSE)</f>
        <v>42654</v>
      </c>
      <c r="I184" s="177">
        <f>_xll.qlInterestRateIndexValueDate(Index1M,$H184)</f>
        <v>42656</v>
      </c>
      <c r="J184" s="182">
        <f>IFERROR(_xll.qlIndexFixing(Index1M,$H184,TRUE,_xll.ohTrigger(RecalcTrigger,Trigger1M)),NA())</f>
        <v>-4.5012362167697051E-3</v>
      </c>
      <c r="K184" s="44">
        <f>IFERROR(_xll.qlIndexFixing(Index3M,H184,TRUE,_xll.ohTrigger(RecalcTrigger,Trigger3M)),NA())</f>
        <v>-3.3408088372806166E-3</v>
      </c>
      <c r="L184" s="44">
        <f>IFERROR(_xll.qlIndexFixing(Index6M,$H184,TRUE,_xll.ohTrigger(RecalcTrigger,Trigger6M)),NA())</f>
        <v>-2.1961382143394353E-3</v>
      </c>
      <c r="M184" s="183">
        <f>IFERROR(_xll.qlIndexFixing(Index1Y,$H184,TRUE,_xll.ohTrigger(RecalcTrigger,Trigger1Y)),NA())</f>
        <v>-8.177000271821093E-4</v>
      </c>
      <c r="N184" s="182">
        <f>IFERROR(_xll.qlIndexFixing(ONIndex1M,I184,TRUE,_xll.ohTrigger(RecalcTrigger,Trigger1M)),NA())</f>
        <v>-4.4879978126655118E-3</v>
      </c>
      <c r="O184" s="44">
        <f>IFERROR(_xll.qlIndexFixing(ONIndex3M,I184,TRUE,_xll.ohTrigger(RecalcTrigger,Trigger3M)),NA())</f>
        <v>-3.3301309797328926E-3</v>
      </c>
      <c r="P184" s="44">
        <f>IFERROR(_xll.qlIndexFixing(ONIndex6M,I184,TRUE,_xll.ohTrigger(RecalcTrigger,Trigger6M)),NA())</f>
        <v>-2.103211188648757E-3</v>
      </c>
      <c r="Q184" s="183">
        <f>IFERROR(_xll.qlIndexFixing(ONIndex1Y,I184,TRUE,_xll.ohTrigger(RecalcTrigger,Trigger1Y)),NA())</f>
        <v>-1.200834779213622E-3</v>
      </c>
    </row>
    <row r="185" spans="2:17" x14ac:dyDescent="0.2">
      <c r="B185" s="39" t="s">
        <v>17</v>
      </c>
      <c r="D185" s="42">
        <f>_xll.qlCalendarAdvance(Calendar,$D184,B185,"f",FALSE)</f>
        <v>42655</v>
      </c>
      <c r="E185" s="177">
        <f>_xll.qlInterestRateIndexValueDate(IndexON,D185)</f>
        <v>42655</v>
      </c>
      <c r="F185" s="193">
        <f>IFERROR(_xll.qlIndexFixing(IndexON,D185,TRUE,_xll.ohTrigger(RecalcTrigger,TriggerON)),NA())</f>
        <v>-4.4911484020548897E-3</v>
      </c>
      <c r="H185" s="42">
        <f>_xll.qlCalendarAdvance(Calendar,$H184,B185,"f",FALSE)</f>
        <v>42655</v>
      </c>
      <c r="I185" s="177">
        <f>_xll.qlInterestRateIndexValueDate(Index1M,$H185)</f>
        <v>42657</v>
      </c>
      <c r="J185" s="182">
        <f>IFERROR(_xll.qlIndexFixing(Index1M,$H185,TRUE,_xll.ohTrigger(RecalcTrigger,Trigger1M)),NA())</f>
        <v>-4.5020599633945283E-3</v>
      </c>
      <c r="K185" s="44">
        <f>IFERROR(_xll.qlIndexFixing(Index3M,H185,TRUE,_xll.ohTrigger(RecalcTrigger,Trigger3M)),NA())</f>
        <v>-3.3399072277929178E-3</v>
      </c>
      <c r="L185" s="44">
        <f>IFERROR(_xll.qlIndexFixing(Index6M,$H185,TRUE,_xll.ohTrigger(RecalcTrigger,Trigger6M)),NA())</f>
        <v>-2.1923316437985883E-3</v>
      </c>
      <c r="M185" s="183">
        <f>IFERROR(_xll.qlIndexFixing(Index1Y,$H185,TRUE,_xll.ohTrigger(RecalcTrigger,Trigger1Y)),NA())</f>
        <v>-8.157191561147546E-4</v>
      </c>
      <c r="N185" s="182">
        <f>IFERROR(_xll.qlIndexFixing(ONIndex1M,I185,TRUE,_xll.ohTrigger(RecalcTrigger,Trigger1M)),NA())</f>
        <v>-4.4903623504310985E-3</v>
      </c>
      <c r="O185" s="44">
        <f>IFERROR(_xll.qlIndexFixing(ONIndex3M,I185,TRUE,_xll.ohTrigger(RecalcTrigger,Trigger3M)),NA())</f>
        <v>-3.3278737471320596E-3</v>
      </c>
      <c r="P185" s="44">
        <f>IFERROR(_xll.qlIndexFixing(ONIndex6M,I185,TRUE,_xll.ohTrigger(RecalcTrigger,Trigger6M)),NA())</f>
        <v>-2.0946803699972705E-3</v>
      </c>
      <c r="Q185" s="183">
        <f>IFERROR(_xll.qlIndexFixing(ONIndex1Y,I185,TRUE,_xll.ohTrigger(RecalcTrigger,Trigger1Y)),NA())</f>
        <v>-1.2072060431300713E-3</v>
      </c>
    </row>
    <row r="186" spans="2:17" x14ac:dyDescent="0.2">
      <c r="B186" s="39" t="s">
        <v>17</v>
      </c>
      <c r="D186" s="42">
        <f>_xll.qlCalendarAdvance(Calendar,$D185,B186,"f",FALSE)</f>
        <v>42656</v>
      </c>
      <c r="E186" s="177">
        <f>_xll.qlInterestRateIndexValueDate(IndexON,D186)</f>
        <v>42656</v>
      </c>
      <c r="F186" s="193">
        <f>IFERROR(_xll.qlIndexFixing(IndexON,D186,TRUE,_xll.ohTrigger(RecalcTrigger,TriggerON)),NA())</f>
        <v>-4.4911484019749537E-3</v>
      </c>
      <c r="H186" s="42">
        <f>_xll.qlCalendarAdvance(Calendar,$H185,B186,"f",FALSE)</f>
        <v>42656</v>
      </c>
      <c r="I186" s="177">
        <f>_xll.qlInterestRateIndexValueDate(Index1M,$H186)</f>
        <v>42660</v>
      </c>
      <c r="J186" s="182">
        <f>IFERROR(_xll.qlIndexFixing(Index1M,$H186,TRUE,_xll.ohTrigger(RecalcTrigger,Trigger1M)),NA())</f>
        <v>-4.5035203096049376E-3</v>
      </c>
      <c r="K186" s="44">
        <f>IFERROR(_xll.qlIndexFixing(Index3M,H186,TRUE,_xll.ohTrigger(RecalcTrigger,Trigger3M)),NA())</f>
        <v>-3.339781983837037E-3</v>
      </c>
      <c r="L186" s="44">
        <f>IFERROR(_xll.qlIndexFixing(Index6M,$H186,TRUE,_xll.ohTrigger(RecalcTrigger,Trigger6M)),NA())</f>
        <v>-2.193544581787121E-3</v>
      </c>
      <c r="M186" s="183">
        <f>IFERROR(_xll.qlIndexFixing(Index1Y,$H186,TRUE,_xll.ohTrigger(RecalcTrigger,Trigger1Y)),NA())</f>
        <v>-8.1234710128285899E-4</v>
      </c>
      <c r="N186" s="182">
        <f>IFERROR(_xll.qlIndexFixing(ONIndex1M,I186,TRUE,_xll.ohTrigger(RecalcTrigger,Trigger1M)),NA())</f>
        <v>-4.4926146207613371E-3</v>
      </c>
      <c r="O186" s="44">
        <f>IFERROR(_xll.qlIndexFixing(ONIndex3M,I186,TRUE,_xll.ohTrigger(RecalcTrigger,Trigger3M)),NA())</f>
        <v>-3.3255668271570116E-3</v>
      </c>
      <c r="P186" s="44">
        <f>IFERROR(_xll.qlIndexFixing(ONIndex6M,I186,TRUE,_xll.ohTrigger(RecalcTrigger,Trigger6M)),NA())</f>
        <v>-2.0862906318930285E-3</v>
      </c>
      <c r="Q186" s="183">
        <f>IFERROR(_xll.qlIndexFixing(ONIndex1Y,I186,TRUE,_xll.ohTrigger(RecalcTrigger,Trigger1Y)),NA())</f>
        <v>-1.2135507377397659E-3</v>
      </c>
    </row>
    <row r="187" spans="2:17" x14ac:dyDescent="0.2">
      <c r="B187" s="39" t="s">
        <v>17</v>
      </c>
      <c r="D187" s="42">
        <f>_xll.qlCalendarAdvance(Calendar,$D186,B187,"f",FALSE)</f>
        <v>42657</v>
      </c>
      <c r="E187" s="177">
        <f>_xll.qlInterestRateIndexValueDate(IndexON,D187)</f>
        <v>42657</v>
      </c>
      <c r="F187" s="193">
        <f>IFERROR(_xll.qlIndexFixing(IndexON,D187,TRUE,_xll.ohTrigger(RecalcTrigger,TriggerON)),NA())</f>
        <v>-4.4910923732865982E-3</v>
      </c>
      <c r="H187" s="42">
        <f>_xll.qlCalendarAdvance(Calendar,$H186,B187,"f",FALSE)</f>
        <v>42657</v>
      </c>
      <c r="I187" s="177">
        <f>_xll.qlInterestRateIndexValueDate(Index1M,$H187)</f>
        <v>42661</v>
      </c>
      <c r="J187" s="182">
        <f>IFERROR(_xll.qlIndexFixing(Index1M,$H187,TRUE,_xll.ohTrigger(RecalcTrigger,Trigger1M)),NA())</f>
        <v>-4.5036580379704243E-3</v>
      </c>
      <c r="K187" s="44">
        <f>IFERROR(_xll.qlIndexFixing(Index3M,H187,TRUE,_xll.ohTrigger(RecalcTrigger,Trigger3M)),NA())</f>
        <v>-3.3394951067597261E-3</v>
      </c>
      <c r="L187" s="44">
        <f>IFERROR(_xll.qlIndexFixing(Index6M,$H187,TRUE,_xll.ohTrigger(RecalcTrigger,Trigger6M)),NA())</f>
        <v>-2.1940537373297533E-3</v>
      </c>
      <c r="M187" s="183">
        <f>IFERROR(_xll.qlIndexFixing(Index1Y,$H187,TRUE,_xll.ohTrigger(RecalcTrigger,Trigger1Y)),NA())</f>
        <v>-8.1098219391490824E-4</v>
      </c>
      <c r="N187" s="182">
        <f>IFERROR(_xll.qlIndexFixing(ONIndex1M,I187,TRUE,_xll.ohTrigger(RecalcTrigger,Trigger1M)),NA())</f>
        <v>-4.4947536791317688E-3</v>
      </c>
      <c r="O187" s="44">
        <f>IFERROR(_xll.qlIndexFixing(ONIndex3M,I187,TRUE,_xll.ohTrigger(RecalcTrigger,Trigger3M)),NA())</f>
        <v>-3.3232109610148441E-3</v>
      </c>
      <c r="P187" s="44">
        <f>IFERROR(_xll.qlIndexFixing(ONIndex6M,I187,TRUE,_xll.ohTrigger(RecalcTrigger,Trigger6M)),NA())</f>
        <v>-2.0780466696601607E-3</v>
      </c>
      <c r="Q187" s="183">
        <f>IFERROR(_xll.qlIndexFixing(ONIndex1Y,I187,TRUE,_xll.ohTrigger(RecalcTrigger,Trigger1Y)),NA())</f>
        <v>-1.2198706010124738E-3</v>
      </c>
    </row>
    <row r="188" spans="2:17" x14ac:dyDescent="0.2">
      <c r="B188" s="39" t="s">
        <v>17</v>
      </c>
      <c r="D188" s="42">
        <f>_xll.qlCalendarAdvance(Calendar,$D187,B188,"f",FALSE)</f>
        <v>42660</v>
      </c>
      <c r="E188" s="177">
        <f>_xll.qlInterestRateIndexValueDate(IndexON,D188)</f>
        <v>42660</v>
      </c>
      <c r="F188" s="193">
        <f>IFERROR(_xll.qlIndexFixing(IndexON,D188,TRUE,_xll.ohTrigger(RecalcTrigger,TriggerON)),NA())</f>
        <v>-4.4911484019349857E-3</v>
      </c>
      <c r="H188" s="42">
        <f>_xll.qlCalendarAdvance(Calendar,$H187,B188,"f",FALSE)</f>
        <v>42660</v>
      </c>
      <c r="I188" s="177">
        <f>_xll.qlInterestRateIndexValueDate(Index1M,$H188)</f>
        <v>42662</v>
      </c>
      <c r="J188" s="182">
        <f>IFERROR(_xll.qlIndexFixing(Index1M,$H188,TRUE,_xll.ohTrigger(RecalcTrigger,Trigger1M)),NA())</f>
        <v>-4.5022876671809509E-3</v>
      </c>
      <c r="K188" s="44">
        <f>IFERROR(_xll.qlIndexFixing(Index3M,H188,TRUE,_xll.ohTrigger(RecalcTrigger,Trigger3M)),NA())</f>
        <v>-3.3392112557700565E-3</v>
      </c>
      <c r="L188" s="44">
        <f>IFERROR(_xll.qlIndexFixing(Index6M,$H188,TRUE,_xll.ohTrigger(RecalcTrigger,Trigger6M)),NA())</f>
        <v>-2.1936402128423533E-3</v>
      </c>
      <c r="M188" s="183">
        <f>IFERROR(_xll.qlIndexFixing(Index1Y,$H188,TRUE,_xll.ohTrigger(RecalcTrigger,Trigger1Y)),NA())</f>
        <v>-8.0960853977970169E-4</v>
      </c>
      <c r="N188" s="182">
        <f>IFERROR(_xll.qlIndexFixing(ONIndex1M,I188,TRUE,_xll.ohTrigger(RecalcTrigger,Trigger1M)),NA())</f>
        <v>-4.4985934856178744E-3</v>
      </c>
      <c r="O188" s="44">
        <f>IFERROR(_xll.qlIndexFixing(ONIndex3M,I188,TRUE,_xll.ohTrigger(RecalcTrigger,Trigger3M)),NA())</f>
        <v>-3.3183091931832109E-3</v>
      </c>
      <c r="P188" s="44">
        <f>IFERROR(_xll.qlIndexFixing(ONIndex6M,I188,TRUE,_xll.ohTrigger(RecalcTrigger,Trigger6M)),NA())</f>
        <v>-2.0620563295148386E-3</v>
      </c>
      <c r="Q188" s="183">
        <f>IFERROR(_xll.qlIndexFixing(ONIndex1Y,I188,TRUE,_xll.ohTrigger(RecalcTrigger,Trigger1Y)),NA())</f>
        <v>-1.2324320274714751E-3</v>
      </c>
    </row>
    <row r="189" spans="2:17" x14ac:dyDescent="0.2">
      <c r="B189" s="39" t="s">
        <v>17</v>
      </c>
      <c r="D189" s="42">
        <f>_xll.qlCalendarAdvance(Calendar,$D188,B189,"f",FALSE)</f>
        <v>42661</v>
      </c>
      <c r="E189" s="177">
        <f>_xll.qlInterestRateIndexValueDate(IndexON,D189)</f>
        <v>42661</v>
      </c>
      <c r="F189" s="193">
        <f>IFERROR(_xll.qlIndexFixing(IndexON,D189,TRUE,_xll.ohTrigger(RecalcTrigger,TriggerON)),NA())</f>
        <v>-4.4911484019749537E-3</v>
      </c>
      <c r="H189" s="42">
        <f>_xll.qlCalendarAdvance(Calendar,$H188,B189,"f",FALSE)</f>
        <v>42661</v>
      </c>
      <c r="I189" s="177">
        <f>_xll.qlInterestRateIndexValueDate(Index1M,$H189)</f>
        <v>42663</v>
      </c>
      <c r="J189" s="182">
        <f>IFERROR(_xll.qlIndexFixing(Index1M,$H189,TRUE,_xll.ohTrigger(RecalcTrigger,Trigger1M)),NA())</f>
        <v>-4.5026461405874019E-3</v>
      </c>
      <c r="K189" s="44">
        <f>IFERROR(_xll.qlIndexFixing(Index3M,H189,TRUE,_xll.ohTrigger(RecalcTrigger,Trigger3M)),NA())</f>
        <v>-3.3389381137058725E-3</v>
      </c>
      <c r="L189" s="44">
        <f>IFERROR(_xll.qlIndexFixing(Index6M,$H189,TRUE,_xll.ohTrigger(RecalcTrigger,Trigger6M)),NA())</f>
        <v>-2.1932300253405864E-3</v>
      </c>
      <c r="M189" s="183">
        <f>IFERROR(_xll.qlIndexFixing(Index1Y,$H189,TRUE,_xll.ohTrigger(RecalcTrigger,Trigger1Y)),NA())</f>
        <v>-8.0822710218634317E-4</v>
      </c>
      <c r="N189" s="182">
        <f>IFERROR(_xll.qlIndexFixing(ONIndex1M,I189,TRUE,_xll.ohTrigger(RecalcTrigger,Trigger1M)),NA())</f>
        <v>-4.5021589083615865E-3</v>
      </c>
      <c r="O189" s="44">
        <f>IFERROR(_xll.qlIndexFixing(ONIndex3M,I189,TRUE,_xll.ohTrigger(RecalcTrigger,Trigger3M)),NA())</f>
        <v>-3.3133128570383974E-3</v>
      </c>
      <c r="P189" s="44">
        <f>IFERROR(_xll.qlIndexFixing(ONIndex6M,I189,TRUE,_xll.ohTrigger(RecalcTrigger,Trigger6M)),NA())</f>
        <v>-2.0466224846060754E-3</v>
      </c>
      <c r="Q189" s="183">
        <f>IFERROR(_xll.qlIndexFixing(ONIndex1Y,I189,TRUE,_xll.ohTrigger(RecalcTrigger,Trigger1Y)),NA())</f>
        <v>-1.2449365013678104E-3</v>
      </c>
    </row>
    <row r="190" spans="2:17" x14ac:dyDescent="0.2">
      <c r="B190" s="39" t="s">
        <v>17</v>
      </c>
      <c r="D190" s="42">
        <f>_xll.qlCalendarAdvance(Calendar,$D189,B190,"f",FALSE)</f>
        <v>42662</v>
      </c>
      <c r="E190" s="177">
        <f>_xll.qlInterestRateIndexValueDate(IndexON,D190)</f>
        <v>42662</v>
      </c>
      <c r="F190" s="193">
        <f>IFERROR(_xll.qlIndexFixing(IndexON,D190,TRUE,_xll.ohTrigger(RecalcTrigger,TriggerON)),NA())</f>
        <v>-4.4911484019749537E-3</v>
      </c>
      <c r="H190" s="42">
        <f>_xll.qlCalendarAdvance(Calendar,$H189,B190,"f",FALSE)</f>
        <v>42662</v>
      </c>
      <c r="I190" s="177">
        <f>_xll.qlInterestRateIndexValueDate(Index1M,$H190)</f>
        <v>42664</v>
      </c>
      <c r="J190" s="182">
        <f>IFERROR(_xll.qlIndexFixing(Index1M,$H190,TRUE,_xll.ohTrigger(RecalcTrigger,Trigger1M)),NA())</f>
        <v>-4.5029569574580701E-3</v>
      </c>
      <c r="K190" s="44">
        <f>IFERROR(_xll.qlIndexFixing(Index3M,H190,TRUE,_xll.ohTrigger(RecalcTrigger,Trigger3M)),NA())</f>
        <v>-3.3378029210487437E-3</v>
      </c>
      <c r="L190" s="44">
        <f>IFERROR(_xll.qlIndexFixing(Index6M,$H190,TRUE,_xll.ohTrigger(RecalcTrigger,Trigger6M)),NA())</f>
        <v>-2.1928241092727951E-3</v>
      </c>
      <c r="M190" s="183">
        <f>IFERROR(_xll.qlIndexFixing(Index1Y,$H190,TRUE,_xll.ohTrigger(RecalcTrigger,Trigger1Y)),NA())</f>
        <v>-8.0635775163252809E-4</v>
      </c>
      <c r="N190" s="182">
        <f>IFERROR(_xll.qlIndexFixing(ONIndex1M,I190,TRUE,_xll.ohTrigger(RecalcTrigger,Trigger1M)),NA())</f>
        <v>-4.5037177429829711E-3</v>
      </c>
      <c r="O190" s="44">
        <f>IFERROR(_xll.qlIndexFixing(ONIndex3M,I190,TRUE,_xll.ohTrigger(RecalcTrigger,Trigger3M)),NA())</f>
        <v>-3.3107233769680278E-3</v>
      </c>
      <c r="P190" s="44">
        <f>IFERROR(_xll.qlIndexFixing(ONIndex6M,I190,TRUE,_xll.ohTrigger(RecalcTrigger,Trigger6M)),NA())</f>
        <v>-2.0391778309925002E-3</v>
      </c>
      <c r="Q190" s="183">
        <f>IFERROR(_xll.qlIndexFixing(ONIndex1Y,I190,TRUE,_xll.ohTrigger(RecalcTrigger,Trigger1Y)),NA())</f>
        <v>-1.2511582784213715E-3</v>
      </c>
    </row>
    <row r="191" spans="2:17" x14ac:dyDescent="0.2">
      <c r="B191" s="39" t="s">
        <v>17</v>
      </c>
      <c r="D191" s="42">
        <f>_xll.qlCalendarAdvance(Calendar,$D190,B191,"f",FALSE)</f>
        <v>42663</v>
      </c>
      <c r="E191" s="177">
        <f>_xll.qlInterestRateIndexValueDate(IndexON,D191)</f>
        <v>42663</v>
      </c>
      <c r="F191" s="193">
        <f>IFERROR(_xll.qlIndexFixing(IndexON,D191,TRUE,_xll.ohTrigger(RecalcTrigger,TriggerON)),NA())</f>
        <v>-4.4911484020149217E-3</v>
      </c>
      <c r="H191" s="42">
        <f>_xll.qlCalendarAdvance(Calendar,$H190,B191,"f",FALSE)</f>
        <v>42663</v>
      </c>
      <c r="I191" s="177">
        <f>_xll.qlInterestRateIndexValueDate(Index1M,$H191)</f>
        <v>42667</v>
      </c>
      <c r="J191" s="182">
        <f>IFERROR(_xll.qlIndexFixing(Index1M,$H191,TRUE,_xll.ohTrigger(RecalcTrigger,Trigger1M)),NA())</f>
        <v>-4.5004814155614357E-3</v>
      </c>
      <c r="K191" s="44">
        <f>IFERROR(_xll.qlIndexFixing(Index3M,H191,TRUE,_xll.ohTrigger(RecalcTrigger,Trigger3M)),NA())</f>
        <v>-3.3381090324400577E-3</v>
      </c>
      <c r="L191" s="44">
        <f>IFERROR(_xll.qlIndexFixing(Index6M,$H191,TRUE,_xll.ohTrigger(RecalcTrigger,Trigger6M)),NA())</f>
        <v>-2.1916412281755468E-3</v>
      </c>
      <c r="M191" s="183">
        <f>IFERROR(_xll.qlIndexFixing(Index1Y,$H191,TRUE,_xll.ohTrigger(RecalcTrigger,Trigger1Y)),NA())</f>
        <v>-8.0264281371240529E-4</v>
      </c>
      <c r="N191" s="182">
        <f>IFERROR(_xll.qlIndexFixing(ONIndex1M,I191,TRUE,_xll.ohTrigger(RecalcTrigger,Trigger1M)),NA())</f>
        <v>-4.5051577000165821E-3</v>
      </c>
      <c r="O191" s="44">
        <f>IFERROR(_xll.qlIndexFixing(ONIndex3M,I191,TRUE,_xll.ohTrigger(RecalcTrigger,Trigger3M)),NA())</f>
        <v>-3.3080893976533687E-3</v>
      </c>
      <c r="P191" s="44">
        <f>IFERROR(_xll.qlIndexFixing(ONIndex6M,I191,TRUE,_xll.ohTrigger(RecalcTrigger,Trigger6M)),NA())</f>
        <v>-2.0319071248753318E-3</v>
      </c>
      <c r="Q191" s="183">
        <f>IFERROR(_xll.qlIndexFixing(ONIndex1Y,I191,TRUE,_xll.ohTrigger(RecalcTrigger,Trigger1Y)),NA())</f>
        <v>-1.2573656523962029E-3</v>
      </c>
    </row>
    <row r="192" spans="2:17" x14ac:dyDescent="0.2">
      <c r="B192" s="39" t="s">
        <v>17</v>
      </c>
      <c r="D192" s="42">
        <f>_xll.qlCalendarAdvance(Calendar,$D191,B192,"f",FALSE)</f>
        <v>42664</v>
      </c>
      <c r="E192" s="177">
        <f>_xll.qlInterestRateIndexValueDate(IndexON,D192)</f>
        <v>42664</v>
      </c>
      <c r="F192" s="193">
        <f>IFERROR(_xll.qlIndexFixing(IndexON,D192,TRUE,_xll.ohTrigger(RecalcTrigger,TriggerON)),NA())</f>
        <v>-4.4910923732865982E-3</v>
      </c>
      <c r="H192" s="42">
        <f>_xll.qlCalendarAdvance(Calendar,$H191,B192,"f",FALSE)</f>
        <v>42664</v>
      </c>
      <c r="I192" s="177">
        <f>_xll.qlInterestRateIndexValueDate(Index1M,$H192)</f>
        <v>42668</v>
      </c>
      <c r="J192" s="182">
        <f>IFERROR(_xll.qlIndexFixing(Index1M,$H192,TRUE,_xll.ohTrigger(RecalcTrigger,Trigger1M)),NA())</f>
        <v>-4.4992385794964049E-3</v>
      </c>
      <c r="K192" s="44">
        <f>IFERROR(_xll.qlIndexFixing(Index3M,H192,TRUE,_xll.ohTrigger(RecalcTrigger,Trigger3M)),NA())</f>
        <v>-3.3380074185540569E-3</v>
      </c>
      <c r="L192" s="44">
        <f>IFERROR(_xll.qlIndexFixing(Index6M,$H192,TRUE,_xll.ohTrigger(RecalcTrigger,Trigger6M)),NA())</f>
        <v>-2.1912616010220979E-3</v>
      </c>
      <c r="M192" s="183">
        <f>IFERROR(_xll.qlIndexFixing(Index1Y,$H192,TRUE,_xll.ohTrigger(RecalcTrigger,Trigger1Y)),NA())</f>
        <v>-8.0123693876323662E-4</v>
      </c>
      <c r="N192" s="182">
        <f>IFERROR(_xll.qlIndexFixing(ONIndex1M,I192,TRUE,_xll.ohTrigger(RecalcTrigger,Trigger1M)),NA())</f>
        <v>-4.5064778350578649E-3</v>
      </c>
      <c r="O192" s="44">
        <f>IFERROR(_xll.qlIndexFixing(ONIndex3M,I192,TRUE,_xll.ohTrigger(RecalcTrigger,Trigger3M)),NA())</f>
        <v>-3.305411660301516E-3</v>
      </c>
      <c r="P192" s="44">
        <f>IFERROR(_xll.qlIndexFixing(ONIndex6M,I192,TRUE,_xll.ohTrigger(RecalcTrigger,Trigger6M)),NA())</f>
        <v>-2.024815061898444E-3</v>
      </c>
      <c r="Q192" s="183">
        <f>IFERROR(_xll.qlIndexFixing(ONIndex1Y,I192,TRUE,_xll.ohTrigger(RecalcTrigger,Trigger1Y)),NA())</f>
        <v>-1.2635603611821367E-3</v>
      </c>
    </row>
    <row r="193" spans="2:17" x14ac:dyDescent="0.2">
      <c r="B193" s="39" t="s">
        <v>17</v>
      </c>
      <c r="D193" s="42">
        <f>_xll.qlCalendarAdvance(Calendar,$D192,B193,"f",FALSE)</f>
        <v>42667</v>
      </c>
      <c r="E193" s="177">
        <f>_xll.qlInterestRateIndexValueDate(IndexON,D193)</f>
        <v>42667</v>
      </c>
      <c r="F193" s="193">
        <f>IFERROR(_xll.qlIndexFixing(IndexON,D193,TRUE,_xll.ohTrigger(RecalcTrigger,TriggerON)),NA())</f>
        <v>-4.4911484019349857E-3</v>
      </c>
      <c r="H193" s="42">
        <f>_xll.qlCalendarAdvance(Calendar,$H192,B193,"f",FALSE)</f>
        <v>42667</v>
      </c>
      <c r="I193" s="177">
        <f>_xll.qlInterestRateIndexValueDate(Index1M,$H193)</f>
        <v>42669</v>
      </c>
      <c r="J193" s="182">
        <f>IFERROR(_xll.qlIndexFixing(Index1M,$H193,TRUE,_xll.ohTrigger(RecalcTrigger,Trigger1M)),NA())</f>
        <v>-4.4947831040330725E-3</v>
      </c>
      <c r="K193" s="44">
        <f>IFERROR(_xll.qlIndexFixing(Index3M,H193,TRUE,_xll.ohTrigger(RecalcTrigger,Trigger3M)),NA())</f>
        <v>-3.3379642552085502E-3</v>
      </c>
      <c r="L193" s="44">
        <f>IFERROR(_xll.qlIndexFixing(Index6M,$H193,TRUE,_xll.ohTrigger(RecalcTrigger,Trigger6M)),NA())</f>
        <v>-2.1908908115673533E-3</v>
      </c>
      <c r="M193" s="183">
        <f>IFERROR(_xll.qlIndexFixing(Index1Y,$H193,TRUE,_xll.ohTrigger(RecalcTrigger,Trigger1Y)),NA())</f>
        <v>-7.9982907838985933E-4</v>
      </c>
      <c r="N193" s="182">
        <f>IFERROR(_xll.qlIndexFixing(ONIndex1M,I193,TRUE,_xll.ohTrigger(RecalcTrigger,Trigger1M)),NA())</f>
        <v>-4.50865750923235E-3</v>
      </c>
      <c r="O193" s="44">
        <f>IFERROR(_xll.qlIndexFixing(ONIndex3M,I193,TRUE,_xll.ohTrigger(RecalcTrigger,Trigger3M)),NA())</f>
        <v>-3.2998837824260718E-3</v>
      </c>
      <c r="P193" s="44">
        <f>IFERROR(_xll.qlIndexFixing(ONIndex6M,I193,TRUE,_xll.ohTrigger(RecalcTrigger,Trigger6M)),NA())</f>
        <v>-2.0112386522486148E-3</v>
      </c>
      <c r="Q193" s="183">
        <f>IFERROR(_xll.qlIndexFixing(ONIndex1Y,I193,TRUE,_xll.ohTrigger(RecalcTrigger,Trigger1Y)),NA())</f>
        <v>-1.2759117297633793E-3</v>
      </c>
    </row>
    <row r="194" spans="2:17" x14ac:dyDescent="0.2">
      <c r="B194" s="39" t="s">
        <v>17</v>
      </c>
      <c r="D194" s="42">
        <f>_xll.qlCalendarAdvance(Calendar,$D193,B194,"f",FALSE)</f>
        <v>42668</v>
      </c>
      <c r="E194" s="177">
        <f>_xll.qlInterestRateIndexValueDate(IndexON,D194)</f>
        <v>42668</v>
      </c>
      <c r="F194" s="193">
        <f>IFERROR(_xll.qlIndexFixing(IndexON,D194,TRUE,_xll.ohTrigger(RecalcTrigger,TriggerON)),NA())</f>
        <v>-4.4911484020548897E-3</v>
      </c>
      <c r="H194" s="42">
        <f>_xll.qlCalendarAdvance(Calendar,$H193,B194,"f",FALSE)</f>
        <v>42668</v>
      </c>
      <c r="I194" s="177">
        <f>_xll.qlInterestRateIndexValueDate(Index1M,$H194)</f>
        <v>42670</v>
      </c>
      <c r="J194" s="182">
        <f>IFERROR(_xll.qlIndexFixing(Index1M,$H194,TRUE,_xll.ohTrigger(RecalcTrigger,Trigger1M)),NA())</f>
        <v>-4.4945151437403297E-3</v>
      </c>
      <c r="K194" s="44">
        <f>IFERROR(_xll.qlIndexFixing(Index3M,H194,TRUE,_xll.ohTrigger(RecalcTrigger,Trigger3M)),NA())</f>
        <v>-3.3379877734307025E-3</v>
      </c>
      <c r="L194" s="44">
        <f>IFERROR(_xll.qlIndexFixing(Index6M,$H194,TRUE,_xll.ohTrigger(RecalcTrigger,Trigger6M)),NA())</f>
        <v>-2.1905297518698286E-3</v>
      </c>
      <c r="M194" s="183">
        <f>IFERROR(_xll.qlIndexFixing(Index1Y,$H194,TRUE,_xll.ohTrigger(RecalcTrigger,Trigger1Y)),NA())</f>
        <v>-7.9842020196118735E-4</v>
      </c>
      <c r="N194" s="182">
        <f>IFERROR(_xll.qlIndexFixing(ONIndex1M,I194,TRUE,_xll.ohTrigger(RecalcTrigger,Trigger1M)),NA())</f>
        <v>-4.5105412695267688E-3</v>
      </c>
      <c r="O194" s="44">
        <f>IFERROR(_xll.qlIndexFixing(ONIndex3M,I194,TRUE,_xll.ohTrigger(RecalcTrigger,Trigger3M)),NA())</f>
        <v>-3.2942779525058086E-3</v>
      </c>
      <c r="P194" s="44">
        <f>IFERROR(_xll.qlIndexFixing(ONIndex6M,I194,TRUE,_xll.ohTrigger(RecalcTrigger,Trigger6M)),NA())</f>
        <v>-1.9983271450785267E-3</v>
      </c>
      <c r="Q194" s="183">
        <f>IFERROR(_xll.qlIndexFixing(ONIndex1Y,I194,TRUE,_xll.ohTrigger(RecalcTrigger,Trigger1Y)),NA())</f>
        <v>-1.2882473057107546E-3</v>
      </c>
    </row>
    <row r="195" spans="2:17" x14ac:dyDescent="0.2">
      <c r="B195" s="39" t="s">
        <v>17</v>
      </c>
      <c r="D195" s="42">
        <f>_xll.qlCalendarAdvance(Calendar,$D194,B195,"f",FALSE)</f>
        <v>42669</v>
      </c>
      <c r="E195" s="177">
        <f>_xll.qlInterestRateIndexValueDate(IndexON,D195)</f>
        <v>42669</v>
      </c>
      <c r="F195" s="193">
        <f>IFERROR(_xll.qlIndexFixing(IndexON,D195,TRUE,_xll.ohTrigger(RecalcTrigger,TriggerON)),NA())</f>
        <v>-4.5413746672418043E-3</v>
      </c>
      <c r="H195" s="42">
        <f>_xll.qlCalendarAdvance(Calendar,$H194,B195,"f",FALSE)</f>
        <v>42669</v>
      </c>
      <c r="I195" s="177">
        <f>_xll.qlInterestRateIndexValueDate(Index1M,$H195)</f>
        <v>42671</v>
      </c>
      <c r="J195" s="182">
        <f>IFERROR(_xll.qlIndexFixing(Index1M,$H195,TRUE,_xll.ohTrigger(RecalcTrigger,Trigger1M)),NA())</f>
        <v>-4.4941855086598082E-3</v>
      </c>
      <c r="K195" s="44">
        <f>IFERROR(_xll.qlIndexFixing(Index3M,H195,TRUE,_xll.ohTrigger(RecalcTrigger,Trigger3M)),NA())</f>
        <v>-3.3376894714203286E-3</v>
      </c>
      <c r="L195" s="44">
        <f>IFERROR(_xll.qlIndexFixing(Index6M,$H195,TRUE,_xll.ohTrigger(RecalcTrigger,Trigger6M)),NA())</f>
        <v>-2.1901793069207249E-3</v>
      </c>
      <c r="M195" s="183">
        <f>IFERROR(_xll.qlIndexFixing(Index1Y,$H195,TRUE,_xll.ohTrigger(RecalcTrigger,Trigger1Y)),NA())</f>
        <v>-7.9679994644980291E-4</v>
      </c>
      <c r="N195" s="182">
        <f>IFERROR(_xll.qlIndexFixing(ONIndex1M,I195,TRUE,_xll.ohTrigger(RecalcTrigger,Trigger1M)),NA())</f>
        <v>-4.5112481302567176E-3</v>
      </c>
      <c r="O195" s="44">
        <f>IFERROR(_xll.qlIndexFixing(ONIndex3M,I195,TRUE,_xll.ohTrigger(RecalcTrigger,Trigger3M)),NA())</f>
        <v>-3.291392541835414E-3</v>
      </c>
      <c r="P195" s="44">
        <f>IFERROR(_xll.qlIndexFixing(ONIndex6M,I195,TRUE,_xll.ohTrigger(RecalcTrigger,Trigger6M)),NA())</f>
        <v>-1.9921987263460395E-3</v>
      </c>
      <c r="Q195" s="183">
        <f>IFERROR(_xll.qlIndexFixing(ONIndex1Y,I195,TRUE,_xll.ohTrigger(RecalcTrigger,Trigger1Y)),NA())</f>
        <v>-1.2944047593776986E-3</v>
      </c>
    </row>
    <row r="196" spans="2:17" x14ac:dyDescent="0.2">
      <c r="B196" s="39" t="s">
        <v>17</v>
      </c>
      <c r="D196" s="42">
        <f>_xll.qlCalendarAdvance(Calendar,$D195,B196,"f",FALSE)</f>
        <v>42670</v>
      </c>
      <c r="E196" s="177">
        <f>_xll.qlInterestRateIndexValueDate(IndexON,D196)</f>
        <v>42670</v>
      </c>
      <c r="F196" s="193">
        <f>IFERROR(_xll.qlIndexFixing(IndexON,D196,TRUE,_xll.ohTrigger(RecalcTrigger,TriggerON)),NA())</f>
        <v>-4.5413746672418043E-3</v>
      </c>
      <c r="H196" s="42">
        <f>_xll.qlCalendarAdvance(Calendar,$H195,B196,"f",FALSE)</f>
        <v>42670</v>
      </c>
      <c r="I196" s="177">
        <f>_xll.qlInterestRateIndexValueDate(Index1M,$H196)</f>
        <v>42674</v>
      </c>
      <c r="J196" s="182">
        <f>IFERROR(_xll.qlIndexFixing(Index1M,$H196,TRUE,_xll.ohTrigger(RecalcTrigger,Trigger1M)),NA())</f>
        <v>-4.4890487536517476E-3</v>
      </c>
      <c r="K196" s="44">
        <f>IFERROR(_xll.qlIndexFixing(Index3M,H196,TRUE,_xll.ohTrigger(RecalcTrigger,Trigger3M)),NA())</f>
        <v>-3.3389160233437245E-3</v>
      </c>
      <c r="L196" s="44">
        <f>IFERROR(_xll.qlIndexFixing(Index6M,$H196,TRUE,_xll.ohTrigger(RecalcTrigger,Trigger6M)),NA())</f>
        <v>-2.1932150712972256E-3</v>
      </c>
      <c r="M196" s="183">
        <f>IFERROR(_xll.qlIndexFixing(Index1Y,$H196,TRUE,_xll.ohTrigger(RecalcTrigger,Trigger1Y)),NA())</f>
        <v>-7.9279395338270782E-4</v>
      </c>
      <c r="N196" s="182">
        <f>IFERROR(_xll.qlIndexFixing(ONIndex1M,I196,TRUE,_xll.ohTrigger(RecalcTrigger,Trigger1M)),NA())</f>
        <v>-4.5118132198318506E-3</v>
      </c>
      <c r="O196" s="44">
        <f>IFERROR(_xll.qlIndexFixing(ONIndex3M,I196,TRUE,_xll.ohTrigger(RecalcTrigger,Trigger3M)),NA())</f>
        <v>-3.2885355843248476E-3</v>
      </c>
      <c r="P196" s="44">
        <f>IFERROR(_xll.qlIndexFixing(ONIndex6M,I196,TRUE,_xll.ohTrigger(RecalcTrigger,Trigger6M)),NA())</f>
        <v>-1.9863168186651237E-3</v>
      </c>
      <c r="Q196" s="183">
        <f>IFERROR(_xll.qlIndexFixing(ONIndex1Y,I196,TRUE,_xll.ohTrigger(RecalcTrigger,Trigger1Y)),NA())</f>
        <v>-1.3006401437865023E-3</v>
      </c>
    </row>
    <row r="197" spans="2:17" x14ac:dyDescent="0.2">
      <c r="B197" s="39" t="s">
        <v>17</v>
      </c>
      <c r="D197" s="42">
        <f>_xll.qlCalendarAdvance(Calendar,$D196,B197,"f",FALSE)</f>
        <v>42671</v>
      </c>
      <c r="E197" s="177">
        <f>_xll.qlInterestRateIndexValueDate(IndexON,D197)</f>
        <v>42671</v>
      </c>
      <c r="F197" s="193">
        <f>IFERROR(_xll.qlIndexFixing(IndexON,D197,TRUE,_xll.ohTrigger(RecalcTrigger,TriggerON)),NA())</f>
        <v>-4.5413173783348526E-3</v>
      </c>
      <c r="H197" s="42">
        <f>_xll.qlCalendarAdvance(Calendar,$H196,B197,"f",FALSE)</f>
        <v>42671</v>
      </c>
      <c r="I197" s="177">
        <f>_xll.qlInterestRateIndexValueDate(Index1M,$H197)</f>
        <v>42675</v>
      </c>
      <c r="J197" s="182">
        <f>IFERROR(_xll.qlIndexFixing(Index1M,$H197,TRUE,_xll.ohTrigger(RecalcTrigger,Trigger1M)),NA())</f>
        <v>-4.4863084871087366E-3</v>
      </c>
      <c r="K197" s="44">
        <f>IFERROR(_xll.qlIndexFixing(Index3M,H197,TRUE,_xll.ohTrigger(RecalcTrigger,Trigger3M)),NA())</f>
        <v>-3.3393991555888043E-3</v>
      </c>
      <c r="L197" s="44">
        <f>IFERROR(_xll.qlIndexFixing(Index6M,$H197,TRUE,_xll.ohTrigger(RecalcTrigger,Trigger6M)),NA())</f>
        <v>-2.1889011271953667E-3</v>
      </c>
      <c r="M197" s="183">
        <f>IFERROR(_xll.qlIndexFixing(Index1Y,$H197,TRUE,_xll.ohTrigger(RecalcTrigger,Trigger1Y)),NA())</f>
        <v>-7.9139456752006757E-4</v>
      </c>
      <c r="N197" s="182">
        <f>IFERROR(_xll.qlIndexFixing(ONIndex1M,I197,TRUE,_xll.ohTrigger(RecalcTrigger,Trigger1M)),NA())</f>
        <v>-4.5121699874872689E-3</v>
      </c>
      <c r="O197" s="44">
        <f>IFERROR(_xll.qlIndexFixing(ONIndex3M,I197,TRUE,_xll.ohTrigger(RecalcTrigger,Trigger3M)),NA())</f>
        <v>-3.2859808503404864E-3</v>
      </c>
      <c r="P197" s="44">
        <f>IFERROR(_xll.qlIndexFixing(ONIndex6M,I197,TRUE,_xll.ohTrigger(RecalcTrigger,Trigger6M)),NA())</f>
        <v>-1.9808460576609122E-3</v>
      </c>
      <c r="Q197" s="183">
        <f>IFERROR(_xll.qlIndexFixing(ONIndex1Y,I197,TRUE,_xll.ohTrigger(RecalcTrigger,Trigger1Y)),NA())</f>
        <v>-1.3072782002510053E-3</v>
      </c>
    </row>
    <row r="198" spans="2:17" x14ac:dyDescent="0.2">
      <c r="B198" s="39" t="s">
        <v>17</v>
      </c>
      <c r="D198" s="42">
        <f>_xll.qlCalendarAdvance(Calendar,$D197,B198,"f",FALSE)</f>
        <v>42674</v>
      </c>
      <c r="E198" s="177">
        <f>_xll.qlInterestRateIndexValueDate(IndexON,D198)</f>
        <v>42674</v>
      </c>
      <c r="F198" s="193">
        <f>IFERROR(_xll.qlIndexFixing(IndexON,D198,TRUE,_xll.ohTrigger(RecalcTrigger,TriggerON)),NA())</f>
        <v>-4.5413746672418043E-3</v>
      </c>
      <c r="H198" s="42">
        <f>_xll.qlCalendarAdvance(Calendar,$H197,B198,"f",FALSE)</f>
        <v>42674</v>
      </c>
      <c r="I198" s="177">
        <f>_xll.qlInterestRateIndexValueDate(Index1M,$H198)</f>
        <v>42676</v>
      </c>
      <c r="J198" s="182">
        <f>IFERROR(_xll.qlIndexFixing(Index1M,$H198,TRUE,_xll.ohTrigger(RecalcTrigger,Trigger1M)),NA())</f>
        <v>-4.4833151089380685E-3</v>
      </c>
      <c r="K198" s="44">
        <f>IFERROR(_xll.qlIndexFixing(Index3M,H198,TRUE,_xll.ohTrigger(RecalcTrigger,Trigger3M)),NA())</f>
        <v>-3.3399999999999858E-3</v>
      </c>
      <c r="L198" s="44">
        <f>IFERROR(_xll.qlIndexFixing(Index6M,$H198,TRUE,_xll.ohTrigger(RecalcTrigger,Trigger6M)),NA())</f>
        <v>-2.1900000000000604E-3</v>
      </c>
      <c r="M198" s="183">
        <f>IFERROR(_xll.qlIndexFixing(Index1Y,$H198,TRUE,_xll.ohTrigger(RecalcTrigger,Trigger1Y)),NA())</f>
        <v>-7.8999999999997421E-4</v>
      </c>
      <c r="N198" s="182">
        <f>IFERROR(_xll.qlIndexFixing(ONIndex1M,I198,TRUE,_xll.ohTrigger(RecalcTrigger,Trigger1M)),NA())</f>
        <v>-4.5120668529863295E-3</v>
      </c>
      <c r="O198" s="44">
        <f>IFERROR(_xll.qlIndexFixing(ONIndex3M,I198,TRUE,_xll.ohTrigger(RecalcTrigger,Trigger3M)),NA())</f>
        <v>-3.2821063845256404E-3</v>
      </c>
      <c r="P198" s="44">
        <f>IFERROR(_xll.qlIndexFixing(ONIndex6M,I198,TRUE,_xll.ohTrigger(RecalcTrigger,Trigger6M)),NA())</f>
        <v>-1.9714363856193629E-3</v>
      </c>
      <c r="Q198" s="183">
        <f>IFERROR(_xll.qlIndexFixing(ONIndex1Y,I198,TRUE,_xll.ohTrigger(RecalcTrigger,Trigger1Y)),NA())</f>
        <v>-1.3222006517921159E-3</v>
      </c>
    </row>
    <row r="199" spans="2:17" x14ac:dyDescent="0.2">
      <c r="B199" s="39" t="s">
        <v>17</v>
      </c>
      <c r="D199" s="42">
        <f>_xll.qlCalendarAdvance(Calendar,$D198,B199,"f",FALSE)</f>
        <v>42675</v>
      </c>
      <c r="E199" s="177">
        <f>_xll.qlInterestRateIndexValueDate(IndexON,D199)</f>
        <v>42675</v>
      </c>
      <c r="F199" s="193">
        <f>IFERROR(_xll.qlIndexFixing(IndexON,D199,TRUE,_xll.ohTrigger(RecalcTrigger,TriggerON)),NA())</f>
        <v>-4.5413746672418043E-3</v>
      </c>
      <c r="H199" s="42">
        <f>_xll.qlCalendarAdvance(Calendar,$H198,B199,"f",FALSE)</f>
        <v>42675</v>
      </c>
      <c r="I199" s="177">
        <f>_xll.qlInterestRateIndexValueDate(Index1M,$H199)</f>
        <v>42677</v>
      </c>
      <c r="J199" s="182">
        <f>IFERROR(_xll.qlIndexFixing(Index1M,$H199,TRUE,_xll.ohTrigger(RecalcTrigger,Trigger1M)),NA())</f>
        <v>-4.4752525551848554E-3</v>
      </c>
      <c r="K199" s="44">
        <f>IFERROR(_xll.qlIndexFixing(Index3M,H199,TRUE,_xll.ohTrigger(RecalcTrigger,Trigger3M)),NA())</f>
        <v>-3.3407247077511869E-3</v>
      </c>
      <c r="L199" s="44">
        <f>IFERROR(_xll.qlIndexFixing(Index6M,$H199,TRUE,_xll.ohTrigger(RecalcTrigger,Trigger6M)),NA())</f>
        <v>-2.1897464039732305E-3</v>
      </c>
      <c r="M199" s="183">
        <f>IFERROR(_xll.qlIndexFixing(Index1Y,$H199,TRUE,_xll.ohTrigger(RecalcTrigger,Trigger1Y)),NA())</f>
        <v>-7.8861096815557939E-4</v>
      </c>
      <c r="N199" s="182">
        <f>IFERROR(_xll.qlIndexFixing(ONIndex1M,I199,TRUE,_xll.ohTrigger(RecalcTrigger,Trigger1M)),NA())</f>
        <v>-4.51130488154039E-3</v>
      </c>
      <c r="O199" s="44">
        <f>IFERROR(_xll.qlIndexFixing(ONIndex3M,I199,TRUE,_xll.ohTrigger(RecalcTrigger,Trigger3M)),NA())</f>
        <v>-3.2795899667581452E-3</v>
      </c>
      <c r="P199" s="44">
        <f>IFERROR(_xll.qlIndexFixing(ONIndex6M,I199,TRUE,_xll.ohTrigger(RecalcTrigger,Trigger6M)),NA())</f>
        <v>-1.9636317504412304E-3</v>
      </c>
      <c r="Q199" s="183">
        <f>IFERROR(_xll.qlIndexFixing(ONIndex1Y,I199,TRUE,_xll.ohTrigger(RecalcTrigger,Trigger1Y)),NA())</f>
        <v>-1.338827682677568E-3</v>
      </c>
    </row>
    <row r="200" spans="2:17" x14ac:dyDescent="0.2">
      <c r="B200" s="39" t="s">
        <v>17</v>
      </c>
      <c r="D200" s="42">
        <f>_xll.qlCalendarAdvance(Calendar,$D199,B200,"f",FALSE)</f>
        <v>42676</v>
      </c>
      <c r="E200" s="177">
        <f>_xll.qlInterestRateIndexValueDate(IndexON,D200)</f>
        <v>42676</v>
      </c>
      <c r="F200" s="193">
        <f>IFERROR(_xll.qlIndexFixing(IndexON,D200,TRUE,_xll.ohTrigger(RecalcTrigger,TriggerON)),NA())</f>
        <v>-4.5413746672418043E-3</v>
      </c>
      <c r="H200" s="42">
        <f>_xll.qlCalendarAdvance(Calendar,$H199,B200,"f",FALSE)</f>
        <v>42676</v>
      </c>
      <c r="I200" s="177">
        <f>_xll.qlInterestRateIndexValueDate(Index1M,$H200)</f>
        <v>42678</v>
      </c>
      <c r="J200" s="182">
        <f>IFERROR(_xll.qlIndexFixing(Index1M,$H200,TRUE,_xll.ohTrigger(RecalcTrigger,Trigger1M)),NA())</f>
        <v>-4.4741177479936953E-3</v>
      </c>
      <c r="K200" s="44">
        <f>IFERROR(_xll.qlIndexFixing(Index3M,H200,TRUE,_xll.ohTrigger(RecalcTrigger,Trigger3M)),NA())</f>
        <v>-3.3422364284384663E-3</v>
      </c>
      <c r="L200" s="44">
        <f>IFERROR(_xll.qlIndexFixing(Index6M,$H200,TRUE,_xll.ohTrigger(RecalcTrigger,Trigger6M)),NA())</f>
        <v>-2.1895053348123541E-3</v>
      </c>
      <c r="M200" s="183">
        <f>IFERROR(_xll.qlIndexFixing(Index1Y,$H200,TRUE,_xll.ohTrigger(RecalcTrigger,Trigger1Y)),NA())</f>
        <v>-7.8737573822193908E-4</v>
      </c>
      <c r="N200" s="182">
        <f>IFERROR(_xll.qlIndexFixing(ONIndex1M,I200,TRUE,_xll.ohTrigger(RecalcTrigger,Trigger1M)),NA())</f>
        <v>-4.5105037339920884E-3</v>
      </c>
      <c r="O200" s="44">
        <f>IFERROR(_xll.qlIndexFixing(ONIndex3M,I200,TRUE,_xll.ohTrigger(RecalcTrigger,Trigger3M)),NA())</f>
        <v>-3.2789825349732737E-3</v>
      </c>
      <c r="P200" s="44">
        <f>IFERROR(_xll.qlIndexFixing(ONIndex6M,I200,TRUE,_xll.ohTrigger(RecalcTrigger,Trigger6M)),NA())</f>
        <v>-1.9605361565400159E-3</v>
      </c>
      <c r="Q200" s="183">
        <f>IFERROR(_xll.qlIndexFixing(ONIndex1Y,I200,TRUE,_xll.ohTrigger(RecalcTrigger,Trigger1Y)),NA())</f>
        <v>-1.3480080396721661E-3</v>
      </c>
    </row>
    <row r="201" spans="2:17" x14ac:dyDescent="0.2">
      <c r="B201" s="39" t="s">
        <v>17</v>
      </c>
      <c r="D201" s="42">
        <f>_xll.qlCalendarAdvance(Calendar,$D200,B201,"f",FALSE)</f>
        <v>42677</v>
      </c>
      <c r="E201" s="177">
        <f>_xll.qlInterestRateIndexValueDate(IndexON,D201)</f>
        <v>42677</v>
      </c>
      <c r="F201" s="193">
        <f>IFERROR(_xll.qlIndexFixing(IndexON,D201,TRUE,_xll.ohTrigger(RecalcTrigger,TriggerON)),NA())</f>
        <v>-4.5413746672018362E-3</v>
      </c>
      <c r="H201" s="42">
        <f>_xll.qlCalendarAdvance(Calendar,$H200,B201,"f",FALSE)</f>
        <v>42677</v>
      </c>
      <c r="I201" s="177">
        <f>_xll.qlInterestRateIndexValueDate(Index1M,$H201)</f>
        <v>42681</v>
      </c>
      <c r="J201" s="182">
        <f>IFERROR(_xll.qlIndexFixing(Index1M,$H201,TRUE,_xll.ohTrigger(RecalcTrigger,Trigger1M)),NA())</f>
        <v>-4.4650108139743239E-3</v>
      </c>
      <c r="K201" s="44">
        <f>IFERROR(_xll.qlIndexFixing(Index3M,H201,TRUE,_xll.ohTrigger(RecalcTrigger,Trigger3M)),NA())</f>
        <v>-3.3447475018190463E-3</v>
      </c>
      <c r="L201" s="44">
        <f>IFERROR(_xll.qlIndexFixing(Index6M,$H201,TRUE,_xll.ohTrigger(RecalcTrigger,Trigger6M)),NA())</f>
        <v>-2.1873900597340996E-3</v>
      </c>
      <c r="M201" s="183">
        <f>IFERROR(_xll.qlIndexFixing(Index1Y,$H201,TRUE,_xll.ohTrigger(RecalcTrigger,Trigger1Y)),NA())</f>
        <v>-7.8310091639441858E-4</v>
      </c>
      <c r="N201" s="182">
        <f>IFERROR(_xll.qlIndexFixing(ONIndex1M,I201,TRUE,_xll.ohTrigger(RecalcTrigger,Trigger1M)),NA())</f>
        <v>-4.5094639071674436E-3</v>
      </c>
      <c r="O201" s="44">
        <f>IFERROR(_xll.qlIndexFixing(ONIndex3M,I201,TRUE,_xll.ohTrigger(RecalcTrigger,Trigger3M)),NA())</f>
        <v>-3.2787845286819106E-3</v>
      </c>
      <c r="P201" s="44">
        <f>IFERROR(_xll.qlIndexFixing(ONIndex6M,I201,TRUE,_xll.ohTrigger(RecalcTrigger,Trigger6M)),NA())</f>
        <v>-1.9579400751501552E-3</v>
      </c>
      <c r="Q201" s="183">
        <f>IFERROR(_xll.qlIndexFixing(ONIndex1Y,I201,TRUE,_xll.ohTrigger(RecalcTrigger,Trigger1Y)),NA())</f>
        <v>-1.357723060140259E-3</v>
      </c>
    </row>
    <row r="202" spans="2:17" x14ac:dyDescent="0.2">
      <c r="B202" s="39" t="s">
        <v>17</v>
      </c>
      <c r="D202" s="42">
        <f>_xll.qlCalendarAdvance(Calendar,$D201,B202,"f",FALSE)</f>
        <v>42678</v>
      </c>
      <c r="E202" s="177">
        <f>_xll.qlInterestRateIndexValueDate(IndexON,D202)</f>
        <v>42678</v>
      </c>
      <c r="F202" s="193">
        <f>IFERROR(_xll.qlIndexFixing(IndexON,D202,TRUE,_xll.ohTrigger(RecalcTrigger,TriggerON)),NA())</f>
        <v>-4.5413173783348526E-3</v>
      </c>
      <c r="H202" s="42">
        <f>_xll.qlCalendarAdvance(Calendar,$H201,B202,"f",FALSE)</f>
        <v>42678</v>
      </c>
      <c r="I202" s="177">
        <f>_xll.qlInterestRateIndexValueDate(Index1M,$H202)</f>
        <v>42682</v>
      </c>
      <c r="J202" s="182">
        <f>IFERROR(_xll.qlIndexFixing(Index1M,$H202,TRUE,_xll.ohTrigger(RecalcTrigger,Trigger1M)),NA())</f>
        <v>-4.4608613956720333E-3</v>
      </c>
      <c r="K202" s="44">
        <f>IFERROR(_xll.qlIndexFixing(Index3M,H202,TRUE,_xll.ohTrigger(RecalcTrigger,Trigger3M)),NA())</f>
        <v>-3.3459980332978499E-3</v>
      </c>
      <c r="L202" s="44">
        <f>IFERROR(_xll.qlIndexFixing(Index6M,$H202,TRUE,_xll.ohTrigger(RecalcTrigger,Trigger6M)),NA())</f>
        <v>-2.1886382314857547E-3</v>
      </c>
      <c r="M202" s="183">
        <f>IFERROR(_xll.qlIndexFixing(Index1Y,$H202,TRUE,_xll.ohTrigger(RecalcTrigger,Trigger1Y)),NA())</f>
        <v>-7.817317883553127E-4</v>
      </c>
      <c r="N202" s="182">
        <f>IFERROR(_xll.qlIndexFixing(ONIndex1M,I202,TRUE,_xll.ohTrigger(RecalcTrigger,Trigger1M)),NA())</f>
        <v>-4.5081830359183783E-3</v>
      </c>
      <c r="O202" s="44">
        <f>IFERROR(_xll.qlIndexFixing(ONIndex3M,I202,TRUE,_xll.ohTrigger(RecalcTrigger,Trigger3M)),NA())</f>
        <v>-3.2790026037599063E-3</v>
      </c>
      <c r="P202" s="44">
        <f>IFERROR(_xll.qlIndexFixing(ONIndex6M,I202,TRUE,_xll.ohTrigger(RecalcTrigger,Trigger6M)),NA())</f>
        <v>-1.9558516660245218E-3</v>
      </c>
      <c r="Q202" s="183">
        <f>IFERROR(_xll.qlIndexFixing(ONIndex1Y,I202,TRUE,_xll.ohTrigger(RecalcTrigger,Trigger1Y)),NA())</f>
        <v>-1.3679814785749755E-3</v>
      </c>
    </row>
    <row r="203" spans="2:17" x14ac:dyDescent="0.2">
      <c r="B203" s="39" t="s">
        <v>17</v>
      </c>
      <c r="D203" s="42">
        <f>_xll.qlCalendarAdvance(Calendar,$D202,B203,"f",FALSE)</f>
        <v>42681</v>
      </c>
      <c r="E203" s="177">
        <f>_xll.qlInterestRateIndexValueDate(IndexON,D203)</f>
        <v>42681</v>
      </c>
      <c r="F203" s="193">
        <f>IFERROR(_xll.qlIndexFixing(IndexON,D203,TRUE,_xll.ohTrigger(RecalcTrigger,TriggerON)),NA())</f>
        <v>-4.5413746672018362E-3</v>
      </c>
      <c r="H203" s="42">
        <f>_xll.qlCalendarAdvance(Calendar,$H202,B203,"f",FALSE)</f>
        <v>42681</v>
      </c>
      <c r="I203" s="177">
        <f>_xll.qlInterestRateIndexValueDate(Index1M,$H203)</f>
        <v>42683</v>
      </c>
      <c r="J203" s="182">
        <f>IFERROR(_xll.qlIndexFixing(Index1M,$H203,TRUE,_xll.ohTrigger(RecalcTrigger,Trigger1M)),NA())</f>
        <v>-4.4566121846969509E-3</v>
      </c>
      <c r="K203" s="44">
        <f>IFERROR(_xll.qlIndexFixing(Index3M,H203,TRUE,_xll.ohTrigger(RecalcTrigger,Trigger3M)),NA())</f>
        <v>-3.3473316510801436E-3</v>
      </c>
      <c r="L203" s="44">
        <f>IFERROR(_xll.qlIndexFixing(Index6M,$H203,TRUE,_xll.ohTrigger(RecalcTrigger,Trigger6M)),NA())</f>
        <v>-2.1884384307354456E-3</v>
      </c>
      <c r="M203" s="183">
        <f>IFERROR(_xll.qlIndexFixing(Index1Y,$H203,TRUE,_xll.ohTrigger(RecalcTrigger,Trigger1Y)),NA())</f>
        <v>-7.8036469156720983E-4</v>
      </c>
      <c r="N203" s="182">
        <f>IFERROR(_xll.qlIndexFixing(ONIndex1M,I203,TRUE,_xll.ohTrigger(RecalcTrigger,Trigger1M)),NA())</f>
        <v>-4.5047496143180155E-3</v>
      </c>
      <c r="O203" s="44">
        <f>IFERROR(_xll.qlIndexFixing(ONIndex3M,I203,TRUE,_xll.ohTrigger(RecalcTrigger,Trigger3M)),NA())</f>
        <v>-3.2808290660613082E-3</v>
      </c>
      <c r="P203" s="44">
        <f>IFERROR(_xll.qlIndexFixing(ONIndex6M,I203,TRUE,_xll.ohTrigger(RecalcTrigger,Trigger6M)),NA())</f>
        <v>-1.9533972879637318E-3</v>
      </c>
      <c r="Q203" s="183">
        <f>IFERROR(_xll.qlIndexFixing(ONIndex1Y,I203,TRUE,_xll.ohTrigger(RecalcTrigger,Trigger1Y)),NA())</f>
        <v>-1.3903479442944899E-3</v>
      </c>
    </row>
    <row r="204" spans="2:17" x14ac:dyDescent="0.2">
      <c r="B204" s="39" t="s">
        <v>17</v>
      </c>
      <c r="D204" s="42">
        <f>_xll.qlCalendarAdvance(Calendar,$D203,B204,"f",FALSE)</f>
        <v>42682</v>
      </c>
      <c r="E204" s="177">
        <f>_xll.qlInterestRateIndexValueDate(IndexON,D204)</f>
        <v>42682</v>
      </c>
      <c r="F204" s="193">
        <f>IFERROR(_xll.qlIndexFixing(IndexON,D204,TRUE,_xll.ohTrigger(RecalcTrigger,TriggerON)),NA())</f>
        <v>-4.5413746672418043E-3</v>
      </c>
      <c r="H204" s="42">
        <f>_xll.qlCalendarAdvance(Calendar,$H203,B204,"f",FALSE)</f>
        <v>42682</v>
      </c>
      <c r="I204" s="177">
        <f>_xll.qlInterestRateIndexValueDate(Index1M,$H204)</f>
        <v>42684</v>
      </c>
      <c r="J204" s="182">
        <f>IFERROR(_xll.qlIndexFixing(Index1M,$H204,TRUE,_xll.ohTrigger(RecalcTrigger,Trigger1M)),NA())</f>
        <v>-4.447431334838603E-3</v>
      </c>
      <c r="K204" s="44">
        <f>IFERROR(_xll.qlIndexFixing(Index3M,H204,TRUE,_xll.ohTrigger(RecalcTrigger,Trigger3M)),NA())</f>
        <v>-3.3487407398575426E-3</v>
      </c>
      <c r="L204" s="44">
        <f>IFERROR(_xll.qlIndexFixing(Index6M,$H204,TRUE,_xll.ohTrigger(RecalcTrigger,Trigger6M)),NA())</f>
        <v>-2.1882423749547747E-3</v>
      </c>
      <c r="M204" s="183">
        <f>IFERROR(_xll.qlIndexFixing(Index1Y,$H204,TRUE,_xll.ohTrigger(RecalcTrigger,Trigger1Y)),NA())</f>
        <v>-7.7899893012036922E-4</v>
      </c>
      <c r="N204" s="182">
        <f>IFERROR(_xll.qlIndexFixing(ONIndex1M,I204,TRUE,_xll.ohTrigger(RecalcTrigger,Trigger1M)),NA())</f>
        <v>-4.5006017968018952E-3</v>
      </c>
      <c r="O204" s="44">
        <f>IFERROR(_xll.qlIndexFixing(ONIndex3M,I204,TRUE,_xll.ohTrigger(RecalcTrigger,Trigger3M)),NA())</f>
        <v>-3.2841688164175764E-3</v>
      </c>
      <c r="P204" s="44">
        <f>IFERROR(_xll.qlIndexFixing(ONIndex6M,I204,TRUE,_xll.ohTrigger(RecalcTrigger,Trigger6M)),NA())</f>
        <v>-1.9527379467820793E-3</v>
      </c>
      <c r="Q204" s="183">
        <f>IFERROR(_xll.qlIndexFixing(ONIndex1Y,I204,TRUE,_xll.ohTrigger(RecalcTrigger,Trigger1Y)),NA())</f>
        <v>-1.4146238198842198E-3</v>
      </c>
    </row>
    <row r="205" spans="2:17" x14ac:dyDescent="0.2">
      <c r="B205" s="39" t="s">
        <v>17</v>
      </c>
      <c r="D205" s="42">
        <f>_xll.qlCalendarAdvance(Calendar,$D204,B205,"f",FALSE)</f>
        <v>42683</v>
      </c>
      <c r="E205" s="177">
        <f>_xll.qlInterestRateIndexValueDate(IndexON,D205)</f>
        <v>42683</v>
      </c>
      <c r="F205" s="193">
        <f>IFERROR(_xll.qlIndexFixing(IndexON,D205,TRUE,_xll.ohTrigger(RecalcTrigger,TriggerON)),NA())</f>
        <v>-4.5413746672817723E-3</v>
      </c>
      <c r="H205" s="42">
        <f>_xll.qlCalendarAdvance(Calendar,$H204,B205,"f",FALSE)</f>
        <v>42683</v>
      </c>
      <c r="I205" s="177">
        <f>_xll.qlInterestRateIndexValueDate(Index1M,$H205)</f>
        <v>42685</v>
      </c>
      <c r="J205" s="182">
        <f>IFERROR(_xll.qlIndexFixing(Index1M,$H205,TRUE,_xll.ohTrigger(RecalcTrigger,Trigger1M)),NA())</f>
        <v>-4.4455272726864623E-3</v>
      </c>
      <c r="K205" s="44">
        <f>IFERROR(_xll.qlIndexFixing(Index3M,H205,TRUE,_xll.ohTrigger(RecalcTrigger,Trigger3M)),NA())</f>
        <v>-3.3517262163709582E-3</v>
      </c>
      <c r="L205" s="44">
        <f>IFERROR(_xll.qlIndexFixing(Index6M,$H205,TRUE,_xll.ohTrigger(RecalcTrigger,Trigger6M)),NA())</f>
        <v>-2.1880484827280803E-3</v>
      </c>
      <c r="M205" s="183">
        <f>IFERROR(_xll.qlIndexFixing(Index1Y,$H205,TRUE,_xll.ohTrigger(RecalcTrigger,Trigger1Y)),NA())</f>
        <v>-7.7821839677157979E-4</v>
      </c>
      <c r="N205" s="182">
        <f>IFERROR(_xll.qlIndexFixing(ONIndex1M,I205,TRUE,_xll.ohTrigger(RecalcTrigger,Trigger1M)),NA())</f>
        <v>-4.4980802216532112E-3</v>
      </c>
      <c r="O205" s="44">
        <f>IFERROR(_xll.qlIndexFixing(ONIndex3M,I205,TRUE,_xll.ohTrigger(RecalcTrigger,Trigger3M)),NA())</f>
        <v>-3.2865671237303218E-3</v>
      </c>
      <c r="P205" s="44">
        <f>IFERROR(_xll.qlIndexFixing(ONIndex6M,I205,TRUE,_xll.ohTrigger(RecalcTrigger,Trigger6M)),NA())</f>
        <v>-1.9533102949109704E-3</v>
      </c>
      <c r="Q205" s="183">
        <f>IFERROR(_xll.qlIndexFixing(ONIndex1Y,I205,TRUE,_xll.ohTrigger(RecalcTrigger,Trigger1Y)),NA())</f>
        <v>-1.4277302442700091E-3</v>
      </c>
    </row>
    <row r="206" spans="2:17" x14ac:dyDescent="0.2">
      <c r="B206" s="39" t="s">
        <v>17</v>
      </c>
      <c r="D206" s="42">
        <f>_xll.qlCalendarAdvance(Calendar,$D205,B206,"f",FALSE)</f>
        <v>42684</v>
      </c>
      <c r="E206" s="177">
        <f>_xll.qlInterestRateIndexValueDate(IndexON,D206)</f>
        <v>42684</v>
      </c>
      <c r="F206" s="193">
        <f>IFERROR(_xll.qlIndexFixing(IndexON,D206,TRUE,_xll.ohTrigger(RecalcTrigger,TriggerON)),NA())</f>
        <v>-4.5413746672018362E-3</v>
      </c>
      <c r="H206" s="42">
        <f>_xll.qlCalendarAdvance(Calendar,$H205,B206,"f",FALSE)</f>
        <v>42684</v>
      </c>
      <c r="I206" s="177">
        <f>_xll.qlInterestRateIndexValueDate(Index1M,$H206)</f>
        <v>42688</v>
      </c>
      <c r="J206" s="182">
        <f>IFERROR(_xll.qlIndexFixing(Index1M,$H206,TRUE,_xll.ohTrigger(RecalcTrigger,Trigger1M)),NA())</f>
        <v>-4.4348534855518373E-3</v>
      </c>
      <c r="K206" s="44">
        <f>IFERROR(_xll.qlIndexFixing(Index3M,H206,TRUE,_xll.ohTrigger(RecalcTrigger,Trigger3M)),NA())</f>
        <v>-3.3549756612971178E-3</v>
      </c>
      <c r="L206" s="44">
        <f>IFERROR(_xll.qlIndexFixing(Index6M,$H206,TRUE,_xll.ohTrigger(RecalcTrigger,Trigger6M)),NA())</f>
        <v>-2.185961352028551E-3</v>
      </c>
      <c r="M206" s="183">
        <f>IFERROR(_xll.qlIndexFixing(Index1Y,$H206,TRUE,_xll.ohTrigger(RecalcTrigger,Trigger1Y)),NA())</f>
        <v>-7.7353462845946447E-4</v>
      </c>
      <c r="N206" s="182">
        <f>IFERROR(_xll.qlIndexFixing(ONIndex1M,I206,TRUE,_xll.ohTrigger(RecalcTrigger,Trigger1M)),NA())</f>
        <v>-4.4953034095529532E-3</v>
      </c>
      <c r="O206" s="44">
        <f>IFERROR(_xll.qlIndexFixing(ONIndex3M,I206,TRUE,_xll.ohTrigger(RecalcTrigger,Trigger3M)),NA())</f>
        <v>-3.2894214426715251E-3</v>
      </c>
      <c r="P206" s="44">
        <f>IFERROR(_xll.qlIndexFixing(ONIndex6M,I206,TRUE,_xll.ohTrigger(RecalcTrigger,Trigger6M)),NA())</f>
        <v>-1.9544392733816807E-3</v>
      </c>
      <c r="Q206" s="183">
        <f>IFERROR(_xll.qlIndexFixing(ONIndex1Y,I206,TRUE,_xll.ohTrigger(RecalcTrigger,Trigger1Y)),NA())</f>
        <v>-1.4414324731815142E-3</v>
      </c>
    </row>
    <row r="207" spans="2:17" x14ac:dyDescent="0.2">
      <c r="B207" s="39" t="s">
        <v>17</v>
      </c>
      <c r="D207" s="42">
        <f>_xll.qlCalendarAdvance(Calendar,$D206,B207,"f",FALSE)</f>
        <v>42685</v>
      </c>
      <c r="E207" s="177">
        <f>_xll.qlInterestRateIndexValueDate(IndexON,D207)</f>
        <v>42685</v>
      </c>
      <c r="F207" s="193">
        <f>IFERROR(_xll.qlIndexFixing(IndexON,D207,TRUE,_xll.ohTrigger(RecalcTrigger,TriggerON)),NA())</f>
        <v>-4.5413173783481753E-3</v>
      </c>
      <c r="H207" s="42">
        <f>_xll.qlCalendarAdvance(Calendar,$H206,B207,"f",FALSE)</f>
        <v>42685</v>
      </c>
      <c r="I207" s="177">
        <f>_xll.qlInterestRateIndexValueDate(Index1M,$H207)</f>
        <v>42689</v>
      </c>
      <c r="J207" s="182">
        <f>IFERROR(_xll.qlIndexFixing(Index1M,$H207,TRUE,_xll.ohTrigger(RecalcTrigger,Trigger1M)),NA())</f>
        <v>-4.4306011780057553E-3</v>
      </c>
      <c r="K207" s="44">
        <f>IFERROR(_xll.qlIndexFixing(Index3M,H207,TRUE,_xll.ohTrigger(RecalcTrigger,Trigger3M)),NA())</f>
        <v>-3.3566440380321432E-3</v>
      </c>
      <c r="L207" s="44">
        <f>IFERROR(_xll.qlIndexFixing(Index6M,$H207,TRUE,_xll.ohTrigger(RecalcTrigger,Trigger6M)),NA())</f>
        <v>-2.1872617434320497E-3</v>
      </c>
      <c r="M207" s="183">
        <f>IFERROR(_xll.qlIndexFixing(Index1Y,$H207,TRUE,_xll.ohTrigger(RecalcTrigger,Trigger1Y)),NA())</f>
        <v>-7.7216441397643754E-4</v>
      </c>
      <c r="N207" s="182">
        <f>IFERROR(_xll.qlIndexFixing(ONIndex1M,I207,TRUE,_xll.ohTrigger(RecalcTrigger,Trigger1M)),NA())</f>
        <v>-4.4922689951532035E-3</v>
      </c>
      <c r="O207" s="44">
        <f>IFERROR(_xll.qlIndexFixing(ONIndex3M,I207,TRUE,_xll.ohTrigger(RecalcTrigger,Trigger3M)),NA())</f>
        <v>-3.2927384285974526E-3</v>
      </c>
      <c r="P207" s="44">
        <f>IFERROR(_xll.qlIndexFixing(ONIndex6M,I207,TRUE,_xll.ohTrigger(RecalcTrigger,Trigger6M)),NA())</f>
        <v>-1.9561330421069556E-3</v>
      </c>
      <c r="Q207" s="183">
        <f>IFERROR(_xll.qlIndexFixing(ONIndex1Y,I207,TRUE,_xll.ohTrigger(RecalcTrigger,Trigger1Y)),NA())</f>
        <v>-1.455739240951992E-3</v>
      </c>
    </row>
    <row r="208" spans="2:17" x14ac:dyDescent="0.2">
      <c r="B208" s="39" t="s">
        <v>17</v>
      </c>
      <c r="D208" s="42">
        <f>_xll.qlCalendarAdvance(Calendar,$D207,B208,"f",FALSE)</f>
        <v>42688</v>
      </c>
      <c r="E208" s="177">
        <f>_xll.qlInterestRateIndexValueDate(IndexON,D208)</f>
        <v>42688</v>
      </c>
      <c r="F208" s="193">
        <f>IFERROR(_xll.qlIndexFixing(IndexON,D208,TRUE,_xll.ohTrigger(RecalcTrigger,TriggerON)),NA())</f>
        <v>-4.5413746671618682E-3</v>
      </c>
      <c r="H208" s="42">
        <f>_xll.qlCalendarAdvance(Calendar,$H207,B208,"f",FALSE)</f>
        <v>42688</v>
      </c>
      <c r="I208" s="177">
        <f>_xll.qlInterestRateIndexValueDate(Index1M,$H208)</f>
        <v>42690</v>
      </c>
      <c r="J208" s="182">
        <f>IFERROR(_xll.qlIndexFixing(Index1M,$H208,TRUE,_xll.ohTrigger(RecalcTrigger,Trigger1M)),NA())</f>
        <v>-4.4264510389333545E-3</v>
      </c>
      <c r="K208" s="44">
        <f>IFERROR(_xll.qlIndexFixing(Index3M,H208,TRUE,_xll.ohTrigger(RecalcTrigger,Trigger3M)),NA())</f>
        <v>-3.3583398915154367E-3</v>
      </c>
      <c r="L208" s="44">
        <f>IFERROR(_xll.qlIndexFixing(Index6M,$H208,TRUE,_xll.ohTrigger(RecalcTrigger,Trigger6M)),NA())</f>
        <v>-2.1870537701145871E-3</v>
      </c>
      <c r="M208" s="183">
        <f>IFERROR(_xll.qlIndexFixing(Index1Y,$H208,TRUE,_xll.ohTrigger(RecalcTrigger,Trigger1Y)),NA())</f>
        <v>-7.7079094471493631E-4</v>
      </c>
      <c r="N208" s="182">
        <f>IFERROR(_xll.qlIndexFixing(ONIndex1M,I208,TRUE,_xll.ohTrigger(RecalcTrigger,Trigger1M)),NA())</f>
        <v>-4.4852737811851284E-3</v>
      </c>
      <c r="O208" s="44">
        <f>IFERROR(_xll.qlIndexFixing(ONIndex3M,I208,TRUE,_xll.ohTrigger(RecalcTrigger,Trigger3M)),NA())</f>
        <v>-3.3009176323917089E-3</v>
      </c>
      <c r="P208" s="44">
        <f>IFERROR(_xll.qlIndexFixing(ONIndex6M,I208,TRUE,_xll.ohTrigger(RecalcTrigger,Trigger6M)),NA())</f>
        <v>-1.9614333255191241E-3</v>
      </c>
      <c r="Q208" s="183">
        <f>IFERROR(_xll.qlIndexFixing(ONIndex1Y,I208,TRUE,_xll.ohTrigger(RecalcTrigger,Trigger1Y)),NA())</f>
        <v>-1.4864054412244698E-3</v>
      </c>
    </row>
    <row r="209" spans="2:17" x14ac:dyDescent="0.2">
      <c r="B209" s="39" t="s">
        <v>17</v>
      </c>
      <c r="D209" s="42">
        <f>_xll.qlCalendarAdvance(Calendar,$D208,B209,"f",FALSE)</f>
        <v>42689</v>
      </c>
      <c r="E209" s="177">
        <f>_xll.qlInterestRateIndexValueDate(IndexON,D209)</f>
        <v>42689</v>
      </c>
      <c r="F209" s="193">
        <f>IFERROR(_xll.qlIndexFixing(IndexON,D209,TRUE,_xll.ohTrigger(RecalcTrigger,TriggerON)),NA())</f>
        <v>-4.5413746673217403E-3</v>
      </c>
      <c r="H209" s="42">
        <f>_xll.qlCalendarAdvance(Calendar,$H208,B209,"f",FALSE)</f>
        <v>42689</v>
      </c>
      <c r="I209" s="177">
        <f>_xll.qlInterestRateIndexValueDate(Index1M,$H209)</f>
        <v>42691</v>
      </c>
      <c r="J209" s="182">
        <f>IFERROR(_xll.qlIndexFixing(Index1M,$H209,TRUE,_xll.ohTrigger(RecalcTrigger,Trigger1M)),NA())</f>
        <v>-4.4195450225142929E-3</v>
      </c>
      <c r="K209" s="44">
        <f>IFERROR(_xll.qlIndexFixing(Index3M,H209,TRUE,_xll.ohTrigger(RecalcTrigger,Trigger3M)),NA())</f>
        <v>-3.3600548389894663E-3</v>
      </c>
      <c r="L209" s="44">
        <f>IFERROR(_xll.qlIndexFixing(Index6M,$H209,TRUE,_xll.ohTrigger(RecalcTrigger,Trigger6M)),NA())</f>
        <v>-2.1868377652769244E-3</v>
      </c>
      <c r="M209" s="183">
        <f>IFERROR(_xll.qlIndexFixing(Index1Y,$H209,TRUE,_xll.ohTrigger(RecalcTrigger,Trigger1Y)),NA())</f>
        <v>-7.6941338654318368E-4</v>
      </c>
      <c r="N209" s="182">
        <f>IFERROR(_xll.qlIndexFixing(ONIndex1M,I209,TRUE,_xll.ohTrigger(RecalcTrigger,Trigger1M)),NA())</f>
        <v>-4.4775080060821537E-3</v>
      </c>
      <c r="O209" s="44">
        <f>IFERROR(_xll.qlIndexFixing(ONIndex3M,I209,TRUE,_xll.ohTrigger(RecalcTrigger,Trigger3M)),NA())</f>
        <v>-3.3107661452369541E-3</v>
      </c>
      <c r="P209" s="44">
        <f>IFERROR(_xll.qlIndexFixing(ONIndex6M,I209,TRUE,_xll.ohTrigger(RecalcTrigger,Trigger6M)),NA())</f>
        <v>-1.968719213492065E-3</v>
      </c>
      <c r="Q209" s="183">
        <f>IFERROR(_xll.qlIndexFixing(ONIndex1Y,I209,TRUE,_xll.ohTrigger(RecalcTrigger,Trigger1Y)),NA())</f>
        <v>-1.5191863892471957E-3</v>
      </c>
    </row>
    <row r="210" spans="2:17" x14ac:dyDescent="0.2">
      <c r="B210" s="39" t="s">
        <v>17</v>
      </c>
      <c r="D210" s="42">
        <f>_xll.qlCalendarAdvance(Calendar,$D209,B210,"f",FALSE)</f>
        <v>42690</v>
      </c>
      <c r="E210" s="177">
        <f>_xll.qlInterestRateIndexValueDate(IndexON,D210)</f>
        <v>42690</v>
      </c>
      <c r="F210" s="193">
        <f>IFERROR(_xll.qlIndexFixing(IndexON,D210,TRUE,_xll.ohTrigger(RecalcTrigger,TriggerON)),NA())</f>
        <v>-4.5413746672018362E-3</v>
      </c>
      <c r="H210" s="42">
        <f>_xll.qlCalendarAdvance(Calendar,$H209,B210,"f",FALSE)</f>
        <v>42690</v>
      </c>
      <c r="I210" s="177">
        <f>_xll.qlInterestRateIndexValueDate(Index1M,$H210)</f>
        <v>42692</v>
      </c>
      <c r="J210" s="182">
        <f>IFERROR(_xll.qlIndexFixing(Index1M,$H210,TRUE,_xll.ohTrigger(RecalcTrigger,Trigger1M)),NA())</f>
        <v>-4.4172542087306255E-3</v>
      </c>
      <c r="K210" s="44">
        <f>IFERROR(_xll.qlIndexFixing(Index3M,H210,TRUE,_xll.ohTrigger(RecalcTrigger,Trigger3M)),NA())</f>
        <v>-3.363751648933884E-3</v>
      </c>
      <c r="L210" s="44">
        <f>IFERROR(_xll.qlIndexFixing(Index6M,$H210,TRUE,_xll.ohTrigger(RecalcTrigger,Trigger6M)),NA())</f>
        <v>-2.1866119119748968E-3</v>
      </c>
      <c r="M210" s="183">
        <f>IFERROR(_xll.qlIndexFixing(Index1Y,$H210,TRUE,_xll.ohTrigger(RecalcTrigger,Trigger1Y)),NA())</f>
        <v>-7.6912782798491315E-4</v>
      </c>
      <c r="N210" s="182">
        <f>IFERROR(_xll.qlIndexFixing(ONIndex1M,I210,TRUE,_xll.ohTrigger(RecalcTrigger,Trigger1M)),NA())</f>
        <v>-4.4731500990469186E-3</v>
      </c>
      <c r="O210" s="44">
        <f>IFERROR(_xll.qlIndexFixing(ONIndex3M,I210,TRUE,_xll.ohTrigger(RecalcTrigger,Trigger3M)),NA())</f>
        <v>-3.3164962932330511E-3</v>
      </c>
      <c r="P210" s="44">
        <f>IFERROR(_xll.qlIndexFixing(ONIndex6M,I210,TRUE,_xll.ohTrigger(RecalcTrigger,Trigger6M)),NA())</f>
        <v>-1.9733593289439355E-3</v>
      </c>
      <c r="Q210" s="183">
        <f>IFERROR(_xll.qlIndexFixing(ONIndex1Y,I210,TRUE,_xll.ohTrigger(RecalcTrigger,Trigger1Y)),NA())</f>
        <v>-1.5366468676303313E-3</v>
      </c>
    </row>
    <row r="211" spans="2:17" x14ac:dyDescent="0.2">
      <c r="B211" s="39" t="s">
        <v>17</v>
      </c>
      <c r="D211" s="42">
        <f>_xll.qlCalendarAdvance(Calendar,$D210,B211,"f",FALSE)</f>
        <v>42691</v>
      </c>
      <c r="E211" s="177">
        <f>_xll.qlInterestRateIndexValueDate(IndexON,D211)</f>
        <v>42691</v>
      </c>
      <c r="F211" s="193">
        <f>IFERROR(_xll.qlIndexFixing(IndexON,D211,TRUE,_xll.ohTrigger(RecalcTrigger,TriggerON)),NA())</f>
        <v>-4.5413746672018362E-3</v>
      </c>
      <c r="H211" s="42">
        <f>_xll.qlCalendarAdvance(Calendar,$H210,B211,"f",FALSE)</f>
        <v>42691</v>
      </c>
      <c r="I211" s="177">
        <f>_xll.qlInterestRateIndexValueDate(Index1M,$H211)</f>
        <v>42695</v>
      </c>
      <c r="J211" s="182">
        <f>IFERROR(_xll.qlIndexFixing(Index1M,$H211,TRUE,_xll.ohTrigger(RecalcTrigger,Trigger1M)),NA())</f>
        <v>-4.4083065760904816E-3</v>
      </c>
      <c r="K211" s="44">
        <f>IFERROR(_xll.qlIndexFixing(Index3M,H211,TRUE,_xll.ohTrigger(RecalcTrigger,Trigger3M)),NA())</f>
        <v>-3.3669340766107544E-3</v>
      </c>
      <c r="L211" s="44">
        <f>IFERROR(_xll.qlIndexFixing(Index6M,$H211,TRUE,_xll.ohTrigger(RecalcTrigger,Trigger6M)),NA())</f>
        <v>-2.1843691095184033E-3</v>
      </c>
      <c r="M211" s="183">
        <f>IFERROR(_xll.qlIndexFixing(Index1Y,$H211,TRUE,_xll.ohTrigger(RecalcTrigger,Trigger1Y)),NA())</f>
        <v>-7.6384489097540669E-4</v>
      </c>
      <c r="N211" s="182">
        <f>IFERROR(_xll.qlIndexFixing(ONIndex1M,I211,TRUE,_xll.ohTrigger(RecalcTrigger,Trigger1M)),NA())</f>
        <v>-4.4685203971850385E-3</v>
      </c>
      <c r="O211" s="44">
        <f>IFERROR(_xll.qlIndexFixing(ONIndex3M,I211,TRUE,_xll.ohTrigger(RecalcTrigger,Trigger3M)),NA())</f>
        <v>-3.3227290387127795E-3</v>
      </c>
      <c r="P211" s="44">
        <f>IFERROR(_xll.qlIndexFixing(ONIndex6M,I211,TRUE,_xll.ohTrigger(RecalcTrigger,Trigger6M)),NA())</f>
        <v>-1.9786131924881545E-3</v>
      </c>
      <c r="Q211" s="183">
        <f>IFERROR(_xll.qlIndexFixing(ONIndex1Y,I211,TRUE,_xll.ohTrigger(RecalcTrigger,Trigger1Y)),NA())</f>
        <v>-1.5547642912716597E-3</v>
      </c>
    </row>
    <row r="212" spans="2:17" x14ac:dyDescent="0.2">
      <c r="B212" s="39" t="s">
        <v>17</v>
      </c>
      <c r="D212" s="42">
        <f>_xll.qlCalendarAdvance(Calendar,$D211,B212,"f",FALSE)</f>
        <v>42692</v>
      </c>
      <c r="E212" s="177">
        <f>_xll.qlInterestRateIndexValueDate(IndexON,D212)</f>
        <v>42692</v>
      </c>
      <c r="F212" s="193">
        <f>IFERROR(_xll.qlIndexFixing(IndexON,D212,TRUE,_xll.ohTrigger(RecalcTrigger,TriggerON)),NA())</f>
        <v>-4.541317378361498E-3</v>
      </c>
      <c r="H212" s="42">
        <f>_xll.qlCalendarAdvance(Calendar,$H211,B212,"f",FALSE)</f>
        <v>42692</v>
      </c>
      <c r="I212" s="177">
        <f>_xll.qlInterestRateIndexValueDate(Index1M,$H212)</f>
        <v>42696</v>
      </c>
      <c r="J212" s="182">
        <f>IFERROR(_xll.qlIndexFixing(Index1M,$H212,TRUE,_xll.ohTrigger(RecalcTrigger,Trigger1M)),NA())</f>
        <v>-4.4054187829578595E-3</v>
      </c>
      <c r="K212" s="44">
        <f>IFERROR(_xll.qlIndexFixing(Index3M,H212,TRUE,_xll.ohTrigger(RecalcTrigger,Trigger3M)),NA())</f>
        <v>-3.3686149156361097E-3</v>
      </c>
      <c r="L212" s="44">
        <f>IFERROR(_xll.qlIndexFixing(Index6M,$H212,TRUE,_xll.ohTrigger(RecalcTrigger,Trigger6M)),NA())</f>
        <v>-2.1855724975708471E-3</v>
      </c>
      <c r="M212" s="183">
        <f>IFERROR(_xll.qlIndexFixing(Index1Y,$H212,TRUE,_xll.ohTrigger(RecalcTrigger,Trigger1Y)),NA())</f>
        <v>-7.6243368513171771E-4</v>
      </c>
      <c r="N212" s="182">
        <f>IFERROR(_xll.qlIndexFixing(ONIndex1M,I212,TRUE,_xll.ohTrigger(RecalcTrigger,Trigger1M)),NA())</f>
        <v>-4.4636165353884039E-3</v>
      </c>
      <c r="O212" s="44">
        <f>IFERROR(_xll.qlIndexFixing(ONIndex3M,I212,TRUE,_xll.ohTrigger(RecalcTrigger,Trigger3M)),NA())</f>
        <v>-3.3294710373521497E-3</v>
      </c>
      <c r="P212" s="44">
        <f>IFERROR(_xll.qlIndexFixing(ONIndex6M,I212,TRUE,_xll.ohTrigger(RecalcTrigger,Trigger6M)),NA())</f>
        <v>-1.9844889643172436E-3</v>
      </c>
      <c r="Q212" s="183">
        <f>IFERROR(_xll.qlIndexFixing(ONIndex1Y,I212,TRUE,_xll.ohTrigger(RecalcTrigger,Trigger1Y)),NA())</f>
        <v>-1.5735473945843736E-3</v>
      </c>
    </row>
    <row r="213" spans="2:17" x14ac:dyDescent="0.2">
      <c r="B213" s="39" t="s">
        <v>17</v>
      </c>
      <c r="D213" s="42">
        <f>_xll.qlCalendarAdvance(Calendar,$D212,B213,"f",FALSE)</f>
        <v>42695</v>
      </c>
      <c r="E213" s="177">
        <f>_xll.qlInterestRateIndexValueDate(IndexON,D213)</f>
        <v>42695</v>
      </c>
      <c r="F213" s="193">
        <f>IFERROR(_xll.qlIndexFixing(IndexON,D213,TRUE,_xll.ohTrigger(RecalcTrigger,TriggerON)),NA())</f>
        <v>-4.5413746672018362E-3</v>
      </c>
      <c r="H213" s="42">
        <f>_xll.qlCalendarAdvance(Calendar,$H212,B213,"f",FALSE)</f>
        <v>42695</v>
      </c>
      <c r="I213" s="177">
        <f>_xll.qlInterestRateIndexValueDate(Index1M,$H213)</f>
        <v>42697</v>
      </c>
      <c r="J213" s="182">
        <f>IFERROR(_xll.qlIndexFixing(Index1M,$H213,TRUE,_xll.ohTrigger(RecalcTrigger,Trigger1M)),NA())</f>
        <v>-4.4028530111921427E-3</v>
      </c>
      <c r="K213" s="44">
        <f>IFERROR(_xll.qlIndexFixing(Index3M,H213,TRUE,_xll.ohTrigger(RecalcTrigger,Trigger3M)),NA())</f>
        <v>-3.3702622498820796E-3</v>
      </c>
      <c r="L213" s="44">
        <f>IFERROR(_xll.qlIndexFixing(Index6M,$H213,TRUE,_xll.ohTrigger(RecalcTrigger,Trigger6M)),NA())</f>
        <v>-2.1852689701166265E-3</v>
      </c>
      <c r="M213" s="183">
        <f>IFERROR(_xll.qlIndexFixing(Index1Y,$H213,TRUE,_xll.ohTrigger(RecalcTrigger,Trigger1Y)),NA())</f>
        <v>-7.6101297089888422E-4</v>
      </c>
      <c r="N213" s="182">
        <f>IFERROR(_xll.qlIndexFixing(ONIndex1M,I213,TRUE,_xll.ohTrigger(RecalcTrigger,Trigger1M)),NA())</f>
        <v>-4.452828039531731E-3</v>
      </c>
      <c r="O213" s="44">
        <f>IFERROR(_xll.qlIndexFixing(ONIndex3M,I213,TRUE,_xll.ohTrigger(RecalcTrigger,Trigger3M)),NA())</f>
        <v>-3.3446547448701125E-3</v>
      </c>
      <c r="P213" s="44">
        <f>IFERROR(_xll.qlIndexFixing(ONIndex6M,I213,TRUE,_xll.ohTrigger(RecalcTrigger,Trigger6M)),NA())</f>
        <v>-1.9983432401904366E-3</v>
      </c>
      <c r="Q213" s="183">
        <f>IFERROR(_xll.qlIndexFixing(ONIndex1Y,I213,TRUE,_xll.ohTrigger(RecalcTrigger,Trigger1Y)),NA())</f>
        <v>-1.6133689752173552E-3</v>
      </c>
    </row>
    <row r="214" spans="2:17" x14ac:dyDescent="0.2">
      <c r="B214" s="39" t="s">
        <v>17</v>
      </c>
      <c r="D214" s="42">
        <f>_xll.qlCalendarAdvance(Calendar,$D213,B214,"f",FALSE)</f>
        <v>42696</v>
      </c>
      <c r="E214" s="177">
        <f>_xll.qlInterestRateIndexValueDate(IndexON,D214)</f>
        <v>42696</v>
      </c>
      <c r="F214" s="193">
        <f>IFERROR(_xll.qlIndexFixing(IndexON,D214,TRUE,_xll.ohTrigger(RecalcTrigger,TriggerON)),NA())</f>
        <v>-4.5413746672418043E-3</v>
      </c>
      <c r="H214" s="42">
        <f>_xll.qlCalendarAdvance(Calendar,$H213,B214,"f",FALSE)</f>
        <v>42696</v>
      </c>
      <c r="I214" s="177">
        <f>_xll.qlInterestRateIndexValueDate(Index1M,$H214)</f>
        <v>42698</v>
      </c>
      <c r="J214" s="182">
        <f>IFERROR(_xll.qlIndexFixing(Index1M,$H214,TRUE,_xll.ohTrigger(RecalcTrigger,Trigger1M)),NA())</f>
        <v>-4.4019440294983496E-3</v>
      </c>
      <c r="K214" s="44">
        <f>IFERROR(_xll.qlIndexFixing(Index3M,H214,TRUE,_xll.ohTrigger(RecalcTrigger,Trigger3M)),NA())</f>
        <v>-3.3718669291849935E-3</v>
      </c>
      <c r="L214" s="44">
        <f>IFERROR(_xll.qlIndexFixing(Index6M,$H214,TRUE,_xll.ohTrigger(RecalcTrigger,Trigger6M)),NA())</f>
        <v>-2.1849439859316492E-3</v>
      </c>
      <c r="M214" s="183">
        <f>IFERROR(_xll.qlIndexFixing(Index1Y,$H214,TRUE,_xll.ohTrigger(RecalcTrigger,Trigger1Y)),NA())</f>
        <v>-7.5958177591400357E-4</v>
      </c>
      <c r="N214" s="182">
        <f>IFERROR(_xll.qlIndexFixing(ONIndex1M,I214,TRUE,_xll.ohTrigger(RecalcTrigger,Trigger1M)),NA())</f>
        <v>-4.4412121786985281E-3</v>
      </c>
      <c r="O214" s="44">
        <f>IFERROR(_xll.qlIndexFixing(ONIndex3M,I214,TRUE,_xll.ohTrigger(RecalcTrigger,Trigger3M)),NA())</f>
        <v>-3.3616646623979562E-3</v>
      </c>
      <c r="P214" s="44">
        <f>IFERROR(_xll.qlIndexFixing(ONIndex6M,I214,TRUE,_xll.ohTrigger(RecalcTrigger,Trigger6M)),NA())</f>
        <v>-2.0143743251832547E-3</v>
      </c>
      <c r="Q214" s="183">
        <f>IFERROR(_xll.qlIndexFixing(ONIndex1Y,I214,TRUE,_xll.ohTrigger(RecalcTrigger,Trigger1Y)),NA())</f>
        <v>-1.6555112920135784E-3</v>
      </c>
    </row>
    <row r="215" spans="2:17" x14ac:dyDescent="0.2">
      <c r="B215" s="39" t="s">
        <v>17</v>
      </c>
      <c r="D215" s="42">
        <f>_xll.qlCalendarAdvance(Calendar,$D214,B215,"f",FALSE)</f>
        <v>42697</v>
      </c>
      <c r="E215" s="177">
        <f>_xll.qlInterestRateIndexValueDate(IndexON,D215)</f>
        <v>42697</v>
      </c>
      <c r="F215" s="193">
        <f>IFERROR(_xll.qlIndexFixing(IndexON,D215,TRUE,_xll.ohTrigger(RecalcTrigger,TriggerON)),NA())</f>
        <v>-4.5413746672817723E-3</v>
      </c>
      <c r="H215" s="42">
        <f>_xll.qlCalendarAdvance(Calendar,$H214,B215,"f",FALSE)</f>
        <v>42697</v>
      </c>
      <c r="I215" s="177">
        <f>_xll.qlInterestRateIndexValueDate(Index1M,$H215)</f>
        <v>42699</v>
      </c>
      <c r="J215" s="182">
        <f>IFERROR(_xll.qlIndexFixing(Index1M,$H215,TRUE,_xll.ohTrigger(RecalcTrigger,Trigger1M)),NA())</f>
        <v>-4.400071319886345E-3</v>
      </c>
      <c r="K215" s="44">
        <f>IFERROR(_xll.qlIndexFixing(Index3M,H215,TRUE,_xll.ohTrigger(RecalcTrigger,Trigger3M)),NA())</f>
        <v>-3.3755103887378691E-3</v>
      </c>
      <c r="L215" s="44">
        <f>IFERROR(_xll.qlIndexFixing(Index6M,$H215,TRUE,_xll.ohTrigger(RecalcTrigger,Trigger6M)),NA())</f>
        <v>-2.1845954925364033E-3</v>
      </c>
      <c r="M215" s="183">
        <f>IFERROR(_xll.qlIndexFixing(Index1Y,$H215,TRUE,_xll.ohTrigger(RecalcTrigger,Trigger1Y)),NA())</f>
        <v>-7.5982906812089874E-4</v>
      </c>
      <c r="N215" s="182">
        <f>IFERROR(_xll.qlIndexFixing(ONIndex1M,I215,TRUE,_xll.ohTrigger(RecalcTrigger,Trigger1M)),NA())</f>
        <v>-4.4349020352107971E-3</v>
      </c>
      <c r="O215" s="44">
        <f>IFERROR(_xll.qlIndexFixing(ONIndex3M,I215,TRUE,_xll.ohTrigger(RecalcTrigger,Trigger3M)),NA())</f>
        <v>-3.371052751943715E-3</v>
      </c>
      <c r="P215" s="44">
        <f>IFERROR(_xll.qlIndexFixing(ONIndex6M,I215,TRUE,_xll.ohTrigger(RecalcTrigger,Trigger6M)),NA())</f>
        <v>-2.0234820320519376E-3</v>
      </c>
      <c r="Q215" s="183">
        <f>IFERROR(_xll.qlIndexFixing(ONIndex1Y,I215,TRUE,_xll.ohTrigger(RecalcTrigger,Trigger1Y)),NA())</f>
        <v>-1.6777538092016542E-3</v>
      </c>
    </row>
    <row r="216" spans="2:17" x14ac:dyDescent="0.2">
      <c r="B216" s="39" t="s">
        <v>17</v>
      </c>
      <c r="D216" s="42">
        <f>_xll.qlCalendarAdvance(Calendar,$D215,B216,"f",FALSE)</f>
        <v>42698</v>
      </c>
      <c r="E216" s="177">
        <f>_xll.qlInterestRateIndexValueDate(IndexON,D216)</f>
        <v>42698</v>
      </c>
      <c r="F216" s="193">
        <f>IFERROR(_xll.qlIndexFixing(IndexON,D216,TRUE,_xll.ohTrigger(RecalcTrigger,TriggerON)),NA())</f>
        <v>-4.5413746671219002E-3</v>
      </c>
      <c r="H216" s="42">
        <f>_xll.qlCalendarAdvance(Calendar,$H215,B216,"f",FALSE)</f>
        <v>42698</v>
      </c>
      <c r="I216" s="177">
        <f>_xll.qlInterestRateIndexValueDate(Index1M,$H216)</f>
        <v>42702</v>
      </c>
      <c r="J216" s="182">
        <f>IFERROR(_xll.qlIndexFixing(Index1M,$H216,TRUE,_xll.ohTrigger(RecalcTrigger,Trigger1M)),NA())</f>
        <v>-4.3960176321999889E-3</v>
      </c>
      <c r="K216" s="44">
        <f>IFERROR(_xll.qlIndexFixing(Index3M,H216,TRUE,_xll.ohTrigger(RecalcTrigger,Trigger3M)),NA())</f>
        <v>-3.3776722565203661E-3</v>
      </c>
      <c r="L216" s="44">
        <f>IFERROR(_xll.qlIndexFixing(Index6M,$H216,TRUE,_xll.ohTrigger(RecalcTrigger,Trigger6M)),NA())</f>
        <v>-2.1819859539387132E-3</v>
      </c>
      <c r="M216" s="183">
        <f>IFERROR(_xll.qlIndexFixing(Index1Y,$H216,TRUE,_xll.ohTrigger(RecalcTrigger,Trigger1Y)),NA())</f>
        <v>-7.5373205000551276E-4</v>
      </c>
      <c r="N216" s="182">
        <f>IFERROR(_xll.qlIndexFixing(ONIndex1M,I216,TRUE,_xll.ohTrigger(RecalcTrigger,Trigger1M)),NA())</f>
        <v>-4.428303539141254E-3</v>
      </c>
      <c r="O216" s="44">
        <f>IFERROR(_xll.qlIndexFixing(ONIndex3M,I216,TRUE,_xll.ohTrigger(RecalcTrigger,Trigger3M)),NA())</f>
        <v>-3.3809900249481828E-3</v>
      </c>
      <c r="P216" s="44">
        <f>IFERROR(_xll.qlIndexFixing(ONIndex6M,I216,TRUE,_xll.ohTrigger(RecalcTrigger,Trigger6M)),NA())</f>
        <v>-2.0332606050832425E-3</v>
      </c>
      <c r="Q216" s="183">
        <f>IFERROR(_xll.qlIndexFixing(ONIndex1Y,I216,TRUE,_xll.ohTrigger(RecalcTrigger,Trigger1Y)),NA())</f>
        <v>-1.7007144122604956E-3</v>
      </c>
    </row>
    <row r="217" spans="2:17" x14ac:dyDescent="0.2">
      <c r="B217" s="39" t="s">
        <v>17</v>
      </c>
      <c r="D217" s="42">
        <f>_xll.qlCalendarAdvance(Calendar,$D216,B217,"f",FALSE)</f>
        <v>42699</v>
      </c>
      <c r="E217" s="177">
        <f>_xll.qlInterestRateIndexValueDate(IndexON,D217)</f>
        <v>42699</v>
      </c>
      <c r="F217" s="193">
        <f>IFERROR(_xll.qlIndexFixing(IndexON,D217,TRUE,_xll.ohTrigger(RecalcTrigger,TriggerON)),NA())</f>
        <v>-4.541317378361498E-3</v>
      </c>
      <c r="H217" s="42">
        <f>_xll.qlCalendarAdvance(Calendar,$H216,B217,"f",FALSE)</f>
        <v>42699</v>
      </c>
      <c r="I217" s="177">
        <f>_xll.qlInterestRateIndexValueDate(Index1M,$H217)</f>
        <v>42703</v>
      </c>
      <c r="J217" s="182">
        <f>IFERROR(_xll.qlIndexFixing(Index1M,$H217,TRUE,_xll.ohTrigger(RecalcTrigger,Trigger1M)),NA())</f>
        <v>-4.3960869953472148E-3</v>
      </c>
      <c r="K217" s="44">
        <f>IFERROR(_xll.qlIndexFixing(Index3M,H217,TRUE,_xll.ohTrigger(RecalcTrigger,Trigger3M)),NA())</f>
        <v>-3.3778797066450509E-3</v>
      </c>
      <c r="L217" s="44">
        <f>IFERROR(_xll.qlIndexFixing(Index6M,$H217,TRUE,_xll.ohTrigger(RecalcTrigger,Trigger6M)),NA())</f>
        <v>-2.1829241995548251E-3</v>
      </c>
      <c r="M217" s="183">
        <f>IFERROR(_xll.qlIndexFixing(Index1Y,$H217,TRUE,_xll.ohTrigger(RecalcTrigger,Trigger1Y)),NA())</f>
        <v>-7.5223317462257914E-4</v>
      </c>
      <c r="N217" s="182">
        <f>IFERROR(_xll.qlIndexFixing(ONIndex1M,I217,TRUE,_xll.ohTrigger(RecalcTrigger,Trigger1M)),NA())</f>
        <v>-4.4214143252618854E-3</v>
      </c>
      <c r="O217" s="44">
        <f>IFERROR(_xll.qlIndexFixing(ONIndex3M,I217,TRUE,_xll.ohTrigger(RecalcTrigger,Trigger3M)),NA())</f>
        <v>-3.3914831367276577E-3</v>
      </c>
      <c r="P217" s="44">
        <f>IFERROR(_xll.qlIndexFixing(ONIndex6M,I217,TRUE,_xll.ohTrigger(RecalcTrigger,Trigger6M)),NA())</f>
        <v>-2.0437182037502666E-3</v>
      </c>
      <c r="Q217" s="183">
        <f>IFERROR(_xll.qlIndexFixing(ONIndex1Y,I217,TRUE,_xll.ohTrigger(RecalcTrigger,Trigger1Y)),NA())</f>
        <v>-1.7244018354833912E-3</v>
      </c>
    </row>
    <row r="218" spans="2:17" x14ac:dyDescent="0.2">
      <c r="B218" s="39" t="s">
        <v>17</v>
      </c>
      <c r="D218" s="42">
        <f>_xll.qlCalendarAdvance(Calendar,$D217,B218,"f",FALSE)</f>
        <v>42702</v>
      </c>
      <c r="E218" s="177">
        <f>_xll.qlInterestRateIndexValueDate(IndexON,D218)</f>
        <v>42702</v>
      </c>
      <c r="F218" s="193">
        <f>IFERROR(_xll.qlIndexFixing(IndexON,D218,TRUE,_xll.ohTrigger(RecalcTrigger,TriggerON)),NA())</f>
        <v>-4.5413746672418043E-3</v>
      </c>
      <c r="H218" s="42">
        <f>_xll.qlCalendarAdvance(Calendar,$H217,B218,"f",FALSE)</f>
        <v>42702</v>
      </c>
      <c r="I218" s="177">
        <f>_xll.qlInterestRateIndexValueDate(Index1M,$H218)</f>
        <v>42704</v>
      </c>
      <c r="J218" s="182">
        <f>IFERROR(_xll.qlIndexFixing(Index1M,$H218,TRUE,_xll.ohTrigger(RecalcTrigger,Trigger1M)),NA())</f>
        <v>-4.3967161227400631E-3</v>
      </c>
      <c r="K218" s="44">
        <f>IFERROR(_xll.qlIndexFixing(Index3M,H218,TRUE,_xll.ohTrigger(RecalcTrigger,Trigger3M)),NA())</f>
        <v>-3.3779871932888561E-3</v>
      </c>
      <c r="L218" s="44">
        <f>IFERROR(_xll.qlIndexFixing(Index6M,$H218,TRUE,_xll.ohTrigger(RecalcTrigger,Trigger6M)),NA())</f>
        <v>-2.1810627504852483E-3</v>
      </c>
      <c r="M218" s="183">
        <f>IFERROR(_xll.qlIndexFixing(Index1Y,$H218,TRUE,_xll.ohTrigger(RecalcTrigger,Trigger1Y)),NA())</f>
        <v>-7.5071756958976091E-4</v>
      </c>
      <c r="N218" s="182">
        <f>IFERROR(_xll.qlIndexFixing(ONIndex1M,I218,TRUE,_xll.ohTrigger(RecalcTrigger,Trigger1M)),NA())</f>
        <v>-4.4078624587928772E-3</v>
      </c>
      <c r="O218" s="44">
        <f>IFERROR(_xll.qlIndexFixing(ONIndex3M,I218,TRUE,_xll.ohTrigger(RecalcTrigger,Trigger3M)),NA())</f>
        <v>-3.4125691233244382E-3</v>
      </c>
      <c r="P218" s="44">
        <f>IFERROR(_xll.qlIndexFixing(ONIndex6M,I218,TRUE,_xll.ohTrigger(RecalcTrigger,Trigger6M)),NA())</f>
        <v>-2.0655602025199116E-3</v>
      </c>
      <c r="Q218" s="183">
        <f>IFERROR(_xll.qlIndexFixing(ONIndex1Y,I218,TRUE,_xll.ohTrigger(RecalcTrigger,Trigger1Y)),NA())</f>
        <v>-1.7742343438831298E-3</v>
      </c>
    </row>
    <row r="219" spans="2:17" x14ac:dyDescent="0.2">
      <c r="B219" s="39" t="s">
        <v>17</v>
      </c>
      <c r="D219" s="42">
        <f>_xll.qlCalendarAdvance(Calendar,$D218,B219,"f",FALSE)</f>
        <v>42703</v>
      </c>
      <c r="E219" s="177">
        <f>_xll.qlInterestRateIndexValueDate(IndexON,D219)</f>
        <v>42703</v>
      </c>
      <c r="F219" s="193">
        <f>IFERROR(_xll.qlIndexFixing(IndexON,D219,TRUE,_xll.ohTrigger(RecalcTrigger,TriggerON)),NA())</f>
        <v>-4.5413746672418043E-3</v>
      </c>
      <c r="H219" s="42">
        <f>_xll.qlCalendarAdvance(Calendar,$H218,B219,"f",FALSE)</f>
        <v>42703</v>
      </c>
      <c r="I219" s="177">
        <f>_xll.qlInterestRateIndexValueDate(Index1M,$H219)</f>
        <v>42705</v>
      </c>
      <c r="J219" s="182">
        <f>IFERROR(_xll.qlIndexFixing(Index1M,$H219,TRUE,_xll.ohTrigger(RecalcTrigger,Trigger1M)),NA())</f>
        <v>-4.4031842254758924E-3</v>
      </c>
      <c r="K219" s="44">
        <f>IFERROR(_xll.qlIndexFixing(Index3M,H219,TRUE,_xll.ohTrigger(RecalcTrigger,Trigger3M)),NA())</f>
        <v>-3.3790507700772743E-3</v>
      </c>
      <c r="L219" s="44">
        <f>IFERROR(_xll.qlIndexFixing(Index6M,$H219,TRUE,_xll.ohTrigger(RecalcTrigger,Trigger6M)),NA())</f>
        <v>-2.1805499464978427E-3</v>
      </c>
      <c r="M219" s="183">
        <f>IFERROR(_xll.qlIndexFixing(Index1Y,$H219,TRUE,_xll.ohTrigger(RecalcTrigger,Trigger1Y)),NA())</f>
        <v>-7.4918412430120427E-4</v>
      </c>
      <c r="N219" s="182">
        <f>IFERROR(_xll.qlIndexFixing(ONIndex1M,I219,TRUE,_xll.ohTrigger(RecalcTrigger,Trigger1M)),NA())</f>
        <v>-4.3961180360385654E-3</v>
      </c>
      <c r="O219" s="44">
        <f>IFERROR(_xll.qlIndexFixing(ONIndex3M,I219,TRUE,_xll.ohTrigger(RecalcTrigger,Trigger3M)),NA())</f>
        <v>-3.4318957271617379E-3</v>
      </c>
      <c r="P219" s="44">
        <f>IFERROR(_xll.qlIndexFixing(ONIndex6M,I219,TRUE,_xll.ohTrigger(RecalcTrigger,Trigger6M)),NA())</f>
        <v>-2.0868564313003546E-3</v>
      </c>
      <c r="Q219" s="183">
        <f>IFERROR(_xll.qlIndexFixing(ONIndex1Y,I219,TRUE,_xll.ohTrigger(RecalcTrigger,Trigger1Y)),NA())</f>
        <v>-1.8265944167605852E-3</v>
      </c>
    </row>
    <row r="220" spans="2:17" x14ac:dyDescent="0.2">
      <c r="B220" s="39" t="s">
        <v>17</v>
      </c>
      <c r="D220" s="42">
        <f>_xll.qlCalendarAdvance(Calendar,$D219,B220,"f",FALSE)</f>
        <v>42704</v>
      </c>
      <c r="E220" s="177">
        <f>_xll.qlInterestRateIndexValueDate(IndexON,D220)</f>
        <v>42704</v>
      </c>
      <c r="F220" s="193">
        <f>IFERROR(_xll.qlIndexFixing(IndexON,D220,TRUE,_xll.ohTrigger(RecalcTrigger,TriggerON)),NA())</f>
        <v>-4.5413746671618682E-3</v>
      </c>
      <c r="H220" s="42">
        <f>_xll.qlCalendarAdvance(Calendar,$H219,B220,"f",FALSE)</f>
        <v>42704</v>
      </c>
      <c r="I220" s="177">
        <f>_xll.qlInterestRateIndexValueDate(Index1M,$H220)</f>
        <v>42706</v>
      </c>
      <c r="J220" s="182">
        <f>IFERROR(_xll.qlIndexFixing(Index1M,$H220,TRUE,_xll.ohTrigger(RecalcTrigger,Trigger1M)),NA())</f>
        <v>-4.4026502297973705E-3</v>
      </c>
      <c r="K220" s="44">
        <f>IFERROR(_xll.qlIndexFixing(Index3M,H220,TRUE,_xll.ohTrigger(RecalcTrigger,Trigger3M)),NA())</f>
        <v>-3.3800000000008268E-3</v>
      </c>
      <c r="L220" s="44">
        <f>IFERROR(_xll.qlIndexFixing(Index6M,$H220,TRUE,_xll.ohTrigger(RecalcTrigger,Trigger6M)),NA())</f>
        <v>-2.1800000000004906E-3</v>
      </c>
      <c r="M220" s="183">
        <f>IFERROR(_xll.qlIndexFixing(Index1Y,$H220,TRUE,_xll.ohTrigger(RecalcTrigger,Trigger1Y)),NA())</f>
        <v>-7.5000000004428252E-4</v>
      </c>
      <c r="N220" s="182">
        <f>IFERROR(_xll.qlIndexFixing(ONIndex1M,I220,TRUE,_xll.ohTrigger(RecalcTrigger,Trigger1M)),NA())</f>
        <v>-4.3911592345891037E-3</v>
      </c>
      <c r="O220" s="44">
        <f>IFERROR(_xll.qlIndexFixing(ONIndex3M,I220,TRUE,_xll.ohTrigger(RecalcTrigger,Trigger3M)),NA())</f>
        <v>-3.4405131909043263E-3</v>
      </c>
      <c r="P220" s="44">
        <f>IFERROR(_xll.qlIndexFixing(ONIndex6M,I220,TRUE,_xll.ohTrigger(RecalcTrigger,Trigger6M)),NA())</f>
        <v>-2.0971297523741939E-3</v>
      </c>
      <c r="Q220" s="183">
        <f>IFERROR(_xll.qlIndexFixing(ONIndex1Y,I220,TRUE,_xll.ohTrigger(RecalcTrigger,Trigger1Y)),NA())</f>
        <v>-1.8540469557226658E-3</v>
      </c>
    </row>
    <row r="221" spans="2:17" x14ac:dyDescent="0.2">
      <c r="B221" s="39" t="s">
        <v>17</v>
      </c>
      <c r="D221" s="42">
        <f>_xll.qlCalendarAdvance(Calendar,$D220,B221,"f",FALSE)</f>
        <v>42705</v>
      </c>
      <c r="E221" s="177">
        <f>_xll.qlInterestRateIndexValueDate(IndexON,D221)</f>
        <v>42705</v>
      </c>
      <c r="F221" s="193">
        <f>IFERROR(_xll.qlIndexFixing(IndexON,D221,TRUE,_xll.ohTrigger(RecalcTrigger,TriggerON)),NA())</f>
        <v>-4.5413746672817723E-3</v>
      </c>
      <c r="H221" s="42">
        <f>_xll.qlCalendarAdvance(Calendar,$H220,B221,"f",FALSE)</f>
        <v>42705</v>
      </c>
      <c r="I221" s="177">
        <f>_xll.qlInterestRateIndexValueDate(Index1M,$H221)</f>
        <v>42709</v>
      </c>
      <c r="J221" s="182">
        <f>IFERROR(_xll.qlIndexFixing(Index1M,$H221,TRUE,_xll.ohTrigger(RecalcTrigger,Trigger1M)),NA())</f>
        <v>-4.4137284591841139E-3</v>
      </c>
      <c r="K221" s="44">
        <f>IFERROR(_xll.qlIndexFixing(Index3M,H221,TRUE,_xll.ohTrigger(RecalcTrigger,Trigger3M)),NA())</f>
        <v>-3.3830989710314455E-3</v>
      </c>
      <c r="L221" s="44">
        <f>IFERROR(_xll.qlIndexFixing(Index6M,$H221,TRUE,_xll.ohTrigger(RecalcTrigger,Trigger6M)),NA())</f>
        <v>-2.1781172739638792E-3</v>
      </c>
      <c r="M221" s="183">
        <f>IFERROR(_xll.qlIndexFixing(Index1Y,$H221,TRUE,_xll.ohTrigger(RecalcTrigger,Trigger1Y)),NA())</f>
        <v>-7.4284970577461742E-4</v>
      </c>
      <c r="N221" s="182">
        <f>IFERROR(_xll.qlIndexFixing(ONIndex1M,I221,TRUE,_xll.ohTrigger(RecalcTrigger,Trigger1M)),NA())</f>
        <v>-4.3867775577277612E-3</v>
      </c>
      <c r="O221" s="44">
        <f>IFERROR(_xll.qlIndexFixing(ONIndex3M,I221,TRUE,_xll.ohTrigger(RecalcTrigger,Trigger3M)),NA())</f>
        <v>-3.4484999865691535E-3</v>
      </c>
      <c r="P221" s="44">
        <f>IFERROR(_xll.qlIndexFixing(ONIndex6M,I221,TRUE,_xll.ohTrigger(RecalcTrigger,Trigger6M)),NA())</f>
        <v>-2.1071762003277428E-3</v>
      </c>
      <c r="Q221" s="183">
        <f>IFERROR(_xll.qlIndexFixing(ONIndex1Y,I221,TRUE,_xll.ohTrigger(RecalcTrigger,Trigger1Y)),NA())</f>
        <v>-1.8822787208083724E-3</v>
      </c>
    </row>
    <row r="222" spans="2:17" x14ac:dyDescent="0.2">
      <c r="B222" s="39" t="s">
        <v>17</v>
      </c>
      <c r="D222" s="42">
        <f>_xll.qlCalendarAdvance(Calendar,$D221,B222,"f",FALSE)</f>
        <v>42706</v>
      </c>
      <c r="E222" s="177">
        <f>_xll.qlInterestRateIndexValueDate(IndexON,D222)</f>
        <v>42706</v>
      </c>
      <c r="F222" s="193">
        <f>IFERROR(_xll.qlIndexFixing(IndexON,D222,TRUE,_xll.ohTrigger(RecalcTrigger,TriggerON)),NA())</f>
        <v>-4.5413173783481753E-3</v>
      </c>
      <c r="H222" s="42">
        <f>_xll.qlCalendarAdvance(Calendar,$H221,B222,"f",FALSE)</f>
        <v>42706</v>
      </c>
      <c r="I222" s="177">
        <f>_xll.qlInterestRateIndexValueDate(Index1M,$H222)</f>
        <v>42710</v>
      </c>
      <c r="J222" s="182">
        <f>IFERROR(_xll.qlIndexFixing(Index1M,$H222,TRUE,_xll.ohTrigger(RecalcTrigger,Trigger1M)),NA())</f>
        <v>-4.4188464412996432E-3</v>
      </c>
      <c r="K222" s="44">
        <f>IFERROR(_xll.qlIndexFixing(Index3M,H222,TRUE,_xll.ohTrigger(RecalcTrigger,Trigger3M)),NA())</f>
        <v>-3.3825890312213502E-3</v>
      </c>
      <c r="L222" s="44">
        <f>IFERROR(_xll.qlIndexFixing(Index6M,$H222,TRUE,_xll.ohTrigger(RecalcTrigger,Trigger6M)),NA())</f>
        <v>-2.1774135429743534E-3</v>
      </c>
      <c r="M222" s="183">
        <f>IFERROR(_xll.qlIndexFixing(Index1Y,$H222,TRUE,_xll.ohTrigger(RecalcTrigger,Trigger1Y)),NA())</f>
        <v>-7.4121439677407477E-4</v>
      </c>
      <c r="N222" s="182">
        <f>IFERROR(_xll.qlIndexFixing(ONIndex1M,I222,TRUE,_xll.ohTrigger(RecalcTrigger,Trigger1M)),NA())</f>
        <v>-4.3829815970219954E-3</v>
      </c>
      <c r="O222" s="44">
        <f>IFERROR(_xll.qlIndexFixing(ONIndex3M,I222,TRUE,_xll.ohTrigger(RecalcTrigger,Trigger3M)),NA())</f>
        <v>-3.4558475341395223E-3</v>
      </c>
      <c r="P222" s="44">
        <f>IFERROR(_xll.qlIndexFixing(ONIndex6M,I222,TRUE,_xll.ohTrigger(RecalcTrigger,Trigger6M)),NA())</f>
        <v>-2.1169920733221659E-3</v>
      </c>
      <c r="Q222" s="183">
        <f>IFERROR(_xll.qlIndexFixing(ONIndex1Y,I222,TRUE,_xll.ohTrigger(RecalcTrigger,Trigger1Y)),NA())</f>
        <v>-1.9112984461910898E-3</v>
      </c>
    </row>
    <row r="223" spans="2:17" x14ac:dyDescent="0.2">
      <c r="B223" s="39" t="s">
        <v>17</v>
      </c>
      <c r="D223" s="42">
        <f>_xll.qlCalendarAdvance(Calendar,$D222,B223,"f",FALSE)</f>
        <v>42709</v>
      </c>
      <c r="E223" s="177">
        <f>_xll.qlInterestRateIndexValueDate(IndexON,D223)</f>
        <v>42709</v>
      </c>
      <c r="F223" s="193">
        <f>IFERROR(_xll.qlIndexFixing(IndexON,D223,TRUE,_xll.ohTrigger(RecalcTrigger,TriggerON)),NA())</f>
        <v>-4.5413746672418043E-3</v>
      </c>
      <c r="H223" s="42">
        <f>_xll.qlCalendarAdvance(Calendar,$H222,B223,"f",FALSE)</f>
        <v>42709</v>
      </c>
      <c r="I223" s="177">
        <f>_xll.qlInterestRateIndexValueDate(Index1M,$H223)</f>
        <v>42711</v>
      </c>
      <c r="J223" s="182">
        <f>IFERROR(_xll.qlIndexFixing(Index1M,$H223,TRUE,_xll.ohTrigger(RecalcTrigger,Trigger1M)),NA())</f>
        <v>-4.4345543590211412E-3</v>
      </c>
      <c r="K223" s="44">
        <f>IFERROR(_xll.qlIndexFixing(Index3M,H223,TRUE,_xll.ohTrigger(RecalcTrigger,Trigger3M)),NA())</f>
        <v>-3.3829471750044249E-3</v>
      </c>
      <c r="L223" s="44">
        <f>IFERROR(_xll.qlIndexFixing(Index6M,$H223,TRUE,_xll.ohTrigger(RecalcTrigger,Trigger6M)),NA())</f>
        <v>-2.1766727460725099E-3</v>
      </c>
      <c r="M223" s="183">
        <f>IFERROR(_xll.qlIndexFixing(Index1Y,$H223,TRUE,_xll.ohTrigger(RecalcTrigger,Trigger1Y)),NA())</f>
        <v>-7.395622297453532E-4</v>
      </c>
      <c r="N223" s="182">
        <f>IFERROR(_xll.qlIndexFixing(ONIndex1M,I223,TRUE,_xll.ohTrigger(RecalcTrigger,Trigger1M)),NA())</f>
        <v>-4.3773317949291624E-3</v>
      </c>
      <c r="O223" s="44">
        <f>IFERROR(_xll.qlIndexFixing(ONIndex3M,I223,TRUE,_xll.ohTrigger(RecalcTrigger,Trigger3M)),NA())</f>
        <v>-3.468335485745655E-3</v>
      </c>
      <c r="P223" s="44">
        <f>IFERROR(_xll.qlIndexFixing(ONIndex6M,I223,TRUE,_xll.ohTrigger(RecalcTrigger,Trigger6M)),NA())</f>
        <v>-2.1358240545898965E-3</v>
      </c>
      <c r="Q223" s="183">
        <f>IFERROR(_xll.qlIndexFixing(ONIndex1Y,I223,TRUE,_xll.ohTrigger(RecalcTrigger,Trigger1Y)),NA())</f>
        <v>-1.9719973015863701E-3</v>
      </c>
    </row>
    <row r="224" spans="2:17" x14ac:dyDescent="0.2">
      <c r="B224" s="39" t="s">
        <v>17</v>
      </c>
      <c r="D224" s="42">
        <f>_xll.qlCalendarAdvance(Calendar,$D223,B224,"f",FALSE)</f>
        <v>42710</v>
      </c>
      <c r="E224" s="177">
        <f>_xll.qlInterestRateIndexValueDate(IndexON,D224)</f>
        <v>42710</v>
      </c>
      <c r="F224" s="193">
        <f>IFERROR(_xll.qlIndexFixing(IndexON,D224,TRUE,_xll.ohTrigger(RecalcTrigger,TriggerON)),NA())</f>
        <v>-4.5413746672018362E-3</v>
      </c>
      <c r="H224" s="42">
        <f>_xll.qlCalendarAdvance(Calendar,$H223,B224,"f",FALSE)</f>
        <v>42710</v>
      </c>
      <c r="I224" s="177">
        <f>_xll.qlInterestRateIndexValueDate(Index1M,$H224)</f>
        <v>42712</v>
      </c>
      <c r="J224" s="182">
        <f>IFERROR(_xll.qlIndexFixing(Index1M,$H224,TRUE,_xll.ohTrigger(RecalcTrigger,Trigger1M)),NA())</f>
        <v>-4.4361014401449184E-3</v>
      </c>
      <c r="K224" s="44">
        <f>IFERROR(_xll.qlIndexFixing(Index3M,H224,TRUE,_xll.ohTrigger(RecalcTrigger,Trigger3M)),NA())</f>
        <v>-3.383195908679415E-3</v>
      </c>
      <c r="L224" s="44">
        <f>IFERROR(_xll.qlIndexFixing(Index6M,$H224,TRUE,_xll.ohTrigger(RecalcTrigger,Trigger6M)),NA())</f>
        <v>-2.1758955123041758E-3</v>
      </c>
      <c r="M224" s="183">
        <f>IFERROR(_xll.qlIndexFixing(Index1Y,$H224,TRUE,_xll.ohTrigger(RecalcTrigger,Trigger1Y)),NA())</f>
        <v>-7.3789602099958232E-4</v>
      </c>
      <c r="N224" s="182">
        <f>IFERROR(_xll.qlIndexFixing(ONIndex1M,I224,TRUE,_xll.ohTrigger(RecalcTrigger,Trigger1M)),NA())</f>
        <v>-4.3738267483828253E-3</v>
      </c>
      <c r="O224" s="44">
        <f>IFERROR(_xll.qlIndexFixing(ONIndex3M,I224,TRUE,_xll.ohTrigger(RecalcTrigger,Trigger3M)),NA())</f>
        <v>-3.4786736401448692E-3</v>
      </c>
      <c r="P224" s="44">
        <f>IFERROR(_xll.qlIndexFixing(ONIndex6M,I224,TRUE,_xll.ohTrigger(RecalcTrigger,Trigger6M)),NA())</f>
        <v>-2.1538757768535532E-3</v>
      </c>
      <c r="Q224" s="183">
        <f>IFERROR(_xll.qlIndexFixing(ONIndex1Y,I224,TRUE,_xll.ohTrigger(RecalcTrigger,Trigger1Y)),NA())</f>
        <v>-2.0354316369575187E-3</v>
      </c>
    </row>
    <row r="225" spans="2:17" x14ac:dyDescent="0.2">
      <c r="B225" s="39" t="s">
        <v>17</v>
      </c>
      <c r="D225" s="42">
        <f>_xll.qlCalendarAdvance(Calendar,$D224,B225,"f",FALSE)</f>
        <v>42711</v>
      </c>
      <c r="E225" s="177">
        <f>_xll.qlInterestRateIndexValueDate(IndexON,D225)</f>
        <v>42711</v>
      </c>
      <c r="F225" s="193">
        <f>IFERROR(_xll.qlIndexFixing(IndexON,D225,TRUE,_xll.ohTrigger(RecalcTrigger,TriggerON)),NA())</f>
        <v>-4.5413746672018362E-3</v>
      </c>
      <c r="H225" s="42">
        <f>_xll.qlCalendarAdvance(Calendar,$H224,B225,"f",FALSE)</f>
        <v>42711</v>
      </c>
      <c r="I225" s="177">
        <f>_xll.qlInterestRateIndexValueDate(Index1M,$H225)</f>
        <v>42713</v>
      </c>
      <c r="J225" s="182">
        <f>IFERROR(_xll.qlIndexFixing(Index1M,$H225,TRUE,_xll.ohTrigger(RecalcTrigger,Trigger1M)),NA())</f>
        <v>-4.437869014300308E-3</v>
      </c>
      <c r="K225" s="44">
        <f>IFERROR(_xll.qlIndexFixing(Index3M,H225,TRUE,_xll.ohTrigger(RecalcTrigger,Trigger3M)),NA())</f>
        <v>-3.3833384565231661E-3</v>
      </c>
      <c r="L225" s="44">
        <f>IFERROR(_xll.qlIndexFixing(Index6M,$H225,TRUE,_xll.ohTrigger(RecalcTrigger,Trigger6M)),NA())</f>
        <v>-2.1750824853195385E-3</v>
      </c>
      <c r="M225" s="183">
        <f>IFERROR(_xll.qlIndexFixing(Index1Y,$H225,TRUE,_xll.ohTrigger(RecalcTrigger,Trigger1Y)),NA())</f>
        <v>-7.3950145404813421E-4</v>
      </c>
      <c r="N225" s="182">
        <f>IFERROR(_xll.qlIndexFixing(ONIndex1M,I225,TRUE,_xll.ohTrigger(RecalcTrigger,Trigger1M)),NA())</f>
        <v>-4.3730882426462614E-3</v>
      </c>
      <c r="O225" s="44">
        <f>IFERROR(_xll.qlIndexFixing(ONIndex3M,I225,TRUE,_xll.ohTrigger(RecalcTrigger,Trigger3M)),NA())</f>
        <v>-3.4826962454737043E-3</v>
      </c>
      <c r="P225" s="44">
        <f>IFERROR(_xll.qlIndexFixing(ONIndex6M,I225,TRUE,_xll.ohTrigger(RecalcTrigger,Trigger6M)),NA())</f>
        <v>-2.1624832464706145E-3</v>
      </c>
      <c r="Q225" s="183">
        <f>IFERROR(_xll.qlIndexFixing(ONIndex1Y,I225,TRUE,_xll.ohTrigger(RecalcTrigger,Trigger1Y)),NA())</f>
        <v>-2.0685221782246188E-3</v>
      </c>
    </row>
    <row r="226" spans="2:17" x14ac:dyDescent="0.2">
      <c r="B226" s="39" t="s">
        <v>17</v>
      </c>
      <c r="D226" s="42">
        <f>_xll.qlCalendarAdvance(Calendar,$D225,B226,"f",FALSE)</f>
        <v>42712</v>
      </c>
      <c r="E226" s="177">
        <f>_xll.qlInterestRateIndexValueDate(IndexON,D226)</f>
        <v>42712</v>
      </c>
      <c r="F226" s="193">
        <f>IFERROR(_xll.qlIndexFixing(IndexON,D226,TRUE,_xll.ohTrigger(RecalcTrigger,TriggerON)),NA())</f>
        <v>-4.5413746672418043E-3</v>
      </c>
      <c r="H226" s="42">
        <f>_xll.qlCalendarAdvance(Calendar,$H225,B226,"f",FALSE)</f>
        <v>42712</v>
      </c>
      <c r="I226" s="177">
        <f>_xll.qlInterestRateIndexValueDate(Index1M,$H226)</f>
        <v>42716</v>
      </c>
      <c r="J226" s="182">
        <f>IFERROR(_xll.qlIndexFixing(Index1M,$H226,TRUE,_xll.ohTrigger(RecalcTrigger,Trigger1M)),NA())</f>
        <v>-4.4614518808863066E-3</v>
      </c>
      <c r="K226" s="44">
        <f>IFERROR(_xll.qlIndexFixing(Index3M,H226,TRUE,_xll.ohTrigger(RecalcTrigger,Trigger3M)),NA())</f>
        <v>-3.3839333862127909E-3</v>
      </c>
      <c r="L226" s="44">
        <f>IFERROR(_xll.qlIndexFixing(Index6M,$H226,TRUE,_xll.ohTrigger(RecalcTrigger,Trigger6M)),NA())</f>
        <v>-2.1724353005903151E-3</v>
      </c>
      <c r="M226" s="183">
        <f>IFERROR(_xll.qlIndexFixing(Index1Y,$H226,TRUE,_xll.ohTrigger(RecalcTrigger,Trigger1Y)),NA())</f>
        <v>-7.3114724044195229E-4</v>
      </c>
      <c r="N226" s="182">
        <f>IFERROR(_xll.qlIndexFixing(ONIndex1M,I226,TRUE,_xll.ohTrigger(RecalcTrigger,Trigger1M)),NA())</f>
        <v>-4.3729870025099871E-3</v>
      </c>
      <c r="O226" s="44">
        <f>IFERROR(_xll.qlIndexFixing(ONIndex3M,I226,TRUE,_xll.ohTrigger(RecalcTrigger,Trigger3M)),NA())</f>
        <v>-3.4860281219684097E-3</v>
      </c>
      <c r="P226" s="44">
        <f>IFERROR(_xll.qlIndexFixing(ONIndex6M,I226,TRUE,_xll.ohTrigger(RecalcTrigger,Trigger6M)),NA())</f>
        <v>-2.1708379299756331E-3</v>
      </c>
      <c r="Q226" s="183">
        <f>IFERROR(_xll.qlIndexFixing(ONIndex1Y,I226,TRUE,_xll.ohTrigger(RecalcTrigger,Trigger1Y)),NA())</f>
        <v>-2.1024530853885892E-3</v>
      </c>
    </row>
    <row r="227" spans="2:17" x14ac:dyDescent="0.2">
      <c r="B227" s="39" t="s">
        <v>17</v>
      </c>
      <c r="D227" s="42">
        <f>_xll.qlCalendarAdvance(Calendar,$D226,B227,"f",FALSE)</f>
        <v>42713</v>
      </c>
      <c r="E227" s="177">
        <f>_xll.qlInterestRateIndexValueDate(IndexON,D227)</f>
        <v>42713</v>
      </c>
      <c r="F227" s="193">
        <f>IFERROR(_xll.qlIndexFixing(IndexON,D227,TRUE,_xll.ohTrigger(RecalcTrigger,TriggerON)),NA())</f>
        <v>-4.5413173783348526E-3</v>
      </c>
      <c r="H227" s="42">
        <f>_xll.qlCalendarAdvance(Calendar,$H226,B227,"f",FALSE)</f>
        <v>42713</v>
      </c>
      <c r="I227" s="177">
        <f>_xll.qlInterestRateIndexValueDate(Index1M,$H227)</f>
        <v>42717</v>
      </c>
      <c r="J227" s="182">
        <f>IFERROR(_xll.qlIndexFixing(Index1M,$H227,TRUE,_xll.ohTrigger(RecalcTrigger,Trigger1M)),NA())</f>
        <v>-4.4701110676487726E-3</v>
      </c>
      <c r="K227" s="44">
        <f>IFERROR(_xll.qlIndexFixing(Index3M,H227,TRUE,_xll.ohTrigger(RecalcTrigger,Trigger3M)),NA())</f>
        <v>-3.3829134057570265E-3</v>
      </c>
      <c r="L227" s="44">
        <f>IFERROR(_xll.qlIndexFixing(Index6M,$H227,TRUE,_xll.ohTrigger(RecalcTrigger,Trigger6M)),NA())</f>
        <v>-2.1714858292727029E-3</v>
      </c>
      <c r="M227" s="183">
        <f>IFERROR(_xll.qlIndexFixing(Index1Y,$H227,TRUE,_xll.ohTrigger(RecalcTrigger,Trigger1Y)),NA())</f>
        <v>-7.2945321315440984E-4</v>
      </c>
      <c r="N227" s="182">
        <f>IFERROR(_xll.qlIndexFixing(ONIndex1M,I227,TRUE,_xll.ohTrigger(RecalcTrigger,Trigger1M)),NA())</f>
        <v>-4.3735316197013319E-3</v>
      </c>
      <c r="O227" s="44">
        <f>IFERROR(_xll.qlIndexFixing(ONIndex3M,I227,TRUE,_xll.ohTrigger(RecalcTrigger,Trigger3M)),NA())</f>
        <v>-3.4886606898920647E-3</v>
      </c>
      <c r="P227" s="44">
        <f>IFERROR(_xll.qlIndexFixing(ONIndex6M,I227,TRUE,_xll.ohTrigger(RecalcTrigger,Trigger6M)),NA())</f>
        <v>-2.1789361252100292E-3</v>
      </c>
      <c r="Q227" s="183">
        <f>IFERROR(_xll.qlIndexFixing(ONIndex1Y,I227,TRUE,_xll.ohTrigger(RecalcTrigger,Trigger1Y)),NA())</f>
        <v>-2.1372330927427186E-3</v>
      </c>
    </row>
    <row r="228" spans="2:17" x14ac:dyDescent="0.2">
      <c r="B228" s="39" t="s">
        <v>17</v>
      </c>
      <c r="D228" s="42">
        <f>_xll.qlCalendarAdvance(Calendar,$D227,B228,"f",FALSE)</f>
        <v>42716</v>
      </c>
      <c r="E228" s="177">
        <f>_xll.qlInterestRateIndexValueDate(IndexON,D228)</f>
        <v>42716</v>
      </c>
      <c r="F228" s="193">
        <f>IFERROR(_xll.qlIndexFixing(IndexON,D228,TRUE,_xll.ohTrigger(RecalcTrigger,TriggerON)),NA())</f>
        <v>-4.5413746672817723E-3</v>
      </c>
      <c r="H228" s="42">
        <f>_xll.qlCalendarAdvance(Calendar,$H227,B228,"f",FALSE)</f>
        <v>42716</v>
      </c>
      <c r="I228" s="177">
        <f>_xll.qlInterestRateIndexValueDate(Index1M,$H228)</f>
        <v>42718</v>
      </c>
      <c r="J228" s="182">
        <f>IFERROR(_xll.qlIndexFixing(Index1M,$H228,TRUE,_xll.ohTrigger(RecalcTrigger,Trigger1M)),NA())</f>
        <v>-4.4901632980468261E-3</v>
      </c>
      <c r="K228" s="44">
        <f>IFERROR(_xll.qlIndexFixing(Index3M,H228,TRUE,_xll.ohTrigger(RecalcTrigger,Trigger3M)),NA())</f>
        <v>-3.3825755192240514E-3</v>
      </c>
      <c r="L228" s="44">
        <f>IFERROR(_xll.qlIndexFixing(Index6M,$H228,TRUE,_xll.ohTrigger(RecalcTrigger,Trigger6M)),NA())</f>
        <v>-2.1705040020162832E-3</v>
      </c>
      <c r="M228" s="183">
        <f>IFERROR(_xll.qlIndexFixing(Index1Y,$H228,TRUE,_xll.ohTrigger(RecalcTrigger,Trigger1Y)),NA())</f>
        <v>-7.2776212924577789E-4</v>
      </c>
      <c r="N228" s="182">
        <f>IFERROR(_xll.qlIndexFixing(ONIndex1M,I228,TRUE,_xll.ohTrigger(RecalcTrigger,Trigger1M)),NA())</f>
        <v>-4.3767634571123537E-3</v>
      </c>
      <c r="O228" s="44">
        <f>IFERROR(_xll.qlIndexFixing(ONIndex3M,I228,TRUE,_xll.ohTrigger(RecalcTrigger,Trigger3M)),NA())</f>
        <v>-3.4915180321881678E-3</v>
      </c>
      <c r="P228" s="44">
        <f>IFERROR(_xll.qlIndexFixing(ONIndex6M,I228,TRUE,_xll.ohTrigger(RecalcTrigger,Trigger6M)),NA())</f>
        <v>-2.1942456720536185E-3</v>
      </c>
      <c r="Q228" s="183">
        <f>IFERROR(_xll.qlIndexFixing(ONIndex1Y,I228,TRUE,_xll.ohTrigger(RecalcTrigger,Trigger1Y)),NA())</f>
        <v>-2.2096535507465376E-3</v>
      </c>
    </row>
    <row r="229" spans="2:17" x14ac:dyDescent="0.2">
      <c r="B229" s="39" t="s">
        <v>17</v>
      </c>
      <c r="D229" s="42">
        <f>_xll.qlCalendarAdvance(Calendar,$D228,B229,"f",FALSE)</f>
        <v>42717</v>
      </c>
      <c r="E229" s="177">
        <f>_xll.qlInterestRateIndexValueDate(IndexON,D229)</f>
        <v>42717</v>
      </c>
      <c r="F229" s="193">
        <f>IFERROR(_xll.qlIndexFixing(IndexON,D229,TRUE,_xll.ohTrigger(RecalcTrigger,TriggerON)),NA())</f>
        <v>-4.5413746672817723E-3</v>
      </c>
      <c r="H229" s="42">
        <f>_xll.qlCalendarAdvance(Calendar,$H228,B229,"f",FALSE)</f>
        <v>42717</v>
      </c>
      <c r="I229" s="177">
        <f>_xll.qlInterestRateIndexValueDate(Index1M,$H229)</f>
        <v>42719</v>
      </c>
      <c r="J229" s="182">
        <f>IFERROR(_xll.qlIndexFixing(Index1M,$H229,TRUE,_xll.ohTrigger(RecalcTrigger,Trigger1M)),NA())</f>
        <v>-4.4938796452752283E-3</v>
      </c>
      <c r="K229" s="44">
        <f>IFERROR(_xll.qlIndexFixing(Index3M,H229,TRUE,_xll.ohTrigger(RecalcTrigger,Trigger3M)),NA())</f>
        <v>-3.3821520709009789E-3</v>
      </c>
      <c r="L229" s="44">
        <f>IFERROR(_xll.qlIndexFixing(Index6M,$H229,TRUE,_xll.ohTrigger(RecalcTrigger,Trigger6M)),NA())</f>
        <v>-2.1694905500831401E-3</v>
      </c>
      <c r="M229" s="183">
        <f>IFERROR(_xll.qlIndexFixing(Index1Y,$H229,TRUE,_xll.ohTrigger(RecalcTrigger,Trigger1Y)),NA())</f>
        <v>-7.2607683410540517E-4</v>
      </c>
      <c r="N229" s="182">
        <f>IFERROR(_xll.qlIndexFixing(ONIndex1M,I229,TRUE,_xll.ohTrigger(RecalcTrigger,Trigger1M)),NA())</f>
        <v>-4.3823404922926912E-3</v>
      </c>
      <c r="O229" s="44">
        <f>IFERROR(_xll.qlIndexFixing(ONIndex3M,I229,TRUE,_xll.ohTrigger(RecalcTrigger,Trigger3M)),NA())</f>
        <v>-3.4920262715454342E-3</v>
      </c>
      <c r="P229" s="44">
        <f>IFERROR(_xll.qlIndexFixing(ONIndex6M,I229,TRUE,_xll.ohTrigger(RecalcTrigger,Trigger6M)),NA())</f>
        <v>-2.2086899885831457E-3</v>
      </c>
      <c r="Q229" s="183">
        <f>IFERROR(_xll.qlIndexFixing(ONIndex1Y,I229,TRUE,_xll.ohTrigger(RecalcTrigger,Trigger1Y)),NA())</f>
        <v>-2.2850188078882283E-3</v>
      </c>
    </row>
    <row r="230" spans="2:17" x14ac:dyDescent="0.2">
      <c r="B230" s="39" t="s">
        <v>17</v>
      </c>
      <c r="D230" s="42">
        <f>_xll.qlCalendarAdvance(Calendar,$D229,B230,"f",FALSE)</f>
        <v>42718</v>
      </c>
      <c r="E230" s="177">
        <f>_xll.qlInterestRateIndexValueDate(IndexON,D230)</f>
        <v>42718</v>
      </c>
      <c r="F230" s="193">
        <f>IFERROR(_xll.qlIndexFixing(IndexON,D230,TRUE,_xll.ohTrigger(RecalcTrigger,TriggerON)),NA())</f>
        <v>-4.6286177268184403E-3</v>
      </c>
      <c r="H230" s="42">
        <f>_xll.qlCalendarAdvance(Calendar,$H229,B230,"f",FALSE)</f>
        <v>42718</v>
      </c>
      <c r="I230" s="177">
        <f>_xll.qlInterestRateIndexValueDate(Index1M,$H230)</f>
        <v>42720</v>
      </c>
      <c r="J230" s="182">
        <f>IFERROR(_xll.qlIndexFixing(Index1M,$H230,TRUE,_xll.ohTrigger(RecalcTrigger,Trigger1M)),NA())</f>
        <v>-4.4978164822667517E-3</v>
      </c>
      <c r="K230" s="44">
        <f>IFERROR(_xll.qlIndexFixing(Index3M,H230,TRUE,_xll.ohTrigger(RecalcTrigger,Trigger3M)),NA())</f>
        <v>-3.381646711196673E-3</v>
      </c>
      <c r="L230" s="44">
        <f>IFERROR(_xll.qlIndexFixing(Index6M,$H230,TRUE,_xll.ohTrigger(RecalcTrigger,Trigger6M)),NA())</f>
        <v>-2.1684462193401581E-3</v>
      </c>
      <c r="M230" s="183">
        <f>IFERROR(_xll.qlIndexFixing(Index1Y,$H230,TRUE,_xll.ohTrigger(RecalcTrigger,Trigger1Y)),NA())</f>
        <v>-7.2908654273568766E-4</v>
      </c>
      <c r="N230" s="182">
        <f>IFERROR(_xll.qlIndexFixing(ONIndex1M,I230,TRUE,_xll.ohTrigger(RecalcTrigger,Trigger1M)),NA())</f>
        <v>-4.3862432691543773E-3</v>
      </c>
      <c r="O230" s="44">
        <f>IFERROR(_xll.qlIndexFixing(ONIndex3M,I230,TRUE,_xll.ohTrigger(RecalcTrigger,Trigger3M)),NA())</f>
        <v>-3.4910335941651383E-3</v>
      </c>
      <c r="P230" s="44">
        <f>IFERROR(_xll.qlIndexFixing(ONIndex6M,I230,TRUE,_xll.ohTrigger(RecalcTrigger,Trigger6M)),NA())</f>
        <v>-2.2154502156412903E-3</v>
      </c>
      <c r="Q230" s="183">
        <f>IFERROR(_xll.qlIndexFixing(ONIndex1Y,I230,TRUE,_xll.ohTrigger(RecalcTrigger,Trigger1Y)),NA())</f>
        <v>-2.3241753289937606E-3</v>
      </c>
    </row>
    <row r="231" spans="2:17" x14ac:dyDescent="0.2">
      <c r="B231" s="39" t="s">
        <v>17</v>
      </c>
      <c r="D231" s="42">
        <f>_xll.qlCalendarAdvance(Calendar,$D230,B231,"f",FALSE)</f>
        <v>42719</v>
      </c>
      <c r="E231" s="177">
        <f>_xll.qlInterestRateIndexValueDate(IndexON,D231)</f>
        <v>42719</v>
      </c>
      <c r="F231" s="193">
        <f>IFERROR(_xll.qlIndexFixing(IndexON,D231,TRUE,_xll.ohTrigger(RecalcTrigger,TriggerON)),NA())</f>
        <v>-4.6286177269783124E-3</v>
      </c>
      <c r="H231" s="42">
        <f>_xll.qlCalendarAdvance(Calendar,$H230,B231,"f",FALSE)</f>
        <v>42719</v>
      </c>
      <c r="I231" s="177">
        <f>_xll.qlInterestRateIndexValueDate(Index1M,$H231)</f>
        <v>42723</v>
      </c>
      <c r="J231" s="182">
        <f>IFERROR(_xll.qlIndexFixing(Index1M,$H231,TRUE,_xll.ohTrigger(RecalcTrigger,Trigger1M)),NA())</f>
        <v>-4.5270814155898738E-3</v>
      </c>
      <c r="K231" s="44">
        <f>IFERROR(_xll.qlIndexFixing(Index3M,H231,TRUE,_xll.ohTrigger(RecalcTrigger,Trigger3M)),NA())</f>
        <v>-3.3800922337142996E-3</v>
      </c>
      <c r="L231" s="44">
        <f>IFERROR(_xll.qlIndexFixing(Index6M,$H231,TRUE,_xll.ohTrigger(RecalcTrigger,Trigger6M)),NA())</f>
        <v>-2.1651356319469235E-3</v>
      </c>
      <c r="M231" s="183">
        <f>IFERROR(_xll.qlIndexFixing(Index1Y,$H231,TRUE,_xll.ohTrigger(RecalcTrigger,Trigger1Y)),NA())</f>
        <v>-7.1945059440720732E-4</v>
      </c>
      <c r="N231" s="182">
        <f>IFERROR(_xll.qlIndexFixing(ONIndex1M,I231,TRUE,_xll.ohTrigger(RecalcTrigger,Trigger1M)),NA())</f>
        <v>-4.3908434526684914E-3</v>
      </c>
      <c r="O231" s="44">
        <f>IFERROR(_xll.qlIndexFixing(ONIndex3M,I231,TRUE,_xll.ohTrigger(RecalcTrigger,Trigger3M)),NA())</f>
        <v>-3.4892901274341526E-3</v>
      </c>
      <c r="P231" s="44">
        <f>IFERROR(_xll.qlIndexFixing(ONIndex6M,I231,TRUE,_xll.ohTrigger(RecalcTrigger,Trigger6M)),NA())</f>
        <v>-2.2219317434357677E-3</v>
      </c>
      <c r="Q231" s="183">
        <f>IFERROR(_xll.qlIndexFixing(ONIndex1Y,I231,TRUE,_xll.ohTrigger(RecalcTrigger,Trigger1Y)),NA())</f>
        <v>-2.3642333555295991E-3</v>
      </c>
    </row>
    <row r="232" spans="2:17" x14ac:dyDescent="0.2">
      <c r="B232" s="39" t="s">
        <v>17</v>
      </c>
      <c r="D232" s="42">
        <f>_xll.qlCalendarAdvance(Calendar,$D231,B232,"f",FALSE)</f>
        <v>42720</v>
      </c>
      <c r="E232" s="177">
        <f>_xll.qlInterestRateIndexValueDate(IndexON,D232)</f>
        <v>42720</v>
      </c>
      <c r="F232" s="193">
        <f>IFERROR(_xll.qlIndexFixing(IndexON,D232,TRUE,_xll.ohTrigger(RecalcTrigger,TriggerON)),NA())</f>
        <v>-4.6285582157556959E-3</v>
      </c>
      <c r="H232" s="42">
        <f>_xll.qlCalendarAdvance(Calendar,$H231,B232,"f",FALSE)</f>
        <v>42720</v>
      </c>
      <c r="I232" s="177">
        <f>_xll.qlInterestRateIndexValueDate(Index1M,$H232)</f>
        <v>42724</v>
      </c>
      <c r="J232" s="182">
        <f>IFERROR(_xll.qlIndexFixing(Index1M,$H232,TRUE,_xll.ohTrigger(RecalcTrigger,Trigger1M)),NA())</f>
        <v>-4.5369478720352725E-3</v>
      </c>
      <c r="K232" s="44">
        <f>IFERROR(_xll.qlIndexFixing(Index3M,H232,TRUE,_xll.ohTrigger(RecalcTrigger,Trigger3M)),NA())</f>
        <v>-3.378881297577685E-3</v>
      </c>
      <c r="L232" s="44">
        <f>IFERROR(_xll.qlIndexFixing(Index6M,$H232,TRUE,_xll.ohTrigger(RecalcTrigger,Trigger6M)),NA())</f>
        <v>-2.1639755366771856E-3</v>
      </c>
      <c r="M232" s="183">
        <f>IFERROR(_xll.qlIndexFixing(Index1Y,$H232,TRUE,_xll.ohTrigger(RecalcTrigger,Trigger1Y)),NA())</f>
        <v>-7.1783706933913082E-4</v>
      </c>
      <c r="N232" s="182">
        <f>IFERROR(_xll.qlIndexFixing(ONIndex1M,I232,TRUE,_xll.ohTrigger(RecalcTrigger,Trigger1M)),NA())</f>
        <v>-4.3961496342026507E-3</v>
      </c>
      <c r="O232" s="44">
        <f>IFERROR(_xll.qlIndexFixing(ONIndex3M,I232,TRUE,_xll.ohTrigger(RecalcTrigger,Trigger3M)),NA())</f>
        <v>-3.4867872910560038E-3</v>
      </c>
      <c r="P232" s="44">
        <f>IFERROR(_xll.qlIndexFixing(ONIndex6M,I232,TRUE,_xll.ohTrigger(RecalcTrigger,Trigger6M)),NA())</f>
        <v>-2.2281308701277425E-3</v>
      </c>
      <c r="Q232" s="183">
        <f>IFERROR(_xll.qlIndexFixing(ONIndex1Y,I232,TRUE,_xll.ohTrigger(RecalcTrigger,Trigger1Y)),NA())</f>
        <v>-2.4052016215492245E-3</v>
      </c>
    </row>
    <row r="233" spans="2:17" x14ac:dyDescent="0.2">
      <c r="B233" s="39" t="s">
        <v>17</v>
      </c>
      <c r="D233" s="42">
        <f>_xll.qlCalendarAdvance(Calendar,$D232,B233,"f",FALSE)</f>
        <v>42723</v>
      </c>
      <c r="E233" s="177">
        <f>_xll.qlInterestRateIndexValueDate(IndexON,D233)</f>
        <v>42723</v>
      </c>
      <c r="F233" s="193">
        <f>IFERROR(_xll.qlIndexFixing(IndexON,D233,TRUE,_xll.ohTrigger(RecalcTrigger,TriggerON)),NA())</f>
        <v>-4.6286177269383444E-3</v>
      </c>
      <c r="H233" s="42">
        <f>_xll.qlCalendarAdvance(Calendar,$H232,B233,"f",FALSE)</f>
        <v>42723</v>
      </c>
      <c r="I233" s="177">
        <f>_xll.qlInterestRateIndexValueDate(Index1M,$H233)</f>
        <v>42725</v>
      </c>
      <c r="J233" s="182">
        <f>IFERROR(_xll.qlIndexFixing(Index1M,$H233,TRUE,_xll.ohTrigger(RecalcTrigger,Trigger1M)),NA())</f>
        <v>-4.5555846233493536E-3</v>
      </c>
      <c r="K233" s="44">
        <f>IFERROR(_xll.qlIndexFixing(Index3M,H233,TRUE,_xll.ohTrigger(RecalcTrigger,Trigger3M)),NA())</f>
        <v>-3.3780232679259115E-3</v>
      </c>
      <c r="L233" s="44">
        <f>IFERROR(_xll.qlIndexFixing(Index6M,$H233,TRUE,_xll.ohTrigger(RecalcTrigger,Trigger6M)),NA())</f>
        <v>-2.1627885109724229E-3</v>
      </c>
      <c r="M233" s="183">
        <f>IFERROR(_xll.qlIndexFixing(Index1Y,$H233,TRUE,_xll.ohTrigger(RecalcTrigger,Trigger1Y)),NA())</f>
        <v>-7.1624649260590314E-4</v>
      </c>
      <c r="N233" s="182">
        <f>IFERROR(_xll.qlIndexFixing(ONIndex1M,I233,TRUE,_xll.ohTrigger(RecalcTrigger,Trigger1M)),NA())</f>
        <v>-4.4129391107017302E-3</v>
      </c>
      <c r="O233" s="44">
        <f>IFERROR(_xll.qlIndexFixing(ONIndex3M,I233,TRUE,_xll.ohTrigger(RecalcTrigger,Trigger3M)),NA())</f>
        <v>-3.4766079140446937E-3</v>
      </c>
      <c r="P233" s="44">
        <f>IFERROR(_xll.qlIndexFixing(ONIndex6M,I233,TRUE,_xll.ohTrigger(RecalcTrigger,Trigger6M)),NA())</f>
        <v>-2.2421633429114962E-3</v>
      </c>
      <c r="Q233" s="183">
        <f>IFERROR(_xll.qlIndexFixing(ONIndex1Y,I233,TRUE,_xll.ohTrigger(RecalcTrigger,Trigger1Y)),NA())</f>
        <v>-2.5122236136476683E-3</v>
      </c>
    </row>
    <row r="234" spans="2:17" x14ac:dyDescent="0.2">
      <c r="B234" s="39" t="s">
        <v>17</v>
      </c>
      <c r="D234" s="42">
        <f>_xll.qlCalendarAdvance(Calendar,$D233,B234,"f",FALSE)</f>
        <v>42724</v>
      </c>
      <c r="E234" s="177">
        <f>_xll.qlInterestRateIndexValueDate(IndexON,D234)</f>
        <v>42724</v>
      </c>
      <c r="F234" s="193">
        <f>IFERROR(_xll.qlIndexFixing(IndexON,D234,TRUE,_xll.ohTrigger(RecalcTrigger,TriggerON)),NA())</f>
        <v>-4.6286177268584083E-3</v>
      </c>
      <c r="H234" s="42">
        <f>_xll.qlCalendarAdvance(Calendar,$H233,B234,"f",FALSE)</f>
        <v>42724</v>
      </c>
      <c r="I234" s="177">
        <f>_xll.qlInterestRateIndexValueDate(Index1M,$H234)</f>
        <v>42726</v>
      </c>
      <c r="J234" s="182">
        <f>IFERROR(_xll.qlIndexFixing(Index1M,$H234,TRUE,_xll.ohTrigger(RecalcTrigger,Trigger1M)),NA())</f>
        <v>-4.5607884118999131E-3</v>
      </c>
      <c r="K234" s="44">
        <f>IFERROR(_xll.qlIndexFixing(Index3M,H234,TRUE,_xll.ohTrigger(RecalcTrigger,Trigger3M)),NA())</f>
        <v>-3.3771065078473939E-3</v>
      </c>
      <c r="L234" s="44">
        <f>IFERROR(_xll.qlIndexFixing(Index6M,$H234,TRUE,_xll.ohTrigger(RecalcTrigger,Trigger6M)),NA())</f>
        <v>-2.1615753883166863E-3</v>
      </c>
      <c r="M234" s="183">
        <f>IFERROR(_xll.qlIndexFixing(Index1Y,$H234,TRUE,_xll.ohTrigger(RecalcTrigger,Trigger1Y)),NA())</f>
        <v>-7.1468173867060276E-4</v>
      </c>
      <c r="N234" s="182">
        <f>IFERROR(_xll.qlIndexFixing(ONIndex1M,I234,TRUE,_xll.ohTrigger(RecalcTrigger,Trigger1M)),NA())</f>
        <v>-4.4335712176346576E-3</v>
      </c>
      <c r="O234" s="44">
        <f>IFERROR(_xll.qlIndexFixing(ONIndex3M,I234,TRUE,_xll.ohTrigger(RecalcTrigger,Trigger3M)),NA())</f>
        <v>-3.4625822629141823E-3</v>
      </c>
      <c r="P234" s="44">
        <f>IFERROR(_xll.qlIndexFixing(ONIndex6M,I234,TRUE,_xll.ohTrigger(RecalcTrigger,Trigger6M)),NA())</f>
        <v>-2.2547609222511866E-3</v>
      </c>
      <c r="Q234" s="183">
        <f>IFERROR(_xll.qlIndexFixing(ONIndex1Y,I234,TRUE,_xll.ohTrigger(RecalcTrigger,Trigger1Y)),NA())</f>
        <v>-2.6240022385737305E-3</v>
      </c>
    </row>
    <row r="235" spans="2:17" x14ac:dyDescent="0.2">
      <c r="B235" s="39" t="s">
        <v>17</v>
      </c>
      <c r="D235" s="42">
        <f>_xll.qlCalendarAdvance(Calendar,$D234,B235,"f",FALSE)</f>
        <v>42725</v>
      </c>
      <c r="E235" s="177">
        <f>_xll.qlInterestRateIndexValueDate(IndexON,D235)</f>
        <v>42725</v>
      </c>
      <c r="F235" s="193">
        <f>IFERROR(_xll.qlIndexFixing(IndexON,D235,TRUE,_xll.ohTrigger(RecalcTrigger,TriggerON)),NA())</f>
        <v>-4.6286177268983764E-3</v>
      </c>
      <c r="H235" s="42">
        <f>_xll.qlCalendarAdvance(Calendar,$H234,B235,"f",FALSE)</f>
        <v>42725</v>
      </c>
      <c r="I235" s="177">
        <f>_xll.qlInterestRateIndexValueDate(Index1M,$H235)</f>
        <v>42727</v>
      </c>
      <c r="J235" s="182">
        <f>IFERROR(_xll.qlIndexFixing(Index1M,$H235,TRUE,_xll.ohTrigger(RecalcTrigger,Trigger1M)),NA())</f>
        <v>-4.5661550999373073E-3</v>
      </c>
      <c r="K235" s="44">
        <f>IFERROR(_xll.qlIndexFixing(Index3M,H235,TRUE,_xll.ohTrigger(RecalcTrigger,Trigger3M)),NA())</f>
        <v>-3.3761350939229828E-3</v>
      </c>
      <c r="L235" s="44">
        <f>IFERROR(_xll.qlIndexFixing(Index6M,$H235,TRUE,_xll.ohTrigger(RecalcTrigger,Trigger6M)),NA())</f>
        <v>-2.1603370168010241E-3</v>
      </c>
      <c r="M235" s="183">
        <f>IFERROR(_xll.qlIndexFixing(Index1Y,$H235,TRUE,_xll.ohTrigger(RecalcTrigger,Trigger1Y)),NA())</f>
        <v>-7.268917438909237E-4</v>
      </c>
      <c r="N235" s="182">
        <f>IFERROR(_xll.qlIndexFixing(ONIndex1M,I235,TRUE,_xll.ohTrigger(RecalcTrigger,Trigger1M)),NA())</f>
        <v>-4.443293810005855E-3</v>
      </c>
      <c r="O235" s="44">
        <f>IFERROR(_xll.qlIndexFixing(ONIndex3M,I235,TRUE,_xll.ohTrigger(RecalcTrigger,Trigger3M)),NA())</f>
        <v>-3.4553430268235985E-3</v>
      </c>
      <c r="P235" s="44">
        <f>IFERROR(_xll.qlIndexFixing(ONIndex6M,I235,TRUE,_xll.ohTrigger(RecalcTrigger,Trigger6M)),NA())</f>
        <v>-2.2591879033129203E-3</v>
      </c>
      <c r="Q235" s="183">
        <f>IFERROR(_xll.qlIndexFixing(ONIndex1Y,I235,TRUE,_xll.ohTrigger(RecalcTrigger,Trigger1Y)),NA())</f>
        <v>-2.6706153581779191E-3</v>
      </c>
    </row>
    <row r="236" spans="2:17" x14ac:dyDescent="0.2">
      <c r="B236" s="39" t="s">
        <v>17</v>
      </c>
      <c r="D236" s="42">
        <f>_xll.qlCalendarAdvance(Calendar,$D235,B236,"f",FALSE)</f>
        <v>42726</v>
      </c>
      <c r="E236" s="177">
        <f>_xll.qlInterestRateIndexValueDate(IndexON,D236)</f>
        <v>42726</v>
      </c>
      <c r="F236" s="193">
        <f>IFERROR(_xll.qlIndexFixing(IndexON,D236,TRUE,_xll.ohTrigger(RecalcTrigger,TriggerON)),NA())</f>
        <v>-4.6286177268584083E-3</v>
      </c>
      <c r="H236" s="42">
        <f>_xll.qlCalendarAdvance(Calendar,$H235,B236,"f",FALSE)</f>
        <v>42726</v>
      </c>
      <c r="I236" s="177">
        <f>_xll.qlInterestRateIndexValueDate(Index1M,$H236)</f>
        <v>42731</v>
      </c>
      <c r="J236" s="182">
        <f>IFERROR(_xll.qlIndexFixing(Index1M,$H236,TRUE,_xll.ohTrigger(RecalcTrigger,Trigger1M)),NA())</f>
        <v>-4.6021829537150477E-3</v>
      </c>
      <c r="K236" s="44">
        <f>IFERROR(_xll.qlIndexFixing(Index3M,H236,TRUE,_xll.ohTrigger(RecalcTrigger,Trigger3M)),NA())</f>
        <v>-3.3717865623330567E-3</v>
      </c>
      <c r="L236" s="44">
        <f>IFERROR(_xll.qlIndexFixing(Index6M,$H236,TRUE,_xll.ohTrigger(RecalcTrigger,Trigger6M)),NA())</f>
        <v>-2.1551485150622237E-3</v>
      </c>
      <c r="M236" s="183">
        <f>IFERROR(_xll.qlIndexFixing(Index1Y,$H236,TRUE,_xll.ohTrigger(RecalcTrigger,Trigger1Y)),NA())</f>
        <v>-7.0734620770263198E-4</v>
      </c>
      <c r="N236" s="182">
        <f>IFERROR(_xll.qlIndexFixing(ONIndex1M,I236,TRUE,_xll.ohTrigger(RecalcTrigger,Trigger1M)),NA())</f>
        <v>-4.4537825411694598E-3</v>
      </c>
      <c r="O236" s="44">
        <f>IFERROR(_xll.qlIndexFixing(ONIndex3M,I236,TRUE,_xll.ohTrigger(RecalcTrigger,Trigger3M)),NA())</f>
        <v>-3.4472843604094194E-3</v>
      </c>
      <c r="P236" s="44">
        <f>IFERROR(_xll.qlIndexFixing(ONIndex6M,I236,TRUE,_xll.ohTrigger(RecalcTrigger,Trigger6M)),NA())</f>
        <v>-2.263306570360335E-3</v>
      </c>
      <c r="Q236" s="183">
        <f>IFERROR(_xll.qlIndexFixing(ONIndex1Y,I236,TRUE,_xll.ohTrigger(RecalcTrigger,Trigger1Y)),NA())</f>
        <v>-2.7181998560799059E-3</v>
      </c>
    </row>
    <row r="237" spans="2:17" x14ac:dyDescent="0.2">
      <c r="B237" s="39" t="s">
        <v>17</v>
      </c>
      <c r="D237" s="42">
        <f>_xll.qlCalendarAdvance(Calendar,$D236,B237,"f",FALSE)</f>
        <v>42727</v>
      </c>
      <c r="E237" s="177">
        <f>_xll.qlInterestRateIndexValueDate(IndexON,D237)</f>
        <v>42727</v>
      </c>
      <c r="F237" s="193">
        <f>IFERROR(_xll.qlIndexFixing(IndexON,D237,TRUE,_xll.ohTrigger(RecalcTrigger,TriggerON)),NA())</f>
        <v>-4.628528460584036E-3</v>
      </c>
      <c r="H237" s="42">
        <f>_xll.qlCalendarAdvance(Calendar,$H236,B237,"f",FALSE)</f>
        <v>42727</v>
      </c>
      <c r="I237" s="177">
        <f>_xll.qlInterestRateIndexValueDate(Index1M,$H237)</f>
        <v>42732</v>
      </c>
      <c r="J237" s="182">
        <f>IFERROR(_xll.qlIndexFixing(Index1M,$H237,TRUE,_xll.ohTrigger(RecalcTrigger,Trigger1M)),NA())</f>
        <v>-4.6142749511022471E-3</v>
      </c>
      <c r="K237" s="44">
        <f>IFERROR(_xll.qlIndexFixing(Index3M,H237,TRUE,_xll.ohTrigger(RecalcTrigger,Trigger3M)),NA())</f>
        <v>-3.370605158858897E-3</v>
      </c>
      <c r="L237" s="44">
        <f>IFERROR(_xll.qlIndexFixing(Index6M,$H237,TRUE,_xll.ohTrigger(RecalcTrigger,Trigger6M)),NA())</f>
        <v>-2.1537971317306119E-3</v>
      </c>
      <c r="M237" s="183">
        <f>IFERROR(_xll.qlIndexFixing(Index1Y,$H237,TRUE,_xll.ohTrigger(RecalcTrigger,Trigger1Y)),NA())</f>
        <v>-7.0599698668717204E-4</v>
      </c>
      <c r="N237" s="182">
        <f>IFERROR(_xll.qlIndexFixing(ONIndex1M,I237,TRUE,_xll.ohTrigger(RecalcTrigger,Trigger1M)),NA())</f>
        <v>-4.4773010718390793E-3</v>
      </c>
      <c r="O237" s="44">
        <f>IFERROR(_xll.qlIndexFixing(ONIndex3M,I237,TRUE,_xll.ohTrigger(RecalcTrigger,Trigger3M)),NA())</f>
        <v>-2.6243776256817952E-3</v>
      </c>
      <c r="P237" s="44">
        <f>IFERROR(_xll.qlIndexFixing(ONIndex6M,I237,TRUE,_xll.ohTrigger(RecalcTrigger,Trigger6M)),NA())</f>
        <v>-1.4664931867791609E-3</v>
      </c>
      <c r="Q237" s="183">
        <f>IFERROR(_xll.qlIndexFixing(ONIndex1Y,I237,TRUE,_xll.ohTrigger(RecalcTrigger,Trigger1Y)),NA())</f>
        <v>-2.8166284146369236E-3</v>
      </c>
    </row>
    <row r="238" spans="2:17" x14ac:dyDescent="0.2">
      <c r="B238" s="39" t="s">
        <v>17</v>
      </c>
      <c r="D238" s="42">
        <f>_xll.qlCalendarAdvance(Calendar,$D237,B238,"f",FALSE)</f>
        <v>42731</v>
      </c>
      <c r="E238" s="177">
        <f>_xll.qlInterestRateIndexValueDate(IndexON,D238)</f>
        <v>42731</v>
      </c>
      <c r="F238" s="193">
        <f>IFERROR(_xll.qlIndexFixing(IndexON,D238,TRUE,_xll.ohTrigger(RecalcTrigger,TriggerON)),NA())</f>
        <v>-4.6286177268983764E-3</v>
      </c>
      <c r="H238" s="42">
        <f>_xll.qlCalendarAdvance(Calendar,$H237,B238,"f",FALSE)</f>
        <v>42731</v>
      </c>
      <c r="I238" s="177">
        <f>_xll.qlInterestRateIndexValueDate(Index1M,$H238)</f>
        <v>42733</v>
      </c>
      <c r="J238" s="182">
        <f>IFERROR(_xll.qlIndexFixing(Index1M,$H238,TRUE,_xll.ohTrigger(RecalcTrigger,Trigger1M)),NA())</f>
        <v>-4.6196751300228711E-3</v>
      </c>
      <c r="K238" s="44">
        <f>IFERROR(_xll.qlIndexFixing(Index3M,H238,TRUE,_xll.ohTrigger(RecalcTrigger,Trigger3M)),NA())</f>
        <v>-3.3693948396158468E-3</v>
      </c>
      <c r="L238" s="44">
        <f>IFERROR(_xll.qlIndexFixing(Index6M,$H238,TRUE,_xll.ohTrigger(RecalcTrigger,Trigger6M)),NA())</f>
        <v>-2.1524258947644395E-3</v>
      </c>
      <c r="M238" s="183">
        <f>IFERROR(_xll.qlIndexFixing(Index1Y,$H238,TRUE,_xll.ohTrigger(RecalcTrigger,Trigger1Y)),NA())</f>
        <v>-7.046938258970446E-4</v>
      </c>
      <c r="N238" s="182">
        <f>IFERROR(_xll.qlIndexFixing(ONIndex1M,I238,TRUE,_xll.ohTrigger(RecalcTrigger,Trigger1M)),NA())</f>
        <v>-4.5054726101145803E-3</v>
      </c>
      <c r="O238" s="44">
        <f>IFERROR(_xll.qlIndexFixing(ONIndex3M,I238,TRUE,_xll.ohTrigger(RecalcTrigger,Trigger3M)),NA())</f>
        <v>-3.406915236165986E-3</v>
      </c>
      <c r="P238" s="44">
        <f>IFERROR(_xll.qlIndexFixing(ONIndex6M,I238,TRUE,_xll.ohTrigger(RecalcTrigger,Trigger6M)),NA())</f>
        <v>-2.2766791852157908E-3</v>
      </c>
      <c r="Q238" s="183">
        <f>IFERROR(_xll.qlIndexFixing(ONIndex1Y,I238,TRUE,_xll.ohTrigger(RecalcTrigger,Trigger1Y)),NA())</f>
        <v>-2.9184263116555087E-3</v>
      </c>
    </row>
    <row r="239" spans="2:17" x14ac:dyDescent="0.2">
      <c r="B239" s="39" t="s">
        <v>17</v>
      </c>
      <c r="D239" s="42">
        <f>_xll.qlCalendarAdvance(Calendar,$D238,B239,"f",FALSE)</f>
        <v>42732</v>
      </c>
      <c r="E239" s="177">
        <f>_xll.qlInterestRateIndexValueDate(IndexON,D239)</f>
        <v>42732</v>
      </c>
      <c r="F239" s="193">
        <f>IFERROR(_xll.qlIndexFixing(IndexON,D239,TRUE,_xll.ohTrigger(RecalcTrigger,TriggerON)),NA())</f>
        <v>-4.6286177269783124E-3</v>
      </c>
      <c r="H239" s="42">
        <f>_xll.qlCalendarAdvance(Calendar,$H238,B239,"f",FALSE)</f>
        <v>42732</v>
      </c>
      <c r="I239" s="177">
        <f>_xll.qlInterestRateIndexValueDate(Index1M,$H239)</f>
        <v>42734</v>
      </c>
      <c r="J239" s="182">
        <f>IFERROR(_xll.qlIndexFixing(Index1M,$H239,TRUE,_xll.ohTrigger(RecalcTrigger,Trigger1M)),NA())</f>
        <v>-4.6263675498849077E-3</v>
      </c>
      <c r="K239" s="44">
        <f>IFERROR(_xll.qlIndexFixing(Index3M,H239,TRUE,_xll.ohTrigger(RecalcTrigger,Trigger3M)),NA())</f>
        <v>-3.3676593496583937E-3</v>
      </c>
      <c r="L239" s="44">
        <f>IFERROR(_xll.qlIndexFixing(Index6M,$H239,TRUE,_xll.ohTrigger(RecalcTrigger,Trigger6M)),NA())</f>
        <v>-2.1510357544841886E-3</v>
      </c>
      <c r="M239" s="183">
        <f>IFERROR(_xll.qlIndexFixing(Index1Y,$H239,TRUE,_xll.ohTrigger(RecalcTrigger,Trigger1Y)),NA())</f>
        <v>-6.9916749502677413E-4</v>
      </c>
      <c r="N239" s="182">
        <f>IFERROR(_xll.qlIndexFixing(ONIndex1M,I239,TRUE,_xll.ohTrigger(RecalcTrigger,Trigger1M)),NA())</f>
        <v>-4.5226853746482831E-3</v>
      </c>
      <c r="O239" s="44">
        <f>IFERROR(_xll.qlIndexFixing(ONIndex3M,I239,TRUE,_xll.ohTrigger(RecalcTrigger,Trigger3M)),NA())</f>
        <v>-3.396024922035501E-3</v>
      </c>
      <c r="P239" s="44">
        <f>IFERROR(_xll.qlIndexFixing(ONIndex6M,I239,TRUE,_xll.ohTrigger(RecalcTrigger,Trigger6M)),NA())</f>
        <v>-2.2795328196245634E-3</v>
      </c>
      <c r="Q239" s="183">
        <f>IFERROR(_xll.qlIndexFixing(ONIndex1Y,I239,TRUE,_xll.ohTrigger(RecalcTrigger,Trigger1Y)),NA())</f>
        <v>-2.9709987116888215E-3</v>
      </c>
    </row>
    <row r="240" spans="2:17" x14ac:dyDescent="0.2">
      <c r="B240" s="39" t="s">
        <v>17</v>
      </c>
      <c r="D240" s="42">
        <f>_xll.qlCalendarAdvance(Calendar,$D239,B240,"f",FALSE)</f>
        <v>42733</v>
      </c>
      <c r="E240" s="177">
        <f>_xll.qlInterestRateIndexValueDate(IndexON,D240)</f>
        <v>42733</v>
      </c>
      <c r="F240" s="193">
        <f>IFERROR(_xll.qlIndexFixing(IndexON,D240,TRUE,_xll.ohTrigger(RecalcTrigger,TriggerON)),NA())</f>
        <v>-4.6286177268584083E-3</v>
      </c>
      <c r="H240" s="42">
        <f>_xll.qlCalendarAdvance(Calendar,$H239,B240,"f",FALSE)</f>
        <v>42733</v>
      </c>
      <c r="I240" s="177">
        <f>_xll.qlInterestRateIndexValueDate(Index1M,$H240)</f>
        <v>42737</v>
      </c>
      <c r="J240" s="182">
        <f>IFERROR(_xll.qlIndexFixing(Index1M,$H240,TRUE,_xll.ohTrigger(RecalcTrigger,Trigger1M)),NA())</f>
        <v>-4.6427359977888136E-3</v>
      </c>
      <c r="K240" s="44">
        <f>IFERROR(_xll.qlIndexFixing(Index3M,H240,TRUE,_xll.ohTrigger(RecalcTrigger,Trigger3M)),NA())</f>
        <v>-3.3900000000372738E-3</v>
      </c>
      <c r="L240" s="44">
        <f>IFERROR(_xll.qlIndexFixing(Index6M,$H240,TRUE,_xll.ohTrigger(RecalcTrigger,Trigger6M)),NA())</f>
        <v>-2.1600000000001839E-3</v>
      </c>
      <c r="M240" s="183">
        <f>IFERROR(_xll.qlIndexFixing(Index1Y,$H240,TRUE,_xll.ohTrigger(RecalcTrigger,Trigger1Y)),NA())</f>
        <v>-7.0000000006492115E-4</v>
      </c>
      <c r="N240" s="182">
        <f>IFERROR(_xll.qlIndexFixing(ONIndex1M,I240,TRUE,_xll.ohTrigger(RecalcTrigger,Trigger1M)),NA())</f>
        <v>-4.5391425659779827E-3</v>
      </c>
      <c r="O240" s="44">
        <f>IFERROR(_xll.qlIndexFixing(ONIndex3M,I240,TRUE,_xll.ohTrigger(RecalcTrigger,Trigger3M)),NA())</f>
        <v>-3.3856730585091199E-3</v>
      </c>
      <c r="P240" s="44">
        <f>IFERROR(_xll.qlIndexFixing(ONIndex6M,I240,TRUE,_xll.ohTrigger(RecalcTrigger,Trigger6M)),NA())</f>
        <v>-2.2823916043535064E-3</v>
      </c>
      <c r="Q240" s="183">
        <f>IFERROR(_xll.qlIndexFixing(ONIndex1Y,I240,TRUE,_xll.ohTrigger(RecalcTrigger,Trigger1Y)),NA())</f>
        <v>-3.0245948942608791E-3</v>
      </c>
    </row>
    <row r="241" spans="2:17" x14ac:dyDescent="0.2">
      <c r="B241" s="39" t="s">
        <v>17</v>
      </c>
      <c r="D241" s="42">
        <f>_xll.qlCalendarAdvance(Calendar,$D240,B241,"f",FALSE)</f>
        <v>42734</v>
      </c>
      <c r="E241" s="177">
        <f>_xll.qlInterestRateIndexValueDate(IndexON,D241)</f>
        <v>42734</v>
      </c>
      <c r="F241" s="193">
        <f>IFERROR(_xll.qlIndexFixing(IndexON,D241,TRUE,_xll.ohTrigger(RecalcTrigger,TriggerON)),NA())</f>
        <v>-3.8245838404415977E-3</v>
      </c>
      <c r="H241" s="42">
        <f>_xll.qlCalendarAdvance(Calendar,$H240,B241,"f",FALSE)</f>
        <v>42734</v>
      </c>
      <c r="I241" s="177">
        <f>_xll.qlInterestRateIndexValueDate(Index1M,$H241)</f>
        <v>42738</v>
      </c>
      <c r="J241" s="182">
        <f>IFERROR(_xll.qlIndexFixing(Index1M,$H241,TRUE,_xll.ohTrigger(RecalcTrigger,Trigger1M)),NA())</f>
        <v>-4.6472882283439048E-3</v>
      </c>
      <c r="K241" s="44">
        <f>IFERROR(_xll.qlIndexFixing(Index3M,H241,TRUE,_xll.ohTrigger(RecalcTrigger,Trigger3M)),NA())</f>
        <v>-3.3898441332791407E-3</v>
      </c>
      <c r="L241" s="44">
        <f>IFERROR(_xll.qlIndexFixing(Index6M,$H241,TRUE,_xll.ohTrigger(RecalcTrigger,Trigger6M)),NA())</f>
        <v>-2.159369019702438E-3</v>
      </c>
      <c r="M241" s="183">
        <f>IFERROR(_xll.qlIndexFixing(Index1Y,$H241,TRUE,_xll.ohTrigger(RecalcTrigger,Trigger1Y)),NA())</f>
        <v>-6.9902699961835147E-4</v>
      </c>
      <c r="N241" s="182">
        <f>IFERROR(_xll.qlIndexFixing(ONIndex1M,I241,TRUE,_xll.ohTrigger(RecalcTrigger,Trigger1M)),NA())</f>
        <v>-4.5548338674361588E-3</v>
      </c>
      <c r="O241" s="44">
        <f>IFERROR(_xll.qlIndexFixing(ONIndex3M,I241,TRUE,_xll.ohTrigger(RecalcTrigger,Trigger3M)),NA())</f>
        <v>-3.3758675970663177E-3</v>
      </c>
      <c r="P241" s="44">
        <f>IFERROR(_xll.qlIndexFixing(ONIndex6M,I241,TRUE,_xll.ohTrigger(RecalcTrigger,Trigger6M)),NA())</f>
        <v>-2.2852557748143099E-3</v>
      </c>
      <c r="Q241" s="183">
        <f>IFERROR(_xll.qlIndexFixing(ONIndex1Y,I241,TRUE,_xll.ohTrigger(RecalcTrigger,Trigger1Y)),NA())</f>
        <v>-3.079223593225322E-3</v>
      </c>
    </row>
    <row r="242" spans="2:17" x14ac:dyDescent="0.2">
      <c r="B242" s="39" t="s">
        <v>17</v>
      </c>
      <c r="D242" s="42">
        <f>_xll.qlCalendarAdvance(Calendar,$D241,B242,"f",FALSE)</f>
        <v>42737</v>
      </c>
      <c r="E242" s="177">
        <f>_xll.qlInterestRateIndexValueDate(IndexON,D242)</f>
        <v>42737</v>
      </c>
      <c r="F242" s="193">
        <f>IFERROR(_xll.qlIndexFixing(IndexON,D242,TRUE,_xll.ohTrigger(RecalcTrigger,TriggerON)),NA())</f>
        <v>-4.6286177269783124E-3</v>
      </c>
      <c r="H242" s="42">
        <f>_xll.qlCalendarAdvance(Calendar,$H241,B242,"f",FALSE)</f>
        <v>42737</v>
      </c>
      <c r="I242" s="177">
        <f>_xll.qlInterestRateIndexValueDate(Index1M,$H242)</f>
        <v>42739</v>
      </c>
      <c r="J242" s="182">
        <f>IFERROR(_xll.qlIndexFixing(Index1M,$H242,TRUE,_xll.ohTrigger(RecalcTrigger,Trigger1M)),NA())</f>
        <v>-4.6509367288940307E-3</v>
      </c>
      <c r="K242" s="44">
        <f>IFERROR(_xll.qlIndexFixing(Index3M,H242,TRUE,_xll.ohTrigger(RecalcTrigger,Trigger3M)),NA())</f>
        <v>-3.388540960916675E-3</v>
      </c>
      <c r="L242" s="44">
        <f>IFERROR(_xll.qlIndexFixing(Index6M,$H242,TRUE,_xll.ohTrigger(RecalcTrigger,Trigger6M)),NA())</f>
        <v>-2.15788915495545E-3</v>
      </c>
      <c r="M242" s="183">
        <f>IFERROR(_xll.qlIndexFixing(Index1Y,$H242,TRUE,_xll.ohTrigger(RecalcTrigger,Trigger1Y)),NA())</f>
        <v>-6.9821325715611611E-4</v>
      </c>
      <c r="N242" s="182">
        <f>IFERROR(_xll.qlIndexFixing(ONIndex1M,I242,TRUE,_xll.ohTrigger(RecalcTrigger,Trigger1M)),NA())</f>
        <v>-4.5835535601668198E-3</v>
      </c>
      <c r="O242" s="44">
        <f>IFERROR(_xll.qlIndexFixing(ONIndex3M,I242,TRUE,_xll.ohTrigger(RecalcTrigger,Trigger3M)),NA())</f>
        <v>-3.3580864513105269E-3</v>
      </c>
      <c r="P242" s="44">
        <f>IFERROR(_xll.qlIndexFixing(ONIndex6M,I242,TRUE,_xll.ohTrigger(RecalcTrigger,Trigger6M)),NA())</f>
        <v>-2.2909886674549185E-3</v>
      </c>
      <c r="Q242" s="183">
        <f>IFERROR(_xll.qlIndexFixing(ONIndex1Y,I242,TRUE,_xll.ohTrigger(RecalcTrigger,Trigger1Y)),NA())</f>
        <v>-3.1919380839928735E-3</v>
      </c>
    </row>
    <row r="243" spans="2:17" x14ac:dyDescent="0.2">
      <c r="B243" s="39" t="s">
        <v>17</v>
      </c>
      <c r="D243" s="42">
        <f>_xll.qlCalendarAdvance(Calendar,$D242,B243,"f",FALSE)</f>
        <v>42738</v>
      </c>
      <c r="E243" s="177">
        <f>_xll.qlInterestRateIndexValueDate(IndexON,D243)</f>
        <v>42738</v>
      </c>
      <c r="F243" s="193">
        <f>IFERROR(_xll.qlIndexFixing(IndexON,D243,TRUE,_xll.ohTrigger(RecalcTrigger,TriggerON)),NA())</f>
        <v>-4.6286177268983764E-3</v>
      </c>
      <c r="H243" s="42">
        <f>_xll.qlCalendarAdvance(Calendar,$H242,B243,"f",FALSE)</f>
        <v>42738</v>
      </c>
      <c r="I243" s="177">
        <f>_xll.qlInterestRateIndexValueDate(Index1M,$H243)</f>
        <v>42740</v>
      </c>
      <c r="J243" s="182">
        <f>IFERROR(_xll.qlIndexFixing(Index1M,$H243,TRUE,_xll.ohTrigger(RecalcTrigger,Trigger1M)),NA())</f>
        <v>-4.6544889836765135E-3</v>
      </c>
      <c r="K243" s="44">
        <f>IFERROR(_xll.qlIndexFixing(Index3M,H243,TRUE,_xll.ohTrigger(RecalcTrigger,Trigger3M)),NA())</f>
        <v>-3.3872225298754444E-3</v>
      </c>
      <c r="L243" s="44">
        <f>IFERROR(_xll.qlIndexFixing(Index6M,$H243,TRUE,_xll.ohTrigger(RecalcTrigger,Trigger6M)),NA())</f>
        <v>-2.1563945627905028E-3</v>
      </c>
      <c r="M243" s="183">
        <f>IFERROR(_xll.qlIndexFixing(Index1Y,$H243,TRUE,_xll.ohTrigger(RecalcTrigger,Trigger1Y)),NA())</f>
        <v>-6.9753664598157586E-4</v>
      </c>
      <c r="N243" s="182">
        <f>IFERROR(_xll.qlIndexFixing(ONIndex1M,I243,TRUE,_xll.ohTrigger(RecalcTrigger,Trigger1M)),NA())</f>
        <v>-4.6097338363670914E-3</v>
      </c>
      <c r="O243" s="44">
        <f>IFERROR(_xll.qlIndexFixing(ONIndex3M,I243,TRUE,_xll.ohTrigger(RecalcTrigger,Trigger3M)),NA())</f>
        <v>-3.3422688165485326E-3</v>
      </c>
      <c r="P243" s="44">
        <f>IFERROR(_xll.qlIndexFixing(ONIndex6M,I243,TRUE,_xll.ohTrigger(RecalcTrigger,Trigger6M)),NA())</f>
        <v>-2.2967710288046561E-3</v>
      </c>
      <c r="Q243" s="183">
        <f>IFERROR(_xll.qlIndexFixing(ONIndex1Y,I243,TRUE,_xll.ohTrigger(RecalcTrigger,Trigger1Y)),NA())</f>
        <v>-3.3082382332771942E-3</v>
      </c>
    </row>
    <row r="244" spans="2:17" x14ac:dyDescent="0.2">
      <c r="B244" s="39" t="s">
        <v>17</v>
      </c>
      <c r="D244" s="42">
        <f>_xll.qlCalendarAdvance(Calendar,$D243,B244,"f",FALSE)</f>
        <v>42739</v>
      </c>
      <c r="E244" s="177">
        <f>_xll.qlInterestRateIndexValueDate(IndexON,D244)</f>
        <v>42739</v>
      </c>
      <c r="F244" s="193">
        <f>IFERROR(_xll.qlIndexFixing(IndexON,D244,TRUE,_xll.ohTrigger(RecalcTrigger,TriggerON)),NA())</f>
        <v>-4.6286177268983764E-3</v>
      </c>
      <c r="H244" s="42">
        <f>_xll.qlCalendarAdvance(Calendar,$H243,B244,"f",FALSE)</f>
        <v>42739</v>
      </c>
      <c r="I244" s="177">
        <f>_xll.qlInterestRateIndexValueDate(Index1M,$H244)</f>
        <v>42741</v>
      </c>
      <c r="J244" s="182">
        <f>IFERROR(_xll.qlIndexFixing(Index1M,$H244,TRUE,_xll.ohTrigger(RecalcTrigger,Trigger1M)),NA())</f>
        <v>-4.657762596331055E-3</v>
      </c>
      <c r="K244" s="44">
        <f>IFERROR(_xll.qlIndexFixing(Index3M,H244,TRUE,_xll.ohTrigger(RecalcTrigger,Trigger3M)),NA())</f>
        <v>-3.3858900253695978E-3</v>
      </c>
      <c r="L244" s="44">
        <f>IFERROR(_xll.qlIndexFixing(Index6M,$H244,TRUE,_xll.ohTrigger(RecalcTrigger,Trigger6M)),NA())</f>
        <v>-2.1548855843738076E-3</v>
      </c>
      <c r="M244" s="183">
        <f>IFERROR(_xll.qlIndexFixing(Index1Y,$H244,TRUE,_xll.ohTrigger(RecalcTrigger,Trigger1Y)),NA())</f>
        <v>-7.0953892215451693E-4</v>
      </c>
      <c r="N244" s="182">
        <f>IFERROR(_xll.qlIndexFixing(ONIndex1M,I244,TRUE,_xll.ohTrigger(RecalcTrigger,Trigger1M)),NA())</f>
        <v>-4.6214409350975316E-3</v>
      </c>
      <c r="O244" s="44">
        <f>IFERROR(_xll.qlIndexFixing(ONIndex3M,I244,TRUE,_xll.ohTrigger(RecalcTrigger,Trigger3M)),NA())</f>
        <v>-3.3353146477077544E-3</v>
      </c>
      <c r="P244" s="44">
        <f>IFERROR(_xll.qlIndexFixing(ONIndex6M,I244,TRUE,_xll.ohTrigger(RecalcTrigger,Trigger6M)),NA())</f>
        <v>-2.2996656637364055E-3</v>
      </c>
      <c r="Q244" s="183">
        <f>IFERROR(_xll.qlIndexFixing(ONIndex1Y,I244,TRUE,_xll.ohTrigger(RecalcTrigger,Trigger1Y)),NA())</f>
        <v>-3.3681605239266332E-3</v>
      </c>
    </row>
    <row r="245" spans="2:17" x14ac:dyDescent="0.2">
      <c r="B245" s="39" t="s">
        <v>17</v>
      </c>
      <c r="D245" s="42">
        <f>_xll.qlCalendarAdvance(Calendar,$D244,B245,"f",FALSE)</f>
        <v>42740</v>
      </c>
      <c r="E245" s="177">
        <f>_xll.qlInterestRateIndexValueDate(IndexON,D245)</f>
        <v>42740</v>
      </c>
      <c r="F245" s="193">
        <f>IFERROR(_xll.qlIndexFixing(IndexON,D245,TRUE,_xll.ohTrigger(RecalcTrigger,TriggerON)),NA())</f>
        <v>-4.6286177268983764E-3</v>
      </c>
      <c r="H245" s="42">
        <f>_xll.qlCalendarAdvance(Calendar,$H244,B245,"f",FALSE)</f>
        <v>42740</v>
      </c>
      <c r="I245" s="177">
        <f>_xll.qlInterestRateIndexValueDate(Index1M,$H245)</f>
        <v>42744</v>
      </c>
      <c r="J245" s="182">
        <f>IFERROR(_xll.qlIndexFixing(Index1M,$H245,TRUE,_xll.ohTrigger(RecalcTrigger,Trigger1M)),NA())</f>
        <v>-4.6639687369660048E-3</v>
      </c>
      <c r="K245" s="44">
        <f>IFERROR(_xll.qlIndexFixing(Index3M,H245,TRUE,_xll.ohTrigger(RecalcTrigger,Trigger3M)),NA())</f>
        <v>-3.3799920693219146E-3</v>
      </c>
      <c r="L245" s="44">
        <f>IFERROR(_xll.qlIndexFixing(Index6M,$H245,TRUE,_xll.ohTrigger(RecalcTrigger,Trigger6M)),NA())</f>
        <v>-2.149512567136508E-3</v>
      </c>
      <c r="M245" s="183">
        <f>IFERROR(_xll.qlIndexFixing(Index1Y,$H245,TRUE,_xll.ohTrigger(RecalcTrigger,Trigger1Y)),NA())</f>
        <v>-6.9575404936900859E-4</v>
      </c>
      <c r="N245" s="182">
        <f>IFERROR(_xll.qlIndexFixing(ONIndex1M,I245,TRUE,_xll.ohTrigger(RecalcTrigger,Trigger1M)),NA())</f>
        <v>-4.6323202427922539E-3</v>
      </c>
      <c r="O245" s="44">
        <f>IFERROR(_xll.qlIndexFixing(ONIndex3M,I245,TRUE,_xll.ohTrigger(RecalcTrigger,Trigger3M)),NA())</f>
        <v>-3.3289545934245268E-3</v>
      </c>
      <c r="P245" s="44">
        <f>IFERROR(_xll.qlIndexFixing(ONIndex6M,I245,TRUE,_xll.ohTrigger(RecalcTrigger,Trigger6M)),NA())</f>
        <v>-2.3025670984688773E-3</v>
      </c>
      <c r="Q245" s="183">
        <f>IFERROR(_xll.qlIndexFixing(ONIndex1Y,I245,TRUE,_xll.ohTrigger(RecalcTrigger,Trigger1Y)),NA())</f>
        <v>-3.4291677346898197E-3</v>
      </c>
    </row>
    <row r="246" spans="2:17" x14ac:dyDescent="0.2">
      <c r="B246" s="39" t="s">
        <v>17</v>
      </c>
      <c r="D246" s="42">
        <f>_xll.qlCalendarAdvance(Calendar,$D245,B246,"f",FALSE)</f>
        <v>42741</v>
      </c>
      <c r="E246" s="177">
        <f>_xll.qlInterestRateIndexValueDate(IndexON,D246)</f>
        <v>42741</v>
      </c>
      <c r="F246" s="193">
        <f>IFERROR(_xll.qlIndexFixing(IndexON,D246,TRUE,_xll.ohTrigger(RecalcTrigger,TriggerON)),NA())</f>
        <v>-4.6285582157556959E-3</v>
      </c>
      <c r="H246" s="42">
        <f>_xll.qlCalendarAdvance(Calendar,$H245,B246,"f",FALSE)</f>
        <v>42741</v>
      </c>
      <c r="I246" s="177">
        <f>_xll.qlInterestRateIndexValueDate(Index1M,$H246)</f>
        <v>42745</v>
      </c>
      <c r="J246" s="182">
        <f>IFERROR(_xll.qlIndexFixing(Index1M,$H246,TRUE,_xll.ohTrigger(RecalcTrigger,Trigger1M)),NA())</f>
        <v>-4.6652043618187634E-3</v>
      </c>
      <c r="K246" s="44">
        <f>IFERROR(_xll.qlIndexFixing(Index3M,H246,TRUE,_xll.ohTrigger(RecalcTrigger,Trigger3M)),NA())</f>
        <v>-3.3804426008745558E-3</v>
      </c>
      <c r="L246" s="44">
        <f>IFERROR(_xll.qlIndexFixing(Index6M,$H246,TRUE,_xll.ohTrigger(RecalcTrigger,Trigger6M)),NA())</f>
        <v>-2.1487126930892705E-3</v>
      </c>
      <c r="M246" s="183">
        <f>IFERROR(_xll.qlIndexFixing(Index1Y,$H246,TRUE,_xll.ohTrigger(RecalcTrigger,Trigger1Y)),NA())</f>
        <v>-6.9542626364233753E-4</v>
      </c>
      <c r="N246" s="182">
        <f>IFERROR(_xll.qlIndexFixing(ONIndex1M,I246,TRUE,_xll.ohTrigger(RecalcTrigger,Trigger1M)),NA())</f>
        <v>-4.6423614425039617E-3</v>
      </c>
      <c r="O246" s="44">
        <f>IFERROR(_xll.qlIndexFixing(ONIndex3M,I246,TRUE,_xll.ohTrigger(RecalcTrigger,Trigger3M)),NA())</f>
        <v>-3.3231966058977491E-3</v>
      </c>
      <c r="P246" s="44">
        <f>IFERROR(_xll.qlIndexFixing(ONIndex6M,I246,TRUE,_xll.ohTrigger(RecalcTrigger,Trigger6M)),NA())</f>
        <v>-2.305475568773474E-3</v>
      </c>
      <c r="Q246" s="183">
        <f>IFERROR(_xll.qlIndexFixing(ONIndex1Y,I246,TRUE,_xll.ohTrigger(RecalcTrigger,Trigger1Y)),NA())</f>
        <v>-3.4912685994603621E-3</v>
      </c>
    </row>
    <row r="247" spans="2:17" x14ac:dyDescent="0.2">
      <c r="B247" s="39" t="s">
        <v>17</v>
      </c>
      <c r="D247" s="42">
        <f>_xll.qlCalendarAdvance(Calendar,$D246,B247,"f",FALSE)</f>
        <v>42744</v>
      </c>
      <c r="E247" s="177">
        <f>_xll.qlInterestRateIndexValueDate(IndexON,D247)</f>
        <v>42744</v>
      </c>
      <c r="F247" s="193">
        <f>IFERROR(_xll.qlIndexFixing(IndexON,D247,TRUE,_xll.ohTrigger(RecalcTrigger,TriggerON)),NA())</f>
        <v>-4.6286177269783124E-3</v>
      </c>
      <c r="H247" s="42">
        <f>_xll.qlCalendarAdvance(Calendar,$H246,B247,"f",FALSE)</f>
        <v>42744</v>
      </c>
      <c r="I247" s="177">
        <f>_xll.qlInterestRateIndexValueDate(Index1M,$H247)</f>
        <v>42746</v>
      </c>
      <c r="J247" s="182">
        <f>IFERROR(_xll.qlIndexFixing(Index1M,$H247,TRUE,_xll.ohTrigger(RecalcTrigger,Trigger1M)),NA())</f>
        <v>-4.6648715819339812E-3</v>
      </c>
      <c r="K247" s="44">
        <f>IFERROR(_xll.qlIndexFixing(Index3M,H247,TRUE,_xll.ohTrigger(RecalcTrigger,Trigger3M)),NA())</f>
        <v>-3.3790571311884676E-3</v>
      </c>
      <c r="L247" s="44">
        <f>IFERROR(_xll.qlIndexFixing(Index6M,$H247,TRUE,_xll.ohTrigger(RecalcTrigger,Trigger6M)),NA())</f>
        <v>-2.1471369624818395E-3</v>
      </c>
      <c r="M247" s="183">
        <f>IFERROR(_xll.qlIndexFixing(Index1Y,$H247,TRUE,_xll.ohTrigger(RecalcTrigger,Trigger1Y)),NA())</f>
        <v>-6.9509989097766265E-4</v>
      </c>
      <c r="N247" s="182">
        <f>IFERROR(_xll.qlIndexFixing(ONIndex1M,I247,TRUE,_xll.ohTrigger(RecalcTrigger,Trigger1M)),NA())</f>
        <v>-4.6595382536240848E-3</v>
      </c>
      <c r="O247" s="44">
        <f>IFERROR(_xll.qlIndexFixing(ONIndex3M,I247,TRUE,_xll.ohTrigger(RecalcTrigger,Trigger3M)),NA())</f>
        <v>-3.3136967773073067E-3</v>
      </c>
      <c r="P247" s="44">
        <f>IFERROR(_xll.qlIndexFixing(ONIndex6M,I247,TRUE,_xll.ohTrigger(RecalcTrigger,Trigger6M)),NA())</f>
        <v>-2.3113023000309596E-3</v>
      </c>
      <c r="Q247" s="183">
        <f>IFERROR(_xll.qlIndexFixing(ONIndex1Y,I247,TRUE,_xll.ohTrigger(RecalcTrigger,Trigger1Y)),NA())</f>
        <v>-3.6191231312354688E-3</v>
      </c>
    </row>
    <row r="248" spans="2:17" x14ac:dyDescent="0.2">
      <c r="B248" s="39" t="s">
        <v>17</v>
      </c>
      <c r="D248" s="42">
        <f>_xll.qlCalendarAdvance(Calendar,$D247,B248,"f",FALSE)</f>
        <v>42745</v>
      </c>
      <c r="E248" s="177">
        <f>_xll.qlInterestRateIndexValueDate(IndexON,D248)</f>
        <v>42745</v>
      </c>
      <c r="F248" s="193">
        <f>IFERROR(_xll.qlIndexFixing(IndexON,D248,TRUE,_xll.ohTrigger(RecalcTrigger,TriggerON)),NA())</f>
        <v>-4.6286177268983764E-3</v>
      </c>
      <c r="H248" s="42">
        <f>_xll.qlCalendarAdvance(Calendar,$H247,B248,"f",FALSE)</f>
        <v>42745</v>
      </c>
      <c r="I248" s="177">
        <f>_xll.qlInterestRateIndexValueDate(Index1M,$H248)</f>
        <v>42747</v>
      </c>
      <c r="J248" s="182">
        <f>IFERROR(_xll.qlIndexFixing(Index1M,$H248,TRUE,_xll.ohTrigger(RecalcTrigger,Trigger1M)),NA())</f>
        <v>-4.6659488506418934E-3</v>
      </c>
      <c r="K248" s="44">
        <f>IFERROR(_xll.qlIndexFixing(Index3M,H248,TRUE,_xll.ohTrigger(RecalcTrigger,Trigger3M)),NA())</f>
        <v>-3.3776644737026906E-3</v>
      </c>
      <c r="L248" s="44">
        <f>IFERROR(_xll.qlIndexFixing(Index6M,$H248,TRUE,_xll.ohTrigger(RecalcTrigger,Trigger6M)),NA())</f>
        <v>-2.1455489295645188E-3</v>
      </c>
      <c r="M248" s="183">
        <f>IFERROR(_xll.qlIndexFixing(Index1Y,$H248,TRUE,_xll.ohTrigger(RecalcTrigger,Trigger1Y)),NA())</f>
        <v>-6.9475181880832894E-4</v>
      </c>
      <c r="N248" s="182">
        <f>IFERROR(_xll.qlIndexFixing(ONIndex1M,I248,TRUE,_xll.ohTrigger(RecalcTrigger,Trigger1M)),NA())</f>
        <v>-4.6739388234540158E-3</v>
      </c>
      <c r="O248" s="44">
        <f>IFERROR(_xll.qlIndexFixing(ONIndex3M,I248,TRUE,_xll.ohTrigger(RecalcTrigger,Trigger3M)),NA())</f>
        <v>-3.306344361817537E-3</v>
      </c>
      <c r="P248" s="44">
        <f>IFERROR(_xll.qlIndexFixing(ONIndex6M,I248,TRUE,_xll.ohTrigger(RecalcTrigger,Trigger6M)),NA())</f>
        <v>-2.317184518503268E-3</v>
      </c>
      <c r="Q248" s="183">
        <f>IFERROR(_xll.qlIndexFixing(ONIndex1Y,I248,TRUE,_xll.ohTrigger(RecalcTrigger,Trigger1Y)),NA())</f>
        <v>-3.7507832751693115E-3</v>
      </c>
    </row>
    <row r="249" spans="2:17" x14ac:dyDescent="0.2">
      <c r="B249" s="39" t="s">
        <v>17</v>
      </c>
      <c r="D249" s="42">
        <f>_xll.qlCalendarAdvance(Calendar,$D248,B249,"f",FALSE)</f>
        <v>42746</v>
      </c>
      <c r="E249" s="177">
        <f>_xll.qlInterestRateIndexValueDate(IndexON,D249)</f>
        <v>42746</v>
      </c>
      <c r="F249" s="193">
        <f>IFERROR(_xll.qlIndexFixing(IndexON,D249,TRUE,_xll.ohTrigger(RecalcTrigger,TriggerON)),NA())</f>
        <v>-4.6286177268584083E-3</v>
      </c>
      <c r="H249" s="42">
        <f>_xll.qlCalendarAdvance(Calendar,$H248,B249,"f",FALSE)</f>
        <v>42746</v>
      </c>
      <c r="I249" s="177">
        <f>_xll.qlInterestRateIndexValueDate(Index1M,$H249)</f>
        <v>42748</v>
      </c>
      <c r="J249" s="182">
        <f>IFERROR(_xll.qlIndexFixing(Index1M,$H249,TRUE,_xll.ohTrigger(RecalcTrigger,Trigger1M)),NA())</f>
        <v>-4.6667699148672526E-3</v>
      </c>
      <c r="K249" s="44">
        <f>IFERROR(_xll.qlIndexFixing(Index3M,H249,TRUE,_xll.ohTrigger(RecalcTrigger,Trigger3M)),NA())</f>
        <v>-3.3762657384257544E-3</v>
      </c>
      <c r="L249" s="44">
        <f>IFERROR(_xll.qlIndexFixing(Index6M,$H249,TRUE,_xll.ohTrigger(RecalcTrigger,Trigger6M)),NA())</f>
        <v>-2.143948947817869E-3</v>
      </c>
      <c r="M249" s="183">
        <f>IFERROR(_xll.qlIndexFixing(Index1Y,$H249,TRUE,_xll.ohTrigger(RecalcTrigger,Trigger1Y)),NA())</f>
        <v>-7.090975500644688E-4</v>
      </c>
      <c r="N249" s="182">
        <f>IFERROR(_xll.qlIndexFixing(ONIndex1M,I249,TRUE,_xll.ohTrigger(RecalcTrigger,Trigger1M)),NA())</f>
        <v>-4.679634729960469E-3</v>
      </c>
      <c r="O249" s="44">
        <f>IFERROR(_xll.qlIndexFixing(ONIndex3M,I249,TRUE,_xll.ohTrigger(RecalcTrigger,Trigger3M)),NA())</f>
        <v>-3.303715987579281E-3</v>
      </c>
      <c r="P249" s="44">
        <f>IFERROR(_xll.qlIndexFixing(ONIndex6M,I249,TRUE,_xll.ohTrigger(RecalcTrigger,Trigger6M)),NA())</f>
        <v>-2.320131701480932E-3</v>
      </c>
      <c r="Q249" s="183">
        <f>IFERROR(_xll.qlIndexFixing(ONIndex1Y,I249,TRUE,_xll.ohTrigger(RecalcTrigger,Trigger1Y)),NA())</f>
        <v>-3.8184834173815574E-3</v>
      </c>
    </row>
    <row r="250" spans="2:17" x14ac:dyDescent="0.2">
      <c r="B250" s="39" t="s">
        <v>17</v>
      </c>
      <c r="D250" s="42">
        <f>_xll.qlCalendarAdvance(Calendar,$D249,B250,"f",FALSE)</f>
        <v>42747</v>
      </c>
      <c r="E250" s="177">
        <f>_xll.qlInterestRateIndexValueDate(IndexON,D250)</f>
        <v>42747</v>
      </c>
      <c r="F250" s="193">
        <f>IFERROR(_xll.qlIndexFixing(IndexON,D250,TRUE,_xll.ohTrigger(RecalcTrigger,TriggerON)),NA())</f>
        <v>-4.6286177268584083E-3</v>
      </c>
      <c r="H250" s="42">
        <f>_xll.qlCalendarAdvance(Calendar,$H249,B250,"f",FALSE)</f>
        <v>42747</v>
      </c>
      <c r="I250" s="177">
        <f>_xll.qlInterestRateIndexValueDate(Index1M,$H250)</f>
        <v>42751</v>
      </c>
      <c r="J250" s="182">
        <f>IFERROR(_xll.qlIndexFixing(Index1M,$H250,TRUE,_xll.ohTrigger(RecalcTrigger,Trigger1M)),NA())</f>
        <v>-4.6656779923019837E-3</v>
      </c>
      <c r="K250" s="44">
        <f>IFERROR(_xll.qlIndexFixing(Index3M,H250,TRUE,_xll.ohTrigger(RecalcTrigger,Trigger3M)),NA())</f>
        <v>-3.3677627367460473E-3</v>
      </c>
      <c r="L250" s="44">
        <f>IFERROR(_xll.qlIndexFixing(Index6M,$H250,TRUE,_xll.ohTrigger(RecalcTrigger,Trigger6M)),NA())</f>
        <v>-2.1384106070410935E-3</v>
      </c>
      <c r="M250" s="183">
        <f>IFERROR(_xll.qlIndexFixing(Index1Y,$H250,TRUE,_xll.ohTrigger(RecalcTrigger,Trigger1Y)),NA())</f>
        <v>-6.9267535527373233E-4</v>
      </c>
      <c r="N250" s="182">
        <f>IFERROR(_xll.qlIndexFixing(ONIndex1M,I250,TRUE,_xll.ohTrigger(RecalcTrigger,Trigger1M)),NA())</f>
        <v>-4.6844306271198732E-3</v>
      </c>
      <c r="O250" s="44">
        <f>IFERROR(_xll.qlIndexFixing(ONIndex3M,I250,TRUE,_xll.ohTrigger(RecalcTrigger,Trigger3M)),NA())</f>
        <v>-3.3017373920518622E-3</v>
      </c>
      <c r="P250" s="44">
        <f>IFERROR(_xll.qlIndexFixing(ONIndex6M,I250,TRUE,_xll.ohTrigger(RecalcTrigger,Trigger6M)),NA())</f>
        <v>-2.3230873340596148E-3</v>
      </c>
      <c r="Q250" s="183">
        <f>IFERROR(_xll.qlIndexFixing(ONIndex1Y,I250,TRUE,_xll.ohTrigger(RecalcTrigger,Trigger1Y)),NA())</f>
        <v>-3.8873296166030968E-3</v>
      </c>
    </row>
    <row r="251" spans="2:17" x14ac:dyDescent="0.2">
      <c r="B251" s="39" t="s">
        <v>17</v>
      </c>
      <c r="D251" s="42">
        <f>_xll.qlCalendarAdvance(Calendar,$D250,B251,"f",FALSE)</f>
        <v>42748</v>
      </c>
      <c r="E251" s="177">
        <f>_xll.qlInterestRateIndexValueDate(IndexON,D251)</f>
        <v>42748</v>
      </c>
      <c r="F251" s="193">
        <f>IFERROR(_xll.qlIndexFixing(IndexON,D251,TRUE,_xll.ohTrigger(RecalcTrigger,TriggerON)),NA())</f>
        <v>-4.6285582157690186E-3</v>
      </c>
      <c r="H251" s="42">
        <f>_xll.qlCalendarAdvance(Calendar,$H250,B251,"f",FALSE)</f>
        <v>42748</v>
      </c>
      <c r="I251" s="177">
        <f>_xll.qlInterestRateIndexValueDate(Index1M,$H251)</f>
        <v>42752</v>
      </c>
      <c r="J251" s="182">
        <f>IFERROR(_xll.qlIndexFixing(Index1M,$H251,TRUE,_xll.ohTrigger(RecalcTrigger,Trigger1M)),NA())</f>
        <v>-4.6648498188972898E-3</v>
      </c>
      <c r="K251" s="44">
        <f>IFERROR(_xll.qlIndexFixing(Index3M,H251,TRUE,_xll.ohTrigger(RecalcTrigger,Trigger3M)),NA())</f>
        <v>-3.3684686009349332E-3</v>
      </c>
      <c r="L251" s="44">
        <f>IFERROR(_xll.qlIndexFixing(Index6M,$H251,TRUE,_xll.ohTrigger(RecalcTrigger,Trigger6M)),NA())</f>
        <v>-2.1374366637482958E-3</v>
      </c>
      <c r="M251" s="183">
        <f>IFERROR(_xll.qlIndexFixing(Index1Y,$H251,TRUE,_xll.ohTrigger(RecalcTrigger,Trigger1Y)),NA())</f>
        <v>-6.9186716841426938E-4</v>
      </c>
      <c r="N251" s="182">
        <f>IFERROR(_xll.qlIndexFixing(ONIndex1M,I251,TRUE,_xll.ohTrigger(RecalcTrigger,Trigger1M)),NA())</f>
        <v>-4.6883161979449639E-3</v>
      </c>
      <c r="O251" s="44">
        <f>IFERROR(_xll.qlIndexFixing(ONIndex3M,I251,TRUE,_xll.ohTrigger(RecalcTrigger,Trigger3M)),NA())</f>
        <v>-3.300416527274308E-3</v>
      </c>
      <c r="P251" s="44">
        <f>IFERROR(_xll.qlIndexFixing(ONIndex6M,I251,TRUE,_xll.ohTrigger(RecalcTrigger,Trigger6M)),NA())</f>
        <v>-2.3260516518108787E-3</v>
      </c>
      <c r="Q251" s="183">
        <f>IFERROR(_xll.qlIndexFixing(ONIndex1Y,I251,TRUE,_xll.ohTrigger(RecalcTrigger,Trigger1Y)),NA())</f>
        <v>-3.957330606447762E-3</v>
      </c>
    </row>
    <row r="252" spans="2:17" x14ac:dyDescent="0.2">
      <c r="B252" s="39" t="s">
        <v>17</v>
      </c>
      <c r="D252" s="42">
        <f>_xll.qlCalendarAdvance(Calendar,$D251,B252,"f",FALSE)</f>
        <v>42751</v>
      </c>
      <c r="E252" s="177">
        <f>_xll.qlInterestRateIndexValueDate(IndexON,D252)</f>
        <v>42751</v>
      </c>
      <c r="F252" s="193">
        <f>IFERROR(_xll.qlIndexFixing(IndexON,D252,TRUE,_xll.ohTrigger(RecalcTrigger,TriggerON)),NA())</f>
        <v>-4.6286177268584083E-3</v>
      </c>
      <c r="H252" s="42">
        <f>_xll.qlCalendarAdvance(Calendar,$H251,B252,"f",FALSE)</f>
        <v>42751</v>
      </c>
      <c r="I252" s="177">
        <f>_xll.qlInterestRateIndexValueDate(Index1M,$H252)</f>
        <v>42753</v>
      </c>
      <c r="J252" s="182">
        <f>IFERROR(_xll.qlIndexFixing(Index1M,$H252,TRUE,_xll.ohTrigger(RecalcTrigger,Trigger1M)),NA())</f>
        <v>-4.6627633815052054E-3</v>
      </c>
      <c r="K252" s="44">
        <f>IFERROR(_xll.qlIndexFixing(Index3M,H252,TRUE,_xll.ohTrigger(RecalcTrigger,Trigger3M)),NA())</f>
        <v>-3.3692189937015726E-3</v>
      </c>
      <c r="L252" s="44">
        <f>IFERROR(_xll.qlIndexFixing(Index6M,$H252,TRUE,_xll.ohTrigger(RecalcTrigger,Trigger6M)),NA())</f>
        <v>-2.1357823016550119E-3</v>
      </c>
      <c r="M252" s="183">
        <f>IFERROR(_xll.qlIndexFixing(Index1Y,$H252,TRUE,_xll.ohTrigger(RecalcTrigger,Trigger1Y)),NA())</f>
        <v>-6.9089564921033509E-4</v>
      </c>
      <c r="N252" s="182">
        <f>IFERROR(_xll.qlIndexFixing(ONIndex1M,I252,TRUE,_xll.ohTrigger(RecalcTrigger,Trigger1M)),NA())</f>
        <v>-4.6929401562012529E-3</v>
      </c>
      <c r="O252" s="44">
        <f>IFERROR(_xll.qlIndexFixing(ONIndex3M,I252,TRUE,_xll.ohTrigger(RecalcTrigger,Trigger3M)),NA())</f>
        <v>-3.2999767432650984E-3</v>
      </c>
      <c r="P252" s="44">
        <f>IFERROR(_xll.qlIndexFixing(ONIndex6M,I252,TRUE,_xll.ohTrigger(RecalcTrigger,Trigger6M)),NA())</f>
        <v>-2.3319953100164881E-3</v>
      </c>
      <c r="Q252" s="183">
        <f>IFERROR(_xll.qlIndexFixing(ONIndex1Y,I252,TRUE,_xll.ohTrigger(RecalcTrigger,Trigger1Y)),NA())</f>
        <v>-4.1011788399325511E-3</v>
      </c>
    </row>
    <row r="253" spans="2:17" x14ac:dyDescent="0.2">
      <c r="B253" s="39" t="s">
        <v>17</v>
      </c>
      <c r="D253" s="42">
        <f>_xll.qlCalendarAdvance(Calendar,$D252,B253,"f",FALSE)</f>
        <v>42752</v>
      </c>
      <c r="E253" s="177">
        <f>_xll.qlInterestRateIndexValueDate(IndexON,D253)</f>
        <v>42752</v>
      </c>
      <c r="F253" s="193">
        <f>IFERROR(_xll.qlIndexFixing(IndexON,D253,TRUE,_xll.ohTrigger(RecalcTrigger,TriggerON)),NA())</f>
        <v>-4.6286177268983764E-3</v>
      </c>
      <c r="H253" s="42">
        <f>_xll.qlCalendarAdvance(Calendar,$H252,B253,"f",FALSE)</f>
        <v>42752</v>
      </c>
      <c r="I253" s="177">
        <f>_xll.qlInterestRateIndexValueDate(Index1M,$H253)</f>
        <v>42754</v>
      </c>
      <c r="J253" s="182">
        <f>IFERROR(_xll.qlIndexFixing(Index1M,$H253,TRUE,_xll.ohTrigger(RecalcTrigger,Trigger1M)),NA())</f>
        <v>-4.6621469453687892E-3</v>
      </c>
      <c r="K253" s="44">
        <f>IFERROR(_xll.qlIndexFixing(Index3M,H253,TRUE,_xll.ohTrigger(RecalcTrigger,Trigger3M)),NA())</f>
        <v>-3.3678065003899249E-3</v>
      </c>
      <c r="L253" s="44">
        <f>IFERROR(_xll.qlIndexFixing(Index6M,$H253,TRUE,_xll.ohTrigger(RecalcTrigger,Trigger6M)),NA())</f>
        <v>-2.1341181485680762E-3</v>
      </c>
      <c r="M253" s="183">
        <f>IFERROR(_xll.qlIndexFixing(Index1Y,$H253,TRUE,_xll.ohTrigger(RecalcTrigger,Trigger1Y)),NA())</f>
        <v>-6.8973669907217551E-4</v>
      </c>
      <c r="N253" s="182">
        <f>IFERROR(_xll.qlIndexFixing(ONIndex1M,I253,TRUE,_xll.ohTrigger(RecalcTrigger,Trigger1M)),NA())</f>
        <v>-4.694548880754823E-3</v>
      </c>
      <c r="O253" s="44">
        <f>IFERROR(_xll.qlIndexFixing(ONIndex3M,I253,TRUE,_xll.ohTrigger(RecalcTrigger,Trigger3M)),NA())</f>
        <v>-3.3018694151643047E-3</v>
      </c>
      <c r="P253" s="44">
        <f>IFERROR(_xll.qlIndexFixing(ONIndex6M,I253,TRUE,_xll.ohTrigger(RecalcTrigger,Trigger6M)),NA())</f>
        <v>-2.3380004882511685E-3</v>
      </c>
      <c r="Q253" s="183">
        <f>IFERROR(_xll.qlIndexFixing(ONIndex1Y,I253,TRUE,_xll.ohTrigger(RecalcTrigger,Trigger1Y)),NA())</f>
        <v>-4.2490571474518291E-3</v>
      </c>
    </row>
    <row r="254" spans="2:17" x14ac:dyDescent="0.2">
      <c r="B254" s="39" t="s">
        <v>17</v>
      </c>
      <c r="D254" s="42">
        <f>_xll.qlCalendarAdvance(Calendar,$D253,B254,"f",FALSE)</f>
        <v>42753</v>
      </c>
      <c r="E254" s="177">
        <f>_xll.qlInterestRateIndexValueDate(IndexON,D254)</f>
        <v>42753</v>
      </c>
      <c r="F254" s="193">
        <f>IFERROR(_xll.qlIndexFixing(IndexON,D254,TRUE,_xll.ohTrigger(RecalcTrigger,TriggerON)),NA())</f>
        <v>-4.6286177269383444E-3</v>
      </c>
      <c r="H254" s="42">
        <f>_xll.qlCalendarAdvance(Calendar,$H253,B254,"f",FALSE)</f>
        <v>42753</v>
      </c>
      <c r="I254" s="177">
        <f>_xll.qlInterestRateIndexValueDate(Index1M,$H254)</f>
        <v>42755</v>
      </c>
      <c r="J254" s="182">
        <f>IFERROR(_xll.qlIndexFixing(Index1M,$H254,TRUE,_xll.ohTrigger(RecalcTrigger,Trigger1M)),NA())</f>
        <v>-4.661363481335422E-3</v>
      </c>
      <c r="K254" s="44">
        <f>IFERROR(_xll.qlIndexFixing(Index3M,H254,TRUE,_xll.ohTrigger(RecalcTrigger,Trigger3M)),NA())</f>
        <v>-3.3663953985896278E-3</v>
      </c>
      <c r="L254" s="44">
        <f>IFERROR(_xll.qlIndexFixing(Index6M,$H254,TRUE,_xll.ohTrigger(RecalcTrigger,Trigger6M)),NA())</f>
        <v>-2.1324445702839436E-3</v>
      </c>
      <c r="M254" s="183">
        <f>IFERROR(_xll.qlIndexFixing(Index1Y,$H254,TRUE,_xll.ohTrigger(RecalcTrigger,Trigger1Y)),NA())</f>
        <v>-7.032950279724457E-4</v>
      </c>
      <c r="N254" s="182">
        <f>IFERROR(_xll.qlIndexFixing(ONIndex1M,I254,TRUE,_xll.ohTrigger(RecalcTrigger,Trigger1M)),NA())</f>
        <v>-4.6937280666980996E-3</v>
      </c>
      <c r="O254" s="44">
        <f>IFERROR(_xll.qlIndexFixing(ONIndex3M,I254,TRUE,_xll.ohTrigger(RecalcTrigger,Trigger3M)),NA())</f>
        <v>-3.3039564838821533E-3</v>
      </c>
      <c r="P254" s="44">
        <f>IFERROR(_xll.qlIndexFixing(ONIndex6M,I254,TRUE,_xll.ohTrigger(RecalcTrigger,Trigger6M)),NA())</f>
        <v>-2.3410117671973651E-3</v>
      </c>
      <c r="Q254" s="183">
        <f>IFERROR(_xll.qlIndexFixing(ONIndex1Y,I254,TRUE,_xll.ohTrigger(RecalcTrigger,Trigger1Y)),NA())</f>
        <v>-4.3249630965780383E-3</v>
      </c>
    </row>
    <row r="255" spans="2:17" x14ac:dyDescent="0.2">
      <c r="B255" s="39" t="s">
        <v>17</v>
      </c>
      <c r="D255" s="42">
        <f>_xll.qlCalendarAdvance(Calendar,$D254,B255,"f",FALSE)</f>
        <v>42754</v>
      </c>
      <c r="E255" s="177">
        <f>_xll.qlInterestRateIndexValueDate(IndexON,D255)</f>
        <v>42754</v>
      </c>
      <c r="F255" s="193">
        <f>IFERROR(_xll.qlIndexFixing(IndexON,D255,TRUE,_xll.ohTrigger(RecalcTrigger,TriggerON)),NA())</f>
        <v>-4.6286177268983764E-3</v>
      </c>
      <c r="H255" s="42">
        <f>_xll.qlCalendarAdvance(Calendar,$H254,B255,"f",FALSE)</f>
        <v>42754</v>
      </c>
      <c r="I255" s="177">
        <f>_xll.qlInterestRateIndexValueDate(Index1M,$H255)</f>
        <v>42758</v>
      </c>
      <c r="J255" s="182">
        <f>IFERROR(_xll.qlIndexFixing(Index1M,$H255,TRUE,_xll.ohTrigger(RecalcTrigger,Trigger1M)),NA())</f>
        <v>-4.6569781802106094E-3</v>
      </c>
      <c r="K255" s="44">
        <f>IFERROR(_xll.qlIndexFixing(Index3M,H255,TRUE,_xll.ohTrigger(RecalcTrigger,Trigger3M)),NA())</f>
        <v>-3.3601073144392327E-3</v>
      </c>
      <c r="L255" s="44">
        <f>IFERROR(_xll.qlIndexFixing(Index6M,$H255,TRUE,_xll.ohTrigger(RecalcTrigger,Trigger6M)),NA())</f>
        <v>-2.1268163409551995E-3</v>
      </c>
      <c r="M255" s="183">
        <f>IFERROR(_xll.qlIndexFixing(Index1Y,$H255,TRUE,_xll.ohTrigger(RecalcTrigger,Trigger1Y)),NA())</f>
        <v>-6.827396817746694E-4</v>
      </c>
      <c r="N255" s="182">
        <f>IFERROR(_xll.qlIndexFixing(ONIndex1M,I255,TRUE,_xll.ohTrigger(RecalcTrigger,Trigger1M)),NA())</f>
        <v>-4.6919350247431879E-3</v>
      </c>
      <c r="O255" s="44">
        <f>IFERROR(_xll.qlIndexFixing(ONIndex3M,I255,TRUE,_xll.ohTrigger(RecalcTrigger,Trigger3M)),NA())</f>
        <v>-3.30674899538419E-3</v>
      </c>
      <c r="P255" s="44">
        <f>IFERROR(_xll.qlIndexFixing(ONIndex6M,I255,TRUE,_xll.ohTrigger(RecalcTrigger,Trigger6M)),NA())</f>
        <v>-2.3440331452251328E-3</v>
      </c>
      <c r="Q255" s="183">
        <f>IFERROR(_xll.qlIndexFixing(ONIndex1Y,I255,TRUE,_xll.ohTrigger(RecalcTrigger,Trigger1Y)),NA())</f>
        <v>-4.4020762386498546E-3</v>
      </c>
    </row>
    <row r="256" spans="2:17" x14ac:dyDescent="0.2">
      <c r="B256" s="39" t="s">
        <v>17</v>
      </c>
      <c r="D256" s="42">
        <f>_xll.qlCalendarAdvance(Calendar,$D255,B256,"f",FALSE)</f>
        <v>42755</v>
      </c>
      <c r="E256" s="177">
        <f>_xll.qlInterestRateIndexValueDate(IndexON,D256)</f>
        <v>42755</v>
      </c>
      <c r="F256" s="193">
        <f>IFERROR(_xll.qlIndexFixing(IndexON,D256,TRUE,_xll.ohTrigger(RecalcTrigger,TriggerON)),NA())</f>
        <v>-4.6285582157423732E-3</v>
      </c>
      <c r="H256" s="42">
        <f>_xll.qlCalendarAdvance(Calendar,$H255,B256,"f",FALSE)</f>
        <v>42755</v>
      </c>
      <c r="I256" s="177">
        <f>_xll.qlInterestRateIndexValueDate(Index1M,$H256)</f>
        <v>42759</v>
      </c>
      <c r="J256" s="182">
        <f>IFERROR(_xll.qlIndexFixing(Index1M,$H256,TRUE,_xll.ohTrigger(RecalcTrigger,Trigger1M)),NA())</f>
        <v>-4.655453940467155E-3</v>
      </c>
      <c r="K256" s="44">
        <f>IFERROR(_xll.qlIndexFixing(Index3M,H256,TRUE,_xll.ohTrigger(RecalcTrigger,Trigger3M)),NA())</f>
        <v>-3.3607852268588978E-3</v>
      </c>
      <c r="L256" s="44">
        <f>IFERROR(_xll.qlIndexFixing(Index6M,$H256,TRUE,_xll.ohTrigger(RecalcTrigger,Trigger6M)),NA())</f>
        <v>-2.1256633827162279E-3</v>
      </c>
      <c r="M256" s="183">
        <f>IFERROR(_xll.qlIndexFixing(Index1Y,$H256,TRUE,_xll.ohTrigger(RecalcTrigger,Trigger1Y)),NA())</f>
        <v>-6.8027716171984158E-4</v>
      </c>
      <c r="N256" s="182">
        <f>IFERROR(_xll.qlIndexFixing(ONIndex1M,I256,TRUE,_xll.ohTrigger(RecalcTrigger,Trigger1M)),NA())</f>
        <v>-4.6891594379427914E-3</v>
      </c>
      <c r="O256" s="44">
        <f>IFERROR(_xll.qlIndexFixing(ONIndex3M,I256,TRUE,_xll.ohTrigger(RecalcTrigger,Trigger3M)),NA())</f>
        <v>-3.3102549014696336E-3</v>
      </c>
      <c r="P256" s="44">
        <f>IFERROR(_xll.qlIndexFixing(ONIndex6M,I256,TRUE,_xll.ohTrigger(RecalcTrigger,Trigger6M)),NA())</f>
        <v>-2.347064858145842E-3</v>
      </c>
      <c r="Q256" s="183">
        <f>IFERROR(_xll.qlIndexFixing(ONIndex1Y,I256,TRUE,_xll.ohTrigger(RecalcTrigger,Trigger1Y)),NA())</f>
        <v>-4.4804053072411421E-3</v>
      </c>
    </row>
    <row r="257" spans="2:17" x14ac:dyDescent="0.2">
      <c r="B257" s="39" t="s">
        <v>17</v>
      </c>
      <c r="D257" s="42">
        <f>_xll.qlCalendarAdvance(Calendar,$D256,B257,"f",FALSE)</f>
        <v>42758</v>
      </c>
      <c r="E257" s="177">
        <f>_xll.qlInterestRateIndexValueDate(IndexON,D257)</f>
        <v>42758</v>
      </c>
      <c r="F257" s="193">
        <f>IFERROR(_xll.qlIndexFixing(IndexON,D257,TRUE,_xll.ohTrigger(RecalcTrigger,TriggerON)),NA())</f>
        <v>-4.6286177269783124E-3</v>
      </c>
      <c r="H257" s="42">
        <f>_xll.qlCalendarAdvance(Calendar,$H256,B257,"f",FALSE)</f>
        <v>42758</v>
      </c>
      <c r="I257" s="177">
        <f>_xll.qlInterestRateIndexValueDate(Index1M,$H257)</f>
        <v>42760</v>
      </c>
      <c r="J257" s="182">
        <f>IFERROR(_xll.qlIndexFixing(Index1M,$H257,TRUE,_xll.ohTrigger(RecalcTrigger,Trigger1M)),NA())</f>
        <v>-4.6533914005757061E-3</v>
      </c>
      <c r="K257" s="44">
        <f>IFERROR(_xll.qlIndexFixing(Index3M,H257,TRUE,_xll.ohTrigger(RecalcTrigger,Trigger3M)),NA())</f>
        <v>-3.3593962288787083E-3</v>
      </c>
      <c r="L257" s="44">
        <f>IFERROR(_xll.qlIndexFixing(Index6M,$H257,TRUE,_xll.ohTrigger(RecalcTrigger,Trigger6M)),NA())</f>
        <v>-2.1239482269951324E-3</v>
      </c>
      <c r="M257" s="183">
        <f>IFERROR(_xll.qlIndexFixing(Index1Y,$H257,TRUE,_xll.ohTrigger(RecalcTrigger,Trigger1Y)),NA())</f>
        <v>-6.7747965650638792E-4</v>
      </c>
      <c r="N257" s="182">
        <f>IFERROR(_xll.qlIndexFixing(ONIndex1M,I257,TRUE,_xll.ohTrigger(RecalcTrigger,Trigger1M)),NA())</f>
        <v>-4.6802206832330384E-3</v>
      </c>
      <c r="O257" s="44">
        <f>IFERROR(_xll.qlIndexFixing(ONIndex3M,I257,TRUE,_xll.ohTrigger(RecalcTrigger,Trigger3M)),NA())</f>
        <v>-3.3196538439339562E-3</v>
      </c>
      <c r="P257" s="44">
        <f>IFERROR(_xll.qlIndexFixing(ONIndex6M,I257,TRUE,_xll.ohTrigger(RecalcTrigger,Trigger6M)),NA())</f>
        <v>-2.3531485304983946E-3</v>
      </c>
      <c r="Q257" s="183">
        <f>IFERROR(_xll.qlIndexFixing(ONIndex1Y,I257,TRUE,_xll.ohTrigger(RecalcTrigger,Trigger1Y)),NA())</f>
        <v>-4.6411003728419331E-3</v>
      </c>
    </row>
    <row r="258" spans="2:17" x14ac:dyDescent="0.2">
      <c r="B258" s="39" t="s">
        <v>17</v>
      </c>
      <c r="D258" s="42">
        <f>_xll.qlCalendarAdvance(Calendar,$D257,B258,"f",FALSE)</f>
        <v>42759</v>
      </c>
      <c r="E258" s="177">
        <f>_xll.qlInterestRateIndexValueDate(IndexON,D258)</f>
        <v>42759</v>
      </c>
      <c r="F258" s="193">
        <f>IFERROR(_xll.qlIndexFixing(IndexON,D258,TRUE,_xll.ohTrigger(RecalcTrigger,TriggerON)),NA())</f>
        <v>-4.6286177268584083E-3</v>
      </c>
      <c r="H258" s="42">
        <f>_xll.qlCalendarAdvance(Calendar,$H257,B258,"f",FALSE)</f>
        <v>42759</v>
      </c>
      <c r="I258" s="177">
        <f>_xll.qlInterestRateIndexValueDate(Index1M,$H258)</f>
        <v>42761</v>
      </c>
      <c r="J258" s="182">
        <f>IFERROR(_xll.qlIndexFixing(Index1M,$H258,TRUE,_xll.ohTrigger(RecalcTrigger,Trigger1M)),NA())</f>
        <v>-4.65224754577373E-3</v>
      </c>
      <c r="K258" s="44">
        <f>IFERROR(_xll.qlIndexFixing(Index3M,H258,TRUE,_xll.ohTrigger(RecalcTrigger,Trigger3M)),NA())</f>
        <v>-3.3580146057148319E-3</v>
      </c>
      <c r="L258" s="44">
        <f>IFERROR(_xll.qlIndexFixing(Index6M,$H258,TRUE,_xll.ohTrigger(RecalcTrigger,Trigger6M)),NA())</f>
        <v>-2.1222258778129609E-3</v>
      </c>
      <c r="M258" s="183">
        <f>IFERROR(_xll.qlIndexFixing(Index1Y,$H258,TRUE,_xll.ohTrigger(RecalcTrigger,Trigger1Y)),NA())</f>
        <v>-6.7432207936263483E-4</v>
      </c>
      <c r="N258" s="182">
        <f>IFERROR(_xll.qlIndexFixing(ONIndex1M,I258,TRUE,_xll.ohTrigger(RecalcTrigger,Trigger1M)),NA())</f>
        <v>-4.6680253034603325E-3</v>
      </c>
      <c r="O258" s="44">
        <f>IFERROR(_xll.qlIndexFixing(ONIndex3M,I258,TRUE,_xll.ohTrigger(RecalcTrigger,Trigger3M)),NA())</f>
        <v>-3.3315715119464073E-3</v>
      </c>
      <c r="P258" s="44">
        <f>IFERROR(_xll.qlIndexFixing(ONIndex6M,I258,TRUE,_xll.ohTrigger(RecalcTrigger,Trigger6M)),NA())</f>
        <v>-2.3592997723076437E-3</v>
      </c>
      <c r="Q258" s="183">
        <f>IFERROR(_xll.qlIndexFixing(ONIndex1Y,I258,TRUE,_xll.ohTrigger(RecalcTrigger,Trigger1Y)),NA())</f>
        <v>-4.8060555187179332E-3</v>
      </c>
    </row>
    <row r="259" spans="2:17" x14ac:dyDescent="0.2">
      <c r="B259" s="39" t="s">
        <v>17</v>
      </c>
      <c r="D259" s="42">
        <f>_xll.qlCalendarAdvance(Calendar,$D258,B259,"f",FALSE)</f>
        <v>42760</v>
      </c>
      <c r="E259" s="177">
        <f>_xll.qlInterestRateIndexValueDate(IndexON,D259)</f>
        <v>42760</v>
      </c>
      <c r="F259" s="193">
        <f>IFERROR(_xll.qlIndexFixing(IndexON,D259,TRUE,_xll.ohTrigger(RecalcTrigger,TriggerON)),NA())</f>
        <v>-4.5411741258583049E-3</v>
      </c>
      <c r="H259" s="42">
        <f>_xll.qlCalendarAdvance(Calendar,$H258,B259,"f",FALSE)</f>
        <v>42760</v>
      </c>
      <c r="I259" s="177">
        <f>_xll.qlInterestRateIndexValueDate(Index1M,$H259)</f>
        <v>42762</v>
      </c>
      <c r="J259" s="182">
        <f>IFERROR(_xll.qlIndexFixing(Index1M,$H259,TRUE,_xll.ohTrigger(RecalcTrigger,Trigger1M)),NA())</f>
        <v>-4.6511174224386151E-3</v>
      </c>
      <c r="K259" s="44">
        <f>IFERROR(_xll.qlIndexFixing(Index3M,H259,TRUE,_xll.ohTrigger(RecalcTrigger,Trigger3M)),NA())</f>
        <v>-3.3566413169836551E-3</v>
      </c>
      <c r="L259" s="44">
        <f>IFERROR(_xll.qlIndexFixing(Index6M,$H259,TRUE,_xll.ohTrigger(RecalcTrigger,Trigger6M)),NA())</f>
        <v>-2.1204967132849332E-3</v>
      </c>
      <c r="M259" s="183">
        <f>IFERROR(_xll.qlIndexFixing(Index1Y,$H259,TRUE,_xll.ohTrigger(RecalcTrigger,Trigger1Y)),NA())</f>
        <v>-6.8387896424736507E-4</v>
      </c>
      <c r="N259" s="182">
        <f>IFERROR(_xll.qlIndexFixing(ONIndex1M,I259,TRUE,_xll.ohTrigger(RecalcTrigger,Trigger1M)),NA())</f>
        <v>-4.660182238103161E-3</v>
      </c>
      <c r="O259" s="44">
        <f>IFERROR(_xll.qlIndexFixing(ONIndex3M,I259,TRUE,_xll.ohTrigger(RecalcTrigger,Trigger3M)),NA())</f>
        <v>-3.3387636710147106E-3</v>
      </c>
      <c r="P259" s="44">
        <f>IFERROR(_xll.qlIndexFixing(ONIndex6M,I259,TRUE,_xll.ohTrigger(RecalcTrigger,Trigger6M)),NA())</f>
        <v>-2.362386694785279E-3</v>
      </c>
      <c r="Q259" s="183">
        <f>IFERROR(_xll.qlIndexFixing(ONIndex1Y,I259,TRUE,_xll.ohTrigger(RecalcTrigger,Trigger1Y)),NA())</f>
        <v>-4.890595223754346E-3</v>
      </c>
    </row>
    <row r="260" spans="2:17" x14ac:dyDescent="0.2">
      <c r="B260" s="39" t="s">
        <v>17</v>
      </c>
      <c r="D260" s="42">
        <f>_xll.qlCalendarAdvance(Calendar,$D259,B260,"f",FALSE)</f>
        <v>42761</v>
      </c>
      <c r="E260" s="177">
        <f>_xll.qlInterestRateIndexValueDate(IndexON,D260)</f>
        <v>42761</v>
      </c>
      <c r="F260" s="193">
        <f>IFERROR(_xll.qlIndexFixing(IndexON,D260,TRUE,_xll.ohTrigger(RecalcTrigger,TriggerON)),NA())</f>
        <v>-4.5411741257384008E-3</v>
      </c>
      <c r="H260" s="42">
        <f>_xll.qlCalendarAdvance(Calendar,$H259,B260,"f",FALSE)</f>
        <v>42761</v>
      </c>
      <c r="I260" s="177">
        <f>_xll.qlInterestRateIndexValueDate(Index1M,$H260)</f>
        <v>42765</v>
      </c>
      <c r="J260" s="182">
        <f>IFERROR(_xll.qlIndexFixing(Index1M,$H260,TRUE,_xll.ohTrigger(RecalcTrigger,Trigger1M)),NA())</f>
        <v>-4.6480543520794355E-3</v>
      </c>
      <c r="K260" s="44">
        <f>IFERROR(_xll.qlIndexFixing(Index3M,H260,TRUE,_xll.ohTrigger(RecalcTrigger,Trigger3M)),NA())</f>
        <v>-3.3560894149833121E-3</v>
      </c>
      <c r="L260" s="44">
        <f>IFERROR(_xll.qlIndexFixing(Index6M,$H260,TRUE,_xll.ohTrigger(RecalcTrigger,Trigger6M)),NA())</f>
        <v>-2.1148561914343276E-3</v>
      </c>
      <c r="M260" s="183">
        <f>IFERROR(_xll.qlIndexFixing(Index1Y,$H260,TRUE,_xll.ohTrigger(RecalcTrigger,Trigger1Y)),NA())</f>
        <v>-6.5758436230667046E-4</v>
      </c>
      <c r="N260" s="182">
        <f>IFERROR(_xll.qlIndexFixing(ONIndex1M,I260,TRUE,_xll.ohTrigger(RecalcTrigger,Trigger1M)),NA())</f>
        <v>-4.6512947259769177E-3</v>
      </c>
      <c r="O260" s="44">
        <f>IFERROR(_xll.qlIndexFixing(ONIndex3M,I260,TRUE,_xll.ohTrigger(RecalcTrigger,Trigger3M)),NA())</f>
        <v>-3.346716936221128E-3</v>
      </c>
      <c r="P260" s="44">
        <f>IFERROR(_xll.qlIndexFixing(ONIndex6M,I260,TRUE,_xll.ohTrigger(RecalcTrigger,Trigger6M)),NA())</f>
        <v>-2.3654853660648456E-3</v>
      </c>
      <c r="Q260" s="183">
        <f>IFERROR(_xll.qlIndexFixing(ONIndex1Y,I260,TRUE,_xll.ohTrigger(RecalcTrigger,Trigger1Y)),NA())</f>
        <v>-4.9764032566734784E-3</v>
      </c>
    </row>
    <row r="261" spans="2:17" x14ac:dyDescent="0.2">
      <c r="B261" s="39" t="s">
        <v>17</v>
      </c>
      <c r="D261" s="42">
        <f>_xll.qlCalendarAdvance(Calendar,$D260,B261,"f",FALSE)</f>
        <v>42762</v>
      </c>
      <c r="E261" s="177">
        <f>_xll.qlInterestRateIndexValueDate(IndexON,D261)</f>
        <v>42762</v>
      </c>
      <c r="F261" s="193">
        <f>IFERROR(_xll.qlIndexFixing(IndexON,D261,TRUE,_xll.ohTrigger(RecalcTrigger,TriggerON)),NA())</f>
        <v>-4.5411168419740022E-3</v>
      </c>
      <c r="H261" s="42">
        <f>_xll.qlCalendarAdvance(Calendar,$H260,B261,"f",FALSE)</f>
        <v>42762</v>
      </c>
      <c r="I261" s="177">
        <f>_xll.qlInterestRateIndexValueDate(Index1M,$H261)</f>
        <v>42766</v>
      </c>
      <c r="J261" s="182">
        <f>IFERROR(_xll.qlIndexFixing(Index1M,$H261,TRUE,_xll.ohTrigger(RecalcTrigger,Trigger1M)),NA())</f>
        <v>-4.6474013654458036E-3</v>
      </c>
      <c r="K261" s="44">
        <f>IFERROR(_xll.qlIndexFixing(Index3M,H261,TRUE,_xll.ohTrigger(RecalcTrigger,Trigger3M)),NA())</f>
        <v>-3.3564022913339913E-3</v>
      </c>
      <c r="L261" s="44">
        <f>IFERROR(_xll.qlIndexFixing(Index6M,$H261,TRUE,_xll.ohTrigger(RecalcTrigger,Trigger6M)),NA())</f>
        <v>-2.1135195255965536E-3</v>
      </c>
      <c r="M261" s="183">
        <f>IFERROR(_xll.qlIndexFixing(Index1Y,$H261,TRUE,_xll.ohTrigger(RecalcTrigger,Trigger1Y)),NA())</f>
        <v>-6.5224516872166487E-4</v>
      </c>
      <c r="N261" s="182">
        <f>IFERROR(_xll.qlIndexFixing(ONIndex1M,I261,TRUE,_xll.ohTrigger(RecalcTrigger,Trigger1M)),NA())</f>
        <v>-4.6466464312278077E-3</v>
      </c>
      <c r="O261" s="44">
        <f>IFERROR(_xll.qlIndexFixing(ONIndex3M,I261,TRUE,_xll.ohTrigger(RecalcTrigger,Trigger3M)),NA())</f>
        <v>-3.3552650456813993E-3</v>
      </c>
      <c r="P261" s="44">
        <f>IFERROR(_xll.qlIndexFixing(ONIndex6M,I261,TRUE,_xll.ohTrigger(RecalcTrigger,Trigger6M)),NA())</f>
        <v>-2.3685699891817791E-3</v>
      </c>
      <c r="Q261" s="183">
        <f>IFERROR(_xll.qlIndexFixing(ONIndex1Y,I261,TRUE,_xll.ohTrigger(RecalcTrigger,Trigger1Y)),NA())</f>
        <v>-5.0613092057050224E-3</v>
      </c>
    </row>
    <row r="262" spans="2:17" x14ac:dyDescent="0.2">
      <c r="B262" s="39" t="s">
        <v>17</v>
      </c>
      <c r="D262" s="42">
        <f>_xll.qlCalendarAdvance(Calendar,$D261,B262,"f",FALSE)</f>
        <v>42765</v>
      </c>
      <c r="E262" s="177">
        <f>_xll.qlInterestRateIndexValueDate(IndexON,D262)</f>
        <v>42765</v>
      </c>
      <c r="F262" s="193">
        <f>IFERROR(_xll.qlIndexFixing(IndexON,D262,TRUE,_xll.ohTrigger(RecalcTrigger,TriggerON)),NA())</f>
        <v>-4.5411741257384008E-3</v>
      </c>
      <c r="H262" s="42">
        <f>_xll.qlCalendarAdvance(Calendar,$H261,B262,"f",FALSE)</f>
        <v>42765</v>
      </c>
      <c r="I262" s="177">
        <f>_xll.qlInterestRateIndexValueDate(Index1M,$H262)</f>
        <v>42767</v>
      </c>
      <c r="J262" s="182">
        <f>IFERROR(_xll.qlIndexFixing(Index1M,$H262,TRUE,_xll.ohTrigger(RecalcTrigger,Trigger1M)),NA())</f>
        <v>-4.6468905435895613E-3</v>
      </c>
      <c r="K262" s="44">
        <f>IFERROR(_xll.qlIndexFixing(Index3M,H262,TRUE,_xll.ohTrigger(RecalcTrigger,Trigger3M)),NA())</f>
        <v>-3.349932724487914E-3</v>
      </c>
      <c r="L262" s="44">
        <f>IFERROR(_xll.qlIndexFixing(Index6M,$H262,TRUE,_xll.ohTrigger(RecalcTrigger,Trigger6M)),NA())</f>
        <v>-2.1117620176496431E-3</v>
      </c>
      <c r="M262" s="183">
        <f>IFERROR(_xll.qlIndexFixing(Index1Y,$H262,TRUE,_xll.ohTrigger(RecalcTrigger,Trigger1Y)),NA())</f>
        <v>-6.4639240791481399E-4</v>
      </c>
      <c r="N262" s="182">
        <f>IFERROR(_xll.qlIndexFixing(ONIndex1M,I262,TRUE,_xll.ohTrigger(RecalcTrigger,Trigger1M)),NA())</f>
        <v>-4.6471044150653285E-3</v>
      </c>
      <c r="O262" s="44">
        <f>IFERROR(_xll.qlIndexFixing(ONIndex3M,I262,TRUE,_xll.ohTrigger(RecalcTrigger,Trigger3M)),NA())</f>
        <v>-3.371766731739001E-3</v>
      </c>
      <c r="P262" s="44">
        <f>IFERROR(_xll.qlIndexFixing(ONIndex6M,I262,TRUE,_xll.ohTrigger(RecalcTrigger,Trigger6M)),NA())</f>
        <v>-2.3742915714430879E-3</v>
      </c>
      <c r="Q262" s="183">
        <f>IFERROR(_xll.qlIndexFixing(ONIndex1Y,I262,TRUE,_xll.ohTrigger(RecalcTrigger,Trigger1Y)),NA())</f>
        <v>-5.1957420506676399E-3</v>
      </c>
    </row>
    <row r="263" spans="2:17" x14ac:dyDescent="0.2">
      <c r="B263" s="39" t="s">
        <v>17</v>
      </c>
      <c r="D263" s="42">
        <f>_xll.qlCalendarAdvance(Calendar,$D262,B263,"f",FALSE)</f>
        <v>42766</v>
      </c>
      <c r="E263" s="177">
        <f>_xll.qlInterestRateIndexValueDate(IndexON,D263)</f>
        <v>42766</v>
      </c>
      <c r="F263" s="193">
        <f>IFERROR(_xll.qlIndexFixing(IndexON,D263,TRUE,_xll.ohTrigger(RecalcTrigger,TriggerON)),NA())</f>
        <v>-4.5411741258183369E-3</v>
      </c>
      <c r="H263" s="42">
        <f>_xll.qlCalendarAdvance(Calendar,$H262,B263,"f",FALSE)</f>
        <v>42766</v>
      </c>
      <c r="I263" s="177">
        <f>_xll.qlInterestRateIndexValueDate(Index1M,$H263)</f>
        <v>42768</v>
      </c>
      <c r="J263" s="182">
        <f>IFERROR(_xll.qlIndexFixing(Index1M,$H263,TRUE,_xll.ohTrigger(RecalcTrigger,Trigger1M)),NA())</f>
        <v>-4.6466844998089519E-3</v>
      </c>
      <c r="K263" s="44">
        <f>IFERROR(_xll.qlIndexFixing(Index3M,H263,TRUE,_xll.ohTrigger(RecalcTrigger,Trigger3M)),NA())</f>
        <v>-3.3500000000006151E-3</v>
      </c>
      <c r="L263" s="44">
        <f>IFERROR(_xll.qlIndexFixing(Index6M,$H263,TRUE,_xll.ohTrigger(RecalcTrigger,Trigger6M)),NA())</f>
        <v>-2.1100000000000662E-3</v>
      </c>
      <c r="M263" s="183">
        <f>IFERROR(_xll.qlIndexFixing(Index1Y,$H263,TRUE,_xll.ohTrigger(RecalcTrigger,Trigger1Y)),NA())</f>
        <v>-6.4000000047428256E-4</v>
      </c>
      <c r="N263" s="182">
        <f>IFERROR(_xll.qlIndexFixing(ONIndex1M,I263,TRUE,_xll.ohTrigger(RecalcTrigger,Trigger1M)),NA())</f>
        <v>-4.6475992062067206E-3</v>
      </c>
      <c r="O263" s="44">
        <f>IFERROR(_xll.qlIndexFixing(ONIndex3M,I263,TRUE,_xll.ohTrigger(RecalcTrigger,Trigger3M)),NA())</f>
        <v>-3.3874048928250744E-3</v>
      </c>
      <c r="P263" s="44">
        <f>IFERROR(_xll.qlIndexFixing(ONIndex6M,I263,TRUE,_xll.ohTrigger(RecalcTrigger,Trigger6M)),NA())</f>
        <v>-2.379553351801178E-3</v>
      </c>
      <c r="Q263" s="183">
        <f>IFERROR(_xll.qlIndexFixing(ONIndex1Y,I263,TRUE,_xll.ohTrigger(RecalcTrigger,Trigger1Y)),NA())</f>
        <v>-5.2900174403758271E-3</v>
      </c>
    </row>
    <row r="264" spans="2:17" x14ac:dyDescent="0.2">
      <c r="B264" s="39" t="s">
        <v>17</v>
      </c>
      <c r="D264" s="42">
        <f>_xll.qlCalendarAdvance(Calendar,$D263,B264,"f",FALSE)</f>
        <v>42767</v>
      </c>
      <c r="E264" s="177">
        <f>_xll.qlInterestRateIndexValueDate(IndexON,D264)</f>
        <v>42767</v>
      </c>
      <c r="F264" s="193">
        <f>IFERROR(_xll.qlIndexFixing(IndexON,D264,TRUE,_xll.ohTrigger(RecalcTrigger,TriggerON)),NA())</f>
        <v>-4.5411741257783689E-3</v>
      </c>
      <c r="H264" s="42">
        <f>_xll.qlCalendarAdvance(Calendar,$H263,B264,"f",FALSE)</f>
        <v>42767</v>
      </c>
      <c r="I264" s="177">
        <f>_xll.qlInterestRateIndexValueDate(Index1M,$H264)</f>
        <v>42769</v>
      </c>
      <c r="J264" s="182">
        <f>IFERROR(_xll.qlIndexFixing(Index1M,$H264,TRUE,_xll.ohTrigger(RecalcTrigger,Trigger1M)),NA())</f>
        <v>-4.6466310620847063E-3</v>
      </c>
      <c r="K264" s="44">
        <f>IFERROR(_xll.qlIndexFixing(Index3M,H264,TRUE,_xll.ohTrigger(RecalcTrigger,Trigger3M)),NA())</f>
        <v>-3.3485835693806303E-3</v>
      </c>
      <c r="L264" s="44">
        <f>IFERROR(_xll.qlIndexFixing(Index6M,$H264,TRUE,_xll.ohTrigger(RecalcTrigger,Trigger6M)),NA())</f>
        <v>-2.1082338338881419E-3</v>
      </c>
      <c r="M264" s="183">
        <f>IFERROR(_xll.qlIndexFixing(Index1Y,$H264,TRUE,_xll.ohTrigger(RecalcTrigger,Trigger1Y)),NA())</f>
        <v>-6.4359032592540145E-4</v>
      </c>
      <c r="N264" s="182">
        <f>IFERROR(_xll.qlIndexFixing(ONIndex1M,I264,TRUE,_xll.ohTrigger(RecalcTrigger,Trigger1M)),NA())</f>
        <v>-4.6477752084594925E-3</v>
      </c>
      <c r="O264" s="44">
        <f>IFERROR(_xll.qlIndexFixing(ONIndex3M,I264,TRUE,_xll.ohTrigger(RecalcTrigger,Trigger3M)),NA())</f>
        <v>-3.3947362381558932E-3</v>
      </c>
      <c r="P264" s="44">
        <f>IFERROR(_xll.qlIndexFixing(ONIndex6M,I264,TRUE,_xll.ohTrigger(RecalcTrigger,Trigger6M)),NA())</f>
        <v>-2.3819271853708912E-3</v>
      </c>
      <c r="Q264" s="183">
        <f>IFERROR(_xll.qlIndexFixing(ONIndex1Y,I264,TRUE,_xll.ohTrigger(RecalcTrigger,Trigger1Y)),NA())</f>
        <v>-5.3166295122020202E-3</v>
      </c>
    </row>
    <row r="265" spans="2:17" x14ac:dyDescent="0.2">
      <c r="B265" s="39" t="s">
        <v>17</v>
      </c>
      <c r="D265" s="42">
        <f>_xll.qlCalendarAdvance(Calendar,$D264,B265,"f",FALSE)</f>
        <v>42768</v>
      </c>
      <c r="E265" s="177">
        <f>_xll.qlInterestRateIndexValueDate(IndexON,D265)</f>
        <v>42768</v>
      </c>
      <c r="F265" s="193">
        <f>IFERROR(_xll.qlIndexFixing(IndexON,D265,TRUE,_xll.ohTrigger(RecalcTrigger,TriggerON)),NA())</f>
        <v>-4.5411741257783689E-3</v>
      </c>
      <c r="H265" s="42">
        <f>_xll.qlCalendarAdvance(Calendar,$H264,B265,"f",FALSE)</f>
        <v>42768</v>
      </c>
      <c r="I265" s="177">
        <f>_xll.qlInterestRateIndexValueDate(Index1M,$H265)</f>
        <v>42772</v>
      </c>
      <c r="J265" s="182">
        <f>IFERROR(_xll.qlIndexFixing(Index1M,$H265,TRUE,_xll.ohTrigger(RecalcTrigger,Trigger1M)),NA())</f>
        <v>-4.6463269897902204E-3</v>
      </c>
      <c r="K265" s="44">
        <f>IFERROR(_xll.qlIndexFixing(Index3M,H265,TRUE,_xll.ohTrigger(RecalcTrigger,Trigger3M)),NA())</f>
        <v>-3.3426124732819328E-3</v>
      </c>
      <c r="L265" s="44">
        <f>IFERROR(_xll.qlIndexFixing(Index6M,$H265,TRUE,_xll.ohTrigger(RecalcTrigger,Trigger6M)),NA())</f>
        <v>-2.1026483555189844E-3</v>
      </c>
      <c r="M265" s="183">
        <f>IFERROR(_xll.qlIndexFixing(Index1Y,$H265,TRUE,_xll.ohTrigger(RecalcTrigger,Trigger1Y)),NA())</f>
        <v>-6.1132130269202548E-4</v>
      </c>
      <c r="N265" s="182">
        <f>IFERROR(_xll.qlIndexFixing(ONIndex1M,I265,TRUE,_xll.ohTrigger(RecalcTrigger,Trigger1M)),NA())</f>
        <v>-4.6479264835319611E-3</v>
      </c>
      <c r="O265" s="44">
        <f>IFERROR(_xll.qlIndexFixing(ONIndex3M,I265,TRUE,_xll.ohTrigger(RecalcTrigger,Trigger3M)),NA())</f>
        <v>-3.4017792554852377E-3</v>
      </c>
      <c r="P265" s="44">
        <f>IFERROR(_xll.qlIndexFixing(ONIndex6M,I265,TRUE,_xll.ohTrigger(RecalcTrigger,Trigger6M)),NA())</f>
        <v>-2.3841492824372423E-3</v>
      </c>
      <c r="Q265" s="183">
        <f>IFERROR(_xll.qlIndexFixing(ONIndex1Y,I265,TRUE,_xll.ohTrigger(RecalcTrigger,Trigger1Y)),NA())</f>
        <v>-5.3307480547371E-3</v>
      </c>
    </row>
    <row r="266" spans="2:17" x14ac:dyDescent="0.2">
      <c r="B266" s="39" t="s">
        <v>17</v>
      </c>
      <c r="D266" s="42">
        <f>_xll.qlCalendarAdvance(Calendar,$D265,B266,"f",FALSE)</f>
        <v>42769</v>
      </c>
      <c r="E266" s="177">
        <f>_xll.qlInterestRateIndexValueDate(IndexON,D266)</f>
        <v>42769</v>
      </c>
      <c r="F266" s="193">
        <f>IFERROR(_xll.qlIndexFixing(IndexON,D266,TRUE,_xll.ohTrigger(RecalcTrigger,TriggerON)),NA())</f>
        <v>-4.5411168419606796E-3</v>
      </c>
      <c r="H266" s="42">
        <f>_xll.qlCalendarAdvance(Calendar,$H265,B266,"f",FALSE)</f>
        <v>42769</v>
      </c>
      <c r="I266" s="177">
        <f>_xll.qlInterestRateIndexValueDate(Index1M,$H266)</f>
        <v>42773</v>
      </c>
      <c r="J266" s="182">
        <f>IFERROR(_xll.qlIndexFixing(Index1M,$H266,TRUE,_xll.ohTrigger(RecalcTrigger,Trigger1M)),NA())</f>
        <v>-4.6461779614291399E-3</v>
      </c>
      <c r="K266" s="44">
        <f>IFERROR(_xll.qlIndexFixing(Index3M,H266,TRUE,_xll.ohTrigger(RecalcTrigger,Trigger3M)),NA())</f>
        <v>-3.3421462275162739E-3</v>
      </c>
      <c r="L266" s="44">
        <f>IFERROR(_xll.qlIndexFixing(Index6M,$H266,TRUE,_xll.ohTrigger(RecalcTrigger,Trigger6M)),NA())</f>
        <v>-2.1011323818738614E-3</v>
      </c>
      <c r="M266" s="183">
        <f>IFERROR(_xll.qlIndexFixing(Index1Y,$H266,TRUE,_xll.ohTrigger(RecalcTrigger,Trigger1Y)),NA())</f>
        <v>-6.0366542826073718E-4</v>
      </c>
      <c r="N266" s="182">
        <f>IFERROR(_xll.qlIndexFixing(ONIndex1M,I266,TRUE,_xll.ohTrigger(RecalcTrigger,Trigger1M)),NA())</f>
        <v>-4.6480531060844044E-3</v>
      </c>
      <c r="O266" s="44">
        <f>IFERROR(_xll.qlIndexFixing(ONIndex3M,I266,TRUE,_xll.ohTrigger(RecalcTrigger,Trigger3M)),NA())</f>
        <v>-3.4085305040054692E-3</v>
      </c>
      <c r="P266" s="44">
        <f>IFERROR(_xll.qlIndexFixing(ONIndex6M,I266,TRUE,_xll.ohTrigger(RecalcTrigger,Trigger6M)),NA())</f>
        <v>-2.3862181764933155E-3</v>
      </c>
      <c r="Q266" s="183">
        <f>IFERROR(_xll.qlIndexFixing(ONIndex1Y,I266,TRUE,_xll.ohTrigger(RecalcTrigger,Trigger1Y)),NA())</f>
        <v>-5.332239298545538E-3</v>
      </c>
    </row>
    <row r="267" spans="2:17" x14ac:dyDescent="0.2">
      <c r="B267" s="39" t="s">
        <v>17</v>
      </c>
      <c r="D267" s="42">
        <f>_xll.qlCalendarAdvance(Calendar,$D266,B267,"f",FALSE)</f>
        <v>42772</v>
      </c>
      <c r="E267" s="177">
        <f>_xll.qlInterestRateIndexValueDate(IndexON,D267)</f>
        <v>42772</v>
      </c>
      <c r="F267" s="193">
        <f>IFERROR(_xll.qlIndexFixing(IndexON,D267,TRUE,_xll.ohTrigger(RecalcTrigger,TriggerON)),NA())</f>
        <v>-4.5411741257783689E-3</v>
      </c>
      <c r="H267" s="42">
        <f>_xll.qlCalendarAdvance(Calendar,$H266,B267,"f",FALSE)</f>
        <v>42772</v>
      </c>
      <c r="I267" s="177">
        <f>_xll.qlInterestRateIndexValueDate(Index1M,$H267)</f>
        <v>42774</v>
      </c>
      <c r="J267" s="182">
        <f>IFERROR(_xll.qlIndexFixing(Index1M,$H267,TRUE,_xll.ohTrigger(RecalcTrigger,Trigger1M)),NA())</f>
        <v>-4.6460052219921E-3</v>
      </c>
      <c r="K267" s="44">
        <f>IFERROR(_xll.qlIndexFixing(Index3M,H267,TRUE,_xll.ohTrigger(RecalcTrigger,Trigger3M)),NA())</f>
        <v>-3.3415868390924519E-3</v>
      </c>
      <c r="L267" s="44">
        <f>IFERROR(_xll.qlIndexFixing(Index6M,$H267,TRUE,_xll.ohTrigger(RecalcTrigger,Trigger6M)),NA())</f>
        <v>-2.0993489542433137E-3</v>
      </c>
      <c r="M267" s="183">
        <f>IFERROR(_xll.qlIndexFixing(Index1Y,$H267,TRUE,_xll.ohTrigger(RecalcTrigger,Trigger1Y)),NA())</f>
        <v>-5.9588203164945514E-4</v>
      </c>
      <c r="N267" s="182">
        <f>IFERROR(_xll.qlIndexFixing(ONIndex1M,I267,TRUE,_xll.ohTrigger(RecalcTrigger,Trigger1M)),NA())</f>
        <v>-4.6481645326590382E-3</v>
      </c>
      <c r="O267" s="44">
        <f>IFERROR(_xll.qlIndexFixing(ONIndex3M,I267,TRUE,_xll.ohTrigger(RecalcTrigger,Trigger3M)),NA())</f>
        <v>-3.4210107248222599E-3</v>
      </c>
      <c r="P267" s="44">
        <f>IFERROR(_xll.qlIndexFixing(ONIndex6M,I267,TRUE,_xll.ohTrigger(RecalcTrigger,Trigger6M)),NA())</f>
        <v>-2.3898220889817523E-3</v>
      </c>
      <c r="Q267" s="183">
        <f>IFERROR(_xll.qlIndexFixing(ONIndex1Y,I267,TRUE,_xll.ohTrigger(RecalcTrigger,Trigger1Y)),NA())</f>
        <v>-5.2923841291541152E-3</v>
      </c>
    </row>
    <row r="268" spans="2:17" x14ac:dyDescent="0.2">
      <c r="B268" s="39" t="s">
        <v>17</v>
      </c>
      <c r="D268" s="42">
        <f>_xll.qlCalendarAdvance(Calendar,$D267,B268,"f",FALSE)</f>
        <v>42773</v>
      </c>
      <c r="E268" s="177">
        <f>_xll.qlInterestRateIndexValueDate(IndexON,D268)</f>
        <v>42773</v>
      </c>
      <c r="F268" s="193">
        <f>IFERROR(_xll.qlIndexFixing(IndexON,D268,TRUE,_xll.ohTrigger(RecalcTrigger,TriggerON)),NA())</f>
        <v>-4.5411741258183369E-3</v>
      </c>
      <c r="H268" s="42">
        <f>_xll.qlCalendarAdvance(Calendar,$H267,B268,"f",FALSE)</f>
        <v>42773</v>
      </c>
      <c r="I268" s="177">
        <f>_xll.qlInterestRateIndexValueDate(Index1M,$H268)</f>
        <v>42775</v>
      </c>
      <c r="J268" s="182">
        <f>IFERROR(_xll.qlIndexFixing(Index1M,$H268,TRUE,_xll.ohTrigger(RecalcTrigger,Trigger1M)),NA())</f>
        <v>-4.6458088461065472E-3</v>
      </c>
      <c r="K268" s="44">
        <f>IFERROR(_xll.qlIndexFixing(Index3M,H268,TRUE,_xll.ohTrigger(RecalcTrigger,Trigger3M)),NA())</f>
        <v>-3.340205605263118E-3</v>
      </c>
      <c r="L268" s="44">
        <f>IFERROR(_xll.qlIndexFixing(Index6M,$H268,TRUE,_xll.ohTrigger(RecalcTrigger,Trigger6M)),NA())</f>
        <v>-2.0975627662115771E-3</v>
      </c>
      <c r="M268" s="183">
        <f>IFERROR(_xll.qlIndexFixing(Index1Y,$H268,TRUE,_xll.ohTrigger(RecalcTrigger,Trigger1Y)),NA())</f>
        <v>-5.8800523642100404E-4</v>
      </c>
      <c r="N268" s="182">
        <f>IFERROR(_xll.qlIndexFixing(ONIndex1M,I268,TRUE,_xll.ohTrigger(RecalcTrigger,Trigger1M)),NA())</f>
        <v>-4.6483145633402501E-3</v>
      </c>
      <c r="O268" s="44">
        <f>IFERROR(_xll.qlIndexFixing(ONIndex3M,I268,TRUE,_xll.ohTrigger(RecalcTrigger,Trigger3M)),NA())</f>
        <v>-3.4325489947217847E-3</v>
      </c>
      <c r="P268" s="44">
        <f>IFERROR(_xll.qlIndexFixing(ONIndex6M,I268,TRUE,_xll.ohTrigger(RecalcTrigger,Trigger6M)),NA())</f>
        <v>-2.3929323865612417E-3</v>
      </c>
      <c r="Q268" s="183">
        <f>IFERROR(_xll.qlIndexFixing(ONIndex1Y,I268,TRUE,_xll.ohTrigger(RecalcTrigger,Trigger1Y)),NA())</f>
        <v>-5.2092558504801545E-3</v>
      </c>
    </row>
    <row r="269" spans="2:17" x14ac:dyDescent="0.2">
      <c r="B269" s="39" t="s">
        <v>17</v>
      </c>
      <c r="D269" s="42">
        <f>_xll.qlCalendarAdvance(Calendar,$D268,B269,"f",FALSE)</f>
        <v>42774</v>
      </c>
      <c r="E269" s="177">
        <f>_xll.qlInterestRateIndexValueDate(IndexON,D269)</f>
        <v>42774</v>
      </c>
      <c r="F269" s="193">
        <f>IFERROR(_xll.qlIndexFixing(IndexON,D269,TRUE,_xll.ohTrigger(RecalcTrigger,TriggerON)),NA())</f>
        <v>-4.5411741258183369E-3</v>
      </c>
      <c r="H269" s="42">
        <f>_xll.qlCalendarAdvance(Calendar,$H268,B269,"f",FALSE)</f>
        <v>42774</v>
      </c>
      <c r="I269" s="177">
        <f>_xll.qlInterestRateIndexValueDate(Index1M,$H269)</f>
        <v>42776</v>
      </c>
      <c r="J269" s="182">
        <f>IFERROR(_xll.qlIndexFixing(Index1M,$H269,TRUE,_xll.ohTrigger(RecalcTrigger,Trigger1M)),NA())</f>
        <v>-4.645588908409921E-3</v>
      </c>
      <c r="K269" s="44">
        <f>IFERROR(_xll.qlIndexFixing(Index3M,H269,TRUE,_xll.ohTrigger(RecalcTrigger,Trigger3M)),NA())</f>
        <v>-3.3388307890629084E-3</v>
      </c>
      <c r="L269" s="44">
        <f>IFERROR(_xll.qlIndexFixing(Index6M,$H269,TRUE,_xll.ohTrigger(RecalcTrigger,Trigger6M)),NA())</f>
        <v>-2.0957740567762017E-3</v>
      </c>
      <c r="M269" s="183">
        <f>IFERROR(_xll.qlIndexFixing(Index1Y,$H269,TRUE,_xll.ohTrigger(RecalcTrigger,Trigger1Y)),NA())</f>
        <v>-5.9000127710295662E-4</v>
      </c>
      <c r="N269" s="182">
        <f>IFERROR(_xll.qlIndexFixing(ONIndex1M,I269,TRUE,_xll.ohTrigger(RecalcTrigger,Trigger1M)),NA())</f>
        <v>-4.6483190428769916E-3</v>
      </c>
      <c r="O269" s="44">
        <f>IFERROR(_xll.qlIndexFixing(ONIndex3M,I269,TRUE,_xll.ohTrigger(RecalcTrigger,Trigger3M)),NA())</f>
        <v>-3.437789787761325E-3</v>
      </c>
      <c r="P269" s="44">
        <f>IFERROR(_xll.qlIndexFixing(ONIndex6M,I269,TRUE,_xll.ohTrigger(RecalcTrigger,Trigger6M)),NA())</f>
        <v>-2.3942132636856073E-3</v>
      </c>
      <c r="Q269" s="183">
        <f>IFERROR(_xll.qlIndexFixing(ONIndex1Y,I269,TRUE,_xll.ohTrigger(RecalcTrigger,Trigger1Y)),NA())</f>
        <v>-5.1456040112007884E-3</v>
      </c>
    </row>
    <row r="270" spans="2:17" x14ac:dyDescent="0.2">
      <c r="B270" s="39" t="s">
        <v>17</v>
      </c>
      <c r="D270" s="42">
        <f>_xll.qlCalendarAdvance(Calendar,$D269,B270,"f",FALSE)</f>
        <v>42775</v>
      </c>
      <c r="E270" s="177">
        <f>_xll.qlInterestRateIndexValueDate(IndexON,D270)</f>
        <v>42775</v>
      </c>
      <c r="F270" s="193">
        <f>IFERROR(_xll.qlIndexFixing(IndexON,D270,TRUE,_xll.ohTrigger(RecalcTrigger,TriggerON)),NA())</f>
        <v>-4.5411741257783689E-3</v>
      </c>
      <c r="H270" s="42">
        <f>_xll.qlCalendarAdvance(Calendar,$H269,B270,"f",FALSE)</f>
        <v>42775</v>
      </c>
      <c r="I270" s="177">
        <f>_xll.qlInterestRateIndexValueDate(Index1M,$H270)</f>
        <v>42779</v>
      </c>
      <c r="J270" s="182">
        <f>IFERROR(_xll.qlIndexFixing(Index1M,$H270,TRUE,_xll.ohTrigger(RecalcTrigger,Trigger1M)),NA())</f>
        <v>-4.6447884707737485E-3</v>
      </c>
      <c r="K270" s="44">
        <f>IFERROR(_xll.qlIndexFixing(Index3M,H270,TRUE,_xll.ohTrigger(RecalcTrigger,Trigger3M)),NA())</f>
        <v>-3.334263121914283E-3</v>
      </c>
      <c r="L270" s="44">
        <f>IFERROR(_xll.qlIndexFixing(Index6M,$H270,TRUE,_xll.ohTrigger(RecalcTrigger,Trigger6M)),NA())</f>
        <v>-2.0902572656377929E-3</v>
      </c>
      <c r="M270" s="183">
        <f>IFERROR(_xll.qlIndexFixing(Index1Y,$H270,TRUE,_xll.ohTrigger(RecalcTrigger,Trigger1Y)),NA())</f>
        <v>-5.5625943773146937E-4</v>
      </c>
      <c r="N270" s="182">
        <f>IFERROR(_xll.qlIndexFixing(ONIndex1M,I270,TRUE,_xll.ohTrigger(RecalcTrigger,Trigger1M)),NA())</f>
        <v>-4.6482993176155674E-3</v>
      </c>
      <c r="O270" s="44">
        <f>IFERROR(_xll.qlIndexFixing(ONIndex3M,I270,TRUE,_xll.ohTrigger(RecalcTrigger,Trigger3M)),NA())</f>
        <v>-3.4427181676655039E-3</v>
      </c>
      <c r="P270" s="44">
        <f>IFERROR(_xll.qlIndexFixing(ONIndex6M,I270,TRUE,_xll.ohTrigger(RecalcTrigger,Trigger6M)),NA())</f>
        <v>-2.3953321372394143E-3</v>
      </c>
      <c r="Q270" s="183">
        <f>IFERROR(_xll.qlIndexFixing(ONIndex1Y,I270,TRUE,_xll.ohTrigger(RecalcTrigger,Trigger1Y)),NA())</f>
        <v>-5.0685222272051078E-3</v>
      </c>
    </row>
    <row r="271" spans="2:17" x14ac:dyDescent="0.2">
      <c r="B271" s="39" t="s">
        <v>17</v>
      </c>
      <c r="D271" s="42">
        <f>_xll.qlCalendarAdvance(Calendar,$D270,B271,"f",FALSE)</f>
        <v>42776</v>
      </c>
      <c r="E271" s="177">
        <f>_xll.qlInterestRateIndexValueDate(IndexON,D271)</f>
        <v>42776</v>
      </c>
      <c r="F271" s="193">
        <f>IFERROR(_xll.qlIndexFixing(IndexON,D271,TRUE,_xll.ohTrigger(RecalcTrigger,TriggerON)),NA())</f>
        <v>-4.5411168419873249E-3</v>
      </c>
      <c r="H271" s="42">
        <f>_xll.qlCalendarAdvance(Calendar,$H270,B271,"f",FALSE)</f>
        <v>42776</v>
      </c>
      <c r="I271" s="177">
        <f>_xll.qlInterestRateIndexValueDate(Index1M,$H271)</f>
        <v>42780</v>
      </c>
      <c r="J271" s="182">
        <f>IFERROR(_xll.qlIndexFixing(Index1M,$H271,TRUE,_xll.ohTrigger(RecalcTrigger,Trigger1M)),NA())</f>
        <v>-4.6444750321529759E-3</v>
      </c>
      <c r="K271" s="44">
        <f>IFERROR(_xll.qlIndexFixing(Index3M,H271,TRUE,_xll.ohTrigger(RecalcTrigger,Trigger3M)),NA())</f>
        <v>-3.3332028382777601E-3</v>
      </c>
      <c r="L271" s="44">
        <f>IFERROR(_xll.qlIndexFixing(Index6M,$H271,TRUE,_xll.ohTrigger(RecalcTrigger,Trigger6M)),NA())</f>
        <v>-2.0885989103893278E-3</v>
      </c>
      <c r="M271" s="183">
        <f>IFERROR(_xll.qlIndexFixing(Index1Y,$H271,TRUE,_xll.ohTrigger(RecalcTrigger,Trigger1Y)),NA())</f>
        <v>-5.484404004097496E-4</v>
      </c>
      <c r="N271" s="182">
        <f>IFERROR(_xll.qlIndexFixing(ONIndex1M,I271,TRUE,_xll.ohTrigger(RecalcTrigger,Trigger1M)),NA())</f>
        <v>-4.6482554624960315E-3</v>
      </c>
      <c r="O271" s="44">
        <f>IFERROR(_xll.qlIndexFixing(ONIndex3M,I271,TRUE,_xll.ohTrigger(RecalcTrigger,Trigger3M)),NA())</f>
        <v>-3.4473306930671299E-3</v>
      </c>
      <c r="P271" s="44">
        <f>IFERROR(_xll.qlIndexFixing(ONIndex6M,I271,TRUE,_xll.ohTrigger(RecalcTrigger,Trigger6M)),NA())</f>
        <v>-2.3962875404759387E-3</v>
      </c>
      <c r="Q271" s="183">
        <f>IFERROR(_xll.qlIndexFixing(ONIndex1Y,I271,TRUE,_xll.ohTrigger(RecalcTrigger,Trigger1Y)),NA())</f>
        <v>-4.9778767187058648E-3</v>
      </c>
    </row>
    <row r="272" spans="2:17" x14ac:dyDescent="0.2">
      <c r="B272" s="39" t="s">
        <v>17</v>
      </c>
      <c r="D272" s="42">
        <f>_xll.qlCalendarAdvance(Calendar,$D271,B272,"f",FALSE)</f>
        <v>42779</v>
      </c>
      <c r="E272" s="177">
        <f>_xll.qlInterestRateIndexValueDate(IndexON,D272)</f>
        <v>42779</v>
      </c>
      <c r="F272" s="193">
        <f>IFERROR(_xll.qlIndexFixing(IndexON,D272,TRUE,_xll.ohTrigger(RecalcTrigger,TriggerON)),NA())</f>
        <v>-4.5411741257384008E-3</v>
      </c>
      <c r="H272" s="42">
        <f>_xll.qlCalendarAdvance(Calendar,$H271,B272,"f",FALSE)</f>
        <v>42779</v>
      </c>
      <c r="I272" s="177">
        <f>_xll.qlInterestRateIndexValueDate(Index1M,$H272)</f>
        <v>42781</v>
      </c>
      <c r="J272" s="182">
        <f>IFERROR(_xll.qlIndexFixing(Index1M,$H272,TRUE,_xll.ohTrigger(RecalcTrigger,Trigger1M)),NA())</f>
        <v>-4.6441384048740665E-3</v>
      </c>
      <c r="K272" s="44">
        <f>IFERROR(_xll.qlIndexFixing(Index3M,H272,TRUE,_xll.ohTrigger(RecalcTrigger,Trigger3M)),NA())</f>
        <v>-3.332059523236662E-3</v>
      </c>
      <c r="L272" s="44">
        <f>IFERROR(_xll.qlIndexFixing(Index6M,$H272,TRUE,_xll.ohTrigger(RecalcTrigger,Trigger6M)),NA())</f>
        <v>-2.0868013043412246E-3</v>
      </c>
      <c r="M272" s="183">
        <f>IFERROR(_xll.qlIndexFixing(Index1Y,$H272,TRUE,_xll.ohTrigger(RecalcTrigger,Trigger1Y)),NA())</f>
        <v>-5.407404446832446E-4</v>
      </c>
      <c r="N272" s="182">
        <f>IFERROR(_xll.qlIndexFixing(ONIndex1M,I272,TRUE,_xll.ohTrigger(RecalcTrigger,Trigger1M)),NA())</f>
        <v>-4.6480276794902409E-3</v>
      </c>
      <c r="O272" s="44">
        <f>IFERROR(_xll.qlIndexFixing(ONIndex3M,I272,TRUE,_xll.ohTrigger(RecalcTrigger,Trigger3M)),NA())</f>
        <v>-3.4554525258601032E-3</v>
      </c>
      <c r="P272" s="44">
        <f>IFERROR(_xll.qlIndexFixing(ONIndex6M,I272,TRUE,_xll.ohTrigger(RecalcTrigger,Trigger6M)),NA())</f>
        <v>-2.3976301432915292E-3</v>
      </c>
      <c r="Q272" s="183">
        <f>IFERROR(_xll.qlIndexFixing(ONIndex1Y,I272,TRUE,_xll.ohTrigger(RecalcTrigger,Trigger1Y)),NA())</f>
        <v>-4.7506416996379031E-3</v>
      </c>
    </row>
    <row r="273" spans="2:17" x14ac:dyDescent="0.2">
      <c r="B273" s="39" t="s">
        <v>17</v>
      </c>
      <c r="D273" s="42">
        <f>_xll.qlCalendarAdvance(Calendar,$D272,B273,"f",FALSE)</f>
        <v>42780</v>
      </c>
      <c r="E273" s="177">
        <f>_xll.qlInterestRateIndexValueDate(IndexON,D273)</f>
        <v>42780</v>
      </c>
      <c r="F273" s="193">
        <f>IFERROR(_xll.qlIndexFixing(IndexON,D273,TRUE,_xll.ohTrigger(RecalcTrigger,TriggerON)),NA())</f>
        <v>-4.5411741257384008E-3</v>
      </c>
      <c r="H273" s="42">
        <f>_xll.qlCalendarAdvance(Calendar,$H272,B273,"f",FALSE)</f>
        <v>42780</v>
      </c>
      <c r="I273" s="177">
        <f>_xll.qlInterestRateIndexValueDate(Index1M,$H273)</f>
        <v>42782</v>
      </c>
      <c r="J273" s="182">
        <f>IFERROR(_xll.qlIndexFixing(Index1M,$H273,TRUE,_xll.ohTrigger(RecalcTrigger,Trigger1M)),NA())</f>
        <v>-4.6437786635815971E-3</v>
      </c>
      <c r="K273" s="44">
        <f>IFERROR(_xll.qlIndexFixing(Index3M,H273,TRUE,_xll.ohTrigger(RecalcTrigger,Trigger3M)),NA())</f>
        <v>-3.3307272562464506E-3</v>
      </c>
      <c r="L273" s="44">
        <f>IFERROR(_xll.qlIndexFixing(Index6M,$H273,TRUE,_xll.ohTrigger(RecalcTrigger,Trigger6M)),NA())</f>
        <v>-2.0850026861412119E-3</v>
      </c>
      <c r="M273" s="183">
        <f>IFERROR(_xll.qlIndexFixing(Index1Y,$H273,TRUE,_xll.ohTrigger(RecalcTrigger,Trigger1Y)),NA())</f>
        <v>-5.3319627382152849E-4</v>
      </c>
      <c r="N273" s="182">
        <f>IFERROR(_xll.qlIndexFixing(ONIndex1M,I273,TRUE,_xll.ohTrigger(RecalcTrigger,Trigger1M)),NA())</f>
        <v>-4.6478402354832582E-3</v>
      </c>
      <c r="O273" s="44">
        <f>IFERROR(_xll.qlIndexFixing(ONIndex3M,I273,TRUE,_xll.ohTrigger(RecalcTrigger,Trigger3M)),NA())</f>
        <v>-3.4625534390908541E-3</v>
      </c>
      <c r="P273" s="44">
        <f>IFERROR(_xll.qlIndexFixing(ONIndex6M,I273,TRUE,_xll.ohTrigger(RecalcTrigger,Trigger6M)),NA())</f>
        <v>-2.3984451145153685E-3</v>
      </c>
      <c r="Q273" s="183">
        <f>IFERROR(_xll.qlIndexFixing(ONIndex1Y,I273,TRUE,_xll.ohTrigger(RecalcTrigger,Trigger1Y)),NA())</f>
        <v>-4.4769817882528429E-3</v>
      </c>
    </row>
    <row r="274" spans="2:17" x14ac:dyDescent="0.2">
      <c r="B274" s="39" t="s">
        <v>17</v>
      </c>
      <c r="D274" s="42">
        <f>_xll.qlCalendarAdvance(Calendar,$D273,B274,"f",FALSE)</f>
        <v>42781</v>
      </c>
      <c r="E274" s="177">
        <f>_xll.qlInterestRateIndexValueDate(IndexON,D274)</f>
        <v>42781</v>
      </c>
      <c r="F274" s="193">
        <f>IFERROR(_xll.qlIndexFixing(IndexON,D274,TRUE,_xll.ohTrigger(RecalcTrigger,TriggerON)),NA())</f>
        <v>-4.5411741258583049E-3</v>
      </c>
      <c r="H274" s="42">
        <f>_xll.qlCalendarAdvance(Calendar,$H273,B274,"f",FALSE)</f>
        <v>42781</v>
      </c>
      <c r="I274" s="177">
        <f>_xll.qlInterestRateIndexValueDate(Index1M,$H274)</f>
        <v>42783</v>
      </c>
      <c r="J274" s="182">
        <f>IFERROR(_xll.qlIndexFixing(Index1M,$H274,TRUE,_xll.ohTrigger(RecalcTrigger,Trigger1M)),NA())</f>
        <v>-4.6433958829001599E-3</v>
      </c>
      <c r="K274" s="44">
        <f>IFERROR(_xll.qlIndexFixing(Index3M,H274,TRUE,_xll.ohTrigger(RecalcTrigger,Trigger3M)),NA())</f>
        <v>-3.3294028300283156E-3</v>
      </c>
      <c r="L274" s="44">
        <f>IFERROR(_xll.qlIndexFixing(Index6M,$H274,TRUE,_xll.ohTrigger(RecalcTrigger,Trigger6M)),NA())</f>
        <v>-2.0832033198766053E-3</v>
      </c>
      <c r="M274" s="183">
        <f>IFERROR(_xll.qlIndexFixing(Index1Y,$H274,TRUE,_xll.ohTrigger(RecalcTrigger,Trigger1Y)),NA())</f>
        <v>-5.3530451653649176E-4</v>
      </c>
      <c r="N274" s="182">
        <f>IFERROR(_xll.qlIndexFixing(ONIndex1M,I274,TRUE,_xll.ohTrigger(RecalcTrigger,Trigger1M)),NA())</f>
        <v>-4.6476768503378452E-3</v>
      </c>
      <c r="O274" s="44">
        <f>IFERROR(_xll.qlIndexFixing(ONIndex3M,I274,TRUE,_xll.ohTrigger(RecalcTrigger,Trigger3M)),NA())</f>
        <v>-3.4655350825829601E-3</v>
      </c>
      <c r="P274" s="44">
        <f>IFERROR(_xll.qlIndexFixing(ONIndex6M,I274,TRUE,_xll.ohTrigger(RecalcTrigger,Trigger6M)),NA())</f>
        <v>-2.3985611645249705E-3</v>
      </c>
      <c r="Q274" s="183">
        <f>IFERROR(_xll.qlIndexFixing(ONIndex1Y,I274,TRUE,_xll.ohTrigger(RecalcTrigger,Trigger1Y)),NA())</f>
        <v>-4.3165109027132331E-3</v>
      </c>
    </row>
    <row r="275" spans="2:17" x14ac:dyDescent="0.2">
      <c r="B275" s="39" t="s">
        <v>17</v>
      </c>
      <c r="D275" s="42">
        <f>_xll.qlCalendarAdvance(Calendar,$D274,B275,"f",FALSE)</f>
        <v>42782</v>
      </c>
      <c r="E275" s="177">
        <f>_xll.qlInterestRateIndexValueDate(IndexON,D275)</f>
        <v>42782</v>
      </c>
      <c r="F275" s="193">
        <f>IFERROR(_xll.qlIndexFixing(IndexON,D275,TRUE,_xll.ohTrigger(RecalcTrigger,TriggerON)),NA())</f>
        <v>-4.5411741257783689E-3</v>
      </c>
      <c r="H275" s="42">
        <f>_xll.qlCalendarAdvance(Calendar,$H274,B275,"f",FALSE)</f>
        <v>42782</v>
      </c>
      <c r="I275" s="177">
        <f>_xll.qlInterestRateIndexValueDate(Index1M,$H275)</f>
        <v>42786</v>
      </c>
      <c r="J275" s="182">
        <f>IFERROR(_xll.qlIndexFixing(Index1M,$H275,TRUE,_xll.ohTrigger(RecalcTrigger,Trigger1M)),NA())</f>
        <v>-4.6421100508307689E-3</v>
      </c>
      <c r="K275" s="44">
        <f>IFERROR(_xll.qlIndexFixing(Index3M,H275,TRUE,_xll.ohTrigger(RecalcTrigger,Trigger3M)),NA())</f>
        <v>-3.3259458511353686E-3</v>
      </c>
      <c r="L275" s="44">
        <f>IFERROR(_xll.qlIndexFixing(Index6M,$H275,TRUE,_xll.ohTrigger(RecalcTrigger,Trigger6M)),NA())</f>
        <v>-2.0777616819719871E-3</v>
      </c>
      <c r="M275" s="183">
        <f>IFERROR(_xll.qlIndexFixing(Index1Y,$H275,TRUE,_xll.ohTrigger(RecalcTrigger,Trigger1Y)),NA())</f>
        <v>-5.0532440042421768E-4</v>
      </c>
      <c r="N275" s="182">
        <f>IFERROR(_xll.qlIndexFixing(ONIndex1M,I275,TRUE,_xll.ohTrigger(RecalcTrigger,Trigger1M)),NA())</f>
        <v>-4.6474897833359563E-3</v>
      </c>
      <c r="O275" s="44">
        <f>IFERROR(_xll.qlIndexFixing(ONIndex3M,I275,TRUE,_xll.ohTrigger(RecalcTrigger,Trigger3M)),NA())</f>
        <v>-3.468180227566009E-3</v>
      </c>
      <c r="P275" s="44">
        <f>IFERROR(_xll.qlIndexFixing(ONIndex6M,I275,TRUE,_xll.ohTrigger(RecalcTrigger,Trigger6M)),NA())</f>
        <v>-2.3985049436570094E-3</v>
      </c>
      <c r="Q275" s="183">
        <f>IFERROR(_xll.qlIndexFixing(ONIndex1Y,I275,TRUE,_xll.ohTrigger(RecalcTrigger,Trigger1Y)),NA())</f>
        <v>-4.1416735783350589E-3</v>
      </c>
    </row>
    <row r="276" spans="2:17" x14ac:dyDescent="0.2">
      <c r="B276" s="39" t="s">
        <v>17</v>
      </c>
      <c r="D276" s="42">
        <f>_xll.qlCalendarAdvance(Calendar,$D275,B276,"f",FALSE)</f>
        <v>42783</v>
      </c>
      <c r="E276" s="177">
        <f>_xll.qlInterestRateIndexValueDate(IndexON,D276)</f>
        <v>42783</v>
      </c>
      <c r="F276" s="193">
        <f>IFERROR(_xll.qlIndexFixing(IndexON,D276,TRUE,_xll.ohTrigger(RecalcTrigger,TriggerON)),NA())</f>
        <v>-4.5411168419873249E-3</v>
      </c>
      <c r="H276" s="42">
        <f>_xll.qlCalendarAdvance(Calendar,$H275,B276,"f",FALSE)</f>
        <v>42783</v>
      </c>
      <c r="I276" s="177">
        <f>_xll.qlInterestRateIndexValueDate(Index1M,$H276)</f>
        <v>42787</v>
      </c>
      <c r="J276" s="182">
        <f>IFERROR(_xll.qlIndexFixing(Index1M,$H276,TRUE,_xll.ohTrigger(RecalcTrigger,Trigger1M)),NA())</f>
        <v>-4.641635858906471E-3</v>
      </c>
      <c r="K276" s="44">
        <f>IFERROR(_xll.qlIndexFixing(Index3M,H276,TRUE,_xll.ohTrigger(RecalcTrigger,Trigger3M)),NA())</f>
        <v>-3.3244599643804662E-3</v>
      </c>
      <c r="L276" s="44">
        <f>IFERROR(_xll.qlIndexFixing(Index6M,$H276,TRUE,_xll.ohTrigger(RecalcTrigger,Trigger6M)),NA())</f>
        <v>-2.0760037813594267E-3</v>
      </c>
      <c r="M276" s="183">
        <f>IFERROR(_xll.qlIndexFixing(Index1Y,$H276,TRUE,_xll.ohTrigger(RecalcTrigger,Trigger1Y)),NA())</f>
        <v>-4.9912259799775966E-4</v>
      </c>
      <c r="N276" s="182">
        <f>IFERROR(_xll.qlIndexFixing(ONIndex1M,I276,TRUE,_xll.ohTrigger(RecalcTrigger,Trigger1M)),NA())</f>
        <v>-4.6472791088980614E-3</v>
      </c>
      <c r="O276" s="44">
        <f>IFERROR(_xll.qlIndexFixing(ONIndex3M,I276,TRUE,_xll.ohTrigger(RecalcTrigger,Trigger3M)),NA())</f>
        <v>-3.4704854329925539E-3</v>
      </c>
      <c r="P276" s="44">
        <f>IFERROR(_xll.qlIndexFixing(ONIndex6M,I276,TRUE,_xll.ohTrigger(RecalcTrigger,Trigger6M)),NA())</f>
        <v>-2.3982749852047291E-3</v>
      </c>
      <c r="Q276" s="183">
        <f>IFERROR(_xll.qlIndexFixing(ONIndex1Y,I276,TRUE,_xll.ohTrigger(RecalcTrigger,Trigger1Y)),NA())</f>
        <v>-3.9523360222615267E-3</v>
      </c>
    </row>
    <row r="277" spans="2:17" x14ac:dyDescent="0.2">
      <c r="B277" s="39" t="s">
        <v>17</v>
      </c>
      <c r="D277" s="42">
        <f>_xll.qlCalendarAdvance(Calendar,$D276,B277,"f",FALSE)</f>
        <v>42786</v>
      </c>
      <c r="E277" s="177">
        <f>_xll.qlInterestRateIndexValueDate(IndexON,D277)</f>
        <v>42786</v>
      </c>
      <c r="F277" s="193">
        <f>IFERROR(_xll.qlIndexFixing(IndexON,D277,TRUE,_xll.ohTrigger(RecalcTrigger,TriggerON)),NA())</f>
        <v>-4.5411741256984328E-3</v>
      </c>
      <c r="H277" s="42">
        <f>_xll.qlCalendarAdvance(Calendar,$H276,B277,"f",FALSE)</f>
        <v>42786</v>
      </c>
      <c r="I277" s="177">
        <f>_xll.qlInterestRateIndexValueDate(Index1M,$H277)</f>
        <v>42788</v>
      </c>
      <c r="J277" s="182">
        <f>IFERROR(_xll.qlIndexFixing(Index1M,$H277,TRUE,_xll.ohTrigger(RecalcTrigger,Trigger1M)),NA())</f>
        <v>-4.6411390007518516E-3</v>
      </c>
      <c r="K277" s="44">
        <f>IFERROR(_xll.qlIndexFixing(Index3M,H277,TRUE,_xll.ohTrigger(RecalcTrigger,Trigger3M)),NA())</f>
        <v>-3.3229068386102811E-3</v>
      </c>
      <c r="L277" s="44">
        <f>IFERROR(_xll.qlIndexFixing(Index6M,$H277,TRUE,_xll.ohTrigger(RecalcTrigger,Trigger6M)),NA())</f>
        <v>-2.0742047615257705E-3</v>
      </c>
      <c r="M277" s="183">
        <f>IFERROR(_xll.qlIndexFixing(Index1Y,$H277,TRUE,_xll.ohTrigger(RecalcTrigger,Trigger1Y)),NA())</f>
        <v>-4.9330453602222397E-4</v>
      </c>
      <c r="N277" s="182">
        <f>IFERROR(_xll.qlIndexFixing(ONIndex1M,I277,TRUE,_xll.ohTrigger(RecalcTrigger,Trigger1M)),NA())</f>
        <v>-4.6467194630350761E-3</v>
      </c>
      <c r="O277" s="44">
        <f>IFERROR(_xll.qlIndexFixing(ONIndex3M,I277,TRUE,_xll.ohTrigger(RecalcTrigger,Trigger3M)),NA())</f>
        <v>-3.4739119854876321E-3</v>
      </c>
      <c r="P277" s="44">
        <f>IFERROR(_xll.qlIndexFixing(ONIndex6M,I277,TRUE,_xll.ohTrigger(RecalcTrigger,Trigger6M)),NA())</f>
        <v>-2.3972126458815524E-3</v>
      </c>
      <c r="Q277" s="183">
        <f>IFERROR(_xll.qlIndexFixing(ONIndex1Y,I277,TRUE,_xll.ohTrigger(RecalcTrigger,Trigger1Y)),NA())</f>
        <v>-3.5246233681007766E-3</v>
      </c>
    </row>
    <row r="278" spans="2:17" x14ac:dyDescent="0.2">
      <c r="B278" s="39" t="s">
        <v>17</v>
      </c>
      <c r="D278" s="42">
        <f>_xll.qlCalendarAdvance(Calendar,$D277,B278,"f",FALSE)</f>
        <v>42787</v>
      </c>
      <c r="E278" s="177">
        <f>_xll.qlInterestRateIndexValueDate(IndexON,D278)</f>
        <v>42787</v>
      </c>
      <c r="F278" s="193">
        <f>IFERROR(_xll.qlIndexFixing(IndexON,D278,TRUE,_xll.ohTrigger(RecalcTrigger,TriggerON)),NA())</f>
        <v>-4.5411741258583049E-3</v>
      </c>
      <c r="H278" s="42">
        <f>_xll.qlCalendarAdvance(Calendar,$H277,B278,"f",FALSE)</f>
        <v>42787</v>
      </c>
      <c r="I278" s="177">
        <f>_xll.qlInterestRateIndexValueDate(Index1M,$H278)</f>
        <v>42789</v>
      </c>
      <c r="J278" s="182">
        <f>IFERROR(_xll.qlIndexFixing(Index1M,$H278,TRUE,_xll.ohTrigger(RecalcTrigger,Trigger1M)),NA())</f>
        <v>-4.6406195509943581E-3</v>
      </c>
      <c r="K278" s="44">
        <f>IFERROR(_xll.qlIndexFixing(Index3M,H278,TRUE,_xll.ohTrigger(RecalcTrigger,Trigger3M)),NA())</f>
        <v>-3.321634686881153E-3</v>
      </c>
      <c r="L278" s="44">
        <f>IFERROR(_xll.qlIndexFixing(Index6M,$H278,TRUE,_xll.ohTrigger(RecalcTrigger,Trigger6M)),NA())</f>
        <v>-2.0724066534200452E-3</v>
      </c>
      <c r="M278" s="183">
        <f>IFERROR(_xll.qlIndexFixing(Index1Y,$H278,TRUE,_xll.ohTrigger(RecalcTrigger,Trigger1Y)),NA())</f>
        <v>-4.879094955730988E-4</v>
      </c>
      <c r="N278" s="182">
        <f>IFERROR(_xll.qlIndexFixing(ONIndex1M,I278,TRUE,_xll.ohTrigger(RecalcTrigger,Trigger1M)),NA())</f>
        <v>-4.6462018307513731E-3</v>
      </c>
      <c r="O278" s="44">
        <f>IFERROR(_xll.qlIndexFixing(ONIndex3M,I278,TRUE,_xll.ohTrigger(RecalcTrigger,Trigger3M)),NA())</f>
        <v>-3.4762380447395103E-3</v>
      </c>
      <c r="P278" s="44">
        <f>IFERROR(_xll.qlIndexFixing(ONIndex6M,I278,TRUE,_xll.ohTrigger(RecalcTrigger,Trigger6M)),NA())</f>
        <v>-2.3955884396587024E-3</v>
      </c>
      <c r="Q278" s="183">
        <f>IFERROR(_xll.qlIndexFixing(ONIndex1Y,I278,TRUE,_xll.ohTrigger(RecalcTrigger,Trigger1Y)),NA())</f>
        <v>-3.0473075649251058E-3</v>
      </c>
    </row>
    <row r="279" spans="2:17" x14ac:dyDescent="0.2">
      <c r="B279" s="39" t="s">
        <v>17</v>
      </c>
      <c r="D279" s="42">
        <f>_xll.qlCalendarAdvance(Calendar,$D278,B279,"f",FALSE)</f>
        <v>42788</v>
      </c>
      <c r="E279" s="177">
        <f>_xll.qlInterestRateIndexValueDate(IndexON,D279)</f>
        <v>42788</v>
      </c>
      <c r="F279" s="193">
        <f>IFERROR(_xll.qlIndexFixing(IndexON,D279,TRUE,_xll.ohTrigger(RecalcTrigger,TriggerON)),NA())</f>
        <v>-4.5411741257384008E-3</v>
      </c>
      <c r="H279" s="42">
        <f>_xll.qlCalendarAdvance(Calendar,$H278,B279,"f",FALSE)</f>
        <v>42788</v>
      </c>
      <c r="I279" s="177">
        <f>_xll.qlInterestRateIndexValueDate(Index1M,$H279)</f>
        <v>42790</v>
      </c>
      <c r="J279" s="182">
        <f>IFERROR(_xll.qlIndexFixing(Index1M,$H279,TRUE,_xll.ohTrigger(RecalcTrigger,Trigger1M)),NA())</f>
        <v>-4.6400775842642917E-3</v>
      </c>
      <c r="K279" s="44">
        <f>IFERROR(_xll.qlIndexFixing(Index3M,H279,TRUE,_xll.ohTrigger(RecalcTrigger,Trigger3M)),NA())</f>
        <v>-3.3203721945399218E-3</v>
      </c>
      <c r="L279" s="44">
        <f>IFERROR(_xll.qlIndexFixing(Index6M,$H279,TRUE,_xll.ohTrigger(RecalcTrigger,Trigger6M)),NA())</f>
        <v>-2.0706097462197723E-3</v>
      </c>
      <c r="M279" s="183">
        <f>IFERROR(_xll.qlIndexFixing(Index1Y,$H279,TRUE,_xll.ohTrigger(RecalcTrigger,Trigger1Y)),NA())</f>
        <v>-4.9189551267309777E-4</v>
      </c>
      <c r="N279" s="182">
        <f>IFERROR(_xll.qlIndexFixing(ONIndex1M,I279,TRUE,_xll.ohTrigger(RecalcTrigger,Trigger1M)),NA())</f>
        <v>-4.6458742394372976E-3</v>
      </c>
      <c r="O279" s="44">
        <f>IFERROR(_xll.qlIndexFixing(ONIndex3M,I279,TRUE,_xll.ohTrigger(RecalcTrigger,Trigger3M)),NA())</f>
        <v>-3.4767919413480897E-3</v>
      </c>
      <c r="P279" s="44">
        <f>IFERROR(_xll.qlIndexFixing(ONIndex6M,I279,TRUE,_xll.ohTrigger(RecalcTrigger,Trigger6M)),NA())</f>
        <v>-2.3944677916043489E-3</v>
      </c>
      <c r="Q279" s="183">
        <f>IFERROR(_xll.qlIndexFixing(ONIndex1Y,I279,TRUE,_xll.ohTrigger(RecalcTrigger,Trigger1Y)),NA())</f>
        <v>-2.7834618937738753E-3</v>
      </c>
    </row>
    <row r="280" spans="2:17" x14ac:dyDescent="0.2">
      <c r="B280" s="39" t="s">
        <v>17</v>
      </c>
      <c r="D280" s="42">
        <f>_xll.qlCalendarAdvance(Calendar,$D279,B280,"f",FALSE)</f>
        <v>42789</v>
      </c>
      <c r="E280" s="177">
        <f>_xll.qlInterestRateIndexValueDate(IndexON,D280)</f>
        <v>42789</v>
      </c>
      <c r="F280" s="193">
        <f>IFERROR(_xll.qlIndexFixing(IndexON,D280,TRUE,_xll.ohTrigger(RecalcTrigger,TriggerON)),NA())</f>
        <v>-4.5411741258583049E-3</v>
      </c>
      <c r="H280" s="42">
        <f>_xll.qlCalendarAdvance(Calendar,$H279,B280,"f",FALSE)</f>
        <v>42789</v>
      </c>
      <c r="I280" s="177">
        <f>_xll.qlInterestRateIndexValueDate(Index1M,$H280)</f>
        <v>42793</v>
      </c>
      <c r="J280" s="182">
        <f>IFERROR(_xll.qlIndexFixing(Index1M,$H280,TRUE,_xll.ohTrigger(RecalcTrigger,Trigger1M)),NA())</f>
        <v>-4.638317328563092E-3</v>
      </c>
      <c r="K280" s="44">
        <f>IFERROR(_xll.qlIndexFixing(Index3M,H280,TRUE,_xll.ohTrigger(RecalcTrigger,Trigger3M)),NA())</f>
        <v>-3.3177191867122787E-3</v>
      </c>
      <c r="L280" s="44">
        <f>IFERROR(_xll.qlIndexFixing(Index6M,$H280,TRUE,_xll.ohTrigger(RecalcTrigger,Trigger6M)),NA())</f>
        <v>-2.0652513711704071E-3</v>
      </c>
      <c r="M280" s="183">
        <f>IFERROR(_xll.qlIndexFixing(Index1Y,$H280,TRUE,_xll.ohTrigger(RecalcTrigger,Trigger1Y)),NA())</f>
        <v>-4.7135803971264274E-4</v>
      </c>
      <c r="N280" s="182">
        <f>IFERROR(_xll.qlIndexFixing(ONIndex1M,I280,TRUE,_xll.ohTrigger(RecalcTrigger,Trigger1M)),NA())</f>
        <v>-4.645523488768788E-3</v>
      </c>
      <c r="O280" s="44">
        <f>IFERROR(_xll.qlIndexFixing(ONIndex3M,I280,TRUE,_xll.ohTrigger(RecalcTrigger,Trigger3M)),NA())</f>
        <v>-3.4769852540339485E-3</v>
      </c>
      <c r="P280" s="44">
        <f>IFERROR(_xll.qlIndexFixing(ONIndex6M,I280,TRUE,_xll.ohTrigger(RecalcTrigger,Trigger6M)),NA())</f>
        <v>-2.3931646053254596E-3</v>
      </c>
      <c r="Q280" s="183">
        <f>IFERROR(_xll.qlIndexFixing(ONIndex1Y,I280,TRUE,_xll.ohTrigger(RecalcTrigger,Trigger1Y)),NA())</f>
        <v>-2.5043131924595841E-3</v>
      </c>
    </row>
    <row r="281" spans="2:17" x14ac:dyDescent="0.2">
      <c r="B281" s="39" t="s">
        <v>17</v>
      </c>
      <c r="D281" s="42">
        <f>_xll.qlCalendarAdvance(Calendar,$D280,B281,"f",FALSE)</f>
        <v>42790</v>
      </c>
      <c r="E281" s="177">
        <f>_xll.qlInterestRateIndexValueDate(IndexON,D281)</f>
        <v>42790</v>
      </c>
      <c r="F281" s="193">
        <f>IFERROR(_xll.qlIndexFixing(IndexON,D281,TRUE,_xll.ohTrigger(RecalcTrigger,TriggerON)),NA())</f>
        <v>-4.5411168419606796E-3</v>
      </c>
      <c r="H281" s="42">
        <f>_xll.qlCalendarAdvance(Calendar,$H280,B281,"f",FALSE)</f>
        <v>42790</v>
      </c>
      <c r="I281" s="177">
        <f>_xll.qlInterestRateIndexValueDate(Index1M,$H281)</f>
        <v>42794</v>
      </c>
      <c r="J281" s="182">
        <f>IFERROR(_xll.qlIndexFixing(Index1M,$H281,TRUE,_xll.ohTrigger(RecalcTrigger,Trigger1M)),NA())</f>
        <v>-4.6364455443055489E-3</v>
      </c>
      <c r="K281" s="44">
        <f>IFERROR(_xll.qlIndexFixing(Index3M,H281,TRUE,_xll.ohTrigger(RecalcTrigger,Trigger3M)),NA())</f>
        <v>-3.317118357414087E-3</v>
      </c>
      <c r="L281" s="44">
        <f>IFERROR(_xll.qlIndexFixing(Index6M,$H281,TRUE,_xll.ohTrigger(RecalcTrigger,Trigger6M)),NA())</f>
        <v>-2.0635116031982098E-3</v>
      </c>
      <c r="M281" s="183">
        <f>IFERROR(_xll.qlIndexFixing(Index1Y,$H281,TRUE,_xll.ohTrigger(RecalcTrigger,Trigger1Y)),NA())</f>
        <v>-4.6868018956531843E-4</v>
      </c>
      <c r="N281" s="182">
        <f>IFERROR(_xll.qlIndexFixing(ONIndex1M,I281,TRUE,_xll.ohTrigger(RecalcTrigger,Trigger1M)),NA())</f>
        <v>-4.645149653326186E-3</v>
      </c>
      <c r="O281" s="44">
        <f>IFERROR(_xll.qlIndexFixing(ONIndex3M,I281,TRUE,_xll.ohTrigger(RecalcTrigger,Trigger3M)),NA())</f>
        <v>-3.4768202146517879E-3</v>
      </c>
      <c r="P281" s="44">
        <f>IFERROR(_xll.qlIndexFixing(ONIndex6M,I281,TRUE,_xll.ohTrigger(RecalcTrigger,Trigger6M)),NA())</f>
        <v>-2.3916584342975611E-3</v>
      </c>
      <c r="Q281" s="183">
        <f>IFERROR(_xll.qlIndexFixing(ONIndex1Y,I281,TRUE,_xll.ohTrigger(RecalcTrigger,Trigger1Y)),NA())</f>
        <v>-2.2136160621322176E-3</v>
      </c>
    </row>
    <row r="282" spans="2:17" x14ac:dyDescent="0.2">
      <c r="B282" s="39" t="s">
        <v>17</v>
      </c>
      <c r="D282" s="42">
        <f>_xll.qlCalendarAdvance(Calendar,$D281,B282,"f",FALSE)</f>
        <v>42793</v>
      </c>
      <c r="E282" s="177">
        <f>_xll.qlInterestRateIndexValueDate(IndexON,D282)</f>
        <v>42793</v>
      </c>
      <c r="F282" s="193">
        <f>IFERROR(_xll.qlIndexFixing(IndexON,D282,TRUE,_xll.ohTrigger(RecalcTrigger,TriggerON)),NA())</f>
        <v>-4.5411741256984328E-3</v>
      </c>
      <c r="H282" s="42">
        <f>_xll.qlCalendarAdvance(Calendar,$H281,B282,"f",FALSE)</f>
        <v>42793</v>
      </c>
      <c r="I282" s="177">
        <f>_xll.qlInterestRateIndexValueDate(Index1M,$H282)</f>
        <v>42795</v>
      </c>
      <c r="J282" s="182">
        <f>IFERROR(_xll.qlIndexFixing(Index1M,$H282,TRUE,_xll.ohTrigger(RecalcTrigger,Trigger1M)),NA())</f>
        <v>-4.6348753419826628E-3</v>
      </c>
      <c r="K282" s="44">
        <f>IFERROR(_xll.qlIndexFixing(Index3M,H282,TRUE,_xll.ohTrigger(RecalcTrigger,Trigger3M)),NA())</f>
        <v>-3.315977050170157E-3</v>
      </c>
      <c r="L282" s="44">
        <f>IFERROR(_xll.qlIndexFixing(Index6M,$H282,TRUE,_xll.ohTrigger(RecalcTrigger,Trigger6M)),NA())</f>
        <v>-2.0617399123689481E-3</v>
      </c>
      <c r="M282" s="183">
        <f>IFERROR(_xll.qlIndexFixing(Index1Y,$H282,TRUE,_xll.ohTrigger(RecalcTrigger,Trigger1Y)),NA())</f>
        <v>-4.666687645354954E-4</v>
      </c>
      <c r="N282" s="182">
        <f>IFERROR(_xll.qlIndexFixing(ONIndex1M,I282,TRUE,_xll.ohTrigger(RecalcTrigger,Trigger1M)),NA())</f>
        <v>-4.6442654908895875E-3</v>
      </c>
      <c r="O282" s="44">
        <f>IFERROR(_xll.qlIndexFixing(ONIndex3M,I282,TRUE,_xll.ohTrigger(RecalcTrigger,Trigger3M)),NA())</f>
        <v>-3.4753289984745805E-3</v>
      </c>
      <c r="P282" s="44">
        <f>IFERROR(_xll.qlIndexFixing(ONIndex6M,I282,TRUE,_xll.ohTrigger(RecalcTrigger,Trigger6M)),NA())</f>
        <v>-2.3876648580678506E-3</v>
      </c>
      <c r="Q282" s="183">
        <f>IFERROR(_xll.qlIndexFixing(ONIndex1Y,I282,TRUE,_xll.ohTrigger(RecalcTrigger,Trigger1Y)),NA())</f>
        <v>-1.6507106653840253E-3</v>
      </c>
    </row>
    <row r="283" spans="2:17" x14ac:dyDescent="0.2">
      <c r="B283" s="39" t="s">
        <v>17</v>
      </c>
      <c r="D283" s="42">
        <f>_xll.qlCalendarAdvance(Calendar,$D282,B283,"f",FALSE)</f>
        <v>42794</v>
      </c>
      <c r="E283" s="177">
        <f>_xll.qlInterestRateIndexValueDate(IndexON,D283)</f>
        <v>42794</v>
      </c>
      <c r="F283" s="193">
        <f>IFERROR(_xll.qlIndexFixing(IndexON,D283,TRUE,_xll.ohTrigger(RecalcTrigger,TriggerON)),NA())</f>
        <v>-4.5411741258583049E-3</v>
      </c>
      <c r="H283" s="42">
        <f>_xll.qlCalendarAdvance(Calendar,$H282,B283,"f",FALSE)</f>
        <v>42794</v>
      </c>
      <c r="I283" s="177">
        <f>_xll.qlInterestRateIndexValueDate(Index1M,$H283)</f>
        <v>42796</v>
      </c>
      <c r="J283" s="182">
        <f>IFERROR(_xll.qlIndexFixing(Index1M,$H283,TRUE,_xll.ohTrigger(RecalcTrigger,Trigger1M)),NA())</f>
        <v>-4.6346023933795111E-3</v>
      </c>
      <c r="K283" s="44">
        <f>IFERROR(_xll.qlIndexFixing(Index3M,H283,TRUE,_xll.ohTrigger(RecalcTrigger,Trigger3M)),NA())</f>
        <v>-3.314835938581024E-3</v>
      </c>
      <c r="L283" s="44">
        <f>IFERROR(_xll.qlIndexFixing(Index6M,$H283,TRUE,_xll.ohTrigger(RecalcTrigger,Trigger6M)),NA())</f>
        <v>-2.0600000000002157E-3</v>
      </c>
      <c r="M283" s="183">
        <f>IFERROR(_xll.qlIndexFixing(Index1Y,$H283,TRUE,_xll.ohTrigger(RecalcTrigger,Trigger1Y)),NA())</f>
        <v>-4.653656160578204E-4</v>
      </c>
      <c r="N283" s="182">
        <f>IFERROR(_xll.qlIndexFixing(ONIndex1M,I283,TRUE,_xll.ohTrigger(RecalcTrigger,Trigger1M)),NA())</f>
        <v>-4.6434249574600628E-3</v>
      </c>
      <c r="O283" s="44">
        <f>IFERROR(_xll.qlIndexFixing(ONIndex3M,I283,TRUE,_xll.ohTrigger(RecalcTrigger,Trigger3M)),NA())</f>
        <v>-3.4727731038852738E-3</v>
      </c>
      <c r="P283" s="44">
        <f>IFERROR(_xll.qlIndexFixing(ONIndex6M,I283,TRUE,_xll.ohTrigger(RecalcTrigger,Trigger6M)),NA())</f>
        <v>-2.3826866886311748E-3</v>
      </c>
      <c r="Q283" s="183">
        <f>IFERROR(_xll.qlIndexFixing(ONIndex1Y,I283,TRUE,_xll.ohTrigger(RecalcTrigger,Trigger1Y)),NA())</f>
        <v>-1.1145665861844734E-3</v>
      </c>
    </row>
    <row r="284" spans="2:17" x14ac:dyDescent="0.2">
      <c r="B284" s="39" t="s">
        <v>17</v>
      </c>
      <c r="D284" s="42">
        <f>_xll.qlCalendarAdvance(Calendar,$D283,B284,"f",FALSE)</f>
        <v>42795</v>
      </c>
      <c r="E284" s="177">
        <f>_xll.qlInterestRateIndexValueDate(IndexON,D284)</f>
        <v>42795</v>
      </c>
      <c r="F284" s="193">
        <f>IFERROR(_xll.qlIndexFixing(IndexON,D284,TRUE,_xll.ohTrigger(RecalcTrigger,TriggerON)),NA())</f>
        <v>-4.5411741257783689E-3</v>
      </c>
      <c r="H284" s="42">
        <f>_xll.qlCalendarAdvance(Calendar,$H283,B284,"f",FALSE)</f>
        <v>42795</v>
      </c>
      <c r="I284" s="177">
        <f>_xll.qlInterestRateIndexValueDate(Index1M,$H284)</f>
        <v>42797</v>
      </c>
      <c r="J284" s="182">
        <f>IFERROR(_xll.qlIndexFixing(Index1M,$H284,TRUE,_xll.ohTrigger(RecalcTrigger,Trigger1M)),NA())</f>
        <v>-4.634321956740399E-3</v>
      </c>
      <c r="K284" s="44">
        <f>IFERROR(_xll.qlIndexFixing(Index3M,H284,TRUE,_xll.ohTrigger(RecalcTrigger,Trigger3M)),NA())</f>
        <v>-3.3148512149547694E-3</v>
      </c>
      <c r="L284" s="44">
        <f>IFERROR(_xll.qlIndexFixing(Index6M,$H284,TRUE,_xll.ohTrigger(RecalcTrigger,Trigger6M)),NA())</f>
        <v>-2.0582209254886076E-3</v>
      </c>
      <c r="M284" s="183">
        <f>IFERROR(_xll.qlIndexFixing(Index1Y,$H284,TRUE,_xll.ohTrigger(RecalcTrigger,Trigger1Y)),NA())</f>
        <v>-4.7303851744153315E-4</v>
      </c>
      <c r="N284" s="182">
        <f>IFERROR(_xll.qlIndexFixing(ONIndex1M,I284,TRUE,_xll.ohTrigger(RecalcTrigger,Trigger1M)),NA())</f>
        <v>-4.6429368182510089E-3</v>
      </c>
      <c r="O284" s="44">
        <f>IFERROR(_xll.qlIndexFixing(ONIndex3M,I284,TRUE,_xll.ohTrigger(RecalcTrigger,Trigger3M)),NA())</f>
        <v>-3.4709047514125402E-3</v>
      </c>
      <c r="P284" s="44">
        <f>IFERROR(_xll.qlIndexFixing(ONIndex6M,I284,TRUE,_xll.ohTrigger(RecalcTrigger,Trigger6M)),NA())</f>
        <v>-2.3796750032500924E-3</v>
      </c>
      <c r="Q284" s="183">
        <f>IFERROR(_xll.qlIndexFixing(ONIndex1Y,I284,TRUE,_xll.ohTrigger(RecalcTrigger,Trigger1Y)),NA())</f>
        <v>-8.6012021681014517E-4</v>
      </c>
    </row>
    <row r="285" spans="2:17" x14ac:dyDescent="0.2">
      <c r="B285" s="39" t="s">
        <v>17</v>
      </c>
      <c r="D285" s="42">
        <f>_xll.qlCalendarAdvance(Calendar,$D284,B285,"f",FALSE)</f>
        <v>42796</v>
      </c>
      <c r="E285" s="177">
        <f>_xll.qlInterestRateIndexValueDate(IndexON,D285)</f>
        <v>42796</v>
      </c>
      <c r="F285" s="193">
        <f>IFERROR(_xll.qlIndexFixing(IndexON,D285,TRUE,_xll.ohTrigger(RecalcTrigger,TriggerON)),NA())</f>
        <v>-4.5411741256984328E-3</v>
      </c>
      <c r="H285" s="42">
        <f>_xll.qlCalendarAdvance(Calendar,$H284,B285,"f",FALSE)</f>
        <v>42796</v>
      </c>
      <c r="I285" s="177">
        <f>_xll.qlInterestRateIndexValueDate(Index1M,$H285)</f>
        <v>42800</v>
      </c>
      <c r="J285" s="182">
        <f>IFERROR(_xll.qlIndexFixing(Index1M,$H285,TRUE,_xll.ohTrigger(RecalcTrigger,Trigger1M)),NA())</f>
        <v>-4.6320021048633503E-3</v>
      </c>
      <c r="K285" s="44">
        <f>IFERROR(_xll.qlIndexFixing(Index3M,H285,TRUE,_xll.ohTrigger(RecalcTrigger,Trigger3M)),NA())</f>
        <v>-3.3102744069855318E-3</v>
      </c>
      <c r="L285" s="44">
        <f>IFERROR(_xll.qlIndexFixing(Index6M,$H285,TRUE,_xll.ohTrigger(RecalcTrigger,Trigger6M)),NA())</f>
        <v>-2.0529042559876204E-3</v>
      </c>
      <c r="M285" s="183">
        <f>IFERROR(_xll.qlIndexFixing(Index1Y,$H285,TRUE,_xll.ohTrigger(RecalcTrigger,Trigger1Y)),NA())</f>
        <v>-4.6739896711893534E-4</v>
      </c>
      <c r="N285" s="182">
        <f>IFERROR(_xll.qlIndexFixing(ONIndex1M,I285,TRUE,_xll.ohTrigger(RecalcTrigger,Trigger1M)),NA())</f>
        <v>-4.6424260421495944E-3</v>
      </c>
      <c r="O285" s="44">
        <f>IFERROR(_xll.qlIndexFixing(ONIndex3M,I285,TRUE,_xll.ohTrigger(RecalcTrigger,Trigger3M)),NA())</f>
        <v>-3.4686875770084669E-3</v>
      </c>
      <c r="P285" s="44">
        <f>IFERROR(_xll.qlIndexFixing(ONIndex6M,I285,TRUE,_xll.ohTrigger(RecalcTrigger,Trigger6M)),NA())</f>
        <v>-2.3763505783547245E-3</v>
      </c>
      <c r="Q285" s="183">
        <f>IFERROR(_xll.qlIndexFixing(ONIndex1Y,I285,TRUE,_xll.ohTrigger(RecalcTrigger,Trigger1Y)),NA())</f>
        <v>-6.1400525459998079E-4</v>
      </c>
    </row>
    <row r="286" spans="2:17" x14ac:dyDescent="0.2">
      <c r="B286" s="39" t="s">
        <v>17</v>
      </c>
      <c r="D286" s="42">
        <f>_xll.qlCalendarAdvance(Calendar,$D285,B286,"f",FALSE)</f>
        <v>42797</v>
      </c>
      <c r="E286" s="177">
        <f>_xll.qlInterestRateIndexValueDate(IndexON,D286)</f>
        <v>42797</v>
      </c>
      <c r="F286" s="193">
        <f>IFERROR(_xll.qlIndexFixing(IndexON,D286,TRUE,_xll.ohTrigger(RecalcTrigger,TriggerON)),NA())</f>
        <v>-4.5411168419873249E-3</v>
      </c>
      <c r="H286" s="42">
        <f>_xll.qlCalendarAdvance(Calendar,$H285,B286,"f",FALSE)</f>
        <v>42797</v>
      </c>
      <c r="I286" s="177">
        <f>_xll.qlInterestRateIndexValueDate(Index1M,$H286)</f>
        <v>42801</v>
      </c>
      <c r="J286" s="182">
        <f>IFERROR(_xll.qlIndexFixing(Index1M,$H286,TRUE,_xll.ohTrigger(RecalcTrigger,Trigger1M)),NA())</f>
        <v>-4.6311855548705674E-3</v>
      </c>
      <c r="K286" s="44">
        <f>IFERROR(_xll.qlIndexFixing(Index3M,H286,TRUE,_xll.ohTrigger(RecalcTrigger,Trigger3M)),NA())</f>
        <v>-3.3091342341111567E-3</v>
      </c>
      <c r="L286" s="44">
        <f>IFERROR(_xll.qlIndexFixing(Index6M,$H286,TRUE,_xll.ohTrigger(RecalcTrigger,Trigger6M)),NA())</f>
        <v>-2.05114156106868E-3</v>
      </c>
      <c r="M286" s="183">
        <f>IFERROR(_xll.qlIndexFixing(Index1Y,$H286,TRUE,_xll.ohTrigger(RecalcTrigger,Trigger1Y)),NA())</f>
        <v>-4.6961994000103394E-4</v>
      </c>
      <c r="N286" s="182">
        <f>IFERROR(_xll.qlIndexFixing(ONIndex1M,I286,TRUE,_xll.ohTrigger(RecalcTrigger,Trigger1M)),NA())</f>
        <v>-4.6418927040559055E-3</v>
      </c>
      <c r="O286" s="44">
        <f>IFERROR(_xll.qlIndexFixing(ONIndex3M,I286,TRUE,_xll.ohTrigger(RecalcTrigger,Trigger3M)),NA())</f>
        <v>-3.4661184845896642E-3</v>
      </c>
      <c r="P286" s="44">
        <f>IFERROR(_xll.qlIndexFixing(ONIndex6M,I286,TRUE,_xll.ohTrigger(RecalcTrigger,Trigger6M)),NA())</f>
        <v>-2.3727107937210334E-3</v>
      </c>
      <c r="Q286" s="183">
        <f>IFERROR(_xll.qlIndexFixing(ONIndex1Y,I286,TRUE,_xll.ohTrigger(RecalcTrigger,Trigger1Y)),NA())</f>
        <v>-3.7632420307964765E-4</v>
      </c>
    </row>
    <row r="287" spans="2:17" x14ac:dyDescent="0.2">
      <c r="B287" s="39" t="s">
        <v>17</v>
      </c>
      <c r="D287" s="42">
        <f>_xll.qlCalendarAdvance(Calendar,$D286,B287,"f",FALSE)</f>
        <v>42800</v>
      </c>
      <c r="E287" s="177">
        <f>_xll.qlInterestRateIndexValueDate(IndexON,D287)</f>
        <v>42800</v>
      </c>
      <c r="F287" s="193">
        <f>IFERROR(_xll.qlIndexFixing(IndexON,D287,TRUE,_xll.ohTrigger(RecalcTrigger,TriggerON)),NA())</f>
        <v>-4.5411741257783689E-3</v>
      </c>
      <c r="H287" s="42">
        <f>_xll.qlCalendarAdvance(Calendar,$H286,B287,"f",FALSE)</f>
        <v>42800</v>
      </c>
      <c r="I287" s="177">
        <f>_xll.qlInterestRateIndexValueDate(Index1M,$H287)</f>
        <v>42802</v>
      </c>
      <c r="J287" s="182">
        <f>IFERROR(_xll.qlIndexFixing(Index1M,$H287,TRUE,_xll.ohTrigger(RecalcTrigger,Trigger1M)),NA())</f>
        <v>-4.6293145489517684E-3</v>
      </c>
      <c r="K287" s="44">
        <f>IFERROR(_xll.qlIndexFixing(Index3M,H287,TRUE,_xll.ohTrigger(RecalcTrigger,Trigger3M)),NA())</f>
        <v>-3.307993927487683E-3</v>
      </c>
      <c r="L287" s="44">
        <f>IFERROR(_xll.qlIndexFixing(Index6M,$H287,TRUE,_xll.ohTrigger(RecalcTrigger,Trigger6M)),NA())</f>
        <v>-2.0493779274851583E-3</v>
      </c>
      <c r="M287" s="183">
        <f>IFERROR(_xll.qlIndexFixing(Index1Y,$H287,TRUE,_xll.ohTrigger(RecalcTrigger,Trigger1Y)),NA())</f>
        <v>-4.7248120569291883E-4</v>
      </c>
      <c r="N287" s="182">
        <f>IFERROR(_xll.qlIndexFixing(ONIndex1M,I287,TRUE,_xll.ohTrigger(RecalcTrigger,Trigger1M)),NA())</f>
        <v>-4.6406913705432373E-3</v>
      </c>
      <c r="O287" s="44">
        <f>IFERROR(_xll.qlIndexFixing(ONIndex3M,I287,TRUE,_xll.ohTrigger(RecalcTrigger,Trigger3M)),NA())</f>
        <v>-3.4597585084572557E-3</v>
      </c>
      <c r="P287" s="44">
        <f>IFERROR(_xll.qlIndexFixing(ONIndex6M,I287,TRUE,_xll.ohTrigger(RecalcTrigger,Trigger6M)),NA())</f>
        <v>-2.364351398158604E-3</v>
      </c>
      <c r="Q287" s="183">
        <f>IFERROR(_xll.qlIndexFixing(ONIndex1Y,I287,TRUE,_xll.ohTrigger(RecalcTrigger,Trigger1Y)),NA())</f>
        <v>7.041232130688968E-5</v>
      </c>
    </row>
    <row r="288" spans="2:17" x14ac:dyDescent="0.2">
      <c r="B288" s="39" t="s">
        <v>17</v>
      </c>
      <c r="D288" s="42">
        <f>_xll.qlCalendarAdvance(Calendar,$D287,B288,"f",FALSE)</f>
        <v>42801</v>
      </c>
      <c r="E288" s="177">
        <f>_xll.qlInterestRateIndexValueDate(IndexON,D288)</f>
        <v>42801</v>
      </c>
      <c r="F288" s="193">
        <f>IFERROR(_xll.qlIndexFixing(IndexON,D288,TRUE,_xll.ohTrigger(RecalcTrigger,TriggerON)),NA())</f>
        <v>-4.5411741257384008E-3</v>
      </c>
      <c r="H288" s="42">
        <f>_xll.qlCalendarAdvance(Calendar,$H287,B288,"f",FALSE)</f>
        <v>42801</v>
      </c>
      <c r="I288" s="177">
        <f>_xll.qlInterestRateIndexValueDate(Index1M,$H288)</f>
        <v>42803</v>
      </c>
      <c r="J288" s="182">
        <f>IFERROR(_xll.qlIndexFixing(Index1M,$H288,TRUE,_xll.ohTrigger(RecalcTrigger,Trigger1M)),NA())</f>
        <v>-4.6289645081933062E-3</v>
      </c>
      <c r="K288" s="44">
        <f>IFERROR(_xll.qlIndexFixing(Index3M,H288,TRUE,_xll.ohTrigger(RecalcTrigger,Trigger3M)),NA())</f>
        <v>-3.306853385345648E-3</v>
      </c>
      <c r="L288" s="44">
        <f>IFERROR(_xll.qlIndexFixing(Index6M,$H288,TRUE,_xll.ohTrigger(RecalcTrigger,Trigger6M)),NA())</f>
        <v>-2.0475538469672877E-3</v>
      </c>
      <c r="M288" s="183">
        <f>IFERROR(_xll.qlIndexFixing(Index1Y,$H288,TRUE,_xll.ohTrigger(RecalcTrigger,Trigger1Y)),NA())</f>
        <v>-4.7595989247286799E-4</v>
      </c>
      <c r="N288" s="182">
        <f>IFERROR(_xll.qlIndexFixing(ONIndex1M,I288,TRUE,_xll.ohTrigger(RecalcTrigger,Trigger1M)),NA())</f>
        <v>-4.6395352236450194E-3</v>
      </c>
      <c r="O288" s="44">
        <f>IFERROR(_xll.qlIndexFixing(ONIndex3M,I288,TRUE,_xll.ohTrigger(RecalcTrigger,Trigger3M)),NA())</f>
        <v>-3.452261011780422E-3</v>
      </c>
      <c r="P288" s="44">
        <f>IFERROR(_xll.qlIndexFixing(ONIndex6M,I288,TRUE,_xll.ohTrigger(RecalcTrigger,Trigger6M)),NA())</f>
        <v>-2.354945661195984E-3</v>
      </c>
      <c r="Q288" s="183">
        <f>IFERROR(_xll.qlIndexFixing(ONIndex1Y,I288,TRUE,_xll.ohTrigger(RecalcTrigger,Trigger1Y)),NA())</f>
        <v>4.8801084373550907E-4</v>
      </c>
    </row>
    <row r="289" spans="2:17" x14ac:dyDescent="0.2">
      <c r="B289" s="39" t="s">
        <v>17</v>
      </c>
      <c r="D289" s="42">
        <f>_xll.qlCalendarAdvance(Calendar,$D288,B289,"f",FALSE)</f>
        <v>42802</v>
      </c>
      <c r="E289" s="177">
        <f>_xll.qlInterestRateIndexValueDate(IndexON,D289)</f>
        <v>42802</v>
      </c>
      <c r="F289" s="193">
        <f>IFERROR(_xll.qlIndexFixing(IndexON,D289,TRUE,_xll.ohTrigger(RecalcTrigger,TriggerON)),NA())</f>
        <v>-4.4511280282000243E-3</v>
      </c>
      <c r="H289" s="42">
        <f>_xll.qlCalendarAdvance(Calendar,$H288,B289,"f",FALSE)</f>
        <v>42802</v>
      </c>
      <c r="I289" s="177">
        <f>_xll.qlInterestRateIndexValueDate(Index1M,$H289)</f>
        <v>42804</v>
      </c>
      <c r="J289" s="182">
        <f>IFERROR(_xll.qlIndexFixing(Index1M,$H289,TRUE,_xll.ohTrigger(RecalcTrigger,Trigger1M)),NA())</f>
        <v>-4.6286071515551945E-3</v>
      </c>
      <c r="K289" s="44">
        <f>IFERROR(_xll.qlIndexFixing(Index3M,H289,TRUE,_xll.ohTrigger(RecalcTrigger,Trigger3M)),NA())</f>
        <v>-3.3067311970435163E-3</v>
      </c>
      <c r="L289" s="44">
        <f>IFERROR(_xll.qlIndexFixing(Index6M,$H289,TRUE,_xll.ohTrigger(RecalcTrigger,Trigger6M)),NA())</f>
        <v>-2.0458097255019489E-3</v>
      </c>
      <c r="M289" s="183">
        <f>IFERROR(_xll.qlIndexFixing(Index1Y,$H289,TRUE,_xll.ohTrigger(RecalcTrigger,Trigger1Y)),NA())</f>
        <v>-4.8739911478354683E-4</v>
      </c>
      <c r="N289" s="182">
        <f>IFERROR(_xll.qlIndexFixing(ONIndex1M,I289,TRUE,_xll.ohTrigger(RecalcTrigger,Trigger1M)),NA())</f>
        <v>-4.638890194734735E-3</v>
      </c>
      <c r="O289" s="44">
        <f>IFERROR(_xll.qlIndexFixing(ONIndex3M,I289,TRUE,_xll.ohTrigger(RecalcTrigger,Trigger3M)),NA())</f>
        <v>-3.4478858871578311E-3</v>
      </c>
      <c r="P289" s="44">
        <f>IFERROR(_xll.qlIndexFixing(ONIndex6M,I289,TRUE,_xll.ohTrigger(RecalcTrigger,Trigger6M)),NA())</f>
        <v>-2.3496897793062743E-3</v>
      </c>
      <c r="Q289" s="183">
        <f>IFERROR(_xll.qlIndexFixing(ONIndex1Y,I289,TRUE,_xll.ohTrigger(RecalcTrigger,Trigger1Y)),NA())</f>
        <v>6.8198480542847051E-4</v>
      </c>
    </row>
    <row r="290" spans="2:17" x14ac:dyDescent="0.2">
      <c r="B290" s="39" t="s">
        <v>17</v>
      </c>
      <c r="D290" s="42">
        <f>_xll.qlCalendarAdvance(Calendar,$D289,B290,"f",FALSE)</f>
        <v>42803</v>
      </c>
      <c r="E290" s="177">
        <f>_xll.qlInterestRateIndexValueDate(IndexON,D290)</f>
        <v>42803</v>
      </c>
      <c r="F290" s="193">
        <f>IFERROR(_xll.qlIndexFixing(IndexON,D290,TRUE,_xll.ohTrigger(RecalcTrigger,TriggerON)),NA())</f>
        <v>-4.4511280281600563E-3</v>
      </c>
      <c r="H290" s="42">
        <f>_xll.qlCalendarAdvance(Calendar,$H289,B290,"f",FALSE)</f>
        <v>42803</v>
      </c>
      <c r="I290" s="177">
        <f>_xll.qlInterestRateIndexValueDate(Index1M,$H290)</f>
        <v>42807</v>
      </c>
      <c r="J290" s="182">
        <f>IFERROR(_xll.qlIndexFixing(Index1M,$H290,TRUE,_xll.ohTrigger(RecalcTrigger,Trigger1M)),NA())</f>
        <v>-4.6258371853761856E-3</v>
      </c>
      <c r="K290" s="44">
        <f>IFERROR(_xll.qlIndexFixing(Index3M,H290,TRUE,_xll.ohTrigger(RecalcTrigger,Trigger3M)),NA())</f>
        <v>-3.3022869684184515E-3</v>
      </c>
      <c r="L290" s="44">
        <f>IFERROR(_xll.qlIndexFixing(Index6M,$H290,TRUE,_xll.ohTrigger(RecalcTrigger,Trigger6M)),NA())</f>
        <v>-2.0404988680505051E-3</v>
      </c>
      <c r="M290" s="183">
        <f>IFERROR(_xll.qlIndexFixing(Index1Y,$H290,TRUE,_xll.ohTrigger(RecalcTrigger,Trigger1Y)),NA())</f>
        <v>-4.9558160550379775E-4</v>
      </c>
      <c r="N290" s="182">
        <f>IFERROR(_xll.qlIndexFixing(ONIndex1M,I290,TRUE,_xll.ohTrigger(RecalcTrigger,Trigger1M)),NA())</f>
        <v>-4.6382230517938439E-3</v>
      </c>
      <c r="O290" s="44">
        <f>IFERROR(_xll.qlIndexFixing(ONIndex3M,I290,TRUE,_xll.ohTrigger(RecalcTrigger,Trigger3M)),NA())</f>
        <v>-3.4431402679802048E-3</v>
      </c>
      <c r="P290" s="44">
        <f>IFERROR(_xll.qlIndexFixing(ONIndex6M,I290,TRUE,_xll.ohTrigger(RecalcTrigger,Trigger6M)),NA())</f>
        <v>-2.3441028181725443E-3</v>
      </c>
      <c r="Q290" s="183">
        <f>IFERROR(_xll.qlIndexFixing(ONIndex1Y,I290,TRUE,_xll.ohTrigger(RecalcTrigger,Trigger1Y)),NA())</f>
        <v>8.6690984455017883E-4</v>
      </c>
    </row>
    <row r="291" spans="2:17" x14ac:dyDescent="0.2">
      <c r="B291" s="39" t="s">
        <v>17</v>
      </c>
      <c r="D291" s="42">
        <f>_xll.qlCalendarAdvance(Calendar,$D290,B291,"f",FALSE)</f>
        <v>42804</v>
      </c>
      <c r="E291" s="177">
        <f>_xll.qlInterestRateIndexValueDate(IndexON,D291)</f>
        <v>42804</v>
      </c>
      <c r="F291" s="193">
        <f>IFERROR(_xll.qlIndexFixing(IndexON,D291,TRUE,_xll.ohTrigger(RecalcTrigger,TriggerON)),NA())</f>
        <v>-4.4510729935298698E-3</v>
      </c>
      <c r="H291" s="42">
        <f>_xll.qlCalendarAdvance(Calendar,$H290,B291,"f",FALSE)</f>
        <v>42804</v>
      </c>
      <c r="I291" s="177">
        <f>_xll.qlInterestRateIndexValueDate(Index1M,$H291)</f>
        <v>42808</v>
      </c>
      <c r="J291" s="182">
        <f>IFERROR(_xll.qlIndexFixing(Index1M,$H291,TRUE,_xll.ohTrigger(RecalcTrigger,Trigger1M)),NA())</f>
        <v>-4.6225297353965945E-3</v>
      </c>
      <c r="K291" s="44">
        <f>IFERROR(_xll.qlIndexFixing(Index3M,H291,TRUE,_xll.ohTrigger(RecalcTrigger,Trigger3M)),NA())</f>
        <v>-3.3011438643670362E-3</v>
      </c>
      <c r="L291" s="44">
        <f>IFERROR(_xll.qlIndexFixing(Index6M,$H291,TRUE,_xll.ohTrigger(RecalcTrigger,Trigger6M)),NA())</f>
        <v>-2.0387014356625763E-3</v>
      </c>
      <c r="M291" s="183">
        <f>IFERROR(_xll.qlIndexFixing(Index1Y,$H291,TRUE,_xll.ohTrigger(RecalcTrigger,Trigger1Y)),NA())</f>
        <v>-5.0179451337963781E-4</v>
      </c>
      <c r="N291" s="182">
        <f>IFERROR(_xll.qlIndexFixing(ONIndex1M,I291,TRUE,_xll.ohTrigger(RecalcTrigger,Trigger1M)),NA())</f>
        <v>-4.6375338693627199E-3</v>
      </c>
      <c r="O291" s="44">
        <f>IFERROR(_xll.qlIndexFixing(ONIndex3M,I291,TRUE,_xll.ohTrigger(RecalcTrigger,Trigger3M)),NA())</f>
        <v>-3.4380210582041215E-3</v>
      </c>
      <c r="P291" s="44">
        <f>IFERROR(_xll.qlIndexFixing(ONIndex6M,I291,TRUE,_xll.ohTrigger(RecalcTrigger,Trigger6M)),NA())</f>
        <v>-2.3381821575707562E-3</v>
      </c>
      <c r="Q291" s="183">
        <f>IFERROR(_xll.qlIndexFixing(ONIndex1Y,I291,TRUE,_xll.ohTrigger(RecalcTrigger,Trigger1Y)),NA())</f>
        <v>1.0426834602927926E-3</v>
      </c>
    </row>
    <row r="292" spans="2:17" x14ac:dyDescent="0.2">
      <c r="B292" s="39" t="s">
        <v>17</v>
      </c>
      <c r="D292" s="42">
        <f>_xll.qlCalendarAdvance(Calendar,$D291,B292,"f",FALSE)</f>
        <v>42807</v>
      </c>
      <c r="E292" s="177">
        <f>_xll.qlInterestRateIndexValueDate(IndexON,D292)</f>
        <v>42807</v>
      </c>
      <c r="F292" s="193">
        <f>IFERROR(_xll.qlIndexFixing(IndexON,D292,TRUE,_xll.ohTrigger(RecalcTrigger,TriggerON)),NA())</f>
        <v>-4.4511280281600563E-3</v>
      </c>
      <c r="H292" s="42">
        <f>_xll.qlCalendarAdvance(Calendar,$H291,B292,"f",FALSE)</f>
        <v>42807</v>
      </c>
      <c r="I292" s="177">
        <f>_xll.qlInterestRateIndexValueDate(Index1M,$H292)</f>
        <v>42809</v>
      </c>
      <c r="J292" s="182">
        <f>IFERROR(_xll.qlIndexFixing(Index1M,$H292,TRUE,_xll.ohTrigger(RecalcTrigger,Trigger1M)),NA())</f>
        <v>-4.6221081050039116E-3</v>
      </c>
      <c r="K292" s="44">
        <f>IFERROR(_xll.qlIndexFixing(Index3M,H292,TRUE,_xll.ohTrigger(RecalcTrigger,Trigger3M)),NA())</f>
        <v>-3.2999999995211499E-3</v>
      </c>
      <c r="L292" s="44">
        <f>IFERROR(_xll.qlIndexFixing(Index6M,$H292,TRUE,_xll.ohTrigger(RecalcTrigger,Trigger6M)),NA())</f>
        <v>-2.0368936224123908E-3</v>
      </c>
      <c r="M292" s="183">
        <f>IFERROR(_xll.qlIndexFixing(Index1Y,$H292,TRUE,_xll.ohTrigger(RecalcTrigger,Trigger1Y)),NA())</f>
        <v>-5.0848172889171313E-4</v>
      </c>
      <c r="N292" s="182">
        <f>IFERROR(_xll.qlIndexFixing(ONIndex1M,I292,TRUE,_xll.ohTrigger(RecalcTrigger,Trigger1M)),NA())</f>
        <v>-4.6360227093789064E-3</v>
      </c>
      <c r="O292" s="44">
        <f>IFERROR(_xll.qlIndexFixing(ONIndex3M,I292,TRUE,_xll.ohTrigger(RecalcTrigger,Trigger3M)),NA())</f>
        <v>-3.4264892411828285E-3</v>
      </c>
      <c r="P292" s="44">
        <f>IFERROR(_xll.qlIndexFixing(ONIndex6M,I292,TRUE,_xll.ohTrigger(RecalcTrigger,Trigger6M)),NA())</f>
        <v>-2.3252003870988247E-3</v>
      </c>
      <c r="Q292" s="183">
        <f>IFERROR(_xll.qlIndexFixing(ONIndex1Y,I292,TRUE,_xll.ohTrigger(RecalcTrigger,Trigger1Y)),NA())</f>
        <v>1.3632185896650384E-3</v>
      </c>
    </row>
    <row r="293" spans="2:17" x14ac:dyDescent="0.2">
      <c r="B293" s="39" t="s">
        <v>17</v>
      </c>
      <c r="D293" s="42">
        <f>_xll.qlCalendarAdvance(Calendar,$D292,B293,"f",FALSE)</f>
        <v>42808</v>
      </c>
      <c r="E293" s="177">
        <f>_xll.qlInterestRateIndexValueDate(IndexON,D293)</f>
        <v>42808</v>
      </c>
      <c r="F293" s="193">
        <f>IFERROR(_xll.qlIndexFixing(IndexON,D293,TRUE,_xll.ohTrigger(RecalcTrigger,TriggerON)),NA())</f>
        <v>-4.4511280282000243E-3</v>
      </c>
      <c r="H293" s="42">
        <f>_xll.qlCalendarAdvance(Calendar,$H292,B293,"f",FALSE)</f>
        <v>42808</v>
      </c>
      <c r="I293" s="177">
        <f>_xll.qlInterestRateIndexValueDate(Index1M,$H293)</f>
        <v>42810</v>
      </c>
      <c r="J293" s="182">
        <f>IFERROR(_xll.qlIndexFixing(Index1M,$H293,TRUE,_xll.ohTrigger(RecalcTrigger,Trigger1M)),NA())</f>
        <v>-4.6216793187812341E-3</v>
      </c>
      <c r="K293" s="44">
        <f>IFERROR(_xll.qlIndexFixing(Index3M,H293,TRUE,_xll.ohTrigger(RecalcTrigger,Trigger3M)),NA())</f>
        <v>-3.2988560083150372E-3</v>
      </c>
      <c r="L293" s="44">
        <f>IFERROR(_xll.qlIndexFixing(Index6M,$H293,TRUE,_xll.ohTrigger(RecalcTrigger,Trigger6M)),NA())</f>
        <v>-2.034633157631634E-3</v>
      </c>
      <c r="M293" s="183">
        <f>IFERROR(_xll.qlIndexFixing(Index1Y,$H293,TRUE,_xll.ohTrigger(RecalcTrigger,Trigger1Y)),NA())</f>
        <v>-5.1561842057568693E-4</v>
      </c>
      <c r="N293" s="182">
        <f>IFERROR(_xll.qlIndexFixing(ONIndex1M,I293,TRUE,_xll.ohTrigger(RecalcTrigger,Trigger1M)),NA())</f>
        <v>-4.6345582375018068E-3</v>
      </c>
      <c r="O293" s="44">
        <f>IFERROR(_xll.qlIndexFixing(ONIndex3M,I293,TRUE,_xll.ohTrigger(RecalcTrigger,Trigger3M)),NA())</f>
        <v>-3.4137463883299191E-3</v>
      </c>
      <c r="P293" s="44">
        <f>IFERROR(_xll.qlIndexFixing(ONIndex6M,I293,TRUE,_xll.ohTrigger(RecalcTrigger,Trigger6M)),NA())</f>
        <v>-2.3111101221173769E-3</v>
      </c>
      <c r="Q293" s="183">
        <f>IFERROR(_xll.qlIndexFixing(ONIndex1Y,I293,TRUE,_xll.ohTrigger(RecalcTrigger,Trigger1Y)),NA())</f>
        <v>1.6522136993746273E-3</v>
      </c>
    </row>
    <row r="294" spans="2:17" x14ac:dyDescent="0.2">
      <c r="B294" s="39" t="s">
        <v>17</v>
      </c>
      <c r="D294" s="42">
        <f>_xll.qlCalendarAdvance(Calendar,$D293,B294,"f",FALSE)</f>
        <v>42809</v>
      </c>
      <c r="E294" s="177">
        <f>_xll.qlInterestRateIndexValueDate(IndexON,D294)</f>
        <v>42809</v>
      </c>
      <c r="F294" s="193">
        <f>IFERROR(_xll.qlIndexFixing(IndexON,D294,TRUE,_xll.ohTrigger(RecalcTrigger,TriggerON)),NA())</f>
        <v>-4.4511280281600563E-3</v>
      </c>
      <c r="H294" s="42">
        <f>_xll.qlCalendarAdvance(Calendar,$H293,B294,"f",FALSE)</f>
        <v>42809</v>
      </c>
      <c r="I294" s="177">
        <f>_xll.qlInterestRateIndexValueDate(Index1M,$H294)</f>
        <v>42811</v>
      </c>
      <c r="J294" s="182">
        <f>IFERROR(_xll.qlIndexFixing(Index1M,$H294,TRUE,_xll.ohTrigger(RecalcTrigger,Trigger1M)),NA())</f>
        <v>-4.6212433951106635E-3</v>
      </c>
      <c r="K294" s="44">
        <f>IFERROR(_xll.qlIndexFixing(Index3M,H294,TRUE,_xll.ohTrigger(RecalcTrigger,Trigger3M)),NA())</f>
        <v>-3.298253043808313E-3</v>
      </c>
      <c r="L294" s="44">
        <f>IFERROR(_xll.qlIndexFixing(Index6M,$H294,TRUE,_xll.ohTrigger(RecalcTrigger,Trigger6M)),NA())</f>
        <v>-2.0330055564968838E-3</v>
      </c>
      <c r="M294" s="183">
        <f>IFERROR(_xll.qlIndexFixing(Index1Y,$H294,TRUE,_xll.ohTrigger(RecalcTrigger,Trigger1Y)),NA())</f>
        <v>-5.2951886606867542E-4</v>
      </c>
      <c r="N294" s="182">
        <f>IFERROR(_xll.qlIndexFixing(ONIndex1M,I294,TRUE,_xll.ohTrigger(RecalcTrigger,Trigger1M)),NA())</f>
        <v>-4.6337599774437521E-3</v>
      </c>
      <c r="O294" s="44">
        <f>IFERROR(_xll.qlIndexFixing(ONIndex3M,I294,TRUE,_xll.ohTrigger(RecalcTrigger,Trigger3M)),NA())</f>
        <v>-3.4067127829917609E-3</v>
      </c>
      <c r="P294" s="44">
        <f>IFERROR(_xll.qlIndexFixing(ONIndex6M,I294,TRUE,_xll.ohTrigger(RecalcTrigger,Trigger6M)),NA())</f>
        <v>-2.3034816649314394E-3</v>
      </c>
      <c r="Q294" s="183">
        <f>IFERROR(_xll.qlIndexFixing(ONIndex1Y,I294,TRUE,_xll.ohTrigger(RecalcTrigger,Trigger1Y)),NA())</f>
        <v>1.7806927096852831E-3</v>
      </c>
    </row>
    <row r="295" spans="2:17" x14ac:dyDescent="0.2">
      <c r="B295" s="39" t="s">
        <v>17</v>
      </c>
      <c r="D295" s="42">
        <f>_xll.qlCalendarAdvance(Calendar,$D294,B295,"f",FALSE)</f>
        <v>42810</v>
      </c>
      <c r="E295" s="177">
        <f>_xll.qlInterestRateIndexValueDate(IndexON,D295)</f>
        <v>42810</v>
      </c>
      <c r="F295" s="193">
        <f>IFERROR(_xll.qlIndexFixing(IndexON,D295,TRUE,_xll.ohTrigger(RecalcTrigger,TriggerON)),NA())</f>
        <v>-4.4511280281200882E-3</v>
      </c>
      <c r="H295" s="42">
        <f>_xll.qlCalendarAdvance(Calendar,$H294,B295,"f",FALSE)</f>
        <v>42810</v>
      </c>
      <c r="I295" s="177">
        <f>_xll.qlInterestRateIndexValueDate(Index1M,$H295)</f>
        <v>42814</v>
      </c>
      <c r="J295" s="182">
        <f>IFERROR(_xll.qlIndexFixing(Index1M,$H295,TRUE,_xll.ohTrigger(RecalcTrigger,Trigger1M)),NA())</f>
        <v>-4.6186402824947986E-3</v>
      </c>
      <c r="K295" s="44">
        <f>IFERROR(_xll.qlIndexFixing(Index3M,H295,TRUE,_xll.ohTrigger(RecalcTrigger,Trigger3M)),NA())</f>
        <v>-3.2943560167617379E-3</v>
      </c>
      <c r="L295" s="44">
        <f>IFERROR(_xll.qlIndexFixing(Index6M,$H295,TRUE,_xll.ohTrigger(RecalcTrigger,Trigger6M)),NA())</f>
        <v>-2.0276506335735168E-3</v>
      </c>
      <c r="M295" s="183">
        <f>IFERROR(_xll.qlIndexFixing(Index1Y,$H295,TRUE,_xll.ohTrigger(RecalcTrigger,Trigger1Y)),NA())</f>
        <v>-5.4815354222487254E-4</v>
      </c>
      <c r="N295" s="182">
        <f>IFERROR(_xll.qlIndexFixing(ONIndex1M,I295,TRUE,_xll.ohTrigger(RecalcTrigger,Trigger1M)),NA())</f>
        <v>-4.6329401258171643E-3</v>
      </c>
      <c r="O295" s="44">
        <f>IFERROR(_xll.qlIndexFixing(ONIndex3M,I295,TRUE,_xll.ohTrigger(RecalcTrigger,Trigger3M)),NA())</f>
        <v>-3.3992870101950956E-3</v>
      </c>
      <c r="P295" s="44">
        <f>IFERROR(_xll.qlIndexFixing(ONIndex6M,I295,TRUE,_xll.ohTrigger(RecalcTrigger,Trigger6M)),NA())</f>
        <v>-2.2955037884919705E-3</v>
      </c>
      <c r="Q295" s="183">
        <f>IFERROR(_xll.qlIndexFixing(ONIndex1Y,I295,TRUE,_xll.ohTrigger(RecalcTrigger,Trigger1Y)),NA())</f>
        <v>1.8994053049592452E-3</v>
      </c>
    </row>
    <row r="296" spans="2:17" x14ac:dyDescent="0.2">
      <c r="B296" s="39" t="s">
        <v>17</v>
      </c>
      <c r="D296" s="42">
        <f>_xll.qlCalendarAdvance(Calendar,$D295,B296,"f",FALSE)</f>
        <v>42811</v>
      </c>
      <c r="E296" s="177">
        <f>_xll.qlInterestRateIndexValueDate(IndexON,D296)</f>
        <v>42811</v>
      </c>
      <c r="F296" s="193">
        <f>IFERROR(_xll.qlIndexFixing(IndexON,D296,TRUE,_xll.ohTrigger(RecalcTrigger,TriggerON)),NA())</f>
        <v>-4.4510729935431925E-3</v>
      </c>
      <c r="H296" s="42">
        <f>_xll.qlCalendarAdvance(Calendar,$H295,B296,"f",FALSE)</f>
        <v>42811</v>
      </c>
      <c r="I296" s="177">
        <f>_xll.qlInterestRateIndexValueDate(Index1M,$H296)</f>
        <v>42815</v>
      </c>
      <c r="J296" s="182">
        <f>IFERROR(_xll.qlIndexFixing(Index1M,$H296,TRUE,_xll.ohTrigger(RecalcTrigger,Trigger1M)),NA())</f>
        <v>-4.6175294024758578E-3</v>
      </c>
      <c r="K296" s="44">
        <f>IFERROR(_xll.qlIndexFixing(Index3M,H296,TRUE,_xll.ohTrigger(RecalcTrigger,Trigger3M)),NA())</f>
        <v>-3.293271416591627E-3</v>
      </c>
      <c r="L296" s="44">
        <f>IFERROR(_xll.qlIndexFixing(Index6M,$H296,TRUE,_xll.ohTrigger(RecalcTrigger,Trigger6M)),NA())</f>
        <v>-2.0257515294604183E-3</v>
      </c>
      <c r="M296" s="183">
        <f>IFERROR(_xll.qlIndexFixing(Index1Y,$H296,TRUE,_xll.ohTrigger(RecalcTrigger,Trigger1Y)),NA())</f>
        <v>-5.5715536692017029E-4</v>
      </c>
      <c r="N296" s="182">
        <f>IFERROR(_xll.qlIndexFixing(ONIndex1M,I296,TRUE,_xll.ohTrigger(RecalcTrigger,Trigger1M)),NA())</f>
        <v>-4.6320987571624173E-3</v>
      </c>
      <c r="O296" s="44">
        <f>IFERROR(_xll.qlIndexFixing(ONIndex3M,I296,TRUE,_xll.ohTrigger(RecalcTrigger,Trigger3M)),NA())</f>
        <v>-3.3914659736966613E-3</v>
      </c>
      <c r="P296" s="44">
        <f>IFERROR(_xll.qlIndexFixing(ONIndex6M,I296,TRUE,_xll.ohTrigger(RecalcTrigger,Trigger6M)),NA())</f>
        <v>-2.2871738726948365E-3</v>
      </c>
      <c r="Q296" s="183">
        <f>IFERROR(_xll.qlIndexFixing(ONIndex1Y,I296,TRUE,_xll.ohTrigger(RecalcTrigger,Trigger1Y)),NA())</f>
        <v>2.0082489885453469E-3</v>
      </c>
    </row>
    <row r="297" spans="2:17" x14ac:dyDescent="0.2">
      <c r="B297" s="39" t="s">
        <v>17</v>
      </c>
      <c r="D297" s="42">
        <f>_xll.qlCalendarAdvance(Calendar,$D296,B297,"f",FALSE)</f>
        <v>42814</v>
      </c>
      <c r="E297" s="177">
        <f>_xll.qlInterestRateIndexValueDate(IndexON,D297)</f>
        <v>42814</v>
      </c>
      <c r="F297" s="193">
        <f>IFERROR(_xll.qlIndexFixing(IndexON,D297,TRUE,_xll.ohTrigger(RecalcTrigger,TriggerON)),NA())</f>
        <v>-4.4511280281600563E-3</v>
      </c>
      <c r="H297" s="42">
        <f>_xll.qlCalendarAdvance(Calendar,$H296,B297,"f",FALSE)</f>
        <v>42814</v>
      </c>
      <c r="I297" s="177">
        <f>_xll.qlInterestRateIndexValueDate(Index1M,$H297)</f>
        <v>42816</v>
      </c>
      <c r="J297" s="182">
        <f>IFERROR(_xll.qlIndexFixing(Index1M,$H297,TRUE,_xll.ohTrigger(RecalcTrigger,Trigger1M)),NA())</f>
        <v>-4.6150788087118144E-3</v>
      </c>
      <c r="K297" s="44">
        <f>IFERROR(_xll.qlIndexFixing(Index3M,H297,TRUE,_xll.ohTrigger(RecalcTrigger,Trigger3M)),NA())</f>
        <v>-3.2922116704077768E-3</v>
      </c>
      <c r="L297" s="44">
        <f>IFERROR(_xll.qlIndexFixing(Index6M,$H297,TRUE,_xll.ohTrigger(RecalcTrigger,Trigger6M)),NA())</f>
        <v>-2.0238323226560695E-3</v>
      </c>
      <c r="M297" s="183">
        <f>IFERROR(_xll.qlIndexFixing(Index1Y,$H297,TRUE,_xll.ohTrigger(RecalcTrigger,Trigger1Y)),NA())</f>
        <v>-5.6645181506351726E-4</v>
      </c>
      <c r="N297" s="182">
        <f>IFERROR(_xll.qlIndexFixing(ONIndex1M,I297,TRUE,_xll.ohTrigger(RecalcTrigger,Trigger1M)),NA())</f>
        <v>-4.6302851149260249E-3</v>
      </c>
      <c r="O297" s="44">
        <f>IFERROR(_xll.qlIndexFixing(ONIndex3M,I297,TRUE,_xll.ohTrigger(RecalcTrigger,Trigger3M)),NA())</f>
        <v>-3.3744592444318044E-3</v>
      </c>
      <c r="P297" s="44">
        <f>IFERROR(_xll.qlIndexFixing(ONIndex6M,I297,TRUE,_xll.ohTrigger(RecalcTrigger,Trigger6M)),NA())</f>
        <v>-2.2693131720163962E-3</v>
      </c>
      <c r="Q297" s="183">
        <f>IFERROR(_xll.qlIndexFixing(ONIndex1Y,I297,TRUE,_xll.ohTrigger(RecalcTrigger,Trigger1Y)),NA())</f>
        <v>2.1925408531142665E-3</v>
      </c>
    </row>
    <row r="298" spans="2:17" x14ac:dyDescent="0.2">
      <c r="B298" s="39" t="s">
        <v>17</v>
      </c>
      <c r="D298" s="42">
        <f>_xll.qlCalendarAdvance(Calendar,$D297,B298,"f",FALSE)</f>
        <v>42815</v>
      </c>
      <c r="E298" s="177">
        <f>_xll.qlInterestRateIndexValueDate(IndexON,D298)</f>
        <v>42815</v>
      </c>
      <c r="F298" s="193">
        <f>IFERROR(_xll.qlIndexFixing(IndexON,D298,TRUE,_xll.ohTrigger(RecalcTrigger,TriggerON)),NA())</f>
        <v>-4.4511280280801202E-3</v>
      </c>
      <c r="H298" s="42">
        <f>_xll.qlCalendarAdvance(Calendar,$H297,B298,"f",FALSE)</f>
        <v>42815</v>
      </c>
      <c r="I298" s="177">
        <f>_xll.qlInterestRateIndexValueDate(Index1M,$H298)</f>
        <v>42817</v>
      </c>
      <c r="J298" s="182">
        <f>IFERROR(_xll.qlIndexFixing(Index1M,$H298,TRUE,_xll.ohTrigger(RecalcTrigger,Trigger1M)),NA())</f>
        <v>-4.6145800288656391E-3</v>
      </c>
      <c r="K298" s="44">
        <f>IFERROR(_xll.qlIndexFixing(Index3M,H298,TRUE,_xll.ohTrigger(RecalcTrigger,Trigger3M)),NA())</f>
        <v>-3.2911811922349847E-3</v>
      </c>
      <c r="L298" s="44">
        <f>IFERROR(_xll.qlIndexFixing(Index6M,$H298,TRUE,_xll.ohTrigger(RecalcTrigger,Trigger6M)),NA())</f>
        <v>-2.0207628433087329E-3</v>
      </c>
      <c r="M298" s="183">
        <f>IFERROR(_xll.qlIndexFixing(Index1Y,$H298,TRUE,_xll.ohTrigger(RecalcTrigger,Trigger1Y)),NA())</f>
        <v>-5.7601610156197535E-4</v>
      </c>
      <c r="N298" s="182">
        <f>IFERROR(_xll.qlIndexFixing(ONIndex1M,I298,TRUE,_xll.ohTrigger(RecalcTrigger,Trigger1M)),NA())</f>
        <v>-4.6285196073458934E-3</v>
      </c>
      <c r="O298" s="44">
        <f>IFERROR(_xll.qlIndexFixing(ONIndex3M,I298,TRUE,_xll.ohTrigger(RecalcTrigger,Trigger3M)),NA())</f>
        <v>-3.3561672707360657E-3</v>
      </c>
      <c r="P298" s="44">
        <f>IFERROR(_xll.qlIndexFixing(ONIndex6M,I298,TRUE,_xll.ohTrigger(RecalcTrigger,Trigger6M)),NA())</f>
        <v>-2.2502814171643237E-3</v>
      </c>
      <c r="Q298" s="183">
        <f>IFERROR(_xll.qlIndexFixing(ONIndex1Y,I298,TRUE,_xll.ohTrigger(RecalcTrigger,Trigger1Y)),NA())</f>
        <v>2.3428847017648025E-3</v>
      </c>
    </row>
    <row r="299" spans="2:17" x14ac:dyDescent="0.2">
      <c r="B299" s="39" t="s">
        <v>17</v>
      </c>
      <c r="D299" s="42">
        <f>_xll.qlCalendarAdvance(Calendar,$D298,B299,"f",FALSE)</f>
        <v>42816</v>
      </c>
      <c r="E299" s="177">
        <f>_xll.qlInterestRateIndexValueDate(IndexON,D299)</f>
        <v>42816</v>
      </c>
      <c r="F299" s="193">
        <f>IFERROR(_xll.qlIndexFixing(IndexON,D299,TRUE,_xll.ohTrigger(RecalcTrigger,TriggerON)),NA())</f>
        <v>-4.4511280281200882E-3</v>
      </c>
      <c r="H299" s="42">
        <f>_xll.qlCalendarAdvance(Calendar,$H298,B299,"f",FALSE)</f>
        <v>42816</v>
      </c>
      <c r="I299" s="177">
        <f>_xll.qlInterestRateIndexValueDate(Index1M,$H299)</f>
        <v>42818</v>
      </c>
      <c r="J299" s="182">
        <f>IFERROR(_xll.qlIndexFixing(Index1M,$H299,TRUE,_xll.ohTrigger(RecalcTrigger,Trigger1M)),NA())</f>
        <v>-4.6140742776186686E-3</v>
      </c>
      <c r="K299" s="44">
        <f>IFERROR(_xll.qlIndexFixing(Index3M,H299,TRUE,_xll.ohTrigger(RecalcTrigger,Trigger3M)),NA())</f>
        <v>-3.2901775395136825E-3</v>
      </c>
      <c r="L299" s="44">
        <f>IFERROR(_xll.qlIndexFixing(Index6M,$H299,TRUE,_xll.ohTrigger(RecalcTrigger,Trigger6M)),NA())</f>
        <v>-2.0193356130561082E-3</v>
      </c>
      <c r="M299" s="183">
        <f>IFERROR(_xll.qlIndexFixing(Index1Y,$H299,TRUE,_xll.ohTrigger(RecalcTrigger,Trigger1Y)),NA())</f>
        <v>-5.9102353097361022E-4</v>
      </c>
      <c r="N299" s="182">
        <f>IFERROR(_xll.qlIndexFixing(ONIndex1M,I299,TRUE,_xll.ohTrigger(RecalcTrigger,Trigger1M)),NA())</f>
        <v>-4.6275717742938483E-3</v>
      </c>
      <c r="O299" s="44">
        <f>IFERROR(_xll.qlIndexFixing(ONIndex3M,I299,TRUE,_xll.ohTrigger(RecalcTrigger,Trigger3M)),NA())</f>
        <v>-3.3463234749975257E-3</v>
      </c>
      <c r="P299" s="44">
        <f>IFERROR(_xll.qlIndexFixing(ONIndex6M,I299,TRUE,_xll.ohTrigger(RecalcTrigger,Trigger6M)),NA())</f>
        <v>-2.2401520050951973E-3</v>
      </c>
      <c r="Q299" s="183">
        <f>IFERROR(_xll.qlIndexFixing(ONIndex1Y,I299,TRUE,_xll.ohTrigger(RecalcTrigger,Trigger1Y)),NA())</f>
        <v>2.4008464046421096E-3</v>
      </c>
    </row>
    <row r="300" spans="2:17" x14ac:dyDescent="0.2">
      <c r="B300" s="39" t="s">
        <v>17</v>
      </c>
      <c r="D300" s="42">
        <f>_xll.qlCalendarAdvance(Calendar,$D299,B300,"f",FALSE)</f>
        <v>42817</v>
      </c>
      <c r="E300" s="177">
        <f>_xll.qlInterestRateIndexValueDate(IndexON,D300)</f>
        <v>42817</v>
      </c>
      <c r="F300" s="193">
        <f>IFERROR(_xll.qlIndexFixing(IndexON,D300,TRUE,_xll.ohTrigger(RecalcTrigger,TriggerON)),NA())</f>
        <v>-4.4511280282799603E-3</v>
      </c>
      <c r="H300" s="42">
        <f>_xll.qlCalendarAdvance(Calendar,$H299,B300,"f",FALSE)</f>
        <v>42817</v>
      </c>
      <c r="I300" s="177">
        <f>_xll.qlInterestRateIndexValueDate(Index1M,$H300)</f>
        <v>42821</v>
      </c>
      <c r="J300" s="182">
        <f>IFERROR(_xll.qlIndexFixing(Index1M,$H300,TRUE,_xll.ohTrigger(RecalcTrigger,Trigger1M)),NA())</f>
        <v>-4.6104369926770437E-3</v>
      </c>
      <c r="K300" s="44">
        <f>IFERROR(_xll.qlIndexFixing(Index3M,H300,TRUE,_xll.ohTrigger(RecalcTrigger,Trigger3M)),NA())</f>
        <v>-3.287441571514939E-3</v>
      </c>
      <c r="L300" s="44">
        <f>IFERROR(_xll.qlIndexFixing(Index6M,$H300,TRUE,_xll.ohTrigger(RecalcTrigger,Trigger6M)),NA())</f>
        <v>-2.0138851403154238E-3</v>
      </c>
      <c r="M300" s="183">
        <f>IFERROR(_xll.qlIndexFixing(Index1Y,$H300,TRUE,_xll.ohTrigger(RecalcTrigger,Trigger1Y)),NA())</f>
        <v>-6.1640617691518737E-4</v>
      </c>
      <c r="N300" s="182">
        <f>IFERROR(_xll.qlIndexFixing(ONIndex1M,I300,TRUE,_xll.ohTrigger(RecalcTrigger,Trigger1M)),NA())</f>
        <v>-4.6266028722552477E-3</v>
      </c>
      <c r="O300" s="44">
        <f>IFERROR(_xll.qlIndexFixing(ONIndex3M,I300,TRUE,_xll.ohTrigger(RecalcTrigger,Trigger3M)),NA())</f>
        <v>-3.3360658389769426E-3</v>
      </c>
      <c r="P300" s="44">
        <f>IFERROR(_xll.qlIndexFixing(ONIndex6M,I300,TRUE,_xll.ohTrigger(RecalcTrigger,Trigger6M)),NA())</f>
        <v>-2.2296548338829325E-3</v>
      </c>
      <c r="Q300" s="183">
        <f>IFERROR(_xll.qlIndexFixing(ONIndex1Y,I300,TRUE,_xll.ohTrigger(RecalcTrigger,Trigger1Y)),NA())</f>
        <v>2.4483242323114496E-3</v>
      </c>
    </row>
    <row r="301" spans="2:17" x14ac:dyDescent="0.2">
      <c r="B301" s="39" t="s">
        <v>17</v>
      </c>
      <c r="D301" s="42">
        <f>_xll.qlCalendarAdvance(Calendar,$D300,B301,"f",FALSE)</f>
        <v>42818</v>
      </c>
      <c r="E301" s="177">
        <f>_xll.qlInterestRateIndexValueDate(IndexON,D301)</f>
        <v>42818</v>
      </c>
      <c r="F301" s="193">
        <f>IFERROR(_xll.qlIndexFixing(IndexON,D301,TRUE,_xll.ohTrigger(RecalcTrigger,TriggerON)),NA())</f>
        <v>-4.4510729935431925E-3</v>
      </c>
      <c r="H301" s="42">
        <f>_xll.qlCalendarAdvance(Calendar,$H300,B301,"f",FALSE)</f>
        <v>42818</v>
      </c>
      <c r="I301" s="177">
        <f>_xll.qlInterestRateIndexValueDate(Index1M,$H301)</f>
        <v>42822</v>
      </c>
      <c r="J301" s="182">
        <f>IFERROR(_xll.qlIndexFixing(Index1M,$H301,TRUE,_xll.ohTrigger(RecalcTrigger,Trigger1M)),NA())</f>
        <v>-4.6091844325942925E-3</v>
      </c>
      <c r="K301" s="44">
        <f>IFERROR(_xll.qlIndexFixing(Index3M,H301,TRUE,_xll.ohTrigger(RecalcTrigger,Trigger3M)),NA())</f>
        <v>-3.2866249751365962E-3</v>
      </c>
      <c r="L301" s="44">
        <f>IFERROR(_xll.qlIndexFixing(Index6M,$H301,TRUE,_xll.ohTrigger(RecalcTrigger,Trigger6M)),NA())</f>
        <v>-2.0118154726790206E-3</v>
      </c>
      <c r="M301" s="183">
        <f>IFERROR(_xll.qlIndexFixing(Index1Y,$H301,TRUE,_xll.ohTrigger(RecalcTrigger,Trigger1Y)),NA())</f>
        <v>-6.2689812753888795E-4</v>
      </c>
      <c r="N301" s="182">
        <f>IFERROR(_xll.qlIndexFixing(ONIndex1M,I301,TRUE,_xll.ohTrigger(RecalcTrigger,Trigger1M)),NA())</f>
        <v>-4.6256129759703057E-3</v>
      </c>
      <c r="O301" s="44">
        <f>IFERROR(_xll.qlIndexFixing(ONIndex3M,I301,TRUE,_xll.ohTrigger(RecalcTrigger,Trigger3M)),NA())</f>
        <v>-3.325391266790767E-3</v>
      </c>
      <c r="P301" s="44">
        <f>IFERROR(_xll.qlIndexFixing(ONIndex6M,I301,TRUE,_xll.ohTrigger(RecalcTrigger,Trigger6M)),NA())</f>
        <v>-2.2187872834233957E-3</v>
      </c>
      <c r="Q301" s="183">
        <f>IFERROR(_xll.qlIndexFixing(ONIndex1Y,I301,TRUE,_xll.ohTrigger(RecalcTrigger,Trigger1Y)),NA())</f>
        <v>2.4852156933974356E-3</v>
      </c>
    </row>
    <row r="302" spans="2:17" x14ac:dyDescent="0.2">
      <c r="B302" s="39" t="s">
        <v>17</v>
      </c>
      <c r="D302" s="42">
        <f>_xll.qlCalendarAdvance(Calendar,$D301,B302,"f",FALSE)</f>
        <v>42821</v>
      </c>
      <c r="E302" s="177">
        <f>_xll.qlInterestRateIndexValueDate(IndexON,D302)</f>
        <v>42821</v>
      </c>
      <c r="F302" s="193">
        <f>IFERROR(_xll.qlIndexFixing(IndexON,D302,TRUE,_xll.ohTrigger(RecalcTrigger,TriggerON)),NA())</f>
        <v>-4.4511280281600563E-3</v>
      </c>
      <c r="H302" s="42">
        <f>_xll.qlCalendarAdvance(Calendar,$H301,B302,"f",FALSE)</f>
        <v>42821</v>
      </c>
      <c r="I302" s="177">
        <f>_xll.qlInterestRateIndexValueDate(Index1M,$H302)</f>
        <v>42823</v>
      </c>
      <c r="J302" s="182">
        <f>IFERROR(_xll.qlIndexFixing(Index1M,$H302,TRUE,_xll.ohTrigger(RecalcTrigger,Trigger1M)),NA())</f>
        <v>-4.6086307622310585E-3</v>
      </c>
      <c r="K302" s="44">
        <f>IFERROR(_xll.qlIndexFixing(Index3M,H302,TRUE,_xll.ohTrigger(RecalcTrigger,Trigger3M)),NA())</f>
        <v>-3.2858649297378044E-3</v>
      </c>
      <c r="L302" s="44">
        <f>IFERROR(_xll.qlIndexFixing(Index6M,$H302,TRUE,_xll.ohTrigger(RecalcTrigger,Trigger6M)),NA())</f>
        <v>-2.0097157008463077E-3</v>
      </c>
      <c r="M302" s="183">
        <f>IFERROR(_xll.qlIndexFixing(Index1Y,$H302,TRUE,_xll.ohTrigger(RecalcTrigger,Trigger1Y)),NA())</f>
        <v>-6.3749135622414221E-4</v>
      </c>
      <c r="N302" s="182">
        <f>IFERROR(_xll.qlIndexFixing(ONIndex1M,I302,TRUE,_xll.ohTrigger(RecalcTrigger,Trigger1M)),NA())</f>
        <v>-4.6235041945275057E-3</v>
      </c>
      <c r="O302" s="44">
        <f>IFERROR(_xll.qlIndexFixing(ONIndex3M,I302,TRUE,_xll.ohTrigger(RecalcTrigger,Trigger3M)),NA())</f>
        <v>-3.3026065556329698E-3</v>
      </c>
      <c r="P302" s="44">
        <f>IFERROR(_xll.qlIndexFixing(ONIndex6M,I302,TRUE,_xll.ohTrigger(RecalcTrigger,Trigger6M)),NA())</f>
        <v>-2.195791091752497E-3</v>
      </c>
      <c r="Q302" s="183">
        <f>IFERROR(_xll.qlIndexFixing(ONIndex1Y,I302,TRUE,_xll.ohTrigger(RecalcTrigger,Trigger1Y)),NA())</f>
        <v>2.5232159625954154E-3</v>
      </c>
    </row>
    <row r="303" spans="2:17" x14ac:dyDescent="0.2">
      <c r="B303" s="39" t="s">
        <v>17</v>
      </c>
      <c r="D303" s="42">
        <f>_xll.qlCalendarAdvance(Calendar,$D302,B303,"f",FALSE)</f>
        <v>42822</v>
      </c>
      <c r="E303" s="177">
        <f>_xll.qlInterestRateIndexValueDate(IndexON,D303)</f>
        <v>42822</v>
      </c>
      <c r="F303" s="193">
        <f>IFERROR(_xll.qlIndexFixing(IndexON,D303,TRUE,_xll.ohTrigger(RecalcTrigger,TriggerON)),NA())</f>
        <v>-4.4511280281200882E-3</v>
      </c>
      <c r="H303" s="42">
        <f>_xll.qlCalendarAdvance(Calendar,$H302,B303,"f",FALSE)</f>
        <v>42822</v>
      </c>
      <c r="I303" s="177">
        <f>_xll.qlInterestRateIndexValueDate(Index1M,$H303)</f>
        <v>42824</v>
      </c>
      <c r="J303" s="182">
        <f>IFERROR(_xll.qlIndexFixing(Index1M,$H303,TRUE,_xll.ohTrigger(RecalcTrigger,Trigger1M)),NA())</f>
        <v>-4.608070255718682E-3</v>
      </c>
      <c r="K303" s="44">
        <f>IFERROR(_xll.qlIndexFixing(Index3M,H303,TRUE,_xll.ohTrigger(RecalcTrigger,Trigger3M)),NA())</f>
        <v>-3.2851661156186249E-3</v>
      </c>
      <c r="L303" s="44">
        <f>IFERROR(_xll.qlIndexFixing(Index6M,$H303,TRUE,_xll.ohTrigger(RecalcTrigger,Trigger6M)),NA())</f>
        <v>-2.0085262874389213E-3</v>
      </c>
      <c r="M303" s="183">
        <f>IFERROR(_xll.qlIndexFixing(Index1Y,$H303,TRUE,_xll.ohTrigger(RecalcTrigger,Trigger1Y)),NA())</f>
        <v>-6.4596447843690496E-4</v>
      </c>
      <c r="N303" s="182">
        <f>IFERROR(_xll.qlIndexFixing(ONIndex1M,I303,TRUE,_xll.ohTrigger(RecalcTrigger,Trigger1M)),NA())</f>
        <v>-4.621444941212971E-3</v>
      </c>
      <c r="O303" s="44">
        <f>IFERROR(_xll.qlIndexFixing(ONIndex3M,I303,TRUE,_xll.ohTrigger(RecalcTrigger,Trigger3M)),NA())</f>
        <v>-3.2786410375429398E-3</v>
      </c>
      <c r="P303" s="44">
        <f>IFERROR(_xll.qlIndexFixing(ONIndex6M,I303,TRUE,_xll.ohTrigger(RecalcTrigger,Trigger6M)),NA())</f>
        <v>-2.1716681350403277E-3</v>
      </c>
      <c r="Q303" s="183">
        <f>IFERROR(_xll.qlIndexFixing(ONIndex1Y,I303,TRUE,_xll.ohTrigger(RecalcTrigger,Trigger1Y)),NA())</f>
        <v>2.5266213487817879E-3</v>
      </c>
    </row>
    <row r="304" spans="2:17" x14ac:dyDescent="0.2">
      <c r="B304" s="39" t="s">
        <v>17</v>
      </c>
      <c r="D304" s="42">
        <f>_xll.qlCalendarAdvance(Calendar,$D303,B304,"f",FALSE)</f>
        <v>42823</v>
      </c>
      <c r="E304" s="177">
        <f>_xll.qlInterestRateIndexValueDate(IndexON,D304)</f>
        <v>42823</v>
      </c>
      <c r="F304" s="193">
        <f>IFERROR(_xll.qlIndexFixing(IndexON,D304,TRUE,_xll.ohTrigger(RecalcTrigger,TriggerON)),NA())</f>
        <v>-4.4511280281600563E-3</v>
      </c>
      <c r="H304" s="42">
        <f>_xll.qlCalendarAdvance(Calendar,$H303,B304,"f",FALSE)</f>
        <v>42823</v>
      </c>
      <c r="I304" s="177">
        <f>_xll.qlInterestRateIndexValueDate(Index1M,$H304)</f>
        <v>42825</v>
      </c>
      <c r="J304" s="182">
        <f>IFERROR(_xll.qlIndexFixing(Index1M,$H304,TRUE,_xll.ohTrigger(RecalcTrigger,Trigger1M)),NA())</f>
        <v>-4.6075029314548589E-3</v>
      </c>
      <c r="K304" s="44">
        <f>IFERROR(_xll.qlIndexFixing(Index3M,H304,TRUE,_xll.ohTrigger(RecalcTrigger,Trigger3M)),NA())</f>
        <v>-3.2847544229166934E-3</v>
      </c>
      <c r="L304" s="44">
        <f>IFERROR(_xll.qlIndexFixing(Index6M,$H304,TRUE,_xll.ohTrigger(RecalcTrigger,Trigger6M)),NA())</f>
        <v>-2.0073833793434479E-3</v>
      </c>
      <c r="M304" s="183">
        <f>IFERROR(_xll.qlIndexFixing(Index1Y,$H304,TRUE,_xll.ohTrigger(RecalcTrigger,Trigger1Y)),NA())</f>
        <v>-6.545858002781537E-4</v>
      </c>
      <c r="N304" s="182">
        <f>IFERROR(_xll.qlIndexFixing(ONIndex1M,I304,TRUE,_xll.ohTrigger(RecalcTrigger,Trigger1M)),NA())</f>
        <v>-4.6203511935605235E-3</v>
      </c>
      <c r="O304" s="44">
        <f>IFERROR(_xll.qlIndexFixing(ONIndex3M,I304,TRUE,_xll.ohTrigger(RecalcTrigger,Trigger3M)),NA())</f>
        <v>-3.2669147764208262E-3</v>
      </c>
      <c r="P304" s="44">
        <f>IFERROR(_xll.qlIndexFixing(ONIndex6M,I304,TRUE,_xll.ohTrigger(RecalcTrigger,Trigger6M)),NA())</f>
        <v>-2.1595548755248828E-3</v>
      </c>
      <c r="Q304" s="183">
        <f>IFERROR(_xll.qlIndexFixing(ONIndex1Y,I304,TRUE,_xll.ohTrigger(RecalcTrigger,Trigger1Y)),NA())</f>
        <v>2.5195960922452798E-3</v>
      </c>
    </row>
    <row r="305" spans="2:17" x14ac:dyDescent="0.2">
      <c r="B305" s="39" t="s">
        <v>17</v>
      </c>
      <c r="D305" s="42">
        <f>_xll.qlCalendarAdvance(Calendar,$D304,B305,"f",FALSE)</f>
        <v>42824</v>
      </c>
      <c r="E305" s="177">
        <f>_xll.qlInterestRateIndexValueDate(IndexON,D305)</f>
        <v>42824</v>
      </c>
      <c r="F305" s="193">
        <f>IFERROR(_xll.qlIndexFixing(IndexON,D305,TRUE,_xll.ohTrigger(RecalcTrigger,TriggerON)),NA())</f>
        <v>-4.4511280281600563E-3</v>
      </c>
      <c r="H305" s="42">
        <f>_xll.qlCalendarAdvance(Calendar,$H304,B305,"f",FALSE)</f>
        <v>42824</v>
      </c>
      <c r="I305" s="177">
        <f>_xll.qlInterestRateIndexValueDate(Index1M,$H305)</f>
        <v>42828</v>
      </c>
      <c r="J305" s="182">
        <f>IFERROR(_xll.qlIndexFixing(Index1M,$H305,TRUE,_xll.ohTrigger(RecalcTrigger,Trigger1M)),NA())</f>
        <v>-4.6020199578964416E-3</v>
      </c>
      <c r="K305" s="44">
        <f>IFERROR(_xll.qlIndexFixing(Index3M,H305,TRUE,_xll.ohTrigger(RecalcTrigger,Trigger3M)),NA())</f>
        <v>-3.283433673863273E-3</v>
      </c>
      <c r="L305" s="44">
        <f>IFERROR(_xll.qlIndexFixing(Index6M,$H305,TRUE,_xll.ohTrigger(RecalcTrigger,Trigger6M)),NA())</f>
        <v>-2.0000000006497516E-3</v>
      </c>
      <c r="M305" s="183">
        <f>IFERROR(_xll.qlIndexFixing(Index1Y,$H305,TRUE,_xll.ohTrigger(RecalcTrigger,Trigger1Y)),NA())</f>
        <v>-6.909612289754055E-4</v>
      </c>
      <c r="N305" s="182">
        <f>IFERROR(_xll.qlIndexFixing(ONIndex1M,I305,TRUE,_xll.ohTrigger(RecalcTrigger,Trigger1M)),NA())</f>
        <v>-4.6192368993835942E-3</v>
      </c>
      <c r="O305" s="44">
        <f>IFERROR(_xll.qlIndexFixing(ONIndex3M,I305,TRUE,_xll.ohTrigger(RecalcTrigger,Trigger3M)),NA())</f>
        <v>-3.2558416775030352E-3</v>
      </c>
      <c r="P305" s="44">
        <f>IFERROR(_xll.qlIndexFixing(ONIndex6M,I305,TRUE,_xll.ohTrigger(RecalcTrigger,Trigger6M)),NA())</f>
        <v>-2.1477065292607733E-3</v>
      </c>
      <c r="Q305" s="183">
        <f>IFERROR(_xll.qlIndexFixing(ONIndex1Y,I305,TRUE,_xll.ohTrigger(RecalcTrigger,Trigger1Y)),NA())</f>
        <v>2.5120123226329838E-3</v>
      </c>
    </row>
    <row r="306" spans="2:17" x14ac:dyDescent="0.2">
      <c r="B306" s="39" t="s">
        <v>17</v>
      </c>
      <c r="D306" s="42">
        <f>_xll.qlCalendarAdvance(Calendar,$D305,B306,"f",FALSE)</f>
        <v>42825</v>
      </c>
      <c r="E306" s="177">
        <f>_xll.qlInterestRateIndexValueDate(IndexON,D306)</f>
        <v>42825</v>
      </c>
      <c r="F306" s="193">
        <f>IFERROR(_xll.qlIndexFixing(IndexON,D306,TRUE,_xll.ohTrigger(RecalcTrigger,TriggerON)),NA())</f>
        <v>-4.4510729935431925E-3</v>
      </c>
      <c r="H306" s="42">
        <f>_xll.qlCalendarAdvance(Calendar,$H305,B306,"f",FALSE)</f>
        <v>42825</v>
      </c>
      <c r="I306" s="177">
        <f>_xll.qlInterestRateIndexValueDate(Index1M,$H306)</f>
        <v>42829</v>
      </c>
      <c r="J306" s="182">
        <f>IFERROR(_xll.qlIndexFixing(Index1M,$H306,TRUE,_xll.ohTrigger(RecalcTrigger,Trigger1M)),NA())</f>
        <v>-4.6006389045634144E-3</v>
      </c>
      <c r="K306" s="44">
        <f>IFERROR(_xll.qlIndexFixing(Index3M,H306,TRUE,_xll.ohTrigger(RecalcTrigger,Trigger3M)),NA())</f>
        <v>-3.2831567689576742E-3</v>
      </c>
      <c r="L306" s="44">
        <f>IFERROR(_xll.qlIndexFixing(Index6M,$H306,TRUE,_xll.ohTrigger(RecalcTrigger,Trigger6M)),NA())</f>
        <v>-1.9977903503367554E-3</v>
      </c>
      <c r="M306" s="183">
        <f>IFERROR(_xll.qlIndexFixing(Index1Y,$H306,TRUE,_xll.ohTrigger(RecalcTrigger,Trigger1Y)),NA())</f>
        <v>-7.015537661816761E-4</v>
      </c>
      <c r="N306" s="182">
        <f>IFERROR(_xll.qlIndexFixing(ONIndex1M,I306,TRUE,_xll.ohTrigger(RecalcTrigger,Trigger1M)),NA())</f>
        <v>-4.6181021337021733E-3</v>
      </c>
      <c r="O306" s="44">
        <f>IFERROR(_xll.qlIndexFixing(ONIndex3M,I306,TRUE,_xll.ohTrigger(RecalcTrigger,Trigger3M)),NA())</f>
        <v>-3.2454287248828706E-3</v>
      </c>
      <c r="P306" s="44">
        <f>IFERROR(_xll.qlIndexFixing(ONIndex6M,I306,TRUE,_xll.ohTrigger(RecalcTrigger,Trigger6M)),NA())</f>
        <v>-2.1361265046815348E-3</v>
      </c>
      <c r="Q306" s="183">
        <f>IFERROR(_xll.qlIndexFixing(ONIndex1Y,I306,TRUE,_xll.ohTrigger(RecalcTrigger,Trigger1Y)),NA())</f>
        <v>2.5038660974185944E-3</v>
      </c>
    </row>
    <row r="307" spans="2:17" x14ac:dyDescent="0.2">
      <c r="B307" s="39" t="s">
        <v>17</v>
      </c>
      <c r="D307" s="42">
        <f>_xll.qlCalendarAdvance(Calendar,$D306,B307,"f",FALSE)</f>
        <v>42828</v>
      </c>
      <c r="E307" s="177">
        <f>_xll.qlInterestRateIndexValueDate(IndexON,D307)</f>
        <v>42828</v>
      </c>
      <c r="F307" s="193">
        <f>IFERROR(_xll.qlIndexFixing(IndexON,D307,TRUE,_xll.ohTrigger(RecalcTrigger,TriggerON)),NA())</f>
        <v>-4.4511280281600563E-3</v>
      </c>
      <c r="H307" s="42">
        <f>_xll.qlCalendarAdvance(Calendar,$H306,B307,"f",FALSE)</f>
        <v>42828</v>
      </c>
      <c r="I307" s="177">
        <f>_xll.qlInterestRateIndexValueDate(Index1M,$H307)</f>
        <v>42830</v>
      </c>
      <c r="J307" s="182">
        <f>IFERROR(_xll.qlIndexFixing(Index1M,$H307,TRUE,_xll.ohTrigger(RecalcTrigger,Trigger1M)),NA())</f>
        <v>-4.5992383945274717E-3</v>
      </c>
      <c r="K307" s="44">
        <f>IFERROR(_xll.qlIndexFixing(Index3M,H307,TRUE,_xll.ohTrigger(RecalcTrigger,Trigger3M)),NA())</f>
        <v>-3.2829589002024476E-3</v>
      </c>
      <c r="L307" s="44">
        <f>IFERROR(_xll.qlIndexFixing(Index6M,$H307,TRUE,_xll.ohTrigger(RecalcTrigger,Trigger6M)),NA())</f>
        <v>-1.995553900930978E-3</v>
      </c>
      <c r="M307" s="183">
        <f>IFERROR(_xll.qlIndexFixing(Index1Y,$H307,TRUE,_xll.ohTrigger(RecalcTrigger,Trigger1Y)),NA())</f>
        <v>-7.1206948799061608E-4</v>
      </c>
      <c r="N307" s="182">
        <f>IFERROR(_xll.qlIndexFixing(ONIndex1M,I307,TRUE,_xll.ohTrigger(RecalcTrigger,Trigger1M)),NA())</f>
        <v>-4.615705555592875E-3</v>
      </c>
      <c r="O307" s="44">
        <f>IFERROR(_xll.qlIndexFixing(ONIndex3M,I307,TRUE,_xll.ohTrigger(RecalcTrigger,Trigger3M)),NA())</f>
        <v>-3.2268093057430391E-3</v>
      </c>
      <c r="P307" s="44">
        <f>IFERROR(_xll.qlIndexFixing(ONIndex6M,I307,TRUE,_xll.ohTrigger(RecalcTrigger,Trigger6M)),NA())</f>
        <v>-2.1138654876651231E-3</v>
      </c>
      <c r="Q307" s="183">
        <f>IFERROR(_xll.qlIndexFixing(ONIndex1Y,I307,TRUE,_xll.ohTrigger(RecalcTrigger,Trigger1Y)),NA())</f>
        <v>2.4856962433972285E-3</v>
      </c>
    </row>
    <row r="308" spans="2:17" x14ac:dyDescent="0.2">
      <c r="B308" s="39" t="s">
        <v>17</v>
      </c>
      <c r="D308" s="42">
        <f>_xll.qlCalendarAdvance(Calendar,$D307,B308,"f",FALSE)</f>
        <v>42829</v>
      </c>
      <c r="E308" s="177">
        <f>_xll.qlInterestRateIndexValueDate(IndexON,D308)</f>
        <v>42829</v>
      </c>
      <c r="F308" s="193">
        <f>IFERROR(_xll.qlIndexFixing(IndexON,D308,TRUE,_xll.ohTrigger(RecalcTrigger,TriggerON)),NA())</f>
        <v>-4.4511280281200882E-3</v>
      </c>
      <c r="H308" s="42">
        <f>_xll.qlCalendarAdvance(Calendar,$H307,B308,"f",FALSE)</f>
        <v>42829</v>
      </c>
      <c r="I308" s="177">
        <f>_xll.qlInterestRateIndexValueDate(Index1M,$H308)</f>
        <v>42831</v>
      </c>
      <c r="J308" s="182">
        <f>IFERROR(_xll.qlIndexFixing(Index1M,$H308,TRUE,_xll.ohTrigger(RecalcTrigger,Trigger1M)),NA())</f>
        <v>-4.5962212444454476E-3</v>
      </c>
      <c r="K308" s="44">
        <f>IFERROR(_xll.qlIndexFixing(Index3M,H308,TRUE,_xll.ohTrigger(RecalcTrigger,Trigger3M)),NA())</f>
        <v>-3.2828331104291248E-3</v>
      </c>
      <c r="L308" s="44">
        <f>IFERROR(_xll.qlIndexFixing(Index6M,$H308,TRUE,_xll.ohTrigger(RecalcTrigger,Trigger6M)),NA())</f>
        <v>-1.9932925560995889E-3</v>
      </c>
      <c r="M308" s="183">
        <f>IFERROR(_xll.qlIndexFixing(Index1Y,$H308,TRUE,_xll.ohTrigger(RecalcTrigger,Trigger1Y)),NA())</f>
        <v>-7.2250684847675569E-4</v>
      </c>
      <c r="N308" s="182">
        <f>IFERROR(_xll.qlIndexFixing(ONIndex1M,I308,TRUE,_xll.ohTrigger(RecalcTrigger,Trigger1M)),NA())</f>
        <v>-4.6133598473785398E-3</v>
      </c>
      <c r="O308" s="44">
        <f>IFERROR(_xll.qlIndexFixing(ONIndex3M,I308,TRUE,_xll.ohTrigger(RecalcTrigger,Trigger3M)),NA())</f>
        <v>-3.2105180642805209E-3</v>
      </c>
      <c r="P308" s="44">
        <f>IFERROR(_xll.qlIndexFixing(ONIndex6M,I308,TRUE,_xll.ohTrigger(RecalcTrigger,Trigger6M)),NA())</f>
        <v>-2.0925577795738448E-3</v>
      </c>
      <c r="Q308" s="183">
        <f>IFERROR(_xll.qlIndexFixing(ONIndex1Y,I308,TRUE,_xll.ohTrigger(RecalcTrigger,Trigger1Y)),NA())</f>
        <v>2.4655777845783433E-3</v>
      </c>
    </row>
    <row r="309" spans="2:17" x14ac:dyDescent="0.2">
      <c r="B309" s="39" t="s">
        <v>17</v>
      </c>
      <c r="D309" s="42">
        <f>_xll.qlCalendarAdvance(Calendar,$D308,B309,"f",FALSE)</f>
        <v>42830</v>
      </c>
      <c r="E309" s="177">
        <f>_xll.qlInterestRateIndexValueDate(IndexON,D309)</f>
        <v>42830</v>
      </c>
      <c r="F309" s="193">
        <f>IFERROR(_xll.qlIndexFixing(IndexON,D309,TRUE,_xll.ohTrigger(RecalcTrigger,TriggerON)),NA())</f>
        <v>-4.4511280281600563E-3</v>
      </c>
      <c r="H309" s="42">
        <f>_xll.qlCalendarAdvance(Calendar,$H308,B309,"f",FALSE)</f>
        <v>42830</v>
      </c>
      <c r="I309" s="177">
        <f>_xll.qlInterestRateIndexValueDate(Index1M,$H309)</f>
        <v>42832</v>
      </c>
      <c r="J309" s="182">
        <f>IFERROR(_xll.qlIndexFixing(Index1M,$H309,TRUE,_xll.ohTrigger(RecalcTrigger,Trigger1M)),NA())</f>
        <v>-4.5955743616182638E-3</v>
      </c>
      <c r="K309" s="44">
        <f>IFERROR(_xll.qlIndexFixing(Index3M,H309,TRUE,_xll.ohTrigger(RecalcTrigger,Trigger3M)),NA())</f>
        <v>-3.2827723702391043E-3</v>
      </c>
      <c r="L309" s="44">
        <f>IFERROR(_xll.qlIndexFixing(Index6M,$H309,TRUE,_xll.ohTrigger(RecalcTrigger,Trigger6M)),NA())</f>
        <v>-1.9877920870078549E-3</v>
      </c>
      <c r="M309" s="183">
        <f>IFERROR(_xll.qlIndexFixing(Index1Y,$H309,TRUE,_xll.ohTrigger(RecalcTrigger,Trigger1Y)),NA())</f>
        <v>-7.3566584771901742E-4</v>
      </c>
      <c r="N309" s="182">
        <f>IFERROR(_xll.qlIndexFixing(ONIndex1M,I309,TRUE,_xll.ohTrigger(RecalcTrigger,Trigger1M)),NA())</f>
        <v>-4.6121238432395018E-3</v>
      </c>
      <c r="O309" s="44">
        <f>IFERROR(_xll.qlIndexFixing(ONIndex3M,I309,TRUE,_xll.ohTrigger(RecalcTrigger,Trigger3M)),NA())</f>
        <v>-3.2035106081051978E-3</v>
      </c>
      <c r="P309" s="44">
        <f>IFERROR(_xll.qlIndexFixing(ONIndex6M,I309,TRUE,_xll.ohTrigger(RecalcTrigger,Trigger6M)),NA())</f>
        <v>-2.082370481728546E-3</v>
      </c>
      <c r="Q309" s="183">
        <f>IFERROR(_xll.qlIndexFixing(ONIndex1Y,I309,TRUE,_xll.ohTrigger(RecalcTrigger,Trigger1Y)),NA())</f>
        <v>2.4545601403413997E-3</v>
      </c>
    </row>
    <row r="310" spans="2:17" x14ac:dyDescent="0.2">
      <c r="B310" s="39" t="s">
        <v>17</v>
      </c>
      <c r="D310" s="42">
        <f>_xll.qlCalendarAdvance(Calendar,$D309,B310,"f",FALSE)</f>
        <v>42831</v>
      </c>
      <c r="E310" s="177">
        <f>_xll.qlInterestRateIndexValueDate(IndexON,D310)</f>
        <v>42831</v>
      </c>
      <c r="F310" s="193">
        <f>IFERROR(_xll.qlIndexFixing(IndexON,D310,TRUE,_xll.ohTrigger(RecalcTrigger,TriggerON)),NA())</f>
        <v>-4.4511280280801202E-3</v>
      </c>
      <c r="H310" s="42">
        <f>_xll.qlCalendarAdvance(Calendar,$H309,B310,"f",FALSE)</f>
        <v>42831</v>
      </c>
      <c r="I310" s="177">
        <f>_xll.qlInterestRateIndexValueDate(Index1M,$H310)</f>
        <v>42835</v>
      </c>
      <c r="J310" s="182">
        <f>IFERROR(_xll.qlIndexFixing(Index1M,$H310,TRUE,_xll.ohTrigger(RecalcTrigger,Trigger1M)),NA())</f>
        <v>-4.5919466057666725E-3</v>
      </c>
      <c r="K310" s="44">
        <f>IFERROR(_xll.qlIndexFixing(Index3M,H310,TRUE,_xll.ohTrigger(RecalcTrigger,Trigger3M)),NA())</f>
        <v>-3.2829090697115053E-3</v>
      </c>
      <c r="L310" s="44">
        <f>IFERROR(_xll.qlIndexFixing(Index6M,$H310,TRUE,_xll.ohTrigger(RecalcTrigger,Trigger6M)),NA())</f>
        <v>-1.9840365152853424E-3</v>
      </c>
      <c r="M310" s="183">
        <f>IFERROR(_xll.qlIndexFixing(Index1Y,$H310,TRUE,_xll.ohTrigger(RecalcTrigger,Trigger1Y)),NA())</f>
        <v>-7.6344142192819346E-4</v>
      </c>
      <c r="N310" s="182">
        <f>IFERROR(_xll.qlIndexFixing(ONIndex1M,I310,TRUE,_xll.ohTrigger(RecalcTrigger,Trigger1M)),NA())</f>
        <v>-4.6108678154777039E-3</v>
      </c>
      <c r="O310" s="44">
        <f>IFERROR(_xll.qlIndexFixing(ONIndex3M,I310,TRUE,_xll.ohTrigger(RecalcTrigger,Trigger3M)),NA())</f>
        <v>-3.197205203906428E-3</v>
      </c>
      <c r="P310" s="44">
        <f>IFERROR(_xll.qlIndexFixing(ONIndex6M,I310,TRUE,_xll.ohTrigger(RecalcTrigger,Trigger6M)),NA())</f>
        <v>-2.0724719527720481E-3</v>
      </c>
      <c r="Q310" s="183">
        <f>IFERROR(_xll.qlIndexFixing(ONIndex1Y,I310,TRUE,_xll.ohTrigger(RecalcTrigger,Trigger1Y)),NA())</f>
        <v>2.4429563840655533E-3</v>
      </c>
    </row>
    <row r="311" spans="2:17" x14ac:dyDescent="0.2">
      <c r="B311" s="39" t="s">
        <v>17</v>
      </c>
      <c r="D311" s="42">
        <f>_xll.qlCalendarAdvance(Calendar,$D310,B311,"f",FALSE)</f>
        <v>42832</v>
      </c>
      <c r="E311" s="177">
        <f>_xll.qlInterestRateIndexValueDate(IndexON,D311)</f>
        <v>42832</v>
      </c>
      <c r="F311" s="193">
        <f>IFERROR(_xll.qlIndexFixing(IndexON,D311,TRUE,_xll.ohTrigger(RecalcTrigger,TriggerON)),NA())</f>
        <v>-4.4510729935431925E-3</v>
      </c>
      <c r="H311" s="42">
        <f>_xll.qlCalendarAdvance(Calendar,$H310,B311,"f",FALSE)</f>
        <v>42832</v>
      </c>
      <c r="I311" s="177">
        <f>_xll.qlInterestRateIndexValueDate(Index1M,$H311)</f>
        <v>42836</v>
      </c>
      <c r="J311" s="182">
        <f>IFERROR(_xll.qlIndexFixing(Index1M,$H311,TRUE,_xll.ohTrigger(RecalcTrigger,Trigger1M)),NA())</f>
        <v>-4.5904309226689755E-3</v>
      </c>
      <c r="K311" s="44">
        <f>IFERROR(_xll.qlIndexFixing(Index3M,H311,TRUE,_xll.ohTrigger(RecalcTrigger,Trigger3M)),NA())</f>
        <v>-3.2830367892532609E-3</v>
      </c>
      <c r="L311" s="44">
        <f>IFERROR(_xll.qlIndexFixing(Index6M,$H311,TRUE,_xll.ohTrigger(RecalcTrigger,Trigger6M)),NA())</f>
        <v>-1.9816794677675218E-3</v>
      </c>
      <c r="M311" s="183">
        <f>IFERROR(_xll.qlIndexFixing(Index1Y,$H311,TRUE,_xll.ohTrigger(RecalcTrigger,Trigger1Y)),NA())</f>
        <v>-7.7346345014657697E-4</v>
      </c>
      <c r="N311" s="182">
        <f>IFERROR(_xll.qlIndexFixing(ONIndex1M,I311,TRUE,_xll.ohTrigger(RecalcTrigger,Trigger1M)),NA())</f>
        <v>-4.6068427012357915E-3</v>
      </c>
      <c r="O311" s="44">
        <f>IFERROR(_xll.qlIndexFixing(ONIndex3M,I311,TRUE,_xll.ohTrigger(RecalcTrigger,Trigger3M)),NA())</f>
        <v>-3.1832448401374336E-3</v>
      </c>
      <c r="P311" s="44">
        <f>IFERROR(_xll.qlIndexFixing(ONIndex6M,I311,TRUE,_xll.ohTrigger(RecalcTrigger,Trigger6M)),NA())</f>
        <v>-2.0448222322109189E-3</v>
      </c>
      <c r="Q311" s="183">
        <f>IFERROR(_xll.qlIndexFixing(ONIndex1Y,I311,TRUE,_xll.ohTrigger(RecalcTrigger,Trigger1Y)),NA())</f>
        <v>2.4040192417071893E-3</v>
      </c>
    </row>
    <row r="312" spans="2:17" x14ac:dyDescent="0.2">
      <c r="B312" s="39" t="s">
        <v>17</v>
      </c>
      <c r="D312" s="42">
        <f>_xll.qlCalendarAdvance(Calendar,$D311,B312,"f",FALSE)</f>
        <v>42835</v>
      </c>
      <c r="E312" s="177">
        <f>_xll.qlInterestRateIndexValueDate(IndexON,D312)</f>
        <v>42835</v>
      </c>
      <c r="F312" s="193">
        <f>IFERROR(_xll.qlIndexFixing(IndexON,D312,TRUE,_xll.ohTrigger(RecalcTrigger,TriggerON)),NA())</f>
        <v>-4.4511280281600563E-3</v>
      </c>
      <c r="H312" s="42">
        <f>_xll.qlCalendarAdvance(Calendar,$H311,B312,"f",FALSE)</f>
        <v>42835</v>
      </c>
      <c r="I312" s="177">
        <f>_xll.qlInterestRateIndexValueDate(Index1M,$H312)</f>
        <v>42837</v>
      </c>
      <c r="J312" s="182">
        <f>IFERROR(_xll.qlIndexFixing(Index1M,$H312,TRUE,_xll.ohTrigger(RecalcTrigger,Trigger1M)),NA())</f>
        <v>-4.5888963052491683E-3</v>
      </c>
      <c r="K312" s="44">
        <f>IFERROR(_xll.qlIndexFixing(Index3M,H312,TRUE,_xll.ohTrigger(RecalcTrigger,Trigger3M)),NA())</f>
        <v>-3.2831933279359364E-3</v>
      </c>
      <c r="L312" s="44">
        <f>IFERROR(_xll.qlIndexFixing(Index6M,$H312,TRUE,_xll.ohTrigger(RecalcTrigger,Trigger6M)),NA())</f>
        <v>-1.979309078492494E-3</v>
      </c>
      <c r="M312" s="183">
        <f>IFERROR(_xll.qlIndexFixing(Index1Y,$H312,TRUE,_xll.ohTrigger(RecalcTrigger,Trigger1Y)),NA())</f>
        <v>-7.8339763941361496E-4</v>
      </c>
      <c r="N312" s="182">
        <f>IFERROR(_xll.qlIndexFixing(ONIndex1M,I312,TRUE,_xll.ohTrigger(RecalcTrigger,Trigger1M)),NA())</f>
        <v>-4.6029153316862192E-3</v>
      </c>
      <c r="O312" s="44">
        <f>IFERROR(_xll.qlIndexFixing(ONIndex3M,I312,TRUE,_xll.ohTrigger(RecalcTrigger,Trigger3M)),NA())</f>
        <v>-3.1745069931155001E-3</v>
      </c>
      <c r="P312" s="44">
        <f>IFERROR(_xll.qlIndexFixing(ONIndex6M,I312,TRUE,_xll.ohTrigger(RecalcTrigger,Trigger6M)),NA())</f>
        <v>-2.0193357777920085E-3</v>
      </c>
      <c r="Q312" s="183">
        <f>IFERROR(_xll.qlIndexFixing(ONIndex1Y,I312,TRUE,_xll.ohTrigger(RecalcTrigger,Trigger1Y)),NA())</f>
        <v>2.3608047100420748E-3</v>
      </c>
    </row>
    <row r="313" spans="2:17" x14ac:dyDescent="0.2">
      <c r="B313" s="39" t="s">
        <v>17</v>
      </c>
      <c r="D313" s="42">
        <f>_xll.qlCalendarAdvance(Calendar,$D312,B313,"f",FALSE)</f>
        <v>42836</v>
      </c>
      <c r="E313" s="177">
        <f>_xll.qlInterestRateIndexValueDate(IndexON,D313)</f>
        <v>42836</v>
      </c>
      <c r="F313" s="193">
        <f>IFERROR(_xll.qlIndexFixing(IndexON,D313,TRUE,_xll.ohTrigger(RecalcTrigger,TriggerON)),NA())</f>
        <v>-4.4511280282000243E-3</v>
      </c>
      <c r="H313" s="42">
        <f>_xll.qlCalendarAdvance(Calendar,$H312,B313,"f",FALSE)</f>
        <v>42836</v>
      </c>
      <c r="I313" s="177">
        <f>_xll.qlInterestRateIndexValueDate(Index1M,$H313)</f>
        <v>42838</v>
      </c>
      <c r="J313" s="182">
        <f>IFERROR(_xll.qlIndexFixing(Index1M,$H313,TRUE,_xll.ohTrigger(RecalcTrigger,Trigger1M)),NA())</f>
        <v>-4.585615477178534E-3</v>
      </c>
      <c r="K313" s="44">
        <f>IFERROR(_xll.qlIndexFixing(Index3M,H313,TRUE,_xll.ohTrigger(RecalcTrigger,Trigger3M)),NA())</f>
        <v>-3.2833712229875934E-3</v>
      </c>
      <c r="L313" s="44">
        <f>IFERROR(_xll.qlIndexFixing(Index6M,$H313,TRUE,_xll.ohTrigger(RecalcTrigger,Trigger6M)),NA())</f>
        <v>-1.9769272950221524E-3</v>
      </c>
      <c r="M313" s="183">
        <f>IFERROR(_xll.qlIndexFixing(Index1Y,$H313,TRUE,_xll.ohTrigger(RecalcTrigger,Trigger1Y)),NA())</f>
        <v>-7.9324237643602763E-4</v>
      </c>
      <c r="N313" s="182">
        <f>IFERROR(_xll.qlIndexFixing(ONIndex1M,I313,TRUE,_xll.ohTrigger(RecalcTrigger,Trigger1M)),NA())</f>
        <v>-4.6015212284933327E-3</v>
      </c>
      <c r="O313" s="44">
        <f>IFERROR(_xll.qlIndexFixing(ONIndex3M,I313,TRUE,_xll.ohTrigger(RecalcTrigger,Trigger3M)),NA())</f>
        <v>-3.1733115132803746E-3</v>
      </c>
      <c r="P313" s="44">
        <f>IFERROR(_xll.qlIndexFixing(ONIndex6M,I313,TRUE,_xll.ohTrigger(RecalcTrigger,Trigger6M)),NA())</f>
        <v>-2.0115540558451883E-3</v>
      </c>
      <c r="Q313" s="183">
        <f>IFERROR(_xll.qlIndexFixing(ONIndex1Y,I313,TRUE,_xll.ohTrigger(RecalcTrigger,Trigger1Y)),NA())</f>
        <v>2.3449877768388916E-3</v>
      </c>
    </row>
    <row r="314" spans="2:17" x14ac:dyDescent="0.2">
      <c r="B314" s="39" t="s">
        <v>17</v>
      </c>
      <c r="D314" s="42">
        <f>_xll.qlCalendarAdvance(Calendar,$D313,B314,"f",FALSE)</f>
        <v>42837</v>
      </c>
      <c r="E314" s="177">
        <f>_xll.qlInterestRateIndexValueDate(IndexON,D314)</f>
        <v>42837</v>
      </c>
      <c r="F314" s="193">
        <f>IFERROR(_xll.qlIndexFixing(IndexON,D314,TRUE,_xll.ohTrigger(RecalcTrigger,TriggerON)),NA())</f>
        <v>-4.4511280281600563E-3</v>
      </c>
      <c r="H314" s="42">
        <f>_xll.qlCalendarAdvance(Calendar,$H313,B314,"f",FALSE)</f>
        <v>42837</v>
      </c>
      <c r="I314" s="177">
        <f>_xll.qlInterestRateIndexValueDate(Index1M,$H314)</f>
        <v>42843</v>
      </c>
      <c r="J314" s="182">
        <f>IFERROR(_xll.qlIndexFixing(Index1M,$H314,TRUE,_xll.ohTrigger(RecalcTrigger,Trigger1M)),NA())</f>
        <v>-4.5792951589151976E-3</v>
      </c>
      <c r="K314" s="44">
        <f>IFERROR(_xll.qlIndexFixing(Index3M,H314,TRUE,_xll.ohTrigger(RecalcTrigger,Trigger3M)),NA())</f>
        <v>-3.2843147909524537E-3</v>
      </c>
      <c r="L314" s="44">
        <f>IFERROR(_xll.qlIndexFixing(Index6M,$H314,TRUE,_xll.ohTrigger(RecalcTrigger,Trigger6M)),NA())</f>
        <v>-1.9649160682884939E-3</v>
      </c>
      <c r="M314" s="183">
        <f>IFERROR(_xll.qlIndexFixing(Index1Y,$H314,TRUE,_xll.ohTrigger(RecalcTrigger,Trigger1Y)),NA())</f>
        <v>-8.4106713865484003E-4</v>
      </c>
      <c r="N314" s="182">
        <f>IFERROR(_xll.qlIndexFixing(ONIndex1M,I314,TRUE,_xll.ohTrigger(RecalcTrigger,Trigger1M)),NA())</f>
        <v>-4.6001076987201017E-3</v>
      </c>
      <c r="O314" s="44">
        <f>IFERROR(_xll.qlIndexFixing(ONIndex3M,I314,TRUE,_xll.ohTrigger(RecalcTrigger,Trigger3M)),NA())</f>
        <v>-3.1728739598069211E-3</v>
      </c>
      <c r="P314" s="44">
        <f>IFERROR(_xll.qlIndexFixing(ONIndex6M,I314,TRUE,_xll.ohTrigger(RecalcTrigger,Trigger6M)),NA())</f>
        <v>-2.0040883668182019E-3</v>
      </c>
      <c r="Q314" s="183">
        <f>IFERROR(_xll.qlIndexFixing(ONIndex1Y,I314,TRUE,_xll.ohTrigger(RecalcTrigger,Trigger1Y)),NA())</f>
        <v>2.3285531906669377E-3</v>
      </c>
    </row>
    <row r="315" spans="2:17" x14ac:dyDescent="0.2">
      <c r="B315" s="39" t="s">
        <v>17</v>
      </c>
      <c r="D315" s="42">
        <f>_xll.qlCalendarAdvance(Calendar,$D314,B315,"f",FALSE)</f>
        <v>42838</v>
      </c>
      <c r="E315" s="177">
        <f>_xll.qlInterestRateIndexValueDate(IndexON,D315)</f>
        <v>42838</v>
      </c>
      <c r="F315" s="193">
        <f>IFERROR(_xll.qlIndexFixing(IndexON,D315,TRUE,_xll.ohTrigger(RecalcTrigger,TriggerON)),NA())</f>
        <v>-4.4510179598216126E-3</v>
      </c>
      <c r="H315" s="42">
        <f>_xll.qlCalendarAdvance(Calendar,$H314,B315,"f",FALSE)</f>
        <v>42838</v>
      </c>
      <c r="I315" s="177">
        <f>_xll.qlInterestRateIndexValueDate(Index1M,$H315)</f>
        <v>42844</v>
      </c>
      <c r="J315" s="182">
        <f>IFERROR(_xll.qlIndexFixing(Index1M,$H315,TRUE,_xll.ohTrigger(RecalcTrigger,Trigger1M)),NA())</f>
        <v>-4.5776300907198753E-3</v>
      </c>
      <c r="K315" s="44">
        <f>IFERROR(_xll.qlIndexFixing(Index3M,H315,TRUE,_xll.ohTrigger(RecalcTrigger,Trigger3M)),NA())</f>
        <v>-3.2844600613622212E-3</v>
      </c>
      <c r="L315" s="44">
        <f>IFERROR(_xll.qlIndexFixing(Index6M,$H315,TRUE,_xll.ohTrigger(RecalcTrigger,Trigger6M)),NA())</f>
        <v>-1.962507169581539E-3</v>
      </c>
      <c r="M315" s="183">
        <f>IFERROR(_xll.qlIndexFixing(Index1Y,$H315,TRUE,_xll.ohTrigger(RecalcTrigger,Trigger1Y)),NA())</f>
        <v>-8.5034074385180328E-4</v>
      </c>
      <c r="N315" s="182">
        <f>IFERROR(_xll.qlIndexFixing(ONIndex1M,I315,TRUE,_xll.ohTrigger(RecalcTrigger,Trigger1M)),NA())</f>
        <v>-4.5971575515268981E-3</v>
      </c>
      <c r="O315" s="44">
        <f>IFERROR(_xll.qlIndexFixing(ONIndex3M,I315,TRUE,_xll.ohTrigger(RecalcTrigger,Trigger3M)),NA())</f>
        <v>-3.1745322008580601E-3</v>
      </c>
      <c r="P315" s="44">
        <f>IFERROR(_xll.qlIndexFixing(ONIndex6M,I315,TRUE,_xll.ohTrigger(RecalcTrigger,Trigger6M)),NA())</f>
        <v>-1.9902164681484535E-3</v>
      </c>
      <c r="Q315" s="183">
        <f>IFERROR(_xll.qlIndexFixing(ONIndex1Y,I315,TRUE,_xll.ohTrigger(RecalcTrigger,Trigger1Y)),NA())</f>
        <v>2.2936200741607848E-3</v>
      </c>
    </row>
    <row r="316" spans="2:17" x14ac:dyDescent="0.2">
      <c r="B316" s="39" t="s">
        <v>17</v>
      </c>
      <c r="D316" s="42">
        <f>_xll.qlCalendarAdvance(Calendar,$D315,B316,"f",FALSE)</f>
        <v>42843</v>
      </c>
      <c r="E316" s="177">
        <f>_xll.qlInterestRateIndexValueDate(IndexON,D316)</f>
        <v>42843</v>
      </c>
      <c r="F316" s="193">
        <f>IFERROR(_xll.qlIndexFixing(IndexON,D316,TRUE,_xll.ohTrigger(RecalcTrigger,TriggerON)),NA())</f>
        <v>-4.4511280281600563E-3</v>
      </c>
      <c r="H316" s="42">
        <f>_xll.qlCalendarAdvance(Calendar,$H315,B316,"f",FALSE)</f>
        <v>42843</v>
      </c>
      <c r="I316" s="177">
        <f>_xll.qlInterestRateIndexValueDate(Index1M,$H316)</f>
        <v>42845</v>
      </c>
      <c r="J316" s="182">
        <f>IFERROR(_xll.qlIndexFixing(Index1M,$H316,TRUE,_xll.ohTrigger(RecalcTrigger,Trigger1M)),NA())</f>
        <v>-4.5740929205484449E-3</v>
      </c>
      <c r="K316" s="44">
        <f>IFERROR(_xll.qlIndexFixing(Index3M,H316,TRUE,_xll.ohTrigger(RecalcTrigger,Trigger3M)),NA())</f>
        <v>-3.2845724264157468E-3</v>
      </c>
      <c r="L316" s="44">
        <f>IFERROR(_xll.qlIndexFixing(Index6M,$H316,TRUE,_xll.ohTrigger(RecalcTrigger,Trigger6M)),NA())</f>
        <v>-1.9601006851940384E-3</v>
      </c>
      <c r="M316" s="183">
        <f>IFERROR(_xll.qlIndexFixing(Index1Y,$H316,TRUE,_xll.ohTrigger(RecalcTrigger,Trigger1Y)),NA())</f>
        <v>-8.5951333412620284E-4</v>
      </c>
      <c r="N316" s="182">
        <f>IFERROR(_xll.qlIndexFixing(ONIndex1M,I316,TRUE,_xll.ohTrigger(RecalcTrigger,Trigger1M)),NA())</f>
        <v>-4.5942608089877268E-3</v>
      </c>
      <c r="O316" s="44">
        <f>IFERROR(_xll.qlIndexFixing(ONIndex3M,I316,TRUE,_xll.ohTrigger(RecalcTrigger,Trigger3M)),NA())</f>
        <v>-3.1788426928347491E-3</v>
      </c>
      <c r="P316" s="44">
        <f>IFERROR(_xll.qlIndexFixing(ONIndex6M,I316,TRUE,_xll.ohTrigger(RecalcTrigger,Trigger6M)),NA())</f>
        <v>-1.9774540971484456E-3</v>
      </c>
      <c r="Q316" s="183">
        <f>IFERROR(_xll.qlIndexFixing(ONIndex1Y,I316,TRUE,_xll.ohTrigger(RecalcTrigger,Trigger1Y)),NA())</f>
        <v>2.2565594629675445E-3</v>
      </c>
    </row>
    <row r="317" spans="2:17" x14ac:dyDescent="0.2">
      <c r="B317" s="39" t="s">
        <v>17</v>
      </c>
      <c r="D317" s="42">
        <f>_xll.qlCalendarAdvance(Calendar,$D316,B317,"f",FALSE)</f>
        <v>42844</v>
      </c>
      <c r="E317" s="177">
        <f>_xll.qlInterestRateIndexValueDate(IndexON,D317)</f>
        <v>42844</v>
      </c>
      <c r="F317" s="193">
        <f>IFERROR(_xll.qlIndexFixing(IndexON,D317,TRUE,_xll.ohTrigger(RecalcTrigger,TriggerON)),NA())</f>
        <v>-4.369894251214923E-3</v>
      </c>
      <c r="H317" s="42">
        <f>_xll.qlCalendarAdvance(Calendar,$H316,B317,"f",FALSE)</f>
        <v>42844</v>
      </c>
      <c r="I317" s="177">
        <f>_xll.qlInterestRateIndexValueDate(Index1M,$H317)</f>
        <v>42846</v>
      </c>
      <c r="J317" s="182">
        <f>IFERROR(_xll.qlIndexFixing(Index1M,$H317,TRUE,_xll.ohTrigger(RecalcTrigger,Trigger1M)),NA())</f>
        <v>-4.5733121722901426E-3</v>
      </c>
      <c r="K317" s="44">
        <f>IFERROR(_xll.qlIndexFixing(Index3M,H317,TRUE,_xll.ohTrigger(RecalcTrigger,Trigger3M)),NA())</f>
        <v>-3.284643845532521E-3</v>
      </c>
      <c r="L317" s="44">
        <f>IFERROR(_xll.qlIndexFixing(Index6M,$H317,TRUE,_xll.ohTrigger(RecalcTrigger,Trigger6M)),NA())</f>
        <v>-1.9533333497183309E-3</v>
      </c>
      <c r="M317" s="183">
        <f>IFERROR(_xll.qlIndexFixing(Index1Y,$H317,TRUE,_xll.ohTrigger(RecalcTrigger,Trigger1Y)),NA())</f>
        <v>-8.6904020478945792E-4</v>
      </c>
      <c r="N317" s="182">
        <f>IFERROR(_xll.qlIndexFixing(ONIndex1M,I317,TRUE,_xll.ohTrigger(RecalcTrigger,Trigger1M)),NA())</f>
        <v>-4.592751267016304E-3</v>
      </c>
      <c r="O317" s="44">
        <f>IFERROR(_xll.qlIndexFixing(ONIndex3M,I317,TRUE,_xll.ohTrigger(RecalcTrigger,Trigger3M)),NA())</f>
        <v>-3.1822995340480276E-3</v>
      </c>
      <c r="P317" s="44">
        <f>IFERROR(_xll.qlIndexFixing(ONIndex6M,I317,TRUE,_xll.ohTrigger(RecalcTrigger,Trigger6M)),NA())</f>
        <v>-1.9716196912700212E-3</v>
      </c>
      <c r="Q317" s="183">
        <f>IFERROR(_xll.qlIndexFixing(ONIndex1Y,I317,TRUE,_xll.ohTrigger(RecalcTrigger,Trigger1Y)),NA())</f>
        <v>2.2369774721386904E-3</v>
      </c>
    </row>
    <row r="318" spans="2:17" x14ac:dyDescent="0.2">
      <c r="B318" s="39" t="s">
        <v>17</v>
      </c>
      <c r="D318" s="42">
        <f>_xll.qlCalendarAdvance(Calendar,$D317,B318,"f",FALSE)</f>
        <v>42845</v>
      </c>
      <c r="E318" s="177">
        <f>_xll.qlInterestRateIndexValueDate(IndexON,D318)</f>
        <v>42845</v>
      </c>
      <c r="F318" s="193">
        <f>IFERROR(_xll.qlIndexFixing(IndexON,D318,TRUE,_xll.ohTrigger(RecalcTrigger,TriggerON)),NA())</f>
        <v>-4.369894251174955E-3</v>
      </c>
      <c r="H318" s="42">
        <f>_xll.qlCalendarAdvance(Calendar,$H317,B318,"f",FALSE)</f>
        <v>42845</v>
      </c>
      <c r="I318" s="177">
        <f>_xll.qlInterestRateIndexValueDate(Index1M,$H318)</f>
        <v>42849</v>
      </c>
      <c r="J318" s="182">
        <f>IFERROR(_xll.qlIndexFixing(Index1M,$H318,TRUE,_xll.ohTrigger(RecalcTrigger,Trigger1M)),NA())</f>
        <v>-4.5690311823185503E-3</v>
      </c>
      <c r="K318" s="44">
        <f>IFERROR(_xll.qlIndexFixing(Index3M,H318,TRUE,_xll.ohTrigger(RecalcTrigger,Trigger3M)),NA())</f>
        <v>-3.284530938041692E-3</v>
      </c>
      <c r="L318" s="44">
        <f>IFERROR(_xll.qlIndexFixing(Index6M,$H318,TRUE,_xll.ohTrigger(RecalcTrigger,Trigger6M)),NA())</f>
        <v>-1.9505389395554954E-3</v>
      </c>
      <c r="M318" s="183">
        <f>IFERROR(_xll.qlIndexFixing(Index1Y,$H318,TRUE,_xll.ohTrigger(RecalcTrigger,Trigger1Y)),NA())</f>
        <v>-8.9515959457983066E-4</v>
      </c>
      <c r="N318" s="182">
        <f>IFERROR(_xll.qlIndexFixing(ONIndex1M,I318,TRUE,_xll.ohTrigger(RecalcTrigger,Trigger1M)),NA())</f>
        <v>-4.5912227465860767E-3</v>
      </c>
      <c r="O318" s="44">
        <f>IFERROR(_xll.qlIndexFixing(ONIndex3M,I318,TRUE,_xll.ohTrigger(RecalcTrigger,Trigger3M)),NA())</f>
        <v>-3.1865562066224484E-3</v>
      </c>
      <c r="P318" s="44">
        <f>IFERROR(_xll.qlIndexFixing(ONIndex6M,I318,TRUE,_xll.ohTrigger(RecalcTrigger,Trigger6M)),NA())</f>
        <v>-1.9661217658351049E-3</v>
      </c>
      <c r="Q318" s="183">
        <f>IFERROR(_xll.qlIndexFixing(ONIndex1Y,I318,TRUE,_xll.ohTrigger(RecalcTrigger,Trigger1Y)),NA())</f>
        <v>2.2167541727835527E-3</v>
      </c>
    </row>
    <row r="319" spans="2:17" x14ac:dyDescent="0.2">
      <c r="B319" s="39" t="s">
        <v>17</v>
      </c>
      <c r="D319" s="42">
        <f>_xll.qlCalendarAdvance(Calendar,$D318,B319,"f",FALSE)</f>
        <v>42846</v>
      </c>
      <c r="E319" s="177">
        <f>_xll.qlInterestRateIndexValueDate(IndexON,D319)</f>
        <v>42846</v>
      </c>
      <c r="F319" s="193">
        <f>IFERROR(_xll.qlIndexFixing(IndexON,D319,TRUE,_xll.ohTrigger(RecalcTrigger,TriggerON)),NA())</f>
        <v>-4.3698412069925752E-3</v>
      </c>
      <c r="H319" s="42">
        <f>_xll.qlCalendarAdvance(Calendar,$H318,B319,"f",FALSE)</f>
        <v>42846</v>
      </c>
      <c r="I319" s="177">
        <f>_xll.qlInterestRateIndexValueDate(Index1M,$H319)</f>
        <v>42850</v>
      </c>
      <c r="J319" s="182">
        <f>IFERROR(_xll.qlIndexFixing(Index1M,$H319,TRUE,_xll.ohTrigger(RecalcTrigger,Trigger1M)),NA())</f>
        <v>-4.5672572095205588E-3</v>
      </c>
      <c r="K319" s="44">
        <f>IFERROR(_xll.qlIndexFixing(Index3M,H319,TRUE,_xll.ohTrigger(RecalcTrigger,Trigger3M)),NA())</f>
        <v>-3.2843567230436597E-3</v>
      </c>
      <c r="L319" s="44">
        <f>IFERROR(_xll.qlIndexFixing(Index6M,$H319,TRUE,_xll.ohTrigger(RecalcTrigger,Trigger6M)),NA())</f>
        <v>-1.9481746181818401E-3</v>
      </c>
      <c r="M319" s="183">
        <f>IFERROR(_xll.qlIndexFixing(Index1Y,$H319,TRUE,_xll.ohTrigger(RecalcTrigger,Trigger1Y)),NA())</f>
        <v>-9.0380156234095936E-4</v>
      </c>
      <c r="N319" s="182">
        <f>IFERROR(_xll.qlIndexFixing(ONIndex1M,I319,TRUE,_xll.ohTrigger(RecalcTrigger,Trigger1M)),NA())</f>
        <v>-4.5896753224372588E-3</v>
      </c>
      <c r="O319" s="44">
        <f>IFERROR(_xll.qlIndexFixing(ONIndex3M,I319,TRUE,_xll.ohTrigger(RecalcTrigger,Trigger3M)),NA())</f>
        <v>-3.1916196953707399E-3</v>
      </c>
      <c r="P319" s="44">
        <f>IFERROR(_xll.qlIndexFixing(ONIndex6M,I319,TRUE,_xll.ohTrigger(RecalcTrigger,Trigger6M)),NA())</f>
        <v>-1.9609637286777115E-3</v>
      </c>
      <c r="Q319" s="183">
        <f>IFERROR(_xll.qlIndexFixing(ONIndex1Y,I319,TRUE,_xll.ohTrigger(RecalcTrigger,Trigger1Y)),NA())</f>
        <v>2.1958856218962097E-3</v>
      </c>
    </row>
    <row r="320" spans="2:17" x14ac:dyDescent="0.2">
      <c r="B320" s="39" t="s">
        <v>17</v>
      </c>
      <c r="D320" s="42">
        <f>_xll.qlCalendarAdvance(Calendar,$D319,B320,"f",FALSE)</f>
        <v>42849</v>
      </c>
      <c r="E320" s="177">
        <f>_xll.qlInterestRateIndexValueDate(IndexON,D320)</f>
        <v>42849</v>
      </c>
      <c r="F320" s="193">
        <f>IFERROR(_xll.qlIndexFixing(IndexON,D320,TRUE,_xll.ohTrigger(RecalcTrigger,TriggerON)),NA())</f>
        <v>-4.369894251174955E-3</v>
      </c>
      <c r="H320" s="42">
        <f>_xll.qlCalendarAdvance(Calendar,$H319,B320,"f",FALSE)</f>
        <v>42849</v>
      </c>
      <c r="I320" s="177">
        <f>_xll.qlInterestRateIndexValueDate(Index1M,$H320)</f>
        <v>42851</v>
      </c>
      <c r="J320" s="182">
        <f>IFERROR(_xll.qlIndexFixing(Index1M,$H320,TRUE,_xll.ohTrigger(RecalcTrigger,Trigger1M)),NA())</f>
        <v>-4.5654653471407514E-3</v>
      </c>
      <c r="K320" s="44">
        <f>IFERROR(_xll.qlIndexFixing(Index3M,H320,TRUE,_xll.ohTrigger(RecalcTrigger,Trigger3M)),NA())</f>
        <v>-3.284100275774525E-3</v>
      </c>
      <c r="L320" s="44">
        <f>IFERROR(_xll.qlIndexFixing(Index6M,$H320,TRUE,_xll.ohTrigger(RecalcTrigger,Trigger6M)),NA())</f>
        <v>-1.9458247915960687E-3</v>
      </c>
      <c r="M320" s="183">
        <f>IFERROR(_xll.qlIndexFixing(Index1Y,$H320,TRUE,_xll.ohTrigger(RecalcTrigger,Trigger1Y)),NA())</f>
        <v>-9.1233222854255757E-4</v>
      </c>
      <c r="N320" s="182">
        <f>IFERROR(_xll.qlIndexFixing(ONIndex1M,I320,TRUE,_xll.ohTrigger(RecalcTrigger,Trigger1M)),NA())</f>
        <v>-4.5856252770282158E-3</v>
      </c>
      <c r="O320" s="44">
        <f>IFERROR(_xll.qlIndexFixing(ONIndex3M,I320,TRUE,_xll.ohTrigger(RecalcTrigger,Trigger3M)),NA())</f>
        <v>-3.2083307176766773E-3</v>
      </c>
      <c r="P320" s="44">
        <f>IFERROR(_xll.qlIndexFixing(ONIndex6M,I320,TRUE,_xll.ohTrigger(RecalcTrigger,Trigger6M)),NA())</f>
        <v>-1.949782057458771E-3</v>
      </c>
      <c r="Q320" s="183">
        <f>IFERROR(_xll.qlIndexFixing(ONIndex1Y,I320,TRUE,_xll.ohTrigger(RecalcTrigger,Trigger1Y)),NA())</f>
        <v>2.140472579201802E-3</v>
      </c>
    </row>
    <row r="321" spans="2:17" x14ac:dyDescent="0.2">
      <c r="B321" s="39" t="s">
        <v>17</v>
      </c>
      <c r="D321" s="42">
        <f>_xll.qlCalendarAdvance(Calendar,$D320,B321,"f",FALSE)</f>
        <v>42850</v>
      </c>
      <c r="E321" s="177">
        <f>_xll.qlInterestRateIndexValueDate(IndexON,D321)</f>
        <v>42850</v>
      </c>
      <c r="F321" s="193">
        <f>IFERROR(_xll.qlIndexFixing(IndexON,D321,TRUE,_xll.ohTrigger(RecalcTrigger,TriggerON)),NA())</f>
        <v>-4.369894251134987E-3</v>
      </c>
      <c r="H321" s="42">
        <f>_xll.qlCalendarAdvance(Calendar,$H320,B321,"f",FALSE)</f>
        <v>42850</v>
      </c>
      <c r="I321" s="177">
        <f>_xll.qlInterestRateIndexValueDate(Index1M,$H321)</f>
        <v>42852</v>
      </c>
      <c r="J321" s="182">
        <f>IFERROR(_xll.qlIndexFixing(Index1M,$H321,TRUE,_xll.ohTrigger(RecalcTrigger,Trigger1M)),NA())</f>
        <v>-4.5616791699047698E-3</v>
      </c>
      <c r="K321" s="44">
        <f>IFERROR(_xll.qlIndexFixing(Index3M,H321,TRUE,_xll.ohTrigger(RecalcTrigger,Trigger3M)),NA())</f>
        <v>-3.2837531222699012E-3</v>
      </c>
      <c r="L321" s="44">
        <f>IFERROR(_xll.qlIndexFixing(Index6M,$H321,TRUE,_xll.ohTrigger(RecalcTrigger,Trigger6M)),NA())</f>
        <v>-1.9434914951606606E-3</v>
      </c>
      <c r="M321" s="183">
        <f>IFERROR(_xll.qlIndexFixing(Index1Y,$H321,TRUE,_xll.ohTrigger(RecalcTrigger,Trigger1Y)),NA())</f>
        <v>-9.2074984500056193E-4</v>
      </c>
      <c r="N321" s="182">
        <f>IFERROR(_xll.qlIndexFixing(ONIndex1M,I321,TRUE,_xll.ohTrigger(RecalcTrigger,Trigger1M)),NA())</f>
        <v>-4.5816572572254799E-3</v>
      </c>
      <c r="O321" s="44">
        <f>IFERROR(_xll.qlIndexFixing(ONIndex3M,I321,TRUE,_xll.ohTrigger(RecalcTrigger,Trigger3M)),NA())</f>
        <v>-3.2290994057460054E-3</v>
      </c>
      <c r="P321" s="44">
        <f>IFERROR(_xll.qlIndexFixing(ONIndex6M,I321,TRUE,_xll.ohTrigger(RecalcTrigger,Trigger6M)),NA())</f>
        <v>-1.9403655949190579E-3</v>
      </c>
      <c r="Q321" s="183">
        <f>IFERROR(_xll.qlIndexFixing(ONIndex1Y,I321,TRUE,_xll.ohTrigger(RecalcTrigger,Trigger1Y)),NA())</f>
        <v>2.0834877081199465E-3</v>
      </c>
    </row>
    <row r="322" spans="2:17" x14ac:dyDescent="0.2">
      <c r="B322" s="39" t="s">
        <v>17</v>
      </c>
      <c r="D322" s="42">
        <f>_xll.qlCalendarAdvance(Calendar,$D321,B322,"f",FALSE)</f>
        <v>42851</v>
      </c>
      <c r="E322" s="177">
        <f>_xll.qlInterestRateIndexValueDate(IndexON,D322)</f>
        <v>42851</v>
      </c>
      <c r="F322" s="193">
        <f>IFERROR(_xll.qlIndexFixing(IndexON,D322,TRUE,_xll.ohTrigger(RecalcTrigger,TriggerON)),NA())</f>
        <v>-4.369894251174955E-3</v>
      </c>
      <c r="H322" s="42">
        <f>_xll.qlCalendarAdvance(Calendar,$H321,B322,"f",FALSE)</f>
        <v>42851</v>
      </c>
      <c r="I322" s="177">
        <f>_xll.qlInterestRateIndexValueDate(Index1M,$H322)</f>
        <v>42853</v>
      </c>
      <c r="J322" s="182">
        <f>IFERROR(_xll.qlIndexFixing(Index1M,$H322,TRUE,_xll.ohTrigger(RecalcTrigger,Trigger1M)),NA())</f>
        <v>-4.558829183374853E-3</v>
      </c>
      <c r="K322" s="44">
        <f>IFERROR(_xll.qlIndexFixing(Index3M,H322,TRUE,_xll.ohTrigger(RecalcTrigger,Trigger3M)),NA())</f>
        <v>-3.2787481767481068E-3</v>
      </c>
      <c r="L322" s="44">
        <f>IFERROR(_xll.qlIndexFixing(Index6M,$H322,TRUE,_xll.ohTrigger(RecalcTrigger,Trigger6M)),NA())</f>
        <v>-1.9346145915399488E-3</v>
      </c>
      <c r="M322" s="183">
        <f>IFERROR(_xll.qlIndexFixing(Index1Y,$H322,TRUE,_xll.ohTrigger(RecalcTrigger,Trigger1Y)),NA())</f>
        <v>-9.2837749236501202E-4</v>
      </c>
      <c r="N322" s="182">
        <f>IFERROR(_xll.qlIndexFixing(ONIndex1M,I322,TRUE,_xll.ohTrigger(RecalcTrigger,Trigger1M)),NA())</f>
        <v>-4.579997978111372E-3</v>
      </c>
      <c r="O322" s="44">
        <f>IFERROR(_xll.qlIndexFixing(ONIndex3M,I322,TRUE,_xll.ohTrigger(RecalcTrigger,Trigger3M)),NA())</f>
        <v>-3.2380407227927677E-3</v>
      </c>
      <c r="P322" s="44">
        <f>IFERROR(_xll.qlIndexFixing(ONIndex6M,I322,TRUE,_xll.ohTrigger(RecalcTrigger,Trigger6M)),NA())</f>
        <v>-1.9371646883792337E-3</v>
      </c>
      <c r="Q322" s="183">
        <f>IFERROR(_xll.qlIndexFixing(ONIndex1Y,I322,TRUE,_xll.ohTrigger(RecalcTrigger,Trigger1Y)),NA())</f>
        <v>2.0618865634869366E-3</v>
      </c>
    </row>
    <row r="323" spans="2:17" x14ac:dyDescent="0.2">
      <c r="B323" s="39" t="s">
        <v>17</v>
      </c>
      <c r="D323" s="42">
        <f>_xll.qlCalendarAdvance(Calendar,$D322,B323,"f",FALSE)</f>
        <v>42852</v>
      </c>
      <c r="E323" s="177">
        <f>_xll.qlInterestRateIndexValueDate(IndexON,D323)</f>
        <v>42852</v>
      </c>
      <c r="F323" s="193">
        <f>IFERROR(_xll.qlIndexFixing(IndexON,D323,TRUE,_xll.ohTrigger(RecalcTrigger,TriggerON)),NA())</f>
        <v>-4.3698942510950189E-3</v>
      </c>
      <c r="H323" s="42">
        <f>_xll.qlCalendarAdvance(Calendar,$H322,B323,"f",FALSE)</f>
        <v>42852</v>
      </c>
      <c r="I323" s="177">
        <f>_xll.qlInterestRateIndexValueDate(Index1M,$H323)</f>
        <v>42857</v>
      </c>
      <c r="J323" s="182">
        <f>IFERROR(_xll.qlIndexFixing(Index1M,$H323,TRUE,_xll.ohTrigger(RecalcTrigger,Trigger1M)),NA())</f>
        <v>-4.5533144915181761E-3</v>
      </c>
      <c r="K323" s="44">
        <f>IFERROR(_xll.qlIndexFixing(Index3M,H323,TRUE,_xll.ohTrigger(RecalcTrigger,Trigger3M)),NA())</f>
        <v>-3.2787091746745291E-3</v>
      </c>
      <c r="L323" s="44">
        <f>IFERROR(_xll.qlIndexFixing(Index6M,$H323,TRUE,_xll.ohTrigger(RecalcTrigger,Trigger6M)),NA())</f>
        <v>-1.9300000000012183E-3</v>
      </c>
      <c r="M323" s="183">
        <f>IFERROR(_xll.qlIndexFixing(Index1Y,$H323,TRUE,_xll.ohTrigger(RecalcTrigger,Trigger1Y)),NA())</f>
        <v>-9.6108031940154558E-4</v>
      </c>
      <c r="N323" s="182">
        <f>IFERROR(_xll.qlIndexFixing(ONIndex1M,I323,TRUE,_xll.ohTrigger(RecalcTrigger,Trigger1M)),NA())</f>
        <v>-4.5783203176208431E-3</v>
      </c>
      <c r="O323" s="44">
        <f>IFERROR(_xll.qlIndexFixing(ONIndex3M,I323,TRUE,_xll.ohTrigger(RecalcTrigger,Trigger3M)),NA())</f>
        <v>-3.2467191129992301E-3</v>
      </c>
      <c r="P323" s="44">
        <f>IFERROR(_xll.qlIndexFixing(ONIndex6M,I323,TRUE,_xll.ohTrigger(RecalcTrigger,Trigger6M)),NA())</f>
        <v>-1.9341725259414133E-3</v>
      </c>
      <c r="Q323" s="183">
        <f>IFERROR(_xll.qlIndexFixing(ONIndex1Y,I323,TRUE,_xll.ohTrigger(RecalcTrigger,Trigger1Y)),NA())</f>
        <v>2.0391572062905539E-3</v>
      </c>
    </row>
    <row r="324" spans="2:17" x14ac:dyDescent="0.2">
      <c r="B324" s="39" t="s">
        <v>17</v>
      </c>
      <c r="D324" s="42">
        <f>_xll.qlCalendarAdvance(Calendar,$D323,B324,"f",FALSE)</f>
        <v>42853</v>
      </c>
      <c r="E324" s="177">
        <f>_xll.qlInterestRateIndexValueDate(IndexON,D324)</f>
        <v>42853</v>
      </c>
      <c r="F324" s="193">
        <f>IFERROR(_xll.qlIndexFixing(IndexON,D324,TRUE,_xll.ohTrigger(RecalcTrigger,TriggerON)),NA())</f>
        <v>-4.3698146852411135E-3</v>
      </c>
      <c r="H324" s="42">
        <f>_xll.qlCalendarAdvance(Calendar,$H323,B324,"f",FALSE)</f>
        <v>42853</v>
      </c>
      <c r="I324" s="177">
        <f>_xll.qlInterestRateIndexValueDate(Index1M,$H324)</f>
        <v>42858</v>
      </c>
      <c r="J324" s="182">
        <f>IFERROR(_xll.qlIndexFixing(Index1M,$H324,TRUE,_xll.ohTrigger(RecalcTrigger,Trigger1M)),NA())</f>
        <v>-4.5493012281912345E-3</v>
      </c>
      <c r="K324" s="44">
        <f>IFERROR(_xll.qlIndexFixing(Index3M,H324,TRUE,_xll.ohTrigger(RecalcTrigger,Trigger3M)),NA())</f>
        <v>-3.2776082321678041E-3</v>
      </c>
      <c r="L324" s="44">
        <f>IFERROR(_xll.qlIndexFixing(Index6M,$H324,TRUE,_xll.ohTrigger(RecalcTrigger,Trigger6M)),NA())</f>
        <v>-1.9278342886470535E-3</v>
      </c>
      <c r="M324" s="183">
        <f>IFERROR(_xll.qlIndexFixing(Index1Y,$H324,TRUE,_xll.ohTrigger(RecalcTrigger,Trigger1Y)),NA())</f>
        <v>-9.6878720679830215E-4</v>
      </c>
      <c r="N324" s="182">
        <f>IFERROR(_xll.qlIndexFixing(ONIndex1M,I324,TRUE,_xll.ohTrigger(RecalcTrigger,Trigger1M)),NA())</f>
        <v>-4.5748459615113646E-3</v>
      </c>
      <c r="O324" s="44">
        <f>IFERROR(_xll.qlIndexFixing(ONIndex3M,I324,TRUE,_xll.ohTrigger(RecalcTrigger,Trigger3M)),NA())</f>
        <v>-3.2631562829577021E-3</v>
      </c>
      <c r="P324" s="44">
        <f>IFERROR(_xll.qlIndexFixing(ONIndex6M,I324,TRUE,_xll.ohTrigger(RecalcTrigger,Trigger6M)),NA())</f>
        <v>-1.9288839953279791E-3</v>
      </c>
      <c r="Q324" s="183">
        <f>IFERROR(_xll.qlIndexFixing(ONIndex1Y,I324,TRUE,_xll.ohTrigger(RecalcTrigger,Trigger1Y)),NA())</f>
        <v>1.9899082637131471E-3</v>
      </c>
    </row>
    <row r="325" spans="2:17" x14ac:dyDescent="0.2">
      <c r="B325" s="39" t="s">
        <v>17</v>
      </c>
      <c r="D325" s="42">
        <f>_xll.qlCalendarAdvance(Calendar,$D324,B325,"f",FALSE)</f>
        <v>42857</v>
      </c>
      <c r="E325" s="177">
        <f>_xll.qlInterestRateIndexValueDate(IndexON,D325)</f>
        <v>42857</v>
      </c>
      <c r="F325" s="193">
        <f>IFERROR(_xll.qlIndexFixing(IndexON,D325,TRUE,_xll.ohTrigger(RecalcTrigger,TriggerON)),NA())</f>
        <v>-4.5022762225999102E-3</v>
      </c>
      <c r="H325" s="42">
        <f>_xll.qlCalendarAdvance(Calendar,$H324,B325,"f",FALSE)</f>
        <v>42857</v>
      </c>
      <c r="I325" s="177">
        <f>_xll.qlInterestRateIndexValueDate(Index1M,$H325)</f>
        <v>42859</v>
      </c>
      <c r="J325" s="182">
        <f>IFERROR(_xll.qlIndexFixing(Index1M,$H325,TRUE,_xll.ohTrigger(RecalcTrigger,Trigger1M)),NA())</f>
        <v>-4.5483998204834397E-3</v>
      </c>
      <c r="K325" s="44">
        <f>IFERROR(_xll.qlIndexFixing(Index3M,H325,TRUE,_xll.ohTrigger(RecalcTrigger,Trigger3M)),NA())</f>
        <v>-3.2763692893803108E-3</v>
      </c>
      <c r="L325" s="44">
        <f>IFERROR(_xll.qlIndexFixing(Index6M,$H325,TRUE,_xll.ohTrigger(RecalcTrigger,Trigger6M)),NA())</f>
        <v>-1.92160415026723E-3</v>
      </c>
      <c r="M325" s="183">
        <f>IFERROR(_xll.qlIndexFixing(Index1Y,$H325,TRUE,_xll.ohTrigger(RecalcTrigger,Trigger1Y)),NA())</f>
        <v>-9.7637735473093577E-4</v>
      </c>
      <c r="N325" s="182">
        <f>IFERROR(_xll.qlIndexFixing(ONIndex1M,I325,TRUE,_xll.ohTrigger(RecalcTrigger,Trigger1M)),NA())</f>
        <v>-4.5714273571784148E-3</v>
      </c>
      <c r="O325" s="44">
        <f>IFERROR(_xll.qlIndexFixing(ONIndex3M,I325,TRUE,_xll.ohTrigger(RecalcTrigger,Trigger3M)),NA())</f>
        <v>-3.2787489691665783E-3</v>
      </c>
      <c r="P325" s="44">
        <f>IFERROR(_xll.qlIndexFixing(ONIndex6M,I325,TRUE,_xll.ohTrigger(RecalcTrigger,Trigger6M)),NA())</f>
        <v>-1.9243325793238952E-3</v>
      </c>
      <c r="Q325" s="183">
        <f>IFERROR(_xll.qlIndexFixing(ONIndex1Y,I325,TRUE,_xll.ohTrigger(RecalcTrigger,Trigger1Y)),NA())</f>
        <v>1.9367955785565272E-3</v>
      </c>
    </row>
    <row r="326" spans="2:17" x14ac:dyDescent="0.2">
      <c r="B326" s="39" t="s">
        <v>17</v>
      </c>
      <c r="D326" s="42">
        <f>_xll.qlCalendarAdvance(Calendar,$D325,B326,"f",FALSE)</f>
        <v>42858</v>
      </c>
      <c r="E326" s="177">
        <f>_xll.qlInterestRateIndexValueDate(IndexON,D326)</f>
        <v>42858</v>
      </c>
      <c r="F326" s="193">
        <f>IFERROR(_xll.qlIndexFixing(IndexON,D326,TRUE,_xll.ohTrigger(RecalcTrigger,TriggerON)),NA())</f>
        <v>-4.5022762225999102E-3</v>
      </c>
      <c r="H326" s="42">
        <f>_xll.qlCalendarAdvance(Calendar,$H325,B326,"f",FALSE)</f>
        <v>42858</v>
      </c>
      <c r="I326" s="177">
        <f>_xll.qlInterestRateIndexValueDate(Index1M,$H326)</f>
        <v>42860</v>
      </c>
      <c r="J326" s="182">
        <f>IFERROR(_xll.qlIndexFixing(Index1M,$H326,TRUE,_xll.ohTrigger(RecalcTrigger,Trigger1M)),NA())</f>
        <v>-4.5474924761490154E-3</v>
      </c>
      <c r="K326" s="44">
        <f>IFERROR(_xll.qlIndexFixing(Index3M,H326,TRUE,_xll.ohTrigger(RecalcTrigger,Trigger3M)),NA())</f>
        <v>-3.2715291289051925E-3</v>
      </c>
      <c r="L326" s="44">
        <f>IFERROR(_xll.qlIndexFixing(Index6M,$H326,TRUE,_xll.ohTrigger(RecalcTrigger,Trigger6M)),NA())</f>
        <v>-1.9215465369973243E-3</v>
      </c>
      <c r="M326" s="183">
        <f>IFERROR(_xll.qlIndexFixing(Index1Y,$H326,TRUE,_xll.ohTrigger(RecalcTrigger,Trigger1Y)),NA())</f>
        <v>-9.8207222586906245E-4</v>
      </c>
      <c r="N326" s="182">
        <f>IFERROR(_xll.qlIndexFixing(ONIndex1M,I326,TRUE,_xll.ohTrigger(RecalcTrigger,Trigger1M)),NA())</f>
        <v>-4.5696589106691832E-3</v>
      </c>
      <c r="O326" s="44">
        <f>IFERROR(_xll.qlIndexFixing(ONIndex3M,I326,TRUE,_xll.ohTrigger(RecalcTrigger,Trigger3M)),NA())</f>
        <v>-3.2860718976701619E-3</v>
      </c>
      <c r="P326" s="44">
        <f>IFERROR(_xll.qlIndexFixing(ONIndex6M,I326,TRUE,_xll.ohTrigger(RecalcTrigger,Trigger6M)),NA())</f>
        <v>-1.9224150837215959E-3</v>
      </c>
      <c r="Q326" s="183">
        <f>IFERROR(_xll.qlIndexFixing(ONIndex1Y,I326,TRUE,_xll.ohTrigger(RecalcTrigger,Trigger1Y)),NA())</f>
        <v>1.9083036032974121E-3</v>
      </c>
    </row>
    <row r="327" spans="2:17" x14ac:dyDescent="0.2">
      <c r="B327" s="39" t="s">
        <v>17</v>
      </c>
      <c r="D327" s="42">
        <f>_xll.qlCalendarAdvance(Calendar,$D326,B327,"f",FALSE)</f>
        <v>42859</v>
      </c>
      <c r="E327" s="177">
        <f>_xll.qlInterestRateIndexValueDate(IndexON,D327)</f>
        <v>42859</v>
      </c>
      <c r="F327" s="193">
        <f>IFERROR(_xll.qlIndexFixing(IndexON,D327,TRUE,_xll.ohTrigger(RecalcTrigger,TriggerON)),NA())</f>
        <v>-4.5022762225999102E-3</v>
      </c>
      <c r="H327" s="42">
        <f>_xll.qlCalendarAdvance(Calendar,$H326,B327,"f",FALSE)</f>
        <v>42859</v>
      </c>
      <c r="I327" s="177">
        <f>_xll.qlInterestRateIndexValueDate(Index1M,$H327)</f>
        <v>42863</v>
      </c>
      <c r="J327" s="182">
        <f>IFERROR(_xll.qlIndexFixing(Index1M,$H327,TRUE,_xll.ohTrigger(RecalcTrigger,Trigger1M)),NA())</f>
        <v>-4.5415165083496955E-3</v>
      </c>
      <c r="K327" s="44">
        <f>IFERROR(_xll.qlIndexFixing(Index3M,H327,TRUE,_xll.ohTrigger(RecalcTrigger,Trigger3M)),NA())</f>
        <v>-3.2700980237039849E-3</v>
      </c>
      <c r="L327" s="44">
        <f>IFERROR(_xll.qlIndexFixing(Index6M,$H327,TRUE,_xll.ohTrigger(RecalcTrigger,Trigger6M)),NA())</f>
        <v>-1.9173905442686154E-3</v>
      </c>
      <c r="M327" s="183">
        <f>IFERROR(_xll.qlIndexFixing(Index1Y,$H327,TRUE,_xll.ohTrigger(RecalcTrigger,Trigger1Y)),NA())</f>
        <v>-1.0055087984845363E-3</v>
      </c>
      <c r="N327" s="182">
        <f>IFERROR(_xll.qlIndexFixing(ONIndex1M,I327,TRUE,_xll.ohTrigger(RecalcTrigger,Trigger1M)),NA())</f>
        <v>-4.5678725308651025E-3</v>
      </c>
      <c r="O327" s="44">
        <f>IFERROR(_xll.qlIndexFixing(ONIndex3M,I327,TRUE,_xll.ohTrigger(RecalcTrigger,Trigger3M)),NA())</f>
        <v>-3.2931155681170665E-3</v>
      </c>
      <c r="P327" s="44">
        <f>IFERROR(_xll.qlIndexFixing(ONIndex6M,I327,TRUE,_xll.ohTrigger(RecalcTrigger,Trigger6M)),NA())</f>
        <v>-1.9207187104397505E-3</v>
      </c>
      <c r="Q327" s="183">
        <f>IFERROR(_xll.qlIndexFixing(ONIndex1Y,I327,TRUE,_xll.ohTrigger(RecalcTrigger,Trigger1Y)),NA())</f>
        <v>1.8786347934085512E-3</v>
      </c>
    </row>
    <row r="328" spans="2:17" x14ac:dyDescent="0.2">
      <c r="B328" s="39" t="s">
        <v>17</v>
      </c>
      <c r="D328" s="42">
        <f>_xll.qlCalendarAdvance(Calendar,$D327,B328,"f",FALSE)</f>
        <v>42860</v>
      </c>
      <c r="E328" s="177">
        <f>_xll.qlInterestRateIndexValueDate(IndexON,D328)</f>
        <v>42860</v>
      </c>
      <c r="F328" s="193">
        <f>IFERROR(_xll.qlIndexFixing(IndexON,D328,TRUE,_xll.ohTrigger(RecalcTrigger,TriggerON)),NA())</f>
        <v>-4.5022199159472365E-3</v>
      </c>
      <c r="H328" s="42">
        <f>_xll.qlCalendarAdvance(Calendar,$H327,B328,"f",FALSE)</f>
        <v>42860</v>
      </c>
      <c r="I328" s="177">
        <f>_xll.qlInterestRateIndexValueDate(Index1M,$H328)</f>
        <v>42864</v>
      </c>
      <c r="J328" s="182">
        <f>IFERROR(_xll.qlIndexFixing(Index1M,$H328,TRUE,_xll.ohTrigger(RecalcTrigger,Trigger1M)),NA())</f>
        <v>-4.5394906556718261E-3</v>
      </c>
      <c r="K328" s="44">
        <f>IFERROR(_xll.qlIndexFixing(Index3M,H328,TRUE,_xll.ohTrigger(RecalcTrigger,Trigger3M)),NA())</f>
        <v>-3.2682177579117901E-3</v>
      </c>
      <c r="L328" s="44">
        <f>IFERROR(_xll.qlIndexFixing(Index6M,$H328,TRUE,_xll.ohTrigger(RecalcTrigger,Trigger6M)),NA())</f>
        <v>-1.915357174288397E-3</v>
      </c>
      <c r="M328" s="183">
        <f>IFERROR(_xll.qlIndexFixing(Index1Y,$H328,TRUE,_xll.ohTrigger(RecalcTrigger,Trigger1Y)),NA())</f>
        <v>-1.0124687502700675E-3</v>
      </c>
      <c r="N328" s="182">
        <f>IFERROR(_xll.qlIndexFixing(ONIndex1M,I328,TRUE,_xll.ohTrigger(RecalcTrigger,Trigger1M)),NA())</f>
        <v>-4.5660682925863227E-3</v>
      </c>
      <c r="O328" s="44">
        <f>IFERROR(_xll.qlIndexFixing(ONIndex3M,I328,TRUE,_xll.ohTrigger(RecalcTrigger,Trigger3M)),NA())</f>
        <v>-3.2998772588044289E-3</v>
      </c>
      <c r="P328" s="44">
        <f>IFERROR(_xll.qlIndexFixing(ONIndex6M,I328,TRUE,_xll.ohTrigger(RecalcTrigger,Trigger6M)),NA())</f>
        <v>-1.9192455226280103E-3</v>
      </c>
      <c r="Q328" s="183">
        <f>IFERROR(_xll.qlIndexFixing(ONIndex1Y,I328,TRUE,_xll.ohTrigger(RecalcTrigger,Trigger1Y)),NA())</f>
        <v>1.8477810452122156E-3</v>
      </c>
    </row>
    <row r="329" spans="2:17" x14ac:dyDescent="0.2">
      <c r="B329" s="39" t="s">
        <v>17</v>
      </c>
      <c r="D329" s="42">
        <f>_xll.qlCalendarAdvance(Calendar,$D328,B329,"f",FALSE)</f>
        <v>42863</v>
      </c>
      <c r="E329" s="177">
        <f>_xll.qlInterestRateIndexValueDate(IndexON,D329)</f>
        <v>42863</v>
      </c>
      <c r="F329" s="193">
        <f>IFERROR(_xll.qlIndexFixing(IndexON,D329,TRUE,_xll.ohTrigger(RecalcTrigger,TriggerON)),NA())</f>
        <v>-4.5022762226798463E-3</v>
      </c>
      <c r="H329" s="42">
        <f>_xll.qlCalendarAdvance(Calendar,$H328,B329,"f",FALSE)</f>
        <v>42863</v>
      </c>
      <c r="I329" s="177">
        <f>_xll.qlInterestRateIndexValueDate(Index1M,$H329)</f>
        <v>42865</v>
      </c>
      <c r="J329" s="182">
        <f>IFERROR(_xll.qlIndexFixing(Index1M,$H329,TRUE,_xll.ohTrigger(RecalcTrigger,Trigger1M)),NA())</f>
        <v>-4.5352426188309414E-3</v>
      </c>
      <c r="K329" s="44">
        <f>IFERROR(_xll.qlIndexFixing(Index3M,H329,TRUE,_xll.ohTrigger(RecalcTrigger,Trigger3M)),NA())</f>
        <v>-3.2662192009544708E-3</v>
      </c>
      <c r="L329" s="44">
        <f>IFERROR(_xll.qlIndexFixing(Index6M,$H329,TRUE,_xll.ohTrigger(RecalcTrigger,Trigger6M)),NA())</f>
        <v>-1.913334959516892E-3</v>
      </c>
      <c r="M329" s="183">
        <f>IFERROR(_xll.qlIndexFixing(Index1Y,$H329,TRUE,_xll.ohTrigger(RecalcTrigger,Trigger1Y)),NA())</f>
        <v>-1.0192932159827175E-3</v>
      </c>
      <c r="N329" s="182">
        <f>IFERROR(_xll.qlIndexFixing(ONIndex1M,I329,TRUE,_xll.ohTrigger(RecalcTrigger,Trigger1M)),NA())</f>
        <v>-4.5623428400531907E-3</v>
      </c>
      <c r="O329" s="44">
        <f>IFERROR(_xll.qlIndexFixing(ONIndex3M,I329,TRUE,_xll.ohTrigger(RecalcTrigger,Trigger3M)),NA())</f>
        <v>-3.3124166193410076E-3</v>
      </c>
      <c r="P329" s="44">
        <f>IFERROR(_xll.qlIndexFixing(ONIndex6M,I329,TRUE,_xll.ohTrigger(RecalcTrigger,Trigger6M)),NA())</f>
        <v>-1.9170432052595388E-3</v>
      </c>
      <c r="Q329" s="183">
        <f>IFERROR(_xll.qlIndexFixing(ONIndex1Y,I329,TRUE,_xll.ohTrigger(RecalcTrigger,Trigger1Y)),NA())</f>
        <v>1.7820920569633358E-3</v>
      </c>
    </row>
    <row r="330" spans="2:17" x14ac:dyDescent="0.2">
      <c r="B330" s="39" t="s">
        <v>17</v>
      </c>
      <c r="D330" s="42">
        <f>_xll.qlCalendarAdvance(Calendar,$D329,B330,"f",FALSE)</f>
        <v>42864</v>
      </c>
      <c r="E330" s="177">
        <f>_xll.qlInterestRateIndexValueDate(IndexON,D330)</f>
        <v>42864</v>
      </c>
      <c r="F330" s="193">
        <f>IFERROR(_xll.qlIndexFixing(IndexON,D330,TRUE,_xll.ohTrigger(RecalcTrigger,TriggerON)),NA())</f>
        <v>-4.5022762225599422E-3</v>
      </c>
      <c r="H330" s="42">
        <f>_xll.qlCalendarAdvance(Calendar,$H329,B330,"f",FALSE)</f>
        <v>42864</v>
      </c>
      <c r="I330" s="177">
        <f>_xll.qlInterestRateIndexValueDate(Index1M,$H330)</f>
        <v>42866</v>
      </c>
      <c r="J330" s="182">
        <f>IFERROR(_xll.qlIndexFixing(Index1M,$H330,TRUE,_xll.ohTrigger(RecalcTrigger,Trigger1M)),NA())</f>
        <v>-4.5342804674554371E-3</v>
      </c>
      <c r="K330" s="44">
        <f>IFERROR(_xll.qlIndexFixing(Index3M,H330,TRUE,_xll.ohTrigger(RecalcTrigger,Trigger3M)),NA())</f>
        <v>-3.2641057565701887E-3</v>
      </c>
      <c r="L330" s="44">
        <f>IFERROR(_xll.qlIndexFixing(Index6M,$H330,TRUE,_xll.ohTrigger(RecalcTrigger,Trigger6M)),NA())</f>
        <v>-1.9074048878796276E-3</v>
      </c>
      <c r="M330" s="183">
        <f>IFERROR(_xll.qlIndexFixing(Index1Y,$H330,TRUE,_xll.ohTrigger(RecalcTrigger,Trigger1Y)),NA())</f>
        <v>-1.025978997632449E-3</v>
      </c>
      <c r="N330" s="182">
        <f>IFERROR(_xll.qlIndexFixing(ONIndex1M,I330,TRUE,_xll.ohTrigger(RecalcTrigger,Trigger1M)),NA())</f>
        <v>-4.5586742466507957E-3</v>
      </c>
      <c r="O330" s="44">
        <f>IFERROR(_xll.qlIndexFixing(ONIndex3M,I330,TRUE,_xll.ohTrigger(RecalcTrigger,Trigger3M)),NA())</f>
        <v>-3.3240497853048723E-3</v>
      </c>
      <c r="P330" s="44">
        <f>IFERROR(_xll.qlIndexFixing(ONIndex6M,I330,TRUE,_xll.ohTrigger(RecalcTrigger,Trigger6M)),NA())</f>
        <v>-1.9156258868768816E-3</v>
      </c>
      <c r="Q330" s="183">
        <f>IFERROR(_xll.qlIndexFixing(ONIndex1Y,I330,TRUE,_xll.ohTrigger(RecalcTrigger,Trigger1Y)),NA())</f>
        <v>1.7123545967567821E-3</v>
      </c>
    </row>
    <row r="331" spans="2:17" x14ac:dyDescent="0.2">
      <c r="B331" s="39" t="s">
        <v>17</v>
      </c>
      <c r="D331" s="42">
        <f>_xll.qlCalendarAdvance(Calendar,$D330,B331,"f",FALSE)</f>
        <v>42865</v>
      </c>
      <c r="E331" s="177">
        <f>_xll.qlInterestRateIndexValueDate(IndexON,D331)</f>
        <v>42865</v>
      </c>
      <c r="F331" s="193">
        <f>IFERROR(_xll.qlIndexFixing(IndexON,D331,TRUE,_xll.ohTrigger(RecalcTrigger,TriggerON)),NA())</f>
        <v>-4.5022762226398783E-3</v>
      </c>
      <c r="H331" s="42">
        <f>_xll.qlCalendarAdvance(Calendar,$H330,B331,"f",FALSE)</f>
        <v>42865</v>
      </c>
      <c r="I331" s="177">
        <f>_xll.qlInterestRateIndexValueDate(Index1M,$H331)</f>
        <v>42867</v>
      </c>
      <c r="J331" s="182">
        <f>IFERROR(_xll.qlIndexFixing(Index1M,$H331,TRUE,_xll.ohTrigger(RecalcTrigger,Trigger1M)),NA())</f>
        <v>-4.5333125521153416E-3</v>
      </c>
      <c r="K331" s="44">
        <f>IFERROR(_xll.qlIndexFixing(Index3M,H331,TRUE,_xll.ohTrigger(RecalcTrigger,Trigger3M)),NA())</f>
        <v>-3.2581652944899415E-3</v>
      </c>
      <c r="L331" s="44">
        <f>IFERROR(_xll.qlIndexFixing(Index6M,$H331,TRUE,_xll.ohTrigger(RecalcTrigger,Trigger6M)),NA())</f>
        <v>-1.9073510529902401E-3</v>
      </c>
      <c r="M331" s="183">
        <f>IFERROR(_xll.qlIndexFixing(Index1Y,$H331,TRUE,_xll.ohTrigger(RecalcTrigger,Trigger1Y)),NA())</f>
        <v>-1.0296821324169178E-3</v>
      </c>
      <c r="N331" s="182">
        <f>IFERROR(_xll.qlIndexFixing(ONIndex1M,I331,TRUE,_xll.ohTrigger(RecalcTrigger,Trigger1M)),NA())</f>
        <v>-4.5567818353031697E-3</v>
      </c>
      <c r="O331" s="44">
        <f>IFERROR(_xll.qlIndexFixing(ONIndex3M,I331,TRUE,_xll.ohTrigger(RecalcTrigger,Trigger3M)),NA())</f>
        <v>-3.3293607484141674E-3</v>
      </c>
      <c r="P331" s="44">
        <f>IFERROR(_xll.qlIndexFixing(ONIndex6M,I331,TRUE,_xll.ohTrigger(RecalcTrigger,Trigger6M)),NA())</f>
        <v>-1.9152995719418087E-3</v>
      </c>
      <c r="Q331" s="183">
        <f>IFERROR(_xll.qlIndexFixing(ONIndex1Y,I331,TRUE,_xll.ohTrigger(RecalcTrigger,Trigger1Y)),NA())</f>
        <v>1.675454602816373E-3</v>
      </c>
    </row>
    <row r="332" spans="2:17" x14ac:dyDescent="0.2">
      <c r="B332" s="39" t="s">
        <v>17</v>
      </c>
      <c r="D332" s="42">
        <f>_xll.qlCalendarAdvance(Calendar,$D331,B332,"f",FALSE)</f>
        <v>42866</v>
      </c>
      <c r="E332" s="177">
        <f>_xll.qlInterestRateIndexValueDate(IndexON,D332)</f>
        <v>42866</v>
      </c>
      <c r="F332" s="193">
        <f>IFERROR(_xll.qlIndexFixing(IndexON,D332,TRUE,_xll.ohTrigger(RecalcTrigger,TriggerON)),NA())</f>
        <v>-4.5022762225599422E-3</v>
      </c>
      <c r="H332" s="42">
        <f>_xll.qlCalendarAdvance(Calendar,$H331,B332,"f",FALSE)</f>
        <v>42866</v>
      </c>
      <c r="I332" s="177">
        <f>_xll.qlInterestRateIndexValueDate(Index1M,$H332)</f>
        <v>42870</v>
      </c>
      <c r="J332" s="182">
        <f>IFERROR(_xll.qlIndexFixing(Index1M,$H332,TRUE,_xll.ohTrigger(RecalcTrigger,Trigger1M)),NA())</f>
        <v>-4.5269851973448894E-3</v>
      </c>
      <c r="K332" s="44">
        <f>IFERROR(_xll.qlIndexFixing(Index3M,H332,TRUE,_xll.ohTrigger(RecalcTrigger,Trigger3M)),NA())</f>
        <v>-3.2545723684286659E-3</v>
      </c>
      <c r="L332" s="44">
        <f>IFERROR(_xll.qlIndexFixing(Index6M,$H332,TRUE,_xll.ohTrigger(RecalcTrigger,Trigger6M)),NA())</f>
        <v>-1.9032791748999443E-3</v>
      </c>
      <c r="M332" s="183">
        <f>IFERROR(_xll.qlIndexFixing(Index1Y,$H332,TRUE,_xll.ohTrigger(RecalcTrigger,Trigger1Y)),NA())</f>
        <v>-1.0512705878420977E-3</v>
      </c>
      <c r="N332" s="182">
        <f>IFERROR(_xll.qlIndexFixing(ONIndex1M,I332,TRUE,_xll.ohTrigger(RecalcTrigger,Trigger1M)),NA())</f>
        <v>-4.5548720133226084E-3</v>
      </c>
      <c r="O332" s="44">
        <f>IFERROR(_xll.qlIndexFixing(ONIndex3M,I332,TRUE,_xll.ohTrigger(RecalcTrigger,Trigger3M)),NA())</f>
        <v>-3.3343734004676051E-3</v>
      </c>
      <c r="P332" s="44">
        <f>IFERROR(_xll.qlIndexFixing(ONIndex6M,I332,TRUE,_xll.ohTrigger(RecalcTrigger,Trigger6M)),NA())</f>
        <v>-1.9152088206553231E-3</v>
      </c>
      <c r="Q332" s="183">
        <f>IFERROR(_xll.qlIndexFixing(ONIndex1Y,I332,TRUE,_xll.ohTrigger(RecalcTrigger,Trigger1Y)),NA())</f>
        <v>1.6373210489017964E-3</v>
      </c>
    </row>
    <row r="333" spans="2:17" x14ac:dyDescent="0.2">
      <c r="B333" s="39" t="s">
        <v>17</v>
      </c>
      <c r="D333" s="42">
        <f>_xll.qlCalendarAdvance(Calendar,$D332,B333,"f",FALSE)</f>
        <v>42867</v>
      </c>
      <c r="E333" s="177">
        <f>_xll.qlInterestRateIndexValueDate(IndexON,D333)</f>
        <v>42867</v>
      </c>
      <c r="F333" s="193">
        <f>IFERROR(_xll.qlIndexFixing(IndexON,D333,TRUE,_xll.ohTrigger(RecalcTrigger,TriggerON)),NA())</f>
        <v>-4.5022199159339138E-3</v>
      </c>
      <c r="H333" s="42">
        <f>_xll.qlCalendarAdvance(Calendar,$H332,B333,"f",FALSE)</f>
        <v>42867</v>
      </c>
      <c r="I333" s="177">
        <f>_xll.qlInterestRateIndexValueDate(Index1M,$H333)</f>
        <v>42871</v>
      </c>
      <c r="J333" s="182">
        <f>IFERROR(_xll.qlIndexFixing(Index1M,$H333,TRUE,_xll.ohTrigger(RecalcTrigger,Trigger1M)),NA())</f>
        <v>-4.5248432603893452E-3</v>
      </c>
      <c r="K333" s="44">
        <f>IFERROR(_xll.qlIndexFixing(Index3M,H333,TRUE,_xll.ohTrigger(RecalcTrigger,Trigger3M)),NA())</f>
        <v>-3.2519367319178878E-3</v>
      </c>
      <c r="L333" s="44">
        <f>IFERROR(_xll.qlIndexFixing(Index6M,$H333,TRUE,_xll.ohTrigger(RecalcTrigger,Trigger6M)),NA())</f>
        <v>-1.9012563383647117E-3</v>
      </c>
      <c r="M333" s="183">
        <f>IFERROR(_xll.qlIndexFixing(Index1Y,$H333,TRUE,_xll.ohTrigger(RecalcTrigger,Trigger1Y)),NA())</f>
        <v>-1.0572142433096232E-3</v>
      </c>
      <c r="N333" s="182">
        <f>IFERROR(_xll.qlIndexFixing(ONIndex1M,I333,TRUE,_xll.ohTrigger(RecalcTrigger,Trigger1M)),NA())</f>
        <v>-4.5529448553693896E-3</v>
      </c>
      <c r="O333" s="44">
        <f>IFERROR(_xll.qlIndexFixing(ONIndex3M,I333,TRUE,_xll.ohTrigger(RecalcTrigger,Trigger3M)),NA())</f>
        <v>-3.3390850195225141E-3</v>
      </c>
      <c r="P333" s="44">
        <f>IFERROR(_xll.qlIndexFixing(ONIndex6M,I333,TRUE,_xll.ohTrigger(RecalcTrigger,Trigger6M)),NA())</f>
        <v>-1.9153556961271079E-3</v>
      </c>
      <c r="Q333" s="183">
        <f>IFERROR(_xll.qlIndexFixing(ONIndex1Y,I333,TRUE,_xll.ohTrigger(RecalcTrigger,Trigger1Y)),NA())</f>
        <v>1.5979458315751316E-3</v>
      </c>
    </row>
    <row r="334" spans="2:17" x14ac:dyDescent="0.2">
      <c r="B334" s="39" t="s">
        <v>17</v>
      </c>
      <c r="D334" s="42">
        <f>_xll.qlCalendarAdvance(Calendar,$D333,B334,"f",FALSE)</f>
        <v>42870</v>
      </c>
      <c r="E334" s="177">
        <f>_xll.qlInterestRateIndexValueDate(IndexON,D334)</f>
        <v>42870</v>
      </c>
      <c r="F334" s="193">
        <f>IFERROR(_xll.qlIndexFixing(IndexON,D334,TRUE,_xll.ohTrigger(RecalcTrigger,TriggerON)),NA())</f>
        <v>-4.5022762226398783E-3</v>
      </c>
      <c r="H334" s="42">
        <f>_xll.qlCalendarAdvance(Calendar,$H333,B334,"f",FALSE)</f>
        <v>42870</v>
      </c>
      <c r="I334" s="177">
        <f>_xll.qlInterestRateIndexValueDate(Index1M,$H334)</f>
        <v>42872</v>
      </c>
      <c r="J334" s="182">
        <f>IFERROR(_xll.qlIndexFixing(Index1M,$H334,TRUE,_xll.ohTrigger(RecalcTrigger,Trigger1M)),NA())</f>
        <v>-4.5203677824404405E-3</v>
      </c>
      <c r="K334" s="44">
        <f>IFERROR(_xll.qlIndexFixing(Index3M,H334,TRUE,_xll.ohTrigger(RecalcTrigger,Trigger3M)),NA())</f>
        <v>-3.2492073437975898E-3</v>
      </c>
      <c r="L334" s="44">
        <f>IFERROR(_xll.qlIndexFixing(Index6M,$H334,TRUE,_xll.ohTrigger(RecalcTrigger,Trigger6M)),NA())</f>
        <v>-1.8992219195791032E-3</v>
      </c>
      <c r="M334" s="183">
        <f>IFERROR(_xll.qlIndexFixing(Index1Y,$H334,TRUE,_xll.ohTrigger(RecalcTrigger,Trigger1Y)),NA())</f>
        <v>-1.0629995851054973E-3</v>
      </c>
      <c r="N334" s="182">
        <f>IFERROR(_xll.qlIndexFixing(ONIndex1M,I334,TRUE,_xll.ohTrigger(RecalcTrigger,Trigger1M)),NA())</f>
        <v>-4.5489756440364459E-3</v>
      </c>
      <c r="O334" s="44">
        <f>IFERROR(_xll.qlIndexFixing(ONIndex3M,I334,TRUE,_xll.ohTrigger(RecalcTrigger,Trigger3M)),NA())</f>
        <v>-3.3474600778893304E-3</v>
      </c>
      <c r="P334" s="44">
        <f>IFERROR(_xll.qlIndexFixing(ONIndex6M,I334,TRUE,_xll.ohTrigger(RecalcTrigger,Trigger6M)),NA())</f>
        <v>-1.9164416488282043E-3</v>
      </c>
      <c r="Q334" s="183">
        <f>IFERROR(_xll.qlIndexFixing(ONIndex1Y,I334,TRUE,_xll.ohTrigger(RecalcTrigger,Trigger1Y)),NA())</f>
        <v>1.5150223752602443E-3</v>
      </c>
    </row>
    <row r="335" spans="2:17" x14ac:dyDescent="0.2">
      <c r="B335" s="39" t="s">
        <v>17</v>
      </c>
      <c r="D335" s="42">
        <f>_xll.qlCalendarAdvance(Calendar,$D334,B335,"f",FALSE)</f>
        <v>42871</v>
      </c>
      <c r="E335" s="177">
        <f>_xll.qlInterestRateIndexValueDate(IndexON,D335)</f>
        <v>42871</v>
      </c>
      <c r="F335" s="193">
        <f>IFERROR(_xll.qlIndexFixing(IndexON,D335,TRUE,_xll.ohTrigger(RecalcTrigger,TriggerON)),NA())</f>
        <v>-4.5022762225999102E-3</v>
      </c>
      <c r="H335" s="42">
        <f>_xll.qlCalendarAdvance(Calendar,$H334,B335,"f",FALSE)</f>
        <v>42871</v>
      </c>
      <c r="I335" s="177">
        <f>_xll.qlInterestRateIndexValueDate(Index1M,$H335)</f>
        <v>42873</v>
      </c>
      <c r="J335" s="182">
        <f>IFERROR(_xll.qlIndexFixing(Index1M,$H335,TRUE,_xll.ohTrigger(RecalcTrigger,Trigger1M)),NA())</f>
        <v>-4.5193467059080616E-3</v>
      </c>
      <c r="K335" s="44">
        <f>IFERROR(_xll.qlIndexFixing(Index3M,H335,TRUE,_xll.ohTrigger(RecalcTrigger,Trigger3M)),NA())</f>
        <v>-3.2463878456113616E-3</v>
      </c>
      <c r="L335" s="44">
        <f>IFERROR(_xll.qlIndexFixing(Index6M,$H335,TRUE,_xll.ohTrigger(RecalcTrigger,Trigger6M)),NA())</f>
        <v>-1.8932379385416807E-3</v>
      </c>
      <c r="M335" s="183">
        <f>IFERROR(_xll.qlIndexFixing(Index1Y,$H335,TRUE,_xll.ohTrigger(RecalcTrigger,Trigger1Y)),NA())</f>
        <v>-1.068623267976659E-3</v>
      </c>
      <c r="N335" s="182">
        <f>IFERROR(_xll.qlIndexFixing(ONIndex1M,I335,TRUE,_xll.ohTrigger(RecalcTrigger,Trigger1M)),NA())</f>
        <v>-4.5450643571953719E-3</v>
      </c>
      <c r="O335" s="44">
        <f>IFERROR(_xll.qlIndexFixing(ONIndex3M,I335,TRUE,_xll.ohTrigger(RecalcTrigger,Trigger3M)),NA())</f>
        <v>-3.3548667278227029E-3</v>
      </c>
      <c r="P335" s="44">
        <f>IFERROR(_xll.qlIndexFixing(ONIndex6M,I335,TRUE,_xll.ohTrigger(RecalcTrigger,Trigger6M)),NA())</f>
        <v>-1.9183607252726276E-3</v>
      </c>
      <c r="Q335" s="183">
        <f>IFERROR(_xll.qlIndexFixing(ONIndex1Y,I335,TRUE,_xll.ohTrigger(RecalcTrigger,Trigger1Y)),NA())</f>
        <v>1.4278662574707113E-3</v>
      </c>
    </row>
    <row r="336" spans="2:17" x14ac:dyDescent="0.2">
      <c r="B336" s="39" t="s">
        <v>17</v>
      </c>
      <c r="D336" s="42">
        <f>_xll.qlCalendarAdvance(Calendar,$D335,B336,"f",FALSE)</f>
        <v>42872</v>
      </c>
      <c r="E336" s="177">
        <f>_xll.qlInterestRateIndexValueDate(IndexON,D336)</f>
        <v>42872</v>
      </c>
      <c r="F336" s="193">
        <f>IFERROR(_xll.qlIndexFixing(IndexON,D336,TRUE,_xll.ohTrigger(RecalcTrigger,TriggerON)),NA())</f>
        <v>-4.5022762225999102E-3</v>
      </c>
      <c r="H336" s="42">
        <f>_xll.qlCalendarAdvance(Calendar,$H335,B336,"f",FALSE)</f>
        <v>42872</v>
      </c>
      <c r="I336" s="177">
        <f>_xll.qlInterestRateIndexValueDate(Index1M,$H336)</f>
        <v>42874</v>
      </c>
      <c r="J336" s="182">
        <f>IFERROR(_xll.qlIndexFixing(Index1M,$H336,TRUE,_xll.ohTrigger(RecalcTrigger,Trigger1M)),NA())</f>
        <v>-4.5183200381405273E-3</v>
      </c>
      <c r="K336" s="44">
        <f>IFERROR(_xll.qlIndexFixing(Index3M,H336,TRUE,_xll.ohTrigger(RecalcTrigger,Trigger3M)),NA())</f>
        <v>-3.2396667757820454E-3</v>
      </c>
      <c r="L336" s="44">
        <f>IFERROR(_xll.qlIndexFixing(Index6M,$H336,TRUE,_xll.ohTrigger(RecalcTrigger,Trigger6M)),NA())</f>
        <v>-1.8931284553574327E-3</v>
      </c>
      <c r="M336" s="183">
        <f>IFERROR(_xll.qlIndexFixing(Index1Y,$H336,TRUE,_xll.ohTrigger(RecalcTrigger,Trigger1Y)),NA())</f>
        <v>-1.0702171125906489E-3</v>
      </c>
      <c r="N336" s="182">
        <f>IFERROR(_xll.qlIndexFixing(ONIndex1M,I336,TRUE,_xll.ohTrigger(RecalcTrigger,Trigger1M)),NA())</f>
        <v>-4.5430516393230036E-3</v>
      </c>
      <c r="O336" s="44">
        <f>IFERROR(_xll.qlIndexFixing(ONIndex3M,I336,TRUE,_xll.ohTrigger(RecalcTrigger,Trigger3M)),NA())</f>
        <v>-3.3580323533444201E-3</v>
      </c>
      <c r="P336" s="44">
        <f>IFERROR(_xll.qlIndexFixing(ONIndex6M,I336,TRUE,_xll.ohTrigger(RecalcTrigger,Trigger6M)),NA())</f>
        <v>-1.9197266793824497E-3</v>
      </c>
      <c r="Q336" s="183">
        <f>IFERROR(_xll.qlIndexFixing(ONIndex1Y,I336,TRUE,_xll.ohTrigger(RecalcTrigger,Trigger1Y)),NA())</f>
        <v>1.3821611703956904E-3</v>
      </c>
    </row>
    <row r="337" spans="2:17" x14ac:dyDescent="0.2">
      <c r="B337" s="39" t="s">
        <v>17</v>
      </c>
      <c r="D337" s="42">
        <f>_xll.qlCalendarAdvance(Calendar,$D336,B337,"f",FALSE)</f>
        <v>42873</v>
      </c>
      <c r="E337" s="177">
        <f>_xll.qlInterestRateIndexValueDate(IndexON,D337)</f>
        <v>42873</v>
      </c>
      <c r="F337" s="193">
        <f>IFERROR(_xll.qlIndexFixing(IndexON,D337,TRUE,_xll.ohTrigger(RecalcTrigger,TriggerON)),NA())</f>
        <v>-4.5022762226798463E-3</v>
      </c>
      <c r="H337" s="42">
        <f>_xll.qlCalendarAdvance(Calendar,$H336,B337,"f",FALSE)</f>
        <v>42873</v>
      </c>
      <c r="I337" s="177">
        <f>_xll.qlInterestRateIndexValueDate(Index1M,$H337)</f>
        <v>42877</v>
      </c>
      <c r="J337" s="182">
        <f>IFERROR(_xll.qlIndexFixing(Index1M,$H337,TRUE,_xll.ohTrigger(RecalcTrigger,Trigger1M)),NA())</f>
        <v>-4.5116522658861955E-3</v>
      </c>
      <c r="K337" s="44">
        <f>IFERROR(_xll.qlIndexFixing(Index3M,H337,TRUE,_xll.ohTrigger(RecalcTrigger,Trigger3M)),NA())</f>
        <v>-3.2342827723510687E-3</v>
      </c>
      <c r="L337" s="44">
        <f>IFERROR(_xll.qlIndexFixing(Index6M,$H337,TRUE,_xll.ohTrigger(RecalcTrigger,Trigger6M)),NA())</f>
        <v>-1.8887582835182331E-3</v>
      </c>
      <c r="M337" s="183">
        <f>IFERROR(_xll.qlIndexFixing(Index1Y,$H337,TRUE,_xll.ohTrigger(RecalcTrigger,Trigger1Y)),NA())</f>
        <v>-1.089433768109552E-3</v>
      </c>
      <c r="N337" s="182">
        <f>IFERROR(_xll.qlIndexFixing(ONIndex1M,I337,TRUE,_xll.ohTrigger(RecalcTrigger,Trigger1M)),NA())</f>
        <v>-4.5410220334396456E-3</v>
      </c>
      <c r="O337" s="44">
        <f>IFERROR(_xll.qlIndexFixing(ONIndex3M,I337,TRUE,_xll.ohTrigger(RecalcTrigger,Trigger3M)),NA())</f>
        <v>-3.3608806147711334E-3</v>
      </c>
      <c r="P337" s="44">
        <f>IFERROR(_xll.qlIndexFixing(ONIndex6M,I337,TRUE,_xll.ohTrigger(RecalcTrigger,Trigger6M)),NA())</f>
        <v>-1.9213426386688326E-3</v>
      </c>
      <c r="Q337" s="183">
        <f>IFERROR(_xll.qlIndexFixing(ONIndex1Y,I337,TRUE,_xll.ohTrigger(RecalcTrigger,Trigger1Y)),NA())</f>
        <v>1.335165798881377E-3</v>
      </c>
    </row>
    <row r="338" spans="2:17" x14ac:dyDescent="0.2">
      <c r="B338" s="39" t="s">
        <v>17</v>
      </c>
      <c r="D338" s="42">
        <f>_xll.qlCalendarAdvance(Calendar,$D337,B338,"f",FALSE)</f>
        <v>42874</v>
      </c>
      <c r="E338" s="177">
        <f>_xll.qlInterestRateIndexValueDate(IndexON,D338)</f>
        <v>42874</v>
      </c>
      <c r="F338" s="193">
        <f>IFERROR(_xll.qlIndexFixing(IndexON,D338,TRUE,_xll.ohTrigger(RecalcTrigger,TriggerON)),NA())</f>
        <v>-4.5022199159205911E-3</v>
      </c>
      <c r="H338" s="42">
        <f>_xll.qlCalendarAdvance(Calendar,$H337,B338,"f",FALSE)</f>
        <v>42874</v>
      </c>
      <c r="I338" s="177">
        <f>_xll.qlInterestRateIndexValueDate(Index1M,$H338)</f>
        <v>42878</v>
      </c>
      <c r="J338" s="182">
        <f>IFERROR(_xll.qlIndexFixing(Index1M,$H338,TRUE,_xll.ohTrigger(RecalcTrigger,Trigger1M)),NA())</f>
        <v>-4.5093979011500175E-3</v>
      </c>
      <c r="K338" s="44">
        <f>IFERROR(_xll.qlIndexFixing(Index3M,H338,TRUE,_xll.ohTrigger(RecalcTrigger,Trigger3M)),NA())</f>
        <v>-3.2310685362555245E-3</v>
      </c>
      <c r="L338" s="44">
        <f>IFERROR(_xll.qlIndexFixing(Index6M,$H338,TRUE,_xll.ohTrigger(RecalcTrigger,Trigger6M)),NA())</f>
        <v>-1.8865833565001842E-3</v>
      </c>
      <c r="M338" s="183">
        <f>IFERROR(_xll.qlIndexFixing(Index1Y,$H338,TRUE,_xll.ohTrigger(RecalcTrigger,Trigger1Y)),NA())</f>
        <v>-1.0941982404433653E-3</v>
      </c>
      <c r="N338" s="182">
        <f>IFERROR(_xll.qlIndexFixing(ONIndex1M,I338,TRUE,_xll.ohTrigger(RecalcTrigger,Trigger1M)),NA())</f>
        <v>-4.5389756141656079E-3</v>
      </c>
      <c r="O338" s="44">
        <f>IFERROR(_xll.qlIndexFixing(ONIndex3M,I338,TRUE,_xll.ohTrigger(RecalcTrigger,Trigger3M)),NA())</f>
        <v>-3.3634087899203635E-3</v>
      </c>
      <c r="P338" s="44">
        <f>IFERROR(_xll.qlIndexFixing(ONIndex6M,I338,TRUE,_xll.ohTrigger(RecalcTrigger,Trigger6M)),NA())</f>
        <v>-1.923210665721875E-3</v>
      </c>
      <c r="Q338" s="183">
        <f>IFERROR(_xll.qlIndexFixing(ONIndex1Y,I338,TRUE,_xll.ohTrigger(RecalcTrigger,Trigger1Y)),NA())</f>
        <v>1.2868720396497224E-3</v>
      </c>
    </row>
    <row r="339" spans="2:17" x14ac:dyDescent="0.2">
      <c r="B339" s="39" t="s">
        <v>17</v>
      </c>
      <c r="D339" s="42">
        <f>_xll.qlCalendarAdvance(Calendar,$D338,B339,"f",FALSE)</f>
        <v>42877</v>
      </c>
      <c r="E339" s="177">
        <f>_xll.qlInterestRateIndexValueDate(IndexON,D339)</f>
        <v>42877</v>
      </c>
      <c r="F339" s="193">
        <f>IFERROR(_xll.qlIndexFixing(IndexON,D339,TRUE,_xll.ohTrigger(RecalcTrigger,TriggerON)),NA())</f>
        <v>-4.5022762225999102E-3</v>
      </c>
      <c r="H339" s="42">
        <f>_xll.qlCalendarAdvance(Calendar,$H338,B339,"f",FALSE)</f>
        <v>42877</v>
      </c>
      <c r="I339" s="177">
        <f>_xll.qlInterestRateIndexValueDate(Index1M,$H339)</f>
        <v>42879</v>
      </c>
      <c r="J339" s="182">
        <f>IFERROR(_xll.qlIndexFixing(Index1M,$H339,TRUE,_xll.ohTrigger(RecalcTrigger,Trigger1M)),NA())</f>
        <v>-4.5047023136528131E-3</v>
      </c>
      <c r="K339" s="44">
        <f>IFERROR(_xll.qlIndexFixing(Index3M,H339,TRUE,_xll.ohTrigger(RecalcTrigger,Trigger3M)),NA())</f>
        <v>-3.2277867529200048E-3</v>
      </c>
      <c r="L339" s="44">
        <f>IFERROR(_xll.qlIndexFixing(Index6M,$H339,TRUE,_xll.ohTrigger(RecalcTrigger,Trigger6M)),NA())</f>
        <v>-1.8843729558485395E-3</v>
      </c>
      <c r="M339" s="183">
        <f>IFERROR(_xll.qlIndexFixing(Index1Y,$H339,TRUE,_xll.ohTrigger(RecalcTrigger,Trigger1Y)),NA())</f>
        <v>-1.0987805399885434E-3</v>
      </c>
      <c r="N339" s="182">
        <f>IFERROR(_xll.qlIndexFixing(ONIndex1M,I339,TRUE,_xll.ohTrigger(RecalcTrigger,Trigger1M)),NA())</f>
        <v>-4.5347699807374298E-3</v>
      </c>
      <c r="O339" s="44">
        <f>IFERROR(_xll.qlIndexFixing(ONIndex3M,I339,TRUE,_xll.ohTrigger(RecalcTrigger,Trigger3M)),NA())</f>
        <v>-3.3673530788691508E-3</v>
      </c>
      <c r="P339" s="44">
        <f>IFERROR(_xll.qlIndexFixing(ONIndex6M,I339,TRUE,_xll.ohTrigger(RecalcTrigger,Trigger6M)),NA())</f>
        <v>-1.9277869378431234E-3</v>
      </c>
      <c r="Q339" s="183">
        <f>IFERROR(_xll.qlIndexFixing(ONIndex1Y,I339,TRUE,_xll.ohTrigger(RecalcTrigger,Trigger1Y)),NA())</f>
        <v>1.1859199491492944E-3</v>
      </c>
    </row>
    <row r="340" spans="2:17" x14ac:dyDescent="0.2">
      <c r="B340" s="39" t="s">
        <v>17</v>
      </c>
      <c r="D340" s="42">
        <f>_xll.qlCalendarAdvance(Calendar,$D339,B340,"f",FALSE)</f>
        <v>42878</v>
      </c>
      <c r="E340" s="177">
        <f>_xll.qlInterestRateIndexValueDate(IndexON,D340)</f>
        <v>42878</v>
      </c>
      <c r="F340" s="193">
        <f>IFERROR(_xll.qlIndexFixing(IndexON,D340,TRUE,_xll.ohTrigger(RecalcTrigger,TriggerON)),NA())</f>
        <v>-4.5022762226398783E-3</v>
      </c>
      <c r="H340" s="42">
        <f>_xll.qlCalendarAdvance(Calendar,$H339,B340,"f",FALSE)</f>
        <v>42878</v>
      </c>
      <c r="I340" s="177">
        <f>_xll.qlInterestRateIndexValueDate(Index1M,$H340)</f>
        <v>42880</v>
      </c>
      <c r="J340" s="182">
        <f>IFERROR(_xll.qlIndexFixing(Index1M,$H340,TRUE,_xll.ohTrigger(RecalcTrigger,Trigger1M)),NA())</f>
        <v>-4.5036241308998859E-3</v>
      </c>
      <c r="K340" s="44">
        <f>IFERROR(_xll.qlIndexFixing(Index3M,H340,TRUE,_xll.ohTrigger(RecalcTrigger,Trigger3M)),NA())</f>
        <v>-3.2244413017465273E-3</v>
      </c>
      <c r="L340" s="44">
        <f>IFERROR(_xll.qlIndexFixing(Index6M,$H340,TRUE,_xll.ohTrigger(RecalcTrigger,Trigger6M)),NA())</f>
        <v>-1.8779768006143218E-3</v>
      </c>
      <c r="M340" s="183">
        <f>IFERROR(_xll.qlIndexFixing(Index1Y,$H340,TRUE,_xll.ohTrigger(RecalcTrigger,Trigger1Y)),NA())</f>
        <v>-1.1031771739928075E-3</v>
      </c>
      <c r="N340" s="182">
        <f>IFERROR(_xll.qlIndexFixing(ONIndex1M,I340,TRUE,_xll.ohTrigger(RecalcTrigger,Trigger1M)),NA())</f>
        <v>-4.5306232969277715E-3</v>
      </c>
      <c r="O340" s="44">
        <f>IFERROR(_xll.qlIndexFixing(ONIndex3M,I340,TRUE,_xll.ohTrigger(RecalcTrigger,Trigger3M)),NA())</f>
        <v>-3.3702661906875875E-3</v>
      </c>
      <c r="P340" s="44">
        <f>IFERROR(_xll.qlIndexFixing(ONIndex6M,I340,TRUE,_xll.ohTrigger(RecalcTrigger,Trigger6M)),NA())</f>
        <v>-1.9332447133146857E-3</v>
      </c>
      <c r="Q340" s="183">
        <f>IFERROR(_xll.qlIndexFixing(ONIndex1Y,I340,TRUE,_xll.ohTrigger(RecalcTrigger,Trigger1Y)),NA())</f>
        <v>1.0805510571909593E-3</v>
      </c>
    </row>
    <row r="341" spans="2:17" x14ac:dyDescent="0.2">
      <c r="B341" s="39" t="s">
        <v>17</v>
      </c>
      <c r="D341" s="42">
        <f>_xll.qlCalendarAdvance(Calendar,$D340,B341,"f",FALSE)</f>
        <v>42879</v>
      </c>
      <c r="E341" s="177">
        <f>_xll.qlInterestRateIndexValueDate(IndexON,D341)</f>
        <v>42879</v>
      </c>
      <c r="F341" s="193">
        <f>IFERROR(_xll.qlIndexFixing(IndexON,D341,TRUE,_xll.ohTrigger(RecalcTrigger,TriggerON)),NA())</f>
        <v>-4.5022762225599422E-3</v>
      </c>
      <c r="H341" s="42">
        <f>_xll.qlCalendarAdvance(Calendar,$H340,B341,"f",FALSE)</f>
        <v>42879</v>
      </c>
      <c r="I341" s="177">
        <f>_xll.qlInterestRateIndexValueDate(Index1M,$H341)</f>
        <v>42881</v>
      </c>
      <c r="J341" s="182">
        <f>IFERROR(_xll.qlIndexFixing(Index1M,$H341,TRUE,_xll.ohTrigger(RecalcTrigger,Trigger1M)),NA())</f>
        <v>-4.5025405296986983E-3</v>
      </c>
      <c r="K341" s="44">
        <f>IFERROR(_xll.qlIndexFixing(Index3M,H341,TRUE,_xll.ohTrigger(RecalcTrigger,Trigger3M)),NA())</f>
        <v>-3.2172475835155726E-3</v>
      </c>
      <c r="L341" s="44">
        <f>IFERROR(_xll.qlIndexFixing(Index6M,$H341,TRUE,_xll.ohTrigger(RecalcTrigger,Trigger6M)),NA())</f>
        <v>-1.8777423246078518E-3</v>
      </c>
      <c r="M341" s="183">
        <f>IFERROR(_xll.qlIndexFixing(Index1Y,$H341,TRUE,_xll.ohTrigger(RecalcTrigger,Trigger1Y)),NA())</f>
        <v>-1.1025439203420822E-3</v>
      </c>
      <c r="N341" s="182">
        <f>IFERROR(_xll.qlIndexFixing(ONIndex1M,I341,TRUE,_xll.ohTrigger(RecalcTrigger,Trigger1M)),NA())</f>
        <v>-4.5284939308043448E-3</v>
      </c>
      <c r="O341" s="44">
        <f>IFERROR(_xll.qlIndexFixing(ONIndex3M,I341,TRUE,_xll.ohTrigger(RecalcTrigger,Trigger3M)),NA())</f>
        <v>-3.3711531064284372E-3</v>
      </c>
      <c r="P341" s="44">
        <f>IFERROR(_xll.qlIndexFixing(ONIndex6M,I341,TRUE,_xll.ohTrigger(RecalcTrigger,Trigger6M)),NA())</f>
        <v>-1.9364040249669756E-3</v>
      </c>
      <c r="Q341" s="183">
        <f>IFERROR(_xll.qlIndexFixing(ONIndex1Y,I341,TRUE,_xll.ohTrigger(RecalcTrigger,Trigger1Y)),NA())</f>
        <v>1.0256438083633412E-3</v>
      </c>
    </row>
    <row r="342" spans="2:17" x14ac:dyDescent="0.2">
      <c r="B342" s="39" t="s">
        <v>17</v>
      </c>
      <c r="D342" s="42">
        <f>_xll.qlCalendarAdvance(Calendar,$D341,B342,"f",FALSE)</f>
        <v>42880</v>
      </c>
      <c r="E342" s="177">
        <f>_xll.qlInterestRateIndexValueDate(IndexON,D342)</f>
        <v>42880</v>
      </c>
      <c r="F342" s="193">
        <f>IFERROR(_xll.qlIndexFixing(IndexON,D342,TRUE,_xll.ohTrigger(RecalcTrigger,TriggerON)),NA())</f>
        <v>-4.5022762226398783E-3</v>
      </c>
      <c r="H342" s="42">
        <f>_xll.qlCalendarAdvance(Calendar,$H341,B342,"f",FALSE)</f>
        <v>42880</v>
      </c>
      <c r="I342" s="177">
        <f>_xll.qlInterestRateIndexValueDate(Index1M,$H342)</f>
        <v>42884</v>
      </c>
      <c r="J342" s="182">
        <f>IFERROR(_xll.qlIndexFixing(Index1M,$H342,TRUE,_xll.ohTrigger(RecalcTrigger,Trigger1M)),NA())</f>
        <v>-4.4955433094412949E-3</v>
      </c>
      <c r="K342" s="44">
        <f>IFERROR(_xll.qlIndexFixing(Index3M,H342,TRUE,_xll.ohTrigger(RecalcTrigger,Trigger3M)),NA())</f>
        <v>-3.2105015961740773E-3</v>
      </c>
      <c r="L342" s="44">
        <f>IFERROR(_xll.qlIndexFixing(Index6M,$H342,TRUE,_xll.ohTrigger(RecalcTrigger,Trigger6M)),NA())</f>
        <v>-1.8726652695235609E-3</v>
      </c>
      <c r="M342" s="183">
        <f>IFERROR(_xll.qlIndexFixing(Index1Y,$H342,TRUE,_xll.ohTrigger(RecalcTrigger,Trigger1Y)),NA())</f>
        <v>-1.1188364611304739E-3</v>
      </c>
      <c r="N342" s="182">
        <f>IFERROR(_xll.qlIndexFixing(ONIndex1M,I342,TRUE,_xll.ohTrigger(RecalcTrigger,Trigger1M)),NA())</f>
        <v>-4.5263481993718102E-3</v>
      </c>
      <c r="O342" s="44">
        <f>IFERROR(_xll.qlIndexFixing(ONIndex3M,I342,TRUE,_xll.ohTrigger(RecalcTrigger,Trigger3M)),NA())</f>
        <v>-3.3717036047153925E-3</v>
      </c>
      <c r="P342" s="44">
        <f>IFERROR(_xll.qlIndexFixing(ONIndex6M,I342,TRUE,_xll.ohTrigger(RecalcTrigger,Trigger6M)),NA())</f>
        <v>-1.9398277829241195E-3</v>
      </c>
      <c r="Q342" s="183">
        <f>IFERROR(_xll.qlIndexFixing(ONIndex1Y,I342,TRUE,_xll.ohTrigger(RecalcTrigger,Trigger1Y)),NA())</f>
        <v>9.6938955167047425E-4</v>
      </c>
    </row>
    <row r="343" spans="2:17" x14ac:dyDescent="0.2">
      <c r="B343" s="39" t="s">
        <v>17</v>
      </c>
      <c r="D343" s="42">
        <f>_xll.qlCalendarAdvance(Calendar,$D342,B343,"f",FALSE)</f>
        <v>42881</v>
      </c>
      <c r="E343" s="177">
        <f>_xll.qlInterestRateIndexValueDate(IndexON,D343)</f>
        <v>42881</v>
      </c>
      <c r="F343" s="193">
        <f>IFERROR(_xll.qlIndexFixing(IndexON,D343,TRUE,_xll.ohTrigger(RecalcTrigger,TriggerON)),NA())</f>
        <v>-4.5022199159339138E-3</v>
      </c>
      <c r="H343" s="42">
        <f>_xll.qlCalendarAdvance(Calendar,$H342,B343,"f",FALSE)</f>
        <v>42881</v>
      </c>
      <c r="I343" s="177">
        <f>_xll.qlInterestRateIndexValueDate(Index1M,$H343)</f>
        <v>42885</v>
      </c>
      <c r="J343" s="182">
        <f>IFERROR(_xll.qlIndexFixing(Index1M,$H343,TRUE,_xll.ohTrigger(RecalcTrigger,Trigger1M)),NA())</f>
        <v>-4.4931801734150777E-3</v>
      </c>
      <c r="K343" s="44">
        <f>IFERROR(_xll.qlIndexFixing(Index3M,H343,TRUE,_xll.ohTrigger(RecalcTrigger,Trigger3M)),NA())</f>
        <v>-3.2068971863008985E-3</v>
      </c>
      <c r="L343" s="44">
        <f>IFERROR(_xll.qlIndexFixing(Index6M,$H343,TRUE,_xll.ohTrigger(RecalcTrigger,Trigger6M)),NA())</f>
        <v>-1.8701675501609193E-3</v>
      </c>
      <c r="M343" s="183">
        <f>IFERROR(_xll.qlIndexFixing(Index1Y,$H343,TRUE,_xll.ohTrigger(RecalcTrigger,Trigger1Y)),NA())</f>
        <v>-1.1222516376315241E-3</v>
      </c>
      <c r="N343" s="182">
        <f>IFERROR(_xll.qlIndexFixing(ONIndex1M,I343,TRUE,_xll.ohTrigger(RecalcTrigger,Trigger1M)),NA())</f>
        <v>-4.5241861770906056E-3</v>
      </c>
      <c r="O343" s="44">
        <f>IFERROR(_xll.qlIndexFixing(ONIndex3M,I343,TRUE,_xll.ohTrigger(RecalcTrigger,Trigger3M)),NA())</f>
        <v>-3.371914963485878E-3</v>
      </c>
      <c r="P343" s="44">
        <f>IFERROR(_xll.qlIndexFixing(ONIndex6M,I343,TRUE,_xll.ohTrigger(RecalcTrigger,Trigger6M)),NA())</f>
        <v>-1.9435180498961202E-3</v>
      </c>
      <c r="Q343" s="183">
        <f>IFERROR(_xll.qlIndexFixing(ONIndex1Y,I343,TRUE,_xll.ohTrigger(RecalcTrigger,Trigger1Y)),NA())</f>
        <v>9.1178018375437375E-4</v>
      </c>
    </row>
    <row r="344" spans="2:17" x14ac:dyDescent="0.2">
      <c r="B344" s="39" t="s">
        <v>17</v>
      </c>
      <c r="D344" s="42">
        <f>_xll.qlCalendarAdvance(Calendar,$D343,B344,"f",FALSE)</f>
        <v>42884</v>
      </c>
      <c r="E344" s="177">
        <f>_xll.qlInterestRateIndexValueDate(IndexON,D344)</f>
        <v>42884</v>
      </c>
      <c r="F344" s="193">
        <f>IFERROR(_xll.qlIndexFixing(IndexON,D344,TRUE,_xll.ohTrigger(RecalcTrigger,TriggerON)),NA())</f>
        <v>-4.5022762226798463E-3</v>
      </c>
      <c r="H344" s="42">
        <f>_xll.qlCalendarAdvance(Calendar,$H343,B344,"f",FALSE)</f>
        <v>42884</v>
      </c>
      <c r="I344" s="177">
        <f>_xll.qlInterestRateIndexValueDate(Index1M,$H344)</f>
        <v>42886</v>
      </c>
      <c r="J344" s="182">
        <f>IFERROR(_xll.qlIndexFixing(Index1M,$H344,TRUE,_xll.ohTrigger(RecalcTrigger,Trigger1M)),NA())</f>
        <v>-4.4920595544577502E-3</v>
      </c>
      <c r="K344" s="44">
        <f>IFERROR(_xll.qlIndexFixing(Index3M,H344,TRUE,_xll.ohTrigger(RecalcTrigger,Trigger3M)),NA())</f>
        <v>-3.2032530986814138E-3</v>
      </c>
      <c r="L344" s="44">
        <f>IFERROR(_xll.qlIndexFixing(Index6M,$H344,TRUE,_xll.ohTrigger(RecalcTrigger,Trigger6M)),NA())</f>
        <v>-1.8698156597626724E-3</v>
      </c>
      <c r="M344" s="183">
        <f>IFERROR(_xll.qlIndexFixing(Index1Y,$H344,TRUE,_xll.ohTrigger(RecalcTrigger,Trigger1Y)),NA())</f>
        <v>-1.1254597488778782E-3</v>
      </c>
      <c r="N344" s="182">
        <f>IFERROR(_xll.qlIndexFixing(ONIndex1M,I344,TRUE,_xll.ohTrigger(RecalcTrigger,Trigger1M)),NA())</f>
        <v>-4.5197514574191189E-3</v>
      </c>
      <c r="O344" s="44">
        <f>IFERROR(_xll.qlIndexFixing(ONIndex3M,I344,TRUE,_xll.ohTrigger(RecalcTrigger,Trigger3M)),NA())</f>
        <v>-3.3711620375642681E-3</v>
      </c>
      <c r="P344" s="44">
        <f>IFERROR(_xll.qlIndexFixing(ONIndex6M,I344,TRUE,_xll.ohTrigger(RecalcTrigger,Trigger6M)),NA())</f>
        <v>-1.9512174372504631E-3</v>
      </c>
      <c r="Q344" s="183">
        <f>IFERROR(_xll.qlIndexFixing(ONIndex1Y,I344,TRUE,_xll.ohTrigger(RecalcTrigger,Trigger1Y)),NA())</f>
        <v>8.1845608589148355E-4</v>
      </c>
    </row>
    <row r="345" spans="2:17" x14ac:dyDescent="0.2">
      <c r="B345" s="39" t="s">
        <v>17</v>
      </c>
      <c r="D345" s="42">
        <f>_xll.qlCalendarAdvance(Calendar,$D344,B345,"f",FALSE)</f>
        <v>42885</v>
      </c>
      <c r="E345" s="177">
        <f>_xll.qlInterestRateIndexValueDate(IndexON,D345)</f>
        <v>42885</v>
      </c>
      <c r="F345" s="193">
        <f>IFERROR(_xll.qlIndexFixing(IndexON,D345,TRUE,_xll.ohTrigger(RecalcTrigger,TriggerON)),NA())</f>
        <v>-4.5022762225999102E-3</v>
      </c>
      <c r="H345" s="42">
        <f>_xll.qlCalendarAdvance(Calendar,$H344,B345,"f",FALSE)</f>
        <v>42885</v>
      </c>
      <c r="I345" s="177">
        <f>_xll.qlInterestRateIndexValueDate(Index1M,$H345)</f>
        <v>42887</v>
      </c>
      <c r="J345" s="182">
        <f>IFERROR(_xll.qlIndexFixing(Index1M,$H345,TRUE,_xll.ohTrigger(RecalcTrigger,Trigger1M)),NA())</f>
        <v>-4.4871383374507634E-3</v>
      </c>
      <c r="K345" s="44">
        <f>IFERROR(_xll.qlIndexFixing(Index3M,H345,TRUE,_xll.ohTrigger(RecalcTrigger,Trigger3M)),NA())</f>
        <v>-3.1995734506147333E-3</v>
      </c>
      <c r="L345" s="44">
        <f>IFERROR(_xll.qlIndexFixing(Index6M,$H345,TRUE,_xll.ohTrigger(RecalcTrigger,Trigger6M)),NA())</f>
        <v>-1.8672247365898345E-3</v>
      </c>
      <c r="M345" s="183">
        <f>IFERROR(_xll.qlIndexFixing(Index1Y,$H345,TRUE,_xll.ohTrigger(RecalcTrigger,Trigger1Y)),NA())</f>
        <v>-1.1284571543218375E-3</v>
      </c>
      <c r="N345" s="182">
        <f>IFERROR(_xll.qlIndexFixing(ONIndex1M,I345,TRUE,_xll.ohTrigger(RecalcTrigger,Trigger1M)),NA())</f>
        <v>-4.5153766740035906E-3</v>
      </c>
      <c r="O345" s="44">
        <f>IFERROR(_xll.qlIndexFixing(ONIndex3M,I345,TRUE,_xll.ohTrigger(RecalcTrigger,Trigger3M)),NA())</f>
        <v>-3.3693145662683222E-3</v>
      </c>
      <c r="P345" s="44">
        <f>IFERROR(_xll.qlIndexFixing(ONIndex6M,I345,TRUE,_xll.ohTrigger(RecalcTrigger,Trigger6M)),NA())</f>
        <v>-1.9586369435531381E-3</v>
      </c>
      <c r="Q345" s="183">
        <f>IFERROR(_xll.qlIndexFixing(ONIndex1Y,I345,TRUE,_xll.ohTrigger(RecalcTrigger,Trigger1Y)),NA())</f>
        <v>7.3455920778009443E-4</v>
      </c>
    </row>
    <row r="346" spans="2:17" x14ac:dyDescent="0.2">
      <c r="B346" s="39" t="s">
        <v>17</v>
      </c>
      <c r="D346" s="42">
        <f>_xll.qlCalendarAdvance(Calendar,$D345,B346,"f",FALSE)</f>
        <v>42886</v>
      </c>
      <c r="E346" s="177">
        <f>_xll.qlInterestRateIndexValueDate(IndexON,D346)</f>
        <v>42886</v>
      </c>
      <c r="F346" s="193">
        <f>IFERROR(_xll.qlIndexFixing(IndexON,D346,TRUE,_xll.ohTrigger(RecalcTrigger,TriggerON)),NA())</f>
        <v>-4.5022762225999102E-3</v>
      </c>
      <c r="H346" s="42">
        <f>_xll.qlCalendarAdvance(Calendar,$H345,B346,"f",FALSE)</f>
        <v>42886</v>
      </c>
      <c r="I346" s="177">
        <f>_xll.qlInterestRateIndexValueDate(Index1M,$H346)</f>
        <v>42888</v>
      </c>
      <c r="J346" s="182">
        <f>IFERROR(_xll.qlIndexFixing(Index1M,$H346,TRUE,_xll.ohTrigger(RecalcTrigger,Trigger1M)),NA())</f>
        <v>-4.4859996222317506E-3</v>
      </c>
      <c r="K346" s="44">
        <f>IFERROR(_xll.qlIndexFixing(Index3M,H346,TRUE,_xll.ohTrigger(RecalcTrigger,Trigger3M)),NA())</f>
        <v>-3.19220157478773E-3</v>
      </c>
      <c r="L346" s="44">
        <f>IFERROR(_xll.qlIndexFixing(Index6M,$H346,TRUE,_xll.ohTrigger(RecalcTrigger,Trigger6M)),NA())</f>
        <v>-1.8600000004676048E-3</v>
      </c>
      <c r="M346" s="183">
        <f>IFERROR(_xll.qlIndexFixing(Index1Y,$H346,TRUE,_xll.ohTrigger(RecalcTrigger,Trigger1Y)),NA())</f>
        <v>-1.1254789996480031E-3</v>
      </c>
      <c r="N346" s="182">
        <f>IFERROR(_xll.qlIndexFixing(ONIndex1M,I346,TRUE,_xll.ohTrigger(RecalcTrigger,Trigger1M)),NA())</f>
        <v>-4.5131343180226935E-3</v>
      </c>
      <c r="O346" s="44">
        <f>IFERROR(_xll.qlIndexFixing(ONIndex3M,I346,TRUE,_xll.ohTrigger(RecalcTrigger,Trigger3M)),NA())</f>
        <v>-3.3677893994354946E-3</v>
      </c>
      <c r="P346" s="44">
        <f>IFERROR(_xll.qlIndexFixing(ONIndex6M,I346,TRUE,_xll.ohTrigger(RecalcTrigger,Trigger6M)),NA())</f>
        <v>-1.9621569231009772E-3</v>
      </c>
      <c r="Q346" s="183">
        <f>IFERROR(_xll.qlIndexFixing(ONIndex1Y,I346,TRUE,_xll.ohTrigger(RecalcTrigger,Trigger1Y)),NA())</f>
        <v>6.9358144883402417E-4</v>
      </c>
    </row>
    <row r="347" spans="2:17" x14ac:dyDescent="0.2">
      <c r="B347" s="39" t="s">
        <v>17</v>
      </c>
      <c r="D347" s="42">
        <f>_xll.qlCalendarAdvance(Calendar,$D346,B347,"f",FALSE)</f>
        <v>42887</v>
      </c>
      <c r="E347" s="177">
        <f>_xll.qlInterestRateIndexValueDate(IndexON,D347)</f>
        <v>42887</v>
      </c>
      <c r="F347" s="193">
        <f>IFERROR(_xll.qlIndexFixing(IndexON,D347,TRUE,_xll.ohTrigger(RecalcTrigger,TriggerON)),NA())</f>
        <v>-4.5022762225999102E-3</v>
      </c>
      <c r="H347" s="42">
        <f>_xll.qlCalendarAdvance(Calendar,$H346,B347,"f",FALSE)</f>
        <v>42887</v>
      </c>
      <c r="I347" s="177">
        <f>_xll.qlInterestRateIndexValueDate(Index1M,$H347)</f>
        <v>42891</v>
      </c>
      <c r="J347" s="182">
        <f>IFERROR(_xll.qlIndexFixing(Index1M,$H347,TRUE,_xll.ohTrigger(RecalcTrigger,Trigger1M)),NA())</f>
        <v>-4.4799780761639596E-3</v>
      </c>
      <c r="K347" s="44">
        <f>IFERROR(_xll.qlIndexFixing(Index3M,H347,TRUE,_xll.ohTrigger(RecalcTrigger,Trigger3M)),NA())</f>
        <v>-3.1845827894601579E-3</v>
      </c>
      <c r="L347" s="44">
        <f>IFERROR(_xll.qlIndexFixing(Index6M,$H347,TRUE,_xll.ohTrigger(RecalcTrigger,Trigger6M)),NA())</f>
        <v>-1.8561739025369679E-3</v>
      </c>
      <c r="M347" s="183">
        <f>IFERROR(_xll.qlIndexFixing(Index1Y,$H347,TRUE,_xll.ohTrigger(RecalcTrigger,Trigger1Y)),NA())</f>
        <v>-1.1384833155985001E-3</v>
      </c>
      <c r="N347" s="182">
        <f>IFERROR(_xll.qlIndexFixing(ONIndex1M,I347,TRUE,_xll.ohTrigger(RecalcTrigger,Trigger1M)),NA())</f>
        <v>-4.5108761191547941E-3</v>
      </c>
      <c r="O347" s="44">
        <f>IFERROR(_xll.qlIndexFixing(ONIndex3M,I347,TRUE,_xll.ohTrigger(RecalcTrigger,Trigger3M)),NA())</f>
        <v>-3.365908761789882E-3</v>
      </c>
      <c r="P347" s="44">
        <f>IFERROR(_xll.qlIndexFixing(ONIndex6M,I347,TRUE,_xll.ohTrigger(RecalcTrigger,Trigger6M)),NA())</f>
        <v>-1.9655646490424061E-3</v>
      </c>
      <c r="Q347" s="183">
        <f>IFERROR(_xll.qlIndexFixing(ONIndex1Y,I347,TRUE,_xll.ohTrigger(RecalcTrigger,Trigger1Y)),NA())</f>
        <v>6.5319599337421153E-4</v>
      </c>
    </row>
    <row r="348" spans="2:17" x14ac:dyDescent="0.2">
      <c r="B348" s="39" t="s">
        <v>17</v>
      </c>
      <c r="D348" s="42">
        <f>_xll.qlCalendarAdvance(Calendar,$D347,B348,"f",FALSE)</f>
        <v>42888</v>
      </c>
      <c r="E348" s="177">
        <f>_xll.qlInterestRateIndexValueDate(IndexON,D348)</f>
        <v>42888</v>
      </c>
      <c r="F348" s="193">
        <f>IFERROR(_xll.qlIndexFixing(IndexON,D348,TRUE,_xll.ohTrigger(RecalcTrigger,TriggerON)),NA())</f>
        <v>-4.5022199159072684E-3</v>
      </c>
      <c r="H348" s="42">
        <f>_xll.qlCalendarAdvance(Calendar,$H347,B348,"f",FALSE)</f>
        <v>42888</v>
      </c>
      <c r="I348" s="177">
        <f>_xll.qlInterestRateIndexValueDate(Index1M,$H348)</f>
        <v>42892</v>
      </c>
      <c r="J348" s="182">
        <f>IFERROR(_xll.qlIndexFixing(Index1M,$H348,TRUE,_xll.ohTrigger(RecalcTrigger,Trigger1M)),NA())</f>
        <v>-4.4775169919741842E-3</v>
      </c>
      <c r="K348" s="44">
        <f>IFERROR(_xll.qlIndexFixing(Index3M,H348,TRUE,_xll.ohTrigger(RecalcTrigger,Trigger3M)),NA())</f>
        <v>-3.1807882882443125E-3</v>
      </c>
      <c r="L348" s="44">
        <f>IFERROR(_xll.qlIndexFixing(Index6M,$H348,TRUE,_xll.ohTrigger(RecalcTrigger,Trigger6M)),NA())</f>
        <v>-1.8532346163900343E-3</v>
      </c>
      <c r="M348" s="183">
        <f>IFERROR(_xll.qlIndexFixing(Index1Y,$H348,TRUE,_xll.ohTrigger(RecalcTrigger,Trigger1Y)),NA())</f>
        <v>-1.1405549997475519E-3</v>
      </c>
      <c r="N348" s="182">
        <f>IFERROR(_xll.qlIndexFixing(ONIndex1M,I348,TRUE,_xll.ohTrigger(RecalcTrigger,Trigger1M)),NA())</f>
        <v>-4.5086021522600106E-3</v>
      </c>
      <c r="O348" s="44">
        <f>IFERROR(_xll.qlIndexFixing(ONIndex3M,I348,TRUE,_xll.ohTrigger(RecalcTrigger,Trigger3M)),NA())</f>
        <v>-3.3636699315486851E-3</v>
      </c>
      <c r="P348" s="44">
        <f>IFERROR(_xll.qlIndexFixing(ONIndex6M,I348,TRUE,_xll.ohTrigger(RecalcTrigger,Trigger6M)),NA())</f>
        <v>-1.9688590806099526E-3</v>
      </c>
      <c r="Q348" s="183">
        <f>IFERROR(_xll.qlIndexFixing(ONIndex1Y,I348,TRUE,_xll.ohTrigger(RecalcTrigger,Trigger1Y)),NA())</f>
        <v>6.1340980982649285E-4</v>
      </c>
    </row>
    <row r="349" spans="2:17" x14ac:dyDescent="0.2">
      <c r="B349" s="39" t="s">
        <v>17</v>
      </c>
      <c r="D349" s="42">
        <f>_xll.qlCalendarAdvance(Calendar,$D348,B349,"f",FALSE)</f>
        <v>42891</v>
      </c>
      <c r="E349" s="177">
        <f>_xll.qlInterestRateIndexValueDate(IndexON,D349)</f>
        <v>42891</v>
      </c>
      <c r="F349" s="193">
        <f>IFERROR(_xll.qlIndexFixing(IndexON,D349,TRUE,_xll.ohTrigger(RecalcTrigger,TriggerON)),NA())</f>
        <v>-4.5022762227198143E-3</v>
      </c>
      <c r="H349" s="42">
        <f>_xll.qlCalendarAdvance(Calendar,$H348,B349,"f",FALSE)</f>
        <v>42891</v>
      </c>
      <c r="I349" s="177">
        <f>_xll.qlInterestRateIndexValueDate(Index1M,$H349)</f>
        <v>42893</v>
      </c>
      <c r="J349" s="182">
        <f>IFERROR(_xll.qlIndexFixing(Index1M,$H349,TRUE,_xll.ohTrigger(RecalcTrigger,Trigger1M)),NA())</f>
        <v>-4.475041152395498E-3</v>
      </c>
      <c r="K349" s="44">
        <f>IFERROR(_xll.qlIndexFixing(Index3M,H349,TRUE,_xll.ohTrigger(RecalcTrigger,Trigger3M)),NA())</f>
        <v>-3.176983644138895E-3</v>
      </c>
      <c r="L349" s="44">
        <f>IFERROR(_xll.qlIndexFixing(Index6M,$H349,TRUE,_xll.ohTrigger(RecalcTrigger,Trigger6M)),NA())</f>
        <v>-1.8502296858744713E-3</v>
      </c>
      <c r="M349" s="183">
        <f>IFERROR(_xll.qlIndexFixing(Index1Y,$H349,TRUE,_xll.ohTrigger(RecalcTrigger,Trigger1Y)),NA())</f>
        <v>-1.1424580774353175E-3</v>
      </c>
      <c r="N349" s="182">
        <f>IFERROR(_xll.qlIndexFixing(ONIndex1M,I349,TRUE,_xll.ohTrigger(RecalcTrigger,Trigger1M)),NA())</f>
        <v>-4.5039456814510714E-3</v>
      </c>
      <c r="O349" s="44">
        <f>IFERROR(_xll.qlIndexFixing(ONIndex3M,I349,TRUE,_xll.ohTrigger(RecalcTrigger,Trigger3M)),NA())</f>
        <v>-3.3579533632233094E-3</v>
      </c>
      <c r="P349" s="44">
        <f>IFERROR(_xll.qlIndexFixing(ONIndex6M,I349,TRUE,_xll.ohTrigger(RecalcTrigger,Trigger6M)),NA())</f>
        <v>-1.9750542528917947E-3</v>
      </c>
      <c r="Q349" s="183">
        <f>IFERROR(_xll.qlIndexFixing(ONIndex1Y,I349,TRUE,_xll.ohTrigger(RecalcTrigger,Trigger1Y)),NA())</f>
        <v>5.3587065528937217E-4</v>
      </c>
    </row>
    <row r="350" spans="2:17" x14ac:dyDescent="0.2">
      <c r="B350" s="39" t="s">
        <v>17</v>
      </c>
      <c r="D350" s="42">
        <f>_xll.qlCalendarAdvance(Calendar,$D349,B350,"f",FALSE)</f>
        <v>42892</v>
      </c>
      <c r="E350" s="177">
        <f>_xll.qlInterestRateIndexValueDate(IndexON,D350)</f>
        <v>42892</v>
      </c>
      <c r="F350" s="193">
        <f>IFERROR(_xll.qlIndexFixing(IndexON,D350,TRUE,_xll.ohTrigger(RecalcTrigger,TriggerON)),NA())</f>
        <v>-4.5022762225599422E-3</v>
      </c>
      <c r="H350" s="42">
        <f>_xll.qlCalendarAdvance(Calendar,$H349,B350,"f",FALSE)</f>
        <v>42892</v>
      </c>
      <c r="I350" s="177">
        <f>_xll.qlInterestRateIndexValueDate(Index1M,$H350)</f>
        <v>42894</v>
      </c>
      <c r="J350" s="182">
        <f>IFERROR(_xll.qlIndexFixing(Index1M,$H350,TRUE,_xll.ohTrigger(RecalcTrigger,Trigger1M)),NA())</f>
        <v>-4.4699149205817967E-3</v>
      </c>
      <c r="K350" s="44">
        <f>IFERROR(_xll.qlIndexFixing(Index3M,H350,TRUE,_xll.ohTrigger(RecalcTrigger,Trigger3M)),NA())</f>
        <v>-3.1731732123653068E-3</v>
      </c>
      <c r="L350" s="44">
        <f>IFERROR(_xll.qlIndexFixing(Index6M,$H350,TRUE,_xll.ohTrigger(RecalcTrigger,Trigger6M)),NA())</f>
        <v>-1.8471628739266893E-3</v>
      </c>
      <c r="M350" s="183">
        <f>IFERROR(_xll.qlIndexFixing(Index1Y,$H350,TRUE,_xll.ohTrigger(RecalcTrigger,Trigger1Y)),NA())</f>
        <v>-1.1441942220144323E-3</v>
      </c>
      <c r="N350" s="182">
        <f>IFERROR(_xll.qlIndexFixing(ONIndex1M,I350,TRUE,_xll.ohTrigger(RecalcTrigger,Trigger1M)),NA())</f>
        <v>-4.499350096538457E-3</v>
      </c>
      <c r="O350" s="44">
        <f>IFERROR(_xll.qlIndexFixing(ONIndex3M,I350,TRUE,_xll.ohTrigger(RecalcTrigger,Trigger3M)),NA())</f>
        <v>-3.3510782448153975E-3</v>
      </c>
      <c r="P350" s="44">
        <f>IFERROR(_xll.qlIndexFixing(ONIndex6M,I350,TRUE,_xll.ohTrigger(RecalcTrigger,Trigger6M)),NA())</f>
        <v>-1.9808830352818774E-3</v>
      </c>
      <c r="Q350" s="183">
        <f>IFERROR(_xll.qlIndexFixing(ONIndex1Y,I350,TRUE,_xll.ohTrigger(RecalcTrigger,Trigger1Y)),NA())</f>
        <v>4.6039716758983218E-4</v>
      </c>
    </row>
    <row r="351" spans="2:17" x14ac:dyDescent="0.2">
      <c r="B351" s="39" t="s">
        <v>17</v>
      </c>
      <c r="D351" s="42">
        <f>_xll.qlCalendarAdvance(Calendar,$D350,B351,"f",FALSE)</f>
        <v>42893</v>
      </c>
      <c r="E351" s="177">
        <f>_xll.qlInterestRateIndexValueDate(IndexON,D351)</f>
        <v>42893</v>
      </c>
      <c r="F351" s="193">
        <f>IFERROR(_xll.qlIndexFixing(IndexON,D351,TRUE,_xll.ohTrigger(RecalcTrigger,TriggerON)),NA())</f>
        <v>-4.5022762225599422E-3</v>
      </c>
      <c r="H351" s="42">
        <f>_xll.qlCalendarAdvance(Calendar,$H350,B351,"f",FALSE)</f>
        <v>42893</v>
      </c>
      <c r="I351" s="177">
        <f>_xll.qlInterestRateIndexValueDate(Index1M,$H351)</f>
        <v>42895</v>
      </c>
      <c r="J351" s="182">
        <f>IFERROR(_xll.qlIndexFixing(Index1M,$H351,TRUE,_xll.ohTrigger(RecalcTrigger,Trigger1M)),NA())</f>
        <v>-4.4687229111815786E-3</v>
      </c>
      <c r="K351" s="44">
        <f>IFERROR(_xll.qlIndexFixing(Index3M,H351,TRUE,_xll.ohTrigger(RecalcTrigger,Trigger3M)),NA())</f>
        <v>-3.1659024663431299E-3</v>
      </c>
      <c r="L351" s="44">
        <f>IFERROR(_xll.qlIndexFixing(Index6M,$H351,TRUE,_xll.ohTrigger(RecalcTrigger,Trigger6M)),NA())</f>
        <v>-1.8390788189303695E-3</v>
      </c>
      <c r="M351" s="183">
        <f>IFERROR(_xll.qlIndexFixing(Index1Y,$H351,TRUE,_xll.ohTrigger(RecalcTrigger,Trigger1Y)),NA())</f>
        <v>-1.1391389702751162E-3</v>
      </c>
      <c r="N351" s="182">
        <f>IFERROR(_xll.qlIndexFixing(ONIndex1M,I351,TRUE,_xll.ohTrigger(RecalcTrigger,Trigger1M)),NA())</f>
        <v>-4.4969984088938375E-3</v>
      </c>
      <c r="O351" s="44">
        <f>IFERROR(_xll.qlIndexFixing(ONIndex3M,I351,TRUE,_xll.ohTrigger(RecalcTrigger,Trigger3M)),NA())</f>
        <v>-3.3470076223363066E-3</v>
      </c>
      <c r="P351" s="44">
        <f>IFERROR(_xll.qlIndexFixing(ONIndex6M,I351,TRUE,_xll.ohTrigger(RecalcTrigger,Trigger6M)),NA())</f>
        <v>-1.9835953748748025E-3</v>
      </c>
      <c r="Q351" s="183">
        <f>IFERROR(_xll.qlIndexFixing(ONIndex1Y,I351,TRUE,_xll.ohTrigger(RecalcTrigger,Trigger1Y)),NA())</f>
        <v>4.2371187318757109E-4</v>
      </c>
    </row>
    <row r="352" spans="2:17" x14ac:dyDescent="0.2">
      <c r="B352" s="39" t="s">
        <v>17</v>
      </c>
      <c r="D352" s="42">
        <f>_xll.qlCalendarAdvance(Calendar,$D351,B352,"f",FALSE)</f>
        <v>42894</v>
      </c>
      <c r="E352" s="177">
        <f>_xll.qlInterestRateIndexValueDate(IndexON,D352)</f>
        <v>42894</v>
      </c>
      <c r="F352" s="193">
        <f>IFERROR(_xll.qlIndexFixing(IndexON,D352,TRUE,_xll.ohTrigger(RecalcTrigger,TriggerON)),NA())</f>
        <v>-4.5022762227198143E-3</v>
      </c>
      <c r="H352" s="42">
        <f>_xll.qlCalendarAdvance(Calendar,$H351,B352,"f",FALSE)</f>
        <v>42894</v>
      </c>
      <c r="I352" s="177">
        <f>_xll.qlInterestRateIndexValueDate(Index1M,$H352)</f>
        <v>42898</v>
      </c>
      <c r="J352" s="182">
        <f>IFERROR(_xll.qlIndexFixing(Index1M,$H352,TRUE,_xll.ohTrigger(RecalcTrigger,Trigger1M)),NA())</f>
        <v>-4.4624432355084842E-3</v>
      </c>
      <c r="K352" s="44">
        <f>IFERROR(_xll.qlIndexFixing(Index3M,H352,TRUE,_xll.ohTrigger(RecalcTrigger,Trigger3M)),NA())</f>
        <v>-3.1579619027225555E-3</v>
      </c>
      <c r="L352" s="44">
        <f>IFERROR(_xll.qlIndexFixing(Index6M,$H352,TRUE,_xll.ohTrigger(RecalcTrigger,Trigger6M)),NA())</f>
        <v>-1.8343529611603107E-3</v>
      </c>
      <c r="M352" s="183">
        <f>IFERROR(_xll.qlIndexFixing(Index1Y,$H352,TRUE,_xll.ohTrigger(RecalcTrigger,Trigger1Y)),NA())</f>
        <v>-1.1495036397775201E-3</v>
      </c>
      <c r="N352" s="182">
        <f>IFERROR(_xll.qlIndexFixing(ONIndex1M,I352,TRUE,_xll.ohTrigger(RecalcTrigger,Trigger1M)),NA())</f>
        <v>-4.4946314011440336E-3</v>
      </c>
      <c r="O352" s="44">
        <f>IFERROR(_xll.qlIndexFixing(ONIndex3M,I352,TRUE,_xll.ohTrigger(RecalcTrigger,Trigger3M)),NA())</f>
        <v>-3.3425624756855399E-3</v>
      </c>
      <c r="P352" s="44">
        <f>IFERROR(_xll.qlIndexFixing(ONIndex6M,I352,TRUE,_xll.ohTrigger(RecalcTrigger,Trigger6M)),NA())</f>
        <v>-1.9861881722915697E-3</v>
      </c>
      <c r="Q352" s="183">
        <f>IFERROR(_xll.qlIndexFixing(ONIndex1Y,I352,TRUE,_xll.ohTrigger(RecalcTrigger,Trigger1Y)),NA())</f>
        <v>3.8766766237152694E-4</v>
      </c>
    </row>
    <row r="353" spans="2:17" x14ac:dyDescent="0.2">
      <c r="B353" s="39" t="s">
        <v>17</v>
      </c>
      <c r="D353" s="42">
        <f>_xll.qlCalendarAdvance(Calendar,$D352,B353,"f",FALSE)</f>
        <v>42895</v>
      </c>
      <c r="E353" s="177">
        <f>_xll.qlInterestRateIndexValueDate(IndexON,D353)</f>
        <v>42895</v>
      </c>
      <c r="F353" s="193">
        <f>IFERROR(_xll.qlIndexFixing(IndexON,D353,TRUE,_xll.ohTrigger(RecalcTrigger,TriggerON)),NA())</f>
        <v>-4.5022199159072684E-3</v>
      </c>
      <c r="H353" s="42">
        <f>_xll.qlCalendarAdvance(Calendar,$H352,B353,"f",FALSE)</f>
        <v>42895</v>
      </c>
      <c r="I353" s="177">
        <f>_xll.qlInterestRateIndexValueDate(Index1M,$H353)</f>
        <v>42899</v>
      </c>
      <c r="J353" s="182">
        <f>IFERROR(_xll.qlIndexFixing(Index1M,$H353,TRUE,_xll.ohTrigger(RecalcTrigger,Trigger1M)),NA())</f>
        <v>-4.4598804306961171E-3</v>
      </c>
      <c r="K353" s="44">
        <f>IFERROR(_xll.qlIndexFixing(Index3M,H353,TRUE,_xll.ohTrigger(RecalcTrigger,Trigger3M)),NA())</f>
        <v>-3.1541890506257288E-3</v>
      </c>
      <c r="L353" s="44">
        <f>IFERROR(_xll.qlIndexFixing(Index6M,$H353,TRUE,_xll.ohTrigger(RecalcTrigger,Trigger6M)),NA())</f>
        <v>-1.8310340767641498E-3</v>
      </c>
      <c r="M353" s="183">
        <f>IFERROR(_xll.qlIndexFixing(Index1Y,$H353,TRUE,_xll.ohTrigger(RecalcTrigger,Trigger1Y)),NA())</f>
        <v>-1.1504309226217833E-3</v>
      </c>
      <c r="N353" s="182">
        <f>IFERROR(_xll.qlIndexFixing(ONIndex1M,I353,TRUE,_xll.ohTrigger(RecalcTrigger,Trigger1M)),NA())</f>
        <v>-4.4922491477894511E-3</v>
      </c>
      <c r="O353" s="44">
        <f>IFERROR(_xll.qlIndexFixing(ONIndex3M,I353,TRUE,_xll.ohTrigger(RecalcTrigger,Trigger3M)),NA())</f>
        <v>-3.3378052511112699E-3</v>
      </c>
      <c r="P353" s="44">
        <f>IFERROR(_xll.qlIndexFixing(ONIndex6M,I353,TRUE,_xll.ohTrigger(RecalcTrigger,Trigger6M)),NA())</f>
        <v>-1.9886603863650265E-3</v>
      </c>
      <c r="Q353" s="183">
        <f>IFERROR(_xll.qlIndexFixing(ONIndex1Y,I353,TRUE,_xll.ohTrigger(RecalcTrigger,Trigger1Y)),NA())</f>
        <v>3.522715039672164E-4</v>
      </c>
    </row>
    <row r="354" spans="2:17" x14ac:dyDescent="0.2">
      <c r="B354" s="39" t="s">
        <v>17</v>
      </c>
      <c r="D354" s="42">
        <f>_xll.qlCalendarAdvance(Calendar,$D353,B354,"f",FALSE)</f>
        <v>42898</v>
      </c>
      <c r="E354" s="177">
        <f>_xll.qlInterestRateIndexValueDate(IndexON,D354)</f>
        <v>42898</v>
      </c>
      <c r="F354" s="193">
        <f>IFERROR(_xll.qlIndexFixing(IndexON,D354,TRUE,_xll.ohTrigger(RecalcTrigger,TriggerON)),NA())</f>
        <v>-4.5022762226798463E-3</v>
      </c>
      <c r="H354" s="42">
        <f>_xll.qlCalendarAdvance(Calendar,$H353,B354,"f",FALSE)</f>
        <v>42898</v>
      </c>
      <c r="I354" s="177">
        <f>_xll.qlInterestRateIndexValueDate(Index1M,$H354)</f>
        <v>42900</v>
      </c>
      <c r="J354" s="182">
        <f>IFERROR(_xll.qlIndexFixing(Index1M,$H354,TRUE,_xll.ohTrigger(RecalcTrigger,Trigger1M)),NA())</f>
        <v>-4.4573033928596573E-3</v>
      </c>
      <c r="K354" s="44">
        <f>IFERROR(_xll.qlIndexFixing(Index3M,H354,TRUE,_xll.ohTrigger(RecalcTrigger,Trigger3M)),NA())</f>
        <v>-3.1504372560011902E-3</v>
      </c>
      <c r="L354" s="44">
        <f>IFERROR(_xll.qlIndexFixing(Index6M,$H354,TRUE,_xll.ohTrigger(RecalcTrigger,Trigger6M)),NA())</f>
        <v>-1.827676422985312E-3</v>
      </c>
      <c r="M354" s="183">
        <f>IFERROR(_xll.qlIndexFixing(Index1Y,$H354,TRUE,_xll.ohTrigger(RecalcTrigger,Trigger1Y)),NA())</f>
        <v>-1.1512017346226411E-3</v>
      </c>
      <c r="N354" s="182">
        <f>IFERROR(_xll.qlIndexFixing(ONIndex1M,I354,TRUE,_xll.ohTrigger(RecalcTrigger,Trigger1M)),NA())</f>
        <v>-4.4873782600296508E-3</v>
      </c>
      <c r="O354" s="44">
        <f>IFERROR(_xll.qlIndexFixing(ONIndex3M,I354,TRUE,_xll.ohTrigger(RecalcTrigger,Trigger3M)),NA())</f>
        <v>-3.3281703010601404E-3</v>
      </c>
      <c r="P354" s="44">
        <f>IFERROR(_xll.qlIndexFixing(ONIndex6M,I354,TRUE,_xll.ohTrigger(RecalcTrigger,Trigger6M)),NA())</f>
        <v>-1.9931866276667876E-3</v>
      </c>
      <c r="Q354" s="183">
        <f>IFERROR(_xll.qlIndexFixing(ONIndex1Y,I354,TRUE,_xll.ohTrigger(RecalcTrigger,Trigger1Y)),NA())</f>
        <v>2.8367442693522094E-4</v>
      </c>
    </row>
    <row r="355" spans="2:17" x14ac:dyDescent="0.2">
      <c r="B355" s="39" t="s">
        <v>17</v>
      </c>
      <c r="D355" s="42">
        <f>_xll.qlCalendarAdvance(Calendar,$D354,B355,"f",FALSE)</f>
        <v>42899</v>
      </c>
      <c r="E355" s="177">
        <f>_xll.qlInterestRateIndexValueDate(IndexON,D355)</f>
        <v>42899</v>
      </c>
      <c r="F355" s="193">
        <f>IFERROR(_xll.qlIndexFixing(IndexON,D355,TRUE,_xll.ohTrigger(RecalcTrigger,TriggerON)),NA())</f>
        <v>-4.5022762226398783E-3</v>
      </c>
      <c r="H355" s="42">
        <f>_xll.qlCalendarAdvance(Calendar,$H354,B355,"f",FALSE)</f>
        <v>42899</v>
      </c>
      <c r="I355" s="177">
        <f>_xll.qlInterestRateIndexValueDate(Index1M,$H355)</f>
        <v>42901</v>
      </c>
      <c r="J355" s="182">
        <f>IFERROR(_xll.qlIndexFixing(Index1M,$H355,TRUE,_xll.ohTrigger(RecalcTrigger,Trigger1M)),NA())</f>
        <v>-4.4519794753153374E-3</v>
      </c>
      <c r="K355" s="44">
        <f>IFERROR(_xll.qlIndexFixing(Index3M,H355,TRUE,_xll.ohTrigger(RecalcTrigger,Trigger3M)),NA())</f>
        <v>-3.1467111120091389E-3</v>
      </c>
      <c r="L355" s="44">
        <f>IFERROR(_xll.qlIndexFixing(Index6M,$H355,TRUE,_xll.ohTrigger(RecalcTrigger,Trigger6M)),NA())</f>
        <v>-1.8242839409195531E-3</v>
      </c>
      <c r="M355" s="183">
        <f>IFERROR(_xll.qlIndexFixing(Index1Y,$H355,TRUE,_xll.ohTrigger(RecalcTrigger,Trigger1Y)),NA())</f>
        <v>-1.1518178898752688E-3</v>
      </c>
      <c r="N355" s="182">
        <f>IFERROR(_xll.qlIndexFixing(ONIndex1M,I355,TRUE,_xll.ohTrigger(RecalcTrigger,Trigger1M)),NA())</f>
        <v>-4.4825691726479988E-3</v>
      </c>
      <c r="O355" s="44">
        <f>IFERROR(_xll.qlIndexFixing(ONIndex3M,I355,TRUE,_xll.ohTrigger(RecalcTrigger,Trigger3M)),NA())</f>
        <v>-3.318639003282442E-3</v>
      </c>
      <c r="P355" s="44">
        <f>IFERROR(_xll.qlIndexFixing(ONIndex6M,I355,TRUE,_xll.ohTrigger(RecalcTrigger,Trigger6M)),NA())</f>
        <v>-1.9973225828850971E-3</v>
      </c>
      <c r="Q355" s="183">
        <f>IFERROR(_xll.qlIndexFixing(ONIndex1Y,I355,TRUE,_xll.ohTrigger(RecalcTrigger,Trigger1Y)),NA())</f>
        <v>2.1730676562192741E-4</v>
      </c>
    </row>
    <row r="356" spans="2:17" x14ac:dyDescent="0.2">
      <c r="B356" s="39" t="s">
        <v>17</v>
      </c>
      <c r="D356" s="42">
        <f>_xll.qlCalendarAdvance(Calendar,$D355,B356,"f",FALSE)</f>
        <v>42900</v>
      </c>
      <c r="E356" s="177">
        <f>_xll.qlInterestRateIndexValueDate(IndexON,D356)</f>
        <v>42900</v>
      </c>
      <c r="F356" s="193">
        <f>IFERROR(_xll.qlIndexFixing(IndexON,D356,TRUE,_xll.ohTrigger(RecalcTrigger,TriggerON)),NA())</f>
        <v>-4.5022762225599422E-3</v>
      </c>
      <c r="H356" s="42">
        <f>_xll.qlCalendarAdvance(Calendar,$H355,B356,"f",FALSE)</f>
        <v>42900</v>
      </c>
      <c r="I356" s="177">
        <f>_xll.qlInterestRateIndexValueDate(Index1M,$H356)</f>
        <v>42902</v>
      </c>
      <c r="J356" s="182">
        <f>IFERROR(_xll.qlIndexFixing(Index1M,$H356,TRUE,_xll.ohTrigger(RecalcTrigger,Trigger1M)),NA())</f>
        <v>-4.4507359919991026E-3</v>
      </c>
      <c r="K356" s="44">
        <f>IFERROR(_xll.qlIndexFixing(Index3M,H356,TRUE,_xll.ohTrigger(RecalcTrigger,Trigger3M)),NA())</f>
        <v>-3.1398031512871716E-3</v>
      </c>
      <c r="L356" s="44">
        <f>IFERROR(_xll.qlIndexFixing(Index6M,$H356,TRUE,_xll.ohTrigger(RecalcTrigger,Trigger6M)),NA())</f>
        <v>-1.8158437524478641E-3</v>
      </c>
      <c r="M356" s="183">
        <f>IFERROR(_xll.qlIndexFixing(Index1Y,$H356,TRUE,_xll.ohTrigger(RecalcTrigger,Trigger1Y)),NA())</f>
        <v>-1.1448391653775328E-3</v>
      </c>
      <c r="N356" s="182">
        <f>IFERROR(_xll.qlIndexFixing(ONIndex1M,I356,TRUE,_xll.ohTrigger(RecalcTrigger,Trigger1M)),NA())</f>
        <v>-4.480111811693277E-3</v>
      </c>
      <c r="O356" s="44">
        <f>IFERROR(_xll.qlIndexFixing(ONIndex3M,I356,TRUE,_xll.ohTrigger(RecalcTrigger,Trigger3M)),NA())</f>
        <v>-3.313880042257189E-3</v>
      </c>
      <c r="P356" s="44">
        <f>IFERROR(_xll.qlIndexFixing(ONIndex6M,I356,TRUE,_xll.ohTrigger(RecalcTrigger,Trigger6M)),NA())</f>
        <v>-1.9991762610560571E-3</v>
      </c>
      <c r="Q356" s="183">
        <f>IFERROR(_xll.qlIndexFixing(ONIndex1Y,I356,TRUE,_xll.ohTrigger(RecalcTrigger,Trigger1Y)),NA())</f>
        <v>1.8525539798197599E-4</v>
      </c>
    </row>
    <row r="357" spans="2:17" x14ac:dyDescent="0.2">
      <c r="B357" s="39" t="s">
        <v>17</v>
      </c>
      <c r="D357" s="42">
        <f>_xll.qlCalendarAdvance(Calendar,$D356,B357,"f",FALSE)</f>
        <v>42901</v>
      </c>
      <c r="E357" s="177">
        <f>_xll.qlInterestRateIndexValueDate(IndexON,D357)</f>
        <v>42901</v>
      </c>
      <c r="F357" s="193">
        <f>IFERROR(_xll.qlIndexFixing(IndexON,D357,TRUE,_xll.ohTrigger(RecalcTrigger,TriggerON)),NA())</f>
        <v>-4.5022762225599422E-3</v>
      </c>
      <c r="H357" s="42">
        <f>_xll.qlCalendarAdvance(Calendar,$H356,B357,"f",FALSE)</f>
        <v>42901</v>
      </c>
      <c r="I357" s="177">
        <f>_xll.qlInterestRateIndexValueDate(Index1M,$H357)</f>
        <v>42905</v>
      </c>
      <c r="J357" s="182">
        <f>IFERROR(_xll.qlIndexFixing(Index1M,$H357,TRUE,_xll.ohTrigger(RecalcTrigger,Trigger1M)),NA())</f>
        <v>-4.4442073201493848E-3</v>
      </c>
      <c r="K357" s="44">
        <f>IFERROR(_xll.qlIndexFixing(Index3M,H357,TRUE,_xll.ohTrigger(RecalcTrigger,Trigger3M)),NA())</f>
        <v>-3.1321105250283949E-3</v>
      </c>
      <c r="L357" s="44">
        <f>IFERROR(_xll.qlIndexFixing(Index6M,$H357,TRUE,_xll.ohTrigger(RecalcTrigger,Trigger6M)),NA())</f>
        <v>-1.8104454426810779E-3</v>
      </c>
      <c r="M357" s="183">
        <f>IFERROR(_xll.qlIndexFixing(Index1Y,$H357,TRUE,_xll.ohTrigger(RecalcTrigger,Trigger1Y)),NA())</f>
        <v>-1.1527729294545247E-3</v>
      </c>
      <c r="N357" s="182">
        <f>IFERROR(_xll.qlIndexFixing(ONIndex1M,I357,TRUE,_xll.ohTrigger(RecalcTrigger,Trigger1M)),NA())</f>
        <v>-4.4776396531753804E-3</v>
      </c>
      <c r="O357" s="44">
        <f>IFERROR(_xll.qlIndexFixing(ONIndex3M,I357,TRUE,_xll.ohTrigger(RecalcTrigger,Trigger3M)),NA())</f>
        <v>-3.3091349338310039E-3</v>
      </c>
      <c r="P357" s="44">
        <f>IFERROR(_xll.qlIndexFixing(ONIndex6M,I357,TRUE,_xll.ohTrigger(RecalcTrigger,Trigger6M)),NA())</f>
        <v>-2.0009031079615269E-3</v>
      </c>
      <c r="Q357" s="183">
        <f>IFERROR(_xll.qlIndexFixing(ONIndex1Y,I357,TRUE,_xll.ohTrigger(RecalcTrigger,Trigger1Y)),NA())</f>
        <v>1.5389389442788115E-4</v>
      </c>
    </row>
    <row r="358" spans="2:17" x14ac:dyDescent="0.2">
      <c r="B358" s="39" t="s">
        <v>17</v>
      </c>
      <c r="D358" s="42">
        <f>_xll.qlCalendarAdvance(Calendar,$D357,B358,"f",FALSE)</f>
        <v>42902</v>
      </c>
      <c r="E358" s="177">
        <f>_xll.qlInterestRateIndexValueDate(IndexON,D358)</f>
        <v>42902</v>
      </c>
      <c r="F358" s="193">
        <f>IFERROR(_xll.qlIndexFixing(IndexON,D358,TRUE,_xll.ohTrigger(RecalcTrigger,TriggerON)),NA())</f>
        <v>-4.5022199159472365E-3</v>
      </c>
      <c r="H358" s="42">
        <f>_xll.qlCalendarAdvance(Calendar,$H357,B358,"f",FALSE)</f>
        <v>42902</v>
      </c>
      <c r="I358" s="177">
        <f>_xll.qlInterestRateIndexValueDate(Index1M,$H358)</f>
        <v>42906</v>
      </c>
      <c r="J358" s="182">
        <f>IFERROR(_xll.qlIndexFixing(Index1M,$H358,TRUE,_xll.ohTrigger(RecalcTrigger,Trigger1M)),NA())</f>
        <v>-4.4415464512681524E-3</v>
      </c>
      <c r="K358" s="44">
        <f>IFERROR(_xll.qlIndexFixing(Index3M,H358,TRUE,_xll.ohTrigger(RecalcTrigger,Trigger3M)),NA())</f>
        <v>-3.1285391101476064E-3</v>
      </c>
      <c r="L358" s="44">
        <f>IFERROR(_xll.qlIndexFixing(Index6M,$H358,TRUE,_xll.ohTrigger(RecalcTrigger,Trigger6M)),NA())</f>
        <v>-1.8069388266079372E-3</v>
      </c>
      <c r="M358" s="183">
        <f>IFERROR(_xll.qlIndexFixing(Index1Y,$H358,TRUE,_xll.ohTrigger(RecalcTrigger,Trigger1Y)),NA())</f>
        <v>-1.1526437165828895E-3</v>
      </c>
      <c r="N358" s="182">
        <f>IFERROR(_xll.qlIndexFixing(ONIndex1M,I358,TRUE,_xll.ohTrigger(RecalcTrigger,Trigger1M)),NA())</f>
        <v>-4.475152771794555E-3</v>
      </c>
      <c r="O358" s="44">
        <f>IFERROR(_xll.qlIndexFixing(ONIndex3M,I358,TRUE,_xll.ohTrigger(RecalcTrigger,Trigger3M)),NA())</f>
        <v>-3.3044040843988043E-3</v>
      </c>
      <c r="P358" s="44">
        <f>IFERROR(_xll.qlIndexFixing(ONIndex6M,I358,TRUE,_xll.ohTrigger(RecalcTrigger,Trigger6M)),NA())</f>
        <v>-2.0025020828740026E-3</v>
      </c>
      <c r="Q358" s="183">
        <f>IFERROR(_xll.qlIndexFixing(ONIndex1Y,I358,TRUE,_xll.ohTrigger(RecalcTrigger,Trigger1Y)),NA())</f>
        <v>1.2322922354535137E-4</v>
      </c>
    </row>
    <row r="359" spans="2:17" x14ac:dyDescent="0.2">
      <c r="B359" s="39" t="s">
        <v>17</v>
      </c>
      <c r="D359" s="42">
        <f>_xll.qlCalendarAdvance(Calendar,$D358,B359,"f",FALSE)</f>
        <v>42905</v>
      </c>
      <c r="E359" s="177">
        <f>_xll.qlInterestRateIndexValueDate(IndexON,D359)</f>
        <v>42905</v>
      </c>
      <c r="F359" s="193">
        <f>IFERROR(_xll.qlIndexFixing(IndexON,D359,TRUE,_xll.ohTrigger(RecalcTrigger,TriggerON)),NA())</f>
        <v>-4.5022762225999102E-3</v>
      </c>
      <c r="H359" s="42">
        <f>_xll.qlCalendarAdvance(Calendar,$H358,B359,"f",FALSE)</f>
        <v>42905</v>
      </c>
      <c r="I359" s="177">
        <f>_xll.qlInterestRateIndexValueDate(Index1M,$H359)</f>
        <v>42907</v>
      </c>
      <c r="J359" s="182">
        <f>IFERROR(_xll.qlIndexFixing(Index1M,$H359,TRUE,_xll.ohTrigger(RecalcTrigger,Trigger1M)),NA())</f>
        <v>-4.4388718717289777E-3</v>
      </c>
      <c r="K359" s="44">
        <f>IFERROR(_xll.qlIndexFixing(Index3M,H359,TRUE,_xll.ohTrigger(RecalcTrigger,Trigger3M)),NA())</f>
        <v>-3.124999999881019E-3</v>
      </c>
      <c r="L359" s="44">
        <f>IFERROR(_xll.qlIndexFixing(Index6M,$H359,TRUE,_xll.ohTrigger(RecalcTrigger,Trigger6M)),NA())</f>
        <v>-1.8034215634273386E-3</v>
      </c>
      <c r="M359" s="183">
        <f>IFERROR(_xll.qlIndexFixing(Index1Y,$H359,TRUE,_xll.ohTrigger(RecalcTrigger,Trigger1Y)),NA())</f>
        <v>-1.1523711540883425E-3</v>
      </c>
      <c r="N359" s="182">
        <f>IFERROR(_xll.qlIndexFixing(ONIndex1M,I359,TRUE,_xll.ohTrigger(RecalcTrigger,Trigger1M)),NA())</f>
        <v>-4.4700748004977697E-3</v>
      </c>
      <c r="O359" s="44">
        <f>IFERROR(_xll.qlIndexFixing(ONIndex3M,I359,TRUE,_xll.ohTrigger(RecalcTrigger,Trigger3M)),NA())</f>
        <v>-3.2949617877342519E-3</v>
      </c>
      <c r="P359" s="44">
        <f>IFERROR(_xll.qlIndexFixing(ONIndex6M,I359,TRUE,_xll.ohTrigger(RecalcTrigger,Trigger6M)),NA())</f>
        <v>-2.0052574157958247E-3</v>
      </c>
      <c r="Q359" s="183">
        <f>IFERROR(_xll.qlIndexFixing(ONIndex1Y,I359,TRUE,_xll.ohTrigger(RecalcTrigger,Trigger1Y)),NA())</f>
        <v>6.4257511258603017E-5</v>
      </c>
    </row>
    <row r="360" spans="2:17" x14ac:dyDescent="0.2">
      <c r="B360" s="39" t="s">
        <v>17</v>
      </c>
      <c r="D360" s="42">
        <f>_xll.qlCalendarAdvance(Calendar,$D359,B360,"f",FALSE)</f>
        <v>42906</v>
      </c>
      <c r="E360" s="177">
        <f>_xll.qlInterestRateIndexValueDate(IndexON,D360)</f>
        <v>42906</v>
      </c>
      <c r="F360" s="193">
        <f>IFERROR(_xll.qlIndexFixing(IndexON,D360,TRUE,_xll.ohTrigger(RecalcTrigger,TriggerON)),NA())</f>
        <v>-4.5022762225999102E-3</v>
      </c>
      <c r="H360" s="42">
        <f>_xll.qlCalendarAdvance(Calendar,$H359,B360,"f",FALSE)</f>
        <v>42906</v>
      </c>
      <c r="I360" s="177">
        <f>_xll.qlInterestRateIndexValueDate(Index1M,$H360)</f>
        <v>42908</v>
      </c>
      <c r="J360" s="182">
        <f>IFERROR(_xll.qlIndexFixing(Index1M,$H360,TRUE,_xll.ohTrigger(RecalcTrigger,Trigger1M)),NA())</f>
        <v>-4.4333575967037131E-3</v>
      </c>
      <c r="K360" s="44">
        <f>IFERROR(_xll.qlIndexFixing(Index3M,H360,TRUE,_xll.ohTrigger(RecalcTrigger,Trigger3M)),NA())</f>
        <v>-3.1214934646232092E-3</v>
      </c>
      <c r="L360" s="44">
        <f>IFERROR(_xll.qlIndexFixing(Index6M,$H360,TRUE,_xll.ohTrigger(RecalcTrigger,Trigger6M)),NA())</f>
        <v>-1.7998977724450528E-3</v>
      </c>
      <c r="M360" s="183">
        <f>IFERROR(_xll.qlIndexFixing(Index1Y,$H360,TRUE,_xll.ohTrigger(RecalcTrigger,Trigger1Y)),NA())</f>
        <v>-1.1519571969442724E-3</v>
      </c>
      <c r="N360" s="182">
        <f>IFERROR(_xll.qlIndexFixing(ONIndex1M,I360,TRUE,_xll.ohTrigger(RecalcTrigger,Trigger1M)),NA())</f>
        <v>-4.4650595104478441E-3</v>
      </c>
      <c r="O360" s="44">
        <f>IFERROR(_xll.qlIndexFixing(ONIndex3M,I360,TRUE,_xll.ohTrigger(RecalcTrigger,Trigger3M)),NA())</f>
        <v>-3.2856313984730434E-3</v>
      </c>
      <c r="P360" s="44">
        <f>IFERROR(_xll.qlIndexFixing(ONIndex6M,I360,TRUE,_xll.ohTrigger(RecalcTrigger,Trigger6M)),NA())</f>
        <v>-2.0075984347744935E-3</v>
      </c>
      <c r="Q360" s="183">
        <f>IFERROR(_xll.qlIndexFixing(ONIndex1Y,I360,TRUE,_xll.ohTrigger(RecalcTrigger,Trigger1Y)),NA())</f>
        <v>7.6782394842211943E-6</v>
      </c>
    </row>
    <row r="361" spans="2:17" x14ac:dyDescent="0.2">
      <c r="B361" s="39" t="s">
        <v>17</v>
      </c>
      <c r="D361" s="42">
        <f>_xll.qlCalendarAdvance(Calendar,$D360,B361,"f",FALSE)</f>
        <v>42907</v>
      </c>
      <c r="E361" s="177">
        <f>_xll.qlInterestRateIndexValueDate(IndexON,D361)</f>
        <v>42907</v>
      </c>
      <c r="F361" s="193">
        <f>IFERROR(_xll.qlIndexFixing(IndexON,D361,TRUE,_xll.ohTrigger(RecalcTrigger,TriggerON)),NA())</f>
        <v>-4.5022762226398783E-3</v>
      </c>
      <c r="H361" s="42">
        <f>_xll.qlCalendarAdvance(Calendar,$H360,B361,"f",FALSE)</f>
        <v>42907</v>
      </c>
      <c r="I361" s="177">
        <f>_xll.qlInterestRateIndexValueDate(Index1M,$H361)</f>
        <v>42909</v>
      </c>
      <c r="J361" s="182">
        <f>IFERROR(_xll.qlIndexFixing(Index1M,$H361,TRUE,_xll.ohTrigger(RecalcTrigger,Trigger1M)),NA())</f>
        <v>-4.4320644601545823E-3</v>
      </c>
      <c r="K361" s="44">
        <f>IFERROR(_xll.qlIndexFixing(Index3M,H361,TRUE,_xll.ohTrigger(RecalcTrigger,Trigger3M)),NA())</f>
        <v>-3.1150709973653034E-3</v>
      </c>
      <c r="L361" s="44">
        <f>IFERROR(_xll.qlIndexFixing(Index6M,$H361,TRUE,_xll.ohTrigger(RecalcTrigger,Trigger6M)),NA())</f>
        <v>-1.7870688927803795E-3</v>
      </c>
      <c r="M361" s="183">
        <f>IFERROR(_xll.qlIndexFixing(Index1Y,$H361,TRUE,_xll.ohTrigger(RecalcTrigger,Trigger1Y)),NA())</f>
        <v>-1.1431923220342032E-3</v>
      </c>
      <c r="N361" s="182">
        <f>IFERROR(_xll.qlIndexFixing(ONIndex1M,I361,TRUE,_xll.ohTrigger(RecalcTrigger,Trigger1M)),NA())</f>
        <v>-4.4625001344966719E-3</v>
      </c>
      <c r="O361" s="44">
        <f>IFERROR(_xll.qlIndexFixing(ONIndex3M,I361,TRUE,_xll.ohTrigger(RecalcTrigger,Trigger3M)),NA())</f>
        <v>-3.2809779359377345E-3</v>
      </c>
      <c r="P361" s="44">
        <f>IFERROR(_xll.qlIndexFixing(ONIndex6M,I361,TRUE,_xll.ohTrigger(RecalcTrigger,Trigger6M)),NA())</f>
        <v>-2.0085424296567567E-3</v>
      </c>
      <c r="Q361" s="183">
        <f>IFERROR(_xll.qlIndexFixing(ONIndex1Y,I361,TRUE,_xll.ohTrigger(RecalcTrigger,Trigger1Y)),NA())</f>
        <v>-1.9397738455495528E-5</v>
      </c>
    </row>
    <row r="362" spans="2:17" x14ac:dyDescent="0.2">
      <c r="B362" s="39" t="s">
        <v>17</v>
      </c>
      <c r="D362" s="42">
        <f>_xll.qlCalendarAdvance(Calendar,$D361,B362,"f",FALSE)</f>
        <v>42908</v>
      </c>
      <c r="E362" s="177">
        <f>_xll.qlInterestRateIndexValueDate(IndexON,D362)</f>
        <v>42908</v>
      </c>
      <c r="F362" s="193">
        <f>IFERROR(_xll.qlIndexFixing(IndexON,D362,TRUE,_xll.ohTrigger(RecalcTrigger,TriggerON)),NA())</f>
        <v>-4.5022762226398783E-3</v>
      </c>
      <c r="H362" s="42">
        <f>_xll.qlCalendarAdvance(Calendar,$H361,B362,"f",FALSE)</f>
        <v>42908</v>
      </c>
      <c r="I362" s="177">
        <f>_xll.qlInterestRateIndexValueDate(Index1M,$H362)</f>
        <v>42912</v>
      </c>
      <c r="J362" s="182">
        <f>IFERROR(_xll.qlIndexFixing(Index1M,$H362,TRUE,_xll.ohTrigger(RecalcTrigger,Trigger1M)),NA())</f>
        <v>-4.4252959259947211E-3</v>
      </c>
      <c r="K362" s="44">
        <f>IFERROR(_xll.qlIndexFixing(Index3M,H362,TRUE,_xll.ohTrigger(RecalcTrigger,Trigger3M)),NA())</f>
        <v>-3.107786169547694E-3</v>
      </c>
      <c r="L362" s="44">
        <f>IFERROR(_xll.qlIndexFixing(Index6M,$H362,TRUE,_xll.ohTrigger(RecalcTrigger,Trigger6M)),NA())</f>
        <v>-1.7835412750375769E-3</v>
      </c>
      <c r="M362" s="183">
        <f>IFERROR(_xll.qlIndexFixing(Index1Y,$H362,TRUE,_xll.ohTrigger(RecalcTrigger,Trigger1Y)),NA())</f>
        <v>-1.1489272261900839E-3</v>
      </c>
      <c r="N362" s="182">
        <f>IFERROR(_xll.qlIndexFixing(ONIndex1M,I362,TRUE,_xll.ohTrigger(RecalcTrigger,Trigger1M)),NA())</f>
        <v>-4.4599264835643027E-3</v>
      </c>
      <c r="O362" s="44">
        <f>IFERROR(_xll.qlIndexFixing(ONIndex3M,I362,TRUE,_xll.ohTrigger(RecalcTrigger,Trigger3M)),NA())</f>
        <v>-3.2763411690872601E-3</v>
      </c>
      <c r="P362" s="44">
        <f>IFERROR(_xll.qlIndexFixing(ONIndex6M,I362,TRUE,_xll.ohTrigger(RecalcTrigger,Trigger6M)),NA())</f>
        <v>-2.009352304623846E-3</v>
      </c>
      <c r="Q362" s="183">
        <f>IFERROR(_xll.qlIndexFixing(ONIndex1Y,I362,TRUE,_xll.ohTrigger(RecalcTrigger,Trigger1Y)),NA())</f>
        <v>-4.5735071969588148E-5</v>
      </c>
    </row>
    <row r="363" spans="2:17" x14ac:dyDescent="0.2">
      <c r="B363" s="39" t="s">
        <v>17</v>
      </c>
      <c r="D363" s="42">
        <f>_xll.qlCalendarAdvance(Calendar,$D362,B363,"f",FALSE)</f>
        <v>42909</v>
      </c>
      <c r="E363" s="177">
        <f>_xll.qlInterestRateIndexValueDate(IndexON,D363)</f>
        <v>42909</v>
      </c>
      <c r="F363" s="193">
        <f>IFERROR(_xll.qlIndexFixing(IndexON,D363,TRUE,_xll.ohTrigger(RecalcTrigger,TriggerON)),NA())</f>
        <v>-4.5022199159205911E-3</v>
      </c>
      <c r="H363" s="42">
        <f>_xll.qlCalendarAdvance(Calendar,$H362,B363,"f",FALSE)</f>
        <v>42909</v>
      </c>
      <c r="I363" s="177">
        <f>_xll.qlInterestRateIndexValueDate(Index1M,$H363)</f>
        <v>42913</v>
      </c>
      <c r="J363" s="182">
        <f>IFERROR(_xll.qlIndexFixing(Index1M,$H363,TRUE,_xll.ohTrigger(RecalcTrigger,Trigger1M)),NA())</f>
        <v>-4.4225406496076758E-3</v>
      </c>
      <c r="K363" s="44">
        <f>IFERROR(_xll.qlIndexFixing(Index3M,H363,TRUE,_xll.ohTrigger(RecalcTrigger,Trigger3M)),NA())</f>
        <v>-3.1044369458988405E-3</v>
      </c>
      <c r="L363" s="44">
        <f>IFERROR(_xll.qlIndexFixing(Index6M,$H363,TRUE,_xll.ohTrigger(RecalcTrigger,Trigger6M)),NA())</f>
        <v>-1.7823268584082896E-3</v>
      </c>
      <c r="M363" s="183">
        <f>IFERROR(_xll.qlIndexFixing(Index1Y,$H363,TRUE,_xll.ohTrigger(RecalcTrigger,Trigger1Y)),NA())</f>
        <v>-1.1478363252890738E-3</v>
      </c>
      <c r="N363" s="182">
        <f>IFERROR(_xll.qlIndexFixing(ONIndex1M,I363,TRUE,_xll.ohTrigger(RecalcTrigger,Trigger1M)),NA())</f>
        <v>-4.4573386323909503E-3</v>
      </c>
      <c r="O363" s="44">
        <f>IFERROR(_xll.qlIndexFixing(ONIndex3M,I363,TRUE,_xll.ohTrigger(RecalcTrigger,Trigger3M)),NA())</f>
        <v>-3.2717215044764103E-3</v>
      </c>
      <c r="P363" s="44">
        <f>IFERROR(_xll.qlIndexFixing(ONIndex6M,I363,TRUE,_xll.ohTrigger(RecalcTrigger,Trigger6M)),NA())</f>
        <v>-2.0100270185485769E-3</v>
      </c>
      <c r="Q363" s="183">
        <f>IFERROR(_xll.qlIndexFixing(ONIndex1Y,I363,TRUE,_xll.ohTrigger(RecalcTrigger,Trigger1Y)),NA())</f>
        <v>-7.1326792272508044E-5</v>
      </c>
    </row>
    <row r="364" spans="2:17" x14ac:dyDescent="0.2">
      <c r="B364" s="39" t="s">
        <v>17</v>
      </c>
      <c r="D364" s="42">
        <f>_xll.qlCalendarAdvance(Calendar,$D363,B364,"f",FALSE)</f>
        <v>42912</v>
      </c>
      <c r="E364" s="177">
        <f>_xll.qlInterestRateIndexValueDate(IndexON,D364)</f>
        <v>42912</v>
      </c>
      <c r="F364" s="193">
        <f>IFERROR(_xll.qlIndexFixing(IndexON,D364,TRUE,_xll.ohTrigger(RecalcTrigger,TriggerON)),NA())</f>
        <v>-4.5022762225999102E-3</v>
      </c>
      <c r="H364" s="42">
        <f>_xll.qlCalendarAdvance(Calendar,$H363,B364,"f",FALSE)</f>
        <v>42912</v>
      </c>
      <c r="I364" s="177">
        <f>_xll.qlInterestRateIndexValueDate(Index1M,$H364)</f>
        <v>42914</v>
      </c>
      <c r="J364" s="182">
        <f>IFERROR(_xll.qlIndexFixing(Index1M,$H364,TRUE,_xll.ohTrigger(RecalcTrigger,Trigger1M)),NA())</f>
        <v>-4.4197721849288385E-3</v>
      </c>
      <c r="K364" s="44">
        <f>IFERROR(_xll.qlIndexFixing(Index3M,H364,TRUE,_xll.ohTrigger(RecalcTrigger,Trigger3M)),NA())</f>
        <v>-3.101117898702628E-3</v>
      </c>
      <c r="L364" s="44">
        <f>IFERROR(_xll.qlIndexFixing(Index6M,$H364,TRUE,_xll.ohTrigger(RecalcTrigger,Trigger6M)),NA())</f>
        <v>-1.7788518318169991E-3</v>
      </c>
      <c r="M364" s="183">
        <f>IFERROR(_xll.qlIndexFixing(Index1Y,$H364,TRUE,_xll.ohTrigger(RecalcTrigger,Trigger1Y)),NA())</f>
        <v>-1.1466161825531855E-3</v>
      </c>
      <c r="N364" s="182">
        <f>IFERROR(_xll.qlIndexFixing(ONIndex1M,I364,TRUE,_xll.ohTrigger(RecalcTrigger,Trigger1M)),NA())</f>
        <v>-4.452060910078437E-3</v>
      </c>
      <c r="O364" s="44">
        <f>IFERROR(_xll.qlIndexFixing(ONIndex3M,I364,TRUE,_xll.ohTrigger(RecalcTrigger,Trigger3M)),NA())</f>
        <v>-3.2625116456141967E-3</v>
      </c>
      <c r="P364" s="44">
        <f>IFERROR(_xll.qlIndexFixing(ONIndex6M,I364,TRUE,_xll.ohTrigger(RecalcTrigger,Trigger6M)),NA())</f>
        <v>-2.0109094706999286E-3</v>
      </c>
      <c r="Q364" s="183">
        <f>IFERROR(_xll.qlIndexFixing(ONIndex1Y,I364,TRUE,_xll.ohTrigger(RecalcTrigger,Trigger1Y)),NA())</f>
        <v>-1.1998997315743054E-4</v>
      </c>
    </row>
    <row r="365" spans="2:17" x14ac:dyDescent="0.2">
      <c r="B365" s="39" t="s">
        <v>17</v>
      </c>
      <c r="D365" s="42">
        <f>_xll.qlCalendarAdvance(Calendar,$D364,B365,"f",FALSE)</f>
        <v>42913</v>
      </c>
      <c r="E365" s="177">
        <f>_xll.qlInterestRateIndexValueDate(IndexON,D365)</f>
        <v>42913</v>
      </c>
      <c r="F365" s="193">
        <f>IFERROR(_xll.qlIndexFixing(IndexON,D365,TRUE,_xll.ohTrigger(RecalcTrigger,TriggerON)),NA())</f>
        <v>-4.5022762225599422E-3</v>
      </c>
      <c r="H365" s="42">
        <f>_xll.qlCalendarAdvance(Calendar,$H364,B365,"f",FALSE)</f>
        <v>42913</v>
      </c>
      <c r="I365" s="177">
        <f>_xll.qlInterestRateIndexValueDate(Index1M,$H365)</f>
        <v>42915</v>
      </c>
      <c r="J365" s="182">
        <f>IFERROR(_xll.qlIndexFixing(Index1M,$H365,TRUE,_xll.ohTrigger(RecalcTrigger,Trigger1M)),NA())</f>
        <v>-4.4140748798329743E-3</v>
      </c>
      <c r="K365" s="44">
        <f>IFERROR(_xll.qlIndexFixing(Index3M,H365,TRUE,_xll.ohTrigger(RecalcTrigger,Trigger3M)),NA())</f>
        <v>-3.0978285866403361E-3</v>
      </c>
      <c r="L365" s="44">
        <f>IFERROR(_xll.qlIndexFixing(Index6M,$H365,TRUE,_xll.ohTrigger(RecalcTrigger,Trigger6M)),NA())</f>
        <v>-1.7753998254647566E-3</v>
      </c>
      <c r="M365" s="183">
        <f>IFERROR(_xll.qlIndexFixing(Index1Y,$H365,TRUE,_xll.ohTrigger(RecalcTrigger,Trigger1Y)),NA())</f>
        <v>-1.1452688939735261E-3</v>
      </c>
      <c r="N365" s="182">
        <f>IFERROR(_xll.qlIndexFixing(ONIndex1M,I365,TRUE,_xll.ohTrigger(RecalcTrigger,Trigger1M)),NA())</f>
        <v>-4.4468467180935889E-3</v>
      </c>
      <c r="O365" s="44">
        <f>IFERROR(_xll.qlIndexFixing(ONIndex3M,I365,TRUE,_xll.ohTrigger(RecalcTrigger,Trigger3M)),NA())</f>
        <v>-3.253421989333205E-3</v>
      </c>
      <c r="P365" s="44">
        <f>IFERROR(_xll.qlIndexFixing(ONIndex6M,I365,TRUE,_xll.ohTrigger(RecalcTrigger,Trigger6M)),NA())</f>
        <v>-2.0113878761751636E-3</v>
      </c>
      <c r="Q365" s="183">
        <f>IFERROR(_xll.qlIndexFixing(ONIndex1Y,I365,TRUE,_xll.ohTrigger(RecalcTrigger,Trigger1Y)),NA())</f>
        <v>-1.6412926981512754E-4</v>
      </c>
    </row>
    <row r="366" spans="2:17" x14ac:dyDescent="0.2">
      <c r="B366" s="39" t="s">
        <v>17</v>
      </c>
      <c r="D366" s="42">
        <f>_xll.qlCalendarAdvance(Calendar,$D365,B366,"f",FALSE)</f>
        <v>42914</v>
      </c>
      <c r="E366" s="177">
        <f>_xll.qlInterestRateIndexValueDate(IndexON,D366)</f>
        <v>42914</v>
      </c>
      <c r="F366" s="193">
        <f>IFERROR(_xll.qlIndexFixing(IndexON,D366,TRUE,_xll.ohTrigger(RecalcTrigger,TriggerON)),NA())</f>
        <v>-4.5022762226398783E-3</v>
      </c>
      <c r="H366" s="42">
        <f>_xll.qlCalendarAdvance(Calendar,$H365,B366,"f",FALSE)</f>
        <v>42914</v>
      </c>
      <c r="I366" s="177">
        <f>_xll.qlInterestRateIndexValueDate(Index1M,$H366)</f>
        <v>42916</v>
      </c>
      <c r="J366" s="182">
        <f>IFERROR(_xll.qlIndexFixing(Index1M,$H366,TRUE,_xll.ohTrigger(RecalcTrigger,Trigger1M)),NA())</f>
        <v>-4.4127339111595335E-3</v>
      </c>
      <c r="K366" s="44">
        <f>IFERROR(_xll.qlIndexFixing(Index3M,H366,TRUE,_xll.ohTrigger(RecalcTrigger,Trigger3M)),NA())</f>
        <v>-3.0959458117679447E-3</v>
      </c>
      <c r="L366" s="44">
        <f>IFERROR(_xll.qlIndexFixing(Index6M,$H366,TRUE,_xll.ohTrigger(RecalcTrigger,Trigger6M)),NA())</f>
        <v>-1.7741205707030221E-3</v>
      </c>
      <c r="M366" s="183">
        <f>IFERROR(_xll.qlIndexFixing(Index1Y,$H366,TRUE,_xll.ohTrigger(RecalcTrigger,Trigger1Y)),NA())</f>
        <v>-1.1482195118595172E-3</v>
      </c>
      <c r="N366" s="182">
        <f>IFERROR(_xll.qlIndexFixing(ONIndex1M,I366,TRUE,_xll.ohTrigger(RecalcTrigger,Trigger1M)),NA())</f>
        <v>-4.4441889854196504E-3</v>
      </c>
      <c r="O366" s="44">
        <f>IFERROR(_xll.qlIndexFixing(ONIndex3M,I366,TRUE,_xll.ohTrigger(RecalcTrigger,Trigger3M)),NA())</f>
        <v>-3.2488939274077921E-3</v>
      </c>
      <c r="P366" s="44">
        <f>IFERROR(_xll.qlIndexFixing(ONIndex6M,I366,TRUE,_xll.ohTrigger(RecalcTrigger,Trigger6M)),NA())</f>
        <v>-2.0115783217544703E-3</v>
      </c>
      <c r="Q366" s="183">
        <f>IFERROR(_xll.qlIndexFixing(ONIndex1Y,I366,TRUE,_xll.ohTrigger(RecalcTrigger,Trigger1Y)),NA())</f>
        <v>-1.8242440821936157E-4</v>
      </c>
    </row>
    <row r="367" spans="2:17" x14ac:dyDescent="0.2">
      <c r="B367" s="39" t="s">
        <v>17</v>
      </c>
      <c r="D367" s="42">
        <f>_xll.qlCalendarAdvance(Calendar,$D366,B367,"f",FALSE)</f>
        <v>42915</v>
      </c>
      <c r="E367" s="177">
        <f>_xll.qlInterestRateIndexValueDate(IndexON,D367)</f>
        <v>42915</v>
      </c>
      <c r="F367" s="193">
        <f>IFERROR(_xll.qlIndexFixing(IndexON,D367,TRUE,_xll.ohTrigger(RecalcTrigger,TriggerON)),NA())</f>
        <v>-4.5022762226398783E-3</v>
      </c>
      <c r="H367" s="42">
        <f>_xll.qlCalendarAdvance(Calendar,$H366,B367,"f",FALSE)</f>
        <v>42915</v>
      </c>
      <c r="I367" s="177">
        <f>_xll.qlInterestRateIndexValueDate(Index1M,$H367)</f>
        <v>42919</v>
      </c>
      <c r="J367" s="182">
        <f>IFERROR(_xll.qlIndexFixing(Index1M,$H367,TRUE,_xll.ohTrigger(RecalcTrigger,Trigger1M)),NA())</f>
        <v>-4.4042539931414323E-3</v>
      </c>
      <c r="K367" s="44">
        <f>IFERROR(_xll.qlIndexFixing(Index3M,H367,TRUE,_xll.ohTrigger(RecalcTrigger,Trigger3M)),NA())</f>
        <v>-3.0849596728261919E-3</v>
      </c>
      <c r="L367" s="44">
        <f>IFERROR(_xll.qlIndexFixing(Index6M,$H367,TRUE,_xll.ohTrigger(RecalcTrigger,Trigger6M)),NA())</f>
        <v>-1.7600000022494793E-3</v>
      </c>
      <c r="M367" s="183">
        <f>IFERROR(_xll.qlIndexFixing(Index1Y,$H367,TRUE,_xll.ohTrigger(RecalcTrigger,Trigger1Y)),NA())</f>
        <v>-1.1386509065987557E-3</v>
      </c>
      <c r="N367" s="182">
        <f>IFERROR(_xll.qlIndexFixing(ONIndex1M,I367,TRUE,_xll.ohTrigger(RecalcTrigger,Trigger1M)),NA())</f>
        <v>-4.4415175004264285E-3</v>
      </c>
      <c r="O367" s="44">
        <f>IFERROR(_xll.qlIndexFixing(ONIndex3M,I367,TRUE,_xll.ohTrigger(RecalcTrigger,Trigger3M)),NA())</f>
        <v>-3.244385404572725E-3</v>
      </c>
      <c r="P367" s="44">
        <f>IFERROR(_xll.qlIndexFixing(ONIndex6M,I367,TRUE,_xll.ohTrigger(RecalcTrigger,Trigger6M)),NA())</f>
        <v>-2.011835976931664E-3</v>
      </c>
      <c r="Q367" s="183">
        <f>IFERROR(_xll.qlIndexFixing(ONIndex1Y,I367,TRUE,_xll.ohTrigger(RecalcTrigger,Trigger1Y)),NA())</f>
        <v>-2.0064708039058132E-4</v>
      </c>
    </row>
    <row r="368" spans="2:17" x14ac:dyDescent="0.2">
      <c r="B368" s="39" t="s">
        <v>17</v>
      </c>
      <c r="D368" s="42">
        <f>_xll.qlCalendarAdvance(Calendar,$D367,B368,"f",FALSE)</f>
        <v>42916</v>
      </c>
      <c r="E368" s="177">
        <f>_xll.qlInterestRateIndexValueDate(IndexON,D368)</f>
        <v>42916</v>
      </c>
      <c r="F368" s="193">
        <f>IFERROR(_xll.qlIndexFixing(IndexON,D368,TRUE,_xll.ohTrigger(RecalcTrigger,TriggerON)),NA())</f>
        <v>-4.5022199159339138E-3</v>
      </c>
      <c r="H368" s="42">
        <f>_xll.qlCalendarAdvance(Calendar,$H367,B368,"f",FALSE)</f>
        <v>42916</v>
      </c>
      <c r="I368" s="177">
        <f>_xll.qlInterestRateIndexValueDate(Index1M,$H368)</f>
        <v>42920</v>
      </c>
      <c r="J368" s="182">
        <f>IFERROR(_xll.qlIndexFixing(Index1M,$H368,TRUE,_xll.ohTrigger(RecalcTrigger,Trigger1M)),NA())</f>
        <v>-4.4014018480999992E-3</v>
      </c>
      <c r="K368" s="44">
        <f>IFERROR(_xll.qlIndexFixing(Index3M,H368,TRUE,_xll.ohTrigger(RecalcTrigger,Trigger3M)),NA())</f>
        <v>-3.0818122261437779E-3</v>
      </c>
      <c r="L368" s="44">
        <f>IFERROR(_xll.qlIndexFixing(Index6M,$H368,TRUE,_xll.ohTrigger(RecalcTrigger,Trigger6M)),NA())</f>
        <v>-1.7567882005020928E-3</v>
      </c>
      <c r="M368" s="183">
        <f>IFERROR(_xll.qlIndexFixing(Index1Y,$H368,TRUE,_xll.ohTrigger(RecalcTrigger,Trigger1Y)),NA())</f>
        <v>-1.1367054222941415E-3</v>
      </c>
      <c r="N368" s="182">
        <f>IFERROR(_xll.qlIndexFixing(ONIndex1M,I368,TRUE,_xll.ohTrigger(RecalcTrigger,Trigger1M)),NA())</f>
        <v>-4.4388323377742012E-3</v>
      </c>
      <c r="O368" s="44">
        <f>IFERROR(_xll.qlIndexFixing(ONIndex3M,I368,TRUE,_xll.ohTrigger(RecalcTrigger,Trigger3M)),NA())</f>
        <v>-3.2398968269031769E-3</v>
      </c>
      <c r="P368" s="44">
        <f>IFERROR(_xll.qlIndexFixing(ONIndex6M,I368,TRUE,_xll.ohTrigger(RecalcTrigger,Trigger6M)),NA())</f>
        <v>-2.0121613961032736E-3</v>
      </c>
      <c r="Q368" s="183">
        <f>IFERROR(_xll.qlIndexFixing(ONIndex1Y,I368,TRUE,_xll.ohTrigger(RecalcTrigger,Trigger1Y)),NA())</f>
        <v>-2.1879597074114798E-4</v>
      </c>
    </row>
    <row r="369" spans="2:17" x14ac:dyDescent="0.2">
      <c r="B369" s="39" t="s">
        <v>17</v>
      </c>
      <c r="D369" s="42">
        <f>_xll.qlCalendarAdvance(Calendar,$D368,B369,"f",FALSE)</f>
        <v>42919</v>
      </c>
      <c r="E369" s="177">
        <f>_xll.qlInterestRateIndexValueDate(IndexON,D369)</f>
        <v>42919</v>
      </c>
      <c r="F369" s="193">
        <f>IFERROR(_xll.qlIndexFixing(IndexON,D369,TRUE,_xll.ohTrigger(RecalcTrigger,TriggerON)),NA())</f>
        <v>-4.5022762225999102E-3</v>
      </c>
      <c r="H369" s="42">
        <f>_xll.qlCalendarAdvance(Calendar,$H368,B369,"f",FALSE)</f>
        <v>42919</v>
      </c>
      <c r="I369" s="177">
        <f>_xll.qlInterestRateIndexValueDate(Index1M,$H369)</f>
        <v>42921</v>
      </c>
      <c r="J369" s="182">
        <f>IFERROR(_xll.qlIndexFixing(Index1M,$H369,TRUE,_xll.ohTrigger(RecalcTrigger,Trigger1M)),NA())</f>
        <v>-4.3955395186603208E-3</v>
      </c>
      <c r="K369" s="44">
        <f>IFERROR(_xll.qlIndexFixing(Index3M,H369,TRUE,_xll.ohTrigger(RecalcTrigger,Trigger3M)),NA())</f>
        <v>-3.0786917523900376E-3</v>
      </c>
      <c r="L369" s="44">
        <f>IFERROR(_xll.qlIndexFixing(Index6M,$H369,TRUE,_xll.ohTrigger(RecalcTrigger,Trigger6M)),NA())</f>
        <v>-1.7536162644389384E-3</v>
      </c>
      <c r="M369" s="183">
        <f>IFERROR(_xll.qlIndexFixing(Index1Y,$H369,TRUE,_xll.ohTrigger(RecalcTrigger,Trigger1Y)),NA())</f>
        <v>-1.1346552709725561E-3</v>
      </c>
      <c r="N369" s="182">
        <f>IFERROR(_xll.qlIndexFixing(ONIndex1M,I369,TRUE,_xll.ohTrigger(RecalcTrigger,Trigger1M)),NA())</f>
        <v>-4.4333621960479519E-3</v>
      </c>
      <c r="O369" s="44">
        <f>IFERROR(_xll.qlIndexFixing(ONIndex3M,I369,TRUE,_xll.ohTrigger(RecalcTrigger,Trigger3M)),NA())</f>
        <v>-3.2309591885271161E-3</v>
      </c>
      <c r="P369" s="44">
        <f>IFERROR(_xll.qlIndexFixing(ONIndex6M,I369,TRUE,_xll.ohTrigger(RecalcTrigger,Trigger6M)),NA())</f>
        <v>-2.013029629175378E-3</v>
      </c>
      <c r="Q369" s="183">
        <f>IFERROR(_xll.qlIndexFixing(ONIndex1Y,I369,TRUE,_xll.ohTrigger(RecalcTrigger,Trigger1Y)),NA())</f>
        <v>-2.5484105520501288E-4</v>
      </c>
    </row>
    <row r="370" spans="2:17" x14ac:dyDescent="0.2">
      <c r="B370" s="39" t="s">
        <v>17</v>
      </c>
      <c r="D370" s="42">
        <f>_xll.qlCalendarAdvance(Calendar,$D369,B370,"f",FALSE)</f>
        <v>42920</v>
      </c>
      <c r="E370" s="177">
        <f>_xll.qlInterestRateIndexValueDate(IndexON,D370)</f>
        <v>42920</v>
      </c>
      <c r="F370" s="193">
        <f>IFERROR(_xll.qlIndexFixing(IndexON,D370,TRUE,_xll.ohTrigger(RecalcTrigger,TriggerON)),NA())</f>
        <v>-4.5022762226398783E-3</v>
      </c>
      <c r="H370" s="42">
        <f>_xll.qlCalendarAdvance(Calendar,$H369,B370,"f",FALSE)</f>
        <v>42920</v>
      </c>
      <c r="I370" s="177">
        <f>_xll.qlInterestRateIndexValueDate(Index1M,$H370)</f>
        <v>42922</v>
      </c>
      <c r="J370" s="182">
        <f>IFERROR(_xll.qlIndexFixing(Index1M,$H370,TRUE,_xll.ohTrigger(RecalcTrigger,Trigger1M)),NA())</f>
        <v>-4.3941569198541197E-3</v>
      </c>
      <c r="K370" s="44">
        <f>IFERROR(_xll.qlIndexFixing(Index3M,H370,TRUE,_xll.ohTrigger(RecalcTrigger,Trigger3M)),NA())</f>
        <v>-3.0755977721471602E-3</v>
      </c>
      <c r="L370" s="44">
        <f>IFERROR(_xll.qlIndexFixing(Index6M,$H370,TRUE,_xll.ohTrigger(RecalcTrigger,Trigger6M)),NA())</f>
        <v>-1.7471764861842047E-3</v>
      </c>
      <c r="M370" s="183">
        <f>IFERROR(_xll.qlIndexFixing(Index1Y,$H370,TRUE,_xll.ohTrigger(RecalcTrigger,Trigger1Y)),NA())</f>
        <v>-1.1325007333046094E-3</v>
      </c>
      <c r="N370" s="182">
        <f>IFERROR(_xll.qlIndexFixing(ONIndex1M,I370,TRUE,_xll.ohTrigger(RecalcTrigger,Trigger1M)),NA())</f>
        <v>-4.4279564037408292E-3</v>
      </c>
      <c r="O370" s="44">
        <f>IFERROR(_xll.qlIndexFixing(ONIndex3M,I370,TRUE,_xll.ohTrigger(RecalcTrigger,Trigger3M)),NA())</f>
        <v>-3.22215009174176E-3</v>
      </c>
      <c r="P370" s="44">
        <f>IFERROR(_xll.qlIndexFixing(ONIndex6M,I370,TRUE,_xll.ohTrigger(RecalcTrigger,Trigger6M)),NA())</f>
        <v>-2.0141517979066492E-3</v>
      </c>
      <c r="Q370" s="183">
        <f>IFERROR(_xll.qlIndexFixing(ONIndex1Y,I370,TRUE,_xll.ohTrigger(RecalcTrigger,Trigger1Y)),NA())</f>
        <v>-2.9062740642071816E-4</v>
      </c>
    </row>
    <row r="371" spans="2:17" x14ac:dyDescent="0.2">
      <c r="B371" s="39" t="s">
        <v>17</v>
      </c>
      <c r="D371" s="42">
        <f>_xll.qlCalendarAdvance(Calendar,$D370,B371,"f",FALSE)</f>
        <v>42921</v>
      </c>
      <c r="E371" s="177">
        <f>_xll.qlInterestRateIndexValueDate(IndexON,D371)</f>
        <v>42921</v>
      </c>
      <c r="F371" s="193">
        <f>IFERROR(_xll.qlIndexFixing(IndexON,D371,TRUE,_xll.ohTrigger(RecalcTrigger,TriggerON)),NA())</f>
        <v>-4.5022762225199742E-3</v>
      </c>
      <c r="H371" s="42">
        <f>_xll.qlCalendarAdvance(Calendar,$H370,B371,"f",FALSE)</f>
        <v>42921</v>
      </c>
      <c r="I371" s="177">
        <f>_xll.qlInterestRateIndexValueDate(Index1M,$H371)</f>
        <v>42923</v>
      </c>
      <c r="J371" s="182">
        <f>IFERROR(_xll.qlIndexFixing(Index1M,$H371,TRUE,_xll.ohTrigger(RecalcTrigger,Trigger1M)),NA())</f>
        <v>-4.392769940588649E-3</v>
      </c>
      <c r="K371" s="44">
        <f>IFERROR(_xll.qlIndexFixing(Index3M,H371,TRUE,_xll.ohTrigger(RecalcTrigger,Trigger3M)),NA())</f>
        <v>-3.0699632514017508E-3</v>
      </c>
      <c r="L371" s="44">
        <f>IFERROR(_xll.qlIndexFixing(Index6M,$H371,TRUE,_xll.ohTrigger(RecalcTrigger,Trigger6M)),NA())</f>
        <v>-1.7457538929270403E-3</v>
      </c>
      <c r="M371" s="183">
        <f>IFERROR(_xll.qlIndexFixing(Index1Y,$H371,TRUE,_xll.ohTrigger(RecalcTrigger,Trigger1Y)),NA())</f>
        <v>-1.1206189880345807E-3</v>
      </c>
      <c r="N371" s="182">
        <f>IFERROR(_xll.qlIndexFixing(ONIndex1M,I371,TRUE,_xll.ohTrigger(RecalcTrigger,Trigger1M)),NA())</f>
        <v>-4.4252039726577763E-3</v>
      </c>
      <c r="O371" s="44">
        <f>IFERROR(_xll.qlIndexFixing(ONIndex3M,I371,TRUE,_xll.ohTrigger(RecalcTrigger,Trigger3M)),NA())</f>
        <v>-3.2177673328259715E-3</v>
      </c>
      <c r="P371" s="44">
        <f>IFERROR(_xll.qlIndexFixing(ONIndex6M,I371,TRUE,_xll.ohTrigger(RecalcTrigger,Trigger6M)),NA())</f>
        <v>-2.0148243511597386E-3</v>
      </c>
      <c r="Q371" s="183">
        <f>IFERROR(_xll.qlIndexFixing(ONIndex1Y,I371,TRUE,_xll.ohTrigger(RecalcTrigger,Trigger1Y)),NA())</f>
        <v>-3.0838765681107105E-4</v>
      </c>
    </row>
    <row r="372" spans="2:17" x14ac:dyDescent="0.2">
      <c r="B372" s="39" t="s">
        <v>17</v>
      </c>
      <c r="D372" s="42">
        <f>_xll.qlCalendarAdvance(Calendar,$D371,B372,"f",FALSE)</f>
        <v>42922</v>
      </c>
      <c r="E372" s="177">
        <f>_xll.qlInterestRateIndexValueDate(IndexON,D372)</f>
        <v>42922</v>
      </c>
      <c r="F372" s="193">
        <f>IFERROR(_xll.qlIndexFixing(IndexON,D372,TRUE,_xll.ohTrigger(RecalcTrigger,TriggerON)),NA())</f>
        <v>-4.5022762226798463E-3</v>
      </c>
      <c r="H372" s="42">
        <f>_xll.qlCalendarAdvance(Calendar,$H371,B372,"f",FALSE)</f>
        <v>42922</v>
      </c>
      <c r="I372" s="177">
        <f>_xll.qlInterestRateIndexValueDate(Index1M,$H372)</f>
        <v>42926</v>
      </c>
      <c r="J372" s="182">
        <f>IFERROR(_xll.qlIndexFixing(Index1M,$H372,TRUE,_xll.ohTrigger(RecalcTrigger,Trigger1M)),NA())</f>
        <v>-4.3840263915773834E-3</v>
      </c>
      <c r="K372" s="44">
        <f>IFERROR(_xll.qlIndexFixing(Index3M,H372,TRUE,_xll.ohTrigger(RecalcTrigger,Trigger3M)),NA())</f>
        <v>-3.0634770075486386E-3</v>
      </c>
      <c r="L372" s="44">
        <f>IFERROR(_xll.qlIndexFixing(Index6M,$H372,TRUE,_xll.ohTrigger(RecalcTrigger,Trigger6M)),NA())</f>
        <v>-1.738263230860339E-3</v>
      </c>
      <c r="M372" s="183">
        <f>IFERROR(_xll.qlIndexFixing(Index1Y,$H372,TRUE,_xll.ohTrigger(RecalcTrigger,Trigger1Y)),NA())</f>
        <v>-1.1228444968865825E-3</v>
      </c>
      <c r="N372" s="182">
        <f>IFERROR(_xll.qlIndexFixing(ONIndex1M,I372,TRUE,_xll.ohTrigger(RecalcTrigger,Trigger1M)),NA())</f>
        <v>-4.4224383118374178E-3</v>
      </c>
      <c r="O372" s="44">
        <f>IFERROR(_xll.qlIndexFixing(ONIndex3M,I372,TRUE,_xll.ohTrigger(RecalcTrigger,Trigger3M)),NA())</f>
        <v>-3.2134069559663914E-3</v>
      </c>
      <c r="P372" s="44">
        <f>IFERROR(_xll.qlIndexFixing(ONIndex6M,I372,TRUE,_xll.ohTrigger(RecalcTrigger,Trigger6M)),NA())</f>
        <v>-2.0155679939870552E-3</v>
      </c>
      <c r="Q372" s="183">
        <f>IFERROR(_xll.qlIndexFixing(ONIndex1Y,I372,TRUE,_xll.ohTrigger(RecalcTrigger,Trigger1Y)),NA())</f>
        <v>-3.260662328541386E-4</v>
      </c>
    </row>
    <row r="373" spans="2:17" x14ac:dyDescent="0.2">
      <c r="B373" s="39" t="s">
        <v>17</v>
      </c>
      <c r="D373" s="42">
        <f>_xll.qlCalendarAdvance(Calendar,$D372,B373,"f",FALSE)</f>
        <v>42923</v>
      </c>
      <c r="E373" s="177">
        <f>_xll.qlInterestRateIndexValueDate(IndexON,D373)</f>
        <v>42923</v>
      </c>
      <c r="F373" s="193">
        <f>IFERROR(_xll.qlIndexFixing(IndexON,D373,TRUE,_xll.ohTrigger(RecalcTrigger,TriggerON)),NA())</f>
        <v>-4.5022199159205911E-3</v>
      </c>
      <c r="H373" s="42">
        <f>_xll.qlCalendarAdvance(Calendar,$H372,B373,"f",FALSE)</f>
        <v>42923</v>
      </c>
      <c r="I373" s="177">
        <f>_xll.qlInterestRateIndexValueDate(Index1M,$H373)</f>
        <v>42927</v>
      </c>
      <c r="J373" s="182">
        <f>IFERROR(_xll.qlIndexFixing(Index1M,$H373,TRUE,_xll.ohTrigger(RecalcTrigger,Trigger1M)),NA())</f>
        <v>-4.3810874142565185E-3</v>
      </c>
      <c r="K373" s="44">
        <f>IFERROR(_xll.qlIndexFixing(Index3M,H373,TRUE,_xll.ohTrigger(RecalcTrigger,Trigger3M)),NA())</f>
        <v>-3.0605081131874143E-3</v>
      </c>
      <c r="L373" s="44">
        <f>IFERROR(_xll.qlIndexFixing(Index6M,$H373,TRUE,_xll.ohTrigger(RecalcTrigger,Trigger6M)),NA())</f>
        <v>-1.7352754505434891E-3</v>
      </c>
      <c r="M373" s="183">
        <f>IFERROR(_xll.qlIndexFixing(Index1Y,$H373,TRUE,_xll.ohTrigger(RecalcTrigger,Trigger1Y)),NA())</f>
        <v>-1.1201724018512615E-3</v>
      </c>
      <c r="N373" s="182">
        <f>IFERROR(_xll.qlIndexFixing(ONIndex1M,I373,TRUE,_xll.ohTrigger(RecalcTrigger,Trigger1M)),NA())</f>
        <v>-4.4196594960199675E-3</v>
      </c>
      <c r="O373" s="44">
        <f>IFERROR(_xll.qlIndexFixing(ONIndex3M,I373,TRUE,_xll.ohTrigger(RecalcTrigger,Trigger3M)),NA())</f>
        <v>-3.2090693675979054E-3</v>
      </c>
      <c r="P373" s="44">
        <f>IFERROR(_xll.qlIndexFixing(ONIndex6M,I373,TRUE,_xll.ohTrigger(RecalcTrigger,Trigger6M)),NA())</f>
        <v>-2.0163832809050319E-3</v>
      </c>
      <c r="Q373" s="183">
        <f>IFERROR(_xll.qlIndexFixing(ONIndex1Y,I373,TRUE,_xll.ohTrigger(RecalcTrigger,Trigger1Y)),NA())</f>
        <v>-3.4366181916212213E-4</v>
      </c>
    </row>
    <row r="374" spans="2:17" x14ac:dyDescent="0.2">
      <c r="B374" s="39" t="s">
        <v>17</v>
      </c>
      <c r="D374" s="42">
        <f>_xll.qlCalendarAdvance(Calendar,$D373,B374,"f",FALSE)</f>
        <v>42926</v>
      </c>
      <c r="E374" s="177">
        <f>_xll.qlInterestRateIndexValueDate(IndexON,D374)</f>
        <v>42926</v>
      </c>
      <c r="F374" s="193">
        <f>IFERROR(_xll.qlIndexFixing(IndexON,D374,TRUE,_xll.ohTrigger(RecalcTrigger,TriggerON)),NA())</f>
        <v>-4.5022762226398783E-3</v>
      </c>
      <c r="H374" s="42">
        <f>_xll.qlCalendarAdvance(Calendar,$H373,B374,"f",FALSE)</f>
        <v>42926</v>
      </c>
      <c r="I374" s="177">
        <f>_xll.qlInterestRateIndexValueDate(Index1M,$H374)</f>
        <v>42928</v>
      </c>
      <c r="J374" s="182">
        <f>IFERROR(_xll.qlIndexFixing(Index1M,$H374,TRUE,_xll.ohTrigger(RecalcTrigger,Trigger1M)),NA())</f>
        <v>-4.3750562726337225E-3</v>
      </c>
      <c r="K374" s="44">
        <f>IFERROR(_xll.qlIndexFixing(Index3M,H374,TRUE,_xll.ohTrigger(RecalcTrigger,Trigger3M)),NA())</f>
        <v>-3.0575627215733295E-3</v>
      </c>
      <c r="L374" s="44">
        <f>IFERROR(_xll.qlIndexFixing(Index6M,$H374,TRUE,_xll.ohTrigger(RecalcTrigger,Trigger6M)),NA())</f>
        <v>-1.7323090329623499E-3</v>
      </c>
      <c r="M374" s="183">
        <f>IFERROR(_xll.qlIndexFixing(Index1Y,$H374,TRUE,_xll.ohTrigger(RecalcTrigger,Trigger1Y)),NA())</f>
        <v>-1.1173977030784891E-3</v>
      </c>
      <c r="N374" s="182">
        <f>IFERROR(_xll.qlIndexFixing(ONIndex1M,I374,TRUE,_xll.ohTrigger(RecalcTrigger,Trigger1M)),NA())</f>
        <v>-4.4140042657492273E-3</v>
      </c>
      <c r="O374" s="44">
        <f>IFERROR(_xll.qlIndexFixing(ONIndex3M,I374,TRUE,_xll.ohTrigger(RecalcTrigger,Trigger3M)),NA())</f>
        <v>-3.2004437303134736E-3</v>
      </c>
      <c r="P374" s="44">
        <f>IFERROR(_xll.qlIndexFixing(ONIndex6M,I374,TRUE,_xll.ohTrigger(RecalcTrigger,Trigger6M)),NA())</f>
        <v>-2.0182441245175653E-3</v>
      </c>
      <c r="Q374" s="183">
        <f>IFERROR(_xll.qlIndexFixing(ONIndex1Y,I374,TRUE,_xll.ohTrigger(RecalcTrigger,Trigger1Y)),NA())</f>
        <v>-3.7856938453373346E-4</v>
      </c>
    </row>
    <row r="375" spans="2:17" x14ac:dyDescent="0.2">
      <c r="B375" s="39" t="s">
        <v>17</v>
      </c>
      <c r="D375" s="42">
        <f>_xll.qlCalendarAdvance(Calendar,$D374,B375,"f",FALSE)</f>
        <v>42927</v>
      </c>
      <c r="E375" s="177">
        <f>_xll.qlInterestRateIndexValueDate(IndexON,D375)</f>
        <v>42927</v>
      </c>
      <c r="F375" s="193">
        <f>IFERROR(_xll.qlIndexFixing(IndexON,D375,TRUE,_xll.ohTrigger(RecalcTrigger,TriggerON)),NA())</f>
        <v>-4.5022762225999102E-3</v>
      </c>
      <c r="H375" s="42">
        <f>_xll.qlCalendarAdvance(Calendar,$H374,B375,"f",FALSE)</f>
        <v>42927</v>
      </c>
      <c r="I375" s="177">
        <f>_xll.qlInterestRateIndexValueDate(Index1M,$H375)</f>
        <v>42929</v>
      </c>
      <c r="J375" s="182">
        <f>IFERROR(_xll.qlIndexFixing(Index1M,$H375,TRUE,_xll.ohTrigger(RecalcTrigger,Trigger1M)),NA())</f>
        <v>-4.373629311980598E-3</v>
      </c>
      <c r="K375" s="44">
        <f>IFERROR(_xll.qlIndexFixing(Index3M,H375,TRUE,_xll.ohTrigger(RecalcTrigger,Trigger3M)),NA())</f>
        <v>-3.0546403151994776E-3</v>
      </c>
      <c r="L375" s="44">
        <f>IFERROR(_xll.qlIndexFixing(Index6M,$H375,TRUE,_xll.ohTrigger(RecalcTrigger,Trigger6M)),NA())</f>
        <v>-1.7266455417014146E-3</v>
      </c>
      <c r="M375" s="183">
        <f>IFERROR(_xll.qlIndexFixing(Index1Y,$H375,TRUE,_xll.ohTrigger(RecalcTrigger,Trigger1Y)),NA())</f>
        <v>-1.1145207141037641E-3</v>
      </c>
      <c r="N375" s="182">
        <f>IFERROR(_xll.qlIndexFixing(ONIndex1M,I375,TRUE,_xll.ohTrigger(RecalcTrigger,Trigger1M)),NA())</f>
        <v>-4.408414175345321E-3</v>
      </c>
      <c r="O375" s="44">
        <f>IFERROR(_xll.qlIndexFixing(ONIndex3M,I375,TRUE,_xll.ohTrigger(RecalcTrigger,Trigger3M)),NA())</f>
        <v>-3.1919550215375736E-3</v>
      </c>
      <c r="P375" s="44">
        <f>IFERROR(_xll.qlIndexFixing(ONIndex6M,I375,TRUE,_xll.ohTrigger(RecalcTrigger,Trigger6M)),NA())</f>
        <v>-2.0203719539768628E-3</v>
      </c>
      <c r="Q375" s="183">
        <f>IFERROR(_xll.qlIndexFixing(ONIndex1Y,I375,TRUE,_xll.ohTrigger(RecalcTrigger,Trigger1Y)),NA())</f>
        <v>-4.1318795884759396E-4</v>
      </c>
    </row>
    <row r="376" spans="2:17" x14ac:dyDescent="0.2">
      <c r="B376" s="39" t="s">
        <v>17</v>
      </c>
      <c r="D376" s="42">
        <f>_xll.qlCalendarAdvance(Calendar,$D375,B376,"f",FALSE)</f>
        <v>42928</v>
      </c>
      <c r="E376" s="177">
        <f>_xll.qlInterestRateIndexValueDate(IndexON,D376)</f>
        <v>42928</v>
      </c>
      <c r="F376" s="193">
        <f>IFERROR(_xll.qlIndexFixing(IndexON,D376,TRUE,_xll.ohTrigger(RecalcTrigger,TriggerON)),NA())</f>
        <v>-4.5022762226398783E-3</v>
      </c>
      <c r="H376" s="42">
        <f>_xll.qlCalendarAdvance(Calendar,$H375,B376,"f",FALSE)</f>
        <v>42928</v>
      </c>
      <c r="I376" s="177">
        <f>_xll.qlInterestRateIndexValueDate(Index1M,$H376)</f>
        <v>42930</v>
      </c>
      <c r="J376" s="182">
        <f>IFERROR(_xll.qlIndexFixing(Index1M,$H376,TRUE,_xll.ohTrigger(RecalcTrigger,Trigger1M)),NA())</f>
        <v>-4.3721981440759282E-3</v>
      </c>
      <c r="K376" s="44">
        <f>IFERROR(_xll.qlIndexFixing(Index3M,H376,TRUE,_xll.ohTrigger(RecalcTrigger,Trigger3M)),NA())</f>
        <v>-3.0492844019842599E-3</v>
      </c>
      <c r="L376" s="44">
        <f>IFERROR(_xll.qlIndexFixing(Index6M,$H376,TRUE,_xll.ohTrigger(RecalcTrigger,Trigger6M)),NA())</f>
        <v>-1.7250890540949219E-3</v>
      </c>
      <c r="M376" s="183">
        <f>IFERROR(_xll.qlIndexFixing(Index1Y,$H376,TRUE,_xll.ohTrigger(RecalcTrigger,Trigger1Y)),NA())</f>
        <v>-1.1012693590345781E-3</v>
      </c>
      <c r="N376" s="182">
        <f>IFERROR(_xll.qlIndexFixing(ONIndex1M,I376,TRUE,_xll.ohTrigger(RecalcTrigger,Trigger1M)),NA())</f>
        <v>-4.4055707042067738E-3</v>
      </c>
      <c r="O376" s="44">
        <f>IFERROR(_xll.qlIndexFixing(ONIndex3M,I376,TRUE,_xll.ohTrigger(RecalcTrigger,Trigger3M)),NA())</f>
        <v>-3.1877374677913295E-3</v>
      </c>
      <c r="P376" s="44">
        <f>IFERROR(_xll.qlIndexFixing(ONIndex6M,I376,TRUE,_xll.ohTrigger(RecalcTrigger,Trigger6M)),NA())</f>
        <v>-2.0215537750978285E-3</v>
      </c>
      <c r="Q376" s="183">
        <f>IFERROR(_xll.qlIndexFixing(ONIndex1Y,I376,TRUE,_xll.ohTrigger(RecalcTrigger,Trigger1Y)),NA())</f>
        <v>-4.303488652634968E-4</v>
      </c>
    </row>
    <row r="377" spans="2:17" x14ac:dyDescent="0.2">
      <c r="B377" s="39" t="s">
        <v>17</v>
      </c>
      <c r="D377" s="42">
        <f>_xll.qlCalendarAdvance(Calendar,$D376,B377,"f",FALSE)</f>
        <v>42929</v>
      </c>
      <c r="E377" s="177">
        <f>_xll.qlInterestRateIndexValueDate(IndexON,D377)</f>
        <v>42929</v>
      </c>
      <c r="F377" s="193">
        <f>IFERROR(_xll.qlIndexFixing(IndexON,D377,TRUE,_xll.ohTrigger(RecalcTrigger,TriggerON)),NA())</f>
        <v>-4.5022762226398783E-3</v>
      </c>
      <c r="H377" s="42">
        <f>_xll.qlCalendarAdvance(Calendar,$H376,B377,"f",FALSE)</f>
        <v>42929</v>
      </c>
      <c r="I377" s="177">
        <f>_xll.qlInterestRateIndexValueDate(Index1M,$H377)</f>
        <v>42933</v>
      </c>
      <c r="J377" s="182">
        <f>IFERROR(_xll.qlIndexFixing(Index1M,$H377,TRUE,_xll.ohTrigger(RecalcTrigger,Trigger1M)),NA())</f>
        <v>-4.3632019336528691E-3</v>
      </c>
      <c r="K377" s="44">
        <f>IFERROR(_xll.qlIndexFixing(Index3M,H377,TRUE,_xll.ohTrigger(RecalcTrigger,Trigger3M)),NA())</f>
        <v>-3.0431700014906275E-3</v>
      </c>
      <c r="L377" s="44">
        <f>IFERROR(_xll.qlIndexFixing(Index6M,$H377,TRUE,_xll.ohTrigger(RecalcTrigger,Trigger6M)),NA())</f>
        <v>-1.7177019309613435E-3</v>
      </c>
      <c r="M377" s="183">
        <f>IFERROR(_xll.qlIndexFixing(Index1Y,$H377,TRUE,_xll.ohTrigger(RecalcTrigger,Trigger1Y)),NA())</f>
        <v>-1.1019962912670661E-3</v>
      </c>
      <c r="N377" s="182">
        <f>IFERROR(_xll.qlIndexFixing(ONIndex1M,I377,TRUE,_xll.ohTrigger(RecalcTrigger,Trigger1M)),NA())</f>
        <v>-4.4027145259528666E-3</v>
      </c>
      <c r="O377" s="44">
        <f>IFERROR(_xll.qlIndexFixing(ONIndex3M,I377,TRUE,_xll.ohTrigger(RecalcTrigger,Trigger3M)),NA())</f>
        <v>-3.1835451393869008E-3</v>
      </c>
      <c r="P377" s="44">
        <f>IFERROR(_xll.qlIndexFixing(ONIndex6M,I377,TRUE,_xll.ohTrigger(RecalcTrigger,Trigger6M)),NA())</f>
        <v>-2.0228105658093298E-3</v>
      </c>
      <c r="Q377" s="183">
        <f>IFERROR(_xll.qlIndexFixing(ONIndex1Y,I377,TRUE,_xll.ohTrigger(RecalcTrigger,Trigger1Y)),NA())</f>
        <v>-4.4741888937771535E-4</v>
      </c>
    </row>
    <row r="378" spans="2:17" x14ac:dyDescent="0.2">
      <c r="B378" s="39" t="s">
        <v>17</v>
      </c>
      <c r="D378" s="42">
        <f>_xll.qlCalendarAdvance(Calendar,$D377,B378,"f",FALSE)</f>
        <v>42930</v>
      </c>
      <c r="E378" s="177">
        <f>_xll.qlInterestRateIndexValueDate(IndexON,D378)</f>
        <v>42930</v>
      </c>
      <c r="F378" s="193">
        <f>IFERROR(_xll.qlIndexFixing(IndexON,D378,TRUE,_xll.ohTrigger(RecalcTrigger,TriggerON)),NA())</f>
        <v>-4.5022199159205911E-3</v>
      </c>
      <c r="H378" s="42">
        <f>_xll.qlCalendarAdvance(Calendar,$H377,B378,"f",FALSE)</f>
        <v>42930</v>
      </c>
      <c r="I378" s="177">
        <f>_xll.qlInterestRateIndexValueDate(Index1M,$H378)</f>
        <v>42934</v>
      </c>
      <c r="J378" s="182">
        <f>IFERROR(_xll.qlIndexFixing(Index1M,$H378,TRUE,_xll.ohTrigger(RecalcTrigger,Trigger1M)),NA())</f>
        <v>-4.3601797805882924E-3</v>
      </c>
      <c r="K378" s="44">
        <f>IFERROR(_xll.qlIndexFixing(Index3M,H378,TRUE,_xll.ohTrigger(RecalcTrigger,Trigger3M)),NA())</f>
        <v>-3.040354568241482E-3</v>
      </c>
      <c r="L378" s="44">
        <f>IFERROR(_xll.qlIndexFixing(Index6M,$H378,TRUE,_xll.ohTrigger(RecalcTrigger,Trigger6M)),NA())</f>
        <v>-1.7148061814848332E-3</v>
      </c>
      <c r="M378" s="183">
        <f>IFERROR(_xll.qlIndexFixing(Index1Y,$H378,TRUE,_xll.ohTrigger(RecalcTrigger,Trigger1Y)),NA())</f>
        <v>-1.0986127186955715E-3</v>
      </c>
      <c r="N378" s="182">
        <f>IFERROR(_xll.qlIndexFixing(ONIndex1M,I378,TRUE,_xll.ohTrigger(RecalcTrigger,Trigger1M)),NA())</f>
        <v>-4.3998457152438775E-3</v>
      </c>
      <c r="O378" s="44">
        <f>IFERROR(_xll.qlIndexFixing(ONIndex3M,I378,TRUE,_xll.ohTrigger(RecalcTrigger,Trigger3M)),NA())</f>
        <v>-3.179378442599301E-3</v>
      </c>
      <c r="P378" s="44">
        <f>IFERROR(_xll.qlIndexFixing(ONIndex6M,I378,TRUE,_xll.ohTrigger(RecalcTrigger,Trigger6M)),NA())</f>
        <v>-2.0241428806677675E-3</v>
      </c>
      <c r="Q378" s="183">
        <f>IFERROR(_xll.qlIndexFixing(ONIndex1Y,I378,TRUE,_xll.ohTrigger(RecalcTrigger,Trigger1Y)),NA())</f>
        <v>-4.643967158024509E-4</v>
      </c>
    </row>
    <row r="379" spans="2:17" x14ac:dyDescent="0.2">
      <c r="B379" s="39" t="s">
        <v>17</v>
      </c>
      <c r="D379" s="42">
        <f>_xll.qlCalendarAdvance(Calendar,$D378,B379,"f",FALSE)</f>
        <v>42933</v>
      </c>
      <c r="E379" s="177">
        <f>_xll.qlInterestRateIndexValueDate(IndexON,D379)</f>
        <v>42933</v>
      </c>
      <c r="F379" s="193">
        <f>IFERROR(_xll.qlIndexFixing(IndexON,D379,TRUE,_xll.ohTrigger(RecalcTrigger,TriggerON)),NA())</f>
        <v>-4.5022762226398783E-3</v>
      </c>
      <c r="H379" s="42">
        <f>_xll.qlCalendarAdvance(Calendar,$H378,B379,"f",FALSE)</f>
        <v>42933</v>
      </c>
      <c r="I379" s="177">
        <f>_xll.qlInterestRateIndexValueDate(Index1M,$H379)</f>
        <v>42935</v>
      </c>
      <c r="J379" s="182">
        <f>IFERROR(_xll.qlIndexFixing(Index1M,$H379,TRUE,_xll.ohTrigger(RecalcTrigger,Trigger1M)),NA())</f>
        <v>-4.3539871517058034E-3</v>
      </c>
      <c r="K379" s="44">
        <f>IFERROR(_xll.qlIndexFixing(Index3M,H379,TRUE,_xll.ohTrigger(RecalcTrigger,Trigger3M)),NA())</f>
        <v>-3.0375589009108031E-3</v>
      </c>
      <c r="L379" s="44">
        <f>IFERROR(_xll.qlIndexFixing(Index6M,$H379,TRUE,_xll.ohTrigger(RecalcTrigger,Trigger6M)),NA())</f>
        <v>-1.7119124684880035E-3</v>
      </c>
      <c r="M379" s="183">
        <f>IFERROR(_xll.qlIndexFixing(Index1Y,$H379,TRUE,_xll.ohTrigger(RecalcTrigger,Trigger1Y)),NA())</f>
        <v>-1.0951288357704096E-3</v>
      </c>
      <c r="N379" s="182">
        <f>IFERROR(_xll.qlIndexFixing(ONIndex1M,I379,TRUE,_xll.ohTrigger(RecalcTrigger,Trigger1M)),NA())</f>
        <v>-4.3940127264585627E-3</v>
      </c>
      <c r="O379" s="44">
        <f>IFERROR(_xll.qlIndexFixing(ONIndex3M,I379,TRUE,_xll.ohTrigger(RecalcTrigger,Trigger3M)),NA())</f>
        <v>-3.1711045850002506E-3</v>
      </c>
      <c r="P379" s="44">
        <f>IFERROR(_xll.qlIndexFixing(ONIndex6M,I379,TRUE,_xll.ohTrigger(RecalcTrigger,Trigger6M)),NA())</f>
        <v>-2.0270506145747547E-3</v>
      </c>
      <c r="Q379" s="183">
        <f>IFERROR(_xll.qlIndexFixing(ONIndex1Y,I379,TRUE,_xll.ohTrigger(RecalcTrigger,Trigger1Y)),NA())</f>
        <v>-4.9803777723234077E-4</v>
      </c>
    </row>
    <row r="380" spans="2:17" x14ac:dyDescent="0.2">
      <c r="B380" s="39" t="s">
        <v>17</v>
      </c>
      <c r="D380" s="42">
        <f>_xll.qlCalendarAdvance(Calendar,$D379,B380,"f",FALSE)</f>
        <v>42934</v>
      </c>
      <c r="E380" s="177">
        <f>_xll.qlInterestRateIndexValueDate(IndexON,D380)</f>
        <v>42934</v>
      </c>
      <c r="F380" s="193">
        <f>IFERROR(_xll.qlIndexFixing(IndexON,D380,TRUE,_xll.ohTrigger(RecalcTrigger,TriggerON)),NA())</f>
        <v>-4.5022762225999102E-3</v>
      </c>
      <c r="H380" s="42">
        <f>_xll.qlCalendarAdvance(Calendar,$H379,B380,"f",FALSE)</f>
        <v>42934</v>
      </c>
      <c r="I380" s="177">
        <f>_xll.qlInterestRateIndexValueDate(Index1M,$H380)</f>
        <v>42936</v>
      </c>
      <c r="J380" s="182">
        <f>IFERROR(_xll.qlIndexFixing(Index1M,$H380,TRUE,_xll.ohTrigger(RecalcTrigger,Trigger1M)),NA())</f>
        <v>-4.352517651518284E-3</v>
      </c>
      <c r="K380" s="44">
        <f>IFERROR(_xll.qlIndexFixing(Index3M,H380,TRUE,_xll.ohTrigger(RecalcTrigger,Trigger3M)),NA())</f>
        <v>-3.0347824438973748E-3</v>
      </c>
      <c r="L380" s="44">
        <f>IFERROR(_xll.qlIndexFixing(Index6M,$H380,TRUE,_xll.ohTrigger(RecalcTrigger,Trigger6M)),NA())</f>
        <v>-1.7066545759444436E-3</v>
      </c>
      <c r="M380" s="183">
        <f>IFERROR(_xll.qlIndexFixing(Index1Y,$H380,TRUE,_xll.ohTrigger(RecalcTrigger,Trigger1Y)),NA())</f>
        <v>-1.0915449889101455E-3</v>
      </c>
      <c r="N380" s="182">
        <f>IFERROR(_xll.qlIndexFixing(ONIndex1M,I380,TRUE,_xll.ohTrigger(RecalcTrigger,Trigger1M)),NA())</f>
        <v>-4.3882456413024684E-3</v>
      </c>
      <c r="O380" s="44">
        <f>IFERROR(_xll.qlIndexFixing(ONIndex3M,I380,TRUE,_xll.ohTrigger(RecalcTrigger,Trigger3M)),NA())</f>
        <v>-3.162976094679415E-3</v>
      </c>
      <c r="P380" s="44">
        <f>IFERROR(_xll.qlIndexFixing(ONIndex6M,I380,TRUE,_xll.ohTrigger(RecalcTrigger,Trigger6M)),NA())</f>
        <v>-2.0302384657444605E-3</v>
      </c>
      <c r="Q380" s="183">
        <f>IFERROR(_xll.qlIndexFixing(ONIndex1Y,I380,TRUE,_xll.ohTrigger(RecalcTrigger,Trigger1Y)),NA())</f>
        <v>-5.3135973625106914E-4</v>
      </c>
    </row>
    <row r="381" spans="2:17" x14ac:dyDescent="0.2">
      <c r="B381" s="39" t="s">
        <v>17</v>
      </c>
      <c r="D381" s="42">
        <f>_xll.qlCalendarAdvance(Calendar,$D380,B381,"f",FALSE)</f>
        <v>42935</v>
      </c>
      <c r="E381" s="177">
        <f>_xll.qlInterestRateIndexValueDate(IndexON,D381)</f>
        <v>42935</v>
      </c>
      <c r="F381" s="193">
        <f>IFERROR(_xll.qlIndexFixing(IndexON,D381,TRUE,_xll.ohTrigger(RecalcTrigger,TriggerON)),NA())</f>
        <v>-4.5022762225599422E-3</v>
      </c>
      <c r="H381" s="42">
        <f>_xll.qlCalendarAdvance(Calendar,$H380,B381,"f",FALSE)</f>
        <v>42935</v>
      </c>
      <c r="I381" s="177">
        <f>_xll.qlInterestRateIndexValueDate(Index1M,$H381)</f>
        <v>42937</v>
      </c>
      <c r="J381" s="182">
        <f>IFERROR(_xll.qlIndexFixing(Index1M,$H381,TRUE,_xll.ohTrigger(RecalcTrigger,Trigger1M)),NA())</f>
        <v>-4.351044117348199E-3</v>
      </c>
      <c r="K381" s="44">
        <f>IFERROR(_xll.qlIndexFixing(Index3M,H381,TRUE,_xll.ohTrigger(RecalcTrigger,Trigger3M)),NA())</f>
        <v>-3.0296297118790195E-3</v>
      </c>
      <c r="L381" s="44">
        <f>IFERROR(_xll.qlIndexFixing(Index6M,$H381,TRUE,_xll.ohTrigger(RecalcTrigger,Trigger6M)),NA())</f>
        <v>-1.70494800921912E-3</v>
      </c>
      <c r="M381" s="183">
        <f>IFERROR(_xll.qlIndexFixing(Index1Y,$H381,TRUE,_xll.ohTrigger(RecalcTrigger,Trigger1Y)),NA())</f>
        <v>-1.0769761745785733E-3</v>
      </c>
      <c r="N381" s="182">
        <f>IFERROR(_xll.qlIndexFixing(ONIndex1M,I381,TRUE,_xll.ohTrigger(RecalcTrigger,Trigger1M)),NA())</f>
        <v>-4.3853147883421428E-3</v>
      </c>
      <c r="O381" s="44">
        <f>IFERROR(_xll.qlIndexFixing(ONIndex3M,I381,TRUE,_xll.ohTrigger(RecalcTrigger,Trigger3M)),NA())</f>
        <v>-3.1589436484624756E-3</v>
      </c>
      <c r="P381" s="44">
        <f>IFERROR(_xll.qlIndexFixing(ONIndex6M,I381,TRUE,_xll.ohTrigger(RecalcTrigger,Trigger6M)),NA())</f>
        <v>-2.0319567147675244E-3</v>
      </c>
      <c r="Q381" s="183">
        <f>IFERROR(_xll.qlIndexFixing(ONIndex1Y,I381,TRUE,_xll.ohTrigger(RecalcTrigger,Trigger1Y)),NA())</f>
        <v>-5.4785684293179315E-4</v>
      </c>
    </row>
    <row r="382" spans="2:17" x14ac:dyDescent="0.2">
      <c r="B382" s="39" t="s">
        <v>17</v>
      </c>
      <c r="D382" s="42">
        <f>_xll.qlCalendarAdvance(Calendar,$D381,B382,"f",FALSE)</f>
        <v>42936</v>
      </c>
      <c r="E382" s="177">
        <f>_xll.qlInterestRateIndexValueDate(IndexON,D382)</f>
        <v>42936</v>
      </c>
      <c r="F382" s="193">
        <f>IFERROR(_xll.qlIndexFixing(IndexON,D382,TRUE,_xll.ohTrigger(RecalcTrigger,TriggerON)),NA())</f>
        <v>-4.5022762225599422E-3</v>
      </c>
      <c r="H382" s="42">
        <f>_xll.qlCalendarAdvance(Calendar,$H381,B382,"f",FALSE)</f>
        <v>42936</v>
      </c>
      <c r="I382" s="177">
        <f>_xll.qlInterestRateIndexValueDate(Index1M,$H382)</f>
        <v>42940</v>
      </c>
      <c r="J382" s="182">
        <f>IFERROR(_xll.qlIndexFixing(Index1M,$H382,TRUE,_xll.ohTrigger(RecalcTrigger,Trigger1M)),NA())</f>
        <v>-4.3418062151359769E-3</v>
      </c>
      <c r="K382" s="44">
        <f>IFERROR(_xll.qlIndexFixing(Index3M,H382,TRUE,_xll.ohTrigger(RecalcTrigger,Trigger3M)),NA())</f>
        <v>-3.0238574165676181E-3</v>
      </c>
      <c r="L382" s="44">
        <f>IFERROR(_xll.qlIndexFixing(Index6M,$H382,TRUE,_xll.ohTrigger(RecalcTrigger,Trigger6M)),NA())</f>
        <v>-1.6973748791189519E-3</v>
      </c>
      <c r="M382" s="183">
        <f>IFERROR(_xll.qlIndexFixing(Index1Y,$H382,TRUE,_xll.ohTrigger(RecalcTrigger,Trigger1Y)),NA())</f>
        <v>-1.076217054965582E-3</v>
      </c>
      <c r="N382" s="182">
        <f>IFERROR(_xll.qlIndexFixing(ONIndex1M,I382,TRUE,_xll.ohTrigger(RecalcTrigger,Trigger1M)),NA())</f>
        <v>-4.382371750888403E-3</v>
      </c>
      <c r="O382" s="44">
        <f>IFERROR(_xll.qlIndexFixing(ONIndex3M,I382,TRUE,_xll.ohTrigger(RecalcTrigger,Trigger3M)),NA())</f>
        <v>-3.1549392706331503E-3</v>
      </c>
      <c r="P382" s="44">
        <f>IFERROR(_xll.qlIndexFixing(ONIndex6M,I382,TRUE,_xll.ohTrigger(RecalcTrigger,Trigger6M)),NA())</f>
        <v>-2.0337538136772082E-3</v>
      </c>
      <c r="Q382" s="183">
        <f>IFERROR(_xll.qlIndexFixing(ONIndex1Y,I382,TRUE,_xll.ohTrigger(RecalcTrigger,Trigger1Y)),NA())</f>
        <v>-5.6425385939640194E-4</v>
      </c>
    </row>
    <row r="383" spans="2:17" x14ac:dyDescent="0.2">
      <c r="B383" s="39" t="s">
        <v>17</v>
      </c>
      <c r="D383" s="42">
        <f>_xll.qlCalendarAdvance(Calendar,$D382,B383,"f",FALSE)</f>
        <v>42937</v>
      </c>
      <c r="E383" s="177">
        <f>_xll.qlInterestRateIndexValueDate(IndexON,D383)</f>
        <v>42937</v>
      </c>
      <c r="F383" s="193">
        <f>IFERROR(_xll.qlIndexFixing(IndexON,D383,TRUE,_xll.ohTrigger(RecalcTrigger,TriggerON)),NA())</f>
        <v>-4.5022199159472365E-3</v>
      </c>
      <c r="H383" s="42">
        <f>_xll.qlCalendarAdvance(Calendar,$H382,B383,"f",FALSE)</f>
        <v>42937</v>
      </c>
      <c r="I383" s="177">
        <f>_xll.qlInterestRateIndexValueDate(Index1M,$H383)</f>
        <v>42941</v>
      </c>
      <c r="J383" s="182">
        <f>IFERROR(_xll.qlIndexFixing(Index1M,$H383,TRUE,_xll.ohTrigger(RecalcTrigger,Trigger1M)),NA())</f>
        <v>-4.3387045428711435E-3</v>
      </c>
      <c r="K383" s="44">
        <f>IFERROR(_xll.qlIndexFixing(Index3M,H383,TRUE,_xll.ohTrigger(RecalcTrigger,Trigger3M)),NA())</f>
        <v>-3.0211684866853846E-3</v>
      </c>
      <c r="L383" s="44">
        <f>IFERROR(_xll.qlIndexFixing(Index6M,$H383,TRUE,_xll.ohTrigger(RecalcTrigger,Trigger6M)),NA())</f>
        <v>-1.6944334068156128E-3</v>
      </c>
      <c r="M383" s="183">
        <f>IFERROR(_xll.qlIndexFixing(Index1Y,$H383,TRUE,_xll.ohTrigger(RecalcTrigger,Trigger1Y)),NA())</f>
        <v>-1.072138749193585E-3</v>
      </c>
      <c r="N383" s="182">
        <f>IFERROR(_xll.qlIndexFixing(ONIndex1M,I383,TRUE,_xll.ohTrigger(RecalcTrigger,Trigger1M)),NA())</f>
        <v>-4.379416603601527E-3</v>
      </c>
      <c r="O383" s="44">
        <f>IFERROR(_xll.qlIndexFixing(ONIndex3M,I383,TRUE,_xll.ohTrigger(RecalcTrigger,Trigger3M)),NA())</f>
        <v>-3.150963367786197E-3</v>
      </c>
      <c r="P383" s="44">
        <f>IFERROR(_xll.qlIndexFixing(ONIndex6M,I383,TRUE,_xll.ohTrigger(RecalcTrigger,Trigger6M)),NA())</f>
        <v>-2.0356303166302325E-3</v>
      </c>
      <c r="Q383" s="183">
        <f>IFERROR(_xll.qlIndexFixing(ONIndex1Y,I383,TRUE,_xll.ohTrigger(RecalcTrigger,Trigger1Y)),NA())</f>
        <v>-5.8054947013719271E-4</v>
      </c>
    </row>
    <row r="384" spans="2:17" x14ac:dyDescent="0.2">
      <c r="B384" s="39" t="s">
        <v>17</v>
      </c>
      <c r="D384" s="42">
        <f>_xll.qlCalendarAdvance(Calendar,$D383,B384,"f",FALSE)</f>
        <v>42940</v>
      </c>
      <c r="E384" s="177">
        <f>_xll.qlInterestRateIndexValueDate(IndexON,D384)</f>
        <v>42940</v>
      </c>
      <c r="F384" s="193">
        <f>IFERROR(_xll.qlIndexFixing(IndexON,D384,TRUE,_xll.ohTrigger(RecalcTrigger,TriggerON)),NA())</f>
        <v>-4.5022762226398783E-3</v>
      </c>
      <c r="H384" s="42">
        <f>_xll.qlCalendarAdvance(Calendar,$H383,B384,"f",FALSE)</f>
        <v>42940</v>
      </c>
      <c r="I384" s="177">
        <f>_xll.qlInterestRateIndexValueDate(Index1M,$H384)</f>
        <v>42942</v>
      </c>
      <c r="J384" s="182">
        <f>IFERROR(_xll.qlIndexFixing(Index1M,$H384,TRUE,_xll.ohTrigger(RecalcTrigger,Trigger1M)),NA())</f>
        <v>-4.3323577508548221E-3</v>
      </c>
      <c r="K384" s="44">
        <f>IFERROR(_xll.qlIndexFixing(Index3M,H384,TRUE,_xll.ohTrigger(RecalcTrigger,Trigger3M)),NA())</f>
        <v>-3.0184953192453723E-3</v>
      </c>
      <c r="L384" s="44">
        <f>IFERROR(_xll.qlIndexFixing(Index6M,$H384,TRUE,_xll.ohTrigger(RecalcTrigger,Trigger6M)),NA())</f>
        <v>-1.6914738214401444E-3</v>
      </c>
      <c r="M384" s="183">
        <f>IFERROR(_xll.qlIndexFixing(Index1Y,$H384,TRUE,_xll.ohTrigger(RecalcTrigger,Trigger1Y)),NA())</f>
        <v>-1.0679626566964598E-3</v>
      </c>
      <c r="N384" s="182">
        <f>IFERROR(_xll.qlIndexFixing(ONIndex1M,I384,TRUE,_xll.ohTrigger(RecalcTrigger,Trigger1M)),NA())</f>
        <v>-4.3734131854122893E-3</v>
      </c>
      <c r="O384" s="44">
        <f>IFERROR(_xll.qlIndexFixing(ONIndex3M,I384,TRUE,_xll.ohTrigger(RecalcTrigger,Trigger3M)),NA())</f>
        <v>-3.1430810667210096E-3</v>
      </c>
      <c r="P384" s="44">
        <f>IFERROR(_xll.qlIndexFixing(ONIndex6M,I384,TRUE,_xll.ohTrigger(RecalcTrigger,Trigger6M)),NA())</f>
        <v>-2.0396392178811951E-3</v>
      </c>
      <c r="Q384" s="183">
        <f>IFERROR(_xll.qlIndexFixing(ONIndex1Y,I384,TRUE,_xll.ohTrigger(RecalcTrigger,Trigger1Y)),NA())</f>
        <v>-6.1279505291444991E-4</v>
      </c>
    </row>
    <row r="385" spans="2:17" x14ac:dyDescent="0.2">
      <c r="B385" s="39" t="s">
        <v>17</v>
      </c>
      <c r="D385" s="42">
        <f>_xll.qlCalendarAdvance(Calendar,$D384,B385,"f",FALSE)</f>
        <v>42941</v>
      </c>
      <c r="E385" s="177">
        <f>_xll.qlInterestRateIndexValueDate(IndexON,D385)</f>
        <v>42941</v>
      </c>
      <c r="F385" s="193">
        <f>IFERROR(_xll.qlIndexFixing(IndexON,D385,TRUE,_xll.ohTrigger(RecalcTrigger,TriggerON)),NA())</f>
        <v>-4.5022762225999102E-3</v>
      </c>
      <c r="H385" s="42">
        <f>_xll.qlCalendarAdvance(Calendar,$H384,B385,"f",FALSE)</f>
        <v>42941</v>
      </c>
      <c r="I385" s="177">
        <f>_xll.qlInterestRateIndexValueDate(Index1M,$H385)</f>
        <v>42943</v>
      </c>
      <c r="J385" s="182">
        <f>IFERROR(_xll.qlIndexFixing(Index1M,$H385,TRUE,_xll.ohTrigger(RecalcTrigger,Trigger1M)),NA())</f>
        <v>-4.3308475338654784E-3</v>
      </c>
      <c r="K385" s="44">
        <f>IFERROR(_xll.qlIndexFixing(Index3M,H385,TRUE,_xll.ohTrigger(RecalcTrigger,Trigger3M)),NA())</f>
        <v>-3.0158373205563973E-3</v>
      </c>
      <c r="L385" s="44">
        <f>IFERROR(_xll.qlIndexFixing(Index6M,$H385,TRUE,_xll.ohTrigger(RecalcTrigger,Trigger6M)),NA())</f>
        <v>-1.6862460351312191E-3</v>
      </c>
      <c r="M385" s="183">
        <f>IFERROR(_xll.qlIndexFixing(Index1Y,$H385,TRUE,_xll.ohTrigger(RecalcTrigger,Trigger1Y)),NA())</f>
        <v>-1.0636891567970808E-3</v>
      </c>
      <c r="N385" s="182">
        <f>IFERROR(_xll.qlIndexFixing(ONIndex1M,I385,TRUE,_xll.ohTrigger(RecalcTrigger,Trigger1M)),NA())</f>
        <v>-4.3674764095680274E-3</v>
      </c>
      <c r="O385" s="44">
        <f>IFERROR(_xll.qlIndexFixing(ONIndex3M,I385,TRUE,_xll.ohTrigger(RecalcTrigger,Trigger3M)),NA())</f>
        <v>-3.1353526271260534E-3</v>
      </c>
      <c r="P385" s="44">
        <f>IFERROR(_xll.qlIndexFixing(ONIndex6M,I385,TRUE,_xll.ohTrigger(RecalcTrigger,Trigger6M)),NA())</f>
        <v>-2.0439414541684187E-3</v>
      </c>
      <c r="Q385" s="183">
        <f>IFERROR(_xll.qlIndexFixing(ONIndex1Y,I385,TRUE,_xll.ohTrigger(RecalcTrigger,Trigger1Y)),NA())</f>
        <v>-6.4469154838597831E-4</v>
      </c>
    </row>
    <row r="386" spans="2:17" x14ac:dyDescent="0.2">
      <c r="B386" s="39" t="s">
        <v>17</v>
      </c>
      <c r="D386" s="42">
        <f>_xll.qlCalendarAdvance(Calendar,$D385,B386,"f",FALSE)</f>
        <v>42942</v>
      </c>
      <c r="E386" s="177">
        <f>_xll.qlInterestRateIndexValueDate(IndexON,D386)</f>
        <v>42942</v>
      </c>
      <c r="F386" s="193">
        <f>IFERROR(_xll.qlIndexFixing(IndexON,D386,TRUE,_xll.ohTrigger(RecalcTrigger,TriggerON)),NA())</f>
        <v>-4.5022762226398783E-3</v>
      </c>
      <c r="H386" s="42">
        <f>_xll.qlCalendarAdvance(Calendar,$H385,B386,"f",FALSE)</f>
        <v>42942</v>
      </c>
      <c r="I386" s="177">
        <f>_xll.qlInterestRateIndexValueDate(Index1M,$H386)</f>
        <v>42944</v>
      </c>
      <c r="J386" s="182">
        <f>IFERROR(_xll.qlIndexFixing(Index1M,$H386,TRUE,_xll.ohTrigger(RecalcTrigger,Trigger1M)),NA())</f>
        <v>-4.3293334562212503E-3</v>
      </c>
      <c r="K386" s="44">
        <f>IFERROR(_xll.qlIndexFixing(Index3M,H386,TRUE,_xll.ohTrigger(RecalcTrigger,Trigger3M)),NA())</f>
        <v>-3.0108138042619264E-3</v>
      </c>
      <c r="L386" s="44">
        <f>IFERROR(_xll.qlIndexFixing(Index6M,$H386,TRUE,_xll.ohTrigger(RecalcTrigger,Trigger6M)),NA())</f>
        <v>-1.6843669957490046E-3</v>
      </c>
      <c r="M386" s="183">
        <f>IFERROR(_xll.qlIndexFixing(Index1Y,$H386,TRUE,_xll.ohTrigger(RecalcTrigger,Trigger1Y)),NA())</f>
        <v>-1.0478567640832663E-3</v>
      </c>
      <c r="N386" s="182">
        <f>IFERROR(_xll.qlIndexFixing(ONIndex1M,I386,TRUE,_xll.ohTrigger(RecalcTrigger,Trigger1M)),NA())</f>
        <v>-4.3644618330596074E-3</v>
      </c>
      <c r="O386" s="44">
        <f>IFERROR(_xll.qlIndexFixing(ONIndex3M,I386,TRUE,_xll.ohTrigger(RecalcTrigger,Trigger3M)),NA())</f>
        <v>-3.1315251906782748E-3</v>
      </c>
      <c r="P386" s="44">
        <f>IFERROR(_xll.qlIndexFixing(ONIndex6M,I386,TRUE,_xll.ohTrigger(RecalcTrigger,Trigger6M)),NA())</f>
        <v>-2.0462232915274825E-3</v>
      </c>
      <c r="Q386" s="183">
        <f>IFERROR(_xll.qlIndexFixing(ONIndex1Y,I386,TRUE,_xll.ohTrigger(RecalcTrigger,Trigger1Y)),NA())</f>
        <v>-6.6046039957079472E-4</v>
      </c>
    </row>
    <row r="387" spans="2:17" x14ac:dyDescent="0.2">
      <c r="B387" s="39" t="s">
        <v>17</v>
      </c>
      <c r="D387" s="42">
        <f>_xll.qlCalendarAdvance(Calendar,$D386,B387,"f",FALSE)</f>
        <v>42943</v>
      </c>
      <c r="E387" s="177">
        <f>_xll.qlInterestRateIndexValueDate(IndexON,D387)</f>
        <v>42943</v>
      </c>
      <c r="F387" s="193">
        <f>IFERROR(_xll.qlIndexFixing(IndexON,D387,TRUE,_xll.ohTrigger(RecalcTrigger,TriggerON)),NA())</f>
        <v>-4.5022762226398783E-3</v>
      </c>
      <c r="H387" s="42">
        <f>_xll.qlCalendarAdvance(Calendar,$H386,B387,"f",FALSE)</f>
        <v>42943</v>
      </c>
      <c r="I387" s="177">
        <f>_xll.qlInterestRateIndexValueDate(Index1M,$H387)</f>
        <v>42947</v>
      </c>
      <c r="J387" s="182">
        <f>IFERROR(_xll.qlIndexFixing(Index1M,$H387,TRUE,_xll.ohTrigger(RecalcTrigger,Trigger1M)),NA())</f>
        <v>-4.3198648318901996E-3</v>
      </c>
      <c r="K387" s="44">
        <f>IFERROR(_xll.qlIndexFixing(Index3M,H387,TRUE,_xll.ohTrigger(RecalcTrigger,Trigger3M)),NA())</f>
        <v>-3.0053449490043673E-3</v>
      </c>
      <c r="L387" s="44">
        <f>IFERROR(_xll.qlIndexFixing(Index6M,$H387,TRUE,_xll.ohTrigger(RecalcTrigger,Trigger6M)),NA())</f>
        <v>-1.6763005101522903E-3</v>
      </c>
      <c r="M387" s="183">
        <f>IFERROR(_xll.qlIndexFixing(Index1Y,$H387,TRUE,_xll.ohTrigger(RecalcTrigger,Trigger1Y)),NA())</f>
        <v>-1.045628834230087E-3</v>
      </c>
      <c r="N387" s="182">
        <f>IFERROR(_xll.qlIndexFixing(ONIndex1M,I387,TRUE,_xll.ohTrigger(RecalcTrigger,Trigger1M)),NA())</f>
        <v>-4.3614355947996231E-3</v>
      </c>
      <c r="O387" s="44">
        <f>IFERROR(_xll.qlIndexFixing(ONIndex3M,I387,TRUE,_xll.ohTrigger(RecalcTrigger,Trigger3M)),NA())</f>
        <v>-3.1277286658637493E-3</v>
      </c>
      <c r="P387" s="44">
        <f>IFERROR(_xll.qlIndexFixing(ONIndex6M,I387,TRUE,_xll.ohTrigger(RecalcTrigger,Trigger6M)),NA())</f>
        <v>-2.0485565363248526E-3</v>
      </c>
      <c r="Q387" s="183">
        <f>IFERROR(_xll.qlIndexFixing(ONIndex1Y,I387,TRUE,_xll.ohTrigger(RecalcTrigger,Trigger1Y)),NA())</f>
        <v>-6.7603612152300485E-4</v>
      </c>
    </row>
    <row r="388" spans="2:17" x14ac:dyDescent="0.2">
      <c r="B388" s="39" t="s">
        <v>17</v>
      </c>
      <c r="D388" s="42">
        <f>_xll.qlCalendarAdvance(Calendar,$D387,B388,"f",FALSE)</f>
        <v>42944</v>
      </c>
      <c r="E388" s="177">
        <f>_xll.qlInterestRateIndexValueDate(IndexON,D388)</f>
        <v>42944</v>
      </c>
      <c r="F388" s="193">
        <f>IFERROR(_xll.qlIndexFixing(IndexON,D388,TRUE,_xll.ohTrigger(RecalcTrigger,TriggerON)),NA())</f>
        <v>-4.5022199159339138E-3</v>
      </c>
      <c r="H388" s="42">
        <f>_xll.qlCalendarAdvance(Calendar,$H387,B388,"f",FALSE)</f>
        <v>42944</v>
      </c>
      <c r="I388" s="177">
        <f>_xll.qlInterestRateIndexValueDate(Index1M,$H388)</f>
        <v>42948</v>
      </c>
      <c r="J388" s="182">
        <f>IFERROR(_xll.qlIndexFixing(Index1M,$H388,TRUE,_xll.ohTrigger(RecalcTrigger,Trigger1M)),NA())</f>
        <v>-4.3166872969853257E-3</v>
      </c>
      <c r="K388" s="44">
        <f>IFERROR(_xll.qlIndexFixing(Index3M,H388,TRUE,_xll.ohTrigger(RecalcTrigger,Trigger3M)),NA())</f>
        <v>-3.0027536982286762E-3</v>
      </c>
      <c r="L388" s="44">
        <f>IFERROR(_xll.qlIndexFixing(Index6M,$H388,TRUE,_xll.ohTrigger(RecalcTrigger,Trigger6M)),NA())</f>
        <v>-1.6731697980827025E-3</v>
      </c>
      <c r="M388" s="183">
        <f>IFERROR(_xll.qlIndexFixing(Index1Y,$H388,TRUE,_xll.ohTrigger(RecalcTrigger,Trigger1Y)),NA())</f>
        <v>-1.040874151765244E-3</v>
      </c>
      <c r="N388" s="182">
        <f>IFERROR(_xll.qlIndexFixing(ONIndex1M,I388,TRUE,_xll.ohTrigger(RecalcTrigger,Trigger1M)),NA())</f>
        <v>-4.3583977692485121E-3</v>
      </c>
      <c r="O388" s="44">
        <f>IFERROR(_xll.qlIndexFixing(ONIndex3M,I388,TRUE,_xll.ohTrigger(RecalcTrigger,Trigger3M)),NA())</f>
        <v>-3.1239634591972987E-3</v>
      </c>
      <c r="P388" s="44">
        <f>IFERROR(_xll.qlIndexFixing(ONIndex6M,I388,TRUE,_xll.ohTrigger(RecalcTrigger,Trigger6M)),NA())</f>
        <v>-2.0508159959842232E-3</v>
      </c>
      <c r="Q388" s="183">
        <f>IFERROR(_xll.qlIndexFixing(ONIndex1Y,I388,TRUE,_xll.ohTrigger(RecalcTrigger,Trigger1Y)),NA())</f>
        <v>-6.910808507054611E-4</v>
      </c>
    </row>
    <row r="389" spans="2:17" x14ac:dyDescent="0.2">
      <c r="B389" s="39" t="s">
        <v>17</v>
      </c>
      <c r="D389" s="42">
        <f>_xll.qlCalendarAdvance(Calendar,$D388,B389,"f",FALSE)</f>
        <v>42947</v>
      </c>
      <c r="E389" s="177">
        <f>_xll.qlInterestRateIndexValueDate(IndexON,D389)</f>
        <v>42947</v>
      </c>
      <c r="F389" s="193">
        <f>IFERROR(_xll.qlIndexFixing(IndexON,D389,TRUE,_xll.ohTrigger(RecalcTrigger,TriggerON)),NA())</f>
        <v>-4.5022762225999102E-3</v>
      </c>
      <c r="H389" s="42">
        <f>_xll.qlCalendarAdvance(Calendar,$H388,B389,"f",FALSE)</f>
        <v>42947</v>
      </c>
      <c r="I389" s="177">
        <f>_xll.qlInterestRateIndexValueDate(Index1M,$H389)</f>
        <v>42949</v>
      </c>
      <c r="J389" s="182">
        <f>IFERROR(_xll.qlIndexFixing(Index1M,$H389,TRUE,_xll.ohTrigger(RecalcTrigger,Trigger1M)),NA())</f>
        <v>-4.3101936651813626E-3</v>
      </c>
      <c r="K389" s="44">
        <f>IFERROR(_xll.qlIndexFixing(Index3M,H389,TRUE,_xll.ohTrigger(RecalcTrigger,Trigger3M)),NA())</f>
        <v>-3.0001739397752963E-3</v>
      </c>
      <c r="L389" s="44">
        <f>IFERROR(_xll.qlIndexFixing(Index6M,$H389,TRUE,_xll.ohTrigger(RecalcTrigger,Trigger6M)),NA())</f>
        <v>-1.6700000000047716E-3</v>
      </c>
      <c r="M389" s="183">
        <f>IFERROR(_xll.qlIndexFixing(Index1Y,$H389,TRUE,_xll.ohTrigger(RecalcTrigger,Trigger1Y)),NA())</f>
        <v>-1.0360244366044969E-3</v>
      </c>
      <c r="N389" s="182">
        <f>IFERROR(_xll.qlIndexFixing(ONIndex1M,I389,TRUE,_xll.ohTrigger(RecalcTrigger,Trigger1M)),NA())</f>
        <v>-4.3522312500066107E-3</v>
      </c>
      <c r="O389" s="44">
        <f>IFERROR(_xll.qlIndexFixing(ONIndex3M,I389,TRUE,_xll.ohTrigger(RecalcTrigger,Trigger3M)),NA())</f>
        <v>-3.1165124896359586E-3</v>
      </c>
      <c r="P389" s="44">
        <f>IFERROR(_xll.qlIndexFixing(ONIndex6M,I389,TRUE,_xll.ohTrigger(RecalcTrigger,Trigger6M)),NA())</f>
        <v>-2.0549691206950271E-3</v>
      </c>
      <c r="Q389" s="183">
        <f>IFERROR(_xll.qlIndexFixing(ONIndex1Y,I389,TRUE,_xll.ohTrigger(RecalcTrigger,Trigger1Y)),NA())</f>
        <v>-7.1909554596238934E-4</v>
      </c>
    </row>
    <row r="390" spans="2:17" x14ac:dyDescent="0.2">
      <c r="B390" s="39" t="s">
        <v>17</v>
      </c>
      <c r="D390" s="42">
        <f>_xll.qlCalendarAdvance(Calendar,$D389,B390,"f",FALSE)</f>
        <v>42948</v>
      </c>
      <c r="E390" s="177">
        <f>_xll.qlInterestRateIndexValueDate(IndexON,D390)</f>
        <v>42948</v>
      </c>
      <c r="F390" s="193">
        <f>IFERROR(_xll.qlIndexFixing(IndexON,D390,TRUE,_xll.ohTrigger(RecalcTrigger,TriggerON)),NA())</f>
        <v>-4.5022762226398783E-3</v>
      </c>
      <c r="H390" s="42">
        <f>_xll.qlCalendarAdvance(Calendar,$H389,B390,"f",FALSE)</f>
        <v>42948</v>
      </c>
      <c r="I390" s="177">
        <f>_xll.qlInterestRateIndexValueDate(Index1M,$H390)</f>
        <v>42950</v>
      </c>
      <c r="J390" s="182">
        <f>IFERROR(_xll.qlIndexFixing(Index1M,$H390,TRUE,_xll.ohTrigger(RecalcTrigger,Trigger1M)),NA())</f>
        <v>-4.3086445545353902E-3</v>
      </c>
      <c r="K390" s="44">
        <f>IFERROR(_xll.qlIndexFixing(Index3M,H390,TRUE,_xll.ohTrigger(RecalcTrigger,Trigger3M)),NA())</f>
        <v>-2.9976050418609062E-3</v>
      </c>
      <c r="L390" s="44">
        <f>IFERROR(_xll.qlIndexFixing(Index6M,$H390,TRUE,_xll.ohTrigger(RecalcTrigger,Trigger6M)),NA())</f>
        <v>-1.6644340636192438E-3</v>
      </c>
      <c r="M390" s="183">
        <f>IFERROR(_xll.qlIndexFixing(Index1Y,$H390,TRUE,_xll.ohTrigger(RecalcTrigger,Trigger1Y)),NA())</f>
        <v>-1.0310803304324685E-3</v>
      </c>
      <c r="N390" s="182">
        <f>IFERROR(_xll.qlIndexFixing(ONIndex1M,I390,TRUE,_xll.ohTrigger(RecalcTrigger,Trigger1M)),NA())</f>
        <v>-4.346132088257626E-3</v>
      </c>
      <c r="O390" s="44">
        <f>IFERROR(_xll.qlIndexFixing(ONIndex3M,I390,TRUE,_xll.ohTrigger(RecalcTrigger,Trigger3M)),NA())</f>
        <v>-3.1092239349961304E-3</v>
      </c>
      <c r="P390" s="44">
        <f>IFERROR(_xll.qlIndexFixing(ONIndex6M,I390,TRUE,_xll.ohTrigger(RecalcTrigger,Trigger6M)),NA())</f>
        <v>-2.0587875544775258E-3</v>
      </c>
      <c r="Q390" s="183">
        <f>IFERROR(_xll.qlIndexFixing(ONIndex1Y,I390,TRUE,_xll.ohTrigger(RecalcTrigger,Trigger1Y)),NA())</f>
        <v>-7.4501485272993051E-4</v>
      </c>
    </row>
    <row r="391" spans="2:17" x14ac:dyDescent="0.2">
      <c r="B391" s="39" t="s">
        <v>17</v>
      </c>
      <c r="D391" s="42">
        <f>_xll.qlCalendarAdvance(Calendar,$D390,B391,"f",FALSE)</f>
        <v>42949</v>
      </c>
      <c r="E391" s="177">
        <f>_xll.qlInterestRateIndexValueDate(IndexON,D391)</f>
        <v>42949</v>
      </c>
      <c r="F391" s="193">
        <f>IFERROR(_xll.qlIndexFixing(IndexON,D391,TRUE,_xll.ohTrigger(RecalcTrigger,TriggerON)),NA())</f>
        <v>-4.2299494961106632E-3</v>
      </c>
      <c r="H391" s="42">
        <f>_xll.qlCalendarAdvance(Calendar,$H390,B391,"f",FALSE)</f>
        <v>42949</v>
      </c>
      <c r="I391" s="177">
        <f>_xll.qlInterestRateIndexValueDate(Index1M,$H391)</f>
        <v>42951</v>
      </c>
      <c r="J391" s="182">
        <f>IFERROR(_xll.qlIndexFixing(Index1M,$H391,TRUE,_xll.ohTrigger(RecalcTrigger,Trigger1M)),NA())</f>
        <v>-4.3070917566230419E-3</v>
      </c>
      <c r="K391" s="44">
        <f>IFERROR(_xll.qlIndexFixing(Index3M,H391,TRUE,_xll.ohTrigger(RecalcTrigger,Trigger3M)),NA())</f>
        <v>-2.9926385148365186E-3</v>
      </c>
      <c r="L391" s="44">
        <f>IFERROR(_xll.qlIndexFixing(Index6M,$H391,TRUE,_xll.ohTrigger(RecalcTrigger,Trigger6M)),NA())</f>
        <v>-1.6623549825895499E-3</v>
      </c>
      <c r="M391" s="183">
        <f>IFERROR(_xll.qlIndexFixing(Index1Y,$H391,TRUE,_xll.ohTrigger(RecalcTrigger,Trigger1Y)),NA())</f>
        <v>-1.0140415103300679E-3</v>
      </c>
      <c r="N391" s="182">
        <f>IFERROR(_xll.qlIndexFixing(ONIndex1M,I391,TRUE,_xll.ohTrigger(RecalcTrigger,Trigger1M)),NA())</f>
        <v>-4.3430374467146038E-3</v>
      </c>
      <c r="O391" s="44">
        <f>IFERROR(_xll.qlIndexFixing(ONIndex3M,I391,TRUE,_xll.ohTrigger(RecalcTrigger,Trigger3M)),NA())</f>
        <v>-3.1056214104774327E-3</v>
      </c>
      <c r="P391" s="44">
        <f>IFERROR(_xll.qlIndexFixing(ONIndex6M,I391,TRUE,_xll.ohTrigger(RecalcTrigger,Trigger6M)),NA())</f>
        <v>-2.0605097863146682E-3</v>
      </c>
      <c r="Q391" s="183">
        <f>IFERROR(_xll.qlIndexFixing(ONIndex1Y,I391,TRUE,_xll.ohTrigger(RecalcTrigger,Trigger1Y)),NA())</f>
        <v>-7.5691219052487213E-4</v>
      </c>
    </row>
    <row r="392" spans="2:17" x14ac:dyDescent="0.2">
      <c r="B392" s="39" t="s">
        <v>17</v>
      </c>
      <c r="D392" s="42">
        <f>_xll.qlCalendarAdvance(Calendar,$D391,B392,"f",FALSE)</f>
        <v>42950</v>
      </c>
      <c r="E392" s="177">
        <f>_xll.qlInterestRateIndexValueDate(IndexON,D392)</f>
        <v>42950</v>
      </c>
      <c r="F392" s="193">
        <f>IFERROR(_xll.qlIndexFixing(IndexON,D392,TRUE,_xll.ohTrigger(RecalcTrigger,TriggerON)),NA())</f>
        <v>-4.2299494962705353E-3</v>
      </c>
      <c r="H392" s="42">
        <f>_xll.qlCalendarAdvance(Calendar,$H391,B392,"f",FALSE)</f>
        <v>42950</v>
      </c>
      <c r="I392" s="177">
        <f>_xll.qlInterestRateIndexValueDate(Index1M,$H392)</f>
        <v>42954</v>
      </c>
      <c r="J392" s="182">
        <f>IFERROR(_xll.qlIndexFixing(Index1M,$H392,TRUE,_xll.ohTrigger(RecalcTrigger,Trigger1M)),NA())</f>
        <v>-4.2974033798911983E-3</v>
      </c>
      <c r="K392" s="44">
        <f>IFERROR(_xll.qlIndexFixing(Index3M,H392,TRUE,_xll.ohTrigger(RecalcTrigger,Trigger3M)),NA())</f>
        <v>-2.9874252294557011E-3</v>
      </c>
      <c r="L392" s="44">
        <f>IFERROR(_xll.qlIndexFixing(Index6M,$H392,TRUE,_xll.ohTrigger(RecalcTrigger,Trigger6M)),NA())</f>
        <v>-1.6535320103558768E-3</v>
      </c>
      <c r="M392" s="183">
        <f>IFERROR(_xll.qlIndexFixing(Index1Y,$H392,TRUE,_xll.ohTrigger(RecalcTrigger,Trigger1Y)),NA())</f>
        <v>-1.0103938531072704E-3</v>
      </c>
      <c r="N392" s="182">
        <f>IFERROR(_xll.qlIndexFixing(ONIndex1M,I392,TRUE,_xll.ohTrigger(RecalcTrigger,Trigger1M)),NA())</f>
        <v>-4.3399316657621867E-3</v>
      </c>
      <c r="O392" s="44">
        <f>IFERROR(_xll.qlIndexFixing(ONIndex3M,I392,TRUE,_xll.ohTrigger(RecalcTrigger,Trigger3M)),NA())</f>
        <v>-3.1020526410374671E-3</v>
      </c>
      <c r="P392" s="44">
        <f>IFERROR(_xll.qlIndexFixing(ONIndex6M,I392,TRUE,_xll.ohTrigger(RecalcTrigger,Trigger6M)),NA())</f>
        <v>-2.062122120380927E-3</v>
      </c>
      <c r="Q392" s="183">
        <f>IFERROR(_xll.qlIndexFixing(ONIndex1Y,I392,TRUE,_xll.ohTrigger(RecalcTrigger,Trigger1Y)),NA())</f>
        <v>-7.6816508961741192E-4</v>
      </c>
    </row>
    <row r="393" spans="2:17" x14ac:dyDescent="0.2">
      <c r="B393" s="39" t="s">
        <v>17</v>
      </c>
      <c r="D393" s="42">
        <f>_xll.qlCalendarAdvance(Calendar,$D392,B393,"f",FALSE)</f>
        <v>42951</v>
      </c>
      <c r="E393" s="177">
        <f>_xll.qlInterestRateIndexValueDate(IndexON,D393)</f>
        <v>42951</v>
      </c>
      <c r="F393" s="193">
        <f>IFERROR(_xll.qlIndexFixing(IndexON,D393,TRUE,_xll.ohTrigger(RecalcTrigger,TriggerON)),NA())</f>
        <v>-4.2298997950007688E-3</v>
      </c>
      <c r="H393" s="42">
        <f>_xll.qlCalendarAdvance(Calendar,$H392,B393,"f",FALSE)</f>
        <v>42951</v>
      </c>
      <c r="I393" s="177">
        <f>_xll.qlInterestRateIndexValueDate(Index1M,$H393)</f>
        <v>42955</v>
      </c>
      <c r="J393" s="182">
        <f>IFERROR(_xll.qlIndexFixing(Index1M,$H393,TRUE,_xll.ohTrigger(RecalcTrigger,Trigger1M)),NA())</f>
        <v>-4.2941536389271276E-3</v>
      </c>
      <c r="K393" s="44">
        <f>IFERROR(_xll.qlIndexFixing(Index3M,H393,TRUE,_xll.ohTrigger(RecalcTrigger,Trigger3M)),NA())</f>
        <v>-2.9849009670187992E-3</v>
      </c>
      <c r="L393" s="44">
        <f>IFERROR(_xll.qlIndexFixing(Index6M,$H393,TRUE,_xll.ohTrigger(RecalcTrigger,Trigger6M)),NA())</f>
        <v>-1.6501176410920338E-3</v>
      </c>
      <c r="M393" s="183">
        <f>IFERROR(_xll.qlIndexFixing(Index1Y,$H393,TRUE,_xll.ohTrigger(RecalcTrigger,Trigger1Y)),NA())</f>
        <v>-1.005003885849875E-3</v>
      </c>
      <c r="N393" s="182">
        <f>IFERROR(_xll.qlIndexFixing(ONIndex1M,I393,TRUE,_xll.ohTrigger(RecalcTrigger,Trigger1M)),NA())</f>
        <v>-4.3368148202205248E-3</v>
      </c>
      <c r="O393" s="44">
        <f>IFERROR(_xll.qlIndexFixing(ONIndex3M,I393,TRUE,_xll.ohTrigger(RecalcTrigger,Trigger3M)),NA())</f>
        <v>-3.0985180327114392E-3</v>
      </c>
      <c r="P393" s="44">
        <f>IFERROR(_xll.qlIndexFixing(ONIndex6M,I393,TRUE,_xll.ohTrigger(RecalcTrigger,Trigger6M)),NA())</f>
        <v>-2.0636237388504952E-3</v>
      </c>
      <c r="Q393" s="183">
        <f>IFERROR(_xll.qlIndexFixing(ONIndex1Y,I393,TRUE,_xll.ohTrigger(RecalcTrigger,Trigger1Y)),NA())</f>
        <v>-7.787685633164898E-4</v>
      </c>
    </row>
    <row r="394" spans="2:17" x14ac:dyDescent="0.2">
      <c r="B394" s="39" t="s">
        <v>17</v>
      </c>
      <c r="D394" s="42">
        <f>_xll.qlCalendarAdvance(Calendar,$D393,B394,"f",FALSE)</f>
        <v>42954</v>
      </c>
      <c r="E394" s="177">
        <f>_xll.qlInterestRateIndexValueDate(IndexON,D394)</f>
        <v>42954</v>
      </c>
      <c r="F394" s="193">
        <f>IFERROR(_xll.qlIndexFixing(IndexON,D394,TRUE,_xll.ohTrigger(RecalcTrigger,TriggerON)),NA())</f>
        <v>-4.2299494962705353E-3</v>
      </c>
      <c r="H394" s="42">
        <f>_xll.qlCalendarAdvance(Calendar,$H393,B394,"f",FALSE)</f>
        <v>42954</v>
      </c>
      <c r="I394" s="177">
        <f>_xll.qlInterestRateIndexValueDate(Index1M,$H394)</f>
        <v>42956</v>
      </c>
      <c r="J394" s="182">
        <f>IFERROR(_xll.qlIndexFixing(Index1M,$H394,TRUE,_xll.ohTrigger(RecalcTrigger,Trigger1M)),NA())</f>
        <v>-4.2875204898974355E-3</v>
      </c>
      <c r="K394" s="44">
        <f>IFERROR(_xll.qlIndexFixing(Index3M,H394,TRUE,_xll.ohTrigger(RecalcTrigger,Trigger3M)),NA())</f>
        <v>-2.9823836601428071E-3</v>
      </c>
      <c r="L394" s="44">
        <f>IFERROR(_xll.qlIndexFixing(Index6M,$H394,TRUE,_xll.ohTrigger(RecalcTrigger,Trigger6M)),NA())</f>
        <v>-1.6466642444757543E-3</v>
      </c>
      <c r="M394" s="183">
        <f>IFERROR(_xll.qlIndexFixing(Index1Y,$H394,TRUE,_xll.ohTrigger(RecalcTrigger,Trigger1Y)),NA())</f>
        <v>-9.9953029727778506E-4</v>
      </c>
      <c r="N394" s="182">
        <f>IFERROR(_xll.qlIndexFixing(ONIndex1M,I394,TRUE,_xll.ohTrigger(RecalcTrigger,Trigger1M)),NA())</f>
        <v>-4.3304925274778583E-3</v>
      </c>
      <c r="O394" s="44">
        <f>IFERROR(_xll.qlIndexFixing(ONIndex3M,I394,TRUE,_xll.ohTrigger(RecalcTrigger,Trigger3M)),NA())</f>
        <v>-3.0915381680651777E-3</v>
      </c>
      <c r="P394" s="44">
        <f>IFERROR(_xll.qlIndexFixing(ONIndex6M,I394,TRUE,_xll.ohTrigger(RecalcTrigger,Trigger6M)),NA())</f>
        <v>-2.0662419773431751E-3</v>
      </c>
      <c r="Q394" s="183">
        <f>IFERROR(_xll.qlIndexFixing(ONIndex1Y,I394,TRUE,_xll.ohTrigger(RecalcTrigger,Trigger1Y)),NA())</f>
        <v>-7.9778405700281496E-4</v>
      </c>
    </row>
    <row r="395" spans="2:17" x14ac:dyDescent="0.2">
      <c r="B395" s="39" t="s">
        <v>17</v>
      </c>
      <c r="D395" s="42">
        <f>_xll.qlCalendarAdvance(Calendar,$D394,B395,"f",FALSE)</f>
        <v>42955</v>
      </c>
      <c r="E395" s="177">
        <f>_xll.qlInterestRateIndexValueDate(IndexON,D395)</f>
        <v>42955</v>
      </c>
      <c r="F395" s="193">
        <f>IFERROR(_xll.qlIndexFixing(IndexON,D395,TRUE,_xll.ohTrigger(RecalcTrigger,TriggerON)),NA())</f>
        <v>-4.2299494960307271E-3</v>
      </c>
      <c r="H395" s="42">
        <f>_xll.qlCalendarAdvance(Calendar,$H394,B395,"f",FALSE)</f>
        <v>42955</v>
      </c>
      <c r="I395" s="177">
        <f>_xll.qlInterestRateIndexValueDate(Index1M,$H395)</f>
        <v>42957</v>
      </c>
      <c r="J395" s="182">
        <f>IFERROR(_xll.qlIndexFixing(Index1M,$H395,TRUE,_xll.ohTrigger(RecalcTrigger,Trigger1M)),NA())</f>
        <v>-4.2859343091573854E-3</v>
      </c>
      <c r="K395" s="44">
        <f>IFERROR(_xll.qlIndexFixing(Index3M,H395,TRUE,_xll.ohTrigger(RecalcTrigger,Trigger3M)),NA())</f>
        <v>-2.9798726389509617E-3</v>
      </c>
      <c r="L395" s="44">
        <f>IFERROR(_xll.qlIndexFixing(Index6M,$H395,TRUE,_xll.ohTrigger(RecalcTrigger,Trigger6M)),NA())</f>
        <v>-1.6406614214156587E-3</v>
      </c>
      <c r="M395" s="183">
        <f>IFERROR(_xll.qlIndexFixing(Index1Y,$H395,TRUE,_xll.ohTrigger(RecalcTrigger,Trigger1Y)),NA())</f>
        <v>-9.939749722060443E-4</v>
      </c>
      <c r="N395" s="182">
        <f>IFERROR(_xll.qlIndexFixing(ONIndex1M,I395,TRUE,_xll.ohTrigger(RecalcTrigger,Trigger1M)),NA())</f>
        <v>-4.3242382856467643E-3</v>
      </c>
      <c r="O395" s="44">
        <f>IFERROR(_xll.qlIndexFixing(ONIndex3M,I395,TRUE,_xll.ohTrigger(RecalcTrigger,Trigger3M)),NA())</f>
        <v>-3.0847293340885429E-3</v>
      </c>
      <c r="P395" s="44">
        <f>IFERROR(_xll.qlIndexFixing(ONIndex6M,I395,TRUE,_xll.ohTrigger(RecalcTrigger,Trigger6M)),NA())</f>
        <v>-2.0685067080394859E-3</v>
      </c>
      <c r="Q395" s="183">
        <f>IFERROR(_xll.qlIndexFixing(ONIndex1Y,I395,TRUE,_xll.ohTrigger(RecalcTrigger,Trigger1Y)),NA())</f>
        <v>-8.1458846667992191E-4</v>
      </c>
    </row>
    <row r="396" spans="2:17" x14ac:dyDescent="0.2">
      <c r="B396" s="39" t="s">
        <v>17</v>
      </c>
      <c r="D396" s="42">
        <f>_xll.qlCalendarAdvance(Calendar,$D395,B396,"f",FALSE)</f>
        <v>42956</v>
      </c>
      <c r="E396" s="177">
        <f>_xll.qlInterestRateIndexValueDate(IndexON,D396)</f>
        <v>42956</v>
      </c>
      <c r="F396" s="193">
        <f>IFERROR(_xll.qlIndexFixing(IndexON,D396,TRUE,_xll.ohTrigger(RecalcTrigger,TriggerON)),NA())</f>
        <v>-4.2299494961506312E-3</v>
      </c>
      <c r="H396" s="42">
        <f>_xll.qlCalendarAdvance(Calendar,$H395,B396,"f",FALSE)</f>
        <v>42956</v>
      </c>
      <c r="I396" s="177">
        <f>_xll.qlInterestRateIndexValueDate(Index1M,$H396)</f>
        <v>42958</v>
      </c>
      <c r="J396" s="182">
        <f>IFERROR(_xll.qlIndexFixing(Index1M,$H396,TRUE,_xll.ohTrigger(RecalcTrigger,Trigger1M)),NA())</f>
        <v>-4.2843446145962765E-3</v>
      </c>
      <c r="K396" s="44">
        <f>IFERROR(_xll.qlIndexFixing(Index3M,H396,TRUE,_xll.ohTrigger(RecalcTrigger,Trigger3M)),NA())</f>
        <v>-2.9748928919054096E-3</v>
      </c>
      <c r="L396" s="44">
        <f>IFERROR(_xll.qlIndexFixing(Index6M,$H396,TRUE,_xll.ohTrigger(RecalcTrigger,Trigger6M)),NA())</f>
        <v>-1.6383845303111107E-3</v>
      </c>
      <c r="M396" s="183">
        <f>IFERROR(_xll.qlIndexFixing(Index1Y,$H396,TRUE,_xll.ohTrigger(RecalcTrigger,Trigger1Y)),NA())</f>
        <v>-9.758334965051012E-4</v>
      </c>
      <c r="N396" s="182">
        <f>IFERROR(_xll.qlIndexFixing(ONIndex1M,I396,TRUE,_xll.ohTrigger(RecalcTrigger,Trigger1M)),NA())</f>
        <v>-4.3210672371829517E-3</v>
      </c>
      <c r="O396" s="44">
        <f>IFERROR(_xll.qlIndexFixing(ONIndex3M,I396,TRUE,_xll.ohTrigger(RecalcTrigger,Trigger3M)),NA())</f>
        <v>-3.0813716239785904E-3</v>
      </c>
      <c r="P396" s="44">
        <f>IFERROR(_xll.qlIndexFixing(ONIndex6M,I396,TRUE,_xll.ohTrigger(RecalcTrigger,Trigger6M)),NA())</f>
        <v>-2.0694424865741468E-3</v>
      </c>
      <c r="Q396" s="183">
        <f>IFERROR(_xll.qlIndexFixing(ONIndex1Y,I396,TRUE,_xll.ohTrigger(RecalcTrigger,Trigger1Y)),NA())</f>
        <v>-8.2187001064770726E-4</v>
      </c>
    </row>
    <row r="397" spans="2:17" x14ac:dyDescent="0.2">
      <c r="B397" s="39" t="s">
        <v>17</v>
      </c>
      <c r="D397" s="42">
        <f>_xll.qlCalendarAdvance(Calendar,$D396,B397,"f",FALSE)</f>
        <v>42957</v>
      </c>
      <c r="E397" s="177">
        <f>_xll.qlInterestRateIndexValueDate(IndexON,D397)</f>
        <v>42957</v>
      </c>
      <c r="F397" s="193">
        <f>IFERROR(_xll.qlIndexFixing(IndexON,D397,TRUE,_xll.ohTrigger(RecalcTrigger,TriggerON)),NA())</f>
        <v>-4.2299494962705353E-3</v>
      </c>
      <c r="H397" s="42">
        <f>_xll.qlCalendarAdvance(Calendar,$H396,B397,"f",FALSE)</f>
        <v>42957</v>
      </c>
      <c r="I397" s="177">
        <f>_xll.qlInterestRateIndexValueDate(Index1M,$H397)</f>
        <v>42961</v>
      </c>
      <c r="J397" s="182">
        <f>IFERROR(_xll.qlIndexFixing(Index1M,$H397,TRUE,_xll.ohTrigger(RecalcTrigger,Trigger1M)),NA())</f>
        <v>-4.2744474552448529E-3</v>
      </c>
      <c r="K397" s="44">
        <f>IFERROR(_xll.qlIndexFixing(Index3M,H397,TRUE,_xll.ohTrigger(RecalcTrigger,Trigger3M)),NA())</f>
        <v>-2.9698778230543036E-3</v>
      </c>
      <c r="L397" s="44">
        <f>IFERROR(_xll.qlIndexFixing(Index6M,$H397,TRUE,_xll.ohTrigger(RecalcTrigger,Trigger6M)),NA())</f>
        <v>-1.6288307876764232E-3</v>
      </c>
      <c r="M397" s="183">
        <f>IFERROR(_xll.qlIndexFixing(Index1Y,$H397,TRUE,_xll.ohTrigger(RecalcTrigger,Trigger1Y)),NA())</f>
        <v>-9.7097452111186567E-4</v>
      </c>
      <c r="N397" s="182">
        <f>IFERROR(_xll.qlIndexFixing(ONIndex1M,I397,TRUE,_xll.ohTrigger(RecalcTrigger,Trigger1M)),NA())</f>
        <v>-4.317885571971658E-3</v>
      </c>
      <c r="O397" s="44">
        <f>IFERROR(_xll.qlIndexFixing(ONIndex3M,I397,TRUE,_xll.ohTrigger(RecalcTrigger,Trigger3M)),NA())</f>
        <v>-3.078050512113073E-3</v>
      </c>
      <c r="P397" s="44">
        <f>IFERROR(_xll.qlIndexFixing(ONIndex6M,I397,TRUE,_xll.ohTrigger(RecalcTrigger,Trigger6M)),NA())</f>
        <v>-2.0702626448354522E-3</v>
      </c>
      <c r="Q397" s="183">
        <f>IFERROR(_xll.qlIndexFixing(ONIndex1Y,I397,TRUE,_xll.ohTrigger(RecalcTrigger,Trigger1Y)),NA())</f>
        <v>-8.284722082363416E-4</v>
      </c>
    </row>
    <row r="398" spans="2:17" x14ac:dyDescent="0.2">
      <c r="B398" s="39" t="s">
        <v>17</v>
      </c>
      <c r="D398" s="42">
        <f>_xll.qlCalendarAdvance(Calendar,$D397,B398,"f",FALSE)</f>
        <v>42958</v>
      </c>
      <c r="E398" s="177">
        <f>_xll.qlInterestRateIndexValueDate(IndexON,D398)</f>
        <v>42958</v>
      </c>
      <c r="F398" s="193">
        <f>IFERROR(_xll.qlIndexFixing(IndexON,D398,TRUE,_xll.ohTrigger(RecalcTrigger,TriggerON)),NA())</f>
        <v>-4.2298997950407369E-3</v>
      </c>
      <c r="H398" s="42">
        <f>_xll.qlCalendarAdvance(Calendar,$H397,B398,"f",FALSE)</f>
        <v>42958</v>
      </c>
      <c r="I398" s="177">
        <f>_xll.qlInterestRateIndexValueDate(Index1M,$H398)</f>
        <v>42962</v>
      </c>
      <c r="J398" s="182">
        <f>IFERROR(_xll.qlIndexFixing(Index1M,$H398,TRUE,_xll.ohTrigger(RecalcTrigger,Trigger1M)),NA())</f>
        <v>-4.2711291648140342E-3</v>
      </c>
      <c r="K398" s="44">
        <f>IFERROR(_xll.qlIndexFixing(Index3M,H398,TRUE,_xll.ohTrigger(RecalcTrigger,Trigger3M)),NA())</f>
        <v>-2.9673879916893081E-3</v>
      </c>
      <c r="L398" s="44">
        <f>IFERROR(_xll.qlIndexFixing(Index6M,$H398,TRUE,_xll.ohTrigger(RecalcTrigger,Trigger6M)),NA())</f>
        <v>-1.6251546542524501E-3</v>
      </c>
      <c r="M398" s="183">
        <f>IFERROR(_xll.qlIndexFixing(Index1Y,$H398,TRUE,_xll.ohTrigger(RecalcTrigger,Trigger1Y)),NA())</f>
        <v>-9.6503930368474337E-4</v>
      </c>
      <c r="N398" s="182">
        <f>IFERROR(_xll.qlIndexFixing(ONIndex1M,I398,TRUE,_xll.ohTrigger(RecalcTrigger,Trigger1M)),NA())</f>
        <v>-4.3146933647930652E-3</v>
      </c>
      <c r="O398" s="44">
        <f>IFERROR(_xll.qlIndexFixing(ONIndex3M,I398,TRUE,_xll.ohTrigger(RecalcTrigger,Trigger3M)),NA())</f>
        <v>-3.07476640444726E-3</v>
      </c>
      <c r="P398" s="44">
        <f>IFERROR(_xll.qlIndexFixing(ONIndex6M,I398,TRUE,_xll.ohTrigger(RecalcTrigger,Trigger6M)),NA())</f>
        <v>-2.0709663650375632E-3</v>
      </c>
      <c r="Q398" s="183">
        <f>IFERROR(_xll.qlIndexFixing(ONIndex1Y,I398,TRUE,_xll.ohTrigger(RecalcTrigger,Trigger1Y)),NA())</f>
        <v>-8.3439007251495667E-4</v>
      </c>
    </row>
    <row r="399" spans="2:17" x14ac:dyDescent="0.2">
      <c r="B399" s="39" t="s">
        <v>17</v>
      </c>
      <c r="D399" s="42">
        <f>_xll.qlCalendarAdvance(Calendar,$D398,B399,"f",FALSE)</f>
        <v>42961</v>
      </c>
      <c r="E399" s="177">
        <f>_xll.qlInterestRateIndexValueDate(IndexON,D399)</f>
        <v>42961</v>
      </c>
      <c r="F399" s="193">
        <f>IFERROR(_xll.qlIndexFixing(IndexON,D399,TRUE,_xll.ohTrigger(RecalcTrigger,TriggerON)),NA())</f>
        <v>-4.2299494961506312E-3</v>
      </c>
      <c r="H399" s="42">
        <f>_xll.qlCalendarAdvance(Calendar,$H398,B399,"f",FALSE)</f>
        <v>42961</v>
      </c>
      <c r="I399" s="177">
        <f>_xll.qlInterestRateIndexValueDate(Index1M,$H399)</f>
        <v>42963</v>
      </c>
      <c r="J399" s="182">
        <f>IFERROR(_xll.qlIndexFixing(Index1M,$H399,TRUE,_xll.ohTrigger(RecalcTrigger,Trigger1M)),NA())</f>
        <v>-4.2643638203797678E-3</v>
      </c>
      <c r="K399" s="44">
        <f>IFERROR(_xll.qlIndexFixing(Index3M,H399,TRUE,_xll.ohTrigger(RecalcTrigger,Trigger3M)),NA())</f>
        <v>-2.9649003124797234E-3</v>
      </c>
      <c r="L399" s="44">
        <f>IFERROR(_xll.qlIndexFixing(Index6M,$H399,TRUE,_xll.ohTrigger(RecalcTrigger,Trigger6M)),NA())</f>
        <v>-1.6214433461568232E-3</v>
      </c>
      <c r="M399" s="183">
        <f>IFERROR(_xll.qlIndexFixing(Index1Y,$H399,TRUE,_xll.ohTrigger(RecalcTrigger,Trigger1Y)),NA())</f>
        <v>-9.5903396942626645E-4</v>
      </c>
      <c r="N399" s="182">
        <f>IFERROR(_xll.qlIndexFixing(ONIndex1M,I399,TRUE,_xll.ohTrigger(RecalcTrigger,Trigger1M)),NA())</f>
        <v>-4.3082226252089129E-3</v>
      </c>
      <c r="O399" s="44">
        <f>IFERROR(_xll.qlIndexFixing(ONIndex3M,I399,TRUE,_xll.ohTrigger(RecalcTrigger,Trigger3M)),NA())</f>
        <v>-3.0682974162354881E-3</v>
      </c>
      <c r="P399" s="44">
        <f>IFERROR(_xll.qlIndexFixing(ONIndex6M,I399,TRUE,_xll.ohTrigger(RecalcTrigger,Trigger6M)),NA())</f>
        <v>-2.0719696663196174E-3</v>
      </c>
      <c r="Q399" s="183">
        <f>IFERROR(_xll.qlIndexFixing(ONIndex1Y,I399,TRUE,_xll.ohTrigger(RecalcTrigger,Trigger1Y)),NA())</f>
        <v>-8.4391777793957345E-4</v>
      </c>
    </row>
    <row r="400" spans="2:17" x14ac:dyDescent="0.2">
      <c r="B400" s="39" t="s">
        <v>17</v>
      </c>
      <c r="D400" s="42">
        <f>_xll.qlCalendarAdvance(Calendar,$D399,B400,"f",FALSE)</f>
        <v>42962</v>
      </c>
      <c r="E400" s="177">
        <f>_xll.qlInterestRateIndexValueDate(IndexON,D400)</f>
        <v>42962</v>
      </c>
      <c r="F400" s="193">
        <f>IFERROR(_xll.qlIndexFixing(IndexON,D400,TRUE,_xll.ohTrigger(RecalcTrigger,TriggerON)),NA())</f>
        <v>-4.2299494961905992E-3</v>
      </c>
      <c r="H400" s="42">
        <f>_xll.qlCalendarAdvance(Calendar,$H399,B400,"f",FALSE)</f>
        <v>42962</v>
      </c>
      <c r="I400" s="177">
        <f>_xll.qlInterestRateIndexValueDate(Index1M,$H400)</f>
        <v>42964</v>
      </c>
      <c r="J400" s="182">
        <f>IFERROR(_xll.qlIndexFixing(Index1M,$H400,TRUE,_xll.ohTrigger(RecalcTrigger,Trigger1M)),NA())</f>
        <v>-4.2627423935144571E-3</v>
      </c>
      <c r="K400" s="44">
        <f>IFERROR(_xll.qlIndexFixing(Index3M,H400,TRUE,_xll.ohTrigger(RecalcTrigger,Trigger3M)),NA())</f>
        <v>-2.9624140774544756E-3</v>
      </c>
      <c r="L400" s="44">
        <f>IFERROR(_xll.qlIndexFixing(Index6M,$H400,TRUE,_xll.ohTrigger(RecalcTrigger,Trigger6M)),NA())</f>
        <v>-1.6150443569150307E-3</v>
      </c>
      <c r="M400" s="183">
        <f>IFERROR(_xll.qlIndexFixing(Index1Y,$H400,TRUE,_xll.ohTrigger(RecalcTrigger,Trigger1Y)),NA())</f>
        <v>-9.5296050676262544E-4</v>
      </c>
      <c r="N400" s="182">
        <f>IFERROR(_xll.qlIndexFixing(ONIndex1M,I400,TRUE,_xll.ohTrigger(RecalcTrigger,Trigger1M)),NA())</f>
        <v>-4.3018206098510703E-3</v>
      </c>
      <c r="O400" s="44">
        <f>IFERROR(_xll.qlIndexFixing(ONIndex3M,I400,TRUE,_xll.ohTrigger(RecalcTrigger,Trigger3M)),NA())</f>
        <v>-3.0620081406818045E-3</v>
      </c>
      <c r="P400" s="44">
        <f>IFERROR(_xll.qlIndexFixing(ONIndex6M,I400,TRUE,_xll.ohTrigger(RecalcTrigger,Trigger6M)),NA())</f>
        <v>-2.0726005166515904E-3</v>
      </c>
      <c r="Q400" s="183">
        <f>IFERROR(_xll.qlIndexFixing(ONIndex1Y,I400,TRUE,_xll.ohTrigger(RecalcTrigger,Trigger1Y)),NA())</f>
        <v>-8.5111846078955722E-4</v>
      </c>
    </row>
    <row r="401" spans="2:17" x14ac:dyDescent="0.2">
      <c r="B401" s="39" t="s">
        <v>17</v>
      </c>
      <c r="D401" s="42">
        <f>_xll.qlCalendarAdvance(Calendar,$D400,B401,"f",FALSE)</f>
        <v>42963</v>
      </c>
      <c r="E401" s="177">
        <f>_xll.qlInterestRateIndexValueDate(IndexON,D401)</f>
        <v>42963</v>
      </c>
      <c r="F401" s="193">
        <f>IFERROR(_xll.qlIndexFixing(IndexON,D401,TRUE,_xll.ohTrigger(RecalcTrigger,TriggerON)),NA())</f>
        <v>-4.2299494961905992E-3</v>
      </c>
      <c r="H401" s="42">
        <f>_xll.qlCalendarAdvance(Calendar,$H400,B401,"f",FALSE)</f>
        <v>42963</v>
      </c>
      <c r="I401" s="177">
        <f>_xll.qlInterestRateIndexValueDate(Index1M,$H401)</f>
        <v>42965</v>
      </c>
      <c r="J401" s="182">
        <f>IFERROR(_xll.qlIndexFixing(Index1M,$H401,TRUE,_xll.ohTrigger(RecalcTrigger,Trigger1M)),NA())</f>
        <v>-4.2611176263319282E-3</v>
      </c>
      <c r="K401" s="44">
        <f>IFERROR(_xll.qlIndexFixing(Index3M,H401,TRUE,_xll.ohTrigger(RecalcTrigger,Trigger3M)),NA())</f>
        <v>-2.9573531963511535E-3</v>
      </c>
      <c r="L401" s="44">
        <f>IFERROR(_xll.qlIndexFixing(Index6M,$H401,TRUE,_xll.ohTrigger(RecalcTrigger,Trigger6M)),NA())</f>
        <v>-1.6125891903445743E-3</v>
      </c>
      <c r="M401" s="183">
        <f>IFERROR(_xll.qlIndexFixing(Index1Y,$H401,TRUE,_xll.ohTrigger(RecalcTrigger,Trigger1Y)),NA())</f>
        <v>-9.3384320272964401E-4</v>
      </c>
      <c r="N401" s="182">
        <f>IFERROR(_xll.qlIndexFixing(ONIndex1M,I401,TRUE,_xll.ohTrigger(RecalcTrigger,Trigger1M)),NA())</f>
        <v>-4.2985768126202473E-3</v>
      </c>
      <c r="O401" s="44">
        <f>IFERROR(_xll.qlIndexFixing(ONIndex3M,I401,TRUE,_xll.ohTrigger(RecalcTrigger,Trigger3M)),NA())</f>
        <v>-3.0589151472604215E-3</v>
      </c>
      <c r="P401" s="44">
        <f>IFERROR(_xll.qlIndexFixing(ONIndex6M,I401,TRUE,_xll.ohTrigger(RecalcTrigger,Trigger6M)),NA())</f>
        <v>-2.0727097848061149E-3</v>
      </c>
      <c r="Q401" s="183">
        <f>IFERROR(_xll.qlIndexFixing(ONIndex1Y,I401,TRUE,_xll.ohTrigger(RecalcTrigger,Trigger1Y)),NA())</f>
        <v>-8.5353985639358143E-4</v>
      </c>
    </row>
    <row r="402" spans="2:17" x14ac:dyDescent="0.2">
      <c r="B402" s="39" t="s">
        <v>17</v>
      </c>
      <c r="D402" s="42">
        <f>_xll.qlCalendarAdvance(Calendar,$D401,B402,"f",FALSE)</f>
        <v>42964</v>
      </c>
      <c r="E402" s="177">
        <f>_xll.qlInterestRateIndexValueDate(IndexON,D402)</f>
        <v>42964</v>
      </c>
      <c r="F402" s="193">
        <f>IFERROR(_xll.qlIndexFixing(IndexON,D402,TRUE,_xll.ohTrigger(RecalcTrigger,TriggerON)),NA())</f>
        <v>-4.2299494960706951E-3</v>
      </c>
      <c r="H402" s="42">
        <f>_xll.qlCalendarAdvance(Calendar,$H401,B402,"f",FALSE)</f>
        <v>42964</v>
      </c>
      <c r="I402" s="177">
        <f>_xll.qlInterestRateIndexValueDate(Index1M,$H402)</f>
        <v>42968</v>
      </c>
      <c r="J402" s="182">
        <f>IFERROR(_xll.qlIndexFixing(Index1M,$H402,TRUE,_xll.ohTrigger(RecalcTrigger,Trigger1M)),NA())</f>
        <v>-4.2510226541885516E-3</v>
      </c>
      <c r="K402" s="44">
        <f>IFERROR(_xll.qlIndexFixing(Index3M,H402,TRUE,_xll.ohTrigger(RecalcTrigger,Trigger3M)),NA())</f>
        <v>-2.9524692293933391E-3</v>
      </c>
      <c r="L402" s="44">
        <f>IFERROR(_xll.qlIndexFixing(Index6M,$H402,TRUE,_xll.ohTrigger(RecalcTrigger,Trigger6M)),NA())</f>
        <v>-1.6023792661298227E-3</v>
      </c>
      <c r="M402" s="183">
        <f>IFERROR(_xll.qlIndexFixing(Index1Y,$H402,TRUE,_xll.ohTrigger(RecalcTrigger,Trigger1Y)),NA())</f>
        <v>-9.2802565893064276E-4</v>
      </c>
      <c r="N402" s="182">
        <f>IFERROR(_xll.qlIndexFixing(ONIndex1M,I402,TRUE,_xll.ohTrigger(RecalcTrigger,Trigger1M)),NA())</f>
        <v>-4.295322921583633E-3</v>
      </c>
      <c r="O402" s="44">
        <f>IFERROR(_xll.qlIndexFixing(ONIndex3M,I402,TRUE,_xll.ohTrigger(RecalcTrigger,Trigger3M)),NA())</f>
        <v>-3.0558615951292722E-3</v>
      </c>
      <c r="P402" s="44">
        <f>IFERROR(_xll.qlIndexFixing(ONIndex6M,I402,TRUE,_xll.ohTrigger(RecalcTrigger,Trigger6M)),NA())</f>
        <v>-2.0726977101848121E-3</v>
      </c>
      <c r="Q402" s="183">
        <f>IFERROR(_xll.qlIndexFixing(ONIndex1Y,I402,TRUE,_xll.ohTrigger(RecalcTrigger,Trigger1Y)),NA())</f>
        <v>-8.5524699766192924E-4</v>
      </c>
    </row>
    <row r="403" spans="2:17" x14ac:dyDescent="0.2">
      <c r="B403" s="39" t="s">
        <v>17</v>
      </c>
      <c r="D403" s="42">
        <f>_xll.qlCalendarAdvance(Calendar,$D402,B403,"f",FALSE)</f>
        <v>42965</v>
      </c>
      <c r="E403" s="177">
        <f>_xll.qlInterestRateIndexValueDate(IndexON,D403)</f>
        <v>42965</v>
      </c>
      <c r="F403" s="193">
        <f>IFERROR(_xll.qlIndexFixing(IndexON,D403,TRUE,_xll.ohTrigger(RecalcTrigger,TriggerON)),NA())</f>
        <v>-4.2298997950407369E-3</v>
      </c>
      <c r="H403" s="42">
        <f>_xll.qlCalendarAdvance(Calendar,$H402,B403,"f",FALSE)</f>
        <v>42965</v>
      </c>
      <c r="I403" s="177">
        <f>_xll.qlInterestRateIndexValueDate(Index1M,$H403)</f>
        <v>42969</v>
      </c>
      <c r="J403" s="182">
        <f>IFERROR(_xll.qlIndexFixing(Index1M,$H403,TRUE,_xll.ohTrigger(RecalcTrigger,Trigger1M)),NA())</f>
        <v>-4.2476394709092188E-3</v>
      </c>
      <c r="K403" s="44">
        <f>IFERROR(_xll.qlIndexFixing(Index3M,H403,TRUE,_xll.ohTrigger(RecalcTrigger,Trigger3M)),NA())</f>
        <v>-2.9499794053168609E-3</v>
      </c>
      <c r="L403" s="44">
        <f>IFERROR(_xll.qlIndexFixing(Index6M,$H403,TRUE,_xll.ohTrigger(RecalcTrigger,Trigger6M)),NA())</f>
        <v>-1.5984690237023623E-3</v>
      </c>
      <c r="M403" s="183">
        <f>IFERROR(_xll.qlIndexFixing(Index1Y,$H403,TRUE,_xll.ohTrigger(RecalcTrigger,Trigger1Y)),NA())</f>
        <v>-9.2164189901204261E-4</v>
      </c>
      <c r="N403" s="182">
        <f>IFERROR(_xll.qlIndexFixing(ONIndex1M,I403,TRUE,_xll.ohTrigger(RecalcTrigger,Trigger1M)),NA())</f>
        <v>-4.2920590111217294E-3</v>
      </c>
      <c r="O403" s="44">
        <f>IFERROR(_xll.qlIndexFixing(ONIndex3M,I403,TRUE,_xll.ohTrigger(RecalcTrigger,Trigger3M)),NA())</f>
        <v>-3.0528478905234024E-3</v>
      </c>
      <c r="P403" s="44">
        <f>IFERROR(_xll.qlIndexFixing(ONIndex6M,I403,TRUE,_xll.ohTrigger(RecalcTrigger,Trigger6M)),NA())</f>
        <v>-2.0725634749219068E-3</v>
      </c>
      <c r="Q403" s="183">
        <f>IFERROR(_xll.qlIndexFixing(ONIndex1Y,I403,TRUE,_xll.ohTrigger(RecalcTrigger,Trigger1Y)),NA())</f>
        <v>-8.5623489778363648E-4</v>
      </c>
    </row>
    <row r="404" spans="2:17" x14ac:dyDescent="0.2">
      <c r="B404" s="39" t="s">
        <v>17</v>
      </c>
      <c r="D404" s="42">
        <f>_xll.qlCalendarAdvance(Calendar,$D403,B404,"f",FALSE)</f>
        <v>42968</v>
      </c>
      <c r="E404" s="177">
        <f>_xll.qlInterestRateIndexValueDate(IndexON,D404)</f>
        <v>42968</v>
      </c>
      <c r="F404" s="193">
        <f>IFERROR(_xll.qlIndexFixing(IndexON,D404,TRUE,_xll.ohTrigger(RecalcTrigger,TriggerON)),NA())</f>
        <v>-4.2299494961106632E-3</v>
      </c>
      <c r="H404" s="42">
        <f>_xll.qlCalendarAdvance(Calendar,$H403,B404,"f",FALSE)</f>
        <v>42968</v>
      </c>
      <c r="I404" s="177">
        <f>_xll.qlInterestRateIndexValueDate(Index1M,$H404)</f>
        <v>42970</v>
      </c>
      <c r="J404" s="182">
        <f>IFERROR(_xll.qlIndexFixing(Index1M,$H404,TRUE,_xll.ohTrigger(RecalcTrigger,Trigger1M)),NA())</f>
        <v>-4.2407492521358914E-3</v>
      </c>
      <c r="K404" s="44">
        <f>IFERROR(_xll.qlIndexFixing(Index3M,H404,TRUE,_xll.ohTrigger(RecalcTrigger,Trigger3M)),NA())</f>
        <v>-2.9474866633396797E-3</v>
      </c>
      <c r="L404" s="44">
        <f>IFERROR(_xll.qlIndexFixing(Index6M,$H404,TRUE,_xll.ohTrigger(RecalcTrigger,Trigger6M)),NA())</f>
        <v>-1.594527688090353E-3</v>
      </c>
      <c r="M404" s="183">
        <f>IFERROR(_xll.qlIndexFixing(Index1Y,$H404,TRUE,_xll.ohTrigger(RecalcTrigger,Trigger1Y)),NA())</f>
        <v>-9.1520225229797716E-4</v>
      </c>
      <c r="N404" s="182">
        <f>IFERROR(_xll.qlIndexFixing(ONIndex1M,I404,TRUE,_xll.ohTrigger(RecalcTrigger,Trigger1M)),NA())</f>
        <v>-4.2854471505160419E-3</v>
      </c>
      <c r="O404" s="44">
        <f>IFERROR(_xll.qlIndexFixing(ONIndex3M,I404,TRUE,_xll.ohTrigger(RecalcTrigger,Trigger3M)),NA())</f>
        <v>-3.0469295485868741E-3</v>
      </c>
      <c r="P404" s="44">
        <f>IFERROR(_xll.qlIndexFixing(ONIndex6M,I404,TRUE,_xll.ohTrigger(RecalcTrigger,Trigger6M)),NA())</f>
        <v>-2.0718717918644103E-3</v>
      </c>
      <c r="Q404" s="183">
        <f>IFERROR(_xll.qlIndexFixing(ONIndex1Y,I404,TRUE,_xll.ohTrigger(RecalcTrigger,Trigger1Y)),NA())</f>
        <v>-8.5578625887094972E-4</v>
      </c>
    </row>
    <row r="405" spans="2:17" x14ac:dyDescent="0.2">
      <c r="B405" s="39" t="s">
        <v>17</v>
      </c>
      <c r="D405" s="42">
        <f>_xll.qlCalendarAdvance(Calendar,$D404,B405,"f",FALSE)</f>
        <v>42969</v>
      </c>
      <c r="E405" s="177">
        <f>_xll.qlInterestRateIndexValueDate(IndexON,D405)</f>
        <v>42969</v>
      </c>
      <c r="F405" s="193">
        <f>IFERROR(_xll.qlIndexFixing(IndexON,D405,TRUE,_xll.ohTrigger(RecalcTrigger,TriggerON)),NA())</f>
        <v>-4.2299494961905992E-3</v>
      </c>
      <c r="H405" s="42">
        <f>_xll.qlCalendarAdvance(Calendar,$H404,B405,"f",FALSE)</f>
        <v>42969</v>
      </c>
      <c r="I405" s="177">
        <f>_xll.qlInterestRateIndexValueDate(Index1M,$H405)</f>
        <v>42971</v>
      </c>
      <c r="J405" s="182">
        <f>IFERROR(_xll.qlIndexFixing(Index1M,$H405,TRUE,_xll.ohTrigger(RecalcTrigger,Trigger1M)),NA())</f>
        <v>-4.2390944035194944E-3</v>
      </c>
      <c r="K405" s="44">
        <f>IFERROR(_xll.qlIndexFixing(Index3M,H405,TRUE,_xll.ohTrigger(RecalcTrigger,Trigger3M)),NA())</f>
        <v>-2.9449902574024932E-3</v>
      </c>
      <c r="L405" s="44">
        <f>IFERROR(_xll.qlIndexFixing(Index6M,$H405,TRUE,_xll.ohTrigger(RecalcTrigger,Trigger6M)),NA())</f>
        <v>-1.5877729422113373E-3</v>
      </c>
      <c r="M405" s="183">
        <f>IFERROR(_xll.qlIndexFixing(Index1Y,$H405,TRUE,_xll.ohTrigger(RecalcTrigger,Trigger1Y)),NA())</f>
        <v>-9.087088109159038E-4</v>
      </c>
      <c r="N405" s="182">
        <f>IFERROR(_xll.qlIndexFixing(ONIndex1M,I405,TRUE,_xll.ohTrigger(RecalcTrigger,Trigger1M)),NA())</f>
        <v>-4.2789046687863319E-3</v>
      </c>
      <c r="O405" s="44">
        <f>IFERROR(_xll.qlIndexFixing(ONIndex3M,I405,TRUE,_xll.ohTrigger(RecalcTrigger,Trigger3M)),NA())</f>
        <v>-3.0411996706947164E-3</v>
      </c>
      <c r="P405" s="44">
        <f>IFERROR(_xll.qlIndexFixing(ONIndex6M,I405,TRUE,_xll.ohTrigger(RecalcTrigger,Trigger6M)),NA())</f>
        <v>-2.0707885808901594E-3</v>
      </c>
      <c r="Q405" s="183">
        <f>IFERROR(_xll.qlIndexFixing(ONIndex1Y,I405,TRUE,_xll.ohTrigger(RecalcTrigger,Trigger1Y)),NA())</f>
        <v>-8.5289434950563958E-4</v>
      </c>
    </row>
    <row r="406" spans="2:17" x14ac:dyDescent="0.2">
      <c r="B406" s="39" t="s">
        <v>17</v>
      </c>
      <c r="D406" s="42">
        <f>_xll.qlCalendarAdvance(Calendar,$D405,B406,"f",FALSE)</f>
        <v>42970</v>
      </c>
      <c r="E406" s="177">
        <f>_xll.qlInterestRateIndexValueDate(IndexON,D406)</f>
        <v>42970</v>
      </c>
      <c r="F406" s="193">
        <f>IFERROR(_xll.qlIndexFixing(IndexON,D406,TRUE,_xll.ohTrigger(RecalcTrigger,TriggerON)),NA())</f>
        <v>-4.2299494961905992E-3</v>
      </c>
      <c r="H406" s="42">
        <f>_xll.qlCalendarAdvance(Calendar,$H405,B406,"f",FALSE)</f>
        <v>42970</v>
      </c>
      <c r="I406" s="177">
        <f>_xll.qlInterestRateIndexValueDate(Index1M,$H406)</f>
        <v>42972</v>
      </c>
      <c r="J406" s="182">
        <f>IFERROR(_xll.qlIndexFixing(Index1M,$H406,TRUE,_xll.ohTrigger(RecalcTrigger,Trigger1M)),NA())</f>
        <v>-4.2374363881434521E-3</v>
      </c>
      <c r="K406" s="44">
        <f>IFERROR(_xll.qlIndexFixing(Index3M,H406,TRUE,_xll.ohTrigger(RecalcTrigger,Trigger3M)),NA())</f>
        <v>-2.9397829015244195E-3</v>
      </c>
      <c r="L406" s="44">
        <f>IFERROR(_xll.qlIndexFixing(Index6M,$H406,TRUE,_xll.ohTrigger(RecalcTrigger,Trigger6M)),NA())</f>
        <v>-1.5851615788119115E-3</v>
      </c>
      <c r="M406" s="183">
        <f>IFERROR(_xll.qlIndexFixing(Index1Y,$H406,TRUE,_xll.ohTrigger(RecalcTrigger,Trigger1Y)),NA())</f>
        <v>-8.8874466175908266E-4</v>
      </c>
      <c r="N406" s="182">
        <f>IFERROR(_xll.qlIndexFixing(ONIndex1M,I406,TRUE,_xll.ohTrigger(RecalcTrigger,Trigger1M)),NA())</f>
        <v>-4.2755917815018307E-3</v>
      </c>
      <c r="O406" s="44">
        <f>IFERROR(_xll.qlIndexFixing(ONIndex3M,I406,TRUE,_xll.ohTrigger(RecalcTrigger,Trigger3M)),NA())</f>
        <v>-3.038391296201759E-3</v>
      </c>
      <c r="P406" s="44">
        <f>IFERROR(_xll.qlIndexFixing(ONIndex6M,I406,TRUE,_xll.ohTrigger(RecalcTrigger,Trigger6M)),NA())</f>
        <v>-2.0700312813870525E-3</v>
      </c>
      <c r="Q406" s="183">
        <f>IFERROR(_xll.qlIndexFixing(ONIndex1Y,I406,TRUE,_xll.ohTrigger(RecalcTrigger,Trigger1Y)),NA())</f>
        <v>-8.5021124089035283E-4</v>
      </c>
    </row>
    <row r="407" spans="2:17" x14ac:dyDescent="0.2">
      <c r="B407" s="39" t="s">
        <v>17</v>
      </c>
      <c r="D407" s="42">
        <f>_xll.qlCalendarAdvance(Calendar,$D406,B407,"f",FALSE)</f>
        <v>42971</v>
      </c>
      <c r="E407" s="177">
        <f>_xll.qlInterestRateIndexValueDate(IndexON,D407)</f>
        <v>42971</v>
      </c>
      <c r="F407" s="193">
        <f>IFERROR(_xll.qlIndexFixing(IndexON,D407,TRUE,_xll.ohTrigger(RecalcTrigger,TriggerON)),NA())</f>
        <v>-4.2299494961905992E-3</v>
      </c>
      <c r="H407" s="42">
        <f>_xll.qlCalendarAdvance(Calendar,$H406,B407,"f",FALSE)</f>
        <v>42971</v>
      </c>
      <c r="I407" s="177">
        <f>_xll.qlInterestRateIndexValueDate(Index1M,$H407)</f>
        <v>42975</v>
      </c>
      <c r="J407" s="182">
        <f>IFERROR(_xll.qlIndexFixing(Index1M,$H407,TRUE,_xll.ohTrigger(RecalcTrigger,Trigger1M)),NA())</f>
        <v>-4.2271545731118179E-3</v>
      </c>
      <c r="K407" s="44">
        <f>IFERROR(_xll.qlIndexFixing(Index3M,H407,TRUE,_xll.ohTrigger(RecalcTrigger,Trigger3M)),NA())</f>
        <v>-2.9349528823687512E-3</v>
      </c>
      <c r="L407" s="44">
        <f>IFERROR(_xll.qlIndexFixing(Index6M,$H407,TRUE,_xll.ohTrigger(RecalcTrigger,Trigger6M)),NA())</f>
        <v>-1.5743758370112067E-3</v>
      </c>
      <c r="M407" s="183">
        <f>IFERROR(_xll.qlIndexFixing(Index1Y,$H407,TRUE,_xll.ohTrigger(RecalcTrigger,Trigger1Y)),NA())</f>
        <v>-8.8223946002790167E-4</v>
      </c>
      <c r="N407" s="182">
        <f>IFERROR(_xll.qlIndexFixing(ONIndex1M,I407,TRUE,_xll.ohTrigger(RecalcTrigger,Trigger1M)),NA())</f>
        <v>-4.2722693226338038E-3</v>
      </c>
      <c r="O407" s="44">
        <f>IFERROR(_xll.qlIndexFixing(ONIndex3M,I407,TRUE,_xll.ohTrigger(RecalcTrigger,Trigger3M)),NA())</f>
        <v>-3.0356252062047062E-3</v>
      </c>
      <c r="P407" s="44">
        <f>IFERROR(_xll.qlIndexFixing(ONIndex6M,I407,TRUE,_xll.ohTrigger(RecalcTrigger,Trigger6M)),NA())</f>
        <v>-2.0691469165257104E-3</v>
      </c>
      <c r="Q407" s="183">
        <f>IFERROR(_xll.qlIndexFixing(ONIndex1Y,I407,TRUE,_xll.ohTrigger(RecalcTrigger,Trigger1Y)),NA())</f>
        <v>-8.4677896982299217E-4</v>
      </c>
    </row>
    <row r="408" spans="2:17" x14ac:dyDescent="0.2">
      <c r="B408" s="39" t="s">
        <v>17</v>
      </c>
      <c r="D408" s="42">
        <f>_xll.qlCalendarAdvance(Calendar,$D407,B408,"f",FALSE)</f>
        <v>42972</v>
      </c>
      <c r="E408" s="177">
        <f>_xll.qlInterestRateIndexValueDate(IndexON,D408)</f>
        <v>42972</v>
      </c>
      <c r="F408" s="193">
        <f>IFERROR(_xll.qlIndexFixing(IndexON,D408,TRUE,_xll.ohTrigger(RecalcTrigger,TriggerON)),NA())</f>
        <v>-4.2298997950540596E-3</v>
      </c>
      <c r="H408" s="42">
        <f>_xll.qlCalendarAdvance(Calendar,$H407,B408,"f",FALSE)</f>
        <v>42972</v>
      </c>
      <c r="I408" s="177">
        <f>_xll.qlInterestRateIndexValueDate(Index1M,$H408)</f>
        <v>42976</v>
      </c>
      <c r="J408" s="182">
        <f>IFERROR(_xll.qlIndexFixing(Index1M,$H408,TRUE,_xll.ohTrigger(RecalcTrigger,Trigger1M)),NA())</f>
        <v>-4.2237101536292797E-3</v>
      </c>
      <c r="K408" s="44">
        <f>IFERROR(_xll.qlIndexFixing(Index3M,H408,TRUE,_xll.ohTrigger(RecalcTrigger,Trigger3M)),NA())</f>
        <v>-2.9324267752491814E-3</v>
      </c>
      <c r="L408" s="44">
        <f>IFERROR(_xll.qlIndexFixing(Index6M,$H408,TRUE,_xll.ohTrigger(RecalcTrigger,Trigger6M)),NA())</f>
        <v>-1.5716722396247602E-3</v>
      </c>
      <c r="M408" s="183">
        <f>IFERROR(_xll.qlIndexFixing(Index1Y,$H408,TRUE,_xll.ohTrigger(RecalcTrigger,Trigger1Y)),NA())</f>
        <v>-8.7550894601328951E-4</v>
      </c>
      <c r="N408" s="182">
        <f>IFERROR(_xll.qlIndexFixing(ONIndex1M,I408,TRUE,_xll.ohTrigger(RecalcTrigger,Trigger1M)),NA())</f>
        <v>-4.2689373671622732E-3</v>
      </c>
      <c r="O408" s="44">
        <f>IFERROR(_xll.qlIndexFixing(ONIndex3M,I408,TRUE,_xll.ohTrigger(RecalcTrigger,Trigger3M)),NA())</f>
        <v>-3.0329018069386038E-3</v>
      </c>
      <c r="P408" s="44">
        <f>IFERROR(_xll.qlIndexFixing(ONIndex6M,I408,TRUE,_xll.ohTrigger(RecalcTrigger,Trigger6M)),NA())</f>
        <v>-2.0681346690798463E-3</v>
      </c>
      <c r="Q408" s="183">
        <f>IFERROR(_xll.qlIndexFixing(ONIndex1Y,I408,TRUE,_xll.ohTrigger(RecalcTrigger,Trigger1Y)),NA())</f>
        <v>-8.4259254957252949E-4</v>
      </c>
    </row>
    <row r="409" spans="2:17" x14ac:dyDescent="0.2">
      <c r="B409" s="39" t="s">
        <v>17</v>
      </c>
      <c r="D409" s="42">
        <f>_xll.qlCalendarAdvance(Calendar,$D408,B409,"f",FALSE)</f>
        <v>42975</v>
      </c>
      <c r="E409" s="177">
        <f>_xll.qlInterestRateIndexValueDate(IndexON,D409)</f>
        <v>42975</v>
      </c>
      <c r="F409" s="193">
        <f>IFERROR(_xll.qlIndexFixing(IndexON,D409,TRUE,_xll.ohTrigger(RecalcTrigger,TriggerON)),NA())</f>
        <v>-4.2299494960706951E-3</v>
      </c>
      <c r="H409" s="42">
        <f>_xll.qlCalendarAdvance(Calendar,$H408,B409,"f",FALSE)</f>
        <v>42975</v>
      </c>
      <c r="I409" s="177">
        <f>_xll.qlInterestRateIndexValueDate(Index1M,$H409)</f>
        <v>42977</v>
      </c>
      <c r="J409" s="182">
        <f>IFERROR(_xll.qlIndexFixing(Index1M,$H409,TRUE,_xll.ohTrigger(RecalcTrigger,Trigger1M)),NA())</f>
        <v>-4.2220309095908348E-3</v>
      </c>
      <c r="K409" s="44">
        <f>IFERROR(_xll.qlIndexFixing(Index3M,H409,TRUE,_xll.ohTrigger(RecalcTrigger,Trigger3M)),NA())</f>
        <v>-2.9298924135221795E-3</v>
      </c>
      <c r="L409" s="44">
        <f>IFERROR(_xll.qlIndexFixing(Index6M,$H409,TRUE,_xll.ohTrigger(RecalcTrigger,Trigger6M)),NA())</f>
        <v>-1.5689430246902257E-3</v>
      </c>
      <c r="M409" s="183">
        <f>IFERROR(_xll.qlIndexFixing(Index1Y,$H409,TRUE,_xll.ohTrigger(RecalcTrigger,Trigger1Y)),NA())</f>
        <v>-8.6873750139587985E-4</v>
      </c>
      <c r="N409" s="182">
        <f>IFERROR(_xll.qlIndexFixing(ONIndex1M,I409,TRUE,_xll.ohTrigger(RecalcTrigger,Trigger1M)),NA())</f>
        <v>-4.2621917107688034E-3</v>
      </c>
      <c r="O409" s="44">
        <f>IFERROR(_xll.qlIndexFixing(ONIndex3M,I409,TRUE,_xll.ohTrigger(RecalcTrigger,Trigger3M)),NA())</f>
        <v>-3.0275738795326745E-3</v>
      </c>
      <c r="P409" s="44">
        <f>IFERROR(_xll.qlIndexFixing(ONIndex6M,I409,TRUE,_xll.ohTrigger(RecalcTrigger,Trigger6M)),NA())</f>
        <v>-2.0656679573516357E-3</v>
      </c>
      <c r="Q409" s="183">
        <f>IFERROR(_xll.qlIndexFixing(ONIndex1Y,I409,TRUE,_xll.ohTrigger(RecalcTrigger,Trigger1Y)),NA())</f>
        <v>-8.3167902221070733E-4</v>
      </c>
    </row>
    <row r="410" spans="2:17" x14ac:dyDescent="0.2">
      <c r="B410" s="39" t="s">
        <v>17</v>
      </c>
      <c r="D410" s="42">
        <f>_xll.qlCalendarAdvance(Calendar,$D409,B410,"f",FALSE)</f>
        <v>42976</v>
      </c>
      <c r="E410" s="177">
        <f>_xll.qlInterestRateIndexValueDate(IndexON,D410)</f>
        <v>42976</v>
      </c>
      <c r="F410" s="193">
        <f>IFERROR(_xll.qlIndexFixing(IndexON,D410,TRUE,_xll.ohTrigger(RecalcTrigger,TriggerON)),NA())</f>
        <v>-4.2299494961905992E-3</v>
      </c>
      <c r="H410" s="42">
        <f>_xll.qlCalendarAdvance(Calendar,$H409,B410,"f",FALSE)</f>
        <v>42976</v>
      </c>
      <c r="I410" s="177">
        <f>_xll.qlInterestRateIndexValueDate(Index1M,$H410)</f>
        <v>42978</v>
      </c>
      <c r="J410" s="182">
        <f>IFERROR(_xll.qlIndexFixing(Index1M,$H410,TRUE,_xll.ohTrigger(RecalcTrigger,Trigger1M)),NA())</f>
        <v>-4.2203486351478671E-3</v>
      </c>
      <c r="K410" s="44">
        <f>IFERROR(_xll.qlIndexFixing(Index3M,H410,TRUE,_xll.ohTrigger(RecalcTrigger,Trigger3M)),NA())</f>
        <v>-2.9287552108213668E-3</v>
      </c>
      <c r="L410" s="44">
        <f>IFERROR(_xll.qlIndexFixing(Index6M,$H410,TRUE,_xll.ohTrigger(RecalcTrigger,Trigger6M)),NA())</f>
        <v>-1.5661884691491668E-3</v>
      </c>
      <c r="M410" s="183">
        <f>IFERROR(_xll.qlIndexFixing(Index1Y,$H410,TRUE,_xll.ohTrigger(RecalcTrigger,Trigger1Y)),NA())</f>
        <v>-8.6192732208444263E-4</v>
      </c>
      <c r="N410" s="182">
        <f>IFERROR(_xll.qlIndexFixing(ONIndex1M,I410,TRUE,_xll.ohTrigger(RecalcTrigger,Trigger1M)),NA())</f>
        <v>-4.2555160708879214E-3</v>
      </c>
      <c r="O410" s="44">
        <f>IFERROR(_xll.qlIndexFixing(ONIndex3M,I410,TRUE,_xll.ohTrigger(RecalcTrigger,Trigger3M)),NA())</f>
        <v>-3.02244324024592E-3</v>
      </c>
      <c r="P410" s="44">
        <f>IFERROR(_xll.qlIndexFixing(ONIndex6M,I410,TRUE,_xll.ohTrigger(RecalcTrigger,Trigger6M)),NA())</f>
        <v>-2.0627214426927054E-3</v>
      </c>
      <c r="Q410" s="183">
        <f>IFERROR(_xll.qlIndexFixing(ONIndex1Y,I410,TRUE,_xll.ohTrigger(RecalcTrigger,Trigger1Y)),NA())</f>
        <v>-8.1836442802352138E-4</v>
      </c>
    </row>
    <row r="411" spans="2:17" x14ac:dyDescent="0.2">
      <c r="B411" s="39" t="s">
        <v>17</v>
      </c>
      <c r="D411" s="42">
        <f>_xll.qlCalendarAdvance(Calendar,$D410,B411,"f",FALSE)</f>
        <v>42977</v>
      </c>
      <c r="E411" s="177">
        <f>_xll.qlInterestRateIndexValueDate(IndexON,D411)</f>
        <v>42977</v>
      </c>
      <c r="F411" s="193">
        <f>IFERROR(_xll.qlIndexFixing(IndexON,D411,TRUE,_xll.ohTrigger(RecalcTrigger,TriggerON)),NA())</f>
        <v>-4.2299494961506312E-3</v>
      </c>
      <c r="H411" s="42">
        <f>_xll.qlCalendarAdvance(Calendar,$H410,B411,"f",FALSE)</f>
        <v>42977</v>
      </c>
      <c r="I411" s="177">
        <f>_xll.qlInterestRateIndexValueDate(Index1M,$H411)</f>
        <v>42979</v>
      </c>
      <c r="J411" s="182">
        <f>IFERROR(_xll.qlIndexFixing(Index1M,$H411,TRUE,_xll.ohTrigger(RecalcTrigger,Trigger1M)),NA())</f>
        <v>-4.2133264965157815E-3</v>
      </c>
      <c r="K411" s="44">
        <f>IFERROR(_xll.qlIndexFixing(Index3M,H411,TRUE,_xll.ohTrigger(RecalcTrigger,Trigger3M)),NA())</f>
        <v>-2.9262137447762801E-3</v>
      </c>
      <c r="L411" s="44">
        <f>IFERROR(_xll.qlIndexFixing(Index6M,$H411,TRUE,_xll.ohTrigger(RecalcTrigger,Trigger6M)),NA())</f>
        <v>-1.5620197475898355E-3</v>
      </c>
      <c r="M411" s="183">
        <f>IFERROR(_xll.qlIndexFixing(Index1Y,$H411,TRUE,_xll.ohTrigger(RecalcTrigger,Trigger1Y)),NA())</f>
        <v>-8.4124728004089937E-4</v>
      </c>
      <c r="N411" s="182">
        <f>IFERROR(_xll.qlIndexFixing(ONIndex1M,I411,TRUE,_xll.ohTrigger(RecalcTrigger,Trigger1M)),NA())</f>
        <v>-4.2521377515436498E-3</v>
      </c>
      <c r="O411" s="44">
        <f>IFERROR(_xll.qlIndexFixing(ONIndex3M,I411,TRUE,_xll.ohTrigger(RecalcTrigger,Trigger3M)),NA())</f>
        <v>-3.0199393869212443E-3</v>
      </c>
      <c r="P411" s="44">
        <f>IFERROR(_xll.qlIndexFixing(ONIndex6M,I411,TRUE,_xll.ohTrigger(RecalcTrigger,Trigger6M)),NA())</f>
        <v>-2.0606422219371368E-3</v>
      </c>
      <c r="Q411" s="183">
        <f>IFERROR(_xll.qlIndexFixing(ONIndex1Y,I411,TRUE,_xll.ohTrigger(RecalcTrigger,Trigger1Y)),NA())</f>
        <v>-8.1128738687041846E-4</v>
      </c>
    </row>
    <row r="412" spans="2:17" x14ac:dyDescent="0.2">
      <c r="B412" s="39" t="s">
        <v>17</v>
      </c>
      <c r="D412" s="42">
        <f>_xll.qlCalendarAdvance(Calendar,$D411,B412,"f",FALSE)</f>
        <v>42978</v>
      </c>
      <c r="E412" s="177">
        <f>_xll.qlInterestRateIndexValueDate(IndexON,D412)</f>
        <v>42978</v>
      </c>
      <c r="F412" s="193">
        <f>IFERROR(_xll.qlIndexFixing(IndexON,D412,TRUE,_xll.ohTrigger(RecalcTrigger,TriggerON)),NA())</f>
        <v>-4.2299494961106632E-3</v>
      </c>
      <c r="H412" s="42">
        <f>_xll.qlCalendarAdvance(Calendar,$H411,B412,"f",FALSE)</f>
        <v>42978</v>
      </c>
      <c r="I412" s="177">
        <f>_xll.qlInterestRateIndexValueDate(Index1M,$H412)</f>
        <v>42982</v>
      </c>
      <c r="J412" s="182">
        <f>IFERROR(_xll.qlIndexFixing(Index1M,$H412,TRUE,_xll.ohTrigger(RecalcTrigger,Trigger1M)),NA())</f>
        <v>-4.2046617992648194E-3</v>
      </c>
      <c r="K412" s="44">
        <f>IFERROR(_xll.qlIndexFixing(Index3M,H412,TRUE,_xll.ohTrigger(RecalcTrigger,Trigger3M)),NA())</f>
        <v>-2.9185236502436876E-3</v>
      </c>
      <c r="L412" s="44">
        <f>IFERROR(_xll.qlIndexFixing(Index6M,$H412,TRUE,_xll.ohTrigger(RecalcTrigger,Trigger6M)),NA())</f>
        <v>-1.5479360248128082E-3</v>
      </c>
      <c r="M412" s="183">
        <f>IFERROR(_xll.qlIndexFixing(Index1Y,$H412,TRUE,_xll.ohTrigger(RecalcTrigger,Trigger1Y)),NA())</f>
        <v>-8.3434369521919957E-4</v>
      </c>
      <c r="N412" s="182">
        <f>IFERROR(_xll.qlIndexFixing(ONIndex1M,I412,TRUE,_xll.ohTrigger(RecalcTrigger,Trigger1M)),NA())</f>
        <v>-4.2487503834776064E-3</v>
      </c>
      <c r="O412" s="44">
        <f>IFERROR(_xll.qlIndexFixing(ONIndex3M,I412,TRUE,_xll.ohTrigger(RecalcTrigger,Trigger3M)),NA())</f>
        <v>-3.0174806614180483E-3</v>
      </c>
      <c r="P412" s="44">
        <f>IFERROR(_xll.qlIndexFixing(ONIndex6M,I412,TRUE,_xll.ohTrigger(RecalcTrigger,Trigger6M)),NA())</f>
        <v>-2.0580123016156193E-3</v>
      </c>
      <c r="Q412" s="183">
        <f>IFERROR(_xll.qlIndexFixing(ONIndex1Y,I412,TRUE,_xll.ohTrigger(RecalcTrigger,Trigger1Y)),NA())</f>
        <v>-8.0438721675513136E-4</v>
      </c>
    </row>
    <row r="413" spans="2:17" x14ac:dyDescent="0.2">
      <c r="B413" s="39" t="s">
        <v>17</v>
      </c>
      <c r="D413" s="42">
        <f>_xll.qlCalendarAdvance(Calendar,$D412,B413,"f",FALSE)</f>
        <v>42979</v>
      </c>
      <c r="E413" s="177">
        <f>_xll.qlInterestRateIndexValueDate(IndexON,D413)</f>
        <v>42979</v>
      </c>
      <c r="F413" s="193">
        <f>IFERROR(_xll.qlIndexFixing(IndexON,D413,TRUE,_xll.ohTrigger(RecalcTrigger,TriggerON)),NA())</f>
        <v>-4.2298997950673822E-3</v>
      </c>
      <c r="H413" s="42">
        <f>_xll.qlCalendarAdvance(Calendar,$H412,B413,"f",FALSE)</f>
        <v>42979</v>
      </c>
      <c r="I413" s="177">
        <f>_xll.qlInterestRateIndexValueDate(Index1M,$H413)</f>
        <v>42983</v>
      </c>
      <c r="J413" s="182">
        <f>IFERROR(_xll.qlIndexFixing(Index1M,$H413,TRUE,_xll.ohTrigger(RecalcTrigger,Trigger1M)),NA())</f>
        <v>-4.2011635612588805E-3</v>
      </c>
      <c r="K413" s="44">
        <f>IFERROR(_xll.qlIndexFixing(Index3M,H413,TRUE,_xll.ohTrigger(RecalcTrigger,Trigger3M)),NA())</f>
        <v>-2.9159356741149047E-3</v>
      </c>
      <c r="L413" s="44">
        <f>IFERROR(_xll.qlIndexFixing(Index6M,$H413,TRUE,_xll.ohTrigger(RecalcTrigger,Trigger6M)),NA())</f>
        <v>-1.5451007595721747E-3</v>
      </c>
      <c r="M413" s="183">
        <f>IFERROR(_xll.qlIndexFixing(Index1Y,$H413,TRUE,_xll.ohTrigger(RecalcTrigger,Trigger1Y)),NA())</f>
        <v>-8.2737286555381107E-4</v>
      </c>
      <c r="N413" s="182">
        <f>IFERROR(_xll.qlIndexFixing(ONIndex1M,I413,TRUE,_xll.ohTrigger(RecalcTrigger,Trigger1M)),NA())</f>
        <v>-4.2453540412301649E-3</v>
      </c>
      <c r="O413" s="44">
        <f>IFERROR(_xll.qlIndexFixing(ONIndex3M,I413,TRUE,_xll.ohTrigger(RecalcTrigger,Trigger3M)),NA())</f>
        <v>-3.0150674696516333E-3</v>
      </c>
      <c r="P413" s="44">
        <f>IFERROR(_xll.qlIndexFixing(ONIndex6M,I413,TRUE,_xll.ohTrigger(RecalcTrigger,Trigger6M)),NA())</f>
        <v>-2.0548280119436768E-3</v>
      </c>
      <c r="Q413" s="183">
        <f>IFERROR(_xll.qlIndexFixing(ONIndex1Y,I413,TRUE,_xll.ohTrigger(RecalcTrigger,Trigger1Y)),NA())</f>
        <v>-7.9766549025972466E-4</v>
      </c>
    </row>
    <row r="414" spans="2:17" x14ac:dyDescent="0.2">
      <c r="B414" s="39" t="s">
        <v>17</v>
      </c>
      <c r="D414" s="42">
        <f>_xll.qlCalendarAdvance(Calendar,$D413,B414,"f",FALSE)</f>
        <v>42982</v>
      </c>
      <c r="E414" s="177">
        <f>_xll.qlInterestRateIndexValueDate(IndexON,D414)</f>
        <v>42982</v>
      </c>
      <c r="F414" s="193">
        <f>IFERROR(_xll.qlIndexFixing(IndexON,D414,TRUE,_xll.ohTrigger(RecalcTrigger,TriggerON)),NA())</f>
        <v>-4.2299494961106632E-3</v>
      </c>
      <c r="H414" s="42">
        <f>_xll.qlCalendarAdvance(Calendar,$H413,B414,"f",FALSE)</f>
        <v>42982</v>
      </c>
      <c r="I414" s="177">
        <f>_xll.qlInterestRateIndexValueDate(Index1M,$H414)</f>
        <v>42984</v>
      </c>
      <c r="J414" s="182">
        <f>IFERROR(_xll.qlIndexFixing(Index1M,$H414,TRUE,_xll.ohTrigger(RecalcTrigger,Trigger1M)),NA())</f>
        <v>-4.1976573587372279E-3</v>
      </c>
      <c r="K414" s="44">
        <f>IFERROR(_xll.qlIndexFixing(Index3M,H414,TRUE,_xll.ohTrigger(RecalcTrigger,Trigger3M)),NA())</f>
        <v>-2.9133340223465999E-3</v>
      </c>
      <c r="L414" s="44">
        <f>IFERROR(_xll.qlIndexFixing(Index6M,$H414,TRUE,_xll.ohTrigger(RecalcTrigger,Trigger6M)),NA())</f>
        <v>-1.5408157986991993E-3</v>
      </c>
      <c r="M414" s="183">
        <f>IFERROR(_xll.qlIndexFixing(Index1Y,$H414,TRUE,_xll.ohTrigger(RecalcTrigger,Trigger1Y)),NA())</f>
        <v>-8.2037417408240953E-4</v>
      </c>
      <c r="N414" s="182">
        <f>IFERROR(_xll.qlIndexFixing(ONIndex1M,I414,TRUE,_xll.ohTrigger(RecalcTrigger,Trigger1M)),NA())</f>
        <v>-4.2384819132701423E-3</v>
      </c>
      <c r="O414" s="44">
        <f>IFERROR(_xll.qlIndexFixing(ONIndex3M,I414,TRUE,_xll.ohTrigger(RecalcTrigger,Trigger3M)),NA())</f>
        <v>-3.0103697234062921E-3</v>
      </c>
      <c r="P414" s="44">
        <f>IFERROR(_xll.qlIndexFixing(ONIndex6M,I414,TRUE,_xll.ohTrigger(RecalcTrigger,Trigger6M)),NA())</f>
        <v>-2.0465815483117211E-3</v>
      </c>
      <c r="Q414" s="183">
        <f>IFERROR(_xll.qlIndexFixing(ONIndex1Y,I414,TRUE,_xll.ohTrigger(RecalcTrigger,Trigger1Y)),NA())</f>
        <v>-7.8482300042814757E-4</v>
      </c>
    </row>
    <row r="415" spans="2:17" x14ac:dyDescent="0.2">
      <c r="B415" s="39" t="s">
        <v>17</v>
      </c>
      <c r="D415" s="42">
        <f>_xll.qlCalendarAdvance(Calendar,$D414,B415,"f",FALSE)</f>
        <v>42983</v>
      </c>
      <c r="E415" s="177">
        <f>_xll.qlInterestRateIndexValueDate(IndexON,D415)</f>
        <v>42983</v>
      </c>
      <c r="F415" s="193">
        <f>IFERROR(_xll.qlIndexFixing(IndexON,D415,TRUE,_xll.ohTrigger(RecalcTrigger,TriggerON)),NA())</f>
        <v>-4.2299494961905992E-3</v>
      </c>
      <c r="H415" s="42">
        <f>_xll.qlCalendarAdvance(Calendar,$H414,B415,"f",FALSE)</f>
        <v>42983</v>
      </c>
      <c r="I415" s="177">
        <f>_xll.qlInterestRateIndexValueDate(Index1M,$H415)</f>
        <v>42985</v>
      </c>
      <c r="J415" s="182">
        <f>IFERROR(_xll.qlIndexFixing(Index1M,$H415,TRUE,_xll.ohTrigger(RecalcTrigger,Trigger1M)),NA())</f>
        <v>-4.1905325849493635E-3</v>
      </c>
      <c r="K415" s="44">
        <f>IFERROR(_xll.qlIndexFixing(Index3M,H415,TRUE,_xll.ohTrigger(RecalcTrigger,Trigger3M)),NA())</f>
        <v>-2.9107178646868618E-3</v>
      </c>
      <c r="L415" s="44">
        <f>IFERROR(_xll.qlIndexFixing(Index6M,$H415,TRUE,_xll.ohTrigger(RecalcTrigger,Trigger6M)),NA())</f>
        <v>-1.5365136686010664E-3</v>
      </c>
      <c r="M415" s="183">
        <f>IFERROR(_xll.qlIndexFixing(Index1Y,$H415,TRUE,_xll.ohTrigger(RecalcTrigger,Trigger1Y)),NA())</f>
        <v>-8.1334728995600296E-4</v>
      </c>
      <c r="N415" s="182">
        <f>IFERROR(_xll.qlIndexFixing(ONIndex1M,I415,TRUE,_xll.ohTrigger(RecalcTrigger,Trigger1M)),NA())</f>
        <v>-4.2316804241915307E-3</v>
      </c>
      <c r="O415" s="44">
        <f>IFERROR(_xll.qlIndexFixing(ONIndex3M,I415,TRUE,_xll.ohTrigger(RecalcTrigger,Trigger3M)),NA())</f>
        <v>-3.0058781652941846E-3</v>
      </c>
      <c r="P415" s="44">
        <f>IFERROR(_xll.qlIndexFixing(ONIndex6M,I415,TRUE,_xll.ohTrigger(RecalcTrigger,Trigger6M)),NA())</f>
        <v>-2.036473754349899E-3</v>
      </c>
      <c r="Q415" s="183">
        <f>IFERROR(_xll.qlIndexFixing(ONIndex1Y,I415,TRUE,_xll.ohTrigger(RecalcTrigger,Trigger1Y)),NA())</f>
        <v>-7.7259446912059104E-4</v>
      </c>
    </row>
    <row r="416" spans="2:17" x14ac:dyDescent="0.2">
      <c r="B416" s="39" t="s">
        <v>17</v>
      </c>
      <c r="D416" s="42">
        <f>_xll.qlCalendarAdvance(Calendar,$D415,B416,"f",FALSE)</f>
        <v>42984</v>
      </c>
      <c r="E416" s="177">
        <f>_xll.qlInterestRateIndexValueDate(IndexON,D416)</f>
        <v>42984</v>
      </c>
      <c r="F416" s="193">
        <f>IFERROR(_xll.qlIndexFixing(IndexON,D416,TRUE,_xll.ohTrigger(RecalcTrigger,TriggerON)),NA())</f>
        <v>-4.2299494961506312E-3</v>
      </c>
      <c r="H416" s="42">
        <f>_xll.qlCalendarAdvance(Calendar,$H415,B416,"f",FALSE)</f>
        <v>42984</v>
      </c>
      <c r="I416" s="177">
        <f>_xll.qlInterestRateIndexValueDate(Index1M,$H416)</f>
        <v>42986</v>
      </c>
      <c r="J416" s="182">
        <f>IFERROR(_xll.qlIndexFixing(Index1M,$H416,TRUE,_xll.ohTrigger(RecalcTrigger,Trigger1M)),NA())</f>
        <v>-4.1888135480885611E-3</v>
      </c>
      <c r="K416" s="44">
        <f>IFERROR(_xll.qlIndexFixing(Index3M,H416,TRUE,_xll.ohTrigger(RecalcTrigger,Trigger3M)),NA())</f>
        <v>-2.9080863653826853E-3</v>
      </c>
      <c r="L416" s="44">
        <f>IFERROR(_xll.qlIndexFixing(Index6M,$H416,TRUE,_xll.ohTrigger(RecalcTrigger,Trigger6M)),NA())</f>
        <v>-1.532197374471218E-3</v>
      </c>
      <c r="M416" s="183">
        <f>IFERROR(_xll.qlIndexFixing(Index1Y,$H416,TRUE,_xll.ohTrigger(RecalcTrigger,Trigger1Y)),NA())</f>
        <v>-7.9206805410100562E-4</v>
      </c>
      <c r="N416" s="182">
        <f>IFERROR(_xll.qlIndexFixing(ONIndex1M,I416,TRUE,_xll.ohTrigger(RecalcTrigger,Trigger1M)),NA())</f>
        <v>-4.2282403312610128E-3</v>
      </c>
      <c r="O416" s="44">
        <f>IFERROR(_xll.qlIndexFixing(ONIndex3M,I416,TRUE,_xll.ohTrigger(RecalcTrigger,Trigger3M)),NA())</f>
        <v>-3.0036987356174549E-3</v>
      </c>
      <c r="P416" s="44">
        <f>IFERROR(_xll.qlIndexFixing(ONIndex6M,I416,TRUE,_xll.ohTrigger(RecalcTrigger,Trigger6M)),NA())</f>
        <v>-2.0304625647638019E-3</v>
      </c>
      <c r="Q416" s="183">
        <f>IFERROR(_xll.qlIndexFixing(ONIndex1Y,I416,TRUE,_xll.ohTrigger(RecalcTrigger,Trigger1Y)),NA())</f>
        <v>-7.6678854737721736E-4</v>
      </c>
    </row>
    <row r="417" spans="2:17" x14ac:dyDescent="0.2">
      <c r="B417" s="39" t="s">
        <v>17</v>
      </c>
      <c r="D417" s="42">
        <f>_xll.qlCalendarAdvance(Calendar,$D416,B417,"f",FALSE)</f>
        <v>42985</v>
      </c>
      <c r="E417" s="177">
        <f>_xll.qlInterestRateIndexValueDate(IndexON,D417)</f>
        <v>42985</v>
      </c>
      <c r="F417" s="193">
        <f>IFERROR(_xll.qlIndexFixing(IndexON,D417,TRUE,_xll.ohTrigger(RecalcTrigger,TriggerON)),NA())</f>
        <v>-4.2299494962705353E-3</v>
      </c>
      <c r="H417" s="42">
        <f>_xll.qlCalendarAdvance(Calendar,$H416,B417,"f",FALSE)</f>
        <v>42985</v>
      </c>
      <c r="I417" s="177">
        <f>_xll.qlInterestRateIndexValueDate(Index1M,$H417)</f>
        <v>42989</v>
      </c>
      <c r="J417" s="182">
        <f>IFERROR(_xll.qlIndexFixing(Index1M,$H417,TRUE,_xll.ohTrigger(RecalcTrigger,Trigger1M)),NA())</f>
        <v>-4.1800094903345908E-3</v>
      </c>
      <c r="K417" s="44">
        <f>IFERROR(_xll.qlIndexFixing(Index3M,H417,TRUE,_xll.ohTrigger(RecalcTrigger,Trigger3M)),NA())</f>
        <v>-2.9000913775157765E-3</v>
      </c>
      <c r="L417" s="44">
        <f>IFERROR(_xll.qlIndexFixing(Index6M,$H417,TRUE,_xll.ohTrigger(RecalcTrigger,Trigger6M)),NA())</f>
        <v>-1.5177089144545754E-3</v>
      </c>
      <c r="M417" s="183">
        <f>IFERROR(_xll.qlIndexFixing(Index1Y,$H417,TRUE,_xll.ohTrigger(RecalcTrigger,Trigger1Y)),NA())</f>
        <v>-7.8495109821696222E-4</v>
      </c>
      <c r="N417" s="182">
        <f>IFERROR(_xll.qlIndexFixing(ONIndex1M,I417,TRUE,_xll.ohTrigger(RecalcTrigger,Trigger1M)),NA())</f>
        <v>-4.2247917120707967E-3</v>
      </c>
      <c r="O417" s="44">
        <f>IFERROR(_xll.qlIndexFixing(ONIndex3M,I417,TRUE,_xll.ohTrigger(RecalcTrigger,Trigger3M)),NA())</f>
        <v>-3.0015672766481316E-3</v>
      </c>
      <c r="P417" s="44">
        <f>IFERROR(_xll.qlIndexFixing(ONIndex6M,I417,TRUE,_xll.ohTrigger(RecalcTrigger,Trigger6M)),NA())</f>
        <v>-2.0238749844825321E-3</v>
      </c>
      <c r="Q417" s="183">
        <f>IFERROR(_xll.qlIndexFixing(ONIndex1Y,I417,TRUE,_xll.ohTrigger(RecalcTrigger,Trigger1Y)),NA())</f>
        <v>-7.6117050406665498E-4</v>
      </c>
    </row>
    <row r="418" spans="2:17" x14ac:dyDescent="0.2">
      <c r="B418" s="39" t="s">
        <v>17</v>
      </c>
      <c r="D418" s="42">
        <f>_xll.qlCalendarAdvance(Calendar,$D417,B418,"f",FALSE)</f>
        <v>42986</v>
      </c>
      <c r="E418" s="177">
        <f>_xll.qlInterestRateIndexValueDate(IndexON,D418)</f>
        <v>42986</v>
      </c>
      <c r="F418" s="193">
        <f>IFERROR(_xll.qlIndexFixing(IndexON,D418,TRUE,_xll.ohTrigger(RecalcTrigger,TriggerON)),NA())</f>
        <v>-4.2298997950407369E-3</v>
      </c>
      <c r="H418" s="42">
        <f>_xll.qlCalendarAdvance(Calendar,$H417,B418,"f",FALSE)</f>
        <v>42986</v>
      </c>
      <c r="I418" s="177">
        <f>_xll.qlInterestRateIndexValueDate(Index1M,$H418)</f>
        <v>42990</v>
      </c>
      <c r="J418" s="182">
        <f>IFERROR(_xll.qlIndexFixing(Index1M,$H418,TRUE,_xll.ohTrigger(RecalcTrigger,Trigger1M)),NA())</f>
        <v>-4.17645706788905E-3</v>
      </c>
      <c r="K418" s="44">
        <f>IFERROR(_xll.qlIndexFixing(Index3M,H418,TRUE,_xll.ohTrigger(RecalcTrigger,Trigger3M)),NA())</f>
        <v>-2.8973900440393092E-3</v>
      </c>
      <c r="L418" s="44">
        <f>IFERROR(_xll.qlIndexFixing(Index6M,$H418,TRUE,_xll.ohTrigger(RecalcTrigger,Trigger6M)),NA())</f>
        <v>-1.5148513796863744E-3</v>
      </c>
      <c r="M418" s="183">
        <f>IFERROR(_xll.qlIndexFixing(Index1Y,$H418,TRUE,_xll.ohTrigger(RecalcTrigger,Trigger1Y)),NA())</f>
        <v>-7.7777817637438918E-4</v>
      </c>
      <c r="N418" s="182">
        <f>IFERROR(_xll.qlIndexFixing(ONIndex1M,I418,TRUE,_xll.ohTrigger(RecalcTrigger,Trigger1M)),NA())</f>
        <v>-4.2213346414010644E-3</v>
      </c>
      <c r="O418" s="44">
        <f>IFERROR(_xll.qlIndexFixing(ONIndex3M,I418,TRUE,_xll.ohTrigger(RecalcTrigger,Trigger3M)),NA())</f>
        <v>-2.9994841949809725E-3</v>
      </c>
      <c r="P418" s="44">
        <f>IFERROR(_xll.qlIndexFixing(ONIndex6M,I418,TRUE,_xll.ohTrigger(RecalcTrigger,Trigger6M)),NA())</f>
        <v>-2.0167073436816452E-3</v>
      </c>
      <c r="Q418" s="183">
        <f>IFERROR(_xll.qlIndexFixing(ONIndex1Y,I418,TRUE,_xll.ohTrigger(RecalcTrigger,Trigger1Y)),NA())</f>
        <v>-7.5574191161109638E-4</v>
      </c>
    </row>
    <row r="419" spans="2:17" x14ac:dyDescent="0.2">
      <c r="B419" s="39" t="s">
        <v>17</v>
      </c>
      <c r="D419" s="42">
        <f>_xll.qlCalendarAdvance(Calendar,$D418,B419,"f",FALSE)</f>
        <v>42989</v>
      </c>
      <c r="E419" s="177">
        <f>_xll.qlInterestRateIndexValueDate(IndexON,D419)</f>
        <v>42989</v>
      </c>
      <c r="F419" s="193">
        <f>IFERROR(_xll.qlIndexFixing(IndexON,D419,TRUE,_xll.ohTrigger(RecalcTrigger,TriggerON)),NA())</f>
        <v>-4.2299494961506312E-3</v>
      </c>
      <c r="H419" s="42">
        <f>_xll.qlCalendarAdvance(Calendar,$H418,B419,"f",FALSE)</f>
        <v>42989</v>
      </c>
      <c r="I419" s="177">
        <f>_xll.qlInterestRateIndexValueDate(Index1M,$H419)</f>
        <v>42991</v>
      </c>
      <c r="J419" s="182">
        <f>IFERROR(_xll.qlIndexFixing(Index1M,$H419,TRUE,_xll.ohTrigger(RecalcTrigger,Trigger1M)),NA())</f>
        <v>-4.1728972033179268E-3</v>
      </c>
      <c r="K419" s="44">
        <f>IFERROR(_xll.qlIndexFixing(Index3M,H419,TRUE,_xll.ohTrigger(RecalcTrigger,Trigger3M)),NA())</f>
        <v>-2.8946691076110528E-3</v>
      </c>
      <c r="L419" s="44">
        <f>IFERROR(_xll.qlIndexFixing(Index6M,$H419,TRUE,_xll.ohTrigger(RecalcTrigger,Trigger6M)),NA())</f>
        <v>-1.5105100614831049E-3</v>
      </c>
      <c r="M419" s="183">
        <f>IFERROR(_xll.qlIndexFixing(Index1Y,$H419,TRUE,_xll.ohTrigger(RecalcTrigger,Trigger1Y)),NA())</f>
        <v>-7.705750097566933E-4</v>
      </c>
      <c r="N419" s="182">
        <f>IFERROR(_xll.qlIndexFixing(ONIndex1M,I419,TRUE,_xll.ohTrigger(RecalcTrigger,Trigger1M)),NA())</f>
        <v>-4.2143433654961981E-3</v>
      </c>
      <c r="O419" s="44">
        <f>IFERROR(_xll.qlIndexFixing(ONIndex3M,I419,TRUE,_xll.ohTrigger(RecalcTrigger,Trigger3M)),NA())</f>
        <v>-2.9954563945278068E-3</v>
      </c>
      <c r="P419" s="44">
        <f>IFERROR(_xll.qlIndexFixing(ONIndex6M,I419,TRUE,_xll.ohTrigger(RecalcTrigger,Trigger6M)),NA())</f>
        <v>-2.000409060225472E-3</v>
      </c>
      <c r="Q419" s="183">
        <f>IFERROR(_xll.qlIndexFixing(ONIndex1Y,I419,TRUE,_xll.ohTrigger(RecalcTrigger,Trigger1Y)),NA())</f>
        <v>-7.4552254798909701E-4</v>
      </c>
    </row>
    <row r="420" spans="2:17" x14ac:dyDescent="0.2">
      <c r="B420" s="39" t="s">
        <v>17</v>
      </c>
      <c r="D420" s="42">
        <f>_xll.qlCalendarAdvance(Calendar,$D419,B420,"f",FALSE)</f>
        <v>42990</v>
      </c>
      <c r="E420" s="177">
        <f>_xll.qlInterestRateIndexValueDate(IndexON,D420)</f>
        <v>42990</v>
      </c>
      <c r="F420" s="193">
        <f>IFERROR(_xll.qlIndexFixing(IndexON,D420,TRUE,_xll.ohTrigger(RecalcTrigger,TriggerON)),NA())</f>
        <v>-4.2299494961905992E-3</v>
      </c>
      <c r="H420" s="42">
        <f>_xll.qlCalendarAdvance(Calendar,$H419,B420,"f",FALSE)</f>
        <v>42990</v>
      </c>
      <c r="I420" s="177">
        <f>_xll.qlInterestRateIndexValueDate(Index1M,$H420)</f>
        <v>42992</v>
      </c>
      <c r="J420" s="182">
        <f>IFERROR(_xll.qlIndexFixing(Index1M,$H420,TRUE,_xll.ohTrigger(RecalcTrigger,Trigger1M)),NA())</f>
        <v>-4.1656699490380533E-3</v>
      </c>
      <c r="K420" s="44">
        <f>IFERROR(_xll.qlIndexFixing(Index3M,H420,TRUE,_xll.ohTrigger(RecalcTrigger,Trigger3M)),NA())</f>
        <v>-2.8919276994635312E-3</v>
      </c>
      <c r="L420" s="44">
        <f>IFERROR(_xll.qlIndexFixing(Index6M,$H420,TRUE,_xll.ohTrigger(RecalcTrigger,Trigger6M)),NA())</f>
        <v>-1.506173041322641E-3</v>
      </c>
      <c r="M420" s="183">
        <f>IFERROR(_xll.qlIndexFixing(Index1Y,$H420,TRUE,_xll.ohTrigger(RecalcTrigger,Trigger1Y)),NA())</f>
        <v>-7.6334124517078359E-4</v>
      </c>
      <c r="N420" s="182">
        <f>IFERROR(_xll.qlIndexFixing(ONIndex1M,I420,TRUE,_xll.ohTrigger(RecalcTrigger,Trigger1M)),NA())</f>
        <v>-4.2074233368927239E-3</v>
      </c>
      <c r="O420" s="44">
        <f>IFERROR(_xll.qlIndexFixing(ONIndex3M,I420,TRUE,_xll.ohTrigger(RecalcTrigger,Trigger3M)),NA())</f>
        <v>-2.9916437619581515E-3</v>
      </c>
      <c r="P420" s="44">
        <f>IFERROR(_xll.qlIndexFixing(ONIndex6M,I420,TRUE,_xll.ohTrigger(RecalcTrigger,Trigger6M)),NA())</f>
        <v>-1.982162770999274E-3</v>
      </c>
      <c r="Q420" s="183">
        <f>IFERROR(_xll.qlIndexFixing(ONIndex1Y,I420,TRUE,_xll.ohTrigger(RecalcTrigger,Trigger1Y)),NA())</f>
        <v>-7.3595349966204537E-4</v>
      </c>
    </row>
    <row r="421" spans="2:17" x14ac:dyDescent="0.2">
      <c r="B421" s="39" t="s">
        <v>17</v>
      </c>
      <c r="D421" s="42">
        <f>_xll.qlCalendarAdvance(Calendar,$D420,B421,"f",FALSE)</f>
        <v>42991</v>
      </c>
      <c r="E421" s="177">
        <f>_xll.qlInterestRateIndexValueDate(IndexON,D421)</f>
        <v>42991</v>
      </c>
      <c r="F421" s="193">
        <f>IFERROR(_xll.qlIndexFixing(IndexON,D421,TRUE,_xll.ohTrigger(RecalcTrigger,TriggerON)),NA())</f>
        <v>-4.2299494961106632E-3</v>
      </c>
      <c r="H421" s="42">
        <f>_xll.qlCalendarAdvance(Calendar,$H420,B421,"f",FALSE)</f>
        <v>42991</v>
      </c>
      <c r="I421" s="177">
        <f>_xll.qlInterestRateIndexValueDate(Index1M,$H421)</f>
        <v>42993</v>
      </c>
      <c r="J421" s="182">
        <f>IFERROR(_xll.qlIndexFixing(Index1M,$H421,TRUE,_xll.ohTrigger(RecalcTrigger,Trigger1M)),NA())</f>
        <v>-4.163923139670336E-3</v>
      </c>
      <c r="K421" s="44">
        <f>IFERROR(_xll.qlIndexFixing(Index3M,H421,TRUE,_xll.ohTrigger(RecalcTrigger,Trigger3M)),NA())</f>
        <v>-2.8891649453237828E-3</v>
      </c>
      <c r="L421" s="44">
        <f>IFERROR(_xll.qlIndexFixing(Index6M,$H421,TRUE,_xll.ohTrigger(RecalcTrigger,Trigger6M)),NA())</f>
        <v>-1.5018434680391043E-3</v>
      </c>
      <c r="M421" s="183">
        <f>IFERROR(_xll.qlIndexFixing(Index1Y,$H421,TRUE,_xll.ohTrigger(RecalcTrigger,Trigger1Y)),NA())</f>
        <v>-7.4148529603941581E-4</v>
      </c>
      <c r="N421" s="182">
        <f>IFERROR(_xll.qlIndexFixing(ONIndex1M,I421,TRUE,_xll.ohTrigger(RecalcTrigger,Trigger1M)),NA())</f>
        <v>-4.2039251285697077E-3</v>
      </c>
      <c r="O421" s="44">
        <f>IFERROR(_xll.qlIndexFixing(ONIndex3M,I421,TRUE,_xll.ohTrigger(RecalcTrigger,Trigger3M)),NA())</f>
        <v>-2.9898086580493199E-3</v>
      </c>
      <c r="P421" s="44">
        <f>IFERROR(_xll.qlIndexFixing(ONIndex6M,I421,TRUE,_xll.ohTrigger(RecalcTrigger,Trigger6M)),NA())</f>
        <v>-1.9720397745581764E-3</v>
      </c>
      <c r="Q421" s="183">
        <f>IFERROR(_xll.qlIndexFixing(ONIndex1Y,I421,TRUE,_xll.ohTrigger(RecalcTrigger,Trigger1Y)),NA())</f>
        <v>-7.3149574849384891E-4</v>
      </c>
    </row>
    <row r="422" spans="2:17" x14ac:dyDescent="0.2">
      <c r="B422" s="39" t="s">
        <v>17</v>
      </c>
      <c r="D422" s="42">
        <f>_xll.qlCalendarAdvance(Calendar,$D421,B422,"f",FALSE)</f>
        <v>42992</v>
      </c>
      <c r="E422" s="177">
        <f>_xll.qlInterestRateIndexValueDate(IndexON,D422)</f>
        <v>42992</v>
      </c>
      <c r="F422" s="193">
        <f>IFERROR(_xll.qlIndexFixing(IndexON,D422,TRUE,_xll.ohTrigger(RecalcTrigger,TriggerON)),NA())</f>
        <v>-4.2299494961106632E-3</v>
      </c>
      <c r="H422" s="42">
        <f>_xll.qlCalendarAdvance(Calendar,$H421,B422,"f",FALSE)</f>
        <v>42992</v>
      </c>
      <c r="I422" s="177">
        <f>_xll.qlInterestRateIndexValueDate(Index1M,$H422)</f>
        <v>42996</v>
      </c>
      <c r="J422" s="182">
        <f>IFERROR(_xll.qlIndexFixing(Index1M,$H422,TRUE,_xll.ohTrigger(RecalcTrigger,Trigger1M)),NA())</f>
        <v>-4.1549888606038365E-3</v>
      </c>
      <c r="K422" s="44">
        <f>IFERROR(_xll.qlIndexFixing(Index3M,H422,TRUE,_xll.ohTrigger(RecalcTrigger,Trigger3M)),NA())</f>
        <v>-2.8807397816976842E-3</v>
      </c>
      <c r="L422" s="44">
        <f>IFERROR(_xll.qlIndexFixing(Index6M,$H422,TRUE,_xll.ohTrigger(RecalcTrigger,Trigger6M)),NA())</f>
        <v>-1.4873887222841943E-3</v>
      </c>
      <c r="M422" s="183">
        <f>IFERROR(_xll.qlIndexFixing(Index1Y,$H422,TRUE,_xll.ohTrigger(RecalcTrigger,Trigger1Y)),NA())</f>
        <v>-7.3409303153071067E-4</v>
      </c>
      <c r="N422" s="182">
        <f>IFERROR(_xll.qlIndexFixing(ONIndex1M,I422,TRUE,_xll.ohTrigger(RecalcTrigger,Trigger1M)),NA())</f>
        <v>-4.200418916608939E-3</v>
      </c>
      <c r="O422" s="44">
        <f>IFERROR(_xll.qlIndexFixing(ONIndex3M,I422,TRUE,_xll.ohTrigger(RecalcTrigger,Trigger3M)),NA())</f>
        <v>-2.9880243682933738E-3</v>
      </c>
      <c r="P422" s="44">
        <f>IFERROR(_xll.qlIndexFixing(ONIndex6M,I422,TRUE,_xll.ohTrigger(RecalcTrigger,Trigger6M)),NA())</f>
        <v>-1.9613146964525541E-3</v>
      </c>
      <c r="Q422" s="183">
        <f>IFERROR(_xll.qlIndexFixing(ONIndex1Y,I422,TRUE,_xll.ohTrigger(RecalcTrigger,Trigger1Y)),NA())</f>
        <v>-7.2723688299358713E-4</v>
      </c>
    </row>
    <row r="423" spans="2:17" x14ac:dyDescent="0.2">
      <c r="B423" s="39" t="s">
        <v>17</v>
      </c>
      <c r="D423" s="42">
        <f>_xll.qlCalendarAdvance(Calendar,$D422,B423,"f",FALSE)</f>
        <v>42993</v>
      </c>
      <c r="E423" s="177">
        <f>_xll.qlInterestRateIndexValueDate(IndexON,D423)</f>
        <v>42993</v>
      </c>
      <c r="F423" s="193">
        <f>IFERROR(_xll.qlIndexFixing(IndexON,D423,TRUE,_xll.ohTrigger(RecalcTrigger,TriggerON)),NA())</f>
        <v>-4.2298997950274142E-3</v>
      </c>
      <c r="H423" s="42">
        <f>_xll.qlCalendarAdvance(Calendar,$H422,B423,"f",FALSE)</f>
        <v>42993</v>
      </c>
      <c r="I423" s="177">
        <f>_xll.qlInterestRateIndexValueDate(Index1M,$H423)</f>
        <v>42997</v>
      </c>
      <c r="J423" s="182">
        <f>IFERROR(_xll.qlIndexFixing(Index1M,$H423,TRUE,_xll.ohTrigger(RecalcTrigger,Trigger1M)),NA())</f>
        <v>-4.1513859104829187E-3</v>
      </c>
      <c r="K423" s="44">
        <f>IFERROR(_xll.qlIndexFixing(Index3M,H423,TRUE,_xll.ohTrigger(RecalcTrigger,Trigger3M)),NA())</f>
        <v>-2.8778827908243548E-3</v>
      </c>
      <c r="L423" s="44">
        <f>IFERROR(_xll.qlIndexFixing(Index6M,$H423,TRUE,_xll.ohTrigger(RecalcTrigger,Trigger6M)),NA())</f>
        <v>-1.4846633385717635E-3</v>
      </c>
      <c r="M423" s="183">
        <f>IFERROR(_xll.qlIndexFixing(Index1Y,$H423,TRUE,_xll.ohTrigger(RecalcTrigger,Trigger1Y)),NA())</f>
        <v>-7.2670086745138876E-4</v>
      </c>
      <c r="N423" s="182">
        <f>IFERROR(_xll.qlIndexFixing(ONIndex1M,I423,TRUE,_xll.ohTrigger(RecalcTrigger,Trigger1M)),NA())</f>
        <v>-4.1969047759105038E-3</v>
      </c>
      <c r="O423" s="44">
        <f>IFERROR(_xll.qlIndexFixing(ONIndex3M,I423,TRUE,_xll.ohTrigger(RecalcTrigger,Trigger3M)),NA())</f>
        <v>-2.986278819028243E-3</v>
      </c>
      <c r="P423" s="44">
        <f>IFERROR(_xll.qlIndexFixing(ONIndex6M,I423,TRUE,_xll.ohTrigger(RecalcTrigger,Trigger6M)),NA())</f>
        <v>-1.9499838664582825E-3</v>
      </c>
      <c r="Q423" s="183">
        <f>IFERROR(_xll.qlIndexFixing(ONIndex1Y,I423,TRUE,_xll.ohTrigger(RecalcTrigger,Trigger1Y)),NA())</f>
        <v>-7.2317847562342052E-4</v>
      </c>
    </row>
    <row r="424" spans="2:17" x14ac:dyDescent="0.2">
      <c r="B424" s="39" t="s">
        <v>17</v>
      </c>
      <c r="D424" s="42">
        <f>_xll.qlCalendarAdvance(Calendar,$D423,B424,"f",FALSE)</f>
        <v>42996</v>
      </c>
      <c r="E424" s="177">
        <f>_xll.qlInterestRateIndexValueDate(IndexON,D424)</f>
        <v>42996</v>
      </c>
      <c r="F424" s="193">
        <f>IFERROR(_xll.qlIndexFixing(IndexON,D424,TRUE,_xll.ohTrigger(RecalcTrigger,TriggerON)),NA())</f>
        <v>-4.2299494961905992E-3</v>
      </c>
      <c r="H424" s="42">
        <f>_xll.qlCalendarAdvance(Calendar,$H423,B424,"f",FALSE)</f>
        <v>42996</v>
      </c>
      <c r="I424" s="177">
        <f>_xll.qlInterestRateIndexValueDate(Index1M,$H424)</f>
        <v>42998</v>
      </c>
      <c r="J424" s="182">
        <f>IFERROR(_xll.qlIndexFixing(Index1M,$H424,TRUE,_xll.ohTrigger(RecalcTrigger,Trigger1M)),NA())</f>
        <v>-4.1477760406372077E-3</v>
      </c>
      <c r="K424" s="44">
        <f>IFERROR(_xll.qlIndexFixing(Index3M,H424,TRUE,_xll.ohTrigger(RecalcTrigger,Trigger3M)),NA())</f>
        <v>-2.8750000000582537E-3</v>
      </c>
      <c r="L424" s="44">
        <f>IFERROR(_xll.qlIndexFixing(Index6M,$H424,TRUE,_xll.ohTrigger(RecalcTrigger,Trigger6M)),NA())</f>
        <v>-1.4804189504079586E-3</v>
      </c>
      <c r="M424" s="183">
        <f>IFERROR(_xll.qlIndexFixing(Index1Y,$H424,TRUE,_xll.ohTrigger(RecalcTrigger,Trigger1Y)),NA())</f>
        <v>-7.1927591918760376E-4</v>
      </c>
      <c r="N424" s="182">
        <f>IFERROR(_xll.qlIndexFixing(ONIndex1M,I424,TRUE,_xll.ohTrigger(RecalcTrigger,Trigger1M)),NA())</f>
        <v>-4.189801674776561E-3</v>
      </c>
      <c r="O424" s="44">
        <f>IFERROR(_xll.qlIndexFixing(ONIndex3M,I424,TRUE,_xll.ohTrigger(RecalcTrigger,Trigger3M)),NA())</f>
        <v>-2.982709804477679E-3</v>
      </c>
      <c r="P424" s="44">
        <f>IFERROR(_xll.qlIndexFixing(ONIndex6M,I424,TRUE,_xll.ohTrigger(RecalcTrigger,Trigger6M)),NA())</f>
        <v>-1.9252743865161293E-3</v>
      </c>
      <c r="Q424" s="183">
        <f>IFERROR(_xll.qlIndexFixing(ONIndex1Y,I424,TRUE,_xll.ohTrigger(RecalcTrigger,Trigger1Y)),NA())</f>
        <v>-7.1573629403243189E-4</v>
      </c>
    </row>
    <row r="425" spans="2:17" x14ac:dyDescent="0.2">
      <c r="B425" s="39" t="s">
        <v>17</v>
      </c>
      <c r="D425" s="42">
        <f>_xll.qlCalendarAdvance(Calendar,$D424,B425,"f",FALSE)</f>
        <v>42997</v>
      </c>
      <c r="E425" s="177">
        <f>_xll.qlInterestRateIndexValueDate(IndexON,D425)</f>
        <v>42997</v>
      </c>
      <c r="F425" s="193">
        <f>IFERROR(_xll.qlIndexFixing(IndexON,D425,TRUE,_xll.ohTrigger(RecalcTrigger,TriggerON)),NA())</f>
        <v>-4.2299494961905992E-3</v>
      </c>
      <c r="H425" s="42">
        <f>_xll.qlCalendarAdvance(Calendar,$H424,B425,"f",FALSE)</f>
        <v>42997</v>
      </c>
      <c r="I425" s="177">
        <f>_xll.qlInterestRateIndexValueDate(Index1M,$H425)</f>
        <v>42999</v>
      </c>
      <c r="J425" s="182">
        <f>IFERROR(_xll.qlIndexFixing(Index1M,$H425,TRUE,_xll.ohTrigger(RecalcTrigger,Trigger1M)),NA())</f>
        <v>-4.1404536241286538E-3</v>
      </c>
      <c r="K425" s="44">
        <f>IFERROR(_xll.qlIndexFixing(Index3M,H425,TRUE,_xll.ohTrigger(RecalcTrigger,Trigger3M)),NA())</f>
        <v>-2.8720905455795961E-3</v>
      </c>
      <c r="L425" s="44">
        <f>IFERROR(_xll.qlIndexFixing(Index6M,$H425,TRUE,_xll.ohTrigger(RecalcTrigger,Trigger6M)),NA())</f>
        <v>-1.4762013330622021E-3</v>
      </c>
      <c r="M425" s="183">
        <f>IFERROR(_xll.qlIndexFixing(Index1Y,$H425,TRUE,_xll.ohTrigger(RecalcTrigger,Trigger1Y)),NA())</f>
        <v>-7.1181781119209115E-4</v>
      </c>
      <c r="N425" s="182">
        <f>IFERROR(_xll.qlIndexFixing(ONIndex1M,I425,TRUE,_xll.ohTrigger(RecalcTrigger,Trigger1M)),NA())</f>
        <v>-4.1827704170671609E-3</v>
      </c>
      <c r="O425" s="44">
        <f>IFERROR(_xll.qlIndexFixing(ONIndex3M,I425,TRUE,_xll.ohTrigger(RecalcTrigger,Trigger3M)),NA())</f>
        <v>-2.9791116632793546E-3</v>
      </c>
      <c r="P425" s="44">
        <f>IFERROR(_xll.qlIndexFixing(ONIndex6M,I425,TRUE,_xll.ohTrigger(RecalcTrigger,Trigger6M)),NA())</f>
        <v>-1.8985296243112515E-3</v>
      </c>
      <c r="Q425" s="183">
        <f>IFERROR(_xll.qlIndexFixing(ONIndex1Y,I425,TRUE,_xll.ohTrigger(RecalcTrigger,Trigger1Y)),NA())</f>
        <v>-7.089808768867556E-4</v>
      </c>
    </row>
    <row r="426" spans="2:17" x14ac:dyDescent="0.2">
      <c r="B426" s="39" t="s">
        <v>17</v>
      </c>
      <c r="D426" s="42">
        <f>_xll.qlCalendarAdvance(Calendar,$D425,B426,"f",FALSE)</f>
        <v>42998</v>
      </c>
      <c r="E426" s="177">
        <f>_xll.qlInterestRateIndexValueDate(IndexON,D426)</f>
        <v>42998</v>
      </c>
      <c r="F426" s="193">
        <f>IFERROR(_xll.qlIndexFixing(IndexON,D426,TRUE,_xll.ohTrigger(RecalcTrigger,TriggerON)),NA())</f>
        <v>-4.2299494961506312E-3</v>
      </c>
      <c r="H426" s="42">
        <f>_xll.qlCalendarAdvance(Calendar,$H425,B426,"f",FALSE)</f>
        <v>42998</v>
      </c>
      <c r="I426" s="177">
        <f>_xll.qlInterestRateIndexValueDate(Index1M,$H426)</f>
        <v>43000</v>
      </c>
      <c r="J426" s="182">
        <f>IFERROR(_xll.qlIndexFixing(Index1M,$H426,TRUE,_xll.ohTrigger(RecalcTrigger,Trigger1M)),NA())</f>
        <v>-4.1386808682591742E-3</v>
      </c>
      <c r="K426" s="44">
        <f>IFERROR(_xll.qlIndexFixing(Index3M,H426,TRUE,_xll.ohTrigger(RecalcTrigger,Trigger3M)),NA())</f>
        <v>-2.8691538694685177E-3</v>
      </c>
      <c r="L426" s="44">
        <f>IFERROR(_xll.qlIndexFixing(Index6M,$H426,TRUE,_xll.ohTrigger(RecalcTrigger,Trigger6M)),NA())</f>
        <v>-1.4720137790152573E-3</v>
      </c>
      <c r="M426" s="183">
        <f>IFERROR(_xll.qlIndexFixing(Index1Y,$H426,TRUE,_xll.ohTrigger(RecalcTrigger,Trigger1Y)),NA())</f>
        <v>-6.8939196724948702E-4</v>
      </c>
      <c r="N426" s="182">
        <f>IFERROR(_xll.qlIndexFixing(ONIndex1M,I426,TRUE,_xll.ohTrigger(RecalcTrigger,Trigger1M)),NA())</f>
        <v>-4.1792177517852025E-3</v>
      </c>
      <c r="O426" s="44">
        <f>IFERROR(_xll.qlIndexFixing(ONIndex3M,I426,TRUE,_xll.ohTrigger(RecalcTrigger,Trigger3M)),NA())</f>
        <v>-2.9772607232780857E-3</v>
      </c>
      <c r="P426" s="44">
        <f>IFERROR(_xll.qlIndexFixing(ONIndex6M,I426,TRUE,_xll.ohTrigger(RecalcTrigger,Trigger6M)),NA())</f>
        <v>-1.8841149821113845E-3</v>
      </c>
      <c r="Q426" s="183">
        <f>IFERROR(_xll.qlIndexFixing(ONIndex1Y,I426,TRUE,_xll.ohTrigger(RecalcTrigger,Trigger1Y)),NA())</f>
        <v>-7.0594834725934419E-4</v>
      </c>
    </row>
    <row r="427" spans="2:17" x14ac:dyDescent="0.2">
      <c r="B427" s="39" t="s">
        <v>17</v>
      </c>
      <c r="D427" s="42">
        <f>_xll.qlCalendarAdvance(Calendar,$D426,B427,"f",FALSE)</f>
        <v>42999</v>
      </c>
      <c r="E427" s="177">
        <f>_xll.qlInterestRateIndexValueDate(IndexON,D427)</f>
        <v>42999</v>
      </c>
      <c r="F427" s="193">
        <f>IFERROR(_xll.qlIndexFixing(IndexON,D427,TRUE,_xll.ohTrigger(RecalcTrigger,TriggerON)),NA())</f>
        <v>-4.2299494962705353E-3</v>
      </c>
      <c r="H427" s="42">
        <f>_xll.qlCalendarAdvance(Calendar,$H426,B427,"f",FALSE)</f>
        <v>42999</v>
      </c>
      <c r="I427" s="177">
        <f>_xll.qlInterestRateIndexValueDate(Index1M,$H427)</f>
        <v>43003</v>
      </c>
      <c r="J427" s="182">
        <f>IFERROR(_xll.qlIndexFixing(Index1M,$H427,TRUE,_xll.ohTrigger(RecalcTrigger,Trigger1M)),NA())</f>
        <v>-4.1296255075113919E-3</v>
      </c>
      <c r="K427" s="44">
        <f>IFERROR(_xll.qlIndexFixing(Index3M,H427,TRUE,_xll.ohTrigger(RecalcTrigger,Trigger3M)),NA())</f>
        <v>-2.8566888283105612E-3</v>
      </c>
      <c r="L427" s="44">
        <f>IFERROR(_xll.qlIndexFixing(Index6M,$H427,TRUE,_xll.ohTrigger(RecalcTrigger,Trigger6M)),NA())</f>
        <v>-1.4580566394631011E-3</v>
      </c>
      <c r="M427" s="183">
        <f>IFERROR(_xll.qlIndexFixing(Index1Y,$H427,TRUE,_xll.ohTrigger(RecalcTrigger,Trigger1Y)),NA())</f>
        <v>-6.8164615912032428E-4</v>
      </c>
      <c r="N427" s="182">
        <f>IFERROR(_xll.qlIndexFixing(ONIndex1M,I427,TRUE,_xll.ohTrigger(RecalcTrigger,Trigger1M)),NA())</f>
        <v>-4.1756576054075012E-3</v>
      </c>
      <c r="O427" s="44">
        <f>IFERROR(_xll.qlIndexFixing(ONIndex3M,I427,TRUE,_xll.ohTrigger(RecalcTrigger,Trigger3M)),NA())</f>
        <v>-2.9753859334746835E-3</v>
      </c>
      <c r="P427" s="44">
        <f>IFERROR(_xll.qlIndexFixing(ONIndex6M,I427,TRUE,_xll.ohTrigger(RecalcTrigger,Trigger6M)),NA())</f>
        <v>-1.8690725669179287E-3</v>
      </c>
      <c r="Q427" s="183">
        <f>IFERROR(_xll.qlIndexFixing(ONIndex1Y,I427,TRUE,_xll.ohTrigger(RecalcTrigger,Trigger1Y)),NA())</f>
        <v>-7.0312571049502282E-4</v>
      </c>
    </row>
    <row r="428" spans="2:17" x14ac:dyDescent="0.2">
      <c r="B428" s="39" t="s">
        <v>17</v>
      </c>
      <c r="D428" s="42">
        <f>_xll.qlCalendarAdvance(Calendar,$D427,B428,"f",FALSE)</f>
        <v>43000</v>
      </c>
      <c r="E428" s="177">
        <f>_xll.qlInterestRateIndexValueDate(IndexON,D428)</f>
        <v>43000</v>
      </c>
      <c r="F428" s="193">
        <f>IFERROR(_xll.qlIndexFixing(IndexON,D428,TRUE,_xll.ohTrigger(RecalcTrigger,TriggerON)),NA())</f>
        <v>-4.2298997950140915E-3</v>
      </c>
      <c r="H428" s="42">
        <f>_xll.qlCalendarAdvance(Calendar,$H427,B428,"f",FALSE)</f>
        <v>43000</v>
      </c>
      <c r="I428" s="177">
        <f>_xll.qlInterestRateIndexValueDate(Index1M,$H428)</f>
        <v>43004</v>
      </c>
      <c r="J428" s="182">
        <f>IFERROR(_xll.qlIndexFixing(Index1M,$H428,TRUE,_xll.ohTrigger(RecalcTrigger,Trigger1M)),NA())</f>
        <v>-4.1259756865099639E-3</v>
      </c>
      <c r="K428" s="44">
        <f>IFERROR(_xll.qlIndexFixing(Index3M,H428,TRUE,_xll.ohTrigger(RecalcTrigger,Trigger3M)),NA())</f>
        <v>-2.8553817744916953E-3</v>
      </c>
      <c r="L428" s="44">
        <f>IFERROR(_xll.qlIndexFixing(Index6M,$H428,TRUE,_xll.ohTrigger(RecalcTrigger,Trigger6M)),NA())</f>
        <v>-1.4556307636110701E-3</v>
      </c>
      <c r="M428" s="183">
        <f>IFERROR(_xll.qlIndexFixing(Index1Y,$H428,TRUE,_xll.ohTrigger(RecalcTrigger,Trigger1Y)),NA())</f>
        <v>-6.7401650743082213E-4</v>
      </c>
      <c r="N428" s="182">
        <f>IFERROR(_xll.qlIndexFixing(ONIndex1M,I428,TRUE,_xll.ohTrigger(RecalcTrigger,Trigger1M)),NA())</f>
        <v>-4.1720900528741112E-3</v>
      </c>
      <c r="O428" s="44">
        <f>IFERROR(_xll.qlIndexFixing(ONIndex3M,I428,TRUE,_xll.ohTrigger(RecalcTrigger,Trigger3M)),NA())</f>
        <v>-2.9734871993047918E-3</v>
      </c>
      <c r="P428" s="44">
        <f>IFERROR(_xll.qlIndexFixing(ONIndex6M,I428,TRUE,_xll.ohTrigger(RecalcTrigger,Trigger6M)),NA())</f>
        <v>-1.8533987086266634E-3</v>
      </c>
      <c r="Q428" s="183">
        <f>IFERROR(_xll.qlIndexFixing(ONIndex1Y,I428,TRUE,_xll.ohTrigger(RecalcTrigger,Trigger1Y)),NA())</f>
        <v>-7.0051453917585604E-4</v>
      </c>
    </row>
    <row r="429" spans="2:17" x14ac:dyDescent="0.2">
      <c r="B429" s="39" t="s">
        <v>17</v>
      </c>
      <c r="D429" s="42">
        <f>_xll.qlCalendarAdvance(Calendar,$D428,B429,"f",FALSE)</f>
        <v>43003</v>
      </c>
      <c r="E429" s="177">
        <f>_xll.qlInterestRateIndexValueDate(IndexON,D429)</f>
        <v>43003</v>
      </c>
      <c r="F429" s="193">
        <f>IFERROR(_xll.qlIndexFixing(IndexON,D429,TRUE,_xll.ohTrigger(RecalcTrigger,TriggerON)),NA())</f>
        <v>-4.2299494961506312E-3</v>
      </c>
      <c r="H429" s="42">
        <f>_xll.qlCalendarAdvance(Calendar,$H428,B429,"f",FALSE)</f>
        <v>43003</v>
      </c>
      <c r="I429" s="177">
        <f>_xll.qlInterestRateIndexValueDate(Index1M,$H429)</f>
        <v>43005</v>
      </c>
      <c r="J429" s="182">
        <f>IFERROR(_xll.qlIndexFixing(Index1M,$H429,TRUE,_xll.ohTrigger(RecalcTrigger,Trigger1M)),NA())</f>
        <v>-4.1223194681778708E-3</v>
      </c>
      <c r="K429" s="44">
        <f>IFERROR(_xll.qlIndexFixing(Index3M,H429,TRUE,_xll.ohTrigger(RecalcTrigger,Trigger3M)),NA())</f>
        <v>-2.8540660489915727E-3</v>
      </c>
      <c r="L429" s="44">
        <f>IFERROR(_xll.qlIndexFixing(Index6M,$H429,TRUE,_xll.ohTrigger(RecalcTrigger,Trigger6M)),NA())</f>
        <v>-1.4516436314524926E-3</v>
      </c>
      <c r="M429" s="183">
        <f>IFERROR(_xll.qlIndexFixing(Index1Y,$H429,TRUE,_xll.ohTrigger(RecalcTrigger,Trigger1Y)),NA())</f>
        <v>-6.6635137562855455E-4</v>
      </c>
      <c r="N429" s="182">
        <f>IFERROR(_xll.qlIndexFixing(ONIndex1M,I429,TRUE,_xll.ohTrigger(RecalcTrigger,Trigger1M)),NA())</f>
        <v>-4.1648824485074343E-3</v>
      </c>
      <c r="O429" s="44">
        <f>IFERROR(_xll.qlIndexFixing(ONIndex3M,I429,TRUE,_xll.ohTrigger(RecalcTrigger,Trigger3M)),NA())</f>
        <v>-2.9695849463040602E-3</v>
      </c>
      <c r="P429" s="44">
        <f>IFERROR(_xll.qlIndexFixing(ONIndex6M,I429,TRUE,_xll.ohTrigger(RecalcTrigger,Trigger6M)),NA())</f>
        <v>-1.8199186296641301E-3</v>
      </c>
      <c r="Q429" s="183">
        <f>IFERROR(_xll.qlIndexFixing(ONIndex1Y,I429,TRUE,_xll.ohTrigger(RecalcTrigger,Trigger1Y)),NA())</f>
        <v>-6.9600359795529698E-4</v>
      </c>
    </row>
    <row r="430" spans="2:17" x14ac:dyDescent="0.2">
      <c r="B430" s="39" t="s">
        <v>17</v>
      </c>
      <c r="D430" s="42">
        <f>_xll.qlCalendarAdvance(Calendar,$D429,B430,"f",FALSE)</f>
        <v>43004</v>
      </c>
      <c r="E430" s="177">
        <f>_xll.qlInterestRateIndexValueDate(IndexON,D430)</f>
        <v>43004</v>
      </c>
      <c r="F430" s="193">
        <f>IFERROR(_xll.qlIndexFixing(IndexON,D430,TRUE,_xll.ohTrigger(RecalcTrigger,TriggerON)),NA())</f>
        <v>-4.2299494961106632E-3</v>
      </c>
      <c r="H430" s="42">
        <f>_xll.qlCalendarAdvance(Calendar,$H429,B430,"f",FALSE)</f>
        <v>43004</v>
      </c>
      <c r="I430" s="177">
        <f>_xll.qlInterestRateIndexValueDate(Index1M,$H430)</f>
        <v>43006</v>
      </c>
      <c r="J430" s="182">
        <f>IFERROR(_xll.qlIndexFixing(Index1M,$H430,TRUE,_xll.ohTrigger(RecalcTrigger,Trigger1M)),NA())</f>
        <v>-4.1149092070170978E-3</v>
      </c>
      <c r="K430" s="44">
        <f>IFERROR(_xll.qlIndexFixing(Index3M,H430,TRUE,_xll.ohTrigger(RecalcTrigger,Trigger3M)),NA())</f>
        <v>-2.8509688048073711E-3</v>
      </c>
      <c r="L430" s="44">
        <f>IFERROR(_xll.qlIndexFixing(Index6M,$H430,TRUE,_xll.ohTrigger(RecalcTrigger,Trigger6M)),NA())</f>
        <v>-1.4477067483854326E-3</v>
      </c>
      <c r="M430" s="183">
        <f>IFERROR(_xll.qlIndexFixing(Index1Y,$H430,TRUE,_xll.ohTrigger(RecalcTrigger,Trigger1Y)),NA())</f>
        <v>-6.5865036579905282E-4</v>
      </c>
      <c r="N430" s="182">
        <f>IFERROR(_xll.qlIndexFixing(ONIndex1M,I430,TRUE,_xll.ohTrigger(RecalcTrigger,Trigger1M)),NA())</f>
        <v>-4.157747273070278E-3</v>
      </c>
      <c r="O430" s="44">
        <f>IFERROR(_xll.qlIndexFixing(ONIndex3M,I430,TRUE,_xll.ohTrigger(RecalcTrigger,Trigger3M)),NA())</f>
        <v>-2.9656509236364315E-3</v>
      </c>
      <c r="P430" s="44">
        <f>IFERROR(_xll.qlIndexFixing(ONIndex6M,I430,TRUE,_xll.ohTrigger(RecalcTrigger,Trigger6M)),NA())</f>
        <v>-1.7845241513292365E-3</v>
      </c>
      <c r="Q430" s="183">
        <f>IFERROR(_xll.qlIndexFixing(ONIndex1Y,I430,TRUE,_xll.ohTrigger(RecalcTrigger,Trigger1Y)),NA())</f>
        <v>-6.9222813317448839E-4</v>
      </c>
    </row>
    <row r="431" spans="2:17" x14ac:dyDescent="0.2">
      <c r="B431" s="39" t="s">
        <v>17</v>
      </c>
      <c r="D431" s="42">
        <f>_xll.qlCalendarAdvance(Calendar,$D430,B431,"f",FALSE)</f>
        <v>43005</v>
      </c>
      <c r="E431" s="177">
        <f>_xll.qlInterestRateIndexValueDate(IndexON,D431)</f>
        <v>43005</v>
      </c>
      <c r="F431" s="193">
        <f>IFERROR(_xll.qlIndexFixing(IndexON,D431,TRUE,_xll.ohTrigger(RecalcTrigger,TriggerON)),NA())</f>
        <v>-4.2299494962305673E-3</v>
      </c>
      <c r="H431" s="42">
        <f>_xll.qlCalendarAdvance(Calendar,$H430,B431,"f",FALSE)</f>
        <v>43005</v>
      </c>
      <c r="I431" s="177">
        <f>_xll.qlInterestRateIndexValueDate(Index1M,$H431)</f>
        <v>43007</v>
      </c>
      <c r="J431" s="182">
        <f>IFERROR(_xll.qlIndexFixing(Index1M,$H431,TRUE,_xll.ohTrigger(RecalcTrigger,Trigger1M)),NA())</f>
        <v>-4.1112347140696837E-3</v>
      </c>
      <c r="K431" s="44">
        <f>IFERROR(_xll.qlIndexFixing(Index3M,H431,TRUE,_xll.ohTrigger(RecalcTrigger,Trigger3M)),NA())</f>
        <v>-2.8478454102981872E-3</v>
      </c>
      <c r="L431" s="44">
        <f>IFERROR(_xll.qlIndexFixing(Index6M,$H431,TRUE,_xll.ohTrigger(RecalcTrigger,Trigger6M)),NA())</f>
        <v>-1.4438235505213962E-3</v>
      </c>
      <c r="M431" s="183">
        <f>IFERROR(_xll.qlIndexFixing(Index1Y,$H431,TRUE,_xll.ohTrigger(RecalcTrigger,Trigger1Y)),NA())</f>
        <v>-6.5853663576276073E-4</v>
      </c>
      <c r="N431" s="182">
        <f>IFERROR(_xll.qlIndexFixing(ONIndex1M,I431,TRUE,_xll.ohTrigger(RecalcTrigger,Trigger1M)),NA())</f>
        <v>-4.1541438089032212E-3</v>
      </c>
      <c r="O431" s="44">
        <f>IFERROR(_xll.qlIndexFixing(ONIndex3M,I431,TRUE,_xll.ohTrigger(RecalcTrigger,Trigger3M)),NA())</f>
        <v>-2.9636310464908888E-3</v>
      </c>
      <c r="P431" s="44">
        <f>IFERROR(_xll.qlIndexFixing(ONIndex6M,I431,TRUE,_xll.ohTrigger(RecalcTrigger,Trigger6M)),NA())</f>
        <v>-1.7668930457137577E-3</v>
      </c>
      <c r="Q431" s="183">
        <f>IFERROR(_xll.qlIndexFixing(ONIndex1Y,I431,TRUE,_xll.ohTrigger(RecalcTrigger,Trigger1Y)),NA())</f>
        <v>-6.9077109100756928E-4</v>
      </c>
    </row>
    <row r="432" spans="2:17" x14ac:dyDescent="0.2">
      <c r="B432" s="39" t="s">
        <v>17</v>
      </c>
      <c r="D432" s="42">
        <f>_xll.qlCalendarAdvance(Calendar,$D431,B432,"f",FALSE)</f>
        <v>43006</v>
      </c>
      <c r="E432" s="177">
        <f>_xll.qlInterestRateIndexValueDate(IndexON,D432)</f>
        <v>43006</v>
      </c>
      <c r="F432" s="193">
        <f>IFERROR(_xll.qlIndexFixing(IndexON,D432,TRUE,_xll.ohTrigger(RecalcTrigger,TriggerON)),NA())</f>
        <v>-4.2299494961106632E-3</v>
      </c>
      <c r="H432" s="42">
        <f>_xll.qlCalendarAdvance(Calendar,$H431,B432,"f",FALSE)</f>
        <v>43006</v>
      </c>
      <c r="I432" s="177">
        <f>_xll.qlInterestRateIndexValueDate(Index1M,$H432)</f>
        <v>43010</v>
      </c>
      <c r="J432" s="182">
        <f>IFERROR(_xll.qlIndexFixing(Index1M,$H432,TRUE,_xll.ohTrigger(RecalcTrigger,Trigger1M)),NA())</f>
        <v>-4.1020608525864323E-3</v>
      </c>
      <c r="K432" s="44">
        <f>IFERROR(_xll.qlIndexFixing(Index3M,H432,TRUE,_xll.ohTrigger(RecalcTrigger,Trigger3M)),NA())</f>
        <v>-2.836489920604349E-3</v>
      </c>
      <c r="L432" s="44">
        <f>IFERROR(_xll.qlIndexFixing(Index6M,$H432,TRUE,_xll.ohTrigger(RecalcTrigger,Trigger6M)),NA())</f>
        <v>-1.4291406764404102E-3</v>
      </c>
      <c r="M432" s="183">
        <f>IFERROR(_xll.qlIndexFixing(Index1Y,$H432,TRUE,_xll.ohTrigger(RecalcTrigger,Trigger1Y)),NA())</f>
        <v>-6.2747947603524401E-4</v>
      </c>
      <c r="N432" s="182">
        <f>IFERROR(_xll.qlIndexFixing(ONIndex1M,I432,TRUE,_xll.ohTrigger(RecalcTrigger,Trigger1M)),NA())</f>
        <v>-4.1505333865421434E-3</v>
      </c>
      <c r="O432" s="44">
        <f>IFERROR(_xll.qlIndexFixing(ONIndex3M,I432,TRUE,_xll.ohTrigger(RecalcTrigger,Trigger3M)),NA())</f>
        <v>-2.9615866571131022E-3</v>
      </c>
      <c r="P432" s="44">
        <f>IFERROR(_xll.qlIndexFixing(ONIndex6M,I432,TRUE,_xll.ohTrigger(RecalcTrigger,Trigger6M)),NA())</f>
        <v>-1.7498710376306903E-3</v>
      </c>
      <c r="Q432" s="183">
        <f>IFERROR(_xll.qlIndexFixing(ONIndex1Y,I432,TRUE,_xll.ohTrigger(RecalcTrigger,Trigger1Y)),NA())</f>
        <v>-6.8960860398092905E-4</v>
      </c>
    </row>
    <row r="433" spans="2:17" x14ac:dyDescent="0.2">
      <c r="B433" s="39" t="s">
        <v>17</v>
      </c>
      <c r="D433" s="42">
        <f>_xll.qlCalendarAdvance(Calendar,$D432,B433,"f",FALSE)</f>
        <v>43007</v>
      </c>
      <c r="E433" s="177">
        <f>_xll.qlInterestRateIndexValueDate(IndexON,D433)</f>
        <v>43007</v>
      </c>
      <c r="F433" s="193">
        <f>IFERROR(_xll.qlIndexFixing(IndexON,D433,TRUE,_xll.ohTrigger(RecalcTrigger,TriggerON)),NA())</f>
        <v>-4.2298997950407369E-3</v>
      </c>
      <c r="H433" s="42">
        <f>_xll.qlCalendarAdvance(Calendar,$H432,B433,"f",FALSE)</f>
        <v>43007</v>
      </c>
      <c r="I433" s="177">
        <f>_xll.qlInterestRateIndexValueDate(Index1M,$H433)</f>
        <v>43011</v>
      </c>
      <c r="J433" s="182">
        <f>IFERROR(_xll.qlIndexFixing(Index1M,$H433,TRUE,_xll.ohTrigger(RecalcTrigger,Trigger1M)),NA())</f>
        <v>-4.0983651025204527E-3</v>
      </c>
      <c r="K433" s="44">
        <f>IFERROR(_xll.qlIndexFixing(Index3M,H433,TRUE,_xll.ohTrigger(RecalcTrigger,Trigger3M)),NA())</f>
        <v>-2.833251912847209E-3</v>
      </c>
      <c r="L433" s="44">
        <f>IFERROR(_xll.qlIndexFixing(Index6M,$H433,TRUE,_xll.ohTrigger(RecalcTrigger,Trigger6M)),NA())</f>
        <v>-1.427195094607623E-3</v>
      </c>
      <c r="M433" s="183">
        <f>IFERROR(_xll.qlIndexFixing(Index1Y,$H433,TRUE,_xll.ohTrigger(RecalcTrigger,Trigger1Y)),NA())</f>
        <v>-6.195929621294232E-4</v>
      </c>
      <c r="N433" s="182">
        <f>IFERROR(_xll.qlIndexFixing(ONIndex1M,I433,TRUE,_xll.ohTrigger(RecalcTrigger,Trigger1M)),NA())</f>
        <v>-4.1469160804874505E-3</v>
      </c>
      <c r="O433" s="44">
        <f>IFERROR(_xll.qlIndexFixing(ONIndex3M,I433,TRUE,_xll.ohTrigger(RecalcTrigger,Trigger3M)),NA())</f>
        <v>-2.9595176601793227E-3</v>
      </c>
      <c r="P433" s="44">
        <f>IFERROR(_xll.qlIndexFixing(ONIndex6M,I433,TRUE,_xll.ohTrigger(RecalcTrigger,Trigger6M)),NA())</f>
        <v>-1.7334626822362864E-3</v>
      </c>
      <c r="Q433" s="183">
        <f>IFERROR(_xll.qlIndexFixing(ONIndex1Y,I433,TRUE,_xll.ohTrigger(RecalcTrigger,Trigger1Y)),NA())</f>
        <v>-6.8874272449281904E-4</v>
      </c>
    </row>
    <row r="434" spans="2:17" x14ac:dyDescent="0.2">
      <c r="B434" s="39" t="s">
        <v>17</v>
      </c>
      <c r="D434" s="42">
        <f>_xll.qlCalendarAdvance(Calendar,$D433,B434,"f",FALSE)</f>
        <v>43010</v>
      </c>
      <c r="E434" s="177">
        <f>_xll.qlInterestRateIndexValueDate(IndexON,D434)</f>
        <v>43010</v>
      </c>
      <c r="F434" s="193">
        <f>IFERROR(_xll.qlIndexFixing(IndexON,D434,TRUE,_xll.ohTrigger(RecalcTrigger,TriggerON)),NA())</f>
        <v>-4.2299494961905992E-3</v>
      </c>
      <c r="H434" s="42">
        <f>_xll.qlCalendarAdvance(Calendar,$H433,B434,"f",FALSE)</f>
        <v>43010</v>
      </c>
      <c r="I434" s="177">
        <f>_xll.qlInterestRateIndexValueDate(Index1M,$H434)</f>
        <v>43012</v>
      </c>
      <c r="J434" s="182">
        <f>IFERROR(_xll.qlIndexFixing(Index1M,$H434,TRUE,_xll.ohTrigger(RecalcTrigger,Trigger1M)),NA())</f>
        <v>-4.090879339811903E-3</v>
      </c>
      <c r="K434" s="44">
        <f>IFERROR(_xll.qlIndexFixing(Index3M,H434,TRUE,_xll.ohTrigger(RecalcTrigger,Trigger3M)),NA())</f>
        <v>-2.8299888555033165E-3</v>
      </c>
      <c r="L434" s="44">
        <f>IFERROR(_xll.qlIndexFixing(Index6M,$H434,TRUE,_xll.ohTrigger(RecalcTrigger,Trigger6M)),NA())</f>
        <v>-1.4236111754602349E-3</v>
      </c>
      <c r="M434" s="183">
        <f>IFERROR(_xll.qlIndexFixing(Index1Y,$H434,TRUE,_xll.ohTrigger(RecalcTrigger,Trigger1Y)),NA())</f>
        <v>-6.116679151095877E-4</v>
      </c>
      <c r="N434" s="182">
        <f>IFERROR(_xll.qlIndexFixing(ONIndex1M,I434,TRUE,_xll.ohTrigger(RecalcTrigger,Trigger1M)),NA())</f>
        <v>-4.139611294191603E-3</v>
      </c>
      <c r="O434" s="44">
        <f>IFERROR(_xll.qlIndexFixing(ONIndex3M,I434,TRUE,_xll.ohTrigger(RecalcTrigger,Trigger3M)),NA())</f>
        <v>-2.9552729083892615E-3</v>
      </c>
      <c r="P434" s="44">
        <f>IFERROR(_xll.qlIndexFixing(ONIndex6M,I434,TRUE,_xll.ohTrigger(RecalcTrigger,Trigger6M)),NA())</f>
        <v>-1.7027062032592966E-3</v>
      </c>
      <c r="Q434" s="183">
        <f>IFERROR(_xll.qlIndexFixing(ONIndex1Y,I434,TRUE,_xll.ohTrigger(RecalcTrigger,Trigger1Y)),NA())</f>
        <v>-6.8800860362205896E-4</v>
      </c>
    </row>
    <row r="435" spans="2:17" x14ac:dyDescent="0.2">
      <c r="B435" s="39" t="s">
        <v>17</v>
      </c>
      <c r="D435" s="42">
        <f>_xll.qlCalendarAdvance(Calendar,$D434,B435,"f",FALSE)</f>
        <v>43011</v>
      </c>
      <c r="E435" s="177">
        <f>_xll.qlInterestRateIndexValueDate(IndexON,D435)</f>
        <v>43011</v>
      </c>
      <c r="F435" s="193">
        <f>IFERROR(_xll.qlIndexFixing(IndexON,D435,TRUE,_xll.ohTrigger(RecalcTrigger,TriggerON)),NA())</f>
        <v>-4.2299494961905992E-3</v>
      </c>
      <c r="H435" s="42">
        <f>_xll.qlCalendarAdvance(Calendar,$H434,B435,"f",FALSE)</f>
        <v>43011</v>
      </c>
      <c r="I435" s="177">
        <f>_xll.qlInterestRateIndexValueDate(Index1M,$H435)</f>
        <v>43013</v>
      </c>
      <c r="J435" s="182">
        <f>IFERROR(_xll.qlIndexFixing(Index1M,$H435,TRUE,_xll.ohTrigger(RecalcTrigger,Trigger1M)),NA())</f>
        <v>-4.0890622947103994E-3</v>
      </c>
      <c r="K435" s="44">
        <f>IFERROR(_xll.qlIndexFixing(Index3M,H435,TRUE,_xll.ohTrigger(RecalcTrigger,Trigger3M)),NA())</f>
        <v>-2.8267009332145379E-3</v>
      </c>
      <c r="L435" s="44">
        <f>IFERROR(_xll.qlIndexFixing(Index6M,$H435,TRUE,_xll.ohTrigger(RecalcTrigger,Trigger6M)),NA())</f>
        <v>-1.4200877065930128E-3</v>
      </c>
      <c r="M435" s="183">
        <f>IFERROR(_xll.qlIndexFixing(Index1Y,$H435,TRUE,_xll.ohTrigger(RecalcTrigger,Trigger1Y)),NA())</f>
        <v>-6.0370371300466023E-4</v>
      </c>
      <c r="N435" s="182">
        <f>IFERROR(_xll.qlIndexFixing(ONIndex1M,I435,TRUE,_xll.ohTrigger(RecalcTrigger,Trigger1M)),NA())</f>
        <v>-4.1323795127778951E-3</v>
      </c>
      <c r="O435" s="44">
        <f>IFERROR(_xll.qlIndexFixing(ONIndex3M,I435,TRUE,_xll.ohTrigger(RecalcTrigger,Trigger3M)),NA())</f>
        <v>-2.9509937063165737E-3</v>
      </c>
      <c r="P435" s="44">
        <f>IFERROR(_xll.qlIndexFixing(ONIndex6M,I435,TRUE,_xll.ohTrigger(RecalcTrigger,Trigger6M)),NA())</f>
        <v>-1.6740568908302222E-3</v>
      </c>
      <c r="Q435" s="183">
        <f>IFERROR(_xll.qlIndexFixing(ONIndex1Y,I435,TRUE,_xll.ohTrigger(RecalcTrigger,Trigger1Y)),NA())</f>
        <v>-6.8828632705297821E-4</v>
      </c>
    </row>
    <row r="436" spans="2:17" x14ac:dyDescent="0.2">
      <c r="B436" s="39" t="s">
        <v>17</v>
      </c>
      <c r="D436" s="42">
        <f>_xll.qlCalendarAdvance(Calendar,$D435,B436,"f",FALSE)</f>
        <v>43012</v>
      </c>
      <c r="E436" s="177">
        <f>_xll.qlInterestRateIndexValueDate(IndexON,D436)</f>
        <v>43012</v>
      </c>
      <c r="F436" s="193">
        <f>IFERROR(_xll.qlIndexFixing(IndexON,D436,TRUE,_xll.ohTrigger(RecalcTrigger,TriggerON)),NA())</f>
        <v>-4.2299494960706951E-3</v>
      </c>
      <c r="H436" s="42">
        <f>_xll.qlCalendarAdvance(Calendar,$H435,B436,"f",FALSE)</f>
        <v>43012</v>
      </c>
      <c r="I436" s="177">
        <f>_xll.qlInterestRateIndexValueDate(Index1M,$H436)</f>
        <v>43014</v>
      </c>
      <c r="J436" s="182">
        <f>IFERROR(_xll.qlIndexFixing(Index1M,$H436,TRUE,_xll.ohTrigger(RecalcTrigger,Trigger1M)),NA())</f>
        <v>-4.0872431253747453E-3</v>
      </c>
      <c r="K436" s="44">
        <f>IFERROR(_xll.qlIndexFixing(Index3M,H436,TRUE,_xll.ohTrigger(RecalcTrigger,Trigger3M)),NA())</f>
        <v>-2.8196161155719453E-3</v>
      </c>
      <c r="L436" s="44">
        <f>IFERROR(_xll.qlIndexFixing(Index6M,$H436,TRUE,_xll.ohTrigger(RecalcTrigger,Trigger6M)),NA())</f>
        <v>-1.4166212708205212E-3</v>
      </c>
      <c r="M436" s="183">
        <f>IFERROR(_xll.qlIndexFixing(Index1Y,$H436,TRUE,_xll.ohTrigger(RecalcTrigger,Trigger1Y)),NA())</f>
        <v>-5.8015881183715132E-4</v>
      </c>
      <c r="N436" s="182">
        <f>IFERROR(_xll.qlIndexFixing(ONIndex1M,I436,TRUE,_xll.ohTrigger(RecalcTrigger,Trigger1M)),NA())</f>
        <v>-4.1287289083591361E-3</v>
      </c>
      <c r="O436" s="44">
        <f>IFERROR(_xll.qlIndexFixing(ONIndex3M,I436,TRUE,_xll.ohTrigger(RecalcTrigger,Trigger3M)),NA())</f>
        <v>-2.9488002527378043E-3</v>
      </c>
      <c r="P436" s="44">
        <f>IFERROR(_xll.qlIndexFixing(ONIndex6M,I436,TRUE,_xll.ohTrigger(RecalcTrigger,Trigger6M)),NA())</f>
        <v>-1.6607851259031747E-3</v>
      </c>
      <c r="Q436" s="183">
        <f>IFERROR(_xll.qlIndexFixing(ONIndex1Y,I436,TRUE,_xll.ohTrigger(RecalcTrigger,Trigger1Y)),NA())</f>
        <v>-6.8893426943272829E-4</v>
      </c>
    </row>
    <row r="437" spans="2:17" x14ac:dyDescent="0.2">
      <c r="B437" s="39" t="s">
        <v>17</v>
      </c>
      <c r="D437" s="42">
        <f>_xll.qlCalendarAdvance(Calendar,$D436,B437,"f",FALSE)</f>
        <v>43013</v>
      </c>
      <c r="E437" s="177">
        <f>_xll.qlInterestRateIndexValueDate(IndexON,D437)</f>
        <v>43013</v>
      </c>
      <c r="F437" s="193">
        <f>IFERROR(_xll.qlIndexFixing(IndexON,D437,TRUE,_xll.ohTrigger(RecalcTrigger,TriggerON)),NA())</f>
        <v>-4.2299494961905992E-3</v>
      </c>
      <c r="H437" s="42">
        <f>_xll.qlCalendarAdvance(Calendar,$H436,B437,"f",FALSE)</f>
        <v>43013</v>
      </c>
      <c r="I437" s="177">
        <f>_xll.qlInterestRateIndexValueDate(Index1M,$H437)</f>
        <v>43017</v>
      </c>
      <c r="J437" s="182">
        <f>IFERROR(_xll.qlIndexFixing(Index1M,$H437,TRUE,_xll.ohTrigger(RecalcTrigger,Trigger1M)),NA())</f>
        <v>-4.0760706250098809E-3</v>
      </c>
      <c r="K437" s="44">
        <f>IFERROR(_xll.qlIndexFixing(Index3M,H437,TRUE,_xll.ohTrigger(RecalcTrigger,Trigger3M)),NA())</f>
        <v>-2.813304340096663E-3</v>
      </c>
      <c r="L437" s="44">
        <f>IFERROR(_xll.qlIndexFixing(Index6M,$H437,TRUE,_xll.ohTrigger(RecalcTrigger,Trigger6M)),NA())</f>
        <v>-1.4065296180927626E-3</v>
      </c>
      <c r="M437" s="183">
        <f>IFERROR(_xll.qlIndexFixing(Index1Y,$H437,TRUE,_xll.ohTrigger(RecalcTrigger,Trigger1Y)),NA())</f>
        <v>-5.7144275615165542E-4</v>
      </c>
      <c r="N437" s="182">
        <f>IFERROR(_xll.qlIndexFixing(ONIndex1M,I437,TRUE,_xll.ohTrigger(RecalcTrigger,Trigger1M)),NA())</f>
        <v>-4.1250718681684617E-3</v>
      </c>
      <c r="O437" s="44">
        <f>IFERROR(_xll.qlIndexFixing(ONIndex3M,I437,TRUE,_xll.ohTrigger(RecalcTrigger,Trigger3M)),NA())</f>
        <v>-2.9465816239371279E-3</v>
      </c>
      <c r="P437" s="44">
        <f>IFERROR(_xll.qlIndexFixing(ONIndex6M,I437,TRUE,_xll.ohTrigger(RecalcTrigger,Trigger6M)),NA())</f>
        <v>-1.6481543442825597E-3</v>
      </c>
      <c r="Q437" s="183">
        <f>IFERROR(_xll.qlIndexFixing(ONIndex1Y,I437,TRUE,_xll.ohTrigger(RecalcTrigger,Trigger1Y)),NA())</f>
        <v>-6.898911330610602E-4</v>
      </c>
    </row>
    <row r="438" spans="2:17" x14ac:dyDescent="0.2">
      <c r="B438" s="39" t="s">
        <v>17</v>
      </c>
      <c r="D438" s="42">
        <f>_xll.qlCalendarAdvance(Calendar,$D437,B438,"f",FALSE)</f>
        <v>43014</v>
      </c>
      <c r="E438" s="177">
        <f>_xll.qlInterestRateIndexValueDate(IndexON,D438)</f>
        <v>43014</v>
      </c>
      <c r="F438" s="193">
        <f>IFERROR(_xll.qlIndexFixing(IndexON,D438,TRUE,_xll.ohTrigger(RecalcTrigger,TriggerON)),NA())</f>
        <v>-4.2298997950274142E-3</v>
      </c>
      <c r="H438" s="42">
        <f>_xll.qlCalendarAdvance(Calendar,$H437,B438,"f",FALSE)</f>
        <v>43014</v>
      </c>
      <c r="I438" s="177">
        <f>_xll.qlInterestRateIndexValueDate(Index1M,$H438)</f>
        <v>43018</v>
      </c>
      <c r="J438" s="182">
        <f>IFERROR(_xll.qlIndexFixing(Index1M,$H438,TRUE,_xll.ohTrigger(RecalcTrigger,Trigger1M)),NA())</f>
        <v>-4.0723355791076384E-3</v>
      </c>
      <c r="K438" s="44">
        <f>IFERROR(_xll.qlIndexFixing(Index3M,H438,TRUE,_xll.ohTrigger(RecalcTrigger,Trigger3M)),NA())</f>
        <v>-2.8098949153115599E-3</v>
      </c>
      <c r="L438" s="44">
        <f>IFERROR(_xll.qlIndexFixing(Index6M,$H438,TRUE,_xll.ohTrigger(RecalcTrigger,Trigger6M)),NA())</f>
        <v>-1.4032566466841408E-3</v>
      </c>
      <c r="M438" s="183">
        <f>IFERROR(_xll.qlIndexFixing(Index1Y,$H438,TRUE,_xll.ohTrigger(RecalcTrigger,Trigger1Y)),NA())</f>
        <v>-5.6327329088705304E-4</v>
      </c>
      <c r="N438" s="182">
        <f>IFERROR(_xll.qlIndexFixing(ONIndex1M,I438,TRUE,_xll.ohTrigger(RecalcTrigger,Trigger1M)),NA())</f>
        <v>-4.121408466906118E-3</v>
      </c>
      <c r="O438" s="44">
        <f>IFERROR(_xll.qlIndexFixing(ONIndex3M,I438,TRUE,_xll.ohTrigger(RecalcTrigger,Trigger3M)),NA())</f>
        <v>-2.9443377249505076E-3</v>
      </c>
      <c r="P438" s="44">
        <f>IFERROR(_xll.qlIndexFixing(ONIndex6M,I438,TRUE,_xll.ohTrigger(RecalcTrigger,Trigger6M)),NA())</f>
        <v>-1.6361691013244695E-3</v>
      </c>
      <c r="Q438" s="183">
        <f>IFERROR(_xll.qlIndexFixing(ONIndex1Y,I438,TRUE,_xll.ohTrigger(RecalcTrigger,Trigger1Y)),NA())</f>
        <v>-6.9115897021632122E-4</v>
      </c>
    </row>
    <row r="439" spans="2:17" x14ac:dyDescent="0.2">
      <c r="B439" s="39" t="s">
        <v>17</v>
      </c>
      <c r="D439" s="42">
        <f>_xll.qlCalendarAdvance(Calendar,$D438,B439,"f",FALSE)</f>
        <v>43017</v>
      </c>
      <c r="E439" s="177">
        <f>_xll.qlInterestRateIndexValueDate(IndexON,D439)</f>
        <v>43017</v>
      </c>
      <c r="F439" s="193">
        <f>IFERROR(_xll.qlIndexFixing(IndexON,D439,TRUE,_xll.ohTrigger(RecalcTrigger,TriggerON)),NA())</f>
        <v>-4.2299494962705353E-3</v>
      </c>
      <c r="H439" s="42">
        <f>_xll.qlCalendarAdvance(Calendar,$H438,B439,"f",FALSE)</f>
        <v>43017</v>
      </c>
      <c r="I439" s="177">
        <f>_xll.qlInterestRateIndexValueDate(Index1M,$H439)</f>
        <v>43019</v>
      </c>
      <c r="J439" s="182">
        <f>IFERROR(_xll.qlIndexFixing(Index1M,$H439,TRUE,_xll.ohTrigger(RecalcTrigger,Trigger1M)),NA())</f>
        <v>-4.0647761696895176E-3</v>
      </c>
      <c r="K439" s="44">
        <f>IFERROR(_xll.qlIndexFixing(Index3M,H439,TRUE,_xll.ohTrigger(RecalcTrigger,Trigger3M)),NA())</f>
        <v>-2.806461764968851E-3</v>
      </c>
      <c r="L439" s="44">
        <f>IFERROR(_xll.qlIndexFixing(Index6M,$H439,TRUE,_xll.ohTrigger(RecalcTrigger,Trigger6M)),NA())</f>
        <v>-1.4000232503293024E-3</v>
      </c>
      <c r="M439" s="183">
        <f>IFERROR(_xll.qlIndexFixing(Index1Y,$H439,TRUE,_xll.ohTrigger(RecalcTrigger,Trigger1Y)),NA())</f>
        <v>-5.5506084380346993E-4</v>
      </c>
      <c r="N439" s="182">
        <f>IFERROR(_xll.qlIndexFixing(ONIndex1M,I439,TRUE,_xll.ohTrigger(RecalcTrigger,Trigger1M)),NA())</f>
        <v>-4.1140138191986253E-3</v>
      </c>
      <c r="O439" s="44">
        <f>IFERROR(_xll.qlIndexFixing(ONIndex3M,I439,TRUE,_xll.ohTrigger(RecalcTrigger,Trigger3M)),NA())</f>
        <v>-2.939741213805469E-3</v>
      </c>
      <c r="P439" s="44">
        <f>IFERROR(_xll.qlIndexFixing(ONIndex6M,I439,TRUE,_xll.ohTrigger(RecalcTrigger,Trigger6M)),NA())</f>
        <v>-1.6143659460965409E-3</v>
      </c>
      <c r="Q439" s="183">
        <f>IFERROR(_xll.qlIndexFixing(ONIndex1Y,I439,TRUE,_xll.ohTrigger(RecalcTrigger,Trigger1Y)),NA())</f>
        <v>-6.9474014382731042E-4</v>
      </c>
    </row>
    <row r="440" spans="2:17" x14ac:dyDescent="0.2">
      <c r="B440" s="39" t="s">
        <v>17</v>
      </c>
      <c r="D440" s="42">
        <f>_xll.qlCalendarAdvance(Calendar,$D439,B440,"f",FALSE)</f>
        <v>43018</v>
      </c>
      <c r="E440" s="177">
        <f>_xll.qlInterestRateIndexValueDate(IndexON,D440)</f>
        <v>43018</v>
      </c>
      <c r="F440" s="193">
        <f>IFERROR(_xll.qlIndexFixing(IndexON,D440,TRUE,_xll.ohTrigger(RecalcTrigger,TriggerON)),NA())</f>
        <v>-4.2299494960706951E-3</v>
      </c>
      <c r="H440" s="42">
        <f>_xll.qlCalendarAdvance(Calendar,$H439,B440,"f",FALSE)</f>
        <v>43018</v>
      </c>
      <c r="I440" s="177">
        <f>_xll.qlInterestRateIndexValueDate(Index1M,$H440)</f>
        <v>43020</v>
      </c>
      <c r="J440" s="182">
        <f>IFERROR(_xll.qlIndexFixing(Index1M,$H440,TRUE,_xll.ohTrigger(RecalcTrigger,Trigger1M)),NA())</f>
        <v>-4.0629384844266536E-3</v>
      </c>
      <c r="K440" s="44">
        <f>IFERROR(_xll.qlIndexFixing(Index3M,H440,TRUE,_xll.ohTrigger(RecalcTrigger,Trigger3M)),NA())</f>
        <v>-2.80300508421461E-3</v>
      </c>
      <c r="L440" s="44">
        <f>IFERROR(_xll.qlIndexFixing(Index6M,$H440,TRUE,_xll.ohTrigger(RecalcTrigger,Trigger6M)),NA())</f>
        <v>-1.3968258630018722E-3</v>
      </c>
      <c r="M440" s="183">
        <f>IFERROR(_xll.qlIndexFixing(Index1Y,$H440,TRUE,_xll.ohTrigger(RecalcTrigger,Trigger1Y)),NA())</f>
        <v>-5.4680476128916606E-4</v>
      </c>
      <c r="N440" s="182">
        <f>IFERROR(_xll.qlIndexFixing(ONIndex1M,I440,TRUE,_xll.ohTrigger(RecalcTrigger,Trigger1M)),NA())</f>
        <v>-4.1066927447452883E-3</v>
      </c>
      <c r="O440" s="44">
        <f>IFERROR(_xll.qlIndexFixing(ONIndex3M,I440,TRUE,_xll.ohTrigger(RecalcTrigger,Trigger3M)),NA())</f>
        <v>-2.9351075344985489E-3</v>
      </c>
      <c r="P440" s="44">
        <f>IFERROR(_xll.qlIndexFixing(ONIndex6M,I440,TRUE,_xll.ohTrigger(RecalcTrigger,Trigger6M)),NA())</f>
        <v>-1.5947746154454379E-3</v>
      </c>
      <c r="Q440" s="183">
        <f>IFERROR(_xll.qlIndexFixing(ONIndex1Y,I440,TRUE,_xll.ohTrigger(RecalcTrigger,Trigger1Y)),NA())</f>
        <v>-6.9938110043299417E-4</v>
      </c>
    </row>
    <row r="441" spans="2:17" x14ac:dyDescent="0.2">
      <c r="B441" s="39" t="s">
        <v>17</v>
      </c>
      <c r="D441" s="42">
        <f>_xll.qlCalendarAdvance(Calendar,$D440,B441,"f",FALSE)</f>
        <v>43019</v>
      </c>
      <c r="E441" s="177">
        <f>_xll.qlInterestRateIndexValueDate(IndexON,D441)</f>
        <v>43019</v>
      </c>
      <c r="F441" s="193">
        <f>IFERROR(_xll.qlIndexFixing(IndexON,D441,TRUE,_xll.ohTrigger(RecalcTrigger,TriggerON)),NA())</f>
        <v>-4.2299494961506312E-3</v>
      </c>
      <c r="H441" s="42">
        <f>_xll.qlCalendarAdvance(Calendar,$H440,B441,"f",FALSE)</f>
        <v>43019</v>
      </c>
      <c r="I441" s="177">
        <f>_xll.qlInterestRateIndexValueDate(Index1M,$H441)</f>
        <v>43021</v>
      </c>
      <c r="J441" s="182">
        <f>IFERROR(_xll.qlIndexFixing(Index1M,$H441,TRUE,_xll.ohTrigger(RecalcTrigger,Trigger1M)),NA())</f>
        <v>-4.061098848869741E-3</v>
      </c>
      <c r="K441" s="44">
        <f>IFERROR(_xll.qlIndexFixing(Index3M,H441,TRUE,_xll.ohTrigger(RecalcTrigger,Trigger3M)),NA())</f>
        <v>-2.7956089081307952E-3</v>
      </c>
      <c r="L441" s="44">
        <f>IFERROR(_xll.qlIndexFixing(Index6M,$H441,TRUE,_xll.ohTrigger(RecalcTrigger,Trigger6M)),NA())</f>
        <v>-1.3936608938693838E-3</v>
      </c>
      <c r="M441" s="183">
        <f>IFERROR(_xll.qlIndexFixing(Index1Y,$H441,TRUE,_xll.ohTrigger(RecalcTrigger,Trigger1Y)),NA())</f>
        <v>-5.2270298587132208E-4</v>
      </c>
      <c r="N441" s="182">
        <f>IFERROR(_xll.qlIndexFixing(ONIndex1M,I441,TRUE,_xll.ohTrigger(RecalcTrigger,Trigger1M)),NA())</f>
        <v>-4.102998658108703E-3</v>
      </c>
      <c r="O441" s="44">
        <f>IFERROR(_xll.qlIndexFixing(ONIndex3M,I441,TRUE,_xll.ohTrigger(RecalcTrigger,Trigger3M)),NA())</f>
        <v>-2.9327358647579516E-3</v>
      </c>
      <c r="P441" s="44">
        <f>IFERROR(_xll.qlIndexFixing(ONIndex6M,I441,TRUE,_xll.ohTrigger(RecalcTrigger,Trigger6M)),NA())</f>
        <v>-1.5860853911053852E-3</v>
      </c>
      <c r="Q441" s="183">
        <f>IFERROR(_xll.qlIndexFixing(ONIndex1Y,I441,TRUE,_xll.ohTrigger(RecalcTrigger,Trigger1Y)),NA())</f>
        <v>-7.0223458979778997E-4</v>
      </c>
    </row>
    <row r="442" spans="2:17" x14ac:dyDescent="0.2">
      <c r="B442" s="39" t="s">
        <v>17</v>
      </c>
      <c r="D442" s="42">
        <f>_xll.qlCalendarAdvance(Calendar,$D441,B442,"f",FALSE)</f>
        <v>43020</v>
      </c>
      <c r="E442" s="177">
        <f>_xll.qlInterestRateIndexValueDate(IndexON,D442)</f>
        <v>43020</v>
      </c>
      <c r="F442" s="193">
        <f>IFERROR(_xll.qlIndexFixing(IndexON,D442,TRUE,_xll.ohTrigger(RecalcTrigger,TriggerON)),NA())</f>
        <v>-4.2299494962305673E-3</v>
      </c>
      <c r="H442" s="42">
        <f>_xll.qlCalendarAdvance(Calendar,$H441,B442,"f",FALSE)</f>
        <v>43020</v>
      </c>
      <c r="I442" s="177">
        <f>_xll.qlInterestRateIndexValueDate(Index1M,$H442)</f>
        <v>43024</v>
      </c>
      <c r="J442" s="182">
        <f>IFERROR(_xll.qlIndexFixing(Index1M,$H442,TRUE,_xll.ohTrigger(RecalcTrigger,Trigger1M)),NA())</f>
        <v>-4.0498162970414508E-3</v>
      </c>
      <c r="K442" s="44">
        <f>IFERROR(_xll.qlIndexFixing(Index3M,H442,TRUE,_xll.ohTrigger(RecalcTrigger,Trigger3M)),NA())</f>
        <v>-2.7889470125343754E-3</v>
      </c>
      <c r="L442" s="44">
        <f>IFERROR(_xll.qlIndexFixing(Index6M,$H442,TRUE,_xll.ohTrigger(RecalcTrigger,Trigger6M)),NA())</f>
        <v>-1.3843242152723101E-3</v>
      </c>
      <c r="M442" s="183">
        <f>IFERROR(_xll.qlIndexFixing(Index1Y,$H442,TRUE,_xll.ohTrigger(RecalcTrigger,Trigger1Y)),NA())</f>
        <v>-5.1333084642673067E-4</v>
      </c>
      <c r="N442" s="182">
        <f>IFERROR(_xll.qlIndexFixing(ONIndex1M,I442,TRUE,_xll.ohTrigger(RecalcTrigger,Trigger1M)),NA())</f>
        <v>-4.0992986584420521E-3</v>
      </c>
      <c r="O442" s="44">
        <f>IFERROR(_xll.qlIndexFixing(ONIndex3M,I442,TRUE,_xll.ohTrigger(RecalcTrigger,Trigger3M)),NA())</f>
        <v>-2.9303383570056241E-3</v>
      </c>
      <c r="P442" s="44">
        <f>IFERROR(_xll.qlIndexFixing(ONIndex6M,I442,TRUE,_xll.ohTrigger(RecalcTrigger,Trigger6M)),NA())</f>
        <v>-1.5780690356459459E-3</v>
      </c>
      <c r="Q442" s="183">
        <f>IFERROR(_xll.qlIndexFixing(ONIndex1Y,I442,TRUE,_xll.ohTrigger(RecalcTrigger,Trigger1Y)),NA())</f>
        <v>-7.0541136651947056E-4</v>
      </c>
    </row>
    <row r="443" spans="2:17" x14ac:dyDescent="0.2">
      <c r="B443" s="39" t="s">
        <v>17</v>
      </c>
      <c r="D443" s="42">
        <f>_xll.qlCalendarAdvance(Calendar,$D442,B443,"f",FALSE)</f>
        <v>43021</v>
      </c>
      <c r="E443" s="177">
        <f>_xll.qlInterestRateIndexValueDate(IndexON,D443)</f>
        <v>43021</v>
      </c>
      <c r="F443" s="193">
        <f>IFERROR(_xll.qlIndexFixing(IndexON,D443,TRUE,_xll.ohTrigger(RecalcTrigger,TriggerON)),NA())</f>
        <v>-4.2298997950540596E-3</v>
      </c>
      <c r="H443" s="42">
        <f>_xll.qlCalendarAdvance(Calendar,$H442,B443,"f",FALSE)</f>
        <v>43021</v>
      </c>
      <c r="I443" s="177">
        <f>_xll.qlInterestRateIndexValueDate(Index1M,$H443)</f>
        <v>43025</v>
      </c>
      <c r="J443" s="182">
        <f>IFERROR(_xll.qlIndexFixing(Index1M,$H443,TRUE,_xll.ohTrigger(RecalcTrigger,Trigger1M)),NA())</f>
        <v>-4.0460456121313351E-3</v>
      </c>
      <c r="K443" s="44">
        <f>IFERROR(_xll.qlIndexFixing(Index3M,H443,TRUE,_xll.ohTrigger(RecalcTrigger,Trigger3M)),NA())</f>
        <v>-2.7853756594341675E-3</v>
      </c>
      <c r="L443" s="44">
        <f>IFERROR(_xll.qlIndexFixing(Index6M,$H443,TRUE,_xll.ohTrigger(RecalcTrigger,Trigger6M)),NA())</f>
        <v>-1.3812525145275598E-3</v>
      </c>
      <c r="M443" s="183">
        <f>IFERROR(_xll.qlIndexFixing(Index1Y,$H443,TRUE,_xll.ohTrigger(RecalcTrigger,Trigger1Y)),NA())</f>
        <v>-5.0484662430823237E-4</v>
      </c>
      <c r="N443" s="182">
        <f>IFERROR(_xll.qlIndexFixing(ONIndex1M,I443,TRUE,_xll.ohTrigger(RecalcTrigger,Trigger1M)),NA())</f>
        <v>-4.0955928204056136E-3</v>
      </c>
      <c r="O443" s="44">
        <f>IFERROR(_xll.qlIndexFixing(ONIndex3M,I443,TRUE,_xll.ohTrigger(RecalcTrigger,Trigger3M)),NA())</f>
        <v>-2.9279149162375617E-3</v>
      </c>
      <c r="P443" s="44">
        <f>IFERROR(_xll.qlIndexFixing(ONIndex6M,I443,TRUE,_xll.ohTrigger(RecalcTrigger,Trigger6M)),NA())</f>
        <v>-1.5707301042233723E-3</v>
      </c>
      <c r="Q443" s="183">
        <f>IFERROR(_xll.qlIndexFixing(ONIndex1Y,I443,TRUE,_xll.ohTrigger(RecalcTrigger,Trigger1Y)),NA())</f>
        <v>-7.0891348287638323E-4</v>
      </c>
    </row>
    <row r="444" spans="2:17" x14ac:dyDescent="0.2">
      <c r="B444" s="39" t="s">
        <v>17</v>
      </c>
      <c r="D444" s="42">
        <f>_xll.qlCalendarAdvance(Calendar,$D443,B444,"f",FALSE)</f>
        <v>43024</v>
      </c>
      <c r="E444" s="177">
        <f>_xll.qlInterestRateIndexValueDate(IndexON,D444)</f>
        <v>43024</v>
      </c>
      <c r="F444" s="193">
        <f>IFERROR(_xll.qlIndexFixing(IndexON,D444,TRUE,_xll.ohTrigger(RecalcTrigger,TriggerON)),NA())</f>
        <v>-4.2299494961106632E-3</v>
      </c>
      <c r="H444" s="42">
        <f>_xll.qlCalendarAdvance(Calendar,$H443,B444,"f",FALSE)</f>
        <v>43024</v>
      </c>
      <c r="I444" s="177">
        <f>_xll.qlInterestRateIndexValueDate(Index1M,$H444)</f>
        <v>43026</v>
      </c>
      <c r="J444" s="182">
        <f>IFERROR(_xll.qlIndexFixing(Index1M,$H444,TRUE,_xll.ohTrigger(RecalcTrigger,Trigger1M)),NA())</f>
        <v>-4.0384198715758372E-3</v>
      </c>
      <c r="K444" s="44">
        <f>IFERROR(_xll.qlIndexFixing(Index3M,H444,TRUE,_xll.ohTrigger(RecalcTrigger,Trigger3M)),NA())</f>
        <v>-2.7817819783084443E-3</v>
      </c>
      <c r="L444" s="44">
        <f>IFERROR(_xll.qlIndexFixing(Index6M,$H444,TRUE,_xll.ohTrigger(RecalcTrigger,Trigger6M)),NA())</f>
        <v>-1.3781949057620417E-3</v>
      </c>
      <c r="M444" s="183">
        <f>IFERROR(_xll.qlIndexFixing(Index1Y,$H444,TRUE,_xll.ohTrigger(RecalcTrigger,Trigger1Y)),NA())</f>
        <v>-4.9631475011511919E-4</v>
      </c>
      <c r="N444" s="182">
        <f>IFERROR(_xll.qlIndexFixing(ONIndex1M,I444,TRUE,_xll.ohTrigger(RecalcTrigger,Trigger1M)),NA())</f>
        <v>-4.0881156310312861E-3</v>
      </c>
      <c r="O444" s="44">
        <f>IFERROR(_xll.qlIndexFixing(ONIndex3M,I444,TRUE,_xll.ohTrigger(RecalcTrigger,Trigger3M)),NA())</f>
        <v>-2.9229573856515145E-3</v>
      </c>
      <c r="P444" s="44">
        <f>IFERROR(_xll.qlIndexFixing(ONIndex6M,I444,TRUE,_xll.ohTrigger(RecalcTrigger,Trigger6M)),NA())</f>
        <v>-1.5583263514917789E-3</v>
      </c>
      <c r="Q444" s="183">
        <f>IFERROR(_xll.qlIndexFixing(ONIndex1Y,I444,TRUE,_xll.ohTrigger(RecalcTrigger,Trigger1Y)),NA())</f>
        <v>-7.1701101426846492E-4</v>
      </c>
    </row>
    <row r="445" spans="2:17" x14ac:dyDescent="0.2">
      <c r="B445" s="39" t="s">
        <v>17</v>
      </c>
      <c r="D445" s="42">
        <f>_xll.qlCalendarAdvance(Calendar,$D444,B445,"f",FALSE)</f>
        <v>43025</v>
      </c>
      <c r="E445" s="177">
        <f>_xll.qlInterestRateIndexValueDate(IndexON,D445)</f>
        <v>43025</v>
      </c>
      <c r="F445" s="193">
        <f>IFERROR(_xll.qlIndexFixing(IndexON,D445,TRUE,_xll.ohTrigger(RecalcTrigger,TriggerON)),NA())</f>
        <v>-4.2299494961106632E-3</v>
      </c>
      <c r="H445" s="42">
        <f>_xll.qlCalendarAdvance(Calendar,$H444,B445,"f",FALSE)</f>
        <v>43025</v>
      </c>
      <c r="I445" s="177">
        <f>_xll.qlInterestRateIndexValueDate(Index1M,$H445)</f>
        <v>43027</v>
      </c>
      <c r="J445" s="182">
        <f>IFERROR(_xll.qlIndexFixing(Index1M,$H445,TRUE,_xll.ohTrigger(RecalcTrigger,Trigger1M)),NA())</f>
        <v>-4.0365633735937878E-3</v>
      </c>
      <c r="K445" s="44">
        <f>IFERROR(_xll.qlIndexFixing(Index3M,H445,TRUE,_xll.ohTrigger(RecalcTrigger,Trigger3M)),NA())</f>
        <v>-2.778166174802706E-3</v>
      </c>
      <c r="L445" s="44">
        <f>IFERROR(_xll.qlIndexFixing(Index6M,$H445,TRUE,_xll.ohTrigger(RecalcTrigger,Trigger6M)),NA())</f>
        <v>-1.3751476493232115E-3</v>
      </c>
      <c r="M445" s="183">
        <f>IFERROR(_xll.qlIndexFixing(Index1Y,$H445,TRUE,_xll.ohTrigger(RecalcTrigger,Trigger1Y)),NA())</f>
        <v>-4.8773453857232143E-4</v>
      </c>
      <c r="N445" s="182">
        <f>IFERROR(_xll.qlIndexFixing(ONIndex1M,I445,TRUE,_xll.ohTrigger(RecalcTrigger,Trigger1M)),NA())</f>
        <v>-4.0807125768482777E-3</v>
      </c>
      <c r="O445" s="44">
        <f>IFERROR(_xll.qlIndexFixing(ONIndex3M,I445,TRUE,_xll.ohTrigger(RecalcTrigger,Trigger3M)),NA())</f>
        <v>-2.9179599308815085E-3</v>
      </c>
      <c r="P445" s="44">
        <f>IFERROR(_xll.qlIndexFixing(ONIndex6M,I445,TRUE,_xll.ohTrigger(RecalcTrigger,Trigger6M)),NA())</f>
        <v>-1.5482397205479614E-3</v>
      </c>
      <c r="Q445" s="183">
        <f>IFERROR(_xll.qlIndexFixing(ONIndex1Y,I445,TRUE,_xll.ohTrigger(RecalcTrigger,Trigger1Y)),NA())</f>
        <v>-7.2621639006342775E-4</v>
      </c>
    </row>
    <row r="446" spans="2:17" x14ac:dyDescent="0.2">
      <c r="B446" s="39" t="s">
        <v>17</v>
      </c>
      <c r="D446" s="42">
        <f>_xll.qlCalendarAdvance(Calendar,$D445,B446,"f",FALSE)</f>
        <v>43026</v>
      </c>
      <c r="E446" s="177">
        <f>_xll.qlInterestRateIndexValueDate(IndexON,D446)</f>
        <v>43026</v>
      </c>
      <c r="F446" s="193">
        <f>IFERROR(_xll.qlIndexFixing(IndexON,D446,TRUE,_xll.ohTrigger(RecalcTrigger,TriggerON)),NA())</f>
        <v>-4.2299494961905992E-3</v>
      </c>
      <c r="H446" s="42">
        <f>_xll.qlCalendarAdvance(Calendar,$H445,B446,"f",FALSE)</f>
        <v>43026</v>
      </c>
      <c r="I446" s="177">
        <f>_xll.qlInterestRateIndexValueDate(Index1M,$H446)</f>
        <v>43028</v>
      </c>
      <c r="J446" s="182">
        <f>IFERROR(_xll.qlIndexFixing(Index1M,$H446,TRUE,_xll.ohTrigger(RecalcTrigger,Trigger1M)),NA())</f>
        <v>-4.0347050993044626E-3</v>
      </c>
      <c r="K446" s="44">
        <f>IFERROR(_xll.qlIndexFixing(Index3M,H446,TRUE,_xll.ohTrigger(RecalcTrigger,Trigger3M)),NA())</f>
        <v>-2.7704851249199286E-3</v>
      </c>
      <c r="L446" s="44">
        <f>IFERROR(_xll.qlIndexFixing(Index6M,$H446,TRUE,_xll.ohTrigger(RecalcTrigger,Trigger6M)),NA())</f>
        <v>-1.3721069807537524E-3</v>
      </c>
      <c r="M446" s="183">
        <f>IFERROR(_xll.qlIndexFixing(Index1Y,$H446,TRUE,_xll.ohTrigger(RecalcTrigger,Trigger1Y)),NA())</f>
        <v>-4.6307456239324298E-4</v>
      </c>
      <c r="N446" s="182">
        <f>IFERROR(_xll.qlIndexFixing(ONIndex1M,I446,TRUE,_xll.ohTrigger(RecalcTrigger,Trigger1M)),NA())</f>
        <v>-4.0769786664673902E-3</v>
      </c>
      <c r="O446" s="44">
        <f>IFERROR(_xll.qlIndexFixing(ONIndex3M,I446,TRUE,_xll.ohTrigger(RecalcTrigger,Trigger3M)),NA())</f>
        <v>-2.915405405410354E-3</v>
      </c>
      <c r="P446" s="44">
        <f>IFERROR(_xll.qlIndexFixing(ONIndex6M,I446,TRUE,_xll.ohTrigger(RecalcTrigger,Trigger6M)),NA())</f>
        <v>-1.5443562355343943E-3</v>
      </c>
      <c r="Q446" s="183">
        <f>IFERROR(_xll.qlIndexFixing(ONIndex1Y,I446,TRUE,_xll.ohTrigger(RecalcTrigger,Trigger1Y)),NA())</f>
        <v>-7.313759887317417E-4</v>
      </c>
    </row>
    <row r="447" spans="2:17" x14ac:dyDescent="0.2">
      <c r="B447" s="39" t="s">
        <v>17</v>
      </c>
      <c r="D447" s="42">
        <f>_xll.qlCalendarAdvance(Calendar,$D446,B447,"f",FALSE)</f>
        <v>43027</v>
      </c>
      <c r="E447" s="177">
        <f>_xll.qlInterestRateIndexValueDate(IndexON,D447)</f>
        <v>43027</v>
      </c>
      <c r="F447" s="193">
        <f>IFERROR(_xll.qlIndexFixing(IndexON,D447,TRUE,_xll.ohTrigger(RecalcTrigger,TriggerON)),NA())</f>
        <v>-4.2299494961905992E-3</v>
      </c>
      <c r="H447" s="42">
        <f>_xll.qlCalendarAdvance(Calendar,$H446,B447,"f",FALSE)</f>
        <v>43027</v>
      </c>
      <c r="I447" s="177">
        <f>_xll.qlInterestRateIndexValueDate(Index1M,$H447)</f>
        <v>43031</v>
      </c>
      <c r="J447" s="182">
        <f>IFERROR(_xll.qlIndexFixing(Index1M,$H447,TRUE,_xll.ohTrigger(RecalcTrigger,Trigger1M)),NA())</f>
        <v>-4.0233234665662445E-3</v>
      </c>
      <c r="K447" s="44">
        <f>IFERROR(_xll.qlIndexFixing(Index3M,H447,TRUE,_xll.ohTrigger(RecalcTrigger,Trigger3M)),NA())</f>
        <v>-2.7634859024514859E-3</v>
      </c>
      <c r="L447" s="44">
        <f>IFERROR(_xll.qlIndexFixing(Index6M,$H447,TRUE,_xll.ohTrigger(RecalcTrigger,Trigger6M)),NA())</f>
        <v>-1.3629864856442733E-3</v>
      </c>
      <c r="M447" s="183">
        <f>IFERROR(_xll.qlIndexFixing(Index1Y,$H447,TRUE,_xll.ohTrigger(RecalcTrigger,Trigger1Y)),NA())</f>
        <v>-4.5291645500630996E-4</v>
      </c>
      <c r="N447" s="182">
        <f>IFERROR(_xll.qlIndexFixing(ONIndex1M,I447,TRUE,_xll.ohTrigger(RecalcTrigger,Trigger1M)),NA())</f>
        <v>-4.0732393656783827E-3</v>
      </c>
      <c r="O447" s="44">
        <f>IFERROR(_xll.qlIndexFixing(ONIndex3M,I447,TRUE,_xll.ohTrigger(RecalcTrigger,Trigger3M)),NA())</f>
        <v>-2.9128243790976782E-3</v>
      </c>
      <c r="P447" s="44">
        <f>IFERROR(_xll.qlIndexFixing(ONIndex6M,I447,TRUE,_xll.ohTrigger(RecalcTrigger,Trigger6M)),NA())</f>
        <v>-1.5411775047358134E-3</v>
      </c>
      <c r="Q447" s="183">
        <f>IFERROR(_xll.qlIndexFixing(ONIndex1Y,I447,TRUE,_xll.ohTrigger(RecalcTrigger,Trigger1Y)),NA())</f>
        <v>-7.3687324078530736E-4</v>
      </c>
    </row>
    <row r="448" spans="2:17" x14ac:dyDescent="0.2">
      <c r="B448" s="39" t="s">
        <v>17</v>
      </c>
      <c r="D448" s="42">
        <f>_xll.qlCalendarAdvance(Calendar,$D447,B448,"f",FALSE)</f>
        <v>43028</v>
      </c>
      <c r="E448" s="177">
        <f>_xll.qlInterestRateIndexValueDate(IndexON,D448)</f>
        <v>43028</v>
      </c>
      <c r="F448" s="193">
        <f>IFERROR(_xll.qlIndexFixing(IndexON,D448,TRUE,_xll.ohTrigger(RecalcTrigger,TriggerON)),NA())</f>
        <v>-4.2298997950540596E-3</v>
      </c>
      <c r="H448" s="42">
        <f>_xll.qlCalendarAdvance(Calendar,$H447,B448,"f",FALSE)</f>
        <v>43028</v>
      </c>
      <c r="I448" s="177">
        <f>_xll.qlInterestRateIndexValueDate(Index1M,$H448)</f>
        <v>43032</v>
      </c>
      <c r="J448" s="182">
        <f>IFERROR(_xll.qlIndexFixing(Index1M,$H448,TRUE,_xll.ohTrigger(RecalcTrigger,Trigger1M)),NA())</f>
        <v>-4.019520799503718E-3</v>
      </c>
      <c r="K448" s="44">
        <f>IFERROR(_xll.qlIndexFixing(Index3M,H448,TRUE,_xll.ohTrigger(RecalcTrigger,Trigger3M)),NA())</f>
        <v>-2.7597626242718051E-3</v>
      </c>
      <c r="L448" s="44">
        <f>IFERROR(_xll.qlIndexFixing(Index6M,$H448,TRUE,_xll.ohTrigger(RecalcTrigger,Trigger6M)),NA())</f>
        <v>-1.3599340279187892E-3</v>
      </c>
      <c r="M448" s="183">
        <f>IFERROR(_xll.qlIndexFixing(Index1Y,$H448,TRUE,_xll.ohTrigger(RecalcTrigger,Trigger1Y)),NA())</f>
        <v>-4.4408411918381183E-4</v>
      </c>
      <c r="N448" s="182">
        <f>IFERROR(_xll.qlIndexFixing(ONIndex1M,I448,TRUE,_xll.ohTrigger(RecalcTrigger,Trigger1M)),NA())</f>
        <v>-4.0694947489816613E-3</v>
      </c>
      <c r="O448" s="44">
        <f>IFERROR(_xll.qlIndexFixing(ONIndex3M,I448,TRUE,_xll.ohTrigger(RecalcTrigger,Trigger3M)),NA())</f>
        <v>-2.9102167570194126E-3</v>
      </c>
      <c r="P448" s="44">
        <f>IFERROR(_xll.qlIndexFixing(ONIndex6M,I448,TRUE,_xll.ohTrigger(RecalcTrigger,Trigger6M)),NA())</f>
        <v>-1.5387080835083111E-3</v>
      </c>
      <c r="Q448" s="183">
        <f>IFERROR(_xll.qlIndexFixing(ONIndex1Y,I448,TRUE,_xll.ohTrigger(RecalcTrigger,Trigger1Y)),NA())</f>
        <v>-7.4271019846250397E-4</v>
      </c>
    </row>
    <row r="449" spans="2:17" x14ac:dyDescent="0.2">
      <c r="B449" s="39" t="s">
        <v>17</v>
      </c>
      <c r="D449" s="42">
        <f>_xll.qlCalendarAdvance(Calendar,$D448,B449,"f",FALSE)</f>
        <v>43031</v>
      </c>
      <c r="E449" s="177">
        <f>_xll.qlInterestRateIndexValueDate(IndexON,D449)</f>
        <v>43031</v>
      </c>
      <c r="F449" s="193">
        <f>IFERROR(_xll.qlIndexFixing(IndexON,D449,TRUE,_xll.ohTrigger(RecalcTrigger,TriggerON)),NA())</f>
        <v>-4.2299494961506312E-3</v>
      </c>
      <c r="H449" s="42">
        <f>_xll.qlCalendarAdvance(Calendar,$H448,B449,"f",FALSE)</f>
        <v>43031</v>
      </c>
      <c r="I449" s="177">
        <f>_xll.qlInterestRateIndexValueDate(Index1M,$H449)</f>
        <v>43033</v>
      </c>
      <c r="J449" s="182">
        <f>IFERROR(_xll.qlIndexFixing(Index1M,$H449,TRUE,_xll.ohTrigger(RecalcTrigger,Trigger1M)),NA())</f>
        <v>-4.011836042766055E-3</v>
      </c>
      <c r="K449" s="44">
        <f>IFERROR(_xll.qlIndexFixing(Index3M,H449,TRUE,_xll.ohTrigger(RecalcTrigger,Trigger3M)),NA())</f>
        <v>-2.7560184891033792E-3</v>
      </c>
      <c r="L449" s="44">
        <f>IFERROR(_xll.qlIndexFixing(Index6M,$H449,TRUE,_xll.ohTrigger(RecalcTrigger,Trigger6M)),NA())</f>
        <v>-1.3568689637266651E-3</v>
      </c>
      <c r="M449" s="183">
        <f>IFERROR(_xll.qlIndexFixing(Index1Y,$H449,TRUE,_xll.ohTrigger(RecalcTrigger,Trigger1Y)),NA())</f>
        <v>-4.3519923931001196E-4</v>
      </c>
      <c r="N449" s="182">
        <f>IFERROR(_xll.qlIndexFixing(ONIndex1M,I449,TRUE,_xll.ohTrigger(RecalcTrigger,Trigger1M)),NA())</f>
        <v>-4.0619423371923702E-3</v>
      </c>
      <c r="O449" s="44">
        <f>IFERROR(_xll.qlIndexFixing(ONIndex3M,I449,TRUE,_xll.ohTrigger(RecalcTrigger,Trigger3M)),NA())</f>
        <v>-2.9048889470395522E-3</v>
      </c>
      <c r="P449" s="44">
        <f>IFERROR(_xll.qlIndexFixing(ONIndex6M,I449,TRUE,_xll.ohTrigger(RecalcTrigger,Trigger6M)),NA())</f>
        <v>-1.5361498261556861E-3</v>
      </c>
      <c r="Q449" s="183">
        <f>IFERROR(_xll.qlIndexFixing(ONIndex1Y,I449,TRUE,_xll.ohTrigger(RecalcTrigger,Trigger1Y)),NA())</f>
        <v>-7.5552514162247064E-4</v>
      </c>
    </row>
    <row r="450" spans="2:17" x14ac:dyDescent="0.2">
      <c r="B450" s="39" t="s">
        <v>17</v>
      </c>
      <c r="D450" s="42">
        <f>_xll.qlCalendarAdvance(Calendar,$D449,B450,"f",FALSE)</f>
        <v>43032</v>
      </c>
      <c r="E450" s="177">
        <f>_xll.qlInterestRateIndexValueDate(IndexON,D450)</f>
        <v>43032</v>
      </c>
      <c r="F450" s="193">
        <f>IFERROR(_xll.qlIndexFixing(IndexON,D450,TRUE,_xll.ohTrigger(RecalcTrigger,TriggerON)),NA())</f>
        <v>-4.2299494960706951E-3</v>
      </c>
      <c r="H450" s="42">
        <f>_xll.qlCalendarAdvance(Calendar,$H449,B450,"f",FALSE)</f>
        <v>43032</v>
      </c>
      <c r="I450" s="177">
        <f>_xll.qlInterestRateIndexValueDate(Index1M,$H450)</f>
        <v>43034</v>
      </c>
      <c r="J450" s="182">
        <f>IFERROR(_xll.qlIndexFixing(Index1M,$H450,TRUE,_xll.ohTrigger(RecalcTrigger,Trigger1M)),NA())</f>
        <v>-4.0099625598620514E-3</v>
      </c>
      <c r="K450" s="44">
        <f>IFERROR(_xll.qlIndexFixing(Index3M,H450,TRUE,_xll.ohTrigger(RecalcTrigger,Trigger3M)),NA())</f>
        <v>-2.7522537130941771E-3</v>
      </c>
      <c r="L450" s="44">
        <f>IFERROR(_xll.qlIndexFixing(Index6M,$H450,TRUE,_xll.ohTrigger(RecalcTrigger,Trigger6M)),NA())</f>
        <v>-1.3537873797911657E-3</v>
      </c>
      <c r="M450" s="183">
        <f>IFERROR(_xll.qlIndexFixing(Index1Y,$H450,TRUE,_xll.ohTrigger(RecalcTrigger,Trigger1Y)),NA())</f>
        <v>-4.2626109842034044E-4</v>
      </c>
      <c r="N450" s="182">
        <f>IFERROR(_xll.qlIndexFixing(ONIndex1M,I450,TRUE,_xll.ohTrigger(RecalcTrigger,Trigger1M)),NA())</f>
        <v>-4.0544646174422994E-3</v>
      </c>
      <c r="O450" s="44">
        <f>IFERROR(_xll.qlIndexFixing(ONIndex3M,I450,TRUE,_xll.ohTrigger(RecalcTrigger,Trigger3M)),NA())</f>
        <v>-2.899518418324476E-3</v>
      </c>
      <c r="P450" s="44">
        <f>IFERROR(_xll.qlIndexFixing(ONIndex6M,I450,TRUE,_xll.ohTrigger(RecalcTrigger,Trigger6M)),NA())</f>
        <v>-1.5360145937970415E-3</v>
      </c>
      <c r="Q450" s="183">
        <f>IFERROR(_xll.qlIndexFixing(ONIndex1Y,I450,TRUE,_xll.ohTrigger(RecalcTrigger,Trigger1Y)),NA())</f>
        <v>-7.6949613077470502E-4</v>
      </c>
    </row>
    <row r="451" spans="2:17" x14ac:dyDescent="0.2">
      <c r="B451" s="39" t="s">
        <v>17</v>
      </c>
      <c r="D451" s="42">
        <f>_xll.qlCalendarAdvance(Calendar,$D450,B451,"f",FALSE)</f>
        <v>43033</v>
      </c>
      <c r="E451" s="177">
        <f>_xll.qlInterestRateIndexValueDate(IndexON,D451)</f>
        <v>43033</v>
      </c>
      <c r="F451" s="193">
        <f>IFERROR(_xll.qlIndexFixing(IndexON,D451,TRUE,_xll.ohTrigger(RecalcTrigger,TriggerON)),NA())</f>
        <v>-4.2299494962305673E-3</v>
      </c>
      <c r="H451" s="42">
        <f>_xll.qlCalendarAdvance(Calendar,$H450,B451,"f",FALSE)</f>
        <v>43033</v>
      </c>
      <c r="I451" s="177">
        <f>_xll.qlInterestRateIndexValueDate(Index1M,$H451)</f>
        <v>43035</v>
      </c>
      <c r="J451" s="182">
        <f>IFERROR(_xll.qlIndexFixing(Index1M,$H451,TRUE,_xll.ohTrigger(RecalcTrigger,Trigger1M)),NA())</f>
        <v>-4.0080874746942306E-3</v>
      </c>
      <c r="K451" s="44">
        <f>IFERROR(_xll.qlIndexFixing(Index3M,H451,TRUE,_xll.ohTrigger(RecalcTrigger,Trigger3M)),NA())</f>
        <v>-2.744313613487859E-3</v>
      </c>
      <c r="L451" s="44">
        <f>IFERROR(_xll.qlIndexFixing(Index6M,$H451,TRUE,_xll.ohTrigger(RecalcTrigger,Trigger6M)),NA())</f>
        <v>-1.3506853380261699E-3</v>
      </c>
      <c r="M451" s="183">
        <f>IFERROR(_xll.qlIndexFixing(Index1Y,$H451,TRUE,_xll.ohTrigger(RecalcTrigger,Trigger1Y)),NA())</f>
        <v>-4.0104207998100516E-4</v>
      </c>
      <c r="N451" s="182">
        <f>IFERROR(_xll.qlIndexFixing(ONIndex1M,I451,TRUE,_xll.ohTrigger(RecalcTrigger,Trigger1M)),NA())</f>
        <v>-4.0506945416307616E-3</v>
      </c>
      <c r="O451" s="44">
        <f>IFERROR(_xll.qlIndexFixing(ONIndex3M,I451,TRUE,_xll.ohTrigger(RecalcTrigger,Trigger3M)),NA())</f>
        <v>-2.8967763977139072E-3</v>
      </c>
      <c r="P451" s="44">
        <f>IFERROR(_xll.qlIndexFixing(ONIndex6M,I451,TRUE,_xll.ohTrigger(RecalcTrigger,Trigger6M)),NA())</f>
        <v>-1.5371600456104417E-3</v>
      </c>
      <c r="Q451" s="183">
        <f>IFERROR(_xll.qlIndexFixing(ONIndex1Y,I451,TRUE,_xll.ohTrigger(RecalcTrigger,Trigger1Y)),NA())</f>
        <v>-7.7706240070529731E-4</v>
      </c>
    </row>
    <row r="452" spans="2:17" x14ac:dyDescent="0.2">
      <c r="B452" s="39" t="s">
        <v>17</v>
      </c>
      <c r="D452" s="42">
        <f>_xll.qlCalendarAdvance(Calendar,$D451,B452,"f",FALSE)</f>
        <v>43034</v>
      </c>
      <c r="E452" s="177">
        <f>_xll.qlInterestRateIndexValueDate(IndexON,D452)</f>
        <v>43034</v>
      </c>
      <c r="F452" s="193">
        <f>IFERROR(_xll.qlIndexFixing(IndexON,D452,TRUE,_xll.ohTrigger(RecalcTrigger,TriggerON)),NA())</f>
        <v>-4.2299494961905992E-3</v>
      </c>
      <c r="H452" s="42">
        <f>_xll.qlCalendarAdvance(Calendar,$H451,B452,"f",FALSE)</f>
        <v>43034</v>
      </c>
      <c r="I452" s="177">
        <f>_xll.qlInterestRateIndexValueDate(Index1M,$H452)</f>
        <v>43038</v>
      </c>
      <c r="J452" s="182">
        <f>IFERROR(_xll.qlIndexFixing(Index1M,$H452,TRUE,_xll.ohTrigger(RecalcTrigger,Trigger1M)),NA())</f>
        <v>-3.9966177316846747E-3</v>
      </c>
      <c r="K452" s="44">
        <f>IFERROR(_xll.qlIndexFixing(Index3M,H452,TRUE,_xll.ohTrigger(RecalcTrigger,Trigger3M)),NA())</f>
        <v>-2.736992576151748E-3</v>
      </c>
      <c r="L452" s="44">
        <f>IFERROR(_xll.qlIndexFixing(Index6M,$H452,TRUE,_xll.ohTrigger(RecalcTrigger,Trigger6M)),NA())</f>
        <v>-1.3412167128334686E-3</v>
      </c>
      <c r="M452" s="183">
        <f>IFERROR(_xll.qlIndexFixing(Index1Y,$H452,TRUE,_xll.ohTrigger(RecalcTrigger,Trigger1Y)),NA())</f>
        <v>-3.8996142687654662E-4</v>
      </c>
      <c r="N452" s="182">
        <f>IFERROR(_xll.qlIndexFixing(ONIndex1M,I452,TRUE,_xll.ohTrigger(RecalcTrigger,Trigger1M)),NA())</f>
        <v>-4.0469195979531136E-3</v>
      </c>
      <c r="O452" s="44">
        <f>IFERROR(_xll.qlIndexFixing(ONIndex3M,I452,TRUE,_xll.ohTrigger(RecalcTrigger,Trigger3M)),NA())</f>
        <v>-2.8940072132321859E-3</v>
      </c>
      <c r="P452" s="44">
        <f>IFERROR(_xll.qlIndexFixing(ONIndex6M,I452,TRUE,_xll.ohTrigger(RecalcTrigger,Trigger6M)),NA())</f>
        <v>-1.5390421368532969E-3</v>
      </c>
      <c r="Q452" s="183">
        <f>IFERROR(_xll.qlIndexFixing(ONIndex1Y,I452,TRUE,_xll.ohTrigger(RecalcTrigger,Trigger1Y)),NA())</f>
        <v>-7.849806898896361E-4</v>
      </c>
    </row>
    <row r="453" spans="2:17" x14ac:dyDescent="0.2">
      <c r="B453" s="39" t="s">
        <v>17</v>
      </c>
      <c r="D453" s="42">
        <f>_xll.qlCalendarAdvance(Calendar,$D452,B453,"f",FALSE)</f>
        <v>43035</v>
      </c>
      <c r="E453" s="177">
        <f>_xll.qlInterestRateIndexValueDate(IndexON,D453)</f>
        <v>43035</v>
      </c>
      <c r="F453" s="193">
        <f>IFERROR(_xll.qlIndexFixing(IndexON,D453,TRUE,_xll.ohTrigger(RecalcTrigger,TriggerON)),NA())</f>
        <v>-4.2298997950407369E-3</v>
      </c>
      <c r="H453" s="42">
        <f>_xll.qlCalendarAdvance(Calendar,$H452,B453,"f",FALSE)</f>
        <v>43035</v>
      </c>
      <c r="I453" s="177">
        <f>_xll.qlInterestRateIndexValueDate(Index1M,$H453)</f>
        <v>43039</v>
      </c>
      <c r="J453" s="182">
        <f>IFERROR(_xll.qlIndexFixing(Index1M,$H453,TRUE,_xll.ohTrigger(RecalcTrigger,Trigger1M)),NA())</f>
        <v>-3.9947344924642358E-3</v>
      </c>
      <c r="K453" s="44">
        <f>IFERROR(_xll.qlIndexFixing(Index3M,H453,TRUE,_xll.ohTrigger(RecalcTrigger,Trigger3M)),NA())</f>
        <v>-2.7331278906909651E-3</v>
      </c>
      <c r="L453" s="44">
        <f>IFERROR(_xll.qlIndexFixing(Index6M,$H453,TRUE,_xll.ohTrigger(RecalcTrigger,Trigger6M)),NA())</f>
        <v>-1.3401461994584081E-3</v>
      </c>
      <c r="M453" s="183">
        <f>IFERROR(_xll.qlIndexFixing(Index1Y,$H453,TRUE,_xll.ohTrigger(RecalcTrigger,Trigger1Y)),NA())</f>
        <v>-3.8074606789477688E-4</v>
      </c>
      <c r="N453" s="182">
        <f>IFERROR(_xll.qlIndexFixing(ONIndex1M,I453,TRUE,_xll.ohTrigger(RecalcTrigger,Trigger1M)),NA())</f>
        <v>-4.0431398610696334E-3</v>
      </c>
      <c r="O453" s="44">
        <f>IFERROR(_xll.qlIndexFixing(ONIndex3M,I453,TRUE,_xll.ohTrigger(RecalcTrigger,Trigger3M)),NA())</f>
        <v>-2.8912107701950518E-3</v>
      </c>
      <c r="P453" s="44">
        <f>IFERROR(_xll.qlIndexFixing(ONIndex6M,I453,TRUE,_xll.ohTrigger(RecalcTrigger,Trigger6M)),NA())</f>
        <v>-1.5414833784621607E-3</v>
      </c>
      <c r="Q453" s="183">
        <f>IFERROR(_xll.qlIndexFixing(ONIndex1Y,I453,TRUE,_xll.ohTrigger(RecalcTrigger,Trigger1Y)),NA())</f>
        <v>-7.9323893805494095E-4</v>
      </c>
    </row>
    <row r="454" spans="2:17" x14ac:dyDescent="0.2">
      <c r="B454" s="39" t="s">
        <v>17</v>
      </c>
      <c r="D454" s="42">
        <f>_xll.qlCalendarAdvance(Calendar,$D453,B454,"f",FALSE)</f>
        <v>43038</v>
      </c>
      <c r="E454" s="177">
        <f>_xll.qlInterestRateIndexValueDate(IndexON,D454)</f>
        <v>43038</v>
      </c>
      <c r="F454" s="193">
        <f>IFERROR(_xll.qlIndexFixing(IndexON,D454,TRUE,_xll.ohTrigger(RecalcTrigger,TriggerON)),NA())</f>
        <v>-4.2299494961905992E-3</v>
      </c>
      <c r="H454" s="42">
        <f>_xll.qlCalendarAdvance(Calendar,$H453,B454,"f",FALSE)</f>
        <v>43038</v>
      </c>
      <c r="I454" s="177">
        <f>_xll.qlInterestRateIndexValueDate(Index1M,$H454)</f>
        <v>43040</v>
      </c>
      <c r="J454" s="182">
        <f>IFERROR(_xll.qlIndexFixing(Index1M,$H454,TRUE,_xll.ohTrigger(RecalcTrigger,Trigger1M)),NA())</f>
        <v>-3.990901384626433E-3</v>
      </c>
      <c r="K454" s="44">
        <f>IFERROR(_xll.qlIndexFixing(Index3M,H454,TRUE,_xll.ohTrigger(RecalcTrigger,Trigger3M)),NA())</f>
        <v>-2.7292438927902737E-3</v>
      </c>
      <c r="L454" s="44">
        <f>IFERROR(_xll.qlIndexFixing(Index6M,$H454,TRUE,_xll.ohTrigger(RecalcTrigger,Trigger6M)),NA())</f>
        <v>-1.3347286924099194E-3</v>
      </c>
      <c r="M454" s="183">
        <f>IFERROR(_xll.qlIndexFixing(Index1Y,$H454,TRUE,_xll.ohTrigger(RecalcTrigger,Trigger1Y)),NA())</f>
        <v>-3.7147305097387165E-4</v>
      </c>
      <c r="N454" s="182">
        <f>IFERROR(_xll.qlIndexFixing(ONIndex1M,I454,TRUE,_xll.ohTrigger(RecalcTrigger,Trigger1M)),NA())</f>
        <v>-4.0355195451180492E-3</v>
      </c>
      <c r="O454" s="44">
        <f>IFERROR(_xll.qlIndexFixing(ONIndex3M,I454,TRUE,_xll.ohTrigger(RecalcTrigger,Trigger3M)),NA())</f>
        <v>-2.8855034207886376E-3</v>
      </c>
      <c r="P454" s="44">
        <f>IFERROR(_xll.qlIndexFixing(ONIndex6M,I454,TRUE,_xll.ohTrigger(RecalcTrigger,Trigger6M)),NA())</f>
        <v>-1.545557647304463E-3</v>
      </c>
      <c r="Q454" s="183">
        <f>IFERROR(_xll.qlIndexFixing(ONIndex1Y,I454,TRUE,_xll.ohTrigger(RecalcTrigger,Trigger1Y)),NA())</f>
        <v>-8.1068866979450149E-4</v>
      </c>
    </row>
    <row r="455" spans="2:17" x14ac:dyDescent="0.2">
      <c r="B455" s="39" t="s">
        <v>17</v>
      </c>
      <c r="D455" s="42">
        <f>_xll.qlCalendarAdvance(Calendar,$D454,B455,"f",FALSE)</f>
        <v>43039</v>
      </c>
      <c r="E455" s="177">
        <f>_xll.qlInterestRateIndexValueDate(IndexON,D455)</f>
        <v>43039</v>
      </c>
      <c r="F455" s="193">
        <f>IFERROR(_xll.qlIndexFixing(IndexON,D455,TRUE,_xll.ohTrigger(RecalcTrigger,TriggerON)),NA())</f>
        <v>-4.2299494961106632E-3</v>
      </c>
      <c r="H455" s="42">
        <f>_xll.qlCalendarAdvance(Calendar,$H454,B455,"f",FALSE)</f>
        <v>43039</v>
      </c>
      <c r="I455" s="177">
        <f>_xll.qlInterestRateIndexValueDate(Index1M,$H455)</f>
        <v>43041</v>
      </c>
      <c r="J455" s="182">
        <f>IFERROR(_xll.qlIndexFixing(Index1M,$H455,TRUE,_xll.ohTrigger(RecalcTrigger,Trigger1M)),NA())</f>
        <v>-3.9831616411115101E-3</v>
      </c>
      <c r="K455" s="44">
        <f>IFERROR(_xll.qlIndexFixing(Index3M,H455,TRUE,_xll.ohTrigger(RecalcTrigger,Trigger3M)),NA())</f>
        <v>-2.7253408091018499E-3</v>
      </c>
      <c r="L455" s="44">
        <f>IFERROR(_xll.qlIndexFixing(Index6M,$H455,TRUE,_xll.ohTrigger(RecalcTrigger,Trigger6M)),NA())</f>
        <v>-1.3336055901693169E-3</v>
      </c>
      <c r="M455" s="183">
        <f>IFERROR(_xll.qlIndexFixing(Index1Y,$H455,TRUE,_xll.ohTrigger(RecalcTrigger,Trigger1Y)),NA())</f>
        <v>-3.6214162743129037E-4</v>
      </c>
      <c r="N455" s="182">
        <f>IFERROR(_xll.qlIndexFixing(ONIndex1M,I455,TRUE,_xll.ohTrigger(RecalcTrigger,Trigger1M)),NA())</f>
        <v>-4.0279744747229174E-3</v>
      </c>
      <c r="O455" s="44">
        <f>IFERROR(_xll.qlIndexFixing(ONIndex3M,I455,TRUE,_xll.ohTrigger(RecalcTrigger,Trigger3M)),NA())</f>
        <v>-2.8797505199262829E-3</v>
      </c>
      <c r="P455" s="44">
        <f>IFERROR(_xll.qlIndexFixing(ONIndex6M,I455,TRUE,_xll.ohTrigger(RecalcTrigger,Trigger6M)),NA())</f>
        <v>-1.5484692991041271E-3</v>
      </c>
      <c r="Q455" s="183">
        <f>IFERROR(_xll.qlIndexFixing(ONIndex1Y,I455,TRUE,_xll.ohTrigger(RecalcTrigger,Trigger1Y)),NA())</f>
        <v>-8.2905659189780323E-4</v>
      </c>
    </row>
    <row r="456" spans="2:17" x14ac:dyDescent="0.2">
      <c r="B456" s="39" t="s">
        <v>17</v>
      </c>
      <c r="D456" s="42">
        <f>_xll.qlCalendarAdvance(Calendar,$D455,B456,"f",FALSE)</f>
        <v>43040</v>
      </c>
      <c r="E456" s="177">
        <f>_xll.qlInterestRateIndexValueDate(IndexON,D456)</f>
        <v>43040</v>
      </c>
      <c r="F456" s="193">
        <f>IFERROR(_xll.qlIndexFixing(IndexON,D456,TRUE,_xll.ohTrigger(RecalcTrigger,TriggerON)),NA())</f>
        <v>-4.2299494961506312E-3</v>
      </c>
      <c r="H456" s="42">
        <f>_xll.qlCalendarAdvance(Calendar,$H455,B456,"f",FALSE)</f>
        <v>43040</v>
      </c>
      <c r="I456" s="177">
        <f>_xll.qlInterestRateIndexValueDate(Index1M,$H456)</f>
        <v>43042</v>
      </c>
      <c r="J456" s="182">
        <f>IFERROR(_xll.qlIndexFixing(Index1M,$H456,TRUE,_xll.ohTrigger(RecalcTrigger,Trigger1M)),NA())</f>
        <v>-3.9812715732606514E-3</v>
      </c>
      <c r="K456" s="44">
        <f>IFERROR(_xll.qlIndexFixing(Index3M,H456,TRUE,_xll.ohTrigger(RecalcTrigger,Trigger3M)),NA())</f>
        <v>-2.7171667466852774E-3</v>
      </c>
      <c r="L456" s="44">
        <f>IFERROR(_xll.qlIndexFixing(Index6M,$H456,TRUE,_xll.ohTrigger(RecalcTrigger,Trigger6M)),NA())</f>
        <v>-1.3302649386355734E-3</v>
      </c>
      <c r="M456" s="183">
        <f>IFERROR(_xll.qlIndexFixing(Index1Y,$H456,TRUE,_xll.ohTrigger(RecalcTrigger,Trigger1Y)),NA())</f>
        <v>-3.3636330641743548E-4</v>
      </c>
      <c r="N456" s="182">
        <f>IFERROR(_xll.qlIndexFixing(ONIndex1M,I456,TRUE,_xll.ohTrigger(RecalcTrigger,Trigger1M)),NA())</f>
        <v>-4.0241718917144453E-3</v>
      </c>
      <c r="O456" s="44">
        <f>IFERROR(_xll.qlIndexFixing(ONIndex3M,I456,TRUE,_xll.ohTrigger(RecalcTrigger,Trigger3M)),NA())</f>
        <v>-2.8768163642078903E-3</v>
      </c>
      <c r="P456" s="44">
        <f>IFERROR(_xll.qlIndexFixing(ONIndex6M,I456,TRUE,_xll.ohTrigger(RecalcTrigger,Trigger6M)),NA())</f>
        <v>-1.549328184147214E-3</v>
      </c>
      <c r="Q456" s="183">
        <f>IFERROR(_xll.qlIndexFixing(ONIndex1Y,I456,TRUE,_xll.ohTrigger(RecalcTrigger,Trigger1Y)),NA())</f>
        <v>-8.3870071739600149E-4</v>
      </c>
    </row>
    <row r="457" spans="2:17" x14ac:dyDescent="0.2">
      <c r="B457" s="39" t="s">
        <v>17</v>
      </c>
      <c r="D457" s="42">
        <f>_xll.qlCalendarAdvance(Calendar,$D456,B457,"f",FALSE)</f>
        <v>43041</v>
      </c>
      <c r="E457" s="177">
        <f>_xll.qlInterestRateIndexValueDate(IndexON,D457)</f>
        <v>43041</v>
      </c>
      <c r="F457" s="193">
        <f>IFERROR(_xll.qlIndexFixing(IndexON,D457,TRUE,_xll.ohTrigger(RecalcTrigger,TriggerON)),NA())</f>
        <v>-3.9370239771896465E-3</v>
      </c>
      <c r="H457" s="42">
        <f>_xll.qlCalendarAdvance(Calendar,$H456,B457,"f",FALSE)</f>
        <v>43041</v>
      </c>
      <c r="I457" s="177">
        <f>_xll.qlInterestRateIndexValueDate(Index1M,$H457)</f>
        <v>43045</v>
      </c>
      <c r="J457" s="182">
        <f>IFERROR(_xll.qlIndexFixing(Index1M,$H457,TRUE,_xll.ohTrigger(RecalcTrigger,Trigger1M)),NA())</f>
        <v>-3.9716816786756759E-3</v>
      </c>
      <c r="K457" s="44">
        <f>IFERROR(_xll.qlIndexFixing(Index3M,H457,TRUE,_xll.ohTrigger(RecalcTrigger,Trigger3M)),NA())</f>
        <v>-2.7095422020231973E-3</v>
      </c>
      <c r="L457" s="44">
        <f>IFERROR(_xll.qlIndexFixing(Index6M,$H457,TRUE,_xll.ohTrigger(RecalcTrigger,Trigger6M)),NA())</f>
        <v>-1.3177198975191505E-3</v>
      </c>
      <c r="M457" s="183">
        <f>IFERROR(_xll.qlIndexFixing(Index1Y,$H457,TRUE,_xll.ohTrigger(RecalcTrigger,Trigger1Y)),NA())</f>
        <v>-3.2421922003309449E-4</v>
      </c>
      <c r="N457" s="182">
        <f>IFERROR(_xll.qlIndexFixing(ONIndex1M,I457,TRUE,_xll.ohTrigger(RecalcTrigger,Trigger1M)),NA())</f>
        <v>-4.0203649635817129E-3</v>
      </c>
      <c r="O457" s="44">
        <f>IFERROR(_xll.qlIndexFixing(ONIndex3M,I457,TRUE,_xll.ohTrigger(RecalcTrigger,Trigger3M)),NA())</f>
        <v>-2.8738543820283624E-3</v>
      </c>
      <c r="P457" s="44">
        <f>IFERROR(_xll.qlIndexFixing(ONIndex6M,I457,TRUE,_xll.ohTrigger(RecalcTrigger,Trigger6M)),NA())</f>
        <v>-1.549827488065425E-3</v>
      </c>
      <c r="Q457" s="183">
        <f>IFERROR(_xll.qlIndexFixing(ONIndex1Y,I457,TRUE,_xll.ohTrigger(RecalcTrigger,Trigger1Y)),NA())</f>
        <v>-8.4862377389249843E-4</v>
      </c>
    </row>
    <row r="458" spans="2:17" x14ac:dyDescent="0.2">
      <c r="B458" s="39" t="s">
        <v>17</v>
      </c>
      <c r="D458" s="42">
        <f>_xll.qlCalendarAdvance(Calendar,$D457,B458,"f",FALSE)</f>
        <v>43042</v>
      </c>
      <c r="E458" s="177">
        <f>_xll.qlInterestRateIndexValueDate(IndexON,D458)</f>
        <v>43042</v>
      </c>
      <c r="F458" s="193">
        <f>IFERROR(_xll.qlIndexFixing(IndexON,D458,TRUE,_xll.ohTrigger(RecalcTrigger,TriggerON)),NA())</f>
        <v>-3.9369809213107843E-3</v>
      </c>
      <c r="H458" s="42">
        <f>_xll.qlCalendarAdvance(Calendar,$H457,B458,"f",FALSE)</f>
        <v>43042</v>
      </c>
      <c r="I458" s="177">
        <f>_xll.qlInterestRateIndexValueDate(Index1M,$H458)</f>
        <v>43046</v>
      </c>
      <c r="J458" s="182">
        <f>IFERROR(_xll.qlIndexFixing(Index1M,$H458,TRUE,_xll.ohTrigger(RecalcTrigger,Trigger1M)),NA())</f>
        <v>-3.9678274265582125E-3</v>
      </c>
      <c r="K458" s="44">
        <f>IFERROR(_xll.qlIndexFixing(Index3M,H458,TRUE,_xll.ohTrigger(RecalcTrigger,Trigger3M)),NA())</f>
        <v>-2.7055471416845642E-3</v>
      </c>
      <c r="L458" s="44">
        <f>IFERROR(_xll.qlIndexFixing(Index6M,$H458,TRUE,_xll.ohTrigger(RecalcTrigger,Trigger6M)),NA())</f>
        <v>-1.3164507014012305E-3</v>
      </c>
      <c r="M458" s="183">
        <f>IFERROR(_xll.qlIndexFixing(Index1Y,$H458,TRUE,_xll.ohTrigger(RecalcTrigger,Trigger1Y)),NA())</f>
        <v>-3.145867508710665E-4</v>
      </c>
      <c r="N458" s="182">
        <f>IFERROR(_xll.qlIndexFixing(ONIndex1M,I458,TRUE,_xll.ohTrigger(RecalcTrigger,Trigger1M)),NA())</f>
        <v>-4.0165537646652538E-3</v>
      </c>
      <c r="O458" s="44">
        <f>IFERROR(_xll.qlIndexFixing(ONIndex3M,I458,TRUE,_xll.ohTrigger(RecalcTrigger,Trigger3M)),NA())</f>
        <v>-2.8708644785435666E-3</v>
      </c>
      <c r="P458" s="44">
        <f>IFERROR(_xll.qlIndexFixing(ONIndex6M,I458,TRUE,_xll.ohTrigger(RecalcTrigger,Trigger6M)),NA())</f>
        <v>-1.5499649388761583E-3</v>
      </c>
      <c r="Q458" s="183">
        <f>IFERROR(_xll.qlIndexFixing(ONIndex1Y,I458,TRUE,_xll.ohTrigger(RecalcTrigger,Trigger1Y)),NA())</f>
        <v>-8.5882728420916266E-4</v>
      </c>
    </row>
    <row r="459" spans="2:17" x14ac:dyDescent="0.2">
      <c r="B459" s="39" t="s">
        <v>17</v>
      </c>
      <c r="D459" s="42">
        <f>_xll.qlCalendarAdvance(Calendar,$D458,B459,"f",FALSE)</f>
        <v>43045</v>
      </c>
      <c r="E459" s="177">
        <f>_xll.qlInterestRateIndexValueDate(IndexON,D459)</f>
        <v>43045</v>
      </c>
      <c r="F459" s="193">
        <f>IFERROR(_xll.qlIndexFixing(IndexON,D459,TRUE,_xll.ohTrigger(RecalcTrigger,TriggerON)),NA())</f>
        <v>-3.9370239771097104E-3</v>
      </c>
      <c r="H459" s="42">
        <f>_xll.qlCalendarAdvance(Calendar,$H458,B459,"f",FALSE)</f>
        <v>43045</v>
      </c>
      <c r="I459" s="177">
        <f>_xll.qlInterestRateIndexValueDate(Index1M,$H459)</f>
        <v>43047</v>
      </c>
      <c r="J459" s="182">
        <f>IFERROR(_xll.qlIndexFixing(Index1M,$H459,TRUE,_xll.ohTrigger(RecalcTrigger,Trigger1M)),NA())</f>
        <v>-3.9639699116080784E-3</v>
      </c>
      <c r="K459" s="44">
        <f>IFERROR(_xll.qlIndexFixing(Index3M,H459,TRUE,_xll.ohTrigger(RecalcTrigger,Trigger3M)),NA())</f>
        <v>-2.701534386978221E-3</v>
      </c>
      <c r="L459" s="44">
        <f>IFERROR(_xll.qlIndexFixing(Index6M,$H459,TRUE,_xll.ohTrigger(RecalcTrigger,Trigger6M)),NA())</f>
        <v>-1.3128937961067323E-3</v>
      </c>
      <c r="M459" s="183">
        <f>IFERROR(_xll.qlIndexFixing(Index1Y,$H459,TRUE,_xll.ohTrigger(RecalcTrigger,Trigger1Y)),NA())</f>
        <v>-3.0489246382233852E-4</v>
      </c>
      <c r="N459" s="182">
        <f>IFERROR(_xll.qlIndexFixing(ONIndex1M,I459,TRUE,_xll.ohTrigger(RecalcTrigger,Trigger1M)),NA())</f>
        <v>-4.0088728624709802E-3</v>
      </c>
      <c r="O459" s="44">
        <f>IFERROR(_xll.qlIndexFixing(ONIndex3M,I459,TRUE,_xll.ohTrigger(RecalcTrigger,Trigger3M)),NA())</f>
        <v>-2.864768329970957E-3</v>
      </c>
      <c r="P459" s="44">
        <f>IFERROR(_xll.qlIndexFixing(ONIndex6M,I459,TRUE,_xll.ohTrigger(RecalcTrigger,Trigger6M)),NA())</f>
        <v>-1.5490156408359823E-3</v>
      </c>
      <c r="Q459" s="183">
        <f>IFERROR(_xll.qlIndexFixing(ONIndex1Y,I459,TRUE,_xll.ohTrigger(RecalcTrigger,Trigger1Y)),NA())</f>
        <v>-8.8017461512546191E-4</v>
      </c>
    </row>
    <row r="460" spans="2:17" x14ac:dyDescent="0.2">
      <c r="B460" s="39" t="s">
        <v>17</v>
      </c>
      <c r="D460" s="42">
        <f>_xll.qlCalendarAdvance(Calendar,$D459,B460,"f",FALSE)</f>
        <v>43046</v>
      </c>
      <c r="E460" s="177">
        <f>_xll.qlInterestRateIndexValueDate(IndexON,D460)</f>
        <v>43046</v>
      </c>
      <c r="F460" s="193">
        <f>IFERROR(_xll.qlIndexFixing(IndexON,D460,TRUE,_xll.ohTrigger(RecalcTrigger,TriggerON)),NA())</f>
        <v>-3.9370239771496784E-3</v>
      </c>
      <c r="H460" s="42">
        <f>_xll.qlCalendarAdvance(Calendar,$H459,B460,"f",FALSE)</f>
        <v>43046</v>
      </c>
      <c r="I460" s="177">
        <f>_xll.qlInterestRateIndexValueDate(Index1M,$H460)</f>
        <v>43048</v>
      </c>
      <c r="J460" s="182">
        <f>IFERROR(_xll.qlIndexFixing(Index1M,$H460,TRUE,_xll.ohTrigger(RecalcTrigger,Trigger1M)),NA())</f>
        <v>-3.9561862154570415E-3</v>
      </c>
      <c r="K460" s="44">
        <f>IFERROR(_xll.qlIndexFixing(Index3M,H460,TRUE,_xll.ohTrigger(RecalcTrigger,Trigger3M)),NA())</f>
        <v>-2.6975041750566388E-3</v>
      </c>
      <c r="L460" s="44">
        <f>IFERROR(_xll.qlIndexFixing(Index6M,$H460,TRUE,_xll.ohTrigger(RecalcTrigger,Trigger6M)),NA())</f>
        <v>-1.309299421879526E-3</v>
      </c>
      <c r="M460" s="183">
        <f>IFERROR(_xll.qlIndexFixing(Index1Y,$H460,TRUE,_xll.ohTrigger(RecalcTrigger,Trigger1Y)),NA())</f>
        <v>-2.9513581801939541E-4</v>
      </c>
      <c r="N460" s="182">
        <f>IFERROR(_xll.qlIndexFixing(ONIndex1M,I460,TRUE,_xll.ohTrigger(RecalcTrigger,Trigger1M)),NA())</f>
        <v>-4.0012677568457278E-3</v>
      </c>
      <c r="O460" s="44">
        <f>IFERROR(_xll.qlIndexFixing(ONIndex3M,I460,TRUE,_xll.ohTrigger(RecalcTrigger,Trigger3M)),NA())</f>
        <v>-2.8586237581063045E-3</v>
      </c>
      <c r="P460" s="44">
        <f>IFERROR(_xll.qlIndexFixing(ONIndex6M,I460,TRUE,_xll.ohTrigger(RecalcTrigger,Trigger6M)),NA())</f>
        <v>-1.5468507804650145E-3</v>
      </c>
      <c r="Q460" s="183">
        <f>IFERROR(_xll.qlIndexFixing(ONIndex1Y,I460,TRUE,_xll.ohTrigger(RecalcTrigger,Trigger1Y)),NA())</f>
        <v>-9.0247632678952527E-4</v>
      </c>
    </row>
    <row r="461" spans="2:17" x14ac:dyDescent="0.2">
      <c r="B461" s="39" t="s">
        <v>17</v>
      </c>
      <c r="D461" s="42">
        <f>_xll.qlCalendarAdvance(Calendar,$D460,B461,"f",FALSE)</f>
        <v>43047</v>
      </c>
      <c r="E461" s="177">
        <f>_xll.qlInterestRateIndexValueDate(IndexON,D461)</f>
        <v>43047</v>
      </c>
      <c r="F461" s="193">
        <f>IFERROR(_xll.qlIndexFixing(IndexON,D461,TRUE,_xll.ohTrigger(RecalcTrigger,TriggerON)),NA())</f>
        <v>-3.9370239771896465E-3</v>
      </c>
      <c r="H461" s="42">
        <f>_xll.qlCalendarAdvance(Calendar,$H460,B461,"f",FALSE)</f>
        <v>43047</v>
      </c>
      <c r="I461" s="177">
        <f>_xll.qlInterestRateIndexValueDate(Index1M,$H461)</f>
        <v>43049</v>
      </c>
      <c r="J461" s="182">
        <f>IFERROR(_xll.qlIndexFixing(Index1M,$H461,TRUE,_xll.ohTrigger(RecalcTrigger,Trigger1M)),NA())</f>
        <v>-3.9542829934677195E-3</v>
      </c>
      <c r="K461" s="44">
        <f>IFERROR(_xll.qlIndexFixing(Index3M,H461,TRUE,_xll.ohTrigger(RecalcTrigger,Trigger3M)),NA())</f>
        <v>-2.6891204229822457E-3</v>
      </c>
      <c r="L461" s="44">
        <f>IFERROR(_xll.qlIndexFixing(Index6M,$H461,TRUE,_xll.ohTrigger(RecalcTrigger,Trigger6M)),NA())</f>
        <v>-1.3056695358267952E-3</v>
      </c>
      <c r="M461" s="183">
        <f>IFERROR(_xll.qlIndexFixing(Index1Y,$H461,TRUE,_xll.ohTrigger(RecalcTrigger,Trigger1Y)),NA())</f>
        <v>-2.688049352612288E-4</v>
      </c>
      <c r="N461" s="182">
        <f>IFERROR(_xll.qlIndexFixing(ONIndex1M,I461,TRUE,_xll.ohTrigger(RecalcTrigger,Trigger1M)),NA())</f>
        <v>-3.9974363250339096E-3</v>
      </c>
      <c r="O461" s="44">
        <f>IFERROR(_xll.qlIndexFixing(ONIndex3M,I461,TRUE,_xll.ohTrigger(RecalcTrigger,Trigger3M)),NA())</f>
        <v>-2.8554928279511671E-3</v>
      </c>
      <c r="P461" s="44">
        <f>IFERROR(_xll.qlIndexFixing(ONIndex6M,I461,TRUE,_xll.ohTrigger(RecalcTrigger,Trigger6M)),NA())</f>
        <v>-1.5451448921144362E-3</v>
      </c>
      <c r="Q461" s="183">
        <f>IFERROR(_xll.qlIndexFixing(ONIndex1Y,I461,TRUE,_xll.ohTrigger(RecalcTrigger,Trigger1Y)),NA())</f>
        <v>-9.1410495281163406E-4</v>
      </c>
    </row>
    <row r="462" spans="2:17" x14ac:dyDescent="0.2">
      <c r="B462" s="39" t="s">
        <v>17</v>
      </c>
      <c r="D462" s="42">
        <f>_xll.qlCalendarAdvance(Calendar,$D461,B462,"f",FALSE)</f>
        <v>43048</v>
      </c>
      <c r="E462" s="177">
        <f>_xll.qlInterestRateIndexValueDate(IndexON,D462)</f>
        <v>43048</v>
      </c>
      <c r="F462" s="193">
        <f>IFERROR(_xll.qlIndexFixing(IndexON,D462,TRUE,_xll.ohTrigger(RecalcTrigger,TriggerON)),NA())</f>
        <v>-3.9370239772296145E-3</v>
      </c>
      <c r="H462" s="42">
        <f>_xll.qlCalendarAdvance(Calendar,$H461,B462,"f",FALSE)</f>
        <v>43048</v>
      </c>
      <c r="I462" s="177">
        <f>_xll.qlInterestRateIndexValueDate(Index1M,$H462)</f>
        <v>43052</v>
      </c>
      <c r="J462" s="182">
        <f>IFERROR(_xll.qlIndexFixing(Index1M,$H462,TRUE,_xll.ohTrigger(RecalcTrigger,Trigger1M)),NA())</f>
        <v>-3.9446360065085173E-3</v>
      </c>
      <c r="K462" s="44">
        <f>IFERROR(_xll.qlIndexFixing(Index3M,H462,TRUE,_xll.ohTrigger(RecalcTrigger,Trigger3M)),NA())</f>
        <v>-2.6812135508392163E-3</v>
      </c>
      <c r="L462" s="44">
        <f>IFERROR(_xll.qlIndexFixing(Index6M,$H462,TRUE,_xll.ohTrigger(RecalcTrigger,Trigger6M)),NA())</f>
        <v>-1.2922356300758078E-3</v>
      </c>
      <c r="M462" s="183">
        <f>IFERROR(_xll.qlIndexFixing(Index1Y,$H462,TRUE,_xll.ohTrigger(RecalcTrigger,Trigger1Y)),NA())</f>
        <v>-2.5547472213464418E-4</v>
      </c>
      <c r="N462" s="182">
        <f>IFERROR(_xll.qlIndexFixing(ONIndex1M,I462,TRUE,_xll.ohTrigger(RecalcTrigger,Trigger1M)),NA())</f>
        <v>-3.9936010705199365E-3</v>
      </c>
      <c r="O462" s="44">
        <f>IFERROR(_xll.qlIndexFixing(ONIndex3M,I462,TRUE,_xll.ohTrigger(RecalcTrigger,Trigger3M)),NA())</f>
        <v>-2.8523334085450713E-3</v>
      </c>
      <c r="P462" s="44">
        <f>IFERROR(_xll.qlIndexFixing(ONIndex6M,I462,TRUE,_xll.ohTrigger(RecalcTrigger,Trigger6M)),NA())</f>
        <v>-1.5430635210789134E-3</v>
      </c>
      <c r="Q462" s="183">
        <f>IFERROR(_xll.qlIndexFixing(ONIndex1Y,I462,TRUE,_xll.ohTrigger(RecalcTrigger,Trigger1Y)),NA())</f>
        <v>-9.2602317106393883E-4</v>
      </c>
    </row>
    <row r="463" spans="2:17" x14ac:dyDescent="0.2">
      <c r="B463" s="39" t="s">
        <v>17</v>
      </c>
      <c r="D463" s="42">
        <f>_xll.qlCalendarAdvance(Calendar,$D462,B463,"f",FALSE)</f>
        <v>43049</v>
      </c>
      <c r="E463" s="177">
        <f>_xll.qlInterestRateIndexValueDate(IndexON,D463)</f>
        <v>43049</v>
      </c>
      <c r="F463" s="193">
        <f>IFERROR(_xll.qlIndexFixing(IndexON,D463,TRUE,_xll.ohTrigger(RecalcTrigger,TriggerON)),NA())</f>
        <v>-3.9369809212841389E-3</v>
      </c>
      <c r="H463" s="42">
        <f>_xll.qlCalendarAdvance(Calendar,$H462,B463,"f",FALSE)</f>
        <v>43049</v>
      </c>
      <c r="I463" s="177">
        <f>_xll.qlInterestRateIndexValueDate(Index1M,$H463)</f>
        <v>43053</v>
      </c>
      <c r="J463" s="182">
        <f>IFERROR(_xll.qlIndexFixing(Index1M,$H463,TRUE,_xll.ohTrigger(RecalcTrigger,Trigger1M)),NA())</f>
        <v>-3.9407604818499919E-3</v>
      </c>
      <c r="K463" s="44">
        <f>IFERROR(_xll.qlIndexFixing(Index3M,H463,TRUE,_xll.ohTrigger(RecalcTrigger,Trigger3M)),NA())</f>
        <v>-2.6770996626856039E-3</v>
      </c>
      <c r="L463" s="44">
        <f>IFERROR(_xll.qlIndexFixing(Index6M,$H463,TRUE,_xll.ohTrigger(RecalcTrigger,Trigger6M)),NA())</f>
        <v>-1.2908344630051195E-3</v>
      </c>
      <c r="M463" s="183">
        <f>IFERROR(_xll.qlIndexFixing(Index1Y,$H463,TRUE,_xll.ohTrigger(RecalcTrigger,Trigger1Y)),NA())</f>
        <v>-2.4539806176113215E-4</v>
      </c>
      <c r="N463" s="182">
        <f>IFERROR(_xll.qlIndexFixing(ONIndex1M,I463,TRUE,_xll.ohTrigger(RecalcTrigger,Trigger1M)),NA())</f>
        <v>-3.9897620682038948E-3</v>
      </c>
      <c r="O463" s="44">
        <f>IFERROR(_xll.qlIndexFixing(ONIndex3M,I463,TRUE,_xll.ohTrigger(RecalcTrigger,Trigger3M)),NA())</f>
        <v>-2.8491454048440445E-3</v>
      </c>
      <c r="P463" s="44">
        <f>IFERROR(_xll.qlIndexFixing(ONIndex6M,I463,TRUE,_xll.ohTrigger(RecalcTrigger,Trigger6M)),NA())</f>
        <v>-1.5406043956955884E-3</v>
      </c>
      <c r="Q463" s="183">
        <f>IFERROR(_xll.qlIndexFixing(ONIndex1Y,I463,TRUE,_xll.ohTrigger(RecalcTrigger,Trigger1Y)),NA())</f>
        <v>-9.3823250476798847E-4</v>
      </c>
    </row>
    <row r="464" spans="2:17" x14ac:dyDescent="0.2">
      <c r="B464" s="39" t="s">
        <v>17</v>
      </c>
      <c r="D464" s="42">
        <f>_xll.qlCalendarAdvance(Calendar,$D463,B464,"f",FALSE)</f>
        <v>43052</v>
      </c>
      <c r="E464" s="177">
        <f>_xll.qlInterestRateIndexValueDate(IndexON,D464)</f>
        <v>43052</v>
      </c>
      <c r="F464" s="193">
        <f>IFERROR(_xll.qlIndexFixing(IndexON,D464,TRUE,_xll.ohTrigger(RecalcTrigger,TriggerON)),NA())</f>
        <v>-3.9370239772296145E-3</v>
      </c>
      <c r="H464" s="42">
        <f>_xll.qlCalendarAdvance(Calendar,$H463,B464,"f",FALSE)</f>
        <v>43052</v>
      </c>
      <c r="I464" s="177">
        <f>_xll.qlInterestRateIndexValueDate(Index1M,$H464)</f>
        <v>43054</v>
      </c>
      <c r="J464" s="182">
        <f>IFERROR(_xll.qlIndexFixing(Index1M,$H464,TRUE,_xll.ohTrigger(RecalcTrigger,Trigger1M)),NA())</f>
        <v>-3.9368822167902273E-3</v>
      </c>
      <c r="K464" s="44">
        <f>IFERROR(_xll.qlIndexFixing(Index3M,H464,TRUE,_xll.ohTrigger(RecalcTrigger,Trigger3M)),NA())</f>
        <v>-2.6729697717572339E-3</v>
      </c>
      <c r="L464" s="44">
        <f>IFERROR(_xll.qlIndexFixing(Index6M,$H464,TRUE,_xll.ohTrigger(RecalcTrigger,Trigger6M)),NA())</f>
        <v>-1.2870568219494601E-3</v>
      </c>
      <c r="M464" s="183">
        <f>IFERROR(_xll.qlIndexFixing(Index1Y,$H464,TRUE,_xll.ohTrigger(RecalcTrigger,Trigger1Y)),NA())</f>
        <v>-2.352557327499692E-4</v>
      </c>
      <c r="N464" s="182">
        <f>IFERROR(_xll.qlIndexFixing(ONIndex1M,I464,TRUE,_xll.ohTrigger(RecalcTrigger,Trigger1M)),NA())</f>
        <v>-3.9820278966606892E-3</v>
      </c>
      <c r="O464" s="44">
        <f>IFERROR(_xll.qlIndexFixing(ONIndex3M,I464,TRUE,_xll.ohTrigger(RecalcTrigger,Trigger3M)),NA())</f>
        <v>-2.8426511973655977E-3</v>
      </c>
      <c r="P464" s="44">
        <f>IFERROR(_xll.qlIndexFixing(ONIndex6M,I464,TRUE,_xll.ohTrigger(RecalcTrigger,Trigger6M)),NA())</f>
        <v>-1.5344090652869014E-3</v>
      </c>
      <c r="Q464" s="183">
        <f>IFERROR(_xll.qlIndexFixing(ONIndex1Y,I464,TRUE,_xll.ohTrigger(RecalcTrigger,Trigger1Y)),NA())</f>
        <v>-9.6362659234738857E-4</v>
      </c>
    </row>
    <row r="465" spans="2:17" x14ac:dyDescent="0.2">
      <c r="B465" s="39" t="s">
        <v>17</v>
      </c>
      <c r="D465" s="42">
        <f>_xll.qlCalendarAdvance(Calendar,$D464,B465,"f",FALSE)</f>
        <v>43053</v>
      </c>
      <c r="E465" s="177">
        <f>_xll.qlInterestRateIndexValueDate(IndexON,D465)</f>
        <v>43053</v>
      </c>
      <c r="F465" s="193">
        <f>IFERROR(_xll.qlIndexFixing(IndexON,D465,TRUE,_xll.ohTrigger(RecalcTrigger,TriggerON)),NA())</f>
        <v>-3.9370239770697424E-3</v>
      </c>
      <c r="H465" s="42">
        <f>_xll.qlCalendarAdvance(Calendar,$H464,B465,"f",FALSE)</f>
        <v>43053</v>
      </c>
      <c r="I465" s="177">
        <f>_xll.qlInterestRateIndexValueDate(Index1M,$H465)</f>
        <v>43055</v>
      </c>
      <c r="J465" s="182">
        <f>IFERROR(_xll.qlIndexFixing(Index1M,$H465,TRUE,_xll.ohTrigger(RecalcTrigger,Trigger1M)),NA())</f>
        <v>-3.9290618812495848E-3</v>
      </c>
      <c r="K465" s="44">
        <f>IFERROR(_xll.qlIndexFixing(Index3M,H465,TRUE,_xll.ohTrigger(RecalcTrigger,Trigger3M)),NA())</f>
        <v>-2.6688241257129567E-3</v>
      </c>
      <c r="L465" s="44">
        <f>IFERROR(_xll.qlIndexFixing(Index6M,$H465,TRUE,_xll.ohTrigger(RecalcTrigger,Trigger6M)),NA())</f>
        <v>-1.2832556802327148E-3</v>
      </c>
      <c r="M465" s="183">
        <f>IFERROR(_xll.qlIndexFixing(Index1Y,$H465,TRUE,_xll.ohTrigger(RecalcTrigger,Trigger1Y)),NA())</f>
        <v>-2.2504717266941027E-4</v>
      </c>
      <c r="N465" s="182">
        <f>IFERROR(_xll.qlIndexFixing(ONIndex1M,I465,TRUE,_xll.ohTrigger(RecalcTrigger,Trigger1M)),NA())</f>
        <v>-3.9743700720462627E-3</v>
      </c>
      <c r="O465" s="44">
        <f>IFERROR(_xll.qlIndexFixing(ONIndex3M,I465,TRUE,_xll.ohTrigger(RecalcTrigger,Trigger3M)),NA())</f>
        <v>-2.8361056558834363E-3</v>
      </c>
      <c r="P465" s="44">
        <f>IFERROR(_xll.qlIndexFixing(ONIndex6M,I465,TRUE,_xll.ohTrigger(RecalcTrigger,Trigger6M)),NA())</f>
        <v>-1.5269449172272687E-3</v>
      </c>
      <c r="Q465" s="183">
        <f>IFERROR(_xll.qlIndexFixing(ONIndex1Y,I465,TRUE,_xll.ohTrigger(RecalcTrigger,Trigger1Y)),NA())</f>
        <v>-9.9001145321686579E-4</v>
      </c>
    </row>
    <row r="466" spans="2:17" x14ac:dyDescent="0.2">
      <c r="B466" s="39" t="s">
        <v>17</v>
      </c>
      <c r="D466" s="42">
        <f>_xll.qlCalendarAdvance(Calendar,$D465,B466,"f",FALSE)</f>
        <v>43054</v>
      </c>
      <c r="E466" s="177">
        <f>_xll.qlInterestRateIndexValueDate(IndexON,D466)</f>
        <v>43054</v>
      </c>
      <c r="F466" s="193">
        <f>IFERROR(_xll.qlIndexFixing(IndexON,D466,TRUE,_xll.ohTrigger(RecalcTrigger,TriggerON)),NA())</f>
        <v>-3.9370239771896465E-3</v>
      </c>
      <c r="H466" s="42">
        <f>_xll.qlCalendarAdvance(Calendar,$H465,B466,"f",FALSE)</f>
        <v>43054</v>
      </c>
      <c r="I466" s="177">
        <f>_xll.qlInterestRateIndexValueDate(Index1M,$H466)</f>
        <v>43056</v>
      </c>
      <c r="J466" s="182">
        <f>IFERROR(_xll.qlIndexFixing(Index1M,$H466,TRUE,_xll.ohTrigger(RecalcTrigger,Trigger1M)),NA())</f>
        <v>-3.9271473339895814E-3</v>
      </c>
      <c r="K466" s="44">
        <f>IFERROR(_xll.qlIndexFixing(Index3M,H466,TRUE,_xll.ohTrigger(RecalcTrigger,Trigger3M)),NA())</f>
        <v>-2.6602540667747606E-3</v>
      </c>
      <c r="L466" s="44">
        <f>IFERROR(_xll.qlIndexFixing(Index6M,$H466,TRUE,_xll.ohTrigger(RecalcTrigger,Trigger6M)),NA())</f>
        <v>-1.2794330844745534E-3</v>
      </c>
      <c r="M466" s="183">
        <f>IFERROR(_xll.qlIndexFixing(Index1Y,$H466,TRUE,_xll.ohTrigger(RecalcTrigger,Trigger1Y)),NA())</f>
        <v>-1.9817606245905667E-4</v>
      </c>
      <c r="N466" s="182">
        <f>IFERROR(_xll.qlIndexFixing(ONIndex1M,I466,TRUE,_xll.ohTrigger(RecalcTrigger,Trigger1M)),NA())</f>
        <v>-3.9705134497847183E-3</v>
      </c>
      <c r="O466" s="44">
        <f>IFERROR(_xll.qlIndexFixing(ONIndex3M,I466,TRUE,_xll.ohTrigger(RecalcTrigger,Trigger3M)),NA())</f>
        <v>-2.8327733117627929E-3</v>
      </c>
      <c r="P466" s="44">
        <f>IFERROR(_xll.qlIndexFixing(ONIndex6M,I466,TRUE,_xll.ohTrigger(RecalcTrigger,Trigger6M)),NA())</f>
        <v>-1.5225629452420009E-3</v>
      </c>
      <c r="Q466" s="183">
        <f>IFERROR(_xll.qlIndexFixing(ONIndex1Y,I466,TRUE,_xll.ohTrigger(RecalcTrigger,Trigger1Y)),NA())</f>
        <v>-1.0036992089856867E-3</v>
      </c>
    </row>
    <row r="467" spans="2:17" x14ac:dyDescent="0.2">
      <c r="B467" s="39" t="s">
        <v>17</v>
      </c>
      <c r="D467" s="42">
        <f>_xll.qlCalendarAdvance(Calendar,$D466,B467,"f",FALSE)</f>
        <v>43055</v>
      </c>
      <c r="E467" s="177">
        <f>_xll.qlInterestRateIndexValueDate(IndexON,D467)</f>
        <v>43055</v>
      </c>
      <c r="F467" s="193">
        <f>IFERROR(_xll.qlIndexFixing(IndexON,D467,TRUE,_xll.ohTrigger(RecalcTrigger,TriggerON)),NA())</f>
        <v>-3.9370239771896465E-3</v>
      </c>
      <c r="H467" s="42">
        <f>_xll.qlCalendarAdvance(Calendar,$H466,B467,"f",FALSE)</f>
        <v>43055</v>
      </c>
      <c r="I467" s="177">
        <f>_xll.qlInterestRateIndexValueDate(Index1M,$H467)</f>
        <v>43059</v>
      </c>
      <c r="J467" s="182">
        <f>IFERROR(_xll.qlIndexFixing(Index1M,$H467,TRUE,_xll.ohTrigger(RecalcTrigger,Trigger1M)),NA())</f>
        <v>-3.917452397632637E-3</v>
      </c>
      <c r="K467" s="44">
        <f>IFERROR(_xll.qlIndexFixing(Index3M,H467,TRUE,_xll.ohTrigger(RecalcTrigger,Trigger3M)),NA())</f>
        <v>-2.6520889960852281E-3</v>
      </c>
      <c r="L467" s="44">
        <f>IFERROR(_xll.qlIndexFixing(Index6M,$H467,TRUE,_xll.ohTrigger(RecalcTrigger,Trigger6M)),NA())</f>
        <v>-1.2654091290082187E-3</v>
      </c>
      <c r="M467" s="183">
        <f>IFERROR(_xll.qlIndexFixing(Index1Y,$H467,TRUE,_xll.ohTrigger(RecalcTrigger,Trigger1Y)),NA())</f>
        <v>-1.8353926512084279E-4</v>
      </c>
      <c r="N467" s="182">
        <f>IFERROR(_xll.qlIndexFixing(ONIndex1M,I467,TRUE,_xll.ohTrigger(RecalcTrigger,Trigger1M)),NA())</f>
        <v>-3.9666535273230608E-3</v>
      </c>
      <c r="O467" s="44">
        <f>IFERROR(_xll.qlIndexFixing(ONIndex3M,I467,TRUE,_xll.ohTrigger(RecalcTrigger,Trigger3M)),NA())</f>
        <v>-2.8294118151617198E-3</v>
      </c>
      <c r="P467" s="44">
        <f>IFERROR(_xll.qlIndexFixing(ONIndex6M,I467,TRUE,_xll.ohTrigger(RecalcTrigger,Trigger6M)),NA())</f>
        <v>-1.5177895889717519E-3</v>
      </c>
      <c r="Q467" s="183">
        <f>IFERROR(_xll.qlIndexFixing(ONIndex1Y,I467,TRUE,_xll.ohTrigger(RecalcTrigger,Trigger1Y)),NA())</f>
        <v>-1.0176872183365049E-3</v>
      </c>
    </row>
    <row r="468" spans="2:17" x14ac:dyDescent="0.2">
      <c r="B468" s="39" t="s">
        <v>17</v>
      </c>
      <c r="D468" s="42">
        <f>_xll.qlCalendarAdvance(Calendar,$D467,B468,"f",FALSE)</f>
        <v>43056</v>
      </c>
      <c r="E468" s="177">
        <f>_xll.qlInterestRateIndexValueDate(IndexON,D468)</f>
        <v>43056</v>
      </c>
      <c r="F468" s="193">
        <f>IFERROR(_xll.qlIndexFixing(IndexON,D468,TRUE,_xll.ohTrigger(RecalcTrigger,TriggerON)),NA())</f>
        <v>-3.9369809212841389E-3</v>
      </c>
      <c r="H468" s="42">
        <f>_xll.qlCalendarAdvance(Calendar,$H467,B468,"f",FALSE)</f>
        <v>43056</v>
      </c>
      <c r="I468" s="177">
        <f>_xll.qlInterestRateIndexValueDate(Index1M,$H468)</f>
        <v>43060</v>
      </c>
      <c r="J468" s="182">
        <f>IFERROR(_xll.qlIndexFixing(Index1M,$H468,TRUE,_xll.ohTrigger(RecalcTrigger,Trigger1M)),NA())</f>
        <v>-3.9135592574650602E-3</v>
      </c>
      <c r="K468" s="44">
        <f>IFERROR(_xll.qlIndexFixing(Index3M,H468,TRUE,_xll.ohTrigger(RecalcTrigger,Trigger3M)),NA())</f>
        <v>-2.6478683418721446E-3</v>
      </c>
      <c r="L468" s="44">
        <f>IFERROR(_xll.qlIndexFixing(Index6M,$H468,TRUE,_xll.ohTrigger(RecalcTrigger,Trigger6M)),NA())</f>
        <v>-1.263969541046051E-3</v>
      </c>
      <c r="M468" s="183">
        <f>IFERROR(_xll.qlIndexFixing(Index1Y,$H468,TRUE,_xll.ohTrigger(RecalcTrigger,Trigger1Y)),NA())</f>
        <v>-1.729910053101304E-4</v>
      </c>
      <c r="N468" s="182">
        <f>IFERROR(_xll.qlIndexFixing(ONIndex1M,I468,TRUE,_xll.ohTrigger(RecalcTrigger,Trigger1M)),NA())</f>
        <v>-3.9627903796812802E-3</v>
      </c>
      <c r="O468" s="44">
        <f>IFERROR(_xll.qlIndexFixing(ONIndex3M,I468,TRUE,_xll.ohTrigger(RecalcTrigger,Trigger3M)),NA())</f>
        <v>-2.8260210718755729E-3</v>
      </c>
      <c r="P468" s="44">
        <f>IFERROR(_xll.qlIndexFixing(ONIndex6M,I468,TRUE,_xll.ohTrigger(RecalcTrigger,Trigger6M)),NA())</f>
        <v>-1.5126225766737278E-3</v>
      </c>
      <c r="Q468" s="183">
        <f>IFERROR(_xll.qlIndexFixing(ONIndex1Y,I468,TRUE,_xll.ohTrigger(RecalcTrigger,Trigger1Y)),NA())</f>
        <v>-1.0319770042910292E-3</v>
      </c>
    </row>
    <row r="469" spans="2:17" x14ac:dyDescent="0.2">
      <c r="B469" s="39" t="s">
        <v>17</v>
      </c>
      <c r="D469" s="42">
        <f>_xll.qlCalendarAdvance(Calendar,$D468,B469,"f",FALSE)</f>
        <v>43059</v>
      </c>
      <c r="E469" s="177">
        <f>_xll.qlInterestRateIndexValueDate(IndexON,D469)</f>
        <v>43059</v>
      </c>
      <c r="F469" s="193">
        <f>IFERROR(_xll.qlIndexFixing(IndexON,D469,TRUE,_xll.ohTrigger(RecalcTrigger,TriggerON)),NA())</f>
        <v>-3.9370239772695825E-3</v>
      </c>
      <c r="H469" s="42">
        <f>_xll.qlCalendarAdvance(Calendar,$H468,B469,"f",FALSE)</f>
        <v>43059</v>
      </c>
      <c r="I469" s="177">
        <f>_xll.qlInterestRateIndexValueDate(Index1M,$H469)</f>
        <v>43061</v>
      </c>
      <c r="J469" s="182">
        <f>IFERROR(_xll.qlIndexFixing(Index1M,$H469,TRUE,_xll.ohTrigger(RecalcTrigger,Trigger1M)),NA())</f>
        <v>-3.9096638993290078E-3</v>
      </c>
      <c r="K469" s="44">
        <f>IFERROR(_xll.qlIndexFixing(Index3M,H469,TRUE,_xll.ohTrigger(RecalcTrigger,Trigger3M)),NA())</f>
        <v>-2.643633450011478E-3</v>
      </c>
      <c r="L469" s="44">
        <f>IFERROR(_xll.qlIndexFixing(Index6M,$H469,TRUE,_xll.ohTrigger(RecalcTrigger,Trigger6M)),NA())</f>
        <v>-1.2600708220080552E-3</v>
      </c>
      <c r="M469" s="183">
        <f>IFERROR(_xll.qlIndexFixing(Index1Y,$H469,TRUE,_xll.ohTrigger(RecalcTrigger,Trigger1Y)),NA())</f>
        <v>-1.6237307508674609E-4</v>
      </c>
      <c r="N469" s="182">
        <f>IFERROR(_xll.qlIndexFixing(ONIndex1M,I469,TRUE,_xll.ohTrigger(RecalcTrigger,Trigger1M)),NA())</f>
        <v>-3.9550102553631561E-3</v>
      </c>
      <c r="O469" s="44">
        <f>IFERROR(_xll.qlIndexFixing(ONIndex3M,I469,TRUE,_xll.ohTrigger(RecalcTrigger,Trigger3M)),NA())</f>
        <v>-2.8191195457649698E-3</v>
      </c>
      <c r="P469" s="44">
        <f>IFERROR(_xll.qlIndexFixing(ONIndex6M,I469,TRUE,_xll.ohTrigger(RecalcTrigger,Trigger6M)),NA())</f>
        <v>-1.5009587496761512E-3</v>
      </c>
      <c r="Q469" s="183">
        <f>IFERROR(_xll.qlIndexFixing(ONIndex1Y,I469,TRUE,_xll.ohTrigger(RecalcTrigger,Trigger1Y)),NA())</f>
        <v>-1.0615669831848251E-3</v>
      </c>
    </row>
    <row r="470" spans="2:17" x14ac:dyDescent="0.2">
      <c r="B470" s="39" t="s">
        <v>17</v>
      </c>
      <c r="D470" s="42">
        <f>_xll.qlCalendarAdvance(Calendar,$D469,B470,"f",FALSE)</f>
        <v>43060</v>
      </c>
      <c r="E470" s="177">
        <f>_xll.qlInterestRateIndexValueDate(IndexON,D470)</f>
        <v>43060</v>
      </c>
      <c r="F470" s="193">
        <f>IFERROR(_xll.qlIndexFixing(IndexON,D470,TRUE,_xll.ohTrigger(RecalcTrigger,TriggerON)),NA())</f>
        <v>-3.9370239770697424E-3</v>
      </c>
      <c r="H470" s="42">
        <f>_xll.qlCalendarAdvance(Calendar,$H469,B470,"f",FALSE)</f>
        <v>43060</v>
      </c>
      <c r="I470" s="177">
        <f>_xll.qlInterestRateIndexValueDate(Index1M,$H470)</f>
        <v>43062</v>
      </c>
      <c r="J470" s="182">
        <f>IFERROR(_xll.qlIndexFixing(Index1M,$H470,TRUE,_xll.ohTrigger(RecalcTrigger,Trigger1M)),NA())</f>
        <v>-3.8978603842045618E-3</v>
      </c>
      <c r="K470" s="44">
        <f>IFERROR(_xll.qlIndexFixing(Index3M,H470,TRUE,_xll.ohTrigger(RecalcTrigger,Trigger3M)),NA())</f>
        <v>-2.6393845786675881E-3</v>
      </c>
      <c r="L470" s="44">
        <f>IFERROR(_xll.qlIndexFixing(Index6M,$H470,TRUE,_xll.ohTrigger(RecalcTrigger,Trigger6M)),NA())</f>
        <v>-1.2561631972302673E-3</v>
      </c>
      <c r="M470" s="183">
        <f>IFERROR(_xll.qlIndexFixing(Index1Y,$H470,TRUE,_xll.ohTrigger(RecalcTrigger,Trigger1Y)),NA())</f>
        <v>-1.5168489042942019E-4</v>
      </c>
      <c r="N470" s="182">
        <f>IFERROR(_xll.qlIndexFixing(ONIndex1M,I470,TRUE,_xll.ohTrigger(RecalcTrigger,Trigger1M)),NA())</f>
        <v>-3.9473070286000222E-3</v>
      </c>
      <c r="O470" s="44">
        <f>IFERROR(_xll.qlIndexFixing(ONIndex3M,I470,TRUE,_xll.ohTrigger(RecalcTrigger,Trigger3M)),NA())</f>
        <v>-2.8121637360767338E-3</v>
      </c>
      <c r="P470" s="44">
        <f>IFERROR(_xll.qlIndexFixing(ONIndex6M,I470,TRUE,_xll.ohTrigger(RecalcTrigger,Trigger6M)),NA())</f>
        <v>-1.4879725356653495E-3</v>
      </c>
      <c r="Q470" s="183">
        <f>IFERROR(_xll.qlIndexFixing(ONIndex1Y,I470,TRUE,_xll.ohTrigger(RecalcTrigger,Trigger1Y)),NA())</f>
        <v>-1.0921843747802029E-3</v>
      </c>
    </row>
    <row r="471" spans="2:17" x14ac:dyDescent="0.2">
      <c r="B471" s="39" t="s">
        <v>17</v>
      </c>
      <c r="D471" s="42">
        <f>_xll.qlCalendarAdvance(Calendar,$D470,B471,"f",FALSE)</f>
        <v>43061</v>
      </c>
      <c r="E471" s="177">
        <f>_xll.qlInterestRateIndexValueDate(IndexON,D471)</f>
        <v>43061</v>
      </c>
      <c r="F471" s="193">
        <f>IFERROR(_xll.qlIndexFixing(IndexON,D471,TRUE,_xll.ohTrigger(RecalcTrigger,TriggerON)),NA())</f>
        <v>-3.9370239771496784E-3</v>
      </c>
      <c r="H471" s="42">
        <f>_xll.qlCalendarAdvance(Calendar,$H470,B471,"f",FALSE)</f>
        <v>43061</v>
      </c>
      <c r="I471" s="177">
        <f>_xll.qlInterestRateIndexValueDate(Index1M,$H471)</f>
        <v>43063</v>
      </c>
      <c r="J471" s="182">
        <f>IFERROR(_xll.qlIndexFixing(Index1M,$H471,TRUE,_xll.ohTrigger(RecalcTrigger,Trigger1M)),NA())</f>
        <v>-3.8959356940743658E-3</v>
      </c>
      <c r="K471" s="44">
        <f>IFERROR(_xll.qlIndexFixing(Index3M,H471,TRUE,_xll.ohTrigger(RecalcTrigger,Trigger3M)),NA())</f>
        <v>-2.6306506286934415E-3</v>
      </c>
      <c r="L471" s="44">
        <f>IFERROR(_xll.qlIndexFixing(Index6M,$H471,TRUE,_xll.ohTrigger(RecalcTrigger,Trigger6M)),NA())</f>
        <v>-1.2522488028638328E-3</v>
      </c>
      <c r="M471" s="183">
        <f>IFERROR(_xll.qlIndexFixing(Index1Y,$H471,TRUE,_xll.ohTrigger(RecalcTrigger,Trigger1Y)),NA())</f>
        <v>-1.2428664105607013E-4</v>
      </c>
      <c r="N471" s="182">
        <f>IFERROR(_xll.qlIndexFixing(ONIndex1M,I471,TRUE,_xll.ohTrigger(RecalcTrigger,Trigger1M)),NA())</f>
        <v>-3.9434288740025636E-3</v>
      </c>
      <c r="O471" s="44">
        <f>IFERROR(_xll.qlIndexFixing(ONIndex3M,I471,TRUE,_xll.ohTrigger(RecalcTrigger,Trigger3M)),NA())</f>
        <v>-2.8086253381420789E-3</v>
      </c>
      <c r="P471" s="44">
        <f>IFERROR(_xll.qlIndexFixing(ONIndex6M,I471,TRUE,_xll.ohTrigger(RecalcTrigger,Trigger6M)),NA())</f>
        <v>-1.4808031691249113E-3</v>
      </c>
      <c r="Q471" s="183">
        <f>IFERROR(_xll.qlIndexFixing(ONIndex1Y,I471,TRUE,_xll.ohTrigger(RecalcTrigger,Trigger1Y)),NA())</f>
        <v>-1.1080058891987932E-3</v>
      </c>
    </row>
    <row r="472" spans="2:17" x14ac:dyDescent="0.2">
      <c r="B472" s="39" t="s">
        <v>17</v>
      </c>
      <c r="D472" s="42">
        <f>_xll.qlCalendarAdvance(Calendar,$D471,B472,"f",FALSE)</f>
        <v>43062</v>
      </c>
      <c r="E472" s="177">
        <f>_xll.qlInterestRateIndexValueDate(IndexON,D472)</f>
        <v>43062</v>
      </c>
      <c r="F472" s="193">
        <f>IFERROR(_xll.qlIndexFixing(IndexON,D472,TRUE,_xll.ohTrigger(RecalcTrigger,TriggerON)),NA())</f>
        <v>-3.9370239771896465E-3</v>
      </c>
      <c r="H472" s="42">
        <f>_xll.qlCalendarAdvance(Calendar,$H471,B472,"f",FALSE)</f>
        <v>43062</v>
      </c>
      <c r="I472" s="177">
        <f>_xll.qlInterestRateIndexValueDate(Index1M,$H472)</f>
        <v>43066</v>
      </c>
      <c r="J472" s="182">
        <f>IFERROR(_xll.qlIndexFixing(Index1M,$H472,TRUE,_xll.ohTrigger(RecalcTrigger,Trigger1M)),NA())</f>
        <v>-3.8901564513507125E-3</v>
      </c>
      <c r="K472" s="44">
        <f>IFERROR(_xll.qlIndexFixing(Index3M,H472,TRUE,_xll.ohTrigger(RecalcTrigger,Trigger3M)),NA())</f>
        <v>-2.6222545142580256E-3</v>
      </c>
      <c r="L472" s="44">
        <f>IFERROR(_xll.qlIndexFixing(Index6M,$H472,TRUE,_xll.ohTrigger(RecalcTrigger,Trigger6M)),NA())</f>
        <v>-1.237942967989908E-3</v>
      </c>
      <c r="M472" s="183">
        <f>IFERROR(_xll.qlIndexFixing(Index1Y,$H472,TRUE,_xll.ohTrigger(RecalcTrigger,Trigger1Y)),NA())</f>
        <v>-1.0821781898989822E-4</v>
      </c>
      <c r="N472" s="182">
        <f>IFERROR(_xll.qlIndexFixing(ONIndex1M,I472,TRUE,_xll.ohTrigger(RecalcTrigger,Trigger1M)),NA())</f>
        <v>-3.9395479421067137E-3</v>
      </c>
      <c r="O472" s="44">
        <f>IFERROR(_xll.qlIndexFixing(ONIndex3M,I472,TRUE,_xll.ohTrigger(RecalcTrigger,Trigger3M)),NA())</f>
        <v>-2.8050571250570755E-3</v>
      </c>
      <c r="P472" s="44">
        <f>IFERROR(_xll.qlIndexFixing(ONIndex6M,I472,TRUE,_xll.ohTrigger(RecalcTrigger,Trigger6M)),NA())</f>
        <v>-1.4732265167394232E-3</v>
      </c>
      <c r="Q472" s="183">
        <f>IFERROR(_xll.qlIndexFixing(ONIndex1Y,I472,TRUE,_xll.ohTrigger(RecalcTrigger,Trigger1Y)),NA())</f>
        <v>-1.1241383183913101E-3</v>
      </c>
    </row>
    <row r="473" spans="2:17" x14ac:dyDescent="0.2">
      <c r="B473" s="39" t="s">
        <v>17</v>
      </c>
      <c r="D473" s="42">
        <f>_xll.qlCalendarAdvance(Calendar,$D472,B473,"f",FALSE)</f>
        <v>43063</v>
      </c>
      <c r="E473" s="177">
        <f>_xll.qlInterestRateIndexValueDate(IndexON,D473)</f>
        <v>43063</v>
      </c>
      <c r="F473" s="193">
        <f>IFERROR(_xll.qlIndexFixing(IndexON,D473,TRUE,_xll.ohTrigger(RecalcTrigger,TriggerON)),NA())</f>
        <v>-3.9369809213107843E-3</v>
      </c>
      <c r="H473" s="42">
        <f>_xll.qlCalendarAdvance(Calendar,$H472,B473,"f",FALSE)</f>
        <v>43063</v>
      </c>
      <c r="I473" s="177">
        <f>_xll.qlInterestRateIndexValueDate(Index1M,$H473)</f>
        <v>43067</v>
      </c>
      <c r="J473" s="182">
        <f>IFERROR(_xll.qlIndexFixing(Index1M,$H473,TRUE,_xll.ohTrigger(RecalcTrigger,Trigger1M)),NA())</f>
        <v>-3.886249352736737E-3</v>
      </c>
      <c r="K473" s="44">
        <f>IFERROR(_xll.qlIndexFixing(Index3M,H473,TRUE,_xll.ohTrigger(RecalcTrigger,Trigger3M)),NA())</f>
        <v>-2.6179396704814014E-3</v>
      </c>
      <c r="L473" s="44">
        <f>IFERROR(_xll.qlIndexFixing(Index6M,$H473,TRUE,_xll.ohTrigger(RecalcTrigger,Trigger6M)),NA())</f>
        <v>-1.236566700211131E-3</v>
      </c>
      <c r="M473" s="183">
        <f>IFERROR(_xll.qlIndexFixing(Index1Y,$H473,TRUE,_xll.ohTrigger(RecalcTrigger,Trigger1Y)),NA())</f>
        <v>-9.7169493791292934E-5</v>
      </c>
      <c r="N473" s="182">
        <f>IFERROR(_xll.qlIndexFixing(ONIndex1M,I473,TRUE,_xll.ohTrigger(RecalcTrigger,Trigger1M)),NA())</f>
        <v>-3.9356643074528463E-3</v>
      </c>
      <c r="O473" s="44">
        <f>IFERROR(_xll.qlIndexFixing(ONIndex3M,I473,TRUE,_xll.ohTrigger(RecalcTrigger,Trigger3M)),NA())</f>
        <v>-2.8014590025371433E-3</v>
      </c>
      <c r="P473" s="44">
        <f>IFERROR(_xll.qlIndexFixing(ONIndex6M,I473,TRUE,_xll.ohTrigger(RecalcTrigger,Trigger6M)),NA())</f>
        <v>-1.4652403066861552E-3</v>
      </c>
      <c r="Q473" s="183">
        <f>IFERROR(_xll.qlIndexFixing(ONIndex1Y,I473,TRUE,_xll.ohTrigger(RecalcTrigger,Trigger1Y)),NA())</f>
        <v>-1.1405831854993664E-3</v>
      </c>
    </row>
    <row r="474" spans="2:17" x14ac:dyDescent="0.2">
      <c r="B474" s="39" t="s">
        <v>17</v>
      </c>
      <c r="D474" s="42">
        <f>_xll.qlCalendarAdvance(Calendar,$D473,B474,"f",FALSE)</f>
        <v>43066</v>
      </c>
      <c r="E474" s="177">
        <f>_xll.qlInterestRateIndexValueDate(IndexON,D474)</f>
        <v>43066</v>
      </c>
      <c r="F474" s="193">
        <f>IFERROR(_xll.qlIndexFixing(IndexON,D474,TRUE,_xll.ohTrigger(RecalcTrigger,TriggerON)),NA())</f>
        <v>-3.9370239771496784E-3</v>
      </c>
      <c r="H474" s="42">
        <f>_xll.qlCalendarAdvance(Calendar,$H473,B474,"f",FALSE)</f>
        <v>43066</v>
      </c>
      <c r="I474" s="177">
        <f>_xll.qlInterestRateIndexValueDate(Index1M,$H474)</f>
        <v>43068</v>
      </c>
      <c r="J474" s="182">
        <f>IFERROR(_xll.qlIndexFixing(Index1M,$H474,TRUE,_xll.ohTrigger(RecalcTrigger,Trigger1M)),NA())</f>
        <v>-3.8823405585950432E-3</v>
      </c>
      <c r="K474" s="44">
        <f>IFERROR(_xll.qlIndexFixing(Index3M,H474,TRUE,_xll.ohTrigger(RecalcTrigger,Trigger3M)),NA())</f>
        <v>-2.6158646318722775E-3</v>
      </c>
      <c r="L474" s="44">
        <f>IFERROR(_xll.qlIndexFixing(Index6M,$H474,TRUE,_xll.ohTrigger(RecalcTrigger,Trigger6M)),NA())</f>
        <v>-1.2326509478527456E-3</v>
      </c>
      <c r="M474" s="183">
        <f>IFERROR(_xll.qlIndexFixing(Index1Y,$H474,TRUE,_xll.ohTrigger(RecalcTrigger,Trigger1Y)),NA())</f>
        <v>-8.6047345192691839E-5</v>
      </c>
      <c r="N474" s="182">
        <f>IFERROR(_xll.qlIndexFixing(ONIndex1M,I474,TRUE,_xll.ohTrigger(RecalcTrigger,Trigger1M)),NA())</f>
        <v>-3.9278455460811657E-3</v>
      </c>
      <c r="O474" s="44">
        <f>IFERROR(_xll.qlIndexFixing(ONIndex3M,I474,TRUE,_xll.ohTrigger(RecalcTrigger,Trigger3M)),NA())</f>
        <v>-2.7941408978282567E-3</v>
      </c>
      <c r="P474" s="44">
        <f>IFERROR(_xll.qlIndexFixing(ONIndex6M,I474,TRUE,_xll.ohTrigger(RecalcTrigger,Trigger6M)),NA())</f>
        <v>-1.447885513590208E-3</v>
      </c>
      <c r="Q474" s="183">
        <f>IFERROR(_xll.qlIndexFixing(ONIndex1Y,I474,TRUE,_xll.ohTrigger(RecalcTrigger,Trigger1Y)),NA())</f>
        <v>-1.174518162581073E-3</v>
      </c>
    </row>
    <row r="475" spans="2:17" x14ac:dyDescent="0.2">
      <c r="B475" s="39" t="s">
        <v>17</v>
      </c>
      <c r="D475" s="42">
        <f>_xll.qlCalendarAdvance(Calendar,$D474,B475,"f",FALSE)</f>
        <v>43067</v>
      </c>
      <c r="E475" s="177">
        <f>_xll.qlInterestRateIndexValueDate(IndexON,D475)</f>
        <v>43067</v>
      </c>
      <c r="F475" s="193">
        <f>IFERROR(_xll.qlIndexFixing(IndexON,D475,TRUE,_xll.ohTrigger(RecalcTrigger,TriggerON)),NA())</f>
        <v>-3.9370239772296145E-3</v>
      </c>
      <c r="H475" s="42">
        <f>_xll.qlCalendarAdvance(Calendar,$H474,B475,"f",FALSE)</f>
        <v>43067</v>
      </c>
      <c r="I475" s="177">
        <f>_xll.qlInterestRateIndexValueDate(Index1M,$H475)</f>
        <v>43069</v>
      </c>
      <c r="J475" s="182">
        <f>IFERROR(_xll.qlIndexFixing(Index1M,$H475,TRUE,_xll.ohTrigger(RecalcTrigger,Trigger1M)),NA())</f>
        <v>-3.8804103542606997E-3</v>
      </c>
      <c r="K475" s="44">
        <f>IFERROR(_xll.qlIndexFixing(Index3M,H475,TRUE,_xll.ohTrigger(RecalcTrigger,Trigger3M)),NA())</f>
        <v>-2.6137828591985546E-3</v>
      </c>
      <c r="L475" s="44">
        <f>IFERROR(_xll.qlIndexFixing(Index6M,$H475,TRUE,_xll.ohTrigger(RecalcTrigger,Trigger6M)),NA())</f>
        <v>-1.2261565361986876E-3</v>
      </c>
      <c r="M475" s="183">
        <f>IFERROR(_xll.qlIndexFixing(Index1Y,$H475,TRUE,_xll.ohTrigger(RecalcTrigger,Trigger1Y)),NA())</f>
        <v>-7.4850767554063659E-5</v>
      </c>
      <c r="N475" s="182">
        <f>IFERROR(_xll.qlIndexFixing(ONIndex1M,I475,TRUE,_xll.ohTrigger(RecalcTrigger,Trigger1M)),NA())</f>
        <v>-3.9201042347025705E-3</v>
      </c>
      <c r="O475" s="44">
        <f>IFERROR(_xll.qlIndexFixing(ONIndex3M,I475,TRUE,_xll.ohTrigger(RecalcTrigger,Trigger3M)),NA())</f>
        <v>-2.7867655213453801E-3</v>
      </c>
      <c r="P475" s="44">
        <f>IFERROR(_xll.qlIndexFixing(ONIndex6M,I475,TRUE,_xll.ohTrigger(RecalcTrigger,Trigger6M)),NA())</f>
        <v>-1.4293193372472146E-3</v>
      </c>
      <c r="Q475" s="183">
        <f>IFERROR(_xll.qlIndexFixing(ONIndex1Y,I475,TRUE,_xll.ohTrigger(RecalcTrigger,Trigger1Y)),NA())</f>
        <v>-1.2097617021344931E-3</v>
      </c>
    </row>
    <row r="476" spans="2:17" x14ac:dyDescent="0.2">
      <c r="B476" s="39" t="s">
        <v>17</v>
      </c>
      <c r="D476" s="42">
        <f>_xll.qlCalendarAdvance(Calendar,$D475,B476,"f",FALSE)</f>
        <v>43068</v>
      </c>
      <c r="E476" s="177">
        <f>_xll.qlInterestRateIndexValueDate(IndexON,D476)</f>
        <v>43068</v>
      </c>
      <c r="F476" s="193">
        <f>IFERROR(_xll.qlIndexFixing(IndexON,D476,TRUE,_xll.ohTrigger(RecalcTrigger,TriggerON)),NA())</f>
        <v>-3.9370239771097104E-3</v>
      </c>
      <c r="H476" s="42">
        <f>_xll.qlCalendarAdvance(Calendar,$H475,B476,"f",FALSE)</f>
        <v>43068</v>
      </c>
      <c r="I476" s="177">
        <f>_xll.qlInterestRateIndexValueDate(Index1M,$H476)</f>
        <v>43070</v>
      </c>
      <c r="J476" s="182">
        <f>IFERROR(_xll.qlIndexFixing(Index1M,$H476,TRUE,_xll.ohTrigger(RecalcTrigger,Trigger1M)),NA())</f>
        <v>-3.8705559186674732E-3</v>
      </c>
      <c r="K476" s="44">
        <f>IFERROR(_xll.qlIndexFixing(Index3M,H476,TRUE,_xll.ohTrigger(RecalcTrigger,Trigger3M)),NA())</f>
        <v>-2.6094389611390767E-3</v>
      </c>
      <c r="L476" s="44">
        <f>IFERROR(_xll.qlIndexFixing(Index6M,$H476,TRUE,_xll.ohTrigger(RecalcTrigger,Trigger6M)),NA())</f>
        <v>-1.2222416967632046E-3</v>
      </c>
      <c r="M476" s="183">
        <f>IFERROR(_xll.qlIndexFixing(Index1Y,$H476,TRUE,_xll.ohTrigger(RecalcTrigger,Trigger1Y)),NA())</f>
        <v>-4.6939260554620122E-5</v>
      </c>
      <c r="N476" s="182">
        <f>IFERROR(_xll.qlIndexFixing(ONIndex1M,I476,TRUE,_xll.ohTrigger(RecalcTrigger,Trigger1M)),NA())</f>
        <v>-3.9162082062027537E-3</v>
      </c>
      <c r="O476" s="44">
        <f>IFERROR(_xll.qlIndexFixing(ONIndex3M,I476,TRUE,_xll.ohTrigger(RecalcTrigger,Trigger3M)),NA())</f>
        <v>-2.7830164300279847E-3</v>
      </c>
      <c r="P476" s="44">
        <f>IFERROR(_xll.qlIndexFixing(ONIndex6M,I476,TRUE,_xll.ohTrigger(RecalcTrigger,Trigger6M)),NA())</f>
        <v>-1.4202425003251307E-3</v>
      </c>
      <c r="Q476" s="183">
        <f>IFERROR(_xll.qlIndexFixing(ONIndex1Y,I476,TRUE,_xll.ohTrigger(RecalcTrigger,Trigger1Y)),NA())</f>
        <v>-1.2292597672969308E-3</v>
      </c>
    </row>
    <row r="477" spans="2:17" x14ac:dyDescent="0.2">
      <c r="B477" s="39" t="s">
        <v>17</v>
      </c>
      <c r="D477" s="42">
        <f>_xll.qlCalendarAdvance(Calendar,$D476,B477,"f",FALSE)</f>
        <v>43069</v>
      </c>
      <c r="E477" s="177">
        <f>_xll.qlInterestRateIndexValueDate(IndexON,D477)</f>
        <v>43069</v>
      </c>
      <c r="F477" s="193">
        <f>IFERROR(_xll.qlIndexFixing(IndexON,D477,TRUE,_xll.ohTrigger(RecalcTrigger,TriggerON)),NA())</f>
        <v>-3.9370239771097104E-3</v>
      </c>
      <c r="H477" s="42">
        <f>_xll.qlCalendarAdvance(Calendar,$H476,B477,"f",FALSE)</f>
        <v>43069</v>
      </c>
      <c r="I477" s="177">
        <f>_xll.qlInterestRateIndexValueDate(Index1M,$H477)</f>
        <v>43073</v>
      </c>
      <c r="J477" s="182">
        <f>IFERROR(_xll.qlIndexFixing(Index1M,$H477,TRUE,_xll.ohTrigger(RecalcTrigger,Trigger1M)),NA())</f>
        <v>-3.8607914406018468E-3</v>
      </c>
      <c r="K477" s="44">
        <f>IFERROR(_xll.qlIndexFixing(Index3M,H477,TRUE,_xll.ohTrigger(RecalcTrigger,Trigger3M)),NA())</f>
        <v>-2.5940698124193497E-3</v>
      </c>
      <c r="L477" s="44">
        <f>IFERROR(_xll.qlIndexFixing(Index6M,$H477,TRUE,_xll.ohTrigger(RecalcTrigger,Trigger6M)),NA())</f>
        <v>-1.210570261686992E-3</v>
      </c>
      <c r="M477" s="183">
        <f>IFERROR(_xll.qlIndexFixing(Index1Y,$H477,TRUE,_xll.ohTrigger(RecalcTrigger,Trigger1Y)),NA())</f>
        <v>-2.930794561538405E-5</v>
      </c>
      <c r="N477" s="182">
        <f>IFERROR(_xll.qlIndexFixing(ONIndex1M,I477,TRUE,_xll.ohTrigger(RecalcTrigger,Trigger1M)),NA())</f>
        <v>-3.9123099230264913E-3</v>
      </c>
      <c r="O477" s="44">
        <f>IFERROR(_xll.qlIndexFixing(ONIndex3M,I477,TRUE,_xll.ohTrigger(RecalcTrigger,Trigger3M)),NA())</f>
        <v>-2.7792368609302898E-3</v>
      </c>
      <c r="P477" s="44">
        <f>IFERROR(_xll.qlIndexFixing(ONIndex6M,I477,TRUE,_xll.ohTrigger(RecalcTrigger,Trigger6M)),NA())</f>
        <v>-1.4117391088541709E-3</v>
      </c>
      <c r="Q477" s="183">
        <f>IFERROR(_xll.qlIndexFixing(ONIndex1Y,I477,TRUE,_xll.ohTrigger(RecalcTrigger,Trigger1Y)),NA())</f>
        <v>-1.2505555667408075E-3</v>
      </c>
    </row>
    <row r="478" spans="2:17" x14ac:dyDescent="0.2">
      <c r="B478" s="39" t="s">
        <v>17</v>
      </c>
      <c r="D478" s="42">
        <f>_xll.qlCalendarAdvance(Calendar,$D477,B478,"f",FALSE)</f>
        <v>43070</v>
      </c>
      <c r="E478" s="177">
        <f>_xll.qlInterestRateIndexValueDate(IndexON,D478)</f>
        <v>43070</v>
      </c>
      <c r="F478" s="193">
        <f>IFERROR(_xll.qlIndexFixing(IndexON,D478,TRUE,_xll.ohTrigger(RecalcTrigger,TriggerON)),NA())</f>
        <v>-3.9369809213107843E-3</v>
      </c>
      <c r="H478" s="42">
        <f>_xll.qlCalendarAdvance(Calendar,$H477,B478,"f",FALSE)</f>
        <v>43070</v>
      </c>
      <c r="I478" s="177">
        <f>_xll.qlInterestRateIndexValueDate(Index1M,$H478)</f>
        <v>43074</v>
      </c>
      <c r="J478" s="182">
        <f>IFERROR(_xll.qlIndexFixing(Index1M,$H478,TRUE,_xll.ohTrigger(RecalcTrigger,Trigger1M)),NA())</f>
        <v>-3.856873676462935E-3</v>
      </c>
      <c r="K478" s="44">
        <f>IFERROR(_xll.qlIndexFixing(Index3M,H478,TRUE,_xll.ohTrigger(RecalcTrigger,Trigger3M)),NA())</f>
        <v>-2.5919488133023805E-3</v>
      </c>
      <c r="L478" s="44">
        <f>IFERROR(_xll.qlIndexFixing(Index6M,$H478,TRUE,_xll.ohTrigger(RecalcTrigger,Trigger6M)),NA())</f>
        <v>-1.2067107452065171E-3</v>
      </c>
      <c r="M478" s="183">
        <f>IFERROR(_xll.qlIndexFixing(Index1Y,$H478,TRUE,_xll.ohTrigger(RecalcTrigger,Trigger1Y)),NA())</f>
        <v>-1.7729360925558662E-5</v>
      </c>
      <c r="N478" s="182">
        <f>IFERROR(_xll.qlIndexFixing(ONIndex1M,I478,TRUE,_xll.ohTrigger(RecalcTrigger,Trigger1M)),NA())</f>
        <v>-3.9084094596741892E-3</v>
      </c>
      <c r="O478" s="44">
        <f>IFERROR(_xll.qlIndexFixing(ONIndex3M,I478,TRUE,_xll.ohTrigger(RecalcTrigger,Trigger3M)),NA())</f>
        <v>-2.7754267193280668E-3</v>
      </c>
      <c r="P478" s="44">
        <f>IFERROR(_xll.qlIndexFixing(ONIndex6M,I478,TRUE,_xll.ohTrigger(RecalcTrigger,Trigger6M)),NA())</f>
        <v>-1.4038127803805978E-3</v>
      </c>
      <c r="Q478" s="183">
        <f>IFERROR(_xll.qlIndexFixing(ONIndex1Y,I478,TRUE,_xll.ohTrigger(RecalcTrigger,Trigger1Y)),NA())</f>
        <v>-1.2736593449513833E-3</v>
      </c>
    </row>
    <row r="479" spans="2:17" x14ac:dyDescent="0.2">
      <c r="B479" s="39" t="s">
        <v>17</v>
      </c>
      <c r="D479" s="42">
        <f>_xll.qlCalendarAdvance(Calendar,$D478,B479,"f",FALSE)</f>
        <v>43073</v>
      </c>
      <c r="E479" s="177">
        <f>_xll.qlInterestRateIndexValueDate(IndexON,D479)</f>
        <v>43073</v>
      </c>
      <c r="F479" s="193">
        <f>IFERROR(_xll.qlIndexFixing(IndexON,D479,TRUE,_xll.ohTrigger(RecalcTrigger,TriggerON)),NA())</f>
        <v>-3.9370239771496784E-3</v>
      </c>
      <c r="H479" s="42">
        <f>_xll.qlCalendarAdvance(Calendar,$H478,B479,"f",FALSE)</f>
        <v>43073</v>
      </c>
      <c r="I479" s="177">
        <f>_xll.qlInterestRateIndexValueDate(Index1M,$H479)</f>
        <v>43075</v>
      </c>
      <c r="J479" s="182">
        <f>IFERROR(_xll.qlIndexFixing(Index1M,$H479,TRUE,_xll.ohTrigger(RecalcTrigger,Trigger1M)),NA())</f>
        <v>-3.8489884039292414E-3</v>
      </c>
      <c r="K479" s="44">
        <f>IFERROR(_xll.qlIndexFixing(Index3M,H479,TRUE,_xll.ohTrigger(RecalcTrigger,Trigger3M)),NA())</f>
        <v>-2.5875490403732826E-3</v>
      </c>
      <c r="L479" s="44">
        <f>IFERROR(_xll.qlIndexFixing(Index6M,$H479,TRUE,_xll.ohTrigger(RecalcTrigger,Trigger6M)),NA())</f>
        <v>-1.2028655041857578E-3</v>
      </c>
      <c r="M479" s="183">
        <f>IFERROR(_xll.qlIndexFixing(Index1Y,$H479,TRUE,_xll.ohTrigger(RecalcTrigger,Trigger1Y)),NA())</f>
        <v>-6.0686260584423961E-6</v>
      </c>
      <c r="N479" s="182">
        <f>IFERROR(_xll.qlIndexFixing(ONIndex1M,I479,TRUE,_xll.ohTrigger(RecalcTrigger,Trigger1M)),NA())</f>
        <v>-3.9005593764773749E-3</v>
      </c>
      <c r="O479" s="44">
        <f>IFERROR(_xll.qlIndexFixing(ONIndex3M,I479,TRUE,_xll.ohTrigger(RecalcTrigger,Trigger3M)),NA())</f>
        <v>-2.7676827761879963E-3</v>
      </c>
      <c r="P479" s="44">
        <f>IFERROR(_xll.qlIndexFixing(ONIndex6M,I479,TRUE,_xll.ohTrigger(RecalcTrigger,Trigger6M)),NA())</f>
        <v>-1.3898963840519585E-3</v>
      </c>
      <c r="Q479" s="183">
        <f>IFERROR(_xll.qlIndexFixing(ONIndex1Y,I479,TRUE,_xll.ohTrigger(RecalcTrigger,Trigger1Y)),NA())</f>
        <v>-1.3259398367271302E-3</v>
      </c>
    </row>
    <row r="480" spans="2:17" x14ac:dyDescent="0.2">
      <c r="B480" s="39" t="s">
        <v>17</v>
      </c>
      <c r="D480" s="42">
        <f>_xll.qlCalendarAdvance(Calendar,$D479,B480,"f",FALSE)</f>
        <v>43074</v>
      </c>
      <c r="E480" s="177">
        <f>_xll.qlInterestRateIndexValueDate(IndexON,D480)</f>
        <v>43074</v>
      </c>
      <c r="F480" s="193">
        <f>IFERROR(_xll.qlIndexFixing(IndexON,D480,TRUE,_xll.ohTrigger(RecalcTrigger,TriggerON)),NA())</f>
        <v>-3.9370239771496784E-3</v>
      </c>
      <c r="H480" s="42">
        <f>_xll.qlCalendarAdvance(Calendar,$H479,B480,"f",FALSE)</f>
        <v>43074</v>
      </c>
      <c r="I480" s="177">
        <f>_xll.qlInterestRateIndexValueDate(Index1M,$H480)</f>
        <v>43076</v>
      </c>
      <c r="J480" s="182">
        <f>IFERROR(_xll.qlIndexFixing(Index1M,$H480,TRUE,_xll.ohTrigger(RecalcTrigger,Trigger1M)),NA())</f>
        <v>-3.8470514143945644E-3</v>
      </c>
      <c r="K480" s="44">
        <f>IFERROR(_xll.qlIndexFixing(Index3M,H480,TRUE,_xll.ohTrigger(RecalcTrigger,Trigger3M)),NA())</f>
        <v>-2.5831389395967186E-3</v>
      </c>
      <c r="L480" s="44">
        <f>IFERROR(_xll.qlIndexFixing(Index6M,$H480,TRUE,_xll.ohTrigger(RecalcTrigger,Trigger6M)),NA())</f>
        <v>-1.1990313559051315E-3</v>
      </c>
      <c r="M480" s="183">
        <f>IFERROR(_xll.qlIndexFixing(Index1Y,$H480,TRUE,_xll.ohTrigger(RecalcTrigger,Trigger1Y)),NA())</f>
        <v>5.6789307249056502E-6</v>
      </c>
      <c r="N480" s="182">
        <f>IFERROR(_xll.qlIndexFixing(ONIndex1M,I480,TRUE,_xll.ohTrigger(RecalcTrigger,Trigger1M)),NA())</f>
        <v>-3.8927872985095036E-3</v>
      </c>
      <c r="O480" s="44">
        <f>IFERROR(_xll.qlIndexFixing(ONIndex3M,I480,TRUE,_xll.ohTrigger(RecalcTrigger,Trigger3M)),NA())</f>
        <v>-2.7598785343885268E-3</v>
      </c>
      <c r="P480" s="44">
        <f>IFERROR(_xll.qlIndexFixing(ONIndex6M,I480,TRUE,_xll.ohTrigger(RecalcTrigger,Trigger6M)),NA())</f>
        <v>-1.3779504316779878E-3</v>
      </c>
      <c r="Q480" s="183">
        <f>IFERROR(_xll.qlIndexFixing(ONIndex1Y,I480,TRUE,_xll.ohTrigger(RecalcTrigger,Trigger1Y)),NA())</f>
        <v>-1.38435913496604E-3</v>
      </c>
    </row>
    <row r="481" spans="2:17" x14ac:dyDescent="0.2">
      <c r="B481" s="39" t="s">
        <v>17</v>
      </c>
      <c r="D481" s="42">
        <f>_xll.qlCalendarAdvance(Calendar,$D480,B481,"f",FALSE)</f>
        <v>43075</v>
      </c>
      <c r="E481" s="177">
        <f>_xll.qlInterestRateIndexValueDate(IndexON,D481)</f>
        <v>43075</v>
      </c>
      <c r="F481" s="193">
        <f>IFERROR(_xll.qlIndexFixing(IndexON,D481,TRUE,_xll.ohTrigger(RecalcTrigger,TriggerON)),NA())</f>
        <v>-3.9370239771896465E-3</v>
      </c>
      <c r="H481" s="42">
        <f>_xll.qlCalendarAdvance(Calendar,$H480,B481,"f",FALSE)</f>
        <v>43075</v>
      </c>
      <c r="I481" s="177">
        <f>_xll.qlInterestRateIndexValueDate(Index1M,$H481)</f>
        <v>43077</v>
      </c>
      <c r="J481" s="182">
        <f>IFERROR(_xll.qlIndexFixing(Index1M,$H481,TRUE,_xll.ohTrigger(RecalcTrigger,Trigger1M)),NA())</f>
        <v>-3.8451138678302454E-3</v>
      </c>
      <c r="K481" s="44">
        <f>IFERROR(_xll.qlIndexFixing(Index3M,H481,TRUE,_xll.ohTrigger(RecalcTrigger,Trigger3M)),NA())</f>
        <v>-2.5787187969319447E-3</v>
      </c>
      <c r="L481" s="44">
        <f>IFERROR(_xll.qlIndexFixing(Index6M,$H481,TRUE,_xll.ohTrigger(RecalcTrigger,Trigger6M)),NA())</f>
        <v>-1.1952050979862755E-3</v>
      </c>
      <c r="M481" s="183">
        <f>IFERROR(_xll.qlIndexFixing(Index1Y,$H481,TRUE,_xll.ohTrigger(RecalcTrigger,Trigger1Y)),NA())</f>
        <v>3.411364125831153E-5</v>
      </c>
      <c r="N481" s="182">
        <f>IFERROR(_xll.qlIndexFixing(ONIndex1M,I481,TRUE,_xll.ohTrigger(RecalcTrigger,Trigger1M)),NA())</f>
        <v>-3.8888770545408846E-3</v>
      </c>
      <c r="O481" s="44">
        <f>IFERROR(_xll.qlIndexFixing(ONIndex3M,I481,TRUE,_xll.ohTrigger(RecalcTrigger,Trigger3M)),NA())</f>
        <v>-2.7559141101196616E-3</v>
      </c>
      <c r="P481" s="44">
        <f>IFERROR(_xll.qlIndexFixing(ONIndex6M,I481,TRUE,_xll.ohTrigger(RecalcTrigger,Trigger6M)),NA())</f>
        <v>-1.3729636705539505E-3</v>
      </c>
      <c r="Q481" s="183">
        <f>IFERROR(_xll.qlIndexFixing(ONIndex1Y,I481,TRUE,_xll.ohTrigger(RecalcTrigger,Trigger1Y)),NA())</f>
        <v>-1.4166564736495246E-3</v>
      </c>
    </row>
    <row r="482" spans="2:17" x14ac:dyDescent="0.2">
      <c r="B482" s="39" t="s">
        <v>17</v>
      </c>
      <c r="D482" s="42">
        <f>_xll.qlCalendarAdvance(Calendar,$D481,B482,"f",FALSE)</f>
        <v>43076</v>
      </c>
      <c r="E482" s="177">
        <f>_xll.qlInterestRateIndexValueDate(IndexON,D482)</f>
        <v>43076</v>
      </c>
      <c r="F482" s="193">
        <f>IFERROR(_xll.qlIndexFixing(IndexON,D482,TRUE,_xll.ohTrigger(RecalcTrigger,TriggerON)),NA())</f>
        <v>-3.9370239771896465E-3</v>
      </c>
      <c r="H482" s="42">
        <f>_xll.qlCalendarAdvance(Calendar,$H481,B482,"f",FALSE)</f>
        <v>43076</v>
      </c>
      <c r="I482" s="177">
        <f>_xll.qlInterestRateIndexValueDate(Index1M,$H482)</f>
        <v>43080</v>
      </c>
      <c r="J482" s="182">
        <f>IFERROR(_xll.qlIndexFixing(Index1M,$H482,TRUE,_xll.ohTrigger(RecalcTrigger,Trigger1M)),NA())</f>
        <v>-3.8333458521895795E-3</v>
      </c>
      <c r="K482" s="44">
        <f>IFERROR(_xll.qlIndexFixing(Index3M,H482,TRUE,_xll.ohTrigger(RecalcTrigger,Trigger3M)),NA())</f>
        <v>-2.5631102613040608E-3</v>
      </c>
      <c r="L482" s="44">
        <f>IFERROR(_xll.qlIndexFixing(Index6M,$H482,TRUE,_xll.ohTrigger(RecalcTrigger,Trigger6M)),NA())</f>
        <v>-1.1837413478004472E-3</v>
      </c>
      <c r="M482" s="183">
        <f>IFERROR(_xll.qlIndexFixing(Index1Y,$H482,TRUE,_xll.ohTrigger(RecalcTrigger,Trigger1Y)),NA())</f>
        <v>5.3631763483535096E-5</v>
      </c>
      <c r="N482" s="182">
        <f>IFERROR(_xll.qlIndexFixing(ONIndex1M,I482,TRUE,_xll.ohTrigger(RecalcTrigger,Trigger1M)),NA())</f>
        <v>-3.8849650783578937E-3</v>
      </c>
      <c r="O482" s="44">
        <f>IFERROR(_xll.qlIndexFixing(ONIndex3M,I482,TRUE,_xll.ohTrigger(RecalcTrigger,Trigger3M)),NA())</f>
        <v>-2.7519185452407058E-3</v>
      </c>
      <c r="P482" s="44">
        <f>IFERROR(_xll.qlIndexFixing(ONIndex6M,I482,TRUE,_xll.ohTrigger(RecalcTrigger,Trigger6M)),NA())</f>
        <v>-1.3685756735881682E-3</v>
      </c>
      <c r="Q482" s="183">
        <f>IFERROR(_xll.qlIndexFixing(ONIndex1Y,I482,TRUE,_xll.ohTrigger(RecalcTrigger,Trigger1Y)),NA())</f>
        <v>-1.4508232576515567E-3</v>
      </c>
    </row>
    <row r="483" spans="2:17" x14ac:dyDescent="0.2">
      <c r="B483" s="39" t="s">
        <v>17</v>
      </c>
      <c r="D483" s="42">
        <f>_xll.qlCalendarAdvance(Calendar,$D482,B483,"f",FALSE)</f>
        <v>43077</v>
      </c>
      <c r="E483" s="177">
        <f>_xll.qlInterestRateIndexValueDate(IndexON,D483)</f>
        <v>43077</v>
      </c>
      <c r="F483" s="193">
        <f>IFERROR(_xll.qlIndexFixing(IndexON,D483,TRUE,_xll.ohTrigger(RecalcTrigger,TriggerON)),NA())</f>
        <v>-3.9369809213107843E-3</v>
      </c>
      <c r="H483" s="42">
        <f>_xll.qlCalendarAdvance(Calendar,$H482,B483,"f",FALSE)</f>
        <v>43077</v>
      </c>
      <c r="I483" s="177">
        <f>_xll.qlInterestRateIndexValueDate(Index1M,$H483)</f>
        <v>43081</v>
      </c>
      <c r="J483" s="182">
        <f>IFERROR(_xll.qlIndexFixing(Index1M,$H483,TRUE,_xll.ohTrigger(RecalcTrigger,Trigger1M)),NA())</f>
        <v>-3.8294217048263956E-3</v>
      </c>
      <c r="K483" s="44">
        <f>IFERROR(_xll.qlIndexFixing(Index3M,H483,TRUE,_xll.ohTrigger(RecalcTrigger,Trigger3M)),NA())</f>
        <v>-2.5609435801952074E-3</v>
      </c>
      <c r="L483" s="44">
        <f>IFERROR(_xll.qlIndexFixing(Index6M,$H483,TRUE,_xll.ohTrigger(RecalcTrigger,Trigger6M)),NA())</f>
        <v>-1.1799142344485045E-3</v>
      </c>
      <c r="M483" s="183">
        <f>IFERROR(_xll.qlIndexFixing(Index1Y,$H483,TRUE,_xll.ohTrigger(RecalcTrigger,Trigger1Y)),NA())</f>
        <v>6.5884457700135098E-5</v>
      </c>
      <c r="N483" s="182">
        <f>IFERROR(_xll.qlIndexFixing(ONIndex1M,I483,TRUE,_xll.ohTrigger(RecalcTrigger,Trigger1M)),NA())</f>
        <v>-3.881051444740713E-3</v>
      </c>
      <c r="O483" s="44">
        <f>IFERROR(_xll.qlIndexFixing(ONIndex3M,I483,TRUE,_xll.ohTrigger(RecalcTrigger,Trigger3M)),NA())</f>
        <v>-2.747891745107367E-3</v>
      </c>
      <c r="P483" s="44">
        <f>IFERROR(_xll.qlIndexFixing(ONIndex6M,I483,TRUE,_xll.ohTrigger(RecalcTrigger,Trigger6M)),NA())</f>
        <v>-1.3647900578472871E-3</v>
      </c>
      <c r="Q483" s="183">
        <f>IFERROR(_xll.qlIndexFixing(ONIndex1Y,I483,TRUE,_xll.ohTrigger(RecalcTrigger,Trigger1Y)),NA())</f>
        <v>-1.4868697311776202E-3</v>
      </c>
    </row>
    <row r="484" spans="2:17" x14ac:dyDescent="0.2">
      <c r="B484" s="39" t="s">
        <v>17</v>
      </c>
      <c r="D484" s="42">
        <f>_xll.qlCalendarAdvance(Calendar,$D483,B484,"f",FALSE)</f>
        <v>43080</v>
      </c>
      <c r="E484" s="177">
        <f>_xll.qlInterestRateIndexValueDate(IndexON,D484)</f>
        <v>43080</v>
      </c>
      <c r="F484" s="193">
        <f>IFERROR(_xll.qlIndexFixing(IndexON,D484,TRUE,_xll.ohTrigger(RecalcTrigger,TriggerON)),NA())</f>
        <v>-3.9370239771097104E-3</v>
      </c>
      <c r="H484" s="42">
        <f>_xll.qlCalendarAdvance(Calendar,$H483,B484,"f",FALSE)</f>
        <v>43080</v>
      </c>
      <c r="I484" s="177">
        <f>_xll.qlInterestRateIndexValueDate(Index1M,$H484)</f>
        <v>43082</v>
      </c>
      <c r="J484" s="182">
        <f>IFERROR(_xll.qlIndexFixing(Index1M,$H484,TRUE,_xll.ohTrigger(RecalcTrigger,Trigger1M)),NA())</f>
        <v>-3.8215286047565463E-3</v>
      </c>
      <c r="K484" s="44">
        <f>IFERROR(_xll.qlIndexFixing(Index3M,H484,TRUE,_xll.ohTrigger(RecalcTrigger,Trigger3M)),NA())</f>
        <v>-2.5564775711268695E-3</v>
      </c>
      <c r="L484" s="44">
        <f>IFERROR(_xll.qlIndexFixing(Index6M,$H484,TRUE,_xll.ohTrigger(RecalcTrigger,Trigger6M)),NA())</f>
        <v>-1.1760787047379625E-3</v>
      </c>
      <c r="M484" s="183">
        <f>IFERROR(_xll.qlIndexFixing(Index1Y,$H484,TRUE,_xll.ohTrigger(RecalcTrigger,Trigger1Y)),NA())</f>
        <v>7.8252575413249135E-5</v>
      </c>
      <c r="N484" s="182">
        <f>IFERROR(_xll.qlIndexFixing(ONIndex1M,I484,TRUE,_xll.ohTrigger(RecalcTrigger,Trigger1M)),NA())</f>
        <v>-3.873177354214441E-3</v>
      </c>
      <c r="O484" s="44">
        <f>IFERROR(_xll.qlIndexFixing(ONIndex3M,I484,TRUE,_xll.ohTrigger(RecalcTrigger,Trigger3M)),NA())</f>
        <v>-2.7397127033967905E-3</v>
      </c>
      <c r="P484" s="44">
        <f>IFERROR(_xll.qlIndexFixing(ONIndex6M,I484,TRUE,_xll.ohTrigger(RecalcTrigger,Trigger6M)),NA())</f>
        <v>-1.3592397161010794E-3</v>
      </c>
      <c r="Q484" s="183">
        <f>IFERROR(_xll.qlIndexFixing(ONIndex1Y,I484,TRUE,_xll.ohTrigger(RecalcTrigger,Trigger1Y)),NA())</f>
        <v>-1.5652727269399591E-3</v>
      </c>
    </row>
    <row r="485" spans="2:17" x14ac:dyDescent="0.2">
      <c r="B485" s="39" t="s">
        <v>17</v>
      </c>
      <c r="D485" s="42">
        <f>_xll.qlCalendarAdvance(Calendar,$D484,B485,"f",FALSE)</f>
        <v>43081</v>
      </c>
      <c r="E485" s="177">
        <f>_xll.qlInterestRateIndexValueDate(IndexON,D485)</f>
        <v>43081</v>
      </c>
      <c r="F485" s="193">
        <f>IFERROR(_xll.qlIndexFixing(IndexON,D485,TRUE,_xll.ohTrigger(RecalcTrigger,TriggerON)),NA())</f>
        <v>-3.9370239771896465E-3</v>
      </c>
      <c r="H485" s="42">
        <f>_xll.qlCalendarAdvance(Calendar,$H484,B485,"f",FALSE)</f>
        <v>43081</v>
      </c>
      <c r="I485" s="177">
        <f>_xll.qlInterestRateIndexValueDate(Index1M,$H485)</f>
        <v>43083</v>
      </c>
      <c r="J485" s="182">
        <f>IFERROR(_xll.qlIndexFixing(Index1M,$H485,TRUE,_xll.ohTrigger(RecalcTrigger,Trigger1M)),NA())</f>
        <v>-3.8195874343006919E-3</v>
      </c>
      <c r="K485" s="44">
        <f>IFERROR(_xll.qlIndexFixing(Index3M,H485,TRUE,_xll.ohTrigger(RecalcTrigger,Trigger3M)),NA())</f>
        <v>-2.5520032681254357E-3</v>
      </c>
      <c r="L485" s="44">
        <f>IFERROR(_xll.qlIndexFixing(Index6M,$H485,TRUE,_xll.ohTrigger(RecalcTrigger,Trigger6M)),NA())</f>
        <v>-1.172231438356445E-3</v>
      </c>
      <c r="M485" s="183">
        <f>IFERROR(_xll.qlIndexFixing(Index1Y,$H485,TRUE,_xll.ohTrigger(RecalcTrigger,Trigger1Y)),NA())</f>
        <v>9.0740978805643201E-5</v>
      </c>
      <c r="N485" s="182">
        <f>IFERROR(_xll.qlIndexFixing(ONIndex1M,I485,TRUE,_xll.ohTrigger(RecalcTrigger,Trigger1M)),NA())</f>
        <v>-3.8653818283762575E-3</v>
      </c>
      <c r="O485" s="44">
        <f>IFERROR(_xll.qlIndexFixing(ONIndex3M,I485,TRUE,_xll.ohTrigger(RecalcTrigger,Trigger3M)),NA())</f>
        <v>-2.7314702980651973E-3</v>
      </c>
      <c r="P485" s="44">
        <f>IFERROR(_xll.qlIndexFixing(ONIndex6M,I485,TRUE,_xll.ohTrigger(RecalcTrigger,Trigger6M)),NA())</f>
        <v>-1.355743744748672E-3</v>
      </c>
      <c r="Q485" s="183">
        <f>IFERROR(_xll.qlIndexFixing(ONIndex1Y,I485,TRUE,_xll.ohTrigger(RecalcTrigger,Trigger1Y)),NA())</f>
        <v>-1.6500574051514505E-3</v>
      </c>
    </row>
    <row r="486" spans="2:17" x14ac:dyDescent="0.2">
      <c r="B486" s="39" t="s">
        <v>17</v>
      </c>
      <c r="D486" s="42">
        <f>_xll.qlCalendarAdvance(Calendar,$D485,B486,"f",FALSE)</f>
        <v>43082</v>
      </c>
      <c r="E486" s="177">
        <f>_xll.qlInterestRateIndexValueDate(IndexON,D486)</f>
        <v>43082</v>
      </c>
      <c r="F486" s="193">
        <f>IFERROR(_xll.qlIndexFixing(IndexON,D486,TRUE,_xll.ohTrigger(RecalcTrigger,TriggerON)),NA())</f>
        <v>-3.9370239772296145E-3</v>
      </c>
      <c r="H486" s="42">
        <f>_xll.qlCalendarAdvance(Calendar,$H485,B486,"f",FALSE)</f>
        <v>43082</v>
      </c>
      <c r="I486" s="177">
        <f>_xll.qlInterestRateIndexValueDate(Index1M,$H486)</f>
        <v>43084</v>
      </c>
      <c r="J486" s="182">
        <f>IFERROR(_xll.qlIndexFixing(Index1M,$H486,TRUE,_xll.ohTrigger(RecalcTrigger,Trigger1M)),NA())</f>
        <v>-3.8176458811760069E-3</v>
      </c>
      <c r="K486" s="44">
        <f>IFERROR(_xll.qlIndexFixing(Index3M,H486,TRUE,_xll.ohTrigger(RecalcTrigger,Trigger3M)),NA())</f>
        <v>-2.5475209678926802E-3</v>
      </c>
      <c r="L486" s="44">
        <f>IFERROR(_xll.qlIndexFixing(Index6M,$H486,TRUE,_xll.ohTrigger(RecalcTrigger,Trigger6M)),NA())</f>
        <v>-1.1683690953343321E-3</v>
      </c>
      <c r="M486" s="183">
        <f>IFERROR(_xll.qlIndexFixing(Index1Y,$H486,TRUE,_xll.ohTrigger(RecalcTrigger,Trigger1Y)),NA())</f>
        <v>1.1985486230130341E-4</v>
      </c>
      <c r="N486" s="182">
        <f>IFERROR(_xll.qlIndexFixing(ONIndex1M,I486,TRUE,_xll.ohTrigger(RecalcTrigger,Trigger1M)),NA())</f>
        <v>-3.8614610272125205E-3</v>
      </c>
      <c r="O486" s="44">
        <f>IFERROR(_xll.qlIndexFixing(ONIndex3M,I486,TRUE,_xll.ohTrigger(RecalcTrigger,Trigger3M)),NA())</f>
        <v>-2.7272859009963568E-3</v>
      </c>
      <c r="P486" s="44">
        <f>IFERROR(_xll.qlIndexFixing(ONIndex6M,I486,TRUE,_xll.ohTrigger(RecalcTrigger,Trigger6M)),NA())</f>
        <v>-1.3550242883342278E-3</v>
      </c>
      <c r="Q486" s="183">
        <f>IFERROR(_xll.qlIndexFixing(ONIndex1Y,I486,TRUE,_xll.ohTrigger(RecalcTrigger,Trigger1Y)),NA())</f>
        <v>-1.6956559896197376E-3</v>
      </c>
    </row>
    <row r="487" spans="2:17" x14ac:dyDescent="0.2">
      <c r="B487" s="39" t="s">
        <v>17</v>
      </c>
      <c r="D487" s="42">
        <f>_xll.qlCalendarAdvance(Calendar,$D486,B487,"f",FALSE)</f>
        <v>43083</v>
      </c>
      <c r="E487" s="177">
        <f>_xll.qlInterestRateIndexValueDate(IndexON,D487)</f>
        <v>43083</v>
      </c>
      <c r="F487" s="193">
        <f>IFERROR(_xll.qlIndexFixing(IndexON,D487,TRUE,_xll.ohTrigger(RecalcTrigger,TriggerON)),NA())</f>
        <v>-3.9370239770697424E-3</v>
      </c>
      <c r="H487" s="42">
        <f>_xll.qlCalendarAdvance(Calendar,$H486,B487,"f",FALSE)</f>
        <v>43083</v>
      </c>
      <c r="I487" s="177">
        <f>_xll.qlInterestRateIndexValueDate(Index1M,$H487)</f>
        <v>43087</v>
      </c>
      <c r="J487" s="182">
        <f>IFERROR(_xll.qlIndexFixing(Index1M,$H487,TRUE,_xll.ohTrigger(RecalcTrigger,Trigger1M)),NA())</f>
        <v>-3.805866552533193E-3</v>
      </c>
      <c r="K487" s="44">
        <f>IFERROR(_xll.qlIndexFixing(Index3M,H487,TRUE,_xll.ohTrigger(RecalcTrigger,Trigger3M)),NA())</f>
        <v>-2.5317180590883311E-3</v>
      </c>
      <c r="L487" s="44">
        <f>IFERROR(_xll.qlIndexFixing(Index6M,$H487,TRUE,_xll.ohTrigger(RecalcTrigger,Trigger6M)),NA())</f>
        <v>-1.1566579118610183E-3</v>
      </c>
      <c r="M487" s="183">
        <f>IFERROR(_xll.qlIndexFixing(Index1Y,$H487,TRUE,_xll.ohTrigger(RecalcTrigger,Trigger1Y)),NA())</f>
        <v>1.4199564614689682E-4</v>
      </c>
      <c r="N487" s="182">
        <f>IFERROR(_xll.qlIndexFixing(ONIndex1M,I487,TRUE,_xll.ohTrigger(RecalcTrigger,Trigger1M)),NA())</f>
        <v>-3.8575390164163892E-3</v>
      </c>
      <c r="O487" s="44">
        <f>IFERROR(_xll.qlIndexFixing(ONIndex3M,I487,TRUE,_xll.ohTrigger(RecalcTrigger,Trigger3M)),NA())</f>
        <v>-2.7230736589611837E-3</v>
      </c>
      <c r="P487" s="44">
        <f>IFERROR(_xll.qlIndexFixing(ONIndex6M,I487,TRUE,_xll.ohTrigger(RecalcTrigger,Trigger6M)),NA())</f>
        <v>-1.3549289147052335E-3</v>
      </c>
      <c r="Q487" s="183">
        <f>IFERROR(_xll.qlIndexFixing(ONIndex1Y,I487,TRUE,_xll.ohTrigger(RecalcTrigger,Trigger1Y)),NA())</f>
        <v>-1.7431957284852473E-3</v>
      </c>
    </row>
    <row r="488" spans="2:17" x14ac:dyDescent="0.2">
      <c r="B488" s="39" t="s">
        <v>17</v>
      </c>
      <c r="D488" s="42">
        <f>_xll.qlCalendarAdvance(Calendar,$D487,B488,"f",FALSE)</f>
        <v>43084</v>
      </c>
      <c r="E488" s="177">
        <f>_xll.qlInterestRateIndexValueDate(IndexON,D488)</f>
        <v>43084</v>
      </c>
      <c r="F488" s="193">
        <f>IFERROR(_xll.qlIndexFixing(IndexON,D488,TRUE,_xll.ohTrigger(RecalcTrigger,TriggerON)),NA())</f>
        <v>-3.9369809213374296E-3</v>
      </c>
      <c r="H488" s="42">
        <f>_xll.qlCalendarAdvance(Calendar,$H487,B488,"f",FALSE)</f>
        <v>43084</v>
      </c>
      <c r="I488" s="177">
        <f>_xll.qlInterestRateIndexValueDate(Index1M,$H488)</f>
        <v>43088</v>
      </c>
      <c r="J488" s="182">
        <f>IFERROR(_xll.qlIndexFixing(Index1M,$H488,TRUE,_xll.ohTrigger(RecalcTrigger,Trigger1M)),NA())</f>
        <v>-3.8019396790667953E-3</v>
      </c>
      <c r="K488" s="44">
        <f>IFERROR(_xll.qlIndexFixing(Index3M,H488,TRUE,_xll.ohTrigger(RecalcTrigger,Trigger3M)),NA())</f>
        <v>-2.529517782273949E-3</v>
      </c>
      <c r="L488" s="44">
        <f>IFERROR(_xll.qlIndexFixing(Index6M,$H488,TRUE,_xll.ohTrigger(RecalcTrigger,Trigger6M)),NA())</f>
        <v>-1.1527014694236125E-3</v>
      </c>
      <c r="M488" s="183">
        <f>IFERROR(_xll.qlIndexFixing(Index1Y,$H488,TRUE,_xll.ohTrigger(RecalcTrigger,Trigger1Y)),NA())</f>
        <v>1.5515936412206568E-4</v>
      </c>
      <c r="N488" s="182">
        <f>IFERROR(_xll.qlIndexFixing(ONIndex1M,I488,TRUE,_xll.ohTrigger(RecalcTrigger,Trigger1M)),NA())</f>
        <v>-3.8536158707680457E-3</v>
      </c>
      <c r="O488" s="44">
        <f>IFERROR(_xll.qlIndexFixing(ONIndex3M,I488,TRUE,_xll.ohTrigger(RecalcTrigger,Trigger3M)),NA())</f>
        <v>-2.7188493557339655E-3</v>
      </c>
      <c r="P488" s="44">
        <f>IFERROR(_xll.qlIndexFixing(ONIndex6M,I488,TRUE,_xll.ohTrigger(RecalcTrigger,Trigger6M)),NA())</f>
        <v>-1.3554612404087507E-3</v>
      </c>
      <c r="Q488" s="183">
        <f>IFERROR(_xll.qlIndexFixing(ONIndex1Y,I488,TRUE,_xll.ohTrigger(RecalcTrigger,Trigger1Y)),NA())</f>
        <v>-1.7926868661533035E-3</v>
      </c>
    </row>
    <row r="489" spans="2:17" x14ac:dyDescent="0.2">
      <c r="B489" s="39" t="s">
        <v>17</v>
      </c>
      <c r="D489" s="42">
        <f>_xll.qlCalendarAdvance(Calendar,$D488,B489,"f",FALSE)</f>
        <v>43087</v>
      </c>
      <c r="E489" s="177">
        <f>_xll.qlInterestRateIndexValueDate(IndexON,D489)</f>
        <v>43087</v>
      </c>
      <c r="F489" s="193">
        <f>IFERROR(_xll.qlIndexFixing(IndexON,D489,TRUE,_xll.ohTrigger(RecalcTrigger,TriggerON)),NA())</f>
        <v>-3.9370239771097104E-3</v>
      </c>
      <c r="H489" s="42">
        <f>_xll.qlCalendarAdvance(Calendar,$H488,B489,"f",FALSE)</f>
        <v>43087</v>
      </c>
      <c r="I489" s="177">
        <f>_xll.qlInterestRateIndexValueDate(Index1M,$H489)</f>
        <v>43089</v>
      </c>
      <c r="J489" s="182">
        <f>IFERROR(_xll.qlIndexFixing(Index1M,$H489,TRUE,_xll.ohTrigger(RecalcTrigger,Trigger1M)),NA())</f>
        <v>-3.794046062033778E-3</v>
      </c>
      <c r="K489" s="44">
        <f>IFERROR(_xll.qlIndexFixing(Index3M,H489,TRUE,_xll.ohTrigger(RecalcTrigger,Trigger3M)),NA())</f>
        <v>-2.5250000000389683E-3</v>
      </c>
      <c r="L489" s="44">
        <f>IFERROR(_xll.qlIndexFixing(Index6M,$H489,TRUE,_xll.ohTrigger(RecalcTrigger,Trigger6M)),NA())</f>
        <v>-1.148712955626573E-3</v>
      </c>
      <c r="M489" s="183">
        <f>IFERROR(_xll.qlIndexFixing(Index1Y,$H489,TRUE,_xll.ohTrigger(RecalcTrigger,Trigger1Y)),NA())</f>
        <v>1.6847311306023016E-4</v>
      </c>
      <c r="N489" s="182">
        <f>IFERROR(_xll.qlIndexFixing(ONIndex1M,I489,TRUE,_xll.ohTrigger(RecalcTrigger,Trigger1M)),NA())</f>
        <v>-3.8417575373168589E-3</v>
      </c>
      <c r="O489" s="44">
        <f>IFERROR(_xll.qlIndexFixing(ONIndex3M,I489,TRUE,_xll.ohTrigger(RecalcTrigger,Trigger3M)),NA())</f>
        <v>-2.7060795672753102E-3</v>
      </c>
      <c r="P489" s="44">
        <f>IFERROR(_xll.qlIndexFixing(ONIndex6M,I489,TRUE,_xll.ohTrigger(RecalcTrigger,Trigger6M)),NA())</f>
        <v>-1.3614924521867522E-3</v>
      </c>
      <c r="Q489" s="183">
        <f>IFERROR(_xll.qlIndexFixing(ONIndex1Y,I489,TRUE,_xll.ohTrigger(RecalcTrigger,Trigger1Y)),NA())</f>
        <v>-1.9549422612090694E-3</v>
      </c>
    </row>
    <row r="490" spans="2:17" x14ac:dyDescent="0.2">
      <c r="B490" s="39" t="s">
        <v>17</v>
      </c>
      <c r="D490" s="42">
        <f>_xll.qlCalendarAdvance(Calendar,$D489,B490,"f",FALSE)</f>
        <v>43088</v>
      </c>
      <c r="E490" s="177">
        <f>_xll.qlInterestRateIndexValueDate(IndexON,D490)</f>
        <v>43088</v>
      </c>
      <c r="F490" s="193">
        <f>IFERROR(_xll.qlIndexFixing(IndexON,D490,TRUE,_xll.ohTrigger(RecalcTrigger,TriggerON)),NA())</f>
        <v>-3.9370239771496784E-3</v>
      </c>
      <c r="H490" s="42">
        <f>_xll.qlCalendarAdvance(Calendar,$H489,B490,"f",FALSE)</f>
        <v>43088</v>
      </c>
      <c r="I490" s="177">
        <f>_xll.qlInterestRateIndexValueDate(Index1M,$H490)</f>
        <v>43090</v>
      </c>
      <c r="J490" s="182">
        <f>IFERROR(_xll.qlIndexFixing(Index1M,$H490,TRUE,_xll.ohTrigger(RecalcTrigger,Trigger1M)),NA())</f>
        <v>-3.7921025410518616E-3</v>
      </c>
      <c r="K490" s="44">
        <f>IFERROR(_xll.qlIndexFixing(Index3M,H490,TRUE,_xll.ohTrigger(RecalcTrigger,Trigger3M)),NA())</f>
        <v>-2.5204759794750231E-3</v>
      </c>
      <c r="L490" s="44">
        <f>IFERROR(_xll.qlIndexFixing(Index6M,$H490,TRUE,_xll.ohTrigger(RecalcTrigger,Trigger6M)),NA())</f>
        <v>-1.1446889125478188E-3</v>
      </c>
      <c r="M490" s="183">
        <f>IFERROR(_xll.qlIndexFixing(Index1Y,$H490,TRUE,_xll.ohTrigger(RecalcTrigger,Trigger1Y)),NA())</f>
        <v>1.8194194595305918E-4</v>
      </c>
      <c r="N490" s="182">
        <f>IFERROR(_xll.qlIndexFixing(ONIndex1M,I490,TRUE,_xll.ohTrigger(RecalcTrigger,Trigger1M)),NA())</f>
        <v>-3.8300573453975417E-3</v>
      </c>
      <c r="O490" s="44">
        <f>IFERROR(_xll.qlIndexFixing(ONIndex3M,I490,TRUE,_xll.ohTrigger(RecalcTrigger,Trigger3M)),NA())</f>
        <v>-2.6933355585390117E-3</v>
      </c>
      <c r="P490" s="44">
        <f>IFERROR(_xll.qlIndexFixing(ONIndex6M,I490,TRUE,_xll.ohTrigger(RecalcTrigger,Trigger6M)),NA())</f>
        <v>-1.3720394294702842E-3</v>
      </c>
      <c r="Q490" s="183">
        <f>IFERROR(_xll.qlIndexFixing(ONIndex1Y,I490,TRUE,_xll.ohTrigger(RecalcTrigger,Trigger1Y)),NA())</f>
        <v>-2.1311867247364447E-3</v>
      </c>
    </row>
    <row r="491" spans="2:17" x14ac:dyDescent="0.2">
      <c r="B491" s="39" t="s">
        <v>17</v>
      </c>
      <c r="D491" s="42">
        <f>_xll.qlCalendarAdvance(Calendar,$D490,B491,"f",FALSE)</f>
        <v>43089</v>
      </c>
      <c r="E491" s="177">
        <f>_xll.qlInterestRateIndexValueDate(IndexON,D491)</f>
        <v>43089</v>
      </c>
      <c r="F491" s="193">
        <f>IFERROR(_xll.qlIndexFixing(IndexON,D491,TRUE,_xll.ohTrigger(RecalcTrigger,TriggerON)),NA())</f>
        <v>-3.9370239771496784E-3</v>
      </c>
      <c r="H491" s="42">
        <f>_xll.qlCalendarAdvance(Calendar,$H490,B491,"f",FALSE)</f>
        <v>43089</v>
      </c>
      <c r="I491" s="177">
        <f>_xll.qlInterestRateIndexValueDate(Index1M,$H491)</f>
        <v>43091</v>
      </c>
      <c r="J491" s="182">
        <f>IFERROR(_xll.qlIndexFixing(Index1M,$H491,TRUE,_xll.ohTrigger(RecalcTrigger,Trigger1M)),NA())</f>
        <v>-3.7901588118057165E-3</v>
      </c>
      <c r="K491" s="44">
        <f>IFERROR(_xll.qlIndexFixing(Index3M,H491,TRUE,_xll.ohTrigger(RecalcTrigger,Trigger3M)),NA())</f>
        <v>-2.5159457598991075E-3</v>
      </c>
      <c r="L491" s="44">
        <f>IFERROR(_xll.qlIndexFixing(Index6M,$H491,TRUE,_xll.ohTrigger(RecalcTrigger,Trigger6M)),NA())</f>
        <v>-1.1406258626036345E-3</v>
      </c>
      <c r="M491" s="183">
        <f>IFERROR(_xll.qlIndexFixing(Index1Y,$H491,TRUE,_xll.ohTrigger(RecalcTrigger,Trigger1Y)),NA())</f>
        <v>2.1191517045922759E-4</v>
      </c>
      <c r="N491" s="182">
        <f>IFERROR(_xll.qlIndexFixing(ONIndex1M,I491,TRUE,_xll.ohTrigger(RecalcTrigger,Trigger1M)),NA())</f>
        <v>-3.8261283459917195E-3</v>
      </c>
      <c r="O491" s="44">
        <f>IFERROR(_xll.qlIndexFixing(ONIndex3M,I491,TRUE,_xll.ohTrigger(RecalcTrigger,Trigger3M)),NA())</f>
        <v>-2.6890556677372501E-3</v>
      </c>
      <c r="P491" s="44">
        <f>IFERROR(_xll.qlIndexFixing(ONIndex6M,I491,TRUE,_xll.ohTrigger(RecalcTrigger,Trigger6M)),NA())</f>
        <v>-1.3770669242507694E-3</v>
      </c>
      <c r="Q491" s="183">
        <f>IFERROR(_xll.qlIndexFixing(ONIndex1Y,I491,TRUE,_xll.ohTrigger(RecalcTrigger,Trigger1Y)),NA())</f>
        <v>-2.1946244829029737E-3</v>
      </c>
    </row>
    <row r="492" spans="2:17" x14ac:dyDescent="0.2">
      <c r="B492" s="39" t="s">
        <v>17</v>
      </c>
      <c r="D492" s="42">
        <f>_xll.qlCalendarAdvance(Calendar,$D491,B492,"f",FALSE)</f>
        <v>43090</v>
      </c>
      <c r="E492" s="177">
        <f>_xll.qlInterestRateIndexValueDate(IndexON,D492)</f>
        <v>43090</v>
      </c>
      <c r="F492" s="193">
        <f>IFERROR(_xll.qlIndexFixing(IndexON,D492,TRUE,_xll.ohTrigger(RecalcTrigger,TriggerON)),NA())</f>
        <v>-3.9370239772296145E-3</v>
      </c>
      <c r="H492" s="42">
        <f>_xll.qlCalendarAdvance(Calendar,$H491,B492,"f",FALSE)</f>
        <v>43090</v>
      </c>
      <c r="I492" s="177">
        <f>_xll.qlInterestRateIndexValueDate(Index1M,$H492)</f>
        <v>43096</v>
      </c>
      <c r="J492" s="182">
        <f>IFERROR(_xll.qlIndexFixing(Index1M,$H492,TRUE,_xll.ohTrigger(RecalcTrigger,Trigger1M)),NA())</f>
        <v>-3.7665663752919154E-3</v>
      </c>
      <c r="K492" s="44">
        <f>IFERROR(_xll.qlIndexFixing(Index3M,H492,TRUE,_xll.ohTrigger(RecalcTrigger,Trigger3M)),NA())</f>
        <v>-2.4932011650653507E-3</v>
      </c>
      <c r="L492" s="44">
        <f>IFERROR(_xll.qlIndexFixing(Index6M,$H492,TRUE,_xll.ohTrigger(RecalcTrigger,Trigger6M)),NA())</f>
        <v>-1.1196024181086813E-3</v>
      </c>
      <c r="M492" s="183">
        <f>IFERROR(_xll.qlIndexFixing(Index1Y,$H492,TRUE,_xll.ohTrigger(RecalcTrigger,Trigger1Y)),NA())</f>
        <v>2.6629811436302712E-4</v>
      </c>
      <c r="N492" s="182">
        <f>IFERROR(_xll.qlIndexFixing(ONIndex1M,I492,TRUE,_xll.ohTrigger(RecalcTrigger,Trigger1M)),NA())</f>
        <v>-3.8162427560850531E-3</v>
      </c>
      <c r="O492" s="44">
        <f>IFERROR(_xll.qlIndexFixing(ONIndex3M,I492,TRUE,_xll.ohTrigger(RecalcTrigger,Trigger3M)),NA())</f>
        <v>-2.6782873772779325E-3</v>
      </c>
      <c r="P492" s="44">
        <f>IFERROR(_xll.qlIndexFixing(ONIndex6M,I492,TRUE,_xll.ohTrigger(RecalcTrigger,Trigger6M)),NA())</f>
        <v>-1.3929243125831992E-3</v>
      </c>
      <c r="Q492" s="183">
        <f>IFERROR(_xll.qlIndexFixing(ONIndex1Y,I492,TRUE,_xll.ohTrigger(RecalcTrigger,Trigger1Y)),NA())</f>
        <v>-2.3634007747752594E-3</v>
      </c>
    </row>
    <row r="493" spans="2:17" x14ac:dyDescent="0.2">
      <c r="B493" s="39" t="s">
        <v>17</v>
      </c>
      <c r="D493" s="42">
        <f>_xll.qlCalendarAdvance(Calendar,$D492,B493,"f",FALSE)</f>
        <v>43091</v>
      </c>
      <c r="E493" s="177">
        <f>_xll.qlInterestRateIndexValueDate(IndexON,D493)</f>
        <v>43091</v>
      </c>
      <c r="F493" s="193">
        <f>IFERROR(_xll.qlIndexFixing(IndexON,D493,TRUE,_xll.ohTrigger(RecalcTrigger,TriggerON)),NA())</f>
        <v>-3.9369378660953913E-3</v>
      </c>
      <c r="H493" s="42">
        <f>_xll.qlCalendarAdvance(Calendar,$H492,B493,"f",FALSE)</f>
        <v>43091</v>
      </c>
      <c r="I493" s="177">
        <f>_xll.qlInterestRateIndexValueDate(Index1M,$H493)</f>
        <v>43097</v>
      </c>
      <c r="J493" s="182">
        <f>IFERROR(_xll.qlIndexFixing(Index1M,$H493,TRUE,_xll.ohTrigger(RecalcTrigger,Trigger1M)),NA())</f>
        <v>-3.7646223344753316E-3</v>
      </c>
      <c r="K493" s="44">
        <f>IFERROR(_xll.qlIndexFixing(Index3M,H493,TRUE,_xll.ohTrigger(RecalcTrigger,Trigger3M)),NA())</f>
        <v>-2.4886334402243193E-3</v>
      </c>
      <c r="L493" s="44">
        <f>IFERROR(_xll.qlIndexFixing(Index6M,$H493,TRUE,_xll.ohTrigger(RecalcTrigger,Trigger6M)),NA())</f>
        <v>-1.115231196590743E-3</v>
      </c>
      <c r="M493" s="183">
        <f>IFERROR(_xll.qlIndexFixing(Index1Y,$H493,TRUE,_xll.ohTrigger(RecalcTrigger,Trigger1Y)),NA())</f>
        <v>2.809963127822756E-4</v>
      </c>
      <c r="N493" s="182">
        <f>IFERROR(_xll.qlIndexFixing(ONIndex1M,I493,TRUE,_xll.ohTrigger(RecalcTrigger,Trigger1M)),NA())</f>
        <v>-3.8064767785384035E-3</v>
      </c>
      <c r="O493" s="44">
        <f>IFERROR(_xll.qlIndexFixing(ONIndex3M,I493,TRUE,_xll.ohTrigger(RecalcTrigger,Trigger3M)),NA())</f>
        <v>-2.6675405695941734E-3</v>
      </c>
      <c r="P493" s="44">
        <f>IFERROR(_xll.qlIndexFixing(ONIndex6M,I493,TRUE,_xll.ohTrigger(RecalcTrigger,Trigger6M)),NA())</f>
        <v>-1.4119465117490293E-3</v>
      </c>
      <c r="Q493" s="183">
        <f>IFERROR(_xll.qlIndexFixing(ONIndex1Y,I493,TRUE,_xll.ohTrigger(RecalcTrigger,Trigger1Y)),NA())</f>
        <v>-2.5630317963187821E-3</v>
      </c>
    </row>
    <row r="494" spans="2:17" x14ac:dyDescent="0.2">
      <c r="B494" s="39" t="s">
        <v>17</v>
      </c>
      <c r="D494" s="42">
        <f>_xll.qlCalendarAdvance(Calendar,$D493,B494,"f",FALSE)</f>
        <v>43096</v>
      </c>
      <c r="E494" s="177">
        <f>_xll.qlInterestRateIndexValueDate(IndexON,D494)</f>
        <v>43096</v>
      </c>
      <c r="F494" s="193">
        <f>IFERROR(_xll.qlIndexFixing(IndexON,D494,TRUE,_xll.ohTrigger(RecalcTrigger,TriggerON)),NA())</f>
        <v>-3.9370239771496784E-3</v>
      </c>
      <c r="H494" s="42">
        <f>_xll.qlCalendarAdvance(Calendar,$H493,B494,"f",FALSE)</f>
        <v>43096</v>
      </c>
      <c r="I494" s="177">
        <f>_xll.qlInterestRateIndexValueDate(Index1M,$H494)</f>
        <v>43098</v>
      </c>
      <c r="J494" s="182">
        <f>IFERROR(_xll.qlIndexFixing(Index1M,$H494,TRUE,_xll.ohTrigger(RecalcTrigger,Trigger1M)),NA())</f>
        <v>-3.7587191432628879E-3</v>
      </c>
      <c r="K494" s="44">
        <f>IFERROR(_xll.qlIndexFixing(Index3M,H494,TRUE,_xll.ohTrigger(RecalcTrigger,Trigger3M)),NA())</f>
        <v>-2.484059409888939E-3</v>
      </c>
      <c r="L494" s="44">
        <f>IFERROR(_xll.qlIndexFixing(Index6M,$H494,TRUE,_xll.ohTrigger(RecalcTrigger,Trigger6M)),NA())</f>
        <v>-1.1107960745340981E-3</v>
      </c>
      <c r="M494" s="183">
        <f>IFERROR(_xll.qlIndexFixing(Index1Y,$H494,TRUE,_xll.ohTrigger(RecalcTrigger,Trigger1Y)),NA())</f>
        <v>3.1200827020131381E-4</v>
      </c>
      <c r="N494" s="182">
        <f>IFERROR(_xll.qlIndexFixing(ONIndex1M,I494,TRUE,_xll.ohTrigger(RecalcTrigger,Trigger1M)),NA())</f>
        <v>-3.8025456735368834E-3</v>
      </c>
      <c r="O494" s="44">
        <f>IFERROR(_xll.qlIndexFixing(ONIndex3M,I494,TRUE,_xll.ohTrigger(RecalcTrigger,Trigger3M)),NA())</f>
        <v>-2.663214724751839E-3</v>
      </c>
      <c r="P494" s="44">
        <f>IFERROR(_xll.qlIndexFixing(ONIndex6M,I494,TRUE,_xll.ohTrigger(RecalcTrigger,Trigger6M)),NA())</f>
        <v>-1.4198875691207036E-3</v>
      </c>
      <c r="Q494" s="183">
        <f>IFERROR(_xll.qlIndexFixing(ONIndex1Y,I494,TRUE,_xll.ohTrigger(RecalcTrigger,Trigger1Y)),NA())</f>
        <v>-2.673774510757454E-3</v>
      </c>
    </row>
    <row r="495" spans="2:17" x14ac:dyDescent="0.2">
      <c r="B495" s="39" t="s">
        <v>17</v>
      </c>
      <c r="D495" s="42">
        <f>_xll.qlCalendarAdvance(Calendar,$D494,B495,"f",FALSE)</f>
        <v>43097</v>
      </c>
      <c r="E495" s="177">
        <f>_xll.qlInterestRateIndexValueDate(IndexON,D495)</f>
        <v>43097</v>
      </c>
      <c r="F495" s="193">
        <f>IFERROR(_xll.qlIndexFixing(IndexON,D495,TRUE,_xll.ohTrigger(RecalcTrigger,TriggerON)),NA())</f>
        <v>-3.9370239771896465E-3</v>
      </c>
      <c r="H495" s="42">
        <f>_xll.qlCalendarAdvance(Calendar,$H494,B495,"f",FALSE)</f>
        <v>43097</v>
      </c>
      <c r="I495" s="177">
        <f>_xll.qlInterestRateIndexValueDate(Index1M,$H495)</f>
        <v>43102</v>
      </c>
      <c r="J495" s="182">
        <f>IFERROR(_xll.qlIndexFixing(Index1M,$H495,TRUE,_xll.ohTrigger(RecalcTrigger,Trigger1M)),NA())</f>
        <v>-3.7469878654847097E-3</v>
      </c>
      <c r="K495" s="44">
        <f>IFERROR(_xll.qlIndexFixing(Index3M,H495,TRUE,_xll.ohTrigger(RecalcTrigger,Trigger3M)),NA())</f>
        <v>-2.463344698516784E-3</v>
      </c>
      <c r="L495" s="44">
        <f>IFERROR(_xll.qlIndexFixing(Index6M,$H495,TRUE,_xll.ohTrigger(RecalcTrigger,Trigger6M)),NA())</f>
        <v>-1.0953806065747953E-3</v>
      </c>
      <c r="M495" s="183">
        <f>IFERROR(_xll.qlIndexFixing(Index1Y,$H495,TRUE,_xll.ohTrigger(RecalcTrigger,Trigger1Y)),NA())</f>
        <v>3.5754106726252363E-4</v>
      </c>
      <c r="N495" s="182">
        <f>IFERROR(_xll.qlIndexFixing(ONIndex1M,I495,TRUE,_xll.ohTrigger(RecalcTrigger,Trigger1M)),NA())</f>
        <v>-3.7986144787671705E-3</v>
      </c>
      <c r="O495" s="44">
        <f>IFERROR(_xll.qlIndexFixing(ONIndex3M,I495,TRUE,_xll.ohTrigger(RecalcTrigger,Trigger3M)),NA())</f>
        <v>-2.6588813727146388E-3</v>
      </c>
      <c r="P495" s="44">
        <f>IFERROR(_xll.qlIndexFixing(ONIndex6M,I495,TRUE,_xll.ohTrigger(RecalcTrigger,Trigger6M)),NA())</f>
        <v>-1.4274208241804587E-3</v>
      </c>
      <c r="Q495" s="183">
        <f>IFERROR(_xll.qlIndexFixing(ONIndex1Y,I495,TRUE,_xll.ohTrigger(RecalcTrigger,Trigger1Y)),NA())</f>
        <v>-2.7774589402795868E-3</v>
      </c>
    </row>
    <row r="496" spans="2:17" x14ac:dyDescent="0.2">
      <c r="B496" s="39" t="s">
        <v>17</v>
      </c>
      <c r="D496" s="42">
        <f>_xll.qlCalendarAdvance(Calendar,$D495,B496,"f",FALSE)</f>
        <v>43098</v>
      </c>
      <c r="E496" s="177">
        <f>_xll.qlInterestRateIndexValueDate(IndexON,D496)</f>
        <v>43098</v>
      </c>
      <c r="F496" s="193">
        <f>IFERROR(_xll.qlIndexFixing(IndexON,D496,TRUE,_xll.ohTrigger(RecalcTrigger,TriggerON)),NA())</f>
        <v>-3.9369593936411373E-3</v>
      </c>
      <c r="H496" s="42">
        <f>_xll.qlCalendarAdvance(Calendar,$H495,B496,"f",FALSE)</f>
        <v>43098</v>
      </c>
      <c r="I496" s="177">
        <f>_xll.qlInterestRateIndexValueDate(Index1M,$H496)</f>
        <v>43103</v>
      </c>
      <c r="J496" s="182">
        <f>IFERROR(_xll.qlIndexFixing(Index1M,$H496,TRUE,_xll.ohTrigger(RecalcTrigger,Trigger1M)),NA())</f>
        <v>-3.7392226746051967E-3</v>
      </c>
      <c r="K496" s="44">
        <f>IFERROR(_xll.qlIndexFixing(Index3M,H496,TRUE,_xll.ohTrigger(RecalcTrigger,Trigger3M)),NA())</f>
        <v>-2.4610940918057267E-3</v>
      </c>
      <c r="L496" s="44">
        <f>IFERROR(_xll.qlIndexFixing(Index6M,$H496,TRUE,_xll.ohTrigger(RecalcTrigger,Trigger6M)),NA())</f>
        <v>-1.0905821030019634E-3</v>
      </c>
      <c r="M496" s="183">
        <f>IFERROR(_xll.qlIndexFixing(Index1Y,$H496,TRUE,_xll.ohTrigger(RecalcTrigger,Trigger1Y)),NA())</f>
        <v>3.7355447036381079E-4</v>
      </c>
      <c r="N496" s="182">
        <f>IFERROR(_xll.qlIndexFixing(ONIndex1M,I496,TRUE,_xll.ohTrigger(RecalcTrigger,Trigger1M)),NA())</f>
        <v>-3.7907122479774458E-3</v>
      </c>
      <c r="O496" s="44">
        <f>IFERROR(_xll.qlIndexFixing(ONIndex3M,I496,TRUE,_xll.ohTrigger(RecalcTrigger,Trigger3M)),NA())</f>
        <v>-2.6501703521963904E-3</v>
      </c>
      <c r="P496" s="44">
        <f>IFERROR(_xll.qlIndexFixing(ONIndex6M,I496,TRUE,_xll.ohTrigger(RecalcTrigger,Trigger6M)),NA())</f>
        <v>-1.441109539461749E-3</v>
      </c>
      <c r="Q496" s="183">
        <f>IFERROR(_xll.qlIndexFixing(ONIndex1Y,I496,TRUE,_xll.ohTrigger(RecalcTrigger,Trigger1Y)),NA())</f>
        <v>-2.961062445985263E-3</v>
      </c>
    </row>
    <row r="497" spans="2:17" x14ac:dyDescent="0.2">
      <c r="B497" s="39" t="s">
        <v>17</v>
      </c>
      <c r="D497" s="42">
        <f>_xll.qlCalendarAdvance(Calendar,$D496,B497,"f",FALSE)</f>
        <v>43102</v>
      </c>
      <c r="E497" s="177">
        <f>_xll.qlInterestRateIndexValueDate(IndexON,D497)</f>
        <v>43102</v>
      </c>
      <c r="F497" s="193">
        <f>IFERROR(_xll.qlIndexFixing(IndexON,D497,TRUE,_xll.ohTrigger(RecalcTrigger,TriggerON)),NA())</f>
        <v>-3.9370239771097104E-3</v>
      </c>
      <c r="H497" s="42">
        <f>_xll.qlCalendarAdvance(Calendar,$H496,B497,"f",FALSE)</f>
        <v>43102</v>
      </c>
      <c r="I497" s="177">
        <f>_xll.qlInterestRateIndexValueDate(Index1M,$H497)</f>
        <v>43104</v>
      </c>
      <c r="J497" s="182">
        <f>IFERROR(_xll.qlIndexFixing(Index1M,$H497,TRUE,_xll.ohTrigger(RecalcTrigger,Trigger1M)),NA())</f>
        <v>-3.7372833064176769E-3</v>
      </c>
      <c r="K497" s="44">
        <f>IFERROR(_xll.qlIndexFixing(Index3M,H497,TRUE,_xll.ohTrigger(RecalcTrigger,Trigger3M)),NA())</f>
        <v>-2.4564818739820637E-3</v>
      </c>
      <c r="L497" s="44">
        <f>IFERROR(_xll.qlIndexFixing(Index6M,$H497,TRUE,_xll.ohTrigger(RecalcTrigger,Trigger6M)),NA())</f>
        <v>-1.0857031131889176E-3</v>
      </c>
      <c r="M497" s="183">
        <f>IFERROR(_xll.qlIndexFixing(Index1Y,$H497,TRUE,_xll.ohTrigger(RecalcTrigger,Trigger1Y)),NA())</f>
        <v>3.898923673878984E-4</v>
      </c>
      <c r="N497" s="182">
        <f>IFERROR(_xll.qlIndexFixing(ONIndex1M,I497,TRUE,_xll.ohTrigger(RecalcTrigger,Trigger1M)),NA())</f>
        <v>-3.7828902968106703E-3</v>
      </c>
      <c r="O497" s="44">
        <f>IFERROR(_xll.qlIndexFixing(ONIndex3M,I497,TRUE,_xll.ohTrigger(RecalcTrigger,Trigger3M)),NA())</f>
        <v>-2.6414737610824801E-3</v>
      </c>
      <c r="P497" s="44">
        <f>IFERROR(_xll.qlIndexFixing(ONIndex6M,I497,TRUE,_xll.ohTrigger(RecalcTrigger,Trigger6M)),NA())</f>
        <v>-1.4534250826070405E-3</v>
      </c>
      <c r="Q497" s="183">
        <f>IFERROR(_xll.qlIndexFixing(ONIndex1Y,I497,TRUE,_xll.ohTrigger(RecalcTrigger,Trigger1Y)),NA())</f>
        <v>-3.1207602526173162E-3</v>
      </c>
    </row>
    <row r="498" spans="2:17" x14ac:dyDescent="0.2">
      <c r="B498" s="39" t="s">
        <v>17</v>
      </c>
      <c r="D498" s="42">
        <f>_xll.qlCalendarAdvance(Calendar,$D497,B498,"f",FALSE)</f>
        <v>43103</v>
      </c>
      <c r="E498" s="177">
        <f>_xll.qlInterestRateIndexValueDate(IndexON,D498)</f>
        <v>43103</v>
      </c>
      <c r="F498" s="193">
        <f>IFERROR(_xll.qlIndexFixing(IndexON,D498,TRUE,_xll.ohTrigger(RecalcTrigger,TriggerON)),NA())</f>
        <v>-3.9370239771097104E-3</v>
      </c>
      <c r="H498" s="42">
        <f>_xll.qlCalendarAdvance(Calendar,$H497,B498,"f",FALSE)</f>
        <v>43103</v>
      </c>
      <c r="I498" s="177">
        <f>_xll.qlInterestRateIndexValueDate(Index1M,$H498)</f>
        <v>43105</v>
      </c>
      <c r="J498" s="182">
        <f>IFERROR(_xll.qlIndexFixing(Index1M,$H498,TRUE,_xll.ohTrigger(RecalcTrigger,Trigger1M)),NA())</f>
        <v>-3.7353442957608414E-3</v>
      </c>
      <c r="K498" s="44">
        <f>IFERROR(_xll.qlIndexFixing(Index3M,H498,TRUE,_xll.ohTrigger(RecalcTrigger,Trigger3M)),NA())</f>
        <v>-2.4518632297416687E-3</v>
      </c>
      <c r="L498" s="44">
        <f>IFERROR(_xll.qlIndexFixing(Index6M,$H498,TRUE,_xll.ohTrigger(RecalcTrigger,Trigger6M)),NA())</f>
        <v>-1.0807458607779224E-3</v>
      </c>
      <c r="M498" s="183">
        <f>IFERROR(_xll.qlIndexFixing(Index1Y,$H498,TRUE,_xll.ohTrigger(RecalcTrigger,Trigger1Y)),NA())</f>
        <v>4.2234173640947736E-4</v>
      </c>
      <c r="N498" s="182">
        <f>IFERROR(_xll.qlIndexFixing(ONIndex1M,I498,TRUE,_xll.ohTrigger(RecalcTrigger,Trigger1M)),NA())</f>
        <v>-3.7789597738235869E-3</v>
      </c>
      <c r="O498" s="44">
        <f>IFERROR(_xll.qlIndexFixing(ONIndex3M,I498,TRUE,_xll.ohTrigger(RecalcTrigger,Trigger3M)),NA())</f>
        <v>-2.6371035241501417E-3</v>
      </c>
      <c r="P498" s="44">
        <f>IFERROR(_xll.qlIndexFixing(ONIndex6M,I498,TRUE,_xll.ohTrigger(RecalcTrigger,Trigger6M)),NA())</f>
        <v>-1.458881272626833E-3</v>
      </c>
      <c r="Q498" s="183">
        <f>IFERROR(_xll.qlIndexFixing(ONIndex1Y,I498,TRUE,_xll.ohTrigger(RecalcTrigger,Trigger1Y)),NA())</f>
        <v>-3.1885130862807642E-3</v>
      </c>
    </row>
    <row r="499" spans="2:17" x14ac:dyDescent="0.2">
      <c r="B499" s="39" t="s">
        <v>17</v>
      </c>
      <c r="D499" s="42">
        <f>_xll.qlCalendarAdvance(Calendar,$D498,B499,"f",FALSE)</f>
        <v>43104</v>
      </c>
      <c r="E499" s="177">
        <f>_xll.qlInterestRateIndexValueDate(IndexON,D499)</f>
        <v>43104</v>
      </c>
      <c r="F499" s="193">
        <f>IFERROR(_xll.qlIndexFixing(IndexON,D499,TRUE,_xll.ohTrigger(RecalcTrigger,TriggerON)),NA())</f>
        <v>-3.9370239771496784E-3</v>
      </c>
      <c r="H499" s="42">
        <f>_xll.qlCalendarAdvance(Calendar,$H498,B499,"f",FALSE)</f>
        <v>43104</v>
      </c>
      <c r="I499" s="177">
        <f>_xll.qlInterestRateIndexValueDate(Index1M,$H499)</f>
        <v>43108</v>
      </c>
      <c r="J499" s="182">
        <f>IFERROR(_xll.qlIndexFixing(Index1M,$H499,TRUE,_xll.ohTrigger(RecalcTrigger,Trigger1M)),NA())</f>
        <v>-3.7239333031171482E-3</v>
      </c>
      <c r="K499" s="44">
        <f>IFERROR(_xll.qlIndexFixing(Index3M,H499,TRUE,_xll.ohTrigger(RecalcTrigger,Trigger3M)),NA())</f>
        <v>-2.4355937168033122E-3</v>
      </c>
      <c r="L499" s="44">
        <f>IFERROR(_xll.qlIndexFixing(Index6M,$H499,TRUE,_xll.ohTrigger(RecalcTrigger,Trigger6M)),NA())</f>
        <v>-1.0623356318468342E-3</v>
      </c>
      <c r="M499" s="183">
        <f>IFERROR(_xll.qlIndexFixing(Index1Y,$H499,TRUE,_xll.ohTrigger(RecalcTrigger,Trigger1Y)),NA())</f>
        <v>4.580947275968681E-4</v>
      </c>
      <c r="N499" s="182">
        <f>IFERROR(_xll.qlIndexFixing(ONIndex1M,I499,TRUE,_xll.ohTrigger(RecalcTrigger,Trigger1M)),NA())</f>
        <v>-3.7750296091898505E-3</v>
      </c>
      <c r="O499" s="44">
        <f>IFERROR(_xll.qlIndexFixing(ONIndex3M,I499,TRUE,_xll.ohTrigger(RecalcTrigger,Trigger3M)),NA())</f>
        <v>-2.6327260404945818E-3</v>
      </c>
      <c r="P499" s="44">
        <f>IFERROR(_xll.qlIndexFixing(ONIndex6M,I499,TRUE,_xll.ohTrigger(RecalcTrigger,Trigger6M)),NA())</f>
        <v>-1.4639144394301695E-3</v>
      </c>
      <c r="Q499" s="183">
        <f>IFERROR(_xll.qlIndexFixing(ONIndex1Y,I499,TRUE,_xll.ohTrigger(RecalcTrigger,Trigger1Y)),NA())</f>
        <v>-3.248951563423752E-3</v>
      </c>
    </row>
    <row r="500" spans="2:17" x14ac:dyDescent="0.2">
      <c r="B500" s="39" t="s">
        <v>17</v>
      </c>
      <c r="D500" s="42">
        <f>_xll.qlCalendarAdvance(Calendar,$D499,B500,"f",FALSE)</f>
        <v>43105</v>
      </c>
      <c r="E500" s="177">
        <f>_xll.qlInterestRateIndexValueDate(IndexON,D500)</f>
        <v>43105</v>
      </c>
      <c r="F500" s="193">
        <f>IFERROR(_xll.qlIndexFixing(IndexON,D500,TRUE,_xll.ohTrigger(RecalcTrigger,TriggerON)),NA())</f>
        <v>-3.9369809212974616E-3</v>
      </c>
      <c r="H500" s="42">
        <f>_xll.qlCalendarAdvance(Calendar,$H499,B500,"f",FALSE)</f>
        <v>43105</v>
      </c>
      <c r="I500" s="177">
        <f>_xll.qlInterestRateIndexValueDate(Index1M,$H500)</f>
        <v>43109</v>
      </c>
      <c r="J500" s="182">
        <f>IFERROR(_xll.qlIndexFixing(Index1M,$H500,TRUE,_xll.ohTrigger(RecalcTrigger,Trigger1M)),NA())</f>
        <v>-3.7201798436294108E-3</v>
      </c>
      <c r="K500" s="44">
        <f>IFERROR(_xll.qlIndexFixing(Index3M,H500,TRUE,_xll.ohTrigger(RecalcTrigger,Trigger3M)),NA())</f>
        <v>-2.43332401509333E-3</v>
      </c>
      <c r="L500" s="44">
        <f>IFERROR(_xll.qlIndexFixing(Index6M,$H500,TRUE,_xll.ohTrigger(RecalcTrigger,Trigger6M)),NA())</f>
        <v>-1.060179196902101E-3</v>
      </c>
      <c r="M500" s="183">
        <f>IFERROR(_xll.qlIndexFixing(Index1Y,$H500,TRUE,_xll.ohTrigger(RecalcTrigger,Trigger1Y)),NA())</f>
        <v>4.7575842563885793E-4</v>
      </c>
      <c r="N500" s="182">
        <f>IFERROR(_xll.qlIndexFixing(ONIndex1M,I500,TRUE,_xll.ohTrigger(RecalcTrigger,Trigger1M)),NA())</f>
        <v>-3.771099877409867E-3</v>
      </c>
      <c r="O500" s="44">
        <f>IFERROR(_xll.qlIndexFixing(ONIndex3M,I500,TRUE,_xll.ohTrigger(RecalcTrigger,Trigger3M)),NA())</f>
        <v>-2.6283413533212396E-3</v>
      </c>
      <c r="P500" s="44">
        <f>IFERROR(_xll.qlIndexFixing(ONIndex6M,I500,TRUE,_xll.ohTrigger(RecalcTrigger,Trigger6M)),NA())</f>
        <v>-1.4685220453669601E-3</v>
      </c>
      <c r="Q500" s="183">
        <f>IFERROR(_xll.qlIndexFixing(ONIndex1Y,I500,TRUE,_xll.ohTrigger(RecalcTrigger,Trigger1Y)),NA())</f>
        <v>-3.3020330043065371E-3</v>
      </c>
    </row>
    <row r="501" spans="2:17" x14ac:dyDescent="0.2">
      <c r="B501" s="39" t="s">
        <v>17</v>
      </c>
      <c r="D501" s="42">
        <f>_xll.qlCalendarAdvance(Calendar,$D500,B501,"f",FALSE)</f>
        <v>43108</v>
      </c>
      <c r="E501" s="177">
        <f>_xll.qlInterestRateIndexValueDate(IndexON,D501)</f>
        <v>43108</v>
      </c>
      <c r="F501" s="193">
        <f>IFERROR(_xll.qlIndexFixing(IndexON,D501,TRUE,_xll.ohTrigger(RecalcTrigger,TriggerON)),NA())</f>
        <v>-3.9370239772296145E-3</v>
      </c>
      <c r="H501" s="42">
        <f>_xll.qlCalendarAdvance(Calendar,$H500,B501,"f",FALSE)</f>
        <v>43108</v>
      </c>
      <c r="I501" s="177">
        <f>_xll.qlInterestRateIndexValueDate(Index1M,$H501)</f>
        <v>43110</v>
      </c>
      <c r="J501" s="182">
        <f>IFERROR(_xll.qlIndexFixing(Index1M,$H501,TRUE,_xll.ohTrigger(RecalcTrigger,Trigger1M)),NA())</f>
        <v>-3.7128700544670165E-3</v>
      </c>
      <c r="K501" s="44">
        <f>IFERROR(_xll.qlIndexFixing(Index3M,H501,TRUE,_xll.ohTrigger(RecalcTrigger,Trigger3M)),NA())</f>
        <v>-2.4286729560567544E-3</v>
      </c>
      <c r="L501" s="44">
        <f>IFERROR(_xll.qlIndexFixing(Index6M,$H501,TRUE,_xll.ohTrigger(RecalcTrigger,Trigger6M)),NA())</f>
        <v>-1.0548644850416622E-3</v>
      </c>
      <c r="M501" s="183">
        <f>IFERROR(_xll.qlIndexFixing(Index1Y,$H501,TRUE,_xll.ohTrigger(RecalcTrigger,Trigger1Y)),NA())</f>
        <v>4.9362711520115413E-4</v>
      </c>
      <c r="N501" s="182">
        <f>IFERROR(_xll.qlIndexFixing(ONIndex1M,I501,TRUE,_xll.ohTrigger(RecalcTrigger,Trigger1M)),NA())</f>
        <v>-3.7632028917844451E-3</v>
      </c>
      <c r="O501" s="44">
        <f>IFERROR(_xll.qlIndexFixing(ONIndex3M,I501,TRUE,_xll.ohTrigger(RecalcTrigger,Trigger3M)),NA())</f>
        <v>-2.6195291234420992E-3</v>
      </c>
      <c r="P501" s="44">
        <f>IFERROR(_xll.qlIndexFixing(ONIndex6M,I501,TRUE,_xll.ohTrigger(RecalcTrigger,Trigger6M)),NA())</f>
        <v>-1.4762999851392067E-3</v>
      </c>
      <c r="Q501" s="183">
        <f>IFERROR(_xll.qlIndexFixing(ONIndex1Y,I501,TRUE,_xll.ohTrigger(RecalcTrigger,Trigger1Y)),NA())</f>
        <v>-3.3834272301724866E-3</v>
      </c>
    </row>
    <row r="502" spans="2:17" x14ac:dyDescent="0.2">
      <c r="B502" s="39" t="s">
        <v>17</v>
      </c>
      <c r="D502" s="42">
        <f>_xll.qlCalendarAdvance(Calendar,$D501,B502,"f",FALSE)</f>
        <v>43109</v>
      </c>
      <c r="E502" s="177">
        <f>_xll.qlInterestRateIndexValueDate(IndexON,D502)</f>
        <v>43109</v>
      </c>
      <c r="F502" s="193">
        <f>IFERROR(_xll.qlIndexFixing(IndexON,D502,TRUE,_xll.ohTrigger(RecalcTrigger,TriggerON)),NA())</f>
        <v>-3.9370239771496784E-3</v>
      </c>
      <c r="H502" s="42">
        <f>_xll.qlCalendarAdvance(Calendar,$H501,B502,"f",FALSE)</f>
        <v>43109</v>
      </c>
      <c r="I502" s="177">
        <f>_xll.qlInterestRateIndexValueDate(Index1M,$H502)</f>
        <v>43111</v>
      </c>
      <c r="J502" s="182">
        <f>IFERROR(_xll.qlIndexFixing(Index1M,$H502,TRUE,_xll.ohTrigger(RecalcTrigger,Trigger1M)),NA())</f>
        <v>-3.7109664822940203E-3</v>
      </c>
      <c r="K502" s="44">
        <f>IFERROR(_xll.qlIndexFixing(Index3M,H502,TRUE,_xll.ohTrigger(RecalcTrigger,Trigger3M)),NA())</f>
        <v>-2.42401535545822E-3</v>
      </c>
      <c r="L502" s="44">
        <f>IFERROR(_xll.qlIndexFixing(Index6M,$H502,TRUE,_xll.ohTrigger(RecalcTrigger,Trigger6M)),NA())</f>
        <v>-1.0494851517885665E-3</v>
      </c>
      <c r="M502" s="183">
        <f>IFERROR(_xll.qlIndexFixing(Index1Y,$H502,TRUE,_xll.ohTrigger(RecalcTrigger,Trigger1Y)),NA())</f>
        <v>5.1168046145141813E-4</v>
      </c>
      <c r="N502" s="182">
        <f>IFERROR(_xll.qlIndexFixing(ONIndex1M,I502,TRUE,_xll.ohTrigger(RecalcTrigger,Trigger1M)),NA())</f>
        <v>-3.7553867735118374E-3</v>
      </c>
      <c r="O502" s="44">
        <f>IFERROR(_xll.qlIndexFixing(ONIndex3M,I502,TRUE,_xll.ohTrigger(RecalcTrigger,Trigger3M)),NA())</f>
        <v>-2.6107314384349323E-3</v>
      </c>
      <c r="P502" s="44">
        <f>IFERROR(_xll.qlIndexFixing(ONIndex6M,I502,TRUE,_xll.ohTrigger(RecalcTrigger,Trigger6M)),NA())</f>
        <v>-1.4826461297889892E-3</v>
      </c>
      <c r="Q502" s="183">
        <f>IFERROR(_xll.qlIndexFixing(ONIndex1Y,I502,TRUE,_xll.ohTrigger(RecalcTrigger,Trigger1Y)),NA())</f>
        <v>-3.4399347886981957E-3</v>
      </c>
    </row>
    <row r="503" spans="2:17" x14ac:dyDescent="0.2">
      <c r="B503" s="39" t="s">
        <v>17</v>
      </c>
      <c r="D503" s="42">
        <f>_xll.qlCalendarAdvance(Calendar,$D502,B503,"f",FALSE)</f>
        <v>43110</v>
      </c>
      <c r="E503" s="177">
        <f>_xll.qlInterestRateIndexValueDate(IndexON,D503)</f>
        <v>43110</v>
      </c>
      <c r="F503" s="193">
        <f>IFERROR(_xll.qlIndexFixing(IndexON,D503,TRUE,_xll.ohTrigger(RecalcTrigger,TriggerON)),NA())</f>
        <v>-3.9370239771097104E-3</v>
      </c>
      <c r="H503" s="42">
        <f>_xll.qlCalendarAdvance(Calendar,$H502,B503,"f",FALSE)</f>
        <v>43110</v>
      </c>
      <c r="I503" s="177">
        <f>_xll.qlInterestRateIndexValueDate(Index1M,$H503)</f>
        <v>43112</v>
      </c>
      <c r="J503" s="182">
        <f>IFERROR(_xll.qlIndexFixing(Index1M,$H503,TRUE,_xll.ohTrigger(RecalcTrigger,Trigger1M)),NA())</f>
        <v>-3.7090655488442575E-3</v>
      </c>
      <c r="K503" s="44">
        <f>IFERROR(_xll.qlIndexFixing(Index3M,H503,TRUE,_xll.ohTrigger(RecalcTrigger,Trigger3M)),NA())</f>
        <v>-2.4193511930752365E-3</v>
      </c>
      <c r="L503" s="44">
        <f>IFERROR(_xll.qlIndexFixing(Index6M,$H503,TRUE,_xll.ohTrigger(RecalcTrigger,Trigger6M)),NA())</f>
        <v>-1.0440435205797264E-3</v>
      </c>
      <c r="M503" s="183">
        <f>IFERROR(_xll.qlIndexFixing(Index1Y,$H503,TRUE,_xll.ohTrigger(RecalcTrigger,Trigger1Y)),NA())</f>
        <v>5.4529645129989352E-4</v>
      </c>
      <c r="N503" s="182">
        <f>IFERROR(_xll.qlIndexFixing(ONIndex1M,I503,TRUE,_xll.ohTrigger(RecalcTrigger,Trigger1M)),NA())</f>
        <v>-3.7514603265043078E-3</v>
      </c>
      <c r="O503" s="44">
        <f>IFERROR(_xll.qlIndexFixing(ONIndex3M,I503,TRUE,_xll.ohTrigger(RecalcTrigger,Trigger3M)),NA())</f>
        <v>-2.6063113849117414E-3</v>
      </c>
      <c r="P503" s="44">
        <f>IFERROR(_xll.qlIndexFixing(ONIndex6M,I503,TRUE,_xll.ohTrigger(RecalcTrigger,Trigger6M)),NA())</f>
        <v>-1.4850878815098056E-3</v>
      </c>
      <c r="Q503" s="183">
        <f>IFERROR(_xll.qlIndexFixing(ONIndex1Y,I503,TRUE,_xll.ohTrigger(RecalcTrigger,Trigger1Y)),NA())</f>
        <v>-3.4555908324795936E-3</v>
      </c>
    </row>
    <row r="504" spans="2:17" x14ac:dyDescent="0.2">
      <c r="B504" s="39" t="s">
        <v>17</v>
      </c>
      <c r="D504" s="42">
        <f>_xll.qlCalendarAdvance(Calendar,$D503,B504,"f",FALSE)</f>
        <v>43111</v>
      </c>
      <c r="E504" s="177">
        <f>_xll.qlInterestRateIndexValueDate(IndexON,D504)</f>
        <v>43111</v>
      </c>
      <c r="F504" s="193">
        <f>IFERROR(_xll.qlIndexFixing(IndexON,D504,TRUE,_xll.ohTrigger(RecalcTrigger,TriggerON)),NA())</f>
        <v>-3.9370239771496784E-3</v>
      </c>
      <c r="H504" s="42">
        <f>_xll.qlCalendarAdvance(Calendar,$H503,B504,"f",FALSE)</f>
        <v>43111</v>
      </c>
      <c r="I504" s="177">
        <f>_xll.qlInterestRateIndexValueDate(Index1M,$H504)</f>
        <v>43115</v>
      </c>
      <c r="J504" s="182">
        <f>IFERROR(_xll.qlIndexFixing(Index1M,$H504,TRUE,_xll.ohTrigger(RecalcTrigger,Trigger1M)),NA())</f>
        <v>-3.6981634439621717E-3</v>
      </c>
      <c r="K504" s="44">
        <f>IFERROR(_xll.qlIndexFixing(Index3M,H504,TRUE,_xll.ohTrigger(RecalcTrigger,Trigger3M)),NA())</f>
        <v>-2.4029201161918398E-3</v>
      </c>
      <c r="L504" s="44">
        <f>IFERROR(_xll.qlIndexFixing(Index6M,$H504,TRUE,_xll.ohTrigger(RecalcTrigger,Trigger6M)),NA())</f>
        <v>-1.0242294648913316E-3</v>
      </c>
      <c r="M504" s="183">
        <f>IFERROR(_xll.qlIndexFixing(Index1Y,$H504,TRUE,_xll.ohTrigger(RecalcTrigger,Trigger1Y)),NA())</f>
        <v>5.8532953291752878E-4</v>
      </c>
      <c r="N504" s="182">
        <f>IFERROR(_xll.qlIndexFixing(ONIndex1M,I504,TRUE,_xll.ohTrigger(RecalcTrigger,Trigger1M)),NA())</f>
        <v>-3.747534760472071E-3</v>
      </c>
      <c r="O504" s="44">
        <f>IFERROR(_xll.qlIndexFixing(ONIndex3M,I504,TRUE,_xll.ohTrigger(RecalcTrigger,Trigger3M)),NA())</f>
        <v>-2.6018843884623166E-3</v>
      </c>
      <c r="P504" s="44">
        <f>IFERROR(_xll.qlIndexFixing(ONIndex6M,I504,TRUE,_xll.ohTrigger(RecalcTrigger,Trigger6M)),NA())</f>
        <v>-1.4870888518192515E-3</v>
      </c>
      <c r="Q504" s="183">
        <f>IFERROR(_xll.qlIndexFixing(ONIndex1Y,I504,TRUE,_xll.ohTrigger(RecalcTrigger,Trigger1Y)),NA())</f>
        <v>-3.4636337504911907E-3</v>
      </c>
    </row>
    <row r="505" spans="2:17" x14ac:dyDescent="0.2">
      <c r="B505" s="39" t="s">
        <v>17</v>
      </c>
      <c r="D505" s="42">
        <f>_xll.qlCalendarAdvance(Calendar,$D504,B505,"f",FALSE)</f>
        <v>43112</v>
      </c>
      <c r="E505" s="177">
        <f>_xll.qlInterestRateIndexValueDate(IndexON,D505)</f>
        <v>43112</v>
      </c>
      <c r="F505" s="193">
        <f>IFERROR(_xll.qlIndexFixing(IndexON,D505,TRUE,_xll.ohTrigger(RecalcTrigger,TriggerON)),NA())</f>
        <v>-3.9369809213241069E-3</v>
      </c>
      <c r="H505" s="42">
        <f>_xll.qlCalendarAdvance(Calendar,$H504,B505,"f",FALSE)</f>
        <v>43112</v>
      </c>
      <c r="I505" s="177">
        <f>_xll.qlInterestRateIndexValueDate(Index1M,$H505)</f>
        <v>43116</v>
      </c>
      <c r="J505" s="182">
        <f>IFERROR(_xll.qlIndexFixing(Index1M,$H505,TRUE,_xll.ohTrigger(RecalcTrigger,Trigger1M)),NA())</f>
        <v>-3.6945749961845372E-3</v>
      </c>
      <c r="K505" s="44">
        <f>IFERROR(_xll.qlIndexFixing(Index3M,H505,TRUE,_xll.ohTrigger(RecalcTrigger,Trigger3M)),NA())</f>
        <v>-2.4006285109345882E-3</v>
      </c>
      <c r="L505" s="44">
        <f>IFERROR(_xll.qlIndexFixing(Index6M,$H505,TRUE,_xll.ohTrigger(RecalcTrigger,Trigger6M)),NA())</f>
        <v>-1.0217009839712803E-3</v>
      </c>
      <c r="M505" s="183">
        <f>IFERROR(_xll.qlIndexFixing(Index1Y,$H505,TRUE,_xll.ohTrigger(RecalcTrigger,Trigger1Y)),NA())</f>
        <v>6.0399695574806303E-4</v>
      </c>
      <c r="N505" s="182">
        <f>IFERROR(_xll.qlIndexFixing(ONIndex1M,I505,TRUE,_xll.ohTrigger(RecalcTrigger,Trigger1M)),NA())</f>
        <v>-3.7436101500754049E-3</v>
      </c>
      <c r="O505" s="44">
        <f>IFERROR(_xll.qlIndexFixing(ONIndex3M,I505,TRUE,_xll.ohTrigger(RecalcTrigger,Trigger3M)),NA())</f>
        <v>-2.5974504922920971E-3</v>
      </c>
      <c r="P505" s="44">
        <f>IFERROR(_xll.qlIndexFixing(ONIndex6M,I505,TRUE,_xll.ohTrigger(RecalcTrigger,Trigger6M)),NA())</f>
        <v>-1.4886465035468532E-3</v>
      </c>
      <c r="Q505" s="183">
        <f>IFERROR(_xll.qlIndexFixing(ONIndex1Y,I505,TRUE,_xll.ohTrigger(RecalcTrigger,Trigger1Y)),NA())</f>
        <v>-3.4640208598757383E-3</v>
      </c>
    </row>
    <row r="506" spans="2:17" x14ac:dyDescent="0.2">
      <c r="B506" s="39" t="s">
        <v>17</v>
      </c>
      <c r="D506" s="42">
        <f>_xll.qlCalendarAdvance(Calendar,$D505,B506,"f",FALSE)</f>
        <v>43115</v>
      </c>
      <c r="E506" s="177">
        <f>_xll.qlInterestRateIndexValueDate(IndexON,D506)</f>
        <v>43115</v>
      </c>
      <c r="F506" s="193">
        <f>IFERROR(_xll.qlIndexFixing(IndexON,D506,TRUE,_xll.ohTrigger(RecalcTrigger,TriggerON)),NA())</f>
        <v>-3.9370239771496784E-3</v>
      </c>
      <c r="H506" s="42">
        <f>_xll.qlCalendarAdvance(Calendar,$H505,B506,"f",FALSE)</f>
        <v>43115</v>
      </c>
      <c r="I506" s="177">
        <f>_xll.qlInterestRateIndexValueDate(Index1M,$H506)</f>
        <v>43117</v>
      </c>
      <c r="J506" s="182">
        <f>IFERROR(_xll.qlIndexFixing(Index1M,$H506,TRUE,_xll.ohTrigger(RecalcTrigger,Trigger1M)),NA())</f>
        <v>-3.6876036319661251E-3</v>
      </c>
      <c r="K506" s="44">
        <f>IFERROR(_xll.qlIndexFixing(Index3M,H506,TRUE,_xll.ohTrigger(RecalcTrigger,Trigger3M)),NA())</f>
        <v>-2.395931225978476E-3</v>
      </c>
      <c r="L506" s="44">
        <f>IFERROR(_xll.qlIndexFixing(Index6M,$H506,TRUE,_xll.ohTrigger(RecalcTrigger,Trigger6M)),NA())</f>
        <v>-1.01598321361752E-3</v>
      </c>
      <c r="M506" s="183">
        <f>IFERROR(_xll.qlIndexFixing(Index1Y,$H506,TRUE,_xll.ohTrigger(RecalcTrigger,Trigger1Y)),NA())</f>
        <v>6.2272451507865091E-4</v>
      </c>
      <c r="N506" s="182">
        <f>IFERROR(_xll.qlIndexFixing(ONIndex1M,I506,TRUE,_xll.ohTrigger(RecalcTrigger,Trigger1M)),NA())</f>
        <v>-3.7357257214853945E-3</v>
      </c>
      <c r="O506" s="44">
        <f>IFERROR(_xll.qlIndexFixing(ONIndex3M,I506,TRUE,_xll.ohTrigger(RecalcTrigger,Trigger3M)),NA())</f>
        <v>-2.5885413050774631E-3</v>
      </c>
      <c r="P506" s="44">
        <f>IFERROR(_xll.qlIndexFixing(ONIndex6M,I506,TRUE,_xll.ohTrigger(RecalcTrigger,Trigger6M)),NA())</f>
        <v>-1.4902652261428173E-3</v>
      </c>
      <c r="Q506" s="183">
        <f>IFERROR(_xll.qlIndexFixing(ONIndex1Y,I506,TRUE,_xll.ohTrigger(RecalcTrigger,Trigger1Y)),NA())</f>
        <v>-3.4390294438857438E-3</v>
      </c>
    </row>
    <row r="507" spans="2:17" x14ac:dyDescent="0.2">
      <c r="B507" s="39" t="s">
        <v>17</v>
      </c>
      <c r="D507" s="42">
        <f>_xll.qlCalendarAdvance(Calendar,$D506,B507,"f",FALSE)</f>
        <v>43116</v>
      </c>
      <c r="E507" s="177">
        <f>_xll.qlInterestRateIndexValueDate(IndexON,D507)</f>
        <v>43116</v>
      </c>
      <c r="F507" s="193">
        <f>IFERROR(_xll.qlIndexFixing(IndexON,D507,TRUE,_xll.ohTrigger(RecalcTrigger,TriggerON)),NA())</f>
        <v>-3.9370239771896465E-3</v>
      </c>
      <c r="H507" s="42">
        <f>_xll.qlCalendarAdvance(Calendar,$H506,B507,"f",FALSE)</f>
        <v>43116</v>
      </c>
      <c r="I507" s="177">
        <f>_xll.qlInterestRateIndexValueDate(Index1M,$H507)</f>
        <v>43118</v>
      </c>
      <c r="J507" s="182">
        <f>IFERROR(_xll.qlIndexFixing(Index1M,$H507,TRUE,_xll.ohTrigger(RecalcTrigger,Trigger1M)),NA())</f>
        <v>-3.6857691523889402E-3</v>
      </c>
      <c r="K507" s="44">
        <f>IFERROR(_xll.qlIndexFixing(Index3M,H507,TRUE,_xll.ohTrigger(RecalcTrigger,Trigger3M)),NA())</f>
        <v>-2.3912272517145894E-3</v>
      </c>
      <c r="L507" s="44">
        <f>IFERROR(_xll.qlIndexFixing(Index6M,$H507,TRUE,_xll.ohTrigger(RecalcTrigger,Trigger6M)),NA())</f>
        <v>-1.0102173853997727E-3</v>
      </c>
      <c r="M507" s="183">
        <f>IFERROR(_xll.qlIndexFixing(Index1Y,$H507,TRUE,_xll.ohTrigger(RecalcTrigger,Trigger1Y)),NA())</f>
        <v>6.4149103866812664E-4</v>
      </c>
      <c r="N507" s="182">
        <f>IFERROR(_xll.qlIndexFixing(ONIndex1M,I507,TRUE,_xll.ohTrigger(RecalcTrigger,Trigger1M)),NA())</f>
        <v>-3.7279227574105178E-3</v>
      </c>
      <c r="O507" s="44">
        <f>IFERROR(_xll.qlIndexFixing(ONIndex3M,I507,TRUE,_xll.ohTrigger(RecalcTrigger,Trigger3M)),NA())</f>
        <v>-2.5796467785088595E-3</v>
      </c>
      <c r="P507" s="44">
        <f>IFERROR(_xll.qlIndexFixing(ONIndex6M,I507,TRUE,_xll.ohTrigger(RecalcTrigger,Trigger6M)),NA())</f>
        <v>-1.4903931907417345E-3</v>
      </c>
      <c r="Q507" s="183">
        <f>IFERROR(_xll.qlIndexFixing(ONIndex1Y,I507,TRUE,_xll.ohTrigger(RecalcTrigger,Trigger1Y)),NA())</f>
        <v>-3.3881575288186028E-3</v>
      </c>
    </row>
    <row r="508" spans="2:17" x14ac:dyDescent="0.2">
      <c r="B508" s="39" t="s">
        <v>17</v>
      </c>
      <c r="D508" s="42">
        <f>_xll.qlCalendarAdvance(Calendar,$D507,B508,"f",FALSE)</f>
        <v>43117</v>
      </c>
      <c r="E508" s="177">
        <f>_xll.qlInterestRateIndexValueDate(IndexON,D508)</f>
        <v>43117</v>
      </c>
      <c r="F508" s="193">
        <f>IFERROR(_xll.qlIndexFixing(IndexON,D508,TRUE,_xll.ohTrigger(RecalcTrigger,TriggerON)),NA())</f>
        <v>-3.9370239771097104E-3</v>
      </c>
      <c r="H508" s="42">
        <f>_xll.qlCalendarAdvance(Calendar,$H507,B508,"f",FALSE)</f>
        <v>43117</v>
      </c>
      <c r="I508" s="177">
        <f>_xll.qlInterestRateIndexValueDate(Index1M,$H508)</f>
        <v>43119</v>
      </c>
      <c r="J508" s="182">
        <f>IFERROR(_xll.qlIndexFixing(Index1M,$H508,TRUE,_xll.ohTrigger(RecalcTrigger,Trigger1M)),NA())</f>
        <v>-3.6839416227576042E-3</v>
      </c>
      <c r="K508" s="44">
        <f>IFERROR(_xll.qlIndexFixing(Index3M,H508,TRUE,_xll.ohTrigger(RecalcTrigger,Trigger3M)),NA())</f>
        <v>-2.3865165658571996E-3</v>
      </c>
      <c r="L508" s="44">
        <f>IFERROR(_xll.qlIndexFixing(Index6M,$H508,TRUE,_xll.ohTrigger(RecalcTrigger,Trigger6M)),NA())</f>
        <v>-1.004405922590892E-3</v>
      </c>
      <c r="M508" s="183">
        <f>IFERROR(_xll.qlIndexFixing(Index1Y,$H508,TRUE,_xll.ohTrigger(RecalcTrigger,Trigger1Y)),NA())</f>
        <v>6.7519824490140548E-4</v>
      </c>
      <c r="N508" s="182">
        <f>IFERROR(_xll.qlIndexFixing(ONIndex1M,I508,TRUE,_xll.ohTrigger(RecalcTrigger,Trigger1M)),NA())</f>
        <v>-3.7240040448960343E-3</v>
      </c>
      <c r="O508" s="44">
        <f>IFERROR(_xll.qlIndexFixing(ONIndex3M,I508,TRUE,_xll.ohTrigger(RecalcTrigger,Trigger3M)),NA())</f>
        <v>-2.5751790346140169E-3</v>
      </c>
      <c r="P508" s="44">
        <f>IFERROR(_xll.qlIndexFixing(ONIndex6M,I508,TRUE,_xll.ohTrigger(RecalcTrigger,Trigger6M)),NA())</f>
        <v>-1.4896961979582457E-3</v>
      </c>
      <c r="Q508" s="183">
        <f>IFERROR(_xll.qlIndexFixing(ONIndex1Y,I508,TRUE,_xll.ohTrigger(RecalcTrigger,Trigger1Y)),NA())</f>
        <v>-3.349625329507333E-3</v>
      </c>
    </row>
    <row r="509" spans="2:17" x14ac:dyDescent="0.2">
      <c r="B509" s="39" t="s">
        <v>17</v>
      </c>
      <c r="D509" s="42">
        <f>_xll.qlCalendarAdvance(Calendar,$D508,B509,"f",FALSE)</f>
        <v>43118</v>
      </c>
      <c r="E509" s="177">
        <f>_xll.qlInterestRateIndexValueDate(IndexON,D509)</f>
        <v>43118</v>
      </c>
      <c r="F509" s="193">
        <f>IFERROR(_xll.qlIndexFixing(IndexON,D509,TRUE,_xll.ohTrigger(RecalcTrigger,TriggerON)),NA())</f>
        <v>-3.9370239771896465E-3</v>
      </c>
      <c r="H509" s="42">
        <f>_xll.qlCalendarAdvance(Calendar,$H508,B509,"f",FALSE)</f>
        <v>43118</v>
      </c>
      <c r="I509" s="177">
        <f>_xll.qlInterestRateIndexValueDate(Index1M,$H509)</f>
        <v>43122</v>
      </c>
      <c r="J509" s="182">
        <f>IFERROR(_xll.qlIndexFixing(Index1M,$H509,TRUE,_xll.ohTrigger(RecalcTrigger,Trigger1M)),NA())</f>
        <v>-3.6734988767993205E-3</v>
      </c>
      <c r="K509" s="44">
        <f>IFERROR(_xll.qlIndexFixing(Index3M,H509,TRUE,_xll.ohTrigger(RecalcTrigger,Trigger3M)),NA())</f>
        <v>-2.369919587076318E-3</v>
      </c>
      <c r="L509" s="44">
        <f>IFERROR(_xll.qlIndexFixing(Index6M,$H509,TRUE,_xll.ohTrigger(RecalcTrigger,Trigger6M)),NA())</f>
        <v>-9.835488747201237E-4</v>
      </c>
      <c r="M509" s="183">
        <f>IFERROR(_xll.qlIndexFixing(Index1Y,$H509,TRUE,_xll.ohTrigger(RecalcTrigger,Trigger1Y)),NA())</f>
        <v>7.1651913915693781E-4</v>
      </c>
      <c r="N509" s="182">
        <f>IFERROR(_xll.qlIndexFixing(ONIndex1M,I509,TRUE,_xll.ohTrigger(RecalcTrigger,Trigger1M)),NA())</f>
        <v>-3.7200867359388212E-3</v>
      </c>
      <c r="O509" s="44">
        <f>IFERROR(_xll.qlIndexFixing(ONIndex3M,I509,TRUE,_xll.ohTrigger(RecalcTrigger,Trigger3M)),NA())</f>
        <v>-2.5707046514700238E-3</v>
      </c>
      <c r="P509" s="44">
        <f>IFERROR(_xll.qlIndexFixing(ONIndex6M,I509,TRUE,_xll.ohTrigger(RecalcTrigger,Trigger6M)),NA())</f>
        <v>-1.48854066580828E-3</v>
      </c>
      <c r="Q509" s="183">
        <f>IFERROR(_xll.qlIndexFixing(ONIndex1Y,I509,TRUE,_xll.ohTrigger(RecalcTrigger,Trigger1Y)),NA())</f>
        <v>-3.303181211835593E-3</v>
      </c>
    </row>
    <row r="510" spans="2:17" x14ac:dyDescent="0.2">
      <c r="B510" s="39" t="s">
        <v>17</v>
      </c>
      <c r="D510" s="42">
        <f>_xll.qlCalendarAdvance(Calendar,$D509,B510,"f",FALSE)</f>
        <v>43119</v>
      </c>
      <c r="E510" s="177">
        <f>_xll.qlInterestRateIndexValueDate(IndexON,D510)</f>
        <v>43119</v>
      </c>
      <c r="F510" s="193">
        <f>IFERROR(_xll.qlIndexFixing(IndexON,D510,TRUE,_xll.ohTrigger(RecalcTrigger,TriggerON)),NA())</f>
        <v>-3.9369809213107843E-3</v>
      </c>
      <c r="H510" s="42">
        <f>_xll.qlCalendarAdvance(Calendar,$H509,B510,"f",FALSE)</f>
        <v>43119</v>
      </c>
      <c r="I510" s="177">
        <f>_xll.qlInterestRateIndexValueDate(Index1M,$H510)</f>
        <v>43123</v>
      </c>
      <c r="J510" s="182">
        <f>IFERROR(_xll.qlIndexFixing(Index1M,$H510,TRUE,_xll.ohTrigger(RecalcTrigger,Trigger1M)),NA())</f>
        <v>-3.6700586699612097E-3</v>
      </c>
      <c r="K510" s="44">
        <f>IFERROR(_xll.qlIndexFixing(Index3M,H510,TRUE,_xll.ohTrigger(RecalcTrigger,Trigger3M)),NA())</f>
        <v>-2.3676062504711659E-3</v>
      </c>
      <c r="L510" s="44">
        <f>IFERROR(_xll.qlIndexFixing(Index6M,$H510,TRUE,_xll.ohTrigger(RecalcTrigger,Trigger6M)),NA())</f>
        <v>-9.8075269017773798E-4</v>
      </c>
      <c r="M510" s="183">
        <f>IFERROR(_xll.qlIndexFixing(Index1Y,$H510,TRUE,_xll.ohTrigger(RecalcTrigger,Trigger1Y)),NA())</f>
        <v>7.3515870861044265E-4</v>
      </c>
      <c r="N510" s="182">
        <f>IFERROR(_xll.qlIndexFixing(ONIndex1M,I510,TRUE,_xll.ohTrigger(RecalcTrigger,Trigger1M)),NA())</f>
        <v>-3.7161709050792524E-3</v>
      </c>
      <c r="O510" s="44">
        <f>IFERROR(_xll.qlIndexFixing(ONIndex3M,I510,TRUE,_xll.ohTrigger(RecalcTrigger,Trigger3M)),NA())</f>
        <v>-2.5662236723622556E-3</v>
      </c>
      <c r="P510" s="44">
        <f>IFERROR(_xll.qlIndexFixing(ONIndex6M,I510,TRUE,_xll.ohTrigger(RecalcTrigger,Trigger6M)),NA())</f>
        <v>-1.4869240572812359E-3</v>
      </c>
      <c r="Q510" s="183">
        <f>IFERROR(_xll.qlIndexFixing(ONIndex1Y,I510,TRUE,_xll.ohTrigger(RecalcTrigger,Trigger1Y)),NA())</f>
        <v>-3.2487824892291073E-3</v>
      </c>
    </row>
    <row r="511" spans="2:17" x14ac:dyDescent="0.2">
      <c r="B511" s="39" t="s">
        <v>17</v>
      </c>
      <c r="D511" s="42">
        <f>_xll.qlCalendarAdvance(Calendar,$D510,B511,"f",FALSE)</f>
        <v>43122</v>
      </c>
      <c r="E511" s="177">
        <f>_xll.qlInterestRateIndexValueDate(IndexON,D511)</f>
        <v>43122</v>
      </c>
      <c r="F511" s="193">
        <f>IFERROR(_xll.qlIndexFixing(IndexON,D511,TRUE,_xll.ohTrigger(RecalcTrigger,TriggerON)),NA())</f>
        <v>-3.9370239771496784E-3</v>
      </c>
      <c r="H511" s="42">
        <f>_xll.qlCalendarAdvance(Calendar,$H510,B511,"f",FALSE)</f>
        <v>43122</v>
      </c>
      <c r="I511" s="177">
        <f>_xll.qlInterestRateIndexValueDate(Index1M,$H511)</f>
        <v>43124</v>
      </c>
      <c r="J511" s="182">
        <f>IFERROR(_xll.qlIndexFixing(Index1M,$H511,TRUE,_xll.ohTrigger(RecalcTrigger,Trigger1M)),NA())</f>
        <v>-3.6633146808514898E-3</v>
      </c>
      <c r="K511" s="44">
        <f>IFERROR(_xll.qlIndexFixing(Index3M,H511,TRUE,_xll.ohTrigger(RecalcTrigger,Trigger3M)),NA())</f>
        <v>-2.362861662050797E-3</v>
      </c>
      <c r="L511" s="44">
        <f>IFERROR(_xll.qlIndexFixing(Index6M,$H511,TRUE,_xll.ohTrigger(RecalcTrigger,Trigger6M)),NA())</f>
        <v>-9.747499028055931E-4</v>
      </c>
      <c r="M511" s="183">
        <f>IFERROR(_xll.qlIndexFixing(Index1Y,$H511,TRUE,_xll.ohTrigger(RecalcTrigger,Trigger1Y)),NA())</f>
        <v>7.5370769364945748E-4</v>
      </c>
      <c r="N511" s="182">
        <f>IFERROR(_xll.qlIndexFixing(ONIndex1M,I511,TRUE,_xll.ohTrigger(RecalcTrigger,Trigger1M)),NA())</f>
        <v>-3.7083063448095643E-3</v>
      </c>
      <c r="O511" s="44">
        <f>IFERROR(_xll.qlIndexFixing(ONIndex3M,I511,TRUE,_xll.ohTrigger(RecalcTrigger,Trigger3M)),NA())</f>
        <v>-2.557221779437846E-3</v>
      </c>
      <c r="P511" s="44">
        <f>IFERROR(_xll.qlIndexFixing(ONIndex6M,I511,TRUE,_xll.ohTrigger(RecalcTrigger,Trigger6M)),NA())</f>
        <v>-1.4821351324112442E-3</v>
      </c>
      <c r="Q511" s="183">
        <f>IFERROR(_xll.qlIndexFixing(ONIndex1Y,I511,TRUE,_xll.ohTrigger(RecalcTrigger,Trigger1Y)),NA())</f>
        <v>-3.1132293381253007E-3</v>
      </c>
    </row>
    <row r="512" spans="2:17" x14ac:dyDescent="0.2">
      <c r="B512" s="39" t="s">
        <v>17</v>
      </c>
      <c r="D512" s="42">
        <f>_xll.qlCalendarAdvance(Calendar,$D511,B512,"f",FALSE)</f>
        <v>43123</v>
      </c>
      <c r="E512" s="177">
        <f>_xll.qlInterestRateIndexValueDate(IndexON,D512)</f>
        <v>43123</v>
      </c>
      <c r="F512" s="193">
        <f>IFERROR(_xll.qlIndexFixing(IndexON,D512,TRUE,_xll.ohTrigger(RecalcTrigger,TriggerON)),NA())</f>
        <v>-3.9370239771496784E-3</v>
      </c>
      <c r="H512" s="42">
        <f>_xll.qlCalendarAdvance(Calendar,$H511,B512,"f",FALSE)</f>
        <v>43123</v>
      </c>
      <c r="I512" s="177">
        <f>_xll.qlInterestRateIndexValueDate(Index1M,$H512)</f>
        <v>43125</v>
      </c>
      <c r="J512" s="182">
        <f>IFERROR(_xll.qlIndexFixing(Index1M,$H512,TRUE,_xll.ohTrigger(RecalcTrigger,Trigger1M)),NA())</f>
        <v>-3.66157839132214E-3</v>
      </c>
      <c r="K512" s="44">
        <f>IFERROR(_xll.qlIndexFixing(Index3M,H512,TRUE,_xll.ohTrigger(RecalcTrigger,Trigger3M)),NA())</f>
        <v>-2.3581102221323924E-3</v>
      </c>
      <c r="L512" s="44">
        <f>IFERROR(_xll.qlIndexFixing(Index6M,$H512,TRUE,_xll.ohTrigger(RecalcTrigger,Trigger6M)),NA())</f>
        <v>-9.6871632007536151E-4</v>
      </c>
      <c r="M512" s="183">
        <f>IFERROR(_xll.qlIndexFixing(Index1Y,$H512,TRUE,_xll.ohTrigger(RecalcTrigger,Trigger1Y)),NA())</f>
        <v>7.7214408357124248E-4</v>
      </c>
      <c r="N512" s="182">
        <f>IFERROR(_xll.qlIndexFixing(ONIndex1M,I512,TRUE,_xll.ohTrigger(RecalcTrigger,Trigger1M)),NA())</f>
        <v>-3.7005238571419241E-3</v>
      </c>
      <c r="O512" s="44">
        <f>IFERROR(_xll.qlIndexFixing(ONIndex3M,I512,TRUE,_xll.ohTrigger(RecalcTrigger,Trigger3M)),NA())</f>
        <v>-2.5482346641192422E-3</v>
      </c>
      <c r="P512" s="44">
        <f>IFERROR(_xll.qlIndexFixing(ONIndex6M,I512,TRUE,_xll.ohTrigger(RecalcTrigger,Trigger6M)),NA())</f>
        <v>-1.4757961217881643E-3</v>
      </c>
      <c r="Q512" s="183">
        <f>IFERROR(_xll.qlIndexFixing(ONIndex1Y,I512,TRUE,_xll.ohTrigger(RecalcTrigger,Trigger1Y)),NA())</f>
        <v>-2.9507877936696403E-3</v>
      </c>
    </row>
    <row r="513" spans="2:17" x14ac:dyDescent="0.2">
      <c r="B513" s="39" t="s">
        <v>17</v>
      </c>
      <c r="D513" s="42">
        <f>_xll.qlCalendarAdvance(Calendar,$D512,B513,"f",FALSE)</f>
        <v>43124</v>
      </c>
      <c r="E513" s="177">
        <f>_xll.qlInterestRateIndexValueDate(IndexON,D513)</f>
        <v>43124</v>
      </c>
      <c r="F513" s="193">
        <f>IFERROR(_xll.qlIndexFixing(IndexON,D513,TRUE,_xll.ohTrigger(RecalcTrigger,TriggerON)),NA())</f>
        <v>-3.9370239771097104E-3</v>
      </c>
      <c r="H513" s="42">
        <f>_xll.qlCalendarAdvance(Calendar,$H512,B513,"f",FALSE)</f>
        <v>43124</v>
      </c>
      <c r="I513" s="177">
        <f>_xll.qlInterestRateIndexValueDate(Index1M,$H513)</f>
        <v>43126</v>
      </c>
      <c r="J513" s="182">
        <f>IFERROR(_xll.qlIndexFixing(Index1M,$H513,TRUE,_xll.ohTrigger(RecalcTrigger,Trigger1M)),NA())</f>
        <v>-3.6598551220668623E-3</v>
      </c>
      <c r="K513" s="44">
        <f>IFERROR(_xll.qlIndexFixing(Index3M,H513,TRUE,_xll.ohTrigger(RecalcTrigger,Trigger3M)),NA())</f>
        <v>-2.3533519063709818E-3</v>
      </c>
      <c r="L513" s="44">
        <f>IFERROR(_xll.qlIndexFixing(Index6M,$H513,TRUE,_xll.ohTrigger(RecalcTrigger,Trigger6M)),NA())</f>
        <v>-9.6265446513293419E-4</v>
      </c>
      <c r="M513" s="183">
        <f>IFERROR(_xll.qlIndexFixing(Index1Y,$H513,TRUE,_xll.ohTrigger(RecalcTrigger,Trigger1Y)),NA())</f>
        <v>8.0486449167226689E-4</v>
      </c>
      <c r="N513" s="182">
        <f>IFERROR(_xll.qlIndexFixing(ONIndex1M,I513,TRUE,_xll.ohTrigger(RecalcTrigger,Trigger1M)),NA())</f>
        <v>-3.6966165373542026E-3</v>
      </c>
      <c r="O513" s="44">
        <f>IFERROR(_xll.qlIndexFixing(ONIndex3M,I513,TRUE,_xll.ohTrigger(RecalcTrigger,Trigger3M)),NA())</f>
        <v>-2.5437213560319805E-3</v>
      </c>
      <c r="P513" s="44">
        <f>IFERROR(_xll.qlIndexFixing(ONIndex6M,I513,TRUE,_xll.ohTrigger(RecalcTrigger,Trigger6M)),NA())</f>
        <v>-1.4718360781751372E-3</v>
      </c>
      <c r="Q513" s="183">
        <f>IFERROR(_xll.qlIndexFixing(ONIndex1Y,I513,TRUE,_xll.ohTrigger(RecalcTrigger,Trigger1Y)),NA())</f>
        <v>-2.8559757247936801E-3</v>
      </c>
    </row>
    <row r="514" spans="2:17" x14ac:dyDescent="0.2">
      <c r="B514" s="39" t="s">
        <v>17</v>
      </c>
      <c r="D514" s="42">
        <f>_xll.qlCalendarAdvance(Calendar,$D513,B514,"f",FALSE)</f>
        <v>43125</v>
      </c>
      <c r="E514" s="177">
        <f>_xll.qlInterestRateIndexValueDate(IndexON,D514)</f>
        <v>43125</v>
      </c>
      <c r="F514" s="193">
        <f>IFERROR(_xll.qlIndexFixing(IndexON,D514,TRUE,_xll.ohTrigger(RecalcTrigger,TriggerON)),NA())</f>
        <v>-3.9370239772296145E-3</v>
      </c>
      <c r="H514" s="42">
        <f>_xll.qlCalendarAdvance(Calendar,$H513,B514,"f",FALSE)</f>
        <v>43125</v>
      </c>
      <c r="I514" s="177">
        <f>_xll.qlInterestRateIndexValueDate(Index1M,$H514)</f>
        <v>43129</v>
      </c>
      <c r="J514" s="182">
        <f>IFERROR(_xll.qlIndexFixing(Index1M,$H514,TRUE,_xll.ohTrigger(RecalcTrigger,Trigger1M)),NA())</f>
        <v>-3.6514746762090766E-3</v>
      </c>
      <c r="K514" s="44">
        <f>IFERROR(_xll.qlIndexFixing(Index3M,H514,TRUE,_xll.ohTrigger(RecalcTrigger,Trigger3M)),NA())</f>
        <v>-2.3365845328850244E-3</v>
      </c>
      <c r="L514" s="44">
        <f>IFERROR(_xll.qlIndexFixing(Index6M,$H514,TRUE,_xll.ohTrigger(RecalcTrigger,Trigger6M)),NA())</f>
        <v>-9.4112542143113349E-4</v>
      </c>
      <c r="M514" s="183">
        <f>IFERROR(_xll.qlIndexFixing(Index1Y,$H514,TRUE,_xll.ohTrigger(RecalcTrigger,Trigger1Y)),NA())</f>
        <v>8.4431928636290426E-4</v>
      </c>
      <c r="N514" s="182">
        <f>IFERROR(_xll.qlIndexFixing(ONIndex1M,I514,TRUE,_xll.ohTrigger(RecalcTrigger,Trigger1M)),NA())</f>
        <v>-3.6927111435858251E-3</v>
      </c>
      <c r="O514" s="44">
        <f>IFERROR(_xll.qlIndexFixing(ONIndex3M,I514,TRUE,_xll.ohTrigger(RecalcTrigger,Trigger3M)),NA())</f>
        <v>-2.5392017123726518E-3</v>
      </c>
      <c r="P514" s="44">
        <f>IFERROR(_xll.qlIndexFixing(ONIndex6M,I514,TRUE,_xll.ohTrigger(RecalcTrigger,Trigger6M)),NA())</f>
        <v>-1.4673997369607505E-3</v>
      </c>
      <c r="Q514" s="183">
        <f>IFERROR(_xll.qlIndexFixing(ONIndex1Y,I514,TRUE,_xll.ohTrigger(RecalcTrigger,Trigger1Y)),NA())</f>
        <v>-2.7529529185876811E-3</v>
      </c>
    </row>
    <row r="515" spans="2:17" x14ac:dyDescent="0.2">
      <c r="B515" s="39" t="s">
        <v>17</v>
      </c>
      <c r="D515" s="42">
        <f>_xll.qlCalendarAdvance(Calendar,$D514,B515,"f",FALSE)</f>
        <v>43126</v>
      </c>
      <c r="E515" s="177">
        <f>_xll.qlInterestRateIndexValueDate(IndexON,D515)</f>
        <v>43126</v>
      </c>
      <c r="F515" s="193">
        <f>IFERROR(_xll.qlIndexFixing(IndexON,D515,TRUE,_xll.ohTrigger(RecalcTrigger,TriggerON)),NA())</f>
        <v>-3.9369809213241069E-3</v>
      </c>
      <c r="H515" s="42">
        <f>_xll.qlCalendarAdvance(Calendar,$H514,B515,"f",FALSE)</f>
        <v>43126</v>
      </c>
      <c r="I515" s="177">
        <f>_xll.qlInterestRateIndexValueDate(Index1M,$H515)</f>
        <v>43130</v>
      </c>
      <c r="J515" s="182">
        <f>IFERROR(_xll.qlIndexFixing(Index1M,$H515,TRUE,_xll.ohTrigger(RecalcTrigger,Trigger1M)),NA())</f>
        <v>-3.6498208425013012E-3</v>
      </c>
      <c r="K515" s="44">
        <f>IFERROR(_xll.qlIndexFixing(Index3M,H515,TRUE,_xll.ohTrigger(RecalcTrigger,Trigger3M)),NA())</f>
        <v>-2.3342493875802006E-3</v>
      </c>
      <c r="L515" s="44">
        <f>IFERROR(_xll.qlIndexFixing(Index6M,$H515,TRUE,_xll.ohTrigger(RecalcTrigger,Trigger6M)),NA())</f>
        <v>-9.381752856486011E-4</v>
      </c>
      <c r="M515" s="183">
        <f>IFERROR(_xll.qlIndexFixing(Index1Y,$H515,TRUE,_xll.ohTrigger(RecalcTrigger,Trigger1Y)),NA())</f>
        <v>8.6185834879237851E-4</v>
      </c>
      <c r="N515" s="182">
        <f>IFERROR(_xll.qlIndexFixing(ONIndex1M,I515,TRUE,_xll.ohTrigger(RecalcTrigger,Trigger1M)),NA())</f>
        <v>-3.6888077508168138E-3</v>
      </c>
      <c r="O515" s="44">
        <f>IFERROR(_xll.qlIndexFixing(ONIndex3M,I515,TRUE,_xll.ohTrigger(RecalcTrigger,Trigger3M)),NA())</f>
        <v>-2.5346757763866634E-3</v>
      </c>
      <c r="P515" s="44">
        <f>IFERROR(_xll.qlIndexFixing(ONIndex6M,I515,TRUE,_xll.ohTrigger(RecalcTrigger,Trigger6M)),NA())</f>
        <v>-1.4624845612143389E-3</v>
      </c>
      <c r="Q515" s="183">
        <f>IFERROR(_xll.qlIndexFixing(ONIndex1Y,I515,TRUE,_xll.ohTrigger(RecalcTrigger,Trigger1Y)),NA())</f>
        <v>-2.6416766839609807E-3</v>
      </c>
    </row>
    <row r="516" spans="2:17" x14ac:dyDescent="0.2">
      <c r="B516" s="39" t="s">
        <v>17</v>
      </c>
      <c r="D516" s="42">
        <f>_xll.qlCalendarAdvance(Calendar,$D515,B516,"f",FALSE)</f>
        <v>43129</v>
      </c>
      <c r="E516" s="177">
        <f>_xll.qlInterestRateIndexValueDate(IndexON,D516)</f>
        <v>43129</v>
      </c>
      <c r="F516" s="193">
        <f>IFERROR(_xll.qlIndexFixing(IndexON,D516,TRUE,_xll.ohTrigger(RecalcTrigger,TriggerON)),NA())</f>
        <v>-3.9370239771496784E-3</v>
      </c>
      <c r="H516" s="42">
        <f>_xll.qlCalendarAdvance(Calendar,$H515,B516,"f",FALSE)</f>
        <v>43129</v>
      </c>
      <c r="I516" s="177">
        <f>_xll.qlInterestRateIndexValueDate(Index1M,$H516)</f>
        <v>43131</v>
      </c>
      <c r="J516" s="182">
        <f>IFERROR(_xll.qlIndexFixing(Index1M,$H516,TRUE,_xll.ohTrigger(RecalcTrigger,Trigger1M)),NA())</f>
        <v>-3.6481870286537393E-3</v>
      </c>
      <c r="K516" s="44">
        <f>IFERROR(_xll.qlIndexFixing(Index3M,H516,TRUE,_xll.ohTrigger(RecalcTrigger,Trigger3M)),NA())</f>
        <v>-2.3319122469989003E-3</v>
      </c>
      <c r="L516" s="44">
        <f>IFERROR(_xll.qlIndexFixing(Index6M,$H516,TRUE,_xll.ohTrigger(RecalcTrigger,Trigger6M)),NA())</f>
        <v>-9.3201041632572253E-4</v>
      </c>
      <c r="M516" s="183">
        <f>IFERROR(_xll.qlIndexFixing(Index1Y,$H516,TRUE,_xll.ohTrigger(RecalcTrigger,Trigger1Y)),NA())</f>
        <v>8.7915023741933136E-4</v>
      </c>
      <c r="N516" s="182">
        <f>IFERROR(_xll.qlIndexFixing(ONIndex1M,I516,TRUE,_xll.ohTrigger(RecalcTrigger,Trigger1M)),NA())</f>
        <v>-3.6821535718756238E-3</v>
      </c>
      <c r="O516" s="44">
        <f>IFERROR(_xll.qlIndexFixing(ONIndex3M,I516,TRUE,_xll.ohTrigger(RecalcTrigger,Trigger3M)),NA())</f>
        <v>-2.5255854289252255E-3</v>
      </c>
      <c r="P516" s="44">
        <f>IFERROR(_xll.qlIndexFixing(ONIndex6M,I516,TRUE,_xll.ohTrigger(RecalcTrigger,Trigger6M)),NA())</f>
        <v>-1.4517493810295434E-3</v>
      </c>
      <c r="Q516" s="183">
        <f>IFERROR(_xll.qlIndexFixing(ONIndex1Y,I516,TRUE,_xll.ohTrigger(RecalcTrigger,Trigger1Y)),NA())</f>
        <v>-2.5535362609874213E-3</v>
      </c>
    </row>
    <row r="517" spans="2:17" x14ac:dyDescent="0.2">
      <c r="B517" s="39" t="s">
        <v>17</v>
      </c>
      <c r="D517" s="42">
        <f>_xll.qlCalendarAdvance(Calendar,$D516,B517,"f",FALSE)</f>
        <v>43130</v>
      </c>
      <c r="E517" s="177">
        <f>_xll.qlInterestRateIndexValueDate(IndexON,D517)</f>
        <v>43130</v>
      </c>
      <c r="F517" s="193">
        <f>IFERROR(_xll.qlIndexFixing(IndexON,D517,TRUE,_xll.ohTrigger(RecalcTrigger,TriggerON)),NA())</f>
        <v>-3.9370239771097104E-3</v>
      </c>
      <c r="H517" s="42">
        <f>_xll.qlCalendarAdvance(Calendar,$H516,B517,"f",FALSE)</f>
        <v>43130</v>
      </c>
      <c r="I517" s="177">
        <f>_xll.qlInterestRateIndexValueDate(Index1M,$H517)</f>
        <v>43132</v>
      </c>
      <c r="J517" s="182">
        <f>IFERROR(_xll.qlIndexFixing(Index1M,$H517,TRUE,_xll.ohTrigger(RecalcTrigger,Trigger1M)),NA())</f>
        <v>-3.6449217711750515E-3</v>
      </c>
      <c r="K517" s="44">
        <f>IFERROR(_xll.qlIndexFixing(Index3M,H517,TRUE,_xll.ohTrigger(RecalcTrigger,Trigger3M)),NA())</f>
        <v>-2.3246562183807384E-3</v>
      </c>
      <c r="L517" s="44">
        <f>IFERROR(_xll.qlIndexFixing(Index6M,$H517,TRUE,_xll.ohTrigger(RecalcTrigger,Trigger6M)),NA())</f>
        <v>-9.2583271336592831E-4</v>
      </c>
      <c r="M517" s="183">
        <f>IFERROR(_xll.qlIndexFixing(Index1Y,$H517,TRUE,_xll.ohTrigger(RecalcTrigger,Trigger1Y)),NA())</f>
        <v>8.9617210366550043E-4</v>
      </c>
      <c r="N517" s="182">
        <f>IFERROR(_xll.qlIndexFixing(ONIndex1M,I517,TRUE,_xll.ohTrigger(RecalcTrigger,Trigger1M)),NA())</f>
        <v>-3.6759446558276565E-3</v>
      </c>
      <c r="O517" s="44">
        <f>IFERROR(_xll.qlIndexFixing(ONIndex3M,I517,TRUE,_xll.ohTrigger(RecalcTrigger,Trigger3M)),NA())</f>
        <v>-2.5165099781609968E-3</v>
      </c>
      <c r="P517" s="44">
        <f>IFERROR(_xll.qlIndexFixing(ONIndex6M,I517,TRUE,_xll.ohTrigger(RecalcTrigger,Trigger6M)),NA())</f>
        <v>-1.4409098224188455E-3</v>
      </c>
      <c r="Q517" s="183">
        <f>IFERROR(_xll.qlIndexFixing(ONIndex1Y,I517,TRUE,_xll.ohTrigger(RecalcTrigger,Trigger1Y)),NA())</f>
        <v>-2.5138402141511307E-3</v>
      </c>
    </row>
    <row r="518" spans="2:17" x14ac:dyDescent="0.2">
      <c r="B518" s="39" t="s">
        <v>17</v>
      </c>
      <c r="D518" s="42">
        <f>_xll.qlCalendarAdvance(Calendar,$D517,B518,"f",FALSE)</f>
        <v>43131</v>
      </c>
      <c r="E518" s="177">
        <f>_xll.qlInterestRateIndexValueDate(IndexON,D518)</f>
        <v>43131</v>
      </c>
      <c r="F518" s="193">
        <f>IFERROR(_xll.qlIndexFixing(IndexON,D518,TRUE,_xll.ohTrigger(RecalcTrigger,TriggerON)),NA())</f>
        <v>-3.9370239772695825E-3</v>
      </c>
      <c r="H518" s="42">
        <f>_xll.qlCalendarAdvance(Calendar,$H517,B518,"f",FALSE)</f>
        <v>43131</v>
      </c>
      <c r="I518" s="177">
        <f>_xll.qlInterestRateIndexValueDate(Index1M,$H518)</f>
        <v>43133</v>
      </c>
      <c r="J518" s="182">
        <f>IFERROR(_xll.qlIndexFixing(Index1M,$H518,TRUE,_xll.ohTrigger(RecalcTrigger,Trigger1M)),NA())</f>
        <v>-3.6416757202598466E-3</v>
      </c>
      <c r="K518" s="44">
        <f>IFERROR(_xll.qlIndexFixing(Index3M,H518,TRUE,_xll.ohTrigger(RecalcTrigger,Trigger3M)),NA())</f>
        <v>-2.322312798926955E-3</v>
      </c>
      <c r="L518" s="44">
        <f>IFERROR(_xll.qlIndexFixing(Index6M,$H518,TRUE,_xll.ohTrigger(RecalcTrigger,Trigger6M)),NA())</f>
        <v>-9.1964479982060781E-4</v>
      </c>
      <c r="M518" s="183">
        <f>IFERROR(_xll.qlIndexFixing(Index1Y,$H518,TRUE,_xll.ohTrigger(RecalcTrigger,Trigger1Y)),NA())</f>
        <v>9.2682661474468003E-4</v>
      </c>
      <c r="N518" s="182">
        <f>IFERROR(_xll.qlIndexFixing(ONIndex1M,I518,TRUE,_xll.ohTrigger(RecalcTrigger,Trigger1M)),NA())</f>
        <v>-3.672805159604664E-3</v>
      </c>
      <c r="O518" s="44">
        <f>IFERROR(_xll.qlIndexFixing(ONIndex3M,I518,TRUE,_xll.ohTrigger(RecalcTrigger,Trigger3M)),NA())</f>
        <v>-2.5119532318607085E-3</v>
      </c>
      <c r="P518" s="44">
        <f>IFERROR(_xll.qlIndexFixing(ONIndex6M,I518,TRUE,_xll.ohTrigger(RecalcTrigger,Trigger6M)),NA())</f>
        <v>-1.435468397028572E-3</v>
      </c>
      <c r="Q518" s="183">
        <f>IFERROR(_xll.qlIndexFixing(ONIndex1Y,I518,TRUE,_xll.ohTrigger(RecalcTrigger,Trigger1Y)),NA())</f>
        <v>-2.493931287763651E-3</v>
      </c>
    </row>
    <row r="519" spans="2:17" x14ac:dyDescent="0.2">
      <c r="B519" s="39" t="s">
        <v>17</v>
      </c>
      <c r="D519" s="42">
        <f>_xll.qlCalendarAdvance(Calendar,$D518,B519,"f",FALSE)</f>
        <v>43132</v>
      </c>
      <c r="E519" s="177">
        <f>_xll.qlInterestRateIndexValueDate(IndexON,D519)</f>
        <v>43132</v>
      </c>
      <c r="F519" s="193">
        <f>IFERROR(_xll.qlIndexFixing(IndexON,D519,TRUE,_xll.ohTrigger(RecalcTrigger,TriggerON)),NA())</f>
        <v>-3.9370239771496784E-3</v>
      </c>
      <c r="H519" s="42">
        <f>_xll.qlCalendarAdvance(Calendar,$H518,B519,"f",FALSE)</f>
        <v>43132</v>
      </c>
      <c r="I519" s="177">
        <f>_xll.qlInterestRateIndexValueDate(Index1M,$H519)</f>
        <v>43136</v>
      </c>
      <c r="J519" s="182">
        <f>IFERROR(_xll.qlIndexFixing(Index1M,$H519,TRUE,_xll.ohTrigger(RecalcTrigger,Trigger1M)),NA())</f>
        <v>-3.6319217699152884E-3</v>
      </c>
      <c r="K519" s="44">
        <f>IFERROR(_xll.qlIndexFixing(Index3M,H519,TRUE,_xll.ohTrigger(RecalcTrigger,Trigger3M)),NA())</f>
        <v>-2.3029066570830706E-3</v>
      </c>
      <c r="L519" s="44">
        <f>IFERROR(_xll.qlIndexFixing(Index6M,$H519,TRUE,_xll.ohTrigger(RecalcTrigger,Trigger6M)),NA())</f>
        <v>-8.9781304045398155E-4</v>
      </c>
      <c r="M519" s="183">
        <f>IFERROR(_xll.qlIndexFixing(Index1Y,$H519,TRUE,_xll.ohTrigger(RecalcTrigger,Trigger1Y)),NA())</f>
        <v>9.6242433621007706E-4</v>
      </c>
      <c r="N519" s="182">
        <f>IFERROR(_xll.qlIndexFixing(ONIndex1M,I519,TRUE,_xll.ohTrigger(RecalcTrigger,Trigger1M)),NA())</f>
        <v>-3.669655927449611E-3</v>
      </c>
      <c r="O519" s="44">
        <f>IFERROR(_xll.qlIndexFixing(ONIndex3M,I519,TRUE,_xll.ohTrigger(RecalcTrigger,Trigger3M)),NA())</f>
        <v>-2.5073904537853409E-3</v>
      </c>
      <c r="P519" s="44">
        <f>IFERROR(_xll.qlIndexFixing(ONIndex6M,I519,TRUE,_xll.ohTrigger(RecalcTrigger,Trigger6M)),NA())</f>
        <v>-1.4300158034918908E-3</v>
      </c>
      <c r="Q519" s="183">
        <f>IFERROR(_xll.qlIndexFixing(ONIndex1Y,I519,TRUE,_xll.ohTrigger(RecalcTrigger,Trigger1Y)),NA())</f>
        <v>-2.4739918698468699E-3</v>
      </c>
    </row>
    <row r="520" spans="2:17" x14ac:dyDescent="0.2">
      <c r="B520" s="39" t="s">
        <v>17</v>
      </c>
      <c r="D520" s="42">
        <f>_xll.qlCalendarAdvance(Calendar,$D519,B520,"f",FALSE)</f>
        <v>43133</v>
      </c>
      <c r="E520" s="177">
        <f>_xll.qlInterestRateIndexValueDate(IndexON,D520)</f>
        <v>43133</v>
      </c>
      <c r="F520" s="193">
        <f>IFERROR(_xll.qlIndexFixing(IndexON,D520,TRUE,_xll.ohTrigger(RecalcTrigger,TriggerON)),NA())</f>
        <v>-2.9417500998230039E-3</v>
      </c>
      <c r="H520" s="42">
        <f>_xll.qlCalendarAdvance(Calendar,$H519,B520,"f",FALSE)</f>
        <v>43133</v>
      </c>
      <c r="I520" s="177">
        <f>_xll.qlInterestRateIndexValueDate(Index1M,$H520)</f>
        <v>43137</v>
      </c>
      <c r="J520" s="182">
        <f>IFERROR(_xll.qlIndexFixing(Index1M,$H520,TRUE,_xll.ohTrigger(RecalcTrigger,Trigger1M)),NA())</f>
        <v>-3.6286507963589898E-3</v>
      </c>
      <c r="K520" s="44">
        <f>IFERROR(_xll.qlIndexFixing(Index3M,H520,TRUE,_xll.ohTrigger(RecalcTrigger,Trigger3M)),NA())</f>
        <v>-2.3005493683916356E-3</v>
      </c>
      <c r="L520" s="44">
        <f>IFERROR(_xll.qlIndexFixing(Index6M,$H520,TRUE,_xll.ohTrigger(RecalcTrigger,Trigger6M)),NA())</f>
        <v>-8.9481608727300826E-4</v>
      </c>
      <c r="M520" s="183">
        <f>IFERROR(_xll.qlIndexFixing(Index1Y,$H520,TRUE,_xll.ohTrigger(RecalcTrigger,Trigger1Y)),NA())</f>
        <v>9.7882439310593506E-4</v>
      </c>
      <c r="N520" s="182">
        <f>IFERROR(_xll.qlIndexFixing(ONIndex1M,I520,TRUE,_xll.ohTrigger(RecalcTrigger,Trigger1M)),NA())</f>
        <v>-3.6664969512889556E-3</v>
      </c>
      <c r="O520" s="44">
        <f>IFERROR(_xll.qlIndexFixing(ONIndex3M,I520,TRUE,_xll.ohTrigger(RecalcTrigger,Trigger3M)),NA())</f>
        <v>-2.502821687100365E-3</v>
      </c>
      <c r="P520" s="44">
        <f>IFERROR(_xll.qlIndexFixing(ONIndex6M,I520,TRUE,_xll.ohTrigger(RecalcTrigger,Trigger6M)),NA())</f>
        <v>-1.424552083295616E-3</v>
      </c>
      <c r="Q520" s="183">
        <f>IFERROR(_xll.qlIndexFixing(ONIndex1Y,I520,TRUE,_xll.ohTrigger(RecalcTrigger,Trigger1Y)),NA())</f>
        <v>-2.4540223713920284E-3</v>
      </c>
    </row>
    <row r="521" spans="2:17" x14ac:dyDescent="0.2">
      <c r="B521" s="39" t="s">
        <v>17</v>
      </c>
      <c r="D521" s="42">
        <f>_xll.qlCalendarAdvance(Calendar,$D520,B521,"f",FALSE)</f>
        <v>43136</v>
      </c>
      <c r="E521" s="177">
        <f>_xll.qlInterestRateIndexValueDate(IndexON,D521)</f>
        <v>43136</v>
      </c>
      <c r="F521" s="193">
        <f>IFERROR(_xll.qlIndexFixing(IndexON,D521,TRUE,_xll.ohTrigger(RecalcTrigger,TriggerON)),NA())</f>
        <v>-2.9417741386872365E-3</v>
      </c>
      <c r="H521" s="42">
        <f>_xll.qlCalendarAdvance(Calendar,$H520,B521,"f",FALSE)</f>
        <v>43136</v>
      </c>
      <c r="I521" s="177">
        <f>_xll.qlInterestRateIndexValueDate(Index1M,$H521)</f>
        <v>43138</v>
      </c>
      <c r="J521" s="182">
        <f>IFERROR(_xll.qlIndexFixing(Index1M,$H521,TRUE,_xll.ohTrigger(RecalcTrigger,Trigger1M)),NA())</f>
        <v>-3.6253699811380647E-3</v>
      </c>
      <c r="K521" s="44">
        <f>IFERROR(_xll.qlIndexFixing(Index3M,H521,TRUE,_xll.ohTrigger(RecalcTrigger,Trigger3M)),NA())</f>
        <v>-2.298190080044317E-3</v>
      </c>
      <c r="L521" s="44">
        <f>IFERROR(_xll.qlIndexFixing(Index6M,$H521,TRUE,_xll.ohTrigger(RecalcTrigger,Trigger6M)),NA())</f>
        <v>-8.8859028713084457E-4</v>
      </c>
      <c r="M521" s="183">
        <f>IFERROR(_xll.qlIndexFixing(Index1Y,$H521,TRUE,_xll.ohTrigger(RecalcTrigger,Trigger1Y)),NA())</f>
        <v>9.9516508060625637E-4</v>
      </c>
      <c r="N521" s="182">
        <f>IFERROR(_xll.qlIndexFixing(ONIndex1M,I521,TRUE,_xll.ohTrigger(RecalcTrigger,Trigger1M)),NA())</f>
        <v>-3.660109266108158E-3</v>
      </c>
      <c r="O521" s="44">
        <f>IFERROR(_xll.qlIndexFixing(ONIndex3M,I521,TRUE,_xll.ohTrigger(RecalcTrigger,Trigger3M)),NA())</f>
        <v>-2.4936471359149337E-3</v>
      </c>
      <c r="P521" s="44">
        <f>IFERROR(_xll.qlIndexFixing(ONIndex6M,I521,TRUE,_xll.ohTrigger(RecalcTrigger,Trigger6M)),NA())</f>
        <v>-1.4135822144822896E-3</v>
      </c>
      <c r="Q521" s="183">
        <f>IFERROR(_xll.qlIndexFixing(ONIndex1Y,I521,TRUE,_xll.ohTrigger(RecalcTrigger,Trigger1Y)),NA())</f>
        <v>-2.4139689742863624E-3</v>
      </c>
    </row>
    <row r="522" spans="2:17" x14ac:dyDescent="0.2">
      <c r="B522" s="39" t="s">
        <v>42</v>
      </c>
      <c r="D522" s="42">
        <f>_xll.qlCalendarAdvance(Calendar,$D521,B522,"f",FALSE)</f>
        <v>43143</v>
      </c>
      <c r="E522" s="177">
        <f>_xll.qlInterestRateIndexValueDate(IndexON,D522)</f>
        <v>43143</v>
      </c>
      <c r="F522" s="193">
        <f>IFERROR(_xll.qlIndexFixing(IndexON,D522,TRUE,_xll.ohTrigger(RecalcTrigger,TriggerON)),NA())</f>
        <v>-2.9417741387671725E-3</v>
      </c>
      <c r="H522" s="42">
        <f>_xll.qlCalendarAdvance(Calendar,$H521,B522,"f",FALSE)</f>
        <v>43143</v>
      </c>
      <c r="I522" s="177">
        <f>_xll.qlInterestRateIndexValueDate(Index1M,$H522)</f>
        <v>43145</v>
      </c>
      <c r="J522" s="182">
        <f>IFERROR(_xll.qlIndexFixing(Index1M,$H522,TRUE,_xll.ohTrigger(RecalcTrigger,Trigger1M)),NA())</f>
        <v>-3.6021280386902949E-3</v>
      </c>
      <c r="K522" s="44">
        <f>IFERROR(_xll.qlIndexFixing(Index3M,H522,TRUE,_xll.ohTrigger(RecalcTrigger,Trigger3M)),NA())</f>
        <v>-2.2641148579868281E-3</v>
      </c>
      <c r="L522" s="44">
        <f>IFERROR(_xll.qlIndexFixing(Index6M,$H522,TRUE,_xll.ohTrigger(RecalcTrigger,Trigger6M)),NA())</f>
        <v>-8.4480581078815549E-4</v>
      </c>
      <c r="M522" s="183">
        <f>IFERROR(_xll.qlIndexFixing(Index1Y,$H522,TRUE,_xll.ohTrigger(RecalcTrigger,Trigger1Y)),NA())</f>
        <v>1.1078834015502761E-3</v>
      </c>
      <c r="N522" s="182">
        <f>IFERROR(_xll.qlIndexFixing(ONIndex1M,I522,TRUE,_xll.ohTrigger(RecalcTrigger,Trigger1M)),NA())</f>
        <v>-3.6375863402104969E-3</v>
      </c>
      <c r="O522" s="44">
        <f>IFERROR(_xll.qlIndexFixing(ONIndex3M,I522,TRUE,_xll.ohTrigger(RecalcTrigger,Trigger3M)),NA())</f>
        <v>-2.461421782888884E-3</v>
      </c>
      <c r="P522" s="44">
        <f>IFERROR(_xll.qlIndexFixing(ONIndex6M,I522,TRUE,_xll.ohTrigger(RecalcTrigger,Trigger6M)),NA())</f>
        <v>-1.3748760212983768E-3</v>
      </c>
      <c r="Q522" s="183">
        <f>IFERROR(_xll.qlIndexFixing(ONIndex1Y,I522,TRUE,_xll.ohTrigger(RecalcTrigger,Trigger1Y)),NA())</f>
        <v>-2.2729880646066292E-3</v>
      </c>
    </row>
    <row r="523" spans="2:17" x14ac:dyDescent="0.2">
      <c r="B523" s="39" t="s">
        <v>42</v>
      </c>
      <c r="D523" s="42">
        <f>_xll.qlCalendarAdvance(Calendar,$D522,B523,"f",FALSE)</f>
        <v>43150</v>
      </c>
      <c r="E523" s="177">
        <f>_xll.qlInterestRateIndexValueDate(IndexON,D523)</f>
        <v>43150</v>
      </c>
      <c r="F523" s="193">
        <f>IFERROR(_xll.qlIndexFixing(IndexON,D523,TRUE,_xll.ohTrigger(RecalcTrigger,TriggerON)),NA())</f>
        <v>-2.9417741386872365E-3</v>
      </c>
      <c r="H523" s="42">
        <f>_xll.qlCalendarAdvance(Calendar,$H522,B523,"f",FALSE)</f>
        <v>43150</v>
      </c>
      <c r="I523" s="177">
        <f>_xll.qlInterestRateIndexValueDate(Index1M,$H523)</f>
        <v>43152</v>
      </c>
      <c r="J523" s="182">
        <f>IFERROR(_xll.qlIndexFixing(Index1M,$H523,TRUE,_xll.ohTrigger(RecalcTrigger,Trigger1M)),NA())</f>
        <v>-3.5784007314498822E-3</v>
      </c>
      <c r="K523" s="44">
        <f>IFERROR(_xll.qlIndexFixing(Index3M,H523,TRUE,_xll.ohTrigger(RecalcTrigger,Trigger3M)),NA())</f>
        <v>-2.2296763323273053E-3</v>
      </c>
      <c r="L523" s="44">
        <f>IFERROR(_xll.qlIndexFixing(Index6M,$H523,TRUE,_xll.ohTrigger(RecalcTrigger,Trigger6M)),NA())</f>
        <v>-8.0067481492653112E-4</v>
      </c>
      <c r="M523" s="183">
        <f>IFERROR(_xll.qlIndexFixing(Index1Y,$H523,TRUE,_xll.ohTrigger(RecalcTrigger,Trigger1Y)),NA())</f>
        <v>1.2176747086196224E-3</v>
      </c>
      <c r="N523" s="182">
        <f>IFERROR(_xll.qlIndexFixing(ONIndex1M,I523,TRUE,_xll.ohTrigger(RecalcTrigger,Trigger1M)),NA())</f>
        <v>-3.6145820630473224E-3</v>
      </c>
      <c r="O523" s="44">
        <f>IFERROR(_xll.qlIndexFixing(ONIndex3M,I523,TRUE,_xll.ohTrigger(RecalcTrigger,Trigger3M)),NA())</f>
        <v>-2.4289242522357313E-3</v>
      </c>
      <c r="P523" s="44">
        <f>IFERROR(_xll.qlIndexFixing(ONIndex6M,I523,TRUE,_xll.ohTrigger(RecalcTrigger,Trigger6M)),NA())</f>
        <v>-1.335645197428903E-3</v>
      </c>
      <c r="Q523" s="183">
        <f>IFERROR(_xll.qlIndexFixing(ONIndex1Y,I523,TRUE,_xll.ohTrigger(RecalcTrigger,Trigger1Y)),NA())</f>
        <v>-2.1307344946031037E-3</v>
      </c>
    </row>
    <row r="524" spans="2:17" x14ac:dyDescent="0.2">
      <c r="B524" s="39" t="s">
        <v>42</v>
      </c>
      <c r="D524" s="42">
        <f>_xll.qlCalendarAdvance(Calendar,$D523,B524,"f",FALSE)</f>
        <v>43157</v>
      </c>
      <c r="E524" s="177">
        <f>_xll.qlInterestRateIndexValueDate(IndexON,D524)</f>
        <v>43157</v>
      </c>
      <c r="F524" s="193">
        <f>IFERROR(_xll.qlIndexFixing(IndexON,D524,TRUE,_xll.ohTrigger(RecalcTrigger,TriggerON)),NA())</f>
        <v>-2.9417741387671725E-3</v>
      </c>
      <c r="H524" s="42">
        <f>_xll.qlCalendarAdvance(Calendar,$H523,B524,"f",FALSE)</f>
        <v>43157</v>
      </c>
      <c r="I524" s="177">
        <f>_xll.qlInterestRateIndexValueDate(Index1M,$H524)</f>
        <v>43159</v>
      </c>
      <c r="J524" s="182">
        <f>IFERROR(_xll.qlIndexFixing(Index1M,$H524,TRUE,_xll.ohTrigger(RecalcTrigger,Trigger1M)),NA())</f>
        <v>-3.5523955790983659E-3</v>
      </c>
      <c r="K524" s="44">
        <f>IFERROR(_xll.qlIndexFixing(Index3M,H524,TRUE,_xll.ohTrigger(RecalcTrigger,Trigger3M)),NA())</f>
        <v>-2.1871447198492607E-3</v>
      </c>
      <c r="L524" s="44">
        <f>IFERROR(_xll.qlIndexFixing(Index6M,$H524,TRUE,_xll.ohTrigger(RecalcTrigger,Trigger6M)),NA())</f>
        <v>-7.4634760378596802E-4</v>
      </c>
      <c r="M524" s="183">
        <f>IFERROR(_xll.qlIndexFixing(Index1Y,$H524,TRUE,_xll.ohTrigger(RecalcTrigger,Trigger1Y)),NA())</f>
        <v>1.3245268716905404E-3</v>
      </c>
      <c r="N524" s="182">
        <f>IFERROR(_xll.qlIndexFixing(ONIndex1M,I524,TRUE,_xll.ohTrigger(RecalcTrigger,Trigger1M)),NA())</f>
        <v>-3.5910937035099622E-3</v>
      </c>
      <c r="O524" s="44">
        <f>IFERROR(_xll.qlIndexFixing(ONIndex3M,I524,TRUE,_xll.ohTrigger(RecalcTrigger,Trigger3M)),NA())</f>
        <v>-2.3961694264373889E-3</v>
      </c>
      <c r="P524" s="44">
        <f>IFERROR(_xll.qlIndexFixing(ONIndex6M,I524,TRUE,_xll.ohTrigger(RecalcTrigger,Trigger6M)),NA())</f>
        <v>-1.2959041388649339E-3</v>
      </c>
      <c r="Q524" s="183">
        <f>IFERROR(_xll.qlIndexFixing(ONIndex1Y,I524,TRUE,_xll.ohTrigger(RecalcTrigger,Trigger1Y)),NA())</f>
        <v>-1.9873492275968019E-3</v>
      </c>
    </row>
    <row r="525" spans="2:17" x14ac:dyDescent="0.2">
      <c r="B525" s="39" t="s">
        <v>42</v>
      </c>
      <c r="D525" s="42">
        <f>_xll.qlCalendarAdvance(Calendar,$D524,B525,"f",FALSE)</f>
        <v>43164</v>
      </c>
      <c r="E525" s="177">
        <f>_xll.qlInterestRateIndexValueDate(IndexON,D525)</f>
        <v>43164</v>
      </c>
      <c r="F525" s="193">
        <f>IFERROR(_xll.qlIndexFixing(IndexON,D525,TRUE,_xll.ohTrigger(RecalcTrigger,TriggerON)),NA())</f>
        <v>-2.9417741388471086E-3</v>
      </c>
      <c r="H525" s="42">
        <f>_xll.qlCalendarAdvance(Calendar,$H524,B525,"f",FALSE)</f>
        <v>43164</v>
      </c>
      <c r="I525" s="177">
        <f>_xll.qlInterestRateIndexValueDate(Index1M,$H525)</f>
        <v>43166</v>
      </c>
      <c r="J525" s="182">
        <f>IFERROR(_xll.qlIndexFixing(Index1M,$H525,TRUE,_xll.ohTrigger(RecalcTrigger,Trigger1M)),NA())</f>
        <v>-3.5203216451604939E-3</v>
      </c>
      <c r="K525" s="44">
        <f>IFERROR(_xll.qlIndexFixing(Index3M,H525,TRUE,_xll.ohTrigger(RecalcTrigger,Trigger3M)),NA())</f>
        <v>-2.1518575872442086E-3</v>
      </c>
      <c r="L525" s="44">
        <f>IFERROR(_xll.qlIndexFixing(Index6M,$H525,TRUE,_xll.ohTrigger(RecalcTrigger,Trigger6M)),NA())</f>
        <v>-7.0151411202947487E-4</v>
      </c>
      <c r="M525" s="183">
        <f>IFERROR(_xll.qlIndexFixing(Index1Y,$H525,TRUE,_xll.ohTrigger(RecalcTrigger,Trigger1Y)),NA())</f>
        <v>1.4284313070578863E-3</v>
      </c>
      <c r="N525" s="182">
        <f>IFERROR(_xll.qlIndexFixing(ONIndex1M,I525,TRUE,_xll.ohTrigger(RecalcTrigger,Trigger1M)),NA())</f>
        <v>-3.5671185305030662E-3</v>
      </c>
      <c r="O525" s="44">
        <f>IFERROR(_xll.qlIndexFixing(ONIndex3M,I525,TRUE,_xll.ohTrigger(RecalcTrigger,Trigger3M)),NA())</f>
        <v>-2.3631721878825118E-3</v>
      </c>
      <c r="P525" s="44">
        <f>IFERROR(_xll.qlIndexFixing(ONIndex6M,I525,TRUE,_xll.ohTrigger(RecalcTrigger,Trigger6M)),NA())</f>
        <v>-1.2556672415708903E-3</v>
      </c>
      <c r="Q525" s="183">
        <f>IFERROR(_xll.qlIndexFixing(ONIndex1Y,I525,TRUE,_xll.ohTrigger(RecalcTrigger,Trigger1Y)),NA())</f>
        <v>-1.8429732275748734E-3</v>
      </c>
    </row>
    <row r="526" spans="2:17" x14ac:dyDescent="0.2">
      <c r="B526" s="39" t="s">
        <v>42</v>
      </c>
      <c r="D526" s="42">
        <f>_xll.qlCalendarAdvance(Calendar,$D525,B526,"f",FALSE)</f>
        <v>43171</v>
      </c>
      <c r="E526" s="177">
        <f>_xll.qlInterestRateIndexValueDate(IndexON,D526)</f>
        <v>43171</v>
      </c>
      <c r="F526" s="193">
        <f>IFERROR(_xll.qlIndexFixing(IndexON,D526,TRUE,_xll.ohTrigger(RecalcTrigger,TriggerON)),NA())</f>
        <v>-2.9417741386872365E-3</v>
      </c>
      <c r="H526" s="42">
        <f>_xll.qlCalendarAdvance(Calendar,$H525,B526,"f",FALSE)</f>
        <v>43171</v>
      </c>
      <c r="I526" s="177">
        <f>_xll.qlInterestRateIndexValueDate(Index1M,$H526)</f>
        <v>43173</v>
      </c>
      <c r="J526" s="182">
        <f>IFERROR(_xll.qlIndexFixing(Index1M,$H526,TRUE,_xll.ohTrigger(RecalcTrigger,Trigger1M)),NA())</f>
        <v>-3.4949454392965962E-3</v>
      </c>
      <c r="K526" s="44">
        <f>IFERROR(_xll.qlIndexFixing(Index3M,H526,TRUE,_xll.ohTrigger(RecalcTrigger,Trigger3M)),NA())</f>
        <v>-2.1161721832563263E-3</v>
      </c>
      <c r="L526" s="44">
        <f>IFERROR(_xll.qlIndexFixing(Index6M,$H526,TRUE,_xll.ohTrigger(RecalcTrigger,Trigger6M)),NA())</f>
        <v>-6.5638027348336879E-4</v>
      </c>
      <c r="M526" s="183">
        <f>IFERROR(_xll.qlIndexFixing(Index1Y,$H526,TRUE,_xll.ohTrigger(RecalcTrigger,Trigger1Y)),NA())</f>
        <v>1.5293829795826692E-3</v>
      </c>
      <c r="N526" s="182">
        <f>IFERROR(_xll.qlIndexFixing(ONIndex1M,I526,TRUE,_xll.ohTrigger(RecalcTrigger,Trigger1M)),NA())</f>
        <v>-3.5426538129312846E-3</v>
      </c>
      <c r="O526" s="44">
        <f>IFERROR(_xll.qlIndexFixing(ONIndex3M,I526,TRUE,_xll.ohTrigger(RecalcTrigger,Trigger3M)),NA())</f>
        <v>-2.3299474191196268E-3</v>
      </c>
      <c r="P526" s="44">
        <f>IFERROR(_xll.qlIndexFixing(ONIndex6M,I526,TRUE,_xll.ohTrigger(RecalcTrigger,Trigger6M)),NA())</f>
        <v>-1.2149489014978698E-3</v>
      </c>
      <c r="Q526" s="183">
        <f>IFERROR(_xll.qlIndexFixing(ONIndex1Y,I526,TRUE,_xll.ohTrigger(RecalcTrigger,Trigger1Y)),NA())</f>
        <v>-1.6977474590573749E-3</v>
      </c>
    </row>
    <row r="527" spans="2:17" x14ac:dyDescent="0.2">
      <c r="B527" s="39" t="s">
        <v>42</v>
      </c>
      <c r="D527" s="42">
        <f>_xll.qlCalendarAdvance(Calendar,$D526,B527,"f",FALSE)</f>
        <v>43178</v>
      </c>
      <c r="E527" s="177">
        <f>_xll.qlInterestRateIndexValueDate(IndexON,D527)</f>
        <v>43178</v>
      </c>
      <c r="F527" s="193">
        <f>IFERROR(_xll.qlIndexFixing(IndexON,D527,TRUE,_xll.ohTrigger(RecalcTrigger,TriggerON)),NA())</f>
        <v>-2.9417741388071406E-3</v>
      </c>
      <c r="H527" s="42">
        <f>_xll.qlCalendarAdvance(Calendar,$H526,B527,"f",FALSE)</f>
        <v>43178</v>
      </c>
      <c r="I527" s="177">
        <f>_xll.qlInterestRateIndexValueDate(Index1M,$H527)</f>
        <v>43180</v>
      </c>
      <c r="J527" s="182">
        <f>IFERROR(_xll.qlIndexFixing(Index1M,$H527,TRUE,_xll.ohTrigger(RecalcTrigger,Trigger1M)),NA())</f>
        <v>-3.4690719757080051E-3</v>
      </c>
      <c r="K527" s="44">
        <f>IFERROR(_xll.qlIndexFixing(Index3M,H527,TRUE,_xll.ohTrigger(RecalcTrigger,Trigger3M)),NA())</f>
        <v>-2.0800760207269164E-3</v>
      </c>
      <c r="L527" s="44">
        <f>IFERROR(_xll.qlIndexFixing(Index6M,$H527,TRUE,_xll.ohTrigger(RecalcTrigger,Trigger6M)),NA())</f>
        <v>-6.109604595443311E-4</v>
      </c>
      <c r="M527" s="183">
        <f>IFERROR(_xll.qlIndexFixing(Index1Y,$H527,TRUE,_xll.ohTrigger(RecalcTrigger,Trigger1Y)),NA())</f>
        <v>1.6273804046825692E-3</v>
      </c>
      <c r="N527" s="182">
        <f>IFERROR(_xll.qlIndexFixing(ONIndex1M,I527,TRUE,_xll.ohTrigger(RecalcTrigger,Trigger1M)),NA())</f>
        <v>-3.5176968196193314E-3</v>
      </c>
      <c r="O527" s="44">
        <f>IFERROR(_xll.qlIndexFixing(ONIndex3M,I527,TRUE,_xll.ohTrigger(RecalcTrigger,Trigger3M)),NA())</f>
        <v>-2.296455441381795E-3</v>
      </c>
      <c r="P527" s="44">
        <f>IFERROR(_xll.qlIndexFixing(ONIndex6M,I527,TRUE,_xll.ohTrigger(RecalcTrigger,Trigger6M)),NA())</f>
        <v>-1.1737635146902292E-3</v>
      </c>
      <c r="Q527" s="183">
        <f>IFERROR(_xll.qlIndexFixing(ONIndex1Y,I527,TRUE,_xll.ohTrigger(RecalcTrigger,Trigger1Y)),NA())</f>
        <v>-1.5518128874170145E-3</v>
      </c>
    </row>
    <row r="528" spans="2:17" x14ac:dyDescent="0.2">
      <c r="B528" s="39" t="s">
        <v>42</v>
      </c>
      <c r="D528" s="42">
        <f>_xll.qlCalendarAdvance(Calendar,$D527,B528,"f",FALSE)</f>
        <v>43185</v>
      </c>
      <c r="E528" s="177">
        <f>_xll.qlInterestRateIndexValueDate(IndexON,D528)</f>
        <v>43185</v>
      </c>
      <c r="F528" s="193">
        <f>IFERROR(_xll.qlIndexFixing(IndexON,D528,TRUE,_xll.ohTrigger(RecalcTrigger,TriggerON)),NA())</f>
        <v>-2.9417741388071406E-3</v>
      </c>
      <c r="H528" s="42">
        <f>_xll.qlCalendarAdvance(Calendar,$H527,B528,"f",FALSE)</f>
        <v>43185</v>
      </c>
      <c r="I528" s="177">
        <f>_xll.qlInterestRateIndexValueDate(Index1M,$H528)</f>
        <v>43187</v>
      </c>
      <c r="J528" s="182">
        <f>IFERROR(_xll.qlIndexFixing(Index1M,$H528,TRUE,_xll.ohTrigger(RecalcTrigger,Trigger1M)),NA())</f>
        <v>-3.4426985208116634E-3</v>
      </c>
      <c r="K528" s="44">
        <f>IFERROR(_xll.qlIndexFixing(Index3M,H528,TRUE,_xll.ohTrigger(RecalcTrigger,Trigger3M)),NA())</f>
        <v>-2.0435607094817705E-3</v>
      </c>
      <c r="L528" s="44">
        <f>IFERROR(_xll.qlIndexFixing(Index6M,$H528,TRUE,_xll.ohTrigger(RecalcTrigger,Trigger6M)),NA())</f>
        <v>-5.6526904281438363E-4</v>
      </c>
      <c r="M528" s="183">
        <f>IFERROR(_xll.qlIndexFixing(Index1Y,$H528,TRUE,_xll.ohTrigger(RecalcTrigger,Trigger1Y)),NA())</f>
        <v>1.7224256501656482E-3</v>
      </c>
      <c r="N528" s="182">
        <f>IFERROR(_xll.qlIndexFixing(ONIndex1M,I528,TRUE,_xll.ohTrigger(RecalcTrigger,Trigger1M)),NA())</f>
        <v>-3.4812216672941432E-3</v>
      </c>
      <c r="O528" s="44">
        <f>IFERROR(_xll.qlIndexFixing(ONIndex3M,I528,TRUE,_xll.ohTrigger(RecalcTrigger,Trigger3M)),NA())</f>
        <v>-2.2478626363486853E-3</v>
      </c>
      <c r="P528" s="44">
        <f>IFERROR(_xll.qlIndexFixing(ONIndex6M,I528,TRUE,_xll.ohTrigger(RecalcTrigger,Trigger6M)),NA())</f>
        <v>-1.1141519923052456E-3</v>
      </c>
      <c r="Q528" s="183">
        <f>IFERROR(_xll.qlIndexFixing(ONIndex1Y,I528,TRUE,_xll.ohTrigger(RecalcTrigger,Trigger1Y)),NA())</f>
        <v>-1.3423923347311018E-3</v>
      </c>
    </row>
    <row r="529" spans="2:17" x14ac:dyDescent="0.2">
      <c r="B529" s="39" t="s">
        <v>42</v>
      </c>
      <c r="D529" s="42">
        <f>_xll.qlCalendarAdvance(Calendar,$D528,B529,"f",FALSE)</f>
        <v>43193</v>
      </c>
      <c r="E529" s="177">
        <f>_xll.qlInterestRateIndexValueDate(IndexON,D529)</f>
        <v>43193</v>
      </c>
      <c r="F529" s="193">
        <f>IFERROR(_xll.qlIndexFixing(IndexON,D529,TRUE,_xll.ohTrigger(RecalcTrigger,TriggerON)),NA())</f>
        <v>-2.9417741387671725E-3</v>
      </c>
      <c r="H529" s="42">
        <f>_xll.qlCalendarAdvance(Calendar,$H528,B529,"f",FALSE)</f>
        <v>43193</v>
      </c>
      <c r="I529" s="177">
        <f>_xll.qlInterestRateIndexValueDate(Index1M,$H529)</f>
        <v>43195</v>
      </c>
      <c r="J529" s="182">
        <f>IFERROR(_xll.qlIndexFixing(Index1M,$H529,TRUE,_xll.ohTrigger(RecalcTrigger,Trigger1M)),NA())</f>
        <v>-3.4139274384036022E-3</v>
      </c>
      <c r="K529" s="44">
        <f>IFERROR(_xll.qlIndexFixing(Index3M,H529,TRUE,_xll.ohTrigger(RecalcTrigger,Trigger3M)),NA())</f>
        <v>-2.0040455691942957E-3</v>
      </c>
      <c r="L529" s="44">
        <f>IFERROR(_xll.qlIndexFixing(Index6M,$H529,TRUE,_xll.ohTrigger(RecalcTrigger,Trigger6M)),NA())</f>
        <v>-5.1610438708377213E-4</v>
      </c>
      <c r="M529" s="183">
        <f>IFERROR(_xll.qlIndexFixing(Index1Y,$H529,TRUE,_xll.ohTrigger(RecalcTrigger,Trigger1Y)),NA())</f>
        <v>1.827441248657246E-3</v>
      </c>
      <c r="N529" s="182">
        <f>IFERROR(_xll.qlIndexFixing(ONIndex1M,I529,TRUE,_xll.ohTrigger(RecalcTrigger,Trigger1M)),NA())</f>
        <v>-3.4588257084866569E-3</v>
      </c>
      <c r="O529" s="44">
        <f>IFERROR(_xll.qlIndexFixing(ONIndex3M,I529,TRUE,_xll.ohTrigger(RecalcTrigger,Trigger3M)),NA())</f>
        <v>-2.2182564795825144E-3</v>
      </c>
      <c r="P529" s="44">
        <f>IFERROR(_xll.qlIndexFixing(ONIndex6M,I529,TRUE,_xll.ohTrigger(RecalcTrigger,Trigger6M)),NA())</f>
        <v>-1.0779549890305162E-3</v>
      </c>
      <c r="Q529" s="183">
        <f>IFERROR(_xll.qlIndexFixing(ONIndex1Y,I529,TRUE,_xll.ohTrigger(RecalcTrigger,Trigger1Y)),NA())</f>
        <v>-1.2163485067162583E-3</v>
      </c>
    </row>
    <row r="530" spans="2:17" x14ac:dyDescent="0.2">
      <c r="B530" s="39" t="s">
        <v>42</v>
      </c>
      <c r="D530" s="42">
        <f>_xll.qlCalendarAdvance(Calendar,$D529,B530,"f",FALSE)</f>
        <v>43200</v>
      </c>
      <c r="E530" s="177">
        <f>_xll.qlInterestRateIndexValueDate(IndexON,D530)</f>
        <v>43200</v>
      </c>
      <c r="F530" s="193">
        <f>IFERROR(_xll.qlIndexFixing(IndexON,D530,TRUE,_xll.ohTrigger(RecalcTrigger,TriggerON)),NA())</f>
        <v>-2.9417741387272045E-3</v>
      </c>
      <c r="H530" s="42">
        <f>_xll.qlCalendarAdvance(Calendar,$H529,B530,"f",FALSE)</f>
        <v>43200</v>
      </c>
      <c r="I530" s="177">
        <f>_xll.qlInterestRateIndexValueDate(Index1M,$H530)</f>
        <v>43202</v>
      </c>
      <c r="J530" s="182">
        <f>IFERROR(_xll.qlIndexFixing(Index1M,$H530,TRUE,_xll.ohTrigger(RecalcTrigger,Trigger1M)),NA())</f>
        <v>-3.3865094829038656E-3</v>
      </c>
      <c r="K530" s="44">
        <f>IFERROR(_xll.qlIndexFixing(Index3M,H530,TRUE,_xll.ohTrigger(RecalcTrigger,Trigger3M)),NA())</f>
        <v>-1.9666751218466666E-3</v>
      </c>
      <c r="L530" s="44">
        <f>IFERROR(_xll.qlIndexFixing(Index6M,$H530,TRUE,_xll.ohTrigger(RecalcTrigger,Trigger6M)),NA())</f>
        <v>-4.6989153763452805E-4</v>
      </c>
      <c r="M530" s="183">
        <f>IFERROR(_xll.qlIndexFixing(Index1Y,$H530,TRUE,_xll.ohTrigger(RecalcTrigger,Trigger1Y)),NA())</f>
        <v>1.9161838869026836E-3</v>
      </c>
      <c r="N530" s="182">
        <f>IFERROR(_xll.qlIndexFixing(ONIndex1M,I530,TRUE,_xll.ohTrigger(RecalcTrigger,Trigger1M)),NA())</f>
        <v>-3.4322315179968754E-3</v>
      </c>
      <c r="O530" s="44">
        <f>IFERROR(_xll.qlIndexFixing(ONIndex3M,I530,TRUE,_xll.ohTrigger(RecalcTrigger,Trigger3M)),NA())</f>
        <v>-2.183304929168628E-3</v>
      </c>
      <c r="P530" s="44">
        <f>IFERROR(_xll.qlIndexFixing(ONIndex6M,I530,TRUE,_xll.ohTrigger(RecalcTrigger,Trigger6M)),NA())</f>
        <v>-1.0353360317871818E-3</v>
      </c>
      <c r="Q530" s="183">
        <f>IFERROR(_xll.qlIndexFixing(ONIndex1Y,I530,TRUE,_xll.ohTrigger(RecalcTrigger,Trigger1Y)),NA())</f>
        <v>-1.0690756353781694E-3</v>
      </c>
    </row>
    <row r="531" spans="2:17" x14ac:dyDescent="0.2">
      <c r="B531" s="39" t="s">
        <v>42</v>
      </c>
      <c r="D531" s="42">
        <f>_xll.qlCalendarAdvance(Calendar,$D530,B531,"f",FALSE)</f>
        <v>43207</v>
      </c>
      <c r="E531" s="177">
        <f>_xll.qlInterestRateIndexValueDate(IndexON,D531)</f>
        <v>43207</v>
      </c>
      <c r="F531" s="193">
        <f>IFERROR(_xll.qlIndexFixing(IndexON,D531,TRUE,_xll.ohTrigger(RecalcTrigger,TriggerON)),NA())</f>
        <v>-2.9417741387272045E-3</v>
      </c>
      <c r="H531" s="42">
        <f>_xll.qlCalendarAdvance(Calendar,$H530,B531,"f",FALSE)</f>
        <v>43207</v>
      </c>
      <c r="I531" s="177">
        <f>_xll.qlInterestRateIndexValueDate(Index1M,$H531)</f>
        <v>43209</v>
      </c>
      <c r="J531" s="182">
        <f>IFERROR(_xll.qlIndexFixing(Index1M,$H531,TRUE,_xll.ohTrigger(RecalcTrigger,Trigger1M)),NA())</f>
        <v>-3.3585831368257435E-3</v>
      </c>
      <c r="K531" s="44">
        <f>IFERROR(_xll.qlIndexFixing(Index3M,H531,TRUE,_xll.ohTrigger(RecalcTrigger,Trigger3M)),NA())</f>
        <v>-1.9289012433252953E-3</v>
      </c>
      <c r="L531" s="44">
        <f>IFERROR(_xll.qlIndexFixing(Index6M,$H531,TRUE,_xll.ohTrigger(RecalcTrigger,Trigger6M)),NA())</f>
        <v>-4.2345124303470167E-4</v>
      </c>
      <c r="M531" s="183">
        <f>IFERROR(_xll.qlIndexFixing(Index1Y,$H531,TRUE,_xll.ohTrigger(RecalcTrigger,Trigger1Y)),NA())</f>
        <v>2.0169350080739157E-3</v>
      </c>
      <c r="N531" s="182">
        <f>IFERROR(_xll.qlIndexFixing(ONIndex1M,I531,TRUE,_xll.ohTrigger(RecalcTrigger,Trigger1M)),NA())</f>
        <v>-3.4051333411344586E-3</v>
      </c>
      <c r="O531" s="44">
        <f>IFERROR(_xll.qlIndexFixing(ONIndex3M,I531,TRUE,_xll.ohTrigger(RecalcTrigger,Trigger3M)),NA())</f>
        <v>-2.1479162338344793E-3</v>
      </c>
      <c r="P531" s="44">
        <f>IFERROR(_xll.qlIndexFixing(ONIndex6M,I531,TRUE,_xll.ohTrigger(RecalcTrigger,Trigger6M)),NA())</f>
        <v>-9.9231173302349873E-4</v>
      </c>
      <c r="Q531" s="183">
        <f>IFERROR(_xll.qlIndexFixing(ONIndex1Y,I531,TRUE,_xll.ohTrigger(RecalcTrigger,Trigger1Y)),NA())</f>
        <v>-9.2169822534238222E-4</v>
      </c>
    </row>
    <row r="532" spans="2:17" x14ac:dyDescent="0.2">
      <c r="B532" s="39" t="s">
        <v>42</v>
      </c>
      <c r="D532" s="42">
        <f>_xll.qlCalendarAdvance(Calendar,$D531,B532,"f",FALSE)</f>
        <v>43214</v>
      </c>
      <c r="E532" s="177">
        <f>_xll.qlInterestRateIndexValueDate(IndexON,D532)</f>
        <v>43214</v>
      </c>
      <c r="F532" s="193">
        <f>IFERROR(_xll.qlIndexFixing(IndexON,D532,TRUE,_xll.ohTrigger(RecalcTrigger,TriggerON)),NA())</f>
        <v>-2.9417741386872365E-3</v>
      </c>
      <c r="H532" s="42">
        <f>_xll.qlCalendarAdvance(Calendar,$H531,B532,"f",FALSE)</f>
        <v>43214</v>
      </c>
      <c r="I532" s="177">
        <f>_xll.qlInterestRateIndexValueDate(Index1M,$H532)</f>
        <v>43216</v>
      </c>
      <c r="J532" s="182">
        <f>IFERROR(_xll.qlIndexFixing(Index1M,$H532,TRUE,_xll.ohTrigger(RecalcTrigger,Trigger1M)),NA())</f>
        <v>-3.3301456662873652E-3</v>
      </c>
      <c r="K532" s="44">
        <f>IFERROR(_xll.qlIndexFixing(Index3M,H532,TRUE,_xll.ohTrigger(RecalcTrigger,Trigger3M)),NA())</f>
        <v>-1.8907297019320614E-3</v>
      </c>
      <c r="L532" s="44">
        <f>IFERROR(_xll.qlIndexFixing(Index6M,$H532,TRUE,_xll.ohTrigger(RecalcTrigger,Trigger6M)),NA())</f>
        <v>-3.7679788110322841E-4</v>
      </c>
      <c r="M532" s="183">
        <f>IFERROR(_xll.qlIndexFixing(Index1Y,$H532,TRUE,_xll.ohTrigger(RecalcTrigger,Trigger1Y)),NA())</f>
        <v>2.084918355468699E-3</v>
      </c>
      <c r="N532" s="182">
        <f>IFERROR(_xll.qlIndexFixing(ONIndex1M,I532,TRUE,_xll.ohTrigger(RecalcTrigger,Trigger1M)),NA())</f>
        <v>-3.3755200815299702E-3</v>
      </c>
      <c r="O532" s="44">
        <f>IFERROR(_xll.qlIndexFixing(ONIndex3M,I532,TRUE,_xll.ohTrigger(RecalcTrigger,Trigger3M)),NA())</f>
        <v>-2.1095139814164554E-3</v>
      </c>
      <c r="P532" s="44">
        <f>IFERROR(_xll.qlIndexFixing(ONIndex6M,I532,TRUE,_xll.ohTrigger(RecalcTrigger,Trigger6M)),NA())</f>
        <v>-9.4577862066014262E-4</v>
      </c>
      <c r="Q532" s="183">
        <f>IFERROR(_xll.qlIndexFixing(ONIndex1Y,I532,TRUE,_xll.ohTrigger(RecalcTrigger,Trigger1Y)),NA())</f>
        <v>-7.6383767738885666E-4</v>
      </c>
    </row>
    <row r="533" spans="2:17" x14ac:dyDescent="0.2">
      <c r="B533" s="39" t="s">
        <v>42</v>
      </c>
      <c r="D533" s="42">
        <f>_xll.qlCalendarAdvance(Calendar,$D532,B533,"f",FALSE)</f>
        <v>43222</v>
      </c>
      <c r="E533" s="177">
        <f>_xll.qlInterestRateIndexValueDate(IndexON,D533)</f>
        <v>43222</v>
      </c>
      <c r="F533" s="193">
        <f>IFERROR(_xll.qlIndexFixing(IndexON,D533,TRUE,_xll.ohTrigger(RecalcTrigger,TriggerON)),NA())</f>
        <v>-2.9417741387272045E-3</v>
      </c>
      <c r="H533" s="42">
        <f>_xll.qlCalendarAdvance(Calendar,$H532,B533,"f",FALSE)</f>
        <v>43222</v>
      </c>
      <c r="I533" s="177">
        <f>_xll.qlInterestRateIndexValueDate(Index1M,$H533)</f>
        <v>43224</v>
      </c>
      <c r="J533" s="182">
        <f>IFERROR(_xll.qlIndexFixing(Index1M,$H533,TRUE,_xll.ohTrigger(RecalcTrigger,Trigger1M)),NA())</f>
        <v>-3.2991494496198964E-3</v>
      </c>
      <c r="K533" s="44">
        <f>IFERROR(_xll.qlIndexFixing(Index3M,H533,TRUE,_xll.ohTrigger(RecalcTrigger,Trigger3M)),NA())</f>
        <v>-1.8381045794856497E-3</v>
      </c>
      <c r="L533" s="44">
        <f>IFERROR(_xll.qlIndexFixing(Index6M,$H533,TRUE,_xll.ohTrigger(RecalcTrigger,Trigger6M)),NA())</f>
        <v>-3.1641269667376091E-4</v>
      </c>
      <c r="M533" s="183">
        <f>IFERROR(_xll.qlIndexFixing(Index1Y,$H533,TRUE,_xll.ohTrigger(RecalcTrigger,Trigger1Y)),NA())</f>
        <v>2.1826753343304568E-3</v>
      </c>
      <c r="N533" s="182">
        <f>IFERROR(_xll.qlIndexFixing(ONIndex1M,I533,TRUE,_xll.ohTrigger(RecalcTrigger,Trigger1M)),NA())</f>
        <v>-3.3453560231189172E-3</v>
      </c>
      <c r="O533" s="44">
        <f>IFERROR(_xll.qlIndexFixing(ONIndex3M,I533,TRUE,_xll.ohTrigger(RecalcTrigger,Trigger3M)),NA())</f>
        <v>-2.0706381850743583E-3</v>
      </c>
      <c r="P533" s="44">
        <f>IFERROR(_xll.qlIndexFixing(ONIndex6M,I533,TRUE,_xll.ohTrigger(RecalcTrigger,Trigger6M)),NA())</f>
        <v>-8.9881882692655068E-4</v>
      </c>
      <c r="Q533" s="183">
        <f>IFERROR(_xll.qlIndexFixing(ONIndex1Y,I533,TRUE,_xll.ohTrigger(RecalcTrigger,Trigger1Y)),NA())</f>
        <v>-6.0619300167541468E-4</v>
      </c>
    </row>
    <row r="534" spans="2:17" x14ac:dyDescent="0.2">
      <c r="B534" s="39" t="s">
        <v>42</v>
      </c>
      <c r="D534" s="42">
        <f>_xll.qlCalendarAdvance(Calendar,$D533,B534,"f",FALSE)</f>
        <v>43229</v>
      </c>
      <c r="E534" s="177">
        <f>_xll.qlInterestRateIndexValueDate(IndexON,D534)</f>
        <v>43229</v>
      </c>
      <c r="F534" s="193">
        <f>IFERROR(_xll.qlIndexFixing(IndexON,D534,TRUE,_xll.ohTrigger(RecalcTrigger,TriggerON)),NA())</f>
        <v>-2.9417741387671725E-3</v>
      </c>
      <c r="H534" s="42">
        <f>_xll.qlCalendarAdvance(Calendar,$H533,B534,"f",FALSE)</f>
        <v>43229</v>
      </c>
      <c r="I534" s="177">
        <f>_xll.qlInterestRateIndexValueDate(Index1M,$H534)</f>
        <v>43231</v>
      </c>
      <c r="J534" s="182">
        <f>IFERROR(_xll.qlIndexFixing(Index1M,$H534,TRUE,_xll.ohTrigger(RecalcTrigger,Trigger1M)),NA())</f>
        <v>-3.2696444011277369E-3</v>
      </c>
      <c r="K534" s="44">
        <f>IFERROR(_xll.qlIndexFixing(Index3M,H534,TRUE,_xll.ohTrigger(RecalcTrigger,Trigger3M)),NA())</f>
        <v>-1.7990218319983956E-3</v>
      </c>
      <c r="L534" s="44">
        <f>IFERROR(_xll.qlIndexFixing(Index6M,$H534,TRUE,_xll.ohTrigger(RecalcTrigger,Trigger6M)),NA())</f>
        <v>-2.6933540366326617E-4</v>
      </c>
      <c r="M534" s="183">
        <f>IFERROR(_xll.qlIndexFixing(Index1Y,$H534,TRUE,_xll.ohTrigger(RecalcTrigger,Trigger1Y)),NA())</f>
        <v>2.2590133577493048E-3</v>
      </c>
      <c r="N534" s="182">
        <f>IFERROR(_xll.qlIndexFixing(ONIndex1M,I534,TRUE,_xll.ohTrigger(RecalcTrigger,Trigger1M)),NA())</f>
        <v>-3.3166561101527492E-3</v>
      </c>
      <c r="O534" s="44">
        <f>IFERROR(_xll.qlIndexFixing(ONIndex3M,I534,TRUE,_xll.ohTrigger(RecalcTrigger,Trigger3M)),NA())</f>
        <v>-2.0339132501412394E-3</v>
      </c>
      <c r="P534" s="44">
        <f>IFERROR(_xll.qlIndexFixing(ONIndex6M,I534,TRUE,_xll.ohTrigger(RecalcTrigger,Trigger6M)),NA())</f>
        <v>-8.5461432135058857E-4</v>
      </c>
      <c r="Q534" s="183">
        <f>IFERROR(_xll.qlIndexFixing(ONIndex1Y,I534,TRUE,_xll.ohTrigger(RecalcTrigger,Trigger1Y)),NA())</f>
        <v>-4.5940478441419685E-4</v>
      </c>
    </row>
    <row r="535" spans="2:17" x14ac:dyDescent="0.2">
      <c r="B535" s="39" t="s">
        <v>42</v>
      </c>
      <c r="D535" s="42">
        <f>_xll.qlCalendarAdvance(Calendar,$D534,B535,"f",FALSE)</f>
        <v>43236</v>
      </c>
      <c r="E535" s="177">
        <f>_xll.qlInterestRateIndexValueDate(IndexON,D535)</f>
        <v>43236</v>
      </c>
      <c r="F535" s="193">
        <f>IFERROR(_xll.qlIndexFixing(IndexON,D535,TRUE,_xll.ohTrigger(RecalcTrigger,TriggerON)),NA())</f>
        <v>-2.9417741387272045E-3</v>
      </c>
      <c r="H535" s="42">
        <f>_xll.qlCalendarAdvance(Calendar,$H534,B535,"f",FALSE)</f>
        <v>43236</v>
      </c>
      <c r="I535" s="177">
        <f>_xll.qlInterestRateIndexValueDate(Index1M,$H535)</f>
        <v>43238</v>
      </c>
      <c r="J535" s="182">
        <f>IFERROR(_xll.qlIndexFixing(Index1M,$H535,TRUE,_xll.ohTrigger(RecalcTrigger,Trigger1M)),NA())</f>
        <v>-3.2396198283668105E-3</v>
      </c>
      <c r="K535" s="44">
        <f>IFERROR(_xll.qlIndexFixing(Index3M,H535,TRUE,_xll.ohTrigger(RecalcTrigger,Trigger3M)),NA())</f>
        <v>-1.7595607802891504E-3</v>
      </c>
      <c r="L535" s="44">
        <f>IFERROR(_xll.qlIndexFixing(Index6M,$H535,TRUE,_xll.ohTrigger(RecalcTrigger,Trigger6M)),NA())</f>
        <v>-2.2209228222113642E-4</v>
      </c>
      <c r="M535" s="183">
        <f>IFERROR(_xll.qlIndexFixing(Index1Y,$H535,TRUE,_xll.ohTrigger(RecalcTrigger,Trigger1Y)),NA())</f>
        <v>2.3325435451904768E-3</v>
      </c>
      <c r="N535" s="182">
        <f>IFERROR(_xll.qlIndexFixing(ONIndex1M,I535,TRUE,_xll.ohTrigger(RecalcTrigger,Trigger1M)),NA())</f>
        <v>-3.2874408966643287E-3</v>
      </c>
      <c r="O535" s="44">
        <f>IFERROR(_xll.qlIndexFixing(ONIndex3M,I535,TRUE,_xll.ohTrigger(RecalcTrigger,Trigger3M)),NA())</f>
        <v>-1.996775126085204E-3</v>
      </c>
      <c r="P535" s="44">
        <f>IFERROR(_xll.qlIndexFixing(ONIndex6M,I535,TRUE,_xll.ohTrigger(RecalcTrigger,Trigger6M)),NA())</f>
        <v>-8.1006411682515989E-4</v>
      </c>
      <c r="Q535" s="183">
        <f>IFERROR(_xll.qlIndexFixing(ONIndex1Y,I535,TRUE,_xll.ohTrigger(RecalcTrigger,Trigger1Y)),NA())</f>
        <v>-3.1309604752838283E-4</v>
      </c>
    </row>
    <row r="536" spans="2:17" x14ac:dyDescent="0.2">
      <c r="B536" s="39" t="s">
        <v>42</v>
      </c>
      <c r="D536" s="42">
        <f>_xll.qlCalendarAdvance(Calendar,$D535,B536,"f",FALSE)</f>
        <v>43243</v>
      </c>
      <c r="E536" s="177">
        <f>_xll.qlInterestRateIndexValueDate(IndexON,D536)</f>
        <v>43243</v>
      </c>
      <c r="F536" s="193">
        <f>IFERROR(_xll.qlIndexFixing(IndexON,D536,TRUE,_xll.ohTrigger(RecalcTrigger,TriggerON)),NA())</f>
        <v>-2.9417741387272045E-3</v>
      </c>
      <c r="H536" s="42">
        <f>_xll.qlCalendarAdvance(Calendar,$H535,B536,"f",FALSE)</f>
        <v>43243</v>
      </c>
      <c r="I536" s="177">
        <f>_xll.qlInterestRateIndexValueDate(Index1M,$H536)</f>
        <v>43245</v>
      </c>
      <c r="J536" s="182">
        <f>IFERROR(_xll.qlIndexFixing(Index1M,$H536,TRUE,_xll.ohTrigger(RecalcTrigger,Trigger1M)),NA())</f>
        <v>-3.2090729971513375E-3</v>
      </c>
      <c r="K536" s="44">
        <f>IFERROR(_xll.qlIndexFixing(Index3M,H536,TRUE,_xll.ohTrigger(RecalcTrigger,Trigger3M)),NA())</f>
        <v>-1.719727192694361E-3</v>
      </c>
      <c r="L536" s="44">
        <f>IFERROR(_xll.qlIndexFixing(Index6M,$H536,TRUE,_xll.ohTrigger(RecalcTrigger,Trigger6M)),NA())</f>
        <v>-1.7469771566828434E-4</v>
      </c>
      <c r="M536" s="183">
        <f>IFERROR(_xll.qlIndexFixing(Index1Y,$H536,TRUE,_xll.ohTrigger(RecalcTrigger,Trigger1Y)),NA())</f>
        <v>2.4032975109980308E-3</v>
      </c>
      <c r="N536" s="182">
        <f>IFERROR(_xll.qlIndexFixing(ONIndex1M,I536,TRUE,_xll.ohTrigger(RecalcTrigger,Trigger1M)),NA())</f>
        <v>-3.2577076519979542E-3</v>
      </c>
      <c r="O536" s="44">
        <f>IFERROR(_xll.qlIndexFixing(ONIndex3M,I536,TRUE,_xll.ohTrigger(RecalcTrigger,Trigger3M)),NA())</f>
        <v>-1.9592295952408634E-3</v>
      </c>
      <c r="P536" s="44">
        <f>IFERROR(_xll.qlIndexFixing(ONIndex6M,I536,TRUE,_xll.ohTrigger(RecalcTrigger,Trigger6M)),NA())</f>
        <v>-7.6518260959446138E-4</v>
      </c>
      <c r="Q536" s="183">
        <f>IFERROR(_xll.qlIndexFixing(ONIndex1Y,I536,TRUE,_xll.ohTrigger(RecalcTrigger,Trigger1Y)),NA())</f>
        <v>-1.674077615732017E-4</v>
      </c>
    </row>
    <row r="537" spans="2:17" x14ac:dyDescent="0.2">
      <c r="B537" s="39" t="s">
        <v>42</v>
      </c>
      <c r="D537" s="42">
        <f>_xll.qlCalendarAdvance(Calendar,$D536,B537,"f",FALSE)</f>
        <v>43250</v>
      </c>
      <c r="E537" s="177">
        <f>_xll.qlInterestRateIndexValueDate(IndexON,D537)</f>
        <v>43250</v>
      </c>
      <c r="F537" s="193">
        <f>IFERROR(_xll.qlIndexFixing(IndexON,D537,TRUE,_xll.ohTrigger(RecalcTrigger,TriggerON)),NA())</f>
        <v>-2.9417741387671725E-3</v>
      </c>
      <c r="H537" s="42">
        <f>_xll.qlCalendarAdvance(Calendar,$H536,B537,"f",FALSE)</f>
        <v>43250</v>
      </c>
      <c r="I537" s="177">
        <f>_xll.qlInterestRateIndexValueDate(Index1M,$H537)</f>
        <v>43252</v>
      </c>
      <c r="J537" s="182">
        <f>IFERROR(_xll.qlIndexFixing(Index1M,$H537,TRUE,_xll.ohTrigger(RecalcTrigger,Trigger1M)),NA())</f>
        <v>-3.178001173203996E-3</v>
      </c>
      <c r="K537" s="44">
        <f>IFERROR(_xll.qlIndexFixing(Index3M,H537,TRUE,_xll.ohTrigger(RecalcTrigger,Trigger3M)),NA())</f>
        <v>-1.6795268376801576E-3</v>
      </c>
      <c r="L537" s="44">
        <f>IFERROR(_xll.qlIndexFixing(Index6M,$H537,TRUE,_xll.ohTrigger(RecalcTrigger,Trigger6M)),NA())</f>
        <v>-1.2716608868820832E-4</v>
      </c>
      <c r="M537" s="183">
        <f>IFERROR(_xll.qlIndexFixing(Index1Y,$H537,TRUE,_xll.ohTrigger(RecalcTrigger,Trigger1Y)),NA())</f>
        <v>2.471310412102413E-3</v>
      </c>
      <c r="N537" s="182">
        <f>IFERROR(_xll.qlIndexFixing(ONIndex1M,I537,TRUE,_xll.ohTrigger(RecalcTrigger,Trigger1M)),NA())</f>
        <v>-3.2274536446985636E-3</v>
      </c>
      <c r="O537" s="44">
        <f>IFERROR(_xll.qlIndexFixing(ONIndex3M,I537,TRUE,_xll.ohTrigger(RecalcTrigger,Trigger3M)),NA())</f>
        <v>-1.9212824402226047E-3</v>
      </c>
      <c r="P537" s="44">
        <f>IFERROR(_xll.qlIndexFixing(ONIndex6M,I537,TRUE,_xll.ohTrigger(RecalcTrigger,Trigger6M)),NA())</f>
        <v>-7.1998419638230615E-4</v>
      </c>
      <c r="Q537" s="183">
        <f>IFERROR(_xll.qlIndexFixing(ONIndex1Y,I537,TRUE,_xll.ohTrigger(RecalcTrigger,Trigger1Y)),NA())</f>
        <v>-2.2480897623466944E-5</v>
      </c>
    </row>
    <row r="538" spans="2:17" x14ac:dyDescent="0.2">
      <c r="B538" s="39" t="s">
        <v>42</v>
      </c>
      <c r="D538" s="42">
        <f>_xll.qlCalendarAdvance(Calendar,$D537,B538,"f",FALSE)</f>
        <v>43257</v>
      </c>
      <c r="E538" s="177">
        <f>_xll.qlInterestRateIndexValueDate(IndexON,D538)</f>
        <v>43257</v>
      </c>
      <c r="F538" s="193">
        <f>IFERROR(_xll.qlIndexFixing(IndexON,D538,TRUE,_xll.ohTrigger(RecalcTrigger,TriggerON)),NA())</f>
        <v>-2.9417741386872365E-3</v>
      </c>
      <c r="H538" s="42">
        <f>_xll.qlCalendarAdvance(Calendar,$H537,B538,"f",FALSE)</f>
        <v>43257</v>
      </c>
      <c r="I538" s="177">
        <f>_xll.qlInterestRateIndexValueDate(Index1M,$H538)</f>
        <v>43259</v>
      </c>
      <c r="J538" s="182">
        <f>IFERROR(_xll.qlIndexFixing(Index1M,$H538,TRUE,_xll.ohTrigger(RecalcTrigger,Trigger1M)),NA())</f>
        <v>-3.1464016221391658E-3</v>
      </c>
      <c r="K538" s="44">
        <f>IFERROR(_xll.qlIndexFixing(Index3M,H538,TRUE,_xll.ohTrigger(RecalcTrigger,Trigger3M)),NA())</f>
        <v>-1.6389654838457558E-3</v>
      </c>
      <c r="L538" s="44">
        <f>IFERROR(_xll.qlIndexFixing(Index6M,$H538,TRUE,_xll.ohTrigger(RecalcTrigger,Trigger6M)),NA())</f>
        <v>-7.9511787340603215E-5</v>
      </c>
      <c r="M538" s="183">
        <f>IFERROR(_xll.qlIndexFixing(Index1Y,$H538,TRUE,_xll.ohTrigger(RecalcTrigger,Trigger1Y)),NA())</f>
        <v>2.5366209482885803E-3</v>
      </c>
      <c r="N538" s="182">
        <f>IFERROR(_xll.qlIndexFixing(ONIndex1M,I538,TRUE,_xll.ohTrigger(RecalcTrigger,Trigger1M)),NA())</f>
        <v>-3.1966761440305191E-3</v>
      </c>
      <c r="O538" s="44">
        <f>IFERROR(_xll.qlIndexFixing(ONIndex3M,I538,TRUE,_xll.ohTrigger(RecalcTrigger,Trigger3M)),NA())</f>
        <v>-1.8829394434849434E-3</v>
      </c>
      <c r="P538" s="44">
        <f>IFERROR(_xll.qlIndexFixing(ONIndex6M,I538,TRUE,_xll.ohTrigger(RecalcTrigger,Trigger6M)),NA())</f>
        <v>-6.7448327347285897E-4</v>
      </c>
      <c r="Q538" s="183">
        <f>IFERROR(_xll.qlIndexFixing(ONIndex1Y,I538,TRUE,_xll.ohTrigger(RecalcTrigger,Trigger1Y)),NA())</f>
        <v>1.2154357328597598E-4</v>
      </c>
    </row>
    <row r="539" spans="2:17" x14ac:dyDescent="0.2">
      <c r="B539" s="39" t="s">
        <v>42</v>
      </c>
      <c r="D539" s="42">
        <f>_xll.qlCalendarAdvance(Calendar,$D538,B539,"f",FALSE)</f>
        <v>43264</v>
      </c>
      <c r="E539" s="177">
        <f>_xll.qlInterestRateIndexValueDate(IndexON,D539)</f>
        <v>43264</v>
      </c>
      <c r="F539" s="193">
        <f>IFERROR(_xll.qlIndexFixing(IndexON,D539,TRUE,_xll.ohTrigger(RecalcTrigger,TriggerON)),NA())</f>
        <v>-2.9417741387272045E-3</v>
      </c>
      <c r="H539" s="42">
        <f>_xll.qlCalendarAdvance(Calendar,$H538,B539,"f",FALSE)</f>
        <v>43264</v>
      </c>
      <c r="I539" s="177">
        <f>_xll.qlInterestRateIndexValueDate(Index1M,$H539)</f>
        <v>43266</v>
      </c>
      <c r="J539" s="182">
        <f>IFERROR(_xll.qlIndexFixing(Index1M,$H539,TRUE,_xll.ohTrigger(RecalcTrigger,Trigger1M)),NA())</f>
        <v>-3.1142716094719495E-3</v>
      </c>
      <c r="K539" s="44">
        <f>IFERROR(_xll.qlIndexFixing(Index3M,H539,TRUE,_xll.ohTrigger(RecalcTrigger,Trigger3M)),NA())</f>
        <v>-1.5980488999400382E-3</v>
      </c>
      <c r="L539" s="44">
        <f>IFERROR(_xll.qlIndexFixing(Index6M,$H539,TRUE,_xll.ohTrigger(RecalcTrigger,Trigger6M)),NA())</f>
        <v>-3.1749199072162499E-5</v>
      </c>
      <c r="M539" s="183">
        <f>IFERROR(_xll.qlIndexFixing(Index1Y,$H539,TRUE,_xll.ohTrigger(RecalcTrigger,Trigger1Y)),NA())</f>
        <v>2.5992713623316957E-3</v>
      </c>
      <c r="N539" s="182">
        <f>IFERROR(_xll.qlIndexFixing(ONIndex1M,I539,TRUE,_xll.ohTrigger(RecalcTrigger,Trigger1M)),NA())</f>
        <v>-3.1653724189384391E-3</v>
      </c>
      <c r="O539" s="44">
        <f>IFERROR(_xll.qlIndexFixing(ONIndex3M,I539,TRUE,_xll.ohTrigger(RecalcTrigger,Trigger3M)),NA())</f>
        <v>-1.8442063873624903E-3</v>
      </c>
      <c r="P539" s="44">
        <f>IFERROR(_xll.qlIndexFixing(ONIndex6M,I539,TRUE,_xll.ohTrigger(RecalcTrigger,Trigger6M)),NA())</f>
        <v>-6.2869423739009278E-4</v>
      </c>
      <c r="Q539" s="183">
        <f>IFERROR(_xll.qlIndexFixing(ONIndex1Y,I539,TRUE,_xll.ohTrigger(RecalcTrigger,Trigger1Y)),NA())</f>
        <v>2.6452467976056937E-4</v>
      </c>
    </row>
    <row r="540" spans="2:17" x14ac:dyDescent="0.2">
      <c r="B540" s="39" t="s">
        <v>42</v>
      </c>
      <c r="D540" s="42">
        <f>_xll.qlCalendarAdvance(Calendar,$D539,B540,"f",FALSE)</f>
        <v>43271</v>
      </c>
      <c r="E540" s="177">
        <f>_xll.qlInterestRateIndexValueDate(IndexON,D540)</f>
        <v>43271</v>
      </c>
      <c r="F540" s="193">
        <f>IFERROR(_xll.qlIndexFixing(IndexON,D540,TRUE,_xll.ohTrigger(RecalcTrigger,TriggerON)),NA())</f>
        <v>-2.9417741387272045E-3</v>
      </c>
      <c r="H540" s="42">
        <f>_xll.qlCalendarAdvance(Calendar,$H539,B540,"f",FALSE)</f>
        <v>43271</v>
      </c>
      <c r="I540" s="177">
        <f>_xll.qlInterestRateIndexValueDate(Index1M,$H540)</f>
        <v>43273</v>
      </c>
      <c r="J540" s="182">
        <f>IFERROR(_xll.qlIndexFixing(Index1M,$H540,TRUE,_xll.ohTrigger(RecalcTrigger,Trigger1M)),NA())</f>
        <v>-3.0816084006117291E-3</v>
      </c>
      <c r="K540" s="44">
        <f>IFERROR(_xll.qlIndexFixing(Index3M,H540,TRUE,_xll.ohTrigger(RecalcTrigger,Trigger3M)),NA())</f>
        <v>-1.5567828548505001E-3</v>
      </c>
      <c r="L540" s="44">
        <f>IFERROR(_xll.qlIndexFixing(Index6M,$H540,TRUE,_xll.ohTrigger(RecalcTrigger,Trigger6M)),NA())</f>
        <v>1.6107287279965021E-5</v>
      </c>
      <c r="M540" s="183">
        <f>IFERROR(_xll.qlIndexFixing(Index1Y,$H540,TRUE,_xll.ohTrigger(RecalcTrigger,Trigger1Y)),NA())</f>
        <v>2.6593074400045351E-3</v>
      </c>
      <c r="N540" s="182">
        <f>IFERROR(_xll.qlIndexFixing(ONIndex1M,I540,TRUE,_xll.ohTrigger(RecalcTrigger,Trigger1M)),NA())</f>
        <v>-3.1335397383269736E-3</v>
      </c>
      <c r="O540" s="44">
        <f>IFERROR(_xll.qlIndexFixing(ONIndex3M,I540,TRUE,_xll.ohTrigger(RecalcTrigger,Trigger3M)),NA())</f>
        <v>-1.805089054469633E-3</v>
      </c>
      <c r="P540" s="44">
        <f>IFERROR(_xll.qlIndexFixing(ONIndex6M,I540,TRUE,_xll.ohTrigger(RecalcTrigger,Trigger6M)),NA())</f>
        <v>-5.8263148477788462E-4</v>
      </c>
      <c r="Q540" s="183">
        <f>IFERROR(_xll.qlIndexFixing(ONIndex1Y,I540,TRUE,_xll.ohTrigger(RecalcTrigger,Trigger1Y)),NA())</f>
        <v>4.0632145016594734E-4</v>
      </c>
    </row>
    <row r="541" spans="2:17" x14ac:dyDescent="0.2">
      <c r="B541" s="39" t="s">
        <v>42</v>
      </c>
      <c r="D541" s="42">
        <f>_xll.qlCalendarAdvance(Calendar,$D540,B541,"f",FALSE)</f>
        <v>43278</v>
      </c>
      <c r="E541" s="177">
        <f>_xll.qlInterestRateIndexValueDate(IndexON,D541)</f>
        <v>43278</v>
      </c>
      <c r="F541" s="193">
        <f>IFERROR(_xll.qlIndexFixing(IndexON,D541,TRUE,_xll.ohTrigger(RecalcTrigger,TriggerON)),NA())</f>
        <v>-2.9417741388071406E-3</v>
      </c>
      <c r="H541" s="42">
        <f>_xll.qlCalendarAdvance(Calendar,$H540,B541,"f",FALSE)</f>
        <v>43278</v>
      </c>
      <c r="I541" s="177">
        <f>_xll.qlInterestRateIndexValueDate(Index1M,$H541)</f>
        <v>43280</v>
      </c>
      <c r="J541" s="182">
        <f>IFERROR(_xll.qlIndexFixing(Index1M,$H541,TRUE,_xll.ohTrigger(RecalcTrigger,Trigger1M)),NA())</f>
        <v>-3.0459755642953112E-3</v>
      </c>
      <c r="K541" s="44">
        <f>IFERROR(_xll.qlIndexFixing(Index3M,H541,TRUE,_xll.ohTrigger(RecalcTrigger,Trigger3M)),NA())</f>
        <v>-1.5242876642658637E-3</v>
      </c>
      <c r="L541" s="44">
        <f>IFERROR(_xll.qlIndexFixing(Index6M,$H541,TRUE,_xll.ohTrigger(RecalcTrigger,Trigger6M)),NA())</f>
        <v>6.4043281474996587E-5</v>
      </c>
      <c r="M541" s="183">
        <f>IFERROR(_xll.qlIndexFixing(Index1Y,$H541,TRUE,_xll.ohTrigger(RecalcTrigger,Trigger1Y)),NA())</f>
        <v>2.7111249656907657E-3</v>
      </c>
      <c r="N541" s="182">
        <f>IFERROR(_xll.qlIndexFixing(ONIndex1M,I541,TRUE,_xll.ohTrigger(RecalcTrigger,Trigger1M)),NA())</f>
        <v>-3.1011753712206769E-3</v>
      </c>
      <c r="O541" s="44">
        <f>IFERROR(_xll.qlIndexFixing(ONIndex3M,I541,TRUE,_xll.ohTrigger(RecalcTrigger,Trigger3M)),NA())</f>
        <v>-1.7655932272608865E-3</v>
      </c>
      <c r="P541" s="44">
        <f>IFERROR(_xll.qlIndexFixing(ONIndex6M,I541,TRUE,_xll.ohTrigger(RecalcTrigger,Trigger6M)),NA())</f>
        <v>-5.3630941208027139E-4</v>
      </c>
      <c r="Q541" s="183">
        <f>IFERROR(_xll.qlIndexFixing(ONIndex1Y,I541,TRUE,_xll.ohTrigger(RecalcTrigger,Trigger1Y)),NA())</f>
        <v>5.4679291270787189E-4</v>
      </c>
    </row>
    <row r="542" spans="2:17" x14ac:dyDescent="0.2">
      <c r="B542" s="39" t="s">
        <v>42</v>
      </c>
      <c r="D542" s="42">
        <f>_xll.qlCalendarAdvance(Calendar,$D541,B542,"f",FALSE)</f>
        <v>43285</v>
      </c>
      <c r="E542" s="177">
        <f>_xll.qlInterestRateIndexValueDate(IndexON,D542)</f>
        <v>43285</v>
      </c>
      <c r="F542" s="193">
        <f>IFERROR(_xll.qlIndexFixing(IndexON,D542,TRUE,_xll.ohTrigger(RecalcTrigger,TriggerON)),NA())</f>
        <v>-2.9417741388071406E-3</v>
      </c>
      <c r="H542" s="42">
        <f>_xll.qlCalendarAdvance(Calendar,$H541,B542,"f",FALSE)</f>
        <v>43285</v>
      </c>
      <c r="I542" s="177">
        <f>_xll.qlInterestRateIndexValueDate(Index1M,$H542)</f>
        <v>43287</v>
      </c>
      <c r="J542" s="182">
        <f>IFERROR(_xll.qlIndexFixing(Index1M,$H542,TRUE,_xll.ohTrigger(RecalcTrigger,Trigger1M)),NA())</f>
        <v>-3.0146714554585823E-3</v>
      </c>
      <c r="K542" s="44">
        <f>IFERROR(_xll.qlIndexFixing(Index3M,H542,TRUE,_xll.ohTrigger(RecalcTrigger,Trigger3M)),NA())</f>
        <v>-1.4732254574535725E-3</v>
      </c>
      <c r="L542" s="44">
        <f>IFERROR(_xll.qlIndexFixing(Index6M,$H542,TRUE,_xll.ohTrigger(RecalcTrigger,Trigger6M)),NA())</f>
        <v>1.1204439186527481E-4</v>
      </c>
      <c r="M542" s="183">
        <f>IFERROR(_xll.qlIndexFixing(Index1Y,$H542,TRUE,_xll.ohTrigger(RecalcTrigger,Trigger1Y)),NA())</f>
        <v>2.7717374435048099E-3</v>
      </c>
      <c r="N542" s="182">
        <f>IFERROR(_xll.qlIndexFixing(ONIndex1M,I542,TRUE,_xll.ohTrigger(RecalcTrigger,Trigger1M)),NA())</f>
        <v>-3.0682765866840711E-3</v>
      </c>
      <c r="O542" s="44">
        <f>IFERROR(_xll.qlIndexFixing(ONIndex3M,I542,TRUE,_xll.ohTrigger(RecalcTrigger,Trigger3M)),NA())</f>
        <v>-1.7257246881907662E-3</v>
      </c>
      <c r="P542" s="44">
        <f>IFERROR(_xll.qlIndexFixing(ONIndex6M,I542,TRUE,_xll.ohTrigger(RecalcTrigger,Trigger6M)),NA())</f>
        <v>-4.8974241570132193E-4</v>
      </c>
      <c r="Q542" s="183">
        <f>IFERROR(_xll.qlIndexFixing(ONIndex1Y,I542,TRUE,_xll.ohTrigger(RecalcTrigger,Trigger1Y)),NA())</f>
        <v>6.8579809551216897E-4</v>
      </c>
    </row>
    <row r="543" spans="2:17" x14ac:dyDescent="0.2">
      <c r="B543" s="39" t="s">
        <v>42</v>
      </c>
      <c r="D543" s="42">
        <f>_xll.qlCalendarAdvance(Calendar,$D542,B543,"f",FALSE)</f>
        <v>43292</v>
      </c>
      <c r="E543" s="177">
        <f>_xll.qlInterestRateIndexValueDate(IndexON,D543)</f>
        <v>43292</v>
      </c>
      <c r="F543" s="193">
        <f>IFERROR(_xll.qlIndexFixing(IndexON,D543,TRUE,_xll.ohTrigger(RecalcTrigger,TriggerON)),NA())</f>
        <v>-2.9417741388071406E-3</v>
      </c>
      <c r="H543" s="42">
        <f>_xll.qlCalendarAdvance(Calendar,$H542,B543,"f",FALSE)</f>
        <v>43292</v>
      </c>
      <c r="I543" s="177">
        <f>_xll.qlInterestRateIndexValueDate(Index1M,$H543)</f>
        <v>43294</v>
      </c>
      <c r="J543" s="182">
        <f>IFERROR(_xll.qlIndexFixing(Index1M,$H543,TRUE,_xll.ohTrigger(RecalcTrigger,Trigger1M)),NA())</f>
        <v>-2.980392249459677E-3</v>
      </c>
      <c r="K543" s="44">
        <f>IFERROR(_xll.qlIndexFixing(Index3M,H543,TRUE,_xll.ohTrigger(RecalcTrigger,Trigger3M)),NA())</f>
        <v>-1.4309456437120306E-3</v>
      </c>
      <c r="L543" s="44">
        <f>IFERROR(_xll.qlIndexFixing(Index6M,$H543,TRUE,_xll.ohTrigger(RecalcTrigger,Trigger6M)),NA())</f>
        <v>1.6009622539108265E-4</v>
      </c>
      <c r="M543" s="183">
        <f>IFERROR(_xll.qlIndexFixing(Index1Y,$H543,TRUE,_xll.ohTrigger(RecalcTrigger,Trigger1Y)),NA())</f>
        <v>2.8242406542431753E-3</v>
      </c>
      <c r="N543" s="182">
        <f>IFERROR(_xll.qlIndexFixing(ONIndex1M,I543,TRUE,_xll.ohTrigger(RecalcTrigger,Trigger1M)),NA())</f>
        <v>-3.0348406534619343E-3</v>
      </c>
      <c r="O543" s="44">
        <f>IFERROR(_xll.qlIndexFixing(ONIndex3M,I543,TRUE,_xll.ohTrigger(RecalcTrigger,Trigger3M)),NA())</f>
        <v>-1.6854892196338511E-3</v>
      </c>
      <c r="P543" s="44">
        <f>IFERROR(_xll.qlIndexFixing(ONIndex6M,I543,TRUE,_xll.ohTrigger(RecalcTrigger,Trigger6M)),NA())</f>
        <v>-4.4294489224494527E-4</v>
      </c>
      <c r="Q543" s="183">
        <f>IFERROR(_xll.qlIndexFixing(ONIndex1Y,I543,TRUE,_xll.ohTrigger(RecalcTrigger,Trigger1Y)),NA())</f>
        <v>8.2319602630498423E-4</v>
      </c>
    </row>
    <row r="544" spans="2:17" x14ac:dyDescent="0.2">
      <c r="B544" s="39" t="s">
        <v>42</v>
      </c>
      <c r="D544" s="42">
        <f>_xll.qlCalendarAdvance(Calendar,$D543,B544,"f",FALSE)</f>
        <v>43299</v>
      </c>
      <c r="E544" s="177">
        <f>_xll.qlInterestRateIndexValueDate(IndexON,D544)</f>
        <v>43299</v>
      </c>
      <c r="F544" s="193">
        <f>IFERROR(_xll.qlIndexFixing(IndexON,D544,TRUE,_xll.ohTrigger(RecalcTrigger,TriggerON)),NA())</f>
        <v>-2.9417741387671725E-3</v>
      </c>
      <c r="H544" s="42">
        <f>_xll.qlCalendarAdvance(Calendar,$H543,B544,"f",FALSE)</f>
        <v>43299</v>
      </c>
      <c r="I544" s="177">
        <f>_xll.qlInterestRateIndexValueDate(Index1M,$H544)</f>
        <v>43301</v>
      </c>
      <c r="J544" s="182">
        <f>IFERROR(_xll.qlIndexFixing(Index1M,$H544,TRUE,_xll.ohTrigger(RecalcTrigger,Trigger1M)),NA())</f>
        <v>-2.9455689078699931E-3</v>
      </c>
      <c r="K544" s="44">
        <f>IFERROR(_xll.qlIndexFixing(Index3M,H544,TRUE,_xll.ohTrigger(RecalcTrigger,Trigger3M)),NA())</f>
        <v>-1.3883394459272922E-3</v>
      </c>
      <c r="L544" s="44">
        <f>IFERROR(_xll.qlIndexFixing(Index6M,$H544,TRUE,_xll.ohTrigger(RecalcTrigger,Trigger6M)),NA())</f>
        <v>2.0818438757416212E-4</v>
      </c>
      <c r="M544" s="183">
        <f>IFERROR(_xll.qlIndexFixing(Index1Y,$H544,TRUE,_xll.ohTrigger(RecalcTrigger,Trigger1Y)),NA())</f>
        <v>2.8743480976411695E-3</v>
      </c>
      <c r="N544" s="182">
        <f>IFERROR(_xll.qlIndexFixing(ONIndex1M,I544,TRUE,_xll.ohTrigger(RecalcTrigger,Trigger1M)),NA())</f>
        <v>-3.0008648406587568E-3</v>
      </c>
      <c r="O544" s="44">
        <f>IFERROR(_xll.qlIndexFixing(ONIndex3M,I544,TRUE,_xll.ohTrigger(RecalcTrigger,Trigger3M)),NA())</f>
        <v>-1.6448926041645606E-3</v>
      </c>
      <c r="P544" s="44">
        <f>IFERROR(_xll.qlIndexFixing(ONIndex6M,I544,TRUE,_xll.ohTrigger(RecalcTrigger,Trigger6M)),NA())</f>
        <v>-3.9593123831505039E-4</v>
      </c>
      <c r="Q544" s="183">
        <f>IFERROR(_xll.qlIndexFixing(ONIndex1Y,I544,TRUE,_xll.ohTrigger(RecalcTrigger,Trigger1Y)),NA())</f>
        <v>9.5884573273252727E-4</v>
      </c>
    </row>
    <row r="545" spans="2:17" x14ac:dyDescent="0.2">
      <c r="B545" s="39" t="s">
        <v>42</v>
      </c>
      <c r="D545" s="42">
        <f>_xll.qlCalendarAdvance(Calendar,$D544,B545,"f",FALSE)</f>
        <v>43306</v>
      </c>
      <c r="E545" s="177">
        <f>_xll.qlInterestRateIndexValueDate(IndexON,D545)</f>
        <v>43306</v>
      </c>
      <c r="F545" s="193">
        <f>IFERROR(_xll.qlIndexFixing(IndexON,D545,TRUE,_xll.ohTrigger(RecalcTrigger,TriggerON)),NA())</f>
        <v>-2.9417741386872365E-3</v>
      </c>
      <c r="H545" s="42">
        <f>_xll.qlCalendarAdvance(Calendar,$H544,B545,"f",FALSE)</f>
        <v>43306</v>
      </c>
      <c r="I545" s="177">
        <f>_xll.qlInterestRateIndexValueDate(Index1M,$H545)</f>
        <v>43308</v>
      </c>
      <c r="J545" s="182">
        <f>IFERROR(_xll.qlIndexFixing(Index1M,$H545,TRUE,_xll.ohTrigger(RecalcTrigger,Trigger1M)),NA())</f>
        <v>-2.910198695570302E-3</v>
      </c>
      <c r="K545" s="44">
        <f>IFERROR(_xll.qlIndexFixing(Index3M,H545,TRUE,_xll.ohTrigger(RecalcTrigger,Trigger3M)),NA())</f>
        <v>-1.3454126338061975E-3</v>
      </c>
      <c r="L545" s="44">
        <f>IFERROR(_xll.qlIndexFixing(Index6M,$H545,TRUE,_xll.ohTrigger(RecalcTrigger,Trigger6M)),NA())</f>
        <v>2.5629448251771427E-4</v>
      </c>
      <c r="M545" s="183">
        <f>IFERROR(_xll.qlIndexFixing(Index1Y,$H545,TRUE,_xll.ohTrigger(RecalcTrigger,Trigger1Y)),NA())</f>
        <v>2.9221232704752394E-3</v>
      </c>
      <c r="N545" s="182">
        <f>IFERROR(_xll.qlIndexFixing(ONIndex1M,I545,TRUE,_xll.ohTrigger(RecalcTrigger,Trigger1M)),NA())</f>
        <v>-2.9663464171791887E-3</v>
      </c>
      <c r="O545" s="44">
        <f>IFERROR(_xll.qlIndexFixing(ONIndex3M,I545,TRUE,_xll.ohTrigger(RecalcTrigger,Trigger3M)),NA())</f>
        <v>-1.6039406242773779E-3</v>
      </c>
      <c r="P545" s="44">
        <f>IFERROR(_xll.qlIndexFixing(ONIndex6M,I545,TRUE,_xll.ohTrigger(RecalcTrigger,Trigger6M)),NA())</f>
        <v>-3.4871585031570618E-4</v>
      </c>
      <c r="Q545" s="183">
        <f>IFERROR(_xll.qlIndexFixing(ONIndex1Y,I545,TRUE,_xll.ohTrigger(RecalcTrigger,Trigger1Y)),NA())</f>
        <v>1.0926062421212634E-3</v>
      </c>
    </row>
    <row r="546" spans="2:17" x14ac:dyDescent="0.2">
      <c r="B546" s="39" t="s">
        <v>42</v>
      </c>
      <c r="D546" s="42">
        <f>_xll.qlCalendarAdvance(Calendar,$D545,B546,"f",FALSE)</f>
        <v>43313</v>
      </c>
      <c r="E546" s="177">
        <f>_xll.qlInterestRateIndexValueDate(IndexON,D546)</f>
        <v>43313</v>
      </c>
      <c r="F546" s="193">
        <f>IFERROR(_xll.qlIndexFixing(IndexON,D546,TRUE,_xll.ohTrigger(RecalcTrigger,TriggerON)),NA())</f>
        <v>-2.9417741388071406E-3</v>
      </c>
      <c r="H546" s="42">
        <f>_xll.qlCalendarAdvance(Calendar,$H545,B546,"f",FALSE)</f>
        <v>43313</v>
      </c>
      <c r="I546" s="177">
        <f>_xll.qlInterestRateIndexValueDate(Index1M,$H546)</f>
        <v>43315</v>
      </c>
      <c r="J546" s="182">
        <f>IFERROR(_xll.qlIndexFixing(Index1M,$H546,TRUE,_xll.ohTrigger(RecalcTrigger,Trigger1M)),NA())</f>
        <v>-2.8742788773304974E-3</v>
      </c>
      <c r="K546" s="44">
        <f>IFERROR(_xll.qlIndexFixing(Index3M,H546,TRUE,_xll.ohTrigger(RecalcTrigger,Trigger3M)),NA())</f>
        <v>-1.3021709772277888E-3</v>
      </c>
      <c r="L546" s="44">
        <f>IFERROR(_xll.qlIndexFixing(Index6M,$H546,TRUE,_xll.ohTrigger(RecalcTrigger,Trigger6M)),NA())</f>
        <v>3.0441211289991782E-4</v>
      </c>
      <c r="M546" s="183">
        <f>IFERROR(_xll.qlIndexFixing(Index1Y,$H546,TRUE,_xll.ohTrigger(RecalcTrigger,Trigger1Y)),NA())</f>
        <v>2.9676332101986852E-3</v>
      </c>
      <c r="N546" s="182">
        <f>IFERROR(_xll.qlIndexFixing(ONIndex1M,I546,TRUE,_xll.ohTrigger(RecalcTrigger,Trigger1M)),NA())</f>
        <v>-2.9312826520877522E-3</v>
      </c>
      <c r="O546" s="44">
        <f>IFERROR(_xll.qlIndexFixing(ONIndex3M,I546,TRUE,_xll.ohTrigger(RecalcTrigger,Trigger3M)),NA())</f>
        <v>-1.5626390622669462E-3</v>
      </c>
      <c r="P546" s="44">
        <f>IFERROR(_xll.qlIndexFixing(ONIndex6M,I546,TRUE,_xll.ohTrigger(RecalcTrigger,Trigger6M)),NA())</f>
        <v>-3.0131312493075768E-4</v>
      </c>
      <c r="Q546" s="183">
        <f>IFERROR(_xll.qlIndexFixing(ONIndex1Y,I546,TRUE,_xll.ohTrigger(RecalcTrigger,Trigger1Y)),NA())</f>
        <v>1.2243365817976581E-3</v>
      </c>
    </row>
    <row r="547" spans="2:17" x14ac:dyDescent="0.2">
      <c r="B547" s="39" t="s">
        <v>42</v>
      </c>
      <c r="D547" s="42">
        <f>_xll.qlCalendarAdvance(Calendar,$D546,B547,"f",FALSE)</f>
        <v>43320</v>
      </c>
      <c r="E547" s="177">
        <f>_xll.qlInterestRateIndexValueDate(IndexON,D547)</f>
        <v>43320</v>
      </c>
      <c r="F547" s="193">
        <f>IFERROR(_xll.qlIndexFixing(IndexON,D547,TRUE,_xll.ohTrigger(RecalcTrigger,TriggerON)),NA())</f>
        <v>-2.9417741387671725E-3</v>
      </c>
      <c r="H547" s="42">
        <f>_xll.qlCalendarAdvance(Calendar,$H546,B547,"f",FALSE)</f>
        <v>43320</v>
      </c>
      <c r="I547" s="177">
        <f>_xll.qlInterestRateIndexValueDate(Index1M,$H547)</f>
        <v>43322</v>
      </c>
      <c r="J547" s="182">
        <f>IFERROR(_xll.qlIndexFixing(Index1M,$H547,TRUE,_xll.ohTrigger(RecalcTrigger,Trigger1M)),NA())</f>
        <v>-2.8378067178070148E-3</v>
      </c>
      <c r="K547" s="44">
        <f>IFERROR(_xll.qlIndexFixing(Index3M,H547,TRUE,_xll.ohTrigger(RecalcTrigger,Trigger3M)),NA())</f>
        <v>-1.2586202462607444E-3</v>
      </c>
      <c r="L547" s="44">
        <f>IFERROR(_xll.qlIndexFixing(Index6M,$H547,TRUE,_xll.ohTrigger(RecalcTrigger,Trigger6M)),NA())</f>
        <v>3.5252549524193152E-4</v>
      </c>
      <c r="M547" s="183">
        <f>IFERROR(_xll.qlIndexFixing(Index1Y,$H547,TRUE,_xll.ohTrigger(RecalcTrigger,Trigger1Y)),NA())</f>
        <v>3.0109484942248475E-3</v>
      </c>
      <c r="N547" s="182">
        <f>IFERROR(_xll.qlIndexFixing(ONIndex1M,I547,TRUE,_xll.ohTrigger(RecalcTrigger,Trigger1M)),NA())</f>
        <v>-2.8956708143290655E-3</v>
      </c>
      <c r="O547" s="44">
        <f>IFERROR(_xll.qlIndexFixing(ONIndex3M,I547,TRUE,_xll.ohTrigger(RecalcTrigger,Trigger3M)),NA())</f>
        <v>-1.5209937008275887E-3</v>
      </c>
      <c r="P547" s="44">
        <f>IFERROR(_xll.qlIndexFixing(ONIndex6M,I547,TRUE,_xll.ohTrigger(RecalcTrigger,Trigger6M)),NA())</f>
        <v>-2.5373745864420982E-4</v>
      </c>
      <c r="Q547" s="183">
        <f>IFERROR(_xll.qlIndexFixing(ONIndex1Y,I547,TRUE,_xll.ohTrigger(RecalcTrigger,Trigger1Y)),NA())</f>
        <v>1.3538957788483685E-3</v>
      </c>
    </row>
    <row r="548" spans="2:17" x14ac:dyDescent="0.2">
      <c r="B548" s="39" t="s">
        <v>42</v>
      </c>
      <c r="D548" s="42">
        <f>_xll.qlCalendarAdvance(Calendar,$D547,B548,"f",FALSE)</f>
        <v>43327</v>
      </c>
      <c r="E548" s="177">
        <f>_xll.qlInterestRateIndexValueDate(IndexON,D548)</f>
        <v>43327</v>
      </c>
      <c r="F548" s="193">
        <f>IFERROR(_xll.qlIndexFixing(IndexON,D548,TRUE,_xll.ohTrigger(RecalcTrigger,TriggerON)),NA())</f>
        <v>-2.9417741387671725E-3</v>
      </c>
      <c r="H548" s="42">
        <f>_xll.qlCalendarAdvance(Calendar,$H547,B548,"f",FALSE)</f>
        <v>43327</v>
      </c>
      <c r="I548" s="177">
        <f>_xll.qlInterestRateIndexValueDate(Index1M,$H548)</f>
        <v>43329</v>
      </c>
      <c r="J548" s="182">
        <f>IFERROR(_xll.qlIndexFixing(Index1M,$H548,TRUE,_xll.ohTrigger(RecalcTrigger,Trigger1M)),NA())</f>
        <v>-2.800779481546699E-3</v>
      </c>
      <c r="K548" s="44">
        <f>IFERROR(_xll.qlIndexFixing(Index3M,H548,TRUE,_xll.ohTrigger(RecalcTrigger,Trigger3M)),NA())</f>
        <v>-1.2147662111548743E-3</v>
      </c>
      <c r="L548" s="44">
        <f>IFERROR(_xll.qlIndexFixing(Index6M,$H548,TRUE,_xll.ohTrigger(RecalcTrigger,Trigger6M)),NA())</f>
        <v>4.0063343876049952E-4</v>
      </c>
      <c r="M548" s="183">
        <f>IFERROR(_xll.qlIndexFixing(Index1Y,$H548,TRUE,_xll.ohTrigger(RecalcTrigger,Trigger1Y)),NA())</f>
        <v>3.0521432391371157E-3</v>
      </c>
      <c r="N548" s="182">
        <f>IFERROR(_xll.qlIndexFixing(ONIndex1M,I548,TRUE,_xll.ohTrigger(RecalcTrigger,Trigger1M)),NA())</f>
        <v>-2.8595081727678107E-3</v>
      </c>
      <c r="O548" s="44">
        <f>IFERROR(_xll.qlIndexFixing(ONIndex3M,I548,TRUE,_xll.ohTrigger(RecalcTrigger,Trigger3M)),NA())</f>
        <v>-1.4790103224138207E-3</v>
      </c>
      <c r="P548" s="44">
        <f>IFERROR(_xll.qlIndexFixing(ONIndex6M,I548,TRUE,_xll.ohTrigger(RecalcTrigger,Trigger6M)),NA())</f>
        <v>-2.0600324809993964E-4</v>
      </c>
      <c r="Q548" s="183">
        <f>IFERROR(_xll.qlIndexFixing(ONIndex1Y,I548,TRUE,_xll.ohTrigger(RecalcTrigger,Trigger1Y)),NA())</f>
        <v>1.4811428601202437E-3</v>
      </c>
    </row>
    <row r="549" spans="2:17" x14ac:dyDescent="0.2">
      <c r="B549" s="39" t="s">
        <v>42</v>
      </c>
      <c r="D549" s="42">
        <f>_xll.qlCalendarAdvance(Calendar,$D548,B549,"f",FALSE)</f>
        <v>43334</v>
      </c>
      <c r="E549" s="177">
        <f>_xll.qlInterestRateIndexValueDate(IndexON,D549)</f>
        <v>43334</v>
      </c>
      <c r="F549" s="193">
        <f>IFERROR(_xll.qlIndexFixing(IndexON,D549,TRUE,_xll.ohTrigger(RecalcTrigger,TriggerON)),NA())</f>
        <v>-2.9417741387272045E-3</v>
      </c>
      <c r="H549" s="42">
        <f>_xll.qlCalendarAdvance(Calendar,$H548,B549,"f",FALSE)</f>
        <v>43334</v>
      </c>
      <c r="I549" s="177">
        <f>_xll.qlInterestRateIndexValueDate(Index1M,$H549)</f>
        <v>43336</v>
      </c>
      <c r="J549" s="182">
        <f>IFERROR(_xll.qlIndexFixing(Index1M,$H549,TRUE,_xll.ohTrigger(RecalcTrigger,Trigger1M)),NA())</f>
        <v>-2.7631944329777822E-3</v>
      </c>
      <c r="K549" s="44">
        <f>IFERROR(_xll.qlIndexFixing(Index3M,H549,TRUE,_xll.ohTrigger(RecalcTrigger,Trigger3M)),NA())</f>
        <v>-1.1706146423551514E-3</v>
      </c>
      <c r="L549" s="44">
        <f>IFERROR(_xll.qlIndexFixing(Index6M,$H549,TRUE,_xll.ohTrigger(RecalcTrigger,Trigger6M)),NA())</f>
        <v>4.4873773244619917E-4</v>
      </c>
      <c r="M549" s="183">
        <f>IFERROR(_xll.qlIndexFixing(Index1Y,$H549,TRUE,_xll.ohTrigger(RecalcTrigger,Trigger1Y)),NA())</f>
        <v>3.0912950998357646E-3</v>
      </c>
      <c r="N549" s="182">
        <f>IFERROR(_xll.qlIndexFixing(ONIndex1M,I549,TRUE,_xll.ohTrigger(RecalcTrigger,Trigger1M)),NA())</f>
        <v>-2.8227919963086379E-3</v>
      </c>
      <c r="O549" s="44">
        <f>IFERROR(_xll.qlIndexFixing(ONIndex3M,I549,TRUE,_xll.ohTrigger(RecalcTrigger,Trigger3M)),NA())</f>
        <v>-1.4366947094002214E-3</v>
      </c>
      <c r="P549" s="44">
        <f>IFERROR(_xll.qlIndexFixing(ONIndex6M,I549,TRUE,_xll.ohTrigger(RecalcTrigger,Trigger6M)),NA())</f>
        <v>-1.5812488962207993E-4</v>
      </c>
      <c r="Q549" s="183">
        <f>IFERROR(_xll.qlIndexFixing(ONIndex1Y,I549,TRUE,_xll.ohTrigger(RecalcTrigger,Trigger1Y)),NA())</f>
        <v>1.6059368524601325E-3</v>
      </c>
    </row>
    <row r="550" spans="2:17" x14ac:dyDescent="0.2">
      <c r="B550" s="39" t="s">
        <v>42</v>
      </c>
      <c r="D550" s="42">
        <f>_xll.qlCalendarAdvance(Calendar,$D549,B550,"f",FALSE)</f>
        <v>43341</v>
      </c>
      <c r="E550" s="177">
        <f>_xll.qlInterestRateIndexValueDate(IndexON,D550)</f>
        <v>43341</v>
      </c>
      <c r="F550" s="193">
        <f>IFERROR(_xll.qlIndexFixing(IndexON,D550,TRUE,_xll.ohTrigger(RecalcTrigger,TriggerON)),NA())</f>
        <v>-2.9417741388071406E-3</v>
      </c>
      <c r="H550" s="42">
        <f>_xll.qlCalendarAdvance(Calendar,$H549,B550,"f",FALSE)</f>
        <v>43341</v>
      </c>
      <c r="I550" s="177">
        <f>_xll.qlInterestRateIndexValueDate(Index1M,$H550)</f>
        <v>43343</v>
      </c>
      <c r="J550" s="182">
        <f>IFERROR(_xll.qlIndexFixing(Index1M,$H550,TRUE,_xll.ohTrigger(RecalcTrigger,Trigger1M)),NA())</f>
        <v>-2.7333860244013342E-3</v>
      </c>
      <c r="K550" s="44">
        <f>IFERROR(_xll.qlIndexFixing(Index3M,H550,TRUE,_xll.ohTrigger(RecalcTrigger,Trigger3M)),NA())</f>
        <v>-1.1358598404194713E-3</v>
      </c>
      <c r="L550" s="44">
        <f>IFERROR(_xll.qlIndexFixing(Index6M,$H550,TRUE,_xll.ohTrigger(RecalcTrigger,Trigger6M)),NA())</f>
        <v>4.8314529044662171E-4</v>
      </c>
      <c r="M550" s="183">
        <f>IFERROR(_xll.qlIndexFixing(Index1Y,$H550,TRUE,_xll.ohTrigger(RecalcTrigger,Trigger1Y)),NA())</f>
        <v>3.125013120338162E-3</v>
      </c>
      <c r="N550" s="182">
        <f>IFERROR(_xll.qlIndexFixing(ONIndex1M,I550,TRUE,_xll.ohTrigger(RecalcTrigger,Trigger1M)),NA())</f>
        <v>-2.7855195540160693E-3</v>
      </c>
      <c r="O550" s="44">
        <f>IFERROR(_xll.qlIndexFixing(ONIndex3M,I550,TRUE,_xll.ohTrigger(RecalcTrigger,Trigger3M)),NA())</f>
        <v>-1.39405264436121E-3</v>
      </c>
      <c r="P550" s="44">
        <f>IFERROR(_xll.qlIndexFixing(ONIndex6M,I550,TRUE,_xll.ohTrigger(RecalcTrigger,Trigger6M)),NA())</f>
        <v>-1.1011677989447577E-4</v>
      </c>
      <c r="Q550" s="183">
        <f>IFERROR(_xll.qlIndexFixing(ONIndex1Y,I550,TRUE,_xll.ohTrigger(RecalcTrigger,Trigger1Y)),NA())</f>
        <v>1.7281367823152038E-3</v>
      </c>
    </row>
    <row r="551" spans="2:17" x14ac:dyDescent="0.2">
      <c r="B551" s="39" t="s">
        <v>42</v>
      </c>
      <c r="D551" s="42">
        <f>_xll.qlCalendarAdvance(Calendar,$D550,B551,"f",FALSE)</f>
        <v>43348</v>
      </c>
      <c r="E551" s="177">
        <f>_xll.qlInterestRateIndexValueDate(IndexON,D551)</f>
        <v>43348</v>
      </c>
      <c r="F551" s="193">
        <f>IFERROR(_xll.qlIndexFixing(IndexON,D551,TRUE,_xll.ohTrigger(RecalcTrigger,TriggerON)),NA())</f>
        <v>-2.9417741387272045E-3</v>
      </c>
      <c r="H551" s="42">
        <f>_xll.qlCalendarAdvance(Calendar,$H550,B551,"f",FALSE)</f>
        <v>43348</v>
      </c>
      <c r="I551" s="177">
        <f>_xll.qlInterestRateIndexValueDate(Index1M,$H551)</f>
        <v>43350</v>
      </c>
      <c r="J551" s="182">
        <f>IFERROR(_xll.qlIndexFixing(Index1M,$H551,TRUE,_xll.ohTrigger(RecalcTrigger,Trigger1M)),NA())</f>
        <v>-2.6863399560726709E-3</v>
      </c>
      <c r="K551" s="44">
        <f>IFERROR(_xll.qlIndexFixing(Index3M,H551,TRUE,_xll.ohTrigger(RecalcTrigger,Trigger3M)),NA())</f>
        <v>-1.0911881733103154E-3</v>
      </c>
      <c r="L551" s="44">
        <f>IFERROR(_xll.qlIndexFixing(Index6M,$H551,TRUE,_xll.ohTrigger(RecalcTrigger,Trigger6M)),NA())</f>
        <v>5.3124997035635302E-4</v>
      </c>
      <c r="M551" s="183">
        <f>IFERROR(_xll.qlIndexFixing(Index1Y,$H551,TRUE,_xll.ohTrigger(RecalcTrigger,Trigger1Y)),NA())</f>
        <v>3.163798474271306E-3</v>
      </c>
      <c r="N551" s="182">
        <f>IFERROR(_xll.qlIndexFixing(ONIndex1M,I551,TRUE,_xll.ohTrigger(RecalcTrigger,Trigger1M)),NA())</f>
        <v>-2.7476881147947552E-3</v>
      </c>
      <c r="O551" s="44">
        <f>IFERROR(_xll.qlIndexFixing(ONIndex3M,I551,TRUE,_xll.ohTrigger(RecalcTrigger,Trigger3M)),NA())</f>
        <v>-1.3510899096313977E-3</v>
      </c>
      <c r="P551" s="44">
        <f>IFERROR(_xll.qlIndexFixing(ONIndex6M,I551,TRUE,_xll.ohTrigger(RecalcTrigger,Trigger6M)),NA())</f>
        <v>-6.1993315720876296E-5</v>
      </c>
      <c r="Q551" s="183">
        <f>IFERROR(_xll.qlIndexFixing(ONIndex1Y,I551,TRUE,_xll.ohTrigger(RecalcTrigger,Trigger1Y)),NA())</f>
        <v>1.8476016761326264E-3</v>
      </c>
    </row>
    <row r="552" spans="2:17" x14ac:dyDescent="0.2">
      <c r="B552" s="39" t="s">
        <v>42</v>
      </c>
      <c r="D552" s="42">
        <f>_xll.qlCalendarAdvance(Calendar,$D551,B552,"f",FALSE)</f>
        <v>43355</v>
      </c>
      <c r="E552" s="177">
        <f>_xll.qlInterestRateIndexValueDate(IndexON,D552)</f>
        <v>43355</v>
      </c>
      <c r="F552" s="193">
        <f>IFERROR(_xll.qlIndexFixing(IndexON,D552,TRUE,_xll.ohTrigger(RecalcTrigger,TriggerON)),NA())</f>
        <v>-2.9417741387671725E-3</v>
      </c>
      <c r="H552" s="42">
        <f>_xll.qlCalendarAdvance(Calendar,$H551,B552,"f",FALSE)</f>
        <v>43355</v>
      </c>
      <c r="I552" s="177">
        <f>_xll.qlInterestRateIndexValueDate(Index1M,$H552)</f>
        <v>43357</v>
      </c>
      <c r="J552" s="182">
        <f>IFERROR(_xll.qlIndexFixing(Index1M,$H552,TRUE,_xll.ohTrigger(RecalcTrigger,Trigger1M)),NA())</f>
        <v>-2.6470650560140468E-3</v>
      </c>
      <c r="K552" s="44">
        <f>IFERROR(_xll.qlIndexFixing(Index3M,H552,TRUE,_xll.ohTrigger(RecalcTrigger,Trigger3M)),NA())</f>
        <v>-1.0462350624915033E-3</v>
      </c>
      <c r="L552" s="44">
        <f>IFERROR(_xll.qlIndexFixing(Index6M,$H552,TRUE,_xll.ohTrigger(RecalcTrigger,Trigger6M)),NA())</f>
        <v>5.7935447438158406E-4</v>
      </c>
      <c r="M552" s="183">
        <f>IFERROR(_xll.qlIndexFixing(Index1Y,$H552,TRUE,_xll.ohTrigger(RecalcTrigger,Trigger1Y)),NA())</f>
        <v>3.1973229809905356E-3</v>
      </c>
      <c r="N552" s="182">
        <f>IFERROR(_xll.qlIndexFixing(ONIndex1M,I552,TRUE,_xll.ohTrigger(RecalcTrigger,Trigger1M)),NA())</f>
        <v>-2.7092949475893136E-3</v>
      </c>
      <c r="O552" s="44">
        <f>IFERROR(_xll.qlIndexFixing(ONIndex3M,I552,TRUE,_xll.ohTrigger(RecalcTrigger,Trigger3M)),NA())</f>
        <v>-1.307812287905108E-3</v>
      </c>
      <c r="P552" s="44">
        <f>IFERROR(_xll.qlIndexFixing(ONIndex6M,I552,TRUE,_xll.ohTrigger(RecalcTrigger,Trigger6M)),NA())</f>
        <v>-1.3768893505350377E-5</v>
      </c>
      <c r="Q552" s="183">
        <f>IFERROR(_xll.qlIndexFixing(ONIndex1Y,I552,TRUE,_xll.ohTrigger(RecalcTrigger,Trigger1Y)),NA())</f>
        <v>1.9641905603595688E-3</v>
      </c>
    </row>
    <row r="553" spans="2:17" x14ac:dyDescent="0.2">
      <c r="B553" s="39" t="s">
        <v>42</v>
      </c>
      <c r="D553" s="42">
        <f>_xll.qlCalendarAdvance(Calendar,$D552,B553,"f",FALSE)</f>
        <v>43362</v>
      </c>
      <c r="E553" s="177">
        <f>_xll.qlInterestRateIndexValueDate(IndexON,D553)</f>
        <v>43362</v>
      </c>
      <c r="F553" s="193">
        <f>IFERROR(_xll.qlIndexFixing(IndexON,D553,TRUE,_xll.ohTrigger(RecalcTrigger,TriggerON)),NA())</f>
        <v>-2.9417741387671725E-3</v>
      </c>
      <c r="H553" s="42">
        <f>_xll.qlCalendarAdvance(Calendar,$H552,B553,"f",FALSE)</f>
        <v>43362</v>
      </c>
      <c r="I553" s="177">
        <f>_xll.qlInterestRateIndexValueDate(Index1M,$H553)</f>
        <v>43364</v>
      </c>
      <c r="J553" s="182">
        <f>IFERROR(_xll.qlIndexFixing(Index1M,$H553,TRUE,_xll.ohTrigger(RecalcTrigger,Trigger1M)),NA())</f>
        <v>-2.6072214002096968E-3</v>
      </c>
      <c r="K553" s="44">
        <f>IFERROR(_xll.qlIndexFixing(Index3M,H553,TRUE,_xll.ohTrigger(RecalcTrigger,Trigger3M)),NA())</f>
        <v>-1.0010062795348265E-3</v>
      </c>
      <c r="L553" s="44">
        <f>IFERROR(_xll.qlIndexFixing(Index6M,$H553,TRUE,_xll.ohTrigger(RecalcTrigger,Trigger6M)),NA())</f>
        <v>6.274623434322005E-4</v>
      </c>
      <c r="M553" s="183">
        <f>IFERROR(_xll.qlIndexFixing(Index1Y,$H553,TRUE,_xll.ohTrigger(RecalcTrigger,Trigger1Y)),NA())</f>
        <v>3.2291505874561021E-3</v>
      </c>
      <c r="N553" s="182">
        <f>IFERROR(_xll.qlIndexFixing(ONIndex1M,I553,TRUE,_xll.ohTrigger(RecalcTrigger,Trigger1M)),NA())</f>
        <v>-2.6703373211844905E-3</v>
      </c>
      <c r="O553" s="44">
        <f>IFERROR(_xll.qlIndexFixing(ONIndex3M,I553,TRUE,_xll.ohTrigger(RecalcTrigger,Trigger3M)),NA())</f>
        <v>-1.2642255615169518E-3</v>
      </c>
      <c r="P553" s="44">
        <f>IFERROR(_xll.qlIndexFixing(ONIndex6M,I553,TRUE,_xll.ohTrigger(RecalcTrigger,Trigger6M)),NA())</f>
        <v>3.4542090228129041E-5</v>
      </c>
      <c r="Q553" s="183">
        <f>IFERROR(_xll.qlIndexFixing(ONIndex1Y,I553,TRUE,_xll.ohTrigger(RecalcTrigger,Trigger1Y)),NA())</f>
        <v>2.0777624612033918E-3</v>
      </c>
    </row>
    <row r="554" spans="2:17" x14ac:dyDescent="0.2">
      <c r="B554" s="39" t="s">
        <v>42</v>
      </c>
      <c r="D554" s="42">
        <f>_xll.qlCalendarAdvance(Calendar,$D553,B554,"f",FALSE)</f>
        <v>43369</v>
      </c>
      <c r="E554" s="177">
        <f>_xll.qlInterestRateIndexValueDate(IndexON,D554)</f>
        <v>43369</v>
      </c>
      <c r="F554" s="193">
        <f>IFERROR(_xll.qlIndexFixing(IndexON,D554,TRUE,_xll.ohTrigger(RecalcTrigger,TriggerON)),NA())</f>
        <v>-2.9417741387272045E-3</v>
      </c>
      <c r="H554" s="42">
        <f>_xll.qlCalendarAdvance(Calendar,$H553,B554,"f",FALSE)</f>
        <v>43369</v>
      </c>
      <c r="I554" s="177">
        <f>_xll.qlInterestRateIndexValueDate(Index1M,$H554)</f>
        <v>43371</v>
      </c>
      <c r="J554" s="182">
        <f>IFERROR(_xll.qlIndexFixing(Index1M,$H554,TRUE,_xll.ohTrigger(RecalcTrigger,Trigger1M)),NA())</f>
        <v>-2.5609051012018018E-3</v>
      </c>
      <c r="K554" s="44">
        <f>IFERROR(_xll.qlIndexFixing(Index3M,H554,TRUE,_xll.ohTrigger(RecalcTrigger,Trigger3M)),NA())</f>
        <v>-9.4559577248694434E-4</v>
      </c>
      <c r="L554" s="44">
        <f>IFERROR(_xll.qlIndexFixing(Index6M,$H554,TRUE,_xll.ohTrigger(RecalcTrigger,Trigger6M)),NA())</f>
        <v>6.7900601634582065E-4</v>
      </c>
      <c r="M554" s="183">
        <f>IFERROR(_xll.qlIndexFixing(Index1Y,$H554,TRUE,_xll.ohTrigger(RecalcTrigger,Trigger1Y)),NA())</f>
        <v>3.2593766257609609E-3</v>
      </c>
      <c r="N554" s="182">
        <f>IFERROR(_xll.qlIndexFixing(ONIndex1M,I554,TRUE,_xll.ohTrigger(RecalcTrigger,Trigger1M)),NA())</f>
        <v>-2.6308125047647124E-3</v>
      </c>
      <c r="O554" s="44">
        <f>IFERROR(_xll.qlIndexFixing(ONIndex3M,I554,TRUE,_xll.ohTrigger(RecalcTrigger,Trigger3M)),NA())</f>
        <v>-1.2203355131212845E-3</v>
      </c>
      <c r="P554" s="44">
        <f>IFERROR(_xll.qlIndexFixing(ONIndex6M,I554,TRUE,_xll.ohTrigger(RecalcTrigger,Trigger6M)),NA())</f>
        <v>8.2925238755748865E-5</v>
      </c>
      <c r="Q554" s="183">
        <f>IFERROR(_xll.qlIndexFixing(ONIndex1Y,I554,TRUE,_xll.ohTrigger(RecalcTrigger,Trigger1Y)),NA())</f>
        <v>2.1881764047915198E-3</v>
      </c>
    </row>
    <row r="555" spans="2:17" x14ac:dyDescent="0.2">
      <c r="B555" s="39" t="s">
        <v>42</v>
      </c>
      <c r="D555" s="42">
        <f>_xll.qlCalendarAdvance(Calendar,$D554,B555,"f",FALSE)</f>
        <v>43376</v>
      </c>
      <c r="E555" s="177">
        <f>_xll.qlInterestRateIndexValueDate(IndexON,D555)</f>
        <v>43376</v>
      </c>
      <c r="F555" s="193">
        <f>IFERROR(_xll.qlIndexFixing(IndexON,D555,TRUE,_xll.ohTrigger(RecalcTrigger,TriggerON)),NA())</f>
        <v>-2.9417741386872365E-3</v>
      </c>
      <c r="H555" s="42">
        <f>_xll.qlCalendarAdvance(Calendar,$H554,B555,"f",FALSE)</f>
        <v>43376</v>
      </c>
      <c r="I555" s="177">
        <f>_xll.qlInterestRateIndexValueDate(Index1M,$H555)</f>
        <v>43378</v>
      </c>
      <c r="J555" s="182">
        <f>IFERROR(_xll.qlIndexFixing(Index1M,$H555,TRUE,_xll.ohTrigger(RecalcTrigger,Trigger1M)),NA())</f>
        <v>-2.525816876592279E-3</v>
      </c>
      <c r="K555" s="44">
        <f>IFERROR(_xll.qlIndexFixing(Index3M,H555,TRUE,_xll.ohTrigger(RecalcTrigger,Trigger3M)),NA())</f>
        <v>-8.9978019215397598E-4</v>
      </c>
      <c r="L555" s="44">
        <f>IFERROR(_xll.qlIndexFixing(Index6M,$H555,TRUE,_xll.ohTrigger(RecalcTrigger,Trigger6M)),NA())</f>
        <v>7.2713655918454673E-4</v>
      </c>
      <c r="M555" s="183">
        <f>IFERROR(_xll.qlIndexFixing(Index1Y,$H555,TRUE,_xll.ohTrigger(RecalcTrigger,Trigger1Y)),NA())</f>
        <v>3.288099960390103E-3</v>
      </c>
      <c r="N555" s="182">
        <f>IFERROR(_xll.qlIndexFixing(ONIndex1M,I555,TRUE,_xll.ohTrigger(RecalcTrigger,Trigger1M)),NA())</f>
        <v>-2.5907177670747572E-3</v>
      </c>
      <c r="O555" s="44">
        <f>IFERROR(_xll.qlIndexFixing(ONIndex3M,I555,TRUE,_xll.ohTrigger(RecalcTrigger,Trigger3M)),NA())</f>
        <v>-1.1761479250127493E-3</v>
      </c>
      <c r="P555" s="44">
        <f>IFERROR(_xll.qlIndexFixing(ONIndex6M,I555,TRUE,_xll.ohTrigger(RecalcTrigger,Trigger6M)),NA())</f>
        <v>1.3136615555353615E-4</v>
      </c>
      <c r="Q555" s="183">
        <f>IFERROR(_xll.qlIndexFixing(ONIndex1Y,I555,TRUE,_xll.ohTrigger(RecalcTrigger,Trigger1Y)),NA())</f>
        <v>2.2952914171714411E-3</v>
      </c>
    </row>
    <row r="556" spans="2:17" x14ac:dyDescent="0.2">
      <c r="B556" s="39" t="s">
        <v>42</v>
      </c>
      <c r="D556" s="42">
        <f>_xll.qlCalendarAdvance(Calendar,$D555,B556,"f",FALSE)</f>
        <v>43383</v>
      </c>
      <c r="E556" s="177">
        <f>_xll.qlInterestRateIndexValueDate(IndexON,D556)</f>
        <v>43383</v>
      </c>
      <c r="F556" s="193">
        <f>IFERROR(_xll.qlIndexFixing(IndexON,D556,TRUE,_xll.ohTrigger(RecalcTrigger,TriggerON)),NA())</f>
        <v>-2.9417741387272045E-3</v>
      </c>
      <c r="H556" s="42">
        <f>_xll.qlCalendarAdvance(Calendar,$H555,B556,"f",FALSE)</f>
        <v>43383</v>
      </c>
      <c r="I556" s="177">
        <f>_xll.qlInterestRateIndexValueDate(Index1M,$H556)</f>
        <v>43385</v>
      </c>
      <c r="J556" s="182">
        <f>IFERROR(_xll.qlIndexFixing(Index1M,$H556,TRUE,_xll.ohTrigger(RecalcTrigger,Trigger1M)),NA())</f>
        <v>-2.4842505360936798E-3</v>
      </c>
      <c r="K556" s="44">
        <f>IFERROR(_xll.qlIndexFixing(Index3M,H556,TRUE,_xll.ohTrigger(RecalcTrigger,Trigger3M)),NA())</f>
        <v>-8.537074769773774E-4</v>
      </c>
      <c r="L556" s="44">
        <f>IFERROR(_xll.qlIndexFixing(Index6M,$H556,TRUE,_xll.ohTrigger(RecalcTrigger,Trigger6M)),NA())</f>
        <v>7.7528444656753512E-4</v>
      </c>
      <c r="M556" s="183">
        <f>IFERROR(_xll.qlIndexFixing(Index1Y,$H556,TRUE,_xll.ohTrigger(RecalcTrigger,Trigger1Y)),NA())</f>
        <v>3.3154229872016426E-3</v>
      </c>
      <c r="N556" s="182">
        <f>IFERROR(_xll.qlIndexFixing(ONIndex1M,I556,TRUE,_xll.ohTrigger(RecalcTrigger,Trigger1M)),NA())</f>
        <v>-2.5500503770592431E-3</v>
      </c>
      <c r="O556" s="44">
        <f>IFERROR(_xll.qlIndexFixing(ONIndex3M,I556,TRUE,_xll.ohTrigger(RecalcTrigger,Trigger3M)),NA())</f>
        <v>-1.1316685797657655E-3</v>
      </c>
      <c r="P556" s="44">
        <f>IFERROR(_xll.qlIndexFixing(ONIndex6M,I556,TRUE,_xll.ohTrigger(RecalcTrigger,Trigger6M)),NA())</f>
        <v>1.7985044397761385E-4</v>
      </c>
      <c r="Q556" s="183">
        <f>IFERROR(_xll.qlIndexFixing(ONIndex1Y,I556,TRUE,_xll.ohTrigger(RecalcTrigger,Trigger1Y)),NA())</f>
        <v>2.3989665240709002E-3</v>
      </c>
    </row>
    <row r="557" spans="2:17" x14ac:dyDescent="0.2">
      <c r="B557" s="39" t="s">
        <v>42</v>
      </c>
      <c r="D557" s="42">
        <f>_xll.qlCalendarAdvance(Calendar,$D556,B557,"f",FALSE)</f>
        <v>43390</v>
      </c>
      <c r="E557" s="177">
        <f>_xll.qlInterestRateIndexValueDate(IndexON,D557)</f>
        <v>43390</v>
      </c>
      <c r="F557" s="193">
        <f>IFERROR(_xll.qlIndexFixing(IndexON,D557,TRUE,_xll.ohTrigger(RecalcTrigger,TriggerON)),NA())</f>
        <v>-2.9417741387671725E-3</v>
      </c>
      <c r="H557" s="42">
        <f>_xll.qlCalendarAdvance(Calendar,$H556,B557,"f",FALSE)</f>
        <v>43390</v>
      </c>
      <c r="I557" s="177">
        <f>_xll.qlInterestRateIndexValueDate(Index1M,$H557)</f>
        <v>43392</v>
      </c>
      <c r="J557" s="182">
        <f>IFERROR(_xll.qlIndexFixing(Index1M,$H557,TRUE,_xll.ohTrigger(RecalcTrigger,Trigger1M)),NA())</f>
        <v>-2.4421044944744259E-3</v>
      </c>
      <c r="K557" s="44">
        <f>IFERROR(_xll.qlIndexFixing(Index3M,H557,TRUE,_xll.ohTrigger(RecalcTrigger,Trigger3M)),NA())</f>
        <v>-8.0738339909140842E-4</v>
      </c>
      <c r="L557" s="44">
        <f>IFERROR(_xll.qlIndexFixing(Index6M,$H557,TRUE,_xll.ohTrigger(RecalcTrigger,Trigger6M)),NA())</f>
        <v>8.3723233537443562E-4</v>
      </c>
      <c r="M557" s="183">
        <f>IFERROR(_xll.qlIndexFixing(Index1Y,$H557,TRUE,_xll.ohTrigger(RecalcTrigger,Trigger1Y)),NA())</f>
        <v>3.3414516324299032E-3</v>
      </c>
      <c r="N557" s="182">
        <f>IFERROR(_xll.qlIndexFixing(ONIndex1M,I557,TRUE,_xll.ohTrigger(RecalcTrigger,Trigger1M)),NA())</f>
        <v>-2.5088076037027562E-3</v>
      </c>
      <c r="O557" s="44">
        <f>IFERROR(_xll.qlIndexFixing(ONIndex3M,I557,TRUE,_xll.ohTrigger(RecalcTrigger,Trigger3M)),NA())</f>
        <v>-1.0869032600346884E-3</v>
      </c>
      <c r="P557" s="44">
        <f>IFERROR(_xll.qlIndexFixing(ONIndex6M,I557,TRUE,_xll.ohTrigger(RecalcTrigger,Trigger6M)),NA())</f>
        <v>2.2836370722423283E-4</v>
      </c>
      <c r="Q557" s="183">
        <f>IFERROR(_xll.qlIndexFixing(ONIndex1Y,I557,TRUE,_xll.ohTrigger(RecalcTrigger,Trigger1Y)),NA())</f>
        <v>2.4990607515373853E-3</v>
      </c>
    </row>
    <row r="558" spans="2:17" x14ac:dyDescent="0.2">
      <c r="B558" s="39" t="s">
        <v>42</v>
      </c>
      <c r="D558" s="42">
        <f>_xll.qlCalendarAdvance(Calendar,$D557,B558,"f",FALSE)</f>
        <v>43397</v>
      </c>
      <c r="E558" s="177">
        <f>_xll.qlInterestRateIndexValueDate(IndexON,D558)</f>
        <v>43397</v>
      </c>
      <c r="F558" s="193">
        <f>IFERROR(_xll.qlIndexFixing(IndexON,D558,TRUE,_xll.ohTrigger(RecalcTrigger,TriggerON)),NA())</f>
        <v>-2.9417741388071406E-3</v>
      </c>
      <c r="H558" s="42">
        <f>_xll.qlCalendarAdvance(Calendar,$H557,B558,"f",FALSE)</f>
        <v>43397</v>
      </c>
      <c r="I558" s="177">
        <f>_xll.qlInterestRateIndexValueDate(Index1M,$H558)</f>
        <v>43399</v>
      </c>
      <c r="J558" s="182">
        <f>IFERROR(_xll.qlIndexFixing(Index1M,$H558,TRUE,_xll.ohTrigger(RecalcTrigger,Trigger1M)),NA())</f>
        <v>-2.3993760150681398E-3</v>
      </c>
      <c r="K558" s="44">
        <f>IFERROR(_xll.qlIndexFixing(Index3M,H558,TRUE,_xll.ohTrigger(RecalcTrigger,Trigger3M)),NA())</f>
        <v>-7.6081373086248365E-4</v>
      </c>
      <c r="L558" s="44">
        <f>IFERROR(_xll.qlIndexFixing(Index6M,$H558,TRUE,_xll.ohTrigger(RecalcTrigger,Trigger6M)),NA())</f>
        <v>8.7165313477187596E-4</v>
      </c>
      <c r="M558" s="183">
        <f>IFERROR(_xll.qlIndexFixing(Index1Y,$H558,TRUE,_xll.ohTrigger(RecalcTrigger,Trigger1Y)),NA())</f>
        <v>3.3662953517248784E-3</v>
      </c>
      <c r="N558" s="182">
        <f>IFERROR(_xll.qlIndexFixing(ONIndex1M,I558,TRUE,_xll.ohTrigger(RecalcTrigger,Trigger1M)),NA())</f>
        <v>-2.4669867158699788E-3</v>
      </c>
      <c r="O558" s="44">
        <f>IFERROR(_xll.qlIndexFixing(ONIndex3M,I558,TRUE,_xll.ohTrigger(RecalcTrigger,Trigger3M)),NA())</f>
        <v>-1.041857748034225E-3</v>
      </c>
      <c r="P558" s="44">
        <f>IFERROR(_xll.qlIndexFixing(ONIndex6M,I558,TRUE,_xll.ohTrigger(RecalcTrigger,Trigger6M)),NA())</f>
        <v>2.7689154888932421E-4</v>
      </c>
      <c r="Q558" s="183">
        <f>IFERROR(_xll.qlIndexFixing(ONIndex1Y,I558,TRUE,_xll.ohTrigger(RecalcTrigger,Trigger1Y)),NA())</f>
        <v>2.5954331253785767E-3</v>
      </c>
    </row>
    <row r="559" spans="2:17" x14ac:dyDescent="0.2">
      <c r="B559" s="39" t="s">
        <v>42</v>
      </c>
      <c r="D559" s="42">
        <f>_xll.qlCalendarAdvance(Calendar,$D558,B559,"f",FALSE)</f>
        <v>43404</v>
      </c>
      <c r="E559" s="177">
        <f>_xll.qlInterestRateIndexValueDate(IndexON,D559)</f>
        <v>43404</v>
      </c>
      <c r="F559" s="193">
        <f>IFERROR(_xll.qlIndexFixing(IndexON,D559,TRUE,_xll.ohTrigger(RecalcTrigger,TriggerON)),NA())</f>
        <v>-2.9417741387671725E-3</v>
      </c>
      <c r="H559" s="42">
        <f>_xll.qlCalendarAdvance(Calendar,$H558,B559,"f",FALSE)</f>
        <v>43404</v>
      </c>
      <c r="I559" s="177">
        <f>_xll.qlInterestRateIndexValueDate(Index1M,$H559)</f>
        <v>43406</v>
      </c>
      <c r="J559" s="182">
        <f>IFERROR(_xll.qlIndexFixing(Index1M,$H559,TRUE,_xll.ohTrigger(RecalcTrigger,Trigger1M)),NA())</f>
        <v>-2.3560623611065903E-3</v>
      </c>
      <c r="K559" s="44">
        <f>IFERROR(_xll.qlIndexFixing(Index3M,H559,TRUE,_xll.ohTrigger(RecalcTrigger,Trigger3M)),NA())</f>
        <v>-7.1400424488577091E-4</v>
      </c>
      <c r="L559" s="44">
        <f>IFERROR(_xll.qlIndexFixing(Index6M,$H559,TRUE,_xll.ohTrigger(RecalcTrigger,Trigger6M)),NA())</f>
        <v>9.1642977829580179E-4</v>
      </c>
      <c r="M559" s="183">
        <f>IFERROR(_xll.qlIndexFixing(Index1Y,$H559,TRUE,_xll.ohTrigger(RecalcTrigger,Trigger1Y)),NA())</f>
        <v>3.3900671292374307E-3</v>
      </c>
      <c r="N559" s="182">
        <f>IFERROR(_xll.qlIndexFixing(ONIndex1M,I559,TRUE,_xll.ohTrigger(RecalcTrigger,Trigger1M)),NA())</f>
        <v>-2.4245849825055288E-3</v>
      </c>
      <c r="O559" s="44">
        <f>IFERROR(_xll.qlIndexFixing(ONIndex3M,I559,TRUE,_xll.ohTrigger(RecalcTrigger,Trigger3M)),NA())</f>
        <v>-9.9653782645869882E-4</v>
      </c>
      <c r="P559" s="44">
        <f>IFERROR(_xll.qlIndexFixing(ONIndex6M,I559,TRUE,_xll.ohTrigger(RecalcTrigger,Trigger6M)),NA())</f>
        <v>3.2541957232901098E-4</v>
      </c>
      <c r="Q559" s="183">
        <f>IFERROR(_xll.qlIndexFixing(ONIndex1Y,I559,TRUE,_xll.ohTrigger(RecalcTrigger,Trigger1Y)),NA())</f>
        <v>2.6879426714820909E-3</v>
      </c>
    </row>
    <row r="560" spans="2:17" x14ac:dyDescent="0.2">
      <c r="B560" s="39" t="s">
        <v>42</v>
      </c>
      <c r="D560" s="42">
        <f>_xll.qlCalendarAdvance(Calendar,$D559,B560,"f",FALSE)</f>
        <v>43411</v>
      </c>
      <c r="E560" s="177">
        <f>_xll.qlInterestRateIndexValueDate(IndexON,D560)</f>
        <v>43411</v>
      </c>
      <c r="F560" s="193">
        <f>IFERROR(_xll.qlIndexFixing(IndexON,D560,TRUE,_xll.ohTrigger(RecalcTrigger,TriggerON)),NA())</f>
        <v>-2.9417741387272045E-3</v>
      </c>
      <c r="H560" s="42">
        <f>_xll.qlCalendarAdvance(Calendar,$H559,B560,"f",FALSE)</f>
        <v>43411</v>
      </c>
      <c r="I560" s="177">
        <f>_xll.qlInterestRateIndexValueDate(Index1M,$H560)</f>
        <v>43413</v>
      </c>
      <c r="J560" s="182">
        <f>IFERROR(_xll.qlIndexFixing(Index1M,$H560,TRUE,_xll.ohTrigger(RecalcTrigger,Trigger1M)),NA())</f>
        <v>-2.3121607956642517E-3</v>
      </c>
      <c r="K560" s="44">
        <f>IFERROR(_xll.qlIndexFixing(Index3M,H560,TRUE,_xll.ohTrigger(RecalcTrigger,Trigger3M)),NA())</f>
        <v>-6.6696027001139754E-4</v>
      </c>
      <c r="L560" s="44">
        <f>IFERROR(_xll.qlIndexFixing(Index6M,$H560,TRUE,_xll.ohTrigger(RecalcTrigger,Trigger6M)),NA())</f>
        <v>9.646945261396891E-4</v>
      </c>
      <c r="M560" s="183">
        <f>IFERROR(_xll.qlIndexFixing(Index1Y,$H560,TRUE,_xll.ohTrigger(RecalcTrigger,Trigger1Y)),NA())</f>
        <v>3.4128834767713626E-3</v>
      </c>
      <c r="N560" s="182">
        <f>IFERROR(_xll.qlIndexFixing(ONIndex1M,I560,TRUE,_xll.ohTrigger(RecalcTrigger,Trigger1M)),NA())</f>
        <v>-2.3815996724341204E-3</v>
      </c>
      <c r="O560" s="44">
        <f>IFERROR(_xll.qlIndexFixing(ONIndex3M,I560,TRUE,_xll.ohTrigger(RecalcTrigger,Trigger3M)),NA())</f>
        <v>-9.5094927768268889E-4</v>
      </c>
      <c r="P560" s="44">
        <f>IFERROR(_xll.qlIndexFixing(ONIndex6M,I560,TRUE,_xll.ohTrigger(RecalcTrigger,Trigger6M)),NA())</f>
        <v>3.7393338065960791E-4</v>
      </c>
      <c r="Q560" s="183">
        <f>IFERROR(_xll.qlIndexFixing(ONIndex1Y,I560,TRUE,_xll.ohTrigger(RecalcTrigger,Trigger1Y)),NA())</f>
        <v>2.7764484153358637E-3</v>
      </c>
    </row>
    <row r="561" spans="2:17" x14ac:dyDescent="0.2">
      <c r="B561" s="39" t="s">
        <v>42</v>
      </c>
      <c r="D561" s="42">
        <f>_xll.qlCalendarAdvance(Calendar,$D560,B561,"f",FALSE)</f>
        <v>43418</v>
      </c>
      <c r="E561" s="177">
        <f>_xll.qlInterestRateIndexValueDate(IndexON,D561)</f>
        <v>43418</v>
      </c>
      <c r="F561" s="193">
        <f>IFERROR(_xll.qlIndexFixing(IndexON,D561,TRUE,_xll.ohTrigger(RecalcTrigger,TriggerON)),NA())</f>
        <v>-2.9417741388071406E-3</v>
      </c>
      <c r="H561" s="42">
        <f>_xll.qlCalendarAdvance(Calendar,$H560,B561,"f",FALSE)</f>
        <v>43418</v>
      </c>
      <c r="I561" s="177">
        <f>_xll.qlInterestRateIndexValueDate(Index1M,$H561)</f>
        <v>43420</v>
      </c>
      <c r="J561" s="182">
        <f>IFERROR(_xll.qlIndexFixing(Index1M,$H561,TRUE,_xll.ohTrigger(RecalcTrigger,Trigger1M)),NA())</f>
        <v>-2.2676685817008529E-3</v>
      </c>
      <c r="K561" s="44">
        <f>IFERROR(_xll.qlIndexFixing(Index3M,H561,TRUE,_xll.ohTrigger(RecalcTrigger,Trigger3M)),NA())</f>
        <v>-6.1968533685813928E-4</v>
      </c>
      <c r="L561" s="44">
        <f>IFERROR(_xll.qlIndexFixing(Index6M,$H561,TRUE,_xll.ohTrigger(RecalcTrigger,Trigger6M)),NA())</f>
        <v>1.0130056155563654E-3</v>
      </c>
      <c r="M561" s="183">
        <f>IFERROR(_xll.qlIndexFixing(Index1Y,$H561,TRUE,_xll.ohTrigger(RecalcTrigger,Trigger1Y)),NA())</f>
        <v>3.4348644330073584E-3</v>
      </c>
      <c r="N561" s="182">
        <f>IFERROR(_xll.qlIndexFixing(ONIndex1M,I561,TRUE,_xll.ohTrigger(RecalcTrigger,Trigger1M)),NA())</f>
        <v>-2.3380280546003718E-3</v>
      </c>
      <c r="O561" s="44">
        <f>IFERROR(_xll.qlIndexFixing(ONIndex3M,I561,TRUE,_xll.ohTrigger(RecalcTrigger,Trigger3M)),NA())</f>
        <v>-9.0509788436055061E-4</v>
      </c>
      <c r="P561" s="44">
        <f>IFERROR(_xll.qlIndexFixing(ONIndex6M,I561,TRUE,_xll.ohTrigger(RecalcTrigger,Trigger6M)),NA())</f>
        <v>4.2241857739711008E-4</v>
      </c>
      <c r="Q561" s="183">
        <f>IFERROR(_xll.qlIndexFixing(ONIndex1Y,I561,TRUE,_xll.ohTrigger(RecalcTrigger,Trigger1Y)),NA())</f>
        <v>2.8608093829074477E-3</v>
      </c>
    </row>
    <row r="562" spans="2:17" x14ac:dyDescent="0.2">
      <c r="B562" s="39" t="s">
        <v>42</v>
      </c>
      <c r="D562" s="42">
        <f>_xll.qlCalendarAdvance(Calendar,$D561,B562,"f",FALSE)</f>
        <v>43425</v>
      </c>
      <c r="E562" s="177">
        <f>_xll.qlInterestRateIndexValueDate(IndexON,D562)</f>
        <v>43425</v>
      </c>
      <c r="F562" s="193">
        <f>IFERROR(_xll.qlIndexFixing(IndexON,D562,TRUE,_xll.ohTrigger(RecalcTrigger,TriggerON)),NA())</f>
        <v>-2.9417741388071406E-3</v>
      </c>
      <c r="H562" s="42">
        <f>_xll.qlCalendarAdvance(Calendar,$H561,B562,"f",FALSE)</f>
        <v>43425</v>
      </c>
      <c r="I562" s="177">
        <f>_xll.qlInterestRateIndexValueDate(Index1M,$H562)</f>
        <v>43427</v>
      </c>
      <c r="J562" s="182">
        <f>IFERROR(_xll.qlIndexFixing(Index1M,$H562,TRUE,_xll.ohTrigger(RecalcTrigger,Trigger1M)),NA())</f>
        <v>-2.2225829820459032E-3</v>
      </c>
      <c r="K562" s="44">
        <f>IFERROR(_xll.qlIndexFixing(Index3M,H562,TRUE,_xll.ohTrigger(RecalcTrigger,Trigger3M)),NA())</f>
        <v>-5.7218247030081507E-4</v>
      </c>
      <c r="L562" s="44">
        <f>IFERROR(_xll.qlIndexFixing(Index6M,$H562,TRUE,_xll.ohTrigger(RecalcTrigger,Trigger6M)),NA())</f>
        <v>1.0613702505211477E-3</v>
      </c>
      <c r="M562" s="183">
        <f>IFERROR(_xll.qlIndexFixing(Index1Y,$H562,TRUE,_xll.ohTrigger(RecalcTrigger,Trigger1Y)),NA())</f>
        <v>3.456133562821461E-3</v>
      </c>
      <c r="N562" s="182">
        <f>IFERROR(_xll.qlIndexFixing(ONIndex1M,I562,TRUE,_xll.ohTrigger(RecalcTrigger,Trigger1M)),NA())</f>
        <v>-2.293867397948901E-3</v>
      </c>
      <c r="O562" s="44">
        <f>IFERROR(_xll.qlIndexFixing(ONIndex3M,I562,TRUE,_xll.ohTrigger(RecalcTrigger,Trigger3M)),NA())</f>
        <v>-8.5898942894679919E-4</v>
      </c>
      <c r="P562" s="44">
        <f>IFERROR(_xll.qlIndexFixing(ONIndex6M,I562,TRUE,_xll.ohTrigger(RecalcTrigger,Trigger6M)),NA())</f>
        <v>4.7086076589764048E-4</v>
      </c>
      <c r="Q562" s="183">
        <f>IFERROR(_xll.qlIndexFixing(ONIndex1Y,I562,TRUE,_xll.ohTrigger(RecalcTrigger,Trigger1Y)),NA())</f>
        <v>2.940884600004523E-3</v>
      </c>
    </row>
    <row r="563" spans="2:17" x14ac:dyDescent="0.2">
      <c r="B563" s="39" t="s">
        <v>42</v>
      </c>
      <c r="D563" s="42">
        <f>_xll.qlCalendarAdvance(Calendar,$D562,B563,"f",FALSE)</f>
        <v>43432</v>
      </c>
      <c r="E563" s="177">
        <f>_xll.qlInterestRateIndexValueDate(IndexON,D563)</f>
        <v>43432</v>
      </c>
      <c r="F563" s="193">
        <f>IFERROR(_xll.qlIndexFixing(IndexON,D563,TRUE,_xll.ohTrigger(RecalcTrigger,TriggerON)),NA())</f>
        <v>-2.9417741388071406E-3</v>
      </c>
      <c r="H563" s="42">
        <f>_xll.qlCalendarAdvance(Calendar,$H562,B563,"f",FALSE)</f>
        <v>43432</v>
      </c>
      <c r="I563" s="177">
        <f>_xll.qlInterestRateIndexValueDate(Index1M,$H563)</f>
        <v>43434</v>
      </c>
      <c r="J563" s="182">
        <f>IFERROR(_xll.qlIndexFixing(Index1M,$H563,TRUE,_xll.ohTrigger(RecalcTrigger,Trigger1M)),NA())</f>
        <v>-2.1769012593909585E-3</v>
      </c>
      <c r="K563" s="44">
        <f>IFERROR(_xll.qlIndexFixing(Index3M,H563,TRUE,_xll.ohTrigger(RecalcTrigger,Trigger3M)),NA())</f>
        <v>-5.3825239948190884E-4</v>
      </c>
      <c r="L563" s="44">
        <f>IFERROR(_xll.qlIndexFixing(Index6M,$H563,TRUE,_xll.ohTrigger(RecalcTrigger,Trigger6M)),NA())</f>
        <v>1.1132862889114397E-3</v>
      </c>
      <c r="M563" s="183">
        <f>IFERROR(_xll.qlIndexFixing(Index1Y,$H563,TRUE,_xll.ohTrigger(RecalcTrigger,Trigger1Y)),NA())</f>
        <v>3.4721843200576467E-3</v>
      </c>
      <c r="N563" s="182">
        <f>IFERROR(_xll.qlIndexFixing(ONIndex1M,I563,TRUE,_xll.ohTrigger(RecalcTrigger,Trigger1M)),NA())</f>
        <v>-2.2491149713044223E-3</v>
      </c>
      <c r="O563" s="44">
        <f>IFERROR(_xll.qlIndexFixing(ONIndex3M,I563,TRUE,_xll.ohTrigger(RecalcTrigger,Trigger3M)),NA())</f>
        <v>-8.1262969389594986E-4</v>
      </c>
      <c r="P563" s="44">
        <f>IFERROR(_xll.qlIndexFixing(ONIndex6M,I563,TRUE,_xll.ohTrigger(RecalcTrigger,Trigger6M)),NA())</f>
        <v>5.1924554943738599E-4</v>
      </c>
      <c r="Q563" s="183">
        <f>IFERROR(_xll.qlIndexFixing(ONIndex1Y,I563,TRUE,_xll.ohTrigger(RecalcTrigger,Trigger1Y)),NA())</f>
        <v>3.0165330921150257E-3</v>
      </c>
    </row>
    <row r="564" spans="2:17" x14ac:dyDescent="0.2">
      <c r="B564" s="39" t="s">
        <v>42</v>
      </c>
      <c r="D564" s="42">
        <f>_xll.qlCalendarAdvance(Calendar,$D563,B564,"f",FALSE)</f>
        <v>43439</v>
      </c>
      <c r="E564" s="177">
        <f>_xll.qlInterestRateIndexValueDate(IndexON,D564)</f>
        <v>43439</v>
      </c>
      <c r="F564" s="193">
        <f>IFERROR(_xll.qlIndexFixing(IndexON,D564,TRUE,_xll.ohTrigger(RecalcTrigger,TriggerON)),NA())</f>
        <v>-2.9417741387272045E-3</v>
      </c>
      <c r="H564" s="42">
        <f>_xll.qlCalendarAdvance(Calendar,$H563,B564,"f",FALSE)</f>
        <v>43439</v>
      </c>
      <c r="I564" s="177">
        <f>_xll.qlInterestRateIndexValueDate(Index1M,$H564)</f>
        <v>43441</v>
      </c>
      <c r="J564" s="182">
        <f>IFERROR(_xll.qlIndexFixing(Index1M,$H564,TRUE,_xll.ohTrigger(RecalcTrigger,Trigger1M)),NA())</f>
        <v>-2.1306206762909093E-3</v>
      </c>
      <c r="K564" s="44">
        <f>IFERROR(_xll.qlIndexFixing(Index3M,H564,TRUE,_xll.ohTrigger(RecalcTrigger,Trigger3M)),NA())</f>
        <v>-4.9036403917668281E-4</v>
      </c>
      <c r="L564" s="44">
        <f>IFERROR(_xll.qlIndexFixing(Index6M,$H564,TRUE,_xll.ohTrigger(RecalcTrigger,Trigger6M)),NA())</f>
        <v>1.1617912152106624E-3</v>
      </c>
      <c r="M564" s="183">
        <f>IFERROR(_xll.qlIndexFixing(Index1Y,$H564,TRUE,_xll.ohTrigger(RecalcTrigger,Trigger1Y)),NA())</f>
        <v>3.4970482303206957E-3</v>
      </c>
      <c r="N564" s="182">
        <f>IFERROR(_xll.qlIndexFixing(ONIndex1M,I564,TRUE,_xll.ohTrigger(RecalcTrigger,Trigger1M)),NA())</f>
        <v>-2.2037680435316176E-3</v>
      </c>
      <c r="O564" s="44">
        <f>IFERROR(_xll.qlIndexFixing(ONIndex3M,I564,TRUE,_xll.ohTrigger(RecalcTrigger,Trigger3M)),NA())</f>
        <v>-7.6602446190232598E-4</v>
      </c>
      <c r="P564" s="44">
        <f>IFERROR(_xll.qlIndexFixing(ONIndex6M,I564,TRUE,_xll.ohTrigger(RecalcTrigger,Trigger6M)),NA())</f>
        <v>5.6755853137246959E-4</v>
      </c>
      <c r="Q564" s="183">
        <f>IFERROR(_xll.qlIndexFixing(ONIndex1Y,I564,TRUE,_xll.ohTrigger(RecalcTrigger,Trigger1Y)),NA())</f>
        <v>3.0876138854463164E-3</v>
      </c>
    </row>
    <row r="565" spans="2:17" x14ac:dyDescent="0.2">
      <c r="B565" s="39" t="s">
        <v>42</v>
      </c>
      <c r="D565" s="42">
        <f>_xll.qlCalendarAdvance(Calendar,$D564,B565,"f",FALSE)</f>
        <v>43446</v>
      </c>
      <c r="E565" s="177">
        <f>_xll.qlInterestRateIndexValueDate(IndexON,D565)</f>
        <v>43446</v>
      </c>
      <c r="F565" s="193">
        <f>IFERROR(_xll.qlIndexFixing(IndexON,D565,TRUE,_xll.ohTrigger(RecalcTrigger,TriggerON)),NA())</f>
        <v>-2.9417741388471086E-3</v>
      </c>
      <c r="H565" s="42">
        <f>_xll.qlCalendarAdvance(Calendar,$H564,B565,"f",FALSE)</f>
        <v>43446</v>
      </c>
      <c r="I565" s="177">
        <f>_xll.qlInterestRateIndexValueDate(Index1M,$H565)</f>
        <v>43448</v>
      </c>
      <c r="J565" s="182">
        <f>IFERROR(_xll.qlIndexFixing(Index1M,$H565,TRUE,_xll.ohTrigger(RecalcTrigger,Trigger1M)),NA())</f>
        <v>-2.0837384951678493E-3</v>
      </c>
      <c r="K565" s="44">
        <f>IFERROR(_xll.qlIndexFixing(Index3M,H565,TRUE,_xll.ohTrigger(RecalcTrigger,Trigger3M)),NA())</f>
        <v>-4.422559342978083E-4</v>
      </c>
      <c r="L565" s="44">
        <f>IFERROR(_xll.qlIndexFixing(Index6M,$H565,TRUE,_xll.ohTrigger(RecalcTrigger,Trigger6M)),NA())</f>
        <v>1.2103741309379876E-3</v>
      </c>
      <c r="M565" s="183">
        <f>IFERROR(_xll.qlIndexFixing(Index1Y,$H565,TRUE,_xll.ohTrigger(RecalcTrigger,Trigger1Y)),NA())</f>
        <v>3.5169585241630985E-3</v>
      </c>
      <c r="N565" s="182">
        <f>IFERROR(_xll.qlIndexFixing(ONIndex1M,I565,TRUE,_xll.ohTrigger(RecalcTrigger,Trigger1M)),NA())</f>
        <v>-2.1578238835751051E-3</v>
      </c>
      <c r="O565" s="44">
        <f>IFERROR(_xll.qlIndexFixing(ONIndex3M,I565,TRUE,_xll.ohTrigger(RecalcTrigger,Trigger3M)),NA())</f>
        <v>-7.1917951514066658E-4</v>
      </c>
      <c r="P565" s="44">
        <f>IFERROR(_xll.qlIndexFixing(ONIndex6M,I565,TRUE,_xll.ohTrigger(RecalcTrigger,Trigger6M)),NA())</f>
        <v>6.1578531497907818E-4</v>
      </c>
      <c r="Q565" s="183">
        <f>IFERROR(_xll.qlIndexFixing(ONIndex1Y,I565,TRUE,_xll.ohTrigger(RecalcTrigger,Trigger1Y)),NA())</f>
        <v>3.1539860055662672E-3</v>
      </c>
    </row>
    <row r="566" spans="2:17" x14ac:dyDescent="0.2">
      <c r="B566" s="39" t="s">
        <v>42</v>
      </c>
      <c r="D566" s="42">
        <f>_xll.qlCalendarAdvance(Calendar,$D565,B566,"f",FALSE)</f>
        <v>43453</v>
      </c>
      <c r="E566" s="177">
        <f>_xll.qlInterestRateIndexValueDate(IndexON,D566)</f>
        <v>43453</v>
      </c>
      <c r="F566" s="193">
        <f>IFERROR(_xll.qlIndexFixing(IndexON,D566,TRUE,_xll.ohTrigger(RecalcTrigger,TriggerON)),NA())</f>
        <v>-2.9417741387671725E-3</v>
      </c>
      <c r="H566" s="42">
        <f>_xll.qlCalendarAdvance(Calendar,$H565,B566,"f",FALSE)</f>
        <v>43453</v>
      </c>
      <c r="I566" s="177">
        <f>_xll.qlInterestRateIndexValueDate(Index1M,$H566)</f>
        <v>43455</v>
      </c>
      <c r="J566" s="182">
        <f>IFERROR(_xll.qlIndexFixing(Index1M,$H566,TRUE,_xll.ohTrigger(RecalcTrigger,Trigger1M)),NA())</f>
        <v>-2.0362519783084965E-3</v>
      </c>
      <c r="K566" s="44">
        <f>IFERROR(_xll.qlIndexFixing(Index3M,H566,TRUE,_xll.ohTrigger(RecalcTrigger,Trigger3M)),NA())</f>
        <v>-3.9393074660676319E-4</v>
      </c>
      <c r="L566" s="44">
        <f>IFERROR(_xll.qlIndexFixing(Index6M,$H566,TRUE,_xll.ohTrigger(RecalcTrigger,Trigger6M)),NA())</f>
        <v>1.2590437996314423E-3</v>
      </c>
      <c r="M566" s="183">
        <f>IFERROR(_xll.qlIndexFixing(Index1Y,$H566,TRUE,_xll.ohTrigger(RecalcTrigger,Trigger1Y)),NA())</f>
        <v>3.5366865034161359E-3</v>
      </c>
      <c r="N566" s="182">
        <f>IFERROR(_xll.qlIndexFixing(ONIndex1M,I566,TRUE,_xll.ohTrigger(RecalcTrigger,Trigger1M)),NA())</f>
        <v>-2.0978708598295981E-3</v>
      </c>
      <c r="O566" s="44">
        <f>IFERROR(_xll.qlIndexFixing(ONIndex3M,I566,TRUE,_xll.ohTrigger(RecalcTrigger,Trigger3M)),NA())</f>
        <v>-6.5860737028078375E-4</v>
      </c>
      <c r="P566" s="44">
        <f>IFERROR(_xll.qlIndexFixing(ONIndex6M,I566,TRUE,_xll.ohTrigger(RecalcTrigger,Trigger6M)),NA())</f>
        <v>6.7764135167180939E-4</v>
      </c>
      <c r="Q566" s="183">
        <f>IFERROR(_xll.qlIndexFixing(ONIndex1Y,I566,TRUE,_xll.ohTrigger(RecalcTrigger,Trigger1Y)),NA())</f>
        <v>3.2321758484865626E-3</v>
      </c>
    </row>
    <row r="567" spans="2:17" x14ac:dyDescent="0.2">
      <c r="B567" s="39" t="s">
        <v>42</v>
      </c>
      <c r="D567" s="42">
        <f>_xll.qlCalendarAdvance(Calendar,$D566,B567,"f",FALSE)</f>
        <v>43461</v>
      </c>
      <c r="E567" s="177">
        <f>_xll.qlInterestRateIndexValueDate(IndexON,D567)</f>
        <v>43461</v>
      </c>
      <c r="F567" s="193">
        <f>IFERROR(_xll.qlIndexFixing(IndexON,D567,TRUE,_xll.ohTrigger(RecalcTrigger,TriggerON)),NA())</f>
        <v>-2.9417741388471086E-3</v>
      </c>
      <c r="H567" s="42">
        <f>_xll.qlCalendarAdvance(Calendar,$H566,B567,"f",FALSE)</f>
        <v>43461</v>
      </c>
      <c r="I567" s="177">
        <f>_xll.qlInterestRateIndexValueDate(Index1M,$H567)</f>
        <v>43465</v>
      </c>
      <c r="J567" s="182">
        <f>IFERROR(_xll.qlIndexFixing(Index1M,$H567,TRUE,_xll.ohTrigger(RecalcTrigger,Trigger1M)),NA())</f>
        <v>-1.9673603317339793E-3</v>
      </c>
      <c r="K567" s="44">
        <f>IFERROR(_xll.qlIndexFixing(Index3M,H567,TRUE,_xll.ohTrigger(RecalcTrigger,Trigger3M)),NA())</f>
        <v>-3.3154805265359332E-4</v>
      </c>
      <c r="L567" s="44">
        <f>IFERROR(_xll.qlIndexFixing(Index6M,$H567,TRUE,_xll.ohTrigger(RecalcTrigger,Trigger6M)),NA())</f>
        <v>1.3181333169023691E-3</v>
      </c>
      <c r="M567" s="183">
        <f>IFERROR(_xll.qlIndexFixing(Index1Y,$H567,TRUE,_xll.ohTrigger(RecalcTrigger,Trigger1Y)),NA())</f>
        <v>3.5608073221088891E-3</v>
      </c>
      <c r="N567" s="182">
        <f>IFERROR(_xll.qlIndexFixing(ONIndex1M,I567,TRUE,_xll.ohTrigger(RecalcTrigger,Trigger1M)),NA())</f>
        <v>-2.0505513421253951E-3</v>
      </c>
      <c r="O567" s="44">
        <f>IFERROR(_xll.qlIndexFixing(ONIndex3M,I567,TRUE,_xll.ohTrigger(RecalcTrigger,Trigger3M)),NA())</f>
        <v>-6.1123621863945488E-4</v>
      </c>
      <c r="P567" s="44">
        <f>IFERROR(_xll.qlIndexFixing(ONIndex6M,I567,TRUE,_xll.ohTrigger(RecalcTrigger,Trigger6M)),NA())</f>
        <v>7.256170494063241E-4</v>
      </c>
      <c r="Q567" s="183">
        <f>IFERROR(_xll.qlIndexFixing(ONIndex1Y,I567,TRUE,_xll.ohTrigger(RecalcTrigger,Trigger1Y)),NA())</f>
        <v>3.2872559155538994E-3</v>
      </c>
    </row>
    <row r="568" spans="2:17" x14ac:dyDescent="0.2">
      <c r="B568" s="39" t="s">
        <v>42</v>
      </c>
      <c r="D568" s="42">
        <f>_xll.qlCalendarAdvance(Calendar,$D567,B568,"f",FALSE)</f>
        <v>43468</v>
      </c>
      <c r="E568" s="177">
        <f>_xll.qlInterestRateIndexValueDate(IndexON,D568)</f>
        <v>43468</v>
      </c>
      <c r="F568" s="193">
        <f>IFERROR(_xll.qlIndexFixing(IndexON,D568,TRUE,_xll.ohTrigger(RecalcTrigger,TriggerON)),NA())</f>
        <v>-2.9417741388071406E-3</v>
      </c>
      <c r="H568" s="42">
        <f>_xll.qlCalendarAdvance(Calendar,$H567,B568,"f",FALSE)</f>
        <v>43468</v>
      </c>
      <c r="I568" s="177">
        <f>_xll.qlInterestRateIndexValueDate(Index1M,$H568)</f>
        <v>43472</v>
      </c>
      <c r="J568" s="182">
        <f>IFERROR(_xll.qlIndexFixing(Index1M,$H568,TRUE,_xll.ohTrigger(RecalcTrigger,Trigger1M)),NA())</f>
        <v>-1.9183958169660495E-3</v>
      </c>
      <c r="K568" s="44">
        <f>IFERROR(_xll.qlIndexFixing(Index3M,H568,TRUE,_xll.ohTrigger(RecalcTrigger,Trigger3M)),NA())</f>
        <v>-2.7215239543767453E-4</v>
      </c>
      <c r="L568" s="44">
        <f>IFERROR(_xll.qlIndexFixing(Index6M,$H568,TRUE,_xll.ohTrigger(RecalcTrigger,Trigger6M)),NA())</f>
        <v>1.3776599808585483E-3</v>
      </c>
      <c r="M568" s="183">
        <f>IFERROR(_xll.qlIndexFixing(Index1Y,$H568,TRUE,_xll.ohTrigger(RecalcTrigger,Trigger1Y)),NA())</f>
        <v>3.5804399811718447E-3</v>
      </c>
      <c r="N568" s="182">
        <f>IFERROR(_xll.qlIndexFixing(ONIndex1M,I568,TRUE,_xll.ohTrigger(RecalcTrigger,Trigger1M)),NA())</f>
        <v>-2.0095093685457144E-3</v>
      </c>
      <c r="O568" s="44">
        <f>IFERROR(_xll.qlIndexFixing(ONIndex3M,I568,TRUE,_xll.ohTrigger(RecalcTrigger,Trigger3M)),NA())</f>
        <v>-5.7045648413023287E-4</v>
      </c>
      <c r="P568" s="44">
        <f>IFERROR(_xll.qlIndexFixing(ONIndex6M,I568,TRUE,_xll.ohTrigger(RecalcTrigger,Trigger6M)),NA())</f>
        <v>7.6663336511018088E-4</v>
      </c>
      <c r="Q568" s="183">
        <f>IFERROR(_xll.qlIndexFixing(ONIndex1Y,I568,TRUE,_xll.ohTrigger(RecalcTrigger,Trigger1Y)),NA())</f>
        <v>3.3303563558906291E-3</v>
      </c>
    </row>
    <row r="569" spans="2:17" x14ac:dyDescent="0.2">
      <c r="B569" s="39" t="s">
        <v>42</v>
      </c>
      <c r="D569" s="42">
        <f>_xll.qlCalendarAdvance(Calendar,$D568,B569,"f",FALSE)</f>
        <v>43475</v>
      </c>
      <c r="E569" s="177">
        <f>_xll.qlInterestRateIndexValueDate(IndexON,D569)</f>
        <v>43475</v>
      </c>
      <c r="F569" s="193">
        <f>IFERROR(_xll.qlIndexFixing(IndexON,D569,TRUE,_xll.ohTrigger(RecalcTrigger,TriggerON)),NA())</f>
        <v>-2.9417741387272045E-3</v>
      </c>
      <c r="H569" s="42">
        <f>_xll.qlCalendarAdvance(Calendar,$H568,B569,"f",FALSE)</f>
        <v>43475</v>
      </c>
      <c r="I569" s="177">
        <f>_xll.qlInterestRateIndexValueDate(Index1M,$H569)</f>
        <v>43479</v>
      </c>
      <c r="J569" s="182">
        <f>IFERROR(_xll.qlIndexFixing(Index1M,$H569,TRUE,_xll.ohTrigger(RecalcTrigger,Trigger1M)),NA())</f>
        <v>-1.8688554367473113E-3</v>
      </c>
      <c r="K569" s="44">
        <f>IFERROR(_xll.qlIndexFixing(Index3M,H569,TRUE,_xll.ohTrigger(RecalcTrigger,Trigger3M)),NA())</f>
        <v>-2.2308767438811711E-4</v>
      </c>
      <c r="L569" s="44">
        <f>IFERROR(_xll.qlIndexFixing(Index6M,$H569,TRUE,_xll.ohTrigger(RecalcTrigger,Trigger6M)),NA())</f>
        <v>1.4266991870616062E-3</v>
      </c>
      <c r="M569" s="183">
        <f>IFERROR(_xll.qlIndexFixing(Index1Y,$H569,TRUE,_xll.ohTrigger(RecalcTrigger,Trigger1Y)),NA())</f>
        <v>3.6003761350704194E-3</v>
      </c>
      <c r="N569" s="182">
        <f>IFERROR(_xll.qlIndexFixing(ONIndex1M,I569,TRUE,_xll.ohTrigger(RecalcTrigger,Trigger1M)),NA())</f>
        <v>-1.9610618660959034E-3</v>
      </c>
      <c r="O569" s="44">
        <f>IFERROR(_xll.qlIndexFixing(ONIndex3M,I569,TRUE,_xll.ohTrigger(RecalcTrigger,Trigger3M)),NA())</f>
        <v>-5.2268003569277965E-4</v>
      </c>
      <c r="P569" s="44">
        <f>IFERROR(_xll.qlIndexFixing(ONIndex6M,I569,TRUE,_xll.ohTrigger(RecalcTrigger,Trigger6M)),NA())</f>
        <v>8.1434967233562361E-4</v>
      </c>
      <c r="Q569" s="183">
        <f>IFERROR(_xll.qlIndexFixing(ONIndex1Y,I569,TRUE,_xll.ohTrigger(RecalcTrigger,Trigger1Y)),NA())</f>
        <v>3.3757193122418983E-3</v>
      </c>
    </row>
    <row r="570" spans="2:17" x14ac:dyDescent="0.2">
      <c r="B570" s="39" t="s">
        <v>42</v>
      </c>
      <c r="D570" s="42">
        <f>_xll.qlCalendarAdvance(Calendar,$D569,B570,"f",FALSE)</f>
        <v>43482</v>
      </c>
      <c r="E570" s="177">
        <f>_xll.qlInterestRateIndexValueDate(IndexON,D570)</f>
        <v>43482</v>
      </c>
      <c r="F570" s="193">
        <f>IFERROR(_xll.qlIndexFixing(IndexON,D570,TRUE,_xll.ohTrigger(RecalcTrigger,TriggerON)),NA())</f>
        <v>-2.9417741387671725E-3</v>
      </c>
      <c r="H570" s="42">
        <f>_xll.qlCalendarAdvance(Calendar,$H569,B570,"f",FALSE)</f>
        <v>43482</v>
      </c>
      <c r="I570" s="177">
        <f>_xll.qlInterestRateIndexValueDate(Index1M,$H570)</f>
        <v>43486</v>
      </c>
      <c r="J570" s="182">
        <f>IFERROR(_xll.qlIndexFixing(Index1M,$H570,TRUE,_xll.ohTrigger(RecalcTrigger,Trigger1M)),NA())</f>
        <v>-1.8188174435184205E-3</v>
      </c>
      <c r="K570" s="44">
        <f>IFERROR(_xll.qlIndexFixing(Index3M,H570,TRUE,_xll.ohTrigger(RecalcTrigger,Trigger3M)),NA())</f>
        <v>-1.7025785246909989E-4</v>
      </c>
      <c r="L570" s="44">
        <f>IFERROR(_xll.qlIndexFixing(Index6M,$H570,TRUE,_xll.ohTrigger(RecalcTrigger,Trigger6M)),NA())</f>
        <v>1.4758688280274352E-3</v>
      </c>
      <c r="M570" s="183">
        <f>IFERROR(_xll.qlIndexFixing(Index1Y,$H570,TRUE,_xll.ohTrigger(RecalcTrigger,Trigger1Y)),NA())</f>
        <v>3.6207696617624411E-3</v>
      </c>
      <c r="N570" s="182">
        <f>IFERROR(_xll.qlIndexFixing(ONIndex1M,I570,TRUE,_xll.ohTrigger(RecalcTrigger,Trigger1M)),NA())</f>
        <v>-1.9120030856178971E-3</v>
      </c>
      <c r="O570" s="44">
        <f>IFERROR(_xll.qlIndexFixing(ONIndex3M,I570,TRUE,_xll.ohTrigger(RecalcTrigger,Trigger3M)),NA())</f>
        <v>-4.7469361153851253E-4</v>
      </c>
      <c r="P570" s="44">
        <f>IFERROR(_xll.qlIndexFixing(ONIndex6M,I570,TRUE,_xll.ohTrigger(RecalcTrigger,Trigger6M)),NA())</f>
        <v>8.6190574093869543E-4</v>
      </c>
      <c r="Q570" s="183">
        <f>IFERROR(_xll.qlIndexFixing(ONIndex1Y,I570,TRUE,_xll.ohTrigger(RecalcTrigger,Trigger1Y)),NA())</f>
        <v>3.4156485874881071E-3</v>
      </c>
    </row>
    <row r="571" spans="2:17" x14ac:dyDescent="0.2">
      <c r="B571" s="39" t="s">
        <v>42</v>
      </c>
      <c r="D571" s="42">
        <f>_xll.qlCalendarAdvance(Calendar,$D570,B571,"f",FALSE)</f>
        <v>43489</v>
      </c>
      <c r="E571" s="177">
        <f>_xll.qlInterestRateIndexValueDate(IndexON,D571)</f>
        <v>43489</v>
      </c>
      <c r="F571" s="193">
        <f>IFERROR(_xll.qlIndexFixing(IndexON,D571,TRUE,_xll.ohTrigger(RecalcTrigger,TriggerON)),NA())</f>
        <v>-2.9417741388071406E-3</v>
      </c>
      <c r="H571" s="42">
        <f>_xll.qlCalendarAdvance(Calendar,$H570,B571,"f",FALSE)</f>
        <v>43489</v>
      </c>
      <c r="I571" s="177">
        <f>_xll.qlInterestRateIndexValueDate(Index1M,$H571)</f>
        <v>43493</v>
      </c>
      <c r="J571" s="182">
        <f>IFERROR(_xll.qlIndexFixing(Index1M,$H571,TRUE,_xll.ohTrigger(RecalcTrigger,Trigger1M)),NA())</f>
        <v>-1.7683646994906632E-3</v>
      </c>
      <c r="K571" s="44">
        <f>IFERROR(_xll.qlIndexFixing(Index3M,H571,TRUE,_xll.ohTrigger(RecalcTrigger,Trigger3M)),NA())</f>
        <v>-1.2434287638826184E-4</v>
      </c>
      <c r="L571" s="44">
        <f>IFERROR(_xll.qlIndexFixing(Index6M,$H571,TRUE,_xll.ohTrigger(RecalcTrigger,Trigger6M)),NA())</f>
        <v>1.5251798677993348E-3</v>
      </c>
      <c r="M571" s="183">
        <f>IFERROR(_xll.qlIndexFixing(Index1Y,$H571,TRUE,_xll.ohTrigger(RecalcTrigger,Trigger1Y)),NA())</f>
        <v>3.6417779853661438E-3</v>
      </c>
      <c r="N571" s="182">
        <f>IFERROR(_xll.qlIndexFixing(ONIndex1M,I571,TRUE,_xll.ohTrigger(RecalcTrigger,Trigger1M)),NA())</f>
        <v>-1.8623302959763777E-3</v>
      </c>
      <c r="O571" s="44">
        <f>IFERROR(_xll.qlIndexFixing(ONIndex3M,I571,TRUE,_xll.ohTrigger(RecalcTrigger,Trigger3M)),NA())</f>
        <v>-4.2650299392210655E-4</v>
      </c>
      <c r="P571" s="44">
        <f>IFERROR(_xll.qlIndexFixing(ONIndex6M,I571,TRUE,_xll.ohTrigger(RecalcTrigger,Trigger6M)),NA())</f>
        <v>9.0928717435545536E-4</v>
      </c>
      <c r="Q571" s="183">
        <f>IFERROR(_xll.qlIndexFixing(ONIndex1Y,I571,TRUE,_xll.ohTrigger(RecalcTrigger,Trigger1Y)),NA())</f>
        <v>3.4500032081563603E-3</v>
      </c>
    </row>
    <row r="572" spans="2:17" x14ac:dyDescent="0.2">
      <c r="B572" s="39" t="s">
        <v>42</v>
      </c>
      <c r="D572" s="42">
        <f>_xll.qlCalendarAdvance(Calendar,$D571,B572,"f",FALSE)</f>
        <v>43496</v>
      </c>
      <c r="E572" s="177">
        <f>_xll.qlInterestRateIndexValueDate(IndexON,D572)</f>
        <v>43496</v>
      </c>
      <c r="F572" s="193">
        <f>IFERROR(_xll.qlIndexFixing(IndexON,D572,TRUE,_xll.ohTrigger(RecalcTrigger,TriggerON)),NA())</f>
        <v>-2.9417741387671725E-3</v>
      </c>
      <c r="H572" s="42">
        <f>_xll.qlCalendarAdvance(Calendar,$H571,B572,"f",FALSE)</f>
        <v>43496</v>
      </c>
      <c r="I572" s="177">
        <f>_xll.qlInterestRateIndexValueDate(Index1M,$H572)</f>
        <v>43500</v>
      </c>
      <c r="J572" s="182">
        <f>IFERROR(_xll.qlIndexFixing(Index1M,$H572,TRUE,_xll.ohTrigger(RecalcTrigger,Trigger1M)),NA())</f>
        <v>-1.7285368851032473E-3</v>
      </c>
      <c r="K572" s="44">
        <f>IFERROR(_xll.qlIndexFixing(Index3M,H572,TRUE,_xll.ohTrigger(RecalcTrigger,Trigger3M)),NA())</f>
        <v>-7.4667345482823239E-5</v>
      </c>
      <c r="L572" s="44">
        <f>IFERROR(_xll.qlIndexFixing(Index6M,$H572,TRUE,_xll.ohTrigger(RecalcTrigger,Trigger6M)),NA())</f>
        <v>1.5746436759621386E-3</v>
      </c>
      <c r="M572" s="183">
        <f>IFERROR(_xll.qlIndexFixing(Index1Y,$H572,TRUE,_xll.ohTrigger(RecalcTrigger,Trigger1Y)),NA())</f>
        <v>3.6635620499770585E-3</v>
      </c>
      <c r="N572" s="182">
        <f>IFERROR(_xll.qlIndexFixing(ONIndex1M,I572,TRUE,_xll.ohTrigger(RecalcTrigger,Trigger1M)),NA())</f>
        <v>-1.8120641923369263E-3</v>
      </c>
      <c r="O572" s="44">
        <f>IFERROR(_xll.qlIndexFixing(ONIndex3M,I572,TRUE,_xll.ohTrigger(RecalcTrigger,Trigger3M)),NA())</f>
        <v>-3.7811166086143544E-4</v>
      </c>
      <c r="P572" s="44">
        <f>IFERROR(_xll.qlIndexFixing(ONIndex6M,I572,TRUE,_xll.ohTrigger(RecalcTrigger,Trigger6M)),NA())</f>
        <v>9.565062847372019E-4</v>
      </c>
      <c r="Q572" s="183">
        <f>IFERROR(_xll.qlIndexFixing(ONIndex1Y,I572,TRUE,_xll.ohTrigger(RecalcTrigger,Trigger1Y)),NA())</f>
        <v>3.4644651043969077E-3</v>
      </c>
    </row>
    <row r="573" spans="2:17" x14ac:dyDescent="0.2">
      <c r="B573" s="39" t="s">
        <v>42</v>
      </c>
      <c r="D573" s="42">
        <f>_xll.qlCalendarAdvance(Calendar,$D572,B573,"f",FALSE)</f>
        <v>43503</v>
      </c>
      <c r="E573" s="177">
        <f>_xll.qlInterestRateIndexValueDate(IndexON,D573)</f>
        <v>43503</v>
      </c>
      <c r="F573" s="193">
        <f>IFERROR(_xll.qlIndexFixing(IndexON,D573,TRUE,_xll.ohTrigger(RecalcTrigger,TriggerON)),NA())</f>
        <v>-4.8635527757134867E-4</v>
      </c>
      <c r="H573" s="42">
        <f>_xll.qlCalendarAdvance(Calendar,$H572,B573,"f",FALSE)</f>
        <v>43503</v>
      </c>
      <c r="I573" s="177">
        <f>_xll.qlInterestRateIndexValueDate(Index1M,$H573)</f>
        <v>43507</v>
      </c>
      <c r="J573" s="182">
        <f>IFERROR(_xll.qlIndexFixing(Index1M,$H573,TRUE,_xll.ohTrigger(RecalcTrigger,Trigger1M)),NA())</f>
        <v>-1.6775476860388303E-3</v>
      </c>
      <c r="K573" s="44">
        <f>IFERROR(_xll.qlIndexFixing(Index3M,H573,TRUE,_xll.ohTrigger(RecalcTrigger,Trigger3M)),NA())</f>
        <v>-2.4793099944064988E-5</v>
      </c>
      <c r="L573" s="44">
        <f>IFERROR(_xll.qlIndexFixing(Index6M,$H573,TRUE,_xll.ohTrigger(RecalcTrigger,Trigger6M)),NA())</f>
        <v>1.6242693676223191E-3</v>
      </c>
      <c r="M573" s="183">
        <f>IFERROR(_xll.qlIndexFixing(Index1Y,$H573,TRUE,_xll.ohTrigger(RecalcTrigger,Trigger1Y)),NA())</f>
        <v>3.6866449071856077E-3</v>
      </c>
      <c r="N573" s="182">
        <f>IFERROR(_xll.qlIndexFixing(ONIndex1M,I573,TRUE,_xll.ohTrigger(RecalcTrigger,Trigger1M)),NA())</f>
        <v>-1.7614687099731796E-3</v>
      </c>
      <c r="O573" s="44">
        <f>IFERROR(_xll.qlIndexFixing(ONIndex3M,I573,TRUE,_xll.ohTrigger(RecalcTrigger,Trigger3M)),NA())</f>
        <v>-3.2949915959701315E-4</v>
      </c>
      <c r="P573" s="44">
        <f>IFERROR(_xll.qlIndexFixing(ONIndex6M,I573,TRUE,_xll.ohTrigger(RecalcTrigger,Trigger6M)),NA())</f>
        <v>1.0038527112765649E-3</v>
      </c>
      <c r="Q573" s="183">
        <f>IFERROR(_xll.qlIndexFixing(ONIndex1Y,I573,TRUE,_xll.ohTrigger(RecalcTrigger,Trigger1Y)),NA())</f>
        <v>3.4519612436501035E-3</v>
      </c>
    </row>
    <row r="574" spans="2:17" x14ac:dyDescent="0.2">
      <c r="B574" s="39" t="s">
        <v>42</v>
      </c>
      <c r="D574" s="42">
        <f>_xll.qlCalendarAdvance(Calendar,$D573,B574,"f",FALSE)</f>
        <v>43510</v>
      </c>
      <c r="E574" s="177">
        <f>_xll.qlInterestRateIndexValueDate(IndexON,D574)</f>
        <v>43510</v>
      </c>
      <c r="F574" s="193">
        <f>IFERROR(_xll.qlIndexFixing(IndexON,D574,TRUE,_xll.ohTrigger(RecalcTrigger,TriggerON)),NA())</f>
        <v>-4.8635527757134867E-4</v>
      </c>
      <c r="H574" s="42">
        <f>_xll.qlCalendarAdvance(Calendar,$H573,B574,"f",FALSE)</f>
        <v>43510</v>
      </c>
      <c r="I574" s="177">
        <f>_xll.qlInterestRateIndexValueDate(Index1M,$H574)</f>
        <v>43514</v>
      </c>
      <c r="J574" s="182">
        <f>IFERROR(_xll.qlIndexFixing(Index1M,$H574,TRUE,_xll.ohTrigger(RecalcTrigger,Trigger1M)),NA())</f>
        <v>-1.6263206429727767E-3</v>
      </c>
      <c r="K574" s="44">
        <f>IFERROR(_xll.qlIndexFixing(Index3M,H574,TRUE,_xll.ohTrigger(RecalcTrigger,Trigger3M)),NA())</f>
        <v>2.5275444575114635E-5</v>
      </c>
      <c r="L574" s="44">
        <f>IFERROR(_xll.qlIndexFixing(Index6M,$H574,TRUE,_xll.ohTrigger(RecalcTrigger,Trigger6M)),NA())</f>
        <v>1.6740556878926925E-3</v>
      </c>
      <c r="M574" s="183">
        <f>IFERROR(_xll.qlIndexFixing(Index1Y,$H574,TRUE,_xll.ohTrigger(RecalcTrigger,Trigger1Y)),NA())</f>
        <v>3.7114319437009792E-3</v>
      </c>
      <c r="N574" s="182">
        <f>IFERROR(_xll.qlIndexFixing(ONIndex1M,I574,TRUE,_xll.ohTrigger(RecalcTrigger,Trigger1M)),NA())</f>
        <v>-1.7106248969334104E-3</v>
      </c>
      <c r="O574" s="44">
        <f>IFERROR(_xll.qlIndexFixing(ONIndex3M,I574,TRUE,_xll.ohTrigger(RecalcTrigger,Trigger3M)),NA())</f>
        <v>-2.8066303033646989E-4</v>
      </c>
      <c r="P574" s="44">
        <f>IFERROR(_xll.qlIndexFixing(ONIndex6M,I574,TRUE,_xll.ohTrigger(RecalcTrigger,Trigger6M)),NA())</f>
        <v>1.0514075768419673E-3</v>
      </c>
      <c r="Q574" s="183">
        <f>IFERROR(_xll.qlIndexFixing(ONIndex1Y,I574,TRUE,_xll.ohTrigger(RecalcTrigger,Trigger1Y)),NA())</f>
        <v>3.4401249193294348E-3</v>
      </c>
    </row>
    <row r="575" spans="2:17" x14ac:dyDescent="0.2">
      <c r="B575" s="39" t="s">
        <v>42</v>
      </c>
      <c r="D575" s="42">
        <f>_xll.qlCalendarAdvance(Calendar,$D574,B575,"f",FALSE)</f>
        <v>43517</v>
      </c>
      <c r="E575" s="177">
        <f>_xll.qlInterestRateIndexValueDate(IndexON,D575)</f>
        <v>43517</v>
      </c>
      <c r="F575" s="193">
        <f>IFERROR(_xll.qlIndexFixing(IndexON,D575,TRUE,_xll.ohTrigger(RecalcTrigger,TriggerON)),NA())</f>
        <v>-4.8635527765128472E-4</v>
      </c>
      <c r="H575" s="42">
        <f>_xll.qlCalendarAdvance(Calendar,$H574,B575,"f",FALSE)</f>
        <v>43517</v>
      </c>
      <c r="I575" s="177">
        <f>_xll.qlInterestRateIndexValueDate(Index1M,$H575)</f>
        <v>43521</v>
      </c>
      <c r="J575" s="182">
        <f>IFERROR(_xll.qlIndexFixing(Index1M,$H575,TRUE,_xll.ohTrigger(RecalcTrigger,Trigger1M)),NA())</f>
        <v>-1.5748622365596709E-3</v>
      </c>
      <c r="K575" s="44">
        <f>IFERROR(_xll.qlIndexFixing(Index3M,H575,TRUE,_xll.ohTrigger(RecalcTrigger,Trigger3M)),NA())</f>
        <v>7.5533419323159864E-5</v>
      </c>
      <c r="L575" s="44">
        <f>IFERROR(_xll.qlIndexFixing(Index6M,$H575,TRUE,_xll.ohTrigger(RecalcTrigger,Trigger6M)),NA())</f>
        <v>1.7239987552948239E-3</v>
      </c>
      <c r="M575" s="183">
        <f>IFERROR(_xll.qlIndexFixing(Index1Y,$H575,TRUE,_xll.ohTrigger(RecalcTrigger,Trigger1Y)),NA())</f>
        <v>3.7379078876696929E-3</v>
      </c>
      <c r="N575" s="182">
        <f>IFERROR(_xll.qlIndexFixing(ONIndex1M,I575,TRUE,_xll.ohTrigger(RecalcTrigger,Trigger1M)),NA())</f>
        <v>-1.6595392376306251E-3</v>
      </c>
      <c r="O575" s="44">
        <f>IFERROR(_xll.qlIndexFixing(ONIndex3M,I575,TRUE,_xll.ohTrigger(RecalcTrigger,Trigger3M)),NA())</f>
        <v>-2.316081490194577E-4</v>
      </c>
      <c r="P575" s="44">
        <f>IFERROR(_xll.qlIndexFixing(ONIndex6M,I575,TRUE,_xll.ohTrigger(RecalcTrigger,Trigger6M)),NA())</f>
        <v>1.0991669917448377E-3</v>
      </c>
      <c r="Q575" s="183">
        <f>IFERROR(_xll.qlIndexFixing(ONIndex1Y,I575,TRUE,_xll.ohTrigger(RecalcTrigger,Trigger1Y)),NA())</f>
        <v>3.4289987030611258E-3</v>
      </c>
    </row>
    <row r="576" spans="2:17" x14ac:dyDescent="0.2">
      <c r="B576" s="39" t="s">
        <v>42</v>
      </c>
      <c r="D576" s="42">
        <f>_xll.qlCalendarAdvance(Calendar,$D575,B576,"f",FALSE)</f>
        <v>43524</v>
      </c>
      <c r="E576" s="177">
        <f>_xll.qlInterestRateIndexValueDate(IndexON,D576)</f>
        <v>43524</v>
      </c>
      <c r="F576" s="193">
        <f>IFERROR(_xll.qlIndexFixing(IndexON,D576,TRUE,_xll.ohTrigger(RecalcTrigger,TriggerON)),NA())</f>
        <v>-4.8635527757134867E-4</v>
      </c>
      <c r="H576" s="42">
        <f>_xll.qlCalendarAdvance(Calendar,$H575,B576,"f",FALSE)</f>
        <v>43524</v>
      </c>
      <c r="I576" s="177">
        <f>_xll.qlInterestRateIndexValueDate(Index1M,$H576)</f>
        <v>43528</v>
      </c>
      <c r="J576" s="182">
        <f>IFERROR(_xll.qlIndexFixing(Index1M,$H576,TRUE,_xll.ohTrigger(RecalcTrigger,Trigger1M)),NA())</f>
        <v>-1.5120331640105351E-3</v>
      </c>
      <c r="K576" s="44">
        <f>IFERROR(_xll.qlIndexFixing(Index3M,H576,TRUE,_xll.ohTrigger(RecalcTrigger,Trigger3M)),NA())</f>
        <v>1.2961375826973148E-4</v>
      </c>
      <c r="L576" s="44">
        <f>IFERROR(_xll.qlIndexFixing(Index6M,$H576,TRUE,_xll.ohTrigger(RecalcTrigger,Trigger6M)),NA())</f>
        <v>1.7813639112687269E-3</v>
      </c>
      <c r="M576" s="183">
        <f>IFERROR(_xll.qlIndexFixing(Index1Y,$H576,TRUE,_xll.ohTrigger(RecalcTrigger,Trigger1Y)),NA())</f>
        <v>3.7692961372185604E-3</v>
      </c>
      <c r="N576" s="182">
        <f>IFERROR(_xll.qlIndexFixing(ONIndex1M,I576,TRUE,_xll.ohTrigger(RecalcTrigger,Trigger1M)),NA())</f>
        <v>-1.608218216158086E-3</v>
      </c>
      <c r="O576" s="44">
        <f>IFERROR(_xll.qlIndexFixing(ONIndex3M,I576,TRUE,_xll.ohTrigger(RecalcTrigger,Trigger3M)),NA())</f>
        <v>-1.8233939146572453E-4</v>
      </c>
      <c r="P576" s="44">
        <f>IFERROR(_xll.qlIndexFixing(ONIndex6M,I576,TRUE,_xll.ohTrigger(RecalcTrigger,Trigger6M)),NA())</f>
        <v>1.1471270654173082E-3</v>
      </c>
      <c r="Q576" s="183">
        <f>IFERROR(_xll.qlIndexFixing(ONIndex1Y,I576,TRUE,_xll.ohTrigger(RecalcTrigger,Trigger1Y)),NA())</f>
        <v>3.4186251659118483E-3</v>
      </c>
    </row>
    <row r="577" spans="2:17" x14ac:dyDescent="0.2">
      <c r="B577" s="39" t="s">
        <v>42</v>
      </c>
      <c r="D577" s="42">
        <f>_xll.qlCalendarAdvance(Calendar,$D576,B577,"f",FALSE)</f>
        <v>43531</v>
      </c>
      <c r="E577" s="177">
        <f>_xll.qlInterestRateIndexValueDate(IndexON,D577)</f>
        <v>43531</v>
      </c>
      <c r="F577" s="193">
        <f>IFERROR(_xll.qlIndexFixing(IndexON,D577,TRUE,_xll.ohTrigger(RecalcTrigger,TriggerON)),NA())</f>
        <v>-4.8635527753138064E-4</v>
      </c>
      <c r="H577" s="42">
        <f>_xll.qlCalendarAdvance(Calendar,$H576,B577,"f",FALSE)</f>
        <v>43531</v>
      </c>
      <c r="I577" s="177">
        <f>_xll.qlInterestRateIndexValueDate(Index1M,$H577)</f>
        <v>43535</v>
      </c>
      <c r="J577" s="182">
        <f>IFERROR(_xll.qlIndexFixing(Index1M,$H577,TRUE,_xll.ohTrigger(RecalcTrigger,Trigger1M)),NA())</f>
        <v>-1.4600871350741477E-3</v>
      </c>
      <c r="K577" s="44">
        <f>IFERROR(_xll.qlIndexFixing(Index3M,H577,TRUE,_xll.ohTrigger(RecalcTrigger,Trigger3M)),NA())</f>
        <v>1.8024789851732871E-4</v>
      </c>
      <c r="L577" s="44">
        <f>IFERROR(_xll.qlIndexFixing(Index6M,$H577,TRUE,_xll.ohTrigger(RecalcTrigger,Trigger6M)),NA())</f>
        <v>1.831627876329299E-3</v>
      </c>
      <c r="M577" s="183">
        <f>IFERROR(_xll.qlIndexFixing(Index1Y,$H577,TRUE,_xll.ohTrigger(RecalcTrigger,Trigger1Y)),NA())</f>
        <v>3.7992260616190733E-3</v>
      </c>
      <c r="N577" s="182">
        <f>IFERROR(_xll.qlIndexFixing(ONIndex1M,I577,TRUE,_xll.ohTrigger(RecalcTrigger,Trigger1M)),NA())</f>
        <v>-1.5566683165291195E-3</v>
      </c>
      <c r="O577" s="44">
        <f>IFERROR(_xll.qlIndexFixing(ONIndex3M,I577,TRUE,_xll.ohTrigger(RecalcTrigger,Trigger3M)),NA())</f>
        <v>-1.328616335749544E-4</v>
      </c>
      <c r="P577" s="44">
        <f>IFERROR(_xll.qlIndexFixing(ONIndex6M,I577,TRUE,_xll.ohTrigger(RecalcTrigger,Trigger6M)),NA())</f>
        <v>1.1952839081708078E-3</v>
      </c>
      <c r="Q577" s="183">
        <f>IFERROR(_xll.qlIndexFixing(ONIndex1Y,I577,TRUE,_xll.ohTrigger(RecalcTrigger,Trigger1Y)),NA())</f>
        <v>3.4090468796676987E-3</v>
      </c>
    </row>
    <row r="578" spans="2:17" x14ac:dyDescent="0.2">
      <c r="B578" s="39" t="s">
        <v>42</v>
      </c>
      <c r="D578" s="42">
        <f>_xll.qlCalendarAdvance(Calendar,$D577,B578,"f",FALSE)</f>
        <v>43538</v>
      </c>
      <c r="E578" s="177">
        <f>_xll.qlInterestRateIndexValueDate(IndexON,D578)</f>
        <v>43538</v>
      </c>
      <c r="F578" s="193">
        <f>IFERROR(_xll.qlIndexFixing(IndexON,D578,TRUE,_xll.ohTrigger(RecalcTrigger,TriggerON)),NA())</f>
        <v>-4.8635527761131669E-4</v>
      </c>
      <c r="H578" s="42">
        <f>_xll.qlCalendarAdvance(Calendar,$H577,B578,"f",FALSE)</f>
        <v>43538</v>
      </c>
      <c r="I578" s="177">
        <f>_xll.qlInterestRateIndexValueDate(Index1M,$H578)</f>
        <v>43542</v>
      </c>
      <c r="J578" s="182">
        <f>IFERROR(_xll.qlIndexFixing(Index1M,$H578,TRUE,_xll.ohTrigger(RecalcTrigger,Trigger1M)),NA())</f>
        <v>-1.4079305540755237E-3</v>
      </c>
      <c r="K578" s="44">
        <f>IFERROR(_xll.qlIndexFixing(Index3M,H578,TRUE,_xll.ohTrigger(RecalcTrigger,Trigger3M)),NA())</f>
        <v>2.310565208128663E-4</v>
      </c>
      <c r="L578" s="44">
        <f>IFERROR(_xll.qlIndexFixing(Index6M,$H578,TRUE,_xll.ohTrigger(RecalcTrigger,Trigger6M)),NA())</f>
        <v>1.8820364026797664E-3</v>
      </c>
      <c r="M578" s="183">
        <f>IFERROR(_xll.qlIndexFixing(Index1Y,$H578,TRUE,_xll.ohTrigger(RecalcTrigger,Trigger1Y)),NA())</f>
        <v>3.8307877270814185E-3</v>
      </c>
      <c r="N578" s="182">
        <f>IFERROR(_xll.qlIndexFixing(ONIndex1M,I578,TRUE,_xll.ohTrigger(RecalcTrigger,Trigger1M)),NA())</f>
        <v>-1.5048960231567321E-3</v>
      </c>
      <c r="O578" s="44">
        <f>IFERROR(_xll.qlIndexFixing(ONIndex3M,I578,TRUE,_xll.ohTrigger(RecalcTrigger,Trigger3M)),NA())</f>
        <v>-8.3179751486639475E-5</v>
      </c>
      <c r="P578" s="44">
        <f>IFERROR(_xll.qlIndexFixing(ONIndex6M,I578,TRUE,_xll.ohTrigger(RecalcTrigger,Trigger6M)),NA())</f>
        <v>1.2436336296772765E-3</v>
      </c>
      <c r="Q578" s="183">
        <f>IFERROR(_xll.qlIndexFixing(ONIndex1Y,I578,TRUE,_xll.ohTrigger(RecalcTrigger,Trigger1Y)),NA())</f>
        <v>3.4003064154752849E-3</v>
      </c>
    </row>
    <row r="579" spans="2:17" x14ac:dyDescent="0.2">
      <c r="B579" s="39" t="s">
        <v>42</v>
      </c>
      <c r="D579" s="42">
        <f>_xll.qlCalendarAdvance(Calendar,$D578,B579,"f",FALSE)</f>
        <v>43545</v>
      </c>
      <c r="E579" s="177">
        <f>_xll.qlInterestRateIndexValueDate(IndexON,D579)</f>
        <v>43545</v>
      </c>
      <c r="F579" s="193">
        <f>IFERROR(_xll.qlIndexFixing(IndexON,D579,TRUE,_xll.ohTrigger(RecalcTrigger,TriggerON)),NA())</f>
        <v>-4.8635527765128472E-4</v>
      </c>
      <c r="H579" s="42">
        <f>_xll.qlCalendarAdvance(Calendar,$H578,B579,"f",FALSE)</f>
        <v>43545</v>
      </c>
      <c r="I579" s="177">
        <f>_xll.qlInterestRateIndexValueDate(Index1M,$H579)</f>
        <v>43549</v>
      </c>
      <c r="J579" s="182">
        <f>IFERROR(_xll.qlIndexFixing(Index1M,$H579,TRUE,_xll.ohTrigger(RecalcTrigger,Trigger1M)),NA())</f>
        <v>-1.3555699017132211E-3</v>
      </c>
      <c r="K579" s="44">
        <f>IFERROR(_xll.qlIndexFixing(Index3M,H579,TRUE,_xll.ohTrigger(RecalcTrigger,Trigger3M)),NA())</f>
        <v>2.8203475556726442E-4</v>
      </c>
      <c r="L579" s="44">
        <f>IFERROR(_xll.qlIndexFixing(Index6M,$H579,TRUE,_xll.ohTrigger(RecalcTrigger,Trigger6M)),NA())</f>
        <v>1.9325856074322049E-3</v>
      </c>
      <c r="M579" s="183">
        <f>IFERROR(_xll.qlIndexFixing(Index1Y,$H579,TRUE,_xll.ohTrigger(RecalcTrigger,Trigger1Y)),NA())</f>
        <v>3.8639615868040415E-3</v>
      </c>
      <c r="N579" s="182">
        <f>IFERROR(_xll.qlIndexFixing(ONIndex1M,I579,TRUE,_xll.ohTrigger(RecalcTrigger,Trigger1M)),NA())</f>
        <v>-1.4529078199343459E-3</v>
      </c>
      <c r="O579" s="44">
        <f>IFERROR(_xll.qlIndexFixing(ONIndex3M,I579,TRUE,_xll.ohTrigger(RecalcTrigger,Trigger3M)),NA())</f>
        <v>-3.3298620860655603E-5</v>
      </c>
      <c r="P579" s="44">
        <f>IFERROR(_xll.qlIndexFixing(ONIndex6M,I579,TRUE,_xll.ohTrigger(RecalcTrigger,Trigger6M)),NA())</f>
        <v>1.2921723400882712E-3</v>
      </c>
      <c r="Q579" s="183">
        <f>IFERROR(_xll.qlIndexFixing(ONIndex1Y,I579,TRUE,_xll.ohTrigger(RecalcTrigger,Trigger1Y)),NA())</f>
        <v>3.3924463449608311E-3</v>
      </c>
    </row>
    <row r="580" spans="2:17" x14ac:dyDescent="0.2">
      <c r="B580" s="39" t="s">
        <v>42</v>
      </c>
      <c r="D580" s="42">
        <f>_xll.qlCalendarAdvance(Calendar,$D579,B580,"f",FALSE)</f>
        <v>43552</v>
      </c>
      <c r="E580" s="177">
        <f>_xll.qlInterestRateIndexValueDate(IndexON,D580)</f>
        <v>43552</v>
      </c>
      <c r="F580" s="193">
        <f>IFERROR(_xll.qlIndexFixing(IndexON,D580,TRUE,_xll.ohTrigger(RecalcTrigger,TriggerON)),NA())</f>
        <v>-4.8635527757134867E-4</v>
      </c>
      <c r="H580" s="42">
        <f>_xll.qlCalendarAdvance(Calendar,$H579,B580,"f",FALSE)</f>
        <v>43552</v>
      </c>
      <c r="I580" s="177">
        <f>_xll.qlInterestRateIndexValueDate(Index1M,$H580)</f>
        <v>43556</v>
      </c>
      <c r="J580" s="182">
        <f>IFERROR(_xll.qlIndexFixing(Index1M,$H580,TRUE,_xll.ohTrigger(RecalcTrigger,Trigger1M)),NA())</f>
        <v>-1.3030116587889418E-3</v>
      </c>
      <c r="K580" s="44">
        <f>IFERROR(_xll.qlIndexFixing(Index3M,H580,TRUE,_xll.ohTrigger(RecalcTrigger,Trigger3M)),NA())</f>
        <v>3.2949432480378803E-4</v>
      </c>
      <c r="L580" s="44">
        <f>IFERROR(_xll.qlIndexFixing(Index6M,$H580,TRUE,_xll.ohTrigger(RecalcTrigger,Trigger6M)),NA())</f>
        <v>1.9796001293727215E-3</v>
      </c>
      <c r="M580" s="183">
        <f>IFERROR(_xll.qlIndexFixing(Index1Y,$H580,TRUE,_xll.ohTrigger(RecalcTrigger,Trigger1Y)),NA())</f>
        <v>3.8987270226827782E-3</v>
      </c>
      <c r="N580" s="182">
        <f>IFERROR(_xll.qlIndexFixing(ONIndex1M,I580,TRUE,_xll.ohTrigger(RecalcTrigger,Trigger1M)),NA())</f>
        <v>-1.4007101912749675E-3</v>
      </c>
      <c r="O580" s="44">
        <f>IFERROR(_xll.qlIndexFixing(ONIndex3M,I580,TRUE,_xll.ohTrigger(RecalcTrigger,Trigger3M)),NA())</f>
        <v>1.6776881963664891E-5</v>
      </c>
      <c r="P580" s="44">
        <f>IFERROR(_xll.qlIndexFixing(ONIndex6M,I580,TRUE,_xll.ohTrigger(RecalcTrigger,Trigger6M)),NA())</f>
        <v>1.3408961491556681E-3</v>
      </c>
      <c r="Q580" s="183">
        <f>IFERROR(_xll.qlIndexFixing(ONIndex1Y,I580,TRUE,_xll.ohTrigger(RecalcTrigger,Trigger1Y)),NA())</f>
        <v>3.3855092394308173E-3</v>
      </c>
    </row>
    <row r="581" spans="2:17" x14ac:dyDescent="0.2">
      <c r="B581" s="39" t="s">
        <v>42</v>
      </c>
      <c r="D581" s="42">
        <f>_xll.qlCalendarAdvance(Calendar,$D580,B581,"f",FALSE)</f>
        <v>43559</v>
      </c>
      <c r="E581" s="177">
        <f>_xll.qlInterestRateIndexValueDate(IndexON,D581)</f>
        <v>43559</v>
      </c>
      <c r="F581" s="193">
        <f>IFERROR(_xll.qlIndexFixing(IndexON,D581,TRUE,_xll.ohTrigger(RecalcTrigger,TriggerON)),NA())</f>
        <v>-4.8635527753138064E-4</v>
      </c>
      <c r="H581" s="42">
        <f>_xll.qlCalendarAdvance(Calendar,$H580,B581,"f",FALSE)</f>
        <v>43559</v>
      </c>
      <c r="I581" s="177">
        <f>_xll.qlInterestRateIndexValueDate(Index1M,$H581)</f>
        <v>43563</v>
      </c>
      <c r="J581" s="182">
        <f>IFERROR(_xll.qlIndexFixing(Index1M,$H581,TRUE,_xll.ohTrigger(RecalcTrigger,Trigger1M)),NA())</f>
        <v>-1.2540480894278616E-3</v>
      </c>
      <c r="K581" s="44">
        <f>IFERROR(_xll.qlIndexFixing(Index3M,H581,TRUE,_xll.ohTrigger(RecalcTrigger,Trigger3M)),NA())</f>
        <v>3.8078662474260431E-4</v>
      </c>
      <c r="L581" s="44">
        <f>IFERROR(_xll.qlIndexFixing(Index6M,$H581,TRUE,_xll.ohTrigger(RecalcTrigger,Trigger6M)),NA())</f>
        <v>2.0304106072568714E-3</v>
      </c>
      <c r="M581" s="183">
        <f>IFERROR(_xll.qlIndexFixing(Index1Y,$H581,TRUE,_xll.ohTrigger(RecalcTrigger,Trigger1Y)),NA())</f>
        <v>3.9350623447952024E-3</v>
      </c>
      <c r="N581" s="182">
        <f>IFERROR(_xll.qlIndexFixing(ONIndex1M,I581,TRUE,_xll.ohTrigger(RecalcTrigger,Trigger1M)),NA())</f>
        <v>-1.3483096211519552E-3</v>
      </c>
      <c r="O581" s="44">
        <f>IFERROR(_xll.qlIndexFixing(ONIndex3M,I581,TRUE,_xll.ohTrigger(RecalcTrigger,Trigger3M)),NA())</f>
        <v>6.7041881646190404E-5</v>
      </c>
      <c r="P581" s="44">
        <f>IFERROR(_xll.qlIndexFixing(ONIndex6M,I581,TRUE,_xll.ohTrigger(RecalcTrigger,Trigger6M)),NA())</f>
        <v>1.3898011668711518E-3</v>
      </c>
      <c r="Q581" s="183">
        <f>IFERROR(_xll.qlIndexFixing(ONIndex1Y,I581,TRUE,_xll.ohTrigger(RecalcTrigger,Trigger1Y)),NA())</f>
        <v>3.3795376704315316E-3</v>
      </c>
    </row>
    <row r="582" spans="2:17" x14ac:dyDescent="0.2">
      <c r="B582" s="39" t="s">
        <v>42</v>
      </c>
      <c r="D582" s="42">
        <f>_xll.qlCalendarAdvance(Calendar,$D581,B582,"f",FALSE)</f>
        <v>43566</v>
      </c>
      <c r="E582" s="177">
        <f>_xll.qlInterestRateIndexValueDate(IndexON,D582)</f>
        <v>43566</v>
      </c>
      <c r="F582" s="193">
        <f>IFERROR(_xll.qlIndexFixing(IndexON,D582,TRUE,_xll.ohTrigger(RecalcTrigger,TriggerON)),NA())</f>
        <v>-4.8635527761131669E-4</v>
      </c>
      <c r="H582" s="42">
        <f>_xll.qlCalendarAdvance(Calendar,$H581,B582,"f",FALSE)</f>
        <v>43566</v>
      </c>
      <c r="I582" s="177">
        <f>_xll.qlInterestRateIndexValueDate(Index1M,$H582)</f>
        <v>43570</v>
      </c>
      <c r="J582" s="182">
        <f>IFERROR(_xll.qlIndexFixing(Index1M,$H582,TRUE,_xll.ohTrigger(RecalcTrigger,Trigger1M)),NA())</f>
        <v>-1.2011265643190328E-3</v>
      </c>
      <c r="K582" s="44">
        <f>IFERROR(_xll.qlIndexFixing(Index3M,H582,TRUE,_xll.ohTrigger(RecalcTrigger,Trigger3M)),NA())</f>
        <v>4.3223426738451707E-4</v>
      </c>
      <c r="L582" s="44">
        <f>IFERROR(_xll.qlIndexFixing(Index6M,$H582,TRUE,_xll.ohTrigger(RecalcTrigger,Trigger6M)),NA())</f>
        <v>2.0813503822246621E-3</v>
      </c>
      <c r="M582" s="183">
        <f>IFERROR(_xll.qlIndexFixing(Index1Y,$H582,TRUE,_xll.ohTrigger(RecalcTrigger,Trigger1Y)),NA())</f>
        <v>3.972944790861385E-3</v>
      </c>
      <c r="N582" s="182">
        <f>IFERROR(_xll.qlIndexFixing(ONIndex1M,I582,TRUE,_xll.ohTrigger(RecalcTrigger,Trigger1M)),NA())</f>
        <v>-1.2957125939383474E-3</v>
      </c>
      <c r="O582" s="44">
        <f>IFERROR(_xll.qlIndexFixing(ONIndex3M,I582,TRUE,_xll.ohTrigger(RecalcTrigger,Trigger3M)),NA())</f>
        <v>1.1749150172768452E-4</v>
      </c>
      <c r="P582" s="44">
        <f>IFERROR(_xll.qlIndexFixing(ONIndex6M,I582,TRUE,_xll.ohTrigger(RecalcTrigger,Trigger6M)),NA())</f>
        <v>1.4388835029066627E-3</v>
      </c>
      <c r="Q582" s="183">
        <f>IFERROR(_xll.qlIndexFixing(ONIndex1Y,I582,TRUE,_xll.ohTrigger(RecalcTrigger,Trigger1Y)),NA())</f>
        <v>3.3745742092694542E-3</v>
      </c>
    </row>
    <row r="583" spans="2:17" x14ac:dyDescent="0.2">
      <c r="B583" s="39" t="s">
        <v>42</v>
      </c>
      <c r="D583" s="42">
        <f>_xll.qlCalendarAdvance(Calendar,$D582,B583,"f",FALSE)</f>
        <v>43573</v>
      </c>
      <c r="E583" s="177">
        <f>_xll.qlInterestRateIndexValueDate(IndexON,D583)</f>
        <v>43573</v>
      </c>
      <c r="F583" s="193">
        <f>IFERROR(_xll.qlIndexFixing(IndexON,D583,TRUE,_xll.ohTrigger(RecalcTrigger,TriggerON)),NA())</f>
        <v>-4.8635396348650772E-4</v>
      </c>
      <c r="H583" s="42">
        <f>_xll.qlCalendarAdvance(Calendar,$H582,B583,"f",FALSE)</f>
        <v>43573</v>
      </c>
      <c r="I583" s="177">
        <f>_xll.qlInterestRateIndexValueDate(Index1M,$H583)</f>
        <v>43579</v>
      </c>
      <c r="J583" s="182">
        <f>IFERROR(_xll.qlIndexFixing(Index1M,$H583,TRUE,_xll.ohTrigger(RecalcTrigger,Trigger1M)),NA())</f>
        <v>-1.1328230730653921E-3</v>
      </c>
      <c r="K583" s="44">
        <f>IFERROR(_xll.qlIndexFixing(Index3M,H583,TRUE,_xll.ohTrigger(RecalcTrigger,Trigger3M)),NA())</f>
        <v>4.9860165678755077E-4</v>
      </c>
      <c r="L583" s="44">
        <f>IFERROR(_xll.qlIndexFixing(Index6M,$H583,TRUE,_xll.ohTrigger(RecalcTrigger,Trigger6M)),NA())</f>
        <v>2.1470281148502231E-3</v>
      </c>
      <c r="M583" s="183">
        <f>IFERROR(_xll.qlIndexFixing(Index1Y,$H583,TRUE,_xll.ohTrigger(RecalcTrigger,Trigger1Y)),NA())</f>
        <v>4.0238856358683151E-3</v>
      </c>
      <c r="N583" s="182">
        <f>IFERROR(_xll.qlIndexFixing(ONIndex1M,I583,TRUE,_xll.ohTrigger(RecalcTrigger,Trigger1M)),NA())</f>
        <v>-1.2202406800332355E-3</v>
      </c>
      <c r="O583" s="44">
        <f>IFERROR(_xll.qlIndexFixing(ONIndex3M,I583,TRUE,_xll.ohTrigger(RecalcTrigger,Trigger3M)),NA())</f>
        <v>1.8987425658423263E-4</v>
      </c>
      <c r="P583" s="44">
        <f>IFERROR(_xll.qlIndexFixing(ONIndex6M,I583,TRUE,_xll.ohTrigger(RecalcTrigger,Trigger6M)),NA())</f>
        <v>1.5093084770256837E-3</v>
      </c>
      <c r="Q583" s="183">
        <f>IFERROR(_xll.qlIndexFixing(ONIndex1Y,I583,TRUE,_xll.ohTrigger(RecalcTrigger,Trigger1Y)),NA())</f>
        <v>3.3693558029757043E-3</v>
      </c>
    </row>
    <row r="584" spans="2:17" x14ac:dyDescent="0.2">
      <c r="B584" s="39" t="s">
        <v>42</v>
      </c>
      <c r="D584" s="42">
        <f>_xll.qlCalendarAdvance(Calendar,$D583,B584,"f",FALSE)</f>
        <v>43580</v>
      </c>
      <c r="E584" s="177">
        <f>_xll.qlInterestRateIndexValueDate(IndexON,D584)</f>
        <v>43580</v>
      </c>
      <c r="F584" s="193">
        <f>IFERROR(_xll.qlIndexFixing(IndexON,D584,TRUE,_xll.ohTrigger(RecalcTrigger,TriggerON)),NA())</f>
        <v>-4.8635527753138064E-4</v>
      </c>
      <c r="H584" s="42">
        <f>_xll.qlCalendarAdvance(Calendar,$H583,B584,"f",FALSE)</f>
        <v>43580</v>
      </c>
      <c r="I584" s="177">
        <f>_xll.qlInterestRateIndexValueDate(Index1M,$H584)</f>
        <v>43584</v>
      </c>
      <c r="J584" s="182">
        <f>IFERROR(_xll.qlIndexFixing(Index1M,$H584,TRUE,_xll.ohTrigger(RecalcTrigger,Trigger1M)),NA())</f>
        <v>-1.0947541857295739E-3</v>
      </c>
      <c r="K584" s="44">
        <f>IFERROR(_xll.qlIndexFixing(Index3M,H584,TRUE,_xll.ohTrigger(RecalcTrigger,Trigger3M)),NA())</f>
        <v>5.3557609827235278E-4</v>
      </c>
      <c r="L584" s="44">
        <f>IFERROR(_xll.qlIndexFixing(Index6M,$H584,TRUE,_xll.ohTrigger(RecalcTrigger,Trigger6M)),NA())</f>
        <v>2.1836022854537967E-3</v>
      </c>
      <c r="M584" s="183">
        <f>IFERROR(_xll.qlIndexFixing(Index1Y,$H584,TRUE,_xll.ohTrigger(RecalcTrigger,Trigger1Y)),NA())</f>
        <v>4.0532546405819547E-3</v>
      </c>
      <c r="N584" s="182">
        <f>IFERROR(_xll.qlIndexFixing(ONIndex1M,I584,TRUE,_xll.ohTrigger(RecalcTrigger,Trigger1M)),NA())</f>
        <v>-1.1823732912752405E-3</v>
      </c>
      <c r="O584" s="44">
        <f>IFERROR(_xll.qlIndexFixing(ONIndex3M,I584,TRUE,_xll.ohTrigger(RecalcTrigger,Trigger3M)),NA())</f>
        <v>2.2619683814006919E-4</v>
      </c>
      <c r="P584" s="44">
        <f>IFERROR(_xll.qlIndexFixing(ONIndex6M,I584,TRUE,_xll.ohTrigger(RecalcTrigger,Trigger6M)),NA())</f>
        <v>1.5446389412332451E-3</v>
      </c>
      <c r="Q584" s="183">
        <f>IFERROR(_xll.qlIndexFixing(ONIndex1Y,I584,TRUE,_xll.ohTrigger(RecalcTrigger,Trigger1Y)),NA())</f>
        <v>3.3675308337066667E-3</v>
      </c>
    </row>
    <row r="585" spans="2:17" x14ac:dyDescent="0.2">
      <c r="B585" s="39" t="s">
        <v>42</v>
      </c>
      <c r="D585" s="42">
        <f>_xll.qlCalendarAdvance(Calendar,$D584,B585,"f",FALSE)</f>
        <v>43587</v>
      </c>
      <c r="E585" s="177">
        <f>_xll.qlInterestRateIndexValueDate(IndexON,D585)</f>
        <v>43587</v>
      </c>
      <c r="F585" s="193">
        <f>IFERROR(_xll.qlIndexFixing(IndexON,D585,TRUE,_xll.ohTrigger(RecalcTrigger,TriggerON)),NA())</f>
        <v>-4.8635527757134867E-4</v>
      </c>
      <c r="H585" s="42">
        <f>_xll.qlCalendarAdvance(Calendar,$H584,B585,"f",FALSE)</f>
        <v>43587</v>
      </c>
      <c r="I585" s="177">
        <f>_xll.qlInterestRateIndexValueDate(Index1M,$H585)</f>
        <v>43591</v>
      </c>
      <c r="J585" s="182">
        <f>IFERROR(_xll.qlIndexFixing(Index1M,$H585,TRUE,_xll.ohTrigger(RecalcTrigger,Trigger1M)),NA())</f>
        <v>-1.0374834214893671E-3</v>
      </c>
      <c r="K585" s="44">
        <f>IFERROR(_xll.qlIndexFixing(Index3M,H585,TRUE,_xll.ohTrigger(RecalcTrigger,Trigger3M)),NA())</f>
        <v>5.911932993204424E-4</v>
      </c>
      <c r="L585" s="44">
        <f>IFERROR(_xll.qlIndexFixing(Index6M,$H585,TRUE,_xll.ohTrigger(RecalcTrigger,Trigger6M)),NA())</f>
        <v>2.2386175934127014E-3</v>
      </c>
      <c r="M585" s="183">
        <f>IFERROR(_xll.qlIndexFixing(Index1Y,$H585,TRUE,_xll.ohTrigger(RecalcTrigger,Trigger1Y)),NA())</f>
        <v>4.0956311527684712E-3</v>
      </c>
      <c r="N585" s="182">
        <f>IFERROR(_xll.qlIndexFixing(ONIndex1M,I585,TRUE,_xll.ohTrigger(RecalcTrigger,Trigger1M)),NA())</f>
        <v>-1.1368076108864145E-3</v>
      </c>
      <c r="O585" s="44">
        <f>IFERROR(_xll.qlIndexFixing(ONIndex3M,I585,TRUE,_xll.ohTrigger(RecalcTrigger,Trigger3M)),NA())</f>
        <v>2.6989932600862687E-4</v>
      </c>
      <c r="P585" s="44">
        <f>IFERROR(_xll.qlIndexFixing(ONIndex6M,I585,TRUE,_xll.ohTrigger(RecalcTrigger,Trigger6M)),NA())</f>
        <v>1.5871555218094358E-3</v>
      </c>
      <c r="Q585" s="183">
        <f>IFERROR(_xll.qlIndexFixing(ONIndex1Y,I585,TRUE,_xll.ohTrigger(RecalcTrigger,Trigger1Y)),NA())</f>
        <v>3.3661581878696722E-3</v>
      </c>
    </row>
    <row r="586" spans="2:17" x14ac:dyDescent="0.2">
      <c r="B586" s="39" t="s">
        <v>42</v>
      </c>
      <c r="D586" s="42">
        <f>_xll.qlCalendarAdvance(Calendar,$D585,B586,"f",FALSE)</f>
        <v>43594</v>
      </c>
      <c r="E586" s="177">
        <f>_xll.qlInterestRateIndexValueDate(IndexON,D586)</f>
        <v>43594</v>
      </c>
      <c r="F586" s="193">
        <f>IFERROR(_xll.qlIndexFixing(IndexON,D586,TRUE,_xll.ohTrigger(RecalcTrigger,TriggerON)),NA())</f>
        <v>-4.8635527761131669E-4</v>
      </c>
      <c r="H586" s="42">
        <f>_xll.qlCalendarAdvance(Calendar,$H585,B586,"f",FALSE)</f>
        <v>43594</v>
      </c>
      <c r="I586" s="177">
        <f>_xll.qlInterestRateIndexValueDate(Index1M,$H586)</f>
        <v>43598</v>
      </c>
      <c r="J586" s="182">
        <f>IFERROR(_xll.qlIndexFixing(Index1M,$H586,TRUE,_xll.ohTrigger(RecalcTrigger,Trigger1M)),NA())</f>
        <v>-9.8387573817243675E-4</v>
      </c>
      <c r="K586" s="44">
        <f>IFERROR(_xll.qlIndexFixing(Index3M,H586,TRUE,_xll.ohTrigger(RecalcTrigger,Trigger3M)),NA())</f>
        <v>6.4322245309621163E-4</v>
      </c>
      <c r="L586" s="44">
        <f>IFERROR(_xll.qlIndexFixing(Index6M,$H586,TRUE,_xll.ohTrigger(RecalcTrigger,Trigger6M)),NA())</f>
        <v>2.2900427945336268E-3</v>
      </c>
      <c r="M586" s="183">
        <f>IFERROR(_xll.qlIndexFixing(Index1Y,$H586,TRUE,_xll.ohTrigger(RecalcTrigger,Trigger1Y)),NA())</f>
        <v>4.1394530047610782E-3</v>
      </c>
      <c r="N586" s="182">
        <f>IFERROR(_xll.qlIndexFixing(ONIndex1M,I586,TRUE,_xll.ohTrigger(RecalcTrigger,Trigger1M)),NA())</f>
        <v>-1.0834895966826963E-3</v>
      </c>
      <c r="O586" s="44">
        <f>IFERROR(_xll.qlIndexFixing(ONIndex3M,I586,TRUE,_xll.ohTrigger(RecalcTrigger,Trigger3M)),NA())</f>
        <v>3.2103866900889955E-4</v>
      </c>
      <c r="P586" s="44">
        <f>IFERROR(_xll.qlIndexFixing(ONIndex6M,I586,TRUE,_xll.ohTrigger(RecalcTrigger,Trigger6M)),NA())</f>
        <v>1.6369082314415806E-3</v>
      </c>
      <c r="Q586" s="183">
        <f>IFERROR(_xll.qlIndexFixing(ONIndex1Y,I586,TRUE,_xll.ohTrigger(RecalcTrigger,Trigger1Y)),NA())</f>
        <v>3.3656528728798207E-3</v>
      </c>
    </row>
    <row r="587" spans="2:17" x14ac:dyDescent="0.2">
      <c r="B587" s="39" t="s">
        <v>42</v>
      </c>
      <c r="D587" s="42">
        <f>_xll.qlCalendarAdvance(Calendar,$D586,B587,"f",FALSE)</f>
        <v>43601</v>
      </c>
      <c r="E587" s="177">
        <f>_xll.qlInterestRateIndexValueDate(IndexON,D587)</f>
        <v>43601</v>
      </c>
      <c r="F587" s="193">
        <f>IFERROR(_xll.qlIndexFixing(IndexON,D587,TRUE,_xll.ohTrigger(RecalcTrigger,TriggerON)),NA())</f>
        <v>-4.8635527769125275E-4</v>
      </c>
      <c r="H587" s="42">
        <f>_xll.qlCalendarAdvance(Calendar,$H586,B587,"f",FALSE)</f>
        <v>43601</v>
      </c>
      <c r="I587" s="177">
        <f>_xll.qlInterestRateIndexValueDate(Index1M,$H587)</f>
        <v>43605</v>
      </c>
      <c r="J587" s="182">
        <f>IFERROR(_xll.qlIndexFixing(Index1M,$H587,TRUE,_xll.ohTrigger(RecalcTrigger,Trigger1M)),NA())</f>
        <v>-9.3011583297911236E-4</v>
      </c>
      <c r="K587" s="44">
        <f>IFERROR(_xll.qlIndexFixing(Index3M,H587,TRUE,_xll.ohTrigger(RecalcTrigger,Trigger3M)),NA())</f>
        <v>6.9538225411630821E-4</v>
      </c>
      <c r="L587" s="44">
        <f>IFERROR(_xll.qlIndexFixing(Index6M,$H587,TRUE,_xll.ohTrigger(RecalcTrigger,Trigger6M)),NA())</f>
        <v>2.3415775973518352E-3</v>
      </c>
      <c r="M587" s="183">
        <f>IFERROR(_xll.qlIndexFixing(Index1Y,$H587,TRUE,_xll.ohTrigger(RecalcTrigger,Trigger1Y)),NA())</f>
        <v>4.1846920637371469E-3</v>
      </c>
      <c r="N587" s="182">
        <f>IFERROR(_xll.qlIndexFixing(ONIndex1M,I587,TRUE,_xll.ohTrigger(RecalcTrigger,Trigger1M)),NA())</f>
        <v>-1.0300075464142466E-3</v>
      </c>
      <c r="O587" s="44">
        <f>IFERROR(_xll.qlIndexFixing(ONIndex3M,I587,TRUE,_xll.ohTrigger(RecalcTrigger,Trigger3M)),NA())</f>
        <v>3.7233825286975275E-4</v>
      </c>
      <c r="P587" s="44">
        <f>IFERROR(_xll.qlIndexFixing(ONIndex6M,I587,TRUE,_xll.ohTrigger(RecalcTrigger,Trigger6M)),NA())</f>
        <v>1.6868188088725589E-3</v>
      </c>
      <c r="Q587" s="183">
        <f>IFERROR(_xll.qlIndexFixing(ONIndex1Y,I587,TRUE,_xll.ohTrigger(RecalcTrigger,Trigger1Y)),NA())</f>
        <v>3.366368523058938E-3</v>
      </c>
    </row>
    <row r="588" spans="2:17" x14ac:dyDescent="0.2">
      <c r="B588" s="39" t="s">
        <v>42</v>
      </c>
      <c r="D588" s="42">
        <f>_xll.qlCalendarAdvance(Calendar,$D587,B588,"f",FALSE)</f>
        <v>43608</v>
      </c>
      <c r="E588" s="177">
        <f>_xll.qlInterestRateIndexValueDate(IndexON,D588)</f>
        <v>43608</v>
      </c>
      <c r="F588" s="193">
        <f>IFERROR(_xll.qlIndexFixing(IndexON,D588,TRUE,_xll.ohTrigger(RecalcTrigger,TriggerON)),NA())</f>
        <v>-4.8635527761131669E-4</v>
      </c>
      <c r="H588" s="42">
        <f>_xll.qlCalendarAdvance(Calendar,$H587,B588,"f",FALSE)</f>
        <v>43608</v>
      </c>
      <c r="I588" s="177">
        <f>_xll.qlInterestRateIndexValueDate(Index1M,$H588)</f>
        <v>43612</v>
      </c>
      <c r="J588" s="182">
        <f>IFERROR(_xll.qlIndexFixing(Index1M,$H588,TRUE,_xll.ohTrigger(RecalcTrigger,Trigger1M)),NA())</f>
        <v>-8.7621018760457433E-4</v>
      </c>
      <c r="K588" s="44">
        <f>IFERROR(_xll.qlIndexFixing(Index3M,H588,TRUE,_xll.ohTrigger(RecalcTrigger,Trigger3M)),NA())</f>
        <v>7.4766783064032967E-4</v>
      </c>
      <c r="L588" s="44">
        <f>IFERROR(_xll.qlIndexFixing(Index6M,$H588,TRUE,_xll.ohTrigger(RecalcTrigger,Trigger6M)),NA())</f>
        <v>2.3932181155430212E-3</v>
      </c>
      <c r="M588" s="183">
        <f>IFERROR(_xll.qlIndexFixing(Index1Y,$H588,TRUE,_xll.ohTrigger(RecalcTrigger,Trigger1Y)),NA())</f>
        <v>4.2313191208886262E-3</v>
      </c>
      <c r="N588" s="182">
        <f>IFERROR(_xll.qlIndexFixing(ONIndex1M,I588,TRUE,_xll.ohTrigger(RecalcTrigger,Trigger1M)),NA())</f>
        <v>-9.7636794385458359E-4</v>
      </c>
      <c r="O588" s="44">
        <f>IFERROR(_xll.qlIndexFixing(ONIndex3M,I588,TRUE,_xll.ohTrigger(RecalcTrigger,Trigger3M)),NA())</f>
        <v>4.2379320157159839E-4</v>
      </c>
      <c r="P588" s="44">
        <f>IFERROR(_xll.qlIndexFixing(ONIndex6M,I588,TRUE,_xll.ohTrigger(RecalcTrigger,Trigger6M)),NA())</f>
        <v>1.7368833642539272E-3</v>
      </c>
      <c r="Q588" s="183">
        <f>IFERROR(_xll.qlIndexFixing(ONIndex1Y,I588,TRUE,_xll.ohTrigger(RecalcTrigger,Trigger1Y)),NA())</f>
        <v>3.3683477100332482E-3</v>
      </c>
    </row>
    <row r="589" spans="2:17" x14ac:dyDescent="0.2">
      <c r="B589" s="39" t="s">
        <v>42</v>
      </c>
      <c r="D589" s="42">
        <f>_xll.qlCalendarAdvance(Calendar,$D588,B589,"f",FALSE)</f>
        <v>43615</v>
      </c>
      <c r="E589" s="177">
        <f>_xll.qlInterestRateIndexValueDate(IndexON,D589)</f>
        <v>43615</v>
      </c>
      <c r="F589" s="193">
        <f>IFERROR(_xll.qlIndexFixing(IndexON,D589,TRUE,_xll.ohTrigger(RecalcTrigger,TriggerON)),NA())</f>
        <v>-4.8635527761131669E-4</v>
      </c>
      <c r="H589" s="42">
        <f>_xll.qlCalendarAdvance(Calendar,$H588,B589,"f",FALSE)</f>
        <v>43615</v>
      </c>
      <c r="I589" s="177">
        <f>_xll.qlInterestRateIndexValueDate(Index1M,$H589)</f>
        <v>43619</v>
      </c>
      <c r="J589" s="182">
        <f>IFERROR(_xll.qlIndexFixing(Index1M,$H589,TRUE,_xll.ohTrigger(RecalcTrigger,Trigger1M)),NA())</f>
        <v>-8.2603796005997765E-4</v>
      </c>
      <c r="K589" s="44">
        <f>IFERROR(_xll.qlIndexFixing(Index3M,H589,TRUE,_xll.ohTrigger(RecalcTrigger,Trigger3M)),NA())</f>
        <v>8.0007431067329483E-4</v>
      </c>
      <c r="L589" s="44">
        <f>IFERROR(_xll.qlIndexFixing(Index6M,$H589,TRUE,_xll.ohTrigger(RecalcTrigger,Trigger6M)),NA())</f>
        <v>2.4412227880508341E-3</v>
      </c>
      <c r="M589" s="183">
        <f>IFERROR(_xll.qlIndexFixing(Index1Y,$H589,TRUE,_xll.ohTrigger(RecalcTrigger,Trigger1Y)),NA())</f>
        <v>4.2793038907594071E-3</v>
      </c>
      <c r="N589" s="182">
        <f>IFERROR(_xll.qlIndexFixing(ONIndex1M,I589,TRUE,_xll.ohTrigger(RecalcTrigger,Trigger1M)),NA())</f>
        <v>-9.2257727361655384E-4</v>
      </c>
      <c r="O589" s="44">
        <f>IFERROR(_xll.qlIndexFixing(ONIndex3M,I589,TRUE,_xll.ohTrigger(RecalcTrigger,Trigger3M)),NA())</f>
        <v>4.7539863933465654E-4</v>
      </c>
      <c r="P589" s="44">
        <f>IFERROR(_xll.qlIndexFixing(ONIndex6M,I589,TRUE,_xll.ohTrigger(RecalcTrigger,Trigger6M)),NA())</f>
        <v>1.7870980075773701E-3</v>
      </c>
      <c r="Q589" s="183">
        <f>IFERROR(_xll.qlIndexFixing(ONIndex1Y,I589,TRUE,_xll.ohTrigger(RecalcTrigger,Trigger1Y)),NA())</f>
        <v>3.3716330051092314E-3</v>
      </c>
    </row>
    <row r="590" spans="2:17" x14ac:dyDescent="0.2">
      <c r="B590" s="39" t="s">
        <v>42</v>
      </c>
      <c r="D590" s="42">
        <f>_xll.qlCalendarAdvance(Calendar,$D589,B590,"f",FALSE)</f>
        <v>43622</v>
      </c>
      <c r="E590" s="177">
        <f>_xll.qlInterestRateIndexValueDate(IndexON,D590)</f>
        <v>43622</v>
      </c>
      <c r="F590" s="193">
        <f>IFERROR(_xll.qlIndexFixing(IndexON,D590,TRUE,_xll.ohTrigger(RecalcTrigger,TriggerON)),NA())</f>
        <v>-4.8635527749141261E-4</v>
      </c>
      <c r="H590" s="42">
        <f>_xll.qlCalendarAdvance(Calendar,$H589,B590,"f",FALSE)</f>
        <v>43622</v>
      </c>
      <c r="I590" s="177">
        <f>_xll.qlInterestRateIndexValueDate(Index1M,$H590)</f>
        <v>43626</v>
      </c>
      <c r="J590" s="182">
        <f>IFERROR(_xll.qlIndexFixing(Index1M,$H590,TRUE,_xll.ohTrigger(RecalcTrigger,Trigger1M)),NA())</f>
        <v>-7.7186909240456458E-4</v>
      </c>
      <c r="K590" s="44">
        <f>IFERROR(_xll.qlIndexFixing(Index3M,H590,TRUE,_xll.ohTrigger(RecalcTrigger,Trigger3M)),NA())</f>
        <v>8.5259682197780728E-4</v>
      </c>
      <c r="L590" s="44">
        <f>IFERROR(_xll.qlIndexFixing(Index6M,$H590,TRUE,_xll.ohTrigger(RecalcTrigger,Trigger6M)),NA())</f>
        <v>2.4930570692944507E-3</v>
      </c>
      <c r="M590" s="183">
        <f>IFERROR(_xll.qlIndexFixing(Index1Y,$H590,TRUE,_xll.ohTrigger(RecalcTrigger,Trigger1Y)),NA())</f>
        <v>4.3286150105691385E-3</v>
      </c>
      <c r="N590" s="182">
        <f>IFERROR(_xll.qlIndexFixing(ONIndex1M,I590,TRUE,_xll.ohTrigger(RecalcTrigger,Trigger1M)),NA())</f>
        <v>-8.6864201971348365E-4</v>
      </c>
      <c r="O590" s="44">
        <f>IFERROR(_xll.qlIndexFixing(ONIndex3M,I590,TRUE,_xll.ohTrigger(RecalcTrigger,Trigger3M)),NA())</f>
        <v>5.2714968997946698E-4</v>
      </c>
      <c r="P590" s="44">
        <f>IFERROR(_xll.qlIndexFixing(ONIndex6M,I590,TRUE,_xll.ohTrigger(RecalcTrigger,Trigger6M)),NA())</f>
        <v>1.8374588487546362E-3</v>
      </c>
      <c r="Q590" s="183">
        <f>IFERROR(_xll.qlIndexFixing(ONIndex1Y,I590,TRUE,_xll.ohTrigger(RecalcTrigger,Trigger1Y)),NA())</f>
        <v>3.3762669799930478E-3</v>
      </c>
    </row>
    <row r="591" spans="2:17" x14ac:dyDescent="0.2">
      <c r="B591" s="39" t="s">
        <v>42</v>
      </c>
      <c r="D591" s="42">
        <f>_xll.qlCalendarAdvance(Calendar,$D590,B591,"f",FALSE)</f>
        <v>43629</v>
      </c>
      <c r="E591" s="177">
        <f>_xll.qlInterestRateIndexValueDate(IndexON,D591)</f>
        <v>43629</v>
      </c>
      <c r="F591" s="193">
        <f>IFERROR(_xll.qlIndexFixing(IndexON,D591,TRUE,_xll.ohTrigger(RecalcTrigger,TriggerON)),NA())</f>
        <v>-4.8635527765128472E-4</v>
      </c>
      <c r="H591" s="42">
        <f>_xll.qlCalendarAdvance(Calendar,$H590,B591,"f",FALSE)</f>
        <v>43629</v>
      </c>
      <c r="I591" s="177">
        <f>_xll.qlInterestRateIndexValueDate(Index1M,$H591)</f>
        <v>43633</v>
      </c>
      <c r="J591" s="182">
        <f>IFERROR(_xll.qlIndexFixing(Index1M,$H591,TRUE,_xll.ohTrigger(RecalcTrigger,Trigger1M)),NA())</f>
        <v>-7.1757347521028692E-4</v>
      </c>
      <c r="K591" s="44">
        <f>IFERROR(_xll.qlIndexFixing(Index3M,H591,TRUE,_xll.ohTrigger(RecalcTrigger,Trigger3M)),NA())</f>
        <v>9.0523049205928549E-4</v>
      </c>
      <c r="L591" s="44">
        <f>IFERROR(_xll.qlIndexFixing(Index6M,$H591,TRUE,_xll.ohTrigger(RecalcTrigger,Trigger6M)),NA())</f>
        <v>2.5449856742100008E-3</v>
      </c>
      <c r="M591" s="183">
        <f>IFERROR(_xll.qlIndexFixing(Index1Y,$H591,TRUE,_xll.ohTrigger(RecalcTrigger,Trigger1Y)),NA())</f>
        <v>4.379220039524818E-3</v>
      </c>
      <c r="N591" s="182">
        <f>IFERROR(_xll.qlIndexFixing(ONIndex1M,I591,TRUE,_xll.ohTrigger(RecalcTrigger,Trigger1M)),NA())</f>
        <v>-8.1456866639850745E-4</v>
      </c>
      <c r="O591" s="44">
        <f>IFERROR(_xll.qlIndexFixing(ONIndex3M,I591,TRUE,_xll.ohTrigger(RecalcTrigger,Trigger3M)),NA())</f>
        <v>5.7904147772624981E-4</v>
      </c>
      <c r="P591" s="44">
        <f>IFERROR(_xll.qlIndexFixing(ONIndex6M,I591,TRUE,_xll.ohTrigger(RecalcTrigger,Trigger6M)),NA())</f>
        <v>1.8879619974576656E-3</v>
      </c>
      <c r="Q591" s="183">
        <f>IFERROR(_xll.qlIndexFixing(ONIndex1Y,I591,TRUE,_xll.ohTrigger(RecalcTrigger,Trigger1Y)),NA())</f>
        <v>3.3822922061510496E-3</v>
      </c>
    </row>
    <row r="592" spans="2:17" x14ac:dyDescent="0.2">
      <c r="B592" s="39" t="s">
        <v>42</v>
      </c>
      <c r="D592" s="42">
        <f>_xll.qlCalendarAdvance(Calendar,$D591,B592,"f",FALSE)</f>
        <v>43636</v>
      </c>
      <c r="E592" s="177">
        <f>_xll.qlInterestRateIndexValueDate(IndexON,D592)</f>
        <v>43636</v>
      </c>
      <c r="F592" s="193">
        <f>IFERROR(_xll.qlIndexFixing(IndexON,D592,TRUE,_xll.ohTrigger(RecalcTrigger,TriggerON)),NA())</f>
        <v>-4.8635527757134867E-4</v>
      </c>
      <c r="H592" s="42">
        <f>_xll.qlCalendarAdvance(Calendar,$H591,B592,"f",FALSE)</f>
        <v>43636</v>
      </c>
      <c r="I592" s="177">
        <f>_xll.qlInterestRateIndexValueDate(Index1M,$H592)</f>
        <v>43640</v>
      </c>
      <c r="J592" s="182">
        <f>IFERROR(_xll.qlIndexFixing(Index1M,$H592,TRUE,_xll.ohTrigger(RecalcTrigger,Trigger1M)),NA())</f>
        <v>-6.6315759069590641E-4</v>
      </c>
      <c r="K592" s="44">
        <f>IFERROR(_xll.qlIndexFixing(Index3M,H592,TRUE,_xll.ohTrigger(RecalcTrigger,Trigger3M)),NA())</f>
        <v>9.5797044817638862E-4</v>
      </c>
      <c r="L592" s="44">
        <f>IFERROR(_xll.qlIndexFixing(Index6M,$H592,TRUE,_xll.ohTrigger(RecalcTrigger,Trigger6M)),NA())</f>
        <v>2.5970047149059452E-3</v>
      </c>
      <c r="M592" s="183">
        <f>IFERROR(_xll.qlIndexFixing(Index1Y,$H592,TRUE,_xll.ohTrigger(RecalcTrigger,Trigger1Y)),NA())</f>
        <v>4.431085458119711E-3</v>
      </c>
      <c r="N592" s="182">
        <f>IFERROR(_xll.qlIndexFixing(ONIndex1M,I592,TRUE,_xll.ohTrigger(RecalcTrigger,Trigger1M)),NA())</f>
        <v>-7.6036369788479163E-4</v>
      </c>
      <c r="O592" s="44">
        <f>IFERROR(_xll.qlIndexFixing(ONIndex3M,I592,TRUE,_xll.ohTrigger(RecalcTrigger,Trigger3M)),NA())</f>
        <v>6.310691263955448E-4</v>
      </c>
      <c r="P592" s="44">
        <f>IFERROR(_xll.qlIndexFixing(ONIndex6M,I592,TRUE,_xll.ohTrigger(RecalcTrigger,Trigger6M)),NA())</f>
        <v>1.9386035639179511E-3</v>
      </c>
      <c r="Q592" s="183">
        <f>IFERROR(_xll.qlIndexFixing(ONIndex1Y,I592,TRUE,_xll.ohTrigger(RecalcTrigger,Trigger1Y)),NA())</f>
        <v>3.389751255049589E-3</v>
      </c>
    </row>
    <row r="593" spans="2:17" x14ac:dyDescent="0.2">
      <c r="B593" s="39" t="s">
        <v>42</v>
      </c>
      <c r="D593" s="42">
        <f>_xll.qlCalendarAdvance(Calendar,$D592,B593,"f",FALSE)</f>
        <v>43643</v>
      </c>
      <c r="E593" s="177">
        <f>_xll.qlInterestRateIndexValueDate(IndexON,D593)</f>
        <v>43643</v>
      </c>
      <c r="F593" s="193">
        <f>IFERROR(_xll.qlIndexFixing(IndexON,D593,TRUE,_xll.ohTrigger(RecalcTrigger,TriggerON)),NA())</f>
        <v>-4.8635527757134867E-4</v>
      </c>
      <c r="H593" s="42">
        <f>_xll.qlCalendarAdvance(Calendar,$H592,B593,"f",FALSE)</f>
        <v>43643</v>
      </c>
      <c r="I593" s="177">
        <f>_xll.qlInterestRateIndexValueDate(Index1M,$H593)</f>
        <v>43647</v>
      </c>
      <c r="J593" s="182">
        <f>IFERROR(_xll.qlIndexFixing(Index1M,$H593,TRUE,_xll.ohTrigger(RecalcTrigger,Trigger1M)),NA())</f>
        <v>-6.0472272517615592E-4</v>
      </c>
      <c r="K593" s="44">
        <f>IFERROR(_xll.qlIndexFixing(Index3M,H593,TRUE,_xll.ohTrigger(RecalcTrigger,Trigger3M)),NA())</f>
        <v>1.0108118173271145E-3</v>
      </c>
      <c r="L593" s="44">
        <f>IFERROR(_xll.qlIndexFixing(Index6M,$H593,TRUE,_xll.ohTrigger(RecalcTrigger,Trigger6M)),NA())</f>
        <v>2.6566309125813656E-3</v>
      </c>
      <c r="M593" s="183">
        <f>IFERROR(_xll.qlIndexFixing(Index1Y,$H593,TRUE,_xll.ohTrigger(RecalcTrigger,Trigger1Y)),NA())</f>
        <v>4.4841766674241961E-3</v>
      </c>
      <c r="N593" s="182">
        <f>IFERROR(_xll.qlIndexFixing(ONIndex1M,I593,TRUE,_xll.ohTrigger(RecalcTrigger,Trigger1M)),NA())</f>
        <v>-7.0603359842547064E-4</v>
      </c>
      <c r="O593" s="44">
        <f>IFERROR(_xll.qlIndexFixing(ONIndex3M,I593,TRUE,_xll.ohTrigger(RecalcTrigger,Trigger3M)),NA())</f>
        <v>6.8322776028750809E-4</v>
      </c>
      <c r="P593" s="44">
        <f>IFERROR(_xll.qlIndexFixing(ONIndex6M,I593,TRUE,_xll.ohTrigger(RecalcTrigger,Trigger6M)),NA())</f>
        <v>1.9893796576475609E-3</v>
      </c>
      <c r="Q593" s="183">
        <f>IFERROR(_xll.qlIndexFixing(ONIndex1Y,I593,TRUE,_xll.ohTrigger(RecalcTrigger,Trigger1Y)),NA())</f>
        <v>3.3986866984747621E-3</v>
      </c>
    </row>
    <row r="594" spans="2:17" x14ac:dyDescent="0.2">
      <c r="B594" s="39" t="s">
        <v>42</v>
      </c>
      <c r="D594" s="42">
        <f>_xll.qlCalendarAdvance(Calendar,$D593,B594,"f",FALSE)</f>
        <v>43650</v>
      </c>
      <c r="E594" s="177">
        <f>_xll.qlInterestRateIndexValueDate(IndexON,D594)</f>
        <v>43650</v>
      </c>
      <c r="F594" s="193">
        <f>IFERROR(_xll.qlIndexFixing(IndexON,D594,TRUE,_xll.ohTrigger(RecalcTrigger,TriggerON)),NA())</f>
        <v>-4.8635527769125275E-4</v>
      </c>
      <c r="H594" s="42">
        <f>_xll.qlCalendarAdvance(Calendar,$H593,B594,"f",FALSE)</f>
        <v>43650</v>
      </c>
      <c r="I594" s="177">
        <f>_xll.qlInterestRateIndexValueDate(Index1M,$H594)</f>
        <v>43654</v>
      </c>
      <c r="J594" s="182">
        <f>IFERROR(_xll.qlIndexFixing(Index1M,$H594,TRUE,_xll.ohTrigger(RecalcTrigger,Trigger1M)),NA())</f>
        <v>-5.5007876065515222E-4</v>
      </c>
      <c r="K594" s="44">
        <f>IFERROR(_xll.qlIndexFixing(Index3M,H594,TRUE,_xll.ohTrigger(RecalcTrigger,Trigger3M)),NA())</f>
        <v>1.0637497262592271E-3</v>
      </c>
      <c r="L594" s="44">
        <f>IFERROR(_xll.qlIndexFixing(Index6M,$H594,TRUE,_xll.ohTrigger(RecalcTrigger,Trigger6M)),NA())</f>
        <v>2.7050635636491232E-3</v>
      </c>
      <c r="M594" s="183">
        <f>IFERROR(_xll.qlIndexFixing(Index1Y,$H594,TRUE,_xll.ohTrigger(RecalcTrigger,Trigger1Y)),NA())</f>
        <v>4.5384579883656802E-3</v>
      </c>
      <c r="N594" s="182">
        <f>IFERROR(_xll.qlIndexFixing(ONIndex1M,I594,TRUE,_xll.ohTrigger(RecalcTrigger,Trigger1M)),NA())</f>
        <v>-6.5158485211380679E-4</v>
      </c>
      <c r="O594" s="44">
        <f>IFERROR(_xll.qlIndexFixing(ONIndex3M,I594,TRUE,_xll.ohTrigger(RecalcTrigger,Trigger3M)),NA())</f>
        <v>7.3551250322267947E-4</v>
      </c>
      <c r="P594" s="44">
        <f>IFERROR(_xll.qlIndexFixing(ONIndex6M,I594,TRUE,_xll.ohTrigger(RecalcTrigger,Trigger6M)),NA())</f>
        <v>2.0402863887980516E-3</v>
      </c>
      <c r="Q594" s="183">
        <f>IFERROR(_xll.qlIndexFixing(ONIndex1Y,I594,TRUE,_xll.ohTrigger(RecalcTrigger,Trigger1Y)),NA())</f>
        <v>3.4091411078129852E-3</v>
      </c>
    </row>
    <row r="595" spans="2:17" x14ac:dyDescent="0.2">
      <c r="B595" s="39" t="s">
        <v>42</v>
      </c>
      <c r="D595" s="42">
        <f>_xll.qlCalendarAdvance(Calendar,$D594,B595,"f",FALSE)</f>
        <v>43657</v>
      </c>
      <c r="E595" s="177">
        <f>_xll.qlInterestRateIndexValueDate(IndexON,D595)</f>
        <v>43657</v>
      </c>
      <c r="F595" s="193">
        <f>IFERROR(_xll.qlIndexFixing(IndexON,D595,TRUE,_xll.ohTrigger(RecalcTrigger,TriggerON)),NA())</f>
        <v>-4.8635527765128472E-4</v>
      </c>
      <c r="H595" s="42">
        <f>_xll.qlCalendarAdvance(Calendar,$H594,B595,"f",FALSE)</f>
        <v>43657</v>
      </c>
      <c r="I595" s="177">
        <f>_xll.qlInterestRateIndexValueDate(Index1M,$H595)</f>
        <v>43661</v>
      </c>
      <c r="J595" s="182">
        <f>IFERROR(_xll.qlIndexFixing(Index1M,$H595,TRUE,_xll.ohTrigger(RecalcTrigger,Trigger1M)),NA())</f>
        <v>-4.9533443102824494E-4</v>
      </c>
      <c r="K595" s="44">
        <f>IFERROR(_xll.qlIndexFixing(Index3M,H595,TRUE,_xll.ohTrigger(RecalcTrigger,Trigger3M)),NA())</f>
        <v>1.1167793014659104E-3</v>
      </c>
      <c r="L595" s="44">
        <f>IFERROR(_xll.qlIndexFixing(Index6M,$H595,TRUE,_xll.ohTrigger(RecalcTrigger,Trigger6M)),NA())</f>
        <v>2.7573352391323915E-3</v>
      </c>
      <c r="M595" s="183">
        <f>IFERROR(_xll.qlIndexFixing(Index1Y,$H595,TRUE,_xll.ohTrigger(RecalcTrigger,Trigger1Y)),NA())</f>
        <v>4.5938926610026246E-3</v>
      </c>
      <c r="N595" s="182">
        <f>IFERROR(_xll.qlIndexFixing(ONIndex1M,I595,TRUE,_xll.ohTrigger(RecalcTrigger,Trigger1M)),NA())</f>
        <v>-5.9702394328287056E-4</v>
      </c>
      <c r="O595" s="44">
        <f>IFERROR(_xll.qlIndexFixing(ONIndex3M,I595,TRUE,_xll.ohTrigger(RecalcTrigger,Trigger3M)),NA())</f>
        <v>7.8791847942127902E-4</v>
      </c>
      <c r="P595" s="44">
        <f>IFERROR(_xll.qlIndexFixing(ONIndex6M,I595,TRUE,_xll.ohTrigger(RecalcTrigger,Trigger6M)),NA())</f>
        <v>2.0913198672811717E-3</v>
      </c>
      <c r="Q595" s="183">
        <f>IFERROR(_xll.qlIndexFixing(ONIndex1Y,I595,TRUE,_xll.ohTrigger(RecalcTrigger,Trigger1Y)),NA())</f>
        <v>3.4211570547704184E-3</v>
      </c>
    </row>
    <row r="596" spans="2:17" x14ac:dyDescent="0.2">
      <c r="B596" s="39" t="s">
        <v>42</v>
      </c>
      <c r="D596" s="42">
        <f>_xll.qlCalendarAdvance(Calendar,$D595,B596,"f",FALSE)</f>
        <v>43664</v>
      </c>
      <c r="E596" s="177">
        <f>_xll.qlInterestRateIndexValueDate(IndexON,D596)</f>
        <v>43664</v>
      </c>
      <c r="F596" s="193">
        <f>IFERROR(_xll.qlIndexFixing(IndexON,D596,TRUE,_xll.ohTrigger(RecalcTrigger,TriggerON)),NA())</f>
        <v>-4.8635527765128472E-4</v>
      </c>
      <c r="H596" s="42">
        <f>_xll.qlCalendarAdvance(Calendar,$H595,B596,"f",FALSE)</f>
        <v>43664</v>
      </c>
      <c r="I596" s="177">
        <f>_xll.qlInterestRateIndexValueDate(Index1M,$H596)</f>
        <v>43668</v>
      </c>
      <c r="J596" s="182">
        <f>IFERROR(_xll.qlIndexFixing(Index1M,$H596,TRUE,_xll.ohTrigger(RecalcTrigger,Trigger1M)),NA())</f>
        <v>-4.4049621892664018E-4</v>
      </c>
      <c r="K596" s="44">
        <f>IFERROR(_xll.qlIndexFixing(Index3M,H596,TRUE,_xll.ohTrigger(RecalcTrigger,Trigger3M)),NA())</f>
        <v>1.1698956691736061E-3</v>
      </c>
      <c r="L596" s="44">
        <f>IFERROR(_xll.qlIndexFixing(Index6M,$H596,TRUE,_xll.ohTrigger(RecalcTrigger,Trigger6M)),NA())</f>
        <v>2.809681525084767E-3</v>
      </c>
      <c r="M596" s="183">
        <f>IFERROR(_xll.qlIndexFixing(Index1Y,$H596,TRUE,_xll.ohTrigger(RecalcTrigger,Trigger1Y)),NA())</f>
        <v>4.6504428437917971E-3</v>
      </c>
      <c r="N596" s="182">
        <f>IFERROR(_xll.qlIndexFixing(ONIndex1M,I596,TRUE,_xll.ohTrigger(RecalcTrigger,Trigger1M)),NA())</f>
        <v>-5.4235735618579639E-4</v>
      </c>
      <c r="O596" s="44">
        <f>IFERROR(_xll.qlIndexFixing(ONIndex3M,I596,TRUE,_xll.ohTrigger(RecalcTrigger,Trigger3M)),NA())</f>
        <v>8.4044081262391046E-4</v>
      </c>
      <c r="P596" s="44">
        <f>IFERROR(_xll.qlIndexFixing(ONIndex6M,I596,TRUE,_xll.ohTrigger(RecalcTrigger,Trigger6M)),NA())</f>
        <v>2.1424762026889255E-3</v>
      </c>
      <c r="Q596" s="183">
        <f>IFERROR(_xll.qlIndexFixing(ONIndex1Y,I596,TRUE,_xll.ohTrigger(RecalcTrigger,Trigger1Y)),NA())</f>
        <v>3.4347771110532221E-3</v>
      </c>
    </row>
    <row r="597" spans="2:17" x14ac:dyDescent="0.2">
      <c r="B597" s="39" t="s">
        <v>42</v>
      </c>
      <c r="D597" s="42">
        <f>_xll.qlCalendarAdvance(Calendar,$D596,B597,"f",FALSE)</f>
        <v>43671</v>
      </c>
      <c r="E597" s="177">
        <f>_xll.qlInterestRateIndexValueDate(IndexON,D597)</f>
        <v>43671</v>
      </c>
      <c r="F597" s="193">
        <f>IFERROR(_xll.qlIndexFixing(IndexON,D597,TRUE,_xll.ohTrigger(RecalcTrigger,TriggerON)),NA())</f>
        <v>-4.8635527757134867E-4</v>
      </c>
      <c r="H597" s="42">
        <f>_xll.qlCalendarAdvance(Calendar,$H596,B597,"f",FALSE)</f>
        <v>43671</v>
      </c>
      <c r="I597" s="177">
        <f>_xll.qlInterestRateIndexValueDate(Index1M,$H597)</f>
        <v>43675</v>
      </c>
      <c r="J597" s="182">
        <f>IFERROR(_xll.qlIndexFixing(Index1M,$H597,TRUE,_xll.ohTrigger(RecalcTrigger,Trigger1M)),NA())</f>
        <v>-3.8557060709500145E-4</v>
      </c>
      <c r="K597" s="44">
        <f>IFERROR(_xll.qlIndexFixing(Index3M,H597,TRUE,_xll.ohTrigger(RecalcTrigger,Trigger3M)),NA())</f>
        <v>1.2230939553576517E-3</v>
      </c>
      <c r="L597" s="44">
        <f>IFERROR(_xll.qlIndexFixing(Index6M,$H597,TRUE,_xll.ohTrigger(RecalcTrigger,Trigger6M)),NA())</f>
        <v>2.8620985315800426E-3</v>
      </c>
      <c r="M597" s="183">
        <f>IFERROR(_xll.qlIndexFixing(Index1Y,$H597,TRUE,_xll.ohTrigger(RecalcTrigger,Trigger1Y)),NA())</f>
        <v>4.7080696128500637E-3</v>
      </c>
      <c r="N597" s="182">
        <f>IFERROR(_xll.qlIndexFixing(ONIndex1M,I597,TRUE,_xll.ohTrigger(RecalcTrigger,Trigger1M)),NA())</f>
        <v>-4.8759157499578265E-4</v>
      </c>
      <c r="O597" s="44">
        <f>IFERROR(_xll.qlIndexFixing(ONIndex3M,I597,TRUE,_xll.ohTrigger(RecalcTrigger,Trigger3M)),NA())</f>
        <v>8.9307462721066599E-4</v>
      </c>
      <c r="P597" s="44">
        <f>IFERROR(_xll.qlIndexFixing(ONIndex6M,I597,TRUE,_xll.ohTrigger(RecalcTrigger,Trigger6M)),NA())</f>
        <v>2.1937515052528056E-3</v>
      </c>
      <c r="Q597" s="183">
        <f>IFERROR(_xll.qlIndexFixing(ONIndex1Y,I597,TRUE,_xll.ohTrigger(RecalcTrigger,Trigger1Y)),NA())</f>
        <v>3.4500438482876206E-3</v>
      </c>
    </row>
    <row r="598" spans="2:17" x14ac:dyDescent="0.2">
      <c r="B598" s="39" t="s">
        <v>42</v>
      </c>
      <c r="D598" s="42">
        <f>_xll.qlCalendarAdvance(Calendar,$D597,B598,"f",FALSE)</f>
        <v>43678</v>
      </c>
      <c r="E598" s="177">
        <f>_xll.qlInterestRateIndexValueDate(IndexON,D598)</f>
        <v>43678</v>
      </c>
      <c r="F598" s="193">
        <f>IFERROR(_xll.qlIndexFixing(IndexON,D598,TRUE,_xll.ohTrigger(RecalcTrigger,TriggerON)),NA())</f>
        <v>-4.8635527757134867E-4</v>
      </c>
      <c r="H598" s="42">
        <f>_xll.qlCalendarAdvance(Calendar,$H597,B598,"f",FALSE)</f>
        <v>43678</v>
      </c>
      <c r="I598" s="177">
        <f>_xll.qlInterestRateIndexValueDate(Index1M,$H598)</f>
        <v>43682</v>
      </c>
      <c r="J598" s="182">
        <f>IFERROR(_xll.qlIndexFixing(Index1M,$H598,TRUE,_xll.ohTrigger(RecalcTrigger,Trigger1M)),NA())</f>
        <v>-3.3056407840692168E-4</v>
      </c>
      <c r="K598" s="44">
        <f>IFERROR(_xll.qlIndexFixing(Index3M,H598,TRUE,_xll.ohTrigger(RecalcTrigger,Trigger3M)),NA())</f>
        <v>1.2763692857335933E-3</v>
      </c>
      <c r="L598" s="44">
        <f>IFERROR(_xll.qlIndexFixing(Index6M,$H598,TRUE,_xll.ohTrigger(RecalcTrigger,Trigger6M)),NA())</f>
        <v>2.9145823930533934E-3</v>
      </c>
      <c r="M598" s="183">
        <f>IFERROR(_xll.qlIndexFixing(Index1Y,$H598,TRUE,_xll.ohTrigger(RecalcTrigger,Trigger1Y)),NA())</f>
        <v>4.7667329612148743E-3</v>
      </c>
      <c r="N598" s="182">
        <f>IFERROR(_xll.qlIndexFixing(ONIndex1M,I598,TRUE,_xll.ohTrigger(RecalcTrigger,Trigger1M)),NA())</f>
        <v>-4.3273308396596377E-4</v>
      </c>
      <c r="O598" s="44">
        <f>IFERROR(_xll.qlIndexFixing(ONIndex3M,I598,TRUE,_xll.ohTrigger(RecalcTrigger,Trigger3M)),NA())</f>
        <v>9.4581504692214935E-4</v>
      </c>
      <c r="P598" s="44">
        <f>IFERROR(_xll.qlIndexFixing(ONIndex6M,I598,TRUE,_xll.ohTrigger(RecalcTrigger,Trigger6M)),NA())</f>
        <v>2.2451418846447524E-3</v>
      </c>
      <c r="Q598" s="183">
        <f>IFERROR(_xll.qlIndexFixing(ONIndex1Y,I598,TRUE,_xll.ohTrigger(RecalcTrigger,Trigger1Y)),NA())</f>
        <v>3.466999838179774E-3</v>
      </c>
    </row>
    <row r="599" spans="2:17" x14ac:dyDescent="0.2">
      <c r="B599" s="39" t="s">
        <v>42</v>
      </c>
      <c r="D599" s="42">
        <f>_xll.qlCalendarAdvance(Calendar,$D598,B599,"f",FALSE)</f>
        <v>43685</v>
      </c>
      <c r="E599" s="177">
        <f>_xll.qlInterestRateIndexValueDate(IndexON,D599)</f>
        <v>43685</v>
      </c>
      <c r="F599" s="193">
        <f>IFERROR(_xll.qlIndexFixing(IndexON,D599,TRUE,_xll.ohTrigger(RecalcTrigger,TriggerON)),NA())</f>
        <v>-4.8635527753138064E-4</v>
      </c>
      <c r="H599" s="42">
        <f>_xll.qlCalendarAdvance(Calendar,$H598,B599,"f",FALSE)</f>
        <v>43685</v>
      </c>
      <c r="I599" s="177">
        <f>_xll.qlInterestRateIndexValueDate(Index1M,$H599)</f>
        <v>43689</v>
      </c>
      <c r="J599" s="182">
        <f>IFERROR(_xll.qlIndexFixing(Index1M,$H599,TRUE,_xll.ohTrigger(RecalcTrigger,Trigger1M)),NA())</f>
        <v>-2.7548311584300476E-4</v>
      </c>
      <c r="K599" s="44">
        <f>IFERROR(_xll.qlIndexFixing(Index3M,H599,TRUE,_xll.ohTrigger(RecalcTrigger,Trigger3M)),NA())</f>
        <v>1.3297167857528398E-3</v>
      </c>
      <c r="L599" s="44">
        <f>IFERROR(_xll.qlIndexFixing(Index6M,$H599,TRUE,_xll.ohTrigger(RecalcTrigger,Trigger6M)),NA())</f>
        <v>2.9671314128854528E-3</v>
      </c>
      <c r="M599" s="183">
        <f>IFERROR(_xll.qlIndexFixing(Index1Y,$H599,TRUE,_xll.ohTrigger(RecalcTrigger,Trigger1Y)),NA())</f>
        <v>4.8263917981003724E-3</v>
      </c>
      <c r="N599" s="182">
        <f>IFERROR(_xll.qlIndexFixing(ONIndex1M,I599,TRUE,_xll.ohTrigger(RecalcTrigger,Trigger1M)),NA())</f>
        <v>-3.7778836730950616E-4</v>
      </c>
      <c r="O599" s="44">
        <f>IFERROR(_xll.qlIndexFixing(ONIndex3M,I599,TRUE,_xll.ohTrigger(RecalcTrigger,Trigger3M)),NA())</f>
        <v>9.9865719589864455E-4</v>
      </c>
      <c r="P599" s="44">
        <f>IFERROR(_xll.qlIndexFixing(ONIndex6M,I599,TRUE,_xll.ohTrigger(RecalcTrigger,Trigger6M)),NA())</f>
        <v>2.2966434508564504E-3</v>
      </c>
      <c r="Q599" s="183">
        <f>IFERROR(_xll.qlIndexFixing(ONIndex1Y,I599,TRUE,_xll.ohTrigger(RecalcTrigger,Trigger1Y)),NA())</f>
        <v>3.4856876524358427E-3</v>
      </c>
    </row>
    <row r="600" spans="2:17" x14ac:dyDescent="0.2">
      <c r="B600" s="39" t="s">
        <v>42</v>
      </c>
      <c r="D600" s="42">
        <f>_xll.qlCalendarAdvance(Calendar,$D599,B600,"f",FALSE)</f>
        <v>43692</v>
      </c>
      <c r="E600" s="177">
        <f>_xll.qlInterestRateIndexValueDate(IndexON,D600)</f>
        <v>43692</v>
      </c>
      <c r="F600" s="193">
        <f>IFERROR(_xll.qlIndexFixing(IndexON,D600,TRUE,_xll.ohTrigger(RecalcTrigger,TriggerON)),NA())</f>
        <v>-4.8635527761131669E-4</v>
      </c>
      <c r="H600" s="42">
        <f>_xll.qlCalendarAdvance(Calendar,$H599,B600,"f",FALSE)</f>
        <v>43692</v>
      </c>
      <c r="I600" s="177">
        <f>_xll.qlInterestRateIndexValueDate(Index1M,$H600)</f>
        <v>43696</v>
      </c>
      <c r="J600" s="182">
        <f>IFERROR(_xll.qlIndexFixing(Index1M,$H600,TRUE,_xll.ohTrigger(RecalcTrigger,Trigger1M)),NA())</f>
        <v>-2.2033420251923024E-4</v>
      </c>
      <c r="K600" s="44">
        <f>IFERROR(_xll.qlIndexFixing(Index3M,H600,TRUE,_xll.ohTrigger(RecalcTrigger,Trigger3M)),NA())</f>
        <v>1.383131580607877E-3</v>
      </c>
      <c r="L600" s="44">
        <f>IFERROR(_xll.qlIndexFixing(Index6M,$H600,TRUE,_xll.ohTrigger(RecalcTrigger,Trigger6M)),NA())</f>
        <v>3.0197477755366593E-3</v>
      </c>
      <c r="M600" s="183">
        <f>IFERROR(_xll.qlIndexFixing(Index1Y,$H600,TRUE,_xll.ohTrigger(RecalcTrigger,Trigger1Y)),NA())</f>
        <v>4.8870039481552583E-3</v>
      </c>
      <c r="N600" s="182">
        <f>IFERROR(_xll.qlIndexFixing(ONIndex1M,I600,TRUE,_xll.ohTrigger(RecalcTrigger,Trigger1M)),NA())</f>
        <v>-3.2276390935948029E-4</v>
      </c>
      <c r="O600" s="44">
        <f>IFERROR(_xll.qlIndexFixing(ONIndex3M,I600,TRUE,_xll.ohTrigger(RecalcTrigger,Trigger3M)),NA())</f>
        <v>1.0515961981205635E-3</v>
      </c>
      <c r="P600" s="44">
        <f>IFERROR(_xll.qlIndexFixing(ONIndex6M,I600,TRUE,_xll.ohTrigger(RecalcTrigger,Trigger6M)),NA())</f>
        <v>2.3482523136397759E-3</v>
      </c>
      <c r="Q600" s="183">
        <f>IFERROR(_xll.qlIndexFixing(ONIndex1Y,I600,TRUE,_xll.ohTrigger(RecalcTrigger,Trigger1Y)),NA())</f>
        <v>3.506149862921859E-3</v>
      </c>
    </row>
    <row r="601" spans="2:17" x14ac:dyDescent="0.2">
      <c r="B601" s="39" t="s">
        <v>42</v>
      </c>
      <c r="D601" s="42">
        <f>_xll.qlCalendarAdvance(Calendar,$D600,B601,"f",FALSE)</f>
        <v>43699</v>
      </c>
      <c r="E601" s="177">
        <f>_xll.qlInterestRateIndexValueDate(IndexON,D601)</f>
        <v>43699</v>
      </c>
      <c r="F601" s="193">
        <f>IFERROR(_xll.qlIndexFixing(IndexON,D601,TRUE,_xll.ohTrigger(RecalcTrigger,TriggerON)),NA())</f>
        <v>-4.8635527757134867E-4</v>
      </c>
      <c r="H601" s="42">
        <f>_xll.qlCalendarAdvance(Calendar,$H600,B601,"f",FALSE)</f>
        <v>43699</v>
      </c>
      <c r="I601" s="177">
        <f>_xll.qlInterestRateIndexValueDate(Index1M,$H601)</f>
        <v>43703</v>
      </c>
      <c r="J601" s="182">
        <f>IFERROR(_xll.qlIndexFixing(Index1M,$H601,TRUE,_xll.ohTrigger(RecalcTrigger,Trigger1M)),NA())</f>
        <v>-1.6512382167148173E-4</v>
      </c>
      <c r="K601" s="44">
        <f>IFERROR(_xll.qlIndexFixing(Index3M,H601,TRUE,_xll.ohTrigger(RecalcTrigger,Trigger3M)),NA())</f>
        <v>1.4366087952235791E-3</v>
      </c>
      <c r="L601" s="44">
        <f>IFERROR(_xll.qlIndexFixing(Index6M,$H601,TRUE,_xll.ohTrigger(RecalcTrigger,Trigger6M)),NA())</f>
        <v>3.072434172898071E-3</v>
      </c>
      <c r="M601" s="183">
        <f>IFERROR(_xll.qlIndexFixing(Index1Y,$H601,TRUE,_xll.ohTrigger(RecalcTrigger,Trigger1Y)),NA())</f>
        <v>4.9485261507204352E-3</v>
      </c>
      <c r="N601" s="182">
        <f>IFERROR(_xll.qlIndexFixing(ONIndex1M,I601,TRUE,_xll.ohTrigger(RecalcTrigger,Trigger1M)),NA())</f>
        <v>-2.6766619416918047E-4</v>
      </c>
      <c r="O601" s="44">
        <f>IFERROR(_xll.qlIndexFixing(ONIndex3M,I601,TRUE,_xll.ohTrigger(RecalcTrigger,Trigger3M)),NA())</f>
        <v>1.1046271775683181E-3</v>
      </c>
      <c r="P601" s="44">
        <f>IFERROR(_xll.qlIndexFixing(ONIndex6M,I601,TRUE,_xll.ohTrigger(RecalcTrigger,Trigger6M)),NA())</f>
        <v>2.3999645831462857E-3</v>
      </c>
      <c r="Q601" s="183">
        <f>IFERROR(_xll.qlIndexFixing(ONIndex1Y,I601,TRUE,_xll.ohTrigger(RecalcTrigger,Trigger1Y)),NA())</f>
        <v>3.5284290413439834E-3</v>
      </c>
    </row>
    <row r="602" spans="2:17" x14ac:dyDescent="0.2">
      <c r="B602" s="39" t="s">
        <v>42</v>
      </c>
      <c r="D602" s="42">
        <f>_xll.qlCalendarAdvance(Calendar,$D601,B602,"f",FALSE)</f>
        <v>43706</v>
      </c>
      <c r="E602" s="177">
        <f>_xll.qlInterestRateIndexValueDate(IndexON,D602)</f>
        <v>43706</v>
      </c>
      <c r="F602" s="193">
        <f>IFERROR(_xll.qlIndexFixing(IndexON,D602,TRUE,_xll.ohTrigger(RecalcTrigger,TriggerON)),NA())</f>
        <v>-4.8635527765128472E-4</v>
      </c>
      <c r="H602" s="42">
        <f>_xll.qlCalendarAdvance(Calendar,$H601,B602,"f",FALSE)</f>
        <v>43706</v>
      </c>
      <c r="I602" s="177">
        <f>_xll.qlInterestRateIndexValueDate(Index1M,$H602)</f>
        <v>43710</v>
      </c>
      <c r="J602" s="182">
        <f>IFERROR(_xll.qlIndexFixing(Index1M,$H602,TRUE,_xll.ohTrigger(RecalcTrigger,Trigger1M)),NA())</f>
        <v>-1.138102120785689E-4</v>
      </c>
      <c r="K602" s="44">
        <f>IFERROR(_xll.qlIndexFixing(Index3M,H602,TRUE,_xll.ohTrigger(RecalcTrigger,Trigger3M)),NA())</f>
        <v>1.4863066345814559E-3</v>
      </c>
      <c r="L602" s="44">
        <f>IFERROR(_xll.qlIndexFixing(Index6M,$H602,TRUE,_xll.ohTrigger(RecalcTrigger,Trigger6M)),NA())</f>
        <v>3.1175889067074801E-3</v>
      </c>
      <c r="M602" s="183">
        <f>IFERROR(_xll.qlIndexFixing(Index1Y,$H602,TRUE,_xll.ohTrigger(RecalcTrigger,Trigger1Y)),NA())</f>
        <v>5.0109140590912328E-3</v>
      </c>
      <c r="N602" s="182">
        <f>IFERROR(_xll.qlIndexFixing(ONIndex1M,I602,TRUE,_xll.ohTrigger(RecalcTrigger,Trigger1M)),NA())</f>
        <v>-2.1250170635145338E-4</v>
      </c>
      <c r="O602" s="44">
        <f>IFERROR(_xll.qlIndexFixing(ONIndex3M,I602,TRUE,_xll.ohTrigger(RecalcTrigger,Trigger3M)),NA())</f>
        <v>1.1577452582223202E-3</v>
      </c>
      <c r="P602" s="44">
        <f>IFERROR(_xll.qlIndexFixing(ONIndex6M,I602,TRUE,_xll.ohTrigger(RecalcTrigger,Trigger6M)),NA())</f>
        <v>2.4517763688081118E-3</v>
      </c>
      <c r="Q602" s="183">
        <f>IFERROR(_xll.qlIndexFixing(ONIndex1Y,I602,TRUE,_xll.ohTrigger(RecalcTrigger,Trigger1Y)),NA())</f>
        <v>3.5525677595682481E-3</v>
      </c>
    </row>
    <row r="603" spans="2:17" x14ac:dyDescent="0.2">
      <c r="B603" s="39" t="s">
        <v>42</v>
      </c>
      <c r="D603" s="42">
        <f>_xll.qlCalendarAdvance(Calendar,$D602,B603,"f",FALSE)</f>
        <v>43713</v>
      </c>
      <c r="E603" s="177">
        <f>_xll.qlInterestRateIndexValueDate(IndexON,D603)</f>
        <v>43713</v>
      </c>
      <c r="F603" s="193">
        <f>IFERROR(_xll.qlIndexFixing(IndexON,D603,TRUE,_xll.ohTrigger(RecalcTrigger,TriggerON)),NA())</f>
        <v>-4.8635527773122078E-4</v>
      </c>
      <c r="H603" s="42">
        <f>_xll.qlCalendarAdvance(Calendar,$H602,B603,"f",FALSE)</f>
        <v>43713</v>
      </c>
      <c r="I603" s="177">
        <f>_xll.qlInterestRateIndexValueDate(Index1M,$H603)</f>
        <v>43717</v>
      </c>
      <c r="J603" s="182">
        <f>IFERROR(_xll.qlIndexFixing(Index1M,$H603,TRUE,_xll.ohTrigger(RecalcTrigger,Trigger1M)),NA())</f>
        <v>-5.8499246115228942E-5</v>
      </c>
      <c r="K603" s="44">
        <f>IFERROR(_xll.qlIndexFixing(Index3M,H603,TRUE,_xll.ohTrigger(RecalcTrigger,Trigger3M)),NA())</f>
        <v>1.5398909958715384E-3</v>
      </c>
      <c r="L603" s="44">
        <f>IFERROR(_xll.qlIndexFixing(Index6M,$H603,TRUE,_xll.ohTrigger(RecalcTrigger,Trigger6M)),NA())</f>
        <v>3.1704108216326177E-3</v>
      </c>
      <c r="M603" s="183">
        <f>IFERROR(_xll.qlIndexFixing(Index1Y,$H603,TRUE,_xll.ohTrigger(RecalcTrigger,Trigger1Y)),NA())</f>
        <v>5.074122239782917E-3</v>
      </c>
      <c r="N603" s="182">
        <f>IFERROR(_xll.qlIndexFixing(ONIndex1M,I603,TRUE,_xll.ohTrigger(RecalcTrigger,Trigger1M)),NA())</f>
        <v>-1.5727692975975316E-4</v>
      </c>
      <c r="O603" s="44">
        <f>IFERROR(_xll.qlIndexFixing(ONIndex3M,I603,TRUE,_xll.ohTrigger(RecalcTrigger,Trigger3M)),NA())</f>
        <v>1.21094556430279E-3</v>
      </c>
      <c r="P603" s="44">
        <f>IFERROR(_xll.qlIndexFixing(ONIndex6M,I603,TRUE,_xll.ohTrigger(RecalcTrigger,Trigger6M)),NA())</f>
        <v>2.5036837807768109E-3</v>
      </c>
      <c r="Q603" s="183">
        <f>IFERROR(_xll.qlIndexFixing(ONIndex1Y,I603,TRUE,_xll.ohTrigger(RecalcTrigger,Trigger1Y)),NA())</f>
        <v>3.5786085895406217E-3</v>
      </c>
    </row>
    <row r="604" spans="2:17" x14ac:dyDescent="0.2">
      <c r="B604" s="39" t="s">
        <v>42</v>
      </c>
      <c r="D604" s="42">
        <f>_xll.qlCalendarAdvance(Calendar,$D603,B604,"f",FALSE)</f>
        <v>43720</v>
      </c>
      <c r="E604" s="177">
        <f>_xll.qlInterestRateIndexValueDate(IndexON,D604)</f>
        <v>43720</v>
      </c>
      <c r="F604" s="193">
        <f>IFERROR(_xll.qlIndexFixing(IndexON,D604,TRUE,_xll.ohTrigger(RecalcTrigger,TriggerON)),NA())</f>
        <v>-4.8635527765128472E-4</v>
      </c>
      <c r="H604" s="42">
        <f>_xll.qlCalendarAdvance(Calendar,$H603,B604,"f",FALSE)</f>
        <v>43720</v>
      </c>
      <c r="I604" s="177">
        <f>_xll.qlInterestRateIndexValueDate(Index1M,$H604)</f>
        <v>43724</v>
      </c>
      <c r="J604" s="182">
        <f>IFERROR(_xll.qlIndexFixing(Index1M,$H604,TRUE,_xll.ohTrigger(RecalcTrigger,Trigger1M)),NA())</f>
        <v>-3.1458084297497635E-6</v>
      </c>
      <c r="K604" s="44">
        <f>IFERROR(_xll.qlIndexFixing(Index3M,H604,TRUE,_xll.ohTrigger(RecalcTrigger,Trigger3M)),NA())</f>
        <v>1.5935234902477091E-3</v>
      </c>
      <c r="L604" s="44">
        <f>IFERROR(_xll.qlIndexFixing(Index6M,$H604,TRUE,_xll.ohTrigger(RecalcTrigger,Trigger6M)),NA())</f>
        <v>3.2233104877935348E-3</v>
      </c>
      <c r="M604" s="183">
        <f>IFERROR(_xll.qlIndexFixing(Index1Y,$H604,TRUE,_xll.ohTrigger(RecalcTrigger,Trigger1Y)),NA())</f>
        <v>5.138104171801436E-3</v>
      </c>
      <c r="N604" s="182">
        <f>IFERROR(_xll.qlIndexFixing(ONIndex1M,I604,TRUE,_xll.ohTrigger(RecalcTrigger,Trigger1M)),NA())</f>
        <v>-1.0199834892699045E-4</v>
      </c>
      <c r="O604" s="44">
        <f>IFERROR(_xll.qlIndexFixing(ONIndex3M,I604,TRUE,_xll.ohTrigger(RecalcTrigger,Trigger3M)),NA())</f>
        <v>1.2642232196302672E-3</v>
      </c>
      <c r="P604" s="44">
        <f>IFERROR(_xll.qlIndexFixing(ONIndex6M,I604,TRUE,_xll.ohTrigger(RecalcTrigger,Trigger6M)),NA())</f>
        <v>2.5556829290440675E-3</v>
      </c>
      <c r="Q604" s="183">
        <f>IFERROR(_xll.qlIndexFixing(ONIndex1Y,I604,TRUE,_xll.ohTrigger(RecalcTrigger,Trigger1Y)),NA())</f>
        <v>3.6065941030472004E-3</v>
      </c>
    </row>
    <row r="605" spans="2:17" x14ac:dyDescent="0.2">
      <c r="B605" s="39" t="s">
        <v>42</v>
      </c>
      <c r="D605" s="42">
        <f>_xll.qlCalendarAdvance(Calendar,$D604,B605,"f",FALSE)</f>
        <v>43727</v>
      </c>
      <c r="E605" s="177">
        <f>_xll.qlInterestRateIndexValueDate(IndexON,D605)</f>
        <v>43727</v>
      </c>
      <c r="F605" s="193">
        <f>IFERROR(_xll.qlIndexFixing(IndexON,D605,TRUE,_xll.ohTrigger(RecalcTrigger,TriggerON)),NA())</f>
        <v>-4.8635527765128472E-4</v>
      </c>
      <c r="H605" s="42">
        <f>_xll.qlCalendarAdvance(Calendar,$H604,B605,"f",FALSE)</f>
        <v>43727</v>
      </c>
      <c r="I605" s="177">
        <f>_xll.qlInterestRateIndexValueDate(Index1M,$H605)</f>
        <v>43731</v>
      </c>
      <c r="J605" s="182">
        <f>IFERROR(_xll.qlIndexFixing(Index1M,$H605,TRUE,_xll.ohTrigger(RecalcTrigger,Trigger1M)),NA())</f>
        <v>5.2243617242986318E-5</v>
      </c>
      <c r="K605" s="44">
        <f>IFERROR(_xll.qlIndexFixing(Index3M,H605,TRUE,_xll.ohTrigger(RecalcTrigger,Trigger3M)),NA())</f>
        <v>1.6471992415972676E-3</v>
      </c>
      <c r="L605" s="44">
        <f>IFERROR(_xll.qlIndexFixing(Index6M,$H605,TRUE,_xll.ohTrigger(RecalcTrigger,Trigger6M)),NA())</f>
        <v>3.2762911282586365E-3</v>
      </c>
      <c r="M605" s="183">
        <f>IFERROR(_xll.qlIndexFixing(Index1Y,$H605,TRUE,_xll.ohTrigger(RecalcTrigger,Trigger1Y)),NA())</f>
        <v>5.2028122459261816E-3</v>
      </c>
      <c r="N605" s="182">
        <f>IFERROR(_xll.qlIndexFixing(ONIndex1M,I605,TRUE,_xll.ohTrigger(RecalcTrigger,Trigger1M)),NA())</f>
        <v>-4.6672447986395582E-5</v>
      </c>
      <c r="O605" s="44">
        <f>IFERROR(_xll.qlIndexFixing(ONIndex3M,I605,TRUE,_xll.ohTrigger(RecalcTrigger,Trigger3M)),NA())</f>
        <v>1.3175733481851637E-3</v>
      </c>
      <c r="P605" s="44">
        <f>IFERROR(_xll.qlIndexFixing(ONIndex6M,I605,TRUE,_xll.ohTrigger(RecalcTrigger,Trigger6M)),NA())</f>
        <v>2.6077699232818219E-3</v>
      </c>
      <c r="Q605" s="183">
        <f>IFERROR(_xll.qlIndexFixing(ONIndex1Y,I605,TRUE,_xll.ohTrigger(RecalcTrigger,Trigger1Y)),NA())</f>
        <v>3.636566872273761E-3</v>
      </c>
    </row>
    <row r="606" spans="2:17" x14ac:dyDescent="0.2">
      <c r="B606" s="39" t="s">
        <v>42</v>
      </c>
      <c r="D606" s="42">
        <f>_xll.qlCalendarAdvance(Calendar,$D605,B606,"f",FALSE)</f>
        <v>43734</v>
      </c>
      <c r="E606" s="177">
        <f>_xll.qlInterestRateIndexValueDate(IndexON,D606)</f>
        <v>43734</v>
      </c>
      <c r="F606" s="193">
        <f>IFERROR(_xll.qlIndexFixing(IndexON,D606,TRUE,_xll.ohTrigger(RecalcTrigger,TriggerON)),NA())</f>
        <v>-4.8635527757134867E-4</v>
      </c>
      <c r="H606" s="42">
        <f>_xll.qlCalendarAdvance(Calendar,$H605,B606,"f",FALSE)</f>
        <v>43734</v>
      </c>
      <c r="I606" s="177">
        <f>_xll.qlInterestRateIndexValueDate(Index1M,$H606)</f>
        <v>43738</v>
      </c>
      <c r="J606" s="182">
        <f>IFERROR(_xll.qlIndexFixing(Index1M,$H606,TRUE,_xll.ohTrigger(RecalcTrigger,Trigger1M)),NA())</f>
        <v>1.1162317377507832E-4</v>
      </c>
      <c r="K606" s="44">
        <f>IFERROR(_xll.qlIndexFixing(Index3M,H606,TRUE,_xll.ohTrigger(RecalcTrigger,Trigger3M)),NA())</f>
        <v>1.7047605187685943E-3</v>
      </c>
      <c r="L606" s="44">
        <f>IFERROR(_xll.qlIndexFixing(Index6M,$H606,TRUE,_xll.ohTrigger(RecalcTrigger,Trigger6M)),NA())</f>
        <v>3.3331872971316197E-3</v>
      </c>
      <c r="M606" s="183">
        <f>IFERROR(_xll.qlIndexFixing(Index1Y,$H606,TRUE,_xll.ohTrigger(RecalcTrigger,Trigger1Y)),NA())</f>
        <v>5.268197763996894E-3</v>
      </c>
      <c r="N606" s="182">
        <f>IFERROR(_xll.qlIndexFixing(ONIndex1M,I606,TRUE,_xll.ohTrigger(RecalcTrigger,Trigger1M)),NA())</f>
        <v>8.6942887289609416E-6</v>
      </c>
      <c r="O606" s="44">
        <f>IFERROR(_xll.qlIndexFixing(ONIndex3M,I606,TRUE,_xll.ohTrigger(RecalcTrigger,Trigger3M)),NA())</f>
        <v>1.3709910740278275E-3</v>
      </c>
      <c r="P606" s="44">
        <f>IFERROR(_xll.qlIndexFixing(ONIndex6M,I606,TRUE,_xll.ohTrigger(RecalcTrigger,Trigger6M)),NA())</f>
        <v>2.6599408733218866E-3</v>
      </c>
      <c r="Q606" s="183">
        <f>IFERROR(_xll.qlIndexFixing(ONIndex1Y,I606,TRUE,_xll.ohTrigger(RecalcTrigger,Trigger1Y)),NA())</f>
        <v>3.6685694690863357E-3</v>
      </c>
    </row>
    <row r="607" spans="2:17" x14ac:dyDescent="0.2">
      <c r="B607" s="39" t="s">
        <v>42</v>
      </c>
      <c r="D607" s="42">
        <f>_xll.qlCalendarAdvance(Calendar,$D606,B607,"f",FALSE)</f>
        <v>43741</v>
      </c>
      <c r="E607" s="177">
        <f>_xll.qlInterestRateIndexValueDate(IndexON,D607)</f>
        <v>43741</v>
      </c>
      <c r="F607" s="193">
        <f>IFERROR(_xll.qlIndexFixing(IndexON,D607,TRUE,_xll.ohTrigger(RecalcTrigger,TriggerON)),NA())</f>
        <v>-4.8635527757134867E-4</v>
      </c>
      <c r="H607" s="42">
        <f>_xll.qlCalendarAdvance(Calendar,$H606,B607,"f",FALSE)</f>
        <v>43741</v>
      </c>
      <c r="I607" s="177">
        <f>_xll.qlInterestRateIndexValueDate(Index1M,$H607)</f>
        <v>43745</v>
      </c>
      <c r="J607" s="182">
        <f>IFERROR(_xll.qlIndexFixing(Index1M,$H607,TRUE,_xll.ohTrigger(RecalcTrigger,Trigger1M)),NA())</f>
        <v>1.6706620503788877E-4</v>
      </c>
      <c r="K607" s="44">
        <f>IFERROR(_xll.qlIndexFixing(Index3M,H607,TRUE,_xll.ohTrigger(RecalcTrigger,Trigger3M)),NA())</f>
        <v>1.75850986066153E-3</v>
      </c>
      <c r="L607" s="44">
        <f>IFERROR(_xll.qlIndexFixing(Index6M,$H607,TRUE,_xll.ohTrigger(RecalcTrigger,Trigger6M)),NA())</f>
        <v>3.3863486391412126E-3</v>
      </c>
      <c r="M607" s="183">
        <f>IFERROR(_xll.qlIndexFixing(Index1Y,$H607,TRUE,_xll.ohTrigger(RecalcTrigger,Trigger1Y)),NA())</f>
        <v>5.3342109382169562E-3</v>
      </c>
      <c r="N607" s="182">
        <f>IFERROR(_xll.qlIndexFixing(ONIndex1M,I607,TRUE,_xll.ohTrigger(RecalcTrigger,Trigger1M)),NA())</f>
        <v>6.4095377085848781E-5</v>
      </c>
      <c r="O607" s="44">
        <f>IFERROR(_xll.qlIndexFixing(ONIndex3M,I607,TRUE,_xll.ohTrigger(RecalcTrigger,Trigger3M)),NA())</f>
        <v>1.4244715210587344E-3</v>
      </c>
      <c r="P607" s="44">
        <f>IFERROR(_xll.qlIndexFixing(ONIndex6M,I607,TRUE,_xll.ohTrigger(RecalcTrigger,Trigger6M)),NA())</f>
        <v>2.7121918890760099E-3</v>
      </c>
      <c r="Q607" s="183">
        <f>IFERROR(_xll.qlIndexFixing(ONIndex1Y,I607,TRUE,_xll.ohTrigger(RecalcTrigger,Trigger1Y)),NA())</f>
        <v>3.7026444655907653E-3</v>
      </c>
    </row>
    <row r="608" spans="2:17" x14ac:dyDescent="0.2">
      <c r="B608" s="39" t="s">
        <v>42</v>
      </c>
      <c r="D608" s="42">
        <f>_xll.qlCalendarAdvance(Calendar,$D607,B608,"f",FALSE)</f>
        <v>43748</v>
      </c>
      <c r="E608" s="177">
        <f>_xll.qlInterestRateIndexValueDate(IndexON,D608)</f>
        <v>43748</v>
      </c>
      <c r="F608" s="193">
        <f>IFERROR(_xll.qlIndexFixing(IndexON,D608,TRUE,_xll.ohTrigger(RecalcTrigger,TriggerON)),NA())</f>
        <v>-4.8635527753138064E-4</v>
      </c>
      <c r="H608" s="42">
        <f>_xll.qlCalendarAdvance(Calendar,$H607,B608,"f",FALSE)</f>
        <v>43748</v>
      </c>
      <c r="I608" s="177">
        <f>_xll.qlInterestRateIndexValueDate(Index1M,$H608)</f>
        <v>43752</v>
      </c>
      <c r="J608" s="182">
        <f>IFERROR(_xll.qlIndexFixing(Index1M,$H608,TRUE,_xll.ohTrigger(RecalcTrigger,Trigger1M)),NA())</f>
        <v>2.2252531776202308E-4</v>
      </c>
      <c r="K608" s="44">
        <f>IFERROR(_xll.qlIndexFixing(Index3M,H608,TRUE,_xll.ohTrigger(RecalcTrigger,Trigger3M)),NA())</f>
        <v>1.8122874894038502E-3</v>
      </c>
      <c r="L608" s="44">
        <f>IFERROR(_xll.qlIndexFixing(Index6M,$H608,TRUE,_xll.ohTrigger(RecalcTrigger,Trigger6M)),NA())</f>
        <v>3.4396018267909699E-3</v>
      </c>
      <c r="M608" s="183">
        <f>IFERROR(_xll.qlIndexFixing(Index1Y,$H608,TRUE,_xll.ohTrigger(RecalcTrigger,Trigger1Y)),NA())</f>
        <v>5.4008008904676014E-3</v>
      </c>
      <c r="N608" s="182">
        <f>IFERROR(_xll.qlIndexFixing(ONIndex1M,I608,TRUE,_xll.ohTrigger(RecalcTrigger,Trigger1M)),NA())</f>
        <v>1.1952433259132533E-4</v>
      </c>
      <c r="O608" s="44">
        <f>IFERROR(_xll.qlIndexFixing(ONIndex3M,I608,TRUE,_xll.ohTrigger(RecalcTrigger,Trigger3M)),NA())</f>
        <v>1.4780098134981046E-3</v>
      </c>
      <c r="P608" s="44">
        <f>IFERROR(_xll.qlIndexFixing(ONIndex6M,I608,TRUE,_xll.ohTrigger(RecalcTrigger,Trigger6M)),NA())</f>
        <v>2.7645190804559405E-3</v>
      </c>
      <c r="Q608" s="183">
        <f>IFERROR(_xll.qlIndexFixing(ONIndex1Y,I608,TRUE,_xll.ohTrigger(RecalcTrigger,Trigger1Y)),NA())</f>
        <v>3.7388344338928903E-3</v>
      </c>
    </row>
    <row r="609" spans="2:17" x14ac:dyDescent="0.2">
      <c r="B609" s="39" t="s">
        <v>42</v>
      </c>
      <c r="D609" s="42">
        <f>_xll.qlCalendarAdvance(Calendar,$D608,B609,"f",FALSE)</f>
        <v>43755</v>
      </c>
      <c r="E609" s="177">
        <f>_xll.qlInterestRateIndexValueDate(IndexON,D609)</f>
        <v>43755</v>
      </c>
      <c r="F609" s="193">
        <f>IFERROR(_xll.qlIndexFixing(IndexON,D609,TRUE,_xll.ohTrigger(RecalcTrigger,TriggerON)),NA())</f>
        <v>-4.8635527761131669E-4</v>
      </c>
      <c r="H609" s="42">
        <f>_xll.qlCalendarAdvance(Calendar,$H608,B609,"f",FALSE)</f>
        <v>43755</v>
      </c>
      <c r="I609" s="177">
        <f>_xll.qlInterestRateIndexValueDate(Index1M,$H609)</f>
        <v>43759</v>
      </c>
      <c r="J609" s="182">
        <f>IFERROR(_xll.qlIndexFixing(Index1M,$H609,TRUE,_xll.ohTrigger(RecalcTrigger,Trigger1M)),NA())</f>
        <v>2.7799402772271127E-4</v>
      </c>
      <c r="K609" s="44">
        <f>IFERROR(_xll.qlIndexFixing(Index3M,H609,TRUE,_xll.ohTrigger(RecalcTrigger,Trigger3M)),NA())</f>
        <v>1.8660885278003858E-3</v>
      </c>
      <c r="L609" s="44">
        <f>IFERROR(_xll.qlIndexFixing(Index6M,$H609,TRUE,_xll.ohTrigger(RecalcTrigger,Trigger6M)),NA())</f>
        <v>3.4929505537649387E-3</v>
      </c>
      <c r="M609" s="183">
        <f>IFERROR(_xll.qlIndexFixing(Index1Y,$H609,TRUE,_xll.ohTrigger(RecalcTrigger,Trigger1Y)),NA())</f>
        <v>5.4679156516382835E-3</v>
      </c>
      <c r="N609" s="182">
        <f>IFERROR(_xll.qlIndexFixing(ONIndex1M,I609,TRUE,_xll.ohTrigger(RecalcTrigger,Trigger1M)),NA())</f>
        <v>1.7497467107219222E-4</v>
      </c>
      <c r="O609" s="44">
        <f>IFERROR(_xll.qlIndexFixing(ONIndex3M,I609,TRUE,_xll.ohTrigger(RecalcTrigger,Trigger3M)),NA())</f>
        <v>1.5316010751664777E-3</v>
      </c>
      <c r="P609" s="44">
        <f>IFERROR(_xll.qlIndexFixing(ONIndex6M,I609,TRUE,_xll.ohTrigger(RecalcTrigger,Trigger6M)),NA())</f>
        <v>2.8169185572135547E-3</v>
      </c>
      <c r="Q609" s="183">
        <f>IFERROR(_xll.qlIndexFixing(ONIndex1Y,I609,TRUE,_xll.ohTrigger(RecalcTrigger,Trigger1Y)),NA())</f>
        <v>3.7771819461784872E-3</v>
      </c>
    </row>
    <row r="610" spans="2:17" x14ac:dyDescent="0.2">
      <c r="B610" s="39" t="s">
        <v>42</v>
      </c>
      <c r="D610" s="42">
        <f>_xll.qlCalendarAdvance(Calendar,$D609,B610,"f",FALSE)</f>
        <v>43762</v>
      </c>
      <c r="E610" s="177">
        <f>_xll.qlInterestRateIndexValueDate(IndexON,D610)</f>
        <v>43762</v>
      </c>
      <c r="F610" s="193">
        <f>IFERROR(_xll.qlIndexFixing(IndexON,D610,TRUE,_xll.ohTrigger(RecalcTrigger,TriggerON)),NA())</f>
        <v>-4.8635527757134867E-4</v>
      </c>
      <c r="H610" s="42">
        <f>_xll.qlCalendarAdvance(Calendar,$H609,B610,"f",FALSE)</f>
        <v>43762</v>
      </c>
      <c r="I610" s="177">
        <f>_xll.qlInterestRateIndexValueDate(Index1M,$H610)</f>
        <v>43766</v>
      </c>
      <c r="J610" s="182">
        <f>IFERROR(_xll.qlIndexFixing(Index1M,$H610,TRUE,_xll.ohTrigger(RecalcTrigger,Trigger1M)),NA())</f>
        <v>3.3346585059203997E-4</v>
      </c>
      <c r="K610" s="44">
        <f>IFERROR(_xll.qlIndexFixing(Index3M,H610,TRUE,_xll.ohTrigger(RecalcTrigger,Trigger3M)),NA())</f>
        <v>1.9199080983831416E-3</v>
      </c>
      <c r="L610" s="44">
        <f>IFERROR(_xll.qlIndexFixing(Index6M,$H610,TRUE,_xll.ohTrigger(RecalcTrigger,Trigger6M)),NA())</f>
        <v>3.5463986367595857E-3</v>
      </c>
      <c r="M610" s="183">
        <f>IFERROR(_xll.qlIndexFixing(Index1Y,$H610,TRUE,_xll.ohTrigger(RecalcTrigger,Trigger1Y)),NA())</f>
        <v>5.5355021609738691E-3</v>
      </c>
      <c r="N610" s="182">
        <f>IFERROR(_xll.qlIndexFixing(ONIndex1M,I610,TRUE,_xll.ohTrigger(RecalcTrigger,Trigger1M)),NA())</f>
        <v>2.3043990819537896E-4</v>
      </c>
      <c r="O610" s="44">
        <f>IFERROR(_xll.qlIndexFixing(ONIndex3M,I610,TRUE,_xll.ohTrigger(RecalcTrigger,Trigger3M)),NA())</f>
        <v>1.5852404298843936E-3</v>
      </c>
      <c r="P610" s="44">
        <f>IFERROR(_xll.qlIndexFixing(ONIndex6M,I610,TRUE,_xll.ohTrigger(RecalcTrigger,Trigger6M)),NA())</f>
        <v>2.8693864293405369E-3</v>
      </c>
      <c r="Q610" s="183">
        <f>IFERROR(_xll.qlIndexFixing(ONIndex1Y,I610,TRUE,_xll.ohTrigger(RecalcTrigger,Trigger1Y)),NA())</f>
        <v>3.8177295745533968E-3</v>
      </c>
    </row>
    <row r="611" spans="2:17" x14ac:dyDescent="0.2">
      <c r="B611" s="39" t="s">
        <v>42</v>
      </c>
      <c r="D611" s="42">
        <f>_xll.qlCalendarAdvance(Calendar,$D610,B611,"f",FALSE)</f>
        <v>43769</v>
      </c>
      <c r="E611" s="177">
        <f>_xll.qlInterestRateIndexValueDate(IndexON,D611)</f>
        <v>43769</v>
      </c>
      <c r="F611" s="193">
        <f>IFERROR(_xll.qlIndexFixing(IndexON,D611,TRUE,_xll.ohTrigger(RecalcTrigger,TriggerON)),NA())</f>
        <v>-4.8635527757134867E-4</v>
      </c>
      <c r="H611" s="42">
        <f>_xll.qlCalendarAdvance(Calendar,$H610,B611,"f",FALSE)</f>
        <v>43769</v>
      </c>
      <c r="I611" s="177">
        <f>_xll.qlInterestRateIndexValueDate(Index1M,$H611)</f>
        <v>43773</v>
      </c>
      <c r="J611" s="182">
        <f>IFERROR(_xll.qlIndexFixing(Index1M,$H611,TRUE,_xll.ohTrigger(RecalcTrigger,Trigger1M)),NA())</f>
        <v>3.8497281483707013E-4</v>
      </c>
      <c r="K611" s="44">
        <f>IFERROR(_xll.qlIndexFixing(Index3M,H611,TRUE,_xll.ohTrigger(RecalcTrigger,Trigger3M)),NA())</f>
        <v>1.9737413320313588E-3</v>
      </c>
      <c r="L611" s="44">
        <f>IFERROR(_xll.qlIndexFixing(Index6M,$H611,TRUE,_xll.ohTrigger(RecalcTrigger,Trigger6M)),NA())</f>
        <v>3.5960715005304011E-3</v>
      </c>
      <c r="M611" s="183">
        <f>IFERROR(_xll.qlIndexFixing(Index1Y,$H611,TRUE,_xll.ohTrigger(RecalcTrigger,Trigger1Y)),NA())</f>
        <v>5.6035062654421364E-3</v>
      </c>
      <c r="N611" s="182">
        <f>IFERROR(_xll.qlIndexFixing(ONIndex1M,I611,TRUE,_xll.ohTrigger(RecalcTrigger,Trigger1M)),NA())</f>
        <v>2.8591355970775112E-4</v>
      </c>
      <c r="O611" s="44">
        <f>IFERROR(_xll.qlIndexFixing(ONIndex3M,I611,TRUE,_xll.ohTrigger(RecalcTrigger,Trigger3M)),NA())</f>
        <v>1.6389230020319445E-3</v>
      </c>
      <c r="P611" s="44">
        <f>IFERROR(_xll.qlIndexFixing(ONIndex6M,I611,TRUE,_xll.ohTrigger(RecalcTrigger,Trigger6M)),NA())</f>
        <v>2.9219188068285717E-3</v>
      </c>
      <c r="Q611" s="183">
        <f>IFERROR(_xll.qlIndexFixing(ONIndex1Y,I611,TRUE,_xll.ohTrigger(RecalcTrigger,Trigger1Y)),NA())</f>
        <v>3.8605198916030758E-3</v>
      </c>
    </row>
    <row r="612" spans="2:17" x14ac:dyDescent="0.2">
      <c r="B612" s="39" t="s">
        <v>42</v>
      </c>
      <c r="D612" s="42">
        <f>_xll.qlCalendarAdvance(Calendar,$D611,B612,"f",FALSE)</f>
        <v>43776</v>
      </c>
      <c r="E612" s="177">
        <f>_xll.qlInterestRateIndexValueDate(IndexON,D612)</f>
        <v>43776</v>
      </c>
      <c r="F612" s="193">
        <f>IFERROR(_xll.qlIndexFixing(IndexON,D612,TRUE,_xll.ohTrigger(RecalcTrigger,TriggerON)),NA())</f>
        <v>-4.8635527761131669E-4</v>
      </c>
      <c r="H612" s="42">
        <f>_xll.qlCalendarAdvance(Calendar,$H611,B612,"f",FALSE)</f>
        <v>43776</v>
      </c>
      <c r="I612" s="177">
        <f>_xll.qlInterestRateIndexValueDate(Index1M,$H612)</f>
        <v>43780</v>
      </c>
      <c r="J612" s="182">
        <f>IFERROR(_xll.qlIndexFixing(Index1M,$H612,TRUE,_xll.ohTrigger(RecalcTrigger,Trigger1M)),NA())</f>
        <v>4.4043260182924371E-4</v>
      </c>
      <c r="K612" s="44">
        <f>IFERROR(_xll.qlIndexFixing(Index3M,H612,TRUE,_xll.ohTrigger(RecalcTrigger,Trigger3M)),NA())</f>
        <v>2.0275877524416936E-3</v>
      </c>
      <c r="L612" s="44">
        <f>IFERROR(_xll.qlIndexFixing(Index6M,$H612,TRUE,_xll.ohTrigger(RecalcTrigger,Trigger6M)),NA())</f>
        <v>3.6497195926367123E-3</v>
      </c>
      <c r="M612" s="183">
        <f>IFERROR(_xll.qlIndexFixing(Index1Y,$H612,TRUE,_xll.ohTrigger(RecalcTrigger,Trigger1Y)),NA())</f>
        <v>5.6718727191211486E-3</v>
      </c>
      <c r="N612" s="182">
        <f>IFERROR(_xll.qlIndexFixing(ONIndex1M,I612,TRUE,_xll.ohTrigger(RecalcTrigger,Trigger1M)),NA())</f>
        <v>3.4138914135617426E-4</v>
      </c>
      <c r="O612" s="44">
        <f>IFERROR(_xll.qlIndexFixing(ONIndex3M,I612,TRUE,_xll.ohTrigger(RecalcTrigger,Trigger3M)),NA())</f>
        <v>1.6926439152697981E-3</v>
      </c>
      <c r="P612" s="44">
        <f>IFERROR(_xll.qlIndexFixing(ONIndex6M,I612,TRUE,_xll.ohTrigger(RecalcTrigger,Trigger6M)),NA())</f>
        <v>2.9745117991097914E-3</v>
      </c>
      <c r="Q612" s="183">
        <f>IFERROR(_xll.qlIndexFixing(ONIndex1Y,I612,TRUE,_xll.ohTrigger(RecalcTrigger,Trigger1Y)),NA())</f>
        <v>3.9055954693534289E-3</v>
      </c>
    </row>
    <row r="613" spans="2:17" x14ac:dyDescent="0.2">
      <c r="B613" s="39" t="s">
        <v>42</v>
      </c>
      <c r="D613" s="42">
        <f>_xll.qlCalendarAdvance(Calendar,$D612,B613,"f",FALSE)</f>
        <v>43783</v>
      </c>
      <c r="E613" s="177">
        <f>_xll.qlInterestRateIndexValueDate(IndexON,D613)</f>
        <v>43783</v>
      </c>
      <c r="F613" s="193">
        <f>IFERROR(_xll.qlIndexFixing(IndexON,D613,TRUE,_xll.ohTrigger(RecalcTrigger,TriggerON)),NA())</f>
        <v>-4.8635527757134867E-4</v>
      </c>
      <c r="H613" s="42">
        <f>_xll.qlCalendarAdvance(Calendar,$H612,B613,"f",FALSE)</f>
        <v>43783</v>
      </c>
      <c r="I613" s="177">
        <f>_xll.qlInterestRateIndexValueDate(Index1M,$H613)</f>
        <v>43787</v>
      </c>
      <c r="J613" s="182">
        <f>IFERROR(_xll.qlIndexFixing(Index1M,$H613,TRUE,_xll.ohTrigger(RecalcTrigger,Trigger1M)),NA())</f>
        <v>4.9587650262772343E-4</v>
      </c>
      <c r="K613" s="44">
        <f>IFERROR(_xll.qlIndexFixing(Index3M,H613,TRUE,_xll.ohTrigger(RecalcTrigger,Trigger3M)),NA())</f>
        <v>2.0814585492885495E-3</v>
      </c>
      <c r="L613" s="44">
        <f>IFERROR(_xll.qlIndexFixing(Index6M,$H613,TRUE,_xll.ohTrigger(RecalcTrigger,Trigger6M)),NA())</f>
        <v>3.7034788951078963E-3</v>
      </c>
      <c r="M613" s="183">
        <f>IFERROR(_xll.qlIndexFixing(Index1Y,$H613,TRUE,_xll.ohTrigger(RecalcTrigger,Trigger1Y)),NA())</f>
        <v>5.7405451826119678E-3</v>
      </c>
      <c r="N613" s="182">
        <f>IFERROR(_xll.qlIndexFixing(ONIndex1M,I613,TRUE,_xll.ohTrigger(RecalcTrigger,Trigger1M)),NA())</f>
        <v>3.9686016880757791E-4</v>
      </c>
      <c r="O613" s="44">
        <f>IFERROR(_xll.qlIndexFixing(ONIndex3M,I613,TRUE,_xll.ohTrigger(RecalcTrigger,Trigger3M)),NA())</f>
        <v>1.7463982938181744E-3</v>
      </c>
      <c r="P613" s="44">
        <f>IFERROR(_xll.qlIndexFixing(ONIndex6M,I613,TRUE,_xll.ohTrigger(RecalcTrigger,Trigger6M)),NA())</f>
        <v>3.0271615163357524E-3</v>
      </c>
      <c r="Q613" s="183">
        <f>IFERROR(_xll.qlIndexFixing(ONIndex1Y,I613,TRUE,_xll.ohTrigger(RecalcTrigger,Trigger1Y)),NA())</f>
        <v>3.952998880389913E-3</v>
      </c>
    </row>
    <row r="614" spans="2:17" x14ac:dyDescent="0.2">
      <c r="B614" s="39" t="s">
        <v>42</v>
      </c>
      <c r="D614" s="42">
        <f>_xll.qlCalendarAdvance(Calendar,$D613,B614,"f",FALSE)</f>
        <v>43790</v>
      </c>
      <c r="E614" s="177">
        <f>_xll.qlInterestRateIndexValueDate(IndexON,D614)</f>
        <v>43790</v>
      </c>
      <c r="F614" s="193">
        <f>IFERROR(_xll.qlIndexFixing(IndexON,D614,TRUE,_xll.ohTrigger(RecalcTrigger,TriggerON)),NA())</f>
        <v>-4.8635527761131669E-4</v>
      </c>
      <c r="H614" s="42">
        <f>_xll.qlCalendarAdvance(Calendar,$H613,B614,"f",FALSE)</f>
        <v>43790</v>
      </c>
      <c r="I614" s="177">
        <f>_xll.qlInterestRateIndexValueDate(Index1M,$H614)</f>
        <v>43794</v>
      </c>
      <c r="J614" s="182">
        <f>IFERROR(_xll.qlIndexFixing(Index1M,$H614,TRUE,_xll.ohTrigger(RecalcTrigger,Trigger1M)),NA())</f>
        <v>5.5921089085864129E-4</v>
      </c>
      <c r="K614" s="44">
        <f>IFERROR(_xll.qlIndexFixing(Index3M,H614,TRUE,_xll.ohTrigger(RecalcTrigger,Trigger3M)),NA())</f>
        <v>2.135367101975599E-3</v>
      </c>
      <c r="L614" s="44">
        <f>IFERROR(_xll.qlIndexFixing(Index6M,$H614,TRUE,_xll.ohTrigger(RecalcTrigger,Trigger6M)),NA())</f>
        <v>3.7573537441685199E-3</v>
      </c>
      <c r="M614" s="183">
        <f>IFERROR(_xll.qlIndexFixing(Index1Y,$H614,TRUE,_xll.ohTrigger(RecalcTrigger,Trigger1Y)),NA())</f>
        <v>5.8094662224749509E-3</v>
      </c>
      <c r="N614" s="182">
        <f>IFERROR(_xll.qlIndexFixing(ONIndex1M,I614,TRUE,_xll.ohTrigger(RecalcTrigger,Trigger1M)),NA())</f>
        <v>4.5232015780882762E-4</v>
      </c>
      <c r="O614" s="44">
        <f>IFERROR(_xll.qlIndexFixing(ONIndex3M,I614,TRUE,_xll.ohTrigger(RecalcTrigger,Trigger3M)),NA())</f>
        <v>1.8001812614176771E-3</v>
      </c>
      <c r="P614" s="44">
        <f>IFERROR(_xll.qlIndexFixing(ONIndex6M,I614,TRUE,_xll.ohTrigger(RecalcTrigger,Trigger6M)),NA())</f>
        <v>3.0798640681783951E-3</v>
      </c>
      <c r="Q614" s="183">
        <f>IFERROR(_xll.qlIndexFixing(ONIndex1Y,I614,TRUE,_xll.ohTrigger(RecalcTrigger,Trigger1Y)),NA())</f>
        <v>4.0027726972180488E-3</v>
      </c>
    </row>
    <row r="615" spans="2:17" x14ac:dyDescent="0.2">
      <c r="B615" s="39" t="s">
        <v>42</v>
      </c>
      <c r="D615" s="42">
        <f>_xll.qlCalendarAdvance(Calendar,$D614,B615,"f",FALSE)</f>
        <v>43797</v>
      </c>
      <c r="E615" s="177">
        <f>_xll.qlInterestRateIndexValueDate(IndexON,D615)</f>
        <v>43797</v>
      </c>
      <c r="F615" s="193">
        <f>IFERROR(_xll.qlIndexFixing(IndexON,D615,TRUE,_xll.ohTrigger(RecalcTrigger,TriggerON)),NA())</f>
        <v>-4.8635527765128472E-4</v>
      </c>
      <c r="H615" s="42">
        <f>_xll.qlCalendarAdvance(Calendar,$H614,B615,"f",FALSE)</f>
        <v>43797</v>
      </c>
      <c r="I615" s="177">
        <f>_xll.qlInterestRateIndexValueDate(Index1M,$H615)</f>
        <v>43801</v>
      </c>
      <c r="J615" s="182">
        <f>IFERROR(_xll.qlIndexFixing(Index1M,$H615,TRUE,_xll.ohTrigger(RecalcTrigger,Trigger1M)),NA())</f>
        <v>6.1064469779037814E-4</v>
      </c>
      <c r="K615" s="44">
        <f>IFERROR(_xll.qlIndexFixing(Index3M,H615,TRUE,_xll.ohTrigger(RecalcTrigger,Trigger3M)),NA())</f>
        <v>2.185457489617636E-3</v>
      </c>
      <c r="L615" s="44">
        <f>IFERROR(_xll.qlIndexFixing(Index6M,$H615,TRUE,_xll.ohTrigger(RecalcTrigger,Trigger6M)),NA())</f>
        <v>3.8152715894544417E-3</v>
      </c>
      <c r="M615" s="183">
        <f>IFERROR(_xll.qlIndexFixing(Index1Y,$H615,TRUE,_xll.ohTrigger(RecalcTrigger,Trigger1Y)),NA())</f>
        <v>5.8785773106946587E-3</v>
      </c>
      <c r="N615" s="182">
        <f>IFERROR(_xll.qlIndexFixing(ONIndex1M,I615,TRUE,_xll.ohTrigger(RecalcTrigger,Trigger1M)),NA())</f>
        <v>5.0776262394691685E-4</v>
      </c>
      <c r="O615" s="44">
        <f>IFERROR(_xll.qlIndexFixing(ONIndex3M,I615,TRUE,_xll.ohTrigger(RecalcTrigger,Trigger3M)),NA())</f>
        <v>1.8539879421286543E-3</v>
      </c>
      <c r="P615" s="44">
        <f>IFERROR(_xll.qlIndexFixing(ONIndex6M,I615,TRUE,_xll.ohTrigger(RecalcTrigger,Trigger6M)),NA())</f>
        <v>3.132615564629404E-3</v>
      </c>
      <c r="Q615" s="183">
        <f>IFERROR(_xll.qlIndexFixing(ONIndex1Y,I615,TRUE,_xll.ohTrigger(RecalcTrigger,Trigger1Y)),NA())</f>
        <v>4.0549594922634213E-3</v>
      </c>
    </row>
    <row r="616" spans="2:17" x14ac:dyDescent="0.2">
      <c r="B616" s="39" t="s">
        <v>42</v>
      </c>
      <c r="D616" s="42">
        <f>_xll.qlCalendarAdvance(Calendar,$D615,B616,"f",FALSE)</f>
        <v>43804</v>
      </c>
      <c r="E616" s="177">
        <f>_xll.qlInterestRateIndexValueDate(IndexON,D616)</f>
        <v>43804</v>
      </c>
      <c r="F616" s="193">
        <f>IFERROR(_xll.qlIndexFixing(IndexON,D616,TRUE,_xll.ohTrigger(RecalcTrigger,TriggerON)),NA())</f>
        <v>-4.8635527769125275E-4</v>
      </c>
      <c r="H616" s="42">
        <f>_xll.qlCalendarAdvance(Calendar,$H615,B616,"f",FALSE)</f>
        <v>43804</v>
      </c>
      <c r="I616" s="177">
        <f>_xll.qlInterestRateIndexValueDate(Index1M,$H616)</f>
        <v>43808</v>
      </c>
      <c r="J616" s="182">
        <f>IFERROR(_xll.qlIndexFixing(Index1M,$H616,TRUE,_xll.ohTrigger(RecalcTrigger,Trigger1M)),NA())</f>
        <v>6.6599901994861038E-4</v>
      </c>
      <c r="K616" s="44">
        <f>IFERROR(_xll.qlIndexFixing(Index3M,H616,TRUE,_xll.ohTrigger(RecalcTrigger,Trigger3M)),NA())</f>
        <v>2.2394743739852915E-3</v>
      </c>
      <c r="L616" s="44">
        <f>IFERROR(_xll.qlIndexFixing(Index6M,$H616,TRUE,_xll.ohTrigger(RecalcTrigger,Trigger6M)),NA())</f>
        <v>3.869402850123084E-3</v>
      </c>
      <c r="M616" s="183">
        <f>IFERROR(_xll.qlIndexFixing(Index1Y,$H616,TRUE,_xll.ohTrigger(RecalcTrigger,Trigger1Y)),NA())</f>
        <v>5.9478188241755582E-3</v>
      </c>
      <c r="N616" s="182">
        <f>IFERROR(_xll.qlIndexFixing(ONIndex1M,I616,TRUE,_xll.ohTrigger(RecalcTrigger,Trigger1M)),NA())</f>
        <v>5.6318108296871117E-4</v>
      </c>
      <c r="O616" s="44">
        <f>IFERROR(_xll.qlIndexFixing(ONIndex3M,I616,TRUE,_xll.ohTrigger(RecalcTrigger,Trigger3M)),NA())</f>
        <v>1.9078134599315177E-3</v>
      </c>
      <c r="P616" s="44">
        <f>IFERROR(_xll.qlIndexFixing(ONIndex6M,I616,TRUE,_xll.ohTrigger(RecalcTrigger,Trigger6M)),NA())</f>
        <v>3.1854121155205917E-3</v>
      </c>
      <c r="Q616" s="183">
        <f>IFERROR(_xll.qlIndexFixing(ONIndex1Y,I616,TRUE,_xll.ohTrigger(RecalcTrigger,Trigger1Y)),NA())</f>
        <v>4.1096018382713595E-3</v>
      </c>
    </row>
    <row r="617" spans="2:17" x14ac:dyDescent="0.2">
      <c r="B617" s="39" t="s">
        <v>42</v>
      </c>
      <c r="D617" s="42">
        <f>_xll.qlCalendarAdvance(Calendar,$D616,B617,"f",FALSE)</f>
        <v>43811</v>
      </c>
      <c r="E617" s="177">
        <f>_xll.qlInterestRateIndexValueDate(IndexON,D617)</f>
        <v>43811</v>
      </c>
      <c r="F617" s="193">
        <f>IFERROR(_xll.qlIndexFixing(IndexON,D617,TRUE,_xll.ohTrigger(RecalcTrigger,TriggerON)),NA())</f>
        <v>-4.8635527765128472E-4</v>
      </c>
      <c r="H617" s="42">
        <f>_xll.qlCalendarAdvance(Calendar,$H616,B617,"f",FALSE)</f>
        <v>43811</v>
      </c>
      <c r="I617" s="177">
        <f>_xll.qlInterestRateIndexValueDate(Index1M,$H617)</f>
        <v>43815</v>
      </c>
      <c r="J617" s="182">
        <f>IFERROR(_xll.qlIndexFixing(Index1M,$H617,TRUE,_xll.ohTrigger(RecalcTrigger,Trigger1M)),NA())</f>
        <v>7.2131106114875325E-4</v>
      </c>
      <c r="K617" s="44">
        <f>IFERROR(_xll.qlIndexFixing(Index3M,H617,TRUE,_xll.ohTrigger(RecalcTrigger,Trigger3M)),NA())</f>
        <v>2.2935697756326584E-3</v>
      </c>
      <c r="L617" s="44">
        <f>IFERROR(_xll.qlIndexFixing(Index6M,$H617,TRUE,_xll.ohTrigger(RecalcTrigger,Trigger6M)),NA())</f>
        <v>3.9236636295568381E-3</v>
      </c>
      <c r="M617" s="183">
        <f>IFERROR(_xll.qlIndexFixing(Index1Y,$H617,TRUE,_xll.ohTrigger(RecalcTrigger,Trigger1Y)),NA())</f>
        <v>6.0171300442680873E-3</v>
      </c>
      <c r="N617" s="182">
        <f>IFERROR(_xll.qlIndexFixing(ONIndex1M,I617,TRUE,_xll.ohTrigger(RecalcTrigger,Trigger1M)),NA())</f>
        <v>6.185690507010122E-4</v>
      </c>
      <c r="O617" s="44">
        <f>IFERROR(_xll.qlIndexFixing(ONIndex3M,I617,TRUE,_xll.ohTrigger(RecalcTrigger,Trigger3M)),NA())</f>
        <v>1.9616529388066795E-3</v>
      </c>
      <c r="P617" s="44">
        <f>IFERROR(_xll.qlIndexFixing(ONIndex6M,I617,TRUE,_xll.ohTrigger(RecalcTrigger,Trigger6M)),NA())</f>
        <v>3.2382498306837704E-3</v>
      </c>
      <c r="Q617" s="183">
        <f>IFERROR(_xll.qlIndexFixing(ONIndex1Y,I617,TRUE,_xll.ohTrigger(RecalcTrigger,Trigger1Y)),NA())</f>
        <v>4.1667423078273202E-3</v>
      </c>
    </row>
    <row r="618" spans="2:17" x14ac:dyDescent="0.2">
      <c r="B618" s="39" t="s">
        <v>42</v>
      </c>
      <c r="D618" s="42">
        <f>_xll.qlCalendarAdvance(Calendar,$D617,B618,"f",FALSE)</f>
        <v>43818</v>
      </c>
      <c r="E618" s="177">
        <f>_xll.qlInterestRateIndexValueDate(IndexON,D618)</f>
        <v>43818</v>
      </c>
      <c r="F618" s="193">
        <f>IFERROR(_xll.qlIndexFixing(IndexON,D618,TRUE,_xll.ohTrigger(RecalcTrigger,TriggerON)),NA())</f>
        <v>-4.8635527757134867E-4</v>
      </c>
      <c r="H618" s="42">
        <f>_xll.qlCalendarAdvance(Calendar,$H617,B618,"f",FALSE)</f>
        <v>43818</v>
      </c>
      <c r="I618" s="177">
        <f>_xll.qlInterestRateIndexValueDate(Index1M,$H618)</f>
        <v>43822</v>
      </c>
      <c r="J618" s="182">
        <f>IFERROR(_xll.qlIndexFixing(Index1M,$H618,TRUE,_xll.ohTrigger(RecalcTrigger,Trigger1M)),NA())</f>
        <v>7.7657433605982454E-4</v>
      </c>
      <c r="K618" s="44">
        <f>IFERROR(_xll.qlIndexFixing(Index3M,H618,TRUE,_xll.ohTrigger(RecalcTrigger,Trigger3M)),NA())</f>
        <v>2.3477585994212571E-3</v>
      </c>
      <c r="L618" s="44">
        <f>IFERROR(_xll.qlIndexFixing(Index6M,$H618,TRUE,_xll.ohTrigger(RecalcTrigger,Trigger6M)),NA())</f>
        <v>3.978058729217665E-3</v>
      </c>
      <c r="M618" s="183">
        <f>IFERROR(_xll.qlIndexFixing(Index1Y,$H618,TRUE,_xll.ohTrigger(RecalcTrigger,Trigger1Y)),NA())</f>
        <v>6.086449156330536E-3</v>
      </c>
      <c r="N618" s="182">
        <f>IFERROR(_xll.qlIndexFixing(ONIndex1M,I618,TRUE,_xll.ohTrigger(RecalcTrigger,Trigger1M)),NA())</f>
        <v>6.9763000749567539E-4</v>
      </c>
      <c r="O618" s="44">
        <f>IFERROR(_xll.qlIndexFixing(ONIndex3M,I618,TRUE,_xll.ohTrigger(RecalcTrigger,Trigger3M)),NA())</f>
        <v>2.0385925897503654E-3</v>
      </c>
      <c r="P618" s="44">
        <f>IFERROR(_xll.qlIndexFixing(ONIndex6M,I618,TRUE,_xll.ohTrigger(RecalcTrigger,Trigger6M)),NA())</f>
        <v>3.3138266951571183E-3</v>
      </c>
      <c r="Q618" s="183">
        <f>IFERROR(_xll.qlIndexFixing(ONIndex1Y,I618,TRUE,_xll.ohTrigger(RecalcTrigger,Trigger1Y)),NA())</f>
        <v>4.2528573680034043E-3</v>
      </c>
    </row>
    <row r="619" spans="2:17" x14ac:dyDescent="0.2">
      <c r="B619" s="39" t="s">
        <v>42</v>
      </c>
      <c r="D619" s="42">
        <f>_xll.qlCalendarAdvance(Calendar,$D618,B619,"f",FALSE)</f>
        <v>43826</v>
      </c>
      <c r="E619" s="177">
        <f>_xll.qlInterestRateIndexValueDate(IndexON,D619)</f>
        <v>43826</v>
      </c>
      <c r="F619" s="193">
        <f>IFERROR(_xll.qlIndexFixing(IndexON,D619,TRUE,_xll.ohTrigger(RecalcTrigger,TriggerON)),NA())</f>
        <v>-4.8635462055024448E-4</v>
      </c>
      <c r="H619" s="42">
        <f>_xll.qlCalendarAdvance(Calendar,$H618,B619,"f",FALSE)</f>
        <v>43826</v>
      </c>
      <c r="I619" s="177">
        <f>_xll.qlInterestRateIndexValueDate(Index1M,$H619)</f>
        <v>43830</v>
      </c>
      <c r="J619" s="182">
        <f>IFERROR(_xll.qlIndexFixing(Index1M,$H619,TRUE,_xll.ohTrigger(RecalcTrigger,Trigger1M)),NA())</f>
        <v>8.396643311667139E-4</v>
      </c>
      <c r="K619" s="44">
        <f>IFERROR(_xll.qlIndexFixing(Index3M,H619,TRUE,_xll.ohTrigger(RecalcTrigger,Trigger3M)),NA())</f>
        <v>2.409822654603455E-3</v>
      </c>
      <c r="L619" s="44">
        <f>IFERROR(_xll.qlIndexFixing(Index6M,$H619,TRUE,_xll.ohTrigger(RecalcTrigger,Trigger6M)),NA())</f>
        <v>4.0364221212230399E-3</v>
      </c>
      <c r="M619" s="183">
        <f>IFERROR(_xll.qlIndexFixing(Index1Y,$H619,TRUE,_xll.ohTrigger(RecalcTrigger,Trigger1Y)),NA())</f>
        <v>6.1655999098766548E-3</v>
      </c>
      <c r="N619" s="182">
        <f>IFERROR(_xll.qlIndexFixing(ONIndex1M,I619,TRUE,_xll.ohTrigger(RecalcTrigger,Trigger1M)),NA())</f>
        <v>7.5291710724734173E-4</v>
      </c>
      <c r="O619" s="44">
        <f>IFERROR(_xll.qlIndexFixing(ONIndex3M,I619,TRUE,_xll.ohTrigger(RecalcTrigger,Trigger3M)),NA())</f>
        <v>2.0924462585814041E-3</v>
      </c>
      <c r="P619" s="44">
        <f>IFERROR(_xll.qlIndexFixing(ONIndex6M,I619,TRUE,_xll.ohTrigger(RecalcTrigger,Trigger6M)),NA())</f>
        <v>3.3667491403832628E-3</v>
      </c>
      <c r="Q619" s="183">
        <f>IFERROR(_xll.qlIndexFixing(ONIndex1Y,I619,TRUE,_xll.ohTrigger(RecalcTrigger,Trigger1Y)),NA())</f>
        <v>4.3162437494537187E-3</v>
      </c>
    </row>
    <row r="620" spans="2:17" x14ac:dyDescent="0.2">
      <c r="B620" s="39" t="s">
        <v>42</v>
      </c>
      <c r="D620" s="42">
        <f>_xll.qlCalendarAdvance(Calendar,$D619,B620,"f",FALSE)</f>
        <v>43833</v>
      </c>
      <c r="E620" s="177">
        <f>_xll.qlInterestRateIndexValueDate(IndexON,D620)</f>
        <v>43833</v>
      </c>
      <c r="F620" s="193">
        <f>IFERROR(_xll.qlIndexFixing(IndexON,D620,TRUE,_xll.ohTrigger(RecalcTrigger,TriggerON)),NA())</f>
        <v>-4.863546205369218E-4</v>
      </c>
      <c r="H620" s="42">
        <f>_xll.qlCalendarAdvance(Calendar,$H619,B620,"f",FALSE)</f>
        <v>43833</v>
      </c>
      <c r="I620" s="177">
        <f>_xll.qlInterestRateIndexValueDate(Index1M,$H620)</f>
        <v>43837</v>
      </c>
      <c r="J620" s="182">
        <f>IFERROR(_xll.qlIndexFixing(Index1M,$H620,TRUE,_xll.ohTrigger(RecalcTrigger,Trigger1M)),NA())</f>
        <v>8.9480330898903467E-4</v>
      </c>
      <c r="K620" s="44">
        <f>IFERROR(_xll.qlIndexFixing(Index3M,H620,TRUE,_xll.ohTrigger(RecalcTrigger,Trigger3M)),NA())</f>
        <v>2.4642634561660845E-3</v>
      </c>
      <c r="L620" s="44">
        <f>IFERROR(_xll.qlIndexFixing(Index6M,$H620,TRUE,_xll.ohTrigger(RecalcTrigger,Trigger6M)),NA())</f>
        <v>4.0911092600817251E-3</v>
      </c>
      <c r="M620" s="183">
        <f>IFERROR(_xll.qlIndexFixing(Index1Y,$H620,TRUE,_xll.ohTrigger(RecalcTrigger,Trigger1Y)),NA())</f>
        <v>6.2347226830872602E-3</v>
      </c>
      <c r="N620" s="182">
        <f>IFERROR(_xll.qlIndexFixing(ONIndex1M,I620,TRUE,_xll.ohTrigger(RecalcTrigger,Trigger1M)),NA())</f>
        <v>7.9237464765569143E-4</v>
      </c>
      <c r="O620" s="44">
        <f>IFERROR(_xll.qlIndexFixing(ONIndex3M,I620,TRUE,_xll.ohTrigger(RecalcTrigger,Trigger3M)),NA())</f>
        <v>2.1308992005319993E-3</v>
      </c>
      <c r="P620" s="44">
        <f>IFERROR(_xll.qlIndexFixing(ONIndex6M,I620,TRUE,_xll.ohTrigger(RecalcTrigger,Trigger6M)),NA())</f>
        <v>3.4045357929635145E-3</v>
      </c>
      <c r="Q620" s="183">
        <f>IFERROR(_xll.qlIndexFixing(ONIndex1Y,I620,TRUE,_xll.ohTrigger(RecalcTrigger,Trigger1Y)),NA())</f>
        <v>4.3630650626802492E-3</v>
      </c>
    </row>
    <row r="621" spans="2:17" x14ac:dyDescent="0.2">
      <c r="B621" s="39" t="s">
        <v>42</v>
      </c>
      <c r="D621" s="42">
        <f>_xll.qlCalendarAdvance(Calendar,$D620,B621,"f",FALSE)</f>
        <v>43840</v>
      </c>
      <c r="E621" s="177">
        <f>_xll.qlInterestRateIndexValueDate(IndexON,D621)</f>
        <v>43840</v>
      </c>
      <c r="F621" s="193">
        <f>IFERROR(_xll.qlIndexFixing(IndexON,D621,TRUE,_xll.ohTrigger(RecalcTrigger,TriggerON)),NA())</f>
        <v>-4.863546205369218E-4</v>
      </c>
      <c r="H621" s="42">
        <f>_xll.qlCalendarAdvance(Calendar,$H620,B621,"f",FALSE)</f>
        <v>43840</v>
      </c>
      <c r="I621" s="177">
        <f>_xll.qlInterestRateIndexValueDate(Index1M,$H621)</f>
        <v>43844</v>
      </c>
      <c r="J621" s="182">
        <f>IFERROR(_xll.qlIndexFixing(Index1M,$H621,TRUE,_xll.ohTrigger(RecalcTrigger,Trigger1M)),NA())</f>
        <v>9.4991170512191648E-4</v>
      </c>
      <c r="K621" s="44">
        <f>IFERROR(_xll.qlIndexFixing(Index3M,H621,TRUE,_xll.ohTrigger(RecalcTrigger,Trigger3M)),NA())</f>
        <v>2.5188467604811693E-3</v>
      </c>
      <c r="L621" s="44">
        <f>IFERROR(_xll.qlIndexFixing(Index6M,$H621,TRUE,_xll.ohTrigger(RecalcTrigger,Trigger6M)),NA())</f>
        <v>4.1459465193646339E-3</v>
      </c>
      <c r="M621" s="183">
        <f>IFERROR(_xll.qlIndexFixing(Index1Y,$H621,TRUE,_xll.ohTrigger(RecalcTrigger,Trigger1Y)),NA())</f>
        <v>6.3036519343009686E-3</v>
      </c>
      <c r="N621" s="182">
        <f>IFERROR(_xll.qlIndexFixing(ONIndex1M,I621,TRUE,_xll.ohTrigger(RecalcTrigger,Trigger1M)),NA())</f>
        <v>8.4756721585144135E-4</v>
      </c>
      <c r="O621" s="44">
        <f>IFERROR(_xll.qlIndexFixing(ONIndex3M,I621,TRUE,_xll.ohTrigger(RecalcTrigger,Trigger3M)),NA())</f>
        <v>2.1847445733325088E-3</v>
      </c>
      <c r="P621" s="44">
        <f>IFERROR(_xll.qlIndexFixing(ONIndex6M,I621,TRUE,_xll.ohTrigger(RecalcTrigger,Trigger6M)),NA())</f>
        <v>3.4575026035810197E-3</v>
      </c>
      <c r="Q621" s="183">
        <f>IFERROR(_xll.qlIndexFixing(ONIndex1Y,I621,TRUE,_xll.ohTrigger(RecalcTrigger,Trigger1Y)),NA())</f>
        <v>4.4310084328103017E-3</v>
      </c>
    </row>
    <row r="622" spans="2:17" x14ac:dyDescent="0.2">
      <c r="B622" s="39" t="s">
        <v>42</v>
      </c>
      <c r="D622" s="42">
        <f>_xll.qlCalendarAdvance(Calendar,$D621,B622,"f",FALSE)</f>
        <v>43847</v>
      </c>
      <c r="E622" s="177">
        <f>_xll.qlInterestRateIndexValueDate(IndexON,D622)</f>
        <v>43847</v>
      </c>
      <c r="F622" s="193">
        <f>IFERROR(_xll.qlIndexFixing(IndexON,D622,TRUE,_xll.ohTrigger(RecalcTrigger,TriggerON)),NA())</f>
        <v>-4.863546205369218E-4</v>
      </c>
      <c r="H622" s="42">
        <f>_xll.qlCalendarAdvance(Calendar,$H621,B622,"f",FALSE)</f>
        <v>43847</v>
      </c>
      <c r="I622" s="177">
        <f>_xll.qlInterestRateIndexValueDate(Index1M,$H622)</f>
        <v>43851</v>
      </c>
      <c r="J622" s="182">
        <f>IFERROR(_xll.qlIndexFixing(Index1M,$H622,TRUE,_xll.ohTrigger(RecalcTrigger,Trigger1M)),NA())</f>
        <v>1.0050489738391217E-3</v>
      </c>
      <c r="K622" s="44">
        <f>IFERROR(_xll.qlIndexFixing(Index3M,H622,TRUE,_xll.ohTrigger(RecalcTrigger,Trigger3M)),NA())</f>
        <v>2.5735888959133035E-3</v>
      </c>
      <c r="L622" s="44">
        <f>IFERROR(_xll.qlIndexFixing(Index6M,$H622,TRUE,_xll.ohTrigger(RecalcTrigger,Trigger6M)),NA())</f>
        <v>4.2009392437744692E-3</v>
      </c>
      <c r="M622" s="183">
        <f>IFERROR(_xll.qlIndexFixing(Index1Y,$H622,TRUE,_xll.ohTrigger(RecalcTrigger,Trigger1Y)),NA())</f>
        <v>6.3723213045089998E-3</v>
      </c>
      <c r="N622" s="182">
        <f>IFERROR(_xll.qlIndexFixing(ONIndex1M,I622,TRUE,_xll.ohTrigger(RecalcTrigger,Trigger1M)),NA())</f>
        <v>9.0269594455349988E-4</v>
      </c>
      <c r="O622" s="44">
        <f>IFERROR(_xll.qlIndexFixing(ONIndex3M,I622,TRUE,_xll.ohTrigger(RecalcTrigger,Trigger3M)),NA())</f>
        <v>2.2385788303047605E-3</v>
      </c>
      <c r="P622" s="44">
        <f>IFERROR(_xll.qlIndexFixing(ONIndex6M,I622,TRUE,_xll.ohTrigger(RecalcTrigger,Trigger6M)),NA())</f>
        <v>3.5104905717542323E-3</v>
      </c>
      <c r="Q622" s="183">
        <f>IFERROR(_xll.qlIndexFixing(ONIndex1Y,I622,TRUE,_xll.ohTrigger(RecalcTrigger,Trigger1Y)),NA())</f>
        <v>4.5016688731092103E-3</v>
      </c>
    </row>
    <row r="623" spans="2:17" x14ac:dyDescent="0.2">
      <c r="B623" s="39" t="s">
        <v>42</v>
      </c>
      <c r="D623" s="42">
        <f>_xll.qlCalendarAdvance(Calendar,$D622,B623,"f",FALSE)</f>
        <v>43854</v>
      </c>
      <c r="E623" s="177">
        <f>_xll.qlInterestRateIndexValueDate(IndexON,D623)</f>
        <v>43854</v>
      </c>
      <c r="F623" s="193">
        <f>IFERROR(_xll.qlIndexFixing(IndexON,D623,TRUE,_xll.ohTrigger(RecalcTrigger,TriggerON)),NA())</f>
        <v>-4.8635462052359912E-4</v>
      </c>
      <c r="H623" s="42">
        <f>_xll.qlCalendarAdvance(Calendar,$H622,B623,"f",FALSE)</f>
        <v>43854</v>
      </c>
      <c r="I623" s="177">
        <f>_xll.qlInterestRateIndexValueDate(Index1M,$H623)</f>
        <v>43858</v>
      </c>
      <c r="J623" s="182">
        <f>IFERROR(_xll.qlIndexFixing(Index1M,$H623,TRUE,_xll.ohTrigger(RecalcTrigger,Trigger1M)),NA())</f>
        <v>1.060276681046572E-3</v>
      </c>
      <c r="K623" s="44">
        <f>IFERROR(_xll.qlIndexFixing(Index3M,H623,TRUE,_xll.ohTrigger(RecalcTrigger,Trigger3M)),NA())</f>
        <v>2.6285065344985475E-3</v>
      </c>
      <c r="L623" s="44">
        <f>IFERROR(_xll.qlIndexFixing(Index6M,$H623,TRUE,_xll.ohTrigger(RecalcTrigger,Trigger6M)),NA())</f>
        <v>4.2560929019539112E-3</v>
      </c>
      <c r="M623" s="183">
        <f>IFERROR(_xll.qlIndexFixing(Index1Y,$H623,TRUE,_xll.ohTrigger(RecalcTrigger,Trigger1Y)),NA())</f>
        <v>6.4406633370892082E-3</v>
      </c>
      <c r="N623" s="182">
        <f>IFERROR(_xll.qlIndexFixing(ONIndex1M,I623,TRUE,_xll.ohTrigger(RecalcTrigger,Trigger1M)),NA())</f>
        <v>9.5775434966860473E-4</v>
      </c>
      <c r="O623" s="44">
        <f>IFERROR(_xll.qlIndexFixing(ONIndex3M,I623,TRUE,_xll.ohTrigger(RecalcTrigger,Trigger3M)),NA())</f>
        <v>2.2923970956689743E-3</v>
      </c>
      <c r="P623" s="44">
        <f>IFERROR(_xll.qlIndexFixing(ONIndex6M,I623,TRUE,_xll.ohTrigger(RecalcTrigger,Trigger6M)),NA())</f>
        <v>3.5634958075547729E-3</v>
      </c>
      <c r="Q623" s="183">
        <f>IFERROR(_xll.qlIndexFixing(ONIndex1Y,I623,TRUE,_xll.ohTrigger(RecalcTrigger,Trigger1Y)),NA())</f>
        <v>4.5750889568818565E-3</v>
      </c>
    </row>
    <row r="624" spans="2:17" x14ac:dyDescent="0.2">
      <c r="B624" s="39" t="s">
        <v>42</v>
      </c>
      <c r="D624" s="42">
        <f>_xll.qlCalendarAdvance(Calendar,$D623,B624,"f",FALSE)</f>
        <v>43861</v>
      </c>
      <c r="E624" s="177">
        <f>_xll.qlInterestRateIndexValueDate(IndexON,D624)</f>
        <v>43861</v>
      </c>
      <c r="F624" s="193">
        <f>IFERROR(_xll.qlIndexFixing(IndexON,D624,TRUE,_xll.ohTrigger(RecalcTrigger,TriggerON)),NA())</f>
        <v>-4.8635462055024448E-4</v>
      </c>
      <c r="H624" s="42">
        <f>_xll.qlCalendarAdvance(Calendar,$H623,B624,"f",FALSE)</f>
        <v>43861</v>
      </c>
      <c r="I624" s="177">
        <f>_xll.qlInterestRateIndexValueDate(Index1M,$H624)</f>
        <v>43865</v>
      </c>
      <c r="J624" s="182">
        <f>IFERROR(_xll.qlIndexFixing(Index1M,$H624,TRUE,_xll.ohTrigger(RecalcTrigger,Trigger1M)),NA())</f>
        <v>1.1077096769137481E-3</v>
      </c>
      <c r="K624" s="44">
        <f>IFERROR(_xll.qlIndexFixing(Index3M,H624,TRUE,_xll.ohTrigger(RecalcTrigger,Trigger3M)),NA())</f>
        <v>2.6796317374175871E-3</v>
      </c>
      <c r="L624" s="44">
        <f>IFERROR(_xll.qlIndexFixing(Index6M,$H624,TRUE,_xll.ohTrigger(RecalcTrigger,Trigger6M)),NA())</f>
        <v>4.311413083379974E-3</v>
      </c>
      <c r="M624" s="183">
        <f>IFERROR(_xll.qlIndexFixing(Index1Y,$H624,TRUE,_xll.ohTrigger(RecalcTrigger,Trigger1Y)),NA())</f>
        <v>6.5086095598473398E-3</v>
      </c>
      <c r="N624" s="182">
        <f>IFERROR(_xll.qlIndexFixing(ONIndex1M,I624,TRUE,_xll.ohTrigger(RecalcTrigger,Trigger1M)),NA())</f>
        <v>1.0127725412711897E-3</v>
      </c>
      <c r="O624" s="44">
        <f>IFERROR(_xll.qlIndexFixing(ONIndex3M,I624,TRUE,_xll.ohTrigger(RecalcTrigger,Trigger3M)),NA())</f>
        <v>2.3462238486438025E-3</v>
      </c>
      <c r="P624" s="44">
        <f>IFERROR(_xll.qlIndexFixing(ONIndex6M,I624,TRUE,_xll.ohTrigger(RecalcTrigger,Trigger6M)),NA())</f>
        <v>3.6165355118633613E-3</v>
      </c>
      <c r="Q624" s="183">
        <f>IFERROR(_xll.qlIndexFixing(ONIndex1Y,I624,TRUE,_xll.ohTrigger(RecalcTrigger,Trigger1Y)),NA())</f>
        <v>4.6509416181539365E-3</v>
      </c>
    </row>
    <row r="625" spans="2:17" x14ac:dyDescent="0.2">
      <c r="B625" s="39" t="s">
        <v>42</v>
      </c>
      <c r="D625" s="42">
        <f>_xll.qlCalendarAdvance(Calendar,$D624,B625,"f",FALSE)</f>
        <v>43868</v>
      </c>
      <c r="E625" s="177">
        <f>_xll.qlInterestRateIndexValueDate(IndexON,D625)</f>
        <v>43868</v>
      </c>
      <c r="F625" s="193">
        <f>IFERROR(_xll.qlIndexFixing(IndexON,D625,TRUE,_xll.ohTrigger(RecalcTrigger,TriggerON)),NA())</f>
        <v>2.3305462323719439E-3</v>
      </c>
      <c r="H625" s="42">
        <f>_xll.qlCalendarAdvance(Calendar,$H624,B625,"f",FALSE)</f>
        <v>43868</v>
      </c>
      <c r="I625" s="177">
        <f>_xll.qlInterestRateIndexValueDate(Index1M,$H625)</f>
        <v>43872</v>
      </c>
      <c r="J625" s="182">
        <f>IFERROR(_xll.qlIndexFixing(Index1M,$H625,TRUE,_xll.ohTrigger(RecalcTrigger,Trigger1M)),NA())</f>
        <v>1.1632617429423798E-3</v>
      </c>
      <c r="K625" s="44">
        <f>IFERROR(_xll.qlIndexFixing(Index3M,H625,TRUE,_xll.ohTrigger(RecalcTrigger,Trigger3M)),NA())</f>
        <v>2.7349321613883149E-3</v>
      </c>
      <c r="L625" s="44">
        <f>IFERROR(_xll.qlIndexFixing(Index6M,$H625,TRUE,_xll.ohTrigger(RecalcTrigger,Trigger6M)),NA())</f>
        <v>4.3669039033062892E-3</v>
      </c>
      <c r="M625" s="183">
        <f>IFERROR(_xll.qlIndexFixing(Index1Y,$H625,TRUE,_xll.ohTrigger(RecalcTrigger,Trigger1Y)),NA())</f>
        <v>6.5761091877949394E-3</v>
      </c>
      <c r="N625" s="182">
        <f>IFERROR(_xll.qlIndexFixing(ONIndex1M,I625,TRUE,_xll.ohTrigger(RecalcTrigger,Trigger1M)),NA())</f>
        <v>1.0679636982757756E-3</v>
      </c>
      <c r="O625" s="44">
        <f>IFERROR(_xll.qlIndexFixing(ONIndex3M,I625,TRUE,_xll.ohTrigger(RecalcTrigger,Trigger3M)),NA())</f>
        <v>2.4002304234560512E-3</v>
      </c>
      <c r="P625" s="44">
        <f>IFERROR(_xll.qlIndexFixing(ONIndex6M,I625,TRUE,_xll.ohTrigger(RecalcTrigger,Trigger6M)),NA())</f>
        <v>3.6697323985990238E-3</v>
      </c>
      <c r="Q625" s="183">
        <f>IFERROR(_xll.qlIndexFixing(ONIndex1Y,I625,TRUE,_xll.ohTrigger(RecalcTrigger,Trigger1Y)),NA())</f>
        <v>4.7270506276486657E-3</v>
      </c>
    </row>
    <row r="626" spans="2:17" x14ac:dyDescent="0.2">
      <c r="B626" s="39" t="s">
        <v>42</v>
      </c>
      <c r="D626" s="42">
        <f>_xll.qlCalendarAdvance(Calendar,$D625,B626,"f",FALSE)</f>
        <v>43875</v>
      </c>
      <c r="E626" s="177">
        <f>_xll.qlInterestRateIndexValueDate(IndexON,D626)</f>
        <v>43875</v>
      </c>
      <c r="F626" s="193">
        <f>IFERROR(_xll.qlIndexFixing(IndexON,D626,TRUE,_xll.ohTrigger(RecalcTrigger,TriggerON)),NA())</f>
        <v>2.3305462323719439E-3</v>
      </c>
      <c r="H626" s="42">
        <f>_xll.qlCalendarAdvance(Calendar,$H625,B626,"f",FALSE)</f>
        <v>43875</v>
      </c>
      <c r="I626" s="177">
        <f>_xll.qlInterestRateIndexValueDate(Index1M,$H626)</f>
        <v>43879</v>
      </c>
      <c r="J626" s="182">
        <f>IFERROR(_xll.qlIndexFixing(Index1M,$H626,TRUE,_xll.ohTrigger(RecalcTrigger,Trigger1M)),NA())</f>
        <v>1.2190208595380476E-3</v>
      </c>
      <c r="K626" s="44">
        <f>IFERROR(_xll.qlIndexFixing(Index3M,H626,TRUE,_xll.ohTrigger(RecalcTrigger,Trigger3M)),NA())</f>
        <v>2.7904394796358645E-3</v>
      </c>
      <c r="L626" s="44">
        <f>IFERROR(_xll.qlIndexFixing(Index6M,$H626,TRUE,_xll.ohTrigger(RecalcTrigger,Trigger6M)),NA())</f>
        <v>4.4225653566617486E-3</v>
      </c>
      <c r="M626" s="183">
        <f>IFERROR(_xll.qlIndexFixing(Index1Y,$H626,TRUE,_xll.ohTrigger(RecalcTrigger,Trigger1Y)),NA())</f>
        <v>6.6431560497777105E-3</v>
      </c>
      <c r="N626" s="182">
        <f>IFERROR(_xll.qlIndexFixing(ONIndex1M,I626,TRUE,_xll.ohTrigger(RecalcTrigger,Trigger1M)),NA())</f>
        <v>1.1233632461049581E-3</v>
      </c>
      <c r="O626" s="44">
        <f>IFERROR(_xll.qlIndexFixing(ONIndex3M,I626,TRUE,_xll.ohTrigger(RecalcTrigger,Trigger3M)),NA())</f>
        <v>2.4544455634334383E-3</v>
      </c>
      <c r="P626" s="44">
        <f>IFERROR(_xll.qlIndexFixing(ONIndex6M,I626,TRUE,_xll.ohTrigger(RecalcTrigger,Trigger6M)),NA())</f>
        <v>3.7231067321918943E-3</v>
      </c>
      <c r="Q626" s="183">
        <f>IFERROR(_xll.qlIndexFixing(ONIndex1Y,I626,TRUE,_xll.ohTrigger(RecalcTrigger,Trigger1Y)),NA())</f>
        <v>4.803035231617514E-3</v>
      </c>
    </row>
    <row r="627" spans="2:17" x14ac:dyDescent="0.2">
      <c r="B627" s="39" t="s">
        <v>42</v>
      </c>
      <c r="D627" s="42">
        <f>_xll.qlCalendarAdvance(Calendar,$D626,B627,"f",FALSE)</f>
        <v>43882</v>
      </c>
      <c r="E627" s="177">
        <f>_xll.qlInterestRateIndexValueDate(IndexON,D627)</f>
        <v>43882</v>
      </c>
      <c r="F627" s="193">
        <f>IFERROR(_xll.qlIndexFixing(IndexON,D627,TRUE,_xll.ohTrigger(RecalcTrigger,TriggerON)),NA())</f>
        <v>2.3305462323452986E-3</v>
      </c>
      <c r="H627" s="42">
        <f>_xll.qlCalendarAdvance(Calendar,$H626,B627,"f",FALSE)</f>
        <v>43882</v>
      </c>
      <c r="I627" s="177">
        <f>_xll.qlInterestRateIndexValueDate(Index1M,$H627)</f>
        <v>43886</v>
      </c>
      <c r="J627" s="182">
        <f>IFERROR(_xll.qlIndexFixing(Index1M,$H627,TRUE,_xll.ohTrigger(RecalcTrigger,Trigger1M)),NA())</f>
        <v>1.2749860960713855E-3</v>
      </c>
      <c r="K627" s="44">
        <f>IFERROR(_xll.qlIndexFixing(Index3M,H627,TRUE,_xll.ohTrigger(RecalcTrigger,Trigger3M)),NA())</f>
        <v>2.8461532773125242E-3</v>
      </c>
      <c r="L627" s="44">
        <f>IFERROR(_xll.qlIndexFixing(Index6M,$H627,TRUE,_xll.ohTrigger(RecalcTrigger,Trigger6M)),NA())</f>
        <v>4.4783967653228623E-3</v>
      </c>
      <c r="M627" s="183">
        <f>IFERROR(_xll.qlIndexFixing(Index1Y,$H627,TRUE,_xll.ohTrigger(RecalcTrigger,Trigger1Y)),NA())</f>
        <v>6.7097509353918E-3</v>
      </c>
      <c r="N627" s="182">
        <f>IFERROR(_xll.qlIndexFixing(ONIndex1M,I627,TRUE,_xll.ohTrigger(RecalcTrigger,Trigger1M)),NA())</f>
        <v>1.1789702513453904E-3</v>
      </c>
      <c r="O627" s="44">
        <f>IFERROR(_xll.qlIndexFixing(ONIndex3M,I627,TRUE,_xll.ohTrigger(RecalcTrigger,Trigger3M)),NA())</f>
        <v>2.5088688454744101E-3</v>
      </c>
      <c r="P627" s="44">
        <f>IFERROR(_xll.qlIndexFixing(ONIndex6M,I627,TRUE,_xll.ohTrigger(RecalcTrigger,Trigger6M)),NA())</f>
        <v>3.7766578218345614E-3</v>
      </c>
      <c r="Q627" s="183">
        <f>IFERROR(_xll.qlIndexFixing(ONIndex1Y,I627,TRUE,_xll.ohTrigger(RecalcTrigger,Trigger1Y)),NA())</f>
        <v>4.8788819314982135E-3</v>
      </c>
    </row>
    <row r="628" spans="2:17" x14ac:dyDescent="0.2">
      <c r="B628" s="39" t="s">
        <v>42</v>
      </c>
      <c r="D628" s="42">
        <f>_xll.qlCalendarAdvance(Calendar,$D627,B628,"f",FALSE)</f>
        <v>43889</v>
      </c>
      <c r="E628" s="177">
        <f>_xll.qlInterestRateIndexValueDate(IndexON,D628)</f>
        <v>43889</v>
      </c>
      <c r="F628" s="193">
        <f>IFERROR(_xll.qlIndexFixing(IndexON,D628,TRUE,_xll.ohTrigger(RecalcTrigger,TriggerON)),NA())</f>
        <v>2.3305462323985893E-3</v>
      </c>
      <c r="H628" s="42">
        <f>_xll.qlCalendarAdvance(Calendar,$H627,B628,"f",FALSE)</f>
        <v>43889</v>
      </c>
      <c r="I628" s="177">
        <f>_xll.qlInterestRateIndexValueDate(Index1M,$H628)</f>
        <v>43893</v>
      </c>
      <c r="J628" s="182">
        <f>IFERROR(_xll.qlIndexFixing(Index1M,$H628,TRUE,_xll.ohTrigger(RecalcTrigger,Trigger1M)),NA())</f>
        <v>1.3392233492493324E-3</v>
      </c>
      <c r="K628" s="44">
        <f>IFERROR(_xll.qlIndexFixing(Index3M,H628,TRUE,_xll.ohTrigger(RecalcTrigger,Trigger3M)),NA())</f>
        <v>2.9101654001693357E-3</v>
      </c>
      <c r="L628" s="44">
        <f>IFERROR(_xll.qlIndexFixing(Index6M,$H628,TRUE,_xll.ohTrigger(RecalcTrigger,Trigger6M)),NA())</f>
        <v>4.542572498176245E-3</v>
      </c>
      <c r="M628" s="183">
        <f>IFERROR(_xll.qlIndexFixing(Index1Y,$H628,TRUE,_xll.ohTrigger(RecalcTrigger,Trigger1Y)),NA())</f>
        <v>6.7714336277623164E-3</v>
      </c>
      <c r="N628" s="182">
        <f>IFERROR(_xll.qlIndexFixing(ONIndex1M,I628,TRUE,_xll.ohTrigger(RecalcTrigger,Trigger1M)),NA())</f>
        <v>1.2347837811432782E-3</v>
      </c>
      <c r="O628" s="44">
        <f>IFERROR(_xll.qlIndexFixing(ONIndex3M,I628,TRUE,_xll.ohTrigger(RecalcTrigger,Trigger3M)),NA())</f>
        <v>2.5634998466372849E-3</v>
      </c>
      <c r="P628" s="44">
        <f>IFERROR(_xll.qlIndexFixing(ONIndex6M,I628,TRUE,_xll.ohTrigger(RecalcTrigger,Trigger6M)),NA())</f>
        <v>3.8303849767196141E-3</v>
      </c>
      <c r="Q628" s="183">
        <f>IFERROR(_xll.qlIndexFixing(ONIndex1Y,I628,TRUE,_xll.ohTrigger(RecalcTrigger,Trigger1Y)),NA())</f>
        <v>4.9545772287284962E-3</v>
      </c>
    </row>
    <row r="629" spans="2:17" x14ac:dyDescent="0.2">
      <c r="B629" s="39" t="s">
        <v>42</v>
      </c>
      <c r="D629" s="42">
        <f>_xll.qlCalendarAdvance(Calendar,$D628,B629,"f",FALSE)</f>
        <v>43896</v>
      </c>
      <c r="E629" s="177">
        <f>_xll.qlInterestRateIndexValueDate(IndexON,D629)</f>
        <v>43896</v>
      </c>
      <c r="F629" s="193">
        <f>IFERROR(_xll.qlIndexFixing(IndexON,D629,TRUE,_xll.ohTrigger(RecalcTrigger,TriggerON)),NA())</f>
        <v>2.3305462323719439E-3</v>
      </c>
      <c r="H629" s="42">
        <f>_xll.qlCalendarAdvance(Calendar,$H628,B629,"f",FALSE)</f>
        <v>43896</v>
      </c>
      <c r="I629" s="177">
        <f>_xll.qlInterestRateIndexValueDate(Index1M,$H629)</f>
        <v>43900</v>
      </c>
      <c r="J629" s="182">
        <f>IFERROR(_xll.qlIndexFixing(Index1M,$H629,TRUE,_xll.ohTrigger(RecalcTrigger,Trigger1M)),NA())</f>
        <v>1.4118368712980253E-3</v>
      </c>
      <c r="K629" s="44">
        <f>IFERROR(_xll.qlIndexFixing(Index3M,H629,TRUE,_xll.ohTrigger(RecalcTrigger,Trigger3M)),NA())</f>
        <v>2.9663210429946964E-3</v>
      </c>
      <c r="L629" s="44">
        <f>IFERROR(_xll.qlIndexFixing(Index6M,$H629,TRUE,_xll.ohTrigger(RecalcTrigger,Trigger6M)),NA())</f>
        <v>4.5987668103071892E-3</v>
      </c>
      <c r="M629" s="183">
        <f>IFERROR(_xll.qlIndexFixing(Index1Y,$H629,TRUE,_xll.ohTrigger(RecalcTrigger,Trigger1Y)),NA())</f>
        <v>6.837162657526724E-3</v>
      </c>
      <c r="N629" s="182">
        <f>IFERROR(_xll.qlIndexFixing(ONIndex1M,I629,TRUE,_xll.ohTrigger(RecalcTrigger,Trigger1M)),NA())</f>
        <v>1.290802901925403E-3</v>
      </c>
      <c r="O629" s="44">
        <f>IFERROR(_xll.qlIndexFixing(ONIndex3M,I629,TRUE,_xll.ohTrigger(RecalcTrigger,Trigger3M)),NA())</f>
        <v>2.6183381436606368E-3</v>
      </c>
      <c r="P629" s="44">
        <f>IFERROR(_xll.qlIndexFixing(ONIndex6M,I629,TRUE,_xll.ohTrigger(RecalcTrigger,Trigger6M)),NA())</f>
        <v>3.884287506199513E-3</v>
      </c>
      <c r="Q629" s="183">
        <f>IFERROR(_xll.qlIndexFixing(ONIndex1Y,I629,TRUE,_xll.ohTrigger(RecalcTrigger,Trigger1Y)),NA())</f>
        <v>5.030107624586222E-3</v>
      </c>
    </row>
    <row r="630" spans="2:17" x14ac:dyDescent="0.2">
      <c r="B630" s="39" t="s">
        <v>42</v>
      </c>
      <c r="D630" s="42">
        <f>_xll.qlCalendarAdvance(Calendar,$D629,B630,"f",FALSE)</f>
        <v>43903</v>
      </c>
      <c r="E630" s="177">
        <f>_xll.qlInterestRateIndexValueDate(IndexON,D630)</f>
        <v>43903</v>
      </c>
      <c r="F630" s="193">
        <f>IFERROR(_xll.qlIndexFixing(IndexON,D630,TRUE,_xll.ohTrigger(RecalcTrigger,TriggerON)),NA())</f>
        <v>2.3305462323719439E-3</v>
      </c>
      <c r="H630" s="42">
        <f>_xll.qlCalendarAdvance(Calendar,$H629,B630,"f",FALSE)</f>
        <v>43903</v>
      </c>
      <c r="I630" s="177">
        <f>_xll.qlInterestRateIndexValueDate(Index1M,$H630)</f>
        <v>43907</v>
      </c>
      <c r="J630" s="182">
        <f>IFERROR(_xll.qlIndexFixing(Index1M,$H630,TRUE,_xll.ohTrigger(RecalcTrigger,Trigger1M)),NA())</f>
        <v>1.4522348069664097E-3</v>
      </c>
      <c r="K630" s="44">
        <f>IFERROR(_xll.qlIndexFixing(Index3M,H630,TRUE,_xll.ohTrigger(RecalcTrigger,Trigger3M)),NA())</f>
        <v>3.0226818824406212E-3</v>
      </c>
      <c r="L630" s="44">
        <f>IFERROR(_xll.qlIndexFixing(Index6M,$H630,TRUE,_xll.ohTrigger(RecalcTrigger,Trigger6M)),NA())</f>
        <v>4.6551289680937689E-3</v>
      </c>
      <c r="M630" s="183">
        <f>IFERROR(_xll.qlIndexFixing(Index1Y,$H630,TRUE,_xll.ohTrigger(RecalcTrigger,Trigger1Y)),NA())</f>
        <v>6.9024423876755366E-3</v>
      </c>
      <c r="N630" s="182">
        <f>IFERROR(_xll.qlIndexFixing(ONIndex1M,I630,TRUE,_xll.ohTrigger(RecalcTrigger,Trigger1M)),NA())</f>
        <v>1.3470266805182263E-3</v>
      </c>
      <c r="O630" s="44">
        <f>IFERROR(_xll.qlIndexFixing(ONIndex3M,I630,TRUE,_xll.ohTrigger(RecalcTrigger,Trigger3M)),NA())</f>
        <v>2.6733833136827201E-3</v>
      </c>
      <c r="P630" s="44">
        <f>IFERROR(_xll.qlIndexFixing(ONIndex6M,I630,TRUE,_xll.ohTrigger(RecalcTrigger,Trigger6M)),NA())</f>
        <v>3.938364719466847E-3</v>
      </c>
      <c r="Q630" s="183">
        <f>IFERROR(_xll.qlIndexFixing(ONIndex1Y,I630,TRUE,_xll.ohTrigger(RecalcTrigger,Trigger1Y)),NA())</f>
        <v>5.105459620589059E-3</v>
      </c>
    </row>
    <row r="631" spans="2:17" x14ac:dyDescent="0.2">
      <c r="B631" s="39" t="s">
        <v>42</v>
      </c>
      <c r="D631" s="42">
        <f>_xll.qlCalendarAdvance(Calendar,$D630,B631,"f",FALSE)</f>
        <v>43910</v>
      </c>
      <c r="E631" s="177">
        <f>_xll.qlInterestRateIndexValueDate(IndexON,D631)</f>
        <v>43910</v>
      </c>
      <c r="F631" s="193">
        <f>IFERROR(_xll.qlIndexFixing(IndexON,D631,TRUE,_xll.ohTrigger(RecalcTrigger,TriggerON)),NA())</f>
        <v>2.3305462323719439E-3</v>
      </c>
      <c r="H631" s="42">
        <f>_xll.qlCalendarAdvance(Calendar,$H630,B631,"f",FALSE)</f>
        <v>43910</v>
      </c>
      <c r="I631" s="177">
        <f>_xll.qlInterestRateIndexValueDate(Index1M,$H631)</f>
        <v>43914</v>
      </c>
      <c r="J631" s="182">
        <f>IFERROR(_xll.qlIndexFixing(Index1M,$H631,TRUE,_xll.ohTrigger(RecalcTrigger,Trigger1M)),NA())</f>
        <v>1.509044426929487E-3</v>
      </c>
      <c r="K631" s="44">
        <f>IFERROR(_xll.qlIndexFixing(Index3M,H631,TRUE,_xll.ohTrigger(RecalcTrigger,Trigger3M)),NA())</f>
        <v>3.0792475038753041E-3</v>
      </c>
      <c r="L631" s="44">
        <f>IFERROR(_xll.qlIndexFixing(Index6M,$H631,TRUE,_xll.ohTrigger(RecalcTrigger,Trigger6M)),NA())</f>
        <v>4.7116582934066909E-3</v>
      </c>
      <c r="M631" s="183">
        <f>IFERROR(_xll.qlIndexFixing(Index1Y,$H631,TRUE,_xll.ohTrigger(RecalcTrigger,Trigger1Y)),NA())</f>
        <v>6.9672744863187889E-3</v>
      </c>
      <c r="N631" s="182">
        <f>IFERROR(_xll.qlIndexFixing(ONIndex1M,I631,TRUE,_xll.ohTrigger(RecalcTrigger,Trigger1M)),NA())</f>
        <v>1.4034541838281456E-3</v>
      </c>
      <c r="O631" s="44">
        <f>IFERROR(_xll.qlIndexFixing(ONIndex3M,I631,TRUE,_xll.ohTrigger(RecalcTrigger,Trigger3M)),NA())</f>
        <v>2.7286349336019811E-3</v>
      </c>
      <c r="P631" s="44">
        <f>IFERROR(_xll.qlIndexFixing(ONIndex6M,I631,TRUE,_xll.ohTrigger(RecalcTrigger,Trigger6M)),NA())</f>
        <v>3.9926159256342686E-3</v>
      </c>
      <c r="Q631" s="183">
        <f>IFERROR(_xll.qlIndexFixing(ONIndex1Y,I631,TRUE,_xll.ohTrigger(RecalcTrigger,Trigger1Y)),NA())</f>
        <v>5.1806197180948033E-3</v>
      </c>
    </row>
    <row r="632" spans="2:17" x14ac:dyDescent="0.2">
      <c r="B632" s="39" t="s">
        <v>42</v>
      </c>
      <c r="D632" s="42">
        <f>_xll.qlCalendarAdvance(Calendar,$D631,B632,"f",FALSE)</f>
        <v>43917</v>
      </c>
      <c r="E632" s="177">
        <f>_xll.qlInterestRateIndexValueDate(IndexON,D632)</f>
        <v>43917</v>
      </c>
      <c r="F632" s="193">
        <f>IFERROR(_xll.qlIndexFixing(IndexON,D632,TRUE,_xll.ohTrigger(RecalcTrigger,TriggerON)),NA())</f>
        <v>2.3305462323719439E-3</v>
      </c>
      <c r="H632" s="42">
        <f>_xll.qlCalendarAdvance(Calendar,$H631,B632,"f",FALSE)</f>
        <v>43917</v>
      </c>
      <c r="I632" s="177">
        <f>_xll.qlInterestRateIndexValueDate(Index1M,$H632)</f>
        <v>43921</v>
      </c>
      <c r="J632" s="182">
        <f>IFERROR(_xll.qlIndexFixing(Index1M,$H632,TRUE,_xll.ohTrigger(RecalcTrigger,Trigger1M)),NA())</f>
        <v>1.561962756895241E-3</v>
      </c>
      <c r="K632" s="44">
        <f>IFERROR(_xll.qlIndexFixing(Index3M,H632,TRUE,_xll.ohTrigger(RecalcTrigger,Trigger3M)),NA())</f>
        <v>3.1319104912626797E-3</v>
      </c>
      <c r="L632" s="44">
        <f>IFERROR(_xll.qlIndexFixing(Index6M,$H632,TRUE,_xll.ohTrigger(RecalcTrigger,Trigger6M)),NA())</f>
        <v>4.7642161529250103E-3</v>
      </c>
      <c r="M632" s="183">
        <f>IFERROR(_xll.qlIndexFixing(Index1Y,$H632,TRUE,_xll.ohTrigger(RecalcTrigger,Trigger1Y)),NA())</f>
        <v>7.0316608391826855E-3</v>
      </c>
      <c r="N632" s="182">
        <f>IFERROR(_xll.qlIndexFixing(ONIndex1M,I632,TRUE,_xll.ohTrigger(RecalcTrigger,Trigger1M)),NA())</f>
        <v>1.4600844785217504E-3</v>
      </c>
      <c r="O632" s="44">
        <f>IFERROR(_xll.qlIndexFixing(ONIndex3M,I632,TRUE,_xll.ohTrigger(RecalcTrigger,Trigger3M)),NA())</f>
        <v>2.784092580396802E-3</v>
      </c>
      <c r="P632" s="44">
        <f>IFERROR(_xll.qlIndexFixing(ONIndex6M,I632,TRUE,_xll.ohTrigger(RecalcTrigger,Trigger6M)),NA())</f>
        <v>4.0470404341341748E-3</v>
      </c>
      <c r="Q632" s="183">
        <f>IFERROR(_xll.qlIndexFixing(ONIndex1Y,I632,TRUE,_xll.ohTrigger(RecalcTrigger,Trigger1Y)),NA())</f>
        <v>5.2555744184612507E-3</v>
      </c>
    </row>
    <row r="633" spans="2:17" x14ac:dyDescent="0.2">
      <c r="B633" s="39" t="s">
        <v>42</v>
      </c>
      <c r="D633" s="42">
        <f>_xll.qlCalendarAdvance(Calendar,$D632,B633,"f",FALSE)</f>
        <v>43924</v>
      </c>
      <c r="E633" s="177">
        <f>_xll.qlInterestRateIndexValueDate(IndexON,D633)</f>
        <v>43924</v>
      </c>
      <c r="F633" s="193">
        <f>IFERROR(_xll.qlIndexFixing(IndexON,D633,TRUE,_xll.ohTrigger(RecalcTrigger,TriggerON)),NA())</f>
        <v>2.3305462323985893E-3</v>
      </c>
      <c r="H633" s="42">
        <f>_xll.qlCalendarAdvance(Calendar,$H632,B633,"f",FALSE)</f>
        <v>43924</v>
      </c>
      <c r="I633" s="177">
        <f>_xll.qlInterestRateIndexValueDate(Index1M,$H633)</f>
        <v>43928</v>
      </c>
      <c r="J633" s="182">
        <f>IFERROR(_xll.qlIndexFixing(Index1M,$H633,TRUE,_xll.ohTrigger(RecalcTrigger,Trigger1M)),NA())</f>
        <v>1.6191596638472916E-3</v>
      </c>
      <c r="K633" s="44">
        <f>IFERROR(_xll.qlIndexFixing(Index3M,H633,TRUE,_xll.ohTrigger(RecalcTrigger,Trigger3M)),NA())</f>
        <v>3.1888694441119204E-3</v>
      </c>
      <c r="L633" s="44">
        <f>IFERROR(_xll.qlIndexFixing(Index6M,$H633,TRUE,_xll.ohTrigger(RecalcTrigger,Trigger6M)),NA())</f>
        <v>4.8210654163188364E-3</v>
      </c>
      <c r="M633" s="183">
        <f>IFERROR(_xll.qlIndexFixing(Index1Y,$H633,TRUE,_xll.ohTrigger(RecalcTrigger,Trigger1Y)),NA())</f>
        <v>7.0956035496726761E-3</v>
      </c>
      <c r="N633" s="182">
        <f>IFERROR(_xll.qlIndexFixing(ONIndex1M,I633,TRUE,_xll.ohTrigger(RecalcTrigger,Trigger1M)),NA())</f>
        <v>1.533208489160387E-3</v>
      </c>
      <c r="O633" s="44">
        <f>IFERROR(_xll.qlIndexFixing(ONIndex3M,I633,TRUE,_xll.ohTrigger(RecalcTrigger,Trigger3M)),NA())</f>
        <v>2.8557468124965624E-3</v>
      </c>
      <c r="P633" s="44">
        <f>IFERROR(_xll.qlIndexFixing(ONIndex6M,I633,TRUE,_xll.ohTrigger(RecalcTrigger,Trigger6M)),NA())</f>
        <v>4.1173660214397501E-3</v>
      </c>
      <c r="Q633" s="183">
        <f>IFERROR(_xll.qlIndexFixing(ONIndex1Y,I633,TRUE,_xll.ohTrigger(RecalcTrigger,Trigger1Y)),NA())</f>
        <v>5.3517755062291172E-3</v>
      </c>
    </row>
    <row r="634" spans="2:17" x14ac:dyDescent="0.2">
      <c r="B634" s="39" t="s">
        <v>42</v>
      </c>
      <c r="D634" s="42">
        <f>_xll.qlCalendarAdvance(Calendar,$D633,B634,"f",FALSE)</f>
        <v>43935</v>
      </c>
      <c r="E634" s="177">
        <f>_xll.qlInterestRateIndexValueDate(IndexON,D634)</f>
        <v>43935</v>
      </c>
      <c r="F634" s="193">
        <f>IFERROR(_xll.qlIndexFixing(IndexON,D634,TRUE,_xll.ohTrigger(RecalcTrigger,TriggerON)),NA())</f>
        <v>2.3305311451871091E-3</v>
      </c>
      <c r="H634" s="42">
        <f>_xll.qlCalendarAdvance(Calendar,$H633,B634,"f",FALSE)</f>
        <v>43935</v>
      </c>
      <c r="I634" s="177">
        <f>_xll.qlInterestRateIndexValueDate(Index1M,$H634)</f>
        <v>43937</v>
      </c>
      <c r="J634" s="182">
        <f>IFERROR(_xll.qlIndexFixing(Index1M,$H634,TRUE,_xll.ohTrigger(RecalcTrigger,Trigger1M)),NA())</f>
        <v>1.7012443672378974E-3</v>
      </c>
      <c r="K634" s="44">
        <f>IFERROR(_xll.qlIndexFixing(Index3M,H634,TRUE,_xll.ohTrigger(RecalcTrigger,Trigger3M)),NA())</f>
        <v>3.2624014295013306E-3</v>
      </c>
      <c r="L634" s="44">
        <f>IFERROR(_xll.qlIndexFixing(Index6M,$H634,TRUE,_xll.ohTrigger(RecalcTrigger,Trigger6M)),NA())</f>
        <v>4.894399930503346E-3</v>
      </c>
      <c r="M634" s="183">
        <f>IFERROR(_xll.qlIndexFixing(Index1Y,$H634,TRUE,_xll.ohTrigger(RecalcTrigger,Trigger1Y)),NA())</f>
        <v>7.1771674838671841E-3</v>
      </c>
      <c r="N634" s="182">
        <f>IFERROR(_xll.qlIndexFixing(ONIndex1M,I634,TRUE,_xll.ohTrigger(RecalcTrigger,Trigger1M)),NA())</f>
        <v>1.6066298916861399E-3</v>
      </c>
      <c r="O634" s="44">
        <f>IFERROR(_xll.qlIndexFixing(ONIndex3M,I634,TRUE,_xll.ohTrigger(RecalcTrigger,Trigger3M)),NA())</f>
        <v>2.927641039596196E-3</v>
      </c>
      <c r="P634" s="44">
        <f>IFERROR(_xll.qlIndexFixing(ONIndex6M,I634,TRUE,_xll.ohTrigger(RecalcTrigger,Trigger6M)),NA())</f>
        <v>4.1877801121259495E-3</v>
      </c>
      <c r="Q634" s="183">
        <f>IFERROR(_xll.qlIndexFixing(ONIndex1Y,I634,TRUE,_xll.ohTrigger(RecalcTrigger,Trigger1Y)),NA())</f>
        <v>5.4472774751701536E-3</v>
      </c>
    </row>
    <row r="635" spans="2:17" x14ac:dyDescent="0.2">
      <c r="B635" s="39" t="s">
        <v>42</v>
      </c>
      <c r="D635" s="42">
        <f>_xll.qlCalendarAdvance(Calendar,$D634,B635,"f",FALSE)</f>
        <v>43942</v>
      </c>
      <c r="E635" s="177">
        <f>_xll.qlInterestRateIndexValueDate(IndexON,D635)</f>
        <v>43942</v>
      </c>
      <c r="F635" s="193">
        <f>IFERROR(_xll.qlIndexFixing(IndexON,D635,TRUE,_xll.ohTrigger(RecalcTrigger,TriggerON)),NA())</f>
        <v>2.3305311451071731E-3</v>
      </c>
      <c r="H635" s="42">
        <f>_xll.qlCalendarAdvance(Calendar,$H634,B635,"f",FALSE)</f>
        <v>43942</v>
      </c>
      <c r="I635" s="177">
        <f>_xll.qlInterestRateIndexValueDate(Index1M,$H635)</f>
        <v>43944</v>
      </c>
      <c r="J635" s="182">
        <f>IFERROR(_xll.qlIndexFixing(Index1M,$H635,TRUE,_xll.ohTrigger(RecalcTrigger,Trigger1M)),NA())</f>
        <v>1.7589247346902481E-3</v>
      </c>
      <c r="K635" s="44">
        <f>IFERROR(_xll.qlIndexFixing(Index3M,H635,TRUE,_xll.ohTrigger(RecalcTrigger,Trigger3M)),NA())</f>
        <v>3.3198250459618951E-3</v>
      </c>
      <c r="L635" s="44">
        <f>IFERROR(_xll.qlIndexFixing(Index6M,$H635,TRUE,_xll.ohTrigger(RecalcTrigger,Trigger6M)),NA())</f>
        <v>4.9516257289687095E-3</v>
      </c>
      <c r="M635" s="183">
        <f>IFERROR(_xll.qlIndexFixing(Index1Y,$H635,TRUE,_xll.ohTrigger(RecalcTrigger,Trigger1Y)),NA())</f>
        <v>7.2401052212972264E-3</v>
      </c>
      <c r="N635" s="182">
        <f>IFERROR(_xll.qlIndexFixing(ONIndex1M,I635,TRUE,_xll.ohTrigger(RecalcTrigger,Trigger1M)),NA())</f>
        <v>1.663976823209623E-3</v>
      </c>
      <c r="O635" s="44">
        <f>IFERROR(_xll.qlIndexFixing(ONIndex3M,I635,TRUE,_xll.ohTrigger(RecalcTrigger,Trigger3M)),NA())</f>
        <v>2.9838310431262727E-3</v>
      </c>
      <c r="P635" s="44">
        <f>IFERROR(_xll.qlIndexFixing(ONIndex6M,I635,TRUE,_xll.ohTrigger(RecalcTrigger,Trigger6M)),NA())</f>
        <v>4.2428179180387104E-3</v>
      </c>
      <c r="Q635" s="183">
        <f>IFERROR(_xll.qlIndexFixing(ONIndex1Y,I635,TRUE,_xll.ohTrigger(RecalcTrigger,Trigger1Y)),NA())</f>
        <v>5.5213884211902098E-3</v>
      </c>
    </row>
    <row r="636" spans="2:17" x14ac:dyDescent="0.2">
      <c r="B636" s="39" t="s">
        <v>42</v>
      </c>
      <c r="D636" s="42">
        <f>_xll.qlCalendarAdvance(Calendar,$D635,B636,"f",FALSE)</f>
        <v>43949</v>
      </c>
      <c r="E636" s="177">
        <f>_xll.qlInterestRateIndexValueDate(IndexON,D636)</f>
        <v>43949</v>
      </c>
      <c r="F636" s="193">
        <f>IFERROR(_xll.qlIndexFixing(IndexON,D636,TRUE,_xll.ohTrigger(RecalcTrigger,TriggerON)),NA())</f>
        <v>2.3305311451071731E-3</v>
      </c>
      <c r="H636" s="42">
        <f>_xll.qlCalendarAdvance(Calendar,$H635,B636,"f",FALSE)</f>
        <v>43949</v>
      </c>
      <c r="I636" s="177">
        <f>_xll.qlInterestRateIndexValueDate(Index1M,$H636)</f>
        <v>43951</v>
      </c>
      <c r="J636" s="182">
        <f>IFERROR(_xll.qlIndexFixing(Index1M,$H636,TRUE,_xll.ohTrigger(RecalcTrigger,Trigger1M)),NA())</f>
        <v>1.8043393804198981E-3</v>
      </c>
      <c r="K636" s="44">
        <f>IFERROR(_xll.qlIndexFixing(Index3M,H636,TRUE,_xll.ohTrigger(RecalcTrigger,Trigger3M)),NA())</f>
        <v>3.381622378493362E-3</v>
      </c>
      <c r="L636" s="44">
        <f>IFERROR(_xll.qlIndexFixing(Index6M,$H636,TRUE,_xll.ohTrigger(RecalcTrigger,Trigger6M)),NA())</f>
        <v>5.0090151470454846E-3</v>
      </c>
      <c r="M636" s="183">
        <f>IFERROR(_xll.qlIndexFixing(Index1Y,$H636,TRUE,_xll.ohTrigger(RecalcTrigger,Trigger1Y)),NA())</f>
        <v>7.3026077609204907E-3</v>
      </c>
      <c r="N636" s="182">
        <f>IFERROR(_xll.qlIndexFixing(ONIndex1M,I636,TRUE,_xll.ohTrigger(RecalcTrigger,Trigger1M)),NA())</f>
        <v>1.7297592113862947E-3</v>
      </c>
      <c r="O636" s="44">
        <f>IFERROR(_xll.qlIndexFixing(ONIndex3M,I636,TRUE,_xll.ohTrigger(RecalcTrigger,Trigger3M)),NA())</f>
        <v>3.0482980752388755E-3</v>
      </c>
      <c r="P636" s="44">
        <f>IFERROR(_xll.qlIndexFixing(ONIndex6M,I636,TRUE,_xll.ohTrigger(RecalcTrigger,Trigger6M)),NA())</f>
        <v>4.3059265675449154E-3</v>
      </c>
      <c r="Q636" s="183">
        <f>IFERROR(_xll.qlIndexFixing(ONIndex1Y,I636,TRUE,_xll.ohTrigger(RecalcTrigger,Trigger1Y)),NA())</f>
        <v>5.6057587905211648E-3</v>
      </c>
    </row>
    <row r="637" spans="2:17" x14ac:dyDescent="0.2">
      <c r="B637" s="39" t="s">
        <v>42</v>
      </c>
      <c r="D637" s="42">
        <f>_xll.qlCalendarAdvance(Calendar,$D636,B637,"f",FALSE)</f>
        <v>43956</v>
      </c>
      <c r="E637" s="177">
        <f>_xll.qlInterestRateIndexValueDate(IndexON,D637)</f>
        <v>43956</v>
      </c>
      <c r="F637" s="193">
        <f>IFERROR(_xll.qlIndexFixing(IndexON,D637,TRUE,_xll.ohTrigger(RecalcTrigger,TriggerON)),NA())</f>
        <v>2.3305311452670452E-3</v>
      </c>
      <c r="H637" s="42">
        <f>_xll.qlCalendarAdvance(Calendar,$H636,B637,"f",FALSE)</f>
        <v>43956</v>
      </c>
      <c r="I637" s="177">
        <f>_xll.qlInterestRateIndexValueDate(Index1M,$H637)</f>
        <v>43958</v>
      </c>
      <c r="J637" s="182">
        <f>IFERROR(_xll.qlIndexFixing(Index1M,$H637,TRUE,_xll.ohTrigger(RecalcTrigger,Trigger1M)),NA())</f>
        <v>1.8748764672033014E-3</v>
      </c>
      <c r="K637" s="44">
        <f>IFERROR(_xll.qlIndexFixing(Index3M,H637,TRUE,_xll.ohTrigger(RecalcTrigger,Trigger3M)),NA())</f>
        <v>3.4394657072792708E-3</v>
      </c>
      <c r="L637" s="44">
        <f>IFERROR(_xll.qlIndexFixing(Index6M,$H637,TRUE,_xll.ohTrigger(RecalcTrigger,Trigger6M)),NA())</f>
        <v>5.0791797031395566E-3</v>
      </c>
      <c r="M637" s="183">
        <f>IFERROR(_xll.qlIndexFixing(Index1Y,$H637,TRUE,_xll.ohTrigger(RecalcTrigger,Trigger1Y)),NA())</f>
        <v>7.364678139720463E-3</v>
      </c>
      <c r="N637" s="182">
        <f>IFERROR(_xll.qlIndexFixing(ONIndex1M,I637,TRUE,_xll.ohTrigger(RecalcTrigger,Trigger1M)),NA())</f>
        <v>1.7792653289916416E-3</v>
      </c>
      <c r="O637" s="44">
        <f>IFERROR(_xll.qlIndexFixing(ONIndex3M,I637,TRUE,_xll.ohTrigger(RecalcTrigger,Trigger3M)),NA())</f>
        <v>3.096822906192287E-3</v>
      </c>
      <c r="P637" s="44">
        <f>IFERROR(_xll.qlIndexFixing(ONIndex6M,I637,TRUE,_xll.ohTrigger(RecalcTrigger,Trigger6M)),NA())</f>
        <v>4.3534032724323879E-3</v>
      </c>
      <c r="Q637" s="183">
        <f>IFERROR(_xll.qlIndexFixing(ONIndex1Y,I637,TRUE,_xll.ohTrigger(RecalcTrigger,Trigger1Y)),NA())</f>
        <v>5.6687954987744149E-3</v>
      </c>
    </row>
    <row r="638" spans="2:17" x14ac:dyDescent="0.2">
      <c r="B638" s="39" t="s">
        <v>42</v>
      </c>
      <c r="D638" s="42">
        <f>_xll.qlCalendarAdvance(Calendar,$D637,B638,"f",FALSE)</f>
        <v>43963</v>
      </c>
      <c r="E638" s="177">
        <f>_xll.qlInterestRateIndexValueDate(IndexON,D638)</f>
        <v>43963</v>
      </c>
      <c r="F638" s="193">
        <f>IFERROR(_xll.qlIndexFixing(IndexON,D638,TRUE,_xll.ohTrigger(RecalcTrigger,TriggerON)),NA())</f>
        <v>2.3305311452670452E-3</v>
      </c>
      <c r="H638" s="42">
        <f>_xll.qlCalendarAdvance(Calendar,$H637,B638,"f",FALSE)</f>
        <v>43963</v>
      </c>
      <c r="I638" s="177">
        <f>_xll.qlInterestRateIndexValueDate(Index1M,$H638)</f>
        <v>43965</v>
      </c>
      <c r="J638" s="182">
        <f>IFERROR(_xll.qlIndexFixing(Index1M,$H638,TRUE,_xll.ohTrigger(RecalcTrigger,Trigger1M)),NA())</f>
        <v>1.933145971390049E-3</v>
      </c>
      <c r="K638" s="44">
        <f>IFERROR(_xll.qlIndexFixing(Index3M,H638,TRUE,_xll.ohTrigger(RecalcTrigger,Trigger3M)),NA())</f>
        <v>3.4975107973928242E-3</v>
      </c>
      <c r="L638" s="44">
        <f>IFERROR(_xll.qlIndexFixing(Index6M,$H638,TRUE,_xll.ohTrigger(RecalcTrigger,Trigger6M)),NA())</f>
        <v>5.1369308148095962E-3</v>
      </c>
      <c r="M638" s="183">
        <f>IFERROR(_xll.qlIndexFixing(Index1Y,$H638,TRUE,_xll.ohTrigger(RecalcTrigger,Trigger1Y)),NA())</f>
        <v>7.4263196126642889E-3</v>
      </c>
      <c r="N638" s="182">
        <f>IFERROR(_xll.qlIndexFixing(ONIndex1M,I638,TRUE,_xll.ohTrigger(RecalcTrigger,Trigger1M)),NA())</f>
        <v>1.8372050366632919E-3</v>
      </c>
      <c r="O638" s="44">
        <f>IFERROR(_xll.qlIndexFixing(ONIndex3M,I638,TRUE,_xll.ohTrigger(RecalcTrigger,Trigger3M)),NA())</f>
        <v>3.153623919525117E-3</v>
      </c>
      <c r="P638" s="44">
        <f>IFERROR(_xll.qlIndexFixing(ONIndex6M,I638,TRUE,_xll.ohTrigger(RecalcTrigger,Trigger6M)),NA())</f>
        <v>4.4089494392185458E-3</v>
      </c>
      <c r="Q638" s="183">
        <f>IFERROR(_xll.qlIndexFixing(ONIndex1Y,I638,TRUE,_xll.ohTrigger(RecalcTrigger,Trigger1Y)),NA())</f>
        <v>5.7420646328143476E-3</v>
      </c>
    </row>
    <row r="639" spans="2:17" x14ac:dyDescent="0.2">
      <c r="B639" s="39" t="s">
        <v>42</v>
      </c>
      <c r="D639" s="42">
        <f>_xll.qlCalendarAdvance(Calendar,$D638,B639,"f",FALSE)</f>
        <v>43970</v>
      </c>
      <c r="E639" s="177">
        <f>_xll.qlInterestRateIndexValueDate(IndexON,D639)</f>
        <v>43970</v>
      </c>
      <c r="F639" s="193">
        <f>IFERROR(_xll.qlIndexFixing(IndexON,D639,TRUE,_xll.ohTrigger(RecalcTrigger,TriggerON)),NA())</f>
        <v>2.3305311451071731E-3</v>
      </c>
      <c r="H639" s="42">
        <f>_xll.qlCalendarAdvance(Calendar,$H638,B639,"f",FALSE)</f>
        <v>43970</v>
      </c>
      <c r="I639" s="177">
        <f>_xll.qlInterestRateIndexValueDate(Index1M,$H639)</f>
        <v>43972</v>
      </c>
      <c r="J639" s="182">
        <f>IFERROR(_xll.qlIndexFixing(Index1M,$H639,TRUE,_xll.ohTrigger(RecalcTrigger,Trigger1M)),NA())</f>
        <v>1.9916099936059806E-3</v>
      </c>
      <c r="K639" s="44">
        <f>IFERROR(_xll.qlIndexFixing(Index3M,H639,TRUE,_xll.ohTrigger(RecalcTrigger,Trigger3M)),NA())</f>
        <v>3.5557572342604302E-3</v>
      </c>
      <c r="L639" s="44">
        <f>IFERROR(_xll.qlIndexFixing(Index6M,$H639,TRUE,_xll.ohTrigger(RecalcTrigger,Trigger6M)),NA())</f>
        <v>5.1948433999288697E-3</v>
      </c>
      <c r="M639" s="183">
        <f>IFERROR(_xll.qlIndexFixing(Index1Y,$H639,TRUE,_xll.ohTrigger(RecalcTrigger,Trigger1Y)),NA())</f>
        <v>7.4875356527553333E-3</v>
      </c>
      <c r="N639" s="182">
        <f>IFERROR(_xll.qlIndexFixing(ONIndex1M,I639,TRUE,_xll.ohTrigger(RecalcTrigger,Trigger1M)),NA())</f>
        <v>1.895340469850737E-3</v>
      </c>
      <c r="O639" s="44">
        <f>IFERROR(_xll.qlIndexFixing(ONIndex3M,I639,TRUE,_xll.ohTrigger(RecalcTrigger,Trigger3M)),NA())</f>
        <v>3.210627756615736E-3</v>
      </c>
      <c r="P639" s="44">
        <f>IFERROR(_xll.qlIndexFixing(ONIndex6M,I639,TRUE,_xll.ohTrigger(RecalcTrigger,Trigger6M)),NA())</f>
        <v>4.46466367788112E-3</v>
      </c>
      <c r="Q639" s="183">
        <f>IFERROR(_xll.qlIndexFixing(ONIndex1Y,I639,TRUE,_xll.ohTrigger(RecalcTrigger,Trigger1Y)),NA())</f>
        <v>5.8150261655498525E-3</v>
      </c>
    </row>
    <row r="640" spans="2:17" x14ac:dyDescent="0.2">
      <c r="B640" s="39" t="s">
        <v>42</v>
      </c>
      <c r="D640" s="42">
        <f>_xll.qlCalendarAdvance(Calendar,$D639,B640,"f",FALSE)</f>
        <v>43977</v>
      </c>
      <c r="E640" s="177">
        <f>_xll.qlInterestRateIndexValueDate(IndexON,D640)</f>
        <v>43977</v>
      </c>
      <c r="F640" s="193">
        <f>IFERROR(_xll.qlIndexFixing(IndexON,D640,TRUE,_xll.ohTrigger(RecalcTrigger,TriggerON)),NA())</f>
        <v>2.3305311451071731E-3</v>
      </c>
      <c r="H640" s="42">
        <f>_xll.qlCalendarAdvance(Calendar,$H639,B640,"f",FALSE)</f>
        <v>43977</v>
      </c>
      <c r="I640" s="177">
        <f>_xll.qlInterestRateIndexValueDate(Index1M,$H640)</f>
        <v>43979</v>
      </c>
      <c r="J640" s="182">
        <f>IFERROR(_xll.qlIndexFixing(Index1M,$H640,TRUE,_xll.ohTrigger(RecalcTrigger,Trigger1M)),NA())</f>
        <v>2.0502676033853917E-3</v>
      </c>
      <c r="K640" s="44">
        <f>IFERROR(_xll.qlIndexFixing(Index3M,H640,TRUE,_xll.ohTrigger(RecalcTrigger,Trigger3M)),NA())</f>
        <v>3.6142046033128396E-3</v>
      </c>
      <c r="L640" s="44">
        <f>IFERROR(_xll.qlIndexFixing(Index6M,$H640,TRUE,_xll.ohTrigger(RecalcTrigger,Trigger6M)),NA())</f>
        <v>5.2529167801290506E-3</v>
      </c>
      <c r="M640" s="183">
        <f>IFERROR(_xll.qlIndexFixing(Index1Y,$H640,TRUE,_xll.ohTrigger(RecalcTrigger,Trigger1Y)),NA())</f>
        <v>7.5483299510863966E-3</v>
      </c>
      <c r="N640" s="182">
        <f>IFERROR(_xll.qlIndexFixing(ONIndex1M,I640,TRUE,_xll.ohTrigger(RecalcTrigger,Trigger1M)),NA())</f>
        <v>1.9536706953804384E-3</v>
      </c>
      <c r="O640" s="44">
        <f>IFERROR(_xll.qlIndexFixing(ONIndex3M,I640,TRUE,_xll.ohTrigger(RecalcTrigger,Trigger3M)),NA())</f>
        <v>3.2678339946023982E-3</v>
      </c>
      <c r="P640" s="44">
        <f>IFERROR(_xll.qlIndexFixing(ONIndex6M,I640,TRUE,_xll.ohTrigger(RecalcTrigger,Trigger6M)),NA())</f>
        <v>4.5205452980923155E-3</v>
      </c>
      <c r="Q640" s="183">
        <f>IFERROR(_xll.qlIndexFixing(ONIndex1Y,I640,TRUE,_xll.ohTrigger(RecalcTrigger,Trigger1Y)),NA())</f>
        <v>5.8876665980989173E-3</v>
      </c>
    </row>
    <row r="641" spans="2:17" x14ac:dyDescent="0.2">
      <c r="B641" s="39" t="s">
        <v>42</v>
      </c>
      <c r="D641" s="42">
        <f>_xll.qlCalendarAdvance(Calendar,$D640,B641,"f",FALSE)</f>
        <v>43984</v>
      </c>
      <c r="E641" s="177">
        <f>_xll.qlInterestRateIndexValueDate(IndexON,D641)</f>
        <v>43984</v>
      </c>
      <c r="F641" s="193">
        <f>IFERROR(_xll.qlIndexFixing(IndexON,D641,TRUE,_xll.ohTrigger(RecalcTrigger,TriggerON)),NA())</f>
        <v>2.3305311453469812E-3</v>
      </c>
      <c r="H641" s="42">
        <f>_xll.qlCalendarAdvance(Calendar,$H640,B641,"f",FALSE)</f>
        <v>43984</v>
      </c>
      <c r="I641" s="177">
        <f>_xll.qlInterestRateIndexValueDate(Index1M,$H641)</f>
        <v>43986</v>
      </c>
      <c r="J641" s="182">
        <f>IFERROR(_xll.qlIndexFixing(Index1M,$H641,TRUE,_xll.ohTrigger(RecalcTrigger,Trigger1M)),NA())</f>
        <v>2.1091178702650759E-3</v>
      </c>
      <c r="K641" s="44">
        <f>IFERROR(_xll.qlIndexFixing(Index3M,H641,TRUE,_xll.ohTrigger(RecalcTrigger,Trigger3M)),NA())</f>
        <v>3.6728524899929684E-3</v>
      </c>
      <c r="L641" s="44">
        <f>IFERROR(_xll.qlIndexFixing(Index6M,$H641,TRUE,_xll.ohTrigger(RecalcTrigger,Trigger6M)),NA())</f>
        <v>5.2983927848630607E-3</v>
      </c>
      <c r="M641" s="183">
        <f>IFERROR(_xll.qlIndexFixing(Index1Y,$H641,TRUE,_xll.ohTrigger(RecalcTrigger,Trigger1Y)),NA())</f>
        <v>7.6087064168889927E-3</v>
      </c>
      <c r="N641" s="182">
        <f>IFERROR(_xll.qlIndexFixing(ONIndex1M,I641,TRUE,_xll.ohTrigger(RecalcTrigger,Trigger1M)),NA())</f>
        <v>2.0121947799989215E-3</v>
      </c>
      <c r="O641" s="44">
        <f>IFERROR(_xll.qlIndexFixing(ONIndex3M,I641,TRUE,_xll.ohTrigger(RecalcTrigger,Trigger3M)),NA())</f>
        <v>3.3252422102236778E-3</v>
      </c>
      <c r="P641" s="44">
        <f>IFERROR(_xll.qlIndexFixing(ONIndex6M,I641,TRUE,_xll.ohTrigger(RecalcTrigger,Trigger6M)),NA())</f>
        <v>4.576593608724977E-3</v>
      </c>
      <c r="Q641" s="183">
        <f>IFERROR(_xll.qlIndexFixing(ONIndex1Y,I641,TRUE,_xll.ohTrigger(RecalcTrigger,Trigger1Y)),NA())</f>
        <v>5.9599724318193381E-3</v>
      </c>
    </row>
    <row r="642" spans="2:17" x14ac:dyDescent="0.2">
      <c r="B642" s="39" t="s">
        <v>42</v>
      </c>
      <c r="D642" s="42">
        <f>_xll.qlCalendarAdvance(Calendar,$D641,B642,"f",FALSE)</f>
        <v>43991</v>
      </c>
      <c r="E642" s="177">
        <f>_xll.qlInterestRateIndexValueDate(IndexON,D642)</f>
        <v>43991</v>
      </c>
      <c r="F642" s="193">
        <f>IFERROR(_xll.qlIndexFixing(IndexON,D642,TRUE,_xll.ohTrigger(RecalcTrigger,TriggerON)),NA())</f>
        <v>2.3305311452670452E-3</v>
      </c>
      <c r="H642" s="42">
        <f>_xll.qlCalendarAdvance(Calendar,$H641,B642,"f",FALSE)</f>
        <v>43991</v>
      </c>
      <c r="I642" s="177">
        <f>_xll.qlInterestRateIndexValueDate(Index1M,$H642)</f>
        <v>43993</v>
      </c>
      <c r="J642" s="182">
        <f>IFERROR(_xll.qlIndexFixing(Index1M,$H642,TRUE,_xll.ohTrigger(RecalcTrigger,Trigger1M)),NA())</f>
        <v>2.1681598637568467E-3</v>
      </c>
      <c r="K642" s="44">
        <f>IFERROR(_xll.qlIndexFixing(Index3M,H642,TRUE,_xll.ohTrigger(RecalcTrigger,Trigger3M)),NA())</f>
        <v>3.7317004797419949E-3</v>
      </c>
      <c r="L642" s="44">
        <f>IFERROR(_xll.qlIndexFixing(Index6M,$H642,TRUE,_xll.ohTrigger(RecalcTrigger,Trigger6M)),NA())</f>
        <v>5.3567496719902821E-3</v>
      </c>
      <c r="M642" s="183">
        <f>IFERROR(_xll.qlIndexFixing(Index1Y,$H642,TRUE,_xll.ohTrigger(RecalcTrigger,Trigger1Y)),NA())</f>
        <v>7.6686691775852524E-3</v>
      </c>
      <c r="N642" s="182">
        <f>IFERROR(_xll.qlIndexFixing(ONIndex1M,I642,TRUE,_xll.ohTrigger(RecalcTrigger,Trigger1M)),NA())</f>
        <v>2.070911790532648E-3</v>
      </c>
      <c r="O642" s="44">
        <f>IFERROR(_xll.qlIndexFixing(ONIndex3M,I642,TRUE,_xll.ohTrigger(RecalcTrigger,Trigger3M)),NA())</f>
        <v>3.3828519806178292E-3</v>
      </c>
      <c r="P642" s="44">
        <f>IFERROR(_xll.qlIndexFixing(ONIndex6M,I642,TRUE,_xll.ohTrigger(RecalcTrigger,Trigger6M)),NA())</f>
        <v>4.6328079190516291E-3</v>
      </c>
      <c r="Q642" s="183">
        <f>IFERROR(_xll.qlIndexFixing(ONIndex1Y,I642,TRUE,_xll.ohTrigger(RecalcTrigger,Trigger1Y)),NA())</f>
        <v>6.0319301679090387E-3</v>
      </c>
    </row>
    <row r="643" spans="2:17" x14ac:dyDescent="0.2">
      <c r="B643" s="39" t="s">
        <v>42</v>
      </c>
      <c r="D643" s="42">
        <f>_xll.qlCalendarAdvance(Calendar,$D642,B643,"f",FALSE)</f>
        <v>43998</v>
      </c>
      <c r="E643" s="177">
        <f>_xll.qlInterestRateIndexValueDate(IndexON,D643)</f>
        <v>43998</v>
      </c>
      <c r="F643" s="193">
        <f>IFERROR(_xll.qlIndexFixing(IndexON,D643,TRUE,_xll.ohTrigger(RecalcTrigger,TriggerON)),NA())</f>
        <v>2.3305311451871091E-3</v>
      </c>
      <c r="H643" s="42">
        <f>_xll.qlCalendarAdvance(Calendar,$H642,B643,"f",FALSE)</f>
        <v>43998</v>
      </c>
      <c r="I643" s="177">
        <f>_xll.qlInterestRateIndexValueDate(Index1M,$H643)</f>
        <v>44000</v>
      </c>
      <c r="J643" s="182">
        <f>IFERROR(_xll.qlIndexFixing(Index1M,$H643,TRUE,_xll.ohTrigger(RecalcTrigger,Trigger1M)),NA())</f>
        <v>2.2273926533850075E-3</v>
      </c>
      <c r="K643" s="44">
        <f>IFERROR(_xll.qlIndexFixing(Index3M,H643,TRUE,_xll.ohTrigger(RecalcTrigger,Trigger3M)),NA())</f>
        <v>3.7907481580080472E-3</v>
      </c>
      <c r="L643" s="44">
        <f>IFERROR(_xll.qlIndexFixing(Index6M,$H643,TRUE,_xll.ohTrigger(RecalcTrigger,Trigger6M)),NA())</f>
        <v>5.4152654287995036E-3</v>
      </c>
      <c r="M643" s="183">
        <f>IFERROR(_xll.qlIndexFixing(Index1Y,$H643,TRUE,_xll.ohTrigger(RecalcTrigger,Trigger1Y)),NA())</f>
        <v>7.7282225788336927E-3</v>
      </c>
      <c r="N643" s="182">
        <f>IFERROR(_xll.qlIndexFixing(ONIndex1M,I643,TRUE,_xll.ohTrigger(RecalcTrigger,Trigger1M)),NA())</f>
        <v>2.1298207936482072E-3</v>
      </c>
      <c r="O643" s="44">
        <f>IFERROR(_xll.qlIndexFixing(ONIndex3M,I643,TRUE,_xll.ohTrigger(RecalcTrigger,Trigger3M)),NA())</f>
        <v>3.4406628826832986E-3</v>
      </c>
      <c r="P643" s="44">
        <f>IFERROR(_xll.qlIndexFixing(ONIndex6M,I643,TRUE,_xll.ohTrigger(RecalcTrigger,Trigger6M)),NA())</f>
        <v>4.6891875384247328E-3</v>
      </c>
      <c r="Q643" s="183">
        <f>IFERROR(_xll.qlIndexFixing(ONIndex1Y,I643,TRUE,_xll.ohTrigger(RecalcTrigger,Trigger1Y)),NA())</f>
        <v>6.1035263077258151E-3</v>
      </c>
    </row>
    <row r="644" spans="2:17" x14ac:dyDescent="0.2">
      <c r="B644" s="39" t="s">
        <v>42</v>
      </c>
      <c r="D644" s="42">
        <f>_xll.qlCalendarAdvance(Calendar,$D643,B644,"f",FALSE)</f>
        <v>44005</v>
      </c>
      <c r="E644" s="177">
        <f>_xll.qlInterestRateIndexValueDate(IndexON,D644)</f>
        <v>44005</v>
      </c>
      <c r="F644" s="193">
        <f>IFERROR(_xll.qlIndexFixing(IndexON,D644,TRUE,_xll.ohTrigger(RecalcTrigger,TriggerON)),NA())</f>
        <v>2.3305311451871091E-3</v>
      </c>
      <c r="H644" s="42">
        <f>_xll.qlCalendarAdvance(Calendar,$H643,B644,"f",FALSE)</f>
        <v>44005</v>
      </c>
      <c r="I644" s="177">
        <f>_xll.qlInterestRateIndexValueDate(Index1M,$H644)</f>
        <v>44007</v>
      </c>
      <c r="J644" s="182">
        <f>IFERROR(_xll.qlIndexFixing(Index1M,$H644,TRUE,_xll.ohTrigger(RecalcTrigger,Trigger1M)),NA())</f>
        <v>2.2868153086413878E-3</v>
      </c>
      <c r="K644" s="44">
        <f>IFERROR(_xll.qlIndexFixing(Index3M,H644,TRUE,_xll.ohTrigger(RecalcTrigger,Trigger3M)),NA())</f>
        <v>3.8499951102444682E-3</v>
      </c>
      <c r="L644" s="44">
        <f>IFERROR(_xll.qlIndexFixing(Index6M,$H644,TRUE,_xll.ohTrigger(RecalcTrigger,Trigger6M)),NA())</f>
        <v>5.4868046829050342E-3</v>
      </c>
      <c r="M644" s="183">
        <f>IFERROR(_xll.qlIndexFixing(Index1Y,$H644,TRUE,_xll.ohTrigger(RecalcTrigger,Trigger1Y)),NA())</f>
        <v>7.7873711845787156E-3</v>
      </c>
      <c r="N644" s="182">
        <f>IFERROR(_xll.qlIndexFixing(ONIndex1M,I644,TRUE,_xll.ohTrigger(RecalcTrigger,Trigger1M)),NA())</f>
        <v>2.1889208563319329E-3</v>
      </c>
      <c r="O644" s="44">
        <f>IFERROR(_xll.qlIndexFixing(ONIndex3M,I644,TRUE,_xll.ohTrigger(RecalcTrigger,Trigger3M)),NA())</f>
        <v>3.4986744933984681E-3</v>
      </c>
      <c r="P644" s="44">
        <f>IFERROR(_xll.qlIndexFixing(ONIndex6M,I644,TRUE,_xll.ohTrigger(RecalcTrigger,Trigger6M)),NA())</f>
        <v>4.7457317758770046E-3</v>
      </c>
      <c r="Q644" s="183">
        <f>IFERROR(_xll.qlIndexFixing(ONIndex1Y,I644,TRUE,_xll.ohTrigger(RecalcTrigger,Trigger1Y)),NA())</f>
        <v>6.174747352387655E-3</v>
      </c>
    </row>
    <row r="645" spans="2:17" x14ac:dyDescent="0.2">
      <c r="B645" s="39" t="s">
        <v>42</v>
      </c>
      <c r="D645" s="42">
        <f>_xll.qlCalendarAdvance(Calendar,$D644,B645,"f",FALSE)</f>
        <v>44012</v>
      </c>
      <c r="E645" s="177">
        <f>_xll.qlInterestRateIndexValueDate(IndexON,D645)</f>
        <v>44012</v>
      </c>
      <c r="F645" s="193">
        <f>IFERROR(_xll.qlIndexFixing(IndexON,D645,TRUE,_xll.ohTrigger(RecalcTrigger,TriggerON)),NA())</f>
        <v>2.3305311452670452E-3</v>
      </c>
      <c r="H645" s="42">
        <f>_xll.qlCalendarAdvance(Calendar,$H644,B645,"f",FALSE)</f>
        <v>44012</v>
      </c>
      <c r="I645" s="177">
        <f>_xll.qlInterestRateIndexValueDate(Index1M,$H645)</f>
        <v>44014</v>
      </c>
      <c r="J645" s="182">
        <f>IFERROR(_xll.qlIndexFixing(Index1M,$H645,TRUE,_xll.ohTrigger(RecalcTrigger,Trigger1M)),NA())</f>
        <v>2.3464268990228132E-3</v>
      </c>
      <c r="K645" s="44">
        <f>IFERROR(_xll.qlIndexFixing(Index3M,H645,TRUE,_xll.ohTrigger(RecalcTrigger,Trigger3M)),NA())</f>
        <v>3.9094409219124198E-3</v>
      </c>
      <c r="L645" s="44">
        <f>IFERROR(_xll.qlIndexFixing(Index6M,$H645,TRUE,_xll.ohTrigger(RecalcTrigger,Trigger6M)),NA())</f>
        <v>5.5456718614961048E-3</v>
      </c>
      <c r="M645" s="183">
        <f>IFERROR(_xll.qlIndexFixing(Index1Y,$H645,TRUE,_xll.ohTrigger(RecalcTrigger,Trigger1Y)),NA())</f>
        <v>7.8461197770950605E-3</v>
      </c>
      <c r="N645" s="182">
        <f>IFERROR(_xll.qlIndexFixing(ONIndex1M,I645,TRUE,_xll.ohTrigger(RecalcTrigger,Trigger1M)),NA())</f>
        <v>2.2482110450106063E-3</v>
      </c>
      <c r="O645" s="44">
        <f>IFERROR(_xll.qlIndexFixing(ONIndex3M,I645,TRUE,_xll.ohTrigger(RecalcTrigger,Trigger3M)),NA())</f>
        <v>3.5568863895818481E-3</v>
      </c>
      <c r="P645" s="44">
        <f>IFERROR(_xll.qlIndexFixing(ONIndex6M,I645,TRUE,_xll.ohTrigger(RecalcTrigger,Trigger6M)),NA())</f>
        <v>4.8024399408408414E-3</v>
      </c>
      <c r="Q645" s="183">
        <f>IFERROR(_xll.qlIndexFixing(ONIndex1Y,I645,TRUE,_xll.ohTrigger(RecalcTrigger,Trigger1Y)),NA())</f>
        <v>6.2455798032523546E-3</v>
      </c>
    </row>
    <row r="646" spans="2:17" x14ac:dyDescent="0.2">
      <c r="B646" s="39" t="s">
        <v>42</v>
      </c>
      <c r="D646" s="42">
        <f>_xll.qlCalendarAdvance(Calendar,$D645,B646,"f",FALSE)</f>
        <v>44019</v>
      </c>
      <c r="E646" s="177">
        <f>_xll.qlInterestRateIndexValueDate(IndexON,D646)</f>
        <v>44019</v>
      </c>
      <c r="F646" s="193">
        <f>IFERROR(_xll.qlIndexFixing(IndexON,D646,TRUE,_xll.ohTrigger(RecalcTrigger,TriggerON)),NA())</f>
        <v>2.3305311451871091E-3</v>
      </c>
      <c r="H646" s="42">
        <f>_xll.qlCalendarAdvance(Calendar,$H645,B646,"f",FALSE)</f>
        <v>44019</v>
      </c>
      <c r="I646" s="177">
        <f>_xll.qlInterestRateIndexValueDate(Index1M,$H646)</f>
        <v>44021</v>
      </c>
      <c r="J646" s="182">
        <f>IFERROR(_xll.qlIndexFixing(Index1M,$H646,TRUE,_xll.ohTrigger(RecalcTrigger,Trigger1M)),NA())</f>
        <v>2.4062264940086231E-3</v>
      </c>
      <c r="K646" s="44">
        <f>IFERROR(_xll.qlIndexFixing(Index3M,H646,TRUE,_xll.ohTrigger(RecalcTrigger,Trigger3M)),NA())</f>
        <v>3.9690851784748007E-3</v>
      </c>
      <c r="L646" s="44">
        <f>IFERROR(_xll.qlIndexFixing(Index6M,$H646,TRUE,_xll.ohTrigger(RecalcTrigger,Trigger6M)),NA())</f>
        <v>5.6046957640504443E-3</v>
      </c>
      <c r="M646" s="183">
        <f>IFERROR(_xll.qlIndexFixing(Index1Y,$H646,TRUE,_xll.ohTrigger(RecalcTrigger,Trigger1Y)),NA())</f>
        <v>7.9044733570335785E-3</v>
      </c>
      <c r="N646" s="182">
        <f>IFERROR(_xll.qlIndexFixing(ONIndex1M,I646,TRUE,_xll.ohTrigger(RecalcTrigger,Trigger1M)),NA())</f>
        <v>2.3076904267504972E-3</v>
      </c>
      <c r="O646" s="44">
        <f>IFERROR(_xll.qlIndexFixing(ONIndex3M,I646,TRUE,_xll.ohTrigger(RecalcTrigger,Trigger3M)),NA())</f>
        <v>3.6152981483716928E-3</v>
      </c>
      <c r="P646" s="44">
        <f>IFERROR(_xll.qlIndexFixing(ONIndex6M,I646,TRUE,_xll.ohTrigger(RecalcTrigger,Trigger6M)),NA())</f>
        <v>4.8593113422690237E-3</v>
      </c>
      <c r="Q646" s="183">
        <f>IFERROR(_xll.qlIndexFixing(ONIndex1Y,I646,TRUE,_xll.ohTrigger(RecalcTrigger,Trigger1Y)),NA())</f>
        <v>6.3160101614379016E-3</v>
      </c>
    </row>
    <row r="647" spans="2:17" x14ac:dyDescent="0.2">
      <c r="B647" s="39" t="s">
        <v>42</v>
      </c>
      <c r="D647" s="42">
        <f>_xll.qlCalendarAdvance(Calendar,$D646,B647,"f",FALSE)</f>
        <v>44026</v>
      </c>
      <c r="E647" s="177">
        <f>_xll.qlInterestRateIndexValueDate(IndexON,D647)</f>
        <v>44026</v>
      </c>
      <c r="F647" s="193">
        <f>IFERROR(_xll.qlIndexFixing(IndexON,D647,TRUE,_xll.ohTrigger(RecalcTrigger,TriggerON)),NA())</f>
        <v>2.3305311451071731E-3</v>
      </c>
      <c r="H647" s="42">
        <f>_xll.qlCalendarAdvance(Calendar,$H646,B647,"f",FALSE)</f>
        <v>44026</v>
      </c>
      <c r="I647" s="177">
        <f>_xll.qlInterestRateIndexValueDate(Index1M,$H647)</f>
        <v>44028</v>
      </c>
      <c r="J647" s="182">
        <f>IFERROR(_xll.qlIndexFixing(Index1M,$H647,TRUE,_xll.ohTrigger(RecalcTrigger,Trigger1M)),NA())</f>
        <v>2.466213163073161E-3</v>
      </c>
      <c r="K647" s="44">
        <f>IFERROR(_xll.qlIndexFixing(Index3M,H647,TRUE,_xll.ohTrigger(RecalcTrigger,Trigger3M)),NA())</f>
        <v>4.0289274653979874E-3</v>
      </c>
      <c r="L647" s="44">
        <f>IFERROR(_xll.qlIndexFixing(Index6M,$H647,TRUE,_xll.ohTrigger(RecalcTrigger,Trigger6M)),NA())</f>
        <v>5.6638757118890048E-3</v>
      </c>
      <c r="M647" s="183">
        <f>IFERROR(_xll.qlIndexFixing(Index1Y,$H647,TRUE,_xll.ohTrigger(RecalcTrigger,Trigger1Y)),NA())</f>
        <v>7.9624371434652563E-3</v>
      </c>
      <c r="N647" s="182">
        <f>IFERROR(_xll.qlIndexFixing(ONIndex1M,I647,TRUE,_xll.ohTrigger(RecalcTrigger,Trigger1M)),NA())</f>
        <v>2.3673580681382589E-3</v>
      </c>
      <c r="O647" s="44">
        <f>IFERROR(_xll.qlIndexFixing(ONIndex3M,I647,TRUE,_xll.ohTrigger(RecalcTrigger,Trigger3M)),NA())</f>
        <v>3.6739093466664485E-3</v>
      </c>
      <c r="P647" s="44">
        <f>IFERROR(_xll.qlIndexFixing(ONIndex6M,I647,TRUE,_xll.ohTrigger(RecalcTrigger,Trigger6M)),NA())</f>
        <v>4.9163452897538207E-3</v>
      </c>
      <c r="Q647" s="183">
        <f>IFERROR(_xll.qlIndexFixing(ONIndex1Y,I647,TRUE,_xll.ohTrigger(RecalcTrigger,Trigger1Y)),NA())</f>
        <v>6.3860249281422199E-3</v>
      </c>
    </row>
    <row r="648" spans="2:17" x14ac:dyDescent="0.2">
      <c r="B648" s="39" t="s">
        <v>42</v>
      </c>
      <c r="D648" s="42">
        <f>_xll.qlCalendarAdvance(Calendar,$D647,B648,"f",FALSE)</f>
        <v>44033</v>
      </c>
      <c r="E648" s="177">
        <f>_xll.qlInterestRateIndexValueDate(IndexON,D648)</f>
        <v>44033</v>
      </c>
      <c r="F648" s="193">
        <f>IFERROR(_xll.qlIndexFixing(IndexON,D648,TRUE,_xll.ohTrigger(RecalcTrigger,TriggerON)),NA())</f>
        <v>2.3305311451871091E-3</v>
      </c>
      <c r="H648" s="42">
        <f>_xll.qlCalendarAdvance(Calendar,$H647,B648,"f",FALSE)</f>
        <v>44033</v>
      </c>
      <c r="I648" s="177">
        <f>_xll.qlInterestRateIndexValueDate(Index1M,$H648)</f>
        <v>44035</v>
      </c>
      <c r="J648" s="182">
        <f>IFERROR(_xll.qlIndexFixing(Index1M,$H648,TRUE,_xll.ohTrigger(RecalcTrigger,Trigger1M)),NA())</f>
        <v>2.5263859756732843E-3</v>
      </c>
      <c r="K648" s="44">
        <f>IFERROR(_xll.qlIndexFixing(Index3M,H648,TRUE,_xll.ohTrigger(RecalcTrigger,Trigger3M)),NA())</f>
        <v>4.0889673681561737E-3</v>
      </c>
      <c r="L648" s="44">
        <f>IFERROR(_xll.qlIndexFixing(Index6M,$H648,TRUE,_xll.ohTrigger(RecalcTrigger,Trigger6M)),NA())</f>
        <v>5.723211026287184E-3</v>
      </c>
      <c r="M648" s="183">
        <f>IFERROR(_xll.qlIndexFixing(Index1Y,$H648,TRUE,_xll.ohTrigger(RecalcTrigger,Trigger1Y)),NA())</f>
        <v>8.0200165739232557E-3</v>
      </c>
      <c r="N648" s="182">
        <f>IFERROR(_xll.qlIndexFixing(ONIndex1M,I648,TRUE,_xll.ohTrigger(RecalcTrigger,Trigger1M)),NA())</f>
        <v>2.427213036000353E-3</v>
      </c>
      <c r="O648" s="44">
        <f>IFERROR(_xll.qlIndexFixing(ONIndex3M,I648,TRUE,_xll.ohTrigger(RecalcTrigger,Trigger3M)),NA())</f>
        <v>3.7327195614444975E-3</v>
      </c>
      <c r="P648" s="44">
        <f>IFERROR(_xll.qlIndexFixing(ONIndex6M,I648,TRUE,_xll.ohTrigger(RecalcTrigger,Trigger6M)),NA())</f>
        <v>4.9735410921680767E-3</v>
      </c>
      <c r="Q648" s="183">
        <f>IFERROR(_xll.qlIndexFixing(ONIndex1Y,I648,TRUE,_xll.ohTrigger(RecalcTrigger,Trigger1Y)),NA())</f>
        <v>6.4556106046431694E-3</v>
      </c>
    </row>
    <row r="649" spans="2:17" x14ac:dyDescent="0.2">
      <c r="B649" s="39" t="s">
        <v>42</v>
      </c>
      <c r="D649" s="42">
        <f>_xll.qlCalendarAdvance(Calendar,$D648,B649,"f",FALSE)</f>
        <v>44040</v>
      </c>
      <c r="E649" s="177">
        <f>_xll.qlInterestRateIndexValueDate(IndexON,D649)</f>
        <v>44040</v>
      </c>
      <c r="F649" s="193">
        <f>IFERROR(_xll.qlIndexFixing(IndexON,D649,TRUE,_xll.ohTrigger(RecalcTrigger,TriggerON)),NA())</f>
        <v>2.3305311451871091E-3</v>
      </c>
      <c r="H649" s="42">
        <f>_xll.qlCalendarAdvance(Calendar,$H648,B649,"f",FALSE)</f>
        <v>44040</v>
      </c>
      <c r="I649" s="177">
        <f>_xll.qlInterestRateIndexValueDate(Index1M,$H649)</f>
        <v>44042</v>
      </c>
      <c r="J649" s="182">
        <f>IFERROR(_xll.qlIndexFixing(Index1M,$H649,TRUE,_xll.ohTrigger(RecalcTrigger,Trigger1M)),NA())</f>
        <v>2.5867440012583565E-3</v>
      </c>
      <c r="K649" s="44">
        <f>IFERROR(_xll.qlIndexFixing(Index3M,H649,TRUE,_xll.ohTrigger(RecalcTrigger,Trigger3M)),NA())</f>
        <v>4.1492044722226873E-3</v>
      </c>
      <c r="L649" s="44">
        <f>IFERROR(_xll.qlIndexFixing(Index6M,$H649,TRUE,_xll.ohTrigger(RecalcTrigger,Trigger6M)),NA())</f>
        <v>5.769658220894606E-3</v>
      </c>
      <c r="M649" s="183">
        <f>IFERROR(_xll.qlIndexFixing(Index1Y,$H649,TRUE,_xll.ohTrigger(RecalcTrigger,Trigger1Y)),NA())</f>
        <v>8.0772173044456243E-3</v>
      </c>
      <c r="N649" s="182">
        <f>IFERROR(_xll.qlIndexFixing(ONIndex1M,I649,TRUE,_xll.ohTrigger(RecalcTrigger,Trigger1M)),NA())</f>
        <v>2.487254397163241E-3</v>
      </c>
      <c r="O649" s="44">
        <f>IFERROR(_xll.qlIndexFixing(ONIndex3M,I649,TRUE,_xll.ohTrigger(RecalcTrigger,Trigger3M)),NA())</f>
        <v>3.7917283695243498E-3</v>
      </c>
      <c r="P649" s="44">
        <f>IFERROR(_xll.qlIndexFixing(ONIndex6M,I649,TRUE,_xll.ohTrigger(RecalcTrigger,Trigger6M)),NA())</f>
        <v>5.0308980588642527E-3</v>
      </c>
      <c r="Q649" s="183">
        <f>IFERROR(_xll.qlIndexFixing(ONIndex1Y,I649,TRUE,_xll.ohTrigger(RecalcTrigger,Trigger1Y)),NA())</f>
        <v>6.524753692138674E-3</v>
      </c>
    </row>
    <row r="650" spans="2:17" x14ac:dyDescent="0.2">
      <c r="B650" s="39" t="s">
        <v>42</v>
      </c>
      <c r="D650" s="42">
        <f>_xll.qlCalendarAdvance(Calendar,$D649,B650,"f",FALSE)</f>
        <v>44047</v>
      </c>
      <c r="E650" s="177">
        <f>_xll.qlInterestRateIndexValueDate(IndexON,D650)</f>
        <v>44047</v>
      </c>
      <c r="F650" s="193">
        <f>IFERROR(_xll.qlIndexFixing(IndexON,D650,TRUE,_xll.ohTrigger(RecalcTrigger,TriggerON)),NA())</f>
        <v>2.3305311452670452E-3</v>
      </c>
      <c r="H650" s="42">
        <f>_xll.qlCalendarAdvance(Calendar,$H649,B650,"f",FALSE)</f>
        <v>44047</v>
      </c>
      <c r="I650" s="177">
        <f>_xll.qlInterestRateIndexValueDate(Index1M,$H650)</f>
        <v>44049</v>
      </c>
      <c r="J650" s="182">
        <f>IFERROR(_xll.qlIndexFixing(Index1M,$H650,TRUE,_xll.ohTrigger(RecalcTrigger,Trigger1M)),NA())</f>
        <v>2.647286309272745E-3</v>
      </c>
      <c r="K650" s="44">
        <f>IFERROR(_xll.qlIndexFixing(Index3M,H650,TRUE,_xll.ohTrigger(RecalcTrigger,Trigger3M)),NA())</f>
        <v>4.2096383630778039E-3</v>
      </c>
      <c r="L650" s="44">
        <f>IFERROR(_xll.qlIndexFixing(Index6M,$H650,TRUE,_xll.ohTrigger(RecalcTrigger,Trigger6M)),NA())</f>
        <v>5.8423441667679763E-3</v>
      </c>
      <c r="M650" s="183">
        <f>IFERROR(_xll.qlIndexFixing(Index1Y,$H650,TRUE,_xll.ohTrigger(RecalcTrigger,Trigger1Y)),NA())</f>
        <v>8.1340452096160341E-3</v>
      </c>
      <c r="N650" s="182">
        <f>IFERROR(_xll.qlIndexFixing(ONIndex1M,I650,TRUE,_xll.ohTrigger(RecalcTrigger,Trigger1M)),NA())</f>
        <v>2.5474812183734485E-3</v>
      </c>
      <c r="O650" s="44">
        <f>IFERROR(_xll.qlIndexFixing(ONIndex3M,I650,TRUE,_xll.ohTrigger(RecalcTrigger,Trigger3M)),NA())</f>
        <v>3.8509353481241959E-3</v>
      </c>
      <c r="P650" s="44">
        <f>IFERROR(_xll.qlIndexFixing(ONIndex6M,I650,TRUE,_xll.ohTrigger(RecalcTrigger,Trigger6M)),NA())</f>
        <v>5.0884154991148733E-3</v>
      </c>
      <c r="Q650" s="183">
        <f>IFERROR(_xll.qlIndexFixing(ONIndex1Y,I650,TRUE,_xll.ohTrigger(RecalcTrigger,Trigger1Y)),NA())</f>
        <v>6.5934406917467214E-3</v>
      </c>
    </row>
    <row r="651" spans="2:17" x14ac:dyDescent="0.2">
      <c r="B651" s="39" t="s">
        <v>42</v>
      </c>
      <c r="D651" s="42">
        <f>_xll.qlCalendarAdvance(Calendar,$D650,B651,"f",FALSE)</f>
        <v>44054</v>
      </c>
      <c r="E651" s="177">
        <f>_xll.qlInterestRateIndexValueDate(IndexON,D651)</f>
        <v>44054</v>
      </c>
      <c r="F651" s="193">
        <f>IFERROR(_xll.qlIndexFixing(IndexON,D651,TRUE,_xll.ohTrigger(RecalcTrigger,TriggerON)),NA())</f>
        <v>2.3305311451071731E-3</v>
      </c>
      <c r="H651" s="42">
        <f>_xll.qlCalendarAdvance(Calendar,$H650,B651,"f",FALSE)</f>
        <v>44054</v>
      </c>
      <c r="I651" s="177">
        <f>_xll.qlInterestRateIndexValueDate(Index1M,$H651)</f>
        <v>44056</v>
      </c>
      <c r="J651" s="182">
        <f>IFERROR(_xll.qlIndexFixing(Index1M,$H651,TRUE,_xll.ohTrigger(RecalcTrigger,Trigger1M)),NA())</f>
        <v>2.7080119691383353E-3</v>
      </c>
      <c r="K651" s="44">
        <f>IFERROR(_xll.qlIndexFixing(Index3M,H651,TRUE,_xll.ohTrigger(RecalcTrigger,Trigger3M)),NA())</f>
        <v>4.270268626207014E-3</v>
      </c>
      <c r="L651" s="44">
        <f>IFERROR(_xll.qlIndexFixing(Index6M,$H651,TRUE,_xll.ohTrigger(RecalcTrigger,Trigger6M)),NA())</f>
        <v>5.9021334686133603E-3</v>
      </c>
      <c r="M651" s="183">
        <f>IFERROR(_xll.qlIndexFixing(Index1Y,$H651,TRUE,_xll.ohTrigger(RecalcTrigger,Trigger1Y)),NA())</f>
        <v>8.1905063826038481E-3</v>
      </c>
      <c r="N651" s="182">
        <f>IFERROR(_xll.qlIndexFixing(ONIndex1M,I651,TRUE,_xll.ohTrigger(RecalcTrigger,Trigger1M)),NA())</f>
        <v>2.6078925662975649E-3</v>
      </c>
      <c r="O651" s="44">
        <f>IFERROR(_xll.qlIndexFixing(ONIndex3M,I651,TRUE,_xll.ohTrigger(RecalcTrigger,Trigger3M)),NA())</f>
        <v>3.9103400739026739E-3</v>
      </c>
      <c r="P651" s="44">
        <f>IFERROR(_xll.qlIndexFixing(ONIndex6M,I651,TRUE,_xll.ohTrigger(RecalcTrigger,Trigger6M)),NA())</f>
        <v>5.1460927221125274E-3</v>
      </c>
      <c r="Q651" s="183">
        <f>IFERROR(_xll.qlIndexFixing(ONIndex1Y,I651,TRUE,_xll.ohTrigger(RecalcTrigger,Trigger1Y)),NA())</f>
        <v>6.6616581046652357E-3</v>
      </c>
    </row>
    <row r="652" spans="2:17" x14ac:dyDescent="0.2">
      <c r="B652" s="39" t="s">
        <v>42</v>
      </c>
      <c r="D652" s="42">
        <f>_xll.qlCalendarAdvance(Calendar,$D651,B652,"f",FALSE)</f>
        <v>44061</v>
      </c>
      <c r="E652" s="177">
        <f>_xll.qlInterestRateIndexValueDate(IndexON,D652)</f>
        <v>44061</v>
      </c>
      <c r="F652" s="193">
        <f>IFERROR(_xll.qlIndexFixing(IndexON,D652,TRUE,_xll.ohTrigger(RecalcTrigger,TriggerON)),NA())</f>
        <v>2.3305311452670452E-3</v>
      </c>
      <c r="H652" s="42">
        <f>_xll.qlCalendarAdvance(Calendar,$H651,B652,"f",FALSE)</f>
        <v>44061</v>
      </c>
      <c r="I652" s="177">
        <f>_xll.qlInterestRateIndexValueDate(Index1M,$H652)</f>
        <v>44063</v>
      </c>
      <c r="J652" s="182">
        <f>IFERROR(_xll.qlIndexFixing(Index1M,$H652,TRUE,_xll.ohTrigger(RecalcTrigger,Trigger1M)),NA())</f>
        <v>2.7689200502745148E-3</v>
      </c>
      <c r="K652" s="44">
        <f>IFERROR(_xll.qlIndexFixing(Index3M,H652,TRUE,_xll.ohTrigger(RecalcTrigger,Trigger3M)),NA())</f>
        <v>4.3310948470966773E-3</v>
      </c>
      <c r="L652" s="44">
        <f>IFERROR(_xll.qlIndexFixing(Index6M,$H652,TRUE,_xll.ohTrigger(RecalcTrigger,Trigger6M)),NA())</f>
        <v>5.9620597963611971E-3</v>
      </c>
      <c r="M652" s="183">
        <f>IFERROR(_xll.qlIndexFixing(Index1Y,$H652,TRUE,_xll.ohTrigger(RecalcTrigger,Trigger1Y)),NA())</f>
        <v>8.2466071352026767E-3</v>
      </c>
      <c r="N652" s="182">
        <f>IFERROR(_xll.qlIndexFixing(ONIndex1M,I652,TRUE,_xll.ohTrigger(RecalcTrigger,Trigger1M)),NA())</f>
        <v>2.6684875079219239E-3</v>
      </c>
      <c r="O652" s="44">
        <f>IFERROR(_xll.qlIndexFixing(ONIndex3M,I652,TRUE,_xll.ohTrigger(RecalcTrigger,Trigger3M)),NA())</f>
        <v>3.9699421239980381E-3</v>
      </c>
      <c r="P652" s="44">
        <f>IFERROR(_xll.qlIndexFixing(ONIndex6M,I652,TRUE,_xll.ohTrigger(RecalcTrigger,Trigger6M)),NA())</f>
        <v>5.2039290370498037E-3</v>
      </c>
      <c r="Q652" s="183">
        <f>IFERROR(_xll.qlIndexFixing(ONIndex1Y,I652,TRUE,_xll.ohTrigger(RecalcTrigger,Trigger1Y)),NA())</f>
        <v>6.7293924321720766E-3</v>
      </c>
    </row>
    <row r="653" spans="2:17" x14ac:dyDescent="0.2">
      <c r="B653" s="39" t="s">
        <v>42</v>
      </c>
      <c r="D653" s="42">
        <f>_xll.qlCalendarAdvance(Calendar,$D652,B653,"f",FALSE)</f>
        <v>44068</v>
      </c>
      <c r="E653" s="177">
        <f>_xll.qlInterestRateIndexValueDate(IndexON,D653)</f>
        <v>44068</v>
      </c>
      <c r="F653" s="193">
        <f>IFERROR(_xll.qlIndexFixing(IndexON,D653,TRUE,_xll.ohTrigger(RecalcTrigger,TriggerON)),NA())</f>
        <v>2.3305311451871091E-3</v>
      </c>
      <c r="H653" s="42">
        <f>_xll.qlCalendarAdvance(Calendar,$H652,B653,"f",FALSE)</f>
        <v>44068</v>
      </c>
      <c r="I653" s="177">
        <f>_xll.qlInterestRateIndexValueDate(Index1M,$H653)</f>
        <v>44070</v>
      </c>
      <c r="J653" s="182">
        <f>IFERROR(_xll.qlIndexFixing(Index1M,$H653,TRUE,_xll.ohTrigger(RecalcTrigger,Trigger1M)),NA())</f>
        <v>2.830009622090679E-3</v>
      </c>
      <c r="K653" s="44">
        <f>IFERROR(_xll.qlIndexFixing(Index3M,H653,TRUE,_xll.ohTrigger(RecalcTrigger,Trigger3M)),NA())</f>
        <v>4.3921166112340215E-3</v>
      </c>
      <c r="L653" s="44">
        <f>IFERROR(_xll.qlIndexFixing(Index6M,$H653,TRUE,_xll.ohTrigger(RecalcTrigger,Trigger6M)),NA())</f>
        <v>6.0089541479197333E-3</v>
      </c>
      <c r="M653" s="183">
        <f>IFERROR(_xll.qlIndexFixing(Index1Y,$H653,TRUE,_xll.ohTrigger(RecalcTrigger,Trigger1Y)),NA())</f>
        <v>8.3023539978697887E-3</v>
      </c>
      <c r="N653" s="182">
        <f>IFERROR(_xll.qlIndexFixing(ONIndex1M,I653,TRUE,_xll.ohTrigger(RecalcTrigger,Trigger1M)),NA())</f>
        <v>2.7292651097532428E-3</v>
      </c>
      <c r="O653" s="44">
        <f>IFERROR(_xll.qlIndexFixing(ONIndex3M,I653,TRUE,_xll.ohTrigger(RecalcTrigger,Trigger3M)),NA())</f>
        <v>4.0297410754686069E-3</v>
      </c>
      <c r="P653" s="44">
        <f>IFERROR(_xll.qlIndexFixing(ONIndex6M,I653,TRUE,_xll.ohTrigger(RecalcTrigger,Trigger6M)),NA())</f>
        <v>5.2619237531992269E-3</v>
      </c>
      <c r="Q653" s="183">
        <f>IFERROR(_xll.qlIndexFixing(ONIndex1Y,I653,TRUE,_xll.ohTrigger(RecalcTrigger,Trigger1Y)),NA())</f>
        <v>6.7966301752253599E-3</v>
      </c>
    </row>
    <row r="654" spans="2:17" x14ac:dyDescent="0.2">
      <c r="B654" s="39" t="s">
        <v>42</v>
      </c>
      <c r="D654" s="42">
        <f>_xll.qlCalendarAdvance(Calendar,$D653,B654,"f",FALSE)</f>
        <v>44075</v>
      </c>
      <c r="E654" s="177">
        <f>_xll.qlInterestRateIndexValueDate(IndexON,D654)</f>
        <v>44075</v>
      </c>
      <c r="F654" s="193">
        <f>IFERROR(_xll.qlIndexFixing(IndexON,D654,TRUE,_xll.ohTrigger(RecalcTrigger,TriggerON)),NA())</f>
        <v>2.3305311451071731E-3</v>
      </c>
      <c r="H654" s="42">
        <f>_xll.qlCalendarAdvance(Calendar,$H653,B654,"f",FALSE)</f>
        <v>44075</v>
      </c>
      <c r="I654" s="177">
        <f>_xll.qlInterestRateIndexValueDate(Index1M,$H654)</f>
        <v>44077</v>
      </c>
      <c r="J654" s="182">
        <f>IFERROR(_xll.qlIndexFixing(Index1M,$H654,TRUE,_xll.ohTrigger(RecalcTrigger,Trigger1M)),NA())</f>
        <v>2.8912797539762392E-3</v>
      </c>
      <c r="K654" s="44">
        <f>IFERROR(_xll.qlIndexFixing(Index3M,H654,TRUE,_xll.ohTrigger(RecalcTrigger,Trigger3M)),NA())</f>
        <v>4.4488967717294494E-3</v>
      </c>
      <c r="L654" s="44">
        <f>IFERROR(_xll.qlIndexFixing(Index6M,$H654,TRUE,_xll.ohTrigger(RecalcTrigger,Trigger6M)),NA())</f>
        <v>6.060321415511662E-3</v>
      </c>
      <c r="M654" s="183">
        <f>IFERROR(_xll.qlIndexFixing(Index1Y,$H654,TRUE,_xll.ohTrigger(RecalcTrigger,Trigger1Y)),NA())</f>
        <v>8.3577537197631318E-3</v>
      </c>
      <c r="N654" s="182">
        <f>IFERROR(_xll.qlIndexFixing(ONIndex1M,I654,TRUE,_xll.ohTrigger(RecalcTrigger,Trigger1M)),NA())</f>
        <v>2.7902244387778552E-3</v>
      </c>
      <c r="O654" s="44">
        <f>IFERROR(_xll.qlIndexFixing(ONIndex3M,I654,TRUE,_xll.ohTrigger(RecalcTrigger,Trigger3M)),NA())</f>
        <v>4.0897365049730183E-3</v>
      </c>
      <c r="P654" s="44">
        <f>IFERROR(_xll.qlIndexFixing(ONIndex6M,I654,TRUE,_xll.ohTrigger(RecalcTrigger,Trigger6M)),NA())</f>
        <v>5.3200761796734497E-3</v>
      </c>
      <c r="Q654" s="183">
        <f>IFERROR(_xll.qlIndexFixing(ONIndex1Y,I654,TRUE,_xll.ohTrigger(RecalcTrigger,Trigger1Y)),NA())</f>
        <v>6.8633578351828817E-3</v>
      </c>
    </row>
    <row r="655" spans="2:17" x14ac:dyDescent="0.2">
      <c r="B655" s="39" t="s">
        <v>42</v>
      </c>
      <c r="D655" s="42">
        <f>_xll.qlCalendarAdvance(Calendar,$D654,B655,"f",FALSE)</f>
        <v>44082</v>
      </c>
      <c r="E655" s="177">
        <f>_xll.qlInterestRateIndexValueDate(IndexON,D655)</f>
        <v>44082</v>
      </c>
      <c r="F655" s="193">
        <f>IFERROR(_xll.qlIndexFixing(IndexON,D655,TRUE,_xll.ohTrigger(RecalcTrigger,TriggerON)),NA())</f>
        <v>2.3305311451871091E-3</v>
      </c>
      <c r="H655" s="42">
        <f>_xll.qlCalendarAdvance(Calendar,$H654,B655,"f",FALSE)</f>
        <v>44082</v>
      </c>
      <c r="I655" s="177">
        <f>_xll.qlInterestRateIndexValueDate(Index1M,$H655)</f>
        <v>44084</v>
      </c>
      <c r="J655" s="182">
        <f>IFERROR(_xll.qlIndexFixing(Index1M,$H655,TRUE,_xll.ohTrigger(RecalcTrigger,Trigger1M)),NA())</f>
        <v>2.9527295153131128E-3</v>
      </c>
      <c r="K655" s="44">
        <f>IFERROR(_xll.qlIndexFixing(Index3M,H655,TRUE,_xll.ohTrigger(RecalcTrigger,Trigger3M)),NA())</f>
        <v>4.5102937863253645E-3</v>
      </c>
      <c r="L655" s="44">
        <f>IFERROR(_xll.qlIndexFixing(Index6M,$H655,TRUE,_xll.ohTrigger(RecalcTrigger,Trigger6M)),NA())</f>
        <v>6.1205731762030676E-3</v>
      </c>
      <c r="M655" s="183">
        <f>IFERROR(_xll.qlIndexFixing(Index1Y,$H655,TRUE,_xll.ohTrigger(RecalcTrigger,Trigger1Y)),NA())</f>
        <v>8.4128132687776771E-3</v>
      </c>
      <c r="N655" s="182">
        <f>IFERROR(_xll.qlIndexFixing(ONIndex1M,I655,TRUE,_xll.ohTrigger(RecalcTrigger,Trigger1M)),NA())</f>
        <v>2.8513645615824146E-3</v>
      </c>
      <c r="O655" s="44">
        <f>IFERROR(_xll.qlIndexFixing(ONIndex3M,I655,TRUE,_xll.ohTrigger(RecalcTrigger,Trigger3M)),NA())</f>
        <v>4.1499279897294628E-3</v>
      </c>
      <c r="P655" s="44">
        <f>IFERROR(_xll.qlIndexFixing(ONIndex6M,I655,TRUE,_xll.ohTrigger(RecalcTrigger,Trigger6M)),NA())</f>
        <v>5.378385625824933E-3</v>
      </c>
      <c r="Q655" s="183">
        <f>IFERROR(_xll.qlIndexFixing(ONIndex1Y,I655,TRUE,_xll.ohTrigger(RecalcTrigger,Trigger1Y)),NA())</f>
        <v>6.9295619130027575E-3</v>
      </c>
    </row>
    <row r="656" spans="2:17" x14ac:dyDescent="0.2">
      <c r="B656" s="39" t="s">
        <v>42</v>
      </c>
      <c r="D656" s="42">
        <f>_xll.qlCalendarAdvance(Calendar,$D655,B656,"f",FALSE)</f>
        <v>44089</v>
      </c>
      <c r="E656" s="177">
        <f>_xll.qlInterestRateIndexValueDate(IndexON,D656)</f>
        <v>44089</v>
      </c>
      <c r="F656" s="193">
        <f>IFERROR(_xll.qlIndexFixing(IndexON,D656,TRUE,_xll.ohTrigger(RecalcTrigger,TriggerON)),NA())</f>
        <v>2.3305311451871091E-3</v>
      </c>
      <c r="H656" s="42">
        <f>_xll.qlCalendarAdvance(Calendar,$H655,B656,"f",FALSE)</f>
        <v>44089</v>
      </c>
      <c r="I656" s="177">
        <f>_xll.qlInterestRateIndexValueDate(Index1M,$H656)</f>
        <v>44091</v>
      </c>
      <c r="J656" s="182">
        <f>IFERROR(_xll.qlIndexFixing(Index1M,$H656,TRUE,_xll.ohTrigger(RecalcTrigger,Trigger1M)),NA())</f>
        <v>3.0143579754757233E-3</v>
      </c>
      <c r="K656" s="44">
        <f>IFERROR(_xll.qlIndexFixing(Index3M,H656,TRUE,_xll.ohTrigger(RecalcTrigger,Trigger3M)),NA())</f>
        <v>4.571885117340059E-3</v>
      </c>
      <c r="L656" s="44">
        <f>IFERROR(_xll.qlIndexFixing(Index6M,$H656,TRUE,_xll.ohTrigger(RecalcTrigger,Trigger6M)),NA())</f>
        <v>6.180929496548227E-3</v>
      </c>
      <c r="M656" s="183">
        <f>IFERROR(_xll.qlIndexFixing(Index1Y,$H656,TRUE,_xll.ohTrigger(RecalcTrigger,Trigger1Y)),NA())</f>
        <v>8.4675398315826583E-3</v>
      </c>
      <c r="N656" s="182">
        <f>IFERROR(_xll.qlIndexFixing(ONIndex1M,I656,TRUE,_xll.ohTrigger(RecalcTrigger,Trigger1M)),NA())</f>
        <v>2.9126845451532546E-3</v>
      </c>
      <c r="O656" s="44">
        <f>IFERROR(_xll.qlIndexFixing(ONIndex3M,I656,TRUE,_xll.ohTrigger(RecalcTrigger,Trigger3M)),NA())</f>
        <v>4.2103151066363864E-3</v>
      </c>
      <c r="P656" s="44">
        <f>IFERROR(_xll.qlIndexFixing(ONIndex6M,I656,TRUE,_xll.ohTrigger(RecalcTrigger,Trigger6M)),NA())</f>
        <v>5.4368514008462654E-3</v>
      </c>
      <c r="Q656" s="183">
        <f>IFERROR(_xll.qlIndexFixing(ONIndex1Y,I656,TRUE,_xll.ohTrigger(RecalcTrigger,Trigger1Y)),NA())</f>
        <v>6.9952289098829112E-3</v>
      </c>
    </row>
    <row r="657" spans="2:17" x14ac:dyDescent="0.2">
      <c r="B657" s="39" t="s">
        <v>42</v>
      </c>
      <c r="D657" s="42">
        <f>_xll.qlCalendarAdvance(Calendar,$D656,B657,"f",FALSE)</f>
        <v>44096</v>
      </c>
      <c r="E657" s="177">
        <f>_xll.qlInterestRateIndexValueDate(IndexON,D657)</f>
        <v>44096</v>
      </c>
      <c r="F657" s="193">
        <f>IFERROR(_xll.qlIndexFixing(IndexON,D657,TRUE,_xll.ohTrigger(RecalcTrigger,TriggerON)),NA())</f>
        <v>2.3305311451871091E-3</v>
      </c>
      <c r="H657" s="42">
        <f>_xll.qlCalendarAdvance(Calendar,$H656,B657,"f",FALSE)</f>
        <v>44096</v>
      </c>
      <c r="I657" s="177">
        <f>_xll.qlInterestRateIndexValueDate(Index1M,$H657)</f>
        <v>44098</v>
      </c>
      <c r="J657" s="182">
        <f>IFERROR(_xll.qlIndexFixing(Index1M,$H657,TRUE,_xll.ohTrigger(RecalcTrigger,Trigger1M)),NA())</f>
        <v>3.07616420381851E-3</v>
      </c>
      <c r="K657" s="44">
        <f>IFERROR(_xll.qlIndexFixing(Index3M,H657,TRUE,_xll.ohTrigger(RecalcTrigger,Trigger3M)),NA())</f>
        <v>4.6336703501785826E-3</v>
      </c>
      <c r="L657" s="44">
        <f>IFERROR(_xll.qlIndexFixing(Index6M,$H657,TRUE,_xll.ohTrigger(RecalcTrigger,Trigger6M)),NA())</f>
        <v>6.2413804370137433E-3</v>
      </c>
      <c r="M657" s="183">
        <f>IFERROR(_xll.qlIndexFixing(Index1Y,$H657,TRUE,_xll.ohTrigger(RecalcTrigger,Trigger1Y)),NA())</f>
        <v>8.5219408136570449E-3</v>
      </c>
      <c r="N657" s="182">
        <f>IFERROR(_xll.qlIndexFixing(ONIndex1M,I657,TRUE,_xll.ohTrigger(RecalcTrigger,Trigger1M)),NA())</f>
        <v>2.9741834559171565E-3</v>
      </c>
      <c r="O657" s="44">
        <f>IFERROR(_xll.qlIndexFixing(ONIndex3M,I657,TRUE,_xll.ohTrigger(RecalcTrigger,Trigger3M)),NA())</f>
        <v>4.2708974325922355E-3</v>
      </c>
      <c r="P657" s="44">
        <f>IFERROR(_xll.qlIndexFixing(ONIndex6M,I657,TRUE,_xll.ohTrigger(RecalcTrigger,Trigger6M)),NA())</f>
        <v>5.4954728139300357E-3</v>
      </c>
      <c r="Q657" s="183">
        <f>IFERROR(_xll.qlIndexFixing(ONIndex1Y,I657,TRUE,_xll.ohTrigger(RecalcTrigger,Trigger1Y)),NA())</f>
        <v>7.0603453271012029E-3</v>
      </c>
    </row>
    <row r="658" spans="2:17" x14ac:dyDescent="0.2">
      <c r="B658" s="39" t="s">
        <v>42</v>
      </c>
      <c r="D658" s="42">
        <f>_xll.qlCalendarAdvance(Calendar,$D657,B658,"f",FALSE)</f>
        <v>44103</v>
      </c>
      <c r="E658" s="177">
        <f>_xll.qlInterestRateIndexValueDate(IndexON,D658)</f>
        <v>44103</v>
      </c>
      <c r="F658" s="193">
        <f>IFERROR(_xll.qlIndexFixing(IndexON,D658,TRUE,_xll.ohTrigger(RecalcTrigger,TriggerON)),NA())</f>
        <v>2.3305311451871091E-3</v>
      </c>
      <c r="H658" s="42">
        <f>_xll.qlCalendarAdvance(Calendar,$H657,B658,"f",FALSE)</f>
        <v>44103</v>
      </c>
      <c r="I658" s="177">
        <f>_xll.qlInterestRateIndexValueDate(Index1M,$H658)</f>
        <v>44105</v>
      </c>
      <c r="J658" s="182">
        <f>IFERROR(_xll.qlIndexFixing(Index1M,$H658,TRUE,_xll.ohTrigger(RecalcTrigger,Trigger1M)),NA())</f>
        <v>3.1381472696909163E-3</v>
      </c>
      <c r="K658" s="44">
        <f>IFERROR(_xll.qlIndexFixing(Index3M,H658,TRUE,_xll.ohTrigger(RecalcTrigger,Trigger3M)),NA())</f>
        <v>4.7136375950449037E-3</v>
      </c>
      <c r="L658" s="44">
        <f>IFERROR(_xll.qlIndexFixing(Index6M,$H658,TRUE,_xll.ohTrigger(RecalcTrigger,Trigger6M)),NA())</f>
        <v>6.3063261486365728E-3</v>
      </c>
      <c r="M658" s="183">
        <f>IFERROR(_xll.qlIndexFixing(Index1Y,$H658,TRUE,_xll.ohTrigger(RecalcTrigger,Trigger1Y)),NA())</f>
        <v>8.5760238393237081E-3</v>
      </c>
      <c r="N658" s="182">
        <f>IFERROR(_xll.qlIndexFixing(ONIndex1M,I658,TRUE,_xll.ohTrigger(RecalcTrigger,Trigger1M)),NA())</f>
        <v>3.03586036094039E-3</v>
      </c>
      <c r="O658" s="44">
        <f>IFERROR(_xll.qlIndexFixing(ONIndex3M,I658,TRUE,_xll.ohTrigger(RecalcTrigger,Trigger3M)),NA())</f>
        <v>4.3316745445753924E-3</v>
      </c>
      <c r="P658" s="44">
        <f>IFERROR(_xll.qlIndexFixing(ONIndex6M,I658,TRUE,_xll.ohTrigger(RecalcTrigger,Trigger6M)),NA())</f>
        <v>5.5542491741888966E-3</v>
      </c>
      <c r="Q658" s="183">
        <f>IFERROR(_xll.qlIndexFixing(ONIndex1Y,I658,TRUE,_xll.ohTrigger(RecalcTrigger,Trigger1Y)),NA())</f>
        <v>7.1248976656157481E-3</v>
      </c>
    </row>
    <row r="659" spans="2:17" x14ac:dyDescent="0.2">
      <c r="B659" s="39" t="s">
        <v>42</v>
      </c>
      <c r="D659" s="42">
        <f>_xll.qlCalendarAdvance(Calendar,$D658,B659,"f",FALSE)</f>
        <v>44110</v>
      </c>
      <c r="E659" s="177">
        <f>_xll.qlInterestRateIndexValueDate(IndexON,D659)</f>
        <v>44110</v>
      </c>
      <c r="F659" s="193">
        <f>IFERROR(_xll.qlIndexFixing(IndexON,D659,TRUE,_xll.ohTrigger(RecalcTrigger,TriggerON)),NA())</f>
        <v>2.3305311451871091E-3</v>
      </c>
      <c r="H659" s="42">
        <f>_xll.qlCalendarAdvance(Calendar,$H658,B659,"f",FALSE)</f>
        <v>44110</v>
      </c>
      <c r="I659" s="177">
        <f>_xll.qlInterestRateIndexValueDate(Index1M,$H659)</f>
        <v>44112</v>
      </c>
      <c r="J659" s="182">
        <f>IFERROR(_xll.qlIndexFixing(Index1M,$H659,TRUE,_xll.ohTrigger(RecalcTrigger,Trigger1M)),NA())</f>
        <v>3.2003062424298956E-3</v>
      </c>
      <c r="K659" s="44">
        <f>IFERROR(_xll.qlIndexFixing(Index3M,H659,TRUE,_xll.ohTrigger(RecalcTrigger,Trigger3M)),NA())</f>
        <v>4.7623303920715674E-3</v>
      </c>
      <c r="L659" s="44">
        <f>IFERROR(_xll.qlIndexFixing(Index6M,$H659,TRUE,_xll.ohTrigger(RecalcTrigger,Trigger6M)),NA())</f>
        <v>6.3669379600113634E-3</v>
      </c>
      <c r="M659" s="183">
        <f>IFERROR(_xll.qlIndexFixing(Index1Y,$H659,TRUE,_xll.ohTrigger(RecalcTrigger,Trigger1Y)),NA())</f>
        <v>8.6297967517844614E-3</v>
      </c>
      <c r="N659" s="182">
        <f>IFERROR(_xll.qlIndexFixing(ONIndex1M,I659,TRUE,_xll.ohTrigger(RecalcTrigger,Trigger1M)),NA())</f>
        <v>3.0977143269694807E-3</v>
      </c>
      <c r="O659" s="44">
        <f>IFERROR(_xll.qlIndexFixing(ONIndex3M,I659,TRUE,_xll.ohTrigger(RecalcTrigger,Trigger3M)),NA())</f>
        <v>4.3926460195642392E-3</v>
      </c>
      <c r="P659" s="44">
        <f>IFERROR(_xll.qlIndexFixing(ONIndex6M,I659,TRUE,_xll.ohTrigger(RecalcTrigger,Trigger6M)),NA())</f>
        <v>5.613179791055245E-3</v>
      </c>
      <c r="Q659" s="183">
        <f>IFERROR(_xll.qlIndexFixing(ONIndex1Y,I659,TRUE,_xll.ohTrigger(RecalcTrigger,Trigger1Y)),NA())</f>
        <v>7.1888724264645987E-3</v>
      </c>
    </row>
    <row r="660" spans="2:17" x14ac:dyDescent="0.2">
      <c r="B660" s="39" t="s">
        <v>42</v>
      </c>
      <c r="D660" s="42">
        <f>_xll.qlCalendarAdvance(Calendar,$D659,B660,"f",FALSE)</f>
        <v>44117</v>
      </c>
      <c r="E660" s="177">
        <f>_xll.qlInterestRateIndexValueDate(IndexON,D660)</f>
        <v>44117</v>
      </c>
      <c r="F660" s="193">
        <f>IFERROR(_xll.qlIndexFixing(IndexON,D660,TRUE,_xll.ohTrigger(RecalcTrigger,TriggerON)),NA())</f>
        <v>2.3305311452670452E-3</v>
      </c>
      <c r="H660" s="42">
        <f>_xll.qlCalendarAdvance(Calendar,$H659,B660,"f",FALSE)</f>
        <v>44117</v>
      </c>
      <c r="I660" s="177">
        <f>_xll.qlInterestRateIndexValueDate(Index1M,$H660)</f>
        <v>44119</v>
      </c>
      <c r="J660" s="182">
        <f>IFERROR(_xll.qlIndexFixing(Index1M,$H660,TRUE,_xll.ohTrigger(RecalcTrigger,Trigger1M)),NA())</f>
        <v>3.2626401913524172E-3</v>
      </c>
      <c r="K660" s="44">
        <f>IFERROR(_xll.qlIndexFixing(Index3M,H660,TRUE,_xll.ohTrigger(RecalcTrigger,Trigger3M)),NA())</f>
        <v>4.824709352888301E-3</v>
      </c>
      <c r="L660" s="44">
        <f>IFERROR(_xll.qlIndexFixing(Index6M,$H660,TRUE,_xll.ohTrigger(RecalcTrigger,Trigger6M)),NA())</f>
        <v>6.4276128209078019E-3</v>
      </c>
      <c r="M660" s="183">
        <f>IFERROR(_xll.qlIndexFixing(Index1Y,$H660,TRUE,_xll.ohTrigger(RecalcTrigger,Trigger1Y)),NA())</f>
        <v>8.6832676131553214E-3</v>
      </c>
      <c r="N660" s="182">
        <f>IFERROR(_xll.qlIndexFixing(ONIndex1M,I660,TRUE,_xll.ohTrigger(RecalcTrigger,Trigger1M)),NA())</f>
        <v>3.1597444205111458E-3</v>
      </c>
      <c r="O660" s="44">
        <f>IFERROR(_xll.qlIndexFixing(ONIndex3M,I660,TRUE,_xll.ohTrigger(RecalcTrigger,Trigger3M)),NA())</f>
        <v>4.4538114346170943E-3</v>
      </c>
      <c r="P660" s="44">
        <f>IFERROR(_xll.qlIndexFixing(ONIndex6M,I660,TRUE,_xll.ohTrigger(RecalcTrigger,Trigger6M)),NA())</f>
        <v>5.6722639736417335E-3</v>
      </c>
      <c r="Q660" s="183">
        <f>IFERROR(_xll.qlIndexFixing(ONIndex1Y,I660,TRUE,_xll.ohTrigger(RecalcTrigger,Trigger1Y)),NA())</f>
        <v>7.2522561110055506E-3</v>
      </c>
    </row>
    <row r="661" spans="2:17" x14ac:dyDescent="0.2">
      <c r="B661" s="39" t="s">
        <v>42</v>
      </c>
      <c r="D661" s="42">
        <f>_xll.qlCalendarAdvance(Calendar,$D660,B661,"f",FALSE)</f>
        <v>44124</v>
      </c>
      <c r="E661" s="177">
        <f>_xll.qlInterestRateIndexValueDate(IndexON,D661)</f>
        <v>44124</v>
      </c>
      <c r="F661" s="193">
        <f>IFERROR(_xll.qlIndexFixing(IndexON,D661,TRUE,_xll.ohTrigger(RecalcTrigger,TriggerON)),NA())</f>
        <v>2.3305311452670452E-3</v>
      </c>
      <c r="H661" s="42">
        <f>_xll.qlCalendarAdvance(Calendar,$H660,B661,"f",FALSE)</f>
        <v>44124</v>
      </c>
      <c r="I661" s="177">
        <f>_xll.qlInterestRateIndexValueDate(Index1M,$H661)</f>
        <v>44126</v>
      </c>
      <c r="J661" s="182">
        <f>IFERROR(_xll.qlIndexFixing(Index1M,$H661,TRUE,_xll.ohTrigger(RecalcTrigger,Trigger1M)),NA())</f>
        <v>3.3251481857729526E-3</v>
      </c>
      <c r="K661" s="44">
        <f>IFERROR(_xll.qlIndexFixing(Index3M,H661,TRUE,_xll.ohTrigger(RecalcTrigger,Trigger3M)),NA())</f>
        <v>4.8872805409626236E-3</v>
      </c>
      <c r="L661" s="44">
        <f>IFERROR(_xll.qlIndexFixing(Index6M,$H661,TRUE,_xll.ohTrigger(RecalcTrigger,Trigger6M)),NA())</f>
        <v>6.4883402995337541E-3</v>
      </c>
      <c r="M661" s="183">
        <f>IFERROR(_xll.qlIndexFixing(Index1Y,$H661,TRUE,_xll.ohTrigger(RecalcTrigger,Trigger1Y)),NA())</f>
        <v>8.7364447044978241E-3</v>
      </c>
      <c r="N661" s="182">
        <f>IFERROR(_xll.qlIndexFixing(ONIndex1M,I661,TRUE,_xll.ohTrigger(RecalcTrigger,Trigger1M)),NA())</f>
        <v>3.2219497086316551E-3</v>
      </c>
      <c r="O661" s="44">
        <f>IFERROR(_xll.qlIndexFixing(ONIndex3M,I661,TRUE,_xll.ohTrigger(RecalcTrigger,Trigger3M)),NA())</f>
        <v>4.5151703663925957E-3</v>
      </c>
      <c r="P661" s="44">
        <f>IFERROR(_xll.qlIndexFixing(ONIndex6M,I661,TRUE,_xll.ohTrigger(RecalcTrigger,Trigger6M)),NA())</f>
        <v>5.7315010311409509E-3</v>
      </c>
      <c r="Q661" s="183">
        <f>IFERROR(_xll.qlIndexFixing(ONIndex1Y,I661,TRUE,_xll.ohTrigger(RecalcTrigger,Trigger1Y)),NA())</f>
        <v>7.3150352201967195E-3</v>
      </c>
    </row>
    <row r="662" spans="2:17" x14ac:dyDescent="0.2">
      <c r="B662" s="39" t="s">
        <v>42</v>
      </c>
      <c r="D662" s="42">
        <f>_xll.qlCalendarAdvance(Calendar,$D661,B662,"f",FALSE)</f>
        <v>44131</v>
      </c>
      <c r="E662" s="177">
        <f>_xll.qlInterestRateIndexValueDate(IndexON,D662)</f>
        <v>44131</v>
      </c>
      <c r="F662" s="193">
        <f>IFERROR(_xll.qlIndexFixing(IndexON,D662,TRUE,_xll.ohTrigger(RecalcTrigger,TriggerON)),NA())</f>
        <v>2.3305311451871091E-3</v>
      </c>
      <c r="H662" s="42">
        <f>_xll.qlCalendarAdvance(Calendar,$H661,B662,"f",FALSE)</f>
        <v>44131</v>
      </c>
      <c r="I662" s="177">
        <f>_xll.qlInterestRateIndexValueDate(Index1M,$H662)</f>
        <v>44133</v>
      </c>
      <c r="J662" s="182">
        <f>IFERROR(_xll.qlIndexFixing(Index1M,$H662,TRUE,_xll.ohTrigger(RecalcTrigger,Trigger1M)),NA())</f>
        <v>3.3878292949834909E-3</v>
      </c>
      <c r="K662" s="44">
        <f>IFERROR(_xll.qlIndexFixing(Index3M,H662,TRUE,_xll.ohTrigger(RecalcTrigger,Trigger3M)),NA())</f>
        <v>4.9500435418000114E-3</v>
      </c>
      <c r="L662" s="44">
        <f>IFERROR(_xll.qlIndexFixing(Index6M,$H662,TRUE,_xll.ohTrigger(RecalcTrigger,Trigger6M)),NA())</f>
        <v>6.5491098329553965E-3</v>
      </c>
      <c r="M662" s="183">
        <f>IFERROR(_xll.qlIndexFixing(Index1Y,$H662,TRUE,_xll.ohTrigger(RecalcTrigger,Trigger1Y)),NA())</f>
        <v>8.7893365258551581E-3</v>
      </c>
      <c r="N662" s="182">
        <f>IFERROR(_xll.qlIndexFixing(ONIndex1M,I662,TRUE,_xll.ohTrigger(RecalcTrigger,Trigger1M)),NA())</f>
        <v>3.284329257997598E-3</v>
      </c>
      <c r="O662" s="44">
        <f>IFERROR(_xll.qlIndexFixing(ONIndex3M,I662,TRUE,_xll.ohTrigger(RecalcTrigger,Trigger3M)),NA())</f>
        <v>4.5767223922688061E-3</v>
      </c>
      <c r="P662" s="44">
        <f>IFERROR(_xll.qlIndexFixing(ONIndex6M,I662,TRUE,_xll.ohTrigger(RecalcTrigger,Trigger6M)),NA())</f>
        <v>5.7908902727454858E-3</v>
      </c>
      <c r="Q662" s="183">
        <f>IFERROR(_xll.qlIndexFixing(ONIndex1Y,I662,TRUE,_xll.ohTrigger(RecalcTrigger,Trigger1Y)),NA())</f>
        <v>7.3771962551560932E-3</v>
      </c>
    </row>
    <row r="663" spans="2:17" x14ac:dyDescent="0.2">
      <c r="B663" s="39" t="s">
        <v>42</v>
      </c>
      <c r="D663" s="42">
        <f>_xll.qlCalendarAdvance(Calendar,$D662,B663,"f",FALSE)</f>
        <v>44138</v>
      </c>
      <c r="E663" s="177">
        <f>_xll.qlInterestRateIndexValueDate(IndexON,D663)</f>
        <v>44138</v>
      </c>
      <c r="F663" s="193">
        <f>IFERROR(_xll.qlIndexFixing(IndexON,D663,TRUE,_xll.ohTrigger(RecalcTrigger,TriggerON)),NA())</f>
        <v>2.3305311452670452E-3</v>
      </c>
      <c r="H663" s="42">
        <f>_xll.qlCalendarAdvance(Calendar,$H662,B663,"f",FALSE)</f>
        <v>44138</v>
      </c>
      <c r="I663" s="177">
        <f>_xll.qlInterestRateIndexValueDate(Index1M,$H663)</f>
        <v>44140</v>
      </c>
      <c r="J663" s="182">
        <f>IFERROR(_xll.qlIndexFixing(Index1M,$H663,TRUE,_xll.ohTrigger(RecalcTrigger,Trigger1M)),NA())</f>
        <v>3.4506825882760217E-3</v>
      </c>
      <c r="K663" s="44">
        <f>IFERROR(_xll.qlIndexFixing(Index3M,H663,TRUE,_xll.ohTrigger(RecalcTrigger,Trigger3M)),NA())</f>
        <v>5.0129976699305216E-3</v>
      </c>
      <c r="L663" s="44">
        <f>IFERROR(_xll.qlIndexFixing(Index6M,$H663,TRUE,_xll.ohTrigger(RecalcTrigger,Trigger6M)),NA())</f>
        <v>6.6054998839806854E-3</v>
      </c>
      <c r="M663" s="183">
        <f>IFERROR(_xll.qlIndexFixing(Index1Y,$H663,TRUE,_xll.ohTrigger(RecalcTrigger,Trigger1Y)),NA())</f>
        <v>8.8419517962830471E-3</v>
      </c>
      <c r="N663" s="182">
        <f>IFERROR(_xll.qlIndexFixing(ONIndex1M,I663,TRUE,_xll.ohTrigger(RecalcTrigger,Trigger1M)),NA())</f>
        <v>3.3468821351956279E-3</v>
      </c>
      <c r="O663" s="44">
        <f>IFERROR(_xll.qlIndexFixing(ONIndex3M,I663,TRUE,_xll.ohTrigger(RecalcTrigger,Trigger3M)),NA())</f>
        <v>4.6384670887444912E-3</v>
      </c>
      <c r="P663" s="44">
        <f>IFERROR(_xll.qlIndexFixing(ONIndex6M,I663,TRUE,_xll.ohTrigger(RecalcTrigger,Trigger6M)),NA())</f>
        <v>5.8504310078077992E-3</v>
      </c>
      <c r="Q663" s="183">
        <f>IFERROR(_xll.qlIndexFixing(ONIndex1Y,I663,TRUE,_xll.ohTrigger(RecalcTrigger,Trigger1Y)),NA())</f>
        <v>7.4387257169217236E-3</v>
      </c>
    </row>
    <row r="664" spans="2:17" x14ac:dyDescent="0.2">
      <c r="B664" s="39" t="s">
        <v>42</v>
      </c>
      <c r="D664" s="42">
        <f>_xll.qlCalendarAdvance(Calendar,$D663,B664,"f",FALSE)</f>
        <v>44145</v>
      </c>
      <c r="E664" s="177">
        <f>_xll.qlInterestRateIndexValueDate(IndexON,D664)</f>
        <v>44145</v>
      </c>
      <c r="F664" s="193">
        <f>IFERROR(_xll.qlIndexFixing(IndexON,D664,TRUE,_xll.ohTrigger(RecalcTrigger,TriggerON)),NA())</f>
        <v>2.3305311452670452E-3</v>
      </c>
      <c r="H664" s="42">
        <f>_xll.qlCalendarAdvance(Calendar,$H663,B664,"f",FALSE)</f>
        <v>44145</v>
      </c>
      <c r="I664" s="177">
        <f>_xll.qlInterestRateIndexValueDate(Index1M,$H664)</f>
        <v>44147</v>
      </c>
      <c r="J664" s="182">
        <f>IFERROR(_xll.qlIndexFixing(Index1M,$H664,TRUE,_xll.ohTrigger(RecalcTrigger,Trigger1M)),NA())</f>
        <v>3.5137071349125581E-3</v>
      </c>
      <c r="K664" s="44">
        <f>IFERROR(_xll.qlIndexFixing(Index3M,H664,TRUE,_xll.ohTrigger(RecalcTrigger,Trigger3M)),NA())</f>
        <v>5.0761332488788811E-3</v>
      </c>
      <c r="L664" s="44">
        <f>IFERROR(_xll.qlIndexFixing(Index6M,$H664,TRUE,_xll.ohTrigger(RecalcTrigger,Trigger6M)),NA())</f>
        <v>6.666323787722377E-3</v>
      </c>
      <c r="M664" s="183">
        <f>IFERROR(_xll.qlIndexFixing(Index1Y,$H664,TRUE,_xll.ohTrigger(RecalcTrigger,Trigger1Y)),NA())</f>
        <v>8.8942994538841347E-3</v>
      </c>
      <c r="N664" s="182">
        <f>IFERROR(_xll.qlIndexFixing(ONIndex1M,I664,TRUE,_xll.ohTrigger(RecalcTrigger,Trigger1M)),NA())</f>
        <v>3.4096074072920146E-3</v>
      </c>
      <c r="O664" s="44">
        <f>IFERROR(_xll.qlIndexFixing(ONIndex3M,I664,TRUE,_xll.ohTrigger(RecalcTrigger,Trigger3M)),NA())</f>
        <v>4.7004040331177777E-3</v>
      </c>
      <c r="P664" s="44">
        <f>IFERROR(_xll.qlIndexFixing(ONIndex6M,I664,TRUE,_xll.ohTrigger(RecalcTrigger,Trigger6M)),NA())</f>
        <v>5.9101225454405437E-3</v>
      </c>
      <c r="Q664" s="183">
        <f>IFERROR(_xll.qlIndexFixing(ONIndex1Y,I664,TRUE,_xll.ohTrigger(RecalcTrigger,Trigger1Y)),NA())</f>
        <v>7.4996101066115983E-3</v>
      </c>
    </row>
    <row r="665" spans="2:17" x14ac:dyDescent="0.2">
      <c r="B665" s="39" t="s">
        <v>42</v>
      </c>
      <c r="D665" s="42">
        <f>_xll.qlCalendarAdvance(Calendar,$D664,B665,"f",FALSE)</f>
        <v>44152</v>
      </c>
      <c r="E665" s="177">
        <f>_xll.qlInterestRateIndexValueDate(IndexON,D665)</f>
        <v>44152</v>
      </c>
      <c r="F665" s="193">
        <f>IFERROR(_xll.qlIndexFixing(IndexON,D665,TRUE,_xll.ohTrigger(RecalcTrigger,TriggerON)),NA())</f>
        <v>2.3305311451071731E-3</v>
      </c>
      <c r="H665" s="42">
        <f>_xll.qlCalendarAdvance(Calendar,$H664,B665,"f",FALSE)</f>
        <v>44152</v>
      </c>
      <c r="I665" s="177">
        <f>_xll.qlInterestRateIndexValueDate(Index1M,$H665)</f>
        <v>44154</v>
      </c>
      <c r="J665" s="182">
        <f>IFERROR(_xll.qlIndexFixing(Index1M,$H665,TRUE,_xll.ohTrigger(RecalcTrigger,Trigger1M)),NA())</f>
        <v>3.5769020041626076E-3</v>
      </c>
      <c r="K665" s="44">
        <f>IFERROR(_xll.qlIndexFixing(Index3M,H665,TRUE,_xll.ohTrigger(RecalcTrigger,Trigger3M)),NA())</f>
        <v>5.1394295884451017E-3</v>
      </c>
      <c r="L665" s="44">
        <f>IFERROR(_xll.qlIndexFixing(Index6M,$H665,TRUE,_xll.ohTrigger(RecalcTrigger,Trigger6M)),NA())</f>
        <v>6.7271580500704161E-3</v>
      </c>
      <c r="M665" s="183">
        <f>IFERROR(_xll.qlIndexFixing(Index1Y,$H665,TRUE,_xll.ohTrigger(RecalcTrigger,Trigger1Y)),NA())</f>
        <v>8.9463886558401717E-3</v>
      </c>
      <c r="N665" s="182">
        <f>IFERROR(_xll.qlIndexFixing(ONIndex1M,I665,TRUE,_xll.ohTrigger(RecalcTrigger,Trigger1M)),NA())</f>
        <v>3.4725041407934754E-3</v>
      </c>
      <c r="O665" s="44">
        <f>IFERROR(_xll.qlIndexFixing(ONIndex3M,I665,TRUE,_xll.ohTrigger(RecalcTrigger,Trigger3M)),NA())</f>
        <v>4.7625328023670477E-3</v>
      </c>
      <c r="P665" s="44">
        <f>IFERROR(_xll.qlIndexFixing(ONIndex6M,I665,TRUE,_xll.ohTrigger(RecalcTrigger,Trigger6M)),NA())</f>
        <v>5.9699641949961801E-3</v>
      </c>
      <c r="Q665" s="183">
        <f>IFERROR(_xll.qlIndexFixing(ONIndex1Y,I665,TRUE,_xll.ohTrigger(RecalcTrigger,Trigger1Y)),NA())</f>
        <v>7.5598359253437053E-3</v>
      </c>
    </row>
    <row r="666" spans="2:17" x14ac:dyDescent="0.2">
      <c r="B666" s="39" t="s">
        <v>42</v>
      </c>
      <c r="D666" s="42">
        <f>_xll.qlCalendarAdvance(Calendar,$D665,B666,"f",FALSE)</f>
        <v>44159</v>
      </c>
      <c r="E666" s="177">
        <f>_xll.qlInterestRateIndexValueDate(IndexON,D666)</f>
        <v>44159</v>
      </c>
      <c r="F666" s="193">
        <f>IFERROR(_xll.qlIndexFixing(IndexON,D666,TRUE,_xll.ohTrigger(RecalcTrigger,TriggerON)),NA())</f>
        <v>2.3305311452670452E-3</v>
      </c>
      <c r="H666" s="42">
        <f>_xll.qlCalendarAdvance(Calendar,$H665,B666,"f",FALSE)</f>
        <v>44159</v>
      </c>
      <c r="I666" s="177">
        <f>_xll.qlInterestRateIndexValueDate(Index1M,$H666)</f>
        <v>44161</v>
      </c>
      <c r="J666" s="182">
        <f>IFERROR(_xll.qlIndexFixing(Index1M,$H666,TRUE,_xll.ohTrigger(RecalcTrigger,Trigger1M)),NA())</f>
        <v>3.6402662652582074E-3</v>
      </c>
      <c r="K666" s="44">
        <f>IFERROR(_xll.qlIndexFixing(Index3M,H666,TRUE,_xll.ohTrigger(RecalcTrigger,Trigger3M)),NA())</f>
        <v>5.2028650411644938E-3</v>
      </c>
      <c r="L666" s="44">
        <f>IFERROR(_xll.qlIndexFixing(Index6M,$H666,TRUE,_xll.ohTrigger(RecalcTrigger,Trigger6M)),NA())</f>
        <v>6.7879915448406311E-3</v>
      </c>
      <c r="M666" s="183">
        <f>IFERROR(_xll.qlIndexFixing(Index1Y,$H666,TRUE,_xll.ohTrigger(RecalcTrigger,Trigger1Y)),NA())</f>
        <v>8.998228778445529E-3</v>
      </c>
      <c r="N666" s="182">
        <f>IFERROR(_xll.qlIndexFixing(ONIndex1M,I666,TRUE,_xll.ohTrigger(RecalcTrigger,Trigger1M)),NA())</f>
        <v>3.5355714026863438E-3</v>
      </c>
      <c r="O666" s="44">
        <f>IFERROR(_xll.qlIndexFixing(ONIndex3M,I666,TRUE,_xll.ohTrigger(RecalcTrigger,Trigger3M)),NA())</f>
        <v>4.8248529733108114E-3</v>
      </c>
      <c r="P666" s="44">
        <f>IFERROR(_xll.qlIndexFixing(ONIndex6M,I666,TRUE,_xll.ohTrigger(RecalcTrigger,Trigger6M)),NA())</f>
        <v>6.0299552654274891E-3</v>
      </c>
      <c r="Q666" s="183">
        <f>IFERROR(_xll.qlIndexFixing(ONIndex1Y,I666,TRUE,_xll.ohTrigger(RecalcTrigger,Trigger1Y)),NA())</f>
        <v>7.6193896740761602E-3</v>
      </c>
    </row>
    <row r="667" spans="2:17" x14ac:dyDescent="0.2">
      <c r="B667" s="39" t="s">
        <v>42</v>
      </c>
      <c r="D667" s="42">
        <f>_xll.qlCalendarAdvance(Calendar,$D666,B667,"f",FALSE)</f>
        <v>44166</v>
      </c>
      <c r="E667" s="177">
        <f>_xll.qlInterestRateIndexValueDate(IndexON,D667)</f>
        <v>44166</v>
      </c>
      <c r="F667" s="193">
        <f>IFERROR(_xll.qlIndexFixing(IndexON,D667,TRUE,_xll.ohTrigger(RecalcTrigger,TriggerON)),NA())</f>
        <v>2.3305311451871091E-3</v>
      </c>
      <c r="H667" s="42">
        <f>_xll.qlCalendarAdvance(Calendar,$H666,B667,"f",FALSE)</f>
        <v>44166</v>
      </c>
      <c r="I667" s="177">
        <f>_xll.qlInterestRateIndexValueDate(Index1M,$H667)</f>
        <v>44168</v>
      </c>
      <c r="J667" s="182">
        <f>IFERROR(_xll.qlIndexFixing(Index1M,$H667,TRUE,_xll.ohTrigger(RecalcTrigger,Trigger1M)),NA())</f>
        <v>3.7037989874413868E-3</v>
      </c>
      <c r="K667" s="44">
        <f>IFERROR(_xll.qlIndexFixing(Index3M,H667,TRUE,_xll.ohTrigger(RecalcTrigger,Trigger3M)),NA())</f>
        <v>5.2572185396817517E-3</v>
      </c>
      <c r="L667" s="44">
        <f>IFERROR(_xll.qlIndexFixing(Index6M,$H667,TRUE,_xll.ohTrigger(RecalcTrigger,Trigger6M)),NA())</f>
        <v>6.8532094368014525E-3</v>
      </c>
      <c r="M667" s="183">
        <f>IFERROR(_xll.qlIndexFixing(Index1Y,$H667,TRUE,_xll.ohTrigger(RecalcTrigger,Trigger1Y)),NA())</f>
        <v>9.0498294171393896E-3</v>
      </c>
      <c r="N667" s="182">
        <f>IFERROR(_xll.qlIndexFixing(ONIndex1M,I667,TRUE,_xll.ohTrigger(RecalcTrigger,Trigger1M)),NA())</f>
        <v>3.5988082595572735E-3</v>
      </c>
      <c r="O667" s="44">
        <f>IFERROR(_xll.qlIndexFixing(ONIndex3M,I667,TRUE,_xll.ohTrigger(RecalcTrigger,Trigger3M)),NA())</f>
        <v>4.8873641228475151E-3</v>
      </c>
      <c r="P667" s="44">
        <f>IFERROR(_xll.qlIndexFixing(ONIndex6M,I667,TRUE,_xll.ohTrigger(RecalcTrigger,Trigger6M)),NA())</f>
        <v>6.0900950662468034E-3</v>
      </c>
      <c r="Q667" s="183">
        <f>IFERROR(_xll.qlIndexFixing(ONIndex1Y,I667,TRUE,_xll.ohTrigger(RecalcTrigger,Trigger1Y)),NA())</f>
        <v>7.6782578540868229E-3</v>
      </c>
    </row>
    <row r="668" spans="2:17" x14ac:dyDescent="0.2">
      <c r="B668" s="39" t="s">
        <v>42</v>
      </c>
      <c r="D668" s="42">
        <f>_xll.qlCalendarAdvance(Calendar,$D667,B668,"f",FALSE)</f>
        <v>44173</v>
      </c>
      <c r="E668" s="177">
        <f>_xll.qlInterestRateIndexValueDate(IndexON,D668)</f>
        <v>44173</v>
      </c>
      <c r="F668" s="193">
        <f>IFERROR(_xll.qlIndexFixing(IndexON,D668,TRUE,_xll.ohTrigger(RecalcTrigger,TriggerON)),NA())</f>
        <v>2.3305311451871091E-3</v>
      </c>
      <c r="H668" s="42">
        <f>_xll.qlCalendarAdvance(Calendar,$H667,B668,"f",FALSE)</f>
        <v>44173</v>
      </c>
      <c r="I668" s="177">
        <f>_xll.qlInterestRateIndexValueDate(Index1M,$H668)</f>
        <v>44175</v>
      </c>
      <c r="J668" s="182">
        <f>IFERROR(_xll.qlIndexFixing(Index1M,$H668,TRUE,_xll.ohTrigger(RecalcTrigger,Trigger1M)),NA())</f>
        <v>3.7674992399241991E-3</v>
      </c>
      <c r="K668" s="44">
        <f>IFERROR(_xll.qlIndexFixing(Index3M,H668,TRUE,_xll.ohTrigger(RecalcTrigger,Trigger3M)),NA())</f>
        <v>5.3208614076005745E-3</v>
      </c>
      <c r="L668" s="44">
        <f>IFERROR(_xll.qlIndexFixing(Index6M,$H668,TRUE,_xll.ohTrigger(RecalcTrigger,Trigger6M)),NA())</f>
        <v>6.9140021308363026E-3</v>
      </c>
      <c r="M668" s="183">
        <f>IFERROR(_xll.qlIndexFixing(Index1Y,$H668,TRUE,_xll.ohTrigger(RecalcTrigger,Trigger1Y)),NA())</f>
        <v>9.1012003865383814E-3</v>
      </c>
      <c r="N668" s="182">
        <f>IFERROR(_xll.qlIndexFixing(ONIndex1M,I668,TRUE,_xll.ohTrigger(RecalcTrigger,Trigger1M)),NA())</f>
        <v>3.6622137782327258E-3</v>
      </c>
      <c r="O668" s="44">
        <f>IFERROR(_xll.qlIndexFixing(ONIndex3M,I668,TRUE,_xll.ohTrigger(RecalcTrigger,Trigger3M)),NA())</f>
        <v>4.950065827955541E-3</v>
      </c>
      <c r="P668" s="44">
        <f>IFERROR(_xll.qlIndexFixing(ONIndex6M,I668,TRUE,_xll.ohTrigger(RecalcTrigger,Trigger6M)),NA())</f>
        <v>6.1503829064868398E-3</v>
      </c>
      <c r="Q668" s="183">
        <f>IFERROR(_xll.qlIndexFixing(ONIndex1Y,I668,TRUE,_xll.ohTrigger(RecalcTrigger,Trigger1Y)),NA())</f>
        <v>7.7364269661739371E-3</v>
      </c>
    </row>
    <row r="669" spans="2:17" x14ac:dyDescent="0.2">
      <c r="B669" s="39" t="s">
        <v>42</v>
      </c>
      <c r="D669" s="42">
        <f>_xll.qlCalendarAdvance(Calendar,$D668,B669,"f",FALSE)</f>
        <v>44180</v>
      </c>
      <c r="E669" s="177">
        <f>_xll.qlInterestRateIndexValueDate(IndexON,D669)</f>
        <v>44180</v>
      </c>
      <c r="F669" s="193">
        <f>IFERROR(_xll.qlIndexFixing(IndexON,D669,TRUE,_xll.ohTrigger(RecalcTrigger,TriggerON)),NA())</f>
        <v>2.3305311451871091E-3</v>
      </c>
      <c r="H669" s="42">
        <f>_xll.qlCalendarAdvance(Calendar,$H668,B669,"f",FALSE)</f>
        <v>44180</v>
      </c>
      <c r="I669" s="177">
        <f>_xll.qlInterestRateIndexValueDate(Index1M,$H669)</f>
        <v>44182</v>
      </c>
      <c r="J669" s="182">
        <f>IFERROR(_xll.qlIndexFixing(Index1M,$H669,TRUE,_xll.ohTrigger(RecalcTrigger,Trigger1M)),NA())</f>
        <v>3.8313660919161996E-3</v>
      </c>
      <c r="K669" s="44">
        <f>IFERROR(_xll.qlIndexFixing(Index3M,H669,TRUE,_xll.ohTrigger(RecalcTrigger,Trigger3M)),NA())</f>
        <v>5.3845804962682209E-3</v>
      </c>
      <c r="L669" s="44">
        <f>IFERROR(_xll.qlIndexFixing(Index6M,$H669,TRUE,_xll.ohTrigger(RecalcTrigger,Trigger6M)),NA())</f>
        <v>6.9747592654155529E-3</v>
      </c>
      <c r="M669" s="183">
        <f>IFERROR(_xll.qlIndexFixing(Index1Y,$H669,TRUE,_xll.ohTrigger(RecalcTrigger,Trigger1Y)),NA())</f>
        <v>9.1523517204711753E-3</v>
      </c>
      <c r="N669" s="182">
        <f>IFERROR(_xll.qlIndexFixing(ONIndex1M,I669,TRUE,_xll.ohTrigger(RecalcTrigger,Trigger1M)),NA())</f>
        <v>3.7257870253792902E-3</v>
      </c>
      <c r="O669" s="44">
        <f>IFERROR(_xll.qlIndexFixing(ONIndex3M,I669,TRUE,_xll.ohTrigger(RecalcTrigger,Trigger3M)),NA())</f>
        <v>5.0129576658530794E-3</v>
      </c>
      <c r="P669" s="44">
        <f>IFERROR(_xll.qlIndexFixing(ONIndex6M,I669,TRUE,_xll.ohTrigger(RecalcTrigger,Trigger6M)),NA())</f>
        <v>6.210818095340187E-3</v>
      </c>
      <c r="Q669" s="183">
        <f>IFERROR(_xll.qlIndexFixing(ONIndex1Y,I669,TRUE,_xll.ohTrigger(RecalcTrigger,Trigger1Y)),NA())</f>
        <v>7.7938835116153626E-3</v>
      </c>
    </row>
    <row r="670" spans="2:17" x14ac:dyDescent="0.2">
      <c r="B670" s="39" t="s">
        <v>42</v>
      </c>
      <c r="D670" s="42">
        <f>_xll.qlCalendarAdvance(Calendar,$D669,B670,"f",FALSE)</f>
        <v>44187</v>
      </c>
      <c r="E670" s="177">
        <f>_xll.qlInterestRateIndexValueDate(IndexON,D670)</f>
        <v>44187</v>
      </c>
      <c r="F670" s="193">
        <f>IFERROR(_xll.qlIndexFixing(IndexON,D670,TRUE,_xll.ohTrigger(RecalcTrigger,TriggerON)),NA())</f>
        <v>2.3305311451871091E-3</v>
      </c>
      <c r="H670" s="42">
        <f>_xll.qlCalendarAdvance(Calendar,$H669,B670,"f",FALSE)</f>
        <v>44187</v>
      </c>
      <c r="I670" s="177">
        <f>_xll.qlInterestRateIndexValueDate(Index1M,$H670)</f>
        <v>44189</v>
      </c>
      <c r="J670" s="182">
        <f>IFERROR(_xll.qlIndexFixing(Index1M,$H670,TRUE,_xll.ohTrigger(RecalcTrigger,Trigger1M)),NA())</f>
        <v>3.8953986126069595E-3</v>
      </c>
      <c r="K670" s="44">
        <f>IFERROR(_xll.qlIndexFixing(Index3M,H670,TRUE,_xll.ohTrigger(RecalcTrigger,Trigger3M)),NA())</f>
        <v>5.4483524815305273E-3</v>
      </c>
      <c r="L670" s="44">
        <f>IFERROR(_xll.qlIndexFixing(Index6M,$H670,TRUE,_xll.ohTrigger(RecalcTrigger,Trigger6M)),NA())</f>
        <v>7.0354692277322228E-3</v>
      </c>
      <c r="M670" s="183">
        <f>IFERROR(_xll.qlIndexFixing(Index1Y,$H670,TRUE,_xll.ohTrigger(RecalcTrigger,Trigger1Y)),NA())</f>
        <v>9.2032936720093678E-3</v>
      </c>
      <c r="N670" s="182">
        <f>IFERROR(_xll.qlIndexFixing(ONIndex1M,I670,TRUE,_xll.ohTrigger(RecalcTrigger,Trigger1M)),NA())</f>
        <v>3.798646349792989E-3</v>
      </c>
      <c r="O670" s="44">
        <f>IFERROR(_xll.qlIndexFixing(ONIndex3M,I670,TRUE,_xll.ohTrigger(RecalcTrigger,Trigger3M)),NA())</f>
        <v>5.085066324657106E-3</v>
      </c>
      <c r="P670" s="44">
        <f>IFERROR(_xll.qlIndexFixing(ONIndex6M,I670,TRUE,_xll.ohTrigger(RecalcTrigger,Trigger6M)),NA())</f>
        <v>6.2800664234519132E-3</v>
      </c>
      <c r="Q670" s="183">
        <f>IFERROR(_xll.qlIndexFixing(ONIndex1Y,I670,TRUE,_xll.ohTrigger(RecalcTrigger,Trigger1Y)),NA())</f>
        <v>7.8586582877182565E-3</v>
      </c>
    </row>
    <row r="671" spans="2:17" x14ac:dyDescent="0.2">
      <c r="B671" s="39" t="s">
        <v>42</v>
      </c>
      <c r="D671" s="42">
        <f>_xll.qlCalendarAdvance(Calendar,$D670,B671,"f",FALSE)</f>
        <v>44194</v>
      </c>
      <c r="E671" s="177">
        <f>_xll.qlInterestRateIndexValueDate(IndexON,D671)</f>
        <v>44194</v>
      </c>
      <c r="F671" s="193">
        <f>IFERROR(_xll.qlIndexFixing(IndexON,D671,TRUE,_xll.ohTrigger(RecalcTrigger,TriggerON)),NA())</f>
        <v>2.3305311451871091E-3</v>
      </c>
      <c r="H671" s="42">
        <f>_xll.qlCalendarAdvance(Calendar,$H670,B671,"f",FALSE)</f>
        <v>44194</v>
      </c>
      <c r="I671" s="177">
        <f>_xll.qlInterestRateIndexValueDate(Index1M,$H671)</f>
        <v>44196</v>
      </c>
      <c r="J671" s="182">
        <f>IFERROR(_xll.qlIndexFixing(Index1M,$H671,TRUE,_xll.ohTrigger(RecalcTrigger,Trigger1M)),NA())</f>
        <v>3.9457351658690118E-3</v>
      </c>
      <c r="K671" s="44">
        <f>IFERROR(_xll.qlIndexFixing(Index3M,H671,TRUE,_xll.ohTrigger(RecalcTrigger,Trigger3M)),NA())</f>
        <v>5.5121537146618493E-3</v>
      </c>
      <c r="L671" s="44">
        <f>IFERROR(_xll.qlIndexFixing(Index6M,$H671,TRUE,_xll.ohTrigger(RecalcTrigger,Trigger6M)),NA())</f>
        <v>7.0917488504573002E-3</v>
      </c>
      <c r="M671" s="183">
        <f>IFERROR(_xll.qlIndexFixing(Index1Y,$H671,TRUE,_xll.ohTrigger(RecalcTrigger,Trigger1Y)),NA())</f>
        <v>9.2540367135038361E-3</v>
      </c>
      <c r="N671" s="182">
        <f>IFERROR(_xll.qlIndexFixing(ONIndex1M,I671,TRUE,_xll.ohTrigger(RecalcTrigger,Trigger1M)),NA())</f>
        <v>3.8625758728283444E-3</v>
      </c>
      <c r="O671" s="44">
        <f>IFERROR(_xll.qlIndexFixing(ONIndex3M,I671,TRUE,_xll.ohTrigger(RecalcTrigger,Trigger3M)),NA())</f>
        <v>5.1483641648264467E-3</v>
      </c>
      <c r="P671" s="44">
        <f>IFERROR(_xll.qlIndexFixing(ONIndex6M,I671,TRUE,_xll.ohTrigger(RecalcTrigger,Trigger6M)),NA())</f>
        <v>6.3408150335142466E-3</v>
      </c>
      <c r="Q671" s="183">
        <f>IFERROR(_xll.qlIndexFixing(ONIndex1Y,I671,TRUE,_xll.ohTrigger(RecalcTrigger,Trigger1Y)),NA())</f>
        <v>7.9145424487769844E-3</v>
      </c>
    </row>
    <row r="672" spans="2:17" x14ac:dyDescent="0.2">
      <c r="B672" s="39" t="s">
        <v>42</v>
      </c>
      <c r="D672" s="42">
        <f>_xll.qlCalendarAdvance(Calendar,$D671,B672,"f",FALSE)</f>
        <v>44201</v>
      </c>
      <c r="E672" s="177">
        <f>_xll.qlInterestRateIndexValueDate(IndexON,D672)</f>
        <v>44201</v>
      </c>
      <c r="F672" s="193">
        <f>IFERROR(_xll.qlIndexFixing(IndexON,D672,TRUE,_xll.ohTrigger(RecalcTrigger,TriggerON)),NA())</f>
        <v>2.3305311451071731E-3</v>
      </c>
      <c r="H672" s="42">
        <f>_xll.qlCalendarAdvance(Calendar,$H671,B672,"f",FALSE)</f>
        <v>44201</v>
      </c>
      <c r="I672" s="177">
        <f>_xll.qlInterestRateIndexValueDate(Index1M,$H672)</f>
        <v>44203</v>
      </c>
      <c r="J672" s="182">
        <f>IFERROR(_xll.qlIndexFixing(Index1M,$H672,TRUE,_xll.ohTrigger(RecalcTrigger,Trigger1M)),NA())</f>
        <v>4.0239514366552376E-3</v>
      </c>
      <c r="K672" s="44">
        <f>IFERROR(_xll.qlIndexFixing(Index3M,H672,TRUE,_xll.ohTrigger(RecalcTrigger,Trigger3M)),NA())</f>
        <v>5.5759602223437454E-3</v>
      </c>
      <c r="L672" s="44">
        <f>IFERROR(_xll.qlIndexFixing(Index6M,$H672,TRUE,_xll.ohTrigger(RecalcTrigger,Trigger6M)),NA())</f>
        <v>7.1523366989189171E-3</v>
      </c>
      <c r="M672" s="183">
        <f>IFERROR(_xll.qlIndexFixing(Index1Y,$H672,TRUE,_xll.ohTrigger(RecalcTrigger,Trigger1Y)),NA())</f>
        <v>9.3045915366169324E-3</v>
      </c>
      <c r="N672" s="182">
        <f>IFERROR(_xll.qlIndexFixing(ONIndex1M,I672,TRUE,_xll.ohTrigger(RecalcTrigger,Trigger1M)),NA())</f>
        <v>3.9175038059902079E-3</v>
      </c>
      <c r="O672" s="44">
        <f>IFERROR(_xll.qlIndexFixing(ONIndex3M,I672,TRUE,_xll.ohTrigger(RecalcTrigger,Trigger3M)),NA())</f>
        <v>5.2027697443879362E-3</v>
      </c>
      <c r="P672" s="44">
        <f>IFERROR(_xll.qlIndexFixing(ONIndex6M,I672,TRUE,_xll.ohTrigger(RecalcTrigger,Trigger6M)),NA())</f>
        <v>6.3930008463852772E-3</v>
      </c>
      <c r="Q672" s="183">
        <f>IFERROR(_xll.qlIndexFixing(ONIndex1Y,I672,TRUE,_xll.ohTrigger(RecalcTrigger,Trigger1Y)),NA())</f>
        <v>7.9618427578864726E-3</v>
      </c>
    </row>
    <row r="673" spans="2:17" x14ac:dyDescent="0.2">
      <c r="B673" s="39" t="s">
        <v>42</v>
      </c>
      <c r="D673" s="42">
        <f>_xll.qlCalendarAdvance(Calendar,$D672,B673,"f",FALSE)</f>
        <v>44208</v>
      </c>
      <c r="E673" s="177">
        <f>_xll.qlInterestRateIndexValueDate(IndexON,D673)</f>
        <v>44208</v>
      </c>
      <c r="F673" s="193">
        <f>IFERROR(_xll.qlIndexFixing(IndexON,D673,TRUE,_xll.ohTrigger(RecalcTrigger,TriggerON)),NA())</f>
        <v>2.3305311451871091E-3</v>
      </c>
      <c r="H673" s="42">
        <f>_xll.qlCalendarAdvance(Calendar,$H672,B673,"f",FALSE)</f>
        <v>44208</v>
      </c>
      <c r="I673" s="177">
        <f>_xll.qlInterestRateIndexValueDate(Index1M,$H673)</f>
        <v>44210</v>
      </c>
      <c r="J673" s="182">
        <f>IFERROR(_xll.qlIndexFixing(Index1M,$H673,TRUE,_xll.ohTrigger(RecalcTrigger,Trigger1M)),NA())</f>
        <v>4.0884247212863434E-3</v>
      </c>
      <c r="K673" s="44">
        <f>IFERROR(_xll.qlIndexFixing(Index3M,H673,TRUE,_xll.ohTrigger(RecalcTrigger,Trigger3M)),NA())</f>
        <v>5.6397477066321144E-3</v>
      </c>
      <c r="L673" s="44">
        <f>IFERROR(_xll.qlIndexFixing(Index6M,$H673,TRUE,_xll.ohTrigger(RecalcTrigger,Trigger6M)),NA())</f>
        <v>7.2128422006411614E-3</v>
      </c>
      <c r="M673" s="183">
        <f>IFERROR(_xll.qlIndexFixing(Index1Y,$H673,TRUE,_xll.ohTrigger(RecalcTrigger,Trigger1Y)),NA())</f>
        <v>9.3549690523570799E-3</v>
      </c>
      <c r="N673" s="182">
        <f>IFERROR(_xll.qlIndexFixing(ONIndex1M,I673,TRUE,_xll.ohTrigger(RecalcTrigger,Trigger1M)),NA())</f>
        <v>3.9817386350460282E-3</v>
      </c>
      <c r="O673" s="44">
        <f>IFERROR(_xll.qlIndexFixing(ONIndex3M,I673,TRUE,_xll.ohTrigger(RecalcTrigger,Trigger3M)),NA())</f>
        <v>5.266417882108243E-3</v>
      </c>
      <c r="P673" s="44">
        <f>IFERROR(_xll.qlIndexFixing(ONIndex6M,I673,TRUE,_xll.ohTrigger(RecalcTrigger,Trigger6M)),NA())</f>
        <v>6.4540185222572433E-3</v>
      </c>
      <c r="Q673" s="183">
        <f>IFERROR(_xll.qlIndexFixing(ONIndex1Y,I673,TRUE,_xll.ohTrigger(RecalcTrigger,Trigger1Y)),NA())</f>
        <v>8.0163140468059169E-3</v>
      </c>
    </row>
    <row r="674" spans="2:17" x14ac:dyDescent="0.2">
      <c r="B674" s="39" t="s">
        <v>42</v>
      </c>
      <c r="D674" s="42">
        <f>_xll.qlCalendarAdvance(Calendar,$D673,B674,"f",FALSE)</f>
        <v>44215</v>
      </c>
      <c r="E674" s="177">
        <f>_xll.qlInterestRateIndexValueDate(IndexON,D674)</f>
        <v>44215</v>
      </c>
      <c r="F674" s="193">
        <f>IFERROR(_xll.qlIndexFixing(IndexON,D674,TRUE,_xll.ohTrigger(RecalcTrigger,TriggerON)),NA())</f>
        <v>2.3305311451071731E-3</v>
      </c>
      <c r="H674" s="42">
        <f>_xll.qlCalendarAdvance(Calendar,$H673,B674,"f",FALSE)</f>
        <v>44215</v>
      </c>
      <c r="I674" s="177">
        <f>_xll.qlInterestRateIndexValueDate(Index1M,$H674)</f>
        <v>44217</v>
      </c>
      <c r="J674" s="182">
        <f>IFERROR(_xll.qlIndexFixing(Index1M,$H674,TRUE,_xll.ohTrigger(RecalcTrigger,Trigger1M)),NA())</f>
        <v>4.1529614994478825E-3</v>
      </c>
      <c r="K674" s="44">
        <f>IFERROR(_xll.qlIndexFixing(Index3M,H674,TRUE,_xll.ohTrigger(RecalcTrigger,Trigger3M)),NA())</f>
        <v>5.7034915449385437E-3</v>
      </c>
      <c r="L674" s="44">
        <f>IFERROR(_xll.qlIndexFixing(Index6M,$H674,TRUE,_xll.ohTrigger(RecalcTrigger,Trigger6M)),NA())</f>
        <v>7.2732531732668118E-3</v>
      </c>
      <c r="M674" s="183">
        <f>IFERROR(_xll.qlIndexFixing(Index1Y,$H674,TRUE,_xll.ohTrigger(RecalcTrigger,Trigger1Y)),NA())</f>
        <v>9.4051803911151342E-3</v>
      </c>
      <c r="N674" s="182">
        <f>IFERROR(_xll.qlIndexFixing(ONIndex1M,I674,TRUE,_xll.ohTrigger(RecalcTrigger,Trigger1M)),NA())</f>
        <v>4.0461365263855242E-3</v>
      </c>
      <c r="O674" s="44">
        <f>IFERROR(_xll.qlIndexFixing(ONIndex3M,I674,TRUE,_xll.ohTrigger(RecalcTrigger,Trigger3M)),NA())</f>
        <v>5.3302540372701657E-3</v>
      </c>
      <c r="P674" s="44">
        <f>IFERROR(_xll.qlIndexFixing(ONIndex6M,I674,TRUE,_xll.ohTrigger(RecalcTrigger,Trigger6M)),NA())</f>
        <v>6.5151800927853998E-3</v>
      </c>
      <c r="Q674" s="183">
        <f>IFERROR(_xll.qlIndexFixing(ONIndex1Y,I674,TRUE,_xll.ohTrigger(RecalcTrigger,Trigger1Y)),NA())</f>
        <v>8.0700052741899952E-3</v>
      </c>
    </row>
    <row r="675" spans="2:17" x14ac:dyDescent="0.2">
      <c r="B675" s="39" t="s">
        <v>42</v>
      </c>
      <c r="D675" s="42">
        <f>_xll.qlCalendarAdvance(Calendar,$D674,B675,"f",FALSE)</f>
        <v>44222</v>
      </c>
      <c r="E675" s="177">
        <f>_xll.qlInterestRateIndexValueDate(IndexON,D675)</f>
        <v>44222</v>
      </c>
      <c r="F675" s="193">
        <f>IFERROR(_xll.qlIndexFixing(IndexON,D675,TRUE,_xll.ohTrigger(RecalcTrigger,TriggerON)),NA())</f>
        <v>2.3305311451871091E-3</v>
      </c>
      <c r="H675" s="42">
        <f>_xll.qlCalendarAdvance(Calendar,$H674,B675,"f",FALSE)</f>
        <v>44222</v>
      </c>
      <c r="I675" s="177">
        <f>_xll.qlInterestRateIndexValueDate(Index1M,$H675)</f>
        <v>44224</v>
      </c>
      <c r="J675" s="182">
        <f>IFERROR(_xll.qlIndexFixing(Index1M,$H675,TRUE,_xll.ohTrigger(RecalcTrigger,Trigger1M)),NA())</f>
        <v>4.2036136490626926E-3</v>
      </c>
      <c r="K675" s="44">
        <f>IFERROR(_xll.qlIndexFixing(Index3M,H675,TRUE,_xll.ohTrigger(RecalcTrigger,Trigger3M)),NA())</f>
        <v>5.7671667899983348E-3</v>
      </c>
      <c r="L675" s="44">
        <f>IFERROR(_xll.qlIndexFixing(Index6M,$H675,TRUE,_xll.ohTrigger(RecalcTrigger,Trigger6M)),NA())</f>
        <v>7.3335573023432053E-3</v>
      </c>
      <c r="M675" s="183">
        <f>IFERROR(_xll.qlIndexFixing(Index1Y,$H675,TRUE,_xll.ohTrigger(RecalcTrigger,Trigger1Y)),NA())</f>
        <v>9.4552369026983264E-3</v>
      </c>
      <c r="N675" s="182">
        <f>IFERROR(_xll.qlIndexFixing(ONIndex1M,I675,TRUE,_xll.ohTrigger(RecalcTrigger,Trigger1M)),NA())</f>
        <v>4.1106965468351575E-3</v>
      </c>
      <c r="O675" s="44">
        <f>IFERROR(_xll.qlIndexFixing(ONIndex3M,I675,TRUE,_xll.ohTrigger(RecalcTrigger,Trigger3M)),NA())</f>
        <v>5.3942777867721503E-3</v>
      </c>
      <c r="P675" s="44">
        <f>IFERROR(_xll.qlIndexFixing(ONIndex6M,I675,TRUE,_xll.ohTrigger(RecalcTrigger,Trigger6M)),NA())</f>
        <v>6.5764848674021437E-3</v>
      </c>
      <c r="Q675" s="183">
        <f>IFERROR(_xll.qlIndexFixing(ONIndex1Y,I675,TRUE,_xll.ohTrigger(RecalcTrigger,Trigger1Y)),NA())</f>
        <v>8.1229029411566955E-3</v>
      </c>
    </row>
    <row r="676" spans="2:17" x14ac:dyDescent="0.2">
      <c r="B676" s="39" t="s">
        <v>42</v>
      </c>
      <c r="D676" s="42">
        <f>_xll.qlCalendarAdvance(Calendar,$D675,B676,"f",FALSE)</f>
        <v>44229</v>
      </c>
      <c r="E676" s="177">
        <f>_xll.qlInterestRateIndexValueDate(IndexON,D676)</f>
        <v>44229</v>
      </c>
      <c r="F676" s="193">
        <f>IFERROR(_xll.qlIndexFixing(IndexON,D676,TRUE,_xll.ohTrigger(RecalcTrigger,TriggerON)),NA())</f>
        <v>5.6536646802562984E-3</v>
      </c>
      <c r="H676" s="42">
        <f>_xll.qlCalendarAdvance(Calendar,$H675,B676,"f",FALSE)</f>
        <v>44229</v>
      </c>
      <c r="I676" s="177">
        <f>_xll.qlInterestRateIndexValueDate(Index1M,$H676)</f>
        <v>44231</v>
      </c>
      <c r="J676" s="182">
        <f>IFERROR(_xll.qlIndexFixing(Index1M,$H676,TRUE,_xll.ohTrigger(RecalcTrigger,Trigger1M)),NA())</f>
        <v>4.2635017099636385E-3</v>
      </c>
      <c r="K676" s="44">
        <f>IFERROR(_xll.qlIndexFixing(Index3M,H676,TRUE,_xll.ohTrigger(RecalcTrigger,Trigger3M)),NA())</f>
        <v>5.8261805753878869E-3</v>
      </c>
      <c r="L676" s="44">
        <f>IFERROR(_xll.qlIndexFixing(Index6M,$H676,TRUE,_xll.ohTrigger(RecalcTrigger,Trigger6M)),NA())</f>
        <v>7.3937421744806895E-3</v>
      </c>
      <c r="M676" s="183">
        <f>IFERROR(_xll.qlIndexFixing(Index1Y,$H676,TRUE,_xll.ohTrigger(RecalcTrigger,Trigger1Y)),NA())</f>
        <v>9.5051501221112816E-3</v>
      </c>
      <c r="N676" s="182">
        <f>IFERROR(_xll.qlIndexFixing(ONIndex1M,I676,TRUE,_xll.ohTrigger(RecalcTrigger,Trigger1M)),NA())</f>
        <v>4.1753141628930734E-3</v>
      </c>
      <c r="O676" s="44">
        <f>IFERROR(_xll.qlIndexFixing(ONIndex3M,I676,TRUE,_xll.ohTrigger(RecalcTrigger,Trigger3M)),NA())</f>
        <v>5.4583712260480866E-3</v>
      </c>
      <c r="P676" s="44">
        <f>IFERROR(_xll.qlIndexFixing(ONIndex6M,I676,TRUE,_xll.ohTrigger(RecalcTrigger,Trigger6M)),NA())</f>
        <v>6.6378368439412583E-3</v>
      </c>
      <c r="Q676" s="183">
        <f>IFERROR(_xll.qlIndexFixing(ONIndex1Y,I676,TRUE,_xll.ohTrigger(RecalcTrigger,Trigger1Y)),NA())</f>
        <v>8.1753110753890468E-3</v>
      </c>
    </row>
    <row r="677" spans="2:17" x14ac:dyDescent="0.2">
      <c r="B677" s="39" t="s">
        <v>42</v>
      </c>
      <c r="D677" s="42">
        <f>_xll.qlCalendarAdvance(Calendar,$D676,B677,"f",FALSE)</f>
        <v>44236</v>
      </c>
      <c r="E677" s="177">
        <f>_xll.qlInterestRateIndexValueDate(IndexON,D677)</f>
        <v>44236</v>
      </c>
      <c r="F677" s="193">
        <f>IFERROR(_xll.qlIndexFixing(IndexON,D677,TRUE,_xll.ohTrigger(RecalcTrigger,TriggerON)),NA())</f>
        <v>5.6536646801763624E-3</v>
      </c>
      <c r="H677" s="42">
        <f>_xll.qlCalendarAdvance(Calendar,$H676,B677,"f",FALSE)</f>
        <v>44236</v>
      </c>
      <c r="I677" s="177">
        <f>_xll.qlInterestRateIndexValueDate(Index1M,$H677)</f>
        <v>44238</v>
      </c>
      <c r="J677" s="182">
        <f>IFERROR(_xll.qlIndexFixing(Index1M,$H677,TRUE,_xll.ohTrigger(RecalcTrigger,Trigger1M)),NA())</f>
        <v>4.3279376088002841E-3</v>
      </c>
      <c r="K677" s="44">
        <f>IFERROR(_xll.qlIndexFixing(Index3M,H677,TRUE,_xll.ohTrigger(RecalcTrigger,Trigger3M)),NA())</f>
        <v>5.8896578332056065E-3</v>
      </c>
      <c r="L677" s="44">
        <f>IFERROR(_xll.qlIndexFixing(Index6M,$H677,TRUE,_xll.ohTrigger(RecalcTrigger,Trigger6M)),NA())</f>
        <v>7.4537981459114897E-3</v>
      </c>
      <c r="M677" s="183">
        <f>IFERROR(_xll.qlIndexFixing(Index1Y,$H677,TRUE,_xll.ohTrigger(RecalcTrigger,Trigger1Y)),NA())</f>
        <v>9.554928805900826E-3</v>
      </c>
      <c r="N677" s="182">
        <f>IFERROR(_xll.qlIndexFixing(ONIndex1M,I677,TRUE,_xll.ohTrigger(RecalcTrigger,Trigger1M)),NA())</f>
        <v>4.2398507623975235E-3</v>
      </c>
      <c r="O677" s="44">
        <f>IFERROR(_xll.qlIndexFixing(ONIndex3M,I677,TRUE,_xll.ohTrigger(RecalcTrigger,Trigger3M)),NA())</f>
        <v>5.5223778051249894E-3</v>
      </c>
      <c r="P677" s="44">
        <f>IFERROR(_xll.qlIndexFixing(ONIndex6M,I677,TRUE,_xll.ohTrigger(RecalcTrigger,Trigger6M)),NA())</f>
        <v>6.6991086681955636E-3</v>
      </c>
      <c r="Q677" s="183">
        <f>IFERROR(_xll.qlIndexFixing(ONIndex1Y,I677,TRUE,_xll.ohTrigger(RecalcTrigger,Trigger1Y)),NA())</f>
        <v>8.2276381536594556E-3</v>
      </c>
    </row>
    <row r="678" spans="2:17" x14ac:dyDescent="0.2">
      <c r="B678" s="39" t="s">
        <v>42</v>
      </c>
      <c r="D678" s="42">
        <f>_xll.qlCalendarAdvance(Calendar,$D677,B678,"f",FALSE)</f>
        <v>44243</v>
      </c>
      <c r="E678" s="177">
        <f>_xll.qlInterestRateIndexValueDate(IndexON,D678)</f>
        <v>44243</v>
      </c>
      <c r="F678" s="193">
        <f>IFERROR(_xll.qlIndexFixing(IndexON,D678,TRUE,_xll.ohTrigger(RecalcTrigger,TriggerON)),NA())</f>
        <v>5.6536646802562984E-3</v>
      </c>
      <c r="H678" s="42">
        <f>_xll.qlCalendarAdvance(Calendar,$H677,B678,"f",FALSE)</f>
        <v>44243</v>
      </c>
      <c r="I678" s="177">
        <f>_xll.qlInterestRateIndexValueDate(Index1M,$H678)</f>
        <v>44245</v>
      </c>
      <c r="J678" s="182">
        <f>IFERROR(_xll.qlIndexFixing(Index1M,$H678,TRUE,_xll.ohTrigger(RecalcTrigger,Trigger1M)),NA())</f>
        <v>4.3922811374083204E-3</v>
      </c>
      <c r="K678" s="44">
        <f>IFERROR(_xll.qlIndexFixing(Index3M,H678,TRUE,_xll.ohTrigger(RecalcTrigger,Trigger3M)),NA())</f>
        <v>5.9530174277105255E-3</v>
      </c>
      <c r="L678" s="44">
        <f>IFERROR(_xll.qlIndexFixing(Index6M,$H678,TRUE,_xll.ohTrigger(RecalcTrigger,Trigger6M)),NA())</f>
        <v>7.5137206169744028E-3</v>
      </c>
      <c r="M678" s="183">
        <f>IFERROR(_xll.qlIndexFixing(Index1Y,$H678,TRUE,_xll.ohTrigger(RecalcTrigger,Trigger1Y)),NA())</f>
        <v>9.6045765753381349E-3</v>
      </c>
      <c r="N678" s="182">
        <f>IFERROR(_xll.qlIndexFixing(ONIndex1M,I678,TRUE,_xll.ohTrigger(RecalcTrigger,Trigger1M)),NA())</f>
        <v>4.3043009421506184E-3</v>
      </c>
      <c r="O678" s="44">
        <f>IFERROR(_xll.qlIndexFixing(ONIndex3M,I678,TRUE,_xll.ohTrigger(RecalcTrigger,Trigger3M)),NA())</f>
        <v>5.5862920328753063E-3</v>
      </c>
      <c r="P678" s="44">
        <f>IFERROR(_xll.qlIndexFixing(ONIndex6M,I678,TRUE,_xll.ohTrigger(RecalcTrigger,Trigger6M)),NA())</f>
        <v>6.7602955372070284E-3</v>
      </c>
      <c r="Q678" s="183">
        <f>IFERROR(_xll.qlIndexFixing(ONIndex1Y,I678,TRUE,_xll.ohTrigger(RecalcTrigger,Trigger1Y)),NA())</f>
        <v>8.2798843761278107E-3</v>
      </c>
    </row>
    <row r="679" spans="2:17" x14ac:dyDescent="0.2">
      <c r="B679" s="39" t="s">
        <v>42</v>
      </c>
      <c r="D679" s="42">
        <f>_xll.qlCalendarAdvance(Calendar,$D678,B679,"f",FALSE)</f>
        <v>44250</v>
      </c>
      <c r="E679" s="177">
        <f>_xll.qlInterestRateIndexValueDate(IndexON,D679)</f>
        <v>44250</v>
      </c>
      <c r="F679" s="193">
        <f>IFERROR(_xll.qlIndexFixing(IndexON,D679,TRUE,_xll.ohTrigger(RecalcTrigger,TriggerON)),NA())</f>
        <v>5.6536646802562984E-3</v>
      </c>
      <c r="H679" s="42">
        <f>_xll.qlCalendarAdvance(Calendar,$H678,B679,"f",FALSE)</f>
        <v>44250</v>
      </c>
      <c r="I679" s="177">
        <f>_xll.qlInterestRateIndexValueDate(Index1M,$H679)</f>
        <v>44252</v>
      </c>
      <c r="J679" s="182">
        <f>IFERROR(_xll.qlIndexFixing(Index1M,$H679,TRUE,_xll.ohTrigger(RecalcTrigger,Trigger1M)),NA())</f>
        <v>4.4565277013886018E-3</v>
      </c>
      <c r="K679" s="44">
        <f>IFERROR(_xll.qlIndexFixing(Index3M,H679,TRUE,_xll.ohTrigger(RecalcTrigger,Trigger3M)),NA())</f>
        <v>6.0162547751831715E-3</v>
      </c>
      <c r="L679" s="44">
        <f>IFERROR(_xll.qlIndexFixing(Index6M,$H679,TRUE,_xll.ohTrigger(RecalcTrigger,Trigger6M)),NA())</f>
        <v>7.573505503855037E-3</v>
      </c>
      <c r="M679" s="183">
        <f>IFERROR(_xll.qlIndexFixing(Index1Y,$H679,TRUE,_xll.ohTrigger(RecalcTrigger,Trigger1Y)),NA())</f>
        <v>9.6540965879031854E-3</v>
      </c>
      <c r="N679" s="182">
        <f>IFERROR(_xll.qlIndexFixing(ONIndex1M,I679,TRUE,_xll.ohTrigger(RecalcTrigger,Trigger1M)),NA())</f>
        <v>4.3686601107051359E-3</v>
      </c>
      <c r="O679" s="44">
        <f>IFERROR(_xll.qlIndexFixing(ONIndex3M,I679,TRUE,_xll.ohTrigger(RecalcTrigger,Trigger3M)),NA())</f>
        <v>5.6501093373562128E-3</v>
      </c>
      <c r="P679" s="44">
        <f>IFERROR(_xll.qlIndexFixing(ONIndex6M,I679,TRUE,_xll.ohTrigger(RecalcTrigger,Trigger6M)),NA())</f>
        <v>6.821393394780273E-3</v>
      </c>
      <c r="Q679" s="183">
        <f>IFERROR(_xll.qlIndexFixing(ONIndex1Y,I679,TRUE,_xll.ohTrigger(RecalcTrigger,Trigger1Y)),NA())</f>
        <v>8.3320474560633073E-3</v>
      </c>
    </row>
    <row r="680" spans="2:17" x14ac:dyDescent="0.2">
      <c r="B680" s="39" t="s">
        <v>42</v>
      </c>
      <c r="D680" s="42">
        <f>_xll.qlCalendarAdvance(Calendar,$D679,B680,"f",FALSE)</f>
        <v>44257</v>
      </c>
      <c r="E680" s="177">
        <f>_xll.qlInterestRateIndexValueDate(IndexON,D680)</f>
        <v>44257</v>
      </c>
      <c r="F680" s="193">
        <f>IFERROR(_xll.qlIndexFixing(IndexON,D680,TRUE,_xll.ohTrigger(RecalcTrigger,TriggerON)),NA())</f>
        <v>5.6536646802562984E-3</v>
      </c>
      <c r="H680" s="42">
        <f>_xll.qlCalendarAdvance(Calendar,$H679,B680,"f",FALSE)</f>
        <v>44257</v>
      </c>
      <c r="I680" s="177">
        <f>_xll.qlInterestRateIndexValueDate(Index1M,$H680)</f>
        <v>44259</v>
      </c>
      <c r="J680" s="182">
        <f>IFERROR(_xll.qlIndexFixing(Index1M,$H680,TRUE,_xll.ohTrigger(RecalcTrigger,Trigger1M)),NA())</f>
        <v>4.5436714542629831E-3</v>
      </c>
      <c r="K680" s="44">
        <f>IFERROR(_xll.qlIndexFixing(Index3M,H680,TRUE,_xll.ohTrigger(RecalcTrigger,Trigger3M)),NA())</f>
        <v>6.0929650487436772E-3</v>
      </c>
      <c r="L680" s="44">
        <f>IFERROR(_xll.qlIndexFixing(Index6M,$H680,TRUE,_xll.ohTrigger(RecalcTrigger,Trigger6M)),NA())</f>
        <v>7.6545886308044056E-3</v>
      </c>
      <c r="M680" s="183">
        <f>IFERROR(_xll.qlIndexFixing(Index1Y,$H680,TRUE,_xll.ohTrigger(RecalcTrigger,Trigger1Y)),NA())</f>
        <v>9.7034920702793355E-3</v>
      </c>
      <c r="N680" s="182">
        <f>IFERROR(_xll.qlIndexFixing(ONIndex1M,I680,TRUE,_xll.ohTrigger(RecalcTrigger,Trigger1M)),NA())</f>
        <v>4.4329236766138536E-3</v>
      </c>
      <c r="O680" s="44">
        <f>IFERROR(_xll.qlIndexFixing(ONIndex3M,I680,TRUE,_xll.ohTrigger(RecalcTrigger,Trigger3M)),NA())</f>
        <v>5.7138251472643731E-3</v>
      </c>
      <c r="P680" s="44">
        <f>IFERROR(_xll.qlIndexFixing(ONIndex6M,I680,TRUE,_xll.ohTrigger(RecalcTrigger,Trigger6M)),NA())</f>
        <v>6.8823981844801096E-3</v>
      </c>
      <c r="Q680" s="183">
        <f>IFERROR(_xll.qlIndexFixing(ONIndex1Y,I680,TRUE,_xll.ohTrigger(RecalcTrigger,Trigger1Y)),NA())</f>
        <v>8.3841251067351408E-3</v>
      </c>
    </row>
    <row r="681" spans="2:17" x14ac:dyDescent="0.2">
      <c r="B681" s="39" t="s">
        <v>42</v>
      </c>
      <c r="D681" s="42">
        <f>_xll.qlCalendarAdvance(Calendar,$D680,B681,"f",FALSE)</f>
        <v>44264</v>
      </c>
      <c r="E681" s="177">
        <f>_xll.qlInterestRateIndexValueDate(IndexON,D681)</f>
        <v>44264</v>
      </c>
      <c r="F681" s="193">
        <f>IFERROR(_xll.qlIndexFixing(IndexON,D681,TRUE,_xll.ohTrigger(RecalcTrigger,TriggerON)),NA())</f>
        <v>5.6536646802562984E-3</v>
      </c>
      <c r="H681" s="42">
        <f>_xll.qlCalendarAdvance(Calendar,$H680,B681,"f",FALSE)</f>
        <v>44264</v>
      </c>
      <c r="I681" s="177">
        <f>_xll.qlInterestRateIndexValueDate(Index1M,$H681)</f>
        <v>44266</v>
      </c>
      <c r="J681" s="182">
        <f>IFERROR(_xll.qlIndexFixing(Index1M,$H681,TRUE,_xll.ohTrigger(RecalcTrigger,Trigger1M)),NA())</f>
        <v>4.6030829920493121E-3</v>
      </c>
      <c r="K681" s="44">
        <f>IFERROR(_xll.qlIndexFixing(Index3M,H681,TRUE,_xll.ohTrigger(RecalcTrigger,Trigger3M)),NA())</f>
        <v>6.1559164883595594E-3</v>
      </c>
      <c r="L681" s="44">
        <f>IFERROR(_xll.qlIndexFixing(Index6M,$H681,TRUE,_xll.ohTrigger(RecalcTrigger,Trigger6M)),NA())</f>
        <v>7.7140330219953443E-3</v>
      </c>
      <c r="M681" s="183">
        <f>IFERROR(_xll.qlIndexFixing(Index1Y,$H681,TRUE,_xll.ohTrigger(RecalcTrigger,Trigger1Y)),NA())</f>
        <v>9.7527663183664664E-3</v>
      </c>
      <c r="N681" s="182">
        <f>IFERROR(_xll.qlIndexFixing(ONIndex1M,I681,TRUE,_xll.ohTrigger(RecalcTrigger,Trigger1M)),NA())</f>
        <v>4.4970870482696768E-3</v>
      </c>
      <c r="O681" s="44">
        <f>IFERROR(_xll.qlIndexFixing(ONIndex3M,I681,TRUE,_xll.ohTrigger(RecalcTrigger,Trigger3M)),NA())</f>
        <v>5.7774348911365792E-3</v>
      </c>
      <c r="P681" s="44">
        <f>IFERROR(_xll.qlIndexFixing(ONIndex6M,I681,TRUE,_xll.ohTrigger(RecalcTrigger,Trigger6M)),NA())</f>
        <v>6.9433058498713507E-3</v>
      </c>
      <c r="Q681" s="183">
        <f>IFERROR(_xll.qlIndexFixing(ONIndex1Y,I681,TRUE,_xll.ohTrigger(RecalcTrigger,Trigger1Y)),NA())</f>
        <v>8.4361150413325703E-3</v>
      </c>
    </row>
    <row r="682" spans="2:17" x14ac:dyDescent="0.2">
      <c r="B682" s="39" t="s">
        <v>42</v>
      </c>
      <c r="D682" s="42">
        <f>_xll.qlCalendarAdvance(Calendar,$D681,B682,"f",FALSE)</f>
        <v>44271</v>
      </c>
      <c r="E682" s="177">
        <f>_xll.qlInterestRateIndexValueDate(IndexON,D682)</f>
        <v>44271</v>
      </c>
      <c r="F682" s="193">
        <f>IFERROR(_xll.qlIndexFixing(IndexON,D682,TRUE,_xll.ohTrigger(RecalcTrigger,TriggerON)),NA())</f>
        <v>5.6536646802562984E-3</v>
      </c>
      <c r="H682" s="42">
        <f>_xll.qlCalendarAdvance(Calendar,$H681,B682,"f",FALSE)</f>
        <v>44271</v>
      </c>
      <c r="I682" s="177">
        <f>_xll.qlInterestRateIndexValueDate(Index1M,$H682)</f>
        <v>44273</v>
      </c>
      <c r="J682" s="182">
        <f>IFERROR(_xll.qlIndexFixing(Index1M,$H682,TRUE,_xll.ohTrigger(RecalcTrigger,Trigger1M)),NA())</f>
        <v>4.6669809610552782E-3</v>
      </c>
      <c r="K682" s="44">
        <f>IFERROR(_xll.qlIndexFixing(Index3M,H682,TRUE,_xll.ohTrigger(RecalcTrigger,Trigger3M)),NA())</f>
        <v>6.2187309715214367E-3</v>
      </c>
      <c r="L682" s="44">
        <f>IFERROR(_xll.qlIndexFixing(Index6M,$H682,TRUE,_xll.ohTrigger(RecalcTrigger,Trigger6M)),NA())</f>
        <v>7.7733261479274686E-3</v>
      </c>
      <c r="M682" s="183">
        <f>IFERROR(_xll.qlIndexFixing(Index1Y,$H682,TRUE,_xll.ohTrigger(RecalcTrigger,Trigger1Y)),NA())</f>
        <v>9.8019226972923708E-3</v>
      </c>
      <c r="N682" s="182">
        <f>IFERROR(_xll.qlIndexFixing(ONIndex1M,I682,TRUE,_xll.ohTrigger(RecalcTrigger,Trigger1M)),NA())</f>
        <v>4.561145634145447E-3</v>
      </c>
      <c r="O682" s="44">
        <f>IFERROR(_xll.qlIndexFixing(ONIndex3M,I682,TRUE,_xll.ohTrigger(RecalcTrigger,Trigger3M)),NA())</f>
        <v>5.8409339975096231E-3</v>
      </c>
      <c r="P682" s="44">
        <f>IFERROR(_xll.qlIndexFixing(ONIndex6M,I682,TRUE,_xll.ohTrigger(RecalcTrigger,Trigger6M)),NA())</f>
        <v>7.0041123347586165E-3</v>
      </c>
      <c r="Q682" s="183">
        <f>IFERROR(_xll.qlIndexFixing(ONIndex1Y,I682,TRUE,_xll.ohTrigger(RecalcTrigger,Trigger1Y)),NA())</f>
        <v>8.4880149732846633E-3</v>
      </c>
    </row>
    <row r="683" spans="2:17" x14ac:dyDescent="0.2">
      <c r="B683" s="39" t="s">
        <v>42</v>
      </c>
      <c r="D683" s="42">
        <f>_xll.qlCalendarAdvance(Calendar,$D682,B683,"f",FALSE)</f>
        <v>44278</v>
      </c>
      <c r="E683" s="177">
        <f>_xll.qlInterestRateIndexValueDate(IndexON,D683)</f>
        <v>44278</v>
      </c>
      <c r="F683" s="193">
        <f>IFERROR(_xll.qlIndexFixing(IndexON,D683,TRUE,_xll.ohTrigger(RecalcTrigger,TriggerON)),NA())</f>
        <v>5.6536646802562984E-3</v>
      </c>
      <c r="H683" s="42">
        <f>_xll.qlCalendarAdvance(Calendar,$H682,B683,"f",FALSE)</f>
        <v>44278</v>
      </c>
      <c r="I683" s="177">
        <f>_xll.qlInterestRateIndexValueDate(Index1M,$H683)</f>
        <v>44280</v>
      </c>
      <c r="J683" s="182">
        <f>IFERROR(_xll.qlIndexFixing(Index1M,$H683,TRUE,_xll.ohTrigger(RecalcTrigger,Trigger1M)),NA())</f>
        <v>4.7307623133424626E-3</v>
      </c>
      <c r="K683" s="44">
        <f>IFERROR(_xll.qlIndexFixing(Index3M,H683,TRUE,_xll.ohTrigger(RecalcTrigger,Trigger3M)),NA())</f>
        <v>6.281403912906755E-3</v>
      </c>
      <c r="L683" s="44">
        <f>IFERROR(_xll.qlIndexFixing(Index6M,$H683,TRUE,_xll.ohTrigger(RecalcTrigger,Trigger6M)),NA())</f>
        <v>7.8324639219893005E-3</v>
      </c>
      <c r="M683" s="183">
        <f>IFERROR(_xll.qlIndexFixing(Index1Y,$H683,TRUE,_xll.ohTrigger(RecalcTrigger,Trigger1Y)),NA())</f>
        <v>9.8509646414283031E-3</v>
      </c>
      <c r="N683" s="182">
        <f>IFERROR(_xll.qlIndexFixing(ONIndex1M,I683,TRUE,_xll.ohTrigger(RecalcTrigger,Trigger1M)),NA())</f>
        <v>4.625094842793942E-3</v>
      </c>
      <c r="O683" s="44">
        <f>IFERROR(_xll.qlIndexFixing(ONIndex3M,I683,TRUE,_xll.ohTrigger(RecalcTrigger,Trigger3M)),NA())</f>
        <v>5.9043178946804886E-3</v>
      </c>
      <c r="P683" s="44">
        <f>IFERROR(_xll.qlIndexFixing(ONIndex6M,I683,TRUE,_xll.ohTrigger(RecalcTrigger,Trigger6M)),NA())</f>
        <v>7.0648135826267833E-3</v>
      </c>
      <c r="Q683" s="183">
        <f>IFERROR(_xll.qlIndexFixing(ONIndex1Y,I683,TRUE,_xll.ohTrigger(RecalcTrigger,Trigger1Y)),NA())</f>
        <v>8.539822615860615E-3</v>
      </c>
    </row>
    <row r="684" spans="2:17" x14ac:dyDescent="0.2">
      <c r="B684" s="39" t="s">
        <v>42</v>
      </c>
      <c r="D684" s="42">
        <f>_xll.qlCalendarAdvance(Calendar,$D683,B684,"f",FALSE)</f>
        <v>44285</v>
      </c>
      <c r="E684" s="177">
        <f>_xll.qlInterestRateIndexValueDate(IndexON,D684)</f>
        <v>44285</v>
      </c>
      <c r="F684" s="193">
        <f>IFERROR(_xll.qlIndexFixing(IndexON,D684,TRUE,_xll.ohTrigger(RecalcTrigger,TriggerON)),NA())</f>
        <v>5.6536646801763624E-3</v>
      </c>
      <c r="H684" s="42">
        <f>_xll.qlCalendarAdvance(Calendar,$H683,B684,"f",FALSE)</f>
        <v>44285</v>
      </c>
      <c r="I684" s="177">
        <f>_xll.qlInterestRateIndexValueDate(Index1M,$H684)</f>
        <v>44287</v>
      </c>
      <c r="J684" s="182">
        <f>IFERROR(_xll.qlIndexFixing(Index1M,$H684,TRUE,_xll.ohTrigger(RecalcTrigger,Trigger1M)),NA())</f>
        <v>4.7944224535517721E-3</v>
      </c>
      <c r="K684" s="44">
        <f>IFERROR(_xll.qlIndexFixing(Index3M,H684,TRUE,_xll.ohTrigger(RecalcTrigger,Trigger3M)),NA())</f>
        <v>6.3394372386479172E-3</v>
      </c>
      <c r="L684" s="44">
        <f>IFERROR(_xll.qlIndexFixing(Index6M,$H684,TRUE,_xll.ohTrigger(RecalcTrigger,Trigger6M)),NA())</f>
        <v>7.8787141556180273E-3</v>
      </c>
      <c r="M684" s="183">
        <f>IFERROR(_xll.qlIndexFixing(Index1Y,$H684,TRUE,_xll.ohTrigger(RecalcTrigger,Trigger1Y)),NA())</f>
        <v>9.8998956543997086E-3</v>
      </c>
      <c r="N684" s="182">
        <f>IFERROR(_xll.qlIndexFixing(ONIndex1M,I684,TRUE,_xll.ohTrigger(RecalcTrigger,Trigger1M)),NA())</f>
        <v>4.7071471468651538E-3</v>
      </c>
      <c r="O684" s="44">
        <f>IFERROR(_xll.qlIndexFixing(ONIndex3M,I684,TRUE,_xll.ohTrigger(RecalcTrigger,Trigger3M)),NA())</f>
        <v>5.9856348329834219E-3</v>
      </c>
      <c r="P684" s="44">
        <f>IFERROR(_xll.qlIndexFixing(ONIndex6M,I684,TRUE,_xll.ohTrigger(RecalcTrigger,Trigger6M)),NA())</f>
        <v>7.1426968821963754E-3</v>
      </c>
      <c r="Q684" s="183">
        <f>IFERROR(_xll.qlIndexFixing(ONIndex1Y,I684,TRUE,_xll.ohTrigger(RecalcTrigger,Trigger1Y)),NA())</f>
        <v>8.6062931527752795E-3</v>
      </c>
    </row>
    <row r="685" spans="2:17" x14ac:dyDescent="0.2">
      <c r="B685" s="39" t="s">
        <v>42</v>
      </c>
      <c r="D685" s="42">
        <f>_xll.qlCalendarAdvance(Calendar,$D684,B685,"f",FALSE)</f>
        <v>44292</v>
      </c>
      <c r="E685" s="177">
        <f>_xll.qlInterestRateIndexValueDate(IndexON,D685)</f>
        <v>44292</v>
      </c>
      <c r="F685" s="193">
        <f>IFERROR(_xll.qlIndexFixing(IndexON,D685,TRUE,_xll.ohTrigger(RecalcTrigger,TriggerON)),NA())</f>
        <v>5.6536646802562984E-3</v>
      </c>
      <c r="H685" s="42">
        <f>_xll.qlCalendarAdvance(Calendar,$H684,B685,"f",FALSE)</f>
        <v>44292</v>
      </c>
      <c r="I685" s="177">
        <f>_xll.qlInterestRateIndexValueDate(Index1M,$H685)</f>
        <v>44294</v>
      </c>
      <c r="J685" s="182">
        <f>IFERROR(_xll.qlIndexFixing(Index1M,$H685,TRUE,_xll.ohTrigger(RecalcTrigger,Trigger1M)),NA())</f>
        <v>4.8579567862166995E-3</v>
      </c>
      <c r="K685" s="44">
        <f>IFERROR(_xll.qlIndexFixing(Index3M,H685,TRUE,_xll.ohTrigger(RecalcTrigger,Trigger3M)),NA())</f>
        <v>6.401823866490566E-3</v>
      </c>
      <c r="L685" s="44">
        <f>IFERROR(_xll.qlIndexFixing(Index6M,$H685,TRUE,_xll.ohTrigger(RecalcTrigger,Trigger6M)),NA())</f>
        <v>7.937564317726329E-3</v>
      </c>
      <c r="M685" s="183">
        <f>IFERROR(_xll.qlIndexFixing(Index1Y,$H685,TRUE,_xll.ohTrigger(RecalcTrigger,Trigger1Y)),NA())</f>
        <v>9.9487193091002367E-3</v>
      </c>
      <c r="N685" s="182">
        <f>IFERROR(_xll.qlIndexFixing(ONIndex1M,I685,TRUE,_xll.ohTrigger(RecalcTrigger,Trigger1M)),NA())</f>
        <v>4.7526467619807278E-3</v>
      </c>
      <c r="O685" s="44">
        <f>IFERROR(_xll.qlIndexFixing(ONIndex3M,I685,TRUE,_xll.ohTrigger(RecalcTrigger,Trigger3M)),NA())</f>
        <v>6.030721775802661E-3</v>
      </c>
      <c r="P685" s="44">
        <f>IFERROR(_xll.qlIndexFixing(ONIndex6M,I685,TRUE,_xll.ohTrigger(RecalcTrigger,Trigger6M)),NA())</f>
        <v>7.1858841418848129E-3</v>
      </c>
      <c r="Q685" s="183">
        <f>IFERROR(_xll.qlIndexFixing(ONIndex1Y,I685,TRUE,_xll.ohTrigger(RecalcTrigger,Trigger1Y)),NA())</f>
        <v>8.6431518854812595E-3</v>
      </c>
    </row>
    <row r="686" spans="2:17" x14ac:dyDescent="0.2">
      <c r="B686" s="39" t="s">
        <v>42</v>
      </c>
      <c r="D686" s="42">
        <f>_xll.qlCalendarAdvance(Calendar,$D685,B686,"f",FALSE)</f>
        <v>44299</v>
      </c>
      <c r="E686" s="177">
        <f>_xll.qlInterestRateIndexValueDate(IndexON,D686)</f>
        <v>44299</v>
      </c>
      <c r="F686" s="193">
        <f>IFERROR(_xll.qlIndexFixing(IndexON,D686,TRUE,_xll.ohTrigger(RecalcTrigger,TriggerON)),NA())</f>
        <v>5.6536646803362345E-3</v>
      </c>
      <c r="H686" s="42">
        <f>_xll.qlCalendarAdvance(Calendar,$H685,B686,"f",FALSE)</f>
        <v>44299</v>
      </c>
      <c r="I686" s="177">
        <f>_xll.qlInterestRateIndexValueDate(Index1M,$H686)</f>
        <v>44301</v>
      </c>
      <c r="J686" s="182">
        <f>IFERROR(_xll.qlIndexFixing(Index1M,$H686,TRUE,_xll.ohTrigger(RecalcTrigger,Trigger1M)),NA())</f>
        <v>4.9213607157733152E-3</v>
      </c>
      <c r="K686" s="44">
        <f>IFERROR(_xll.qlIndexFixing(Index3M,H686,TRUE,_xll.ohTrigger(RecalcTrigger,Trigger3M)),NA())</f>
        <v>6.464055514526645E-3</v>
      </c>
      <c r="L686" s="44">
        <f>IFERROR(_xll.qlIndexFixing(Index6M,$H686,TRUE,_xll.ohTrigger(RecalcTrigger,Trigger6M)),NA())</f>
        <v>7.9962477239796052E-3</v>
      </c>
      <c r="M686" s="183">
        <f>IFERROR(_xll.qlIndexFixing(Index1Y,$H686,TRUE,_xll.ohTrigger(RecalcTrigger,Trigger1Y)),NA())</f>
        <v>1.0011570687745693E-2</v>
      </c>
      <c r="N686" s="182">
        <f>IFERROR(_xll.qlIndexFixing(ONIndex1M,I686,TRUE,_xll.ohTrigger(RecalcTrigger,Trigger1M)),NA())</f>
        <v>4.8162402894647016E-3</v>
      </c>
      <c r="O686" s="44">
        <f>IFERROR(_xll.qlIndexFixing(ONIndex3M,I686,TRUE,_xll.ohTrigger(RecalcTrigger,Trigger3M)),NA())</f>
        <v>6.0937326166676797E-3</v>
      </c>
      <c r="P686" s="44">
        <f>IFERROR(_xll.qlIndexFixing(ONIndex6M,I686,TRUE,_xll.ohTrigger(RecalcTrigger,Trigger6M)),NA())</f>
        <v>7.2462453404842364E-3</v>
      </c>
      <c r="Q686" s="183">
        <f>IFERROR(_xll.qlIndexFixing(ONIndex1Y,I686,TRUE,_xll.ohTrigger(RecalcTrigger,Trigger1Y)),NA())</f>
        <v>8.6946689392242149E-3</v>
      </c>
    </row>
    <row r="687" spans="2:17" x14ac:dyDescent="0.2">
      <c r="B687" s="39" t="s">
        <v>42</v>
      </c>
      <c r="D687" s="42">
        <f>_xll.qlCalendarAdvance(Calendar,$D686,B687,"f",FALSE)</f>
        <v>44306</v>
      </c>
      <c r="E687" s="177">
        <f>_xll.qlInterestRateIndexValueDate(IndexON,D687)</f>
        <v>44306</v>
      </c>
      <c r="F687" s="193">
        <f>IFERROR(_xll.qlIndexFixing(IndexON,D687,TRUE,_xll.ohTrigger(RecalcTrigger,TriggerON)),NA())</f>
        <v>5.6536646803362345E-3</v>
      </c>
      <c r="H687" s="42">
        <f>_xll.qlCalendarAdvance(Calendar,$H686,B687,"f",FALSE)</f>
        <v>44306</v>
      </c>
      <c r="I687" s="177">
        <f>_xll.qlInterestRateIndexValueDate(Index1M,$H687)</f>
        <v>44308</v>
      </c>
      <c r="J687" s="182">
        <f>IFERROR(_xll.qlIndexFixing(Index1M,$H687,TRUE,_xll.ohTrigger(RecalcTrigger,Trigger1M)),NA())</f>
        <v>4.98462964657026E-3</v>
      </c>
      <c r="K687" s="44">
        <f>IFERROR(_xll.qlIndexFixing(Index3M,H687,TRUE,_xll.ohTrigger(RecalcTrigger,Trigger3M)),NA())</f>
        <v>6.5261275965126792E-3</v>
      </c>
      <c r="L687" s="44">
        <f>IFERROR(_xll.qlIndexFixing(Index6M,$H687,TRUE,_xll.ohTrigger(RecalcTrigger,Trigger6M)),NA())</f>
        <v>8.0547602865618656E-3</v>
      </c>
      <c r="M687" s="183">
        <f>IFERROR(_xll.qlIndexFixing(Index1Y,$H687,TRUE,_xll.ohTrigger(RecalcTrigger,Trigger1Y)),NA())</f>
        <v>1.0046059181677457E-2</v>
      </c>
      <c r="N687" s="182">
        <f>IFERROR(_xll.qlIndexFixing(ONIndex1M,I687,TRUE,_xll.ohTrigger(RecalcTrigger,Trigger1M)),NA())</f>
        <v>4.8797060735328301E-3</v>
      </c>
      <c r="O687" s="44">
        <f>IFERROR(_xll.qlIndexFixing(ONIndex3M,I687,TRUE,_xll.ohTrigger(RecalcTrigger,Trigger3M)),NA())</f>
        <v>6.1566099625576243E-3</v>
      </c>
      <c r="P687" s="44">
        <f>IFERROR(_xll.qlIndexFixing(ONIndex6M,I687,TRUE,_xll.ohTrigger(RecalcTrigger,Trigger6M)),NA())</f>
        <v>7.3064850766435541E-3</v>
      </c>
      <c r="Q687" s="183">
        <f>IFERROR(_xll.qlIndexFixing(ONIndex1Y,I687,TRUE,_xll.ohTrigger(RecalcTrigger,Trigger1Y)),NA())</f>
        <v>8.7460845565079381E-3</v>
      </c>
    </row>
    <row r="688" spans="2:17" x14ac:dyDescent="0.2">
      <c r="B688" s="39" t="s">
        <v>42</v>
      </c>
      <c r="D688" s="42">
        <f>_xll.qlCalendarAdvance(Calendar,$D687,B688,"f",FALSE)</f>
        <v>44313</v>
      </c>
      <c r="E688" s="177">
        <f>_xll.qlInterestRateIndexValueDate(IndexON,D688)</f>
        <v>44313</v>
      </c>
      <c r="F688" s="193">
        <f>IFERROR(_xll.qlIndexFixing(IndexON,D688,TRUE,_xll.ohTrigger(RecalcTrigger,TriggerON)),NA())</f>
        <v>5.6536646802562984E-3</v>
      </c>
      <c r="H688" s="42">
        <f>_xll.qlCalendarAdvance(Calendar,$H687,B688,"f",FALSE)</f>
        <v>44313</v>
      </c>
      <c r="I688" s="177">
        <f>_xll.qlInterestRateIndexValueDate(Index1M,$H688)</f>
        <v>44315</v>
      </c>
      <c r="J688" s="182">
        <f>IFERROR(_xll.qlIndexFixing(Index1M,$H688,TRUE,_xll.ohTrigger(RecalcTrigger,Trigger1M)),NA())</f>
        <v>5.0477589828387681E-3</v>
      </c>
      <c r="K688" s="44">
        <f>IFERROR(_xll.qlIndexFixing(Index3M,H688,TRUE,_xll.ohTrigger(RecalcTrigger,Trigger3M)),NA())</f>
        <v>6.5880355259407943E-3</v>
      </c>
      <c r="L688" s="44">
        <f>IFERROR(_xll.qlIndexFixing(Index6M,$H688,TRUE,_xll.ohTrigger(RecalcTrigger,Trigger6M)),NA())</f>
        <v>8.1130979172176973E-3</v>
      </c>
      <c r="M688" s="183">
        <f>IFERROR(_xll.qlIndexFixing(Index1Y,$H688,TRUE,_xll.ohTrigger(RecalcTrigger,Trigger1Y)),NA())</f>
        <v>1.0094582891796594E-2</v>
      </c>
      <c r="N688" s="182">
        <f>IFERROR(_xll.qlIndexFixing(ONIndex1M,I688,TRUE,_xll.ohTrigger(RecalcTrigger,Trigger1M)),NA())</f>
        <v>4.9430395225780188E-3</v>
      </c>
      <c r="O688" s="44">
        <f>IFERROR(_xll.qlIndexFixing(ONIndex3M,I688,TRUE,_xll.ohTrigger(RecalcTrigger,Trigger3M)),NA())</f>
        <v>6.2193492417694785E-3</v>
      </c>
      <c r="P688" s="44">
        <f>IFERROR(_xll.qlIndexFixing(ONIndex6M,I688,TRUE,_xll.ohTrigger(RecalcTrigger,Trigger6M)),NA())</f>
        <v>7.3665992939275782E-3</v>
      </c>
      <c r="Q688" s="183">
        <f>IFERROR(_xll.qlIndexFixing(ONIndex1Y,I688,TRUE,_xll.ohTrigger(RecalcTrigger,Trigger1Y)),NA())</f>
        <v>8.7973964506016245E-3</v>
      </c>
    </row>
    <row r="689" spans="2:17" x14ac:dyDescent="0.2">
      <c r="B689" s="39" t="s">
        <v>42</v>
      </c>
      <c r="D689" s="42">
        <f>_xll.qlCalendarAdvance(Calendar,$D688,B689,"f",FALSE)</f>
        <v>44320</v>
      </c>
      <c r="E689" s="177">
        <f>_xll.qlInterestRateIndexValueDate(IndexON,D689)</f>
        <v>44320</v>
      </c>
      <c r="F689" s="193">
        <f>IFERROR(_xll.qlIndexFixing(IndexON,D689,TRUE,_xll.ohTrigger(RecalcTrigger,TriggerON)),NA())</f>
        <v>5.6536646802562984E-3</v>
      </c>
      <c r="H689" s="42">
        <f>_xll.qlCalendarAdvance(Calendar,$H688,B689,"f",FALSE)</f>
        <v>44320</v>
      </c>
      <c r="I689" s="177">
        <f>_xll.qlInterestRateIndexValueDate(Index1M,$H689)</f>
        <v>44322</v>
      </c>
      <c r="J689" s="182">
        <f>IFERROR(_xll.qlIndexFixing(Index1M,$H689,TRUE,_xll.ohTrigger(RecalcTrigger,Trigger1M)),NA())</f>
        <v>5.1107441287226441E-3</v>
      </c>
      <c r="K689" s="44">
        <f>IFERROR(_xll.qlIndexFixing(Index3M,H689,TRUE,_xll.ohTrigger(RecalcTrigger,Trigger3M)),NA())</f>
        <v>6.6542123709982231E-3</v>
      </c>
      <c r="L689" s="44">
        <f>IFERROR(_xll.qlIndexFixing(Index6M,$H689,TRUE,_xll.ohTrigger(RecalcTrigger,Trigger6M)),NA())</f>
        <v>8.1837992693470796E-3</v>
      </c>
      <c r="M689" s="183">
        <f>IFERROR(_xll.qlIndexFixing(Index1Y,$H689,TRUE,_xll.ohTrigger(RecalcTrigger,Trigger1Y)),NA())</f>
        <v>1.0143014228154926E-2</v>
      </c>
      <c r="N689" s="182">
        <f>IFERROR(_xll.qlIndexFixing(ONIndex1M,I689,TRUE,_xll.ohTrigger(RecalcTrigger,Trigger1M)),NA())</f>
        <v>5.0062360450731092E-3</v>
      </c>
      <c r="O689" s="44">
        <f>IFERROR(_xll.qlIndexFixing(ONIndex3M,I689,TRUE,_xll.ohTrigger(RecalcTrigger,Trigger3M)),NA())</f>
        <v>6.2819458828400343E-3</v>
      </c>
      <c r="P689" s="44">
        <f>IFERROR(_xll.qlIndexFixing(ONIndex6M,I689,TRUE,_xll.ohTrigger(RecalcTrigger,Trigger6M)),NA())</f>
        <v>7.426583935901121E-3</v>
      </c>
      <c r="Q689" s="183">
        <f>IFERROR(_xll.qlIndexFixing(ONIndex1Y,I689,TRUE,_xll.ohTrigger(RecalcTrigger,Trigger1Y)),NA())</f>
        <v>8.8486023348544052E-3</v>
      </c>
    </row>
    <row r="690" spans="2:17" x14ac:dyDescent="0.2">
      <c r="B690" s="39" t="s">
        <v>42</v>
      </c>
      <c r="D690" s="42">
        <f>_xll.qlCalendarAdvance(Calendar,$D689,B690,"f",FALSE)</f>
        <v>44327</v>
      </c>
      <c r="E690" s="177">
        <f>_xll.qlInterestRateIndexValueDate(IndexON,D690)</f>
        <v>44327</v>
      </c>
      <c r="F690" s="193">
        <f>IFERROR(_xll.qlIndexFixing(IndexON,D690,TRUE,_xll.ohTrigger(RecalcTrigger,TriggerON)),NA())</f>
        <v>5.6536646802562984E-3</v>
      </c>
      <c r="H690" s="42">
        <f>_xll.qlCalendarAdvance(Calendar,$H689,B690,"f",FALSE)</f>
        <v>44327</v>
      </c>
      <c r="I690" s="177">
        <f>_xll.qlInterestRateIndexValueDate(Index1M,$H690)</f>
        <v>44329</v>
      </c>
      <c r="J690" s="182">
        <f>IFERROR(_xll.qlIndexFixing(Index1M,$H690,TRUE,_xll.ohTrigger(RecalcTrigger,Trigger1M)),NA())</f>
        <v>5.1735804882707681E-3</v>
      </c>
      <c r="K690" s="44">
        <f>IFERROR(_xll.qlIndexFixing(Index3M,H690,TRUE,_xll.ohTrigger(RecalcTrigger,Trigger3M)),NA())</f>
        <v>6.7157661077719439E-3</v>
      </c>
      <c r="L690" s="44">
        <f>IFERROR(_xll.qlIndexFixing(Index6M,$H690,TRUE,_xll.ohTrigger(RecalcTrigger,Trigger6M)),NA())</f>
        <v>8.2417351170238264E-3</v>
      </c>
      <c r="M690" s="183">
        <f>IFERROR(_xll.qlIndexFixing(Index1Y,$H690,TRUE,_xll.ohTrigger(RecalcTrigger,Trigger1Y)),NA())</f>
        <v>1.019135711017877E-2</v>
      </c>
      <c r="N690" s="182">
        <f>IFERROR(_xll.qlIndexFixing(ONIndex1M,I690,TRUE,_xll.ohTrigger(RecalcTrigger,Trigger1M)),NA())</f>
        <v>5.0692910494909427E-3</v>
      </c>
      <c r="O690" s="44">
        <f>IFERROR(_xll.qlIndexFixing(ONIndex3M,I690,TRUE,_xll.ohTrigger(RecalcTrigger,Trigger3M)),NA())</f>
        <v>6.3443953142261478E-3</v>
      </c>
      <c r="P690" s="44">
        <f>IFERROR(_xll.qlIndexFixing(ONIndex6M,I690,TRUE,_xll.ohTrigger(RecalcTrigger,Trigger6M)),NA())</f>
        <v>7.4864349462888669E-3</v>
      </c>
      <c r="Q690" s="183">
        <f>IFERROR(_xll.qlIndexFixing(ONIndex1Y,I690,TRUE,_xll.ohTrigger(RecalcTrigger,Trigger1Y)),NA())</f>
        <v>8.8996999224555395E-3</v>
      </c>
    </row>
    <row r="691" spans="2:17" x14ac:dyDescent="0.2">
      <c r="B691" s="39" t="s">
        <v>42</v>
      </c>
      <c r="D691" s="42">
        <f>_xll.qlCalendarAdvance(Calendar,$D690,B691,"f",FALSE)</f>
        <v>44334</v>
      </c>
      <c r="E691" s="177">
        <f>_xll.qlInterestRateIndexValueDate(IndexON,D691)</f>
        <v>44334</v>
      </c>
      <c r="F691" s="193">
        <f>IFERROR(_xll.qlIndexFixing(IndexON,D691,TRUE,_xll.ohTrigger(RecalcTrigger,TriggerON)),NA())</f>
        <v>5.6536646802562984E-3</v>
      </c>
      <c r="H691" s="42">
        <f>_xll.qlCalendarAdvance(Calendar,$H690,B691,"f",FALSE)</f>
        <v>44334</v>
      </c>
      <c r="I691" s="177">
        <f>_xll.qlInterestRateIndexValueDate(Index1M,$H691)</f>
        <v>44336</v>
      </c>
      <c r="J691" s="182">
        <f>IFERROR(_xll.qlIndexFixing(Index1M,$H691,TRUE,_xll.ohTrigger(RecalcTrigger,Trigger1M)),NA())</f>
        <v>5.2362634654246065E-3</v>
      </c>
      <c r="K691" s="44">
        <f>IFERROR(_xll.qlIndexFixing(Index3M,H691,TRUE,_xll.ohTrigger(RecalcTrigger,Trigger3M)),NA())</f>
        <v>6.7771416103295833E-3</v>
      </c>
      <c r="L691" s="44">
        <f>IFERROR(_xll.qlIndexFixing(Index6M,$H691,TRUE,_xll.ohTrigger(RecalcTrigger,Trigger6M)),NA())</f>
        <v>8.2994829036899375E-3</v>
      </c>
      <c r="M691" s="183">
        <f>IFERROR(_xll.qlIndexFixing(Index1Y,$H691,TRUE,_xll.ohTrigger(RecalcTrigger,Trigger1Y)),NA())</f>
        <v>1.0239615526640837E-2</v>
      </c>
      <c r="N691" s="182">
        <f>IFERROR(_xll.qlIndexFixing(ONIndex1M,I691,TRUE,_xll.ohTrigger(RecalcTrigger,Trigger1M)),NA())</f>
        <v>5.1321999441444888E-3</v>
      </c>
      <c r="O691" s="44">
        <f>IFERROR(_xll.qlIndexFixing(ONIndex3M,I691,TRUE,_xll.ohTrigger(RecalcTrigger,Trigger3M)),NA())</f>
        <v>6.4066929643047388E-3</v>
      </c>
      <c r="P691" s="44">
        <f>IFERROR(_xll.qlIndexFixing(ONIndex6M,I691,TRUE,_xll.ohTrigger(RecalcTrigger,Trigger6M)),NA())</f>
        <v>7.546148268575692E-3</v>
      </c>
      <c r="Q691" s="183">
        <f>IFERROR(_xll.qlIndexFixing(ONIndex1Y,I691,TRUE,_xll.ohTrigger(RecalcTrigger,Trigger1Y)),NA())</f>
        <v>8.9506869266742228E-3</v>
      </c>
    </row>
    <row r="692" spans="2:17" x14ac:dyDescent="0.2">
      <c r="B692" s="39" t="s">
        <v>42</v>
      </c>
      <c r="D692" s="42">
        <f>_xll.qlCalendarAdvance(Calendar,$D691,B692,"f",FALSE)</f>
        <v>44341</v>
      </c>
      <c r="E692" s="177">
        <f>_xll.qlInterestRateIndexValueDate(IndexON,D692)</f>
        <v>44341</v>
      </c>
      <c r="F692" s="193">
        <f>IFERROR(_xll.qlIndexFixing(IndexON,D692,TRUE,_xll.ohTrigger(RecalcTrigger,TriggerON)),NA())</f>
        <v>5.6536646801763624E-3</v>
      </c>
      <c r="H692" s="42">
        <f>_xll.qlCalendarAdvance(Calendar,$H691,B692,"f",FALSE)</f>
        <v>44341</v>
      </c>
      <c r="I692" s="177">
        <f>_xll.qlInterestRateIndexValueDate(Index1M,$H692)</f>
        <v>44343</v>
      </c>
      <c r="J692" s="182">
        <f>IFERROR(_xll.qlIndexFixing(Index1M,$H692,TRUE,_xll.ohTrigger(RecalcTrigger,Trigger1M)),NA())</f>
        <v>5.2987884640431915E-3</v>
      </c>
      <c r="K692" s="44">
        <f>IFERROR(_xll.qlIndexFixing(Index3M,H692,TRUE,_xll.ohTrigger(RecalcTrigger,Trigger3M)),NA())</f>
        <v>6.8383342909114032E-3</v>
      </c>
      <c r="L692" s="44">
        <f>IFERROR(_xll.qlIndexFixing(Index6M,$H692,TRUE,_xll.ohTrigger(RecalcTrigger,Trigger6M)),NA())</f>
        <v>8.3570385387263871E-3</v>
      </c>
      <c r="M692" s="183">
        <f>IFERROR(_xll.qlIndexFixing(Index1Y,$H692,TRUE,_xll.ohTrigger(RecalcTrigger,Trigger1Y)),NA())</f>
        <v>1.0287793535672274E-2</v>
      </c>
      <c r="N692" s="182">
        <f>IFERROR(_xll.qlIndexFixing(ONIndex1M,I692,TRUE,_xll.ohTrigger(RecalcTrigger,Trigger1M)),NA())</f>
        <v>5.1949581376664611E-3</v>
      </c>
      <c r="O692" s="44">
        <f>IFERROR(_xll.qlIndexFixing(ONIndex3M,I692,TRUE,_xll.ohTrigger(RecalcTrigger,Trigger3M)),NA())</f>
        <v>6.4688342618524075E-3</v>
      </c>
      <c r="P692" s="44">
        <f>IFERROR(_xll.qlIndexFixing(ONIndex6M,I692,TRUE,_xll.ohTrigger(RecalcTrigger,Trigger6M)),NA())</f>
        <v>7.6057198464862807E-3</v>
      </c>
      <c r="Q692" s="183">
        <f>IFERROR(_xll.qlIndexFixing(ONIndex1Y,I692,TRUE,_xll.ohTrigger(RecalcTrigger,Trigger1Y)),NA())</f>
        <v>9.0015610607796503E-3</v>
      </c>
    </row>
    <row r="693" spans="2:17" x14ac:dyDescent="0.2">
      <c r="B693" s="39" t="s">
        <v>42</v>
      </c>
      <c r="D693" s="42">
        <f>_xll.qlCalendarAdvance(Calendar,$D692,B693,"f",FALSE)</f>
        <v>44348</v>
      </c>
      <c r="E693" s="177">
        <f>_xll.qlInterestRateIndexValueDate(IndexON,D693)</f>
        <v>44348</v>
      </c>
      <c r="F693" s="193">
        <f>IFERROR(_xll.qlIndexFixing(IndexON,D693,TRUE,_xll.ohTrigger(RecalcTrigger,TriggerON)),NA())</f>
        <v>5.6536646802562984E-3</v>
      </c>
      <c r="H693" s="42">
        <f>_xll.qlCalendarAdvance(Calendar,$H692,B693,"f",FALSE)</f>
        <v>44348</v>
      </c>
      <c r="I693" s="177">
        <f>_xll.qlInterestRateIndexValueDate(Index1M,$H693)</f>
        <v>44350</v>
      </c>
      <c r="J693" s="182">
        <f>IFERROR(_xll.qlIndexFixing(Index1M,$H693,TRUE,_xll.ohTrigger(RecalcTrigger,Trigger1M)),NA())</f>
        <v>5.3611508878781411E-3</v>
      </c>
      <c r="K693" s="44">
        <f>IFERROR(_xll.qlIndexFixing(Index3M,H693,TRUE,_xll.ohTrigger(RecalcTrigger,Trigger3M)),NA())</f>
        <v>6.899339561497006E-3</v>
      </c>
      <c r="L693" s="44">
        <f>IFERROR(_xll.qlIndexFixing(Index6M,$H693,TRUE,_xll.ohTrigger(RecalcTrigger,Trigger6M)),NA())</f>
        <v>8.4020189724191875E-3</v>
      </c>
      <c r="M693" s="183">
        <f>IFERROR(_xll.qlIndexFixing(Index1Y,$H693,TRUE,_xll.ohTrigger(RecalcTrigger,Trigger1Y)),NA())</f>
        <v>1.0335895264776457E-2</v>
      </c>
      <c r="N693" s="182">
        <f>IFERROR(_xll.qlIndexFixing(ONIndex1M,I693,TRUE,_xll.ohTrigger(RecalcTrigger,Trigger1M)),NA())</f>
        <v>5.257561038369829E-3</v>
      </c>
      <c r="O693" s="44">
        <f>IFERROR(_xll.qlIndexFixing(ONIndex3M,I693,TRUE,_xll.ohTrigger(RecalcTrigger,Trigger3M)),NA())</f>
        <v>6.5308146350062657E-3</v>
      </c>
      <c r="P693" s="44">
        <f>IFERROR(_xll.qlIndexFixing(ONIndex6M,I693,TRUE,_xll.ohTrigger(RecalcTrigger,Trigger6M)),NA())</f>
        <v>7.6651456235055093E-3</v>
      </c>
      <c r="Q693" s="183">
        <f>IFERROR(_xll.qlIndexFixing(ONIndex1Y,I693,TRUE,_xll.ohTrigger(RecalcTrigger,Trigger1Y)),NA())</f>
        <v>9.0523200380410174E-3</v>
      </c>
    </row>
    <row r="694" spans="2:17" x14ac:dyDescent="0.2">
      <c r="B694" s="39" t="s">
        <v>42</v>
      </c>
      <c r="D694" s="42">
        <f>_xll.qlCalendarAdvance(Calendar,$D693,B694,"f",FALSE)</f>
        <v>44355</v>
      </c>
      <c r="E694" s="177">
        <f>_xll.qlInterestRateIndexValueDate(IndexON,D694)</f>
        <v>44355</v>
      </c>
      <c r="F694" s="193">
        <f>IFERROR(_xll.qlIndexFixing(IndexON,D694,TRUE,_xll.ohTrigger(RecalcTrigger,TriggerON)),NA())</f>
        <v>5.6536646802562984E-3</v>
      </c>
      <c r="H694" s="42">
        <f>_xll.qlCalendarAdvance(Calendar,$H693,B694,"f",FALSE)</f>
        <v>44355</v>
      </c>
      <c r="I694" s="177">
        <f>_xll.qlInterestRateIndexValueDate(Index1M,$H694)</f>
        <v>44357</v>
      </c>
      <c r="J694" s="182">
        <f>IFERROR(_xll.qlIndexFixing(Index1M,$H694,TRUE,_xll.ohTrigger(RecalcTrigger,Trigger1M)),NA())</f>
        <v>5.4233461405911454E-3</v>
      </c>
      <c r="K694" s="44">
        <f>IFERROR(_xll.qlIndexFixing(Index3M,H694,TRUE,_xll.ohTrigger(RecalcTrigger,Trigger3M)),NA())</f>
        <v>6.9601528338096757E-3</v>
      </c>
      <c r="L694" s="44">
        <f>IFERROR(_xll.qlIndexFixing(Index6M,$H694,TRUE,_xll.ohTrigger(RecalcTrigger,Trigger6M)),NA())</f>
        <v>8.4592211340464903E-3</v>
      </c>
      <c r="M694" s="183">
        <f>IFERROR(_xll.qlIndexFixing(Index1Y,$H694,TRUE,_xll.ohTrigger(RecalcTrigger,Trigger1Y)),NA())</f>
        <v>1.0383924910842144E-2</v>
      </c>
      <c r="N694" s="182">
        <f>IFERROR(_xll.qlIndexFixing(ONIndex1M,I694,TRUE,_xll.ohTrigger(RecalcTrigger,Trigger1M)),NA())</f>
        <v>5.320004054567562E-3</v>
      </c>
      <c r="O694" s="44">
        <f>IFERROR(_xll.qlIndexFixing(ONIndex3M,I694,TRUE,_xll.ohTrigger(RecalcTrigger,Trigger3M)),NA())</f>
        <v>6.5926295123031053E-3</v>
      </c>
      <c r="P694" s="44">
        <f>IFERROR(_xll.qlIndexFixing(ONIndex6M,I694,TRUE,_xll.ohTrigger(RecalcTrigger,Trigger6M)),NA())</f>
        <v>7.724421543278126E-3</v>
      </c>
      <c r="Q694" s="183">
        <f>IFERROR(_xll.qlIndexFixing(ONIndex1Y,I694,TRUE,_xll.ohTrigger(RecalcTrigger,Trigger1Y)),NA())</f>
        <v>9.1029615715676471E-3</v>
      </c>
    </row>
    <row r="695" spans="2:17" x14ac:dyDescent="0.2">
      <c r="B695" s="39" t="s">
        <v>42</v>
      </c>
      <c r="D695" s="42">
        <f>_xll.qlCalendarAdvance(Calendar,$D694,B695,"f",FALSE)</f>
        <v>44362</v>
      </c>
      <c r="E695" s="177">
        <f>_xll.qlInterestRateIndexValueDate(IndexON,D695)</f>
        <v>44362</v>
      </c>
      <c r="F695" s="193">
        <f>IFERROR(_xll.qlIndexFixing(IndexON,D695,TRUE,_xll.ohTrigger(RecalcTrigger,TriggerON)),NA())</f>
        <v>5.6536646803362345E-3</v>
      </c>
      <c r="H695" s="42">
        <f>_xll.qlCalendarAdvance(Calendar,$H694,B695,"f",FALSE)</f>
        <v>44362</v>
      </c>
      <c r="I695" s="177">
        <f>_xll.qlInterestRateIndexValueDate(Index1M,$H695)</f>
        <v>44364</v>
      </c>
      <c r="J695" s="182">
        <f>IFERROR(_xll.qlIndexFixing(Index1M,$H695,TRUE,_xll.ohTrigger(RecalcTrigger,Trigger1M)),NA())</f>
        <v>5.4853696257539664E-3</v>
      </c>
      <c r="K695" s="44">
        <f>IFERROR(_xll.qlIndexFixing(Index3M,H695,TRUE,_xll.ohTrigger(RecalcTrigger,Trigger3M)),NA())</f>
        <v>7.0207695193137756E-3</v>
      </c>
      <c r="L695" s="44">
        <f>IFERROR(_xll.qlIndexFixing(Index6M,$H695,TRUE,_xll.ohTrigger(RecalcTrigger,Trigger6M)),NA())</f>
        <v>8.51621973398301E-3</v>
      </c>
      <c r="M695" s="183">
        <f>IFERROR(_xll.qlIndexFixing(Index1Y,$H695,TRUE,_xll.ohTrigger(RecalcTrigger,Trigger1Y)),NA())</f>
        <v>1.0431886740157478E-2</v>
      </c>
      <c r="N695" s="182">
        <f>IFERROR(_xll.qlIndexFixing(ONIndex1M,I695,TRUE,_xll.ohTrigger(RecalcTrigger,Trigger1M)),NA())</f>
        <v>5.3822825950522457E-3</v>
      </c>
      <c r="O695" s="44">
        <f>IFERROR(_xll.qlIndexFixing(ONIndex3M,I695,TRUE,_xll.ohTrigger(RecalcTrigger,Trigger3M)),NA())</f>
        <v>6.6542743224395906E-3</v>
      </c>
      <c r="P695" s="44">
        <f>IFERROR(_xll.qlIndexFixing(ONIndex6M,I695,TRUE,_xll.ohTrigger(RecalcTrigger,Trigger6M)),NA())</f>
        <v>7.7835435494488792E-3</v>
      </c>
      <c r="Q695" s="183">
        <f>IFERROR(_xll.qlIndexFixing(ONIndex1Y,I695,TRUE,_xll.ohTrigger(RecalcTrigger,Trigger1Y)),NA())</f>
        <v>9.1534833747886069E-3</v>
      </c>
    </row>
    <row r="696" spans="2:17" x14ac:dyDescent="0.2">
      <c r="B696" s="39" t="s">
        <v>42</v>
      </c>
      <c r="D696" s="42">
        <f>_xll.qlCalendarAdvance(Calendar,$D695,B696,"f",FALSE)</f>
        <v>44369</v>
      </c>
      <c r="E696" s="177">
        <f>_xll.qlInterestRateIndexValueDate(IndexON,D696)</f>
        <v>44369</v>
      </c>
      <c r="F696" s="193">
        <f>IFERROR(_xll.qlIndexFixing(IndexON,D696,TRUE,_xll.ohTrigger(RecalcTrigger,TriggerON)),NA())</f>
        <v>5.6536646802562984E-3</v>
      </c>
      <c r="H696" s="42">
        <f>_xll.qlCalendarAdvance(Calendar,$H695,B696,"f",FALSE)</f>
        <v>44369</v>
      </c>
      <c r="I696" s="177">
        <f>_xll.qlInterestRateIndexValueDate(Index1M,$H696)</f>
        <v>44371</v>
      </c>
      <c r="J696" s="182">
        <f>IFERROR(_xll.qlIndexFixing(Index1M,$H696,TRUE,_xll.ohTrigger(RecalcTrigger,Trigger1M)),NA())</f>
        <v>5.5472167468309519E-3</v>
      </c>
      <c r="K696" s="44">
        <f>IFERROR(_xll.qlIndexFixing(Index3M,H696,TRUE,_xll.ohTrigger(RecalcTrigger,Trigger3M)),NA())</f>
        <v>7.0811850292225613E-3</v>
      </c>
      <c r="L696" s="44">
        <f>IFERROR(_xll.qlIndexFixing(Index6M,$H696,TRUE,_xll.ohTrigger(RecalcTrigger,Trigger6M)),NA())</f>
        <v>8.5730106805985452E-3</v>
      </c>
      <c r="M696" s="183">
        <f>IFERROR(_xll.qlIndexFixing(Index1Y,$H696,TRUE,_xll.ohTrigger(RecalcTrigger,Trigger1Y)),NA())</f>
        <v>1.0479785088422261E-2</v>
      </c>
      <c r="N696" s="182">
        <f>IFERROR(_xll.qlIndexFixing(ONIndex1M,I696,TRUE,_xll.ohTrigger(RecalcTrigger,Trigger1M)),NA())</f>
        <v>5.4443920678970414E-3</v>
      </c>
      <c r="O696" s="44">
        <f>IFERROR(_xll.qlIndexFixing(ONIndex3M,I696,TRUE,_xll.ohTrigger(RecalcTrigger,Trigger3M)),NA())</f>
        <v>6.7157444936327693E-3</v>
      </c>
      <c r="P696" s="44">
        <f>IFERROR(_xll.qlIndexFixing(ONIndex6M,I696,TRUE,_xll.ohTrigger(RecalcTrigger,Trigger6M)),NA())</f>
        <v>7.842507585582581E-3</v>
      </c>
      <c r="Q696" s="183">
        <f>IFERROR(_xll.qlIndexFixing(ONIndex1Y,I696,TRUE,_xll.ohTrigger(RecalcTrigger,Trigger1Y)),NA())</f>
        <v>9.2038831608931559E-3</v>
      </c>
    </row>
    <row r="697" spans="2:17" x14ac:dyDescent="0.2">
      <c r="B697" s="39" t="s">
        <v>42</v>
      </c>
      <c r="D697" s="42">
        <f>_xll.qlCalendarAdvance(Calendar,$D696,B697,"f",FALSE)</f>
        <v>44376</v>
      </c>
      <c r="E697" s="177">
        <f>_xll.qlInterestRateIndexValueDate(IndexON,D697)</f>
        <v>44376</v>
      </c>
      <c r="F697" s="193">
        <f>IFERROR(_xll.qlIndexFixing(IndexON,D697,TRUE,_xll.ohTrigger(RecalcTrigger,TriggerON)),NA())</f>
        <v>5.6536646803362345E-3</v>
      </c>
      <c r="H697" s="42">
        <f>_xll.qlCalendarAdvance(Calendar,$H696,B697,"f",FALSE)</f>
        <v>44376</v>
      </c>
      <c r="I697" s="177">
        <f>_xll.qlInterestRateIndexValueDate(Index1M,$H697)</f>
        <v>44378</v>
      </c>
      <c r="J697" s="182">
        <f>IFERROR(_xll.qlIndexFixing(Index1M,$H697,TRUE,_xll.ohTrigger(RecalcTrigger,Trigger1M)),NA())</f>
        <v>5.6088829072140078E-3</v>
      </c>
      <c r="K697" s="44">
        <f>IFERROR(_xll.qlIndexFixing(Index3M,H697,TRUE,_xll.ohTrigger(RecalcTrigger,Trigger3M)),NA())</f>
        <v>7.1413947744929764E-3</v>
      </c>
      <c r="L697" s="44">
        <f>IFERROR(_xll.qlIndexFixing(Index6M,$H697,TRUE,_xll.ohTrigger(RecalcTrigger,Trigger6M)),NA())</f>
        <v>8.6417912382102755E-3</v>
      </c>
      <c r="M697" s="183">
        <f>IFERROR(_xll.qlIndexFixing(Index1Y,$H697,TRUE,_xll.ohTrigger(RecalcTrigger,Trigger1Y)),NA())</f>
        <v>1.0527624360763273E-2</v>
      </c>
      <c r="N697" s="182">
        <f>IFERROR(_xll.qlIndexFixing(ONIndex1M,I697,TRUE,_xll.ohTrigger(RecalcTrigger,Trigger1M)),NA())</f>
        <v>5.5063278816547268E-3</v>
      </c>
      <c r="O697" s="44">
        <f>IFERROR(_xll.qlIndexFixing(ONIndex3M,I697,TRUE,_xll.ohTrigger(RecalcTrigger,Trigger3M)),NA())</f>
        <v>6.7770354544194333E-3</v>
      </c>
      <c r="P697" s="44">
        <f>IFERROR(_xll.qlIndexFixing(ONIndex6M,I697,TRUE,_xll.ohTrigger(RecalcTrigger,Trigger6M)),NA())</f>
        <v>7.9013095951641077E-3</v>
      </c>
      <c r="Q697" s="183">
        <f>IFERROR(_xll.qlIndexFixing(ONIndex1Y,I697,TRUE,_xll.ohTrigger(RecalcTrigger,Trigger1Y)),NA())</f>
        <v>9.2541586429906175E-3</v>
      </c>
    </row>
    <row r="698" spans="2:17" x14ac:dyDescent="0.2">
      <c r="B698" s="39" t="s">
        <v>42</v>
      </c>
      <c r="D698" s="42">
        <f>_xll.qlCalendarAdvance(Calendar,$D697,B698,"f",FALSE)</f>
        <v>44383</v>
      </c>
      <c r="E698" s="177">
        <f>_xll.qlInterestRateIndexValueDate(IndexON,D698)</f>
        <v>44383</v>
      </c>
      <c r="F698" s="193">
        <f>IFERROR(_xll.qlIndexFixing(IndexON,D698,TRUE,_xll.ohTrigger(RecalcTrigger,TriggerON)),NA())</f>
        <v>5.6536646801763624E-3</v>
      </c>
      <c r="H698" s="42">
        <f>_xll.qlCalendarAdvance(Calendar,$H697,B698,"f",FALSE)</f>
        <v>44383</v>
      </c>
      <c r="I698" s="177">
        <f>_xll.qlInterestRateIndexValueDate(Index1M,$H698)</f>
        <v>44385</v>
      </c>
      <c r="J698" s="182">
        <f>IFERROR(_xll.qlIndexFixing(Index1M,$H698,TRUE,_xll.ohTrigger(RecalcTrigger,Trigger1M)),NA())</f>
        <v>5.670363510185128E-3</v>
      </c>
      <c r="K698" s="44">
        <f>IFERROR(_xll.qlIndexFixing(Index3M,H698,TRUE,_xll.ohTrigger(RecalcTrigger,Trigger3M)),NA())</f>
        <v>7.2013941658360713E-3</v>
      </c>
      <c r="L698" s="44">
        <f>IFERROR(_xll.qlIndexFixing(Index6M,$H698,TRUE,_xll.ohTrigger(RecalcTrigger,Trigger6M)),NA())</f>
        <v>8.6981080368992401E-3</v>
      </c>
      <c r="M698" s="183">
        <f>IFERROR(_xll.qlIndexFixing(Index1Y,$H698,TRUE,_xll.ohTrigger(RecalcTrigger,Trigger1Y)),NA())</f>
        <v>1.057540903174611E-2</v>
      </c>
      <c r="N698" s="182">
        <f>IFERROR(_xll.qlIndexFixing(ONIndex1M,I698,TRUE,_xll.ohTrigger(RecalcTrigger,Trigger1M)),NA())</f>
        <v>5.5680854447981432E-3</v>
      </c>
      <c r="O698" s="44">
        <f>IFERROR(_xll.qlIndexFixing(ONIndex3M,I698,TRUE,_xll.ohTrigger(RecalcTrigger,Trigger3M)),NA())</f>
        <v>6.8381426332564388E-3</v>
      </c>
      <c r="P698" s="44">
        <f>IFERROR(_xll.qlIndexFixing(ONIndex6M,I698,TRUE,_xll.ohTrigger(RecalcTrigger,Trigger6M)),NA())</f>
        <v>7.9599455219980797E-3</v>
      </c>
      <c r="Q698" s="183">
        <f>IFERROR(_xll.qlIndexFixing(ONIndex1Y,I698,TRUE,_xll.ohTrigger(RecalcTrigger,Trigger1Y)),NA())</f>
        <v>9.304307534589995E-3</v>
      </c>
    </row>
    <row r="699" spans="2:17" x14ac:dyDescent="0.2">
      <c r="B699" s="39" t="s">
        <v>42</v>
      </c>
      <c r="D699" s="42">
        <f>_xll.qlCalendarAdvance(Calendar,$D698,B699,"f",FALSE)</f>
        <v>44390</v>
      </c>
      <c r="E699" s="177">
        <f>_xll.qlInterestRateIndexValueDate(IndexON,D699)</f>
        <v>44390</v>
      </c>
      <c r="F699" s="193">
        <f>IFERROR(_xll.qlIndexFixing(IndexON,D699,TRUE,_xll.ohTrigger(RecalcTrigger,TriggerON)),NA())</f>
        <v>5.6536646801763624E-3</v>
      </c>
      <c r="H699" s="42">
        <f>_xll.qlCalendarAdvance(Calendar,$H698,B699,"f",FALSE)</f>
        <v>44390</v>
      </c>
      <c r="I699" s="177">
        <f>_xll.qlInterestRateIndexValueDate(Index1M,$H699)</f>
        <v>44392</v>
      </c>
      <c r="J699" s="182">
        <f>IFERROR(_xll.qlIndexFixing(Index1M,$H699,TRUE,_xll.ohTrigger(RecalcTrigger,Trigger1M)),NA())</f>
        <v>5.73165395894637E-3</v>
      </c>
      <c r="K699" s="44">
        <f>IFERROR(_xll.qlIndexFixing(Index3M,H699,TRUE,_xll.ohTrigger(RecalcTrigger,Trigger3M)),NA())</f>
        <v>7.261178613716137E-3</v>
      </c>
      <c r="L699" s="44">
        <f>IFERROR(_xll.qlIndexFixing(Index6M,$H699,TRUE,_xll.ohTrigger(RecalcTrigger,Trigger6M)),NA())</f>
        <v>8.7542040379276209E-3</v>
      </c>
      <c r="M699" s="183">
        <f>IFERROR(_xll.qlIndexFixing(Index1Y,$H699,TRUE,_xll.ohTrigger(RecalcTrigger,Trigger1Y)),NA())</f>
        <v>1.0623143645390729E-2</v>
      </c>
      <c r="N699" s="182">
        <f>IFERROR(_xll.qlIndexFixing(ONIndex1M,I699,TRUE,_xll.ohTrigger(RecalcTrigger,Trigger1M)),NA())</f>
        <v>5.629660165560324E-3</v>
      </c>
      <c r="O699" s="44">
        <f>IFERROR(_xll.qlIndexFixing(ONIndex3M,I699,TRUE,_xll.ohTrigger(RecalcTrigger,Trigger3M)),NA())</f>
        <v>6.8990614586006416E-3</v>
      </c>
      <c r="P699" s="44">
        <f>IFERROR(_xll.qlIndexFixing(ONIndex6M,I699,TRUE,_xll.ohTrigger(RecalcTrigger,Trigger6M)),NA())</f>
        <v>8.0184113094894371E-3</v>
      </c>
      <c r="Q699" s="183">
        <f>IFERROR(_xll.qlIndexFixing(ONIndex1Y,I699,TRUE,_xll.ohTrigger(RecalcTrigger,Trigger1Y)),NA())</f>
        <v>9.3543275488006117E-3</v>
      </c>
    </row>
    <row r="700" spans="2:17" x14ac:dyDescent="0.2">
      <c r="B700" s="39" t="s">
        <v>42</v>
      </c>
      <c r="D700" s="42">
        <f>_xll.qlCalendarAdvance(Calendar,$D699,B700,"f",FALSE)</f>
        <v>44397</v>
      </c>
      <c r="E700" s="177">
        <f>_xll.qlInterestRateIndexValueDate(IndexON,D700)</f>
        <v>44397</v>
      </c>
      <c r="F700" s="193">
        <f>IFERROR(_xll.qlIndexFixing(IndexON,D700,TRUE,_xll.ohTrigger(RecalcTrigger,TriggerON)),NA())</f>
        <v>5.6536646801763624E-3</v>
      </c>
      <c r="H700" s="42">
        <f>_xll.qlCalendarAdvance(Calendar,$H699,B700,"f",FALSE)</f>
        <v>44397</v>
      </c>
      <c r="I700" s="177">
        <f>_xll.qlInterestRateIndexValueDate(Index1M,$H700)</f>
        <v>44399</v>
      </c>
      <c r="J700" s="182">
        <f>IFERROR(_xll.qlIndexFixing(Index1M,$H700,TRUE,_xll.ohTrigger(RecalcTrigger,Trigger1M)),NA())</f>
        <v>5.7927496565973735E-3</v>
      </c>
      <c r="K700" s="44">
        <f>IFERROR(_xll.qlIndexFixing(Index3M,H700,TRUE,_xll.ohTrigger(RecalcTrigger,Trigger3M)),NA())</f>
        <v>7.3207435283498398E-3</v>
      </c>
      <c r="L700" s="44">
        <f>IFERROR(_xll.qlIndexFixing(Index6M,$H700,TRUE,_xll.ohTrigger(RecalcTrigger,Trigger6M)),NA())</f>
        <v>8.8100751473856893E-3</v>
      </c>
      <c r="M700" s="183">
        <f>IFERROR(_xll.qlIndexFixing(Index1Y,$H700,TRUE,_xll.ohTrigger(RecalcTrigger,Trigger1Y)),NA())</f>
        <v>1.06708328151848E-2</v>
      </c>
      <c r="N700" s="182">
        <f>IFERROR(_xll.qlIndexFixing(ONIndex1M,I700,TRUE,_xll.ohTrigger(RecalcTrigger,Trigger1M)),NA())</f>
        <v>5.6910474525739829E-3</v>
      </c>
      <c r="O700" s="44">
        <f>IFERROR(_xll.qlIndexFixing(ONIndex3M,I700,TRUE,_xll.ohTrigger(RecalcTrigger,Trigger3M)),NA())</f>
        <v>6.9597873589088977E-3</v>
      </c>
      <c r="P700" s="44">
        <f>IFERROR(_xll.qlIndexFixing(ONIndex6M,I700,TRUE,_xll.ohTrigger(RecalcTrigger,Trigger6M)),NA())</f>
        <v>8.0767029013628644E-3</v>
      </c>
      <c r="Q700" s="183">
        <f>IFERROR(_xll.qlIndexFixing(ONIndex1Y,I700,TRUE,_xll.ohTrigger(RecalcTrigger,Trigger1Y)),NA())</f>
        <v>9.4042163988117267E-3</v>
      </c>
    </row>
    <row r="701" spans="2:17" x14ac:dyDescent="0.2">
      <c r="B701" s="39" t="s">
        <v>42</v>
      </c>
      <c r="D701" s="42">
        <f>_xll.qlCalendarAdvance(Calendar,$D700,B701,"f",FALSE)</f>
        <v>44404</v>
      </c>
      <c r="E701" s="177">
        <f>_xll.qlInterestRateIndexValueDate(IndexON,D701)</f>
        <v>44404</v>
      </c>
      <c r="F701" s="193">
        <f>IFERROR(_xll.qlIndexFixing(IndexON,D701,TRUE,_xll.ohTrigger(RecalcTrigger,TriggerON)),NA())</f>
        <v>5.6536646803362345E-3</v>
      </c>
      <c r="H701" s="42">
        <f>_xll.qlCalendarAdvance(Calendar,$H700,B701,"f",FALSE)</f>
        <v>44404</v>
      </c>
      <c r="I701" s="177">
        <f>_xll.qlInterestRateIndexValueDate(Index1M,$H701)</f>
        <v>44406</v>
      </c>
      <c r="J701" s="182">
        <f>IFERROR(_xll.qlIndexFixing(Index1M,$H701,TRUE,_xll.ohTrigger(RecalcTrigger,Trigger1M)),NA())</f>
        <v>5.8536460061628381E-3</v>
      </c>
      <c r="K701" s="44">
        <f>IFERROR(_xll.qlIndexFixing(Index3M,H701,TRUE,_xll.ohTrigger(RecalcTrigger,Trigger3M)),NA())</f>
        <v>7.3800843197140333E-3</v>
      </c>
      <c r="L701" s="44">
        <f>IFERROR(_xll.qlIndexFixing(Index6M,$H701,TRUE,_xll.ohTrigger(RecalcTrigger,Trigger6M)),NA())</f>
        <v>8.8657172709717715E-3</v>
      </c>
      <c r="M701" s="183">
        <f>IFERROR(_xll.qlIndexFixing(Index1Y,$H701,TRUE,_xll.ohTrigger(RecalcTrigger,Trigger1Y)),NA())</f>
        <v>1.0718481224097956E-2</v>
      </c>
      <c r="N701" s="182">
        <f>IFERROR(_xll.qlIndexFixing(ONIndex1M,I701,TRUE,_xll.ohTrigger(RecalcTrigger,Trigger1M)),NA())</f>
        <v>5.7522427141520893E-3</v>
      </c>
      <c r="O701" s="44">
        <f>IFERROR(_xll.qlIndexFixing(ONIndex3M,I701,TRUE,_xll.ohTrigger(RecalcTrigger,Trigger3M)),NA())</f>
        <v>7.0203157625581269E-3</v>
      </c>
      <c r="P701" s="44">
        <f>IFERROR(_xll.qlIndexFixing(ONIndex6M,I701,TRUE,_xll.ohTrigger(RecalcTrigger,Trigger6M)),NA())</f>
        <v>8.1348162411831737E-3</v>
      </c>
      <c r="Q701" s="183">
        <f>IFERROR(_xll.qlIndexFixing(ONIndex1Y,I701,TRUE,_xll.ohTrigger(RecalcTrigger,Trigger1Y)),NA())</f>
        <v>9.4539717978925353E-3</v>
      </c>
    </row>
    <row r="702" spans="2:17" x14ac:dyDescent="0.2">
      <c r="B702" s="39" t="s">
        <v>42</v>
      </c>
      <c r="D702" s="42">
        <f>_xll.qlCalendarAdvance(Calendar,$D701,B702,"f",FALSE)</f>
        <v>44411</v>
      </c>
      <c r="E702" s="177">
        <f>_xll.qlInterestRateIndexValueDate(IndexON,D702)</f>
        <v>44411</v>
      </c>
      <c r="F702" s="193">
        <f>IFERROR(_xll.qlIndexFixing(IndexON,D702,TRUE,_xll.ohTrigger(RecalcTrigger,TriggerON)),NA())</f>
        <v>5.6536646801763624E-3</v>
      </c>
      <c r="H702" s="42">
        <f>_xll.qlCalendarAdvance(Calendar,$H701,B702,"f",FALSE)</f>
        <v>44411</v>
      </c>
      <c r="I702" s="177">
        <f>_xll.qlInterestRateIndexValueDate(Index1M,$H702)</f>
        <v>44413</v>
      </c>
      <c r="J702" s="182">
        <f>IFERROR(_xll.qlIndexFixing(Index1M,$H702,TRUE,_xll.ohTrigger(RecalcTrigger,Trigger1M)),NA())</f>
        <v>5.9143384105650454E-3</v>
      </c>
      <c r="K702" s="44">
        <f>IFERROR(_xll.qlIndexFixing(Index3M,H702,TRUE,_xll.ohTrigger(RecalcTrigger,Trigger3M)),NA())</f>
        <v>7.4391963975466349E-3</v>
      </c>
      <c r="L702" s="44">
        <f>IFERROR(_xll.qlIndexFixing(Index6M,$H702,TRUE,_xll.ohTrigger(RecalcTrigger,Trigger6M)),NA())</f>
        <v>8.921126877105251E-3</v>
      </c>
      <c r="M702" s="183">
        <f>IFERROR(_xll.qlIndexFixing(Index1Y,$H702,TRUE,_xll.ohTrigger(RecalcTrigger,Trigger1Y)),NA())</f>
        <v>1.0766093624596011E-2</v>
      </c>
      <c r="N702" s="182">
        <f>IFERROR(_xll.qlIndexFixing(ONIndex1M,I702,TRUE,_xll.ohTrigger(RecalcTrigger,Trigger1M)),NA())</f>
        <v>5.8132413587674847E-3</v>
      </c>
      <c r="O702" s="44">
        <f>IFERROR(_xll.qlIndexFixing(ONIndex3M,I702,TRUE,_xll.ohTrigger(RecalcTrigger,Trigger3M)),NA())</f>
        <v>7.0806420980851215E-3</v>
      </c>
      <c r="P702" s="44">
        <f>IFERROR(_xll.qlIndexFixing(ONIndex6M,I702,TRUE,_xll.ohTrigger(RecalcTrigger,Trigger6M)),NA())</f>
        <v>8.1927472723553052E-3</v>
      </c>
      <c r="Q702" s="183">
        <f>IFERROR(_xll.qlIndexFixing(ONIndex1Y,I702,TRUE,_xll.ohTrigger(RecalcTrigger,Trigger1Y)),NA())</f>
        <v>9.5035914593921689E-3</v>
      </c>
    </row>
    <row r="703" spans="2:17" x14ac:dyDescent="0.2">
      <c r="B703" s="39" t="s">
        <v>42</v>
      </c>
      <c r="D703" s="42">
        <f>_xll.qlCalendarAdvance(Calendar,$D702,B703,"f",FALSE)</f>
        <v>44418</v>
      </c>
      <c r="E703" s="177">
        <f>_xll.qlInterestRateIndexValueDate(IndexON,D703)</f>
        <v>44418</v>
      </c>
      <c r="F703" s="193">
        <f>IFERROR(_xll.qlIndexFixing(IndexON,D703,TRUE,_xll.ohTrigger(RecalcTrigger,TriggerON)),NA())</f>
        <v>5.6536646802562984E-3</v>
      </c>
      <c r="H703" s="42">
        <f>_xll.qlCalendarAdvance(Calendar,$H702,B703,"f",FALSE)</f>
        <v>44418</v>
      </c>
      <c r="I703" s="177">
        <f>_xll.qlInterestRateIndexValueDate(Index1M,$H703)</f>
        <v>44420</v>
      </c>
      <c r="J703" s="182">
        <f>IFERROR(_xll.qlIndexFixing(Index1M,$H703,TRUE,_xll.ohTrigger(RecalcTrigger,Trigger1M)),NA())</f>
        <v>5.9748222726488387E-3</v>
      </c>
      <c r="K703" s="44">
        <f>IFERROR(_xll.qlIndexFixing(Index3M,H703,TRUE,_xll.ohTrigger(RecalcTrigger,Trigger3M)),NA())</f>
        <v>7.498075171348359E-3</v>
      </c>
      <c r="L703" s="44">
        <f>IFERROR(_xll.qlIndexFixing(Index6M,$H703,TRUE,_xll.ohTrigger(RecalcTrigger,Trigger6M)),NA())</f>
        <v>8.9763059908067079E-3</v>
      </c>
      <c r="M703" s="183">
        <f>IFERROR(_xll.qlIndexFixing(Index1Y,$H703,TRUE,_xll.ohTrigger(RecalcTrigger,Trigger1Y)),NA())</f>
        <v>1.0813674838656088E-2</v>
      </c>
      <c r="N703" s="182">
        <f>IFERROR(_xll.qlIndexFixing(ONIndex1M,I703,TRUE,_xll.ohTrigger(RecalcTrigger,Trigger1M)),NA())</f>
        <v>5.8740387947331385E-3</v>
      </c>
      <c r="O703" s="44">
        <f>IFERROR(_xll.qlIndexFixing(ONIndex3M,I703,TRUE,_xll.ohTrigger(RecalcTrigger,Trigger3M)),NA())</f>
        <v>7.1407617938668011E-3</v>
      </c>
      <c r="P703" s="44">
        <f>IFERROR(_xll.qlIndexFixing(ONIndex6M,I703,TRUE,_xll.ohTrigger(RecalcTrigger,Trigger6M)),NA())</f>
        <v>8.2504919386039433E-3</v>
      </c>
      <c r="Q703" s="183">
        <f>IFERROR(_xll.qlIndexFixing(ONIndex1Y,I703,TRUE,_xll.ohTrigger(RecalcTrigger,Trigger1Y)),NA())</f>
        <v>9.5530730964199506E-3</v>
      </c>
    </row>
    <row r="704" spans="2:17" x14ac:dyDescent="0.2">
      <c r="B704" s="39" t="s">
        <v>42</v>
      </c>
      <c r="D704" s="42">
        <f>_xll.qlCalendarAdvance(Calendar,$D703,B704,"f",FALSE)</f>
        <v>44425</v>
      </c>
      <c r="E704" s="177">
        <f>_xll.qlInterestRateIndexValueDate(IndexON,D704)</f>
        <v>44425</v>
      </c>
      <c r="F704" s="193">
        <f>IFERROR(_xll.qlIndexFixing(IndexON,D704,TRUE,_xll.ohTrigger(RecalcTrigger,TriggerON)),NA())</f>
        <v>5.6536646802562984E-3</v>
      </c>
      <c r="H704" s="42">
        <f>_xll.qlCalendarAdvance(Calendar,$H703,B704,"f",FALSE)</f>
        <v>44425</v>
      </c>
      <c r="I704" s="177">
        <f>_xll.qlInterestRateIndexValueDate(Index1M,$H704)</f>
        <v>44427</v>
      </c>
      <c r="J704" s="182">
        <f>IFERROR(_xll.qlIndexFixing(Index1M,$H704,TRUE,_xll.ohTrigger(RecalcTrigger,Trigger1M)),NA())</f>
        <v>6.0350929951616394E-3</v>
      </c>
      <c r="K704" s="44">
        <f>IFERROR(_xll.qlIndexFixing(Index3M,H704,TRUE,_xll.ohTrigger(RecalcTrigger,Trigger3M)),NA())</f>
        <v>7.5567160503844577E-3</v>
      </c>
      <c r="L704" s="44">
        <f>IFERROR(_xll.qlIndexFixing(Index6M,$H704,TRUE,_xll.ohTrigger(RecalcTrigger,Trigger6M)),NA())</f>
        <v>9.0312598751654625E-3</v>
      </c>
      <c r="M704" s="183">
        <f>IFERROR(_xll.qlIndexFixing(Index1Y,$H704,TRUE,_xll.ohTrigger(RecalcTrigger,Trigger1Y)),NA())</f>
        <v>1.0861229757780401E-2</v>
      </c>
      <c r="N704" s="182">
        <f>IFERROR(_xll.qlIndexFixing(ONIndex1M,I704,TRUE,_xll.ohTrigger(RecalcTrigger,Trigger1M)),NA())</f>
        <v>5.9346304305218922E-3</v>
      </c>
      <c r="O704" s="44">
        <f>IFERROR(_xll.qlIndexFixing(ONIndex3M,I704,TRUE,_xll.ohTrigger(RecalcTrigger,Trigger3M)),NA())</f>
        <v>7.2006702783600218E-3</v>
      </c>
      <c r="P704" s="44">
        <f>IFERROR(_xll.qlIndexFixing(ONIndex6M,I704,TRUE,_xll.ohTrigger(RecalcTrigger,Trigger6M)),NA())</f>
        <v>8.3080461834939001E-3</v>
      </c>
      <c r="Q704" s="183">
        <f>IFERROR(_xll.qlIndexFixing(ONIndex1Y,I704,TRUE,_xll.ohTrigger(RecalcTrigger,Trigger1Y)),NA())</f>
        <v>9.6024144223250119E-3</v>
      </c>
    </row>
    <row r="705" spans="2:17" x14ac:dyDescent="0.2">
      <c r="B705" s="39" t="s">
        <v>42</v>
      </c>
      <c r="D705" s="42">
        <f>_xll.qlCalendarAdvance(Calendar,$D704,B705,"f",FALSE)</f>
        <v>44432</v>
      </c>
      <c r="E705" s="177">
        <f>_xll.qlInterestRateIndexValueDate(IndexON,D705)</f>
        <v>44432</v>
      </c>
      <c r="F705" s="193">
        <f>IFERROR(_xll.qlIndexFixing(IndexON,D705,TRUE,_xll.ohTrigger(RecalcTrigger,TriggerON)),NA())</f>
        <v>5.6536646802562984E-3</v>
      </c>
      <c r="H705" s="42">
        <f>_xll.qlCalendarAdvance(Calendar,$H704,B705,"f",FALSE)</f>
        <v>44432</v>
      </c>
      <c r="I705" s="177">
        <f>_xll.qlInterestRateIndexValueDate(Index1M,$H705)</f>
        <v>44434</v>
      </c>
      <c r="J705" s="182">
        <f>IFERROR(_xll.qlIndexFixing(Index1M,$H705,TRUE,_xll.ohTrigger(RecalcTrigger,Trigger1M)),NA())</f>
        <v>6.095145980778427E-3</v>
      </c>
      <c r="K705" s="44">
        <f>IFERROR(_xll.qlIndexFixing(Index3M,H705,TRUE,_xll.ohTrigger(RecalcTrigger,Trigger3M)),NA())</f>
        <v>7.6151144436907995E-3</v>
      </c>
      <c r="L705" s="44">
        <f>IFERROR(_xll.qlIndexFixing(Index6M,$H705,TRUE,_xll.ohTrigger(RecalcTrigger,Trigger6M)),NA())</f>
        <v>9.085993948040362E-3</v>
      </c>
      <c r="M705" s="183">
        <f>IFERROR(_xll.qlIndexFixing(Index1Y,$H705,TRUE,_xll.ohTrigger(RecalcTrigger,Trigger1Y)),NA())</f>
        <v>1.0908763343012471E-2</v>
      </c>
      <c r="N705" s="182">
        <f>IFERROR(_xll.qlIndexFixing(ONIndex1M,I705,TRUE,_xll.ohTrigger(RecalcTrigger,Trigger1M)),NA())</f>
        <v>5.9950116744467152E-3</v>
      </c>
      <c r="O705" s="44">
        <f>IFERROR(_xll.qlIndexFixing(ONIndex3M,I705,TRUE,_xll.ohTrigger(RecalcTrigger,Trigger3M)),NA())</f>
        <v>7.2603629800216396E-3</v>
      </c>
      <c r="P705" s="44">
        <f>IFERROR(_xll.qlIndexFixing(ONIndex6M,I705,TRUE,_xll.ohTrigger(RecalcTrigger,Trigger6M)),NA())</f>
        <v>8.3654059506699241E-3</v>
      </c>
      <c r="Q705" s="183">
        <f>IFERROR(_xll.qlIndexFixing(ONIndex1Y,I705,TRUE,_xll.ohTrigger(RecalcTrigger,Trigger1Y)),NA())</f>
        <v>9.6516131502966118E-3</v>
      </c>
    </row>
    <row r="706" spans="2:17" x14ac:dyDescent="0.2">
      <c r="B706" s="39" t="s">
        <v>42</v>
      </c>
      <c r="D706" s="42">
        <f>_xll.qlCalendarAdvance(Calendar,$D705,B706,"f",FALSE)</f>
        <v>44439</v>
      </c>
      <c r="E706" s="177">
        <f>_xll.qlInterestRateIndexValueDate(IndexON,D706)</f>
        <v>44439</v>
      </c>
      <c r="F706" s="193">
        <f>IFERROR(_xll.qlIndexFixing(IndexON,D706,TRUE,_xll.ohTrigger(RecalcTrigger,TriggerON)),NA())</f>
        <v>5.6536646801763624E-3</v>
      </c>
      <c r="H706" s="42">
        <f>_xll.qlCalendarAdvance(Calendar,$H705,B706,"f",FALSE)</f>
        <v>44439</v>
      </c>
      <c r="I706" s="177">
        <f>_xll.qlInterestRateIndexValueDate(Index1M,$H706)</f>
        <v>44441</v>
      </c>
      <c r="J706" s="182">
        <f>IFERROR(_xll.qlIndexFixing(Index1M,$H706,TRUE,_xll.ohTrigger(RecalcTrigger,Trigger1M)),NA())</f>
        <v>6.1549766320717625E-3</v>
      </c>
      <c r="K706" s="44">
        <f>IFERROR(_xll.qlIndexFixing(Index3M,H706,TRUE,_xll.ohTrigger(RecalcTrigger,Trigger3M)),NA())</f>
        <v>7.6690779967299189E-3</v>
      </c>
      <c r="L706" s="44">
        <f>IFERROR(_xll.qlIndexFixing(Index6M,$H706,TRUE,_xll.ohTrigger(RecalcTrigger,Trigger6M)),NA())</f>
        <v>9.120858907472211E-3</v>
      </c>
      <c r="M706" s="183">
        <f>IFERROR(_xll.qlIndexFixing(Index1Y,$H706,TRUE,_xll.ohTrigger(RecalcTrigger,Trigger1Y)),NA())</f>
        <v>1.0956280624951142E-2</v>
      </c>
      <c r="N706" s="182">
        <f>IFERROR(_xll.qlIndexFixing(ONIndex1M,I706,TRUE,_xll.ohTrigger(RecalcTrigger,Trigger1M)),NA())</f>
        <v>6.0551779350603852E-3</v>
      </c>
      <c r="O706" s="44">
        <f>IFERROR(_xll.qlIndexFixing(ONIndex3M,I706,TRUE,_xll.ohTrigger(RecalcTrigger,Trigger3M)),NA())</f>
        <v>7.3198353272285743E-3</v>
      </c>
      <c r="P706" s="44">
        <f>IFERROR(_xll.qlIndexFixing(ONIndex6M,I706,TRUE,_xll.ohTrigger(RecalcTrigger,Trigger6M)),NA())</f>
        <v>8.4225671835369553E-3</v>
      </c>
      <c r="Q706" s="183">
        <f>IFERROR(_xll.qlIndexFixing(ONIndex1Y,I706,TRUE,_xll.ohTrigger(RecalcTrigger,Trigger1Y)),NA())</f>
        <v>9.7006669934440737E-3</v>
      </c>
    </row>
    <row r="707" spans="2:17" x14ac:dyDescent="0.2">
      <c r="B707" s="39" t="s">
        <v>42</v>
      </c>
      <c r="D707" s="42">
        <f>_xll.qlCalendarAdvance(Calendar,$D706,B707,"f",FALSE)</f>
        <v>44446</v>
      </c>
      <c r="E707" s="177">
        <f>_xll.qlInterestRateIndexValueDate(IndexON,D707)</f>
        <v>44446</v>
      </c>
      <c r="F707" s="193">
        <f>IFERROR(_xll.qlIndexFixing(IndexON,D707,TRUE,_xll.ohTrigger(RecalcTrigger,TriggerON)),NA())</f>
        <v>5.6536646803362345E-3</v>
      </c>
      <c r="H707" s="42">
        <f>_xll.qlCalendarAdvance(Calendar,$H706,B707,"f",FALSE)</f>
        <v>44446</v>
      </c>
      <c r="I707" s="177">
        <f>_xll.qlInterestRateIndexValueDate(Index1M,$H707)</f>
        <v>44448</v>
      </c>
      <c r="J707" s="182">
        <f>IFERROR(_xll.qlIndexFixing(Index1M,$H707,TRUE,_xll.ohTrigger(RecalcTrigger,Trigger1M)),NA())</f>
        <v>6.2145803515367692E-3</v>
      </c>
      <c r="K707" s="44">
        <f>IFERROR(_xll.qlIndexFixing(Index3M,H707,TRUE,_xll.ohTrigger(RecalcTrigger,Trigger3M)),NA())</f>
        <v>7.7269952494186415E-3</v>
      </c>
      <c r="L707" s="44">
        <f>IFERROR(_xll.qlIndexFixing(Index6M,$H707,TRUE,_xll.ohTrigger(RecalcTrigger,Trigger6M)),NA())</f>
        <v>9.1752301399335087E-3</v>
      </c>
      <c r="M707" s="183">
        <f>IFERROR(_xll.qlIndexFixing(Index1Y,$H707,TRUE,_xll.ohTrigger(RecalcTrigger,Trigger1Y)),NA())</f>
        <v>1.1003786703766781E-2</v>
      </c>
      <c r="N707" s="182">
        <f>IFERROR(_xll.qlIndexFixing(ONIndex1M,I707,TRUE,_xll.ohTrigger(RecalcTrigger,Trigger1M)),NA())</f>
        <v>6.1151246205959353E-3</v>
      </c>
      <c r="O707" s="44">
        <f>IFERROR(_xll.qlIndexFixing(ONIndex3M,I707,TRUE,_xll.ohTrigger(RecalcTrigger,Trigger3M)),NA())</f>
        <v>7.3790827483577459E-3</v>
      </c>
      <c r="P707" s="44">
        <f>IFERROR(_xll.qlIndexFixing(ONIndex6M,I707,TRUE,_xll.ohTrigger(RecalcTrigger,Trigger6M)),NA())</f>
        <v>8.4795258258196782E-3</v>
      </c>
      <c r="Q707" s="183">
        <f>IFERROR(_xll.qlIndexFixing(ONIndex1Y,I707,TRUE,_xll.ohTrigger(RecalcTrigger,Trigger1Y)),NA())</f>
        <v>9.7495736652764009E-3</v>
      </c>
    </row>
    <row r="708" spans="2:17" x14ac:dyDescent="0.2">
      <c r="B708" s="39" t="s">
        <v>42</v>
      </c>
      <c r="D708" s="42">
        <f>_xll.qlCalendarAdvance(Calendar,$D707,B708,"f",FALSE)</f>
        <v>44453</v>
      </c>
      <c r="E708" s="177">
        <f>_xll.qlInterestRateIndexValueDate(IndexON,D708)</f>
        <v>44453</v>
      </c>
      <c r="F708" s="193">
        <f>IFERROR(_xll.qlIndexFixing(IndexON,D708,TRUE,_xll.ohTrigger(RecalcTrigger,TriggerON)),NA())</f>
        <v>5.6536646801763624E-3</v>
      </c>
      <c r="H708" s="42">
        <f>_xll.qlCalendarAdvance(Calendar,$H707,B708,"f",FALSE)</f>
        <v>44453</v>
      </c>
      <c r="I708" s="177">
        <f>_xll.qlInterestRateIndexValueDate(Index1M,$H708)</f>
        <v>44455</v>
      </c>
      <c r="J708" s="182">
        <f>IFERROR(_xll.qlIndexFixing(Index1M,$H708,TRUE,_xll.ohTrigger(RecalcTrigger,Trigger1M)),NA())</f>
        <v>6.2739525415911324E-3</v>
      </c>
      <c r="K708" s="44">
        <f>IFERROR(_xll.qlIndexFixing(Index3M,H708,TRUE,_xll.ohTrigger(RecalcTrigger,Trigger3M)),NA())</f>
        <v>7.7846565663521371E-3</v>
      </c>
      <c r="L708" s="44">
        <f>IFERROR(_xll.qlIndexFixing(Index6M,$H708,TRUE,_xll.ohTrigger(RecalcTrigger,Trigger6M)),NA())</f>
        <v>9.2293942331794134E-3</v>
      </c>
      <c r="M708" s="183">
        <f>IFERROR(_xll.qlIndexFixing(Index1Y,$H708,TRUE,_xll.ohTrigger(RecalcTrigger,Trigger1Y)),NA())</f>
        <v>1.1051286749216394E-2</v>
      </c>
      <c r="N708" s="182">
        <f>IFERROR(_xll.qlIndexFixing(ONIndex1M,I708,TRUE,_xll.ohTrigger(RecalcTrigger,Trigger1M)),NA())</f>
        <v>6.1748471395262072E-3</v>
      </c>
      <c r="O708" s="44">
        <f>IFERROR(_xll.qlIndexFixing(ONIndex3M,I708,TRUE,_xll.ohTrigger(RecalcTrigger,Trigger3M)),NA())</f>
        <v>7.4381006720258824E-3</v>
      </c>
      <c r="P708" s="44">
        <f>IFERROR(_xll.qlIndexFixing(ONIndex6M,I708,TRUE,_xll.ohTrigger(RecalcTrigger,Trigger6M)),NA())</f>
        <v>8.5362778209230328E-3</v>
      </c>
      <c r="Q708" s="183">
        <f>IFERROR(_xll.qlIndexFixing(ONIndex1Y,I708,TRUE,_xll.ohTrigger(RecalcTrigger,Trigger1Y)),NA())</f>
        <v>9.7983308788229806E-3</v>
      </c>
    </row>
    <row r="709" spans="2:17" x14ac:dyDescent="0.2">
      <c r="B709" s="39" t="s">
        <v>42</v>
      </c>
      <c r="D709" s="42">
        <f>_xll.qlCalendarAdvance(Calendar,$D708,B709,"f",FALSE)</f>
        <v>44460</v>
      </c>
      <c r="E709" s="177">
        <f>_xll.qlInterestRateIndexValueDate(IndexON,D709)</f>
        <v>44460</v>
      </c>
      <c r="F709" s="193">
        <f>IFERROR(_xll.qlIndexFixing(IndexON,D709,TRUE,_xll.ohTrigger(RecalcTrigger,TriggerON)),NA())</f>
        <v>5.6536646802562984E-3</v>
      </c>
      <c r="H709" s="42">
        <f>_xll.qlCalendarAdvance(Calendar,$H708,B709,"f",FALSE)</f>
        <v>44460</v>
      </c>
      <c r="I709" s="177">
        <f>_xll.qlInterestRateIndexValueDate(Index1M,$H709)</f>
        <v>44462</v>
      </c>
      <c r="J709" s="182">
        <f>IFERROR(_xll.qlIndexFixing(Index1M,$H709,TRUE,_xll.ohTrigger(RecalcTrigger,Trigger1M)),NA())</f>
        <v>6.3330886045651069E-3</v>
      </c>
      <c r="K709" s="44">
        <f>IFERROR(_xll.qlIndexFixing(Index3M,H709,TRUE,_xll.ohTrigger(RecalcTrigger,Trigger3M)),NA())</f>
        <v>7.8420573559092582E-3</v>
      </c>
      <c r="L709" s="44">
        <f>IFERROR(_xll.qlIndexFixing(Index6M,$H709,TRUE,_xll.ohTrigger(RecalcTrigger,Trigger6M)),NA())</f>
        <v>9.28335726891788E-3</v>
      </c>
      <c r="M709" s="183">
        <f>IFERROR(_xll.qlIndexFixing(Index1Y,$H709,TRUE,_xll.ohTrigger(RecalcTrigger,Trigger1Y)),NA())</f>
        <v>1.1098786000660051E-2</v>
      </c>
      <c r="N709" s="182">
        <f>IFERROR(_xll.qlIndexFixing(ONIndex1M,I709,TRUE,_xll.ohTrigger(RecalcTrigger,Trigger1M)),NA())</f>
        <v>6.2343409001641703E-3</v>
      </c>
      <c r="O709" s="44">
        <f>IFERROR(_xll.qlIndexFixing(ONIndex3M,I709,TRUE,_xll.ohTrigger(RecalcTrigger,Trigger3M)),NA())</f>
        <v>7.4968845265299677E-3</v>
      </c>
      <c r="P709" s="44">
        <f>IFERROR(_xll.qlIndexFixing(ONIndex6M,I709,TRUE,_xll.ohTrigger(RecalcTrigger,Trigger6M)),NA())</f>
        <v>8.5928191126516396E-3</v>
      </c>
      <c r="Q709" s="183">
        <f>IFERROR(_xll.qlIndexFixing(ONIndex1Y,I709,TRUE,_xll.ohTrigger(RecalcTrigger,Trigger1Y)),NA())</f>
        <v>9.846936347353008E-3</v>
      </c>
    </row>
    <row r="710" spans="2:17" x14ac:dyDescent="0.2">
      <c r="B710" s="39" t="s">
        <v>42</v>
      </c>
      <c r="D710" s="42">
        <f>_xll.qlCalendarAdvance(Calendar,$D709,B710,"f",FALSE)</f>
        <v>44467</v>
      </c>
      <c r="E710" s="177">
        <f>_xll.qlInterestRateIndexValueDate(IndexON,D710)</f>
        <v>44467</v>
      </c>
      <c r="F710" s="193">
        <f>IFERROR(_xll.qlIndexFixing(IndexON,D710,TRUE,_xll.ohTrigger(RecalcTrigger,TriggerON)),NA())</f>
        <v>5.6536646802562984E-3</v>
      </c>
      <c r="H710" s="42">
        <f>_xll.qlCalendarAdvance(Calendar,$H709,B710,"f",FALSE)</f>
        <v>44467</v>
      </c>
      <c r="I710" s="177">
        <f>_xll.qlInterestRateIndexValueDate(Index1M,$H710)</f>
        <v>44469</v>
      </c>
      <c r="J710" s="182">
        <f>IFERROR(_xll.qlIndexFixing(Index1M,$H710,TRUE,_xll.ohTrigger(RecalcTrigger,Trigger1M)),NA())</f>
        <v>6.3792525424306804E-3</v>
      </c>
      <c r="K710" s="44">
        <f>IFERROR(_xll.qlIndexFixing(Index3M,H710,TRUE,_xll.ohTrigger(RecalcTrigger,Trigger3M)),NA())</f>
        <v>7.9033084246764498E-3</v>
      </c>
      <c r="L710" s="44">
        <f>IFERROR(_xll.qlIndexFixing(Index6M,$H710,TRUE,_xll.ohTrigger(RecalcTrigger,Trigger6M)),NA())</f>
        <v>9.3410145981062398E-3</v>
      </c>
      <c r="M710" s="183">
        <f>IFERROR(_xll.qlIndexFixing(Index1Y,$H710,TRUE,_xll.ohTrigger(RecalcTrigger,Trigger1Y)),NA())</f>
        <v>1.1146289767076432E-2</v>
      </c>
      <c r="N710" s="182">
        <f>IFERROR(_xll.qlIndexFixing(ONIndex1M,I710,TRUE,_xll.ohTrigger(RecalcTrigger,Trigger1M)),NA())</f>
        <v>6.2936013110626021E-3</v>
      </c>
      <c r="O710" s="44">
        <f>IFERROR(_xll.qlIndexFixing(ONIndex3M,I710,TRUE,_xll.ohTrigger(RecalcTrigger,Trigger3M)),NA())</f>
        <v>7.5554297404067938E-3</v>
      </c>
      <c r="P710" s="44">
        <f>IFERROR(_xll.qlIndexFixing(ONIndex6M,I710,TRUE,_xll.ohTrigger(RecalcTrigger,Trigger6M)),NA())</f>
        <v>8.6491456443305026E-3</v>
      </c>
      <c r="Q710" s="183">
        <f>IFERROR(_xll.qlIndexFixing(ONIndex1Y,I710,TRUE,_xll.ohTrigger(RecalcTrigger,Trigger1Y)),NA())</f>
        <v>9.8953877841356785E-3</v>
      </c>
    </row>
    <row r="711" spans="2:17" x14ac:dyDescent="0.2">
      <c r="B711" s="39" t="s">
        <v>42</v>
      </c>
      <c r="D711" s="42">
        <f>_xll.qlCalendarAdvance(Calendar,$D710,B711,"f",FALSE)</f>
        <v>44474</v>
      </c>
      <c r="E711" s="177">
        <f>_xll.qlInterestRateIndexValueDate(IndexON,D711)</f>
        <v>44474</v>
      </c>
      <c r="F711" s="193">
        <f>IFERROR(_xll.qlIndexFixing(IndexON,D711,TRUE,_xll.ohTrigger(RecalcTrigger,TriggerON)),NA())</f>
        <v>5.6536646802562984E-3</v>
      </c>
      <c r="H711" s="42">
        <f>_xll.qlCalendarAdvance(Calendar,$H710,B711,"f",FALSE)</f>
        <v>44474</v>
      </c>
      <c r="I711" s="177">
        <f>_xll.qlInterestRateIndexValueDate(Index1M,$H711)</f>
        <v>44476</v>
      </c>
      <c r="J711" s="182">
        <f>IFERROR(_xll.qlIndexFixing(Index1M,$H711,TRUE,_xll.ohTrigger(RecalcTrigger,Trigger1M)),NA())</f>
        <v>6.4506339581657524E-3</v>
      </c>
      <c r="K711" s="44">
        <f>IFERROR(_xll.qlIndexFixing(Index3M,H711,TRUE,_xll.ohTrigger(RecalcTrigger,Trigger3M)),NA())</f>
        <v>7.9601554807519417E-3</v>
      </c>
      <c r="L711" s="44">
        <f>IFERROR(_xll.qlIndexFixing(Index6M,$H711,TRUE,_xll.ohTrigger(RecalcTrigger,Trigger6M)),NA())</f>
        <v>9.3945853036841581E-3</v>
      </c>
      <c r="M711" s="183">
        <f>IFERROR(_xll.qlIndexFixing(Index1Y,$H711,TRUE,_xll.ohTrigger(RecalcTrigger,Trigger1Y)),NA())</f>
        <v>1.1193803427079475E-2</v>
      </c>
      <c r="N711" s="182">
        <f>IFERROR(_xll.qlIndexFixing(ONIndex1M,I711,TRUE,_xll.ohTrigger(RecalcTrigger,Trigger1M)),NA())</f>
        <v>6.352623780454536E-3</v>
      </c>
      <c r="O711" s="44">
        <f>IFERROR(_xll.qlIndexFixing(ONIndex3M,I711,TRUE,_xll.ohTrigger(RecalcTrigger,Trigger3M)),NA())</f>
        <v>7.6137317418734085E-3</v>
      </c>
      <c r="P711" s="44">
        <f>IFERROR(_xll.qlIndexFixing(ONIndex6M,I711,TRUE,_xll.ohTrigger(RecalcTrigger,Trigger6M)),NA())</f>
        <v>8.7052533596043702E-3</v>
      </c>
      <c r="Q711" s="183">
        <f>IFERROR(_xll.qlIndexFixing(ONIndex1Y,I711,TRUE,_xll.ohTrigger(RecalcTrigger,Trigger1Y)),NA())</f>
        <v>9.9436829023602513E-3</v>
      </c>
    </row>
    <row r="712" spans="2:17" x14ac:dyDescent="0.2">
      <c r="B712" s="39" t="s">
        <v>42</v>
      </c>
      <c r="D712" s="42">
        <f>_xll.qlCalendarAdvance(Calendar,$D711,B712,"f",FALSE)</f>
        <v>44481</v>
      </c>
      <c r="E712" s="177">
        <f>_xll.qlInterestRateIndexValueDate(IndexON,D712)</f>
        <v>44481</v>
      </c>
      <c r="F712" s="193">
        <f>IFERROR(_xll.qlIndexFixing(IndexON,D712,TRUE,_xll.ohTrigger(RecalcTrigger,TriggerON)),NA())</f>
        <v>5.6536646801763624E-3</v>
      </c>
      <c r="H712" s="42">
        <f>_xll.qlCalendarAdvance(Calendar,$H711,B712,"f",FALSE)</f>
        <v>44481</v>
      </c>
      <c r="I712" s="177">
        <f>_xll.qlInterestRateIndexValueDate(Index1M,$H712)</f>
        <v>44483</v>
      </c>
      <c r="J712" s="182">
        <f>IFERROR(_xll.qlIndexFixing(Index1M,$H712,TRUE,_xll.ohTrigger(RecalcTrigger,Trigger1M)),NA())</f>
        <v>6.5090340530457591E-3</v>
      </c>
      <c r="K712" s="44">
        <f>IFERROR(_xll.qlIndexFixing(Index3M,H712,TRUE,_xll.ohTrigger(RecalcTrigger,Trigger3M)),NA())</f>
        <v>8.016727908110274E-3</v>
      </c>
      <c r="L712" s="44">
        <f>IFERROR(_xll.qlIndexFixing(Index6M,$H712,TRUE,_xll.ohTrigger(RecalcTrigger,Trigger6M)),NA())</f>
        <v>9.4479746509618292E-3</v>
      </c>
      <c r="M712" s="183">
        <f>IFERROR(_xll.qlIndexFixing(Index1Y,$H712,TRUE,_xll.ohTrigger(RecalcTrigger,Trigger1Y)),NA())</f>
        <v>1.1241332428935893E-2</v>
      </c>
      <c r="N712" s="182">
        <f>IFERROR(_xll.qlIndexFixing(ONIndex1M,I712,TRUE,_xll.ohTrigger(RecalcTrigger,Trigger1M)),NA())</f>
        <v>6.4114037168128135E-3</v>
      </c>
      <c r="O712" s="44">
        <f>IFERROR(_xll.qlIndexFixing(ONIndex3M,I712,TRUE,_xll.ohTrigger(RecalcTrigger,Trigger3M)),NA())</f>
        <v>7.6717859595465399E-3</v>
      </c>
      <c r="P712" s="44">
        <f>IFERROR(_xll.qlIndexFixing(ONIndex6M,I712,TRUE,_xll.ohTrigger(RecalcTrigger,Trigger6M)),NA())</f>
        <v>8.7611382021179907E-3</v>
      </c>
      <c r="Q712" s="183">
        <f>IFERROR(_xll.qlIndexFixing(ONIndex1Y,I712,TRUE,_xll.ohTrigger(RecalcTrigger,Trigger1Y)),NA())</f>
        <v>9.9918194153758577E-3</v>
      </c>
    </row>
    <row r="713" spans="2:17" x14ac:dyDescent="0.2">
      <c r="B713" s="39" t="s">
        <v>42</v>
      </c>
      <c r="D713" s="42">
        <f>_xll.qlCalendarAdvance(Calendar,$D712,B713,"f",FALSE)</f>
        <v>44488</v>
      </c>
      <c r="E713" s="177">
        <f>_xll.qlInterestRateIndexValueDate(IndexON,D713)</f>
        <v>44488</v>
      </c>
      <c r="F713" s="193">
        <f>IFERROR(_xll.qlIndexFixing(IndexON,D713,TRUE,_xll.ohTrigger(RecalcTrigger,TriggerON)),NA())</f>
        <v>5.6536646803362345E-3</v>
      </c>
      <c r="H713" s="42">
        <f>_xll.qlCalendarAdvance(Calendar,$H712,B713,"f",FALSE)</f>
        <v>44488</v>
      </c>
      <c r="I713" s="177">
        <f>_xll.qlInterestRateIndexValueDate(Index1M,$H713)</f>
        <v>44490</v>
      </c>
      <c r="J713" s="182">
        <f>IFERROR(_xll.qlIndexFixing(Index1M,$H713,TRUE,_xll.ohTrigger(RecalcTrigger,Trigger1M)),NA())</f>
        <v>6.567179629352049E-3</v>
      </c>
      <c r="K713" s="44">
        <f>IFERROR(_xll.qlIndexFixing(Index3M,H713,TRUE,_xll.ohTrigger(RecalcTrigger,Trigger3M)),NA())</f>
        <v>8.0730211140434965E-3</v>
      </c>
      <c r="L713" s="44">
        <f>IFERROR(_xll.qlIndexFixing(Index6M,$H713,TRUE,_xll.ohTrigger(RecalcTrigger,Trigger6M)),NA())</f>
        <v>9.5011891691546644E-3</v>
      </c>
      <c r="M713" s="183">
        <f>IFERROR(_xll.qlIndexFixing(Index1Y,$H713,TRUE,_xll.ohTrigger(RecalcTrigger,Trigger1Y)),NA())</f>
        <v>1.1288882290580511E-2</v>
      </c>
      <c r="N713" s="182">
        <f>IFERROR(_xll.qlIndexFixing(ONIndex1M,I713,TRUE,_xll.ohTrigger(RecalcTrigger,Trigger1M)),NA())</f>
        <v>6.469936528370468E-3</v>
      </c>
      <c r="O713" s="44">
        <f>IFERROR(_xll.qlIndexFixing(ONIndex3M,I713,TRUE,_xll.ohTrigger(RecalcTrigger,Trigger3M)),NA())</f>
        <v>7.7295878216432357E-3</v>
      </c>
      <c r="P713" s="44">
        <f>IFERROR(_xll.qlIndexFixing(ONIndex6M,I713,TRUE,_xll.ohTrigger(RecalcTrigger,Trigger6M)),NA())</f>
        <v>8.8167961152763041E-3</v>
      </c>
      <c r="Q713" s="183">
        <f>IFERROR(_xll.qlIndexFixing(ONIndex1Y,I713,TRUE,_xll.ohTrigger(RecalcTrigger,Trigger1Y)),NA())</f>
        <v>1.0039795036211885E-2</v>
      </c>
    </row>
    <row r="714" spans="2:17" x14ac:dyDescent="0.2">
      <c r="B714" s="39" t="s">
        <v>42</v>
      </c>
      <c r="D714" s="42">
        <f>_xll.qlCalendarAdvance(Calendar,$D713,B714,"f",FALSE)</f>
        <v>44495</v>
      </c>
      <c r="E714" s="177">
        <f>_xll.qlInterestRateIndexValueDate(IndexON,D714)</f>
        <v>44495</v>
      </c>
      <c r="F714" s="193">
        <f>IFERROR(_xll.qlIndexFixing(IndexON,D714,TRUE,_xll.ohTrigger(RecalcTrigger,TriggerON)),NA())</f>
        <v>5.6536646801763624E-3</v>
      </c>
      <c r="H714" s="42">
        <f>_xll.qlCalendarAdvance(Calendar,$H713,B714,"f",FALSE)</f>
        <v>44495</v>
      </c>
      <c r="I714" s="177">
        <f>_xll.qlInterestRateIndexValueDate(Index1M,$H714)</f>
        <v>44497</v>
      </c>
      <c r="J714" s="182">
        <f>IFERROR(_xll.qlIndexFixing(Index1M,$H714,TRUE,_xll.ohTrigger(RecalcTrigger,Trigger1M)),NA())</f>
        <v>6.6250660890176949E-3</v>
      </c>
      <c r="K714" s="44">
        <f>IFERROR(_xll.qlIndexFixing(Index3M,H714,TRUE,_xll.ohTrigger(RecalcTrigger,Trigger3M)),NA())</f>
        <v>8.1290305056368629E-3</v>
      </c>
      <c r="L714" s="44">
        <f>IFERROR(_xll.qlIndexFixing(Index6M,$H714,TRUE,_xll.ohTrigger(RecalcTrigger,Trigger6M)),NA())</f>
        <v>9.5542355090037223E-3</v>
      </c>
      <c r="M714" s="183">
        <f>IFERROR(_xll.qlIndexFixing(Index1Y,$H714,TRUE,_xll.ohTrigger(RecalcTrigger,Trigger1Y)),NA())</f>
        <v>1.1336458599635746E-2</v>
      </c>
      <c r="N714" s="182">
        <f>IFERROR(_xll.qlIndexFixing(ONIndex1M,I714,TRUE,_xll.ohTrigger(RecalcTrigger,Trigger1M)),NA())</f>
        <v>6.528217623760213E-3</v>
      </c>
      <c r="O714" s="44">
        <f>IFERROR(_xll.qlIndexFixing(ONIndex3M,I714,TRUE,_xll.ohTrigger(RecalcTrigger,Trigger3M)),NA())</f>
        <v>7.787132756780224E-3</v>
      </c>
      <c r="P714" s="44">
        <f>IFERROR(_xll.qlIndexFixing(ONIndex6M,I714,TRUE,_xll.ohTrigger(RecalcTrigger,Trigger6M)),NA())</f>
        <v>8.872223042803995E-3</v>
      </c>
      <c r="Q714" s="183">
        <f>IFERROR(_xll.qlIndexFixing(ONIndex1Y,I714,TRUE,_xll.ohTrigger(RecalcTrigger,Trigger1Y)),NA())</f>
        <v>1.00876074782974E-2</v>
      </c>
    </row>
    <row r="715" spans="2:17" x14ac:dyDescent="0.2">
      <c r="B715" s="39" t="s">
        <v>42</v>
      </c>
      <c r="D715" s="42">
        <f>_xll.qlCalendarAdvance(Calendar,$D714,B715,"f",FALSE)</f>
        <v>44502</v>
      </c>
      <c r="E715" s="177">
        <f>_xll.qlInterestRateIndexValueDate(IndexON,D715)</f>
        <v>44502</v>
      </c>
      <c r="F715" s="193">
        <f>IFERROR(_xll.qlIndexFixing(IndexON,D715,TRUE,_xll.ohTrigger(RecalcTrigger,TriggerON)),NA())</f>
        <v>5.6536646803362345E-3</v>
      </c>
      <c r="H715" s="42">
        <f>_xll.qlCalendarAdvance(Calendar,$H714,B715,"f",FALSE)</f>
        <v>44502</v>
      </c>
      <c r="I715" s="177">
        <f>_xll.qlInterestRateIndexValueDate(Index1M,$H715)</f>
        <v>44504</v>
      </c>
      <c r="J715" s="182">
        <f>IFERROR(_xll.qlIndexFixing(Index1M,$H715,TRUE,_xll.ohTrigger(RecalcTrigger,Trigger1M)),NA())</f>
        <v>6.6826888338833434E-3</v>
      </c>
      <c r="K715" s="44">
        <f>IFERROR(_xll.qlIndexFixing(Index3M,H715,TRUE,_xll.ohTrigger(RecalcTrigger,Trigger3M)),NA())</f>
        <v>8.1847515788332457E-3</v>
      </c>
      <c r="L715" s="44">
        <f>IFERROR(_xll.qlIndexFixing(Index6M,$H715,TRUE,_xll.ohTrigger(RecalcTrigger,Trigger6M)),NA())</f>
        <v>9.6032692436710965E-3</v>
      </c>
      <c r="M715" s="183">
        <f>IFERROR(_xll.qlIndexFixing(Index1Y,$H715,TRUE,_xll.ohTrigger(RecalcTrigger,Trigger1Y)),NA())</f>
        <v>1.1384067013427167E-2</v>
      </c>
      <c r="N715" s="182">
        <f>IFERROR(_xll.qlIndexFixing(ONIndex1M,I715,TRUE,_xll.ohTrigger(RecalcTrigger,Trigger1M)),NA())</f>
        <v>6.5862424111351459E-3</v>
      </c>
      <c r="O715" s="44">
        <f>IFERROR(_xll.qlIndexFixing(ONIndex3M,I715,TRUE,_xll.ohTrigger(RecalcTrigger,Trigger3M)),NA())</f>
        <v>7.8444161931745526E-3</v>
      </c>
      <c r="P715" s="44">
        <f>IFERROR(_xll.qlIndexFixing(ONIndex6M,I715,TRUE,_xll.ohTrigger(RecalcTrigger,Trigger6M)),NA())</f>
        <v>8.9274149281060033E-3</v>
      </c>
      <c r="Q715" s="183">
        <f>IFERROR(_xll.qlIndexFixing(ONIndex1Y,I715,TRUE,_xll.ohTrigger(RecalcTrigger,Trigger1Y)),NA())</f>
        <v>1.0135254454821663E-2</v>
      </c>
    </row>
    <row r="716" spans="2:17" x14ac:dyDescent="0.2">
      <c r="B716" s="39" t="s">
        <v>42</v>
      </c>
      <c r="D716" s="42">
        <f>_xll.qlCalendarAdvance(Calendar,$D715,B716,"f",FALSE)</f>
        <v>44509</v>
      </c>
      <c r="E716" s="177">
        <f>_xll.qlInterestRateIndexValueDate(IndexON,D716)</f>
        <v>44509</v>
      </c>
      <c r="F716" s="193">
        <f>IFERROR(_xll.qlIndexFixing(IndexON,D716,TRUE,_xll.ohTrigger(RecalcTrigger,TriggerON)),NA())</f>
        <v>5.6536646802562984E-3</v>
      </c>
      <c r="H716" s="42">
        <f>_xll.qlCalendarAdvance(Calendar,$H715,B716,"f",FALSE)</f>
        <v>44509</v>
      </c>
      <c r="I716" s="177">
        <f>_xll.qlInterestRateIndexValueDate(Index1M,$H716)</f>
        <v>44511</v>
      </c>
      <c r="J716" s="182">
        <f>IFERROR(_xll.qlIndexFixing(Index1M,$H716,TRUE,_xll.ohTrigger(RecalcTrigger,Trigger1M)),NA())</f>
        <v>6.7400432657421794E-3</v>
      </c>
      <c r="K716" s="44">
        <f>IFERROR(_xll.qlIndexFixing(Index3M,H716,TRUE,_xll.ohTrigger(RecalcTrigger,Trigger3M)),NA())</f>
        <v>8.2401876143170637E-3</v>
      </c>
      <c r="L716" s="44">
        <f>IFERROR(_xll.qlIndexFixing(Index6M,$H716,TRUE,_xll.ohTrigger(RecalcTrigger,Trigger6M)),NA())</f>
        <v>9.6560054266522748E-3</v>
      </c>
      <c r="M716" s="183">
        <f>IFERROR(_xll.qlIndexFixing(Index1Y,$H716,TRUE,_xll.ohTrigger(RecalcTrigger,Trigger1Y)),NA())</f>
        <v>1.1431713259003197E-2</v>
      </c>
      <c r="N716" s="182">
        <f>IFERROR(_xll.qlIndexFixing(ONIndex1M,I716,TRUE,_xll.ohTrigger(RecalcTrigger,Trigger1M)),NA())</f>
        <v>6.6440062988881721E-3</v>
      </c>
      <c r="O716" s="44">
        <f>IFERROR(_xll.qlIndexFixing(ONIndex3M,I716,TRUE,_xll.ohTrigger(RecalcTrigger,Trigger3M)),NA())</f>
        <v>7.9014335594429497E-3</v>
      </c>
      <c r="P716" s="44">
        <f>IFERROR(_xll.qlIndexFixing(ONIndex6M,I716,TRUE,_xll.ohTrigger(RecalcTrigger,Trigger6M)),NA())</f>
        <v>8.9823677147471415E-3</v>
      </c>
      <c r="Q716" s="183">
        <f>IFERROR(_xll.qlIndexFixing(ONIndex1Y,I716,TRUE,_xll.ohTrigger(RecalcTrigger,Trigger1Y)),NA())</f>
        <v>1.018273367881406E-2</v>
      </c>
    </row>
    <row r="717" spans="2:17" x14ac:dyDescent="0.2">
      <c r="B717" s="39" t="s">
        <v>42</v>
      </c>
      <c r="D717" s="42">
        <f>_xll.qlCalendarAdvance(Calendar,$D716,B717,"f",FALSE)</f>
        <v>44516</v>
      </c>
      <c r="E717" s="177">
        <f>_xll.qlInterestRateIndexValueDate(IndexON,D717)</f>
        <v>44516</v>
      </c>
      <c r="F717" s="193">
        <f>IFERROR(_xll.qlIndexFixing(IndexON,D717,TRUE,_xll.ohTrigger(RecalcTrigger,TriggerON)),NA())</f>
        <v>5.6536646802562984E-3</v>
      </c>
      <c r="H717" s="42">
        <f>_xll.qlCalendarAdvance(Calendar,$H716,B717,"f",FALSE)</f>
        <v>44516</v>
      </c>
      <c r="I717" s="177">
        <f>_xll.qlInterestRateIndexValueDate(Index1M,$H717)</f>
        <v>44518</v>
      </c>
      <c r="J717" s="182">
        <f>IFERROR(_xll.qlIndexFixing(Index1M,$H717,TRUE,_xll.ohTrigger(RecalcTrigger,Trigger1M)),NA())</f>
        <v>6.7971247862824713E-3</v>
      </c>
      <c r="K717" s="44">
        <f>IFERROR(_xll.qlIndexFixing(Index3M,H717,TRUE,_xll.ohTrigger(RecalcTrigger,Trigger3M)),NA())</f>
        <v>8.2953557507848691E-3</v>
      </c>
      <c r="L717" s="44">
        <f>IFERROR(_xll.qlIndexFixing(Index6M,$H717,TRUE,_xll.ohTrigger(RecalcTrigger,Trigger6M)),NA())</f>
        <v>9.7085936040817739E-3</v>
      </c>
      <c r="M717" s="183">
        <f>IFERROR(_xll.qlIndexFixing(Index1Y,$H717,TRUE,_xll.ohTrigger(RecalcTrigger,Trigger1Y)),NA())</f>
        <v>1.1479403133152419E-2</v>
      </c>
      <c r="N717" s="182">
        <f>IFERROR(_xll.qlIndexFixing(ONIndex1M,I717,TRUE,_xll.ohTrigger(RecalcTrigger,Trigger1M)),NA())</f>
        <v>6.7015046955720692E-3</v>
      </c>
      <c r="O717" s="44">
        <f>IFERROR(_xll.qlIndexFixing(ONIndex3M,I717,TRUE,_xll.ohTrigger(RecalcTrigger,Trigger3M)),NA())</f>
        <v>7.9581802837225268E-3</v>
      </c>
      <c r="P717" s="44">
        <f>IFERROR(_xll.qlIndexFixing(ONIndex6M,I717,TRUE,_xll.ohTrigger(RecalcTrigger,Trigger6M)),NA())</f>
        <v>9.0370773463721576E-3</v>
      </c>
      <c r="Q717" s="183">
        <f>IFERROR(_xll.qlIndexFixing(ONIndex1Y,I717,TRUE,_xll.ohTrigger(RecalcTrigger,Trigger1Y)),NA())</f>
        <v>1.0230042863703659E-2</v>
      </c>
    </row>
    <row r="718" spans="2:17" x14ac:dyDescent="0.2">
      <c r="B718" s="39" t="s">
        <v>42</v>
      </c>
      <c r="D718" s="42">
        <f>_xll.qlCalendarAdvance(Calendar,$D717,B718,"f",FALSE)</f>
        <v>44523</v>
      </c>
      <c r="E718" s="177">
        <f>_xll.qlInterestRateIndexValueDate(IndexON,D718)</f>
        <v>44523</v>
      </c>
      <c r="F718" s="193">
        <f>IFERROR(_xll.qlIndexFixing(IndexON,D718,TRUE,_xll.ohTrigger(RecalcTrigger,TriggerON)),NA())</f>
        <v>5.6536646802562984E-3</v>
      </c>
      <c r="H718" s="42">
        <f>_xll.qlCalendarAdvance(Calendar,$H717,B718,"f",FALSE)</f>
        <v>44523</v>
      </c>
      <c r="I718" s="177">
        <f>_xll.qlInterestRateIndexValueDate(Index1M,$H718)</f>
        <v>44525</v>
      </c>
      <c r="J718" s="182">
        <f>IFERROR(_xll.qlIndexFixing(Index1M,$H718,TRUE,_xll.ohTrigger(RecalcTrigger,Trigger1M)),NA())</f>
        <v>6.8539287971475238E-3</v>
      </c>
      <c r="K718" s="44">
        <f>IFERROR(_xll.qlIndexFixing(Index3M,H718,TRUE,_xll.ohTrigger(RecalcTrigger,Trigger3M)),NA())</f>
        <v>8.3502748074402462E-3</v>
      </c>
      <c r="L718" s="44">
        <f>IFERROR(_xll.qlIndexFixing(Index6M,$H718,TRUE,_xll.ohTrigger(RecalcTrigger,Trigger6M)),NA())</f>
        <v>9.7610409573955885E-3</v>
      </c>
      <c r="M718" s="183">
        <f>IFERROR(_xll.qlIndexFixing(Index1Y,$H718,TRUE,_xll.ohTrigger(RecalcTrigger,Trigger1Y)),NA())</f>
        <v>1.1527142502423284E-2</v>
      </c>
      <c r="N718" s="182">
        <f>IFERROR(_xll.qlIndexFixing(ONIndex1M,I718,TRUE,_xll.ohTrigger(RecalcTrigger,Trigger1M)),NA())</f>
        <v>6.7587330093399345E-3</v>
      </c>
      <c r="O718" s="44">
        <f>IFERROR(_xll.qlIndexFixing(ONIndex3M,I718,TRUE,_xll.ohTrigger(RecalcTrigger,Trigger3M)),NA())</f>
        <v>8.0146517947099483E-3</v>
      </c>
      <c r="P718" s="44">
        <f>IFERROR(_xll.qlIndexFixing(ONIndex6M,I718,TRUE,_xll.ohTrigger(RecalcTrigger,Trigger6M)),NA())</f>
        <v>9.0915397665458642E-3</v>
      </c>
      <c r="Q718" s="183">
        <f>IFERROR(_xll.qlIndexFixing(ONIndex1Y,I718,TRUE,_xll.ohTrigger(RecalcTrigger,Trigger1Y)),NA())</f>
        <v>1.0277179722759655E-2</v>
      </c>
    </row>
    <row r="719" spans="2:17" x14ac:dyDescent="0.2">
      <c r="B719" s="39" t="s">
        <v>42</v>
      </c>
      <c r="D719" s="42">
        <f>_xll.qlCalendarAdvance(Calendar,$D718,B719,"f",FALSE)</f>
        <v>44530</v>
      </c>
      <c r="E719" s="177">
        <f>_xll.qlInterestRateIndexValueDate(IndexON,D719)</f>
        <v>44530</v>
      </c>
      <c r="F719" s="193">
        <f>IFERROR(_xll.qlIndexFixing(IndexON,D719,TRUE,_xll.ohTrigger(RecalcTrigger,TriggerON)),NA())</f>
        <v>5.6536646803362345E-3</v>
      </c>
      <c r="H719" s="42">
        <f>_xll.qlCalendarAdvance(Calendar,$H718,B719,"f",FALSE)</f>
        <v>44530</v>
      </c>
      <c r="I719" s="177">
        <f>_xll.qlInterestRateIndexValueDate(Index1M,$H719)</f>
        <v>44532</v>
      </c>
      <c r="J719" s="182">
        <f>IFERROR(_xll.qlIndexFixing(Index1M,$H719,TRUE,_xll.ohTrigger(RecalcTrigger,Trigger1M)),NA())</f>
        <v>6.9104506998782234E-3</v>
      </c>
      <c r="K719" s="44">
        <f>IFERROR(_xll.qlIndexFixing(Index3M,H719,TRUE,_xll.ohTrigger(RecalcTrigger,Trigger3M)),NA())</f>
        <v>8.3970431176911831E-3</v>
      </c>
      <c r="L719" s="44">
        <f>IFERROR(_xll.qlIndexFixing(Index6M,$H719,TRUE,_xll.ohTrigger(RecalcTrigger,Trigger6M)),NA())</f>
        <v>9.8171858172643092E-3</v>
      </c>
      <c r="M719" s="183">
        <f>IFERROR(_xll.qlIndexFixing(Index1Y,$H719,TRUE,_xll.ohTrigger(RecalcTrigger,Trigger1Y)),NA())</f>
        <v>1.1574937303142076E-2</v>
      </c>
      <c r="N719" s="182">
        <f>IFERROR(_xll.qlIndexFixing(ONIndex1M,I719,TRUE,_xll.ohTrigger(RecalcTrigger,Trigger1M)),NA())</f>
        <v>6.8156866486646095E-3</v>
      </c>
      <c r="O719" s="44">
        <f>IFERROR(_xll.qlIndexFixing(ONIndex3M,I719,TRUE,_xll.ohTrigger(RecalcTrigger,Trigger3M)),NA())</f>
        <v>8.0708435206222617E-3</v>
      </c>
      <c r="P719" s="44">
        <f>IFERROR(_xll.qlIndexFixing(ONIndex6M,I719,TRUE,_xll.ohTrigger(RecalcTrigger,Trigger6M)),NA())</f>
        <v>9.1457509185932651E-3</v>
      </c>
      <c r="Q719" s="183">
        <f>IFERROR(_xll.qlIndexFixing(ONIndex1Y,I719,TRUE,_xll.ohTrigger(RecalcTrigger,Trigger1Y)),NA())</f>
        <v>1.0324141969011436E-2</v>
      </c>
    </row>
    <row r="720" spans="2:17" x14ac:dyDescent="0.2">
      <c r="B720" s="39" t="s">
        <v>42</v>
      </c>
      <c r="D720" s="42">
        <f>_xll.qlCalendarAdvance(Calendar,$D719,B720,"f",FALSE)</f>
        <v>44537</v>
      </c>
      <c r="E720" s="177">
        <f>_xll.qlInterestRateIndexValueDate(IndexON,D720)</f>
        <v>44537</v>
      </c>
      <c r="F720" s="193">
        <f>IFERROR(_xll.qlIndexFixing(IndexON,D720,TRUE,_xll.ohTrigger(RecalcTrigger,TriggerON)),NA())</f>
        <v>5.6536646802562984E-3</v>
      </c>
      <c r="H720" s="42">
        <f>_xll.qlCalendarAdvance(Calendar,$H719,B720,"f",FALSE)</f>
        <v>44537</v>
      </c>
      <c r="I720" s="177">
        <f>_xll.qlInterestRateIndexValueDate(Index1M,$H720)</f>
        <v>44539</v>
      </c>
      <c r="J720" s="182">
        <f>IFERROR(_xll.qlIndexFixing(Index1M,$H720,TRUE,_xll.ohTrigger(RecalcTrigger,Trigger1M)),NA())</f>
        <v>6.9666858959779865E-3</v>
      </c>
      <c r="K720" s="44">
        <f>IFERROR(_xll.qlIndexFixing(Index3M,H720,TRUE,_xll.ohTrigger(RecalcTrigger,Trigger3M)),NA())</f>
        <v>8.4515392828299341E-3</v>
      </c>
      <c r="L720" s="44">
        <f>IFERROR(_xll.qlIndexFixing(Index6M,$H720,TRUE,_xll.ohTrigger(RecalcTrigger,Trigger6M)),NA())</f>
        <v>9.869369559464233E-3</v>
      </c>
      <c r="M720" s="183">
        <f>IFERROR(_xll.qlIndexFixing(Index1Y,$H720,TRUE,_xll.ohTrigger(RecalcTrigger,Trigger1Y)),NA())</f>
        <v>1.1622793541433049E-2</v>
      </c>
      <c r="N720" s="182">
        <f>IFERROR(_xll.qlIndexFixing(ONIndex1M,I720,TRUE,_xll.ohTrigger(RecalcTrigger,Trigger1M)),NA())</f>
        <v>6.8723610217791276E-3</v>
      </c>
      <c r="O720" s="44">
        <f>IFERROR(_xll.qlIndexFixing(ONIndex3M,I720,TRUE,_xll.ohTrigger(RecalcTrigger,Trigger3M)),NA())</f>
        <v>8.1267508899163232E-3</v>
      </c>
      <c r="P720" s="44">
        <f>IFERROR(_xll.qlIndexFixing(ONIndex6M,I720,TRUE,_xll.ohTrigger(RecalcTrigger,Trigger6M)),NA())</f>
        <v>9.1997067462390447E-3</v>
      </c>
      <c r="Q720" s="183">
        <f>IFERROR(_xll.qlIndexFixing(ONIndex1Y,I720,TRUE,_xll.ohTrigger(RecalcTrigger,Trigger1Y)),NA())</f>
        <v>1.0370927315808132E-2</v>
      </c>
    </row>
    <row r="721" spans="2:17" x14ac:dyDescent="0.2">
      <c r="B721" s="39" t="s">
        <v>42</v>
      </c>
      <c r="D721" s="42">
        <f>_xll.qlCalendarAdvance(Calendar,$D720,B721,"f",FALSE)</f>
        <v>44544</v>
      </c>
      <c r="E721" s="177">
        <f>_xll.qlInterestRateIndexValueDate(IndexON,D721)</f>
        <v>44544</v>
      </c>
      <c r="F721" s="193">
        <f>IFERROR(_xll.qlIndexFixing(IndexON,D721,TRUE,_xll.ohTrigger(RecalcTrigger,TriggerON)),NA())</f>
        <v>5.6536646802562984E-3</v>
      </c>
      <c r="H721" s="42">
        <f>_xll.qlCalendarAdvance(Calendar,$H720,B721,"f",FALSE)</f>
        <v>44544</v>
      </c>
      <c r="I721" s="177">
        <f>_xll.qlInterestRateIndexValueDate(Index1M,$H721)</f>
        <v>44546</v>
      </c>
      <c r="J721" s="182">
        <f>IFERROR(_xll.qlIndexFixing(Index1M,$H721,TRUE,_xll.ohTrigger(RecalcTrigger,Trigger1M)),NA())</f>
        <v>7.0226297868428156E-3</v>
      </c>
      <c r="K721" s="44">
        <f>IFERROR(_xll.qlIndexFixing(Index3M,H721,TRUE,_xll.ohTrigger(RecalcTrigger,Trigger3M)),NA())</f>
        <v>8.5058408902760618E-3</v>
      </c>
      <c r="L721" s="44">
        <f>IFERROR(_xll.qlIndexFixing(Index6M,$H721,TRUE,_xll.ohTrigger(RecalcTrigger,Trigger6M)),NA())</f>
        <v>9.9214350821561284E-3</v>
      </c>
      <c r="M721" s="183">
        <f>IFERROR(_xll.qlIndexFixing(Index1Y,$H721,TRUE,_xll.ohTrigger(RecalcTrigger,Trigger1Y)),NA())</f>
        <v>1.1670717293239674E-2</v>
      </c>
      <c r="N721" s="182">
        <f>IFERROR(_xll.qlIndexFixing(ONIndex1M,I721,TRUE,_xll.ohTrigger(RecalcTrigger,Trigger1M)),NA())</f>
        <v>6.9287515373162023E-3</v>
      </c>
      <c r="O721" s="44">
        <f>IFERROR(_xll.qlIndexFixing(ONIndex3M,I721,TRUE,_xll.ohTrigger(RecalcTrigger,Trigger3M)),NA())</f>
        <v>8.1823693310489887E-3</v>
      </c>
      <c r="P721" s="44">
        <f>IFERROR(_xll.qlIndexFixing(ONIndex6M,I721,TRUE,_xll.ohTrigger(RecalcTrigger,Trigger6M)),NA())</f>
        <v>9.2534031930480154E-3</v>
      </c>
      <c r="Q721" s="183">
        <f>IFERROR(_xll.qlIndexFixing(ONIndex1Y,I721,TRUE,_xll.ohTrigger(RecalcTrigger,Trigger1Y)),NA())</f>
        <v>1.0417533476339003E-2</v>
      </c>
    </row>
    <row r="722" spans="2:17" x14ac:dyDescent="0.2">
      <c r="B722" s="39" t="s">
        <v>42</v>
      </c>
      <c r="D722" s="42">
        <f>_xll.qlCalendarAdvance(Calendar,$D721,B722,"f",FALSE)</f>
        <v>44551</v>
      </c>
      <c r="E722" s="177">
        <f>_xll.qlInterestRateIndexValueDate(IndexON,D722)</f>
        <v>44551</v>
      </c>
      <c r="F722" s="193">
        <f>IFERROR(_xll.qlIndexFixing(IndexON,D722,TRUE,_xll.ohTrigger(RecalcTrigger,TriggerON)),NA())</f>
        <v>5.6536646803362345E-3</v>
      </c>
      <c r="H722" s="42">
        <f>_xll.qlCalendarAdvance(Calendar,$H721,B722,"f",FALSE)</f>
        <v>44551</v>
      </c>
      <c r="I722" s="177">
        <f>_xll.qlInterestRateIndexValueDate(Index1M,$H722)</f>
        <v>44553</v>
      </c>
      <c r="J722" s="182">
        <f>IFERROR(_xll.qlIndexFixing(Index1M,$H722,TRUE,_xll.ohTrigger(RecalcTrigger,Trigger1M)),NA())</f>
        <v>7.078277773836239E-3</v>
      </c>
      <c r="K722" s="44">
        <f>IFERROR(_xll.qlIndexFixing(Index3M,H722,TRUE,_xll.ohTrigger(RecalcTrigger,Trigger3M)),NA())</f>
        <v>8.5599683931567583E-3</v>
      </c>
      <c r="L722" s="44">
        <f>IFERROR(_xll.qlIndexFixing(Index6M,$H722,TRUE,_xll.ohTrigger(RecalcTrigger,Trigger6M)),NA())</f>
        <v>9.9733900086810719E-3</v>
      </c>
      <c r="M722" s="183">
        <f>IFERROR(_xll.qlIndexFixing(Index1Y,$H722,TRUE,_xll.ohTrigger(RecalcTrigger,Trigger1Y)),NA())</f>
        <v>1.171871470434217E-2</v>
      </c>
      <c r="N722" s="182">
        <f>IFERROR(_xll.qlIndexFixing(ONIndex1M,I722,TRUE,_xll.ohTrigger(RecalcTrigger,Trigger1M)),NA())</f>
        <v>6.984853603348995E-3</v>
      </c>
      <c r="O722" s="44">
        <f>IFERROR(_xll.qlIndexFixing(ONIndex3M,I722,TRUE,_xll.ohTrigger(RecalcTrigger,Trigger3M)),NA())</f>
        <v>8.2376942722373059E-3</v>
      </c>
      <c r="P722" s="44">
        <f>IFERROR(_xll.qlIndexFixing(ONIndex6M,I722,TRUE,_xll.ohTrigger(RecalcTrigger,Trigger6M)),NA())</f>
        <v>9.3068362025050533E-3</v>
      </c>
      <c r="Q722" s="183">
        <f>IFERROR(_xll.qlIndexFixing(ONIndex1Y,I722,TRUE,_xll.ohTrigger(RecalcTrigger,Trigger1Y)),NA())</f>
        <v>1.0463958163873244E-2</v>
      </c>
    </row>
    <row r="723" spans="2:17" x14ac:dyDescent="0.2">
      <c r="B723" s="39" t="s">
        <v>42</v>
      </c>
      <c r="D723" s="42">
        <f>_xll.qlCalendarAdvance(Calendar,$D722,B723,"f",FALSE)</f>
        <v>44558</v>
      </c>
      <c r="E723" s="177">
        <f>_xll.qlInterestRateIndexValueDate(IndexON,D723)</f>
        <v>44558</v>
      </c>
      <c r="F723" s="193">
        <f>IFERROR(_xll.qlIndexFixing(IndexON,D723,TRUE,_xll.ohTrigger(RecalcTrigger,TriggerON)),NA())</f>
        <v>5.6536646802562984E-3</v>
      </c>
      <c r="H723" s="42">
        <f>_xll.qlCalendarAdvance(Calendar,$H722,B723,"f",FALSE)</f>
        <v>44558</v>
      </c>
      <c r="I723" s="177">
        <f>_xll.qlInterestRateIndexValueDate(Index1M,$H723)</f>
        <v>44560</v>
      </c>
      <c r="J723" s="182">
        <f>IFERROR(_xll.qlIndexFixing(Index1M,$H723,TRUE,_xll.ohTrigger(RecalcTrigger,Trigger1M)),NA())</f>
        <v>7.1336252582218651E-3</v>
      </c>
      <c r="K723" s="44">
        <f>IFERROR(_xll.qlIndexFixing(Index3M,H723,TRUE,_xll.ohTrigger(RecalcTrigger,Trigger3M)),NA())</f>
        <v>8.6139425446116746E-3</v>
      </c>
      <c r="L723" s="44">
        <f>IFERROR(_xll.qlIndexFixing(Index6M,$H723,TRUE,_xll.ohTrigger(RecalcTrigger,Trigger6M)),NA())</f>
        <v>1.0025242084005494E-2</v>
      </c>
      <c r="M723" s="183">
        <f>IFERROR(_xll.qlIndexFixing(Index1Y,$H723,TRUE,_xll.ohTrigger(RecalcTrigger,Trigger1Y)),NA())</f>
        <v>1.17667919903807E-2</v>
      </c>
      <c r="N723" s="182">
        <f>IFERROR(_xll.qlIndexFixing(ONIndex1M,I723,TRUE,_xll.ohTrigger(RecalcTrigger,Trigger1M)),NA())</f>
        <v>7.0406626284302831E-3</v>
      </c>
      <c r="O723" s="44">
        <f>IFERROR(_xll.qlIndexFixing(ONIndex3M,I723,TRUE,_xll.ohTrigger(RecalcTrigger,Trigger3M)),NA())</f>
        <v>8.2927211419381308E-3</v>
      </c>
      <c r="P723" s="44">
        <f>IFERROR(_xll.qlIndexFixing(ONIndex6M,I723,TRUE,_xll.ohTrigger(RecalcTrigger,Trigger6M)),NA())</f>
        <v>9.3600017180950346E-3</v>
      </c>
      <c r="Q723" s="183">
        <f>IFERROR(_xll.qlIndexFixing(ONIndex1Y,I723,TRUE,_xll.ohTrigger(RecalcTrigger,Trigger1Y)),NA())</f>
        <v>1.0510199091600114E-2</v>
      </c>
    </row>
    <row r="724" spans="2:17" x14ac:dyDescent="0.2">
      <c r="B724" s="39" t="s">
        <v>42</v>
      </c>
      <c r="D724" s="42">
        <f>_xll.qlCalendarAdvance(Calendar,$D723,B724,"f",FALSE)</f>
        <v>44565</v>
      </c>
      <c r="E724" s="177">
        <f>_xll.qlInterestRateIndexValueDate(IndexON,D724)</f>
        <v>44565</v>
      </c>
      <c r="F724" s="193">
        <f>IFERROR(_xll.qlIndexFixing(IndexON,D724,TRUE,_xll.ohTrigger(RecalcTrigger,TriggerON)),NA())</f>
        <v>5.6536646801763624E-3</v>
      </c>
      <c r="H724" s="42">
        <f>_xll.qlCalendarAdvance(Calendar,$H723,B724,"f",FALSE)</f>
        <v>44565</v>
      </c>
      <c r="I724" s="177">
        <f>_xll.qlInterestRateIndexValueDate(Index1M,$H724)</f>
        <v>44567</v>
      </c>
      <c r="J724" s="182">
        <f>IFERROR(_xll.qlIndexFixing(Index1M,$H724,TRUE,_xll.ohTrigger(RecalcTrigger,Trigger1M)),NA())</f>
        <v>7.1886724013556225E-3</v>
      </c>
      <c r="K724" s="44">
        <f>IFERROR(_xll.qlIndexFixing(Index3M,H724,TRUE,_xll.ohTrigger(RecalcTrigger,Trigger3M)),NA())</f>
        <v>8.6677843978124613E-3</v>
      </c>
      <c r="L724" s="44">
        <f>IFERROR(_xll.qlIndexFixing(Index6M,$H724,TRUE,_xll.ohTrigger(RecalcTrigger,Trigger6M)),NA())</f>
        <v>1.0073185335437109E-2</v>
      </c>
      <c r="M724" s="183">
        <f>IFERROR(_xll.qlIndexFixing(Index1Y,$H724,TRUE,_xll.ohTrigger(RecalcTrigger,Trigger1Y)),NA())</f>
        <v>1.1814955436876192E-2</v>
      </c>
      <c r="N724" s="182">
        <f>IFERROR(_xll.qlIndexFixing(ONIndex1M,I724,TRUE,_xll.ohTrigger(RecalcTrigger,Trigger1M)),NA())</f>
        <v>7.0961740207931001E-3</v>
      </c>
      <c r="O724" s="44">
        <f>IFERROR(_xll.qlIndexFixing(ONIndex3M,I724,TRUE,_xll.ohTrigger(RecalcTrigger,Trigger3M)),NA())</f>
        <v>8.3474453686882555E-3</v>
      </c>
      <c r="P724" s="44">
        <f>IFERROR(_xll.qlIndexFixing(ONIndex6M,I724,TRUE,_xll.ohTrigger(RecalcTrigger,Trigger6M)),NA())</f>
        <v>9.4128956833827715E-3</v>
      </c>
      <c r="Q724" s="183">
        <f>IFERROR(_xll.qlIndexFixing(ONIndex1Y,I724,TRUE,_xll.ohTrigger(RecalcTrigger,Trigger1Y)),NA())</f>
        <v>1.0556253972628937E-2</v>
      </c>
    </row>
    <row r="725" spans="2:17" x14ac:dyDescent="0.2">
      <c r="B725" s="39" t="s">
        <v>42</v>
      </c>
      <c r="D725" s="42">
        <f>_xll.qlCalendarAdvance(Calendar,$D724,B725,"f",FALSE)</f>
        <v>44572</v>
      </c>
      <c r="E725" s="177">
        <f>_xll.qlInterestRateIndexValueDate(IndexON,D725)</f>
        <v>44572</v>
      </c>
      <c r="F725" s="193">
        <f>IFERROR(_xll.qlIndexFixing(IndexON,D725,TRUE,_xll.ohTrigger(RecalcTrigger,TriggerON)),NA())</f>
        <v>5.6536646803362345E-3</v>
      </c>
      <c r="H725" s="42">
        <f>_xll.qlCalendarAdvance(Calendar,$H724,B725,"f",FALSE)</f>
        <v>44572</v>
      </c>
      <c r="I725" s="177">
        <f>_xll.qlInterestRateIndexValueDate(Index1M,$H725)</f>
        <v>44574</v>
      </c>
      <c r="J725" s="182">
        <f>IFERROR(_xll.qlIndexFixing(Index1M,$H725,TRUE,_xll.ohTrigger(RecalcTrigger,Trigger1M)),NA())</f>
        <v>7.2434663380110953E-3</v>
      </c>
      <c r="K725" s="44">
        <f>IFERROR(_xll.qlIndexFixing(Index3M,H725,TRUE,_xll.ohTrigger(RecalcTrigger,Trigger3M)),NA())</f>
        <v>8.7215153059743145E-3</v>
      </c>
      <c r="L725" s="44">
        <f>IFERROR(_xll.qlIndexFixing(Index6M,$H725,TRUE,_xll.ohTrigger(RecalcTrigger,Trigger6M)),NA())</f>
        <v>1.012485827007323E-2</v>
      </c>
      <c r="M725" s="183">
        <f>IFERROR(_xll.qlIndexFixing(Index1Y,$H725,TRUE,_xll.ohTrigger(RecalcTrigger,Trigger1Y)),NA())</f>
        <v>1.1863211399250914E-2</v>
      </c>
      <c r="N725" s="182">
        <f>IFERROR(_xll.qlIndexFixing(ONIndex1M,I725,TRUE,_xll.ohTrigger(RecalcTrigger,Trigger1M)),NA())</f>
        <v>7.1513831888303514E-3</v>
      </c>
      <c r="O725" s="44">
        <f>IFERROR(_xll.qlIndexFixing(ONIndex3M,I725,TRUE,_xll.ohTrigger(RecalcTrigger,Trigger3M)),NA())</f>
        <v>8.4018623807846637E-3</v>
      </c>
      <c r="P725" s="44">
        <f>IFERROR(_xll.qlIndexFixing(ONIndex6M,I725,TRUE,_xll.ohTrigger(RecalcTrigger,Trigger6M)),NA())</f>
        <v>9.4655140420130124E-3</v>
      </c>
      <c r="Q725" s="183">
        <f>IFERROR(_xll.qlIndexFixing(ONIndex1Y,I725,TRUE,_xll.ohTrigger(RecalcTrigger,Trigger1Y)),NA())</f>
        <v>1.060212052038878E-2</v>
      </c>
    </row>
    <row r="726" spans="2:17" x14ac:dyDescent="0.2">
      <c r="B726" s="39" t="s">
        <v>42</v>
      </c>
      <c r="D726" s="42">
        <f>_xll.qlCalendarAdvance(Calendar,$D725,B726,"f",FALSE)</f>
        <v>44579</v>
      </c>
      <c r="E726" s="177">
        <f>_xll.qlInterestRateIndexValueDate(IndexON,D726)</f>
        <v>44579</v>
      </c>
      <c r="F726" s="193">
        <f>IFERROR(_xll.qlIndexFixing(IndexON,D726,TRUE,_xll.ohTrigger(RecalcTrigger,TriggerON)),NA())</f>
        <v>5.6536646802562984E-3</v>
      </c>
      <c r="H726" s="42">
        <f>_xll.qlCalendarAdvance(Calendar,$H725,B726,"f",FALSE)</f>
        <v>44579</v>
      </c>
      <c r="I726" s="177">
        <f>_xll.qlInterestRateIndexValueDate(Index1M,$H726)</f>
        <v>44581</v>
      </c>
      <c r="J726" s="182">
        <f>IFERROR(_xll.qlIndexFixing(Index1M,$H726,TRUE,_xll.ohTrigger(RecalcTrigger,Trigger1M)),NA())</f>
        <v>7.2980815724510428E-3</v>
      </c>
      <c r="K726" s="44">
        <f>IFERROR(_xll.qlIndexFixing(Index3M,H726,TRUE,_xll.ohTrigger(RecalcTrigger,Trigger3M)),NA())</f>
        <v>8.7751569223639692E-3</v>
      </c>
      <c r="L726" s="44">
        <f>IFERROR(_xll.qlIndexFixing(Index6M,$H726,TRUE,_xll.ohTrigger(RecalcTrigger,Trigger6M)),NA())</f>
        <v>1.0176452233820297E-2</v>
      </c>
      <c r="M726" s="183">
        <f>IFERROR(_xll.qlIndexFixing(Index1Y,$H726,TRUE,_xll.ohTrigger(RecalcTrigger,Trigger1Y)),NA())</f>
        <v>1.1911566302852793E-2</v>
      </c>
      <c r="N726" s="182">
        <f>IFERROR(_xll.qlIndexFixing(ONIndex1M,I726,TRUE,_xll.ohTrigger(RecalcTrigger,Trigger1M)),NA())</f>
        <v>7.2062855409349424E-3</v>
      </c>
      <c r="O726" s="44">
        <f>IFERROR(_xll.qlIndexFixing(ONIndex3M,I726,TRUE,_xll.ohTrigger(RecalcTrigger,Trigger3M)),NA())</f>
        <v>8.4559676065243394E-3</v>
      </c>
      <c r="P726" s="44">
        <f>IFERROR(_xll.qlIndexFixing(ONIndex6M,I726,TRUE,_xll.ohTrigger(RecalcTrigger,Trigger6M)),NA())</f>
        <v>9.5178527373107613E-3</v>
      </c>
      <c r="Q726" s="183">
        <f>IFERROR(_xll.qlIndexFixing(ONIndex1Y,I726,TRUE,_xll.ohTrigger(RecalcTrigger,Trigger1Y)),NA())</f>
        <v>1.0647796447988966E-2</v>
      </c>
    </row>
    <row r="727" spans="2:17" x14ac:dyDescent="0.2">
      <c r="B727" s="39" t="s">
        <v>42</v>
      </c>
      <c r="D727" s="42">
        <f>_xll.qlCalendarAdvance(Calendar,$D726,B727,"f",FALSE)</f>
        <v>44586</v>
      </c>
      <c r="E727" s="177">
        <f>_xll.qlInterestRateIndexValueDate(IndexON,D727)</f>
        <v>44586</v>
      </c>
      <c r="F727" s="193">
        <f>IFERROR(_xll.qlIndexFixing(IndexON,D727,TRUE,_xll.ohTrigger(RecalcTrigger,TriggerON)),NA())</f>
        <v>5.6536646802562984E-3</v>
      </c>
      <c r="H727" s="42">
        <f>_xll.qlCalendarAdvance(Calendar,$H726,B727,"f",FALSE)</f>
        <v>44586</v>
      </c>
      <c r="I727" s="177">
        <f>_xll.qlInterestRateIndexValueDate(Index1M,$H727)</f>
        <v>44588</v>
      </c>
      <c r="J727" s="182">
        <f>IFERROR(_xll.qlIndexFixing(Index1M,$H727,TRUE,_xll.ohTrigger(RecalcTrigger,Trigger1M)),NA())</f>
        <v>7.3525939129051587E-3</v>
      </c>
      <c r="K727" s="44">
        <f>IFERROR(_xll.qlIndexFixing(Index3M,H727,TRUE,_xll.ohTrigger(RecalcTrigger,Trigger3M)),NA())</f>
        <v>8.8287312003219043E-3</v>
      </c>
      <c r="L727" s="44">
        <f>IFERROR(_xll.qlIndexFixing(Index6M,$H727,TRUE,_xll.ohTrigger(RecalcTrigger,Trigger6M)),NA())</f>
        <v>1.0227975508722089E-2</v>
      </c>
      <c r="M727" s="183">
        <f>IFERROR(_xll.qlIndexFixing(Index1Y,$H727,TRUE,_xll.ohTrigger(RecalcTrigger,Trigger1Y)),NA())</f>
        <v>1.1960026642975994E-2</v>
      </c>
      <c r="N727" s="182">
        <f>IFERROR(_xll.qlIndexFixing(ONIndex1M,I727,TRUE,_xll.ohTrigger(RecalcTrigger,Trigger1M)),NA())</f>
        <v>7.2608764854997787E-3</v>
      </c>
      <c r="O727" s="44">
        <f>IFERROR(_xll.qlIndexFixing(ONIndex3M,I727,TRUE,_xll.ohTrigger(RecalcTrigger,Trigger3M)),NA())</f>
        <v>8.5097564743641385E-3</v>
      </c>
      <c r="P727" s="44">
        <f>IFERROR(_xll.qlIndexFixing(ONIndex6M,I727,TRUE,_xll.ohTrigger(RecalcTrigger,Trigger6M)),NA())</f>
        <v>9.5699077130007026E-3</v>
      </c>
      <c r="Q727" s="183">
        <f>IFERROR(_xll.qlIndexFixing(ONIndex1Y,I727,TRUE,_xll.ohTrigger(RecalcTrigger,Trigger1Y)),NA())</f>
        <v>1.0693279468538819E-2</v>
      </c>
    </row>
    <row r="728" spans="2:17" x14ac:dyDescent="0.2">
      <c r="B728" s="39" t="s">
        <v>42</v>
      </c>
      <c r="D728" s="42">
        <f>_xll.qlCalendarAdvance(Calendar,$D727,B728,"f",FALSE)</f>
        <v>44593</v>
      </c>
      <c r="E728" s="177">
        <f>_xll.qlInterestRateIndexValueDate(IndexON,D728)</f>
        <v>44593</v>
      </c>
      <c r="F728" s="193">
        <f>IFERROR(_xll.qlIndexFixing(IndexON,D728,TRUE,_xll.ohTrigger(RecalcTrigger,TriggerON)),NA())</f>
        <v>5.6536646801763624E-3</v>
      </c>
      <c r="H728" s="42">
        <f>_xll.qlCalendarAdvance(Calendar,$H727,B728,"f",FALSE)</f>
        <v>44593</v>
      </c>
      <c r="I728" s="177">
        <f>_xll.qlInterestRateIndexValueDate(Index1M,$H728)</f>
        <v>44595</v>
      </c>
      <c r="J728" s="182">
        <f>IFERROR(_xll.qlIndexFixing(Index1M,$H728,TRUE,_xll.ohTrigger(RecalcTrigger,Trigger1M)),NA())</f>
        <v>7.3911991940302435E-3</v>
      </c>
      <c r="K728" s="44">
        <f>IFERROR(_xll.qlIndexFixing(Index3M,H728,TRUE,_xll.ohTrigger(RecalcTrigger,Trigger3M)),NA())</f>
        <v>8.8783325376960102E-3</v>
      </c>
      <c r="L728" s="44">
        <f>IFERROR(_xll.qlIndexFixing(Index6M,$H728,TRUE,_xll.ohTrigger(RecalcTrigger,Trigger6M)),NA())</f>
        <v>1.027943649454921E-2</v>
      </c>
      <c r="M728" s="183">
        <f>IFERROR(_xll.qlIndexFixing(Index1Y,$H728,TRUE,_xll.ohTrigger(RecalcTrigger,Trigger1Y)),NA())</f>
        <v>1.2008598977594846E-2</v>
      </c>
      <c r="N728" s="182">
        <f>IFERROR(_xll.qlIndexFixing(ONIndex1M,I728,TRUE,_xll.ohTrigger(RecalcTrigger,Trigger1M)),NA())</f>
        <v>7.3152623736927325E-3</v>
      </c>
      <c r="O728" s="44">
        <f>IFERROR(_xll.qlIndexFixing(ONIndex3M,I728,TRUE,_xll.ohTrigger(RecalcTrigger,Trigger3M)),NA())</f>
        <v>8.5633176445032433E-3</v>
      </c>
      <c r="P728" s="44">
        <f>IFERROR(_xll.qlIndexFixing(ONIndex6M,I728,TRUE,_xll.ohTrigger(RecalcTrigger,Trigger6M)),NA())</f>
        <v>9.6217508957074926E-3</v>
      </c>
      <c r="Q728" s="183">
        <f>IFERROR(_xll.qlIndexFixing(ONIndex1Y,I728,TRUE,_xll.ohTrigger(RecalcTrigger,Trigger1Y)),NA())</f>
        <v>1.0738653318975722E-2</v>
      </c>
    </row>
    <row r="729" spans="2:17" x14ac:dyDescent="0.2">
      <c r="B729" s="39" t="s">
        <v>42</v>
      </c>
      <c r="D729" s="42">
        <f>_xll.qlCalendarAdvance(Calendar,$D728,B729,"f",FALSE)</f>
        <v>44600</v>
      </c>
      <c r="E729" s="177">
        <f>_xll.qlInterestRateIndexValueDate(IndexON,D729)</f>
        <v>44600</v>
      </c>
      <c r="F729" s="193">
        <f>IFERROR(_xll.qlIndexFixing(IndexON,D729,TRUE,_xll.ohTrigger(RecalcTrigger,TriggerON)),NA())</f>
        <v>8.6234526918449461E-3</v>
      </c>
      <c r="H729" s="42">
        <f>_xll.qlCalendarAdvance(Calendar,$H728,B729,"f",FALSE)</f>
        <v>44600</v>
      </c>
      <c r="I729" s="177">
        <f>_xll.qlInterestRateIndexValueDate(Index1M,$H729)</f>
        <v>44602</v>
      </c>
      <c r="J729" s="182">
        <f>IFERROR(_xll.qlIndexFixing(Index1M,$H729,TRUE,_xll.ohTrigger(RecalcTrigger,Trigger1M)),NA())</f>
        <v>7.4457016432468871E-3</v>
      </c>
      <c r="K729" s="44">
        <f>IFERROR(_xll.qlIndexFixing(Index3M,H729,TRUE,_xll.ohTrigger(RecalcTrigger,Trigger3M)),NA())</f>
        <v>8.9318340327441785E-3</v>
      </c>
      <c r="L729" s="44">
        <f>IFERROR(_xll.qlIndexFixing(Index6M,$H729,TRUE,_xll.ohTrigger(RecalcTrigger,Trigger6M)),NA())</f>
        <v>1.0330841357109854E-2</v>
      </c>
      <c r="M729" s="183">
        <f>IFERROR(_xll.qlIndexFixing(Index1Y,$H729,TRUE,_xll.ohTrigger(RecalcTrigger,Trigger1Y)),NA())</f>
        <v>1.2057286219926631E-2</v>
      </c>
      <c r="N729" s="182">
        <f>IFERROR(_xll.qlIndexFixing(ONIndex1M,I729,TRUE,_xll.ohTrigger(RecalcTrigger,Trigger1M)),NA())</f>
        <v>7.3696799895461851E-3</v>
      </c>
      <c r="O729" s="44">
        <f>IFERROR(_xll.qlIndexFixing(ONIndex3M,I729,TRUE,_xll.ohTrigger(RecalcTrigger,Trigger3M)),NA())</f>
        <v>8.6168493864224871E-3</v>
      </c>
      <c r="P729" s="44">
        <f>IFERROR(_xll.qlIndexFixing(ONIndex6M,I729,TRUE,_xll.ohTrigger(RecalcTrigger,Trigger6M)),NA())</f>
        <v>9.6735435436379191E-3</v>
      </c>
      <c r="Q729" s="183">
        <f>IFERROR(_xll.qlIndexFixing(ONIndex1Y,I729,TRUE,_xll.ohTrigger(RecalcTrigger,Trigger1Y)),NA())</f>
        <v>1.0784102870617929E-2</v>
      </c>
    </row>
    <row r="730" spans="2:17" x14ac:dyDescent="0.2">
      <c r="B730" s="39" t="s">
        <v>42</v>
      </c>
      <c r="D730" s="42">
        <f>_xll.qlCalendarAdvance(Calendar,$D729,B730,"f",FALSE)</f>
        <v>44607</v>
      </c>
      <c r="E730" s="177">
        <f>_xll.qlInterestRateIndexValueDate(IndexON,D730)</f>
        <v>44607</v>
      </c>
      <c r="F730" s="193">
        <f>IFERROR(_xll.qlIndexFixing(IndexON,D730,TRUE,_xll.ohTrigger(RecalcTrigger,TriggerON)),NA())</f>
        <v>8.6234526918449461E-3</v>
      </c>
      <c r="H730" s="42">
        <f>_xll.qlCalendarAdvance(Calendar,$H729,B730,"f",FALSE)</f>
        <v>44607</v>
      </c>
      <c r="I730" s="177">
        <f>_xll.qlInterestRateIndexValueDate(Index1M,$H730)</f>
        <v>44609</v>
      </c>
      <c r="J730" s="182">
        <f>IFERROR(_xll.qlIndexFixing(Index1M,$H730,TRUE,_xll.ohTrigger(RecalcTrigger,Trigger1M)),NA())</f>
        <v>7.5002444955130088E-3</v>
      </c>
      <c r="K730" s="44">
        <f>IFERROR(_xll.qlIndexFixing(Index3M,H730,TRUE,_xll.ohTrigger(RecalcTrigger,Trigger3M)),NA())</f>
        <v>8.985308931416908E-3</v>
      </c>
      <c r="L730" s="44">
        <f>IFERROR(_xll.qlIndexFixing(Index6M,$H730,TRUE,_xll.ohTrigger(RecalcTrigger,Trigger6M)),NA())</f>
        <v>1.038219015158905E-2</v>
      </c>
      <c r="M730" s="183">
        <f>IFERROR(_xll.qlIndexFixing(Index1Y,$H730,TRUE,_xll.ohTrigger(RecalcTrigger,Trigger1Y)),NA())</f>
        <v>1.210608153342665E-2</v>
      </c>
      <c r="N730" s="182">
        <f>IFERROR(_xll.qlIndexFixing(ONIndex1M,I730,TRUE,_xll.ohTrigger(RecalcTrigger,Trigger1M)),NA())</f>
        <v>7.4241378015660331E-3</v>
      </c>
      <c r="O730" s="44">
        <f>IFERROR(_xll.qlIndexFixing(ONIndex3M,I730,TRUE,_xll.ohTrigger(RecalcTrigger,Trigger3M)),NA())</f>
        <v>8.6703581038793942E-3</v>
      </c>
      <c r="P730" s="44">
        <f>IFERROR(_xll.qlIndexFixing(ONIndex6M,I730,TRUE,_xll.ohTrigger(RecalcTrigger,Trigger6M)),NA())</f>
        <v>9.7252905448819149E-3</v>
      </c>
      <c r="Q730" s="183">
        <f>IFERROR(_xll.qlIndexFixing(ONIndex1Y,I730,TRUE,_xll.ohTrigger(RecalcTrigger,Trigger1Y)),NA())</f>
        <v>1.0829635963673923E-2</v>
      </c>
    </row>
    <row r="731" spans="2:17" x14ac:dyDescent="0.2">
      <c r="B731" s="39" t="s">
        <v>42</v>
      </c>
      <c r="D731" s="42">
        <f>_xll.qlCalendarAdvance(Calendar,$D730,B731,"f",FALSE)</f>
        <v>44614</v>
      </c>
      <c r="E731" s="177">
        <f>_xll.qlInterestRateIndexValueDate(IndexON,D731)</f>
        <v>44614</v>
      </c>
      <c r="F731" s="193">
        <f>IFERROR(_xll.qlIndexFixing(IndexON,D731,TRUE,_xll.ohTrigger(RecalcTrigger,TriggerON)),NA())</f>
        <v>8.6234526918449461E-3</v>
      </c>
      <c r="H731" s="42">
        <f>_xll.qlCalendarAdvance(Calendar,$H730,B731,"f",FALSE)</f>
        <v>44614</v>
      </c>
      <c r="I731" s="177">
        <f>_xll.qlInterestRateIndexValueDate(Index1M,$H731)</f>
        <v>44616</v>
      </c>
      <c r="J731" s="182">
        <f>IFERROR(_xll.qlIndexFixing(Index1M,$H731,TRUE,_xll.ohTrigger(RecalcTrigger,Trigger1M)),NA())</f>
        <v>7.5548277229708916E-3</v>
      </c>
      <c r="K731" s="44">
        <f>IFERROR(_xll.qlIndexFixing(Index3M,H731,TRUE,_xll.ohTrigger(RecalcTrigger,Trigger3M)),NA())</f>
        <v>9.0387564942176445E-3</v>
      </c>
      <c r="L731" s="44">
        <f>IFERROR(_xll.qlIndexFixing(Index6M,$H731,TRUE,_xll.ohTrigger(RecalcTrigger,Trigger6M)),NA())</f>
        <v>1.0433481937630055E-2</v>
      </c>
      <c r="M731" s="183">
        <f>IFERROR(_xll.qlIndexFixing(Index1Y,$H731,TRUE,_xll.ohTrigger(RecalcTrigger,Trigger1Y)),NA())</f>
        <v>1.2154976404387901E-2</v>
      </c>
      <c r="N731" s="182">
        <f>IFERROR(_xll.qlIndexFixing(ONIndex1M,I731,TRUE,_xll.ohTrigger(RecalcTrigger,Trigger1M)),NA())</f>
        <v>7.4786357816147842E-3</v>
      </c>
      <c r="O731" s="44">
        <f>IFERROR(_xll.qlIndexFixing(ONIndex3M,I731,TRUE,_xll.ohTrigger(RecalcTrigger,Trigger3M)),NA())</f>
        <v>8.7238430602631922E-3</v>
      </c>
      <c r="P731" s="44">
        <f>IFERROR(_xll.qlIndexFixing(ONIndex6M,I731,TRUE,_xll.ohTrigger(RecalcTrigger,Trigger6M)),NA())</f>
        <v>9.7769909684242151E-3</v>
      </c>
      <c r="Q731" s="183">
        <f>IFERROR(_xll.qlIndexFixing(ONIndex1Y,I731,TRUE,_xll.ohTrigger(RecalcTrigger,Trigger1Y)),NA())</f>
        <v>1.0875253849542688E-2</v>
      </c>
    </row>
    <row r="732" spans="2:17" x14ac:dyDescent="0.2">
      <c r="B732" s="39" t="s">
        <v>42</v>
      </c>
      <c r="D732" s="42">
        <f>_xll.qlCalendarAdvance(Calendar,$D731,B732,"f",FALSE)</f>
        <v>44621</v>
      </c>
      <c r="E732" s="177">
        <f>_xll.qlInterestRateIndexValueDate(IndexON,D732)</f>
        <v>44621</v>
      </c>
      <c r="F732" s="193">
        <f>IFERROR(_xll.qlIndexFixing(IndexON,D732,TRUE,_xll.ohTrigger(RecalcTrigger,TriggerON)),NA())</f>
        <v>8.6234526917650101E-3</v>
      </c>
      <c r="H732" s="42">
        <f>_xll.qlCalendarAdvance(Calendar,$H731,B732,"f",FALSE)</f>
        <v>44621</v>
      </c>
      <c r="I732" s="177">
        <f>_xll.qlInterestRateIndexValueDate(Index1M,$H732)</f>
        <v>44623</v>
      </c>
      <c r="J732" s="182">
        <f>IFERROR(_xll.qlIndexFixing(Index1M,$H732,TRUE,_xll.ohTrigger(RecalcTrigger,Trigger1M)),NA())</f>
        <v>7.6253965747055674E-3</v>
      </c>
      <c r="K732" s="44">
        <f>IFERROR(_xll.qlIndexFixing(Index3M,H732,TRUE,_xll.ohTrigger(RecalcTrigger,Trigger3M)),NA())</f>
        <v>9.1039506532111913E-3</v>
      </c>
      <c r="L732" s="44">
        <f>IFERROR(_xll.qlIndexFixing(Index6M,$H732,TRUE,_xll.ohTrigger(RecalcTrigger,Trigger6M)),NA())</f>
        <v>1.0503669633732822E-2</v>
      </c>
      <c r="M732" s="183">
        <f>IFERROR(_xll.qlIndexFixing(Index1Y,$H732,TRUE,_xll.ohTrigger(RecalcTrigger,Trigger1Y)),NA())</f>
        <v>1.2203962212083461E-2</v>
      </c>
      <c r="N732" s="182">
        <f>IFERROR(_xll.qlIndexFixing(ONIndex1M,I732,TRUE,_xll.ohTrigger(RecalcTrigger,Trigger1M)),NA())</f>
        <v>7.5331739011552656E-3</v>
      </c>
      <c r="O732" s="44">
        <f>IFERROR(_xll.qlIndexFixing(ONIndex3M,I732,TRUE,_xll.ohTrigger(RecalcTrigger,Trigger3M)),NA())</f>
        <v>8.7773035185634285E-3</v>
      </c>
      <c r="P732" s="44">
        <f>IFERROR(_xll.qlIndexFixing(ONIndex6M,I732,TRUE,_xll.ohTrigger(RecalcTrigger,Trigger6M)),NA())</f>
        <v>9.8286438831696188E-3</v>
      </c>
      <c r="Q732" s="183">
        <f>IFERROR(_xll.qlIndexFixing(ONIndex1Y,I732,TRUE,_xll.ohTrigger(RecalcTrigger,Trigger1Y)),NA())</f>
        <v>1.092095777978308E-2</v>
      </c>
    </row>
    <row r="733" spans="2:17" x14ac:dyDescent="0.2">
      <c r="B733" s="39" t="s">
        <v>42</v>
      </c>
      <c r="D733" s="42">
        <f>_xll.qlCalendarAdvance(Calendar,$D732,B733,"f",FALSE)</f>
        <v>44628</v>
      </c>
      <c r="E733" s="177">
        <f>_xll.qlInterestRateIndexValueDate(IndexON,D733)</f>
        <v>44628</v>
      </c>
      <c r="F733" s="193">
        <f>IFERROR(_xll.qlIndexFixing(IndexON,D733,TRUE,_xll.ohTrigger(RecalcTrigger,TriggerON)),NA())</f>
        <v>8.6234526919248822E-3</v>
      </c>
      <c r="H733" s="42">
        <f>_xll.qlCalendarAdvance(Calendar,$H732,B733,"f",FALSE)</f>
        <v>44628</v>
      </c>
      <c r="I733" s="177">
        <f>_xll.qlInterestRateIndexValueDate(Index1M,$H733)</f>
        <v>44630</v>
      </c>
      <c r="J733" s="182">
        <f>IFERROR(_xll.qlIndexFixing(Index1M,$H733,TRUE,_xll.ohTrigger(RecalcTrigger,Trigger1M)),NA())</f>
        <v>7.6800766256426845E-3</v>
      </c>
      <c r="K733" s="44">
        <f>IFERROR(_xll.qlIndexFixing(Index3M,H733,TRUE,_xll.ohTrigger(RecalcTrigger,Trigger3M)),NA())</f>
        <v>9.1573387709535364E-3</v>
      </c>
      <c r="L733" s="44">
        <f>IFERROR(_xll.qlIndexFixing(Index6M,$H733,TRUE,_xll.ohTrigger(RecalcTrigger,Trigger6M)),NA())</f>
        <v>1.0554829319357884E-2</v>
      </c>
      <c r="M733" s="183">
        <f>IFERROR(_xll.qlIndexFixing(Index1Y,$H733,TRUE,_xll.ohTrigger(RecalcTrigger,Trigger1Y)),NA())</f>
        <v>1.2253030228730994E-2</v>
      </c>
      <c r="N733" s="182">
        <f>IFERROR(_xll.qlIndexFixing(ONIndex1M,I733,TRUE,_xll.ohTrigger(RecalcTrigger,Trigger1M)),NA())</f>
        <v>7.5877521319700492E-3</v>
      </c>
      <c r="O733" s="44">
        <f>IFERROR(_xll.qlIndexFixing(ONIndex3M,I733,TRUE,_xll.ohTrigger(RecalcTrigger,Trigger3M)),NA())</f>
        <v>8.8307387420893946E-3</v>
      </c>
      <c r="P733" s="44">
        <f>IFERROR(_xll.qlIndexFixing(ONIndex6M,I733,TRUE,_xll.ohTrigger(RecalcTrigger,Trigger6M)),NA())</f>
        <v>9.8802483581028611E-3</v>
      </c>
      <c r="Q733" s="183">
        <f>IFERROR(_xll.qlIndexFixing(ONIndex1Y,I733,TRUE,_xll.ohTrigger(RecalcTrigger,Trigger1Y)),NA())</f>
        <v>1.0966749006033893E-2</v>
      </c>
    </row>
    <row r="734" spans="2:17" x14ac:dyDescent="0.2">
      <c r="B734" s="39" t="s">
        <v>42</v>
      </c>
      <c r="D734" s="42">
        <f>_xll.qlCalendarAdvance(Calendar,$D733,B734,"f",FALSE)</f>
        <v>44635</v>
      </c>
      <c r="E734" s="177">
        <f>_xll.qlInterestRateIndexValueDate(IndexON,D734)</f>
        <v>44635</v>
      </c>
      <c r="F734" s="193">
        <f>IFERROR(_xll.qlIndexFixing(IndexON,D734,TRUE,_xll.ohTrigger(RecalcTrigger,TriggerON)),NA())</f>
        <v>8.6234526917650101E-3</v>
      </c>
      <c r="H734" s="42">
        <f>_xll.qlCalendarAdvance(Calendar,$H733,B734,"f",FALSE)</f>
        <v>44635</v>
      </c>
      <c r="I734" s="177">
        <f>_xll.qlInterestRateIndexValueDate(Index1M,$H734)</f>
        <v>44637</v>
      </c>
      <c r="J734" s="182">
        <f>IFERROR(_xll.qlIndexFixing(Index1M,$H734,TRUE,_xll.ohTrigger(RecalcTrigger,Trigger1M)),NA())</f>
        <v>7.7387925079969678E-3</v>
      </c>
      <c r="K734" s="44">
        <f>IFERROR(_xll.qlIndexFixing(Index3M,H734,TRUE,_xll.ohTrigger(RecalcTrigger,Trigger3M)),NA())</f>
        <v>9.2106971970171998E-3</v>
      </c>
      <c r="L734" s="44">
        <f>IFERROR(_xll.qlIndexFixing(Index6M,$H734,TRUE,_xll.ohTrigger(RecalcTrigger,Trigger6M)),NA())</f>
        <v>1.0605928866211993E-2</v>
      </c>
      <c r="M734" s="183">
        <f>IFERROR(_xll.qlIndexFixing(Index1Y,$H734,TRUE,_xll.ohTrigger(RecalcTrigger,Trigger1Y)),NA())</f>
        <v>1.2302171619461667E-2</v>
      </c>
      <c r="N734" s="182">
        <f>IFERROR(_xll.qlIndexFixing(ONIndex1M,I734,TRUE,_xll.ohTrigger(RecalcTrigger,Trigger1M)),NA())</f>
        <v>7.6423704456018982E-3</v>
      </c>
      <c r="O734" s="44">
        <f>IFERROR(_xll.qlIndexFixing(ONIndex3M,I734,TRUE,_xll.ohTrigger(RecalcTrigger,Trigger3M)),NA())</f>
        <v>8.8841479939905099E-3</v>
      </c>
      <c r="P734" s="44">
        <f>IFERROR(_xll.qlIndexFixing(ONIndex6M,I734,TRUE,_xll.ohTrigger(RecalcTrigger,Trigger6M)),NA())</f>
        <v>9.9318034618089968E-3</v>
      </c>
      <c r="Q734" s="183">
        <f>IFERROR(_xll.qlIndexFixing(ONIndex1Y,I734,TRUE,_xll.ohTrigger(RecalcTrigger,Trigger1Y)),NA())</f>
        <v>1.1012628779614175E-2</v>
      </c>
    </row>
    <row r="735" spans="2:17" x14ac:dyDescent="0.2">
      <c r="B735" s="39" t="s">
        <v>42</v>
      </c>
      <c r="D735" s="42">
        <f>_xll.qlCalendarAdvance(Calendar,$D734,B735,"f",FALSE)</f>
        <v>44642</v>
      </c>
      <c r="E735" s="177">
        <f>_xll.qlInterestRateIndexValueDate(IndexON,D735)</f>
        <v>44642</v>
      </c>
      <c r="F735" s="193">
        <f>IFERROR(_xll.qlIndexFixing(IndexON,D735,TRUE,_xll.ohTrigger(RecalcTrigger,TriggerON)),NA())</f>
        <v>8.6234526919248822E-3</v>
      </c>
      <c r="H735" s="42">
        <f>_xll.qlCalendarAdvance(Calendar,$H734,B735,"f",FALSE)</f>
        <v>44642</v>
      </c>
      <c r="I735" s="177">
        <f>_xll.qlInterestRateIndexValueDate(Index1M,$H735)</f>
        <v>44644</v>
      </c>
      <c r="J735" s="182">
        <f>IFERROR(_xll.qlIndexFixing(Index1M,$H735,TRUE,_xll.ohTrigger(RecalcTrigger,Trigger1M)),NA())</f>
        <v>7.7895576606903938E-3</v>
      </c>
      <c r="K735" s="44">
        <f>IFERROR(_xll.qlIndexFixing(Index3M,H735,TRUE,_xll.ohTrigger(RecalcTrigger,Trigger3M)),NA())</f>
        <v>9.2640251916452313E-3</v>
      </c>
      <c r="L735" s="44">
        <f>IFERROR(_xll.qlIndexFixing(Index6M,$H735,TRUE,_xll.ohTrigger(RecalcTrigger,Trigger6M)),NA())</f>
        <v>1.0656967333276274E-2</v>
      </c>
      <c r="M735" s="183">
        <f>IFERROR(_xll.qlIndexFixing(Index1Y,$H735,TRUE,_xll.ohTrigger(RecalcTrigger,Trigger1Y)),NA())</f>
        <v>1.2351377442285314E-2</v>
      </c>
      <c r="N735" s="182">
        <f>IFERROR(_xll.qlIndexFixing(ONIndex1M,I735,TRUE,_xll.ohTrigger(RecalcTrigger,Trigger1M)),NA())</f>
        <v>7.6970288139932563E-3</v>
      </c>
      <c r="O735" s="44">
        <f>IFERROR(_xll.qlIndexFixing(ONIndex3M,I735,TRUE,_xll.ohTrigger(RecalcTrigger,Trigger3M)),NA())</f>
        <v>8.937530537416194E-3</v>
      </c>
      <c r="P735" s="44">
        <f>IFERROR(_xll.qlIndexFixing(ONIndex6M,I735,TRUE,_xll.ohTrigger(RecalcTrigger,Trigger6M)),NA())</f>
        <v>9.9833082633526971E-3</v>
      </c>
      <c r="Q735" s="183">
        <f>IFERROR(_xll.qlIndexFixing(ONIndex1Y,I735,TRUE,_xll.ohTrigger(RecalcTrigger,Trigger1Y)),NA())</f>
        <v>1.1058598352162718E-2</v>
      </c>
    </row>
    <row r="736" spans="2:17" x14ac:dyDescent="0.2">
      <c r="B736" s="39" t="s">
        <v>42</v>
      </c>
      <c r="D736" s="42">
        <f>_xll.qlCalendarAdvance(Calendar,$D735,B736,"f",FALSE)</f>
        <v>44649</v>
      </c>
      <c r="E736" s="177">
        <f>_xll.qlInterestRateIndexValueDate(IndexON,D736)</f>
        <v>44649</v>
      </c>
      <c r="F736" s="193">
        <f>IFERROR(_xll.qlIndexFixing(IndexON,D736,TRUE,_xll.ohTrigger(RecalcTrigger,TriggerON)),NA())</f>
        <v>8.6234526918449461E-3</v>
      </c>
      <c r="H736" s="42">
        <f>_xll.qlCalendarAdvance(Calendar,$H735,B736,"f",FALSE)</f>
        <v>44649</v>
      </c>
      <c r="I736" s="177">
        <f>_xll.qlInterestRateIndexValueDate(Index1M,$H736)</f>
        <v>44651</v>
      </c>
      <c r="J736" s="182">
        <f>IFERROR(_xll.qlIndexFixing(Index1M,$H736,TRUE,_xll.ohTrigger(RecalcTrigger,Trigger1M)),NA())</f>
        <v>7.8323503651550799E-3</v>
      </c>
      <c r="K736" s="44">
        <f>IFERROR(_xll.qlIndexFixing(Index3M,H736,TRUE,_xll.ohTrigger(RecalcTrigger,Trigger3M)),NA())</f>
        <v>9.3134008407139059E-3</v>
      </c>
      <c r="L736" s="44">
        <f>IFERROR(_xll.qlIndexFixing(Index6M,$H736,TRUE,_xll.ohTrigger(RecalcTrigger,Trigger6M)),NA())</f>
        <v>1.0696609965805645E-2</v>
      </c>
      <c r="M736" s="183">
        <f>IFERROR(_xll.qlIndexFixing(Index1Y,$H736,TRUE,_xll.ohTrigger(RecalcTrigger,Trigger1Y)),NA())</f>
        <v>1.240063864806001E-2</v>
      </c>
      <c r="N736" s="182">
        <f>IFERROR(_xll.qlIndexFixing(ONIndex1M,I736,TRUE,_xll.ohTrigger(RecalcTrigger,Trigger1M)),NA())</f>
        <v>7.751727208447079E-3</v>
      </c>
      <c r="O736" s="44">
        <f>IFERROR(_xll.qlIndexFixing(ONIndex3M,I736,TRUE,_xll.ohTrigger(RecalcTrigger,Trigger3M)),NA())</f>
        <v>8.9908856356757383E-3</v>
      </c>
      <c r="P736" s="44">
        <f>IFERROR(_xll.qlIndexFixing(ONIndex6M,I736,TRUE,_xll.ohTrigger(RecalcTrigger,Trigger6M)),NA())</f>
        <v>1.0034761831638761E-2</v>
      </c>
      <c r="Q736" s="183">
        <f>IFERROR(_xll.qlIndexFixing(ONIndex1Y,I736,TRUE,_xll.ohTrigger(RecalcTrigger,Trigger1Y)),NA())</f>
        <v>1.110465897523838E-2</v>
      </c>
    </row>
    <row r="737" spans="2:17" x14ac:dyDescent="0.2">
      <c r="B737" s="39" t="s">
        <v>42</v>
      </c>
      <c r="D737" s="42">
        <f>_xll.qlCalendarAdvance(Calendar,$D736,B737,"f",FALSE)</f>
        <v>44656</v>
      </c>
      <c r="E737" s="177">
        <f>_xll.qlInterestRateIndexValueDate(IndexON,D737)</f>
        <v>44656</v>
      </c>
      <c r="F737" s="193">
        <f>IFERROR(_xll.qlIndexFixing(IndexON,D737,TRUE,_xll.ohTrigger(RecalcTrigger,TriggerON)),NA())</f>
        <v>8.6234526918449461E-3</v>
      </c>
      <c r="H737" s="42">
        <f>_xll.qlCalendarAdvance(Calendar,$H736,B737,"f",FALSE)</f>
        <v>44656</v>
      </c>
      <c r="I737" s="177">
        <f>_xll.qlInterestRateIndexValueDate(Index1M,$H737)</f>
        <v>44658</v>
      </c>
      <c r="J737" s="182">
        <f>IFERROR(_xll.qlIndexFixing(Index1M,$H737,TRUE,_xll.ohTrigger(RecalcTrigger,Trigger1M)),NA())</f>
        <v>7.8991997547092629E-3</v>
      </c>
      <c r="K737" s="44">
        <f>IFERROR(_xll.qlIndexFixing(Index3M,H737,TRUE,_xll.ohTrigger(RecalcTrigger,Trigger3M)),NA())</f>
        <v>9.3666667915868352E-3</v>
      </c>
      <c r="L737" s="44">
        <f>IFERROR(_xll.qlIndexFixing(Index6M,$H737,TRUE,_xll.ohTrigger(RecalcTrigger,Trigger6M)),NA())</f>
        <v>1.0747533365999113E-2</v>
      </c>
      <c r="M737" s="183">
        <f>IFERROR(_xll.qlIndexFixing(Index1Y,$H737,TRUE,_xll.ohTrigger(RecalcTrigger,Trigger1Y)),NA())</f>
        <v>1.2465104463855764E-2</v>
      </c>
      <c r="N737" s="182">
        <f>IFERROR(_xll.qlIndexFixing(ONIndex1M,I737,TRUE,_xll.ohTrigger(RecalcTrigger,Trigger1M)),NA())</f>
        <v>7.8064656009058098E-3</v>
      </c>
      <c r="O737" s="44">
        <f>IFERROR(_xll.qlIndexFixing(ONIndex3M,I737,TRUE,_xll.ohTrigger(RecalcTrigger,Trigger3M)),NA())</f>
        <v>9.0442125518386263E-3</v>
      </c>
      <c r="P737" s="44">
        <f>IFERROR(_xll.qlIndexFixing(ONIndex6M,I737,TRUE,_xll.ohTrigger(RecalcTrigger,Trigger6M)),NA())</f>
        <v>1.008616323533218E-2</v>
      </c>
      <c r="Q737" s="183">
        <f>IFERROR(_xll.qlIndexFixing(ONIndex1Y,I737,TRUE,_xll.ohTrigger(RecalcTrigger,Trigger1Y)),NA())</f>
        <v>1.1150811900320079E-2</v>
      </c>
    </row>
    <row r="738" spans="2:17" x14ac:dyDescent="0.2">
      <c r="B738" s="39" t="s">
        <v>42</v>
      </c>
      <c r="D738" s="42">
        <f>_xll.qlCalendarAdvance(Calendar,$D737,B738,"f",FALSE)</f>
        <v>44663</v>
      </c>
      <c r="E738" s="177">
        <f>_xll.qlInterestRateIndexValueDate(IndexON,D738)</f>
        <v>44663</v>
      </c>
      <c r="F738" s="193">
        <f>IFERROR(_xll.qlIndexFixing(IndexON,D738,TRUE,_xll.ohTrigger(RecalcTrigger,TriggerON)),NA())</f>
        <v>8.6234526918449461E-3</v>
      </c>
      <c r="H738" s="42">
        <f>_xll.qlCalendarAdvance(Calendar,$H737,B738,"f",FALSE)</f>
        <v>44663</v>
      </c>
      <c r="I738" s="177">
        <f>_xll.qlInterestRateIndexValueDate(Index1M,$H738)</f>
        <v>44665</v>
      </c>
      <c r="J738" s="182">
        <f>IFERROR(_xll.qlIndexFixing(Index1M,$H738,TRUE,_xll.ohTrigger(RecalcTrigger,Trigger1M)),NA())</f>
        <v>7.9540811293665747E-3</v>
      </c>
      <c r="K738" s="44">
        <f>IFERROR(_xll.qlIndexFixing(Index3M,H738,TRUE,_xll.ohTrigger(RecalcTrigger,Trigger3M)),NA())</f>
        <v>9.4199001373596047E-3</v>
      </c>
      <c r="L738" s="44">
        <f>IFERROR(_xll.qlIndexFixing(Index6M,$H738,TRUE,_xll.ohTrigger(RecalcTrigger,Trigger6M)),NA())</f>
        <v>1.079839304877479E-2</v>
      </c>
      <c r="M738" s="183">
        <f>IFERROR(_xll.qlIndexFixing(Index1Y,$H738,TRUE,_xll.ohTrigger(RecalcTrigger,Trigger1Y)),NA())</f>
        <v>1.2499290475941737E-2</v>
      </c>
      <c r="N738" s="182">
        <f>IFERROR(_xll.qlIndexFixing(ONIndex1M,I738,TRUE,_xll.ohTrigger(RecalcTrigger,Trigger1M)),NA())</f>
        <v>7.8769022609304074E-3</v>
      </c>
      <c r="O738" s="44">
        <f>IFERROR(_xll.qlIndexFixing(ONIndex3M,I738,TRUE,_xll.ohTrigger(RecalcTrigger,Trigger3M)),NA())</f>
        <v>9.1127331336071649E-3</v>
      </c>
      <c r="P738" s="44">
        <f>IFERROR(_xll.qlIndexFixing(ONIndex6M,I738,TRUE,_xll.ohTrigger(RecalcTrigger,Trigger6M)),NA())</f>
        <v>1.0152172606181509E-2</v>
      </c>
      <c r="Q738" s="183">
        <f>IFERROR(_xll.qlIndexFixing(ONIndex1Y,I738,TRUE,_xll.ohTrigger(RecalcTrigger,Trigger1Y)),NA())</f>
        <v>1.1210289016911901E-2</v>
      </c>
    </row>
    <row r="739" spans="2:17" x14ac:dyDescent="0.2">
      <c r="B739" s="39" t="s">
        <v>42</v>
      </c>
      <c r="D739" s="42">
        <f>_xll.qlCalendarAdvance(Calendar,$D738,B739,"f",FALSE)</f>
        <v>44670</v>
      </c>
      <c r="E739" s="177">
        <f>_xll.qlInterestRateIndexValueDate(IndexON,D739)</f>
        <v>44670</v>
      </c>
      <c r="F739" s="193">
        <f>IFERROR(_xll.qlIndexFixing(IndexON,D739,TRUE,_xll.ohTrigger(RecalcTrigger,TriggerON)),NA())</f>
        <v>8.6234526920048182E-3</v>
      </c>
      <c r="H739" s="42">
        <f>_xll.qlCalendarAdvance(Calendar,$H738,B739,"f",FALSE)</f>
        <v>44670</v>
      </c>
      <c r="I739" s="177">
        <f>_xll.qlInterestRateIndexValueDate(Index1M,$H739)</f>
        <v>44672</v>
      </c>
      <c r="J739" s="182">
        <f>IFERROR(_xll.qlIndexFixing(Index1M,$H739,TRUE,_xll.ohTrigger(RecalcTrigger,Trigger1M)),NA())</f>
        <v>8.0090026853996132E-3</v>
      </c>
      <c r="K739" s="44">
        <f>IFERROR(_xll.qlIndexFixing(Index3M,H739,TRUE,_xll.ohTrigger(RecalcTrigger,Trigger3M)),NA())</f>
        <v>9.4731001381572425E-3</v>
      </c>
      <c r="L739" s="44">
        <f>IFERROR(_xll.qlIndexFixing(Index6M,$H739,TRUE,_xll.ohTrigger(RecalcTrigger,Trigger6M)),NA())</f>
        <v>1.0849188072930588E-2</v>
      </c>
      <c r="M739" s="183">
        <f>IFERROR(_xll.qlIndexFixing(Index1Y,$H739,TRUE,_xll.ohTrigger(RecalcTrigger,Trigger1Y)),NA())</f>
        <v>1.2548662463722686E-2</v>
      </c>
      <c r="N739" s="182">
        <f>IFERROR(_xll.qlIndexFixing(ONIndex1M,I739,TRUE,_xll.ohTrigger(RecalcTrigger,Trigger1M)),NA())</f>
        <v>7.9160622661689217E-3</v>
      </c>
      <c r="O739" s="44">
        <f>IFERROR(_xll.qlIndexFixing(ONIndex3M,I739,TRUE,_xll.ohTrigger(RecalcTrigger,Trigger3M)),NA())</f>
        <v>9.1507788907918552E-3</v>
      </c>
      <c r="P739" s="44">
        <f>IFERROR(_xll.qlIndexFixing(ONIndex6M,I739,TRUE,_xll.ohTrigger(RecalcTrigger,Trigger6M)),NA())</f>
        <v>1.0188805824959957E-2</v>
      </c>
      <c r="Q739" s="183">
        <f>IFERROR(_xll.qlIndexFixing(ONIndex1Y,I739,TRUE,_xll.ohTrigger(RecalcTrigger,Trigger1Y)),NA())</f>
        <v>1.1243399662497211E-2</v>
      </c>
    </row>
    <row r="740" spans="2:17" x14ac:dyDescent="0.2">
      <c r="B740" s="39" t="s">
        <v>42</v>
      </c>
      <c r="D740" s="42">
        <f>_xll.qlCalendarAdvance(Calendar,$D739,B740,"f",FALSE)</f>
        <v>44677</v>
      </c>
      <c r="E740" s="177">
        <f>_xll.qlInterestRateIndexValueDate(IndexON,D740)</f>
        <v>44677</v>
      </c>
      <c r="F740" s="193">
        <f>IFERROR(_xll.qlIndexFixing(IndexON,D740,TRUE,_xll.ohTrigger(RecalcTrigger,TriggerON)),NA())</f>
        <v>8.6234526918449461E-3</v>
      </c>
      <c r="H740" s="42">
        <f>_xll.qlCalendarAdvance(Calendar,$H739,B740,"f",FALSE)</f>
        <v>44677</v>
      </c>
      <c r="I740" s="177">
        <f>_xll.qlInterestRateIndexValueDate(Index1M,$H740)</f>
        <v>44679</v>
      </c>
      <c r="J740" s="182">
        <f>IFERROR(_xll.qlIndexFixing(Index1M,$H740,TRUE,_xll.ohTrigger(RecalcTrigger,Trigger1M)),NA())</f>
        <v>8.0639643950256024E-3</v>
      </c>
      <c r="K740" s="44">
        <f>IFERROR(_xll.qlIndexFixing(Index3M,H740,TRUE,_xll.ohTrigger(RecalcTrigger,Trigger3M)),NA())</f>
        <v>9.5262660540634883E-3</v>
      </c>
      <c r="L740" s="44">
        <f>IFERROR(_xll.qlIndexFixing(Index6M,$H740,TRUE,_xll.ohTrigger(RecalcTrigger,Trigger6M)),NA())</f>
        <v>1.0899917497175745E-2</v>
      </c>
      <c r="M740" s="183">
        <f>IFERROR(_xll.qlIndexFixing(Index1Y,$H740,TRUE,_xll.ohTrigger(RecalcTrigger,Trigger1Y)),NA())</f>
        <v>1.2598052565742731E-2</v>
      </c>
      <c r="N740" s="182">
        <f>IFERROR(_xll.qlIndexFixing(ONIndex1M,I740,TRUE,_xll.ohTrigger(RecalcTrigger,Trigger1M)),NA())</f>
        <v>7.9709204822986379E-3</v>
      </c>
      <c r="O740" s="44">
        <f>IFERROR(_xll.qlIndexFixing(ONIndex3M,I740,TRUE,_xll.ohTrigger(RecalcTrigger,Trigger3M)),NA())</f>
        <v>9.2040168399609712E-3</v>
      </c>
      <c r="P740" s="44">
        <f>IFERROR(_xll.qlIndexFixing(ONIndex6M,I740,TRUE,_xll.ohTrigger(RecalcTrigger,Trigger6M)),NA())</f>
        <v>1.0240045148544041E-2</v>
      </c>
      <c r="Q740" s="183">
        <f>IFERROR(_xll.qlIndexFixing(ONIndex1Y,I740,TRUE,_xll.ohTrigger(RecalcTrigger,Trigger1Y)),NA())</f>
        <v>1.1289837002710357E-2</v>
      </c>
    </row>
    <row r="741" spans="2:17" x14ac:dyDescent="0.2">
      <c r="B741" s="39" t="s">
        <v>42</v>
      </c>
      <c r="D741" s="42">
        <f>_xll.qlCalendarAdvance(Calendar,$D740,B741,"f",FALSE)</f>
        <v>44684</v>
      </c>
      <c r="E741" s="177">
        <f>_xll.qlInterestRateIndexValueDate(IndexON,D741)</f>
        <v>44684</v>
      </c>
      <c r="F741" s="193">
        <f>IFERROR(_xll.qlIndexFixing(IndexON,D741,TRUE,_xll.ohTrigger(RecalcTrigger,TriggerON)),NA())</f>
        <v>8.6234526918449461E-3</v>
      </c>
      <c r="H741" s="42">
        <f>_xll.qlCalendarAdvance(Calendar,$H740,B741,"f",FALSE)</f>
        <v>44684</v>
      </c>
      <c r="I741" s="177">
        <f>_xll.qlInterestRateIndexValueDate(Index1M,$H741)</f>
        <v>44686</v>
      </c>
      <c r="J741" s="182">
        <f>IFERROR(_xll.qlIndexFixing(Index1M,$H741,TRUE,_xll.ohTrigger(RecalcTrigger,Trigger1M)),NA())</f>
        <v>8.118966230451774E-3</v>
      </c>
      <c r="K741" s="44">
        <f>IFERROR(_xll.qlIndexFixing(Index3M,H741,TRUE,_xll.ohTrigger(RecalcTrigger,Trigger3M)),NA())</f>
        <v>9.5833126679432893E-3</v>
      </c>
      <c r="L741" s="44">
        <f>IFERROR(_xll.qlIndexFixing(Index6M,$H741,TRUE,_xll.ohTrigger(RecalcTrigger,Trigger6M)),NA())</f>
        <v>1.0961862751408032E-2</v>
      </c>
      <c r="M741" s="183">
        <f>IFERROR(_xll.qlIndexFixing(Index1Y,$H741,TRUE,_xll.ohTrigger(RecalcTrigger,Trigger1Y)),NA())</f>
        <v>1.2647451196641419E-2</v>
      </c>
      <c r="N741" s="182">
        <f>IFERROR(_xll.qlIndexFixing(ONIndex1M,I741,TRUE,_xll.ohTrigger(RecalcTrigger,Trigger1M)),NA())</f>
        <v>8.0258185830839324E-3</v>
      </c>
      <c r="O741" s="44">
        <f>IFERROR(_xll.qlIndexFixing(ONIndex3M,I741,TRUE,_xll.ohTrigger(RecalcTrigger,Trigger3M)),NA())</f>
        <v>9.2572236598709168E-3</v>
      </c>
      <c r="P741" s="44">
        <f>IFERROR(_xll.qlIndexFixing(ONIndex6M,I741,TRUE,_xll.ohTrigger(RecalcTrigger,Trigger6M)),NA())</f>
        <v>1.0291228582994805E-2</v>
      </c>
      <c r="Q741" s="183">
        <f>IFERROR(_xll.qlIndexFixing(ONIndex1Y,I741,TRUE,_xll.ohTrigger(RecalcTrigger,Trigger1Y)),NA())</f>
        <v>1.1336371651005095E-2</v>
      </c>
    </row>
    <row r="742" spans="2:17" x14ac:dyDescent="0.2">
      <c r="B742" s="39" t="s">
        <v>42</v>
      </c>
      <c r="D742" s="42">
        <f>_xll.qlCalendarAdvance(Calendar,$D741,B742,"f",FALSE)</f>
        <v>44691</v>
      </c>
      <c r="E742" s="177">
        <f>_xll.qlInterestRateIndexValueDate(IndexON,D742)</f>
        <v>44691</v>
      </c>
      <c r="F742" s="193">
        <f>IFERROR(_xll.qlIndexFixing(IndexON,D742,TRUE,_xll.ohTrigger(RecalcTrigger,TriggerON)),NA())</f>
        <v>8.6234526918449461E-3</v>
      </c>
      <c r="H742" s="42">
        <f>_xll.qlCalendarAdvance(Calendar,$H741,B742,"f",FALSE)</f>
        <v>44691</v>
      </c>
      <c r="I742" s="177">
        <f>_xll.qlInterestRateIndexValueDate(Index1M,$H742)</f>
        <v>44693</v>
      </c>
      <c r="J742" s="182">
        <f>IFERROR(_xll.qlIndexFixing(Index1M,$H742,TRUE,_xll.ohTrigger(RecalcTrigger,Trigger1M)),NA())</f>
        <v>8.1740081638978501E-3</v>
      </c>
      <c r="K742" s="44">
        <f>IFERROR(_xll.qlIndexFixing(Index3M,H742,TRUE,_xll.ohTrigger(RecalcTrigger,Trigger3M)),NA())</f>
        <v>9.6364069260377137E-3</v>
      </c>
      <c r="L742" s="44">
        <f>IFERROR(_xll.qlIndexFixing(Index6M,$H742,TRUE,_xll.ohTrigger(RecalcTrigger,Trigger6M)),NA())</f>
        <v>1.1012447303685266E-2</v>
      </c>
      <c r="M742" s="183">
        <f>IFERROR(_xll.qlIndexFixing(Index1Y,$H742,TRUE,_xll.ohTrigger(RecalcTrigger,Trigger1Y)),NA())</f>
        <v>1.2696848663728923E-2</v>
      </c>
      <c r="N742" s="182">
        <f>IFERROR(_xll.qlIndexFixing(ONIndex1M,I742,TRUE,_xll.ohTrigger(RecalcTrigger,Trigger1M)),NA())</f>
        <v>8.0807565400675685E-3</v>
      </c>
      <c r="O742" s="44">
        <f>IFERROR(_xll.qlIndexFixing(ONIndex3M,I742,TRUE,_xll.ohTrigger(RecalcTrigger,Trigger3M)),NA())</f>
        <v>9.3103986135112393E-3</v>
      </c>
      <c r="P742" s="44">
        <f>IFERROR(_xll.qlIndexFixing(ONIndex6M,I742,TRUE,_xll.ohTrigger(RecalcTrigger,Trigger6M)),NA())</f>
        <v>1.0342355197456854E-2</v>
      </c>
      <c r="Q742" s="183">
        <f>IFERROR(_xll.qlIndexFixing(ONIndex1Y,I742,TRUE,_xll.ohTrigger(RecalcTrigger,Trigger1Y)),NA())</f>
        <v>1.1383004858860346E-2</v>
      </c>
    </row>
    <row r="743" spans="2:17" x14ac:dyDescent="0.2">
      <c r="B743" s="39" t="s">
        <v>42</v>
      </c>
      <c r="D743" s="42">
        <f>_xll.qlCalendarAdvance(Calendar,$D742,B743,"f",FALSE)</f>
        <v>44698</v>
      </c>
      <c r="E743" s="177">
        <f>_xll.qlInterestRateIndexValueDate(IndexON,D743)</f>
        <v>44698</v>
      </c>
      <c r="F743" s="193">
        <f>IFERROR(_xll.qlIndexFixing(IndexON,D743,TRUE,_xll.ohTrigger(RecalcTrigger,TriggerON)),NA())</f>
        <v>8.6234526918449461E-3</v>
      </c>
      <c r="H743" s="42">
        <f>_xll.qlCalendarAdvance(Calendar,$H742,B743,"f",FALSE)</f>
        <v>44698</v>
      </c>
      <c r="I743" s="177">
        <f>_xll.qlInterestRateIndexValueDate(Index1M,$H743)</f>
        <v>44700</v>
      </c>
      <c r="J743" s="182">
        <f>IFERROR(_xll.qlIndexFixing(Index1M,$H743,TRUE,_xll.ohTrigger(RecalcTrigger,Trigger1M)),NA())</f>
        <v>8.2290901675635686E-3</v>
      </c>
      <c r="K743" s="44">
        <f>IFERROR(_xll.qlIndexFixing(Index3M,H743,TRUE,_xll.ohTrigger(RecalcTrigger,Trigger3M)),NA())</f>
        <v>9.6894648332324571E-3</v>
      </c>
      <c r="L743" s="44">
        <f>IFERROR(_xll.qlIndexFixing(Index6M,$H743,TRUE,_xll.ohTrigger(RecalcTrigger,Trigger6M)),NA())</f>
        <v>1.1062963244716353E-2</v>
      </c>
      <c r="M743" s="183">
        <f>IFERROR(_xll.qlIndexFixing(Index1Y,$H743,TRUE,_xll.ohTrigger(RecalcTrigger,Trigger1Y)),NA())</f>
        <v>1.2746235166960192E-2</v>
      </c>
      <c r="N743" s="182">
        <f>IFERROR(_xll.qlIndexFixing(ONIndex1M,I743,TRUE,_xll.ohTrigger(RecalcTrigger,Trigger1M)),NA())</f>
        <v>8.1357343248722458E-3</v>
      </c>
      <c r="O743" s="44">
        <f>IFERROR(_xll.qlIndexFixing(ONIndex3M,I743,TRUE,_xll.ohTrigger(RecalcTrigger,Trigger3M)),NA())</f>
        <v>9.3635409643511025E-3</v>
      </c>
      <c r="P743" s="44">
        <f>IFERROR(_xll.qlIndexFixing(ONIndex6M,I743,TRUE,_xll.ohTrigger(RecalcTrigger,Trigger6M)),NA())</f>
        <v>1.0393424060675116E-2</v>
      </c>
      <c r="Q743" s="183">
        <f>IFERROR(_xll.qlIndexFixing(ONIndex1Y,I743,TRUE,_xll.ohTrigger(RecalcTrigger,Trigger1Y)),NA())</f>
        <v>1.1429737877914903E-2</v>
      </c>
    </row>
    <row r="744" spans="2:17" x14ac:dyDescent="0.2">
      <c r="B744" s="39" t="s">
        <v>42</v>
      </c>
      <c r="D744" s="42">
        <f>_xll.qlCalendarAdvance(Calendar,$D743,B744,"f",FALSE)</f>
        <v>44705</v>
      </c>
      <c r="E744" s="177">
        <f>_xll.qlInterestRateIndexValueDate(IndexON,D744)</f>
        <v>44705</v>
      </c>
      <c r="F744" s="193">
        <f>IFERROR(_xll.qlIndexFixing(IndexON,D744,TRUE,_xll.ohTrigger(RecalcTrigger,TriggerON)),NA())</f>
        <v>8.6234526918449461E-3</v>
      </c>
      <c r="H744" s="42">
        <f>_xll.qlCalendarAdvance(Calendar,$H743,B744,"f",FALSE)</f>
        <v>44705</v>
      </c>
      <c r="I744" s="177">
        <f>_xll.qlInterestRateIndexValueDate(Index1M,$H744)</f>
        <v>44707</v>
      </c>
      <c r="J744" s="182">
        <f>IFERROR(_xll.qlIndexFixing(Index1M,$H744,TRUE,_xll.ohTrigger(RecalcTrigger,Trigger1M)),NA())</f>
        <v>8.2842122136661533E-3</v>
      </c>
      <c r="K744" s="44">
        <f>IFERROR(_xll.qlIndexFixing(Index3M,H744,TRUE,_xll.ohTrigger(RecalcTrigger,Trigger3M)),NA())</f>
        <v>9.7424856494178064E-3</v>
      </c>
      <c r="L744" s="44">
        <f>IFERROR(_xll.qlIndexFixing(Index6M,$H744,TRUE,_xll.ohTrigger(RecalcTrigger,Trigger6M)),NA())</f>
        <v>1.1113409632662427E-2</v>
      </c>
      <c r="M744" s="183">
        <f>IFERROR(_xll.qlIndexFixing(Index1Y,$H744,TRUE,_xll.ohTrigger(RecalcTrigger,Trigger1Y)),NA())</f>
        <v>1.2795600798908678E-2</v>
      </c>
      <c r="N744" s="182">
        <f>IFERROR(_xll.qlIndexFixing(ONIndex1M,I744,TRUE,_xll.ohTrigger(RecalcTrigger,Trigger1M)),NA())</f>
        <v>8.1907519092005998E-3</v>
      </c>
      <c r="O744" s="44">
        <f>IFERROR(_xll.qlIndexFixing(ONIndex3M,I744,TRUE,_xll.ohTrigger(RecalcTrigger,Trigger3M)),NA())</f>
        <v>9.4166499753800537E-3</v>
      </c>
      <c r="P744" s="44">
        <f>IFERROR(_xll.qlIndexFixing(ONIndex6M,I744,TRUE,_xll.ohTrigger(RecalcTrigger,Trigger6M)),NA())</f>
        <v>1.0444434241394518E-2</v>
      </c>
      <c r="Q744" s="183">
        <f>IFERROR(_xll.qlIndexFixing(ONIndex1Y,I744,TRUE,_xll.ohTrigger(RecalcTrigger,Trigger1Y)),NA())</f>
        <v>1.1476571959647686E-2</v>
      </c>
    </row>
    <row r="745" spans="2:17" x14ac:dyDescent="0.2">
      <c r="B745" s="39" t="s">
        <v>42</v>
      </c>
      <c r="D745" s="42">
        <f>_xll.qlCalendarAdvance(Calendar,$D744,B745,"f",FALSE)</f>
        <v>44712</v>
      </c>
      <c r="E745" s="177">
        <f>_xll.qlInterestRateIndexValueDate(IndexON,D745)</f>
        <v>44712</v>
      </c>
      <c r="F745" s="193">
        <f>IFERROR(_xll.qlIndexFixing(IndexON,D745,TRUE,_xll.ohTrigger(RecalcTrigger,TriggerON)),NA())</f>
        <v>8.6234526918449461E-3</v>
      </c>
      <c r="H745" s="42">
        <f>_xll.qlCalendarAdvance(Calendar,$H744,B745,"f",FALSE)</f>
        <v>44712</v>
      </c>
      <c r="I745" s="177">
        <f>_xll.qlInterestRateIndexValueDate(Index1M,$H745)</f>
        <v>44714</v>
      </c>
      <c r="J745" s="182">
        <f>IFERROR(_xll.qlIndexFixing(Index1M,$H745,TRUE,_xll.ohTrigger(RecalcTrigger,Trigger1M)),NA())</f>
        <v>8.3393742744178323E-3</v>
      </c>
      <c r="K745" s="44">
        <f>IFERROR(_xll.qlIndexFixing(Index3M,H745,TRUE,_xll.ohTrigger(RecalcTrigger,Trigger3M)),NA())</f>
        <v>9.7954686344432114E-3</v>
      </c>
      <c r="L745" s="44">
        <f>IFERROR(_xll.qlIndexFixing(Index6M,$H745,TRUE,_xll.ohTrigger(RecalcTrigger,Trigger6M)),NA())</f>
        <v>1.1152547668275241E-2</v>
      </c>
      <c r="M745" s="183">
        <f>IFERROR(_xll.qlIndexFixing(Index1Y,$H745,TRUE,_xll.ohTrigger(RecalcTrigger,Trigger1Y)),NA())</f>
        <v>1.2844935544742676E-2</v>
      </c>
      <c r="N745" s="182">
        <f>IFERROR(_xll.qlIndexFixing(ONIndex1M,I745,TRUE,_xll.ohTrigger(RecalcTrigger,Trigger1M)),NA())</f>
        <v>8.2458092648352022E-3</v>
      </c>
      <c r="O745" s="44">
        <f>IFERROR(_xll.qlIndexFixing(ONIndex3M,I745,TRUE,_xll.ohTrigger(RecalcTrigger,Trigger3M)),NA())</f>
        <v>9.4697249099073844E-3</v>
      </c>
      <c r="P745" s="44">
        <f>IFERROR(_xll.qlIndexFixing(ONIndex6M,I745,TRUE,_xll.ohTrigger(RecalcTrigger,Trigger6M)),NA())</f>
        <v>1.0495384808519859E-2</v>
      </c>
      <c r="Q745" s="183">
        <f>IFERROR(_xll.qlIndexFixing(ONIndex1Y,I745,TRUE,_xll.ohTrigger(RecalcTrigger,Trigger1Y)),NA())</f>
        <v>1.1523508355617551E-2</v>
      </c>
    </row>
    <row r="746" spans="2:17" x14ac:dyDescent="0.2">
      <c r="B746" s="39" t="s">
        <v>42</v>
      </c>
      <c r="D746" s="42">
        <f>_xll.qlCalendarAdvance(Calendar,$D745,B746,"f",FALSE)</f>
        <v>44719</v>
      </c>
      <c r="E746" s="177">
        <f>_xll.qlInterestRateIndexValueDate(IndexON,D746)</f>
        <v>44719</v>
      </c>
      <c r="F746" s="193">
        <f>IFERROR(_xll.qlIndexFixing(IndexON,D746,TRUE,_xll.ohTrigger(RecalcTrigger,TriggerON)),NA())</f>
        <v>8.6234526918449461E-3</v>
      </c>
      <c r="H746" s="42">
        <f>_xll.qlCalendarAdvance(Calendar,$H745,B746,"f",FALSE)</f>
        <v>44719</v>
      </c>
      <c r="I746" s="177">
        <f>_xll.qlInterestRateIndexValueDate(Index1M,$H746)</f>
        <v>44721</v>
      </c>
      <c r="J746" s="182">
        <f>IFERROR(_xll.qlIndexFixing(Index1M,$H746,TRUE,_xll.ohTrigger(RecalcTrigger,Trigger1M)),NA())</f>
        <v>8.3945763220283354E-3</v>
      </c>
      <c r="K746" s="44">
        <f>IFERROR(_xll.qlIndexFixing(Index3M,H746,TRUE,_xll.ohTrigger(RecalcTrigger,Trigger3M)),NA())</f>
        <v>9.8484130481251066E-3</v>
      </c>
      <c r="L746" s="44">
        <f>IFERROR(_xll.qlIndexFixing(Index6M,$H746,TRUE,_xll.ohTrigger(RecalcTrigger,Trigger6M)),NA())</f>
        <v>1.1202863720936441E-2</v>
      </c>
      <c r="M746" s="183">
        <f>IFERROR(_xll.qlIndexFixing(Index1Y,$H746,TRUE,_xll.ohTrigger(RecalcTrigger,Trigger1Y)),NA())</f>
        <v>1.2894229282201896E-2</v>
      </c>
      <c r="N746" s="182">
        <f>IFERROR(_xll.qlIndexFixing(ONIndex1M,I746,TRUE,_xll.ohTrigger(RecalcTrigger,Trigger1M)),NA())</f>
        <v>8.3009063633987523E-3</v>
      </c>
      <c r="O746" s="44">
        <f>IFERROR(_xll.qlIndexFixing(ONIndex3M,I746,TRUE,_xll.ohTrigger(RecalcTrigger,Trigger3M)),NA())</f>
        <v>9.522765031082514E-3</v>
      </c>
      <c r="P746" s="44">
        <f>IFERROR(_xll.qlIndexFixing(ONIndex6M,I746,TRUE,_xll.ohTrigger(RecalcTrigger,Trigger6M)),NA())</f>
        <v>1.0546274831035873E-2</v>
      </c>
      <c r="Q746" s="183">
        <f>IFERROR(_xll.qlIndexFixing(ONIndex1Y,I746,TRUE,_xll.ohTrigger(RecalcTrigger,Trigger1Y)),NA())</f>
        <v>1.157054831730342E-2</v>
      </c>
    </row>
    <row r="747" spans="2:17" x14ac:dyDescent="0.2">
      <c r="B747" s="39" t="s">
        <v>42</v>
      </c>
      <c r="D747" s="42">
        <f>_xll.qlCalendarAdvance(Calendar,$D746,B747,"f",FALSE)</f>
        <v>44726</v>
      </c>
      <c r="E747" s="177">
        <f>_xll.qlInterestRateIndexValueDate(IndexON,D747)</f>
        <v>44726</v>
      </c>
      <c r="F747" s="193">
        <f>IFERROR(_xll.qlIndexFixing(IndexON,D747,TRUE,_xll.ohTrigger(RecalcTrigger,TriggerON)),NA())</f>
        <v>8.6234526919248822E-3</v>
      </c>
      <c r="H747" s="42">
        <f>_xll.qlCalendarAdvance(Calendar,$H746,B747,"f",FALSE)</f>
        <v>44726</v>
      </c>
      <c r="I747" s="177">
        <f>_xll.qlInterestRateIndexValueDate(Index1M,$H747)</f>
        <v>44728</v>
      </c>
      <c r="J747" s="182">
        <f>IFERROR(_xll.qlIndexFixing(Index1M,$H747,TRUE,_xll.ohTrigger(RecalcTrigger,Trigger1M)),NA())</f>
        <v>8.4498183287048945E-3</v>
      </c>
      <c r="K747" s="44">
        <f>IFERROR(_xll.qlIndexFixing(Index3M,H747,TRUE,_xll.ohTrigger(RecalcTrigger,Trigger3M)),NA())</f>
        <v>9.9013181502364805E-3</v>
      </c>
      <c r="L747" s="44">
        <f>IFERROR(_xll.qlIndexFixing(Index6M,$H747,TRUE,_xll.ohTrigger(RecalcTrigger,Trigger6M)),NA())</f>
        <v>1.1253107582156184E-2</v>
      </c>
      <c r="M747" s="183">
        <f>IFERROR(_xll.qlIndexFixing(Index1Y,$H747,TRUE,_xll.ohTrigger(RecalcTrigger,Trigger1Y)),NA())</f>
        <v>1.2943471781573807E-2</v>
      </c>
      <c r="N747" s="182">
        <f>IFERROR(_xll.qlIndexFixing(ONIndex1M,I747,TRUE,_xll.ohTrigger(RecalcTrigger,Trigger1M)),NA())</f>
        <v>8.3560431764340137E-3</v>
      </c>
      <c r="O747" s="44">
        <f>IFERROR(_xll.qlIndexFixing(ONIndex3M,I747,TRUE,_xll.ohTrigger(RecalcTrigger,Trigger3M)),NA())</f>
        <v>9.5757696019749261E-3</v>
      </c>
      <c r="P747" s="44">
        <f>IFERROR(_xll.qlIndexFixing(ONIndex6M,I747,TRUE,_xll.ohTrigger(RecalcTrigger,Trigger6M)),NA())</f>
        <v>1.0597103377767425E-2</v>
      </c>
      <c r="Q747" s="183">
        <f>IFERROR(_xll.qlIndexFixing(ONIndex1Y,I747,TRUE,_xll.ohTrigger(RecalcTrigger,Trigger1Y)),NA())</f>
        <v>1.1617693096264148E-2</v>
      </c>
    </row>
    <row r="748" spans="2:17" x14ac:dyDescent="0.2">
      <c r="B748" s="39" t="s">
        <v>42</v>
      </c>
      <c r="D748" s="42">
        <f>_xll.qlCalendarAdvance(Calendar,$D747,B748,"f",FALSE)</f>
        <v>44733</v>
      </c>
      <c r="E748" s="177">
        <f>_xll.qlInterestRateIndexValueDate(IndexON,D748)</f>
        <v>44733</v>
      </c>
      <c r="F748" s="193">
        <f>IFERROR(_xll.qlIndexFixing(IndexON,D748,TRUE,_xll.ohTrigger(RecalcTrigger,TriggerON)),NA())</f>
        <v>8.6234526918449461E-3</v>
      </c>
      <c r="H748" s="42">
        <f>_xll.qlCalendarAdvance(Calendar,$H747,B748,"f",FALSE)</f>
        <v>44733</v>
      </c>
      <c r="I748" s="177">
        <f>_xll.qlInterestRateIndexValueDate(Index1M,$H748)</f>
        <v>44735</v>
      </c>
      <c r="J748" s="182">
        <f>IFERROR(_xll.qlIndexFixing(Index1M,$H748,TRUE,_xll.ohTrigger(RecalcTrigger,Trigger1M)),NA())</f>
        <v>8.5051002666672315E-3</v>
      </c>
      <c r="K748" s="44">
        <f>IFERROR(_xll.qlIndexFixing(Index3M,H748,TRUE,_xll.ohTrigger(RecalcTrigger,Trigger3M)),NA())</f>
        <v>9.9541832005120932E-3</v>
      </c>
      <c r="L748" s="44">
        <f>IFERROR(_xll.qlIndexFixing(Index6M,$H748,TRUE,_xll.ohTrigger(RecalcTrigger,Trigger6M)),NA())</f>
        <v>1.1303278309934328E-2</v>
      </c>
      <c r="M748" s="183">
        <f>IFERROR(_xll.qlIndexFixing(Index1Y,$H748,TRUE,_xll.ohTrigger(RecalcTrigger,Trigger1Y)),NA())</f>
        <v>1.2992652705674811E-2</v>
      </c>
      <c r="N748" s="182">
        <f>IFERROR(_xll.qlIndexFixing(ONIndex1M,I748,TRUE,_xll.ohTrigger(RecalcTrigger,Trigger1M)),NA())</f>
        <v>8.4112196756436219E-3</v>
      </c>
      <c r="O748" s="44">
        <f>IFERROR(_xll.qlIndexFixing(ONIndex3M,I748,TRUE,_xll.ohTrigger(RecalcTrigger,Trigger3M)),NA())</f>
        <v>9.6287378859738482E-3</v>
      </c>
      <c r="P748" s="44">
        <f>IFERROR(_xll.qlIndexFixing(ONIndex6M,I748,TRUE,_xll.ohTrigger(RecalcTrigger,Trigger6M)),NA())</f>
        <v>1.0647869517539377E-2</v>
      </c>
      <c r="Q748" s="183">
        <f>IFERROR(_xll.qlIndexFixing(ONIndex1Y,I748,TRUE,_xll.ohTrigger(RecalcTrigger,Trigger1Y)),NA())</f>
        <v>1.1664943944058592E-2</v>
      </c>
    </row>
    <row r="749" spans="2:17" x14ac:dyDescent="0.2">
      <c r="B749" s="39" t="s">
        <v>42</v>
      </c>
      <c r="D749" s="42">
        <f>_xll.qlCalendarAdvance(Calendar,$D748,B749,"f",FALSE)</f>
        <v>44740</v>
      </c>
      <c r="E749" s="177">
        <f>_xll.qlInterestRateIndexValueDate(IndexON,D749)</f>
        <v>44740</v>
      </c>
      <c r="F749" s="193">
        <f>IFERROR(_xll.qlIndexFixing(IndexON,D749,TRUE,_xll.ohTrigger(RecalcTrigger,TriggerON)),NA())</f>
        <v>8.6234526918449461E-3</v>
      </c>
      <c r="H749" s="42">
        <f>_xll.qlCalendarAdvance(Calendar,$H748,B749,"f",FALSE)</f>
        <v>44740</v>
      </c>
      <c r="I749" s="177">
        <f>_xll.qlInterestRateIndexValueDate(Index1M,$H749)</f>
        <v>44742</v>
      </c>
      <c r="J749" s="182">
        <f>IFERROR(_xll.qlIndexFixing(Index1M,$H749,TRUE,_xll.ohTrigger(RecalcTrigger,Trigger1M)),NA())</f>
        <v>8.5482534995318105E-3</v>
      </c>
      <c r="K749" s="44">
        <f>IFERROR(_xll.qlIndexFixing(Index3M,H749,TRUE,_xll.ohTrigger(RecalcTrigger,Trigger3M)),NA())</f>
        <v>1.0007007458650213E-2</v>
      </c>
      <c r="L749" s="44">
        <f>IFERROR(_xll.qlIndexFixing(Index6M,$H749,TRUE,_xll.ohTrigger(RecalcTrigger,Trigger6M)),NA())</f>
        <v>1.1353374962185121E-2</v>
      </c>
      <c r="M749" s="183">
        <f>IFERROR(_xll.qlIndexFixing(Index1Y,$H749,TRUE,_xll.ohTrigger(RecalcTrigger,Trigger1Y)),NA())</f>
        <v>1.3041761609827014E-2</v>
      </c>
      <c r="N749" s="182">
        <f>IFERROR(_xll.qlIndexFixing(ONIndex1M,I749,TRUE,_xll.ohTrigger(RecalcTrigger,Trigger1M)),NA())</f>
        <v>8.4664358328101486E-3</v>
      </c>
      <c r="O749" s="44">
        <f>IFERROR(_xll.qlIndexFixing(ONIndex3M,I749,TRUE,_xll.ohTrigger(RecalcTrigger,Trigger3M)),NA())</f>
        <v>9.6816691460688276E-3</v>
      </c>
      <c r="P749" s="44">
        <f>IFERROR(_xll.qlIndexFixing(ONIndex6M,I749,TRUE,_xll.ohTrigger(RecalcTrigger,Trigger6M)),NA())</f>
        <v>1.0698572319176591E-2</v>
      </c>
      <c r="Q749" s="183">
        <f>IFERROR(_xll.qlIndexFixing(ONIndex1Y,I749,TRUE,_xll.ohTrigger(RecalcTrigger,Trigger1Y)),NA())</f>
        <v>1.1712302112085737E-2</v>
      </c>
    </row>
    <row r="750" spans="2:17" x14ac:dyDescent="0.2">
      <c r="B750" s="39" t="s">
        <v>42</v>
      </c>
      <c r="D750" s="42">
        <f>_xll.qlCalendarAdvance(Calendar,$D749,B750,"f",FALSE)</f>
        <v>44747</v>
      </c>
      <c r="E750" s="177">
        <f>_xll.qlInterestRateIndexValueDate(IndexON,D750)</f>
        <v>44747</v>
      </c>
      <c r="F750" s="193">
        <f>IFERROR(_xll.qlIndexFixing(IndexON,D750,TRUE,_xll.ohTrigger(RecalcTrigger,TriggerON)),NA())</f>
        <v>8.6234526918449461E-3</v>
      </c>
      <c r="H750" s="42">
        <f>_xll.qlCalendarAdvance(Calendar,$H749,B750,"f",FALSE)</f>
        <v>44747</v>
      </c>
      <c r="I750" s="177">
        <f>_xll.qlInterestRateIndexValueDate(Index1M,$H750)</f>
        <v>44749</v>
      </c>
      <c r="J750" s="182">
        <f>IFERROR(_xll.qlIndexFixing(Index1M,$H750,TRUE,_xll.ohTrigger(RecalcTrigger,Trigger1M)),NA())</f>
        <v>8.6157838252681751E-3</v>
      </c>
      <c r="K750" s="44">
        <f>IFERROR(_xll.qlIndexFixing(Index3M,H750,TRUE,_xll.ohTrigger(RecalcTrigger,Trigger3M)),NA())</f>
        <v>1.0059790184310006E-2</v>
      </c>
      <c r="L750" s="44">
        <f>IFERROR(_xll.qlIndexFixing(Index6M,$H750,TRUE,_xll.ohTrigger(RecalcTrigger,Trigger6M)),NA())</f>
        <v>1.1414574591215093E-2</v>
      </c>
      <c r="M750" s="183">
        <f>IFERROR(_xll.qlIndexFixing(Index1Y,$H750,TRUE,_xll.ohTrigger(RecalcTrigger,Trigger1Y)),NA())</f>
        <v>1.3090787941841597E-2</v>
      </c>
      <c r="N750" s="182">
        <f>IFERROR(_xll.qlIndexFixing(ONIndex1M,I750,TRUE,_xll.ohTrigger(RecalcTrigger,Trigger1M)),NA())</f>
        <v>8.521691619476357E-3</v>
      </c>
      <c r="O750" s="44">
        <f>IFERROR(_xll.qlIndexFixing(ONIndex3M,I750,TRUE,_xll.ohTrigger(RecalcTrigger,Trigger3M)),NA())</f>
        <v>9.7345626456490919E-3</v>
      </c>
      <c r="P750" s="44">
        <f>IFERROR(_xll.qlIndexFixing(ONIndex6M,I750,TRUE,_xll.ohTrigger(RecalcTrigger,Trigger6M)),NA())</f>
        <v>1.0749210851663804E-2</v>
      </c>
      <c r="Q750" s="183">
        <f>IFERROR(_xll.qlIndexFixing(ONIndex1Y,I750,TRUE,_xll.ohTrigger(RecalcTrigger,Trigger1Y)),NA())</f>
        <v>1.1759768852064312E-2</v>
      </c>
    </row>
    <row r="751" spans="2:17" x14ac:dyDescent="0.2">
      <c r="B751" s="39" t="s">
        <v>42</v>
      </c>
      <c r="D751" s="42">
        <f>_xll.qlCalendarAdvance(Calendar,$D750,B751,"f",FALSE)</f>
        <v>44754</v>
      </c>
      <c r="E751" s="177">
        <f>_xll.qlInterestRateIndexValueDate(IndexON,D751)</f>
        <v>44754</v>
      </c>
      <c r="F751" s="193">
        <f>IFERROR(_xll.qlIndexFixing(IndexON,D751,TRUE,_xll.ohTrigger(RecalcTrigger,TriggerON)),NA())</f>
        <v>8.6234526918449461E-3</v>
      </c>
      <c r="H751" s="42">
        <f>_xll.qlCalendarAdvance(Calendar,$H750,B751,"f",FALSE)</f>
        <v>44754</v>
      </c>
      <c r="I751" s="177">
        <f>_xll.qlInterestRateIndexValueDate(Index1M,$H751)</f>
        <v>44756</v>
      </c>
      <c r="J751" s="182">
        <f>IFERROR(_xll.qlIndexFixing(Index1M,$H751,TRUE,_xll.ohTrigger(RecalcTrigger,Trigger1M)),NA())</f>
        <v>8.6711853903312375E-3</v>
      </c>
      <c r="K751" s="44">
        <f>IFERROR(_xll.qlIndexFixing(Index3M,H751,TRUE,_xll.ohTrigger(RecalcTrigger,Trigger3M)),NA())</f>
        <v>1.0112530637109804E-2</v>
      </c>
      <c r="L751" s="44">
        <f>IFERROR(_xll.qlIndexFixing(Index6M,$H751,TRUE,_xll.ohTrigger(RecalcTrigger,Trigger6M)),NA())</f>
        <v>1.146450772853852E-2</v>
      </c>
      <c r="M751" s="183">
        <f>IFERROR(_xll.qlIndexFixing(Index1Y,$H751,TRUE,_xll.ohTrigger(RecalcTrigger,Trigger1Y)),NA())</f>
        <v>1.3139721042000412E-2</v>
      </c>
      <c r="N751" s="182">
        <f>IFERROR(_xll.qlIndexFixing(ONIndex1M,I751,TRUE,_xll.ohTrigger(RecalcTrigger,Trigger1M)),NA())</f>
        <v>8.5769870074248189E-3</v>
      </c>
      <c r="O751" s="44">
        <f>IFERROR(_xll.qlIndexFixing(ONIndex3M,I751,TRUE,_xll.ohTrigger(RecalcTrigger,Trigger3M)),NA())</f>
        <v>9.7874176476242525E-3</v>
      </c>
      <c r="P751" s="44">
        <f>IFERROR(_xll.qlIndexFixing(ONIndex6M,I751,TRUE,_xll.ohTrigger(RecalcTrigger,Trigger6M)),NA())</f>
        <v>1.0799784183666006E-2</v>
      </c>
      <c r="Q751" s="183">
        <f>IFERROR(_xll.qlIndexFixing(ONIndex1Y,I751,TRUE,_xll.ohTrigger(RecalcTrigger,Trigger1Y)),NA())</f>
        <v>1.18073454153933E-2</v>
      </c>
    </row>
    <row r="752" spans="2:17" x14ac:dyDescent="0.2">
      <c r="B752" s="39" t="s">
        <v>42</v>
      </c>
      <c r="D752" s="42">
        <f>_xll.qlCalendarAdvance(Calendar,$D751,B752,"f",FALSE)</f>
        <v>44761</v>
      </c>
      <c r="E752" s="177">
        <f>_xll.qlInterestRateIndexValueDate(IndexON,D752)</f>
        <v>44761</v>
      </c>
      <c r="F752" s="193">
        <f>IFERROR(_xll.qlIndexFixing(IndexON,D752,TRUE,_xll.ohTrigger(RecalcTrigger,TriggerON)),NA())</f>
        <v>8.6234526918449461E-3</v>
      </c>
      <c r="H752" s="42">
        <f>_xll.qlCalendarAdvance(Calendar,$H751,B752,"f",FALSE)</f>
        <v>44761</v>
      </c>
      <c r="I752" s="177">
        <f>_xll.qlInterestRateIndexValueDate(Index1M,$H752)</f>
        <v>44763</v>
      </c>
      <c r="J752" s="182">
        <f>IFERROR(_xll.qlIndexFixing(Index1M,$H752,TRUE,_xll.ohTrigger(RecalcTrigger,Trigger1M)),NA())</f>
        <v>8.7266267755164995E-3</v>
      </c>
      <c r="K752" s="44">
        <f>IFERROR(_xll.qlIndexFixing(Index3M,H752,TRUE,_xll.ohTrigger(RecalcTrigger,Trigger3M)),NA())</f>
        <v>1.0165228076633183E-2</v>
      </c>
      <c r="L752" s="44">
        <f>IFERROR(_xll.qlIndexFixing(Index6M,$H752,TRUE,_xll.ohTrigger(RecalcTrigger,Trigger6M)),NA())</f>
        <v>1.1514363774852673E-2</v>
      </c>
      <c r="M752" s="183">
        <f>IFERROR(_xll.qlIndexFixing(Index1Y,$H752,TRUE,_xll.ohTrigger(RecalcTrigger,Trigger1Y)),NA())</f>
        <v>1.3188550143039334E-2</v>
      </c>
      <c r="N752" s="182">
        <f>IFERROR(_xll.qlIndexFixing(ONIndex1M,I752,TRUE,_xll.ohTrigger(RecalcTrigger,Trigger1M)),NA())</f>
        <v>8.6323219681183616E-3</v>
      </c>
      <c r="O752" s="44">
        <f>IFERROR(_xll.qlIndexFixing(ONIndex3M,I752,TRUE,_xll.ohTrigger(RecalcTrigger,Trigger3M)),NA())</f>
        <v>9.840233415463473E-3</v>
      </c>
      <c r="P752" s="44">
        <f>IFERROR(_xll.qlIndexFixing(ONIndex6M,I752,TRUE,_xll.ohTrigger(RecalcTrigger,Trigger6M)),NA())</f>
        <v>1.0850291384167932E-2</v>
      </c>
      <c r="Q752" s="183">
        <f>IFERROR(_xll.qlIndexFixing(ONIndex1Y,I752,TRUE,_xll.ohTrigger(RecalcTrigger,Trigger1Y)),NA())</f>
        <v>1.1855033053631558E-2</v>
      </c>
    </row>
    <row r="753" spans="2:17" x14ac:dyDescent="0.2">
      <c r="B753" s="39" t="s">
        <v>42</v>
      </c>
      <c r="D753" s="42">
        <f>_xll.qlCalendarAdvance(Calendar,$D752,B753,"f",FALSE)</f>
        <v>44768</v>
      </c>
      <c r="E753" s="177">
        <f>_xll.qlInterestRateIndexValueDate(IndexON,D753)</f>
        <v>44768</v>
      </c>
      <c r="F753" s="193">
        <f>IFERROR(_xll.qlIndexFixing(IndexON,D753,TRUE,_xll.ohTrigger(RecalcTrigger,TriggerON)),NA())</f>
        <v>8.6234526918449461E-3</v>
      </c>
      <c r="H753" s="42">
        <f>_xll.qlCalendarAdvance(Calendar,$H752,B753,"f",FALSE)</f>
        <v>44768</v>
      </c>
      <c r="I753" s="177">
        <f>_xll.qlInterestRateIndexValueDate(Index1M,$H753)</f>
        <v>44770</v>
      </c>
      <c r="J753" s="182">
        <f>IFERROR(_xll.qlIndexFixing(Index1M,$H753,TRUE,_xll.ohTrigger(RecalcTrigger,Trigger1M)),NA())</f>
        <v>8.782107953031193E-3</v>
      </c>
      <c r="K753" s="44">
        <f>IFERROR(_xll.qlIndexFixing(Index3M,H753,TRUE,_xll.ohTrigger(RecalcTrigger,Trigger3M)),NA())</f>
        <v>1.0217881762422014E-2</v>
      </c>
      <c r="L753" s="44">
        <f>IFERROR(_xll.qlIndexFixing(Index6M,$H753,TRUE,_xll.ohTrigger(RecalcTrigger,Trigger6M)),NA())</f>
        <v>1.1564141787523621E-2</v>
      </c>
      <c r="M753" s="183">
        <f>IFERROR(_xll.qlIndexFixing(Index1Y,$H753,TRUE,_xll.ohTrigger(RecalcTrigger,Trigger1Y)),NA())</f>
        <v>1.3237264370132283E-2</v>
      </c>
      <c r="N753" s="182">
        <f>IFERROR(_xll.qlIndexFixing(ONIndex1M,I753,TRUE,_xll.ohTrigger(RecalcTrigger,Trigger1M)),NA())</f>
        <v>8.6876964734194928E-3</v>
      </c>
      <c r="O753" s="44">
        <f>IFERROR(_xll.qlIndexFixing(ONIndex3M,I753,TRUE,_xll.ohTrigger(RecalcTrigger,Trigger3M)),NA())</f>
        <v>9.8930092121563007E-3</v>
      </c>
      <c r="P753" s="44">
        <f>IFERROR(_xll.qlIndexFixing(ONIndex6M,I753,TRUE,_xll.ohTrigger(RecalcTrigger,Trigger6M)),NA())</f>
        <v>1.0900731522074381E-2</v>
      </c>
      <c r="Q753" s="183">
        <f>IFERROR(_xll.qlIndexFixing(ONIndex1Y,I753,TRUE,_xll.ohTrigger(RecalcTrigger,Trigger1Y)),NA())</f>
        <v>1.190283301841788E-2</v>
      </c>
    </row>
    <row r="754" spans="2:17" x14ac:dyDescent="0.2">
      <c r="B754" s="39" t="s">
        <v>42</v>
      </c>
      <c r="D754" s="42">
        <f>_xll.qlCalendarAdvance(Calendar,$D753,B754,"f",FALSE)</f>
        <v>44775</v>
      </c>
      <c r="E754" s="177">
        <f>_xll.qlInterestRateIndexValueDate(IndexON,D754)</f>
        <v>44775</v>
      </c>
      <c r="F754" s="193">
        <f>IFERROR(_xll.qlIndexFixing(IndexON,D754,TRUE,_xll.ohTrigger(RecalcTrigger,TriggerON)),NA())</f>
        <v>8.6234526918449461E-3</v>
      </c>
      <c r="H754" s="42">
        <f>_xll.qlCalendarAdvance(Calendar,$H753,B754,"f",FALSE)</f>
        <v>44775</v>
      </c>
      <c r="I754" s="177">
        <f>_xll.qlInterestRateIndexValueDate(Index1M,$H754)</f>
        <v>44777</v>
      </c>
      <c r="J754" s="182">
        <f>IFERROR(_xll.qlIndexFixing(Index1M,$H754,TRUE,_xll.ohTrigger(RecalcTrigger,Trigger1M)),NA())</f>
        <v>8.8376288950900439E-3</v>
      </c>
      <c r="K754" s="44">
        <f>IFERROR(_xll.qlIndexFixing(Index3M,H754,TRUE,_xll.ohTrigger(RecalcTrigger,Trigger3M)),NA())</f>
        <v>1.0270490953983412E-2</v>
      </c>
      <c r="L754" s="44">
        <f>IFERROR(_xll.qlIndexFixing(Index6M,$H754,TRUE,_xll.ohTrigger(RecalcTrigger,Trigger6M)),NA())</f>
        <v>1.1613840711463737E-2</v>
      </c>
      <c r="M754" s="183">
        <f>IFERROR(_xll.qlIndexFixing(Index1Y,$H754,TRUE,_xll.ohTrigger(RecalcTrigger,Trigger1Y)),NA())</f>
        <v>1.3285852740879834E-2</v>
      </c>
      <c r="N754" s="182">
        <f>IFERROR(_xll.qlIndexFixing(ONIndex1M,I754,TRUE,_xll.ohTrigger(RecalcTrigger,Trigger1M)),NA())</f>
        <v>8.743110494950912E-3</v>
      </c>
      <c r="O754" s="44">
        <f>IFERROR(_xll.qlIndexFixing(ONIndex3M,I754,TRUE,_xll.ohTrigger(RecalcTrigger,Trigger3M)),NA())</f>
        <v>9.9457443009320912E-3</v>
      </c>
      <c r="P754" s="44">
        <f>IFERROR(_xll.qlIndexFixing(ONIndex6M,I754,TRUE,_xll.ohTrigger(RecalcTrigger,Trigger6M)),NA())</f>
        <v>1.095110366613028E-2</v>
      </c>
      <c r="Q754" s="183">
        <f>IFERROR(_xll.qlIndexFixing(ONIndex1Y,I754,TRUE,_xll.ohTrigger(RecalcTrigger,Trigger1Y)),NA())</f>
        <v>1.1950746561151249E-2</v>
      </c>
    </row>
    <row r="755" spans="2:17" x14ac:dyDescent="0.2">
      <c r="B755" s="39" t="s">
        <v>42</v>
      </c>
      <c r="D755" s="42">
        <f>_xll.qlCalendarAdvance(Calendar,$D754,B755,"f",FALSE)</f>
        <v>44782</v>
      </c>
      <c r="E755" s="177">
        <f>_xll.qlInterestRateIndexValueDate(IndexON,D755)</f>
        <v>44782</v>
      </c>
      <c r="F755" s="193">
        <f>IFERROR(_xll.qlIndexFixing(IndexON,D755,TRUE,_xll.ohTrigger(RecalcTrigger,TriggerON)),NA())</f>
        <v>8.6234526918449461E-3</v>
      </c>
      <c r="H755" s="42">
        <f>_xll.qlCalendarAdvance(Calendar,$H754,B755,"f",FALSE)</f>
        <v>44782</v>
      </c>
      <c r="I755" s="177">
        <f>_xll.qlInterestRateIndexValueDate(Index1M,$H755)</f>
        <v>44784</v>
      </c>
      <c r="J755" s="182">
        <f>IFERROR(_xll.qlIndexFixing(Index1M,$H755,TRUE,_xll.ohTrigger(RecalcTrigger,Trigger1M)),NA())</f>
        <v>8.8931895738977862E-3</v>
      </c>
      <c r="K755" s="44">
        <f>IFERROR(_xll.qlIndexFixing(Index3M,H755,TRUE,_xll.ohTrigger(RecalcTrigger,Trigger3M)),NA())</f>
        <v>1.0323054910782786E-2</v>
      </c>
      <c r="L755" s="44">
        <f>IFERROR(_xll.qlIndexFixing(Index6M,$H755,TRUE,_xll.ohTrigger(RecalcTrigger,Trigger6M)),NA())</f>
        <v>1.1663457597674554E-2</v>
      </c>
      <c r="M755" s="183">
        <f>IFERROR(_xll.qlIndexFixing(Index1Y,$H755,TRUE,_xll.ohTrigger(RecalcTrigger,Trigger1Y)),NA())</f>
        <v>1.3334304165293001E-2</v>
      </c>
      <c r="N755" s="182">
        <f>IFERROR(_xll.qlIndexFixing(ONIndex1M,I755,TRUE,_xll.ohTrigger(RecalcTrigger,Trigger1M)),NA())</f>
        <v>8.7985640042553825E-3</v>
      </c>
      <c r="O755" s="44">
        <f>IFERROR(_xll.qlIndexFixing(ONIndex3M,I755,TRUE,_xll.ohTrigger(RecalcTrigger,Trigger3M)),NA())</f>
        <v>9.9984379449402638E-3</v>
      </c>
      <c r="P755" s="44">
        <f>IFERROR(_xll.qlIndexFixing(ONIndex6M,I755,TRUE,_xll.ohTrigger(RecalcTrigger,Trigger6M)),NA())</f>
        <v>1.1001406885320364E-2</v>
      </c>
      <c r="Q755" s="183">
        <f>IFERROR(_xll.qlIndexFixing(ONIndex1Y,I755,TRUE,_xll.ohTrigger(RecalcTrigger,Trigger1Y)),NA())</f>
        <v>1.1998774933390521E-2</v>
      </c>
    </row>
    <row r="756" spans="2:17" x14ac:dyDescent="0.2">
      <c r="B756" s="39" t="s">
        <v>42</v>
      </c>
      <c r="D756" s="42">
        <f>_xll.qlCalendarAdvance(Calendar,$D755,B756,"f",FALSE)</f>
        <v>44789</v>
      </c>
      <c r="E756" s="177">
        <f>_xll.qlInterestRateIndexValueDate(IndexON,D756)</f>
        <v>44789</v>
      </c>
      <c r="F756" s="193">
        <f>IFERROR(_xll.qlIndexFixing(IndexON,D756,TRUE,_xll.ohTrigger(RecalcTrigger,TriggerON)),NA())</f>
        <v>8.6234526918449461E-3</v>
      </c>
      <c r="H756" s="42">
        <f>_xll.qlCalendarAdvance(Calendar,$H755,B756,"f",FALSE)</f>
        <v>44789</v>
      </c>
      <c r="I756" s="177">
        <f>_xll.qlInterestRateIndexValueDate(Index1M,$H756)</f>
        <v>44791</v>
      </c>
      <c r="J756" s="182">
        <f>IFERROR(_xll.qlIndexFixing(Index1M,$H756,TRUE,_xll.ohTrigger(RecalcTrigger,Trigger1M)),NA())</f>
        <v>8.9487899616691458E-3</v>
      </c>
      <c r="K756" s="44">
        <f>IFERROR(_xll.qlIndexFixing(Index3M,H756,TRUE,_xll.ohTrigger(RecalcTrigger,Trigger3M)),NA())</f>
        <v>1.0375572892249055E-2</v>
      </c>
      <c r="L756" s="44">
        <f>IFERROR(_xll.qlIndexFixing(Index6M,$H756,TRUE,_xll.ohTrigger(RecalcTrigger,Trigger6M)),NA())</f>
        <v>1.1712987900275413E-2</v>
      </c>
      <c r="M756" s="183">
        <f>IFERROR(_xll.qlIndexFixing(Index1Y,$H756,TRUE,_xll.ohTrigger(RecalcTrigger,Trigger1Y)),NA())</f>
        <v>1.3382607445786244E-2</v>
      </c>
      <c r="N756" s="182">
        <f>IFERROR(_xll.qlIndexFixing(ONIndex1M,I756,TRUE,_xll.ohTrigger(RecalcTrigger,Trigger1M)),NA())</f>
        <v>8.8540569731954122E-3</v>
      </c>
      <c r="O756" s="44">
        <f>IFERROR(_xll.qlIndexFixing(ONIndex3M,I756,TRUE,_xll.ohTrigger(RecalcTrigger,Trigger3M)),NA())</f>
        <v>1.0051089407570046E-2</v>
      </c>
      <c r="P756" s="44">
        <f>IFERROR(_xll.qlIndexFixing(ONIndex6M,I756,TRUE,_xll.ohTrigger(RecalcTrigger,Trigger6M)),NA())</f>
        <v>1.105164024838956E-2</v>
      </c>
      <c r="Q756" s="183">
        <f>IFERROR(_xll.qlIndexFixing(ONIndex1Y,I756,TRUE,_xll.ohTrigger(RecalcTrigger,Trigger1Y)),NA())</f>
        <v>1.2046919386774491E-2</v>
      </c>
    </row>
    <row r="757" spans="2:17" x14ac:dyDescent="0.2">
      <c r="B757" s="39" t="s">
        <v>42</v>
      </c>
      <c r="D757" s="42">
        <f>_xll.qlCalendarAdvance(Calendar,$D756,B757,"f",FALSE)</f>
        <v>44796</v>
      </c>
      <c r="E757" s="177">
        <f>_xll.qlInterestRateIndexValueDate(IndexON,D757)</f>
        <v>44796</v>
      </c>
      <c r="F757" s="193">
        <f>IFERROR(_xll.qlIndexFixing(IndexON,D757,TRUE,_xll.ohTrigger(RecalcTrigger,TriggerON)),NA())</f>
        <v>8.6234526918449461E-3</v>
      </c>
      <c r="H757" s="42">
        <f>_xll.qlCalendarAdvance(Calendar,$H756,B757,"f",FALSE)</f>
        <v>44796</v>
      </c>
      <c r="I757" s="177">
        <f>_xll.qlInterestRateIndexValueDate(Index1M,$H757)</f>
        <v>44798</v>
      </c>
      <c r="J757" s="182">
        <f>IFERROR(_xll.qlIndexFixing(Index1M,$H757,TRUE,_xll.ohTrigger(RecalcTrigger,Trigger1M)),NA())</f>
        <v>9.0044300306088565E-3</v>
      </c>
      <c r="K757" s="44">
        <f>IFERROR(_xll.qlIndexFixing(Index3M,H757,TRUE,_xll.ohTrigger(RecalcTrigger,Trigger3M)),NA())</f>
        <v>1.0428044157774643E-2</v>
      </c>
      <c r="L757" s="44">
        <f>IFERROR(_xll.qlIndexFixing(Index6M,$H757,TRUE,_xll.ohTrigger(RecalcTrigger,Trigger6M)),NA())</f>
        <v>1.1762426986149627E-2</v>
      </c>
      <c r="M757" s="183">
        <f>IFERROR(_xll.qlIndexFixing(Index1Y,$H757,TRUE,_xll.ohTrigger(RecalcTrigger,Trigger1Y)),NA())</f>
        <v>1.3430751277164314E-2</v>
      </c>
      <c r="N757" s="182">
        <f>IFERROR(_xll.qlIndexFixing(ONIndex1M,I757,TRUE,_xll.ohTrigger(RecalcTrigger,Trigger1M)),NA())</f>
        <v>8.9095893732338283E-3</v>
      </c>
      <c r="O757" s="44">
        <f>IFERROR(_xll.qlIndexFixing(ONIndex3M,I757,TRUE,_xll.ohTrigger(RecalcTrigger,Trigger3M)),NA())</f>
        <v>1.010369795173105E-2</v>
      </c>
      <c r="P757" s="44">
        <f>IFERROR(_xll.qlIndexFixing(ONIndex6M,I757,TRUE,_xll.ohTrigger(RecalcTrigger,Trigger6M)),NA())</f>
        <v>1.1101802824322604E-2</v>
      </c>
      <c r="Q757" s="183">
        <f>IFERROR(_xll.qlIndexFixing(ONIndex1Y,I757,TRUE,_xll.ohTrigger(RecalcTrigger,Trigger1Y)),NA())</f>
        <v>1.2095181172782077E-2</v>
      </c>
    </row>
    <row r="758" spans="2:17" x14ac:dyDescent="0.2">
      <c r="B758" s="39" t="s">
        <v>42</v>
      </c>
      <c r="D758" s="42">
        <f>_xll.qlCalendarAdvance(Calendar,$D757,B758,"f",FALSE)</f>
        <v>44803</v>
      </c>
      <c r="E758" s="177">
        <f>_xll.qlInterestRateIndexValueDate(IndexON,D758)</f>
        <v>44803</v>
      </c>
      <c r="F758" s="193">
        <f>IFERROR(_xll.qlIndexFixing(IndexON,D758,TRUE,_xll.ohTrigger(RecalcTrigger,TriggerON)),NA())</f>
        <v>8.6234526918449461E-3</v>
      </c>
      <c r="H758" s="42">
        <f>_xll.qlCalendarAdvance(Calendar,$H757,B758,"f",FALSE)</f>
        <v>44803</v>
      </c>
      <c r="I758" s="177">
        <f>_xll.qlInterestRateIndexValueDate(Index1M,$H758)</f>
        <v>44805</v>
      </c>
      <c r="J758" s="182">
        <f>IFERROR(_xll.qlIndexFixing(Index1M,$H758,TRUE,_xll.ohTrigger(RecalcTrigger,Trigger1M)),NA())</f>
        <v>9.0601097529266483E-3</v>
      </c>
      <c r="K758" s="44">
        <f>IFERROR(_xll.qlIndexFixing(Index3M,H758,TRUE,_xll.ohTrigger(RecalcTrigger,Trigger3M)),NA())</f>
        <v>1.0476580289532637E-2</v>
      </c>
      <c r="L758" s="44">
        <f>IFERROR(_xll.qlIndexFixing(Index6M,$H758,TRUE,_xll.ohTrigger(RecalcTrigger,Trigger6M)),NA())</f>
        <v>1.1793336621736714E-2</v>
      </c>
      <c r="M758" s="183">
        <f>IFERROR(_xll.qlIndexFixing(Index1Y,$H758,TRUE,_xll.ohTrigger(RecalcTrigger,Trigger1Y)),NA())</f>
        <v>1.347872424661657E-2</v>
      </c>
      <c r="N758" s="182">
        <f>IFERROR(_xll.qlIndexFixing(ONIndex1M,I758,TRUE,_xll.ohTrigger(RecalcTrigger,Trigger1M)),NA())</f>
        <v>8.9651611761532024E-3</v>
      </c>
      <c r="O758" s="44">
        <f>IFERROR(_xll.qlIndexFixing(ONIndex3M,I758,TRUE,_xll.ohTrigger(RecalcTrigger,Trigger3M)),NA())</f>
        <v>1.0156262840732566E-2</v>
      </c>
      <c r="P758" s="44">
        <f>IFERROR(_xll.qlIndexFixing(ONIndex6M,I758,TRUE,_xll.ohTrigger(RecalcTrigger,Trigger6M)),NA())</f>
        <v>1.1151893681784486E-2</v>
      </c>
      <c r="Q758" s="183">
        <f>IFERROR(_xll.qlIndexFixing(ONIndex1Y,I758,TRUE,_xll.ohTrigger(RecalcTrigger,Trigger1Y)),NA())</f>
        <v>1.2143561542812265E-2</v>
      </c>
    </row>
    <row r="759" spans="2:17" x14ac:dyDescent="0.2">
      <c r="B759" s="39" t="s">
        <v>42</v>
      </c>
      <c r="D759" s="42">
        <f>_xll.qlCalendarAdvance(Calendar,$D758,B759,"f",FALSE)</f>
        <v>44810</v>
      </c>
      <c r="E759" s="177">
        <f>_xll.qlInterestRateIndexValueDate(IndexON,D759)</f>
        <v>44810</v>
      </c>
      <c r="F759" s="193">
        <f>IFERROR(_xll.qlIndexFixing(IndexON,D759,TRUE,_xll.ohTrigger(RecalcTrigger,TriggerON)),NA())</f>
        <v>8.6234526919248822E-3</v>
      </c>
      <c r="H759" s="42">
        <f>_xll.qlCalendarAdvance(Calendar,$H758,B759,"f",FALSE)</f>
        <v>44810</v>
      </c>
      <c r="I759" s="177">
        <f>_xll.qlInterestRateIndexValueDate(Index1M,$H759)</f>
        <v>44812</v>
      </c>
      <c r="J759" s="182">
        <f>IFERROR(_xll.qlIndexFixing(Index1M,$H759,TRUE,_xll.ohTrigger(RecalcTrigger,Trigger1M)),NA())</f>
        <v>9.1158291008372472E-3</v>
      </c>
      <c r="K759" s="44">
        <f>IFERROR(_xll.qlIndexFixing(Index3M,H759,TRUE,_xll.ohTrigger(RecalcTrigger,Trigger3M)),NA())</f>
        <v>1.0528957957405004E-2</v>
      </c>
      <c r="L759" s="44">
        <f>IFERROR(_xll.qlIndexFixing(Index6M,$H759,TRUE,_xll.ohTrigger(RecalcTrigger,Trigger6M)),NA())</f>
        <v>1.1842614113274591E-2</v>
      </c>
      <c r="M759" s="183">
        <f>IFERROR(_xll.qlIndexFixing(Index1Y,$H759,TRUE,_xll.ohTrigger(RecalcTrigger,Trigger1Y)),NA())</f>
        <v>1.3526514833709093E-2</v>
      </c>
      <c r="N759" s="182">
        <f>IFERROR(_xll.qlIndexFixing(ONIndex1M,I759,TRUE,_xll.ohTrigger(RecalcTrigger,Trigger1M)),NA())</f>
        <v>9.0207723535762341E-3</v>
      </c>
      <c r="O759" s="44">
        <f>IFERROR(_xll.qlIndexFixing(ONIndex3M,I759,TRUE,_xll.ohTrigger(RecalcTrigger,Trigger3M)),NA())</f>
        <v>1.0208783337724014E-2</v>
      </c>
      <c r="P759" s="44">
        <f>IFERROR(_xll.qlIndexFixing(ONIndex6M,I759,TRUE,_xll.ohTrigger(RecalcTrigger,Trigger6M)),NA())</f>
        <v>1.1201911889839877E-2</v>
      </c>
      <c r="Q759" s="183">
        <f>IFERROR(_xll.qlIndexFixing(ONIndex1Y,I759,TRUE,_xll.ohTrigger(RecalcTrigger,Trigger1Y)),NA())</f>
        <v>1.2192061748663718E-2</v>
      </c>
    </row>
    <row r="760" spans="2:17" x14ac:dyDescent="0.2">
      <c r="B760" s="39" t="s">
        <v>42</v>
      </c>
      <c r="D760" s="42">
        <f>_xll.qlCalendarAdvance(Calendar,$D759,B760,"f",FALSE)</f>
        <v>44817</v>
      </c>
      <c r="E760" s="177">
        <f>_xll.qlInterestRateIndexValueDate(IndexON,D760)</f>
        <v>44817</v>
      </c>
      <c r="F760" s="193">
        <f>IFERROR(_xll.qlIndexFixing(IndexON,D760,TRUE,_xll.ohTrigger(RecalcTrigger,TriggerON)),NA())</f>
        <v>8.6234526918449461E-3</v>
      </c>
      <c r="H760" s="42">
        <f>_xll.qlCalendarAdvance(Calendar,$H759,B760,"f",FALSE)</f>
        <v>44817</v>
      </c>
      <c r="I760" s="177">
        <f>_xll.qlInterestRateIndexValueDate(Index1M,$H760)</f>
        <v>44819</v>
      </c>
      <c r="J760" s="182">
        <f>IFERROR(_xll.qlIndexFixing(Index1M,$H760,TRUE,_xll.ohTrigger(RecalcTrigger,Trigger1M)),NA())</f>
        <v>9.171588046545387E-3</v>
      </c>
      <c r="K760" s="44">
        <f>IFERROR(_xll.qlIndexFixing(Index3M,H760,TRUE,_xll.ohTrigger(RecalcTrigger,Trigger3M)),NA())</f>
        <v>1.0581286734028519E-2</v>
      </c>
      <c r="L760" s="44">
        <f>IFERROR(_xll.qlIndexFixing(Index6M,$H760,TRUE,_xll.ohTrigger(RecalcTrigger,Trigger6M)),NA())</f>
        <v>1.1891788797328395E-2</v>
      </c>
      <c r="M760" s="183">
        <f>IFERROR(_xll.qlIndexFixing(Index1Y,$H760,TRUE,_xll.ohTrigger(RecalcTrigger,Trigger1Y)),NA())</f>
        <v>1.3574111410380734E-2</v>
      </c>
      <c r="N760" s="182">
        <f>IFERROR(_xll.qlIndexFixing(ONIndex1M,I760,TRUE,_xll.ohTrigger(RecalcTrigger,Trigger1M)),NA())</f>
        <v>9.0764228772854949E-3</v>
      </c>
      <c r="O760" s="44">
        <f>IFERROR(_xll.qlIndexFixing(ONIndex3M,I760,TRUE,_xll.ohTrigger(RecalcTrigger,Trigger3M)),NA())</f>
        <v>1.0261258705854814E-2</v>
      </c>
      <c r="P760" s="44">
        <f>IFERROR(_xll.qlIndexFixing(ONIndex6M,I760,TRUE,_xll.ohTrigger(RecalcTrigger,Trigger6M)),NA())</f>
        <v>1.1251856517153769E-2</v>
      </c>
      <c r="Q760" s="183">
        <f>IFERROR(_xll.qlIndexFixing(ONIndex1Y,I760,TRUE,_xll.ohTrigger(RecalcTrigger,Trigger1Y)),NA())</f>
        <v>1.2240683041735423E-2</v>
      </c>
    </row>
    <row r="761" spans="2:17" x14ac:dyDescent="0.2">
      <c r="B761" s="39" t="s">
        <v>42</v>
      </c>
      <c r="D761" s="42">
        <f>_xll.qlCalendarAdvance(Calendar,$D760,B761,"f",FALSE)</f>
        <v>44824</v>
      </c>
      <c r="E761" s="177">
        <f>_xll.qlInterestRateIndexValueDate(IndexON,D761)</f>
        <v>44824</v>
      </c>
      <c r="F761" s="193">
        <f>IFERROR(_xll.qlIndexFixing(IndexON,D761,TRUE,_xll.ohTrigger(RecalcTrigger,TriggerON)),NA())</f>
        <v>8.6234526918449461E-3</v>
      </c>
      <c r="H761" s="42">
        <f>_xll.qlCalendarAdvance(Calendar,$H760,B761,"f",FALSE)</f>
        <v>44824</v>
      </c>
      <c r="I761" s="177">
        <f>_xll.qlInterestRateIndexValueDate(Index1M,$H761)</f>
        <v>44826</v>
      </c>
      <c r="J761" s="182">
        <f>IFERROR(_xll.qlIndexFixing(Index1M,$H761,TRUE,_xll.ohTrigger(RecalcTrigger,Trigger1M)),NA())</f>
        <v>9.2273865622582996E-3</v>
      </c>
      <c r="K761" s="44">
        <f>IFERROR(_xll.qlIndexFixing(Index3M,H761,TRUE,_xll.ohTrigger(RecalcTrigger,Trigger3M)),NA())</f>
        <v>1.0633565878692833E-2</v>
      </c>
      <c r="L761" s="44">
        <f>IFERROR(_xll.qlIndexFixing(Index6M,$H761,TRUE,_xll.ohTrigger(RecalcTrigger,Trigger6M)),NA())</f>
        <v>1.1940855804847108E-2</v>
      </c>
      <c r="M761" s="183">
        <f>IFERROR(_xll.qlIndexFixing(Index1Y,$H761,TRUE,_xll.ohTrigger(RecalcTrigger,Trigger1Y)),NA())</f>
        <v>1.3621502240938313E-2</v>
      </c>
      <c r="N761" s="182">
        <f>IFERROR(_xll.qlIndexFixing(ONIndex1M,I761,TRUE,_xll.ohTrigger(RecalcTrigger,Trigger1M)),NA())</f>
        <v>9.1321127186638762E-3</v>
      </c>
      <c r="O761" s="44">
        <f>IFERROR(_xll.qlIndexFixing(ONIndex3M,I761,TRUE,_xll.ohTrigger(RecalcTrigger,Trigger3M)),NA())</f>
        <v>1.0313688208354321E-2</v>
      </c>
      <c r="P761" s="44">
        <f>IFERROR(_xll.qlIndexFixing(ONIndex6M,I761,TRUE,_xll.ohTrigger(RecalcTrigger,Trigger6M)),NA())</f>
        <v>1.1301726632710896E-2</v>
      </c>
      <c r="Q761" s="183">
        <f>IFERROR(_xll.qlIndexFixing(ONIndex1Y,I761,TRUE,_xll.ohTrigger(RecalcTrigger,Trigger1Y)),NA())</f>
        <v>1.2289426673506298E-2</v>
      </c>
    </row>
    <row r="762" spans="2:17" x14ac:dyDescent="0.2">
      <c r="B762" s="39" t="s">
        <v>42</v>
      </c>
      <c r="D762" s="42">
        <f>_xll.qlCalendarAdvance(Calendar,$D761,B762,"f",FALSE)</f>
        <v>44831</v>
      </c>
      <c r="E762" s="177">
        <f>_xll.qlInterestRateIndexValueDate(IndexON,D762)</f>
        <v>44831</v>
      </c>
      <c r="F762" s="193">
        <f>IFERROR(_xll.qlIndexFixing(IndexON,D762,TRUE,_xll.ohTrigger(RecalcTrigger,TriggerON)),NA())</f>
        <v>8.6234526918449461E-3</v>
      </c>
      <c r="H762" s="42">
        <f>_xll.qlCalendarAdvance(Calendar,$H761,B762,"f",FALSE)</f>
        <v>44831</v>
      </c>
      <c r="I762" s="177">
        <f>_xll.qlInterestRateIndexValueDate(Index1M,$H762)</f>
        <v>44833</v>
      </c>
      <c r="J762" s="182">
        <f>IFERROR(_xll.qlIndexFixing(Index1M,$H762,TRUE,_xll.ohTrigger(RecalcTrigger,Trigger1M)),NA())</f>
        <v>9.2832246201857149E-3</v>
      </c>
      <c r="K762" s="44">
        <f>IFERROR(_xll.qlIndexFixing(Index3M,H762,TRUE,_xll.ohTrigger(RecalcTrigger,Trigger3M)),NA())</f>
        <v>1.068579465064543E-2</v>
      </c>
      <c r="L762" s="44">
        <f>IFERROR(_xll.qlIndexFixing(Index6M,$H762,TRUE,_xll.ohTrigger(RecalcTrigger,Trigger6M)),NA())</f>
        <v>1.198981022572349E-2</v>
      </c>
      <c r="M762" s="183">
        <f>IFERROR(_xll.qlIndexFixing(Index1Y,$H762,TRUE,_xll.ohTrigger(RecalcTrigger,Trigger1Y)),NA())</f>
        <v>1.3668675482056823E-2</v>
      </c>
      <c r="N762" s="182">
        <f>IFERROR(_xll.qlIndexFixing(ONIndex1M,I762,TRUE,_xll.ohTrigger(RecalcTrigger,Trigger1M)),NA())</f>
        <v>9.1878418497337577E-3</v>
      </c>
      <c r="O762" s="44">
        <f>IFERROR(_xll.qlIndexFixing(ONIndex3M,I762,TRUE,_xll.ohTrigger(RecalcTrigger,Trigger3M)),NA())</f>
        <v>1.0366071108531827E-2</v>
      </c>
      <c r="P762" s="44">
        <f>IFERROR(_xll.qlIndexFixing(ONIndex6M,I762,TRUE,_xll.ohTrigger(RecalcTrigger,Trigger6M)),NA())</f>
        <v>1.1351521305336121E-2</v>
      </c>
      <c r="Q762" s="183">
        <f>IFERROR(_xll.qlIndexFixing(ONIndex1Y,I762,TRUE,_xll.ohTrigger(RecalcTrigger,Trigger1Y)),NA())</f>
        <v>1.2338293895615138E-2</v>
      </c>
    </row>
    <row r="763" spans="2:17" x14ac:dyDescent="0.2">
      <c r="B763" s="39" t="s">
        <v>42</v>
      </c>
      <c r="D763" s="42">
        <f>_xll.qlCalendarAdvance(Calendar,$D762,B763,"f",FALSE)</f>
        <v>44838</v>
      </c>
      <c r="E763" s="177">
        <f>_xll.qlInterestRateIndexValueDate(IndexON,D763)</f>
        <v>44838</v>
      </c>
      <c r="F763" s="193">
        <f>IFERROR(_xll.qlIndexFixing(IndexON,D763,TRUE,_xll.ohTrigger(RecalcTrigger,TriggerON)),NA())</f>
        <v>8.6234526918449461E-3</v>
      </c>
      <c r="H763" s="42">
        <f>_xll.qlCalendarAdvance(Calendar,$H762,B763,"f",FALSE)</f>
        <v>44838</v>
      </c>
      <c r="I763" s="177">
        <f>_xll.qlInterestRateIndexValueDate(Index1M,$H763)</f>
        <v>44840</v>
      </c>
      <c r="J763" s="182">
        <f>IFERROR(_xll.qlIndexFixing(Index1M,$H763,TRUE,_xll.ohTrigger(RecalcTrigger,Trigger1M)),NA())</f>
        <v>9.339102192537363E-3</v>
      </c>
      <c r="K763" s="44">
        <f>IFERROR(_xll.qlIndexFixing(Index3M,H763,TRUE,_xll.ohTrigger(RecalcTrigger,Trigger3M)),NA())</f>
        <v>1.0741849237310046E-2</v>
      </c>
      <c r="L763" s="44">
        <f>IFERROR(_xll.qlIndexFixing(Index6M,$H763,TRUE,_xll.ohTrigger(RecalcTrigger,Trigger6M)),NA())</f>
        <v>1.2042295797682241E-2</v>
      </c>
      <c r="M763" s="183">
        <f>IFERROR(_xll.qlIndexFixing(Index1Y,$H763,TRUE,_xll.ohTrigger(RecalcTrigger,Trigger1Y)),NA())</f>
        <v>1.3715619182777247E-2</v>
      </c>
      <c r="N763" s="182">
        <f>IFERROR(_xll.qlIndexFixing(ONIndex1M,I763,TRUE,_xll.ohTrigger(RecalcTrigger,Trigger1M)),NA())</f>
        <v>9.2436102418780308E-3</v>
      </c>
      <c r="O763" s="44">
        <f>IFERROR(_xll.qlIndexFixing(ONIndex3M,I763,TRUE,_xll.ohTrigger(RecalcTrigger,Trigger3M)),NA())</f>
        <v>1.0418406669217006E-2</v>
      </c>
      <c r="P763" s="44">
        <f>IFERROR(_xll.qlIndexFixing(ONIndex6M,I763,TRUE,_xll.ohTrigger(RecalcTrigger,Trigger6M)),NA())</f>
        <v>1.1401239603934243E-2</v>
      </c>
      <c r="Q763" s="183">
        <f>IFERROR(_xll.qlIndexFixing(ONIndex1Y,I763,TRUE,_xll.ohTrigger(RecalcTrigger,Trigger1Y)),NA())</f>
        <v>1.2387285959540861E-2</v>
      </c>
    </row>
    <row r="764" spans="2:17" x14ac:dyDescent="0.2">
      <c r="B764" s="39" t="s">
        <v>42</v>
      </c>
      <c r="D764" s="42">
        <f>_xll.qlCalendarAdvance(Calendar,$D763,B764,"f",FALSE)</f>
        <v>44845</v>
      </c>
      <c r="E764" s="177">
        <f>_xll.qlInterestRateIndexValueDate(IndexON,D764)</f>
        <v>44845</v>
      </c>
      <c r="F764" s="193">
        <f>IFERROR(_xll.qlIndexFixing(IndexON,D764,TRUE,_xll.ohTrigger(RecalcTrigger,TriggerON)),NA())</f>
        <v>8.6234526918449461E-3</v>
      </c>
      <c r="H764" s="42">
        <f>_xll.qlCalendarAdvance(Calendar,$H763,B764,"f",FALSE)</f>
        <v>44845</v>
      </c>
      <c r="I764" s="177">
        <f>_xll.qlInterestRateIndexValueDate(Index1M,$H764)</f>
        <v>44847</v>
      </c>
      <c r="J764" s="182">
        <f>IFERROR(_xll.qlIndexFixing(Index1M,$H764,TRUE,_xll.ohTrigger(RecalcTrigger,Trigger1M)),NA())</f>
        <v>9.3950192515229736E-3</v>
      </c>
      <c r="K764" s="44">
        <f>IFERROR(_xll.qlIndexFixing(Index3M,H764,TRUE,_xll.ohTrigger(RecalcTrigger,Trigger3M)),NA())</f>
        <v>1.0793972751030022E-2</v>
      </c>
      <c r="L764" s="44">
        <f>IFERROR(_xll.qlIndexFixing(Index6M,$H764,TRUE,_xll.ohTrigger(RecalcTrigger,Trigger6M)),NA())</f>
        <v>1.2091000859652139E-2</v>
      </c>
      <c r="M764" s="183">
        <f>IFERROR(_xll.qlIndexFixing(Index1Y,$H764,TRUE,_xll.ohTrigger(RecalcTrigger,Trigger1Y)),NA())</f>
        <v>1.3762321284510937E-2</v>
      </c>
      <c r="N764" s="182">
        <f>IFERROR(_xll.qlIndexFixing(ONIndex1M,I764,TRUE,_xll.ohTrigger(RecalcTrigger,Trigger1M)),NA())</f>
        <v>9.299417866799331E-3</v>
      </c>
      <c r="O764" s="44">
        <f>IFERROR(_xll.qlIndexFixing(ONIndex3M,I764,TRUE,_xll.ohTrigger(RecalcTrigger,Trigger3M)),NA())</f>
        <v>1.0470694153879023E-2</v>
      </c>
      <c r="P764" s="44">
        <f>IFERROR(_xll.qlIndexFixing(ONIndex6M,I764,TRUE,_xll.ohTrigger(RecalcTrigger,Trigger6M)),NA())</f>
        <v>1.145088059725019E-2</v>
      </c>
      <c r="Q764" s="183">
        <f>IFERROR(_xll.qlIndexFixing(ONIndex1Y,I764,TRUE,_xll.ohTrigger(RecalcTrigger,Trigger1Y)),NA())</f>
        <v>1.2436404117002198E-2</v>
      </c>
    </row>
    <row r="765" spans="2:17" x14ac:dyDescent="0.2">
      <c r="B765" s="39" t="s">
        <v>42</v>
      </c>
      <c r="D765" s="42">
        <f>_xll.qlCalendarAdvance(Calendar,$D764,B765,"f",FALSE)</f>
        <v>44852</v>
      </c>
      <c r="E765" s="177">
        <f>_xll.qlInterestRateIndexValueDate(IndexON,D765)</f>
        <v>44852</v>
      </c>
      <c r="F765" s="193">
        <f>IFERROR(_xll.qlIndexFixing(IndexON,D765,TRUE,_xll.ohTrigger(RecalcTrigger,TriggerON)),NA())</f>
        <v>8.6234526918449461E-3</v>
      </c>
      <c r="H765" s="42">
        <f>_xll.qlCalendarAdvance(Calendar,$H764,B765,"f",FALSE)</f>
        <v>44852</v>
      </c>
      <c r="I765" s="177">
        <f>_xll.qlInterestRateIndexValueDate(Index1M,$H765)</f>
        <v>44854</v>
      </c>
      <c r="J765" s="182">
        <f>IFERROR(_xll.qlIndexFixing(Index1M,$H765,TRUE,_xll.ohTrigger(RecalcTrigger,Trigger1M)),NA())</f>
        <v>9.4509757693522767E-3</v>
      </c>
      <c r="K765" s="44">
        <f>IFERROR(_xll.qlIndexFixing(Index3M,H765,TRUE,_xll.ohTrigger(RecalcTrigger,Trigger3M)),NA())</f>
        <v>1.084604362258285E-2</v>
      </c>
      <c r="L765" s="44">
        <f>IFERROR(_xll.qlIndexFixing(Index6M,$H765,TRUE,_xll.ohTrigger(RecalcTrigger,Trigger6M)),NA())</f>
        <v>1.2139577920517374E-2</v>
      </c>
      <c r="M765" s="183">
        <f>IFERROR(_xll.qlIndexFixing(Index1Y,$H765,TRUE,_xll.ohTrigger(RecalcTrigger,Trigger1Y)),NA())</f>
        <v>1.3808769621040705E-2</v>
      </c>
      <c r="N765" s="182">
        <f>IFERROR(_xll.qlIndexFixing(ONIndex1M,I765,TRUE,_xll.ohTrigger(RecalcTrigger,Trigger1M)),NA())</f>
        <v>9.355264696360166E-3</v>
      </c>
      <c r="O765" s="44">
        <f>IFERROR(_xll.qlIndexFixing(ONIndex3M,I765,TRUE,_xll.ohTrigger(RecalcTrigger,Trigger3M)),NA())</f>
        <v>1.0522932825587361E-2</v>
      </c>
      <c r="P765" s="44">
        <f>IFERROR(_xll.qlIndexFixing(ONIndex6M,I765,TRUE,_xll.ohTrigger(RecalcTrigger,Trigger6M)),NA())</f>
        <v>1.1500443354188761E-2</v>
      </c>
      <c r="Q765" s="183">
        <f>IFERROR(_xll.qlIndexFixing(ONIndex1Y,I765,TRUE,_xll.ohTrigger(RecalcTrigger,Trigger1Y)),NA())</f>
        <v>1.2485649619318195E-2</v>
      </c>
    </row>
    <row r="766" spans="2:17" x14ac:dyDescent="0.2">
      <c r="B766" s="39" t="s">
        <v>42</v>
      </c>
      <c r="D766" s="42">
        <f>_xll.qlCalendarAdvance(Calendar,$D765,B766,"f",FALSE)</f>
        <v>44859</v>
      </c>
      <c r="E766" s="177">
        <f>_xll.qlInterestRateIndexValueDate(IndexON,D766)</f>
        <v>44859</v>
      </c>
      <c r="F766" s="193">
        <f>IFERROR(_xll.qlIndexFixing(IndexON,D766,TRUE,_xll.ohTrigger(RecalcTrigger,TriggerON)),NA())</f>
        <v>8.6234526918449461E-3</v>
      </c>
      <c r="H766" s="42">
        <f>_xll.qlCalendarAdvance(Calendar,$H765,B766,"f",FALSE)</f>
        <v>44859</v>
      </c>
      <c r="I766" s="177">
        <f>_xll.qlInterestRateIndexValueDate(Index1M,$H766)</f>
        <v>44861</v>
      </c>
      <c r="J766" s="182">
        <f>IFERROR(_xll.qlIndexFixing(Index1M,$H766,TRUE,_xll.ohTrigger(RecalcTrigger,Trigger1M)),NA())</f>
        <v>9.5069717182275082E-3</v>
      </c>
      <c r="K766" s="44">
        <f>IFERROR(_xll.qlIndexFixing(Index3M,H766,TRUE,_xll.ohTrigger(RecalcTrigger,Trigger3M)),NA())</f>
        <v>1.0898061111021227E-2</v>
      </c>
      <c r="L766" s="44">
        <f>IFERROR(_xll.qlIndexFixing(Index6M,$H766,TRUE,_xll.ohTrigger(RecalcTrigger,Trigger6M)),NA())</f>
        <v>1.2188021922576437E-2</v>
      </c>
      <c r="M766" s="183">
        <f>IFERROR(_xll.qlIndexFixing(Index1Y,$H766,TRUE,_xll.ohTrigger(RecalcTrigger,Trigger1Y)),NA())</f>
        <v>1.3854951918527845E-2</v>
      </c>
      <c r="N766" s="182">
        <f>IFERROR(_xll.qlIndexFixing(ONIndex1M,I766,TRUE,_xll.ohTrigger(RecalcTrigger,Trigger1M)),NA())</f>
        <v>9.4111507020233631E-3</v>
      </c>
      <c r="O766" s="44">
        <f>IFERROR(_xll.qlIndexFixing(ONIndex3M,I766,TRUE,_xll.ohTrigger(RecalcTrigger,Trigger3M)),NA())</f>
        <v>1.0575121947651311E-2</v>
      </c>
      <c r="P766" s="44">
        <f>IFERROR(_xll.qlIndexFixing(ONIndex6M,I766,TRUE,_xll.ohTrigger(RecalcTrigger,Trigger6M)),NA())</f>
        <v>1.1549926943654754E-2</v>
      </c>
      <c r="Q766" s="183">
        <f>IFERROR(_xll.qlIndexFixing(ONIndex1Y,I766,TRUE,_xll.ohTrigger(RecalcTrigger,Trigger1Y)),NA())</f>
        <v>1.2535023718127647E-2</v>
      </c>
    </row>
    <row r="767" spans="2:17" x14ac:dyDescent="0.2">
      <c r="B767" s="39" t="s">
        <v>42</v>
      </c>
      <c r="D767" s="42">
        <f>_xll.qlCalendarAdvance(Calendar,$D766,B767,"f",FALSE)</f>
        <v>44866</v>
      </c>
      <c r="E767" s="177">
        <f>_xll.qlInterestRateIndexValueDate(IndexON,D767)</f>
        <v>44866</v>
      </c>
      <c r="F767" s="193">
        <f>IFERROR(_xll.qlIndexFixing(IndexON,D767,TRUE,_xll.ohTrigger(RecalcTrigger,TriggerON)),NA())</f>
        <v>8.6234526919248822E-3</v>
      </c>
      <c r="H767" s="42">
        <f>_xll.qlCalendarAdvance(Calendar,$H766,B767,"f",FALSE)</f>
        <v>44866</v>
      </c>
      <c r="I767" s="177">
        <f>_xll.qlInterestRateIndexValueDate(Index1M,$H767)</f>
        <v>44868</v>
      </c>
      <c r="J767" s="182">
        <f>IFERROR(_xll.qlIndexFixing(Index1M,$H767,TRUE,_xll.ohTrigger(RecalcTrigger,Trigger1M)),NA())</f>
        <v>9.563007070360896E-3</v>
      </c>
      <c r="K767" s="44">
        <f>IFERROR(_xll.qlIndexFixing(Index3M,H767,TRUE,_xll.ohTrigger(RecalcTrigger,Trigger3M)),NA())</f>
        <v>1.0950024470204612E-2</v>
      </c>
      <c r="L767" s="44">
        <f>IFERROR(_xll.qlIndexFixing(Index6M,$H767,TRUE,_xll.ohTrigger(RecalcTrigger,Trigger6M)),NA())</f>
        <v>1.2232718802477062E-2</v>
      </c>
      <c r="M767" s="183">
        <f>IFERROR(_xll.qlIndexFixing(Index1Y,$H767,TRUE,_xll.ohTrigger(RecalcTrigger,Trigger1Y)),NA())</f>
        <v>1.3900855795519119E-2</v>
      </c>
      <c r="N767" s="182">
        <f>IFERROR(_xll.qlIndexFixing(ONIndex1M,I767,TRUE,_xll.ohTrigger(RecalcTrigger,Trigger1M)),NA())</f>
        <v>9.467075855571494E-3</v>
      </c>
      <c r="O767" s="44">
        <f>IFERROR(_xll.qlIndexFixing(ONIndex3M,I767,TRUE,_xll.ohTrigger(RecalcTrigger,Trigger3M)),NA())</f>
        <v>1.0627260782980485E-2</v>
      </c>
      <c r="P767" s="44">
        <f>IFERROR(_xll.qlIndexFixing(ONIndex6M,I767,TRUE,_xll.ohTrigger(RecalcTrigger,Trigger6M)),NA())</f>
        <v>1.1599330434393096E-2</v>
      </c>
      <c r="Q767" s="183">
        <f>IFERROR(_xll.qlIndexFixing(ONIndex1Y,I767,TRUE,_xll.ohTrigger(RecalcTrigger,Trigger1Y)),NA())</f>
        <v>1.2584527664909473E-2</v>
      </c>
    </row>
    <row r="768" spans="2:17" x14ac:dyDescent="0.2">
      <c r="B768" s="39" t="s">
        <v>42</v>
      </c>
      <c r="D768" s="42">
        <f>_xll.qlCalendarAdvance(Calendar,$D767,B768,"f",FALSE)</f>
        <v>44873</v>
      </c>
      <c r="E768" s="177">
        <f>_xll.qlInterestRateIndexValueDate(IndexON,D768)</f>
        <v>44873</v>
      </c>
      <c r="F768" s="193">
        <f>IFERROR(_xll.qlIndexFixing(IndexON,D768,TRUE,_xll.ohTrigger(RecalcTrigger,TriggerON)),NA())</f>
        <v>8.6234526918449461E-3</v>
      </c>
      <c r="H768" s="42">
        <f>_xll.qlCalendarAdvance(Calendar,$H767,B768,"f",FALSE)</f>
        <v>44873</v>
      </c>
      <c r="I768" s="177">
        <f>_xll.qlInterestRateIndexValueDate(Index1M,$H768)</f>
        <v>44875</v>
      </c>
      <c r="J768" s="182">
        <f>IFERROR(_xll.qlIndexFixing(Index1M,$H768,TRUE,_xll.ohTrigger(RecalcTrigger,Trigger1M)),NA())</f>
        <v>9.6190817979596721E-3</v>
      </c>
      <c r="K768" s="44">
        <f>IFERROR(_xll.qlIndexFixing(Index3M,H768,TRUE,_xll.ohTrigger(RecalcTrigger,Trigger3M)),NA())</f>
        <v>1.1001930326732318E-2</v>
      </c>
      <c r="L768" s="44">
        <f>IFERROR(_xll.qlIndexFixing(Index6M,$H768,TRUE,_xll.ohTrigger(RecalcTrigger,Trigger6M)),NA())</f>
        <v>1.2280892291806393E-2</v>
      </c>
      <c r="M768" s="183">
        <f>IFERROR(_xll.qlIndexFixing(Index1Y,$H768,TRUE,_xll.ohTrigger(RecalcTrigger,Trigger1Y)),NA())</f>
        <v>1.3946468762955976E-2</v>
      </c>
      <c r="N768" s="182">
        <f>IFERROR(_xll.qlIndexFixing(ONIndex1M,I768,TRUE,_xll.ohTrigger(RecalcTrigger,Trigger1M)),NA())</f>
        <v>9.5230401285473221E-3</v>
      </c>
      <c r="O768" s="44">
        <f>IFERROR(_xll.qlIndexFixing(ONIndex3M,I768,TRUE,_xll.ohTrigger(RecalcTrigger,Trigger3M)),NA())</f>
        <v>1.0679348595044047E-2</v>
      </c>
      <c r="P768" s="44">
        <f>IFERROR(_xll.qlIndexFixing(ONIndex6M,I768,TRUE,_xll.ohTrigger(RecalcTrigger,Trigger6M)),NA())</f>
        <v>1.1648652895388523E-2</v>
      </c>
      <c r="Q768" s="183">
        <f>IFERROR(_xll.qlIndexFixing(ONIndex1Y,I768,TRUE,_xll.ohTrigger(RecalcTrigger,Trigger1Y)),NA())</f>
        <v>1.2634162711382402E-2</v>
      </c>
    </row>
    <row r="769" spans="2:17" x14ac:dyDescent="0.2">
      <c r="B769" s="39" t="s">
        <v>42</v>
      </c>
      <c r="D769" s="42">
        <f>_xll.qlCalendarAdvance(Calendar,$D768,B769,"f",FALSE)</f>
        <v>44880</v>
      </c>
      <c r="E769" s="177">
        <f>_xll.qlInterestRateIndexValueDate(IndexON,D769)</f>
        <v>44880</v>
      </c>
      <c r="F769" s="193">
        <f>IFERROR(_xll.qlIndexFixing(IndexON,D769,TRUE,_xll.ohTrigger(RecalcTrigger,TriggerON)),NA())</f>
        <v>8.6234526918449461E-3</v>
      </c>
      <c r="H769" s="42">
        <f>_xll.qlCalendarAdvance(Calendar,$H768,B769,"f",FALSE)</f>
        <v>44880</v>
      </c>
      <c r="I769" s="177">
        <f>_xll.qlInterestRateIndexValueDate(Index1M,$H769)</f>
        <v>44882</v>
      </c>
      <c r="J769" s="182">
        <f>IFERROR(_xll.qlIndexFixing(Index1M,$H769,TRUE,_xll.ohTrigger(RecalcTrigger,Trigger1M)),NA())</f>
        <v>9.6751958732285703E-3</v>
      </c>
      <c r="K769" s="44">
        <f>IFERROR(_xll.qlIndexFixing(Index3M,H769,TRUE,_xll.ohTrigger(RecalcTrigger,Trigger3M)),NA())</f>
        <v>1.1053768365655449E-2</v>
      </c>
      <c r="L769" s="44">
        <f>IFERROR(_xll.qlIndexFixing(Index6M,$H769,TRUE,_xll.ohTrigger(RecalcTrigger,Trigger6M)),NA())</f>
        <v>1.232891767398487E-2</v>
      </c>
      <c r="M769" s="183">
        <f>IFERROR(_xll.qlIndexFixing(Index1Y,$H769,TRUE,_xll.ohTrigger(RecalcTrigger,Trigger1Y)),NA())</f>
        <v>1.3991778224185488E-2</v>
      </c>
      <c r="N769" s="182">
        <f>IFERROR(_xll.qlIndexFixing(ONIndex1M,I769,TRUE,_xll.ohTrigger(RecalcTrigger,Trigger1M)),NA())</f>
        <v>9.5790434926534829E-3</v>
      </c>
      <c r="O769" s="44">
        <f>IFERROR(_xll.qlIndexFixing(ONIndex3M,I769,TRUE,_xll.ohTrigger(RecalcTrigger,Trigger3M)),NA())</f>
        <v>1.0731384646831543E-2</v>
      </c>
      <c r="P769" s="44">
        <f>IFERROR(_xll.qlIndexFixing(ONIndex6M,I769,TRUE,_xll.ohTrigger(RecalcTrigger,Trigger6M)),NA())</f>
        <v>1.1697893395385961E-2</v>
      </c>
      <c r="Q769" s="183">
        <f>IFERROR(_xll.qlIndexFixing(ONIndex1Y,I769,TRUE,_xll.ohTrigger(RecalcTrigger,Trigger1Y)),NA())</f>
        <v>1.2683930108865482E-2</v>
      </c>
    </row>
    <row r="770" spans="2:17" x14ac:dyDescent="0.2">
      <c r="B770" s="39" t="s">
        <v>42</v>
      </c>
      <c r="D770" s="42">
        <f>_xll.qlCalendarAdvance(Calendar,$D769,B770,"f",FALSE)</f>
        <v>44887</v>
      </c>
      <c r="E770" s="177">
        <f>_xll.qlInterestRateIndexValueDate(IndexON,D770)</f>
        <v>44887</v>
      </c>
      <c r="F770" s="193">
        <f>IFERROR(_xll.qlIndexFixing(IndexON,D770,TRUE,_xll.ohTrigger(RecalcTrigger,TriggerON)),NA())</f>
        <v>8.6234526918449461E-3</v>
      </c>
      <c r="H770" s="42">
        <f>_xll.qlCalendarAdvance(Calendar,$H769,B770,"f",FALSE)</f>
        <v>44887</v>
      </c>
      <c r="I770" s="177">
        <f>_xll.qlInterestRateIndexValueDate(Index1M,$H770)</f>
        <v>44889</v>
      </c>
      <c r="J770" s="182">
        <f>IFERROR(_xll.qlIndexFixing(Index1M,$H770,TRUE,_xll.ohTrigger(RecalcTrigger,Trigger1M)),NA())</f>
        <v>9.7354954835699396E-3</v>
      </c>
      <c r="K770" s="44">
        <f>IFERROR(_xll.qlIndexFixing(Index3M,H770,TRUE,_xll.ohTrigger(RecalcTrigger,Trigger3M)),NA())</f>
        <v>1.1105527044306313E-2</v>
      </c>
      <c r="L770" s="44">
        <f>IFERROR(_xll.qlIndexFixing(Index6M,$H770,TRUE,_xll.ohTrigger(RecalcTrigger,Trigger6M)),NA())</f>
        <v>1.237678971038219E-2</v>
      </c>
      <c r="M770" s="183">
        <f>IFERROR(_xll.qlIndexFixing(Index1Y,$H770,TRUE,_xll.ohTrigger(RecalcTrigger,Trigger1Y)),NA())</f>
        <v>1.4036771474974374E-2</v>
      </c>
      <c r="N770" s="182">
        <f>IFERROR(_xll.qlIndexFixing(ONIndex1M,I770,TRUE,_xll.ohTrigger(RecalcTrigger,Trigger1M)),NA())</f>
        <v>9.635085919672548E-3</v>
      </c>
      <c r="O770" s="44">
        <f>IFERROR(_xll.qlIndexFixing(ONIndex3M,I770,TRUE,_xll.ohTrigger(RecalcTrigger,Trigger3M)),NA())</f>
        <v>1.0783368201492394E-2</v>
      </c>
      <c r="P770" s="44">
        <f>IFERROR(_xll.qlIndexFixing(ONIndex6M,I770,TRUE,_xll.ohTrigger(RecalcTrigger,Trigger6M)),NA())</f>
        <v>1.174705100329021E-2</v>
      </c>
      <c r="Q770" s="183">
        <f>IFERROR(_xll.qlIndexFixing(ONIndex1Y,I770,TRUE,_xll.ohTrigger(RecalcTrigger,Trigger1Y)),NA())</f>
        <v>1.2733831109157379E-2</v>
      </c>
    </row>
    <row r="771" spans="2:17" x14ac:dyDescent="0.2">
      <c r="B771" s="39" t="s">
        <v>42</v>
      </c>
      <c r="D771" s="42">
        <f>_xll.qlCalendarAdvance(Calendar,$D770,B771,"f",FALSE)</f>
        <v>44894</v>
      </c>
      <c r="E771" s="177">
        <f>_xll.qlInterestRateIndexValueDate(IndexON,D771)</f>
        <v>44894</v>
      </c>
      <c r="F771" s="193">
        <f>IFERROR(_xll.qlIndexFixing(IndexON,D771,TRUE,_xll.ohTrigger(RecalcTrigger,TriggerON)),NA())</f>
        <v>8.6234526918449461E-3</v>
      </c>
      <c r="H771" s="42">
        <f>_xll.qlCalendarAdvance(Calendar,$H770,B771,"f",FALSE)</f>
        <v>44894</v>
      </c>
      <c r="I771" s="177">
        <f>_xll.qlInterestRateIndexValueDate(Index1M,$H771)</f>
        <v>44896</v>
      </c>
      <c r="J771" s="182">
        <f>IFERROR(_xll.qlIndexFixing(Index1M,$H771,TRUE,_xll.ohTrigger(RecalcTrigger,Trigger1M)),NA())</f>
        <v>9.7875419556206489E-3</v>
      </c>
      <c r="K771" s="44">
        <f>IFERROR(_xll.qlIndexFixing(Index3M,H771,TRUE,_xll.ohTrigger(RecalcTrigger,Trigger3M)),NA())</f>
        <v>1.1149502295523916E-2</v>
      </c>
      <c r="L771" s="44">
        <f>IFERROR(_xll.qlIndexFixing(Index6M,$H771,TRUE,_xll.ohTrigger(RecalcTrigger,Trigger6M)),NA())</f>
        <v>1.2428066171965374E-2</v>
      </c>
      <c r="M771" s="183">
        <f>IFERROR(_xll.qlIndexFixing(Index1Y,$H771,TRUE,_xll.ohTrigger(RecalcTrigger,Trigger1Y)),NA())</f>
        <v>1.4081435703523888E-2</v>
      </c>
      <c r="N771" s="182">
        <f>IFERROR(_xll.qlIndexFixing(ONIndex1M,I771,TRUE,_xll.ohTrigger(RecalcTrigger,Trigger1M)),NA())</f>
        <v>9.6911673811472809E-3</v>
      </c>
      <c r="O771" s="44">
        <f>IFERROR(_xll.qlIndexFixing(ONIndex3M,I771,TRUE,_xll.ohTrigger(RecalcTrigger,Trigger3M)),NA())</f>
        <v>1.0835298522415826E-2</v>
      </c>
      <c r="P771" s="44">
        <f>IFERROR(_xll.qlIndexFixing(ONIndex6M,I771,TRUE,_xll.ohTrigger(RecalcTrigger,Trigger6M)),NA())</f>
        <v>1.1796124787926132E-2</v>
      </c>
      <c r="Q771" s="183">
        <f>IFERROR(_xll.qlIndexFixing(ONIndex1Y,I771,TRUE,_xll.ohTrigger(RecalcTrigger,Trigger1Y)),NA())</f>
        <v>1.278386696357714E-2</v>
      </c>
    </row>
    <row r="772" spans="2:17" x14ac:dyDescent="0.2">
      <c r="B772" s="39" t="s">
        <v>42</v>
      </c>
      <c r="D772" s="42">
        <f>_xll.qlCalendarAdvance(Calendar,$D771,B772,"f",FALSE)</f>
        <v>44901</v>
      </c>
      <c r="E772" s="177">
        <f>_xll.qlInterestRateIndexValueDate(IndexON,D772)</f>
        <v>44901</v>
      </c>
      <c r="F772" s="193">
        <f>IFERROR(_xll.qlIndexFixing(IndexON,D772,TRUE,_xll.ohTrigger(RecalcTrigger,TriggerON)),NA())</f>
        <v>8.6234526918449461E-3</v>
      </c>
      <c r="H772" s="42">
        <f>_xll.qlCalendarAdvance(Calendar,$H771,B772,"f",FALSE)</f>
        <v>44901</v>
      </c>
      <c r="I772" s="177">
        <f>_xll.qlInterestRateIndexValueDate(Index1M,$H772)</f>
        <v>44903</v>
      </c>
      <c r="J772" s="182">
        <f>IFERROR(_xll.qlIndexFixing(Index1M,$H772,TRUE,_xll.ohTrigger(RecalcTrigger,Trigger1M)),NA())</f>
        <v>9.843773907153297E-3</v>
      </c>
      <c r="K772" s="44">
        <f>IFERROR(_xll.qlIndexFixing(Index3M,H772,TRUE,_xll.ohTrigger(RecalcTrigger,Trigger3M)),NA())</f>
        <v>1.120108419213306E-2</v>
      </c>
      <c r="L772" s="44">
        <f>IFERROR(_xll.qlIndexFixing(Index6M,$H772,TRUE,_xll.ohTrigger(RecalcTrigger,Trigger6M)),NA())</f>
        <v>1.2475603322015128E-2</v>
      </c>
      <c r="M772" s="183">
        <f>IFERROR(_xll.qlIndexFixing(Index1Y,$H772,TRUE,_xll.ohTrigger(RecalcTrigger,Trigger1Y)),NA())</f>
        <v>1.4125757990487563E-2</v>
      </c>
      <c r="N772" s="182">
        <f>IFERROR(_xll.qlIndexFixing(ONIndex1M,I772,TRUE,_xll.ohTrigger(RecalcTrigger,Trigger1M)),NA())</f>
        <v>9.7472878487803172E-3</v>
      </c>
      <c r="O772" s="44">
        <f>IFERROR(_xll.qlIndexFixing(ONIndex3M,I772,TRUE,_xll.ohTrigger(RecalcTrigger,Trigger3M)),NA())</f>
        <v>1.0887174872511451E-2</v>
      </c>
      <c r="P772" s="44">
        <f>IFERROR(_xll.qlIndexFixing(ONIndex6M,I772,TRUE,_xll.ohTrigger(RecalcTrigger,Trigger6M)),NA())</f>
        <v>1.1845113818278463E-2</v>
      </c>
      <c r="Q772" s="183">
        <f>IFERROR(_xll.qlIndexFixing(ONIndex1Y,I772,TRUE,_xll.ohTrigger(RecalcTrigger,Trigger1Y)),NA())</f>
        <v>1.2834038923843494E-2</v>
      </c>
    </row>
    <row r="773" spans="2:17" x14ac:dyDescent="0.2">
      <c r="B773" s="39" t="s">
        <v>42</v>
      </c>
      <c r="D773" s="42">
        <f>_xll.qlCalendarAdvance(Calendar,$D772,B773,"f",FALSE)</f>
        <v>44908</v>
      </c>
      <c r="E773" s="177">
        <f>_xll.qlInterestRateIndexValueDate(IndexON,D773)</f>
        <v>44908</v>
      </c>
      <c r="F773" s="193">
        <f>IFERROR(_xll.qlIndexFixing(IndexON,D773,TRUE,_xll.ohTrigger(RecalcTrigger,TriggerON)),NA())</f>
        <v>8.6234526918449461E-3</v>
      </c>
      <c r="H773" s="42">
        <f>_xll.qlCalendarAdvance(Calendar,$H772,B773,"f",FALSE)</f>
        <v>44908</v>
      </c>
      <c r="I773" s="177">
        <f>_xll.qlInterestRateIndexValueDate(Index1M,$H773)</f>
        <v>44910</v>
      </c>
      <c r="J773" s="182">
        <f>IFERROR(_xll.qlIndexFixing(Index1M,$H773,TRUE,_xll.ohTrigger(RecalcTrigger,Trigger1M)),NA())</f>
        <v>9.900045095189991E-3</v>
      </c>
      <c r="K773" s="44">
        <f>IFERROR(_xll.qlIndexFixing(Index3M,H773,TRUE,_xll.ohTrigger(RecalcTrigger,Trigger3M)),NA())</f>
        <v>1.1252553519930153E-2</v>
      </c>
      <c r="L773" s="44">
        <f>IFERROR(_xll.qlIndexFixing(Index6M,$H773,TRUE,_xll.ohTrigger(RecalcTrigger,Trigger6M)),NA())</f>
        <v>1.2522970865604577E-2</v>
      </c>
      <c r="M773" s="183">
        <f>IFERROR(_xll.qlIndexFixing(Index1Y,$H773,TRUE,_xll.ohTrigger(RecalcTrigger,Trigger1Y)),NA())</f>
        <v>1.4169725308990255E-2</v>
      </c>
      <c r="N773" s="182">
        <f>IFERROR(_xll.qlIndexFixing(ONIndex1M,I773,TRUE,_xll.ohTrigger(RecalcTrigger,Trigger1M)),NA())</f>
        <v>9.8034472941943562E-3</v>
      </c>
      <c r="O773" s="44">
        <f>IFERROR(_xll.qlIndexFixing(ONIndex3M,I773,TRUE,_xll.ohTrigger(RecalcTrigger,Trigger3M)),NA())</f>
        <v>1.0938996515168498E-2</v>
      </c>
      <c r="P773" s="44">
        <f>IFERROR(_xll.qlIndexFixing(ONIndex6M,I773,TRUE,_xll.ohTrigger(RecalcTrigger,Trigger6M)),NA())</f>
        <v>1.1894017162852322E-2</v>
      </c>
      <c r="Q773" s="183">
        <f>IFERROR(_xll.qlIndexFixing(ONIndex1Y,I773,TRUE,_xll.ohTrigger(RecalcTrigger,Trigger1Y)),NA())</f>
        <v>1.2884348241435362E-2</v>
      </c>
    </row>
    <row r="774" spans="2:17" x14ac:dyDescent="0.2">
      <c r="B774" s="39" t="s">
        <v>42</v>
      </c>
      <c r="D774" s="42">
        <f>_xll.qlCalendarAdvance(Calendar,$D773,B774,"f",FALSE)</f>
        <v>44915</v>
      </c>
      <c r="E774" s="177">
        <f>_xll.qlInterestRateIndexValueDate(IndexON,D774)</f>
        <v>44915</v>
      </c>
      <c r="F774" s="193">
        <f>IFERROR(_xll.qlIndexFixing(IndexON,D774,TRUE,_xll.ohTrigger(RecalcTrigger,TriggerON)),NA())</f>
        <v>8.6234526918449461E-3</v>
      </c>
      <c r="H774" s="42">
        <f>_xll.qlCalendarAdvance(Calendar,$H773,B774,"f",FALSE)</f>
        <v>44915</v>
      </c>
      <c r="I774" s="177">
        <f>_xll.qlInterestRateIndexValueDate(Index1M,$H774)</f>
        <v>44917</v>
      </c>
      <c r="J774" s="182">
        <f>IFERROR(_xll.qlIndexFixing(Index1M,$H774,TRUE,_xll.ohTrigger(RecalcTrigger,Trigger1M)),NA())</f>
        <v>9.9563554919354647E-3</v>
      </c>
      <c r="K774" s="44">
        <f>IFERROR(_xll.qlIndexFixing(Index3M,H774,TRUE,_xll.ohTrigger(RecalcTrigger,Trigger3M)),NA())</f>
        <v>1.1303898053585115E-2</v>
      </c>
      <c r="L774" s="44">
        <f>IFERROR(_xll.qlIndexFixing(Index6M,$H774,TRUE,_xll.ohTrigger(RecalcTrigger,Trigger6M)),NA())</f>
        <v>1.2570163418238236E-2</v>
      </c>
      <c r="M774" s="183">
        <f>IFERROR(_xll.qlIndexFixing(Index1Y,$H774,TRUE,_xll.ohTrigger(RecalcTrigger,Trigger1Y)),NA())</f>
        <v>1.421332452465115E-2</v>
      </c>
      <c r="N774" s="182">
        <f>IFERROR(_xll.qlIndexFixing(ONIndex1M,I774,TRUE,_xll.ohTrigger(RecalcTrigger,Trigger1M)),NA())</f>
        <v>9.867677209181025E-3</v>
      </c>
      <c r="O774" s="44">
        <f>IFERROR(_xll.qlIndexFixing(ONIndex3M,I774,TRUE,_xll.ohTrigger(RecalcTrigger,Trigger3M)),NA())</f>
        <v>1.0998153315586734E-2</v>
      </c>
      <c r="P774" s="44">
        <f>IFERROR(_xll.qlIndexFixing(ONIndex6M,I774,TRUE,_xll.ohTrigger(RecalcTrigger,Trigger6M)),NA())</f>
        <v>1.1949800584094561E-2</v>
      </c>
      <c r="Q774" s="183">
        <f>IFERROR(_xll.qlIndexFixing(ONIndex1Y,I774,TRUE,_xll.ohTrigger(RecalcTrigger,Trigger1Y)),NA())</f>
        <v>1.2942014402481661E-2</v>
      </c>
    </row>
    <row r="775" spans="2:17" x14ac:dyDescent="0.2">
      <c r="B775" s="39" t="s">
        <v>42</v>
      </c>
      <c r="D775" s="42">
        <f>_xll.qlCalendarAdvance(Calendar,$D774,B775,"f",FALSE)</f>
        <v>44922</v>
      </c>
      <c r="E775" s="177">
        <f>_xll.qlInterestRateIndexValueDate(IndexON,D775)</f>
        <v>44922</v>
      </c>
      <c r="F775" s="193">
        <f>IFERROR(_xll.qlIndexFixing(IndexON,D775,TRUE,_xll.ohTrigger(RecalcTrigger,TriggerON)),NA())</f>
        <v>8.6234526918449461E-3</v>
      </c>
      <c r="H775" s="42">
        <f>_xll.qlCalendarAdvance(Calendar,$H774,B775,"f",FALSE)</f>
        <v>44922</v>
      </c>
      <c r="I775" s="177">
        <f>_xll.qlInterestRateIndexValueDate(Index1M,$H775)</f>
        <v>44924</v>
      </c>
      <c r="J775" s="182">
        <f>IFERROR(_xll.qlIndexFixing(Index1M,$H775,TRUE,_xll.ohTrigger(RecalcTrigger,Trigger1M)),NA())</f>
        <v>1.001270506959695E-2</v>
      </c>
      <c r="K775" s="44">
        <f>IFERROR(_xll.qlIndexFixing(Index3M,H775,TRUE,_xll.ohTrigger(RecalcTrigger,Trigger3M)),NA())</f>
        <v>1.1355105448392244E-2</v>
      </c>
      <c r="L775" s="44">
        <f>IFERROR(_xll.qlIndexFixing(Index6M,$H775,TRUE,_xll.ohTrigger(RecalcTrigger,Trigger6M)),NA())</f>
        <v>1.261717555456802E-2</v>
      </c>
      <c r="M775" s="183">
        <f>IFERROR(_xll.qlIndexFixing(Index1Y,$H775,TRUE,_xll.ohTrigger(RecalcTrigger,Trigger1Y)),NA())</f>
        <v>1.4256542395606971E-2</v>
      </c>
      <c r="N775" s="182">
        <f>IFERROR(_xll.qlIndexFixing(ONIndex1M,I775,TRUE,_xll.ohTrigger(RecalcTrigger,Trigger1M)),NA())</f>
        <v>9.915883005175985E-3</v>
      </c>
      <c r="O775" s="44">
        <f>IFERROR(_xll.qlIndexFixing(ONIndex3M,I775,TRUE,_xll.ohTrigger(RecalcTrigger,Trigger3M)),NA())</f>
        <v>1.1042472730444786E-2</v>
      </c>
      <c r="P775" s="44">
        <f>IFERROR(_xll.qlIndexFixing(ONIndex6M,I775,TRUE,_xll.ohTrigger(RecalcTrigger,Trigger6M)),NA())</f>
        <v>1.1991563071003242E-2</v>
      </c>
      <c r="Q775" s="183">
        <f>IFERROR(_xll.qlIndexFixing(ONIndex1Y,I775,TRUE,_xll.ohTrigger(RecalcTrigger,Trigger1Y)),NA())</f>
        <v>1.2985383954671192E-2</v>
      </c>
    </row>
    <row r="776" spans="2:17" x14ac:dyDescent="0.2">
      <c r="B776" s="39" t="s">
        <v>42</v>
      </c>
      <c r="D776" s="42">
        <f>_xll.qlCalendarAdvance(Calendar,$D775,B776,"f",FALSE)</f>
        <v>44929</v>
      </c>
      <c r="E776" s="177">
        <f>_xll.qlInterestRateIndexValueDate(IndexON,D776)</f>
        <v>44929</v>
      </c>
      <c r="F776" s="193">
        <f>IFERROR(_xll.qlIndexFixing(IndexON,D776,TRUE,_xll.ohTrigger(RecalcTrigger,TriggerON)),NA())</f>
        <v>8.6234526919248822E-3</v>
      </c>
      <c r="H776" s="42">
        <f>_xll.qlCalendarAdvance(Calendar,$H775,B776,"f",FALSE)</f>
        <v>44929</v>
      </c>
      <c r="I776" s="177">
        <f>_xll.qlInterestRateIndexValueDate(Index1M,$H776)</f>
        <v>44931</v>
      </c>
      <c r="J776" s="182">
        <f>IFERROR(_xll.qlIndexFixing(Index1M,$H776,TRUE,_xll.ohTrigger(RecalcTrigger,Trigger1M)),NA())</f>
        <v>1.0069091710985523E-2</v>
      </c>
      <c r="K776" s="44">
        <f>IFERROR(_xll.qlIndexFixing(Index3M,H776,TRUE,_xll.ohTrigger(RecalcTrigger,Trigger3M)),NA())</f>
        <v>1.1406163240256895E-2</v>
      </c>
      <c r="L776" s="44">
        <f>IFERROR(_xll.qlIndexFixing(Index6M,$H776,TRUE,_xll.ohTrigger(RecalcTrigger,Trigger6M)),NA())</f>
        <v>1.2660503129075594E-2</v>
      </c>
      <c r="M776" s="183">
        <f>IFERROR(_xll.qlIndexFixing(Index1Y,$H776,TRUE,_xll.ohTrigger(RecalcTrigger,Trigger1Y)),NA())</f>
        <v>1.4299365572539574E-2</v>
      </c>
      <c r="N776" s="182">
        <f>IFERROR(_xll.qlIndexFixing(ONIndex1M,I776,TRUE,_xll.ohTrigger(RecalcTrigger,Trigger1M)),NA())</f>
        <v>9.9721592139889736E-3</v>
      </c>
      <c r="O776" s="44">
        <f>IFERROR(_xll.qlIndexFixing(ONIndex3M,I776,TRUE,_xll.ohTrigger(RecalcTrigger,Trigger3M)),NA())</f>
        <v>1.1094125829522739E-2</v>
      </c>
      <c r="P776" s="44">
        <f>IFERROR(_xll.qlIndexFixing(ONIndex6M,I776,TRUE,_xll.ohTrigger(RecalcTrigger,Trigger6M)),NA())</f>
        <v>1.2040203772070157E-2</v>
      </c>
      <c r="Q776" s="183">
        <f>IFERROR(_xll.qlIndexFixing(ONIndex1Y,I776,TRUE,_xll.ohTrigger(RecalcTrigger,Trigger1Y)),NA())</f>
        <v>1.3036112853512805E-2</v>
      </c>
    </row>
    <row r="777" spans="2:17" x14ac:dyDescent="0.2">
      <c r="B777" s="39" t="s">
        <v>42</v>
      </c>
      <c r="D777" s="42">
        <f>_xll.qlCalendarAdvance(Calendar,$D776,B777,"f",FALSE)</f>
        <v>44936</v>
      </c>
      <c r="E777" s="177">
        <f>_xll.qlInterestRateIndexValueDate(IndexON,D777)</f>
        <v>44936</v>
      </c>
      <c r="F777" s="193">
        <f>IFERROR(_xll.qlIndexFixing(IndexON,D777,TRUE,_xll.ohTrigger(RecalcTrigger,TriggerON)),NA())</f>
        <v>8.6234526919248822E-3</v>
      </c>
      <c r="H777" s="42">
        <f>_xll.qlCalendarAdvance(Calendar,$H776,B777,"f",FALSE)</f>
        <v>44936</v>
      </c>
      <c r="I777" s="177">
        <f>_xll.qlInterestRateIndexValueDate(Index1M,$H777)</f>
        <v>44938</v>
      </c>
      <c r="J777" s="182">
        <f>IFERROR(_xll.qlIndexFixing(Index1M,$H777,TRUE,_xll.ohTrigger(RecalcTrigger,Trigger1M)),NA())</f>
        <v>1.0125478084660744E-2</v>
      </c>
      <c r="K777" s="44">
        <f>IFERROR(_xll.qlIndexFixing(Index3M,H777,TRUE,_xll.ohTrigger(RecalcTrigger,Trigger3M)),NA())</f>
        <v>1.1457058845695478E-2</v>
      </c>
      <c r="L777" s="44">
        <f>IFERROR(_xll.qlIndexFixing(Index6M,$H777,TRUE,_xll.ohTrigger(RecalcTrigger,Trigger6M)),NA())</f>
        <v>1.2707151613331984E-2</v>
      </c>
      <c r="M777" s="183">
        <f>IFERROR(_xll.qlIndexFixing(Index1Y,$H777,TRUE,_xll.ohTrigger(RecalcTrigger,Trigger1Y)),NA())</f>
        <v>1.4341780598703325E-2</v>
      </c>
      <c r="N777" s="182">
        <f>IFERROR(_xll.qlIndexFixing(ONIndex1M,I777,TRUE,_xll.ohTrigger(RecalcTrigger,Trigger1M)),NA())</f>
        <v>1.0028474287393507E-2</v>
      </c>
      <c r="O777" s="44">
        <f>IFERROR(_xll.qlIndexFixing(ONIndex3M,I777,TRUE,_xll.ohTrigger(RecalcTrigger,Trigger3M)),NA())</f>
        <v>1.114572127375979E-2</v>
      </c>
      <c r="P777" s="44">
        <f>IFERROR(_xll.qlIndexFixing(ONIndex6M,I777,TRUE,_xll.ohTrigger(RecalcTrigger,Trigger6M)),NA())</f>
        <v>1.2088755063057732E-2</v>
      </c>
      <c r="Q777" s="183">
        <f>IFERROR(_xll.qlIndexFixing(ONIndex1Y,I777,TRUE,_xll.ohTrigger(RecalcTrigger,Trigger1Y)),NA())</f>
        <v>1.3086984115915357E-2</v>
      </c>
    </row>
    <row r="778" spans="2:17" x14ac:dyDescent="0.2">
      <c r="B778" s="39" t="s">
        <v>42</v>
      </c>
      <c r="D778" s="42">
        <f>_xll.qlCalendarAdvance(Calendar,$D777,B778,"f",FALSE)</f>
        <v>44943</v>
      </c>
      <c r="E778" s="177">
        <f>_xll.qlInterestRateIndexValueDate(IndexON,D778)</f>
        <v>44943</v>
      </c>
      <c r="F778" s="193">
        <f>IFERROR(_xll.qlIndexFixing(IndexON,D778,TRUE,_xll.ohTrigger(RecalcTrigger,TriggerON)),NA())</f>
        <v>8.6234526918449461E-3</v>
      </c>
      <c r="H778" s="42">
        <f>_xll.qlCalendarAdvance(Calendar,$H777,B778,"f",FALSE)</f>
        <v>44943</v>
      </c>
      <c r="I778" s="177">
        <f>_xll.qlInterestRateIndexValueDate(Index1M,$H778)</f>
        <v>44945</v>
      </c>
      <c r="J778" s="182">
        <f>IFERROR(_xll.qlIndexFixing(Index1M,$H778,TRUE,_xll.ohTrigger(RecalcTrigger,Trigger1M)),NA())</f>
        <v>1.0181797171467388E-2</v>
      </c>
      <c r="K778" s="44">
        <f>IFERROR(_xll.qlIndexFixing(Index3M,H778,TRUE,_xll.ohTrigger(RecalcTrigger,Trigger3M)),NA())</f>
        <v>1.1507779561833686E-2</v>
      </c>
      <c r="L778" s="44">
        <f>IFERROR(_xll.qlIndexFixing(Index6M,$H778,TRUE,_xll.ohTrigger(RecalcTrigger,Trigger6M)),NA())</f>
        <v>1.2753603364168984E-2</v>
      </c>
      <c r="M778" s="183">
        <f>IFERROR(_xll.qlIndexFixing(Index1Y,$H778,TRUE,_xll.ohTrigger(RecalcTrigger,Trigger1Y)),NA())</f>
        <v>1.4383773909957506E-2</v>
      </c>
      <c r="N778" s="182">
        <f>IFERROR(_xll.qlIndexFixing(ONIndex1M,I778,TRUE,_xll.ohTrigger(RecalcTrigger,Trigger1M)),NA())</f>
        <v>1.0084828196852413E-2</v>
      </c>
      <c r="O778" s="44">
        <f>IFERROR(_xll.qlIndexFixing(ONIndex3M,I778,TRUE,_xll.ohTrigger(RecalcTrigger,Trigger3M)),NA())</f>
        <v>1.1197258326385295E-2</v>
      </c>
      <c r="P778" s="44">
        <f>IFERROR(_xll.qlIndexFixing(ONIndex6M,I778,TRUE,_xll.ohTrigger(RecalcTrigger,Trigger6M)),NA())</f>
        <v>1.213721601279083E-2</v>
      </c>
      <c r="Q778" s="183">
        <f>IFERROR(_xll.qlIndexFixing(ONIndex1Y,I778,TRUE,_xll.ohTrigger(RecalcTrigger,Trigger1Y)),NA())</f>
        <v>1.3137998993437705E-2</v>
      </c>
    </row>
    <row r="779" spans="2:17" x14ac:dyDescent="0.2">
      <c r="B779" s="39" t="s">
        <v>42</v>
      </c>
      <c r="D779" s="42">
        <f>_xll.qlCalendarAdvance(Calendar,$D778,B779,"f",FALSE)</f>
        <v>44950</v>
      </c>
      <c r="E779" s="177">
        <f>_xll.qlInterestRateIndexValueDate(IndexON,D779)</f>
        <v>44950</v>
      </c>
      <c r="F779" s="193">
        <f>IFERROR(_xll.qlIndexFixing(IndexON,D779,TRUE,_xll.ohTrigger(RecalcTrigger,TriggerON)),NA())</f>
        <v>8.6234526918449461E-3</v>
      </c>
      <c r="H779" s="42">
        <f>_xll.qlCalendarAdvance(Calendar,$H778,B779,"f",FALSE)</f>
        <v>44950</v>
      </c>
      <c r="I779" s="177">
        <f>_xll.qlInterestRateIndexValueDate(Index1M,$H779)</f>
        <v>44952</v>
      </c>
      <c r="J779" s="182">
        <f>IFERROR(_xll.qlIndexFixing(Index1M,$H779,TRUE,_xll.ohTrigger(RecalcTrigger,Trigger1M)),NA())</f>
        <v>1.0237980337279573E-2</v>
      </c>
      <c r="K779" s="44">
        <f>IFERROR(_xll.qlIndexFixing(Index3M,H779,TRUE,_xll.ohTrigger(RecalcTrigger,Trigger3M)),NA())</f>
        <v>1.1558312566402051E-2</v>
      </c>
      <c r="L779" s="44">
        <f>IFERROR(_xll.qlIndexFixing(Index6M,$H779,TRUE,_xll.ohTrigger(RecalcTrigger,Trigger6M)),NA())</f>
        <v>1.2799852773305464E-2</v>
      </c>
      <c r="M779" s="183">
        <f>IFERROR(_xll.qlIndexFixing(Index1Y,$H779,TRUE,_xll.ohTrigger(RecalcTrigger,Trigger1Y)),NA())</f>
        <v>1.4425331834799831E-2</v>
      </c>
      <c r="N779" s="182">
        <f>IFERROR(_xll.qlIndexFixing(ONIndex1M,I779,TRUE,_xll.ohTrigger(RecalcTrigger,Trigger1M)),NA())</f>
        <v>1.0141220914148263E-2</v>
      </c>
      <c r="O779" s="44">
        <f>IFERROR(_xll.qlIndexFixing(ONIndex3M,I779,TRUE,_xll.ohTrigger(RecalcTrigger,Trigger3M)),NA())</f>
        <v>1.1248736250468738E-2</v>
      </c>
      <c r="P779" s="44">
        <f>IFERROR(_xll.qlIndexFixing(ONIndex6M,I779,TRUE,_xll.ohTrigger(RecalcTrigger,Trigger6M)),NA())</f>
        <v>1.2185585689934442E-2</v>
      </c>
      <c r="Q779" s="183">
        <f>IFERROR(_xll.qlIndexFixing(ONIndex1Y,I779,TRUE,_xll.ohTrigger(RecalcTrigger,Trigger1Y)),NA())</f>
        <v>1.318915873755877E-2</v>
      </c>
    </row>
    <row r="780" spans="2:17" x14ac:dyDescent="0.2">
      <c r="B780" s="39" t="s">
        <v>42</v>
      </c>
      <c r="D780" s="42">
        <f>_xll.qlCalendarAdvance(Calendar,$D779,B780,"f",FALSE)</f>
        <v>44957</v>
      </c>
      <c r="E780" s="177">
        <f>_xll.qlInterestRateIndexValueDate(IndexON,D780)</f>
        <v>44957</v>
      </c>
      <c r="F780" s="193">
        <f>IFERROR(_xll.qlIndexFixing(IndexON,D780,TRUE,_xll.ohTrigger(RecalcTrigger,TriggerON)),NA())</f>
        <v>8.6234526919248822E-3</v>
      </c>
      <c r="H780" s="42">
        <f>_xll.qlCalendarAdvance(Calendar,$H779,B780,"f",FALSE)</f>
        <v>44957</v>
      </c>
      <c r="I780" s="177">
        <f>_xll.qlInterestRateIndexValueDate(Index1M,$H780)</f>
        <v>44959</v>
      </c>
      <c r="J780" s="182">
        <f>IFERROR(_xll.qlIndexFixing(Index1M,$H780,TRUE,_xll.ohTrigger(RecalcTrigger,Trigger1M)),NA())</f>
        <v>1.0277458667001645E-2</v>
      </c>
      <c r="K780" s="44">
        <f>IFERROR(_xll.qlIndexFixing(Index3M,H780,TRUE,_xll.ohTrigger(RecalcTrigger,Trigger3M)),NA())</f>
        <v>1.1604902410126938E-2</v>
      </c>
      <c r="L780" s="44">
        <f>IFERROR(_xll.qlIndexFixing(Index6M,$H780,TRUE,_xll.ohTrigger(RecalcTrigger,Trigger6M)),NA())</f>
        <v>1.2845894191389493E-2</v>
      </c>
      <c r="M780" s="183">
        <f>IFERROR(_xll.qlIndexFixing(Index1Y,$H780,TRUE,_xll.ohTrigger(RecalcTrigger,Trigger1Y)),NA())</f>
        <v>1.44664405944028E-2</v>
      </c>
      <c r="N780" s="182">
        <f>IFERROR(_xll.qlIndexFixing(ONIndex1M,I780,TRUE,_xll.ohTrigger(RecalcTrigger,Trigger1M)),NA())</f>
        <v>1.0197588688596326E-2</v>
      </c>
      <c r="O780" s="44">
        <f>IFERROR(_xll.qlIndexFixing(ONIndex3M,I780,TRUE,_xll.ohTrigger(RecalcTrigger,Trigger3M)),NA())</f>
        <v>1.1300125388773452E-2</v>
      </c>
      <c r="P780" s="44">
        <f>IFERROR(_xll.qlIndexFixing(ONIndex6M,I780,TRUE,_xll.ohTrigger(RecalcTrigger,Trigger6M)),NA())</f>
        <v>1.2233843345645923E-2</v>
      </c>
      <c r="Q780" s="183">
        <f>IFERROR(_xll.qlIndexFixing(ONIndex1Y,I780,TRUE,_xll.ohTrigger(RecalcTrigger,Trigger1Y)),NA())</f>
        <v>1.3240361510540311E-2</v>
      </c>
    </row>
    <row r="781" spans="2:17" x14ac:dyDescent="0.2">
      <c r="B781" s="39" t="s">
        <v>42</v>
      </c>
      <c r="D781" s="42">
        <f>_xll.qlCalendarAdvance(Calendar,$D780,B781,"f",FALSE)</f>
        <v>44964</v>
      </c>
      <c r="E781" s="177">
        <f>_xll.qlInterestRateIndexValueDate(IndexON,D781)</f>
        <v>44964</v>
      </c>
      <c r="F781" s="193">
        <f>IFERROR(_xll.qlIndexFixing(IndexON,D781,TRUE,_xll.ohTrigger(RecalcTrigger,TriggerON)),NA())</f>
        <v>1.1241752732225052E-2</v>
      </c>
      <c r="H781" s="42">
        <f>_xll.qlCalendarAdvance(Calendar,$H780,B781,"f",FALSE)</f>
        <v>44964</v>
      </c>
      <c r="I781" s="177">
        <f>_xll.qlInterestRateIndexValueDate(Index1M,$H781)</f>
        <v>44966</v>
      </c>
      <c r="J781" s="182">
        <f>IFERROR(_xll.qlIndexFixing(Index1M,$H781,TRUE,_xll.ohTrigger(RecalcTrigger,Trigger1M)),NA())</f>
        <v>1.0333245674946248E-2</v>
      </c>
      <c r="K781" s="44">
        <f>IFERROR(_xll.qlIndexFixing(Index3M,H781,TRUE,_xll.ohTrigger(RecalcTrigger,Trigger3M)),NA())</f>
        <v>1.1655036927938763E-2</v>
      </c>
      <c r="L781" s="44">
        <f>IFERROR(_xll.qlIndexFixing(Index6M,$H781,TRUE,_xll.ohTrigger(RecalcTrigger,Trigger6M)),NA())</f>
        <v>1.2891722547861414E-2</v>
      </c>
      <c r="M781" s="183">
        <f>IFERROR(_xll.qlIndexFixing(Index1Y,$H781,TRUE,_xll.ohTrigger(RecalcTrigger,Trigger1Y)),NA())</f>
        <v>1.4507089574403978E-2</v>
      </c>
      <c r="N781" s="182">
        <f>IFERROR(_xll.qlIndexFixing(ONIndex1M,I781,TRUE,_xll.ohTrigger(RecalcTrigger,Trigger1M)),NA())</f>
        <v>1.0253706436404997E-2</v>
      </c>
      <c r="O781" s="44">
        <f>IFERROR(_xll.qlIndexFixing(ONIndex3M,I781,TRUE,_xll.ohTrigger(RecalcTrigger,Trigger3M)),NA())</f>
        <v>1.1351322862394042E-2</v>
      </c>
      <c r="P781" s="44">
        <f>IFERROR(_xll.qlIndexFixing(ONIndex6M,I781,TRUE,_xll.ohTrigger(RecalcTrigger,Trigger6M)),NA())</f>
        <v>1.2281918055379037E-2</v>
      </c>
      <c r="Q781" s="183">
        <f>IFERROR(_xll.qlIndexFixing(ONIndex1Y,I781,TRUE,_xll.ohTrigger(RecalcTrigger,Trigger1Y)),NA())</f>
        <v>1.3291244470545749E-2</v>
      </c>
    </row>
    <row r="782" spans="2:17" x14ac:dyDescent="0.2">
      <c r="B782" s="39" t="s">
        <v>42</v>
      </c>
      <c r="D782" s="42">
        <f>_xll.qlCalendarAdvance(Calendar,$D781,B782,"f",FALSE)</f>
        <v>44971</v>
      </c>
      <c r="E782" s="177">
        <f>_xll.qlInterestRateIndexValueDate(IndexON,D782)</f>
        <v>44971</v>
      </c>
      <c r="F782" s="193">
        <f>IFERROR(_xll.qlIndexFixing(IndexON,D782,TRUE,_xll.ohTrigger(RecalcTrigger,TriggerON)),NA())</f>
        <v>1.1241752732225052E-2</v>
      </c>
      <c r="H782" s="42">
        <f>_xll.qlCalendarAdvance(Calendar,$H781,B782,"f",FALSE)</f>
        <v>44971</v>
      </c>
      <c r="I782" s="177">
        <f>_xll.qlInterestRateIndexValueDate(Index1M,$H782)</f>
        <v>44973</v>
      </c>
      <c r="J782" s="182">
        <f>IFERROR(_xll.qlIndexFixing(Index1M,$H782,TRUE,_xll.ohTrigger(RecalcTrigger,Trigger1M)),NA())</f>
        <v>1.0388754922724555E-2</v>
      </c>
      <c r="K782" s="44">
        <f>IFERROR(_xll.qlIndexFixing(Index3M,H782,TRUE,_xll.ohTrigger(RecalcTrigger,Trigger3M)),NA())</f>
        <v>1.1704955629786835E-2</v>
      </c>
      <c r="L782" s="44">
        <f>IFERROR(_xll.qlIndexFixing(Index6M,$H782,TRUE,_xll.ohTrigger(RecalcTrigger,Trigger6M)),NA())</f>
        <v>1.2937335224194836E-2</v>
      </c>
      <c r="M782" s="183">
        <f>IFERROR(_xll.qlIndexFixing(Index1Y,$H782,TRUE,_xll.ohTrigger(RecalcTrigger,Trigger1Y)),NA())</f>
        <v>1.4547281208197788E-2</v>
      </c>
      <c r="N782" s="182">
        <f>IFERROR(_xll.qlIndexFixing(ONIndex1M,I782,TRUE,_xll.ohTrigger(RecalcTrigger,Trigger1M)),NA())</f>
        <v>1.0309550999298978E-2</v>
      </c>
      <c r="O782" s="44">
        <f>IFERROR(_xll.qlIndexFixing(ONIndex3M,I782,TRUE,_xll.ohTrigger(RecalcTrigger,Trigger3M)),NA())</f>
        <v>1.1402317437116949E-2</v>
      </c>
      <c r="P782" s="44">
        <f>IFERROR(_xll.qlIndexFixing(ONIndex6M,I782,TRUE,_xll.ohTrigger(RecalcTrigger,Trigger6M)),NA())</f>
        <v>1.2329801694672682E-2</v>
      </c>
      <c r="Q782" s="183">
        <f>IFERROR(_xll.qlIndexFixing(ONIndex1Y,I782,TRUE,_xll.ohTrigger(RecalcTrigger,Trigger1Y)),NA())</f>
        <v>1.334177145002613E-2</v>
      </c>
    </row>
    <row r="783" spans="2:17" x14ac:dyDescent="0.2">
      <c r="B783" s="39" t="s">
        <v>42</v>
      </c>
      <c r="D783" s="42">
        <f>_xll.qlCalendarAdvance(Calendar,$D782,B783,"f",FALSE)</f>
        <v>44978</v>
      </c>
      <c r="E783" s="177">
        <f>_xll.qlInterestRateIndexValueDate(IndexON,D783)</f>
        <v>44978</v>
      </c>
      <c r="F783" s="193">
        <f>IFERROR(_xll.qlIndexFixing(IndexON,D783,TRUE,_xll.ohTrigger(RecalcTrigger,TriggerON)),NA())</f>
        <v>1.1241752732145116E-2</v>
      </c>
      <c r="H783" s="42">
        <f>_xll.qlCalendarAdvance(Calendar,$H782,B783,"f",FALSE)</f>
        <v>44978</v>
      </c>
      <c r="I783" s="177">
        <f>_xll.qlInterestRateIndexValueDate(Index1M,$H783)</f>
        <v>44980</v>
      </c>
      <c r="J783" s="182">
        <f>IFERROR(_xll.qlIndexFixing(Index1M,$H783,TRUE,_xll.ohTrigger(RecalcTrigger,Trigger1M)),NA())</f>
        <v>1.0443983020599503E-2</v>
      </c>
      <c r="K783" s="44">
        <f>IFERROR(_xll.qlIndexFixing(Index3M,H783,TRUE,_xll.ohTrigger(RecalcTrigger,Trigger3M)),NA())</f>
        <v>1.1754656241653776E-2</v>
      </c>
      <c r="L783" s="44">
        <f>IFERROR(_xll.qlIndexFixing(Index6M,$H783,TRUE,_xll.ohTrigger(RecalcTrigger,Trigger6M)),NA())</f>
        <v>1.2982730218201285E-2</v>
      </c>
      <c r="M783" s="183">
        <f>IFERROR(_xll.qlIndexFixing(Index1Y,$H783,TRUE,_xll.ohTrigger(RecalcTrigger,Trigger1Y)),NA())</f>
        <v>1.4587021280689273E-2</v>
      </c>
      <c r="N783" s="182">
        <f>IFERROR(_xll.qlIndexFixing(ONIndex1M,I783,TRUE,_xll.ohTrigger(RecalcTrigger,Trigger1M)),NA())</f>
        <v>1.0365118993584943E-2</v>
      </c>
      <c r="O783" s="44">
        <f>IFERROR(_xll.qlIndexFixing(ONIndex3M,I783,TRUE,_xll.ohTrigger(RecalcTrigger,Trigger3M)),NA())</f>
        <v>1.1453106853149819E-2</v>
      </c>
      <c r="P783" s="44">
        <f>IFERROR(_xll.qlIndexFixing(ONIndex6M,I783,TRUE,_xll.ohTrigger(RecalcTrigger,Trigger6M)),NA())</f>
        <v>1.2377492288706549E-2</v>
      </c>
      <c r="Q783" s="183">
        <f>IFERROR(_xll.qlIndexFixing(ONIndex1Y,I783,TRUE,_xll.ohTrigger(RecalcTrigger,Trigger1Y)),NA())</f>
        <v>1.3391938272162562E-2</v>
      </c>
    </row>
    <row r="784" spans="2:17" x14ac:dyDescent="0.2">
      <c r="B784" s="39" t="s">
        <v>42</v>
      </c>
      <c r="D784" s="42">
        <f>_xll.qlCalendarAdvance(Calendar,$D783,B784,"f",FALSE)</f>
        <v>44985</v>
      </c>
      <c r="E784" s="177">
        <f>_xll.qlInterestRateIndexValueDate(IndexON,D784)</f>
        <v>44985</v>
      </c>
      <c r="F784" s="193">
        <f>IFERROR(_xll.qlIndexFixing(IndexON,D784,TRUE,_xll.ohTrigger(RecalcTrigger,TriggerON)),NA())</f>
        <v>1.1241752732145116E-2</v>
      </c>
      <c r="H784" s="42">
        <f>_xll.qlCalendarAdvance(Calendar,$H783,B784,"f",FALSE)</f>
        <v>44985</v>
      </c>
      <c r="I784" s="177">
        <f>_xll.qlInterestRateIndexValueDate(Index1M,$H784)</f>
        <v>44987</v>
      </c>
      <c r="J784" s="182">
        <f>IFERROR(_xll.qlIndexFixing(Index1M,$H784,TRUE,_xll.ohTrigger(RecalcTrigger,Trigger1M)),NA())</f>
        <v>1.0515127046149542E-2</v>
      </c>
      <c r="K784" s="44">
        <f>IFERROR(_xll.qlIndexFixing(Index3M,H784,TRUE,_xll.ohTrigger(RecalcTrigger,Trigger3M)),NA())</f>
        <v>1.181518826734987E-2</v>
      </c>
      <c r="L784" s="44">
        <f>IFERROR(_xll.qlIndexFixing(Index6M,$H784,TRUE,_xll.ohTrigger(RecalcTrigger,Trigger6M)),NA())</f>
        <v>1.3044816337525869E-2</v>
      </c>
      <c r="M784" s="183">
        <f>IFERROR(_xll.qlIndexFixing(Index1Y,$H784,TRUE,_xll.ohTrigger(RecalcTrigger,Trigger1Y)),NA())</f>
        <v>1.4634682892836252E-2</v>
      </c>
      <c r="N784" s="182">
        <f>IFERROR(_xll.qlIndexFixing(ONIndex1M,I784,TRUE,_xll.ohTrigger(RecalcTrigger,Trigger1M)),NA())</f>
        <v>1.0420407035809376E-2</v>
      </c>
      <c r="O784" s="44">
        <f>IFERROR(_xll.qlIndexFixing(ONIndex3M,I784,TRUE,_xll.ohTrigger(RecalcTrigger,Trigger3M)),NA())</f>
        <v>1.1503688850940108E-2</v>
      </c>
      <c r="P784" s="44">
        <f>IFERROR(_xll.qlIndexFixing(ONIndex6M,I784,TRUE,_xll.ohTrigger(RecalcTrigger,Trigger6M)),NA())</f>
        <v>1.2424987862900139E-2</v>
      </c>
      <c r="Q784" s="183">
        <f>IFERROR(_xll.qlIndexFixing(ONIndex1Y,I784,TRUE,_xll.ohTrigger(RecalcTrigger,Trigger1Y)),NA())</f>
        <v>1.3441740760615772E-2</v>
      </c>
    </row>
    <row r="785" spans="2:17" x14ac:dyDescent="0.2">
      <c r="B785" s="39" t="s">
        <v>42</v>
      </c>
      <c r="D785" s="42">
        <f>_xll.qlCalendarAdvance(Calendar,$D784,B785,"f",FALSE)</f>
        <v>44992</v>
      </c>
      <c r="E785" s="177">
        <f>_xll.qlInterestRateIndexValueDate(IndexON,D785)</f>
        <v>44992</v>
      </c>
      <c r="F785" s="193">
        <f>IFERROR(_xll.qlIndexFixing(IndexON,D785,TRUE,_xll.ohTrigger(RecalcTrigger,TriggerON)),NA())</f>
        <v>1.1241752732225052E-2</v>
      </c>
      <c r="H785" s="42">
        <f>_xll.qlCalendarAdvance(Calendar,$H784,B785,"f",FALSE)</f>
        <v>44992</v>
      </c>
      <c r="I785" s="177">
        <f>_xll.qlInterestRateIndexValueDate(Index1M,$H785)</f>
        <v>44994</v>
      </c>
      <c r="J785" s="182">
        <f>IFERROR(_xll.qlIndexFixing(Index1M,$H785,TRUE,_xll.ohTrigger(RecalcTrigger,Trigger1M)),NA())</f>
        <v>1.0573731848778937E-2</v>
      </c>
      <c r="K785" s="44">
        <f>IFERROR(_xll.qlIndexFixing(Index3M,H785,TRUE,_xll.ohTrigger(RecalcTrigger,Trigger3M)),NA())</f>
        <v>1.1864401673311599E-2</v>
      </c>
      <c r="L785" s="44">
        <f>IFERROR(_xll.qlIndexFixing(Index6M,$H785,TRUE,_xll.ohTrigger(RecalcTrigger,Trigger6M)),NA())</f>
        <v>1.3089695308540598E-2</v>
      </c>
      <c r="M785" s="183">
        <f>IFERROR(_xll.qlIndexFixing(Index1Y,$H785,TRUE,_xll.ohTrigger(RecalcTrigger,Trigger1Y)),NA())</f>
        <v>1.4673450389994598E-2</v>
      </c>
      <c r="N785" s="182">
        <f>IFERROR(_xll.qlIndexFixing(ONIndex1M,I785,TRUE,_xll.ohTrigger(RecalcTrigger,Trigger1M)),NA())</f>
        <v>1.0475411742278951E-2</v>
      </c>
      <c r="O785" s="44">
        <f>IFERROR(_xll.qlIndexFixing(ONIndex3M,I785,TRUE,_xll.ohTrigger(RecalcTrigger,Trigger3M)),NA())</f>
        <v>1.155406117093527E-2</v>
      </c>
      <c r="P785" s="44">
        <f>IFERROR(_xll.qlIndexFixing(ONIndex6M,I785,TRUE,_xll.ohTrigger(RecalcTrigger,Trigger6M)),NA())</f>
        <v>1.2472286442513081E-2</v>
      </c>
      <c r="Q785" s="183">
        <f>IFERROR(_xll.qlIndexFixing(ONIndex1Y,I785,TRUE,_xll.ohTrigger(RecalcTrigger,Trigger1Y)),NA())</f>
        <v>1.3491174738726741E-2</v>
      </c>
    </row>
    <row r="786" spans="2:17" x14ac:dyDescent="0.2">
      <c r="B786" s="39" t="s">
        <v>42</v>
      </c>
      <c r="D786" s="42">
        <f>_xll.qlCalendarAdvance(Calendar,$D785,B786,"f",FALSE)</f>
        <v>44999</v>
      </c>
      <c r="E786" s="177">
        <f>_xll.qlInterestRateIndexValueDate(IndexON,D786)</f>
        <v>44999</v>
      </c>
      <c r="F786" s="193">
        <f>IFERROR(_xll.qlIndexFixing(IndexON,D786,TRUE,_xll.ohTrigger(RecalcTrigger,TriggerON)),NA())</f>
        <v>1.1241752732225052E-2</v>
      </c>
      <c r="H786" s="42">
        <f>_xll.qlCalendarAdvance(Calendar,$H785,B786,"f",FALSE)</f>
        <v>44999</v>
      </c>
      <c r="I786" s="177">
        <f>_xll.qlInterestRateIndexValueDate(Index1M,$H786)</f>
        <v>45001</v>
      </c>
      <c r="J786" s="182">
        <f>IFERROR(_xll.qlIndexFixing(Index1M,$H786,TRUE,_xll.ohTrigger(RecalcTrigger,Trigger1M)),NA())</f>
        <v>1.0623991634930718E-2</v>
      </c>
      <c r="K786" s="44">
        <f>IFERROR(_xll.qlIndexFixing(Index3M,H786,TRUE,_xll.ohTrigger(RecalcTrigger,Trigger3M)),NA())</f>
        <v>1.1913389677206749E-2</v>
      </c>
      <c r="L786" s="44">
        <f>IFERROR(_xll.qlIndexFixing(Index6M,$H786,TRUE,_xll.ohTrigger(RecalcTrigger,Trigger6M)),NA())</f>
        <v>1.3134349861691251E-2</v>
      </c>
      <c r="M786" s="183">
        <f>IFERROR(_xll.qlIndexFixing(Index1Y,$H786,TRUE,_xll.ohTrigger(RecalcTrigger,Trigger1Y)),NA())</f>
        <v>1.4711787322506617E-2</v>
      </c>
      <c r="N786" s="182">
        <f>IFERROR(_xll.qlIndexFixing(ONIndex1M,I786,TRUE,_xll.ohTrigger(RecalcTrigger,Trigger1M)),NA())</f>
        <v>1.0530129729300342E-2</v>
      </c>
      <c r="O786" s="44">
        <f>IFERROR(_xll.qlIndexFixing(ONIndex3M,I786,TRUE,_xll.ohTrigger(RecalcTrigger,Trigger3M)),NA())</f>
        <v>1.1604221553502825E-2</v>
      </c>
      <c r="P786" s="44">
        <f>IFERROR(_xll.qlIndexFixing(ONIndex6M,I786,TRUE,_xll.ohTrigger(RecalcTrigger,Trigger6M)),NA())</f>
        <v>1.2519386053044812E-2</v>
      </c>
      <c r="Q786" s="183">
        <f>IFERROR(_xll.qlIndexFixing(ONIndex1Y,I786,TRUE,_xll.ohTrigger(RecalcTrigger,Trigger1Y)),NA())</f>
        <v>1.3540236029916386E-2</v>
      </c>
    </row>
    <row r="787" spans="2:17" x14ac:dyDescent="0.2">
      <c r="B787" s="39" t="s">
        <v>42</v>
      </c>
      <c r="D787" s="42">
        <f>_xll.qlCalendarAdvance(Calendar,$D786,B787,"f",FALSE)</f>
        <v>45006</v>
      </c>
      <c r="E787" s="177">
        <f>_xll.qlInterestRateIndexValueDate(IndexON,D787)</f>
        <v>45006</v>
      </c>
      <c r="F787" s="193">
        <f>IFERROR(_xll.qlIndexFixing(IndexON,D787,TRUE,_xll.ohTrigger(RecalcTrigger,TriggerON)),NA())</f>
        <v>1.1241752732225052E-2</v>
      </c>
      <c r="H787" s="42">
        <f>_xll.qlCalendarAdvance(Calendar,$H786,B787,"f",FALSE)</f>
        <v>45006</v>
      </c>
      <c r="I787" s="177">
        <f>_xll.qlInterestRateIndexValueDate(Index1M,$H787)</f>
        <v>45008</v>
      </c>
      <c r="J787" s="182">
        <f>IFERROR(_xll.qlIndexFixing(Index1M,$H787,TRUE,_xll.ohTrigger(RecalcTrigger,Trigger1M)),NA())</f>
        <v>1.0677982104525807E-2</v>
      </c>
      <c r="K787" s="44">
        <f>IFERROR(_xll.qlIndexFixing(Index3M,H787,TRUE,_xll.ohTrigger(RecalcTrigger,Trigger3M)),NA())</f>
        <v>1.1962150004204565E-2</v>
      </c>
      <c r="L787" s="44">
        <f>IFERROR(_xll.qlIndexFixing(Index6M,$H787,TRUE,_xll.ohTrigger(RecalcTrigger,Trigger6M)),NA())</f>
        <v>1.3178777993547287E-2</v>
      </c>
      <c r="M787" s="183">
        <f>IFERROR(_xll.qlIndexFixing(Index1Y,$H787,TRUE,_xll.ohTrigger(RecalcTrigger,Trigger1Y)),NA())</f>
        <v>1.4749699818300255E-2</v>
      </c>
      <c r="N787" s="182">
        <f>IFERROR(_xll.qlIndexFixing(ONIndex1M,I787,TRUE,_xll.ohTrigger(RecalcTrigger,Trigger1M)),NA())</f>
        <v>1.0584557613260159E-2</v>
      </c>
      <c r="O787" s="44">
        <f>IFERROR(_xll.qlIndexFixing(ONIndex3M,I787,TRUE,_xll.ohTrigger(RecalcTrigger,Trigger3M)),NA())</f>
        <v>1.1654167738930354E-2</v>
      </c>
      <c r="P787" s="44">
        <f>IFERROR(_xll.qlIndexFixing(ONIndex6M,I787,TRUE,_xll.ohTrigger(RecalcTrigger,Trigger6M)),NA())</f>
        <v>1.2566284719754961E-2</v>
      </c>
      <c r="Q787" s="183">
        <f>IFERROR(_xll.qlIndexFixing(ONIndex1Y,I787,TRUE,_xll.ohTrigger(RecalcTrigger,Trigger1Y)),NA())</f>
        <v>1.358892045768556E-2</v>
      </c>
    </row>
    <row r="788" spans="2:17" x14ac:dyDescent="0.2">
      <c r="B788" s="39" t="s">
        <v>42</v>
      </c>
      <c r="D788" s="42">
        <f>_xll.qlCalendarAdvance(Calendar,$D787,B788,"f",FALSE)</f>
        <v>45013</v>
      </c>
      <c r="E788" s="177">
        <f>_xll.qlInterestRateIndexValueDate(IndexON,D788)</f>
        <v>45013</v>
      </c>
      <c r="F788" s="193">
        <f>IFERROR(_xll.qlIndexFixing(IndexON,D788,TRUE,_xll.ohTrigger(RecalcTrigger,TriggerON)),NA())</f>
        <v>1.1241752732225052E-2</v>
      </c>
      <c r="H788" s="42">
        <f>_xll.qlCalendarAdvance(Calendar,$H787,B788,"f",FALSE)</f>
        <v>45013</v>
      </c>
      <c r="I788" s="177">
        <f>_xll.qlInterestRateIndexValueDate(Index1M,$H788)</f>
        <v>45015</v>
      </c>
      <c r="J788" s="182">
        <f>IFERROR(_xll.qlIndexFixing(Index1M,$H788,TRUE,_xll.ohTrigger(RecalcTrigger,Trigger1M)),NA())</f>
        <v>1.0719761861757849E-2</v>
      </c>
      <c r="K788" s="44">
        <f>IFERROR(_xll.qlIndexFixing(Index3M,H788,TRUE,_xll.ohTrigger(RecalcTrigger,Trigger3M)),NA())</f>
        <v>1.2010680379403909E-2</v>
      </c>
      <c r="L788" s="44">
        <f>IFERROR(_xll.qlIndexFixing(Index6M,$H788,TRUE,_xll.ohTrigger(RecalcTrigger,Trigger6M)),NA())</f>
        <v>1.3213017273999688E-2</v>
      </c>
      <c r="M788" s="183">
        <f>IFERROR(_xll.qlIndexFixing(Index1Y,$H788,TRUE,_xll.ohTrigger(RecalcTrigger,Trigger1Y)),NA())</f>
        <v>1.4776474373363895E-2</v>
      </c>
      <c r="N788" s="182">
        <f>IFERROR(_xll.qlIndexFixing(ONIndex1M,I788,TRUE,_xll.ohTrigger(RecalcTrigger,Trigger1M)),NA())</f>
        <v>1.0638692010704887E-2</v>
      </c>
      <c r="O788" s="44">
        <f>IFERROR(_xll.qlIndexFixing(ONIndex3M,I788,TRUE,_xll.ohTrigger(RecalcTrigger,Trigger3M)),NA())</f>
        <v>1.1703897467585378E-2</v>
      </c>
      <c r="P788" s="44">
        <f>IFERROR(_xll.qlIndexFixing(ONIndex6M,I788,TRUE,_xll.ohTrigger(RecalcTrigger,Trigger6M)),NA())</f>
        <v>1.2612980467983093E-2</v>
      </c>
      <c r="Q788" s="183">
        <f>IFERROR(_xll.qlIndexFixing(ONIndex1Y,I788,TRUE,_xll.ohTrigger(RecalcTrigger,Trigger1Y)),NA())</f>
        <v>1.3637223845375246E-2</v>
      </c>
    </row>
    <row r="789" spans="2:17" x14ac:dyDescent="0.2">
      <c r="B789" s="39" t="s">
        <v>42</v>
      </c>
      <c r="D789" s="42">
        <f>_xll.qlCalendarAdvance(Calendar,$D788,B789,"f",FALSE)</f>
        <v>45020</v>
      </c>
      <c r="E789" s="177">
        <f>_xll.qlInterestRateIndexValueDate(IndexON,D789)</f>
        <v>45020</v>
      </c>
      <c r="F789" s="193">
        <f>IFERROR(_xll.qlIndexFixing(IndexON,D789,TRUE,_xll.ohTrigger(RecalcTrigger,TriggerON)),NA())</f>
        <v>1.1241752732225052E-2</v>
      </c>
      <c r="H789" s="42">
        <f>_xll.qlCalendarAdvance(Calendar,$H788,B789,"f",FALSE)</f>
        <v>45020</v>
      </c>
      <c r="I789" s="177">
        <f>_xll.qlInterestRateIndexValueDate(Index1M,$H789)</f>
        <v>45022</v>
      </c>
      <c r="J789" s="182">
        <f>IFERROR(_xll.qlIndexFixing(Index1M,$H789,TRUE,_xll.ohTrigger(RecalcTrigger,Trigger1M)),NA())</f>
        <v>1.0785062439754578E-2</v>
      </c>
      <c r="K789" s="44">
        <f>IFERROR(_xll.qlIndexFixing(Index3M,H789,TRUE,_xll.ohTrigger(RecalcTrigger,Trigger3M)),NA())</f>
        <v>1.2055371320655175E-2</v>
      </c>
      <c r="L789" s="44">
        <f>IFERROR(_xll.qlIndexFixing(Index6M,$H789,TRUE,_xll.ohTrigger(RecalcTrigger,Trigger6M)),NA())</f>
        <v>1.325703313647451E-2</v>
      </c>
      <c r="M789" s="183">
        <f>IFERROR(_xll.qlIndexFixing(Index1Y,$H789,TRUE,_xll.ohTrigger(RecalcTrigger,Trigger1Y)),NA())</f>
        <v>1.4824276491201067E-2</v>
      </c>
      <c r="N789" s="182">
        <f>IFERROR(_xll.qlIndexFixing(ONIndex1M,I789,TRUE,_xll.ohTrigger(RecalcTrigger,Trigger1M)),NA())</f>
        <v>1.0707856687810491E-2</v>
      </c>
      <c r="O789" s="44">
        <f>IFERROR(_xll.qlIndexFixing(ONIndex3M,I789,TRUE,_xll.ohTrigger(RecalcTrigger,Trigger3M)),NA())</f>
        <v>1.1767513994751511E-2</v>
      </c>
      <c r="P789" s="44">
        <f>IFERROR(_xll.qlIndexFixing(ONIndex6M,I789,TRUE,_xll.ohTrigger(RecalcTrigger,Trigger6M)),NA())</f>
        <v>1.2672716514812166E-2</v>
      </c>
      <c r="Q789" s="183">
        <f>IFERROR(_xll.qlIndexFixing(ONIndex1Y,I789,TRUE,_xll.ohTrigger(RecalcTrigger,Trigger1Y)),NA())</f>
        <v>1.369876158388017E-2</v>
      </c>
    </row>
    <row r="790" spans="2:17" x14ac:dyDescent="0.2">
      <c r="B790" s="39" t="s">
        <v>42</v>
      </c>
      <c r="D790" s="42">
        <f>_xll.qlCalendarAdvance(Calendar,$D789,B790,"f",FALSE)</f>
        <v>45027</v>
      </c>
      <c r="E790" s="177">
        <f>_xll.qlInterestRateIndexValueDate(IndexON,D790)</f>
        <v>45027</v>
      </c>
      <c r="F790" s="193">
        <f>IFERROR(_xll.qlIndexFixing(IndexON,D790,TRUE,_xll.ohTrigger(RecalcTrigger,TriggerON)),NA())</f>
        <v>1.1241752732225052E-2</v>
      </c>
      <c r="H790" s="42">
        <f>_xll.qlCalendarAdvance(Calendar,$H789,B790,"f",FALSE)</f>
        <v>45027</v>
      </c>
      <c r="I790" s="177">
        <f>_xll.qlInterestRateIndexValueDate(Index1M,$H790)</f>
        <v>45029</v>
      </c>
      <c r="J790" s="182">
        <f>IFERROR(_xll.qlIndexFixing(Index1M,$H790,TRUE,_xll.ohTrigger(RecalcTrigger,Trigger1M)),NA())</f>
        <v>1.0838145523518194E-2</v>
      </c>
      <c r="K790" s="44">
        <f>IFERROR(_xll.qlIndexFixing(Index3M,H790,TRUE,_xll.ohTrigger(RecalcTrigger,Trigger3M)),NA())</f>
        <v>1.2103450535161986E-2</v>
      </c>
      <c r="L790" s="44">
        <f>IFERROR(_xll.qlIndexFixing(Index6M,$H790,TRUE,_xll.ohTrigger(RecalcTrigger,Trigger6M)),NA())</f>
        <v>1.3300817005786728E-2</v>
      </c>
      <c r="M790" s="183">
        <f>IFERROR(_xll.qlIndexFixing(Index1Y,$H790,TRUE,_xll.ohTrigger(RecalcTrigger,Trigger1Y)),NA())</f>
        <v>1.4860953403893002E-2</v>
      </c>
      <c r="N790" s="182">
        <f>IFERROR(_xll.qlIndexFixing(ONIndex1M,I790,TRUE,_xll.ohTrigger(RecalcTrigger,Trigger1M)),NA())</f>
        <v>1.0746066811195831E-2</v>
      </c>
      <c r="O790" s="44">
        <f>IFERROR(_xll.qlIndexFixing(ONIndex3M,I790,TRUE,_xll.ohTrigger(RecalcTrigger,Trigger3M)),NA())</f>
        <v>1.1802698516207855E-2</v>
      </c>
      <c r="P790" s="44">
        <f>IFERROR(_xll.qlIndexFixing(ONIndex6M,I790,TRUE,_xll.ohTrigger(RecalcTrigger,Trigger6M)),NA())</f>
        <v>1.2705755310351563E-2</v>
      </c>
      <c r="Q790" s="183">
        <f>IFERROR(_xll.qlIndexFixing(ONIndex1Y,I790,TRUE,_xll.ohTrigger(RecalcTrigger,Trigger1Y)),NA())</f>
        <v>1.3732670794279755E-2</v>
      </c>
    </row>
    <row r="791" spans="2:17" x14ac:dyDescent="0.2">
      <c r="B791" s="39" t="s">
        <v>42</v>
      </c>
      <c r="D791" s="42">
        <f>_xll.qlCalendarAdvance(Calendar,$D790,B791,"f",FALSE)</f>
        <v>45034</v>
      </c>
      <c r="E791" s="177">
        <f>_xll.qlInterestRateIndexValueDate(IndexON,D791)</f>
        <v>45034</v>
      </c>
      <c r="F791" s="193">
        <f>IFERROR(_xll.qlIndexFixing(IndexON,D791,TRUE,_xll.ohTrigger(RecalcTrigger,TriggerON)),NA())</f>
        <v>1.1241752732145116E-2</v>
      </c>
      <c r="H791" s="42">
        <f>_xll.qlCalendarAdvance(Calendar,$H790,B791,"f",FALSE)</f>
        <v>45034</v>
      </c>
      <c r="I791" s="177">
        <f>_xll.qlInterestRateIndexValueDate(Index1M,$H791)</f>
        <v>45036</v>
      </c>
      <c r="J791" s="182">
        <f>IFERROR(_xll.qlIndexFixing(Index1M,$H791,TRUE,_xll.ohTrigger(RecalcTrigger,Trigger1M)),NA())</f>
        <v>1.0890919363403806E-2</v>
      </c>
      <c r="K791" s="44">
        <f>IFERROR(_xll.qlIndexFixing(Index3M,H791,TRUE,_xll.ohTrigger(RecalcTrigger,Trigger3M)),NA())</f>
        <v>1.2151293136826072E-2</v>
      </c>
      <c r="L791" s="44">
        <f>IFERROR(_xll.qlIndexFixing(Index6M,$H791,TRUE,_xll.ohTrigger(RecalcTrigger,Trigger6M)),NA())</f>
        <v>1.3344366878602886E-2</v>
      </c>
      <c r="M791" s="183">
        <f>IFERROR(_xll.qlIndexFixing(Index1Y,$H791,TRUE,_xll.ohTrigger(RecalcTrigger,Trigger1Y)),NA())</f>
        <v>1.4897231351019788E-2</v>
      </c>
      <c r="N791" s="182">
        <f>IFERROR(_xll.qlIndexFixing(ONIndex1M,I791,TRUE,_xll.ohTrigger(RecalcTrigger,Trigger1M)),NA())</f>
        <v>1.079930044701527E-2</v>
      </c>
      <c r="O791" s="44">
        <f>IFERROR(_xll.qlIndexFixing(ONIndex3M,I791,TRUE,_xll.ohTrigger(RecalcTrigger,Trigger3M)),NA())</f>
        <v>1.1851765316830409E-2</v>
      </c>
      <c r="P791" s="44">
        <f>IFERROR(_xll.qlIndexFixing(ONIndex6M,I791,TRUE,_xll.ohTrigger(RecalcTrigger,Trigger6M)),NA())</f>
        <v>1.2751830455250968E-2</v>
      </c>
      <c r="Q791" s="183">
        <f>IFERROR(_xll.qlIndexFixing(ONIndex1Y,I791,TRUE,_xll.ohTrigger(RecalcTrigger,Trigger1Y)),NA())</f>
        <v>1.377980600241635E-2</v>
      </c>
    </row>
    <row r="792" spans="2:17" x14ac:dyDescent="0.2">
      <c r="B792" s="39" t="s">
        <v>42</v>
      </c>
      <c r="D792" s="42">
        <f>_xll.qlCalendarAdvance(Calendar,$D791,B792,"f",FALSE)</f>
        <v>45041</v>
      </c>
      <c r="E792" s="177">
        <f>_xll.qlInterestRateIndexValueDate(IndexON,D792)</f>
        <v>45041</v>
      </c>
      <c r="F792" s="193">
        <f>IFERROR(_xll.qlIndexFixing(IndexON,D792,TRUE,_xll.ohTrigger(RecalcTrigger,TriggerON)),NA())</f>
        <v>1.1241752732225052E-2</v>
      </c>
      <c r="H792" s="42">
        <f>_xll.qlCalendarAdvance(Calendar,$H791,B792,"f",FALSE)</f>
        <v>45041</v>
      </c>
      <c r="I792" s="177">
        <f>_xll.qlInterestRateIndexValueDate(Index1M,$H792)</f>
        <v>45043</v>
      </c>
      <c r="J792" s="182">
        <f>IFERROR(_xll.qlIndexFixing(Index1M,$H792,TRUE,_xll.ohTrigger(RecalcTrigger,Trigger1M)),NA())</f>
        <v>1.094338056837646E-2</v>
      </c>
      <c r="K792" s="44">
        <f>IFERROR(_xll.qlIndexFixing(Index3M,H792,TRUE,_xll.ohTrigger(RecalcTrigger,Trigger3M)),NA())</f>
        <v>1.2198896850639997E-2</v>
      </c>
      <c r="L792" s="44">
        <f>IFERROR(_xll.qlIndexFixing(Index6M,$H792,TRUE,_xll.ohTrigger(RecalcTrigger,Trigger6M)),NA())</f>
        <v>1.3387680751497365E-2</v>
      </c>
      <c r="M792" s="183">
        <f>IFERROR(_xll.qlIndexFixing(Index1Y,$H792,TRUE,_xll.ohTrigger(RecalcTrigger,Trigger1Y)),NA())</f>
        <v>1.4933116940186321E-2</v>
      </c>
      <c r="N792" s="182">
        <f>IFERROR(_xll.qlIndexFixing(ONIndex1M,I792,TRUE,_xll.ohTrigger(RecalcTrigger,Trigger1M)),NA())</f>
        <v>1.0859762746342483E-2</v>
      </c>
      <c r="O792" s="44">
        <f>IFERROR(_xll.qlIndexFixing(ONIndex3M,I792,TRUE,_xll.ohTrigger(RecalcTrigger,Trigger3M)),NA())</f>
        <v>1.1907565412014876E-2</v>
      </c>
      <c r="P792" s="44">
        <f>IFERROR(_xll.qlIndexFixing(ONIndex6M,I792,TRUE,_xll.ohTrigger(RecalcTrigger,Trigger6M)),NA())</f>
        <v>1.2804229505150033E-2</v>
      </c>
      <c r="Q792" s="183">
        <f>IFERROR(_xll.qlIndexFixing(ONIndex1Y,I792,TRUE,_xll.ohTrigger(RecalcTrigger,Trigger1Y)),NA())</f>
        <v>1.3833187531773206E-2</v>
      </c>
    </row>
    <row r="793" spans="2:17" x14ac:dyDescent="0.2">
      <c r="B793" s="39" t="s">
        <v>42</v>
      </c>
      <c r="D793" s="42">
        <f>_xll.qlCalendarAdvance(Calendar,$D792,B793,"f",FALSE)</f>
        <v>45048</v>
      </c>
      <c r="E793" s="177">
        <f>_xll.qlInterestRateIndexValueDate(IndexON,D793)</f>
        <v>45048</v>
      </c>
      <c r="F793" s="193">
        <f>IFERROR(_xll.qlIndexFixing(IndexON,D793,TRUE,_xll.ohTrigger(RecalcTrigger,TriggerON)),NA())</f>
        <v>1.1241752732225052E-2</v>
      </c>
      <c r="H793" s="42">
        <f>_xll.qlCalendarAdvance(Calendar,$H792,B793,"f",FALSE)</f>
        <v>45048</v>
      </c>
      <c r="I793" s="177">
        <f>_xll.qlInterestRateIndexValueDate(Index1M,$H793)</f>
        <v>45050</v>
      </c>
      <c r="J793" s="182">
        <f>IFERROR(_xll.qlIndexFixing(Index1M,$H793,TRUE,_xll.ohTrigger(RecalcTrigger,Trigger1M)),NA())</f>
        <v>1.0995525747371226E-2</v>
      </c>
      <c r="K793" s="44">
        <f>IFERROR(_xll.qlIndexFixing(Index3M,H793,TRUE,_xll.ohTrigger(RecalcTrigger,Trigger3M)),NA())</f>
        <v>1.2249803351863412E-2</v>
      </c>
      <c r="L793" s="44">
        <f>IFERROR(_xll.qlIndexFixing(Index6M,$H793,TRUE,_xll.ohTrigger(RecalcTrigger,Trigger6M)),NA())</f>
        <v>1.3440479732777061E-2</v>
      </c>
      <c r="M793" s="183">
        <f>IFERROR(_xll.qlIndexFixing(Index1Y,$H793,TRUE,_xll.ohTrigger(RecalcTrigger,Trigger1Y)),NA())</f>
        <v>1.4968616874904913E-2</v>
      </c>
      <c r="N793" s="182">
        <f>IFERROR(_xll.qlIndexFixing(ONIndex1M,I793,TRUE,_xll.ohTrigger(RecalcTrigger,Trigger1M)),NA())</f>
        <v>1.090484327157526E-2</v>
      </c>
      <c r="O793" s="44">
        <f>IFERROR(_xll.qlIndexFixing(ONIndex3M,I793,TRUE,_xll.ohTrigger(RecalcTrigger,Trigger3M)),NA())</f>
        <v>1.1949220172695618E-2</v>
      </c>
      <c r="P793" s="44">
        <f>IFERROR(_xll.qlIndexFixing(ONIndex6M,I793,TRUE,_xll.ohTrigger(RecalcTrigger,Trigger6M)),NA())</f>
        <v>1.2843346318938131E-2</v>
      </c>
      <c r="Q793" s="183">
        <f>IFERROR(_xll.qlIndexFixing(ONIndex1Y,I793,TRUE,_xll.ohTrigger(RecalcTrigger,Trigger1Y)),NA())</f>
        <v>1.3872879003082872E-2</v>
      </c>
    </row>
    <row r="794" spans="2:17" x14ac:dyDescent="0.2">
      <c r="B794" s="39" t="s">
        <v>42</v>
      </c>
      <c r="D794" s="42">
        <f>_xll.qlCalendarAdvance(Calendar,$D793,B794,"f",FALSE)</f>
        <v>45055</v>
      </c>
      <c r="E794" s="177">
        <f>_xll.qlInterestRateIndexValueDate(IndexON,D794)</f>
        <v>45055</v>
      </c>
      <c r="F794" s="193">
        <f>IFERROR(_xll.qlIndexFixing(IndexON,D794,TRUE,_xll.ohTrigger(RecalcTrigger,TriggerON)),NA())</f>
        <v>1.1241752732225052E-2</v>
      </c>
      <c r="H794" s="42">
        <f>_xll.qlCalendarAdvance(Calendar,$H793,B794,"f",FALSE)</f>
        <v>45055</v>
      </c>
      <c r="I794" s="177">
        <f>_xll.qlInterestRateIndexValueDate(Index1M,$H794)</f>
        <v>45057</v>
      </c>
      <c r="J794" s="182">
        <f>IFERROR(_xll.qlIndexFixing(Index1M,$H794,TRUE,_xll.ohTrigger(RecalcTrigger,Trigger1M)),NA())</f>
        <v>1.1047351509278214E-2</v>
      </c>
      <c r="K794" s="44">
        <f>IFERROR(_xll.qlIndexFixing(Index3M,H794,TRUE,_xll.ohTrigger(RecalcTrigger,Trigger3M)),NA())</f>
        <v>1.2296906239379046E-2</v>
      </c>
      <c r="L794" s="44">
        <f>IFERROR(_xll.qlIndexFixing(Index6M,$H794,TRUE,_xll.ohTrigger(RecalcTrigger,Trigger6M)),NA())</f>
        <v>1.348326681119931E-2</v>
      </c>
      <c r="M794" s="183">
        <f>IFERROR(_xll.qlIndexFixing(Index1Y,$H794,TRUE,_xll.ohTrigger(RecalcTrigger,Trigger1Y)),NA())</f>
        <v>1.5003737954587466E-2</v>
      </c>
      <c r="N794" s="182">
        <f>IFERROR(_xll.qlIndexFixing(ONIndex1M,I794,TRUE,_xll.ohTrigger(RecalcTrigger,Trigger1M)),NA())</f>
        <v>1.0957145693089032E-2</v>
      </c>
      <c r="O794" s="44">
        <f>IFERROR(_xll.qlIndexFixing(ONIndex3M,I794,TRUE,_xll.ohTrigger(RecalcTrigger,Trigger3M)),NA())</f>
        <v>1.199760370867331E-2</v>
      </c>
      <c r="P794" s="44">
        <f>IFERROR(_xll.qlIndexFixing(ONIndex6M,I794,TRUE,_xll.ohTrigger(RecalcTrigger,Trigger6M)),NA())</f>
        <v>1.2888783088484956E-2</v>
      </c>
      <c r="Q794" s="183">
        <f>IFERROR(_xll.qlIndexFixing(ONIndex1Y,I794,TRUE,_xll.ohTrigger(RecalcTrigger,Trigger1Y)),NA())</f>
        <v>1.3918808442454633E-2</v>
      </c>
    </row>
    <row r="795" spans="2:17" x14ac:dyDescent="0.2">
      <c r="B795" s="39" t="s">
        <v>42</v>
      </c>
      <c r="D795" s="42">
        <f>_xll.qlCalendarAdvance(Calendar,$D794,B795,"f",FALSE)</f>
        <v>45062</v>
      </c>
      <c r="E795" s="177">
        <f>_xll.qlInterestRateIndexValueDate(IndexON,D795)</f>
        <v>45062</v>
      </c>
      <c r="F795" s="193">
        <f>IFERROR(_xll.qlIndexFixing(IndexON,D795,TRUE,_xll.ohTrigger(RecalcTrigger,TriggerON)),NA())</f>
        <v>1.1241752732145116E-2</v>
      </c>
      <c r="H795" s="42">
        <f>_xll.qlCalendarAdvance(Calendar,$H794,B795,"f",FALSE)</f>
        <v>45062</v>
      </c>
      <c r="I795" s="177">
        <f>_xll.qlInterestRateIndexValueDate(Index1M,$H795)</f>
        <v>45064</v>
      </c>
      <c r="J795" s="182">
        <f>IFERROR(_xll.qlIndexFixing(Index1M,$H795,TRUE,_xll.ohTrigger(RecalcTrigger,Trigger1M)),NA())</f>
        <v>1.1098854462957553E-2</v>
      </c>
      <c r="K795" s="44">
        <f>IFERROR(_xll.qlIndexFixing(Index3M,H795,TRUE,_xll.ohTrigger(RecalcTrigger,Trigger3M)),NA())</f>
        <v>1.2343763248840239E-2</v>
      </c>
      <c r="L795" s="44">
        <f>IFERROR(_xll.qlIndexFixing(Index6M,$H795,TRUE,_xll.ohTrigger(RecalcTrigger,Trigger6M)),NA())</f>
        <v>1.3525811437386065E-2</v>
      </c>
      <c r="M795" s="183">
        <f>IFERROR(_xll.qlIndexFixing(Index1Y,$H795,TRUE,_xll.ohTrigger(RecalcTrigger,Trigger1Y)),NA())</f>
        <v>1.5038487074536352E-2</v>
      </c>
      <c r="N795" s="182">
        <f>IFERROR(_xll.qlIndexFixing(ONIndex1M,I795,TRUE,_xll.ohTrigger(RecalcTrigger,Trigger1M)),NA())</f>
        <v>1.1009130942554179E-2</v>
      </c>
      <c r="O795" s="44">
        <f>IFERROR(_xll.qlIndexFixing(ONIndex3M,I795,TRUE,_xll.ohTrigger(RecalcTrigger,Trigger3M)),NA())</f>
        <v>1.2045754970531064E-2</v>
      </c>
      <c r="P795" s="44">
        <f>IFERROR(_xll.qlIndexFixing(ONIndex6M,I795,TRUE,_xll.ohTrigger(RecalcTrigger,Trigger6M)),NA())</f>
        <v>1.2934003116926718E-2</v>
      </c>
      <c r="Q795" s="183">
        <f>IFERROR(_xll.qlIndexFixing(ONIndex1Y,I795,TRUE,_xll.ohTrigger(RecalcTrigger,Trigger1Y)),NA())</f>
        <v>1.3964327605693327E-2</v>
      </c>
    </row>
    <row r="796" spans="2:17" x14ac:dyDescent="0.2">
      <c r="B796" s="39" t="s">
        <v>42</v>
      </c>
      <c r="D796" s="42">
        <f>_xll.qlCalendarAdvance(Calendar,$D795,B796,"f",FALSE)</f>
        <v>45069</v>
      </c>
      <c r="E796" s="177">
        <f>_xll.qlInterestRateIndexValueDate(IndexON,D796)</f>
        <v>45069</v>
      </c>
      <c r="F796" s="193">
        <f>IFERROR(_xll.qlIndexFixing(IndexON,D796,TRUE,_xll.ohTrigger(RecalcTrigger,TriggerON)),NA())</f>
        <v>1.1241752732225052E-2</v>
      </c>
      <c r="H796" s="42">
        <f>_xll.qlCalendarAdvance(Calendar,$H795,B796,"f",FALSE)</f>
        <v>45069</v>
      </c>
      <c r="I796" s="177">
        <f>_xll.qlInterestRateIndexValueDate(Index1M,$H796)</f>
        <v>45071</v>
      </c>
      <c r="J796" s="182">
        <f>IFERROR(_xll.qlIndexFixing(Index1M,$H796,TRUE,_xll.ohTrigger(RecalcTrigger,Trigger1M)),NA())</f>
        <v>1.1150031217234402E-2</v>
      </c>
      <c r="K796" s="44">
        <f>IFERROR(_xll.qlIndexFixing(Index3M,H796,TRUE,_xll.ohTrigger(RecalcTrigger,Trigger3M)),NA())</f>
        <v>1.2390372104805421E-2</v>
      </c>
      <c r="L796" s="44">
        <f>IFERROR(_xll.qlIndexFixing(Index6M,$H796,TRUE,_xll.ohTrigger(RecalcTrigger,Trigger6M)),NA())</f>
        <v>1.3568111607067461E-2</v>
      </c>
      <c r="M796" s="183">
        <f>IFERROR(_xll.qlIndexFixing(Index1Y,$H796,TRUE,_xll.ohTrigger(RecalcTrigger,Trigger1Y)),NA())</f>
        <v>1.5072871225933555E-2</v>
      </c>
      <c r="N796" s="182">
        <f>IFERROR(_xll.qlIndexFixing(ONIndex1M,I796,TRUE,_xll.ohTrigger(RecalcTrigger,Trigger1M)),NA())</f>
        <v>1.1060795636437248E-2</v>
      </c>
      <c r="O796" s="44">
        <f>IFERROR(_xll.qlIndexFixing(ONIndex3M,I796,TRUE,_xll.ohTrigger(RecalcTrigger,Trigger3M)),NA())</f>
        <v>1.2093671698476527E-2</v>
      </c>
      <c r="P796" s="44">
        <f>IFERROR(_xll.qlIndexFixing(ONIndex6M,I796,TRUE,_xll.ohTrigger(RecalcTrigger,Trigger6M)),NA())</f>
        <v>1.2979004429602981E-2</v>
      </c>
      <c r="Q796" s="183">
        <f>IFERROR(_xll.qlIndexFixing(ONIndex1Y,I796,TRUE,_xll.ohTrigger(RecalcTrigger,Trigger1Y)),NA())</f>
        <v>1.4009432316379744E-2</v>
      </c>
    </row>
    <row r="797" spans="2:17" x14ac:dyDescent="0.2">
      <c r="B797" s="39" t="s">
        <v>42</v>
      </c>
      <c r="D797" s="42">
        <f>_xll.qlCalendarAdvance(Calendar,$D796,B797,"f",FALSE)</f>
        <v>45076</v>
      </c>
      <c r="E797" s="177">
        <f>_xll.qlInterestRateIndexValueDate(IndexON,D797)</f>
        <v>45076</v>
      </c>
      <c r="F797" s="193">
        <f>IFERROR(_xll.qlIndexFixing(IndexON,D797,TRUE,_xll.ohTrigger(RecalcTrigger,TriggerON)),NA())</f>
        <v>1.1241752732145116E-2</v>
      </c>
      <c r="H797" s="42">
        <f>_xll.qlCalendarAdvance(Calendar,$H796,B797,"f",FALSE)</f>
        <v>45076</v>
      </c>
      <c r="I797" s="177">
        <f>_xll.qlInterestRateIndexValueDate(Index1M,$H797)</f>
        <v>45078</v>
      </c>
      <c r="J797" s="182">
        <f>IFERROR(_xll.qlIndexFixing(Index1M,$H797,TRUE,_xll.ohTrigger(RecalcTrigger,Trigger1M)),NA())</f>
        <v>1.1200878380898949E-2</v>
      </c>
      <c r="K797" s="44">
        <f>IFERROR(_xll.qlIndexFixing(Index3M,H797,TRUE,_xll.ohTrigger(RecalcTrigger,Trigger3M)),NA())</f>
        <v>1.2436730531773932E-2</v>
      </c>
      <c r="L797" s="44">
        <f>IFERROR(_xll.qlIndexFixing(Index6M,$H797,TRUE,_xll.ohTrigger(RecalcTrigger,Trigger6M)),NA())</f>
        <v>1.360063999110054E-2</v>
      </c>
      <c r="M797" s="183">
        <f>IFERROR(_xll.qlIndexFixing(Index1Y,$H797,TRUE,_xll.ohTrigger(RecalcTrigger,Trigger1Y)),NA())</f>
        <v>1.5106897495831757E-2</v>
      </c>
      <c r="N797" s="182">
        <f>IFERROR(_xll.qlIndexFixing(ONIndex1M,I797,TRUE,_xll.ohTrigger(RecalcTrigger,Trigger1M)),NA())</f>
        <v>1.1112136391044913E-2</v>
      </c>
      <c r="O797" s="44">
        <f>IFERROR(_xll.qlIndexFixing(ONIndex3M,I797,TRUE,_xll.ohTrigger(RecalcTrigger,Trigger3M)),NA())</f>
        <v>1.214135163303709E-2</v>
      </c>
      <c r="P797" s="44">
        <f>IFERROR(_xll.qlIndexFixing(ONIndex6M,I797,TRUE,_xll.ohTrigger(RecalcTrigger,Trigger6M)),NA())</f>
        <v>1.3023785051933245E-2</v>
      </c>
      <c r="Q797" s="183">
        <f>IFERROR(_xll.qlIndexFixing(ONIndex1Y,I797,TRUE,_xll.ohTrigger(RecalcTrigger,Trigger1Y)),NA())</f>
        <v>1.4054118397774928E-2</v>
      </c>
    </row>
    <row r="798" spans="2:17" x14ac:dyDescent="0.2">
      <c r="B798" s="39" t="s">
        <v>42</v>
      </c>
      <c r="D798" s="42">
        <f>_xll.qlCalendarAdvance(Calendar,$D797,B798,"f",FALSE)</f>
        <v>45083</v>
      </c>
      <c r="E798" s="177">
        <f>_xll.qlInterestRateIndexValueDate(IndexON,D798)</f>
        <v>45083</v>
      </c>
      <c r="F798" s="193">
        <f>IFERROR(_xll.qlIndexFixing(IndexON,D798,TRUE,_xll.ohTrigger(RecalcTrigger,TriggerON)),NA())</f>
        <v>1.1241752732225052E-2</v>
      </c>
      <c r="H798" s="42">
        <f>_xll.qlCalendarAdvance(Calendar,$H797,B798,"f",FALSE)</f>
        <v>45083</v>
      </c>
      <c r="I798" s="177">
        <f>_xll.qlInterestRateIndexValueDate(Index1M,$H798)</f>
        <v>45085</v>
      </c>
      <c r="J798" s="182">
        <f>IFERROR(_xll.qlIndexFixing(Index1M,$H798,TRUE,_xll.ohTrigger(RecalcTrigger,Trigger1M)),NA())</f>
        <v>1.1251392562711404E-2</v>
      </c>
      <c r="K798" s="44">
        <f>IFERROR(_xll.qlIndexFixing(Index3M,H798,TRUE,_xll.ohTrigger(RecalcTrigger,Trigger3M)),NA())</f>
        <v>1.2482836254186901E-2</v>
      </c>
      <c r="L798" s="44">
        <f>IFERROR(_xll.qlIndexFixing(Index6M,$H798,TRUE,_xll.ohTrigger(RecalcTrigger,Trigger6M)),NA())</f>
        <v>1.3642495787664742E-2</v>
      </c>
      <c r="M798" s="183">
        <f>IFERROR(_xll.qlIndexFixing(Index1Y,$H798,TRUE,_xll.ohTrigger(RecalcTrigger,Trigger1Y)),NA())</f>
        <v>1.5140573067145655E-2</v>
      </c>
      <c r="N798" s="182">
        <f>IFERROR(_xll.qlIndexFixing(ONIndex1M,I798,TRUE,_xll.ohTrigger(RecalcTrigger,Trigger1M)),NA())</f>
        <v>1.1163149822683849E-2</v>
      </c>
      <c r="O798" s="44">
        <f>IFERROR(_xll.qlIndexFixing(ONIndex3M,I798,TRUE,_xll.ohTrigger(RecalcTrigger,Trigger3M)),NA())</f>
        <v>1.2188792514500335E-2</v>
      </c>
      <c r="P798" s="44">
        <f>IFERROR(_xll.qlIndexFixing(ONIndex6M,I798,TRUE,_xll.ohTrigger(RecalcTrigger,Trigger6M)),NA())</f>
        <v>1.3068343009177141E-2</v>
      </c>
      <c r="Q798" s="183">
        <f>IFERROR(_xll.qlIndexFixing(ONIndex1Y,I798,TRUE,_xll.ohTrigger(RecalcTrigger,Trigger1Y)),NA())</f>
        <v>1.409838167345967E-2</v>
      </c>
    </row>
    <row r="799" spans="2:17" x14ac:dyDescent="0.2">
      <c r="B799" s="39" t="s">
        <v>42</v>
      </c>
      <c r="D799" s="42">
        <f>_xll.qlCalendarAdvance(Calendar,$D798,B799,"f",FALSE)</f>
        <v>45090</v>
      </c>
      <c r="E799" s="177">
        <f>_xll.qlInterestRateIndexValueDate(IndexON,D799)</f>
        <v>45090</v>
      </c>
      <c r="F799" s="193">
        <f>IFERROR(_xll.qlIndexFixing(IndexON,D799,TRUE,_xll.ohTrigger(RecalcTrigger,TriggerON)),NA())</f>
        <v>1.1241752732225052E-2</v>
      </c>
      <c r="H799" s="42">
        <f>_xll.qlCalendarAdvance(Calendar,$H798,B799,"f",FALSE)</f>
        <v>45090</v>
      </c>
      <c r="I799" s="177">
        <f>_xll.qlInterestRateIndexValueDate(Index1M,$H799)</f>
        <v>45092</v>
      </c>
      <c r="J799" s="182">
        <f>IFERROR(_xll.qlIndexFixing(Index1M,$H799,TRUE,_xll.ohTrigger(RecalcTrigger,Trigger1M)),NA())</f>
        <v>1.1301570371394509E-2</v>
      </c>
      <c r="K799" s="44">
        <f>IFERROR(_xll.qlIndexFixing(Index3M,H799,TRUE,_xll.ohTrigger(RecalcTrigger,Trigger3M)),NA())</f>
        <v>1.2528686996423767E-2</v>
      </c>
      <c r="L799" s="44">
        <f>IFERROR(_xll.qlIndexFixing(Index6M,$H799,TRUE,_xll.ohTrigger(RecalcTrigger,Trigger6M)),NA())</f>
        <v>1.3684101557945551E-2</v>
      </c>
      <c r="M799" s="183">
        <f>IFERROR(_xll.qlIndexFixing(Index1Y,$H799,TRUE,_xll.ohTrigger(RecalcTrigger,Trigger1Y)),NA())</f>
        <v>1.5173905218641318E-2</v>
      </c>
      <c r="N799" s="182">
        <f>IFERROR(_xll.qlIndexFixing(ONIndex1M,I799,TRUE,_xll.ohTrigger(RecalcTrigger,Trigger1M)),NA())</f>
        <v>1.1213832547740665E-2</v>
      </c>
      <c r="O799" s="44">
        <f>IFERROR(_xll.qlIndexFixing(ONIndex3M,I799,TRUE,_xll.ohTrigger(RecalcTrigger,Trigger3M)),NA())</f>
        <v>1.2235992083233782E-2</v>
      </c>
      <c r="P799" s="44">
        <f>IFERROR(_xll.qlIndexFixing(ONIndex6M,I799,TRUE,_xll.ohTrigger(RecalcTrigger,Trigger6M)),NA())</f>
        <v>1.3112676326674233E-2</v>
      </c>
      <c r="Q799" s="183">
        <f>IFERROR(_xll.qlIndexFixing(ONIndex1Y,I799,TRUE,_xll.ohTrigger(RecalcTrigger,Trigger1Y)),NA())</f>
        <v>1.4142217966615078E-2</v>
      </c>
    </row>
    <row r="800" spans="2:17" x14ac:dyDescent="0.2">
      <c r="B800" s="39" t="s">
        <v>42</v>
      </c>
      <c r="D800" s="42">
        <f>_xll.qlCalendarAdvance(Calendar,$D799,B800,"f",FALSE)</f>
        <v>45097</v>
      </c>
      <c r="E800" s="177">
        <f>_xll.qlInterestRateIndexValueDate(IndexON,D800)</f>
        <v>45097</v>
      </c>
      <c r="F800" s="193">
        <f>IFERROR(_xll.qlIndexFixing(IndexON,D800,TRUE,_xll.ohTrigger(RecalcTrigger,TriggerON)),NA())</f>
        <v>1.1241752732225052E-2</v>
      </c>
      <c r="H800" s="42">
        <f>_xll.qlCalendarAdvance(Calendar,$H799,B800,"f",FALSE)</f>
        <v>45097</v>
      </c>
      <c r="I800" s="177">
        <f>_xll.qlInterestRateIndexValueDate(Index1M,$H800)</f>
        <v>45099</v>
      </c>
      <c r="J800" s="182">
        <f>IFERROR(_xll.qlIndexFixing(Index1M,$H800,TRUE,_xll.ohTrigger(RecalcTrigger,Trigger1M)),NA())</f>
        <v>1.1351408415651021E-2</v>
      </c>
      <c r="K800" s="44">
        <f>IFERROR(_xll.qlIndexFixing(Index3M,H800,TRUE,_xll.ohTrigger(RecalcTrigger,Trigger3M)),NA())</f>
        <v>1.2574280482811836E-2</v>
      </c>
      <c r="L800" s="44">
        <f>IFERROR(_xll.qlIndexFixing(Index6M,$H800,TRUE,_xll.ohTrigger(RecalcTrigger,Trigger6M)),NA())</f>
        <v>1.3725455297865627E-2</v>
      </c>
      <c r="M800" s="183">
        <f>IFERROR(_xll.qlIndexFixing(Index1Y,$H800,TRUE,_xll.ohTrigger(RecalcTrigger,Trigger1Y)),NA())</f>
        <v>1.5206901324927496E-2</v>
      </c>
      <c r="N800" s="182">
        <f>IFERROR(_xll.qlIndexFixing(ONIndex1M,I800,TRUE,_xll.ohTrigger(RecalcTrigger,Trigger1M)),NA())</f>
        <v>1.1264181182681909E-2</v>
      </c>
      <c r="O800" s="44">
        <f>IFERROR(_xll.qlIndexFixing(ONIndex3M,I800,TRUE,_xll.ohTrigger(RecalcTrigger,Trigger3M)),NA())</f>
        <v>1.2282948079604949E-2</v>
      </c>
      <c r="P800" s="44">
        <f>IFERROR(_xll.qlIndexFixing(ONIndex6M,I800,TRUE,_xll.ohTrigger(RecalcTrigger,Trigger6M)),NA())</f>
        <v>1.3156783029604213E-2</v>
      </c>
      <c r="Q800" s="183">
        <f>IFERROR(_xll.qlIndexFixing(ONIndex1Y,I800,TRUE,_xll.ohTrigger(RecalcTrigger,Trigger1Y)),NA())</f>
        <v>1.4185623100901879E-2</v>
      </c>
    </row>
    <row r="801" spans="2:17" x14ac:dyDescent="0.2">
      <c r="B801" s="39" t="s">
        <v>42</v>
      </c>
      <c r="D801" s="42">
        <f>_xll.qlCalendarAdvance(Calendar,$D800,B801,"f",FALSE)</f>
        <v>45104</v>
      </c>
      <c r="E801" s="177">
        <f>_xll.qlInterestRateIndexValueDate(IndexON,D801)</f>
        <v>45104</v>
      </c>
      <c r="F801" s="193">
        <f>IFERROR(_xll.qlIndexFixing(IndexON,D801,TRUE,_xll.ohTrigger(RecalcTrigger,TriggerON)),NA())</f>
        <v>1.1241752732225052E-2</v>
      </c>
      <c r="H801" s="42">
        <f>_xll.qlCalendarAdvance(Calendar,$H800,B801,"f",FALSE)</f>
        <v>45104</v>
      </c>
      <c r="I801" s="177">
        <f>_xll.qlInterestRateIndexValueDate(Index1M,$H801)</f>
        <v>45106</v>
      </c>
      <c r="J801" s="182">
        <f>IFERROR(_xll.qlIndexFixing(Index1M,$H801,TRUE,_xll.ohTrigger(RecalcTrigger,Trigger1M)),NA())</f>
        <v>1.1400903304146226E-2</v>
      </c>
      <c r="K801" s="44">
        <f>IFERROR(_xll.qlIndexFixing(Index3M,H801,TRUE,_xll.ohTrigger(RecalcTrigger,Trigger3M)),NA())</f>
        <v>1.2619614437621936E-2</v>
      </c>
      <c r="L801" s="44">
        <f>IFERROR(_xll.qlIndexFixing(Index6M,$H801,TRUE,_xll.ohTrigger(RecalcTrigger,Trigger6M)),NA())</f>
        <v>1.3766555003277737E-2</v>
      </c>
      <c r="M801" s="183">
        <f>IFERROR(_xll.qlIndexFixing(Index1Y,$H801,TRUE,_xll.ohTrigger(RecalcTrigger,Trigger1Y)),NA())</f>
        <v>1.5232299294665423E-2</v>
      </c>
      <c r="N801" s="182">
        <f>IFERROR(_xll.qlIndexFixing(ONIndex1M,I801,TRUE,_xll.ohTrigger(RecalcTrigger,Trigger1M)),NA())</f>
        <v>1.1314192343734319E-2</v>
      </c>
      <c r="O801" s="44">
        <f>IFERROR(_xll.qlIndexFixing(ONIndex3M,I801,TRUE,_xll.ohTrigger(RecalcTrigger,Trigger3M)),NA())</f>
        <v>1.2329658243981356E-2</v>
      </c>
      <c r="P801" s="44">
        <f>IFERROR(_xll.qlIndexFixing(ONIndex6M,I801,TRUE,_xll.ohTrigger(RecalcTrigger,Trigger6M)),NA())</f>
        <v>1.3200661143626391E-2</v>
      </c>
      <c r="Q801" s="183">
        <f>IFERROR(_xll.qlIndexFixing(ONIndex1Y,I801,TRUE,_xll.ohTrigger(RecalcTrigger,Trigger1Y)),NA())</f>
        <v>1.4228592899581116E-2</v>
      </c>
    </row>
    <row r="802" spans="2:17" x14ac:dyDescent="0.2">
      <c r="B802" s="39" t="s">
        <v>42</v>
      </c>
      <c r="D802" s="42">
        <f>_xll.qlCalendarAdvance(Calendar,$D801,B802,"f",FALSE)</f>
        <v>45111</v>
      </c>
      <c r="E802" s="177">
        <f>_xll.qlInterestRateIndexValueDate(IndexON,D802)</f>
        <v>45111</v>
      </c>
      <c r="F802" s="193">
        <f>IFERROR(_xll.qlIndexFixing(IndexON,D802,TRUE,_xll.ohTrigger(RecalcTrigger,TriggerON)),NA())</f>
        <v>1.1241752732225052E-2</v>
      </c>
      <c r="H802" s="42">
        <f>_xll.qlCalendarAdvance(Calendar,$H801,B802,"f",FALSE)</f>
        <v>45111</v>
      </c>
      <c r="I802" s="177">
        <f>_xll.qlInterestRateIndexValueDate(Index1M,$H802)</f>
        <v>45113</v>
      </c>
      <c r="J802" s="182">
        <f>IFERROR(_xll.qlIndexFixing(Index1M,$H802,TRUE,_xll.ohTrigger(RecalcTrigger,Trigger1M)),NA())</f>
        <v>1.1450051645515436E-2</v>
      </c>
      <c r="K802" s="44">
        <f>IFERROR(_xll.qlIndexFixing(Index3M,H802,TRUE,_xll.ohTrigger(RecalcTrigger,Trigger3M)),NA())</f>
        <v>1.2664686585068422E-2</v>
      </c>
      <c r="L802" s="44">
        <f>IFERROR(_xll.qlIndexFixing(Index6M,$H802,TRUE,_xll.ohTrigger(RecalcTrigger,Trigger6M)),NA())</f>
        <v>1.3816666789548206E-2</v>
      </c>
      <c r="M802" s="183">
        <f>IFERROR(_xll.qlIndexFixing(Index1Y,$H802,TRUE,_xll.ohTrigger(RecalcTrigger,Trigger1Y)),NA())</f>
        <v>1.5271915379462025E-2</v>
      </c>
      <c r="N802" s="182">
        <f>IFERROR(_xll.qlIndexFixing(ONIndex1M,I802,TRUE,_xll.ohTrigger(RecalcTrigger,Trigger1M)),NA())</f>
        <v>1.1363862647364442E-2</v>
      </c>
      <c r="O802" s="44">
        <f>IFERROR(_xll.qlIndexFixing(ONIndex3M,I802,TRUE,_xll.ohTrigger(RecalcTrigger,Trigger3M)),NA())</f>
        <v>1.2376120316810457E-2</v>
      </c>
      <c r="P802" s="44">
        <f>IFERROR(_xll.qlIndexFixing(ONIndex6M,I802,TRUE,_xll.ohTrigger(RecalcTrigger,Trigger6M)),NA())</f>
        <v>1.3244308693920459E-2</v>
      </c>
      <c r="Q802" s="183">
        <f>IFERROR(_xll.qlIndexFixing(ONIndex1Y,I802,TRUE,_xll.ohTrigger(RecalcTrigger,Trigger1Y)),NA())</f>
        <v>1.4271123186233581E-2</v>
      </c>
    </row>
    <row r="803" spans="2:17" x14ac:dyDescent="0.2">
      <c r="B803" s="39" t="s">
        <v>42</v>
      </c>
      <c r="D803" s="42">
        <f>_xll.qlCalendarAdvance(Calendar,$D802,B803,"f",FALSE)</f>
        <v>45118</v>
      </c>
      <c r="E803" s="177">
        <f>_xll.qlInterestRateIndexValueDate(IndexON,D803)</f>
        <v>45118</v>
      </c>
      <c r="F803" s="193">
        <f>IFERROR(_xll.qlIndexFixing(IndexON,D803,TRUE,_xll.ohTrigger(RecalcTrigger,TriggerON)),NA())</f>
        <v>1.1241752732145116E-2</v>
      </c>
      <c r="H803" s="42">
        <f>_xll.qlCalendarAdvance(Calendar,$H802,B803,"f",FALSE)</f>
        <v>45118</v>
      </c>
      <c r="I803" s="177">
        <f>_xll.qlInterestRateIndexValueDate(Index1M,$H803)</f>
        <v>45120</v>
      </c>
      <c r="J803" s="182">
        <f>IFERROR(_xll.qlIndexFixing(Index1M,$H803,TRUE,_xll.ohTrigger(RecalcTrigger,Trigger1M)),NA())</f>
        <v>1.1498850048376474E-2</v>
      </c>
      <c r="K803" s="44">
        <f>IFERROR(_xll.qlIndexFixing(Index3M,H803,TRUE,_xll.ohTrigger(RecalcTrigger,Trigger3M)),NA())</f>
        <v>1.2709494649317858E-2</v>
      </c>
      <c r="L803" s="44">
        <f>IFERROR(_xll.qlIndexFixing(Index6M,$H803,TRUE,_xll.ohTrigger(RecalcTrigger,Trigger6M)),NA())</f>
        <v>1.3857199637650195E-2</v>
      </c>
      <c r="M803" s="183">
        <f>IFERROR(_xll.qlIndexFixing(Index1Y,$H803,TRUE,_xll.ohTrigger(RecalcTrigger,Trigger1Y)),NA())</f>
        <v>1.5303948556054828E-2</v>
      </c>
      <c r="N803" s="182">
        <f>IFERROR(_xll.qlIndexFixing(ONIndex1M,I803,TRUE,_xll.ohTrigger(RecalcTrigger,Trigger1M)),NA())</f>
        <v>1.1413188709878952E-2</v>
      </c>
      <c r="O803" s="44">
        <f>IFERROR(_xll.qlIndexFixing(ONIndex3M,I803,TRUE,_xll.ohTrigger(RecalcTrigger,Trigger3M)),NA())</f>
        <v>1.2422332038219963E-2</v>
      </c>
      <c r="P803" s="44">
        <f>IFERROR(_xll.qlIndexFixing(ONIndex6M,I803,TRUE,_xll.ohTrigger(RecalcTrigger,Trigger6M)),NA())</f>
        <v>1.3287723705746046E-2</v>
      </c>
      <c r="Q803" s="183">
        <f>IFERROR(_xll.qlIndexFixing(ONIndex1Y,I803,TRUE,_xll.ohTrigger(RecalcTrigger,Trigger1Y)),NA())</f>
        <v>1.4313209784120318E-2</v>
      </c>
    </row>
    <row r="804" spans="2:17" x14ac:dyDescent="0.2">
      <c r="B804" s="39" t="s">
        <v>42</v>
      </c>
      <c r="D804" s="42">
        <f>_xll.qlCalendarAdvance(Calendar,$D803,B804,"f",FALSE)</f>
        <v>45125</v>
      </c>
      <c r="E804" s="177">
        <f>_xll.qlInterestRateIndexValueDate(IndexON,D804)</f>
        <v>45125</v>
      </c>
      <c r="F804" s="193">
        <f>IFERROR(_xll.qlIndexFixing(IndexON,D804,TRUE,_xll.ohTrigger(RecalcTrigger,TriggerON)),NA())</f>
        <v>1.1241752732145116E-2</v>
      </c>
      <c r="H804" s="42">
        <f>_xll.qlCalendarAdvance(Calendar,$H803,B804,"f",FALSE)</f>
        <v>45125</v>
      </c>
      <c r="I804" s="177">
        <f>_xll.qlInterestRateIndexValueDate(Index1M,$H804)</f>
        <v>45127</v>
      </c>
      <c r="J804" s="182">
        <f>IFERROR(_xll.qlIndexFixing(Index1M,$H804,TRUE,_xll.ohTrigger(RecalcTrigger,Trigger1M)),NA())</f>
        <v>1.1547295121309697E-2</v>
      </c>
      <c r="K804" s="44">
        <f>IFERROR(_xll.qlIndexFixing(Index3M,H804,TRUE,_xll.ohTrigger(RecalcTrigger,Trigger3M)),NA())</f>
        <v>1.275403635448381E-2</v>
      </c>
      <c r="L804" s="44">
        <f>IFERROR(_xll.qlIndexFixing(Index6M,$H804,TRUE,_xll.ohTrigger(RecalcTrigger,Trigger6M)),NA())</f>
        <v>1.3897471992383375E-2</v>
      </c>
      <c r="M804" s="183">
        <f>IFERROR(_xll.qlIndexFixing(Index1Y,$H804,TRUE,_xll.ohTrigger(RecalcTrigger,Trigger1Y)),NA())</f>
        <v>1.5335676144110116E-2</v>
      </c>
      <c r="N804" s="182">
        <f>IFERROR(_xll.qlIndexFixing(ONIndex1M,I804,TRUE,_xll.ohTrigger(RecalcTrigger,Trigger1M)),NA())</f>
        <v>1.1462167147664459E-2</v>
      </c>
      <c r="O804" s="44">
        <f>IFERROR(_xll.qlIndexFixing(ONIndex3M,I804,TRUE,_xll.ohTrigger(RecalcTrigger,Trigger3M)),NA())</f>
        <v>1.2468291148817201E-2</v>
      </c>
      <c r="P804" s="44">
        <f>IFERROR(_xll.qlIndexFixing(ONIndex6M,I804,TRUE,_xll.ohTrigger(RecalcTrigger,Trigger6M)),NA())</f>
        <v>1.3330904204442717E-2</v>
      </c>
      <c r="Q804" s="183">
        <f>IFERROR(_xll.qlIndexFixing(ONIndex1Y,I804,TRUE,_xll.ohTrigger(RecalcTrigger,Trigger1Y)),NA())</f>
        <v>1.4354848516662244E-2</v>
      </c>
    </row>
    <row r="805" spans="2:17" x14ac:dyDescent="0.2">
      <c r="B805" s="39" t="s">
        <v>42</v>
      </c>
      <c r="D805" s="42">
        <f>_xll.qlCalendarAdvance(Calendar,$D804,B805,"f",FALSE)</f>
        <v>45132</v>
      </c>
      <c r="E805" s="177">
        <f>_xll.qlInterestRateIndexValueDate(IndexON,D805)</f>
        <v>45132</v>
      </c>
      <c r="F805" s="193">
        <f>IFERROR(_xll.qlIndexFixing(IndexON,D805,TRUE,_xll.ohTrigger(RecalcTrigger,TriggerON)),NA())</f>
        <v>1.1241752732225052E-2</v>
      </c>
      <c r="H805" s="42">
        <f>_xll.qlCalendarAdvance(Calendar,$H804,B805,"f",FALSE)</f>
        <v>45132</v>
      </c>
      <c r="I805" s="177">
        <f>_xll.qlInterestRateIndexValueDate(Index1M,$H805)</f>
        <v>45134</v>
      </c>
      <c r="J805" s="182">
        <f>IFERROR(_xll.qlIndexFixing(Index1M,$H805,TRUE,_xll.ohTrigger(RecalcTrigger,Trigger1M)),NA())</f>
        <v>1.1595383472877974E-2</v>
      </c>
      <c r="K805" s="44">
        <f>IFERROR(_xll.qlIndexFixing(Index3M,H805,TRUE,_xll.ohTrigger(RecalcTrigger,Trigger3M)),NA())</f>
        <v>1.2798309424631185E-2</v>
      </c>
      <c r="L805" s="44">
        <f>IFERROR(_xll.qlIndexFixing(Index6M,$H805,TRUE,_xll.ohTrigger(RecalcTrigger,Trigger6M)),NA())</f>
        <v>1.3937481848840534E-2</v>
      </c>
      <c r="M805" s="183">
        <f>IFERROR(_xll.qlIndexFixing(Index1Y,$H805,TRUE,_xll.ohTrigger(RecalcTrigger,Trigger1Y)),NA())</f>
        <v>1.5367105997308632E-2</v>
      </c>
      <c r="N805" s="182">
        <f>IFERROR(_xll.qlIndexFixing(ONIndex1M,I805,TRUE,_xll.ohTrigger(RecalcTrigger,Trigger1M)),NA())</f>
        <v>1.1510794577027639E-2</v>
      </c>
      <c r="O805" s="44">
        <f>IFERROR(_xll.qlIndexFixing(ONIndex3M,I805,TRUE,_xll.ohTrigger(RecalcTrigger,Trigger3M)),NA())</f>
        <v>1.2513995388889754E-2</v>
      </c>
      <c r="P805" s="44">
        <f>IFERROR(_xll.qlIndexFixing(ONIndex6M,I805,TRUE,_xll.ohTrigger(RecalcTrigger,Trigger6M)),NA())</f>
        <v>1.3373848215509909E-2</v>
      </c>
      <c r="Q805" s="183">
        <f>IFERROR(_xll.qlIndexFixing(ONIndex1Y,I805,TRUE,_xll.ohTrigger(RecalcTrigger,Trigger1Y)),NA())</f>
        <v>1.439603520744015E-2</v>
      </c>
    </row>
    <row r="806" spans="2:17" x14ac:dyDescent="0.2">
      <c r="B806" s="39" t="s">
        <v>42</v>
      </c>
      <c r="D806" s="42">
        <f>_xll.qlCalendarAdvance(Calendar,$D805,B806,"f",FALSE)</f>
        <v>45139</v>
      </c>
      <c r="E806" s="177">
        <f>_xll.qlInterestRateIndexValueDate(IndexON,D806)</f>
        <v>45139</v>
      </c>
      <c r="F806" s="193">
        <f>IFERROR(_xll.qlIndexFixing(IndexON,D806,TRUE,_xll.ohTrigger(RecalcTrigger,TriggerON)),NA())</f>
        <v>1.1241752732225052E-2</v>
      </c>
      <c r="H806" s="42">
        <f>_xll.qlCalendarAdvance(Calendar,$H805,B806,"f",FALSE)</f>
        <v>45139</v>
      </c>
      <c r="I806" s="177">
        <f>_xll.qlInterestRateIndexValueDate(Index1M,$H806)</f>
        <v>45141</v>
      </c>
      <c r="J806" s="182">
        <f>IFERROR(_xll.qlIndexFixing(Index1M,$H806,TRUE,_xll.ohTrigger(RecalcTrigger,Trigger1M)),NA())</f>
        <v>1.1643111711616694E-2</v>
      </c>
      <c r="K806" s="44">
        <f>IFERROR(_xll.qlIndexFixing(Index3M,H806,TRUE,_xll.ohTrigger(RecalcTrigger,Trigger3M)),NA())</f>
        <v>1.2842311583779707E-2</v>
      </c>
      <c r="L806" s="44">
        <f>IFERROR(_xll.qlIndexFixing(Index6M,$H806,TRUE,_xll.ohTrigger(RecalcTrigger,Trigger6M)),NA())</f>
        <v>1.3977227260623365E-2</v>
      </c>
      <c r="M806" s="183">
        <f>IFERROR(_xll.qlIndexFixing(Index1Y,$H806,TRUE,_xll.ohTrigger(RecalcTrigger,Trigger1Y)),NA())</f>
        <v>1.5398246065119072E-2</v>
      </c>
      <c r="N806" s="182">
        <f>IFERROR(_xll.qlIndexFixing(ONIndex1M,I806,TRUE,_xll.ohTrigger(RecalcTrigger,Trigger1M)),NA())</f>
        <v>1.1559067614355101E-2</v>
      </c>
      <c r="O806" s="44">
        <f>IFERROR(_xll.qlIndexFixing(ONIndex3M,I806,TRUE,_xll.ohTrigger(RecalcTrigger,Trigger3M)),NA())</f>
        <v>1.2559442498645268E-2</v>
      </c>
      <c r="P806" s="44">
        <f>IFERROR(_xll.qlIndexFixing(ONIndex6M,I806,TRUE,_xll.ohTrigger(RecalcTrigger,Trigger6M)),NA())</f>
        <v>1.3416553764127315E-2</v>
      </c>
      <c r="Q806" s="183">
        <f>IFERROR(_xll.qlIndexFixing(ONIndex1Y,I806,TRUE,_xll.ohTrigger(RecalcTrigger,Trigger1Y)),NA())</f>
        <v>1.443676567971508E-2</v>
      </c>
    </row>
    <row r="807" spans="2:17" x14ac:dyDescent="0.2">
      <c r="B807" s="39" t="s">
        <v>42</v>
      </c>
      <c r="D807" s="42">
        <f>_xll.qlCalendarAdvance(Calendar,$D806,B807,"f",FALSE)</f>
        <v>45146</v>
      </c>
      <c r="E807" s="177">
        <f>_xll.qlInterestRateIndexValueDate(IndexON,D807)</f>
        <v>45146</v>
      </c>
      <c r="F807" s="193">
        <f>IFERROR(_xll.qlIndexFixing(IndexON,D807,TRUE,_xll.ohTrigger(RecalcTrigger,TriggerON)),NA())</f>
        <v>1.1241752732225052E-2</v>
      </c>
      <c r="H807" s="42">
        <f>_xll.qlCalendarAdvance(Calendar,$H806,B807,"f",FALSE)</f>
        <v>45146</v>
      </c>
      <c r="I807" s="177">
        <f>_xll.qlInterestRateIndexValueDate(Index1M,$H807)</f>
        <v>45148</v>
      </c>
      <c r="J807" s="182">
        <f>IFERROR(_xll.qlIndexFixing(Index1M,$H807,TRUE,_xll.ohTrigger(RecalcTrigger,Trigger1M)),NA())</f>
        <v>1.1690476446038767E-2</v>
      </c>
      <c r="K807" s="44">
        <f>IFERROR(_xll.qlIndexFixing(Index3M,H807,TRUE,_xll.ohTrigger(RecalcTrigger,Trigger3M)),NA())</f>
        <v>1.2886040555899578E-2</v>
      </c>
      <c r="L807" s="44">
        <f>IFERROR(_xll.qlIndexFixing(Index6M,$H807,TRUE,_xll.ohTrigger(RecalcTrigger,Trigger6M)),NA())</f>
        <v>1.4016708221395857E-2</v>
      </c>
      <c r="M807" s="183">
        <f>IFERROR(_xll.qlIndexFixing(Index1Y,$H807,TRUE,_xll.ohTrigger(RecalcTrigger,Trigger1Y)),NA())</f>
        <v>1.5429104392788948E-2</v>
      </c>
      <c r="N807" s="182">
        <f>IFERROR(_xll.qlIndexFixing(ONIndex1M,I807,TRUE,_xll.ohTrigger(RecalcTrigger,Trigger1M)),NA())</f>
        <v>1.1606982876033456E-2</v>
      </c>
      <c r="O807" s="44">
        <f>IFERROR(_xll.qlIndexFixing(ONIndex3M,I807,TRUE,_xll.ohTrigger(RecalcTrigger,Trigger3M)),NA())</f>
        <v>1.2604630218611135E-2</v>
      </c>
      <c r="P807" s="44">
        <f>IFERROR(_xll.qlIndexFixing(ONIndex6M,I807,TRUE,_xll.ohTrigger(RecalcTrigger,Trigger6M)),NA())</f>
        <v>1.3459018875634499E-2</v>
      </c>
      <c r="Q807" s="183">
        <f>IFERROR(_xll.qlIndexFixing(ONIndex1Y,I807,TRUE,_xll.ohTrigger(RecalcTrigger,Trigger1Y)),NA())</f>
        <v>1.4477035756907952E-2</v>
      </c>
    </row>
    <row r="808" spans="2:17" x14ac:dyDescent="0.2">
      <c r="B808" s="39" t="s">
        <v>42</v>
      </c>
      <c r="D808" s="42">
        <f>_xll.qlCalendarAdvance(Calendar,$D807,B808,"f",FALSE)</f>
        <v>45153</v>
      </c>
      <c r="E808" s="177">
        <f>_xll.qlInterestRateIndexValueDate(IndexON,D808)</f>
        <v>45153</v>
      </c>
      <c r="F808" s="193">
        <f>IFERROR(_xll.qlIndexFixing(IndexON,D808,TRUE,_xll.ohTrigger(RecalcTrigger,TriggerON)),NA())</f>
        <v>1.1241752732225052E-2</v>
      </c>
      <c r="H808" s="42">
        <f>_xll.qlCalendarAdvance(Calendar,$H807,B808,"f",FALSE)</f>
        <v>45153</v>
      </c>
      <c r="I808" s="177">
        <f>_xll.qlInterestRateIndexValueDate(Index1M,$H808)</f>
        <v>45155</v>
      </c>
      <c r="J808" s="182">
        <f>IFERROR(_xll.qlIndexFixing(Index1M,$H808,TRUE,_xll.ohTrigger(RecalcTrigger,Trigger1M)),NA())</f>
        <v>1.1737474284634619E-2</v>
      </c>
      <c r="K808" s="44">
        <f>IFERROR(_xll.qlIndexFixing(Index3M,H808,TRUE,_xll.ohTrigger(RecalcTrigger,Trigger3M)),NA())</f>
        <v>1.2929494064917555E-2</v>
      </c>
      <c r="L808" s="44">
        <f>IFERROR(_xll.qlIndexFixing(Index6M,$H808,TRUE,_xll.ohTrigger(RecalcTrigger,Trigger6M)),NA())</f>
        <v>1.4055927087105277E-2</v>
      </c>
      <c r="M808" s="183">
        <f>IFERROR(_xll.qlIndexFixing(Index1Y,$H808,TRUE,_xll.ohTrigger(RecalcTrigger,Trigger1Y)),NA())</f>
        <v>1.5459689121336986E-2</v>
      </c>
      <c r="N808" s="182">
        <f>IFERROR(_xll.qlIndexFixing(ONIndex1M,I808,TRUE,_xll.ohTrigger(RecalcTrigger,Trigger1M)),NA())</f>
        <v>1.1654536978449315E-2</v>
      </c>
      <c r="O808" s="44">
        <f>IFERROR(_xll.qlIndexFixing(ONIndex3M,I808,TRUE,_xll.ohTrigger(RecalcTrigger,Trigger3M)),NA())</f>
        <v>1.2649556289074937E-2</v>
      </c>
      <c r="P808" s="44">
        <f>IFERROR(_xll.qlIndexFixing(ONIndex6M,I808,TRUE,_xll.ohTrigger(RecalcTrigger,Trigger6M)),NA())</f>
        <v>1.3501241575450962E-2</v>
      </c>
      <c r="Q808" s="183">
        <f>IFERROR(_xll.qlIndexFixing(ONIndex1Y,I808,TRUE,_xll.ohTrigger(RecalcTrigger,Trigger1Y)),NA())</f>
        <v>1.4516841262599556E-2</v>
      </c>
    </row>
    <row r="809" spans="2:17" x14ac:dyDescent="0.2">
      <c r="B809" s="39" t="s">
        <v>42</v>
      </c>
      <c r="D809" s="42">
        <f>_xll.qlCalendarAdvance(Calendar,$D808,B809,"f",FALSE)</f>
        <v>45160</v>
      </c>
      <c r="E809" s="177">
        <f>_xll.qlInterestRateIndexValueDate(IndexON,D809)</f>
        <v>45160</v>
      </c>
      <c r="F809" s="193">
        <f>IFERROR(_xll.qlIndexFixing(IndexON,D809,TRUE,_xll.ohTrigger(RecalcTrigger,TriggerON)),NA())</f>
        <v>1.1241752732225052E-2</v>
      </c>
      <c r="H809" s="42">
        <f>_xll.qlCalendarAdvance(Calendar,$H808,B809,"f",FALSE)</f>
        <v>45160</v>
      </c>
      <c r="I809" s="177">
        <f>_xll.qlInterestRateIndexValueDate(Index1M,$H809)</f>
        <v>45162</v>
      </c>
      <c r="J809" s="182">
        <f>IFERROR(_xll.qlIndexFixing(Index1M,$H809,TRUE,_xll.ohTrigger(RecalcTrigger,Trigger1M)),NA())</f>
        <v>1.1784101835874694E-2</v>
      </c>
      <c r="K809" s="44">
        <f>IFERROR(_xll.qlIndexFixing(Index3M,H809,TRUE,_xll.ohTrigger(RecalcTrigger,Trigger3M)),NA())</f>
        <v>1.2972669834721298E-2</v>
      </c>
      <c r="L809" s="44">
        <f>IFERROR(_xll.qlIndexFixing(Index6M,$H809,TRUE,_xll.ohTrigger(RecalcTrigger,Trigger6M)),NA())</f>
        <v>1.4094886395234107E-2</v>
      </c>
      <c r="M809" s="183">
        <f>IFERROR(_xll.qlIndexFixing(Index1Y,$H809,TRUE,_xll.ohTrigger(RecalcTrigger,Trigger1Y)),NA())</f>
        <v>1.5490008487543359E-2</v>
      </c>
      <c r="N809" s="182">
        <f>IFERROR(_xll.qlIndexFixing(ONIndex1M,I809,TRUE,_xll.ohTrigger(RecalcTrigger,Trigger1M)),NA())</f>
        <v>1.1701726537829416E-2</v>
      </c>
      <c r="O809" s="44">
        <f>IFERROR(_xll.qlIndexFixing(ONIndex3M,I809,TRUE,_xll.ohTrigger(RecalcTrigger,Trigger3M)),NA())</f>
        <v>1.2694218450404193E-2</v>
      </c>
      <c r="P809" s="44">
        <f>IFERROR(_xll.qlIndexFixing(ONIndex6M,I809,TRUE,_xll.ohTrigger(RecalcTrigger,Trigger6M)),NA())</f>
        <v>1.3543219888836333E-2</v>
      </c>
      <c r="Q809" s="183">
        <f>IFERROR(_xll.qlIndexFixing(ONIndex1Y,I809,TRUE,_xll.ohTrigger(RecalcTrigger,Trigger1Y)),NA())</f>
        <v>1.4556178019971E-2</v>
      </c>
    </row>
    <row r="810" spans="2:17" x14ac:dyDescent="0.2">
      <c r="B810" s="39" t="s">
        <v>42</v>
      </c>
      <c r="D810" s="42">
        <f>_xll.qlCalendarAdvance(Calendar,$D809,B810,"f",FALSE)</f>
        <v>45167</v>
      </c>
      <c r="E810" s="177">
        <f>_xll.qlInterestRateIndexValueDate(IndexON,D810)</f>
        <v>45167</v>
      </c>
      <c r="F810" s="193">
        <f>IFERROR(_xll.qlIndexFixing(IndexON,D810,TRUE,_xll.ohTrigger(RecalcTrigger,TriggerON)),NA())</f>
        <v>1.1241752732225052E-2</v>
      </c>
      <c r="H810" s="42">
        <f>_xll.qlCalendarAdvance(Calendar,$H809,B810,"f",FALSE)</f>
        <v>45167</v>
      </c>
      <c r="I810" s="177">
        <f>_xll.qlInterestRateIndexValueDate(Index1M,$H810)</f>
        <v>45169</v>
      </c>
      <c r="J810" s="182">
        <f>IFERROR(_xll.qlIndexFixing(Index1M,$H810,TRUE,_xll.ohTrigger(RecalcTrigger,Trigger1M)),NA())</f>
        <v>1.1819952420121734E-2</v>
      </c>
      <c r="K810" s="44">
        <f>IFERROR(_xll.qlIndexFixing(Index3M,H810,TRUE,_xll.ohTrigger(RecalcTrigger,Trigger3M)),NA())</f>
        <v>1.301232000395763E-2</v>
      </c>
      <c r="L810" s="44">
        <f>IFERROR(_xll.qlIndexFixing(Index6M,$H810,TRUE,_xll.ohTrigger(RecalcTrigger,Trigger6M)),NA())</f>
        <v>1.4121786126473983E-2</v>
      </c>
      <c r="M810" s="183">
        <f>IFERROR(_xll.qlIndexFixing(Index1Y,$H810,TRUE,_xll.ohTrigger(RecalcTrigger,Trigger1Y)),NA())</f>
        <v>1.5513101420571149E-2</v>
      </c>
      <c r="N810" s="182">
        <f>IFERROR(_xll.qlIndexFixing(ONIndex1M,I810,TRUE,_xll.ohTrigger(RecalcTrigger,Trigger1M)),NA())</f>
        <v>1.1748548170640305E-2</v>
      </c>
      <c r="O810" s="44">
        <f>IFERROR(_xll.qlIndexFixing(ONIndex3M,I810,TRUE,_xll.ohTrigger(RecalcTrigger,Trigger3M)),NA())</f>
        <v>1.2738614442966423E-2</v>
      </c>
      <c r="P810" s="44">
        <f>IFERROR(_xll.qlIndexFixing(ONIndex6M,I810,TRUE,_xll.ohTrigger(RecalcTrigger,Trigger6M)),NA())</f>
        <v>1.3584951841130177E-2</v>
      </c>
      <c r="Q810" s="183">
        <f>IFERROR(_xll.qlIndexFixing(ONIndex1Y,I810,TRUE,_xll.ohTrigger(RecalcTrigger,Trigger1Y)),NA())</f>
        <v>1.4595041852603075E-2</v>
      </c>
    </row>
    <row r="811" spans="2:17" x14ac:dyDescent="0.2">
      <c r="B811" s="39" t="s">
        <v>42</v>
      </c>
      <c r="D811" s="42">
        <f>_xll.qlCalendarAdvance(Calendar,$D810,B811,"f",FALSE)</f>
        <v>45174</v>
      </c>
      <c r="E811" s="177">
        <f>_xll.qlInterestRateIndexValueDate(IndexON,D811)</f>
        <v>45174</v>
      </c>
      <c r="F811" s="193">
        <f>IFERROR(_xll.qlIndexFixing(IndexON,D811,TRUE,_xll.ohTrigger(RecalcTrigger,TriggerON)),NA())</f>
        <v>1.1241752732225052E-2</v>
      </c>
      <c r="H811" s="42">
        <f>_xll.qlCalendarAdvance(Calendar,$H810,B811,"f",FALSE)</f>
        <v>45174</v>
      </c>
      <c r="I811" s="177">
        <f>_xll.qlInterestRateIndexValueDate(Index1M,$H811)</f>
        <v>45176</v>
      </c>
      <c r="J811" s="182">
        <f>IFERROR(_xll.qlIndexFixing(Index1M,$H811,TRUE,_xll.ohTrigger(RecalcTrigger,Trigger1M)),NA())</f>
        <v>1.1876232510066864E-2</v>
      </c>
      <c r="K811" s="44">
        <f>IFERROR(_xll.qlIndexFixing(Index3M,H811,TRUE,_xll.ohTrigger(RecalcTrigger,Trigger3M)),NA())</f>
        <v>1.3054952518261493E-2</v>
      </c>
      <c r="L811" s="44">
        <f>IFERROR(_xll.qlIndexFixing(Index6M,$H811,TRUE,_xll.ohTrigger(RecalcTrigger,Trigger6M)),NA())</f>
        <v>1.4160298061657733E-2</v>
      </c>
      <c r="M811" s="183">
        <f>IFERROR(_xll.qlIndexFixing(Index1Y,$H811,TRUE,_xll.ohTrigger(RecalcTrigger,Trigger1Y)),NA())</f>
        <v>1.5549884558819253E-2</v>
      </c>
      <c r="N811" s="182">
        <f>IFERROR(_xll.qlIndexFixing(ONIndex1M,I811,TRUE,_xll.ohTrigger(RecalcTrigger,Trigger1M)),NA())</f>
        <v>1.1794998493188658E-2</v>
      </c>
      <c r="O811" s="44">
        <f>IFERROR(_xll.qlIndexFixing(ONIndex3M,I811,TRUE,_xll.ohTrigger(RecalcTrigger,Trigger3M)),NA())</f>
        <v>1.2782742007129144E-2</v>
      </c>
      <c r="P811" s="44">
        <f>IFERROR(_xll.qlIndexFixing(ONIndex6M,I811,TRUE,_xll.ohTrigger(RecalcTrigger,Trigger6M)),NA())</f>
        <v>1.3626435457751995E-2</v>
      </c>
      <c r="Q811" s="183">
        <f>IFERROR(_xll.qlIndexFixing(ONIndex1Y,I811,TRUE,_xll.ohTrigger(RecalcTrigger,Trigger1Y)),NA())</f>
        <v>1.4633428583836761E-2</v>
      </c>
    </row>
    <row r="812" spans="2:17" x14ac:dyDescent="0.2">
      <c r="B812" s="39" t="s">
        <v>42</v>
      </c>
      <c r="D812" s="42">
        <f>_xll.qlCalendarAdvance(Calendar,$D811,B812,"f",FALSE)</f>
        <v>45181</v>
      </c>
      <c r="E812" s="177">
        <f>_xll.qlInterestRateIndexValueDate(IndexON,D812)</f>
        <v>45181</v>
      </c>
      <c r="F812" s="193">
        <f>IFERROR(_xll.qlIndexFixing(IndexON,D812,TRUE,_xll.ohTrigger(RecalcTrigger,TriggerON)),NA())</f>
        <v>1.1241752732225052E-2</v>
      </c>
      <c r="H812" s="42">
        <f>_xll.qlCalendarAdvance(Calendar,$H811,B812,"f",FALSE)</f>
        <v>45181</v>
      </c>
      <c r="I812" s="177">
        <f>_xll.qlInterestRateIndexValueDate(Index1M,$H812)</f>
        <v>45183</v>
      </c>
      <c r="J812" s="182">
        <f>IFERROR(_xll.qlIndexFixing(Index1M,$H812,TRUE,_xll.ohTrigger(RecalcTrigger,Trigger1M)),NA())</f>
        <v>1.1921728849867419E-2</v>
      </c>
      <c r="K812" s="44">
        <f>IFERROR(_xll.qlIndexFixing(Index3M,H812,TRUE,_xll.ohTrigger(RecalcTrigger,Trigger3M)),NA())</f>
        <v>1.3097300632657776E-2</v>
      </c>
      <c r="L812" s="44">
        <f>IFERROR(_xll.qlIndexFixing(Index6M,$H812,TRUE,_xll.ohTrigger(RecalcTrigger,Trigger6M)),NA())</f>
        <v>1.4198556718930753E-2</v>
      </c>
      <c r="M812" s="183">
        <f>IFERROR(_xll.qlIndexFixing(Index1Y,$H812,TRUE,_xll.ohTrigger(RecalcTrigger,Trigger1Y)),NA())</f>
        <v>1.557945821619355E-2</v>
      </c>
      <c r="N812" s="182">
        <f>IFERROR(_xll.qlIndexFixing(ONIndex1M,I812,TRUE,_xll.ohTrigger(RecalcTrigger,Trigger1M)),NA())</f>
        <v>1.1841074121861084E-2</v>
      </c>
      <c r="O812" s="44">
        <f>IFERROR(_xll.qlIndexFixing(ONIndex3M,I812,TRUE,_xll.ohTrigger(RecalcTrigger,Trigger3M)),NA())</f>
        <v>1.282659888317994E-2</v>
      </c>
      <c r="P812" s="44">
        <f>IFERROR(_xll.qlIndexFixing(ONIndex6M,I812,TRUE,_xll.ohTrigger(RecalcTrigger,Trigger6M)),NA())</f>
        <v>1.366766876388148E-2</v>
      </c>
      <c r="Q812" s="183">
        <f>IFERROR(_xll.qlIndexFixing(ONIndex1Y,I812,TRUE,_xll.ohTrigger(RecalcTrigger,Trigger1Y)),NA())</f>
        <v>1.4671334037092976E-2</v>
      </c>
    </row>
    <row r="813" spans="2:17" x14ac:dyDescent="0.2">
      <c r="B813" s="39" t="s">
        <v>42</v>
      </c>
      <c r="D813" s="42">
        <f>_xll.qlCalendarAdvance(Calendar,$D812,B813,"f",FALSE)</f>
        <v>45188</v>
      </c>
      <c r="E813" s="177">
        <f>_xll.qlInterestRateIndexValueDate(IndexON,D813)</f>
        <v>45188</v>
      </c>
      <c r="F813" s="193">
        <f>IFERROR(_xll.qlIndexFixing(IndexON,D813,TRUE,_xll.ohTrigger(RecalcTrigger,TriggerON)),NA())</f>
        <v>1.1241752732145116E-2</v>
      </c>
      <c r="H813" s="42">
        <f>_xll.qlCalendarAdvance(Calendar,$H812,B813,"f",FALSE)</f>
        <v>45188</v>
      </c>
      <c r="I813" s="177">
        <f>_xll.qlInterestRateIndexValueDate(Index1M,$H813)</f>
        <v>45190</v>
      </c>
      <c r="J813" s="182">
        <f>IFERROR(_xll.qlIndexFixing(Index1M,$H813,TRUE,_xll.ohTrigger(RecalcTrigger,Trigger1M)),NA())</f>
        <v>1.1966841336004119E-2</v>
      </c>
      <c r="K813" s="44">
        <f>IFERROR(_xll.qlIndexFixing(Index3M,H813,TRUE,_xll.ohTrigger(RecalcTrigger,Trigger3M)),NA())</f>
        <v>1.3139362071059469E-2</v>
      </c>
      <c r="L813" s="44">
        <f>IFERROR(_xll.qlIndexFixing(Index6M,$H813,TRUE,_xll.ohTrigger(RecalcTrigger,Trigger6M)),NA())</f>
        <v>1.4236564886340633E-2</v>
      </c>
      <c r="M813" s="183">
        <f>IFERROR(_xll.qlIndexFixing(Index1Y,$H813,TRUE,_xll.ohTrigger(RecalcTrigger,Trigger1Y)),NA())</f>
        <v>1.5608800415821401E-2</v>
      </c>
      <c r="N813" s="182">
        <f>IFERROR(_xll.qlIndexFixing(ONIndex1M,I813,TRUE,_xll.ohTrigger(RecalcTrigger,Trigger1M)),NA())</f>
        <v>1.1886771673044194E-2</v>
      </c>
      <c r="O813" s="44">
        <f>IFERROR(_xll.qlIndexFixing(ONIndex3M,I813,TRUE,_xll.ohTrigger(RecalcTrigger,Trigger3M)),NA())</f>
        <v>1.287018281148633E-2</v>
      </c>
      <c r="P813" s="44">
        <f>IFERROR(_xll.qlIndexFixing(ONIndex6M,I813,TRUE,_xll.ohTrigger(RecalcTrigger,Trigger6M)),NA())</f>
        <v>1.3708649784938132E-2</v>
      </c>
      <c r="Q813" s="183">
        <f>IFERROR(_xll.qlIndexFixing(ONIndex1Y,I813,TRUE,_xll.ohTrigger(RecalcTrigger,Trigger1Y)),NA())</f>
        <v>1.4708754035872573E-2</v>
      </c>
    </row>
    <row r="814" spans="2:17" x14ac:dyDescent="0.2">
      <c r="B814" s="39" t="s">
        <v>42</v>
      </c>
      <c r="D814" s="42">
        <f>_xll.qlCalendarAdvance(Calendar,$D813,B814,"f",FALSE)</f>
        <v>45195</v>
      </c>
      <c r="E814" s="177">
        <f>_xll.qlInterestRateIndexValueDate(IndexON,D814)</f>
        <v>45195</v>
      </c>
      <c r="F814" s="193">
        <f>IFERROR(_xll.qlIndexFixing(IndexON,D814,TRUE,_xll.ohTrigger(RecalcTrigger,TriggerON)),NA())</f>
        <v>1.1241752732225052E-2</v>
      </c>
      <c r="H814" s="42">
        <f>_xll.qlCalendarAdvance(Calendar,$H813,B814,"f",FALSE)</f>
        <v>45195</v>
      </c>
      <c r="I814" s="177">
        <f>_xll.qlInterestRateIndexValueDate(Index1M,$H814)</f>
        <v>45197</v>
      </c>
      <c r="J814" s="182">
        <f>IFERROR(_xll.qlIndexFixing(Index1M,$H814,TRUE,_xll.ohTrigger(RecalcTrigger,Trigger1M)),NA())</f>
        <v>1.2011566576859978E-2</v>
      </c>
      <c r="K814" s="44">
        <f>IFERROR(_xll.qlIndexFixing(Index3M,H814,TRUE,_xll.ohTrigger(RecalcTrigger,Trigger3M)),NA())</f>
        <v>1.3181134557349693E-2</v>
      </c>
      <c r="L814" s="44">
        <f>IFERROR(_xll.qlIndexFixing(Index6M,$H814,TRUE,_xll.ohTrigger(RecalcTrigger,Trigger6M)),NA())</f>
        <v>1.4274325395917373E-2</v>
      </c>
      <c r="M814" s="183">
        <f>IFERROR(_xll.qlIndexFixing(Index1Y,$H814,TRUE,_xll.ohTrigger(RecalcTrigger,Trigger1Y)),NA())</f>
        <v>1.5637919873185271E-2</v>
      </c>
      <c r="N814" s="182">
        <f>IFERROR(_xll.qlIndexFixing(ONIndex1M,I814,TRUE,_xll.ohTrigger(RecalcTrigger,Trigger1M)),NA())</f>
        <v>1.1932087762964727E-2</v>
      </c>
      <c r="O814" s="44">
        <f>IFERROR(_xll.qlIndexFixing(ONIndex3M,I814,TRUE,_xll.ohTrigger(RecalcTrigger,Trigger3M)),NA())</f>
        <v>1.2913491532495769E-2</v>
      </c>
      <c r="P814" s="44">
        <f>IFERROR(_xll.qlIndexFixing(ONIndex6M,I814,TRUE,_xll.ohTrigger(RecalcTrigger,Trigger6M)),NA())</f>
        <v>1.374937654618158E-2</v>
      </c>
      <c r="Q814" s="183">
        <f>IFERROR(_xll.qlIndexFixing(ONIndex1Y,I814,TRUE,_xll.ohTrigger(RecalcTrigger,Trigger1Y)),NA())</f>
        <v>1.4745684403516535E-2</v>
      </c>
    </row>
    <row r="815" spans="2:17" x14ac:dyDescent="0.2">
      <c r="B815" s="39" t="s">
        <v>42</v>
      </c>
      <c r="D815" s="42">
        <f>_xll.qlCalendarAdvance(Calendar,$D814,B815,"f",FALSE)</f>
        <v>45202</v>
      </c>
      <c r="E815" s="177">
        <f>_xll.qlInterestRateIndexValueDate(IndexON,D815)</f>
        <v>45202</v>
      </c>
      <c r="F815" s="193">
        <f>IFERROR(_xll.qlIndexFixing(IndexON,D815,TRUE,_xll.ohTrigger(RecalcTrigger,TriggerON)),NA())</f>
        <v>1.1241752732145116E-2</v>
      </c>
      <c r="H815" s="42">
        <f>_xll.qlCalendarAdvance(Calendar,$H814,B815,"f",FALSE)</f>
        <v>45202</v>
      </c>
      <c r="I815" s="177">
        <f>_xll.qlInterestRateIndexValueDate(Index1M,$H815)</f>
        <v>45204</v>
      </c>
      <c r="J815" s="182">
        <f>IFERROR(_xll.qlIndexFixing(Index1M,$H815,TRUE,_xll.ohTrigger(RecalcTrigger,Trigger1M)),NA())</f>
        <v>1.2055901180808015E-2</v>
      </c>
      <c r="K815" s="44">
        <f>IFERROR(_xll.qlIndexFixing(Index3M,H815,TRUE,_xll.ohTrigger(RecalcTrigger,Trigger3M)),NA())</f>
        <v>1.3225764462600367E-2</v>
      </c>
      <c r="L815" s="44">
        <f>IFERROR(_xll.qlIndexFixing(Index6M,$H815,TRUE,_xll.ohTrigger(RecalcTrigger,Trigger6M)),NA())</f>
        <v>1.4314717407952433E-2</v>
      </c>
      <c r="M815" s="183">
        <f>IFERROR(_xll.qlIndexFixing(Index1Y,$H815,TRUE,_xll.ohTrigger(RecalcTrigger,Trigger1Y)),NA())</f>
        <v>1.5666825399487796E-2</v>
      </c>
      <c r="N815" s="182">
        <f>IFERROR(_xll.qlIndexFixing(ONIndex1M,I815,TRUE,_xll.ohTrigger(RecalcTrigger,Trigger1M)),NA())</f>
        <v>1.1977019008089229E-2</v>
      </c>
      <c r="O815" s="44">
        <f>IFERROR(_xll.qlIndexFixing(ONIndex3M,I815,TRUE,_xll.ohTrigger(RecalcTrigger,Trigger3M)),NA())</f>
        <v>1.2956522786495839E-2</v>
      </c>
      <c r="P815" s="44">
        <f>IFERROR(_xll.qlIndexFixing(ONIndex6M,I815,TRUE,_xll.ohTrigger(RecalcTrigger,Trigger6M)),NA())</f>
        <v>1.3789847073031325E-2</v>
      </c>
      <c r="Q815" s="183">
        <f>IFERROR(_xll.qlIndexFixing(ONIndex1Y,I815,TRUE,_xll.ohTrigger(RecalcTrigger,Trigger1Y)),NA())</f>
        <v>1.4782120963445777E-2</v>
      </c>
    </row>
    <row r="816" spans="2:17" x14ac:dyDescent="0.2">
      <c r="B816" s="39" t="s">
        <v>42</v>
      </c>
      <c r="D816" s="42">
        <f>_xll.qlCalendarAdvance(Calendar,$D815,B816,"f",FALSE)</f>
        <v>45209</v>
      </c>
      <c r="E816" s="177">
        <f>_xll.qlInterestRateIndexValueDate(IndexON,D816)</f>
        <v>45209</v>
      </c>
      <c r="F816" s="193">
        <f>IFERROR(_xll.qlIndexFixing(IndexON,D816,TRUE,_xll.ohTrigger(RecalcTrigger,TriggerON)),NA())</f>
        <v>1.1241752732145116E-2</v>
      </c>
      <c r="H816" s="42">
        <f>_xll.qlCalendarAdvance(Calendar,$H815,B816,"f",FALSE)</f>
        <v>45209</v>
      </c>
      <c r="I816" s="177">
        <f>_xll.qlInterestRateIndexValueDate(Index1M,$H816)</f>
        <v>45211</v>
      </c>
      <c r="J816" s="182">
        <f>IFERROR(_xll.qlIndexFixing(Index1M,$H816,TRUE,_xll.ohTrigger(RecalcTrigger,Trigger1M)),NA())</f>
        <v>1.2099841756196272E-2</v>
      </c>
      <c r="K816" s="44">
        <f>IFERROR(_xll.qlIndexFixing(Index3M,H816,TRUE,_xll.ohTrigger(RecalcTrigger,Trigger3M)),NA())</f>
        <v>1.32669323234285E-2</v>
      </c>
      <c r="L816" s="44">
        <f>IFERROR(_xll.qlIndexFixing(Index6M,$H816,TRUE,_xll.ohTrigger(RecalcTrigger,Trigger6M)),NA())</f>
        <v>1.4351977032113964E-2</v>
      </c>
      <c r="M816" s="183">
        <f>IFERROR(_xll.qlIndexFixing(Index1Y,$H816,TRUE,_xll.ohTrigger(RecalcTrigger,Trigger1Y)),NA())</f>
        <v>1.5695525901647221E-2</v>
      </c>
      <c r="N816" s="182">
        <f>IFERROR(_xll.qlIndexFixing(ONIndex1M,I816,TRUE,_xll.ohTrigger(RecalcTrigger,Trigger1M)),NA())</f>
        <v>1.2021562024644439E-2</v>
      </c>
      <c r="O816" s="44">
        <f>IFERROR(_xll.qlIndexFixing(ONIndex3M,I816,TRUE,_xll.ohTrigger(RecalcTrigger,Trigger3M)),NA())</f>
        <v>1.2999274313774123E-2</v>
      </c>
      <c r="P816" s="44">
        <f>IFERROR(_xll.qlIndexFixing(ONIndex6M,I816,TRUE,_xll.ohTrigger(RecalcTrigger,Trigger6M)),NA())</f>
        <v>1.3830059390746996E-2</v>
      </c>
      <c r="Q816" s="183">
        <f>IFERROR(_xll.qlIndexFixing(ONIndex1Y,I816,TRUE,_xll.ohTrigger(RecalcTrigger,Trigger1Y)),NA())</f>
        <v>1.4818059539161155E-2</v>
      </c>
    </row>
    <row r="817" spans="2:17" x14ac:dyDescent="0.2">
      <c r="B817" s="39" t="s">
        <v>42</v>
      </c>
      <c r="D817" s="42">
        <f>_xll.qlCalendarAdvance(Calendar,$D816,B817,"f",FALSE)</f>
        <v>45216</v>
      </c>
      <c r="E817" s="177">
        <f>_xll.qlInterestRateIndexValueDate(IndexON,D817)</f>
        <v>45216</v>
      </c>
      <c r="F817" s="193">
        <f>IFERROR(_xll.qlIndexFixing(IndexON,D817,TRUE,_xll.ohTrigger(RecalcTrigger,TriggerON)),NA())</f>
        <v>1.1241752732225052E-2</v>
      </c>
      <c r="H817" s="42">
        <f>_xll.qlCalendarAdvance(Calendar,$H816,B817,"f",FALSE)</f>
        <v>45216</v>
      </c>
      <c r="I817" s="177">
        <f>_xll.qlInterestRateIndexValueDate(Index1M,$H817)</f>
        <v>45218</v>
      </c>
      <c r="J817" s="182">
        <f>IFERROR(_xll.qlIndexFixing(Index1M,$H817,TRUE,_xll.ohTrigger(RecalcTrigger,Trigger1M)),NA())</f>
        <v>1.2143384911370292E-2</v>
      </c>
      <c r="K817" s="44">
        <f>IFERROR(_xll.qlIndexFixing(Index3M,H817,TRUE,_xll.ohTrigger(RecalcTrigger,Trigger3M)),NA())</f>
        <v>1.3307804234777796E-2</v>
      </c>
      <c r="L817" s="44">
        <f>IFERROR(_xll.qlIndexFixing(Index6M,$H817,TRUE,_xll.ohTrigger(RecalcTrigger,Trigger6M)),NA())</f>
        <v>1.4388998061837736E-2</v>
      </c>
      <c r="M817" s="183">
        <f>IFERROR(_xll.qlIndexFixing(Index1Y,$H817,TRUE,_xll.ohTrigger(RecalcTrigger,Trigger1Y)),NA())</f>
        <v>1.5724030382291976E-2</v>
      </c>
      <c r="N817" s="182">
        <f>IFERROR(_xll.qlIndexFixing(ONIndex1M,I817,TRUE,_xll.ohTrigger(RecalcTrigger,Trigger1M)),NA())</f>
        <v>1.2065713429176839E-2</v>
      </c>
      <c r="O817" s="44">
        <f>IFERROR(_xll.qlIndexFixing(ONIndex3M,I817,TRUE,_xll.ohTrigger(RecalcTrigger,Trigger3M)),NA())</f>
        <v>1.304174385469814E-2</v>
      </c>
      <c r="P817" s="44">
        <f>IFERROR(_xll.qlIndexFixing(ONIndex6M,I817,TRUE,_xll.ohTrigger(RecalcTrigger,Trigger6M)),NA())</f>
        <v>1.3870011524748094E-2</v>
      </c>
      <c r="Q817" s="183">
        <f>IFERROR(_xll.qlIndexFixing(ONIndex1Y,I817,TRUE,_xll.ohTrigger(RecalcTrigger,Trigger1Y)),NA())</f>
        <v>1.4853495954003648E-2</v>
      </c>
    </row>
    <row r="818" spans="2:17" x14ac:dyDescent="0.2">
      <c r="B818" s="39" t="s">
        <v>42</v>
      </c>
      <c r="D818" s="42">
        <f>_xll.qlCalendarAdvance(Calendar,$D817,B818,"f",FALSE)</f>
        <v>45223</v>
      </c>
      <c r="E818" s="177">
        <f>_xll.qlInterestRateIndexValueDate(IndexON,D818)</f>
        <v>45223</v>
      </c>
      <c r="F818" s="193">
        <f>IFERROR(_xll.qlIndexFixing(IndexON,D818,TRUE,_xll.ohTrigger(RecalcTrigger,TriggerON)),NA())</f>
        <v>1.1241752732145116E-2</v>
      </c>
      <c r="H818" s="42">
        <f>_xll.qlCalendarAdvance(Calendar,$H817,B818,"f",FALSE)</f>
        <v>45223</v>
      </c>
      <c r="I818" s="177">
        <f>_xll.qlInterestRateIndexValueDate(Index1M,$H818)</f>
        <v>45225</v>
      </c>
      <c r="J818" s="182">
        <f>IFERROR(_xll.qlIndexFixing(Index1M,$H818,TRUE,_xll.ohTrigger(RecalcTrigger,Trigger1M)),NA())</f>
        <v>1.2186527254665624E-2</v>
      </c>
      <c r="K818" s="44">
        <f>IFERROR(_xll.qlIndexFixing(Index3M,H818,TRUE,_xll.ohTrigger(RecalcTrigger,Trigger3M)),NA())</f>
        <v>1.3348377920224856E-2</v>
      </c>
      <c r="L818" s="44">
        <f>IFERROR(_xll.qlIndexFixing(Index6M,$H818,TRUE,_xll.ohTrigger(RecalcTrigger,Trigger6M)),NA())</f>
        <v>1.442578348398478E-2</v>
      </c>
      <c r="M818" s="183">
        <f>IFERROR(_xll.qlIndexFixing(Index1Y,$H818,TRUE,_xll.ohTrigger(RecalcTrigger,Trigger1Y)),NA())</f>
        <v>1.5752347939755669E-2</v>
      </c>
      <c r="N818" s="182">
        <f>IFERROR(_xll.qlIndexFixing(ONIndex1M,I818,TRUE,_xll.ohTrigger(RecalcTrigger,Trigger1M)),NA())</f>
        <v>1.2109469837913167E-2</v>
      </c>
      <c r="O818" s="44">
        <f>IFERROR(_xll.qlIndexFixing(ONIndex3M,I818,TRUE,_xll.ohTrigger(RecalcTrigger,Trigger3M)),NA())</f>
        <v>1.3083929149795281E-2</v>
      </c>
      <c r="P818" s="44">
        <f>IFERROR(_xll.qlIndexFixing(ONIndex6M,I818,TRUE,_xll.ohTrigger(RecalcTrigger,Trigger6M)),NA())</f>
        <v>1.3909701500214311E-2</v>
      </c>
      <c r="Q818" s="183">
        <f>IFERROR(_xll.qlIndexFixing(ONIndex1Y,I818,TRUE,_xll.ohTrigger(RecalcTrigger,Trigger1Y)),NA())</f>
        <v>1.4888426031314239E-2</v>
      </c>
    </row>
    <row r="819" spans="2:17" x14ac:dyDescent="0.2">
      <c r="B819" s="39" t="s">
        <v>42</v>
      </c>
      <c r="D819" s="42">
        <f>_xll.qlCalendarAdvance(Calendar,$D818,B819,"f",FALSE)</f>
        <v>45230</v>
      </c>
      <c r="E819" s="177">
        <f>_xll.qlInterestRateIndexValueDate(IndexON,D819)</f>
        <v>45230</v>
      </c>
      <c r="F819" s="193">
        <f>IFERROR(_xll.qlIndexFixing(IndexON,D819,TRUE,_xll.ohTrigger(RecalcTrigger,TriggerON)),NA())</f>
        <v>1.1241752732145116E-2</v>
      </c>
      <c r="H819" s="42">
        <f>_xll.qlCalendarAdvance(Calendar,$H818,B819,"f",FALSE)</f>
        <v>45230</v>
      </c>
      <c r="I819" s="177">
        <f>_xll.qlInterestRateIndexValueDate(Index1M,$H819)</f>
        <v>45232</v>
      </c>
      <c r="J819" s="182">
        <f>IFERROR(_xll.qlIndexFixing(Index1M,$H819,TRUE,_xll.ohTrigger(RecalcTrigger,Trigger1M)),NA())</f>
        <v>1.2229265394405331E-2</v>
      </c>
      <c r="K819" s="44">
        <f>IFERROR(_xll.qlIndexFixing(Index3M,H819,TRUE,_xll.ohTrigger(RecalcTrigger,Trigger3M)),NA())</f>
        <v>1.3388651103315007E-2</v>
      </c>
      <c r="L819" s="44">
        <f>IFERROR(_xll.qlIndexFixing(Index6M,$H819,TRUE,_xll.ohTrigger(RecalcTrigger,Trigger6M)),NA())</f>
        <v>1.445951527608883E-2</v>
      </c>
      <c r="M819" s="183">
        <f>IFERROR(_xll.qlIndexFixing(Index1Y,$H819,TRUE,_xll.ohTrigger(RecalcTrigger,Trigger1Y)),NA())</f>
        <v>1.5780487768074478E-2</v>
      </c>
      <c r="N819" s="182">
        <f>IFERROR(_xll.qlIndexFixing(ONIndex1M,I819,TRUE,_xll.ohTrigger(RecalcTrigger,Trigger1M)),NA())</f>
        <v>1.2152827867160099E-2</v>
      </c>
      <c r="O819" s="44">
        <f>IFERROR(_xll.qlIndexFixing(ONIndex3M,I819,TRUE,_xll.ohTrigger(RecalcTrigger,Trigger3M)),NA())</f>
        <v>1.3125827939193258E-2</v>
      </c>
      <c r="P819" s="44">
        <f>IFERROR(_xll.qlIndexFixing(ONIndex6M,I819,TRUE,_xll.ohTrigger(RecalcTrigger,Trigger6M)),NA())</f>
        <v>1.3949127342645085E-2</v>
      </c>
      <c r="Q819" s="183">
        <f>IFERROR(_xll.qlIndexFixing(ONIndex1Y,I819,TRUE,_xll.ohTrigger(RecalcTrigger,Trigger1Y)),NA())</f>
        <v>1.4922845594673717E-2</v>
      </c>
    </row>
    <row r="820" spans="2:17" x14ac:dyDescent="0.2">
      <c r="B820" s="39" t="s">
        <v>42</v>
      </c>
      <c r="D820" s="42">
        <f>_xll.qlCalendarAdvance(Calendar,$D819,B820,"f",FALSE)</f>
        <v>45237</v>
      </c>
      <c r="E820" s="177">
        <f>_xll.qlInterestRateIndexValueDate(IndexON,D820)</f>
        <v>45237</v>
      </c>
      <c r="F820" s="193">
        <f>IFERROR(_xll.qlIndexFixing(IndexON,D820,TRUE,_xll.ohTrigger(RecalcTrigger,TriggerON)),NA())</f>
        <v>1.1241752732225052E-2</v>
      </c>
      <c r="H820" s="42">
        <f>_xll.qlCalendarAdvance(Calendar,$H819,B820,"f",FALSE)</f>
        <v>45237</v>
      </c>
      <c r="I820" s="177">
        <f>_xll.qlInterestRateIndexValueDate(Index1M,$H820)</f>
        <v>45239</v>
      </c>
      <c r="J820" s="182">
        <f>IFERROR(_xll.qlIndexFixing(Index1M,$H820,TRUE,_xll.ohTrigger(RecalcTrigger,Trigger1M)),NA())</f>
        <v>1.2271595938904978E-2</v>
      </c>
      <c r="K820" s="44">
        <f>IFERROR(_xll.qlIndexFixing(Index3M,H820,TRUE,_xll.ohTrigger(RecalcTrigger,Trigger3M)),NA())</f>
        <v>1.3428624644799717E-2</v>
      </c>
      <c r="L820" s="44">
        <f>IFERROR(_xll.qlIndexFixing(Index6M,$H820,TRUE,_xll.ohTrigger(RecalcTrigger,Trigger6M)),NA())</f>
        <v>1.4495851774308824E-2</v>
      </c>
      <c r="M820" s="183">
        <f>IFERROR(_xll.qlIndexFixing(Index1Y,$H820,TRUE,_xll.ohTrigger(RecalcTrigger,Trigger1Y)),NA())</f>
        <v>1.5808459156981959E-2</v>
      </c>
      <c r="N820" s="182">
        <f>IFERROR(_xll.qlIndexFixing(ONIndex1M,I820,TRUE,_xll.ohTrigger(RecalcTrigger,Trigger1M)),NA())</f>
        <v>1.2195784133464116E-2</v>
      </c>
      <c r="O820" s="44">
        <f>IFERROR(_xll.qlIndexFixing(ONIndex3M,I820,TRUE,_xll.ohTrigger(RecalcTrigger,Trigger3M)),NA())</f>
        <v>1.3167437963419459E-2</v>
      </c>
      <c r="P820" s="44">
        <f>IFERROR(_xll.qlIndexFixing(ONIndex6M,I820,TRUE,_xll.ohTrigger(RecalcTrigger,Trigger6M)),NA())</f>
        <v>1.3988287077220107E-2</v>
      </c>
      <c r="Q820" s="183">
        <f>IFERROR(_xll.qlIndexFixing(ONIndex1Y,I820,TRUE,_xll.ohTrigger(RecalcTrigger,Trigger1Y)),NA())</f>
        <v>1.4956750467423063E-2</v>
      </c>
    </row>
    <row r="821" spans="2:17" x14ac:dyDescent="0.2">
      <c r="B821" s="39" t="s">
        <v>42</v>
      </c>
      <c r="D821" s="42">
        <f>_xll.qlCalendarAdvance(Calendar,$D820,B821,"f",FALSE)</f>
        <v>45244</v>
      </c>
      <c r="E821" s="177">
        <f>_xll.qlInterestRateIndexValueDate(IndexON,D821)</f>
        <v>45244</v>
      </c>
      <c r="F821" s="193">
        <f>IFERROR(_xll.qlIndexFixing(IndexON,D821,TRUE,_xll.ohTrigger(RecalcTrigger,TriggerON)),NA())</f>
        <v>1.1241752732225052E-2</v>
      </c>
      <c r="H821" s="42">
        <f>_xll.qlCalendarAdvance(Calendar,$H820,B821,"f",FALSE)</f>
        <v>45244</v>
      </c>
      <c r="I821" s="177">
        <f>_xll.qlInterestRateIndexValueDate(Index1M,$H821)</f>
        <v>45246</v>
      </c>
      <c r="J821" s="182">
        <f>IFERROR(_xll.qlIndexFixing(Index1M,$H821,TRUE,_xll.ohTrigger(RecalcTrigger,Trigger1M)),NA())</f>
        <v>1.2313515496472638E-2</v>
      </c>
      <c r="K821" s="44">
        <f>IFERROR(_xll.qlIndexFixing(Index3M,H821,TRUE,_xll.ohTrigger(RecalcTrigger,Trigger3M)),NA())</f>
        <v>1.3468312014539865E-2</v>
      </c>
      <c r="L821" s="44">
        <f>IFERROR(_xll.qlIndexFixing(Index6M,$H821,TRUE,_xll.ohTrigger(RecalcTrigger,Trigger6M)),NA())</f>
        <v>1.4531961670426023E-2</v>
      </c>
      <c r="M821" s="183">
        <f>IFERROR(_xll.qlIndexFixing(Index1Y,$H821,TRUE,_xll.ohTrigger(RecalcTrigger,Trigger1Y)),NA())</f>
        <v>1.5836271491907934E-2</v>
      </c>
      <c r="N821" s="182">
        <f>IFERROR(_xll.qlIndexFixing(ONIndex1M,I821,TRUE,_xll.ohTrigger(RecalcTrigger,Trigger1M)),NA())</f>
        <v>1.2238335252892085E-2</v>
      </c>
      <c r="O821" s="44">
        <f>IFERROR(_xll.qlIndexFixing(ONIndex3M,I821,TRUE,_xll.ohTrigger(RecalcTrigger,Trigger3M)),NA())</f>
        <v>1.3208756962681534E-2</v>
      </c>
      <c r="P821" s="44">
        <f>IFERROR(_xll.qlIndexFixing(ONIndex6M,I821,TRUE,_xll.ohTrigger(RecalcTrigger,Trigger6M)),NA())</f>
        <v>1.4027178729438816E-2</v>
      </c>
      <c r="Q821" s="183">
        <f>IFERROR(_xll.qlIndexFixing(ONIndex1Y,I821,TRUE,_xll.ohTrigger(RecalcTrigger,Trigger1Y)),NA())</f>
        <v>1.4990136472983195E-2</v>
      </c>
    </row>
    <row r="822" spans="2:17" x14ac:dyDescent="0.2">
      <c r="B822" s="39" t="s">
        <v>42</v>
      </c>
      <c r="D822" s="42">
        <f>_xll.qlCalendarAdvance(Calendar,$D821,B822,"f",FALSE)</f>
        <v>45251</v>
      </c>
      <c r="E822" s="177">
        <f>_xll.qlInterestRateIndexValueDate(IndexON,D822)</f>
        <v>45251</v>
      </c>
      <c r="F822" s="193">
        <f>IFERROR(_xll.qlIndexFixing(IndexON,D822,TRUE,_xll.ohTrigger(RecalcTrigger,TriggerON)),NA())</f>
        <v>1.1241752732225052E-2</v>
      </c>
      <c r="H822" s="42">
        <f>_xll.qlCalendarAdvance(Calendar,$H821,B822,"f",FALSE)</f>
        <v>45251</v>
      </c>
      <c r="I822" s="177">
        <f>_xll.qlInterestRateIndexValueDate(Index1M,$H822)</f>
        <v>45253</v>
      </c>
      <c r="J822" s="182">
        <f>IFERROR(_xll.qlIndexFixing(Index1M,$H822,TRUE,_xll.ohTrigger(RecalcTrigger,Trigger1M)),NA())</f>
        <v>1.2361293272194844E-2</v>
      </c>
      <c r="K822" s="44">
        <f>IFERROR(_xll.qlIndexFixing(Index3M,H822,TRUE,_xll.ohTrigger(RecalcTrigger,Trigger3M)),NA())</f>
        <v>1.3507729985246497E-2</v>
      </c>
      <c r="L822" s="44">
        <f>IFERROR(_xll.qlIndexFixing(Index6M,$H822,TRUE,_xll.ohTrigger(RecalcTrigger,Trigger6M)),NA())</f>
        <v>1.4567848148341042E-2</v>
      </c>
      <c r="M822" s="183">
        <f>IFERROR(_xll.qlIndexFixing(Index1Y,$H822,TRUE,_xll.ohTrigger(RecalcTrigger,Trigger1Y)),NA())</f>
        <v>1.5863934253974806E-2</v>
      </c>
      <c r="N822" s="182">
        <f>IFERROR(_xll.qlIndexFixing(ONIndex1M,I822,TRUE,_xll.ohTrigger(RecalcTrigger,Trigger1M)),NA())</f>
        <v>1.2280477842070425E-2</v>
      </c>
      <c r="O822" s="44">
        <f>IFERROR(_xll.qlIndexFixing(ONIndex3M,I822,TRUE,_xll.ohTrigger(RecalcTrigger,Trigger3M)),NA())</f>
        <v>1.3249782677347E-2</v>
      </c>
      <c r="P822" s="44">
        <f>IFERROR(_xll.qlIndexFixing(ONIndex6M,I822,TRUE,_xll.ohTrigger(RecalcTrigger,Trigger6M)),NA())</f>
        <v>1.4065800324400968E-2</v>
      </c>
      <c r="Q822" s="183">
        <f>IFERROR(_xll.qlIndexFixing(ONIndex1Y,I822,TRUE,_xll.ohTrigger(RecalcTrigger,Trigger1Y)),NA())</f>
        <v>1.5022999434775031E-2</v>
      </c>
    </row>
    <row r="823" spans="2:17" x14ac:dyDescent="0.2">
      <c r="B823" s="39" t="s">
        <v>42</v>
      </c>
      <c r="D823" s="42">
        <f>_xll.qlCalendarAdvance(Calendar,$D822,B823,"f",FALSE)</f>
        <v>45258</v>
      </c>
      <c r="E823" s="177">
        <f>_xll.qlInterestRateIndexValueDate(IndexON,D823)</f>
        <v>45258</v>
      </c>
      <c r="F823" s="193">
        <f>IFERROR(_xll.qlIndexFixing(IndexON,D823,TRUE,_xll.ohTrigger(RecalcTrigger,TriggerON)),NA())</f>
        <v>1.1241752732225052E-2</v>
      </c>
      <c r="H823" s="42">
        <f>_xll.qlCalendarAdvance(Calendar,$H822,B823,"f",FALSE)</f>
        <v>45258</v>
      </c>
      <c r="I823" s="177">
        <f>_xll.qlInterestRateIndexValueDate(Index1M,$H823)</f>
        <v>45260</v>
      </c>
      <c r="J823" s="182">
        <f>IFERROR(_xll.qlIndexFixing(Index1M,$H823,TRUE,_xll.ohTrigger(RecalcTrigger,Trigger1M)),NA())</f>
        <v>1.2386765317509305E-2</v>
      </c>
      <c r="K823" s="44">
        <f>IFERROR(_xll.qlIndexFixing(Index3M,H823,TRUE,_xll.ohTrigger(RecalcTrigger,Trigger3M)),NA())</f>
        <v>1.3543891763343132E-2</v>
      </c>
      <c r="L823" s="44">
        <f>IFERROR(_xll.qlIndexFixing(Index6M,$H823,TRUE,_xll.ohTrigger(RecalcTrigger,Trigger6M)),NA())</f>
        <v>1.4606284083499671E-2</v>
      </c>
      <c r="M823" s="183">
        <f>IFERROR(_xll.qlIndexFixing(Index1Y,$H823,TRUE,_xll.ohTrigger(RecalcTrigger,Trigger1Y)),NA())</f>
        <v>1.5884686578452229E-2</v>
      </c>
      <c r="N823" s="182">
        <f>IFERROR(_xll.qlIndexFixing(ONIndex1M,I823,TRUE,_xll.ohTrigger(RecalcTrigger,Trigger1M)),NA())</f>
        <v>1.2322208517066002E-2</v>
      </c>
      <c r="O823" s="44">
        <f>IFERROR(_xll.qlIndexFixing(ONIndex3M,I823,TRUE,_xll.ohTrigger(RecalcTrigger,Trigger3M)),NA())</f>
        <v>1.3290512847863312E-2</v>
      </c>
      <c r="P823" s="44">
        <f>IFERROR(_xll.qlIndexFixing(ONIndex6M,I823,TRUE,_xll.ohTrigger(RecalcTrigger,Trigger6M)),NA())</f>
        <v>1.4104149887605999E-2</v>
      </c>
      <c r="Q823" s="183">
        <f>IFERROR(_xll.qlIndexFixing(ONIndex1Y,I823,TRUE,_xll.ohTrigger(RecalcTrigger,Trigger1Y)),NA())</f>
        <v>1.5055335176219486E-2</v>
      </c>
    </row>
    <row r="824" spans="2:17" x14ac:dyDescent="0.2">
      <c r="B824" s="39" t="s">
        <v>42</v>
      </c>
      <c r="D824" s="42">
        <f>_xll.qlCalendarAdvance(Calendar,$D823,B824,"f",FALSE)</f>
        <v>45265</v>
      </c>
      <c r="E824" s="177">
        <f>_xll.qlInterestRateIndexValueDate(IndexON,D824)</f>
        <v>45265</v>
      </c>
      <c r="F824" s="193">
        <f>IFERROR(_xll.qlIndexFixing(IndexON,D824,TRUE,_xll.ohTrigger(RecalcTrigger,TriggerON)),NA())</f>
        <v>1.1241752732225052E-2</v>
      </c>
      <c r="H824" s="42">
        <f>_xll.qlCalendarAdvance(Calendar,$H823,B824,"f",FALSE)</f>
        <v>45265</v>
      </c>
      <c r="I824" s="177">
        <f>_xll.qlInterestRateIndexValueDate(Index1M,$H824)</f>
        <v>45267</v>
      </c>
      <c r="J824" s="182">
        <f>IFERROR(_xll.qlIndexFixing(Index1M,$H824,TRUE,_xll.ohTrigger(RecalcTrigger,Trigger1M)),NA())</f>
        <v>1.2436774330589484E-2</v>
      </c>
      <c r="K824" s="44">
        <f>IFERROR(_xll.qlIndexFixing(Index3M,H824,TRUE,_xll.ohTrigger(RecalcTrigger,Trigger3M)),NA())</f>
        <v>1.3582833079396206E-2</v>
      </c>
      <c r="L824" s="44">
        <f>IFERROR(_xll.qlIndexFixing(Index6M,$H824,TRUE,_xll.ohTrigger(RecalcTrigger,Trigger6M)),NA())</f>
        <v>1.4641721034119488E-2</v>
      </c>
      <c r="M824" s="183">
        <f>IFERROR(_xll.qlIndexFixing(Index1Y,$H824,TRUE,_xll.ohTrigger(RecalcTrigger,Trigger1Y)),NA())</f>
        <v>1.5918849462480993E-2</v>
      </c>
      <c r="N824" s="182">
        <f>IFERROR(_xll.qlIndexFixing(ONIndex1M,I824,TRUE,_xll.ohTrigger(RecalcTrigger,Trigger1M)),NA())</f>
        <v>1.2363523894505235E-2</v>
      </c>
      <c r="O824" s="44">
        <f>IFERROR(_xll.qlIndexFixing(ONIndex3M,I824,TRUE,_xll.ohTrigger(RecalcTrigger,Trigger3M)),NA())</f>
        <v>1.3330945214597989E-2</v>
      </c>
      <c r="P824" s="44">
        <f>IFERROR(_xll.qlIndexFixing(ONIndex6M,I824,TRUE,_xll.ohTrigger(RecalcTrigger,Trigger6M)),NA())</f>
        <v>1.4142225444313539E-2</v>
      </c>
      <c r="Q824" s="183">
        <f>IFERROR(_xll.qlIndexFixing(ONIndex1Y,I824,TRUE,_xll.ohTrigger(RecalcTrigger,Trigger1Y)),NA())</f>
        <v>1.508713952073748E-2</v>
      </c>
    </row>
    <row r="825" spans="2:17" x14ac:dyDescent="0.2">
      <c r="B825" s="39" t="s">
        <v>42</v>
      </c>
      <c r="D825" s="42">
        <f>_xll.qlCalendarAdvance(Calendar,$D824,B825,"f",FALSE)</f>
        <v>45272</v>
      </c>
      <c r="E825" s="177">
        <f>_xll.qlInterestRateIndexValueDate(IndexON,D825)</f>
        <v>45272</v>
      </c>
      <c r="F825" s="193">
        <f>IFERROR(_xll.qlIndexFixing(IndexON,D825,TRUE,_xll.ohTrigger(RecalcTrigger,TriggerON)),NA())</f>
        <v>1.1241752732225052E-2</v>
      </c>
      <c r="H825" s="42">
        <f>_xll.qlCalendarAdvance(Calendar,$H824,B825,"f",FALSE)</f>
        <v>45272</v>
      </c>
      <c r="I825" s="177">
        <f>_xll.qlInterestRateIndexValueDate(Index1M,$H825)</f>
        <v>45274</v>
      </c>
      <c r="J825" s="182">
        <f>IFERROR(_xll.qlIndexFixing(Index1M,$H825,TRUE,_xll.ohTrigger(RecalcTrigger,Trigger1M)),NA())</f>
        <v>1.2477016023419996E-2</v>
      </c>
      <c r="K825" s="44">
        <f>IFERROR(_xll.qlIndexFixing(Index3M,H825,TRUE,_xll.ohTrigger(RecalcTrigger,Trigger3M)),NA())</f>
        <v>1.3621554781457232E-2</v>
      </c>
      <c r="L825" s="44">
        <f>IFERROR(_xll.qlIndexFixing(Index6M,$H825,TRUE,_xll.ohTrigger(RecalcTrigger,Trigger6M)),NA())</f>
        <v>1.467694451012733E-2</v>
      </c>
      <c r="M825" s="183">
        <f>IFERROR(_xll.qlIndexFixing(Index1Y,$H825,TRUE,_xll.ohTrigger(RecalcTrigger,Trigger1Y)),NA())</f>
        <v>1.5946121349622613E-2</v>
      </c>
      <c r="N825" s="182">
        <f>IFERROR(_xll.qlIndexFixing(ONIndex1M,I825,TRUE,_xll.ohTrigger(RecalcTrigger,Trigger1M)),NA())</f>
        <v>1.2404420590614862E-2</v>
      </c>
      <c r="O825" s="44">
        <f>IFERROR(_xll.qlIndexFixing(ONIndex3M,I825,TRUE,_xll.ohTrigger(RecalcTrigger,Trigger3M)),NA())</f>
        <v>1.3371077517678742E-2</v>
      </c>
      <c r="P825" s="44">
        <f>IFERROR(_xll.qlIndexFixing(ONIndex6M,I825,TRUE,_xll.ohTrigger(RecalcTrigger,Trigger6M)),NA())</f>
        <v>1.4180025019863152E-2</v>
      </c>
      <c r="Q825" s="183">
        <f>IFERROR(_xll.qlIndexFixing(ONIndex1Y,I825,TRUE,_xll.ohTrigger(RecalcTrigger,Trigger1Y)),NA())</f>
        <v>1.511840829174993E-2</v>
      </c>
    </row>
    <row r="826" spans="2:17" x14ac:dyDescent="0.2">
      <c r="B826" s="39" t="s">
        <v>42</v>
      </c>
      <c r="D826" s="42">
        <f>_xll.qlCalendarAdvance(Calendar,$D825,B826,"f",FALSE)</f>
        <v>45279</v>
      </c>
      <c r="E826" s="177">
        <f>_xll.qlInterestRateIndexValueDate(IndexON,D826)</f>
        <v>45279</v>
      </c>
      <c r="F826" s="193">
        <f>IFERROR(_xll.qlIndexFixing(IndexON,D826,TRUE,_xll.ohTrigger(RecalcTrigger,TriggerON)),NA())</f>
        <v>1.1241752732145116E-2</v>
      </c>
      <c r="H826" s="42">
        <f>_xll.qlCalendarAdvance(Calendar,$H825,B826,"f",FALSE)</f>
        <v>45279</v>
      </c>
      <c r="I826" s="177">
        <f>_xll.qlInterestRateIndexValueDate(Index1M,$H826)</f>
        <v>45281</v>
      </c>
      <c r="J826" s="182">
        <f>IFERROR(_xll.qlIndexFixing(Index1M,$H826,TRUE,_xll.ohTrigger(RecalcTrigger,Trigger1M)),NA())</f>
        <v>1.251682977080143E-2</v>
      </c>
      <c r="K826" s="44">
        <f>IFERROR(_xll.qlIndexFixing(Index3M,H826,TRUE,_xll.ohTrigger(RecalcTrigger,Trigger3M)),NA())</f>
        <v>1.3660074555538864E-2</v>
      </c>
      <c r="L826" s="44">
        <f>IFERROR(_xll.qlIndexFixing(Index6M,$H826,TRUE,_xll.ohTrigger(RecalcTrigger,Trigger6M)),NA())</f>
        <v>1.4711957848369622E-2</v>
      </c>
      <c r="M826" s="183">
        <f>IFERROR(_xll.qlIndexFixing(Index1Y,$H826,TRUE,_xll.ohTrigger(RecalcTrigger,Trigger1Y)),NA())</f>
        <v>1.5973282545309973E-2</v>
      </c>
      <c r="N826" s="182">
        <f>IFERROR(_xll.qlIndexFixing(ONIndex1M,I826,TRUE,_xll.ohTrigger(RecalcTrigger,Trigger1M)),NA())</f>
        <v>1.2456381406344974E-2</v>
      </c>
      <c r="O826" s="44">
        <f>IFERROR(_xll.qlIndexFixing(ONIndex3M,I826,TRUE,_xll.ohTrigger(RecalcTrigger,Trigger3M)),NA())</f>
        <v>1.3422231646931237E-2</v>
      </c>
      <c r="P826" s="44">
        <f>IFERROR(_xll.qlIndexFixing(ONIndex6M,I826,TRUE,_xll.ohTrigger(RecalcTrigger,Trigger6M)),NA())</f>
        <v>1.4228215772771335E-2</v>
      </c>
      <c r="Q826" s="183">
        <f>IFERROR(_xll.qlIndexFixing(ONIndex1Y,I826,TRUE,_xll.ohTrigger(RecalcTrigger,Trigger1Y)),NA())</f>
        <v>1.5157817310837984E-2</v>
      </c>
    </row>
    <row r="827" spans="2:17" x14ac:dyDescent="0.2">
      <c r="B827" s="39" t="s">
        <v>42</v>
      </c>
      <c r="D827" s="42">
        <f>_xll.qlCalendarAdvance(Calendar,$D826,B827,"f",FALSE)</f>
        <v>45287</v>
      </c>
      <c r="E827" s="177">
        <f>_xll.qlInterestRateIndexValueDate(IndexON,D827)</f>
        <v>45287</v>
      </c>
      <c r="F827" s="193">
        <f>IFERROR(_xll.qlIndexFixing(IndexON,D827,TRUE,_xll.ohTrigger(RecalcTrigger,TriggerON)),NA())</f>
        <v>1.1241752732145116E-2</v>
      </c>
      <c r="H827" s="42">
        <f>_xll.qlCalendarAdvance(Calendar,$H826,B827,"f",FALSE)</f>
        <v>45287</v>
      </c>
      <c r="I827" s="177">
        <f>_xll.qlInterestRateIndexValueDate(Index1M,$H827)</f>
        <v>45289</v>
      </c>
      <c r="J827" s="182">
        <f>IFERROR(_xll.qlIndexFixing(Index1M,$H827,TRUE,_xll.ohTrigger(RecalcTrigger,Trigger1M)),NA())</f>
        <v>1.2564789932035905E-2</v>
      </c>
      <c r="K827" s="44">
        <f>IFERROR(_xll.qlIndexFixing(Index3M,H827,TRUE,_xll.ohTrigger(RecalcTrigger,Trigger3M)),NA())</f>
        <v>1.3700905074154335E-2</v>
      </c>
      <c r="L827" s="44">
        <f>IFERROR(_xll.qlIndexFixing(Index6M,$H827,TRUE,_xll.ohTrigger(RecalcTrigger,Trigger6M)),NA())</f>
        <v>1.4749001193899101E-2</v>
      </c>
      <c r="M827" s="183">
        <f>IFERROR(_xll.qlIndexFixing(Index1Y,$H827,TRUE,_xll.ohTrigger(RecalcTrigger,Trigger1Y)),NA())</f>
        <v>1.6004201151777888E-2</v>
      </c>
      <c r="N827" s="182">
        <f>IFERROR(_xll.qlIndexFixing(ONIndex1M,I827,TRUE,_xll.ohTrigger(RecalcTrigger,Trigger1M)),NA())</f>
        <v>1.2496308410607782E-2</v>
      </c>
      <c r="O827" s="44">
        <f>IFERROR(_xll.qlIndexFixing(ONIndex3M,I827,TRUE,_xll.ohTrigger(RecalcTrigger,Trigger3M)),NA())</f>
        <v>1.3461669605510096E-2</v>
      </c>
      <c r="P827" s="44">
        <f>IFERROR(_xll.qlIndexFixing(ONIndex6M,I827,TRUE,_xll.ohTrigger(RecalcTrigger,Trigger6M)),NA())</f>
        <v>1.4265377119171418E-2</v>
      </c>
      <c r="Q827" s="183">
        <f>IFERROR(_xll.qlIndexFixing(ONIndex1Y,I827,TRUE,_xll.ohTrigger(RecalcTrigger,Trigger1Y)),NA())</f>
        <v>1.5187846230428903E-2</v>
      </c>
    </row>
    <row r="828" spans="2:17" x14ac:dyDescent="0.2">
      <c r="B828" s="39" t="s">
        <v>42</v>
      </c>
      <c r="D828" s="42">
        <f>_xll.qlCalendarAdvance(Calendar,$D827,B828,"f",FALSE)</f>
        <v>45294</v>
      </c>
      <c r="E828" s="177">
        <f>_xll.qlInterestRateIndexValueDate(IndexON,D828)</f>
        <v>45294</v>
      </c>
      <c r="F828" s="193">
        <f>IFERROR(_xll.qlIndexFixing(IndexON,D828,TRUE,_xll.ohTrigger(RecalcTrigger,TriggerON)),NA())</f>
        <v>1.1241752732145116E-2</v>
      </c>
      <c r="H828" s="42">
        <f>_xll.qlCalendarAdvance(Calendar,$H827,B828,"f",FALSE)</f>
        <v>45294</v>
      </c>
      <c r="I828" s="177">
        <f>_xll.qlInterestRateIndexValueDate(Index1M,$H828)</f>
        <v>45296</v>
      </c>
      <c r="J828" s="182">
        <f>IFERROR(_xll.qlIndexFixing(Index1M,$H828,TRUE,_xll.ohTrigger(RecalcTrigger,Trigger1M)),NA())</f>
        <v>1.2597729478149498E-2</v>
      </c>
      <c r="K828" s="44">
        <f>IFERROR(_xll.qlIndexFixing(Index3M,H828,TRUE,_xll.ohTrigger(RecalcTrigger,Trigger3M)),NA())</f>
        <v>1.3742020301547484E-2</v>
      </c>
      <c r="L828" s="44">
        <f>IFERROR(_xll.qlIndexFixing(Index6M,$H828,TRUE,_xll.ohTrigger(RecalcTrigger,Trigger6M)),NA())</f>
        <v>1.4783587715859369E-2</v>
      </c>
      <c r="M828" s="183">
        <f>IFERROR(_xll.qlIndexFixing(Index1Y,$H828,TRUE,_xll.ohTrigger(RecalcTrigger,Trigger1Y)),NA())</f>
        <v>1.602891217998555E-2</v>
      </c>
      <c r="N828" s="182">
        <f>IFERROR(_xll.qlIndexFixing(ONIndex1M,I828,TRUE,_xll.ohTrigger(RecalcTrigger,Trigger1M)),NA())</f>
        <v>1.2530189600381547E-2</v>
      </c>
      <c r="O828" s="44">
        <f>IFERROR(_xll.qlIndexFixing(ONIndex3M,I828,TRUE,_xll.ohTrigger(RecalcTrigger,Trigger3M)),NA())</f>
        <v>1.3495228920117341E-2</v>
      </c>
      <c r="P828" s="44">
        <f>IFERROR(_xll.qlIndexFixing(ONIndex6M,I828,TRUE,_xll.ohTrigger(RecalcTrigger,Trigger6M)),NA())</f>
        <v>1.4297004954082482E-2</v>
      </c>
      <c r="Q828" s="183">
        <f>IFERROR(_xll.qlIndexFixing(ONIndex1Y,I828,TRUE,_xll.ohTrigger(RecalcTrigger,Trigger1Y)),NA())</f>
        <v>1.5213148267454457E-2</v>
      </c>
    </row>
    <row r="829" spans="2:17" x14ac:dyDescent="0.2">
      <c r="B829" s="39" t="s">
        <v>42</v>
      </c>
      <c r="D829" s="42">
        <f>_xll.qlCalendarAdvance(Calendar,$D828,B829,"f",FALSE)</f>
        <v>45301</v>
      </c>
      <c r="E829" s="177">
        <f>_xll.qlInterestRateIndexValueDate(IndexON,D829)</f>
        <v>45301</v>
      </c>
      <c r="F829" s="193">
        <f>IFERROR(_xll.qlIndexFixing(IndexON,D829,TRUE,_xll.ohTrigger(RecalcTrigger,TriggerON)),NA())</f>
        <v>1.1241752732225052E-2</v>
      </c>
      <c r="H829" s="42">
        <f>_xll.qlCalendarAdvance(Calendar,$H828,B829,"f",FALSE)</f>
        <v>45301</v>
      </c>
      <c r="I829" s="177">
        <f>_xll.qlInterestRateIndexValueDate(Index1M,$H829)</f>
        <v>45303</v>
      </c>
      <c r="J829" s="182">
        <f>IFERROR(_xll.qlIndexFixing(Index1M,$H829,TRUE,_xll.ohTrigger(RecalcTrigger,Trigger1M)),NA())</f>
        <v>1.2636250367304085E-2</v>
      </c>
      <c r="K829" s="44">
        <f>IFERROR(_xll.qlIndexFixing(Index3M,H829,TRUE,_xll.ohTrigger(RecalcTrigger,Trigger3M)),NA())</f>
        <v>1.3780022622791615E-2</v>
      </c>
      <c r="L829" s="44">
        <f>IFERROR(_xll.qlIndexFixing(Index6M,$H829,TRUE,_xll.ohTrigger(RecalcTrigger,Trigger6M)),NA())</f>
        <v>1.4817974840951391E-2</v>
      </c>
      <c r="M829" s="183">
        <f>IFERROR(_xll.qlIndexFixing(Index1Y,$H829,TRUE,_xll.ohTrigger(RecalcTrigger,Trigger1Y)),NA())</f>
        <v>1.605579215252393E-2</v>
      </c>
      <c r="N829" s="182">
        <f>IFERROR(_xll.qlIndexFixing(ONIndex1M,I829,TRUE,_xll.ohTrigger(RecalcTrigger,Trigger1M)),NA())</f>
        <v>1.2569315713291118E-2</v>
      </c>
      <c r="O829" s="44">
        <f>IFERROR(_xll.qlIndexFixing(ONIndex3M,I829,TRUE,_xll.ohTrigger(RecalcTrigger,Trigger3M)),NA())</f>
        <v>1.3534094030847044E-2</v>
      </c>
      <c r="P829" s="44">
        <f>IFERROR(_xll.qlIndexFixing(ONIndex6M,I829,TRUE,_xll.ohTrigger(RecalcTrigger,Trigger6M)),NA())</f>
        <v>1.4333640142725201E-2</v>
      </c>
      <c r="Q829" s="183">
        <f>IFERROR(_xll.qlIndexFixing(ONIndex1Y,I829,TRUE,_xll.ohTrigger(RecalcTrigger,Trigger1Y)),NA())</f>
        <v>1.5242153740837594E-2</v>
      </c>
    </row>
    <row r="830" spans="2:17" x14ac:dyDescent="0.2">
      <c r="B830" s="39" t="s">
        <v>42</v>
      </c>
      <c r="D830" s="42">
        <f>_xll.qlCalendarAdvance(Calendar,$D829,B830,"f",FALSE)</f>
        <v>45308</v>
      </c>
      <c r="E830" s="177">
        <f>_xll.qlInterestRateIndexValueDate(IndexON,D830)</f>
        <v>45308</v>
      </c>
      <c r="F830" s="193">
        <f>IFERROR(_xll.qlIndexFixing(IndexON,D830,TRUE,_xll.ohTrigger(RecalcTrigger,TriggerON)),NA())</f>
        <v>1.1241752732225052E-2</v>
      </c>
      <c r="H830" s="42">
        <f>_xll.qlCalendarAdvance(Calendar,$H829,B830,"f",FALSE)</f>
        <v>45308</v>
      </c>
      <c r="I830" s="177">
        <f>_xll.qlInterestRateIndexValueDate(Index1M,$H830)</f>
        <v>45310</v>
      </c>
      <c r="J830" s="182">
        <f>IFERROR(_xll.qlIndexFixing(Index1M,$H830,TRUE,_xll.ohTrigger(RecalcTrigger,Trigger1M)),NA())</f>
        <v>1.2674462735845745E-2</v>
      </c>
      <c r="K830" s="44">
        <f>IFERROR(_xll.qlIndexFixing(Index3M,H830,TRUE,_xll.ohTrigger(RecalcTrigger,Trigger3M)),NA())</f>
        <v>1.3817898232427508E-2</v>
      </c>
      <c r="L830" s="44">
        <f>IFERROR(_xll.qlIndexFixing(Index6M,$H830,TRUE,_xll.ohTrigger(RecalcTrigger,Trigger6M)),NA())</f>
        <v>1.4852166111251687E-2</v>
      </c>
      <c r="M830" s="183">
        <f>IFERROR(_xll.qlIndexFixing(Index1Y,$H830,TRUE,_xll.ohTrigger(RecalcTrigger,Trigger1Y)),NA())</f>
        <v>1.6082603187634121E-2</v>
      </c>
      <c r="N830" s="182">
        <f>IFERROR(_xll.qlIndexFixing(ONIndex1M,I830,TRUE,_xll.ohTrigger(RecalcTrigger,Trigger1M)),NA())</f>
        <v>1.2608005743190986E-2</v>
      </c>
      <c r="O830" s="44">
        <f>IFERROR(_xll.qlIndexFixing(ONIndex3M,I830,TRUE,_xll.ohTrigger(RecalcTrigger,Trigger3M)),NA())</f>
        <v>1.3572647456898679E-2</v>
      </c>
      <c r="P830" s="44">
        <f>IFERROR(_xll.qlIndexFixing(ONIndex6M,I830,TRUE,_xll.ohTrigger(RecalcTrigger,Trigger6M)),NA())</f>
        <v>1.4369989194733535E-2</v>
      </c>
      <c r="Q830" s="183">
        <f>IFERROR(_xll.qlIndexFixing(ONIndex1Y,I830,TRUE,_xll.ohTrigger(RecalcTrigger,Trigger1Y)),NA())</f>
        <v>1.5270602161097102E-2</v>
      </c>
    </row>
    <row r="831" spans="2:17" x14ac:dyDescent="0.2">
      <c r="B831" s="39" t="s">
        <v>42</v>
      </c>
      <c r="D831" s="42">
        <f>_xll.qlCalendarAdvance(Calendar,$D830,B831,"f",FALSE)</f>
        <v>45315</v>
      </c>
      <c r="E831" s="177">
        <f>_xll.qlInterestRateIndexValueDate(IndexON,D831)</f>
        <v>45315</v>
      </c>
      <c r="F831" s="193">
        <f>IFERROR(_xll.qlIndexFixing(IndexON,D831,TRUE,_xll.ohTrigger(RecalcTrigger,TriggerON)),NA())</f>
        <v>1.1241752732225052E-2</v>
      </c>
      <c r="H831" s="42">
        <f>_xll.qlCalendarAdvance(Calendar,$H830,B831,"f",FALSE)</f>
        <v>45315</v>
      </c>
      <c r="I831" s="177">
        <f>_xll.qlInterestRateIndexValueDate(Index1M,$H831)</f>
        <v>45317</v>
      </c>
      <c r="J831" s="182">
        <f>IFERROR(_xll.qlIndexFixing(Index1M,$H831,TRUE,_xll.ohTrigger(RecalcTrigger,Trigger1M)),NA())</f>
        <v>1.2712457474862679E-2</v>
      </c>
      <c r="K831" s="44">
        <f>IFERROR(_xll.qlIndexFixing(Index3M,H831,TRUE,_xll.ohTrigger(RecalcTrigger,Trigger3M)),NA())</f>
        <v>1.3855665755799945E-2</v>
      </c>
      <c r="L831" s="44">
        <f>IFERROR(_xll.qlIndexFixing(Index6M,$H831,TRUE,_xll.ohTrigger(RecalcTrigger,Trigger6M)),NA())</f>
        <v>1.4886165112827964E-2</v>
      </c>
      <c r="M831" s="183">
        <f>IFERROR(_xll.qlIndexFixing(Index1Y,$H831,TRUE,_xll.ohTrigger(RecalcTrigger,Trigger1Y)),NA())</f>
        <v>1.6109355667149494E-2</v>
      </c>
      <c r="N831" s="182">
        <f>IFERROR(_xll.qlIndexFixing(ONIndex1M,I831,TRUE,_xll.ohTrigger(RecalcTrigger,Trigger1M)),NA())</f>
        <v>1.2646256306547699E-2</v>
      </c>
      <c r="O831" s="44">
        <f>IFERROR(_xll.qlIndexFixing(ONIndex3M,I831,TRUE,_xll.ohTrigger(RecalcTrigger,Trigger3M)),NA())</f>
        <v>1.3610886938799638E-2</v>
      </c>
      <c r="P831" s="44">
        <f>IFERROR(_xll.qlIndexFixing(ONIndex6M,I831,TRUE,_xll.ohTrigger(RecalcTrigger,Trigger6M)),NA())</f>
        <v>1.4406050135526982E-2</v>
      </c>
      <c r="Q831" s="183">
        <f>IFERROR(_xll.qlIndexFixing(ONIndex1Y,I831,TRUE,_xll.ohTrigger(RecalcTrigger,Trigger1Y)),NA())</f>
        <v>1.5298489351813771E-2</v>
      </c>
    </row>
    <row r="832" spans="2:17" x14ac:dyDescent="0.2">
      <c r="B832" s="39" t="s">
        <v>42</v>
      </c>
      <c r="D832" s="42">
        <f>_xll.qlCalendarAdvance(Calendar,$D831,B832,"f",FALSE)</f>
        <v>45322</v>
      </c>
      <c r="E832" s="177">
        <f>_xll.qlInterestRateIndexValueDate(IndexON,D832)</f>
        <v>45322</v>
      </c>
      <c r="F832" s="193">
        <f>IFERROR(_xll.qlIndexFixing(IndexON,D832,TRUE,_xll.ohTrigger(RecalcTrigger,TriggerON)),NA())</f>
        <v>1.1241752732225052E-2</v>
      </c>
      <c r="H832" s="42">
        <f>_xll.qlCalendarAdvance(Calendar,$H831,B832,"f",FALSE)</f>
        <v>45322</v>
      </c>
      <c r="I832" s="177">
        <f>_xll.qlInterestRateIndexValueDate(Index1M,$H832)</f>
        <v>45324</v>
      </c>
      <c r="J832" s="182">
        <f>IFERROR(_xll.qlIndexFixing(Index1M,$H832,TRUE,_xll.ohTrigger(RecalcTrigger,Trigger1M)),NA())</f>
        <v>1.275032636370804E-2</v>
      </c>
      <c r="K832" s="44">
        <f>IFERROR(_xll.qlIndexFixing(Index3M,H832,TRUE,_xll.ohTrigger(RecalcTrigger,Trigger3M)),NA())</f>
        <v>1.3890398461779085E-2</v>
      </c>
      <c r="L832" s="44">
        <f>IFERROR(_xll.qlIndexFixing(Index6M,$H832,TRUE,_xll.ohTrigger(RecalcTrigger,Trigger6M)),NA())</f>
        <v>1.4919975475732525E-2</v>
      </c>
      <c r="M832" s="183">
        <f>IFERROR(_xll.qlIndexFixing(Index1Y,$H832,TRUE,_xll.ohTrigger(RecalcTrigger,Trigger1Y)),NA())</f>
        <v>1.613606006887244E-2</v>
      </c>
      <c r="N832" s="182">
        <f>IFERROR(_xll.qlIndexFixing(ONIndex1M,I832,TRUE,_xll.ohTrigger(RecalcTrigger,Trigger1M)),NA())</f>
        <v>1.2684149164199354E-2</v>
      </c>
      <c r="O832" s="44">
        <f>IFERROR(_xll.qlIndexFixing(ONIndex3M,I832,TRUE,_xll.ohTrigger(RecalcTrigger,Trigger3M)),NA())</f>
        <v>1.364886135641008E-2</v>
      </c>
      <c r="P832" s="44">
        <f>IFERROR(_xll.qlIndexFixing(ONIndex6M,I832,TRUE,_xll.ohTrigger(RecalcTrigger,Trigger6M)),NA())</f>
        <v>1.444184545143834E-2</v>
      </c>
      <c r="Q832" s="183">
        <f>IFERROR(_xll.qlIndexFixing(ONIndex1Y,I832,TRUE,_xll.ohTrigger(RecalcTrigger,Trigger1Y)),NA())</f>
        <v>1.5325917281820978E-2</v>
      </c>
    </row>
    <row r="833" spans="2:17" x14ac:dyDescent="0.2">
      <c r="B833" s="39" t="s">
        <v>42</v>
      </c>
      <c r="D833" s="42">
        <f>_xll.qlCalendarAdvance(Calendar,$D832,B833,"f",FALSE)</f>
        <v>45329</v>
      </c>
      <c r="E833" s="177">
        <f>_xll.qlInterestRateIndexValueDate(IndexON,D833)</f>
        <v>45329</v>
      </c>
      <c r="F833" s="193">
        <f>IFERROR(_xll.qlIndexFixing(IndexON,D833,TRUE,_xll.ohTrigger(RecalcTrigger,TriggerON)),NA())</f>
        <v>1.3347733045563359E-2</v>
      </c>
      <c r="H833" s="42">
        <f>_xll.qlCalendarAdvance(Calendar,$H832,B833,"f",FALSE)</f>
        <v>45329</v>
      </c>
      <c r="I833" s="177">
        <f>_xll.qlInterestRateIndexValueDate(Index1M,$H833)</f>
        <v>45331</v>
      </c>
      <c r="J833" s="182">
        <f>IFERROR(_xll.qlIndexFixing(Index1M,$H833,TRUE,_xll.ohTrigger(RecalcTrigger,Trigger1M)),NA())</f>
        <v>1.2788146604515545E-2</v>
      </c>
      <c r="K833" s="44">
        <f>IFERROR(_xll.qlIndexFixing(Index3M,H833,TRUE,_xll.ohTrigger(RecalcTrigger,Trigger3M)),NA())</f>
        <v>1.392800680023587E-2</v>
      </c>
      <c r="L833" s="44">
        <f>IFERROR(_xll.qlIndexFixing(Index6M,$H833,TRUE,_xll.ohTrigger(RecalcTrigger,Trigger6M)),NA())</f>
        <v>1.4953600112341644E-2</v>
      </c>
      <c r="M833" s="183">
        <f>IFERROR(_xll.qlIndexFixing(Index1Y,$H833,TRUE,_xll.ohTrigger(RecalcTrigger,Trigger1Y)),NA())</f>
        <v>1.6162724776070878E-2</v>
      </c>
      <c r="N833" s="182">
        <f>IFERROR(_xll.qlIndexFixing(ONIndex1M,I833,TRUE,_xll.ohTrigger(RecalcTrigger,Trigger1M)),NA())</f>
        <v>1.2721981397145754E-2</v>
      </c>
      <c r="O833" s="44">
        <f>IFERROR(_xll.qlIndexFixing(ONIndex3M,I833,TRUE,_xll.ohTrigger(RecalcTrigger,Trigger3M)),NA())</f>
        <v>1.368674891502053E-2</v>
      </c>
      <c r="P833" s="44">
        <f>IFERROR(_xll.qlIndexFixing(ONIndex6M,I833,TRUE,_xll.ohTrigger(RecalcTrigger,Trigger6M)),NA())</f>
        <v>1.4477459488277944E-2</v>
      </c>
      <c r="Q833" s="183">
        <f>IFERROR(_xll.qlIndexFixing(ONIndex1Y,I833,TRUE,_xll.ohTrigger(RecalcTrigger,Trigger1Y)),NA())</f>
        <v>1.5353256348591415E-2</v>
      </c>
    </row>
    <row r="834" spans="2:17" x14ac:dyDescent="0.2">
      <c r="B834" s="39" t="s">
        <v>42</v>
      </c>
      <c r="D834" s="42">
        <f>_xll.qlCalendarAdvance(Calendar,$D833,B834,"f",FALSE)</f>
        <v>45336</v>
      </c>
      <c r="E834" s="177">
        <f>_xll.qlInterestRateIndexValueDate(IndexON,D834)</f>
        <v>45336</v>
      </c>
      <c r="F834" s="193">
        <f>IFERROR(_xll.qlIndexFixing(IndexON,D834,TRUE,_xll.ohTrigger(RecalcTrigger,TriggerON)),NA())</f>
        <v>1.3347733045483423E-2</v>
      </c>
      <c r="H834" s="42">
        <f>_xll.qlCalendarAdvance(Calendar,$H833,B834,"f",FALSE)</f>
        <v>45336</v>
      </c>
      <c r="I834" s="177">
        <f>_xll.qlInterestRateIndexValueDate(Index1M,$H834)</f>
        <v>45338</v>
      </c>
      <c r="J834" s="182">
        <f>IFERROR(_xll.qlIndexFixing(Index1M,$H834,TRUE,_xll.ohTrigger(RecalcTrigger,Trigger1M)),NA())</f>
        <v>1.2825934129717342E-2</v>
      </c>
      <c r="K834" s="44">
        <f>IFERROR(_xll.qlIndexFixing(Index3M,H834,TRUE,_xll.ohTrigger(RecalcTrigger,Trigger3M)),NA())</f>
        <v>1.396554492357982E-2</v>
      </c>
      <c r="L834" s="44">
        <f>IFERROR(_xll.qlIndexFixing(Index6M,$H834,TRUE,_xll.ohTrigger(RecalcTrigger,Trigger6M)),NA())</f>
        <v>1.4987038917691372E-2</v>
      </c>
      <c r="M834" s="183">
        <f>IFERROR(_xll.qlIndexFixing(Index1Y,$H834,TRUE,_xll.ohTrigger(RecalcTrigger,Trigger1Y)),NA())</f>
        <v>1.6189349464755039E-2</v>
      </c>
      <c r="N834" s="182">
        <f>IFERROR(_xll.qlIndexFixing(ONIndex1M,I834,TRUE,_xll.ohTrigger(RecalcTrigger,Trigger1M)),NA())</f>
        <v>1.2759779980848762E-2</v>
      </c>
      <c r="O834" s="44">
        <f>IFERROR(_xll.qlIndexFixing(ONIndex3M,I834,TRUE,_xll.ohTrigger(RecalcTrigger,Trigger3M)),NA())</f>
        <v>1.3724565589452453E-2</v>
      </c>
      <c r="P834" s="44">
        <f>IFERROR(_xll.qlIndexFixing(ONIndex6M,I834,TRUE,_xll.ohTrigger(RecalcTrigger,Trigger6M)),NA())</f>
        <v>1.4512898993368495E-2</v>
      </c>
      <c r="Q834" s="183">
        <f>IFERROR(_xll.qlIndexFixing(ONIndex1Y,I834,TRUE,_xll.ohTrigger(RecalcTrigger,Trigger1Y)),NA())</f>
        <v>1.5380540222631467E-2</v>
      </c>
    </row>
    <row r="835" spans="2:17" x14ac:dyDescent="0.2">
      <c r="B835" s="39" t="s">
        <v>42</v>
      </c>
      <c r="D835" s="42">
        <f>_xll.qlCalendarAdvance(Calendar,$D834,B835,"f",FALSE)</f>
        <v>45343</v>
      </c>
      <c r="E835" s="177">
        <f>_xll.qlInterestRateIndexValueDate(IndexON,D835)</f>
        <v>45343</v>
      </c>
      <c r="F835" s="193">
        <f>IFERROR(_xll.qlIndexFixing(IndexON,D835,TRUE,_xll.ohTrigger(RecalcTrigger,TriggerON)),NA())</f>
        <v>1.3347733045563359E-2</v>
      </c>
      <c r="H835" s="42">
        <f>_xll.qlCalendarAdvance(Calendar,$H834,B835,"f",FALSE)</f>
        <v>45343</v>
      </c>
      <c r="I835" s="177">
        <f>_xll.qlInterestRateIndexValueDate(Index1M,$H835)</f>
        <v>45345</v>
      </c>
      <c r="J835" s="182">
        <f>IFERROR(_xll.qlIndexFixing(Index1M,$H835,TRUE,_xll.ohTrigger(RecalcTrigger,Trigger1M)),NA())</f>
        <v>1.2863689480279413E-2</v>
      </c>
      <c r="K835" s="44">
        <f>IFERROR(_xll.qlIndexFixing(Index3M,H835,TRUE,_xll.ohTrigger(RecalcTrigger,Trigger3M)),NA())</f>
        <v>1.4003012927585878E-2</v>
      </c>
      <c r="L835" s="44">
        <f>IFERROR(_xll.qlIndexFixing(Index6M,$H835,TRUE,_xll.ohTrigger(RecalcTrigger,Trigger6M)),NA())</f>
        <v>1.502029102881223E-2</v>
      </c>
      <c r="M835" s="183">
        <f>IFERROR(_xll.qlIndexFixing(Index1Y,$H835,TRUE,_xll.ohTrigger(RecalcTrigger,Trigger1Y)),NA())</f>
        <v>1.6215931603094699E-2</v>
      </c>
      <c r="N835" s="182">
        <f>IFERROR(_xll.qlIndexFixing(ONIndex1M,I835,TRUE,_xll.ohTrigger(RecalcTrigger,Trigger1M)),NA())</f>
        <v>1.2797545455915937E-2</v>
      </c>
      <c r="O835" s="44">
        <f>IFERROR(_xll.qlIndexFixing(ONIndex3M,I835,TRUE,_xll.ohTrigger(RecalcTrigger,Trigger3M)),NA())</f>
        <v>1.3762311476908096E-2</v>
      </c>
      <c r="P835" s="44">
        <f>IFERROR(_xll.qlIndexFixing(ONIndex6M,I835,TRUE,_xll.ohTrigger(RecalcTrigger,Trigger6M)),NA())</f>
        <v>1.4548163119227908E-2</v>
      </c>
      <c r="Q835" s="183">
        <f>IFERROR(_xll.qlIndexFixing(ONIndex1Y,I835,TRUE,_xll.ohTrigger(RecalcTrigger,Trigger1Y)),NA())</f>
        <v>1.5407769619608658E-2</v>
      </c>
    </row>
    <row r="836" spans="2:17" x14ac:dyDescent="0.2">
      <c r="B836" s="39" t="s">
        <v>42</v>
      </c>
      <c r="D836" s="42">
        <f>_xll.qlCalendarAdvance(Calendar,$D835,B836,"f",FALSE)</f>
        <v>45350</v>
      </c>
      <c r="E836" s="177">
        <f>_xll.qlInterestRateIndexValueDate(IndexON,D836)</f>
        <v>45350</v>
      </c>
      <c r="F836" s="193">
        <f>IFERROR(_xll.qlIndexFixing(IndexON,D836,TRUE,_xll.ohTrigger(RecalcTrigger,TriggerON)),NA())</f>
        <v>1.3347733045483423E-2</v>
      </c>
      <c r="H836" s="42">
        <f>_xll.qlCalendarAdvance(Calendar,$H835,B836,"f",FALSE)</f>
        <v>45350</v>
      </c>
      <c r="I836" s="177">
        <f>_xll.qlInterestRateIndexValueDate(Index1M,$H836)</f>
        <v>45352</v>
      </c>
      <c r="J836" s="182">
        <f>IFERROR(_xll.qlIndexFixing(Index1M,$H836,TRUE,_xll.ohTrigger(RecalcTrigger,Trigger1M)),NA())</f>
        <v>1.290433607132907E-2</v>
      </c>
      <c r="K836" s="44">
        <f>IFERROR(_xll.qlIndexFixing(Index3M,H836,TRUE,_xll.ohTrigger(RecalcTrigger,Trigger3M)),NA())</f>
        <v>1.4052134850312476E-2</v>
      </c>
      <c r="L836" s="44">
        <f>IFERROR(_xll.qlIndexFixing(Index6M,$H836,TRUE,_xll.ohTrigger(RecalcTrigger,Trigger6M)),NA())</f>
        <v>1.5061181968721747E-2</v>
      </c>
      <c r="M836" s="183">
        <f>IFERROR(_xll.qlIndexFixing(Index1Y,$H836,TRUE,_xll.ohTrigger(RecalcTrigger,Trigger1Y)),NA())</f>
        <v>1.6242468631624627E-2</v>
      </c>
      <c r="N836" s="182">
        <f>IFERROR(_xll.qlIndexFixing(ONIndex1M,I836,TRUE,_xll.ohTrigger(RecalcTrigger,Trigger1M)),NA())</f>
        <v>1.283527836311471E-2</v>
      </c>
      <c r="O836" s="44">
        <f>IFERROR(_xll.qlIndexFixing(ONIndex3M,I836,TRUE,_xll.ohTrigger(RecalcTrigger,Trigger3M)),NA())</f>
        <v>1.3799986674909448E-2</v>
      </c>
      <c r="P836" s="44">
        <f>IFERROR(_xll.qlIndexFixing(ONIndex6M,I836,TRUE,_xll.ohTrigger(RecalcTrigger,Trigger6M)),NA())</f>
        <v>1.4583251018853716E-2</v>
      </c>
      <c r="Q836" s="183">
        <f>IFERROR(_xll.qlIndexFixing(ONIndex1Y,I836,TRUE,_xll.ohTrigger(RecalcTrigger,Trigger1Y)),NA())</f>
        <v>1.5434945255190513E-2</v>
      </c>
    </row>
    <row r="837" spans="2:17" x14ac:dyDescent="0.2">
      <c r="B837" s="39" t="s">
        <v>42</v>
      </c>
      <c r="D837" s="42">
        <f>_xll.qlCalendarAdvance(Calendar,$D836,B837,"f",FALSE)</f>
        <v>45357</v>
      </c>
      <c r="E837" s="177">
        <f>_xll.qlInterestRateIndexValueDate(IndexON,D837)</f>
        <v>45357</v>
      </c>
      <c r="F837" s="193">
        <f>IFERROR(_xll.qlIndexFixing(IndexON,D837,TRUE,_xll.ohTrigger(RecalcTrigger,TriggerON)),NA())</f>
        <v>1.3347733045483423E-2</v>
      </c>
      <c r="H837" s="42">
        <f>_xll.qlCalendarAdvance(Calendar,$H836,B837,"f",FALSE)</f>
        <v>45357</v>
      </c>
      <c r="I837" s="177">
        <f>_xll.qlInterestRateIndexValueDate(Index1M,$H837)</f>
        <v>45359</v>
      </c>
      <c r="J837" s="182">
        <f>IFERROR(_xll.qlIndexFixing(Index1M,$H837,TRUE,_xll.ohTrigger(RecalcTrigger,Trigger1M)),NA())</f>
        <v>1.293910582145402E-2</v>
      </c>
      <c r="K837" s="44">
        <f>IFERROR(_xll.qlIndexFixing(Index3M,H837,TRUE,_xll.ohTrigger(RecalcTrigger,Trigger3M)),NA())</f>
        <v>1.4089448824619469E-2</v>
      </c>
      <c r="L837" s="44">
        <f>IFERROR(_xll.qlIndexFixing(Index6M,$H837,TRUE,_xll.ohTrigger(RecalcTrigger,Trigger6M)),NA())</f>
        <v>1.5094020922269108E-2</v>
      </c>
      <c r="M837" s="183">
        <f>IFERROR(_xll.qlIndexFixing(Index1Y,$H837,TRUE,_xll.ohTrigger(RecalcTrigger,Trigger1Y)),NA())</f>
        <v>1.6268957963241109E-2</v>
      </c>
      <c r="N837" s="182">
        <f>IFERROR(_xll.qlIndexFixing(ONIndex1M,I837,TRUE,_xll.ohTrigger(RecalcTrigger,Trigger1M)),NA())</f>
        <v>1.2872979243132576E-2</v>
      </c>
      <c r="O837" s="44">
        <f>IFERROR(_xll.qlIndexFixing(ONIndex3M,I837,TRUE,_xll.ohTrigger(RecalcTrigger,Trigger3M)),NA())</f>
        <v>1.3837591280738692E-2</v>
      </c>
      <c r="P837" s="44">
        <f>IFERROR(_xll.qlIndexFixing(ONIndex6M,I837,TRUE,_xll.ohTrigger(RecalcTrigger,Trigger6M)),NA())</f>
        <v>1.4618161844763833E-2</v>
      </c>
      <c r="Q837" s="183">
        <f>IFERROR(_xll.qlIndexFixing(ONIndex1Y,I837,TRUE,_xll.ohTrigger(RecalcTrigger,Trigger1Y)),NA())</f>
        <v>1.5462067845044558E-2</v>
      </c>
    </row>
    <row r="838" spans="2:17" x14ac:dyDescent="0.2">
      <c r="B838" s="39" t="s">
        <v>42</v>
      </c>
      <c r="D838" s="42">
        <f>_xll.qlCalendarAdvance(Calendar,$D837,B838,"f",FALSE)</f>
        <v>45364</v>
      </c>
      <c r="E838" s="177">
        <f>_xll.qlInterestRateIndexValueDate(IndexON,D838)</f>
        <v>45364</v>
      </c>
      <c r="F838" s="193">
        <f>IFERROR(_xll.qlIndexFixing(IndexON,D838,TRUE,_xll.ohTrigger(RecalcTrigger,TriggerON)),NA())</f>
        <v>1.3347733045563359E-2</v>
      </c>
      <c r="H838" s="42">
        <f>_xll.qlCalendarAdvance(Calendar,$H837,B838,"f",FALSE)</f>
        <v>45364</v>
      </c>
      <c r="I838" s="177">
        <f>_xll.qlInterestRateIndexValueDate(Index1M,$H838)</f>
        <v>45366</v>
      </c>
      <c r="J838" s="182">
        <f>IFERROR(_xll.qlIndexFixing(Index1M,$H838,TRUE,_xll.ohTrigger(RecalcTrigger,Trigger1M)),NA())</f>
        <v>1.2976767894050095E-2</v>
      </c>
      <c r="K838" s="44">
        <f>IFERROR(_xll.qlIndexFixing(Index3M,H838,TRUE,_xll.ohTrigger(RecalcTrigger,Trigger3M)),NA())</f>
        <v>1.4126692998818639E-2</v>
      </c>
      <c r="L838" s="44">
        <f>IFERROR(_xll.qlIndexFixing(Index6M,$H838,TRUE,_xll.ohTrigger(RecalcTrigger,Trigger6M)),NA())</f>
        <v>1.5126670392844455E-2</v>
      </c>
      <c r="M838" s="183">
        <f>IFERROR(_xll.qlIndexFixing(Index1Y,$H838,TRUE,_xll.ohTrigger(RecalcTrigger,Trigger1Y)),NA())</f>
        <v>1.629539698320084E-2</v>
      </c>
      <c r="N838" s="182">
        <f>IFERROR(_xll.qlIndexFixing(ONIndex1M,I838,TRUE,_xll.ohTrigger(RecalcTrigger,Trigger1M)),NA())</f>
        <v>1.2910648636657029E-2</v>
      </c>
      <c r="O838" s="44">
        <f>IFERROR(_xll.qlIndexFixing(ONIndex3M,I838,TRUE,_xll.ohTrigger(RecalcTrigger,Trigger3M)),NA())</f>
        <v>1.3875125391997756E-2</v>
      </c>
      <c r="P838" s="44">
        <f>IFERROR(_xll.qlIndexFixing(ONIndex6M,I838,TRUE,_xll.ohTrigger(RecalcTrigger,Trigger6M)),NA())</f>
        <v>1.4652894749795919E-2</v>
      </c>
      <c r="Q838" s="183">
        <f>IFERROR(_xll.qlIndexFixing(ONIndex1Y,I838,TRUE,_xll.ohTrigger(RecalcTrigger,Trigger1Y)),NA())</f>
        <v>1.5489138104918254E-2</v>
      </c>
    </row>
    <row r="839" spans="2:17" x14ac:dyDescent="0.2">
      <c r="B839" s="39" t="s">
        <v>42</v>
      </c>
      <c r="D839" s="42">
        <f>_xll.qlCalendarAdvance(Calendar,$D838,B839,"f",FALSE)</f>
        <v>45371</v>
      </c>
      <c r="E839" s="177">
        <f>_xll.qlInterestRateIndexValueDate(IndexON,D839)</f>
        <v>45371</v>
      </c>
      <c r="F839" s="193">
        <f>IFERROR(_xll.qlIndexFixing(IndexON,D839,TRUE,_xll.ohTrigger(RecalcTrigger,TriggerON)),NA())</f>
        <v>1.3347733045563359E-2</v>
      </c>
      <c r="H839" s="42">
        <f>_xll.qlCalendarAdvance(Calendar,$H838,B839,"f",FALSE)</f>
        <v>45371</v>
      </c>
      <c r="I839" s="177">
        <f>_xll.qlInterestRateIndexValueDate(Index1M,$H839)</f>
        <v>45373</v>
      </c>
      <c r="J839" s="182">
        <f>IFERROR(_xll.qlIndexFixing(Index1M,$H839,TRUE,_xll.ohTrigger(RecalcTrigger,Trigger1M)),NA())</f>
        <v>1.3014399955994139E-2</v>
      </c>
      <c r="K839" s="44">
        <f>IFERROR(_xll.qlIndexFixing(Index3M,H839,TRUE,_xll.ohTrigger(RecalcTrigger,Trigger3M)),NA())</f>
        <v>1.4163867468647874E-2</v>
      </c>
      <c r="L839" s="44">
        <f>IFERROR(_xll.qlIndexFixing(Index6M,$H839,TRUE,_xll.ohTrigger(RecalcTrigger,Trigger6M)),NA())</f>
        <v>1.5159129517201013E-2</v>
      </c>
      <c r="M839" s="183">
        <f>IFERROR(_xll.qlIndexFixing(Index1Y,$H839,TRUE,_xll.ohTrigger(RecalcTrigger,Trigger1Y)),NA())</f>
        <v>1.6321783049116807E-2</v>
      </c>
      <c r="N839" s="182">
        <f>IFERROR(_xll.qlIndexFixing(ONIndex1M,I839,TRUE,_xll.ohTrigger(RecalcTrigger,Trigger1M)),NA())</f>
        <v>1.2948287084455501E-2</v>
      </c>
      <c r="O839" s="44">
        <f>IFERROR(_xll.qlIndexFixing(ONIndex3M,I839,TRUE,_xll.ohTrigger(RecalcTrigger,Trigger3M)),NA())</f>
        <v>1.3912589105888884E-2</v>
      </c>
      <c r="P839" s="44">
        <f>IFERROR(_xll.qlIndexFixing(ONIndex6M,I839,TRUE,_xll.ohTrigger(RecalcTrigger,Trigger6M)),NA())</f>
        <v>1.4687448886707699E-2</v>
      </c>
      <c r="Q839" s="183">
        <f>IFERROR(_xll.qlIndexFixing(ONIndex1Y,I839,TRUE,_xll.ohTrigger(RecalcTrigger,Trigger1Y)),NA())</f>
        <v>1.5516156750479126E-2</v>
      </c>
    </row>
    <row r="840" spans="2:17" x14ac:dyDescent="0.2">
      <c r="B840" s="39" t="s">
        <v>42</v>
      </c>
      <c r="D840" s="42">
        <f>_xll.qlCalendarAdvance(Calendar,$D839,B840,"f",FALSE)</f>
        <v>45378</v>
      </c>
      <c r="E840" s="177">
        <f>_xll.qlInterestRateIndexValueDate(IndexON,D840)</f>
        <v>45378</v>
      </c>
      <c r="F840" s="193">
        <f>IFERROR(_xll.qlIndexFixing(IndexON,D840,TRUE,_xll.ohTrigger(RecalcTrigger,TriggerON)),NA())</f>
        <v>1.3347733045563359E-2</v>
      </c>
      <c r="H840" s="42">
        <f>_xll.qlCalendarAdvance(Calendar,$H839,B840,"f",FALSE)</f>
        <v>45378</v>
      </c>
      <c r="I840" s="177">
        <f>_xll.qlInterestRateIndexValueDate(Index1M,$H840)</f>
        <v>45384</v>
      </c>
      <c r="J840" s="182">
        <f>IFERROR(_xll.qlIndexFixing(Index1M,$H840,TRUE,_xll.ohTrigger(RecalcTrigger,Trigger1M)),NA())</f>
        <v>1.307055726141737E-2</v>
      </c>
      <c r="K840" s="44">
        <f>IFERROR(_xll.qlIndexFixing(Index3M,H840,TRUE,_xll.ohTrigger(RecalcTrigger,Trigger3M)),NA())</f>
        <v>1.4213399393091264E-2</v>
      </c>
      <c r="L840" s="44">
        <f>IFERROR(_xll.qlIndexFixing(Index6M,$H840,TRUE,_xll.ohTrigger(RecalcTrigger,Trigger6M)),NA())</f>
        <v>1.5204648019747873E-2</v>
      </c>
      <c r="M840" s="183">
        <f>IFERROR(_xll.qlIndexFixing(Index1Y,$H840,TRUE,_xll.ohTrigger(RecalcTrigger,Trigger1Y)),NA())</f>
        <v>1.6358695657764988E-2</v>
      </c>
      <c r="N840" s="182">
        <f>IFERROR(_xll.qlIndexFixing(ONIndex1M,I840,TRUE,_xll.ohTrigger(RecalcTrigger,Trigger1M)),NA())</f>
        <v>1.2996634773267957E-2</v>
      </c>
      <c r="O840" s="44">
        <f>IFERROR(_xll.qlIndexFixing(ONIndex3M,I840,TRUE,_xll.ohTrigger(RecalcTrigger,Trigger3M)),NA())</f>
        <v>1.3960653453750638E-2</v>
      </c>
      <c r="P840" s="44">
        <f>IFERROR(_xll.qlIndexFixing(ONIndex6M,I840,TRUE,_xll.ohTrigger(RecalcTrigger,Trigger6M)),NA())</f>
        <v>1.4731611591081162E-2</v>
      </c>
      <c r="Q840" s="183">
        <f>IFERROR(_xll.qlIndexFixing(ONIndex1Y,I840,TRUE,_xll.ohTrigger(RecalcTrigger,Trigger1Y)),NA())</f>
        <v>1.5550820319374381E-2</v>
      </c>
    </row>
    <row r="841" spans="2:17" x14ac:dyDescent="0.2">
      <c r="B841" s="39" t="s">
        <v>42</v>
      </c>
      <c r="D841" s="42">
        <f>_xll.qlCalendarAdvance(Calendar,$D840,B841,"f",FALSE)</f>
        <v>45385</v>
      </c>
      <c r="E841" s="177">
        <f>_xll.qlInterestRateIndexValueDate(IndexON,D841)</f>
        <v>45385</v>
      </c>
      <c r="F841" s="193">
        <f>IFERROR(_xll.qlIndexFixing(IndexON,D841,TRUE,_xll.ohTrigger(RecalcTrigger,TriggerON)),NA())</f>
        <v>1.3347733045563359E-2</v>
      </c>
      <c r="H841" s="42">
        <f>_xll.qlCalendarAdvance(Calendar,$H840,B841,"f",FALSE)</f>
        <v>45385</v>
      </c>
      <c r="I841" s="177">
        <f>_xll.qlInterestRateIndexValueDate(Index1M,$H841)</f>
        <v>45387</v>
      </c>
      <c r="J841" s="182">
        <f>IFERROR(_xll.qlIndexFixing(Index1M,$H841,TRUE,_xll.ohTrigger(RecalcTrigger,Trigger1M)),NA())</f>
        <v>1.3089576211986045E-2</v>
      </c>
      <c r="K841" s="44">
        <f>IFERROR(_xll.qlIndexFixing(Index3M,H841,TRUE,_xll.ohTrigger(RecalcTrigger,Trigger3M)),NA())</f>
        <v>1.4229267660518352E-2</v>
      </c>
      <c r="L841" s="44">
        <f>IFERROR(_xll.qlIndexFixing(Index6M,$H841,TRUE,_xll.ohTrigger(RecalcTrigger,Trigger6M)),NA())</f>
        <v>1.5223473274272847E-2</v>
      </c>
      <c r="M841" s="183">
        <f>IFERROR(_xll.qlIndexFixing(Index1Y,$H841,TRUE,_xll.ohTrigger(RecalcTrigger,Trigger1Y)),NA())</f>
        <v>1.6374385611045334E-2</v>
      </c>
      <c r="N841" s="182">
        <f>IFERROR(_xll.qlIndexFixing(ONIndex1M,I841,TRUE,_xll.ohTrigger(RecalcTrigger,Trigger1M)),NA())</f>
        <v>1.3023473305464606E-2</v>
      </c>
      <c r="O841" s="44">
        <f>IFERROR(_xll.qlIndexFixing(ONIndex3M,I841,TRUE,_xll.ohTrigger(RecalcTrigger,Trigger3M)),NA())</f>
        <v>1.3987305731255617E-2</v>
      </c>
      <c r="P841" s="44">
        <f>IFERROR(_xll.qlIndexFixing(ONIndex6M,I841,TRUE,_xll.ohTrigger(RecalcTrigger,Trigger6M)),NA())</f>
        <v>1.4756017467361104E-2</v>
      </c>
      <c r="Q841" s="183">
        <f>IFERROR(_xll.qlIndexFixing(ONIndex1Y,I841,TRUE,_xll.ohTrigger(RecalcTrigger,Trigger1Y)),NA())</f>
        <v>1.5570042061332501E-2</v>
      </c>
    </row>
    <row r="842" spans="2:17" x14ac:dyDescent="0.2">
      <c r="B842" s="39" t="s">
        <v>42</v>
      </c>
      <c r="D842" s="42">
        <f>_xll.qlCalendarAdvance(Calendar,$D841,B842,"f",FALSE)</f>
        <v>45392</v>
      </c>
      <c r="E842" s="177">
        <f>_xll.qlInterestRateIndexValueDate(IndexON,D842)</f>
        <v>45392</v>
      </c>
      <c r="F842" s="193">
        <f>IFERROR(_xll.qlIndexFixing(IndexON,D842,TRUE,_xll.ohTrigger(RecalcTrigger,TriggerON)),NA())</f>
        <v>1.3347733045563359E-2</v>
      </c>
      <c r="H842" s="42">
        <f>_xll.qlCalendarAdvance(Calendar,$H841,B842,"f",FALSE)</f>
        <v>45392</v>
      </c>
      <c r="I842" s="177">
        <f>_xll.qlInterestRateIndexValueDate(Index1M,$H842)</f>
        <v>45394</v>
      </c>
      <c r="J842" s="182">
        <f>IFERROR(_xll.qlIndexFixing(Index1M,$H842,TRUE,_xll.ohTrigger(RecalcTrigger,Trigger1M)),NA())</f>
        <v>1.3127121488079327E-2</v>
      </c>
      <c r="K842" s="44">
        <f>IFERROR(_xll.qlIndexFixing(Index3M,H842,TRUE,_xll.ohTrigger(RecalcTrigger,Trigger3M)),NA())</f>
        <v>1.4266244030321756E-2</v>
      </c>
      <c r="L842" s="44">
        <f>IFERROR(_xll.qlIndexFixing(Index6M,$H842,TRUE,_xll.ohTrigger(RecalcTrigger,Trigger6M)),NA())</f>
        <v>1.5255356180492849E-2</v>
      </c>
      <c r="M842" s="183">
        <f>IFERROR(_xll.qlIndexFixing(Index1Y,$H842,TRUE,_xll.ohTrigger(RecalcTrigger,Trigger1Y)),NA())</f>
        <v>1.6400596684051548E-2</v>
      </c>
      <c r="N842" s="182">
        <f>IFERROR(_xll.qlIndexFixing(ONIndex1M,I842,TRUE,_xll.ohTrigger(RecalcTrigger,Trigger1M)),NA())</f>
        <v>1.3061022160130165E-2</v>
      </c>
      <c r="O842" s="44">
        <f>IFERROR(_xll.qlIndexFixing(ONIndex3M,I842,TRUE,_xll.ohTrigger(RecalcTrigger,Trigger3M)),NA())</f>
        <v>1.4024558837615331E-2</v>
      </c>
      <c r="P842" s="44">
        <f>IFERROR(_xll.qlIndexFixing(ONIndex6M,I842,TRUE,_xll.ohTrigger(RecalcTrigger,Trigger6M)),NA())</f>
        <v>1.4790030216458305E-2</v>
      </c>
      <c r="Q842" s="183">
        <f>IFERROR(_xll.qlIndexFixing(ONIndex1Y,I842,TRUE,_xll.ohTrigger(RecalcTrigger,Trigger1Y)),NA())</f>
        <v>1.5596910158039989E-2</v>
      </c>
    </row>
    <row r="843" spans="2:17" x14ac:dyDescent="0.2">
      <c r="B843" s="39" t="s">
        <v>42</v>
      </c>
      <c r="D843" s="42">
        <f>_xll.qlCalendarAdvance(Calendar,$D842,B843,"f",FALSE)</f>
        <v>45399</v>
      </c>
      <c r="E843" s="177">
        <f>_xll.qlInterestRateIndexValueDate(IndexON,D843)</f>
        <v>45399</v>
      </c>
      <c r="F843" s="193">
        <f>IFERROR(_xll.qlIndexFixing(IndexON,D843,TRUE,_xll.ohTrigger(RecalcTrigger,TriggerON)),NA())</f>
        <v>1.3347733045563359E-2</v>
      </c>
      <c r="H843" s="42">
        <f>_xll.qlCalendarAdvance(Calendar,$H842,B843,"f",FALSE)</f>
        <v>45399</v>
      </c>
      <c r="I843" s="177">
        <f>_xll.qlInterestRateIndexValueDate(Index1M,$H843)</f>
        <v>45401</v>
      </c>
      <c r="J843" s="182">
        <f>IFERROR(_xll.qlIndexFixing(Index1M,$H843,TRUE,_xll.ohTrigger(RecalcTrigger,Trigger1M)),NA())</f>
        <v>1.3164638917621738E-2</v>
      </c>
      <c r="K843" s="44">
        <f>IFERROR(_xll.qlIndexFixing(Index3M,H843,TRUE,_xll.ohTrigger(RecalcTrigger,Trigger3M)),NA())</f>
        <v>1.4303151055154079E-2</v>
      </c>
      <c r="L843" s="44">
        <f>IFERROR(_xll.qlIndexFixing(Index6M,$H843,TRUE,_xll.ohTrigger(RecalcTrigger,Trigger6M)),NA())</f>
        <v>1.5287045287507411E-2</v>
      </c>
      <c r="M843" s="183">
        <f>IFERROR(_xll.qlIndexFixing(Index1Y,$H843,TRUE,_xll.ohTrigger(RecalcTrigger,Trigger1Y)),NA())</f>
        <v>1.6428950477917047E-2</v>
      </c>
      <c r="N843" s="182">
        <f>IFERROR(_xll.qlIndexFixing(ONIndex1M,I843,TRUE,_xll.ohTrigger(RecalcTrigger,Trigger1M)),NA())</f>
        <v>1.3098542231979593E-2</v>
      </c>
      <c r="O843" s="44">
        <f>IFERROR(_xll.qlIndexFixing(ONIndex3M,I843,TRUE,_xll.ohTrigger(RecalcTrigger,Trigger3M)),NA())</f>
        <v>1.4061741936135519E-2</v>
      </c>
      <c r="P843" s="44">
        <f>IFERROR(_xll.qlIndexFixing(ONIndex6M,I843,TRUE,_xll.ohTrigger(RecalcTrigger,Trigger6M)),NA())</f>
        <v>1.4823860808386158E-2</v>
      </c>
      <c r="Q843" s="183">
        <f>IFERROR(_xll.qlIndexFixing(ONIndex1Y,I843,TRUE,_xll.ohTrigger(RecalcTrigger,Trigger1Y)),NA())</f>
        <v>1.5623729503104755E-2</v>
      </c>
    </row>
    <row r="844" spans="2:17" x14ac:dyDescent="0.2">
      <c r="B844" s="39" t="s">
        <v>42</v>
      </c>
      <c r="D844" s="42">
        <f>_xll.qlCalendarAdvance(Calendar,$D843,B844,"f",FALSE)</f>
        <v>45406</v>
      </c>
      <c r="E844" s="177">
        <f>_xll.qlInterestRateIndexValueDate(IndexON,D844)</f>
        <v>45406</v>
      </c>
      <c r="F844" s="193">
        <f>IFERROR(_xll.qlIndexFixing(IndexON,D844,TRUE,_xll.ohTrigger(RecalcTrigger,TriggerON)),NA())</f>
        <v>1.3347733045483423E-2</v>
      </c>
      <c r="H844" s="42">
        <f>_xll.qlCalendarAdvance(Calendar,$H843,B844,"f",FALSE)</f>
        <v>45406</v>
      </c>
      <c r="I844" s="177">
        <f>_xll.qlInterestRateIndexValueDate(Index1M,$H844)</f>
        <v>45408</v>
      </c>
      <c r="J844" s="182">
        <f>IFERROR(_xll.qlIndexFixing(Index1M,$H844,TRUE,_xll.ohTrigger(RecalcTrigger,Trigger1M)),NA())</f>
        <v>1.3202129041646301E-2</v>
      </c>
      <c r="K844" s="44">
        <f>IFERROR(_xll.qlIndexFixing(Index3M,H844,TRUE,_xll.ohTrigger(RecalcTrigger,Trigger3M)),NA())</f>
        <v>1.4339988830843716E-2</v>
      </c>
      <c r="L844" s="44">
        <f>IFERROR(_xll.qlIndexFixing(Index6M,$H844,TRUE,_xll.ohTrigger(RecalcTrigger,Trigger6M)),NA())</f>
        <v>1.5318539732073651E-2</v>
      </c>
      <c r="M844" s="183">
        <f>IFERROR(_xll.qlIndexFixing(Index1Y,$H844,TRUE,_xll.ohTrigger(RecalcTrigger,Trigger1Y)),NA())</f>
        <v>1.6452824649251071E-2</v>
      </c>
      <c r="N844" s="182">
        <f>IFERROR(_xll.qlIndexFixing(ONIndex1M,I844,TRUE,_xll.ohTrigger(RecalcTrigger,Trigger1M)),NA())</f>
        <v>1.3138950670295024E-2</v>
      </c>
      <c r="O844" s="44">
        <f>IFERROR(_xll.qlIndexFixing(ONIndex3M,I844,TRUE,_xll.ohTrigger(RecalcTrigger,Trigger3M)),NA())</f>
        <v>1.410177939964008E-2</v>
      </c>
      <c r="P844" s="44">
        <f>IFERROR(_xll.qlIndexFixing(ONIndex6M,I844,TRUE,_xll.ohTrigger(RecalcTrigger,Trigger6M)),NA())</f>
        <v>1.4860210990810252E-2</v>
      </c>
      <c r="Q844" s="183">
        <f>IFERROR(_xll.qlIndexFixing(ONIndex1Y,I844,TRUE,_xll.ohTrigger(RecalcTrigger,Trigger1Y)),NA())</f>
        <v>1.5652751383883334E-2</v>
      </c>
    </row>
    <row r="845" spans="2:17" x14ac:dyDescent="0.2">
      <c r="B845" s="39" t="s">
        <v>42</v>
      </c>
      <c r="D845" s="42">
        <f>_xll.qlCalendarAdvance(Calendar,$D844,B845,"f",FALSE)</f>
        <v>45414</v>
      </c>
      <c r="E845" s="177">
        <f>_xll.qlInterestRateIndexValueDate(IndexON,D845)</f>
        <v>45414</v>
      </c>
      <c r="F845" s="193">
        <f>IFERROR(_xll.qlIndexFixing(IndexON,D845,TRUE,_xll.ohTrigger(RecalcTrigger,TriggerON)),NA())</f>
        <v>1.3347733045563359E-2</v>
      </c>
      <c r="H845" s="42">
        <f>_xll.qlCalendarAdvance(Calendar,$H844,B845,"f",FALSE)</f>
        <v>45414</v>
      </c>
      <c r="I845" s="177">
        <f>_xll.qlInterestRateIndexValueDate(Index1M,$H845)</f>
        <v>45418</v>
      </c>
      <c r="J845" s="182">
        <f>IFERROR(_xll.qlIndexFixing(Index1M,$H845,TRUE,_xll.ohTrigger(RecalcTrigger,Trigger1M)),NA())</f>
        <v>1.3255640067610142E-2</v>
      </c>
      <c r="K845" s="44">
        <f>IFERROR(_xll.qlIndexFixing(Index3M,H845,TRUE,_xll.ohTrigger(RecalcTrigger,Trigger3M)),NA())</f>
        <v>1.4395392529966303E-2</v>
      </c>
      <c r="L845" s="44">
        <f>IFERROR(_xll.qlIndexFixing(Index6M,$H845,TRUE,_xll.ohTrigger(RecalcTrigger,Trigger6M)),NA())</f>
        <v>1.5360704300237274E-2</v>
      </c>
      <c r="M845" s="183">
        <f>IFERROR(_xll.qlIndexFixing(Index1Y,$H845,TRUE,_xll.ohTrigger(RecalcTrigger,Trigger1Y)),NA())</f>
        <v>1.6485574162914476E-2</v>
      </c>
      <c r="N845" s="182">
        <f>IFERROR(_xll.qlIndexFixing(ONIndex1M,I845,TRUE,_xll.ohTrigger(RecalcTrigger,Trigger1M)),NA())</f>
        <v>1.3178847977952657E-2</v>
      </c>
      <c r="O845" s="44">
        <f>IFERROR(_xll.qlIndexFixing(ONIndex3M,I845,TRUE,_xll.ohTrigger(RecalcTrigger,Trigger3M)),NA())</f>
        <v>1.4141184717129107E-2</v>
      </c>
      <c r="P845" s="44">
        <f>IFERROR(_xll.qlIndexFixing(ONIndex6M,I845,TRUE,_xll.ohTrigger(RecalcTrigger,Trigger6M)),NA())</f>
        <v>1.4895737608018322E-2</v>
      </c>
      <c r="Q845" s="183">
        <f>IFERROR(_xll.qlIndexFixing(ONIndex1Y,I845,TRUE,_xll.ohTrigger(RecalcTrigger,Trigger1Y)),NA())</f>
        <v>1.5681038692898497E-2</v>
      </c>
    </row>
    <row r="846" spans="2:17" x14ac:dyDescent="0.2">
      <c r="B846" s="39" t="s">
        <v>42</v>
      </c>
      <c r="D846" s="42">
        <f>_xll.qlCalendarAdvance(Calendar,$D845,B846,"f",FALSE)</f>
        <v>45421</v>
      </c>
      <c r="E846" s="177">
        <f>_xll.qlInterestRateIndexValueDate(IndexON,D846)</f>
        <v>45421</v>
      </c>
      <c r="F846" s="193">
        <f>IFERROR(_xll.qlIndexFixing(IndexON,D846,TRUE,_xll.ohTrigger(RecalcTrigger,TriggerON)),NA())</f>
        <v>1.3347733045483423E-2</v>
      </c>
      <c r="H846" s="42">
        <f>_xll.qlCalendarAdvance(Calendar,$H845,B846,"f",FALSE)</f>
        <v>45421</v>
      </c>
      <c r="I846" s="177">
        <f>_xll.qlInterestRateIndexValueDate(Index1M,$H846)</f>
        <v>45425</v>
      </c>
      <c r="J846" s="182">
        <f>IFERROR(_xll.qlIndexFixing(Index1M,$H846,TRUE,_xll.ohTrigger(RecalcTrigger,Trigger1M)),NA())</f>
        <v>1.3293066130792912E-2</v>
      </c>
      <c r="K846" s="44">
        <f>IFERROR(_xll.qlIndexFixing(Index3M,H846,TRUE,_xll.ohTrigger(RecalcTrigger,Trigger3M)),NA())</f>
        <v>1.4432059082533524E-2</v>
      </c>
      <c r="L846" s="44">
        <f>IFERROR(_xll.qlIndexFixing(Index6M,$H846,TRUE,_xll.ohTrigger(RecalcTrigger,Trigger6M)),NA())</f>
        <v>1.539173543074332E-2</v>
      </c>
      <c r="M846" s="183">
        <f>IFERROR(_xll.qlIndexFixing(Index1Y,$H846,TRUE,_xll.ohTrigger(RecalcTrigger,Trigger1Y)),NA())</f>
        <v>1.6511493784922417E-2</v>
      </c>
      <c r="N846" s="182">
        <f>IFERROR(_xll.qlIndexFixing(ONIndex1M,I846,TRUE,_xll.ohTrigger(RecalcTrigger,Trigger1M)),NA())</f>
        <v>1.3216281109187378E-2</v>
      </c>
      <c r="O846" s="44">
        <f>IFERROR(_xll.qlIndexFixing(ONIndex3M,I846,TRUE,_xll.ohTrigger(RecalcTrigger,Trigger3M)),NA())</f>
        <v>1.4178148425463277E-2</v>
      </c>
      <c r="P846" s="44">
        <f>IFERROR(_xll.qlIndexFixing(ONIndex6M,I846,TRUE,_xll.ohTrigger(RecalcTrigger,Trigger6M)),NA())</f>
        <v>1.4928990190465896E-2</v>
      </c>
      <c r="Q846" s="183">
        <f>IFERROR(_xll.qlIndexFixing(ONIndex1Y,I846,TRUE,_xll.ohTrigger(RecalcTrigger,Trigger1Y)),NA())</f>
        <v>1.5707709478078868E-2</v>
      </c>
    </row>
    <row r="847" spans="2:17" x14ac:dyDescent="0.2">
      <c r="B847" s="39" t="s">
        <v>42</v>
      </c>
      <c r="D847" s="42">
        <f>_xll.qlCalendarAdvance(Calendar,$D846,B847,"f",FALSE)</f>
        <v>45428</v>
      </c>
      <c r="E847" s="177">
        <f>_xll.qlInterestRateIndexValueDate(IndexON,D847)</f>
        <v>45428</v>
      </c>
      <c r="F847" s="193">
        <f>IFERROR(_xll.qlIndexFixing(IndexON,D847,TRUE,_xll.ohTrigger(RecalcTrigger,TriggerON)),NA())</f>
        <v>1.3347733045563359E-2</v>
      </c>
      <c r="H847" s="42">
        <f>_xll.qlCalendarAdvance(Calendar,$H846,B847,"f",FALSE)</f>
        <v>45428</v>
      </c>
      <c r="I847" s="177">
        <f>_xll.qlInterestRateIndexValueDate(Index1M,$H847)</f>
        <v>45432</v>
      </c>
      <c r="J847" s="182">
        <f>IFERROR(_xll.qlIndexFixing(Index1M,$H847,TRUE,_xll.ohTrigger(RecalcTrigger,Trigger1M)),NA())</f>
        <v>1.3330466743518458E-2</v>
      </c>
      <c r="K847" s="44">
        <f>IFERROR(_xll.qlIndexFixing(Index3M,H847,TRUE,_xll.ohTrigger(RecalcTrigger,Trigger3M)),NA())</f>
        <v>1.4468656722362621E-2</v>
      </c>
      <c r="L847" s="44">
        <f>IFERROR(_xll.qlIndexFixing(Index6M,$H847,TRUE,_xll.ohTrigger(RecalcTrigger,Trigger6M)),NA())</f>
        <v>1.5422569006573269E-2</v>
      </c>
      <c r="M847" s="183">
        <f>IFERROR(_xll.qlIndexFixing(Index1Y,$H847,TRUE,_xll.ohTrigger(RecalcTrigger,Trigger1Y)),NA())</f>
        <v>1.653733774937036E-2</v>
      </c>
      <c r="N847" s="182">
        <f>IFERROR(_xll.qlIndexFixing(ONIndex1M,I847,TRUE,_xll.ohTrigger(RecalcTrigger,Trigger1M)),NA())</f>
        <v>1.3253687697574179E-2</v>
      </c>
      <c r="O847" s="44">
        <f>IFERROR(_xll.qlIndexFixing(ONIndex3M,I847,TRUE,_xll.ohTrigger(RecalcTrigger,Trigger3M)),NA())</f>
        <v>1.4215042529635014E-2</v>
      </c>
      <c r="P847" s="44">
        <f>IFERROR(_xll.qlIndexFixing(ONIndex6M,I847,TRUE,_xll.ohTrigger(RecalcTrigger,Trigger6M)),NA())</f>
        <v>1.4962057105751825E-2</v>
      </c>
      <c r="Q847" s="183">
        <f>IFERROR(_xll.qlIndexFixing(ONIndex1Y,I847,TRUE,_xll.ohTrigger(RecalcTrigger,Trigger1Y)),NA())</f>
        <v>1.5734334476604772E-2</v>
      </c>
    </row>
    <row r="848" spans="2:17" x14ac:dyDescent="0.2">
      <c r="B848" s="39" t="s">
        <v>42</v>
      </c>
      <c r="D848" s="42">
        <f>_xll.qlCalendarAdvance(Calendar,$D847,B848,"f",FALSE)</f>
        <v>45435</v>
      </c>
      <c r="E848" s="177">
        <f>_xll.qlInterestRateIndexValueDate(IndexON,D848)</f>
        <v>45435</v>
      </c>
      <c r="F848" s="193">
        <f>IFERROR(_xll.qlIndexFixing(IndexON,D848,TRUE,_xll.ohTrigger(RecalcTrigger,TriggerON)),NA())</f>
        <v>1.3347733045563359E-2</v>
      </c>
      <c r="H848" s="42">
        <f>_xll.qlCalendarAdvance(Calendar,$H847,B848,"f",FALSE)</f>
        <v>45435</v>
      </c>
      <c r="I848" s="177">
        <f>_xll.qlInterestRateIndexValueDate(Index1M,$H848)</f>
        <v>45439</v>
      </c>
      <c r="J848" s="182">
        <f>IFERROR(_xll.qlIndexFixing(Index1M,$H848,TRUE,_xll.ohTrigger(RecalcTrigger,Trigger1M)),NA())</f>
        <v>1.336784244686106E-2</v>
      </c>
      <c r="K848" s="44">
        <f>IFERROR(_xll.qlIndexFixing(Index3M,H848,TRUE,_xll.ohTrigger(RecalcTrigger,Trigger3M)),NA())</f>
        <v>1.4505185545296055E-2</v>
      </c>
      <c r="L848" s="44">
        <f>IFERROR(_xll.qlIndexFixing(Index6M,$H848,TRUE,_xll.ohTrigger(RecalcTrigger,Trigger6M)),NA())</f>
        <v>1.5453204164589734E-2</v>
      </c>
      <c r="M848" s="183">
        <f>IFERROR(_xll.qlIndexFixing(Index1Y,$H848,TRUE,_xll.ohTrigger(RecalcTrigger,Trigger1Y)),NA())</f>
        <v>1.6563103141502746E-2</v>
      </c>
      <c r="N848" s="182">
        <f>IFERROR(_xll.qlIndexFixing(ONIndex1M,I848,TRUE,_xll.ohTrigger(RecalcTrigger,Trigger1M)),NA())</f>
        <v>1.3291068283880492E-2</v>
      </c>
      <c r="O848" s="44">
        <f>IFERROR(_xll.qlIndexFixing(ONIndex3M,I848,TRUE,_xll.ohTrigger(RecalcTrigger,Trigger3M)),NA())</f>
        <v>1.4251867126926498E-2</v>
      </c>
      <c r="P848" s="44">
        <f>IFERROR(_xll.qlIndexFixing(ONIndex6M,I848,TRUE,_xll.ohTrigger(RecalcTrigger,Trigger6M)),NA())</f>
        <v>1.4994937506553896E-2</v>
      </c>
      <c r="Q848" s="183">
        <f>IFERROR(_xll.qlIndexFixing(ONIndex1Y,I848,TRUE,_xll.ohTrigger(RecalcTrigger,Trigger1Y)),NA())</f>
        <v>1.5760914404223669E-2</v>
      </c>
    </row>
    <row r="849" spans="2:17" x14ac:dyDescent="0.2">
      <c r="B849" s="39" t="s">
        <v>42</v>
      </c>
      <c r="D849" s="42">
        <f>_xll.qlCalendarAdvance(Calendar,$D848,B849,"f",FALSE)</f>
        <v>45442</v>
      </c>
      <c r="E849" s="177">
        <f>_xll.qlInterestRateIndexValueDate(IndexON,D849)</f>
        <v>45442</v>
      </c>
      <c r="F849" s="193">
        <f>IFERROR(_xll.qlIndexFixing(IndexON,D849,TRUE,_xll.ohTrigger(RecalcTrigger,TriggerON)),NA())</f>
        <v>1.3347733045483423E-2</v>
      </c>
      <c r="H849" s="42">
        <f>_xll.qlCalendarAdvance(Calendar,$H848,B849,"f",FALSE)</f>
        <v>45442</v>
      </c>
      <c r="I849" s="177">
        <f>_xll.qlInterestRateIndexValueDate(Index1M,$H849)</f>
        <v>45446</v>
      </c>
      <c r="J849" s="182">
        <f>IFERROR(_xll.qlIndexFixing(Index1M,$H849,TRUE,_xll.ohTrigger(RecalcTrigger,Trigger1M)),NA())</f>
        <v>1.3402278486180919E-2</v>
      </c>
      <c r="K849" s="44">
        <f>IFERROR(_xll.qlIndexFixing(Index3M,H849,TRUE,_xll.ohTrigger(RecalcTrigger,Trigger3M)),NA())</f>
        <v>1.4541645647182378E-2</v>
      </c>
      <c r="L849" s="44">
        <f>IFERROR(_xll.qlIndexFixing(Index6M,$H849,TRUE,_xll.ohTrigger(RecalcTrigger,Trigger6M)),NA())</f>
        <v>1.5481203257395609E-2</v>
      </c>
      <c r="M849" s="183">
        <f>IFERROR(_xll.qlIndexFixing(Index1Y,$H849,TRUE,_xll.ohTrigger(RecalcTrigger,Trigger1Y)),NA())</f>
        <v>1.6588787018755245E-2</v>
      </c>
      <c r="N849" s="182">
        <f>IFERROR(_xll.qlIndexFixing(ONIndex1M,I849,TRUE,_xll.ohTrigger(RecalcTrigger,Trigger1M)),NA())</f>
        <v>1.3328423408633938E-2</v>
      </c>
      <c r="O849" s="44">
        <f>IFERROR(_xll.qlIndexFixing(ONIndex3M,I849,TRUE,_xll.ohTrigger(RecalcTrigger,Trigger3M)),NA())</f>
        <v>1.428862231469985E-2</v>
      </c>
      <c r="P849" s="44">
        <f>IFERROR(_xll.qlIndexFixing(ONIndex6M,I849,TRUE,_xll.ohTrigger(RecalcTrigger,Trigger6M)),NA())</f>
        <v>1.5027630545789705E-2</v>
      </c>
      <c r="Q849" s="183">
        <f>IFERROR(_xll.qlIndexFixing(ONIndex1Y,I849,TRUE,_xll.ohTrigger(RecalcTrigger,Trigger1Y)),NA())</f>
        <v>1.5787449976683021E-2</v>
      </c>
    </row>
    <row r="850" spans="2:17" x14ac:dyDescent="0.2">
      <c r="B850" s="39" t="s">
        <v>42</v>
      </c>
      <c r="D850" s="42">
        <f>_xll.qlCalendarAdvance(Calendar,$D849,B850,"f",FALSE)</f>
        <v>45449</v>
      </c>
      <c r="E850" s="177">
        <f>_xll.qlInterestRateIndexValueDate(IndexON,D850)</f>
        <v>45449</v>
      </c>
      <c r="F850" s="193">
        <f>IFERROR(_xll.qlIndexFixing(IndexON,D850,TRUE,_xll.ohTrigger(RecalcTrigger,TriggerON)),NA())</f>
        <v>1.3347733045483423E-2</v>
      </c>
      <c r="H850" s="42">
        <f>_xll.qlCalendarAdvance(Calendar,$H849,B850,"f",FALSE)</f>
        <v>45449</v>
      </c>
      <c r="I850" s="177">
        <f>_xll.qlInterestRateIndexValueDate(Index1M,$H850)</f>
        <v>45453</v>
      </c>
      <c r="J850" s="182">
        <f>IFERROR(_xll.qlIndexFixing(Index1M,$H850,TRUE,_xll.ohTrigger(RecalcTrigger,Trigger1M)),NA())</f>
        <v>1.3439606259088244E-2</v>
      </c>
      <c r="K850" s="44">
        <f>IFERROR(_xll.qlIndexFixing(Index3M,H850,TRUE,_xll.ohTrigger(RecalcTrigger,Trigger3M)),NA())</f>
        <v>1.4578037123878822E-2</v>
      </c>
      <c r="L850" s="44">
        <f>IFERROR(_xll.qlIndexFixing(Index6M,$H850,TRUE,_xll.ohTrigger(RecalcTrigger,Trigger6M)),NA())</f>
        <v>1.551145228545743E-2</v>
      </c>
      <c r="M850" s="183">
        <f>IFERROR(_xll.qlIndexFixing(Index1Y,$H850,TRUE,_xll.ohTrigger(RecalcTrigger,Trigger1Y)),NA())</f>
        <v>1.6614386410753003E-2</v>
      </c>
      <c r="N850" s="182">
        <f>IFERROR(_xll.qlIndexFixing(ONIndex1M,I850,TRUE,_xll.ohTrigger(RecalcTrigger,Trigger1M)),NA())</f>
        <v>1.3365753612681885E-2</v>
      </c>
      <c r="O850" s="44">
        <f>IFERROR(_xll.qlIndexFixing(ONIndex3M,I850,TRUE,_xll.ohTrigger(RecalcTrigger,Trigger3M)),NA())</f>
        <v>1.4325308190556996E-2</v>
      </c>
      <c r="P850" s="44">
        <f>IFERROR(_xll.qlIndexFixing(ONIndex6M,I850,TRUE,_xll.ohTrigger(RecalcTrigger,Trigger6M)),NA())</f>
        <v>1.5060135376057104E-2</v>
      </c>
      <c r="Q850" s="183">
        <f>IFERROR(_xll.qlIndexFixing(ONIndex1Y,I850,TRUE,_xll.ohTrigger(RecalcTrigger,Trigger1Y)),NA())</f>
        <v>1.5813941909650353E-2</v>
      </c>
    </row>
    <row r="851" spans="2:17" x14ac:dyDescent="0.2">
      <c r="B851" s="39" t="s">
        <v>42</v>
      </c>
      <c r="D851" s="42">
        <f>_xll.qlCalendarAdvance(Calendar,$D850,B851,"f",FALSE)</f>
        <v>45456</v>
      </c>
      <c r="E851" s="177">
        <f>_xll.qlInterestRateIndexValueDate(IndexON,D851)</f>
        <v>45456</v>
      </c>
      <c r="F851" s="193">
        <f>IFERROR(_xll.qlIndexFixing(IndexON,D851,TRUE,_xll.ohTrigger(RecalcTrigger,TriggerON)),NA())</f>
        <v>1.3347733045563359E-2</v>
      </c>
      <c r="H851" s="42">
        <f>_xll.qlCalendarAdvance(Calendar,$H850,B851,"f",FALSE)</f>
        <v>45456</v>
      </c>
      <c r="I851" s="177">
        <f>_xll.qlInterestRateIndexValueDate(Index1M,$H851)</f>
        <v>45460</v>
      </c>
      <c r="J851" s="182">
        <f>IFERROR(_xll.qlIndexFixing(Index1M,$H851,TRUE,_xll.ohTrigger(RecalcTrigger,Trigger1M)),NA())</f>
        <v>1.3476910704234513E-2</v>
      </c>
      <c r="K851" s="44">
        <f>IFERROR(_xll.qlIndexFixing(Index3M,H851,TRUE,_xll.ohTrigger(RecalcTrigger,Trigger3M)),NA())</f>
        <v>1.4614360071246967E-2</v>
      </c>
      <c r="L851" s="44">
        <f>IFERROR(_xll.qlIndexFixing(Index6M,$H851,TRUE,_xll.ohTrigger(RecalcTrigger,Trigger6M)),NA())</f>
        <v>1.5541500374109443E-2</v>
      </c>
      <c r="M851" s="183">
        <f>IFERROR(_xll.qlIndexFixing(Index1Y,$H851,TRUE,_xll.ohTrigger(RecalcTrigger,Trigger1Y)),NA())</f>
        <v>1.663989831930978E-2</v>
      </c>
      <c r="N851" s="182">
        <f>IFERROR(_xll.qlIndexFixing(ONIndex1M,I851,TRUE,_xll.ohTrigger(RecalcTrigger,Trigger1M)),NA())</f>
        <v>1.3403059436791764E-2</v>
      </c>
      <c r="O851" s="44">
        <f>IFERROR(_xll.qlIndexFixing(ONIndex3M,I851,TRUE,_xll.ohTrigger(RecalcTrigger,Trigger3M)),NA())</f>
        <v>1.4361924851700181E-2</v>
      </c>
      <c r="P851" s="44">
        <f>IFERROR(_xll.qlIndexFixing(ONIndex6M,I851,TRUE,_xll.ohTrigger(RecalcTrigger,Trigger6M)),NA())</f>
        <v>1.5092451150193753E-2</v>
      </c>
      <c r="Q851" s="183">
        <f>IFERROR(_xll.qlIndexFixing(ONIndex1Y,I851,TRUE,_xll.ohTrigger(RecalcTrigger,Trigger1Y)),NA())</f>
        <v>1.5840390918713254E-2</v>
      </c>
    </row>
    <row r="852" spans="2:17" x14ac:dyDescent="0.2">
      <c r="B852" s="39" t="s">
        <v>42</v>
      </c>
      <c r="D852" s="42">
        <f>_xll.qlCalendarAdvance(Calendar,$D851,B852,"f",FALSE)</f>
        <v>45463</v>
      </c>
      <c r="E852" s="177">
        <f>_xll.qlInterestRateIndexValueDate(IndexON,D852)</f>
        <v>45463</v>
      </c>
      <c r="F852" s="193">
        <f>IFERROR(_xll.qlIndexFixing(IndexON,D852,TRUE,_xll.ohTrigger(RecalcTrigger,TriggerON)),NA())</f>
        <v>1.3347733045563359E-2</v>
      </c>
      <c r="H852" s="42">
        <f>_xll.qlCalendarAdvance(Calendar,$H851,B852,"f",FALSE)</f>
        <v>45463</v>
      </c>
      <c r="I852" s="177">
        <f>_xll.qlInterestRateIndexValueDate(Index1M,$H852)</f>
        <v>45467</v>
      </c>
      <c r="J852" s="182">
        <f>IFERROR(_xll.qlIndexFixing(Index1M,$H852,TRUE,_xll.ohTrigger(RecalcTrigger,Trigger1M)),NA())</f>
        <v>1.3514192362709565E-2</v>
      </c>
      <c r="K852" s="44">
        <f>IFERROR(_xll.qlIndexFixing(Index3M,H852,TRUE,_xll.ohTrigger(RecalcTrigger,Trigger3M)),NA())</f>
        <v>1.4650614585159687E-2</v>
      </c>
      <c r="L852" s="44">
        <f>IFERROR(_xll.qlIndexFixing(Index6M,$H852,TRUE,_xll.ohTrigger(RecalcTrigger,Trigger6M)),NA())</f>
        <v>1.5571346660331387E-2</v>
      </c>
      <c r="M852" s="183">
        <f>IFERROR(_xll.qlIndexFixing(Index1Y,$H852,TRUE,_xll.ohTrigger(RecalcTrigger,Trigger1Y)),NA())</f>
        <v>1.6665319718428148E-2</v>
      </c>
      <c r="N852" s="182">
        <f>IFERROR(_xll.qlIndexFixing(ONIndex1M,I852,TRUE,_xll.ohTrigger(RecalcTrigger,Trigger1M)),NA())</f>
        <v>1.3440341421571134E-2</v>
      </c>
      <c r="O852" s="44">
        <f>IFERROR(_xll.qlIndexFixing(ONIndex3M,I852,TRUE,_xll.ohTrigger(RecalcTrigger,Trigger3M)),NA())</f>
        <v>1.439847239557146E-2</v>
      </c>
      <c r="P852" s="44">
        <f>IFERROR(_xll.qlIndexFixing(ONIndex6M,I852,TRUE,_xll.ohTrigger(RecalcTrigger,Trigger6M)),NA())</f>
        <v>1.5124577020877439E-2</v>
      </c>
      <c r="Q852" s="183">
        <f>IFERROR(_xll.qlIndexFixing(ONIndex1Y,I852,TRUE,_xll.ohTrigger(RecalcTrigger,Trigger1Y)),NA())</f>
        <v>1.5866797719619186E-2</v>
      </c>
    </row>
    <row r="853" spans="2:17" x14ac:dyDescent="0.2">
      <c r="B853" s="39" t="s">
        <v>42</v>
      </c>
      <c r="D853" s="42">
        <f>_xll.qlCalendarAdvance(Calendar,$D852,B853,"f",FALSE)</f>
        <v>45470</v>
      </c>
      <c r="E853" s="177">
        <f>_xll.qlInterestRateIndexValueDate(IndexON,D853)</f>
        <v>45470</v>
      </c>
      <c r="F853" s="193">
        <f>IFERROR(_xll.qlIndexFixing(IndexON,D853,TRUE,_xll.ohTrigger(RecalcTrigger,TriggerON)),NA())</f>
        <v>1.3347733045483423E-2</v>
      </c>
      <c r="H853" s="42">
        <f>_xll.qlCalendarAdvance(Calendar,$H852,B853,"f",FALSE)</f>
        <v>45470</v>
      </c>
      <c r="I853" s="177">
        <f>_xll.qlInterestRateIndexValueDate(Index1M,$H853)</f>
        <v>45474</v>
      </c>
      <c r="J853" s="182">
        <f>IFERROR(_xll.qlIndexFixing(Index1M,$H853,TRUE,_xll.ohTrigger(RecalcTrigger,Trigger1M)),NA())</f>
        <v>1.3554366260911988E-2</v>
      </c>
      <c r="K853" s="44">
        <f>IFERROR(_xll.qlIndexFixing(Index3M,H853,TRUE,_xll.ohTrigger(RecalcTrigger,Trigger3M)),NA())</f>
        <v>1.4686800761494203E-2</v>
      </c>
      <c r="L853" s="44">
        <f>IFERROR(_xll.qlIndexFixing(Index6M,$H853,TRUE,_xll.ohTrigger(RecalcTrigger,Trigger6M)),NA())</f>
        <v>1.5605755437484234E-2</v>
      </c>
      <c r="M853" s="183">
        <f>IFERROR(_xll.qlIndexFixing(Index1Y,$H853,TRUE,_xll.ohTrigger(RecalcTrigger,Trigger1Y)),NA())</f>
        <v>1.6690647554296216E-2</v>
      </c>
      <c r="N853" s="182">
        <f>IFERROR(_xll.qlIndexFixing(ONIndex1M,I853,TRUE,_xll.ohTrigger(RecalcTrigger,Trigger1M)),NA())</f>
        <v>1.3477600107707488E-2</v>
      </c>
      <c r="O853" s="44">
        <f>IFERROR(_xll.qlIndexFixing(ONIndex3M,I853,TRUE,_xll.ohTrigger(RecalcTrigger,Trigger3M)),NA())</f>
        <v>1.4434950919532952E-2</v>
      </c>
      <c r="P853" s="44">
        <f>IFERROR(_xll.qlIndexFixing(ONIndex6M,I853,TRUE,_xll.ohTrigger(RecalcTrigger,Trigger6M)),NA())</f>
        <v>1.5156512140945821E-2</v>
      </c>
      <c r="Q853" s="183">
        <f>IFERROR(_xll.qlIndexFixing(ONIndex1Y,I853,TRUE,_xll.ohTrigger(RecalcTrigger,Trigger1Y)),NA())</f>
        <v>1.5893163028115609E-2</v>
      </c>
    </row>
    <row r="854" spans="2:17" x14ac:dyDescent="0.2">
      <c r="B854" s="39" t="s">
        <v>42</v>
      </c>
      <c r="D854" s="42">
        <f>_xll.qlCalendarAdvance(Calendar,$D853,B854,"f",FALSE)</f>
        <v>45477</v>
      </c>
      <c r="E854" s="177">
        <f>_xll.qlInterestRateIndexValueDate(IndexON,D854)</f>
        <v>45477</v>
      </c>
      <c r="F854" s="193">
        <f>IFERROR(_xll.qlIndexFixing(IndexON,D854,TRUE,_xll.ohTrigger(RecalcTrigger,TriggerON)),NA())</f>
        <v>1.3347733045483423E-2</v>
      </c>
      <c r="H854" s="42">
        <f>_xll.qlCalendarAdvance(Calendar,$H853,B854,"f",FALSE)</f>
        <v>45477</v>
      </c>
      <c r="I854" s="177">
        <f>_xll.qlInterestRateIndexValueDate(Index1M,$H854)</f>
        <v>45481</v>
      </c>
      <c r="J854" s="182">
        <f>IFERROR(_xll.qlIndexFixing(Index1M,$H854,TRUE,_xll.ohTrigger(RecalcTrigger,Trigger1M)),NA())</f>
        <v>1.3591603870906221E-2</v>
      </c>
      <c r="K854" s="44">
        <f>IFERROR(_xll.qlIndexFixing(Index3M,H854,TRUE,_xll.ohTrigger(RecalcTrigger,Trigger3M)),NA())</f>
        <v>1.4722918696134683E-2</v>
      </c>
      <c r="L854" s="44">
        <f>IFERROR(_xll.qlIndexFixing(Index6M,$H854,TRUE,_xll.ohTrigger(RecalcTrigger,Trigger6M)),NA())</f>
        <v>1.5632800003865244E-2</v>
      </c>
      <c r="M854" s="183">
        <f>IFERROR(_xll.qlIndexFixing(Index1Y,$H854,TRUE,_xll.ohTrigger(RecalcTrigger,Trigger1Y)),NA())</f>
        <v>1.6715878745289823E-2</v>
      </c>
      <c r="N854" s="182">
        <f>IFERROR(_xll.qlIndexFixing(ONIndex1M,I854,TRUE,_xll.ohTrigger(RecalcTrigger,Trigger1M)),NA())</f>
        <v>1.3514836035968258E-2</v>
      </c>
      <c r="O854" s="44">
        <f>IFERROR(_xll.qlIndexFixing(ONIndex3M,I854,TRUE,_xll.ohTrigger(RecalcTrigger,Trigger3M)),NA())</f>
        <v>1.4471360521186583E-2</v>
      </c>
      <c r="P854" s="44">
        <f>IFERROR(_xll.qlIndexFixing(ONIndex6M,I854,TRUE,_xll.ohTrigger(RecalcTrigger,Trigger6M)),NA())</f>
        <v>1.5188255663156625E-2</v>
      </c>
      <c r="Q854" s="183">
        <f>IFERROR(_xll.qlIndexFixing(ONIndex1Y,I854,TRUE,_xll.ohTrigger(RecalcTrigger,Trigger1Y)),NA())</f>
        <v>1.5919487559949985E-2</v>
      </c>
    </row>
    <row r="855" spans="2:17" x14ac:dyDescent="0.2">
      <c r="B855" s="39" t="s">
        <v>42</v>
      </c>
      <c r="D855" s="42">
        <f>_xll.qlCalendarAdvance(Calendar,$D854,B855,"f",FALSE)</f>
        <v>45484</v>
      </c>
      <c r="E855" s="177">
        <f>_xll.qlInterestRateIndexValueDate(IndexON,D855)</f>
        <v>45484</v>
      </c>
      <c r="F855" s="193">
        <f>IFERROR(_xll.qlIndexFixing(IndexON,D855,TRUE,_xll.ohTrigger(RecalcTrigger,TriggerON)),NA())</f>
        <v>1.3347733045563359E-2</v>
      </c>
      <c r="H855" s="42">
        <f>_xll.qlCalendarAdvance(Calendar,$H854,B855,"f",FALSE)</f>
        <v>45484</v>
      </c>
      <c r="I855" s="177">
        <f>_xll.qlInterestRateIndexValueDate(Index1M,$H855)</f>
        <v>45488</v>
      </c>
      <c r="J855" s="182">
        <f>IFERROR(_xll.qlIndexFixing(Index1M,$H855,TRUE,_xll.ohTrigger(RecalcTrigger,Trigger1M)),NA())</f>
        <v>1.3628820359236035E-2</v>
      </c>
      <c r="K855" s="44">
        <f>IFERROR(_xll.qlIndexFixing(Index3M,H855,TRUE,_xll.ohTrigger(RecalcTrigger,Trigger3M)),NA())</f>
        <v>1.4758968484974856E-2</v>
      </c>
      <c r="L855" s="44">
        <f>IFERROR(_xll.qlIndexFixing(Index6M,$H855,TRUE,_xll.ohTrigger(RecalcTrigger,Trigger6M)),NA())</f>
        <v>1.5662022070011671E-2</v>
      </c>
      <c r="M855" s="183">
        <f>IFERROR(_xll.qlIndexFixing(Index1Y,$H855,TRUE,_xll.ohTrigger(RecalcTrigger,Trigger1Y)),NA())</f>
        <v>1.6741010181969912E-2</v>
      </c>
      <c r="N855" s="182">
        <f>IFERROR(_xll.qlIndexFixing(ONIndex1M,I855,TRUE,_xll.ohTrigger(RecalcTrigger,Trigger1M)),NA())</f>
        <v>1.3552049747120876E-2</v>
      </c>
      <c r="O855" s="44">
        <f>IFERROR(_xll.qlIndexFixing(ONIndex3M,I855,TRUE,_xll.ohTrigger(RecalcTrigger,Trigger3M)),NA())</f>
        <v>1.4507701297654663E-2</v>
      </c>
      <c r="P855" s="44">
        <f>IFERROR(_xll.qlIndexFixing(ONIndex6M,I855,TRUE,_xll.ohTrigger(RecalcTrigger,Trigger6M)),NA())</f>
        <v>1.5219806740187636E-2</v>
      </c>
      <c r="Q855" s="183">
        <f>IFERROR(_xll.qlIndexFixing(ONIndex1Y,I855,TRUE,_xll.ohTrigger(RecalcTrigger,Trigger1Y)),NA())</f>
        <v>1.5945772030550032E-2</v>
      </c>
    </row>
    <row r="856" spans="2:17" x14ac:dyDescent="0.2">
      <c r="B856" s="39" t="s">
        <v>42</v>
      </c>
      <c r="D856" s="42">
        <f>_xll.qlCalendarAdvance(Calendar,$D855,B856,"f",FALSE)</f>
        <v>45491</v>
      </c>
      <c r="E856" s="177">
        <f>_xll.qlInterestRateIndexValueDate(IndexON,D856)</f>
        <v>45491</v>
      </c>
      <c r="F856" s="193">
        <f>IFERROR(_xll.qlIndexFixing(IndexON,D856,TRUE,_xll.ohTrigger(RecalcTrigger,TriggerON)),NA())</f>
        <v>1.3347733045563359E-2</v>
      </c>
      <c r="H856" s="42">
        <f>_xll.qlCalendarAdvance(Calendar,$H855,B856,"f",FALSE)</f>
        <v>45491</v>
      </c>
      <c r="I856" s="177">
        <f>_xll.qlInterestRateIndexValueDate(Index1M,$H856)</f>
        <v>45495</v>
      </c>
      <c r="J856" s="182">
        <f>IFERROR(_xll.qlIndexFixing(Index1M,$H856,TRUE,_xll.ohTrigger(RecalcTrigger,Trigger1M)),NA())</f>
        <v>1.3666016267027287E-2</v>
      </c>
      <c r="K856" s="44">
        <f>IFERROR(_xll.qlIndexFixing(Index3M,H856,TRUE,_xll.ohTrigger(RecalcTrigger,Trigger3M)),NA())</f>
        <v>1.4794950223912796E-2</v>
      </c>
      <c r="L856" s="44">
        <f>IFERROR(_xll.qlIndexFixing(Index6M,$H856,TRUE,_xll.ohTrigger(RecalcTrigger,Trigger6M)),NA())</f>
        <v>1.5691038813558742E-2</v>
      </c>
      <c r="M856" s="183">
        <f>IFERROR(_xll.qlIndexFixing(Index1Y,$H856,TRUE,_xll.ohTrigger(RecalcTrigger,Trigger1Y)),NA())</f>
        <v>1.6766038727082513E-2</v>
      </c>
      <c r="N856" s="182">
        <f>IFERROR(_xll.qlIndexFixing(ONIndex1M,I856,TRUE,_xll.ohTrigger(RecalcTrigger,Trigger1M)),NA())</f>
        <v>1.3589241781692962E-2</v>
      </c>
      <c r="O856" s="44">
        <f>IFERROR(_xll.qlIndexFixing(ONIndex3M,I856,TRUE,_xll.ohTrigger(RecalcTrigger,Trigger3M)),NA())</f>
        <v>1.4543973346539119E-2</v>
      </c>
      <c r="P856" s="44">
        <f>IFERROR(_xll.qlIndexFixing(ONIndex6M,I856,TRUE,_xll.ohTrigger(RecalcTrigger,Trigger6M)),NA())</f>
        <v>1.5251164524796579E-2</v>
      </c>
      <c r="Q856" s="183">
        <f>IFERROR(_xll.qlIndexFixing(ONIndex1Y,I856,TRUE,_xll.ohTrigger(RecalcTrigger,Trigger1Y)),NA())</f>
        <v>1.5972017155823082E-2</v>
      </c>
    </row>
    <row r="857" spans="2:17" x14ac:dyDescent="0.2">
      <c r="B857" s="39" t="s">
        <v>42</v>
      </c>
      <c r="D857" s="42">
        <f>_xll.qlCalendarAdvance(Calendar,$D856,B857,"f",FALSE)</f>
        <v>45498</v>
      </c>
      <c r="E857" s="177">
        <f>_xll.qlInterestRateIndexValueDate(IndexON,D857)</f>
        <v>45498</v>
      </c>
      <c r="F857" s="193">
        <f>IFERROR(_xll.qlIndexFixing(IndexON,D857,TRUE,_xll.ohTrigger(RecalcTrigger,TriggerON)),NA())</f>
        <v>1.3347733045563359E-2</v>
      </c>
      <c r="H857" s="42">
        <f>_xll.qlCalendarAdvance(Calendar,$H856,B857,"f",FALSE)</f>
        <v>45498</v>
      </c>
      <c r="I857" s="177">
        <f>_xll.qlInterestRateIndexValueDate(Index1M,$H857)</f>
        <v>45502</v>
      </c>
      <c r="J857" s="182">
        <f>IFERROR(_xll.qlIndexFixing(Index1M,$H857,TRUE,_xll.ohTrigger(RecalcTrigger,Trigger1M)),NA())</f>
        <v>1.3703192135423878E-2</v>
      </c>
      <c r="K857" s="44">
        <f>IFERROR(_xll.qlIndexFixing(Index3M,H857,TRUE,_xll.ohTrigger(RecalcTrigger,Trigger3M)),NA())</f>
        <v>1.483086400885439E-2</v>
      </c>
      <c r="L857" s="44">
        <f>IFERROR(_xll.qlIndexFixing(Index6M,$H857,TRUE,_xll.ohTrigger(RecalcTrigger,Trigger6M)),NA())</f>
        <v>1.5719849371461599E-2</v>
      </c>
      <c r="M857" s="183">
        <f>IFERROR(_xll.qlIndexFixing(Index1Y,$H857,TRUE,_xll.ohTrigger(RecalcTrigger,Trigger1Y)),NA())</f>
        <v>1.6790961215559421E-2</v>
      </c>
      <c r="N857" s="182">
        <f>IFERROR(_xll.qlIndexFixing(ONIndex1M,I857,TRUE,_xll.ohTrigger(RecalcTrigger,Trigger1M)),NA())</f>
        <v>1.3626412680611821E-2</v>
      </c>
      <c r="O857" s="44">
        <f>IFERROR(_xll.qlIndexFixing(ONIndex3M,I857,TRUE,_xll.ohTrigger(RecalcTrigger,Trigger3M)),NA())</f>
        <v>1.4580176765042197E-2</v>
      </c>
      <c r="P857" s="44">
        <f>IFERROR(_xll.qlIndexFixing(ONIndex6M,I857,TRUE,_xll.ohTrigger(RecalcTrigger,Trigger6M)),NA())</f>
        <v>1.5282328169741177E-2</v>
      </c>
      <c r="Q857" s="183">
        <f>IFERROR(_xll.qlIndexFixing(ONIndex1Y,I857,TRUE,_xll.ohTrigger(RecalcTrigger,Trigger1Y)),NA())</f>
        <v>1.599822365143666E-2</v>
      </c>
    </row>
    <row r="858" spans="2:17" x14ac:dyDescent="0.2">
      <c r="B858" s="39" t="s">
        <v>42</v>
      </c>
      <c r="D858" s="42">
        <f>_xll.qlCalendarAdvance(Calendar,$D857,B858,"f",FALSE)</f>
        <v>45505</v>
      </c>
      <c r="E858" s="177">
        <f>_xll.qlInterestRateIndexValueDate(IndexON,D858)</f>
        <v>45505</v>
      </c>
      <c r="F858" s="193">
        <f>IFERROR(_xll.qlIndexFixing(IndexON,D858,TRUE,_xll.ohTrigger(RecalcTrigger,TriggerON)),NA())</f>
        <v>1.3347733045483423E-2</v>
      </c>
      <c r="H858" s="42">
        <f>_xll.qlCalendarAdvance(Calendar,$H857,B858,"f",FALSE)</f>
        <v>45505</v>
      </c>
      <c r="I858" s="177">
        <f>_xll.qlInterestRateIndexValueDate(Index1M,$H858)</f>
        <v>45509</v>
      </c>
      <c r="J858" s="182">
        <f>IFERROR(_xll.qlIndexFixing(Index1M,$H858,TRUE,_xll.ohTrigger(RecalcTrigger,Trigger1M)),NA())</f>
        <v>1.3740348505564557E-2</v>
      </c>
      <c r="K858" s="44">
        <f>IFERROR(_xll.qlIndexFixing(Index3M,H858,TRUE,_xll.ohTrigger(RecalcTrigger,Trigger3M)),NA())</f>
        <v>1.4866709935715093E-2</v>
      </c>
      <c r="L858" s="44">
        <f>IFERROR(_xll.qlIndexFixing(Index6M,$H858,TRUE,_xll.ohTrigger(RecalcTrigger,Trigger6M)),NA())</f>
        <v>1.574845289631506E-2</v>
      </c>
      <c r="M858" s="183">
        <f>IFERROR(_xll.qlIndexFixing(Index1Y,$H858,TRUE,_xll.ohTrigger(RecalcTrigger,Trigger1Y)),NA())</f>
        <v>1.6815774454517093E-2</v>
      </c>
      <c r="N858" s="182">
        <f>IFERROR(_xll.qlIndexFixing(ONIndex1M,I858,TRUE,_xll.ohTrigger(RecalcTrigger,Trigger1M)),NA())</f>
        <v>1.3663562984485011E-2</v>
      </c>
      <c r="O858" s="44">
        <f>IFERROR(_xll.qlIndexFixing(ONIndex3M,I858,TRUE,_xll.ohTrigger(RecalcTrigger,Trigger3M)),NA())</f>
        <v>1.4616311650765823E-2</v>
      </c>
      <c r="P858" s="44">
        <f>IFERROR(_xll.qlIndexFixing(ONIndex6M,I858,TRUE,_xll.ohTrigger(RecalcTrigger,Trigger6M)),NA())</f>
        <v>1.5313296827779155E-2</v>
      </c>
      <c r="Q858" s="183">
        <f>IFERROR(_xll.qlIndexFixing(ONIndex1Y,I858,TRUE,_xll.ohTrigger(RecalcTrigger,Trigger1Y)),NA())</f>
        <v>1.6024392232978357E-2</v>
      </c>
    </row>
    <row r="859" spans="2:17" x14ac:dyDescent="0.2">
      <c r="B859" s="39" t="s">
        <v>42</v>
      </c>
      <c r="D859" s="42">
        <f>_xll.qlCalendarAdvance(Calendar,$D858,B859,"f",FALSE)</f>
        <v>45512</v>
      </c>
      <c r="E859" s="177">
        <f>_xll.qlInterestRateIndexValueDate(IndexON,D859)</f>
        <v>45512</v>
      </c>
      <c r="F859" s="193">
        <f>IFERROR(_xll.qlIndexFixing(IndexON,D859,TRUE,_xll.ohTrigger(RecalcTrigger,TriggerON)),NA())</f>
        <v>1.3347733045563359E-2</v>
      </c>
      <c r="H859" s="42">
        <f>_xll.qlCalendarAdvance(Calendar,$H858,B859,"f",FALSE)</f>
        <v>45512</v>
      </c>
      <c r="I859" s="177">
        <f>_xll.qlInterestRateIndexValueDate(Index1M,$H859)</f>
        <v>45516</v>
      </c>
      <c r="J859" s="182">
        <f>IFERROR(_xll.qlIndexFixing(Index1M,$H859,TRUE,_xll.ohTrigger(RecalcTrigger,Trigger1M)),NA())</f>
        <v>1.3777485918603541E-2</v>
      </c>
      <c r="K859" s="44">
        <f>IFERROR(_xll.qlIndexFixing(Index3M,H859,TRUE,_xll.ohTrigger(RecalcTrigger,Trigger3M)),NA())</f>
        <v>1.4902488100414696E-2</v>
      </c>
      <c r="L859" s="44">
        <f>IFERROR(_xll.qlIndexFixing(Index6M,$H859,TRUE,_xll.ohTrigger(RecalcTrigger,Trigger6M)),NA())</f>
        <v>1.5776849905357545E-2</v>
      </c>
      <c r="M859" s="183">
        <f>IFERROR(_xll.qlIndexFixing(Index1Y,$H859,TRUE,_xll.ohTrigger(RecalcTrigger,Trigger1Y)),NA())</f>
        <v>1.6840475223256417E-2</v>
      </c>
      <c r="N859" s="182">
        <f>IFERROR(_xll.qlIndexFixing(ONIndex1M,I859,TRUE,_xll.ohTrigger(RecalcTrigger,Trigger1M)),NA())</f>
        <v>1.3700693234000028E-2</v>
      </c>
      <c r="O859" s="44">
        <f>IFERROR(_xll.qlIndexFixing(ONIndex3M,I859,TRUE,_xll.ohTrigger(RecalcTrigger,Trigger3M)),NA())</f>
        <v>1.4652378100992181E-2</v>
      </c>
      <c r="P859" s="44">
        <f>IFERROR(_xll.qlIndexFixing(ONIndex6M,I859,TRUE,_xll.ohTrigger(RecalcTrigger,Trigger6M)),NA())</f>
        <v>1.5344069651668235E-2</v>
      </c>
      <c r="Q859" s="183">
        <f>IFERROR(_xll.qlIndexFixing(ONIndex1Y,I859,TRUE,_xll.ohTrigger(RecalcTrigger,Trigger1Y)),NA())</f>
        <v>1.6050523616355505E-2</v>
      </c>
    </row>
    <row r="860" spans="2:17" x14ac:dyDescent="0.2">
      <c r="B860" s="39" t="s">
        <v>42</v>
      </c>
      <c r="D860" s="42">
        <f>_xll.qlCalendarAdvance(Calendar,$D859,B860,"f",FALSE)</f>
        <v>45519</v>
      </c>
      <c r="E860" s="177">
        <f>_xll.qlInterestRateIndexValueDate(IndexON,D860)</f>
        <v>45519</v>
      </c>
      <c r="F860" s="193">
        <f>IFERROR(_xll.qlIndexFixing(IndexON,D860,TRUE,_xll.ohTrigger(RecalcTrigger,TriggerON)),NA())</f>
        <v>1.3347733045563359E-2</v>
      </c>
      <c r="H860" s="42">
        <f>_xll.qlCalendarAdvance(Calendar,$H859,B860,"f",FALSE)</f>
        <v>45519</v>
      </c>
      <c r="I860" s="177">
        <f>_xll.qlInterestRateIndexValueDate(Index1M,$H860)</f>
        <v>45523</v>
      </c>
      <c r="J860" s="182">
        <f>IFERROR(_xll.qlIndexFixing(Index1M,$H860,TRUE,_xll.ohTrigger(RecalcTrigger,Trigger1M)),NA())</f>
        <v>1.3814604915700204E-2</v>
      </c>
      <c r="K860" s="44">
        <f>IFERROR(_xll.qlIndexFixing(Index3M,H860,TRUE,_xll.ohTrigger(RecalcTrigger,Trigger3M)),NA())</f>
        <v>1.4938198598880813E-2</v>
      </c>
      <c r="L860" s="44">
        <f>IFERROR(_xll.qlIndexFixing(Index6M,$H860,TRUE,_xll.ohTrigger(RecalcTrigger,Trigger6M)),NA())</f>
        <v>1.5805043336784397E-2</v>
      </c>
      <c r="M860" s="183">
        <f>IFERROR(_xll.qlIndexFixing(Index1Y,$H860,TRUE,_xll.ohTrigger(RecalcTrigger,Trigger1Y)),NA())</f>
        <v>1.686506027326427E-2</v>
      </c>
      <c r="N860" s="182">
        <f>IFERROR(_xll.qlIndexFixing(ONIndex1M,I860,TRUE,_xll.ohTrigger(RecalcTrigger,Trigger1M)),NA())</f>
        <v>1.37378039699243E-2</v>
      </c>
      <c r="O860" s="44">
        <f>IFERROR(_xll.qlIndexFixing(ONIndex3M,I860,TRUE,_xll.ohTrigger(RecalcTrigger,Trigger3M)),NA())</f>
        <v>1.4688376213083387E-2</v>
      </c>
      <c r="P860" s="44">
        <f>IFERROR(_xll.qlIndexFixing(ONIndex6M,I860,TRUE,_xll.ohTrigger(RecalcTrigger,Trigger6M)),NA())</f>
        <v>1.5374645794166142E-2</v>
      </c>
      <c r="Q860" s="183">
        <f>IFERROR(_xll.qlIndexFixing(ONIndex1Y,I860,TRUE,_xll.ohTrigger(RecalcTrigger,Trigger1Y)),NA())</f>
        <v>1.6076618516995822E-2</v>
      </c>
    </row>
    <row r="861" spans="2:17" x14ac:dyDescent="0.2">
      <c r="B861" s="39" t="s">
        <v>42</v>
      </c>
      <c r="D861" s="42">
        <f>_xll.qlCalendarAdvance(Calendar,$D860,B861,"f",FALSE)</f>
        <v>45526</v>
      </c>
      <c r="E861" s="177">
        <f>_xll.qlInterestRateIndexValueDate(IndexON,D861)</f>
        <v>45526</v>
      </c>
      <c r="F861" s="193">
        <f>IFERROR(_xll.qlIndexFixing(IndexON,D861,TRUE,_xll.ohTrigger(RecalcTrigger,TriggerON)),NA())</f>
        <v>1.3347733045483423E-2</v>
      </c>
      <c r="H861" s="42">
        <f>_xll.qlCalendarAdvance(Calendar,$H860,B861,"f",FALSE)</f>
        <v>45526</v>
      </c>
      <c r="I861" s="177">
        <f>_xll.qlInterestRateIndexValueDate(Index1M,$H861)</f>
        <v>45530</v>
      </c>
      <c r="J861" s="182">
        <f>IFERROR(_xll.qlIndexFixing(Index1M,$H861,TRUE,_xll.ohTrigger(RecalcTrigger,Trigger1M)),NA())</f>
        <v>1.3851706038019083E-2</v>
      </c>
      <c r="K861" s="44">
        <f>IFERROR(_xll.qlIndexFixing(Index3M,H861,TRUE,_xll.ohTrigger(RecalcTrigger,Trigger3M)),NA())</f>
        <v>1.4973841527048877E-2</v>
      </c>
      <c r="L861" s="44">
        <f>IFERROR(_xll.qlIndexFixing(Index6M,$H861,TRUE,_xll.ohTrigger(RecalcTrigger,Trigger6M)),NA())</f>
        <v>1.5833036406906309E-2</v>
      </c>
      <c r="M861" s="183">
        <f>IFERROR(_xll.qlIndexFixing(Index1Y,$H861,TRUE,_xll.ohTrigger(RecalcTrigger,Trigger1Y)),NA())</f>
        <v>1.6889526328212178E-2</v>
      </c>
      <c r="N861" s="182">
        <f>IFERROR(_xll.qlIndexFixing(ONIndex1M,I861,TRUE,_xll.ohTrigger(RecalcTrigger,Trigger1M)),NA())</f>
        <v>1.3774895733025261E-2</v>
      </c>
      <c r="O861" s="44">
        <f>IFERROR(_xll.qlIndexFixing(ONIndex3M,I861,TRUE,_xll.ohTrigger(RecalcTrigger,Trigger3M)),NA())</f>
        <v>1.4724306084561434E-2</v>
      </c>
      <c r="P861" s="44">
        <f>IFERROR(_xll.qlIndexFixing(ONIndex6M,I861,TRUE,_xll.ohTrigger(RecalcTrigger,Trigger6M)),NA())</f>
        <v>1.5405024407950663E-2</v>
      </c>
      <c r="Q861" s="183">
        <f>IFERROR(_xll.qlIndexFixing(ONIndex1Y,I861,TRUE,_xll.ohTrigger(RecalcTrigger,Trigger1Y)),NA())</f>
        <v>1.6102677650726704E-2</v>
      </c>
    </row>
    <row r="862" spans="2:17" x14ac:dyDescent="0.2">
      <c r="B862" s="39" t="s">
        <v>42</v>
      </c>
      <c r="D862" s="42">
        <f>_xll.qlCalendarAdvance(Calendar,$D861,B862,"f",FALSE)</f>
        <v>45533</v>
      </c>
      <c r="E862" s="177">
        <f>_xll.qlInterestRateIndexValueDate(IndexON,D862)</f>
        <v>45533</v>
      </c>
      <c r="F862" s="193">
        <f>IFERROR(_xll.qlIndexFixing(IndexON,D862,TRUE,_xll.ohTrigger(RecalcTrigger,TriggerON)),NA())</f>
        <v>1.3347733045483423E-2</v>
      </c>
      <c r="H862" s="42">
        <f>_xll.qlCalendarAdvance(Calendar,$H861,B862,"f",FALSE)</f>
        <v>45533</v>
      </c>
      <c r="I862" s="177">
        <f>_xll.qlInterestRateIndexValueDate(Index1M,$H862)</f>
        <v>45537</v>
      </c>
      <c r="J862" s="182">
        <f>IFERROR(_xll.qlIndexFixing(Index1M,$H862,TRUE,_xll.ohTrigger(RecalcTrigger,Trigger1M)),NA())</f>
        <v>1.3885874724850922E-2</v>
      </c>
      <c r="K862" s="44">
        <f>IFERROR(_xll.qlIndexFixing(Index3M,H862,TRUE,_xll.ohTrigger(RecalcTrigger,Trigger3M)),NA())</f>
        <v>1.5006576265001454E-2</v>
      </c>
      <c r="L862" s="44">
        <f>IFERROR(_xll.qlIndexFixing(Index6M,$H862,TRUE,_xll.ohTrigger(RecalcTrigger,Trigger6M)),NA())</f>
        <v>1.5856304292114244E-2</v>
      </c>
      <c r="M862" s="183">
        <f>IFERROR(_xll.qlIndexFixing(Index1Y,$H862,TRUE,_xll.ohTrigger(RecalcTrigger,Trigger1Y)),NA())</f>
        <v>1.6913870083957869E-2</v>
      </c>
      <c r="N862" s="182">
        <f>IFERROR(_xll.qlIndexFixing(ONIndex1M,I862,TRUE,_xll.ohTrigger(RecalcTrigger,Trigger1M)),NA())</f>
        <v>1.3811969063830531E-2</v>
      </c>
      <c r="O862" s="44">
        <f>IFERROR(_xll.qlIndexFixing(ONIndex3M,I862,TRUE,_xll.ohTrigger(RecalcTrigger,Trigger3M)),NA())</f>
        <v>1.4760167812708502E-2</v>
      </c>
      <c r="P862" s="44">
        <f>IFERROR(_xll.qlIndexFixing(ONIndex6M,I862,TRUE,_xll.ohTrigger(RecalcTrigger,Trigger6M)),NA())</f>
        <v>1.5435204645939393E-2</v>
      </c>
      <c r="Q862" s="183">
        <f>IFERROR(_xll.qlIndexFixing(ONIndex1Y,I862,TRUE,_xll.ohTrigger(RecalcTrigger,Trigger1Y)),NA())</f>
        <v>1.6128701733215678E-2</v>
      </c>
    </row>
    <row r="863" spans="2:17" x14ac:dyDescent="0.2">
      <c r="B863" s="39" t="s">
        <v>42</v>
      </c>
      <c r="D863" s="42">
        <f>_xll.qlCalendarAdvance(Calendar,$D862,B863,"f",FALSE)</f>
        <v>45540</v>
      </c>
      <c r="E863" s="177">
        <f>_xll.qlInterestRateIndexValueDate(IndexON,D863)</f>
        <v>45540</v>
      </c>
      <c r="F863" s="193">
        <f>IFERROR(_xll.qlIndexFixing(IndexON,D863,TRUE,_xll.ohTrigger(RecalcTrigger,TriggerON)),NA())</f>
        <v>1.3347733045563359E-2</v>
      </c>
      <c r="H863" s="42">
        <f>_xll.qlCalendarAdvance(Calendar,$H862,B863,"f",FALSE)</f>
        <v>45540</v>
      </c>
      <c r="I863" s="177">
        <f>_xll.qlInterestRateIndexValueDate(Index1M,$H863)</f>
        <v>45544</v>
      </c>
      <c r="J863" s="182">
        <f>IFERROR(_xll.qlIndexFixing(Index1M,$H863,TRUE,_xll.ohTrigger(RecalcTrigger,Trigger1M)),NA())</f>
        <v>1.3922941443734516E-2</v>
      </c>
      <c r="K863" s="44">
        <f>IFERROR(_xll.qlIndexFixing(Index3M,H863,TRUE,_xll.ohTrigger(RecalcTrigger,Trigger3M)),NA())</f>
        <v>1.5042087655578578E-2</v>
      </c>
      <c r="L863" s="44">
        <f>IFERROR(_xll.qlIndexFixing(Index6M,$H863,TRUE,_xll.ohTrigger(RecalcTrigger,Trigger6M)),NA())</f>
        <v>1.5883929799938416E-2</v>
      </c>
      <c r="M863" s="183">
        <f>IFERROR(_xll.qlIndexFixing(Index1Y,$H863,TRUE,_xll.ohTrigger(RecalcTrigger,Trigger1Y)),NA())</f>
        <v>1.6938088208545265E-2</v>
      </c>
      <c r="N863" s="182">
        <f>IFERROR(_xll.qlIndexFixing(ONIndex1M,I863,TRUE,_xll.ohTrigger(RecalcTrigger,Trigger1M)),NA())</f>
        <v>1.3849024503187479E-2</v>
      </c>
      <c r="O863" s="44">
        <f>IFERROR(_xll.qlIndexFixing(ONIndex3M,I863,TRUE,_xll.ohTrigger(RecalcTrigger,Trigger3M)),NA())</f>
        <v>1.4795961495046583E-2</v>
      </c>
      <c r="P863" s="44">
        <f>IFERROR(_xll.qlIndexFixing(ONIndex6M,I863,TRUE,_xll.ohTrigger(RecalcTrigger,Trigger6M)),NA())</f>
        <v>1.5465185660650249E-2</v>
      </c>
      <c r="Q863" s="183">
        <f>IFERROR(_xll.qlIndexFixing(ONIndex1Y,I863,TRUE,_xll.ohTrigger(RecalcTrigger,Trigger1Y)),NA())</f>
        <v>1.6154691480210204E-2</v>
      </c>
    </row>
    <row r="864" spans="2:17" x14ac:dyDescent="0.2">
      <c r="B864" s="39" t="s">
        <v>42</v>
      </c>
      <c r="D864" s="42">
        <f>_xll.qlCalendarAdvance(Calendar,$D863,B864,"f",FALSE)</f>
        <v>45547</v>
      </c>
      <c r="E864" s="177">
        <f>_xll.qlInterestRateIndexValueDate(IndexON,D864)</f>
        <v>45547</v>
      </c>
      <c r="F864" s="193">
        <f>IFERROR(_xll.qlIndexFixing(IndexON,D864,TRUE,_xll.ohTrigger(RecalcTrigger,TriggerON)),NA())</f>
        <v>1.3347733045483423E-2</v>
      </c>
      <c r="H864" s="42">
        <f>_xll.qlCalendarAdvance(Calendar,$H863,B864,"f",FALSE)</f>
        <v>45547</v>
      </c>
      <c r="I864" s="177">
        <f>_xll.qlInterestRateIndexValueDate(Index1M,$H864)</f>
        <v>45551</v>
      </c>
      <c r="J864" s="182">
        <f>IFERROR(_xll.qlIndexFixing(Index1M,$H864,TRUE,_xll.ohTrigger(RecalcTrigger,Trigger1M)),NA())</f>
        <v>1.3959991869541888E-2</v>
      </c>
      <c r="K864" s="44">
        <f>IFERROR(_xll.qlIndexFixing(Index3M,H864,TRUE,_xll.ohTrigger(RecalcTrigger,Trigger3M)),NA())</f>
        <v>1.5077531756173766E-2</v>
      </c>
      <c r="L864" s="44">
        <f>IFERROR(_xll.qlIndexFixing(Index6M,$H864,TRUE,_xll.ohTrigger(RecalcTrigger,Trigger6M)),NA())</f>
        <v>1.5911363965031036E-2</v>
      </c>
      <c r="M864" s="183">
        <f>IFERROR(_xll.qlIndexFixing(Index1Y,$H864,TRUE,_xll.ohTrigger(RecalcTrigger,Trigger1Y)),NA())</f>
        <v>1.6962177342206005E-2</v>
      </c>
      <c r="N864" s="182">
        <f>IFERROR(_xll.qlIndexFixing(ONIndex1M,I864,TRUE,_xll.ohTrigger(RecalcTrigger,Trigger1M)),NA())</f>
        <v>1.3886062591783599E-2</v>
      </c>
      <c r="O864" s="44">
        <f>IFERROR(_xll.qlIndexFixing(ONIndex3M,I864,TRUE,_xll.ohTrigger(RecalcTrigger,Trigger3M)),NA())</f>
        <v>1.4831687228777923E-2</v>
      </c>
      <c r="P864" s="44">
        <f>IFERROR(_xll.qlIndexFixing(ONIndex6M,I864,TRUE,_xll.ohTrigger(RecalcTrigger,Trigger6M)),NA())</f>
        <v>1.5494966605000826E-2</v>
      </c>
      <c r="Q864" s="183">
        <f>IFERROR(_xll.qlIndexFixing(ONIndex1Y,I864,TRUE,_xll.ohTrigger(RecalcTrigger,Trigger1Y)),NA())</f>
        <v>1.6180647607297871E-2</v>
      </c>
    </row>
    <row r="865" spans="2:17" x14ac:dyDescent="0.2">
      <c r="B865" s="39" t="s">
        <v>42</v>
      </c>
      <c r="D865" s="42">
        <f>_xll.qlCalendarAdvance(Calendar,$D864,B865,"f",FALSE)</f>
        <v>45554</v>
      </c>
      <c r="E865" s="177">
        <f>_xll.qlInterestRateIndexValueDate(IndexON,D865)</f>
        <v>45554</v>
      </c>
      <c r="F865" s="193">
        <f>IFERROR(_xll.qlIndexFixing(IndexON,D865,TRUE,_xll.ohTrigger(RecalcTrigger,TriggerON)),NA())</f>
        <v>1.3347733045483423E-2</v>
      </c>
      <c r="H865" s="42">
        <f>_xll.qlCalendarAdvance(Calendar,$H864,B865,"f",FALSE)</f>
        <v>45554</v>
      </c>
      <c r="I865" s="177">
        <f>_xll.qlInterestRateIndexValueDate(Index1M,$H865)</f>
        <v>45558</v>
      </c>
      <c r="J865" s="182">
        <f>IFERROR(_xll.qlIndexFixing(Index1M,$H865,TRUE,_xll.ohTrigger(RecalcTrigger,Trigger1M)),NA())</f>
        <v>1.3997026543453472E-2</v>
      </c>
      <c r="K865" s="44">
        <f>IFERROR(_xll.qlIndexFixing(Index3M,H865,TRUE,_xll.ohTrigger(RecalcTrigger,Trigger3M)),NA())</f>
        <v>1.511290866276211E-2</v>
      </c>
      <c r="L865" s="44">
        <f>IFERROR(_xll.qlIndexFixing(Index6M,$H865,TRUE,_xll.ohTrigger(RecalcTrigger,Trigger6M)),NA())</f>
        <v>1.5938610177692897E-2</v>
      </c>
      <c r="M865" s="183">
        <f>IFERROR(_xll.qlIndexFixing(Index1Y,$H865,TRUE,_xll.ohTrigger(RecalcTrigger,Trigger1Y)),NA())</f>
        <v>1.6986134097358812E-2</v>
      </c>
      <c r="N865" s="182">
        <f>IFERROR(_xll.qlIndexFixing(ONIndex1M,I865,TRUE,_xll.ohTrigger(RecalcTrigger,Trigger1M)),NA())</f>
        <v>1.3923083870306385E-2</v>
      </c>
      <c r="O865" s="44">
        <f>IFERROR(_xll.qlIndexFixing(ONIndex3M,I865,TRUE,_xll.ohTrigger(RecalcTrigger,Trigger3M)),NA())</f>
        <v>1.4867345111504449E-2</v>
      </c>
      <c r="P865" s="44">
        <f>IFERROR(_xll.qlIndexFixing(ONIndex6M,I865,TRUE,_xll.ohTrigger(RecalcTrigger,Trigger6M)),NA())</f>
        <v>1.5524546631668912E-2</v>
      </c>
      <c r="Q865" s="183">
        <f>IFERROR(_xll.qlIndexFixing(ONIndex1Y,I865,TRUE,_xll.ohTrigger(RecalcTrigger,Trigger1Y)),NA())</f>
        <v>1.6206570830306077E-2</v>
      </c>
    </row>
    <row r="866" spans="2:17" x14ac:dyDescent="0.2">
      <c r="B866" s="39" t="s">
        <v>42</v>
      </c>
      <c r="D866" s="42">
        <f>_xll.qlCalendarAdvance(Calendar,$D865,B866,"f",FALSE)</f>
        <v>45561</v>
      </c>
      <c r="E866" s="177">
        <f>_xll.qlInterestRateIndexValueDate(IndexON,D866)</f>
        <v>45561</v>
      </c>
      <c r="F866" s="193">
        <f>IFERROR(_xll.qlIndexFixing(IndexON,D866,TRUE,_xll.ohTrigger(RecalcTrigger,TriggerON)),NA())</f>
        <v>1.3347733045563359E-2</v>
      </c>
      <c r="H866" s="42">
        <f>_xll.qlCalendarAdvance(Calendar,$H865,B866,"f",FALSE)</f>
        <v>45561</v>
      </c>
      <c r="I866" s="177">
        <f>_xll.qlInterestRateIndexValueDate(Index1M,$H866)</f>
        <v>45565</v>
      </c>
      <c r="J866" s="182">
        <f>IFERROR(_xll.qlIndexFixing(Index1M,$H866,TRUE,_xll.ohTrigger(RecalcTrigger,Trigger1M)),NA())</f>
        <v>1.4036962469251962E-2</v>
      </c>
      <c r="K866" s="44">
        <f>IFERROR(_xll.qlIndexFixing(Index3M,H866,TRUE,_xll.ohTrigger(RecalcTrigger,Trigger3M)),NA())</f>
        <v>1.5151045971620822E-2</v>
      </c>
      <c r="L866" s="44">
        <f>IFERROR(_xll.qlIndexFixing(Index6M,$H866,TRUE,_xll.ohTrigger(RecalcTrigger,Trigger6M)),NA())</f>
        <v>1.5965671863042645E-2</v>
      </c>
      <c r="M866" s="183">
        <f>IFERROR(_xll.qlIndexFixing(Index1Y,$H866,TRUE,_xll.ohTrigger(RecalcTrigger,Trigger1Y)),NA())</f>
        <v>1.7009955058613187E-2</v>
      </c>
      <c r="N866" s="182">
        <f>IFERROR(_xll.qlIndexFixing(ONIndex1M,I866,TRUE,_xll.ohTrigger(RecalcTrigger,Trigger1M)),NA())</f>
        <v>1.3960088879523269E-2</v>
      </c>
      <c r="O866" s="44">
        <f>IFERROR(_xll.qlIndexFixing(ONIndex3M,I866,TRUE,_xll.ohTrigger(RecalcTrigger,Trigger3M)),NA())</f>
        <v>1.4902935240428405E-2</v>
      </c>
      <c r="P866" s="44">
        <f>IFERROR(_xll.qlIndexFixing(ONIndex6M,I866,TRUE,_xll.ohTrigger(RecalcTrigger,Trigger6M)),NA())</f>
        <v>1.555392489341223E-2</v>
      </c>
      <c r="Q866" s="183">
        <f>IFERROR(_xll.qlIndexFixing(ONIndex1Y,I866,TRUE,_xll.ohTrigger(RecalcTrigger,Trigger1Y)),NA())</f>
        <v>1.6232461864742476E-2</v>
      </c>
    </row>
    <row r="867" spans="2:17" x14ac:dyDescent="0.2">
      <c r="B867" s="39" t="s">
        <v>42</v>
      </c>
      <c r="D867" s="42">
        <f>_xll.qlCalendarAdvance(Calendar,$D866,B867,"f",FALSE)</f>
        <v>45568</v>
      </c>
      <c r="E867" s="177">
        <f>_xll.qlInterestRateIndexValueDate(IndexON,D867)</f>
        <v>45568</v>
      </c>
      <c r="F867" s="193">
        <f>IFERROR(_xll.qlIndexFixing(IndexON,D867,TRUE,_xll.ohTrigger(RecalcTrigger,TriggerON)),NA())</f>
        <v>1.3347733045563359E-2</v>
      </c>
      <c r="H867" s="42">
        <f>_xll.qlCalendarAdvance(Calendar,$H866,B867,"f",FALSE)</f>
        <v>45568</v>
      </c>
      <c r="I867" s="177">
        <f>_xll.qlInterestRateIndexValueDate(Index1M,$H867)</f>
        <v>45572</v>
      </c>
      <c r="J867" s="182">
        <f>IFERROR(_xll.qlIndexFixing(Index1M,$H867,TRUE,_xll.ohTrigger(RecalcTrigger,Trigger1M)),NA())</f>
        <v>1.4073967707779611E-2</v>
      </c>
      <c r="K867" s="44">
        <f>IFERROR(_xll.qlIndexFixing(Index3M,H867,TRUE,_xll.ohTrigger(RecalcTrigger,Trigger3M)),NA())</f>
        <v>1.5186285493020896E-2</v>
      </c>
      <c r="L867" s="44">
        <f>IFERROR(_xll.qlIndexFixing(Index6M,$H867,TRUE,_xll.ohTrigger(RecalcTrigger,Trigger6M)),NA())</f>
        <v>1.5992552481021625E-2</v>
      </c>
      <c r="M867" s="183">
        <f>IFERROR(_xll.qlIndexFixing(Index1Y,$H867,TRUE,_xll.ohTrigger(RecalcTrigger,Trigger1Y)),NA())</f>
        <v>1.7033636782767689E-2</v>
      </c>
      <c r="N867" s="182">
        <f>IFERROR(_xll.qlIndexFixing(ONIndex1M,I867,TRUE,_xll.ohTrigger(RecalcTrigger,Trigger1M)),NA())</f>
        <v>1.3997078160121745E-2</v>
      </c>
      <c r="O867" s="44">
        <f>IFERROR(_xll.qlIndexFixing(ONIndex3M,I867,TRUE,_xll.ohTrigger(RecalcTrigger,Trigger3M)),NA())</f>
        <v>1.4938457713071784E-2</v>
      </c>
      <c r="P867" s="44">
        <f>IFERROR(_xll.qlIndexFixing(ONIndex6M,I867,TRUE,_xll.ohTrigger(RecalcTrigger,Trigger6M)),NA())</f>
        <v>1.558310054306844E-2</v>
      </c>
      <c r="Q867" s="183">
        <f>IFERROR(_xll.qlIndexFixing(ONIndex1Y,I867,TRUE,_xll.ohTrigger(RecalcTrigger,Trigger1Y)),NA())</f>
        <v>1.6258321426434463E-2</v>
      </c>
    </row>
    <row r="868" spans="2:17" x14ac:dyDescent="0.2">
      <c r="B868" s="39" t="s">
        <v>42</v>
      </c>
      <c r="D868" s="42">
        <f>_xll.qlCalendarAdvance(Calendar,$D867,B868,"f",FALSE)</f>
        <v>45575</v>
      </c>
      <c r="E868" s="177">
        <f>_xll.qlInterestRateIndexValueDate(IndexON,D868)</f>
        <v>45575</v>
      </c>
      <c r="F868" s="193">
        <f>IFERROR(_xll.qlIndexFixing(IndexON,D868,TRUE,_xll.ohTrigger(RecalcTrigger,TriggerON)),NA())</f>
        <v>1.3347733045563359E-2</v>
      </c>
      <c r="H868" s="42">
        <f>_xll.qlCalendarAdvance(Calendar,$H867,B868,"f",FALSE)</f>
        <v>45575</v>
      </c>
      <c r="I868" s="177">
        <f>_xll.qlInterestRateIndexValueDate(Index1M,$H868)</f>
        <v>45579</v>
      </c>
      <c r="J868" s="182">
        <f>IFERROR(_xll.qlIndexFixing(Index1M,$H868,TRUE,_xll.ohTrigger(RecalcTrigger,Trigger1M)),NA())</f>
        <v>1.4110958859884906E-2</v>
      </c>
      <c r="K868" s="44">
        <f>IFERROR(_xll.qlIndexFixing(Index3M,H868,TRUE,_xll.ohTrigger(RecalcTrigger,Trigger3M)),NA())</f>
        <v>1.5221458115862972E-2</v>
      </c>
      <c r="L868" s="44">
        <f>IFERROR(_xll.qlIndexFixing(Index6M,$H868,TRUE,_xll.ohTrigger(RecalcTrigger,Trigger6M)),NA())</f>
        <v>1.6019255526388606E-2</v>
      </c>
      <c r="M868" s="183">
        <f>IFERROR(_xll.qlIndexFixing(Index1Y,$H868,TRUE,_xll.ohTrigger(RecalcTrigger,Trigger1Y)),NA())</f>
        <v>1.7057175798814064E-2</v>
      </c>
      <c r="N868" s="182">
        <f>IFERROR(_xll.qlIndexFixing(ONIndex1M,I868,TRUE,_xll.ohTrigger(RecalcTrigger,Trigger1M)),NA())</f>
        <v>1.4034052252869245E-2</v>
      </c>
      <c r="O868" s="44">
        <f>IFERROR(_xll.qlIndexFixing(ONIndex3M,I868,TRUE,_xll.ohTrigger(RecalcTrigger,Trigger3M)),NA())</f>
        <v>1.4973912626956576E-2</v>
      </c>
      <c r="P868" s="44">
        <f>IFERROR(_xll.qlIndexFixing(ONIndex6M,I868,TRUE,_xll.ohTrigger(RecalcTrigger,Trigger6M)),NA())</f>
        <v>1.561207273331533E-2</v>
      </c>
      <c r="Q868" s="183">
        <f>IFERROR(_xll.qlIndexFixing(ONIndex1Y,I868,TRUE,_xll.ohTrigger(RecalcTrigger,Trigger1Y)),NA())</f>
        <v>1.6284150231129502E-2</v>
      </c>
    </row>
    <row r="869" spans="2:17" x14ac:dyDescent="0.2">
      <c r="B869" s="39" t="s">
        <v>42</v>
      </c>
      <c r="D869" s="42">
        <f>_xll.qlCalendarAdvance(Calendar,$D868,B869,"f",FALSE)</f>
        <v>45582</v>
      </c>
      <c r="E869" s="177">
        <f>_xll.qlInterestRateIndexValueDate(IndexON,D869)</f>
        <v>45582</v>
      </c>
      <c r="F869" s="193">
        <f>IFERROR(_xll.qlIndexFixing(IndexON,D869,TRUE,_xll.ohTrigger(RecalcTrigger,TriggerON)),NA())</f>
        <v>1.3347733045563359E-2</v>
      </c>
      <c r="H869" s="42">
        <f>_xll.qlCalendarAdvance(Calendar,$H868,B869,"f",FALSE)</f>
        <v>45582</v>
      </c>
      <c r="I869" s="177">
        <f>_xll.qlInterestRateIndexValueDate(Index1M,$H869)</f>
        <v>45586</v>
      </c>
      <c r="J869" s="182">
        <f>IFERROR(_xll.qlIndexFixing(Index1M,$H869,TRUE,_xll.ohTrigger(RecalcTrigger,Trigger1M)),NA())</f>
        <v>1.4147936466794271E-2</v>
      </c>
      <c r="K869" s="44">
        <f>IFERROR(_xll.qlIndexFixing(Index3M,H869,TRUE,_xll.ohTrigger(RecalcTrigger,Trigger3M)),NA())</f>
        <v>1.5256563936138091E-2</v>
      </c>
      <c r="L869" s="44">
        <f>IFERROR(_xll.qlIndexFixing(Index6M,$H869,TRUE,_xll.ohTrigger(RecalcTrigger,Trigger6M)),NA())</f>
        <v>1.6047975271914247E-2</v>
      </c>
      <c r="M869" s="183">
        <f>IFERROR(_xll.qlIndexFixing(Index1Y,$H869,TRUE,_xll.ohTrigger(RecalcTrigger,Trigger1Y)),NA())</f>
        <v>1.7080568607936612E-2</v>
      </c>
      <c r="N869" s="182">
        <f>IFERROR(_xll.qlIndexFixing(ONIndex1M,I869,TRUE,_xll.ohTrigger(RecalcTrigger,Trigger1M)),NA())</f>
        <v>1.4071011698373326E-2</v>
      </c>
      <c r="O869" s="44">
        <f>IFERROR(_xll.qlIndexFixing(ONIndex3M,I869,TRUE,_xll.ohTrigger(RecalcTrigger,Trigger3M)),NA())</f>
        <v>1.5009300079285026E-2</v>
      </c>
      <c r="P869" s="44">
        <f>IFERROR(_xll.qlIndexFixing(ONIndex6M,I869,TRUE,_xll.ohTrigger(RecalcTrigger,Trigger6M)),NA())</f>
        <v>1.5640840616830687E-2</v>
      </c>
      <c r="Q869" s="183">
        <f>IFERROR(_xll.qlIndexFixing(ONIndex1Y,I869,TRUE,_xll.ohTrigger(RecalcTrigger,Trigger1Y)),NA())</f>
        <v>1.630994899441518E-2</v>
      </c>
    </row>
    <row r="870" spans="2:17" x14ac:dyDescent="0.2">
      <c r="B870" s="39" t="s">
        <v>42</v>
      </c>
      <c r="D870" s="42">
        <f>_xll.qlCalendarAdvance(Calendar,$D869,B870,"f",FALSE)</f>
        <v>45589</v>
      </c>
      <c r="E870" s="177">
        <f>_xll.qlInterestRateIndexValueDate(IndexON,D870)</f>
        <v>45589</v>
      </c>
      <c r="F870" s="193">
        <f>IFERROR(_xll.qlIndexFixing(IndexON,D870,TRUE,_xll.ohTrigger(RecalcTrigger,TriggerON)),NA())</f>
        <v>1.3347733045483423E-2</v>
      </c>
      <c r="H870" s="42">
        <f>_xll.qlCalendarAdvance(Calendar,$H869,B870,"f",FALSE)</f>
        <v>45589</v>
      </c>
      <c r="I870" s="177">
        <f>_xll.qlInterestRateIndexValueDate(Index1M,$H870)</f>
        <v>45593</v>
      </c>
      <c r="J870" s="182">
        <f>IFERROR(_xll.qlIndexFixing(Index1M,$H870,TRUE,_xll.ohTrigger(RecalcTrigger,Trigger1M)),NA())</f>
        <v>1.4184901069728964E-2</v>
      </c>
      <c r="K870" s="44">
        <f>IFERROR(_xll.qlIndexFixing(Index3M,H870,TRUE,_xll.ohTrigger(RecalcTrigger,Trigger3M)),NA())</f>
        <v>1.529160304984164E-2</v>
      </c>
      <c r="L870" s="44">
        <f>IFERROR(_xll.qlIndexFixing(Index6M,$H870,TRUE,_xll.ohTrigger(RecalcTrigger,Trigger6M)),NA())</f>
        <v>1.6072143052411836E-2</v>
      </c>
      <c r="M870" s="183">
        <f>IFERROR(_xll.qlIndexFixing(Index1Y,$H870,TRUE,_xll.ohTrigger(RecalcTrigger,Trigger1Y)),NA())</f>
        <v>1.7103811683515675E-2</v>
      </c>
      <c r="N870" s="182">
        <f>IFERROR(_xll.qlIndexFixing(ONIndex1M,I870,TRUE,_xll.ohTrigger(RecalcTrigger,Trigger1M)),NA())</f>
        <v>1.410795703740142E-2</v>
      </c>
      <c r="O870" s="44">
        <f>IFERROR(_xll.qlIndexFixing(ONIndex3M,I870,TRUE,_xll.ohTrigger(RecalcTrigger,Trigger3M)),NA())</f>
        <v>1.5044620167419254E-2</v>
      </c>
      <c r="P870" s="44">
        <f>IFERROR(_xll.qlIndexFixing(ONIndex6M,I870,TRUE,_xll.ohTrigger(RecalcTrigger,Trigger6M)),NA())</f>
        <v>1.5669403346452171E-2</v>
      </c>
      <c r="Q870" s="183">
        <f>IFERROR(_xll.qlIndexFixing(ONIndex1Y,I870,TRUE,_xll.ohTrigger(RecalcTrigger,Trigger1Y)),NA())</f>
        <v>1.6335718431959023E-2</v>
      </c>
    </row>
    <row r="871" spans="2:17" x14ac:dyDescent="0.2">
      <c r="B871" s="39" t="s">
        <v>42</v>
      </c>
      <c r="D871" s="42">
        <f>_xll.qlCalendarAdvance(Calendar,$D870,B871,"f",FALSE)</f>
        <v>45596</v>
      </c>
      <c r="E871" s="177">
        <f>_xll.qlInterestRateIndexValueDate(IndexON,D871)</f>
        <v>45596</v>
      </c>
      <c r="F871" s="193">
        <f>IFERROR(_xll.qlIndexFixing(IndexON,D871,TRUE,_xll.ohTrigger(RecalcTrigger,TriggerON)),NA())</f>
        <v>1.3347733045563359E-2</v>
      </c>
      <c r="H871" s="42">
        <f>_xll.qlCalendarAdvance(Calendar,$H870,B871,"f",FALSE)</f>
        <v>45596</v>
      </c>
      <c r="I871" s="177">
        <f>_xll.qlInterestRateIndexValueDate(Index1M,$H871)</f>
        <v>45600</v>
      </c>
      <c r="J871" s="182">
        <f>IFERROR(_xll.qlIndexFixing(Index1M,$H871,TRUE,_xll.ohTrigger(RecalcTrigger,Trigger1M)),NA())</f>
        <v>1.4218934103831238E-2</v>
      </c>
      <c r="K871" s="44">
        <f>IFERROR(_xll.qlIndexFixing(Index3M,H871,TRUE,_xll.ohTrigger(RecalcTrigger,Trigger3M)),NA())</f>
        <v>1.5326575544965842E-2</v>
      </c>
      <c r="L871" s="44">
        <f>IFERROR(_xll.qlIndexFixing(Index6M,$H871,TRUE,_xll.ohTrigger(RecalcTrigger,Trigger6M)),NA())</f>
        <v>1.6098334696674935E-2</v>
      </c>
      <c r="M871" s="183">
        <f>IFERROR(_xll.qlIndexFixing(Index1Y,$H871,TRUE,_xll.ohTrigger(RecalcTrigger,Trigger1Y)),NA())</f>
        <v>1.7126901471128969E-2</v>
      </c>
      <c r="N871" s="182">
        <f>IFERROR(_xll.qlIndexFixing(ONIndex1M,I871,TRUE,_xll.ohTrigger(RecalcTrigger,Trigger1M)),NA())</f>
        <v>1.4144888810641021E-2</v>
      </c>
      <c r="O871" s="44">
        <f>IFERROR(_xll.qlIndexFixing(ONIndex3M,I871,TRUE,_xll.ohTrigger(RecalcTrigger,Trigger3M)),NA())</f>
        <v>1.5079872988881249E-2</v>
      </c>
      <c r="P871" s="44">
        <f>IFERROR(_xll.qlIndexFixing(ONIndex6M,I871,TRUE,_xll.ohTrigger(RecalcTrigger,Trigger6M)),NA())</f>
        <v>1.5697760074937506E-2</v>
      </c>
      <c r="Q871" s="183">
        <f>IFERROR(_xll.qlIndexFixing(ONIndex1Y,I871,TRUE,_xll.ohTrigger(RecalcTrigger,Trigger1Y)),NA())</f>
        <v>1.6361459259508493E-2</v>
      </c>
    </row>
    <row r="872" spans="2:17" x14ac:dyDescent="0.2">
      <c r="B872" s="39" t="s">
        <v>42</v>
      </c>
      <c r="D872" s="42">
        <f>_xll.qlCalendarAdvance(Calendar,$D871,B872,"f",FALSE)</f>
        <v>45603</v>
      </c>
      <c r="E872" s="177">
        <f>_xll.qlInterestRateIndexValueDate(IndexON,D872)</f>
        <v>45603</v>
      </c>
      <c r="F872" s="193">
        <f>IFERROR(_xll.qlIndexFixing(IndexON,D872,TRUE,_xll.ohTrigger(RecalcTrigger,TriggerON)),NA())</f>
        <v>1.3347733045563359E-2</v>
      </c>
      <c r="H872" s="42">
        <f>_xll.qlCalendarAdvance(Calendar,$H871,B872,"f",FALSE)</f>
        <v>45603</v>
      </c>
      <c r="I872" s="177">
        <f>_xll.qlInterestRateIndexValueDate(Index1M,$H872)</f>
        <v>45607</v>
      </c>
      <c r="J872" s="182">
        <f>IFERROR(_xll.qlIndexFixing(Index1M,$H872,TRUE,_xll.ohTrigger(RecalcTrigger,Trigger1M)),NA())</f>
        <v>1.4255873667982755E-2</v>
      </c>
      <c r="K872" s="44">
        <f>IFERROR(_xll.qlIndexFixing(Index3M,H872,TRUE,_xll.ohTrigger(RecalcTrigger,Trigger3M)),NA())</f>
        <v>1.5361477430222523E-2</v>
      </c>
      <c r="L872" s="44">
        <f>IFERROR(_xll.qlIndexFixing(Index6M,$H872,TRUE,_xll.ohTrigger(RecalcTrigger,Trigger6M)),NA())</f>
        <v>1.6124363095537983E-2</v>
      </c>
      <c r="M872" s="183">
        <f>IFERROR(_xll.qlIndexFixing(Index1Y,$H872,TRUE,_xll.ohTrigger(RecalcTrigger,Trigger1Y)),NA())</f>
        <v>1.7149834388553092E-2</v>
      </c>
      <c r="N872" s="182">
        <f>IFERROR(_xll.qlIndexFixing(ONIndex1M,I872,TRUE,_xll.ohTrigger(RecalcTrigger,Trigger1M)),NA())</f>
        <v>1.418180755885956E-2</v>
      </c>
      <c r="O872" s="44">
        <f>IFERROR(_xll.qlIndexFixing(ONIndex3M,I872,TRUE,_xll.ohTrigger(RecalcTrigger,Trigger3M)),NA())</f>
        <v>1.511505864103313E-2</v>
      </c>
      <c r="P872" s="44">
        <f>IFERROR(_xll.qlIndexFixing(ONIndex6M,I872,TRUE,_xll.ohTrigger(RecalcTrigger,Trigger6M)),NA())</f>
        <v>1.5725909955044415E-2</v>
      </c>
      <c r="Q872" s="183">
        <f>IFERROR(_xll.qlIndexFixing(ONIndex1Y,I872,TRUE,_xll.ohTrigger(RecalcTrigger,Trigger1Y)),NA())</f>
        <v>1.638717219281105E-2</v>
      </c>
    </row>
    <row r="873" spans="2:17" x14ac:dyDescent="0.2">
      <c r="B873" s="39" t="s">
        <v>42</v>
      </c>
      <c r="D873" s="42">
        <f>_xll.qlCalendarAdvance(Calendar,$D872,B873,"f",FALSE)</f>
        <v>45610</v>
      </c>
      <c r="E873" s="177">
        <f>_xll.qlInterestRateIndexValueDate(IndexON,D873)</f>
        <v>45610</v>
      </c>
      <c r="F873" s="193">
        <f>IFERROR(_xll.qlIndexFixing(IndexON,D873,TRUE,_xll.ohTrigger(RecalcTrigger,TriggerON)),NA())</f>
        <v>1.3347733045483423E-2</v>
      </c>
      <c r="H873" s="42">
        <f>_xll.qlCalendarAdvance(Calendar,$H872,B873,"f",FALSE)</f>
        <v>45610</v>
      </c>
      <c r="I873" s="177">
        <f>_xll.qlInterestRateIndexValueDate(Index1M,$H873)</f>
        <v>45614</v>
      </c>
      <c r="J873" s="182">
        <f>IFERROR(_xll.qlIndexFixing(Index1M,$H873,TRUE,_xll.ohTrigger(RecalcTrigger,Trigger1M)),NA())</f>
        <v>1.4292801809895117E-2</v>
      </c>
      <c r="K873" s="44">
        <f>IFERROR(_xll.qlIndexFixing(Index3M,H873,TRUE,_xll.ohTrigger(RecalcTrigger,Trigger3M)),NA())</f>
        <v>1.5396293952713653E-2</v>
      </c>
      <c r="L873" s="44">
        <f>IFERROR(_xll.qlIndexFixing(Index6M,$H873,TRUE,_xll.ohTrigger(RecalcTrigger,Trigger6M)),NA())</f>
        <v>1.6150231917842026E-2</v>
      </c>
      <c r="M873" s="183">
        <f>IFERROR(_xll.qlIndexFixing(Index1Y,$H873,TRUE,_xll.ohTrigger(RecalcTrigger,Trigger1Y)),NA())</f>
        <v>1.7172606825767496E-2</v>
      </c>
      <c r="N873" s="182">
        <f>IFERROR(_xll.qlIndexFixing(ONIndex1M,I873,TRUE,_xll.ohTrigger(RecalcTrigger,Trigger1M)),NA())</f>
        <v>1.4218713822824469E-2</v>
      </c>
      <c r="O873" s="44">
        <f>IFERROR(_xll.qlIndexFixing(ONIndex3M,I873,TRUE,_xll.ohTrigger(RecalcTrigger,Trigger3M)),NA())</f>
        <v>1.5150177221316952E-2</v>
      </c>
      <c r="P873" s="44">
        <f>IFERROR(_xll.qlIndexFixing(ONIndex6M,I873,TRUE,_xll.ohTrigger(RecalcTrigger,Trigger6M)),NA())</f>
        <v>1.5753852139450686E-2</v>
      </c>
      <c r="Q873" s="183">
        <f>IFERROR(_xll.qlIndexFixing(ONIndex1Y,I873,TRUE,_xll.ohTrigger(RecalcTrigger,Trigger1Y)),NA())</f>
        <v>1.6412857947454285E-2</v>
      </c>
    </row>
    <row r="874" spans="2:17" x14ac:dyDescent="0.2">
      <c r="B874" s="39" t="s">
        <v>42</v>
      </c>
      <c r="D874" s="42">
        <f>_xll.qlCalendarAdvance(Calendar,$D873,B874,"f",FALSE)</f>
        <v>45617</v>
      </c>
      <c r="E874" s="177">
        <f>_xll.qlInterestRateIndexValueDate(IndexON,D874)</f>
        <v>45617</v>
      </c>
      <c r="F874" s="193">
        <f>IFERROR(_xll.qlIndexFixing(IndexON,D874,TRUE,_xll.ohTrigger(RecalcTrigger,TriggerON)),NA())</f>
        <v>1.3347733045563359E-2</v>
      </c>
      <c r="H874" s="42">
        <f>_xll.qlCalendarAdvance(Calendar,$H873,B874,"f",FALSE)</f>
        <v>45617</v>
      </c>
      <c r="I874" s="177">
        <f>_xll.qlInterestRateIndexValueDate(Index1M,$H874)</f>
        <v>45621</v>
      </c>
      <c r="J874" s="182">
        <f>IFERROR(_xll.qlIndexFixing(Index1M,$H874,TRUE,_xll.ohTrigger(RecalcTrigger,Trigger1M)),NA())</f>
        <v>1.4335561613487702E-2</v>
      </c>
      <c r="K874" s="44">
        <f>IFERROR(_xll.qlIndexFixing(Index3M,H874,TRUE,_xll.ohTrigger(RecalcTrigger,Trigger3M)),NA())</f>
        <v>1.5431008491539793E-2</v>
      </c>
      <c r="L874" s="44">
        <f>IFERROR(_xll.qlIndexFixing(Index6M,$H874,TRUE,_xll.ohTrigger(RecalcTrigger,Trigger6M)),NA())</f>
        <v>1.6175944867245551E-2</v>
      </c>
      <c r="M874" s="183">
        <f>IFERROR(_xll.qlIndexFixing(Index1Y,$H874,TRUE,_xll.ohTrigger(RecalcTrigger,Trigger1Y)),NA())</f>
        <v>1.7195215144955547E-2</v>
      </c>
      <c r="N874" s="182">
        <f>IFERROR(_xll.qlIndexFixing(ONIndex1M,I874,TRUE,_xll.ohTrigger(RecalcTrigger,Trigger1M)),NA())</f>
        <v>1.425560814306337E-2</v>
      </c>
      <c r="O874" s="44">
        <f>IFERROR(_xll.qlIndexFixing(ONIndex3M,I874,TRUE,_xll.ohTrigger(RecalcTrigger,Trigger3M)),NA())</f>
        <v>1.518522882693496E-2</v>
      </c>
      <c r="P874" s="44">
        <f>IFERROR(_xll.qlIndexFixing(ONIndex6M,I874,TRUE,_xll.ohTrigger(RecalcTrigger,Trigger6M)),NA())</f>
        <v>1.5781585780993979E-2</v>
      </c>
      <c r="Q874" s="183">
        <f>IFERROR(_xll.qlIndexFixing(ONIndex1Y,I874,TRUE,_xll.ohTrigger(RecalcTrigger,Trigger1Y)),NA())</f>
        <v>1.6438517239105721E-2</v>
      </c>
    </row>
    <row r="875" spans="2:17" x14ac:dyDescent="0.2">
      <c r="B875" s="39" t="s">
        <v>42</v>
      </c>
      <c r="D875" s="42">
        <f>_xll.qlCalendarAdvance(Calendar,$D874,B875,"f",FALSE)</f>
        <v>45624</v>
      </c>
      <c r="E875" s="177">
        <f>_xll.qlInterestRateIndexValueDate(IndexON,D875)</f>
        <v>45624</v>
      </c>
      <c r="F875" s="193">
        <f>IFERROR(_xll.qlIndexFixing(IndexON,D875,TRUE,_xll.ohTrigger(RecalcTrigger,TriggerON)),NA())</f>
        <v>1.3347733045483423E-2</v>
      </c>
      <c r="H875" s="42">
        <f>_xll.qlCalendarAdvance(Calendar,$H874,B875,"f",FALSE)</f>
        <v>45624</v>
      </c>
      <c r="I875" s="177">
        <f>_xll.qlInterestRateIndexValueDate(Index1M,$H875)</f>
        <v>45628</v>
      </c>
      <c r="J875" s="182">
        <f>IFERROR(_xll.qlIndexFixing(Index1M,$H875,TRUE,_xll.ohTrigger(RecalcTrigger,Trigger1M)),NA())</f>
        <v>1.4369547968312973E-2</v>
      </c>
      <c r="K875" s="44">
        <f>IFERROR(_xll.qlIndexFixing(Index3M,H875,TRUE,_xll.ohTrigger(RecalcTrigger,Trigger3M)),NA())</f>
        <v>1.5462823889714065E-2</v>
      </c>
      <c r="L875" s="44">
        <f>IFERROR(_xll.qlIndexFixing(Index6M,$H875,TRUE,_xll.ohTrigger(RecalcTrigger,Trigger6M)),NA())</f>
        <v>1.6201505682219185E-2</v>
      </c>
      <c r="M875" s="183">
        <f>IFERROR(_xll.qlIndexFixing(Index1Y,$H875,TRUE,_xll.ohTrigger(RecalcTrigger,Trigger1Y)),NA())</f>
        <v>1.7217655680507631E-2</v>
      </c>
      <c r="N875" s="182">
        <f>IFERROR(_xll.qlIndexFixing(ONIndex1M,I875,TRUE,_xll.ohTrigger(RecalcTrigger,Trigger1M)),NA())</f>
        <v>1.4292491060423629E-2</v>
      </c>
      <c r="O875" s="44">
        <f>IFERROR(_xll.qlIndexFixing(ONIndex3M,I875,TRUE,_xll.ohTrigger(RecalcTrigger,Trigger3M)),NA())</f>
        <v>1.5220213555648954E-2</v>
      </c>
      <c r="P875" s="44">
        <f>IFERROR(_xll.qlIndexFixing(ONIndex6M,I875,TRUE,_xll.ohTrigger(RecalcTrigger,Trigger6M)),NA())</f>
        <v>1.5809110032352081E-2</v>
      </c>
      <c r="Q875" s="183">
        <f>IFERROR(_xll.qlIndexFixing(ONIndex1Y,I875,TRUE,_xll.ohTrigger(RecalcTrigger,Trigger1Y)),NA())</f>
        <v>1.6464150783592757E-2</v>
      </c>
    </row>
    <row r="876" spans="2:17" x14ac:dyDescent="0.2">
      <c r="B876" s="39" t="s">
        <v>42</v>
      </c>
      <c r="D876" s="42">
        <f>_xll.qlCalendarAdvance(Calendar,$D875,B876,"f",FALSE)</f>
        <v>45631</v>
      </c>
      <c r="E876" s="177">
        <f>_xll.qlInterestRateIndexValueDate(IndexON,D876)</f>
        <v>45631</v>
      </c>
      <c r="F876" s="193">
        <f>IFERROR(_xll.qlIndexFixing(IndexON,D876,TRUE,_xll.ohTrigger(RecalcTrigger,TriggerON)),NA())</f>
        <v>1.3347733045563359E-2</v>
      </c>
      <c r="H876" s="42">
        <f>_xll.qlCalendarAdvance(Calendar,$H875,B876,"f",FALSE)</f>
        <v>45631</v>
      </c>
      <c r="I876" s="177">
        <f>_xll.qlInterestRateIndexValueDate(Index1M,$H876)</f>
        <v>45635</v>
      </c>
      <c r="J876" s="182">
        <f>IFERROR(_xll.qlIndexFixing(Index1M,$H876,TRUE,_xll.ohTrigger(RecalcTrigger,Trigger1M)),NA())</f>
        <v>1.4406445913603102E-2</v>
      </c>
      <c r="K876" s="44">
        <f>IFERROR(_xll.qlIndexFixing(Index3M,H876,TRUE,_xll.ohTrigger(RecalcTrigger,Trigger3M)),NA())</f>
        <v>1.5497296372128176E-2</v>
      </c>
      <c r="L876" s="44">
        <f>IFERROR(_xll.qlIndexFixing(Index6M,$H876,TRUE,_xll.ohTrigger(RecalcTrigger,Trigger6M)),NA())</f>
        <v>1.6226918136047035E-2</v>
      </c>
      <c r="M876" s="183">
        <f>IFERROR(_xll.qlIndexFixing(Index1Y,$H876,TRUE,_xll.ohTrigger(RecalcTrigger,Trigger1Y)),NA())</f>
        <v>1.7239924739024623E-2</v>
      </c>
      <c r="N876" s="182">
        <f>IFERROR(_xll.qlIndexFixing(ONIndex1M,I876,TRUE,_xll.ohTrigger(RecalcTrigger,Trigger1M)),NA())</f>
        <v>1.4329363115672678E-2</v>
      </c>
      <c r="O876" s="44">
        <f>IFERROR(_xll.qlIndexFixing(ONIndex3M,I876,TRUE,_xll.ohTrigger(RecalcTrigger,Trigger3M)),NA())</f>
        <v>1.5255131504501307E-2</v>
      </c>
      <c r="P876" s="44">
        <f>IFERROR(_xll.qlIndexFixing(ONIndex6M,I876,TRUE,_xll.ohTrigger(RecalcTrigger,Trigger6M)),NA())</f>
        <v>1.5836424046362652E-2</v>
      </c>
      <c r="Q876" s="183">
        <f>IFERROR(_xll.qlIndexFixing(ONIndex1Y,I876,TRUE,_xll.ohTrigger(RecalcTrigger,Trigger1Y)),NA())</f>
        <v>1.6489759296582918E-2</v>
      </c>
    </row>
    <row r="877" spans="2:17" x14ac:dyDescent="0.2">
      <c r="B877" s="39" t="s">
        <v>42</v>
      </c>
      <c r="D877" s="42">
        <f>_xll.qlCalendarAdvance(Calendar,$D876,B877,"f",FALSE)</f>
        <v>45638</v>
      </c>
      <c r="E877" s="177">
        <f>_xll.qlInterestRateIndexValueDate(IndexON,D877)</f>
        <v>45638</v>
      </c>
      <c r="F877" s="193">
        <f>IFERROR(_xll.qlIndexFixing(IndexON,D877,TRUE,_xll.ohTrigger(RecalcTrigger,TriggerON)),NA())</f>
        <v>1.3347733045483423E-2</v>
      </c>
      <c r="H877" s="42">
        <f>_xll.qlCalendarAdvance(Calendar,$H876,B877,"f",FALSE)</f>
        <v>45638</v>
      </c>
      <c r="I877" s="177">
        <f>_xll.qlInterestRateIndexValueDate(Index1M,$H877)</f>
        <v>45642</v>
      </c>
      <c r="J877" s="182">
        <f>IFERROR(_xll.qlIndexFixing(Index1M,$H877,TRUE,_xll.ohTrigger(RecalcTrigger,Trigger1M)),NA())</f>
        <v>1.4443334643714931E-2</v>
      </c>
      <c r="K877" s="44">
        <f>IFERROR(_xll.qlIndexFixing(Index3M,H877,TRUE,_xll.ohTrigger(RecalcTrigger,Trigger3M)),NA())</f>
        <v>1.5531617690788245E-2</v>
      </c>
      <c r="L877" s="44">
        <f>IFERROR(_xll.qlIndexFixing(Index6M,$H877,TRUE,_xll.ohTrigger(RecalcTrigger,Trigger6M)),NA())</f>
        <v>1.6252186036825354E-2</v>
      </c>
      <c r="M877" s="183">
        <f>IFERROR(_xll.qlIndexFixing(Index1Y,$H877,TRUE,_xll.ohTrigger(RecalcTrigger,Trigger1Y)),NA())</f>
        <v>1.7262018599320535E-2</v>
      </c>
      <c r="N877" s="182">
        <f>IFERROR(_xll.qlIndexFixing(ONIndex1M,I877,TRUE,_xll.ohTrigger(RecalcTrigger,Trigger1M)),NA())</f>
        <v>1.4366224849338138E-2</v>
      </c>
      <c r="O877" s="44">
        <f>IFERROR(_xll.qlIndexFixing(ONIndex3M,I877,TRUE,_xll.ohTrigger(RecalcTrigger,Trigger3M)),NA())</f>
        <v>1.5289982771093946E-2</v>
      </c>
      <c r="P877" s="44">
        <f>IFERROR(_xll.qlIndexFixing(ONIndex6M,I877,TRUE,_xll.ohTrigger(RecalcTrigger,Trigger6M)),NA())</f>
        <v>1.5863526975623543E-2</v>
      </c>
      <c r="Q877" s="183">
        <f>IFERROR(_xll.qlIndexFixing(ONIndex1Y,I877,TRUE,_xll.ohTrigger(RecalcTrigger,Trigger1Y)),NA())</f>
        <v>1.6515343493743728E-2</v>
      </c>
    </row>
    <row r="878" spans="2:17" x14ac:dyDescent="0.2">
      <c r="B878" s="39" t="s">
        <v>42</v>
      </c>
      <c r="D878" s="42">
        <f>_xll.qlCalendarAdvance(Calendar,$D877,B878,"f",FALSE)</f>
        <v>45645</v>
      </c>
      <c r="E878" s="177">
        <f>_xll.qlInterestRateIndexValueDate(IndexON,D878)</f>
        <v>45645</v>
      </c>
      <c r="F878" s="193">
        <f>IFERROR(_xll.qlIndexFixing(IndexON,D878,TRUE,_xll.ohTrigger(RecalcTrigger,TriggerON)),NA())</f>
        <v>1.3347733045563359E-2</v>
      </c>
      <c r="H878" s="42">
        <f>_xll.qlCalendarAdvance(Calendar,$H877,B878,"f",FALSE)</f>
        <v>45645</v>
      </c>
      <c r="I878" s="177">
        <f>_xll.qlInterestRateIndexValueDate(Index1M,$H878)</f>
        <v>45649</v>
      </c>
      <c r="J878" s="182">
        <f>IFERROR(_xll.qlIndexFixing(Index1M,$H878,TRUE,_xll.ohTrigger(RecalcTrigger,Trigger1M)),NA())</f>
        <v>1.4480214699931609E-2</v>
      </c>
      <c r="K878" s="44">
        <f>IFERROR(_xll.qlIndexFixing(Index3M,H878,TRUE,_xll.ohTrigger(RecalcTrigger,Trigger3M)),NA())</f>
        <v>1.5565770492311367E-2</v>
      </c>
      <c r="L878" s="44">
        <f>IFERROR(_xll.qlIndexFixing(Index6M,$H878,TRUE,_xll.ohTrigger(RecalcTrigger,Trigger6M)),NA())</f>
        <v>1.6277313227463428E-2</v>
      </c>
      <c r="M878" s="183">
        <f>IFERROR(_xll.qlIndexFixing(Index1Y,$H878,TRUE,_xll.ohTrigger(RecalcTrigger,Trigger1Y)),NA())</f>
        <v>1.7283933512426665E-2</v>
      </c>
      <c r="N878" s="182">
        <f>IFERROR(_xll.qlIndexFixing(ONIndex1M,I878,TRUE,_xll.ohTrigger(RecalcTrigger,Trigger1M)),NA())</f>
        <v>1.4419445093176719E-2</v>
      </c>
      <c r="O878" s="44">
        <f>IFERROR(_xll.qlIndexFixing(ONIndex3M,I878,TRUE,_xll.ohTrigger(RecalcTrigger,Trigger3M)),NA())</f>
        <v>1.5340307996707381E-2</v>
      </c>
      <c r="P878" s="44">
        <f>IFERROR(_xll.qlIndexFixing(ONIndex6M,I878,TRUE,_xll.ohTrigger(RecalcTrigger,Trigger6M)),NA())</f>
        <v>1.5902578575257564E-2</v>
      </c>
      <c r="Q878" s="183">
        <f>IFERROR(_xll.qlIndexFixing(ONIndex1Y,I878,TRUE,_xll.ohTrigger(RecalcTrigger,Trigger1Y)),NA())</f>
        <v>1.6552612453688553E-2</v>
      </c>
    </row>
    <row r="879" spans="2:17" x14ac:dyDescent="0.2">
      <c r="B879" s="39" t="s">
        <v>42</v>
      </c>
      <c r="D879" s="42">
        <f>_xll.qlCalendarAdvance(Calendar,$D878,B879,"f",FALSE)</f>
        <v>45653</v>
      </c>
      <c r="E879" s="177">
        <f>_xll.qlInterestRateIndexValueDate(IndexON,D879)</f>
        <v>45653</v>
      </c>
      <c r="F879" s="193">
        <f>IFERROR(_xll.qlIndexFixing(IndexON,D879,TRUE,_xll.ohTrigger(RecalcTrigger,TriggerON)),NA())</f>
        <v>1.3348227946030633E-2</v>
      </c>
      <c r="H879" s="42">
        <f>_xll.qlCalendarAdvance(Calendar,$H878,B879,"f",FALSE)</f>
        <v>45653</v>
      </c>
      <c r="I879" s="177">
        <f>_xll.qlInterestRateIndexValueDate(Index1M,$H879)</f>
        <v>45657</v>
      </c>
      <c r="J879" s="182">
        <f>IFERROR(_xll.qlIndexFixing(Index1M,$H879,TRUE,_xll.ohTrigger(RecalcTrigger,Trigger1M)),NA())</f>
        <v>1.452235340887704E-2</v>
      </c>
      <c r="K879" s="44">
        <f>IFERROR(_xll.qlIndexFixing(Index3M,H879,TRUE,_xll.ohTrigger(RecalcTrigger,Trigger3M)),NA())</f>
        <v>1.5601851657503829E-2</v>
      </c>
      <c r="L879" s="44">
        <f>IFERROR(_xll.qlIndexFixing(Index6M,$H879,TRUE,_xll.ohTrigger(RecalcTrigger,Trigger6M)),NA())</f>
        <v>1.6303753283044491E-2</v>
      </c>
      <c r="M879" s="183">
        <f>IFERROR(_xll.qlIndexFixing(Index1Y,$H879,TRUE,_xll.ohTrigger(RecalcTrigger,Trigger1Y)),NA())</f>
        <v>1.7308755162314369E-2</v>
      </c>
      <c r="N879" s="182">
        <f>IFERROR(_xll.qlIndexFixing(ONIndex1M,I879,TRUE,_xll.ohTrigger(RecalcTrigger,Trigger1M)),NA())</f>
        <v>1.4456286970112586E-2</v>
      </c>
      <c r="O879" s="44">
        <f>IFERROR(_xll.qlIndexFixing(ONIndex3M,I879,TRUE,_xll.ohTrigger(RecalcTrigger,Trigger3M)),NA())</f>
        <v>1.5375000686308482E-2</v>
      </c>
      <c r="P879" s="44">
        <f>IFERROR(_xll.qlIndexFixing(ONIndex6M,I879,TRUE,_xll.ohTrigger(RecalcTrigger,Trigger6M)),NA())</f>
        <v>1.5929167688115697E-2</v>
      </c>
      <c r="Q879" s="183">
        <f>IFERROR(_xll.qlIndexFixing(ONIndex1Y,I879,TRUE,_xll.ohTrigger(RecalcTrigger,Trigger1Y)),NA())</f>
        <v>1.657814293187343E-2</v>
      </c>
    </row>
    <row r="880" spans="2:17" x14ac:dyDescent="0.2">
      <c r="B880" s="39" t="s">
        <v>42</v>
      </c>
      <c r="D880" s="42">
        <f>_xll.qlCalendarAdvance(Calendar,$D879,B880,"f",FALSE)</f>
        <v>45660</v>
      </c>
      <c r="E880" s="177">
        <f>_xll.qlInterestRateIndexValueDate(IndexON,D880)</f>
        <v>45660</v>
      </c>
      <c r="F880" s="193">
        <f>IFERROR(_xll.qlIndexFixing(IndexON,D880,TRUE,_xll.ohTrigger(RecalcTrigger,TriggerON)),NA())</f>
        <v>1.3348227946003988E-2</v>
      </c>
      <c r="H880" s="42">
        <f>_xll.qlCalendarAdvance(Calendar,$H879,B880,"f",FALSE)</f>
        <v>45660</v>
      </c>
      <c r="I880" s="177">
        <f>_xll.qlInterestRateIndexValueDate(Index1M,$H880)</f>
        <v>45664</v>
      </c>
      <c r="J880" s="182">
        <f>IFERROR(_xll.qlIndexFixing(Index1M,$H880,TRUE,_xll.ohTrigger(RecalcTrigger,Trigger1M)),NA())</f>
        <v>1.4559214215232659E-2</v>
      </c>
      <c r="K880" s="44">
        <f>IFERROR(_xll.qlIndexFixing(Index3M,H880,TRUE,_xll.ohTrigger(RecalcTrigger,Trigger3M)),NA())</f>
        <v>1.5635601765153773E-2</v>
      </c>
      <c r="L880" s="44">
        <f>IFERROR(_xll.qlIndexFixing(Index6M,$H880,TRUE,_xll.ohTrigger(RecalcTrigger,Trigger6M)),NA())</f>
        <v>1.6328599203226744E-2</v>
      </c>
      <c r="M880" s="183">
        <f>IFERROR(_xll.qlIndexFixing(Index1Y,$H880,TRUE,_xll.ohTrigger(RecalcTrigger,Trigger1Y)),NA())</f>
        <v>1.733027386390058E-2</v>
      </c>
      <c r="N880" s="182">
        <f>IFERROR(_xll.qlIndexFixing(ONIndex1M,I880,TRUE,_xll.ohTrigger(RecalcTrigger,Trigger1M)),NA())</f>
        <v>1.4482014852204017E-2</v>
      </c>
      <c r="O880" s="44">
        <f>IFERROR(_xll.qlIndexFixing(ONIndex3M,I880,TRUE,_xll.ohTrigger(RecalcTrigger,Trigger3M)),NA())</f>
        <v>1.5399082294669242E-2</v>
      </c>
      <c r="P880" s="44">
        <f>IFERROR(_xll.qlIndexFixing(ONIndex6M,I880,TRUE,_xll.ohTrigger(RecalcTrigger,Trigger6M)),NA())</f>
        <v>1.5947323950822323E-2</v>
      </c>
      <c r="Q880" s="183">
        <f>IFERROR(_xll.qlIndexFixing(ONIndex1Y,I880,TRUE,_xll.ohTrigger(RecalcTrigger,Trigger1Y)),NA())</f>
        <v>1.6595600656819087E-2</v>
      </c>
    </row>
    <row r="881" spans="2:17" x14ac:dyDescent="0.2">
      <c r="B881" s="39" t="s">
        <v>42</v>
      </c>
      <c r="D881" s="42">
        <f>_xll.qlCalendarAdvance(Calendar,$D880,B881,"f",FALSE)</f>
        <v>45667</v>
      </c>
      <c r="E881" s="177">
        <f>_xll.qlInterestRateIndexValueDate(IndexON,D881)</f>
        <v>45667</v>
      </c>
      <c r="F881" s="193">
        <f>IFERROR(_xll.qlIndexFixing(IndexON,D881,TRUE,_xll.ohTrigger(RecalcTrigger,TriggerON)),NA())</f>
        <v>1.3348227946030633E-2</v>
      </c>
      <c r="H881" s="42">
        <f>_xll.qlCalendarAdvance(Calendar,$H880,B881,"f",FALSE)</f>
        <v>45667</v>
      </c>
      <c r="I881" s="177">
        <f>_xll.qlInterestRateIndexValueDate(Index1M,$H881)</f>
        <v>45671</v>
      </c>
      <c r="J881" s="182">
        <f>IFERROR(_xll.qlIndexFixing(Index1M,$H881,TRUE,_xll.ohTrigger(RecalcTrigger,Trigger1M)),NA())</f>
        <v>1.459602121611981E-2</v>
      </c>
      <c r="K881" s="44">
        <f>IFERROR(_xll.qlIndexFixing(Index3M,H881,TRUE,_xll.ohTrigger(RecalcTrigger,Trigger3M)),NA())</f>
        <v>1.5669128723203585E-2</v>
      </c>
      <c r="L881" s="44">
        <f>IFERROR(_xll.qlIndexFixing(Index6M,$H881,TRUE,_xll.ohTrigger(RecalcTrigger,Trigger6M)),NA())</f>
        <v>1.6353316633672139E-2</v>
      </c>
      <c r="M881" s="183">
        <f>IFERROR(_xll.qlIndexFixing(Index1Y,$H881,TRUE,_xll.ohTrigger(RecalcTrigger,Trigger1Y)),NA())</f>
        <v>1.7351601654987763E-2</v>
      </c>
      <c r="N881" s="182">
        <f>IFERROR(_xll.qlIndexFixing(ONIndex1M,I881,TRUE,_xll.ohTrigger(RecalcTrigger,Trigger1M)),NA())</f>
        <v>1.4518839585866417E-2</v>
      </c>
      <c r="O881" s="44">
        <f>IFERROR(_xll.qlIndexFixing(ONIndex3M,I881,TRUE,_xll.ohTrigger(RecalcTrigger,Trigger3M)),NA())</f>
        <v>1.5433658343493306E-2</v>
      </c>
      <c r="P881" s="44">
        <f>IFERROR(_xll.qlIndexFixing(ONIndex6M,I881,TRUE,_xll.ohTrigger(RecalcTrigger,Trigger6M)),NA())</f>
        <v>1.5973543360745524E-2</v>
      </c>
      <c r="Q881" s="183">
        <f>IFERROR(_xll.qlIndexFixing(ONIndex1Y,I881,TRUE,_xll.ohTrigger(RecalcTrigger,Trigger1Y)),NA())</f>
        <v>1.6621091741262362E-2</v>
      </c>
    </row>
    <row r="882" spans="2:17" x14ac:dyDescent="0.2">
      <c r="B882" s="39" t="s">
        <v>42</v>
      </c>
      <c r="D882" s="42">
        <f>_xll.qlCalendarAdvance(Calendar,$D881,B882,"f",FALSE)</f>
        <v>45674</v>
      </c>
      <c r="E882" s="177">
        <f>_xll.qlInterestRateIndexValueDate(IndexON,D882)</f>
        <v>45674</v>
      </c>
      <c r="F882" s="193">
        <f>IFERROR(_xll.qlIndexFixing(IndexON,D882,TRUE,_xll.ohTrigger(RecalcTrigger,TriggerON)),NA())</f>
        <v>1.3348227946030633E-2</v>
      </c>
      <c r="H882" s="42">
        <f>_xll.qlCalendarAdvance(Calendar,$H881,B882,"f",FALSE)</f>
        <v>45674</v>
      </c>
      <c r="I882" s="177">
        <f>_xll.qlInterestRateIndexValueDate(Index1M,$H882)</f>
        <v>45678</v>
      </c>
      <c r="J882" s="182">
        <f>IFERROR(_xll.qlIndexFixing(Index1M,$H882,TRUE,_xll.ohTrigger(RecalcTrigger,Trigger1M)),NA())</f>
        <v>1.463269543754212E-2</v>
      </c>
      <c r="K882" s="44">
        <f>IFERROR(_xll.qlIndexFixing(Index3M,H882,TRUE,_xll.ohTrigger(RecalcTrigger,Trigger3M)),NA())</f>
        <v>1.5705081360785848E-2</v>
      </c>
      <c r="L882" s="44">
        <f>IFERROR(_xll.qlIndexFixing(Index6M,$H882,TRUE,_xll.ohTrigger(RecalcTrigger,Trigger6M)),NA())</f>
        <v>1.6377909583146142E-2</v>
      </c>
      <c r="M882" s="183">
        <f>IFERROR(_xll.qlIndexFixing(Index1Y,$H882,TRUE,_xll.ohTrigger(RecalcTrigger,Trigger1Y)),NA())</f>
        <v>1.737273467154507E-2</v>
      </c>
      <c r="N882" s="182">
        <f>IFERROR(_xll.qlIndexFixing(ONIndex1M,I882,TRUE,_xll.ohTrigger(RecalcTrigger,Trigger1M)),NA())</f>
        <v>1.4555656778920678E-2</v>
      </c>
      <c r="O882" s="44">
        <f>IFERROR(_xll.qlIndexFixing(ONIndex3M,I882,TRUE,_xll.ohTrigger(RecalcTrigger,Trigger3M)),NA())</f>
        <v>1.5468168210936994E-2</v>
      </c>
      <c r="P882" s="44">
        <f>IFERROR(_xll.qlIndexFixing(ONIndex6M,I882,TRUE,_xll.ohTrigger(RecalcTrigger,Trigger6M)),NA())</f>
        <v>1.5999547328844343E-2</v>
      </c>
      <c r="Q882" s="183">
        <f>IFERROR(_xll.qlIndexFixing(ONIndex1Y,I882,TRUE,_xll.ohTrigger(RecalcTrigger,Trigger1Y)),NA())</f>
        <v>1.6646562190612002E-2</v>
      </c>
    </row>
    <row r="883" spans="2:17" x14ac:dyDescent="0.2">
      <c r="B883" s="39" t="s">
        <v>42</v>
      </c>
      <c r="D883" s="42">
        <f>_xll.qlCalendarAdvance(Calendar,$D882,B883,"f",FALSE)</f>
        <v>45681</v>
      </c>
      <c r="E883" s="177">
        <f>_xll.qlInterestRateIndexValueDate(IndexON,D883)</f>
        <v>45681</v>
      </c>
      <c r="F883" s="193">
        <f>IFERROR(_xll.qlIndexFixing(IndexON,D883,TRUE,_xll.ohTrigger(RecalcTrigger,TriggerON)),NA())</f>
        <v>1.3348227946030633E-2</v>
      </c>
      <c r="H883" s="42">
        <f>_xll.qlCalendarAdvance(Calendar,$H882,B883,"f",FALSE)</f>
        <v>45681</v>
      </c>
      <c r="I883" s="177">
        <f>_xll.qlInterestRateIndexValueDate(Index1M,$H883)</f>
        <v>45685</v>
      </c>
      <c r="J883" s="182">
        <f>IFERROR(_xll.qlIndexFixing(Index1M,$H883,TRUE,_xll.ohTrigger(RecalcTrigger,Trigger1M)),NA())</f>
        <v>1.4669156178451161E-2</v>
      </c>
      <c r="K883" s="44">
        <f>IFERROR(_xll.qlIndexFixing(Index3M,H883,TRUE,_xll.ohTrigger(RecalcTrigger,Trigger3M)),NA())</f>
        <v>1.5735440556044367E-2</v>
      </c>
      <c r="L883" s="44">
        <f>IFERROR(_xll.qlIndexFixing(Index6M,$H883,TRUE,_xll.ohTrigger(RecalcTrigger,Trigger6M)),NA())</f>
        <v>1.640238209541298E-2</v>
      </c>
      <c r="M883" s="183">
        <f>IFERROR(_xll.qlIndexFixing(Index1Y,$H883,TRUE,_xll.ohTrigger(RecalcTrigger,Trigger1Y)),NA())</f>
        <v>1.7393669021778441E-2</v>
      </c>
      <c r="N883" s="182">
        <f>IFERROR(_xll.qlIndexFixing(ONIndex1M,I883,TRUE,_xll.ohTrigger(RecalcTrigger,Trigger1M)),NA())</f>
        <v>1.459246697197436E-2</v>
      </c>
      <c r="O883" s="44">
        <f>IFERROR(_xll.qlIndexFixing(ONIndex3M,I883,TRUE,_xll.ohTrigger(RecalcTrigger,Trigger3M)),NA())</f>
        <v>1.5502611994282489E-2</v>
      </c>
      <c r="P883" s="44">
        <f>IFERROR(_xll.qlIndexFixing(ONIndex6M,I883,TRUE,_xll.ohTrigger(RecalcTrigger,Trigger6M)),NA())</f>
        <v>1.6025335007636698E-2</v>
      </c>
      <c r="Q883" s="183">
        <f>IFERROR(_xll.qlIndexFixing(ONIndex1Y,I883,TRUE,_xll.ohTrigger(RecalcTrigger,Trigger1Y)),NA())</f>
        <v>1.6672012720535534E-2</v>
      </c>
    </row>
    <row r="884" spans="2:17" x14ac:dyDescent="0.2">
      <c r="B884" s="39" t="s">
        <v>42</v>
      </c>
      <c r="D884" s="42">
        <f>_xll.qlCalendarAdvance(Calendar,$D883,B884,"f",FALSE)</f>
        <v>45688</v>
      </c>
      <c r="E884" s="177">
        <f>_xll.qlInterestRateIndexValueDate(IndexON,D884)</f>
        <v>45688</v>
      </c>
      <c r="F884" s="193">
        <f>IFERROR(_xll.qlIndexFixing(IndexON,D884,TRUE,_xll.ohTrigger(RecalcTrigger,TriggerON)),NA())</f>
        <v>1.3348227946030633E-2</v>
      </c>
      <c r="H884" s="42">
        <f>_xll.qlCalendarAdvance(Calendar,$H883,B884,"f",FALSE)</f>
        <v>45688</v>
      </c>
      <c r="I884" s="177">
        <f>_xll.qlInterestRateIndexValueDate(Index1M,$H884)</f>
        <v>45692</v>
      </c>
      <c r="J884" s="182">
        <f>IFERROR(_xll.qlIndexFixing(Index1M,$H884,TRUE,_xll.ohTrigger(RecalcTrigger,Trigger1M)),NA())</f>
        <v>1.4696756415766605E-2</v>
      </c>
      <c r="K884" s="44">
        <f>IFERROR(_xll.qlIndexFixing(Index3M,H884,TRUE,_xll.ohTrigger(RecalcTrigger,Trigger3M)),NA())</f>
        <v>1.5768188761740021E-2</v>
      </c>
      <c r="L884" s="44">
        <f>IFERROR(_xll.qlIndexFixing(Index6M,$H884,TRUE,_xll.ohTrigger(RecalcTrigger,Trigger6M)),NA())</f>
        <v>1.6426738247250456E-2</v>
      </c>
      <c r="M884" s="183">
        <f>IFERROR(_xll.qlIndexFixing(Index1Y,$H884,TRUE,_xll.ohTrigger(RecalcTrigger,Trigger1Y)),NA())</f>
        <v>1.7414400797628678E-2</v>
      </c>
      <c r="N884" s="182">
        <f>IFERROR(_xll.qlIndexFixing(ONIndex1M,I884,TRUE,_xll.ohTrigger(RecalcTrigger,Trigger1M)),NA())</f>
        <v>1.462922620219409E-2</v>
      </c>
      <c r="O884" s="44">
        <f>IFERROR(_xll.qlIndexFixing(ONIndex3M,I884,TRUE,_xll.ohTrigger(RecalcTrigger,Trigger3M)),NA())</f>
        <v>1.5536962589850489E-2</v>
      </c>
      <c r="P884" s="44">
        <f>IFERROR(_xll.qlIndexFixing(ONIndex6M,I884,TRUE,_xll.ohTrigger(RecalcTrigger,Trigger6M)),NA())</f>
        <v>1.6050918754757504E-2</v>
      </c>
      <c r="Q884" s="183">
        <f>IFERROR(_xll.qlIndexFixing(ONIndex1Y,I884,TRUE,_xll.ohTrigger(RecalcTrigger,Trigger1Y)),NA())</f>
        <v>1.6697423147498114E-2</v>
      </c>
    </row>
    <row r="885" spans="2:17" x14ac:dyDescent="0.2">
      <c r="B885" s="39" t="s">
        <v>42</v>
      </c>
      <c r="D885" s="42">
        <f>_xll.qlCalendarAdvance(Calendar,$D884,B885,"f",FALSE)</f>
        <v>45695</v>
      </c>
      <c r="E885" s="177">
        <f>_xll.qlInterestRateIndexValueDate(IndexON,D885)</f>
        <v>45695</v>
      </c>
      <c r="F885" s="193">
        <f>IFERROR(_xll.qlIndexFixing(IndexON,D885,TRUE,_xll.ohTrigger(RecalcTrigger,TriggerON)),NA())</f>
        <v>1.5030834139659888E-2</v>
      </c>
      <c r="H885" s="42">
        <f>_xll.qlCalendarAdvance(Calendar,$H884,B885,"f",FALSE)</f>
        <v>45695</v>
      </c>
      <c r="I885" s="177">
        <f>_xll.qlInterestRateIndexValueDate(Index1M,$H885)</f>
        <v>45699</v>
      </c>
      <c r="J885" s="182">
        <f>IFERROR(_xll.qlIndexFixing(Index1M,$H885,TRUE,_xll.ohTrigger(RecalcTrigger,Trigger1M)),NA())</f>
        <v>1.4732639734876976E-2</v>
      </c>
      <c r="K885" s="44">
        <f>IFERROR(_xll.qlIndexFixing(Index3M,H885,TRUE,_xll.ohTrigger(RecalcTrigger,Trigger3M)),NA())</f>
        <v>1.5800644649695883E-2</v>
      </c>
      <c r="L885" s="44">
        <f>IFERROR(_xll.qlIndexFixing(Index6M,$H885,TRUE,_xll.ohTrigger(RecalcTrigger,Trigger6M)),NA())</f>
        <v>1.6450981139539456E-2</v>
      </c>
      <c r="M885" s="183">
        <f>IFERROR(_xll.qlIndexFixing(Index1Y,$H885,TRUE,_xll.ohTrigger(RecalcTrigger,Trigger1Y)),NA())</f>
        <v>1.7434927730056695E-2</v>
      </c>
      <c r="N885" s="182">
        <f>IFERROR(_xll.qlIndexFixing(ONIndex1M,I885,TRUE,_xll.ohTrigger(RecalcTrigger,Trigger1M)),NA())</f>
        <v>1.4665669270677029E-2</v>
      </c>
      <c r="O885" s="44">
        <f>IFERROR(_xll.qlIndexFixing(ONIndex3M,I885,TRUE,_xll.ohTrigger(RecalcTrigger,Trigger3M)),NA())</f>
        <v>1.5571057671168731E-2</v>
      </c>
      <c r="P885" s="44">
        <f>IFERROR(_xll.qlIndexFixing(ONIndex6M,I885,TRUE,_xll.ohTrigger(RecalcTrigger,Trigger6M)),NA())</f>
        <v>1.6076376569973405E-2</v>
      </c>
      <c r="Q885" s="183">
        <f>IFERROR(_xll.qlIndexFixing(ONIndex1Y,I885,TRUE,_xll.ohTrigger(RecalcTrigger,Trigger1Y)),NA())</f>
        <v>1.672266939387157E-2</v>
      </c>
    </row>
    <row r="886" spans="2:17" x14ac:dyDescent="0.2">
      <c r="B886" s="39" t="s">
        <v>42</v>
      </c>
      <c r="D886" s="42">
        <f>_xll.qlCalendarAdvance(Calendar,$D885,B886,"f",FALSE)</f>
        <v>45702</v>
      </c>
      <c r="E886" s="177">
        <f>_xll.qlInterestRateIndexValueDate(IndexON,D886)</f>
        <v>45702</v>
      </c>
      <c r="F886" s="193">
        <f>IFERROR(_xll.qlIndexFixing(IndexON,D886,TRUE,_xll.ohTrigger(RecalcTrigger,TriggerON)),NA())</f>
        <v>1.5030834139686533E-2</v>
      </c>
      <c r="H886" s="42">
        <f>_xll.qlCalendarAdvance(Calendar,$H885,B886,"f",FALSE)</f>
        <v>45702</v>
      </c>
      <c r="I886" s="177">
        <f>_xll.qlInterestRateIndexValueDate(Index1M,$H886)</f>
        <v>45706</v>
      </c>
      <c r="J886" s="182">
        <f>IFERROR(_xll.qlIndexFixing(Index1M,$H886,TRUE,_xll.ohTrigger(RecalcTrigger,Trigger1M)),NA())</f>
        <v>1.4768155690210807E-2</v>
      </c>
      <c r="K886" s="44">
        <f>IFERROR(_xll.qlIndexFixing(Index3M,H886,TRUE,_xll.ohTrigger(RecalcTrigger,Trigger3M)),NA())</f>
        <v>1.5832804700479208E-2</v>
      </c>
      <c r="L886" s="44">
        <f>IFERROR(_xll.qlIndexFixing(Index6M,$H886,TRUE,_xll.ohTrigger(RecalcTrigger,Trigger6M)),NA())</f>
        <v>1.6475111241286023E-2</v>
      </c>
      <c r="M886" s="183">
        <f>IFERROR(_xll.qlIndexFixing(Index1Y,$H886,TRUE,_xll.ohTrigger(RecalcTrigger,Trigger1Y)),NA())</f>
        <v>1.7455251170224954E-2</v>
      </c>
      <c r="N886" s="182">
        <f>IFERROR(_xll.qlIndexFixing(ONIndex1M,I886,TRUE,_xll.ohTrigger(RecalcTrigger,Trigger1M)),NA())</f>
        <v>1.4701749336012426E-2</v>
      </c>
      <c r="O886" s="44">
        <f>IFERROR(_xll.qlIndexFixing(ONIndex3M,I886,TRUE,_xll.ohTrigger(RecalcTrigger,Trigger3M)),NA())</f>
        <v>1.5604868375085346E-2</v>
      </c>
      <c r="P886" s="44">
        <f>IFERROR(_xll.qlIndexFixing(ONIndex6M,I886,TRUE,_xll.ohTrigger(RecalcTrigger,Trigger6M)),NA())</f>
        <v>1.6101721664796287E-2</v>
      </c>
      <c r="Q886" s="183">
        <f>IFERROR(_xll.qlIndexFixing(ONIndex1Y,I886,TRUE,_xll.ohTrigger(RecalcTrigger,Trigger1Y)),NA())</f>
        <v>1.6747729924482258E-2</v>
      </c>
    </row>
    <row r="887" spans="2:17" x14ac:dyDescent="0.2">
      <c r="B887" s="39" t="s">
        <v>42</v>
      </c>
      <c r="D887" s="42">
        <f>_xll.qlCalendarAdvance(Calendar,$D886,B887,"f",FALSE)</f>
        <v>45709</v>
      </c>
      <c r="E887" s="177">
        <f>_xll.qlInterestRateIndexValueDate(IndexON,D887)</f>
        <v>45709</v>
      </c>
      <c r="F887" s="193">
        <f>IFERROR(_xll.qlIndexFixing(IndexON,D887,TRUE,_xll.ohTrigger(RecalcTrigger,TriggerON)),NA())</f>
        <v>1.5030834139686533E-2</v>
      </c>
      <c r="H887" s="42">
        <f>_xll.qlCalendarAdvance(Calendar,$H886,B887,"f",FALSE)</f>
        <v>45709</v>
      </c>
      <c r="I887" s="177">
        <f>_xll.qlInterestRateIndexValueDate(Index1M,$H887)</f>
        <v>45713</v>
      </c>
      <c r="J887" s="182">
        <f>IFERROR(_xll.qlIndexFixing(Index1M,$H887,TRUE,_xll.ohTrigger(RecalcTrigger,Trigger1M)),NA())</f>
        <v>1.4803301810556287E-2</v>
      </c>
      <c r="K887" s="44">
        <f>IFERROR(_xll.qlIndexFixing(Index3M,H887,TRUE,_xll.ohTrigger(RecalcTrigger,Trigger3M)),NA())</f>
        <v>1.586466716016588E-2</v>
      </c>
      <c r="L887" s="44">
        <f>IFERROR(_xll.qlIndexFixing(Index6M,$H887,TRUE,_xll.ohTrigger(RecalcTrigger,Trigger6M)),NA())</f>
        <v>1.6499128593533131E-2</v>
      </c>
      <c r="M887" s="183">
        <f>IFERROR(_xll.qlIndexFixing(Index1Y,$H887,TRUE,_xll.ohTrigger(RecalcTrigger,Trigger1Y)),NA())</f>
        <v>1.7475372982843705E-2</v>
      </c>
      <c r="N887" s="182">
        <f>IFERROR(_xll.qlIndexFixing(ONIndex1M,I887,TRUE,_xll.ohTrigger(RecalcTrigger,Trigger1M)),NA())</f>
        <v>1.4737463932652517E-2</v>
      </c>
      <c r="O887" s="44">
        <f>IFERROR(_xll.qlIndexFixing(ONIndex3M,I887,TRUE,_xll.ohTrigger(RecalcTrigger,Trigger3M)),NA())</f>
        <v>1.5638392961472292E-2</v>
      </c>
      <c r="P887" s="44">
        <f>IFERROR(_xll.qlIndexFixing(ONIndex6M,I887,TRUE,_xll.ohTrigger(RecalcTrigger,Trigger6M)),NA())</f>
        <v>1.6126954083910405E-2</v>
      </c>
      <c r="Q887" s="183">
        <f>IFERROR(_xll.qlIndexFixing(ONIndex1Y,I887,TRUE,_xll.ohTrigger(RecalcTrigger,Trigger1Y)),NA())</f>
        <v>1.6772604043087114E-2</v>
      </c>
    </row>
    <row r="888" spans="2:17" x14ac:dyDescent="0.2">
      <c r="B888" s="39" t="s">
        <v>42</v>
      </c>
      <c r="D888" s="42">
        <f>_xll.qlCalendarAdvance(Calendar,$D887,B888,"f",FALSE)</f>
        <v>45716</v>
      </c>
      <c r="E888" s="177">
        <f>_xll.qlInterestRateIndexValueDate(IndexON,D888)</f>
        <v>45716</v>
      </c>
      <c r="F888" s="193">
        <f>IFERROR(_xll.qlIndexFixing(IndexON,D888,TRUE,_xll.ohTrigger(RecalcTrigger,TriggerON)),NA())</f>
        <v>1.5030834139686533E-2</v>
      </c>
      <c r="H888" s="42">
        <f>_xll.qlCalendarAdvance(Calendar,$H887,B888,"f",FALSE)</f>
        <v>45716</v>
      </c>
      <c r="I888" s="177">
        <f>_xll.qlInterestRateIndexValueDate(Index1M,$H888)</f>
        <v>45720</v>
      </c>
      <c r="J888" s="182">
        <f>IFERROR(_xll.qlIndexFixing(Index1M,$H888,TRUE,_xll.ohTrigger(RecalcTrigger,Trigger1M)),NA())</f>
        <v>1.484633994167385E-2</v>
      </c>
      <c r="K888" s="44">
        <f>IFERROR(_xll.qlIndexFixing(Index3M,H888,TRUE,_xll.ohTrigger(RecalcTrigger,Trigger3M)),NA())</f>
        <v>1.5901322798711339E-2</v>
      </c>
      <c r="L888" s="44">
        <f>IFERROR(_xll.qlIndexFixing(Index6M,$H888,TRUE,_xll.ohTrigger(RecalcTrigger,Trigger6M)),NA())</f>
        <v>1.652917098423113E-2</v>
      </c>
      <c r="M888" s="183">
        <f>IFERROR(_xll.qlIndexFixing(Index1Y,$H888,TRUE,_xll.ohTrigger(RecalcTrigger,Trigger1Y)),NA())</f>
        <v>1.749529505244625E-2</v>
      </c>
      <c r="N888" s="182">
        <f>IFERROR(_xll.qlIndexFixing(ONIndex1M,I888,TRUE,_xll.ohTrigger(RecalcTrigger,Trigger1M)),NA())</f>
        <v>1.4772810595049535E-2</v>
      </c>
      <c r="O888" s="44">
        <f>IFERROR(_xll.qlIndexFixing(ONIndex3M,I888,TRUE,_xll.ohTrigger(RecalcTrigger,Trigger3M)),NA())</f>
        <v>1.5671629690201527E-2</v>
      </c>
      <c r="P888" s="44">
        <f>IFERROR(_xll.qlIndexFixing(ONIndex6M,I888,TRUE,_xll.ohTrigger(RecalcTrigger,Trigger6M)),NA())</f>
        <v>1.6152073872079953E-2</v>
      </c>
      <c r="Q888" s="183">
        <f>IFERROR(_xll.qlIndexFixing(ONIndex1Y,I888,TRUE,_xll.ohTrigger(RecalcTrigger,Trigger1Y)),NA())</f>
        <v>1.6797291053842756E-2</v>
      </c>
    </row>
    <row r="889" spans="2:17" x14ac:dyDescent="0.2">
      <c r="B889" s="39" t="s">
        <v>42</v>
      </c>
      <c r="D889" s="42">
        <f>_xll.qlCalendarAdvance(Calendar,$D888,B889,"f",FALSE)</f>
        <v>45723</v>
      </c>
      <c r="E889" s="177">
        <f>_xll.qlInterestRateIndexValueDate(IndexON,D889)</f>
        <v>45723</v>
      </c>
      <c r="F889" s="193">
        <f>IFERROR(_xll.qlIndexFixing(IndexON,D889,TRUE,_xll.ohTrigger(RecalcTrigger,TriggerON)),NA())</f>
        <v>1.5030834139686533E-2</v>
      </c>
      <c r="H889" s="42">
        <f>_xll.qlCalendarAdvance(Calendar,$H888,B889,"f",FALSE)</f>
        <v>45723</v>
      </c>
      <c r="I889" s="177">
        <f>_xll.qlInterestRateIndexValueDate(Index1M,$H889)</f>
        <v>45727</v>
      </c>
      <c r="J889" s="182">
        <f>IFERROR(_xll.qlIndexFixing(Index1M,$H889,TRUE,_xll.ohTrigger(RecalcTrigger,Trigger1M)),NA())</f>
        <v>1.4880662224081003E-2</v>
      </c>
      <c r="K889" s="44">
        <f>IFERROR(_xll.qlIndexFixing(Index3M,H889,TRUE,_xll.ohTrigger(RecalcTrigger,Trigger3M)),NA())</f>
        <v>1.5932543870831126E-2</v>
      </c>
      <c r="L889" s="44">
        <f>IFERROR(_xll.qlIndexFixing(Index6M,$H889,TRUE,_xll.ohTrigger(RecalcTrigger,Trigger6M)),NA())</f>
        <v>1.6552942126465749E-2</v>
      </c>
      <c r="M889" s="183">
        <f>IFERROR(_xll.qlIndexFixing(Index1Y,$H889,TRUE,_xll.ohTrigger(RecalcTrigger,Trigger1Y)),NA())</f>
        <v>1.7515019283385863E-2</v>
      </c>
      <c r="N889" s="182">
        <f>IFERROR(_xll.qlIndexFixing(ONIndex1M,I889,TRUE,_xll.ohTrigger(RecalcTrigger,Trigger1M)),NA())</f>
        <v>1.4807786857655714E-2</v>
      </c>
      <c r="O889" s="44">
        <f>IFERROR(_xll.qlIndexFixing(ONIndex3M,I889,TRUE,_xll.ohTrigger(RecalcTrigger,Trigger3M)),NA())</f>
        <v>1.5704576821464755E-2</v>
      </c>
      <c r="P889" s="44">
        <f>IFERROR(_xll.qlIndexFixing(ONIndex6M,I889,TRUE,_xll.ohTrigger(RecalcTrigger,Trigger6M)),NA())</f>
        <v>1.6177081074069122E-2</v>
      </c>
      <c r="Q889" s="183">
        <f>IFERROR(_xll.qlIndexFixing(ONIndex1Y,I889,TRUE,_xll.ohTrigger(RecalcTrigger,Trigger1Y)),NA())</f>
        <v>1.682179026050612E-2</v>
      </c>
    </row>
    <row r="890" spans="2:17" x14ac:dyDescent="0.2">
      <c r="B890" s="39" t="s">
        <v>42</v>
      </c>
      <c r="D890" s="42">
        <f>_xll.qlCalendarAdvance(Calendar,$D889,B890,"f",FALSE)</f>
        <v>45730</v>
      </c>
      <c r="E890" s="177">
        <f>_xll.qlInterestRateIndexValueDate(IndexON,D890)</f>
        <v>45730</v>
      </c>
      <c r="F890" s="193">
        <f>IFERROR(_xll.qlIndexFixing(IndexON,D890,TRUE,_xll.ohTrigger(RecalcTrigger,TriggerON)),NA())</f>
        <v>1.5030834139686533E-2</v>
      </c>
      <c r="H890" s="42">
        <f>_xll.qlCalendarAdvance(Calendar,$H889,B890,"f",FALSE)</f>
        <v>45730</v>
      </c>
      <c r="I890" s="177">
        <f>_xll.qlInterestRateIndexValueDate(Index1M,$H890)</f>
        <v>45734</v>
      </c>
      <c r="J890" s="182">
        <f>IFERROR(_xll.qlIndexFixing(Index1M,$H890,TRUE,_xll.ohTrigger(RecalcTrigger,Trigger1M)),NA())</f>
        <v>1.4925386747744542E-2</v>
      </c>
      <c r="K890" s="44">
        <f>IFERROR(_xll.qlIndexFixing(Index3M,H890,TRUE,_xll.ohTrigger(RecalcTrigger,Trigger3M)),NA())</f>
        <v>1.5963461818159559E-2</v>
      </c>
      <c r="L890" s="44">
        <f>IFERROR(_xll.qlIndexFixing(Index6M,$H890,TRUE,_xll.ohTrigger(RecalcTrigger,Trigger6M)),NA())</f>
        <v>1.6576600640446686E-2</v>
      </c>
      <c r="M890" s="183">
        <f>IFERROR(_xll.qlIndexFixing(Index1Y,$H890,TRUE,_xll.ohTrigger(RecalcTrigger,Trigger1Y)),NA())</f>
        <v>1.7534547599835144E-2</v>
      </c>
      <c r="N890" s="182">
        <f>IFERROR(_xll.qlIndexFixing(ONIndex1M,I890,TRUE,_xll.ohTrigger(RecalcTrigger,Trigger1M)),NA())</f>
        <v>1.4842390255003224E-2</v>
      </c>
      <c r="O890" s="44">
        <f>IFERROR(_xll.qlIndexFixing(ONIndex3M,I890,TRUE,_xll.ohTrigger(RecalcTrigger,Trigger3M)),NA())</f>
        <v>1.5737232615053998E-2</v>
      </c>
      <c r="P890" s="44">
        <f>IFERROR(_xll.qlIndexFixing(ONIndex6M,I890,TRUE,_xll.ohTrigger(RecalcTrigger,Trigger6M)),NA())</f>
        <v>1.6201975734642104E-2</v>
      </c>
      <c r="Q890" s="183">
        <f>IFERROR(_xll.qlIndexFixing(ONIndex1Y,I890,TRUE,_xll.ohTrigger(RecalcTrigger,Trigger1Y)),NA())</f>
        <v>1.6846100967233824E-2</v>
      </c>
    </row>
    <row r="891" spans="2:17" x14ac:dyDescent="0.2">
      <c r="B891" s="39" t="s">
        <v>42</v>
      </c>
      <c r="D891" s="42">
        <f>_xll.qlCalendarAdvance(Calendar,$D890,B891,"f",FALSE)</f>
        <v>45737</v>
      </c>
      <c r="E891" s="177">
        <f>_xll.qlInterestRateIndexValueDate(IndexON,D891)</f>
        <v>45737</v>
      </c>
      <c r="F891" s="193">
        <f>IFERROR(_xll.qlIndexFixing(IndexON,D891,TRUE,_xll.ohTrigger(RecalcTrigger,TriggerON)),NA())</f>
        <v>1.5030834139686533E-2</v>
      </c>
      <c r="H891" s="42">
        <f>_xll.qlCalendarAdvance(Calendar,$H890,B891,"f",FALSE)</f>
        <v>45737</v>
      </c>
      <c r="I891" s="177">
        <f>_xll.qlInterestRateIndexValueDate(Index1M,$H891)</f>
        <v>45741</v>
      </c>
      <c r="J891" s="182">
        <f>IFERROR(_xll.qlIndexFixing(Index1M,$H891,TRUE,_xll.ohTrigger(RecalcTrigger,Trigger1M)),NA())</f>
        <v>1.4948170871264382E-2</v>
      </c>
      <c r="K891" s="44">
        <f>IFERROR(_xll.qlIndexFixing(Index3M,H891,TRUE,_xll.ohTrigger(RecalcTrigger,Trigger3M)),NA())</f>
        <v>1.5994074886512014E-2</v>
      </c>
      <c r="L891" s="44">
        <f>IFERROR(_xll.qlIndexFixing(Index6M,$H891,TRUE,_xll.ohTrigger(RecalcTrigger,Trigger6M)),NA())</f>
        <v>1.6600146567245004E-2</v>
      </c>
      <c r="M891" s="183">
        <f>IFERROR(_xll.qlIndexFixing(Index1Y,$H891,TRUE,_xll.ohTrigger(RecalcTrigger,Trigger1Y)),NA())</f>
        <v>1.7553881945783615E-2</v>
      </c>
      <c r="N891" s="182">
        <f>IFERROR(_xll.qlIndexFixing(ONIndex1M,I891,TRUE,_xll.ohTrigger(RecalcTrigger,Trigger1M)),NA())</f>
        <v>1.4876618321384427E-2</v>
      </c>
      <c r="O891" s="44">
        <f>IFERROR(_xll.qlIndexFixing(ONIndex3M,I891,TRUE,_xll.ohTrigger(RecalcTrigger,Trigger3M)),NA())</f>
        <v>1.5769595330761277E-2</v>
      </c>
      <c r="P891" s="44">
        <f>IFERROR(_xll.qlIndexFixing(ONIndex6M,I891,TRUE,_xll.ohTrigger(RecalcTrigger,Trigger6M)),NA())</f>
        <v>1.6226757898323285E-2</v>
      </c>
      <c r="Q891" s="183">
        <f>IFERROR(_xll.qlIndexFixing(ONIndex1Y,I891,TRUE,_xll.ohTrigger(RecalcTrigger,Trigger1Y)),NA())</f>
        <v>1.6870222477782804E-2</v>
      </c>
    </row>
    <row r="892" spans="2:17" x14ac:dyDescent="0.2">
      <c r="B892" s="39" t="s">
        <v>42</v>
      </c>
      <c r="D892" s="42">
        <f>_xll.qlCalendarAdvance(Calendar,$D891,B892,"f",FALSE)</f>
        <v>45744</v>
      </c>
      <c r="E892" s="177">
        <f>_xll.qlInterestRateIndexValueDate(IndexON,D892)</f>
        <v>45744</v>
      </c>
      <c r="F892" s="193">
        <f>IFERROR(_xll.qlIndexFixing(IndexON,D892,TRUE,_xll.ohTrigger(RecalcTrigger,TriggerON)),NA())</f>
        <v>1.5030834139686533E-2</v>
      </c>
      <c r="H892" s="42">
        <f>_xll.qlCalendarAdvance(Calendar,$H891,B892,"f",FALSE)</f>
        <v>45744</v>
      </c>
      <c r="I892" s="177">
        <f>_xll.qlInterestRateIndexValueDate(Index1M,$H892)</f>
        <v>45748</v>
      </c>
      <c r="J892" s="182">
        <f>IFERROR(_xll.qlIndexFixing(Index1M,$H892,TRUE,_xll.ohTrigger(RecalcTrigger,Trigger1M)),NA())</f>
        <v>1.4981352292408009E-2</v>
      </c>
      <c r="K892" s="44">
        <f>IFERROR(_xll.qlIndexFixing(Index3M,H892,TRUE,_xll.ohTrigger(RecalcTrigger,Trigger3M)),NA())</f>
        <v>1.6021918732786876E-2</v>
      </c>
      <c r="L892" s="44">
        <f>IFERROR(_xll.qlIndexFixing(Index6M,$H892,TRUE,_xll.ohTrigger(RecalcTrigger,Trigger6M)),NA())</f>
        <v>1.6621562417113444E-2</v>
      </c>
      <c r="M892" s="183">
        <f>IFERROR(_xll.qlIndexFixing(Index1Y,$H892,TRUE,_xll.ohTrigger(RecalcTrigger,Trigger1Y)),NA())</f>
        <v>1.7573024285035956E-2</v>
      </c>
      <c r="N892" s="182">
        <f>IFERROR(_xll.qlIndexFixing(ONIndex1M,I892,TRUE,_xll.ohTrigger(RecalcTrigger,Trigger1M)),NA())</f>
        <v>1.491046859141143E-2</v>
      </c>
      <c r="O892" s="44">
        <f>IFERROR(_xll.qlIndexFixing(ONIndex3M,I892,TRUE,_xll.ohTrigger(RecalcTrigger,Trigger3M)),NA())</f>
        <v>1.5801663228698359E-2</v>
      </c>
      <c r="P892" s="44">
        <f>IFERROR(_xll.qlIndexFixing(ONIndex6M,I892,TRUE,_xll.ohTrigger(RecalcTrigger,Trigger6M)),NA())</f>
        <v>1.6251427610036728E-2</v>
      </c>
      <c r="Q892" s="183">
        <f>IFERROR(_xll.qlIndexFixing(ONIndex1Y,I892,TRUE,_xll.ohTrigger(RecalcTrigger,Trigger1Y)),NA())</f>
        <v>1.6894154096229741E-2</v>
      </c>
    </row>
    <row r="893" spans="2:17" x14ac:dyDescent="0.2">
      <c r="B893" s="39" t="s">
        <v>42</v>
      </c>
      <c r="D893" s="42">
        <f>_xll.qlCalendarAdvance(Calendar,$D892,B893,"f",FALSE)</f>
        <v>45751</v>
      </c>
      <c r="E893" s="177">
        <f>_xll.qlInterestRateIndexValueDate(IndexON,D893)</f>
        <v>45751</v>
      </c>
      <c r="F893" s="193">
        <f>IFERROR(_xll.qlIndexFixing(IndexON,D893,TRUE,_xll.ohTrigger(RecalcTrigger,TriggerON)),NA())</f>
        <v>1.5030834139686533E-2</v>
      </c>
      <c r="H893" s="42">
        <f>_xll.qlCalendarAdvance(Calendar,$H892,B893,"f",FALSE)</f>
        <v>45751</v>
      </c>
      <c r="I893" s="177">
        <f>_xll.qlInterestRateIndexValueDate(Index1M,$H893)</f>
        <v>45755</v>
      </c>
      <c r="J893" s="182">
        <f>IFERROR(_xll.qlIndexFixing(Index1M,$H893,TRUE,_xll.ohTrigger(RecalcTrigger,Trigger1M)),NA())</f>
        <v>1.5011525977681295E-2</v>
      </c>
      <c r="K893" s="44">
        <f>IFERROR(_xll.qlIndexFixing(Index3M,H893,TRUE,_xll.ohTrigger(RecalcTrigger,Trigger3M)),NA())</f>
        <v>1.6051937804184326E-2</v>
      </c>
      <c r="L893" s="44">
        <f>IFERROR(_xll.qlIndexFixing(Index6M,$H893,TRUE,_xll.ohTrigger(RecalcTrigger,Trigger6M)),NA())</f>
        <v>1.6644890240562555E-2</v>
      </c>
      <c r="M893" s="183">
        <f>IFERROR(_xll.qlIndexFixing(Index1Y,$H893,TRUE,_xll.ohTrigger(RecalcTrigger,Trigger1Y)),NA())</f>
        <v>1.7591976601209598E-2</v>
      </c>
      <c r="N893" s="182">
        <f>IFERROR(_xll.qlIndexFixing(ONIndex1M,I893,TRUE,_xll.ohTrigger(RecalcTrigger,Trigger1M)),NA())</f>
        <v>1.494393859945653E-2</v>
      </c>
      <c r="O893" s="44">
        <f>IFERROR(_xll.qlIndexFixing(ONIndex3M,I893,TRUE,_xll.ohTrigger(RecalcTrigger,Trigger3M)),NA())</f>
        <v>1.5833434568737204E-2</v>
      </c>
      <c r="P893" s="44">
        <f>IFERROR(_xll.qlIndexFixing(ONIndex6M,I893,TRUE,_xll.ohTrigger(RecalcTrigger,Trigger6M)),NA())</f>
        <v>1.627598491446669E-2</v>
      </c>
      <c r="Q893" s="183">
        <f>IFERROR(_xll.qlIndexFixing(ONIndex1Y,I893,TRUE,_xll.ohTrigger(RecalcTrigger,Trigger1Y)),NA())</f>
        <v>1.6917895126491445E-2</v>
      </c>
    </row>
    <row r="894" spans="2:17" x14ac:dyDescent="0.2">
      <c r="B894" s="39" t="s">
        <v>42</v>
      </c>
      <c r="D894" s="42">
        <f>_xll.qlCalendarAdvance(Calendar,$D893,B894,"f",FALSE)</f>
        <v>45758</v>
      </c>
      <c r="E894" s="177">
        <f>_xll.qlInterestRateIndexValueDate(IndexON,D894)</f>
        <v>45758</v>
      </c>
      <c r="F894" s="193">
        <f>IFERROR(_xll.qlIndexFixing(IndexON,D894,TRUE,_xll.ohTrigger(RecalcTrigger,TriggerON)),NA())</f>
        <v>1.5030834139713178E-2</v>
      </c>
      <c r="H894" s="42">
        <f>_xll.qlCalendarAdvance(Calendar,$H893,B894,"f",FALSE)</f>
        <v>45758</v>
      </c>
      <c r="I894" s="177">
        <f>_xll.qlInterestRateIndexValueDate(Index1M,$H894)</f>
        <v>45762</v>
      </c>
      <c r="J894" s="182">
        <f>IFERROR(_xll.qlIndexFixing(Index1M,$H894,TRUE,_xll.ohTrigger(RecalcTrigger,Trigger1M)),NA())</f>
        <v>1.5043961015600793E-2</v>
      </c>
      <c r="K894" s="44">
        <f>IFERROR(_xll.qlIndexFixing(Index3M,H894,TRUE,_xll.ohTrigger(RecalcTrigger,Trigger3M)),NA())</f>
        <v>1.6081646870781043E-2</v>
      </c>
      <c r="L894" s="44">
        <f>IFERROR(_xll.qlIndexFixing(Index6M,$H894,TRUE,_xll.ohTrigger(RecalcTrigger,Trigger6M)),NA())</f>
        <v>1.6668105600912725E-2</v>
      </c>
      <c r="M894" s="183">
        <f>IFERROR(_xll.qlIndexFixing(Index1Y,$H894,TRUE,_xll.ohTrigger(RecalcTrigger,Trigger1Y)),NA())</f>
        <v>1.7610740897733856E-2</v>
      </c>
      <c r="N894" s="182">
        <f>IFERROR(_xll.qlIndexFixing(ONIndex1M,I894,TRUE,_xll.ohTrigger(RecalcTrigger,Trigger1M)),NA())</f>
        <v>1.4987648657685426E-2</v>
      </c>
      <c r="O894" s="44">
        <f>IFERROR(_xll.qlIndexFixing(ONIndex3M,I894,TRUE,_xll.ohTrigger(RecalcTrigger,Trigger3M)),NA())</f>
        <v>1.5875238685961079E-2</v>
      </c>
      <c r="P894" s="44">
        <f>IFERROR(_xll.qlIndexFixing(ONIndex6M,I894,TRUE,_xll.ohTrigger(RecalcTrigger,Trigger6M)),NA())</f>
        <v>1.6308868663070797E-2</v>
      </c>
      <c r="Q894" s="183">
        <f>IFERROR(_xll.qlIndexFixing(ONIndex1Y,I894,TRUE,_xll.ohTrigger(RecalcTrigger,Trigger1Y)),NA())</f>
        <v>1.6949730066807334E-2</v>
      </c>
    </row>
    <row r="895" spans="2:17" x14ac:dyDescent="0.2">
      <c r="B895" s="39" t="s">
        <v>42</v>
      </c>
      <c r="D895" s="42">
        <f>_xll.qlCalendarAdvance(Calendar,$D894,B895,"f",FALSE)</f>
        <v>45769</v>
      </c>
      <c r="E895" s="177">
        <f>_xll.qlInterestRateIndexValueDate(IndexON,D895)</f>
        <v>45769</v>
      </c>
      <c r="F895" s="193">
        <f>IFERROR(_xll.qlIndexFixing(IndexON,D895,TRUE,_xll.ohTrigger(RecalcTrigger,TriggerON)),NA())</f>
        <v>1.5030206611150732E-2</v>
      </c>
      <c r="H895" s="42">
        <f>_xll.qlCalendarAdvance(Calendar,$H894,B895,"f",FALSE)</f>
        <v>45769</v>
      </c>
      <c r="I895" s="177">
        <f>_xll.qlInterestRateIndexValueDate(Index1M,$H895)</f>
        <v>45771</v>
      </c>
      <c r="J895" s="182">
        <f>IFERROR(_xll.qlIndexFixing(Index1M,$H895,TRUE,_xll.ohTrigger(RecalcTrigger,Trigger1M)),NA())</f>
        <v>1.5090210406123461E-2</v>
      </c>
      <c r="K895" s="44">
        <f>IFERROR(_xll.qlIndexFixing(Index3M,H895,TRUE,_xll.ohTrigger(RecalcTrigger,Trigger3M)),NA())</f>
        <v>1.6119385902171081E-2</v>
      </c>
      <c r="L895" s="44">
        <f>IFERROR(_xll.qlIndexFixing(Index6M,$H895,TRUE,_xll.ohTrigger(RecalcTrigger,Trigger6M)),NA())</f>
        <v>1.6697788735728403E-2</v>
      </c>
      <c r="M895" s="183">
        <f>IFERROR(_xll.qlIndexFixing(Index1Y,$H895,TRUE,_xll.ohTrigger(RecalcTrigger,Trigger1Y)),NA())</f>
        <v>1.7634593406399272E-2</v>
      </c>
      <c r="N895" s="182">
        <f>IFERROR(_xll.qlIndexFixing(ONIndex1M,I895,TRUE,_xll.ohTrigger(RecalcTrigger,Trigger1M)),NA())</f>
        <v>1.5028240981891372E-2</v>
      </c>
      <c r="O895" s="44">
        <f>IFERROR(_xll.qlIndexFixing(ONIndex3M,I895,TRUE,_xll.ohTrigger(RecalcTrigger,Trigger3M)),NA())</f>
        <v>1.59137583795399E-2</v>
      </c>
      <c r="P895" s="44">
        <f>IFERROR(_xll.qlIndexFixing(ONIndex6M,I895,TRUE,_xll.ohTrigger(RecalcTrigger,Trigger6M)),NA())</f>
        <v>1.6338616425644048E-2</v>
      </c>
      <c r="Q895" s="183">
        <f>IFERROR(_xll.qlIndexFixing(ONIndex1Y,I895,TRUE,_xll.ohTrigger(RecalcTrigger,Trigger1Y)),NA())</f>
        <v>1.6978063469759164E-2</v>
      </c>
    </row>
    <row r="896" spans="2:17" x14ac:dyDescent="0.2">
      <c r="B896" s="39" t="s">
        <v>42</v>
      </c>
      <c r="D896" s="42">
        <f>_xll.qlCalendarAdvance(Calendar,$D895,B896,"f",FALSE)</f>
        <v>45776</v>
      </c>
      <c r="E896" s="177">
        <f>_xll.qlInterestRateIndexValueDate(IndexON,D896)</f>
        <v>45776</v>
      </c>
      <c r="F896" s="193">
        <f>IFERROR(_xll.qlIndexFixing(IndexON,D896,TRUE,_xll.ohTrigger(RecalcTrigger,TriggerON)),NA())</f>
        <v>1.5030206611230668E-2</v>
      </c>
      <c r="H896" s="42">
        <f>_xll.qlCalendarAdvance(Calendar,$H895,B896,"f",FALSE)</f>
        <v>45776</v>
      </c>
      <c r="I896" s="177">
        <f>_xll.qlInterestRateIndexValueDate(Index1M,$H896)</f>
        <v>45779</v>
      </c>
      <c r="J896" s="182">
        <f>IFERROR(_xll.qlIndexFixing(Index1M,$H896,TRUE,_xll.ohTrigger(RecalcTrigger,Trigger1M)),NA())</f>
        <v>1.5123633999381709E-2</v>
      </c>
      <c r="K896" s="44">
        <f>IFERROR(_xll.qlIndexFixing(Index3M,H896,TRUE,_xll.ohTrigger(RecalcTrigger,Trigger3M)),NA())</f>
        <v>1.6159595389129144E-2</v>
      </c>
      <c r="L896" s="44">
        <f>IFERROR(_xll.qlIndexFixing(Index6M,$H896,TRUE,_xll.ohTrigger(RecalcTrigger,Trigger6M)),NA())</f>
        <v>1.6727990711655389E-2</v>
      </c>
      <c r="M896" s="183">
        <f>IFERROR(_xll.qlIndexFixing(Index1Y,$H896,TRUE,_xll.ohTrigger(RecalcTrigger,Trigger1Y)),NA())</f>
        <v>1.7658761855855815E-2</v>
      </c>
      <c r="N896" s="182">
        <f>IFERROR(_xll.qlIndexFixing(ONIndex1M,I896,TRUE,_xll.ohTrigger(RecalcTrigger,Trigger1M)),NA())</f>
        <v>1.5064885423452523E-2</v>
      </c>
      <c r="O896" s="44">
        <f>IFERROR(_xll.qlIndexFixing(ONIndex3M,I896,TRUE,_xll.ohTrigger(RecalcTrigger,Trigger3M)),NA())</f>
        <v>1.5948816990674075E-2</v>
      </c>
      <c r="P896" s="44">
        <f>IFERROR(_xll.qlIndexFixing(ONIndex6M,I896,TRUE,_xll.ohTrigger(RecalcTrigger,Trigger6M)),NA())</f>
        <v>1.6366214367895537E-2</v>
      </c>
      <c r="Q896" s="183">
        <f>IFERROR(_xll.qlIndexFixing(ONIndex1Y,I896,TRUE,_xll.ohTrigger(RecalcTrigger,Trigger1Y)),NA())</f>
        <v>1.700439586922009E-2</v>
      </c>
    </row>
    <row r="897" spans="2:17" x14ac:dyDescent="0.2">
      <c r="B897" s="39" t="s">
        <v>42</v>
      </c>
      <c r="D897" s="42">
        <f>_xll.qlCalendarAdvance(Calendar,$D896,B897,"f",FALSE)</f>
        <v>45783</v>
      </c>
      <c r="E897" s="177">
        <f>_xll.qlInterestRateIndexValueDate(IndexON,D897)</f>
        <v>45783</v>
      </c>
      <c r="F897" s="193">
        <f>IFERROR(_xll.qlIndexFixing(IndexON,D897,TRUE,_xll.ohTrigger(RecalcTrigger,TriggerON)),NA())</f>
        <v>1.5030206611230668E-2</v>
      </c>
      <c r="H897" s="42">
        <f>_xll.qlCalendarAdvance(Calendar,$H896,B897,"f",FALSE)</f>
        <v>45783</v>
      </c>
      <c r="I897" s="177">
        <f>_xll.qlInterestRateIndexValueDate(Index1M,$H897)</f>
        <v>45785</v>
      </c>
      <c r="J897" s="182">
        <f>IFERROR(_xll.qlIndexFixing(Index1M,$H897,TRUE,_xll.ohTrigger(RecalcTrigger,Trigger1M)),NA())</f>
        <v>1.5152786443372868E-2</v>
      </c>
      <c r="K897" s="44">
        <f>IFERROR(_xll.qlIndexFixing(Index3M,H897,TRUE,_xll.ohTrigger(RecalcTrigger,Trigger3M)),NA())</f>
        <v>1.6179407845820917E-2</v>
      </c>
      <c r="L897" s="44">
        <f>IFERROR(_xll.qlIndexFixing(Index6M,$H897,TRUE,_xll.ohTrigger(RecalcTrigger,Trigger6M)),NA())</f>
        <v>1.674953390789265E-2</v>
      </c>
      <c r="M897" s="183">
        <f>IFERROR(_xll.qlIndexFixing(Index1Y,$H897,TRUE,_xll.ohTrigger(RecalcTrigger,Trigger1Y)),NA())</f>
        <v>1.7671096442244138E-2</v>
      </c>
      <c r="N897" s="182">
        <f>IFERROR(_xll.qlIndexFixing(ONIndex1M,I897,TRUE,_xll.ohTrigger(RecalcTrigger,Trigger1M)),NA())</f>
        <v>1.5092033054235898E-2</v>
      </c>
      <c r="O897" s="44">
        <f>IFERROR(_xll.qlIndexFixing(ONIndex3M,I897,TRUE,_xll.ohTrigger(RecalcTrigger,Trigger3M)),NA())</f>
        <v>1.5974849867248508E-2</v>
      </c>
      <c r="P897" s="44">
        <f>IFERROR(_xll.qlIndexFixing(ONIndex6M,I897,TRUE,_xll.ohTrigger(RecalcTrigger,Trigger6M)),NA())</f>
        <v>1.6386816652573799E-2</v>
      </c>
      <c r="Q897" s="183">
        <f>IFERROR(_xll.qlIndexFixing(ONIndex1Y,I897,TRUE,_xll.ohTrigger(RecalcTrigger,Trigger1Y)),NA())</f>
        <v>1.7023979051735694E-2</v>
      </c>
    </row>
    <row r="898" spans="2:17" x14ac:dyDescent="0.2">
      <c r="B898" s="39" t="s">
        <v>42</v>
      </c>
      <c r="D898" s="42">
        <f>_xll.qlCalendarAdvance(Calendar,$D897,B898,"f",FALSE)</f>
        <v>45790</v>
      </c>
      <c r="E898" s="177">
        <f>_xll.qlInterestRateIndexValueDate(IndexON,D898)</f>
        <v>45790</v>
      </c>
      <c r="F898" s="193">
        <f>IFERROR(_xll.qlIndexFixing(IndexON,D898,TRUE,_xll.ohTrigger(RecalcTrigger,TriggerON)),NA())</f>
        <v>1.5030206611150732E-2</v>
      </c>
      <c r="H898" s="42">
        <f>_xll.qlCalendarAdvance(Calendar,$H897,B898,"f",FALSE)</f>
        <v>45790</v>
      </c>
      <c r="I898" s="177">
        <f>_xll.qlInterestRateIndexValueDate(Index1M,$H898)</f>
        <v>45792</v>
      </c>
      <c r="J898" s="182">
        <f>IFERROR(_xll.qlIndexFixing(Index1M,$H898,TRUE,_xll.ohTrigger(RecalcTrigger,Trigger1M)),NA())</f>
        <v>1.5183477968354342E-2</v>
      </c>
      <c r="K898" s="44">
        <f>IFERROR(_xll.qlIndexFixing(Index3M,H898,TRUE,_xll.ohTrigger(RecalcTrigger,Trigger3M)),NA())</f>
        <v>1.6207746707089847E-2</v>
      </c>
      <c r="L898" s="44">
        <f>IFERROR(_xll.qlIndexFixing(Index6M,$H898,TRUE,_xll.ohTrigger(RecalcTrigger,Trigger6M)),NA())</f>
        <v>1.6772246893943306E-2</v>
      </c>
      <c r="M898" s="183">
        <f>IFERROR(_xll.qlIndexFixing(Index1Y,$H898,TRUE,_xll.ohTrigger(RecalcTrigger,Trigger1Y)),NA())</f>
        <v>1.768907810224251E-2</v>
      </c>
      <c r="N898" s="182">
        <f>IFERROR(_xll.qlIndexFixing(ONIndex1M,I898,TRUE,_xll.ohTrigger(RecalcTrigger,Trigger1M)),NA())</f>
        <v>1.5123339325411322E-2</v>
      </c>
      <c r="O898" s="44">
        <f>IFERROR(_xll.qlIndexFixing(ONIndex3M,I898,TRUE,_xll.ohTrigger(RecalcTrigger,Trigger3M)),NA())</f>
        <v>1.600493710227191E-2</v>
      </c>
      <c r="P898" s="44">
        <f>IFERROR(_xll.qlIndexFixing(ONIndex6M,I898,TRUE,_xll.ohTrigger(RecalcTrigger,Trigger6M)),NA())</f>
        <v>1.6410748506512363E-2</v>
      </c>
      <c r="Q898" s="183">
        <f>IFERROR(_xll.qlIndexFixing(ONIndex1Y,I898,TRUE,_xll.ohTrigger(RecalcTrigger,Trigger1Y)),NA())</f>
        <v>1.7046645491500811E-2</v>
      </c>
    </row>
    <row r="899" spans="2:17" x14ac:dyDescent="0.2">
      <c r="B899" s="39" t="s">
        <v>42</v>
      </c>
      <c r="D899" s="42">
        <f>_xll.qlCalendarAdvance(Calendar,$D898,B899,"f",FALSE)</f>
        <v>45797</v>
      </c>
      <c r="E899" s="177">
        <f>_xll.qlInterestRateIndexValueDate(IndexON,D899)</f>
        <v>45797</v>
      </c>
      <c r="F899" s="193">
        <f>IFERROR(_xll.qlIndexFixing(IndexON,D899,TRUE,_xll.ohTrigger(RecalcTrigger,TriggerON)),NA())</f>
        <v>1.5030206611150732E-2</v>
      </c>
      <c r="H899" s="42">
        <f>_xll.qlCalendarAdvance(Calendar,$H898,B899,"f",FALSE)</f>
        <v>45797</v>
      </c>
      <c r="I899" s="177">
        <f>_xll.qlInterestRateIndexValueDate(Index1M,$H899)</f>
        <v>45799</v>
      </c>
      <c r="J899" s="182">
        <f>IFERROR(_xll.qlIndexFixing(Index1M,$H899,TRUE,_xll.ohTrigger(RecalcTrigger,Trigger1M)),NA())</f>
        <v>1.5213768534996785E-2</v>
      </c>
      <c r="K899" s="44">
        <f>IFERROR(_xll.qlIndexFixing(Index3M,H899,TRUE,_xll.ohTrigger(RecalcTrigger,Trigger3M)),NA())</f>
        <v>1.623576615547568E-2</v>
      </c>
      <c r="L899" s="44">
        <f>IFERROR(_xll.qlIndexFixing(Index6M,$H899,TRUE,_xll.ohTrigger(RecalcTrigger,Trigger6M)),NA())</f>
        <v>1.6794847632242219E-2</v>
      </c>
      <c r="M899" s="183">
        <f>IFERROR(_xll.qlIndexFixing(Index1Y,$H899,TRUE,_xll.ohTrigger(RecalcTrigger,Trigger1Y)),NA())</f>
        <v>1.7706882661175451E-2</v>
      </c>
      <c r="N899" s="182">
        <f>IFERROR(_xll.qlIndexFixing(ONIndex1M,I899,TRUE,_xll.ohTrigger(RecalcTrigger,Trigger1M)),NA())</f>
        <v>1.5154249132365294E-2</v>
      </c>
      <c r="O899" s="44">
        <f>IFERROR(_xll.qlIndexFixing(ONIndex3M,I899,TRUE,_xll.ohTrigger(RecalcTrigger,Trigger3M)),NA())</f>
        <v>1.6034716344703881E-2</v>
      </c>
      <c r="P899" s="44">
        <f>IFERROR(_xll.qlIndexFixing(ONIndex6M,I899,TRUE,_xll.ohTrigger(RecalcTrigger,Trigger6M)),NA())</f>
        <v>1.6434568247092329E-2</v>
      </c>
      <c r="Q899" s="183">
        <f>IFERROR(_xll.qlIndexFixing(ONIndex1Y,I899,TRUE,_xll.ohTrigger(RecalcTrigger,Trigger1Y)),NA())</f>
        <v>1.7069116768979598E-2</v>
      </c>
    </row>
    <row r="900" spans="2:17" x14ac:dyDescent="0.2">
      <c r="B900" s="39" t="s">
        <v>42</v>
      </c>
      <c r="D900" s="42">
        <f>_xll.qlCalendarAdvance(Calendar,$D899,B900,"f",FALSE)</f>
        <v>45804</v>
      </c>
      <c r="E900" s="177">
        <f>_xll.qlInterestRateIndexValueDate(IndexON,D900)</f>
        <v>45804</v>
      </c>
      <c r="F900" s="193">
        <f>IFERROR(_xll.qlIndexFixing(IndexON,D900,TRUE,_xll.ohTrigger(RecalcTrigger,TriggerON)),NA())</f>
        <v>1.5030206611230668E-2</v>
      </c>
      <c r="H900" s="42">
        <f>_xll.qlCalendarAdvance(Calendar,$H899,B900,"f",FALSE)</f>
        <v>45804</v>
      </c>
      <c r="I900" s="177">
        <f>_xll.qlInterestRateIndexValueDate(Index1M,$H900)</f>
        <v>45806</v>
      </c>
      <c r="J900" s="182">
        <f>IFERROR(_xll.qlIndexFixing(Index1M,$H900,TRUE,_xll.ohTrigger(RecalcTrigger,Trigger1M)),NA())</f>
        <v>1.5243655671390022E-2</v>
      </c>
      <c r="K900" s="44">
        <f>IFERROR(_xll.qlIndexFixing(Index3M,H900,TRUE,_xll.ohTrigger(RecalcTrigger,Trigger3M)),NA())</f>
        <v>1.6263464436999713E-2</v>
      </c>
      <c r="L900" s="44">
        <f>IFERROR(_xll.qlIndexFixing(Index6M,$H900,TRUE,_xll.ohTrigger(RecalcTrigger,Trigger6M)),NA())</f>
        <v>1.6811458153376476E-2</v>
      </c>
      <c r="M900" s="183">
        <f>IFERROR(_xll.qlIndexFixing(Index1Y,$H900,TRUE,_xll.ohTrigger(RecalcTrigger,Trigger1Y)),NA())</f>
        <v>1.7724512246955055E-2</v>
      </c>
      <c r="N900" s="182">
        <f>IFERROR(_xll.qlIndexFixing(ONIndex1M,I900,TRUE,_xll.ohTrigger(RecalcTrigger,Trigger1M)),NA())</f>
        <v>1.5184760009709919E-2</v>
      </c>
      <c r="O900" s="44">
        <f>IFERROR(_xll.qlIndexFixing(ONIndex3M,I900,TRUE,_xll.ohTrigger(RecalcTrigger,Trigger3M)),NA())</f>
        <v>1.6064185854496316E-2</v>
      </c>
      <c r="P900" s="44">
        <f>IFERROR(_xll.qlIndexFixing(ONIndex6M,I900,TRUE,_xll.ohTrigger(RecalcTrigger,Trigger6M)),NA())</f>
        <v>1.6458275918997956E-2</v>
      </c>
      <c r="Q900" s="183">
        <f>IFERROR(_xll.qlIndexFixing(ONIndex1Y,I900,TRUE,_xll.ohTrigger(RecalcTrigger,Trigger1Y)),NA())</f>
        <v>1.7091392188168797E-2</v>
      </c>
    </row>
    <row r="901" spans="2:17" x14ac:dyDescent="0.2">
      <c r="B901" s="39" t="s">
        <v>42</v>
      </c>
      <c r="D901" s="42">
        <f>_xll.qlCalendarAdvance(Calendar,$D900,B901,"f",FALSE)</f>
        <v>45811</v>
      </c>
      <c r="E901" s="177">
        <f>_xll.qlInterestRateIndexValueDate(IndexON,D901)</f>
        <v>45811</v>
      </c>
      <c r="F901" s="193">
        <f>IFERROR(_xll.qlIndexFixing(IndexON,D901,TRUE,_xll.ohTrigger(RecalcTrigger,TriggerON)),NA())</f>
        <v>1.5030206611230668E-2</v>
      </c>
      <c r="H901" s="42">
        <f>_xll.qlCalendarAdvance(Calendar,$H900,B901,"f",FALSE)</f>
        <v>45811</v>
      </c>
      <c r="I901" s="177">
        <f>_xll.qlInterestRateIndexValueDate(Index1M,$H901)</f>
        <v>45813</v>
      </c>
      <c r="J901" s="182">
        <f>IFERROR(_xll.qlIndexFixing(Index1M,$H901,TRUE,_xll.ohTrigger(RecalcTrigger,Trigger1M)),NA())</f>
        <v>1.527313690564136E-2</v>
      </c>
      <c r="K901" s="44">
        <f>IFERROR(_xll.qlIndexFixing(Index3M,H901,TRUE,_xll.ohTrigger(RecalcTrigger,Trigger3M)),NA())</f>
        <v>1.629083979770931E-2</v>
      </c>
      <c r="L901" s="44">
        <f>IFERROR(_xll.qlIndexFixing(Index6M,$H901,TRUE,_xll.ohTrigger(RecalcTrigger,Trigger6M)),NA())</f>
        <v>1.6833855383847612E-2</v>
      </c>
      <c r="M901" s="183">
        <f>IFERROR(_xll.qlIndexFixing(Index1Y,$H901,TRUE,_xll.ohTrigger(RecalcTrigger,Trigger1Y)),NA())</f>
        <v>1.7741969007290404E-2</v>
      </c>
      <c r="N901" s="182">
        <f>IFERROR(_xll.qlIndexFixing(ONIndex1M,I901,TRUE,_xll.ohTrigger(RecalcTrigger,Trigger1M)),NA())</f>
        <v>1.5214869491897431E-2</v>
      </c>
      <c r="O901" s="44">
        <f>IFERROR(_xll.qlIndexFixing(ONIndex3M,I901,TRUE,_xll.ohTrigger(RecalcTrigger,Trigger3M)),NA())</f>
        <v>1.6093343891521172E-2</v>
      </c>
      <c r="P901" s="44">
        <f>IFERROR(_xll.qlIndexFixing(ONIndex6M,I901,TRUE,_xll.ohTrigger(RecalcTrigger,Trigger6M)),NA())</f>
        <v>1.6481871566993433E-2</v>
      </c>
      <c r="Q901" s="183">
        <f>IFERROR(_xll.qlIndexFixing(ONIndex1Y,I901,TRUE,_xll.ohTrigger(RecalcTrigger,Trigger1Y)),NA())</f>
        <v>1.7113471052985219E-2</v>
      </c>
    </row>
    <row r="902" spans="2:17" x14ac:dyDescent="0.2">
      <c r="B902" s="39" t="s">
        <v>42</v>
      </c>
      <c r="D902" s="42">
        <f>_xll.qlCalendarAdvance(Calendar,$D901,B902,"f",FALSE)</f>
        <v>45818</v>
      </c>
      <c r="E902" s="177">
        <f>_xll.qlInterestRateIndexValueDate(IndexON,D902)</f>
        <v>45818</v>
      </c>
      <c r="F902" s="193">
        <f>IFERROR(_xll.qlIndexFixing(IndexON,D902,TRUE,_xll.ohTrigger(RecalcTrigger,TriggerON)),NA())</f>
        <v>1.5030206611230668E-2</v>
      </c>
      <c r="H902" s="42">
        <f>_xll.qlCalendarAdvance(Calendar,$H901,B902,"f",FALSE)</f>
        <v>45818</v>
      </c>
      <c r="I902" s="177">
        <f>_xll.qlInterestRateIndexValueDate(Index1M,$H902)</f>
        <v>45820</v>
      </c>
      <c r="J902" s="182">
        <f>IFERROR(_xll.qlIndexFixing(Index1M,$H902,TRUE,_xll.ohTrigger(RecalcTrigger,Trigger1M)),NA())</f>
        <v>1.5302209765868102E-2</v>
      </c>
      <c r="K902" s="44">
        <f>IFERROR(_xll.qlIndexFixing(Index3M,H902,TRUE,_xll.ohTrigger(RecalcTrigger,Trigger3M)),NA())</f>
        <v>1.6317890483686589E-2</v>
      </c>
      <c r="L902" s="44">
        <f>IFERROR(_xll.qlIndexFixing(Index6M,$H902,TRUE,_xll.ohTrigger(RecalcTrigger,Trigger6M)),NA())</f>
        <v>1.6856140493015467E-2</v>
      </c>
      <c r="M902" s="183">
        <f>IFERROR(_xll.qlIndexFixing(Index1Y,$H902,TRUE,_xll.ohTrigger(RecalcTrigger,Trigger1Y)),NA())</f>
        <v>1.7759255109685151E-2</v>
      </c>
      <c r="N902" s="182">
        <f>IFERROR(_xll.qlIndexFixing(ONIndex1M,I902,TRUE,_xll.ohTrigger(RecalcTrigger,Trigger1M)),NA())</f>
        <v>1.5244575113300129E-2</v>
      </c>
      <c r="O902" s="44">
        <f>IFERROR(_xll.qlIndexFixing(ONIndex3M,I902,TRUE,_xll.ohTrigger(RecalcTrigger,Trigger3M)),NA())</f>
        <v>1.6122188715730346E-2</v>
      </c>
      <c r="P902" s="44">
        <f>IFERROR(_xll.qlIndexFixing(ONIndex6M,I902,TRUE,_xll.ohTrigger(RecalcTrigger,Trigger6M)),NA())</f>
        <v>1.6505355235842956E-2</v>
      </c>
      <c r="Q902" s="183">
        <f>IFERROR(_xll.qlIndexFixing(ONIndex1Y,I902,TRUE,_xll.ohTrigger(RecalcTrigger,Trigger1Y)),NA())</f>
        <v>1.7135352667425607E-2</v>
      </c>
    </row>
    <row r="903" spans="2:17" x14ac:dyDescent="0.2">
      <c r="B903" s="39" t="s">
        <v>42</v>
      </c>
      <c r="D903" s="42">
        <f>_xll.qlCalendarAdvance(Calendar,$D902,B903,"f",FALSE)</f>
        <v>45825</v>
      </c>
      <c r="E903" s="177">
        <f>_xll.qlInterestRateIndexValueDate(IndexON,D903)</f>
        <v>45825</v>
      </c>
      <c r="F903" s="193">
        <f>IFERROR(_xll.qlIndexFixing(IndexON,D903,TRUE,_xll.ohTrigger(RecalcTrigger,TriggerON)),NA())</f>
        <v>1.5030206611150732E-2</v>
      </c>
      <c r="H903" s="42">
        <f>_xll.qlCalendarAdvance(Calendar,$H902,B903,"f",FALSE)</f>
        <v>45825</v>
      </c>
      <c r="I903" s="177">
        <f>_xll.qlInterestRateIndexValueDate(Index1M,$H903)</f>
        <v>45827</v>
      </c>
      <c r="J903" s="182">
        <f>IFERROR(_xll.qlIndexFixing(Index1M,$H903,TRUE,_xll.ohTrigger(RecalcTrigger,Trigger1M)),NA())</f>
        <v>1.5330871780217525E-2</v>
      </c>
      <c r="K903" s="44">
        <f>IFERROR(_xll.qlIndexFixing(Index3M,H903,TRUE,_xll.ohTrigger(RecalcTrigger,Trigger3M)),NA())</f>
        <v>1.6344614741044951E-2</v>
      </c>
      <c r="L903" s="44">
        <f>IFERROR(_xll.qlIndexFixing(Index6M,$H903,TRUE,_xll.ohTrigger(RecalcTrigger,Trigger6M)),NA())</f>
        <v>1.6878313522229262E-2</v>
      </c>
      <c r="M903" s="183">
        <f>IFERROR(_xll.qlIndexFixing(Index1Y,$H903,TRUE,_xll.ohTrigger(RecalcTrigger,Trigger1Y)),NA())</f>
        <v>1.7776372741435998E-2</v>
      </c>
      <c r="N903" s="182">
        <f>IFERROR(_xll.qlIndexFixing(ONIndex1M,I903,TRUE,_xll.ohTrigger(RecalcTrigger,Trigger1M)),NA())</f>
        <v>1.5273874408370247E-2</v>
      </c>
      <c r="O903" s="44">
        <f>IFERROR(_xll.qlIndexFixing(ONIndex3M,I903,TRUE,_xll.ohTrigger(RecalcTrigger,Trigger3M)),NA())</f>
        <v>1.615071858707573E-2</v>
      </c>
      <c r="P903" s="44">
        <f>IFERROR(_xll.qlIndexFixing(ONIndex6M,I903,TRUE,_xll.ohTrigger(RecalcTrigger,Trigger6M)),NA())</f>
        <v>1.6528726970230778E-2</v>
      </c>
      <c r="Q903" s="183">
        <f>IFERROR(_xll.qlIndexFixing(ONIndex1Y,I903,TRUE,_xll.ohTrigger(RecalcTrigger,Trigger1Y)),NA())</f>
        <v>1.7157036335406772E-2</v>
      </c>
    </row>
    <row r="904" spans="2:17" x14ac:dyDescent="0.2">
      <c r="B904" s="39" t="s">
        <v>42</v>
      </c>
      <c r="D904" s="42">
        <f>_xll.qlCalendarAdvance(Calendar,$D903,B904,"f",FALSE)</f>
        <v>45832</v>
      </c>
      <c r="E904" s="177">
        <f>_xll.qlInterestRateIndexValueDate(IndexON,D904)</f>
        <v>45832</v>
      </c>
      <c r="F904" s="193">
        <f>IFERROR(_xll.qlIndexFixing(IndexON,D904,TRUE,_xll.ohTrigger(RecalcTrigger,TriggerON)),NA())</f>
        <v>1.5030206611150732E-2</v>
      </c>
      <c r="H904" s="42">
        <f>_xll.qlCalendarAdvance(Calendar,$H903,B904,"f",FALSE)</f>
        <v>45832</v>
      </c>
      <c r="I904" s="177">
        <f>_xll.qlInterestRateIndexValueDate(Index1M,$H904)</f>
        <v>45834</v>
      </c>
      <c r="J904" s="182">
        <f>IFERROR(_xll.qlIndexFixing(Index1M,$H904,TRUE,_xll.ohTrigger(RecalcTrigger,Trigger1M)),NA())</f>
        <v>1.5359120476851895E-2</v>
      </c>
      <c r="K904" s="44">
        <f>IFERROR(_xll.qlIndexFixing(Index3M,H904,TRUE,_xll.ohTrigger(RecalcTrigger,Trigger3M)),NA())</f>
        <v>1.6371010815928202E-2</v>
      </c>
      <c r="L904" s="44">
        <f>IFERROR(_xll.qlIndexFixing(Index6M,$H904,TRUE,_xll.ohTrigger(RecalcTrigger,Trigger6M)),NA())</f>
        <v>1.6906169051377099E-2</v>
      </c>
      <c r="M904" s="183">
        <f>IFERROR(_xll.qlIndexFixing(Index1Y,$H904,TRUE,_xll.ohTrigger(RecalcTrigger,Trigger1Y)),NA())</f>
        <v>1.7793324109630713E-2</v>
      </c>
      <c r="N904" s="182">
        <f>IFERROR(_xll.qlIndexFixing(ONIndex1M,I904,TRUE,_xll.ohTrigger(RecalcTrigger,Trigger1M)),NA())</f>
        <v>1.5302764911719891E-2</v>
      </c>
      <c r="O904" s="44">
        <f>IFERROR(_xll.qlIndexFixing(ONIndex3M,I904,TRUE,_xll.ohTrigger(RecalcTrigger,Trigger3M)),NA())</f>
        <v>1.6178931765429283E-2</v>
      </c>
      <c r="P904" s="44">
        <f>IFERROR(_xll.qlIndexFixing(ONIndex6M,I904,TRUE,_xll.ohTrigger(RecalcTrigger,Trigger6M)),NA())</f>
        <v>1.6551986814841158E-2</v>
      </c>
      <c r="Q904" s="183">
        <f>IFERROR(_xll.qlIndexFixing(ONIndex1Y,I904,TRUE,_xll.ohTrigger(RecalcTrigger,Trigger1Y)),NA())</f>
        <v>1.7178521360925458E-2</v>
      </c>
    </row>
    <row r="905" spans="2:17" x14ac:dyDescent="0.2">
      <c r="B905" s="39" t="s">
        <v>42</v>
      </c>
      <c r="D905" s="42">
        <f>_xll.qlCalendarAdvance(Calendar,$D904,B905,"f",FALSE)</f>
        <v>45839</v>
      </c>
      <c r="E905" s="177">
        <f>_xll.qlInterestRateIndexValueDate(IndexON,D905)</f>
        <v>45839</v>
      </c>
      <c r="F905" s="193">
        <f>IFERROR(_xll.qlIndexFixing(IndexON,D905,TRUE,_xll.ohTrigger(RecalcTrigger,TriggerON)),NA())</f>
        <v>1.5030206611230668E-2</v>
      </c>
      <c r="H905" s="42">
        <f>_xll.qlCalendarAdvance(Calendar,$H904,B905,"f",FALSE)</f>
        <v>45839</v>
      </c>
      <c r="I905" s="177">
        <f>_xll.qlInterestRateIndexValueDate(Index1M,$H905)</f>
        <v>45841</v>
      </c>
      <c r="J905" s="182">
        <f>IFERROR(_xll.qlIndexFixing(Index1M,$H905,TRUE,_xll.ohTrigger(RecalcTrigger,Trigger1M)),NA())</f>
        <v>1.5386953383948465E-2</v>
      </c>
      <c r="K905" s="44">
        <f>IFERROR(_xll.qlIndexFixing(Index3M,H905,TRUE,_xll.ohTrigger(RecalcTrigger,Trigger3M)),NA())</f>
        <v>1.6397076954520994E-2</v>
      </c>
      <c r="L905" s="44">
        <f>IFERROR(_xll.qlIndexFixing(Index6M,$H905,TRUE,_xll.ohTrigger(RecalcTrigger,Trigger6M)),NA())</f>
        <v>1.692809716981427E-2</v>
      </c>
      <c r="M905" s="183">
        <f>IFERROR(_xll.qlIndexFixing(Index1Y,$H905,TRUE,_xll.ohTrigger(RecalcTrigger,Trigger1Y)),NA())</f>
        <v>1.7810111441145301E-2</v>
      </c>
      <c r="N905" s="182">
        <f>IFERROR(_xll.qlIndexFixing(ONIndex1M,I905,TRUE,_xll.ohTrigger(RecalcTrigger,Trigger1M)),NA())</f>
        <v>1.5331244157721358E-2</v>
      </c>
      <c r="O905" s="44">
        <f>IFERROR(_xll.qlIndexFixing(ONIndex3M,I905,TRUE,_xll.ohTrigger(RecalcTrigger,Trigger3M)),NA())</f>
        <v>1.6206826510822836E-2</v>
      </c>
      <c r="P905" s="44">
        <f>IFERROR(_xll.qlIndexFixing(ONIndex6M,I905,TRUE,_xll.ohTrigger(RecalcTrigger,Trigger6M)),NA())</f>
        <v>1.6575134814438286E-2</v>
      </c>
      <c r="Q905" s="183">
        <f>IFERROR(_xll.qlIndexFixing(ONIndex1Y,I905,TRUE,_xll.ohTrigger(RecalcTrigger,Trigger1Y)),NA())</f>
        <v>1.7199807047898474E-2</v>
      </c>
    </row>
    <row r="906" spans="2:17" x14ac:dyDescent="0.2">
      <c r="B906" s="39" t="s">
        <v>42</v>
      </c>
      <c r="D906" s="42">
        <f>_xll.qlCalendarAdvance(Calendar,$D905,B906,"f",FALSE)</f>
        <v>45846</v>
      </c>
      <c r="E906" s="177">
        <f>_xll.qlInterestRateIndexValueDate(IndexON,D906)</f>
        <v>45846</v>
      </c>
      <c r="F906" s="193">
        <f>IFERROR(_xll.qlIndexFixing(IndexON,D906,TRUE,_xll.ohTrigger(RecalcTrigger,TriggerON)),NA())</f>
        <v>1.5030206611150732E-2</v>
      </c>
      <c r="H906" s="42">
        <f>_xll.qlCalendarAdvance(Calendar,$H905,B906,"f",FALSE)</f>
        <v>45846</v>
      </c>
      <c r="I906" s="177">
        <f>_xll.qlInterestRateIndexValueDate(Index1M,$H906)</f>
        <v>45848</v>
      </c>
      <c r="J906" s="182">
        <f>IFERROR(_xll.qlIndexFixing(Index1M,$H906,TRUE,_xll.ohTrigger(RecalcTrigger,Trigger1M)),NA())</f>
        <v>1.5414368029716963E-2</v>
      </c>
      <c r="K906" s="44">
        <f>IFERROR(_xll.qlIndexFixing(Index3M,H906,TRUE,_xll.ohTrigger(RecalcTrigger,Trigger3M)),NA())</f>
        <v>1.6422811403037509E-2</v>
      </c>
      <c r="L906" s="44">
        <f>IFERROR(_xll.qlIndexFixing(Index6M,$H906,TRUE,_xll.ohTrigger(RecalcTrigger,Trigger6M)),NA())</f>
        <v>1.6949913329582438E-2</v>
      </c>
      <c r="M906" s="183">
        <f>IFERROR(_xll.qlIndexFixing(Index1Y,$H906,TRUE,_xll.ohTrigger(RecalcTrigger,Trigger1Y)),NA())</f>
        <v>1.7826736982643109E-2</v>
      </c>
      <c r="N906" s="182">
        <f>IFERROR(_xll.qlIndexFixing(ONIndex1M,I906,TRUE,_xll.ohTrigger(RecalcTrigger,Trigger1M)),NA())</f>
        <v>1.5359309680746946E-2</v>
      </c>
      <c r="O906" s="44">
        <f>IFERROR(_xll.qlIndexFixing(ONIndex3M,I906,TRUE,_xll.ohTrigger(RecalcTrigger,Trigger3M)),NA())</f>
        <v>1.6234401083128347E-2</v>
      </c>
      <c r="P906" s="44">
        <f>IFERROR(_xll.qlIndexFixing(ONIndex6M,I906,TRUE,_xll.ohTrigger(RecalcTrigger,Trigger6M)),NA())</f>
        <v>1.6598171013786356E-2</v>
      </c>
      <c r="Q906" s="183">
        <f>IFERROR(_xll.qlIndexFixing(ONIndex1Y,I906,TRUE,_xll.ohTrigger(RecalcTrigger,Trigger1Y)),NA())</f>
        <v>1.7220892700322565E-2</v>
      </c>
    </row>
    <row r="907" spans="2:17" x14ac:dyDescent="0.2">
      <c r="B907" s="39" t="s">
        <v>42</v>
      </c>
      <c r="D907" s="42">
        <f>_xll.qlCalendarAdvance(Calendar,$D906,B907,"f",FALSE)</f>
        <v>45853</v>
      </c>
      <c r="E907" s="177">
        <f>_xll.qlInterestRateIndexValueDate(IndexON,D907)</f>
        <v>45853</v>
      </c>
      <c r="F907" s="193">
        <f>IFERROR(_xll.qlIndexFixing(IndexON,D907,TRUE,_xll.ohTrigger(RecalcTrigger,TriggerON)),NA())</f>
        <v>1.5030206611150732E-2</v>
      </c>
      <c r="H907" s="42">
        <f>_xll.qlCalendarAdvance(Calendar,$H906,B907,"f",FALSE)</f>
        <v>45853</v>
      </c>
      <c r="I907" s="177">
        <f>_xll.qlInterestRateIndexValueDate(Index1M,$H907)</f>
        <v>45855</v>
      </c>
      <c r="J907" s="182">
        <f>IFERROR(_xll.qlIndexFixing(Index1M,$H907,TRUE,_xll.ohTrigger(RecalcTrigger,Trigger1M)),NA())</f>
        <v>1.5441361942377108E-2</v>
      </c>
      <c r="K907" s="44">
        <f>IFERROR(_xll.qlIndexFixing(Index3M,H907,TRUE,_xll.ohTrigger(RecalcTrigger,Trigger3M)),NA())</f>
        <v>1.6448212407734513E-2</v>
      </c>
      <c r="L907" s="44">
        <f>IFERROR(_xll.qlIndexFixing(Index6M,$H907,TRUE,_xll.ohTrigger(RecalcTrigger,Trigger6M)),NA())</f>
        <v>1.6971617572063558E-2</v>
      </c>
      <c r="M907" s="183">
        <f>IFERROR(_xll.qlIndexFixing(Index1Y,$H907,TRUE,_xll.ohTrigger(RecalcTrigger,Trigger1Y)),NA())</f>
        <v>1.7843203000571985E-2</v>
      </c>
      <c r="N907" s="182">
        <f>IFERROR(_xll.qlIndexFixing(ONIndex1M,I907,TRUE,_xll.ohTrigger(RecalcTrigger,Trigger1M)),NA())</f>
        <v>1.5386959015488699E-2</v>
      </c>
      <c r="O907" s="44">
        <f>IFERROR(_xll.qlIndexFixing(ONIndex3M,I907,TRUE,_xll.ohTrigger(RecalcTrigger,Trigger3M)),NA())</f>
        <v>1.626165374229771E-2</v>
      </c>
      <c r="P907" s="44">
        <f>IFERROR(_xll.qlIndexFixing(ONIndex6M,I907,TRUE,_xll.ohTrigger(RecalcTrigger,Trigger6M)),NA())</f>
        <v>1.6621095457569623E-2</v>
      </c>
      <c r="Q907" s="183">
        <f>IFERROR(_xll.qlIndexFixing(ONIndex1Y,I907,TRUE,_xll.ohTrigger(RecalcTrigger,Trigger1Y)),NA())</f>
        <v>1.7241777622034604E-2</v>
      </c>
    </row>
    <row r="908" spans="2:17" x14ac:dyDescent="0.2">
      <c r="B908" s="39" t="s">
        <v>42</v>
      </c>
      <c r="D908" s="42">
        <f>_xll.qlCalendarAdvance(Calendar,$D907,B908,"f",FALSE)</f>
        <v>45860</v>
      </c>
      <c r="E908" s="177">
        <f>_xll.qlInterestRateIndexValueDate(IndexON,D908)</f>
        <v>45860</v>
      </c>
      <c r="F908" s="193">
        <f>IFERROR(_xll.qlIndexFixing(IndexON,D908,TRUE,_xll.ohTrigger(RecalcTrigger,TriggerON)),NA())</f>
        <v>1.5030206611150732E-2</v>
      </c>
      <c r="H908" s="42">
        <f>_xll.qlCalendarAdvance(Calendar,$H907,B908,"f",FALSE)</f>
        <v>45860</v>
      </c>
      <c r="I908" s="177">
        <f>_xll.qlInterestRateIndexValueDate(Index1M,$H908)</f>
        <v>45862</v>
      </c>
      <c r="J908" s="182">
        <f>IFERROR(_xll.qlIndexFixing(Index1M,$H908,TRUE,_xll.ohTrigger(RecalcTrigger,Trigger1M)),NA())</f>
        <v>1.5467932650186089E-2</v>
      </c>
      <c r="K908" s="44">
        <f>IFERROR(_xll.qlIndexFixing(Index3M,H908,TRUE,_xll.ohTrigger(RecalcTrigger,Trigger3M)),NA())</f>
        <v>1.6473278214907867E-2</v>
      </c>
      <c r="L908" s="44">
        <f>IFERROR(_xll.qlIndexFixing(Index6M,$H908,TRUE,_xll.ohTrigger(RecalcTrigger,Trigger6M)),NA())</f>
        <v>1.6993209938661921E-2</v>
      </c>
      <c r="M908" s="183">
        <f>IFERROR(_xll.qlIndexFixing(Index1Y,$H908,TRUE,_xll.ohTrigger(RecalcTrigger,Trigger1Y)),NA())</f>
        <v>1.7859511781162317E-2</v>
      </c>
      <c r="N908" s="182">
        <f>IFERROR(_xll.qlIndexFixing(ONIndex1M,I908,TRUE,_xll.ohTrigger(RecalcTrigger,Trigger1M)),NA())</f>
        <v>1.5414189696079106E-2</v>
      </c>
      <c r="O908" s="44">
        <f>IFERROR(_xll.qlIndexFixing(ONIndex3M,I908,TRUE,_xll.ohTrigger(RecalcTrigger,Trigger3M)),NA())</f>
        <v>1.628858274828282E-2</v>
      </c>
      <c r="P908" s="44">
        <f>IFERROR(_xll.qlIndexFixing(ONIndex6M,I908,TRUE,_xll.ohTrigger(RecalcTrigger,Trigger6M)),NA())</f>
        <v>1.6643908190552281E-2</v>
      </c>
      <c r="Q908" s="183">
        <f>IFERROR(_xll.qlIndexFixing(ONIndex1Y,I908,TRUE,_xll.ohTrigger(RecalcTrigger,Trigger1Y)),NA())</f>
        <v>1.7262461117111272E-2</v>
      </c>
    </row>
    <row r="909" spans="2:17" x14ac:dyDescent="0.2">
      <c r="B909" s="39" t="s">
        <v>42</v>
      </c>
      <c r="D909" s="42">
        <f>_xll.qlCalendarAdvance(Calendar,$D908,B909,"f",FALSE)</f>
        <v>45867</v>
      </c>
      <c r="E909" s="177">
        <f>_xll.qlInterestRateIndexValueDate(IndexON,D909)</f>
        <v>45867</v>
      </c>
      <c r="F909" s="193">
        <f>IFERROR(_xll.qlIndexFixing(IndexON,D909,TRUE,_xll.ohTrigger(RecalcTrigger,TriggerON)),NA())</f>
        <v>1.5030206611230668E-2</v>
      </c>
      <c r="H909" s="42">
        <f>_xll.qlCalendarAdvance(Calendar,$H908,B909,"f",FALSE)</f>
        <v>45867</v>
      </c>
      <c r="I909" s="177">
        <f>_xll.qlInterestRateIndexValueDate(Index1M,$H909)</f>
        <v>45869</v>
      </c>
      <c r="J909" s="182">
        <f>IFERROR(_xll.qlIndexFixing(Index1M,$H909,TRUE,_xll.ohTrigger(RecalcTrigger,Trigger1M)),NA())</f>
        <v>1.5487578620183802E-2</v>
      </c>
      <c r="K909" s="44">
        <f>IFERROR(_xll.qlIndexFixing(Index3M,H909,TRUE,_xll.ohTrigger(RecalcTrigger,Trigger3M)),NA())</f>
        <v>1.6498007070892527E-2</v>
      </c>
      <c r="L909" s="44">
        <f>IFERROR(_xll.qlIndexFixing(Index6M,$H909,TRUE,_xll.ohTrigger(RecalcTrigger,Trigger6M)),NA())</f>
        <v>1.7009000336674403E-2</v>
      </c>
      <c r="M909" s="183">
        <f>IFERROR(_xll.qlIndexFixing(Index1Y,$H909,TRUE,_xll.ohTrigger(RecalcTrigger,Trigger1Y)),NA())</f>
        <v>1.7875665630426141E-2</v>
      </c>
      <c r="N909" s="182">
        <f>IFERROR(_xll.qlIndexFixing(ONIndex1M,I909,TRUE,_xll.ohTrigger(RecalcTrigger,Trigger1M)),NA())</f>
        <v>1.5440999257210208E-2</v>
      </c>
      <c r="O909" s="44">
        <f>IFERROR(_xll.qlIndexFixing(ONIndex3M,I909,TRUE,_xll.ohTrigger(RecalcTrigger,Trigger3M)),NA())</f>
        <v>1.6315186361035572E-2</v>
      </c>
      <c r="P909" s="44">
        <f>IFERROR(_xll.qlIndexFixing(ONIndex6M,I909,TRUE,_xll.ohTrigger(RecalcTrigger,Trigger6M)),NA())</f>
        <v>1.6666609257498521E-2</v>
      </c>
      <c r="Q909" s="183">
        <f>IFERROR(_xll.qlIndexFixing(ONIndex1Y,I909,TRUE,_xll.ohTrigger(RecalcTrigger,Trigger1Y)),NA())</f>
        <v>1.7282942489389441E-2</v>
      </c>
    </row>
    <row r="910" spans="2:17" x14ac:dyDescent="0.2">
      <c r="B910" s="39" t="s">
        <v>42</v>
      </c>
      <c r="D910" s="42">
        <f>_xll.qlCalendarAdvance(Calendar,$D909,B910,"f",FALSE)</f>
        <v>45874</v>
      </c>
      <c r="E910" s="177">
        <f>_xll.qlInterestRateIndexValueDate(IndexON,D910)</f>
        <v>45874</v>
      </c>
      <c r="F910" s="193">
        <f>IFERROR(_xll.qlIndexFixing(IndexON,D910,TRUE,_xll.ohTrigger(RecalcTrigger,TriggerON)),NA())</f>
        <v>1.5030206611230668E-2</v>
      </c>
      <c r="H910" s="42">
        <f>_xll.qlCalendarAdvance(Calendar,$H909,B910,"f",FALSE)</f>
        <v>45874</v>
      </c>
      <c r="I910" s="177">
        <f>_xll.qlInterestRateIndexValueDate(Index1M,$H910)</f>
        <v>45876</v>
      </c>
      <c r="J910" s="182">
        <f>IFERROR(_xll.qlIndexFixing(Index1M,$H910,TRUE,_xll.ohTrigger(RecalcTrigger,Trigger1M)),NA())</f>
        <v>1.5519794564351763E-2</v>
      </c>
      <c r="K910" s="44">
        <f>IFERROR(_xll.qlIndexFixing(Index3M,H910,TRUE,_xll.ohTrigger(RecalcTrigger,Trigger3M)),NA())</f>
        <v>1.6522397222066904E-2</v>
      </c>
      <c r="L910" s="44">
        <f>IFERROR(_xll.qlIndexFixing(Index6M,$H910,TRUE,_xll.ohTrigger(RecalcTrigger,Trigger6M)),NA())</f>
        <v>1.7036059102784194E-2</v>
      </c>
      <c r="M910" s="183">
        <f>IFERROR(_xll.qlIndexFixing(Index1Y,$H910,TRUE,_xll.ohTrigger(RecalcTrigger,Trigger1Y)),NA())</f>
        <v>1.7891666874153205E-2</v>
      </c>
      <c r="N910" s="182">
        <f>IFERROR(_xll.qlIndexFixing(ONIndex1M,I910,TRUE,_xll.ohTrigger(RecalcTrigger,Trigger1M)),NA())</f>
        <v>1.5467385233334241E-2</v>
      </c>
      <c r="O910" s="44">
        <f>IFERROR(_xll.qlIndexFixing(ONIndex3M,I910,TRUE,_xll.ohTrigger(RecalcTrigger,Trigger3M)),NA())</f>
        <v>1.6341462840427923E-2</v>
      </c>
      <c r="P910" s="44">
        <f>IFERROR(_xll.qlIndexFixing(ONIndex6M,I910,TRUE,_xll.ohTrigger(RecalcTrigger,Trigger6M)),NA())</f>
        <v>1.66891987030926E-2</v>
      </c>
      <c r="Q910" s="183">
        <f>IFERROR(_xll.qlIndexFixing(ONIndex1Y,I910,TRUE,_xll.ohTrigger(RecalcTrigger,Trigger1Y)),NA())</f>
        <v>1.7303221042945793E-2</v>
      </c>
    </row>
    <row r="911" spans="2:17" x14ac:dyDescent="0.2">
      <c r="B911" s="39" t="s">
        <v>42</v>
      </c>
      <c r="D911" s="42">
        <f>_xll.qlCalendarAdvance(Calendar,$D910,B911,"f",FALSE)</f>
        <v>45881</v>
      </c>
      <c r="E911" s="177">
        <f>_xll.qlInterestRateIndexValueDate(IndexON,D911)</f>
        <v>45881</v>
      </c>
      <c r="F911" s="193">
        <f>IFERROR(_xll.qlIndexFixing(IndexON,D911,TRUE,_xll.ohTrigger(RecalcTrigger,TriggerON)),NA())</f>
        <v>1.5030206611230668E-2</v>
      </c>
      <c r="H911" s="42">
        <f>_xll.qlCalendarAdvance(Calendar,$H910,B911,"f",FALSE)</f>
        <v>45881</v>
      </c>
      <c r="I911" s="177">
        <f>_xll.qlInterestRateIndexValueDate(Index1M,$H911)</f>
        <v>45883</v>
      </c>
      <c r="J911" s="182">
        <f>IFERROR(_xll.qlIndexFixing(Index1M,$H911,TRUE,_xll.ohTrigger(RecalcTrigger,Trigger1M)),NA())</f>
        <v>1.5545080827337743E-2</v>
      </c>
      <c r="K911" s="44">
        <f>IFERROR(_xll.qlIndexFixing(Index3M,H911,TRUE,_xll.ohTrigger(RecalcTrigger,Trigger3M)),NA())</f>
        <v>1.6546446914853713E-2</v>
      </c>
      <c r="L911" s="44">
        <f>IFERROR(_xll.qlIndexFixing(Index6M,$H911,TRUE,_xll.ohTrigger(RecalcTrigger,Trigger6M)),NA())</f>
        <v>1.7057315338677784E-2</v>
      </c>
      <c r="M911" s="183">
        <f>IFERROR(_xll.qlIndexFixing(Index1Y,$H911,TRUE,_xll.ohTrigger(RecalcTrigger,Trigger1Y)),NA())</f>
        <v>1.7907517857910327E-2</v>
      </c>
      <c r="N911" s="182">
        <f>IFERROR(_xll.qlIndexFixing(ONIndex1M,I911,TRUE,_xll.ohTrigger(RecalcTrigger,Trigger1M)),NA())</f>
        <v>1.5493345158903438E-2</v>
      </c>
      <c r="O911" s="44">
        <f>IFERROR(_xll.qlIndexFixing(ONIndex3M,I911,TRUE,_xll.ohTrigger(RecalcTrigger,Trigger3M)),NA())</f>
        <v>1.6367410446411768E-2</v>
      </c>
      <c r="P911" s="44">
        <f>IFERROR(_xll.qlIndexFixing(ONIndex6M,I911,TRUE,_xll.ohTrigger(RecalcTrigger,Trigger6M)),NA())</f>
        <v>1.671167657209871E-2</v>
      </c>
      <c r="Q911" s="183">
        <f>IFERROR(_xll.qlIndexFixing(ONIndex1Y,I911,TRUE,_xll.ohTrigger(RecalcTrigger,Trigger1Y)),NA())</f>
        <v>1.7323296081617201E-2</v>
      </c>
    </row>
    <row r="912" spans="2:17" x14ac:dyDescent="0.2">
      <c r="B912" s="39" t="s">
        <v>42</v>
      </c>
      <c r="D912" s="42">
        <f>_xll.qlCalendarAdvance(Calendar,$D911,B912,"f",FALSE)</f>
        <v>45888</v>
      </c>
      <c r="E912" s="177">
        <f>_xll.qlInterestRateIndexValueDate(IndexON,D912)</f>
        <v>45888</v>
      </c>
      <c r="F912" s="193">
        <f>IFERROR(_xll.qlIndexFixing(IndexON,D912,TRUE,_xll.ohTrigger(RecalcTrigger,TriggerON)),NA())</f>
        <v>1.5030206611230668E-2</v>
      </c>
      <c r="H912" s="42">
        <f>_xll.qlCalendarAdvance(Calendar,$H911,B912,"f",FALSE)</f>
        <v>45888</v>
      </c>
      <c r="I912" s="177">
        <f>_xll.qlInterestRateIndexValueDate(Index1M,$H912)</f>
        <v>45890</v>
      </c>
      <c r="J912" s="182">
        <f>IFERROR(_xll.qlIndexFixing(Index1M,$H912,TRUE,_xll.ohTrigger(RecalcTrigger,Trigger1M)),NA())</f>
        <v>1.5569933998713648E-2</v>
      </c>
      <c r="K912" s="44">
        <f>IFERROR(_xll.qlIndexFixing(Index3M,H912,TRUE,_xll.ohTrigger(RecalcTrigger,Trigger3M)),NA())</f>
        <v>1.6570154395719981E-2</v>
      </c>
      <c r="L912" s="44">
        <f>IFERROR(_xll.qlIndexFixing(Index6M,$H912,TRUE,_xll.ohTrigger(RecalcTrigger,Trigger6M)),NA())</f>
        <v>1.7078458570894423E-2</v>
      </c>
      <c r="M912" s="183">
        <f>IFERROR(_xll.qlIndexFixing(Index1Y,$H912,TRUE,_xll.ohTrigger(RecalcTrigger,Trigger1Y)),NA())</f>
        <v>1.7923220947039617E-2</v>
      </c>
      <c r="N912" s="182">
        <f>IFERROR(_xll.qlIndexFixing(ONIndex1M,I912,TRUE,_xll.ohTrigger(RecalcTrigger,Trigger1M)),NA())</f>
        <v>1.5518876568290096E-2</v>
      </c>
      <c r="O912" s="44">
        <f>IFERROR(_xll.qlIndexFixing(ONIndex3M,I912,TRUE,_xll.ohTrigger(RecalcTrigger,Trigger3M)),NA())</f>
        <v>1.6393027439018937E-2</v>
      </c>
      <c r="P912" s="44">
        <f>IFERROR(_xll.qlIndexFixing(ONIndex6M,I912,TRUE,_xll.ohTrigger(RecalcTrigger,Trigger6M)),NA())</f>
        <v>1.6734042909041236E-2</v>
      </c>
      <c r="Q912" s="183">
        <f>IFERROR(_xll.qlIndexFixing(ONIndex1Y,I912,TRUE,_xll.ohTrigger(RecalcTrigger,Trigger1Y)),NA())</f>
        <v>1.7343166909400409E-2</v>
      </c>
    </row>
    <row r="913" spans="2:17" x14ac:dyDescent="0.2">
      <c r="B913" s="39" t="s">
        <v>42</v>
      </c>
      <c r="D913" s="42">
        <f>_xll.qlCalendarAdvance(Calendar,$D912,B913,"f",FALSE)</f>
        <v>45895</v>
      </c>
      <c r="E913" s="177">
        <f>_xll.qlInterestRateIndexValueDate(IndexON,D913)</f>
        <v>45895</v>
      </c>
      <c r="F913" s="193">
        <f>IFERROR(_xll.qlIndexFixing(IndexON,D913,TRUE,_xll.ohTrigger(RecalcTrigger,TriggerON)),NA())</f>
        <v>1.5030206611230668E-2</v>
      </c>
      <c r="H913" s="42">
        <f>_xll.qlCalendarAdvance(Calendar,$H912,B913,"f",FALSE)</f>
        <v>45895</v>
      </c>
      <c r="I913" s="177">
        <f>_xll.qlInterestRateIndexValueDate(Index1M,$H913)</f>
        <v>45897</v>
      </c>
      <c r="J913" s="182">
        <f>IFERROR(_xll.qlIndexFixing(Index1M,$H913,TRUE,_xll.ohTrigger(RecalcTrigger,Trigger1M)),NA())</f>
        <v>1.5594351606866563E-2</v>
      </c>
      <c r="K913" s="44">
        <f>IFERROR(_xll.qlIndexFixing(Index3M,H913,TRUE,_xll.ohTrigger(RecalcTrigger,Trigger3M)),NA())</f>
        <v>1.6593517911179658E-2</v>
      </c>
      <c r="L913" s="44">
        <f>IFERROR(_xll.qlIndexFixing(Index6M,$H913,TRUE,_xll.ohTrigger(RecalcTrigger,Trigger6M)),NA())</f>
        <v>1.7093883543770616E-2</v>
      </c>
      <c r="M913" s="183">
        <f>IFERROR(_xll.qlIndexFixing(Index1Y,$H913,TRUE,_xll.ohTrigger(RecalcTrigger,Trigger1Y)),NA())</f>
        <v>1.7938778526655645E-2</v>
      </c>
      <c r="N913" s="182">
        <f>IFERROR(_xll.qlIndexFixing(ONIndex1M,I913,TRUE,_xll.ohTrigger(RecalcTrigger,Trigger1M)),NA())</f>
        <v>1.5543976996106323E-2</v>
      </c>
      <c r="O913" s="44">
        <f>IFERROR(_xll.qlIndexFixing(ONIndex3M,I913,TRUE,_xll.ohTrigger(RecalcTrigger,Trigger3M)),NA())</f>
        <v>1.6418312078041453E-2</v>
      </c>
      <c r="P913" s="44">
        <f>IFERROR(_xll.qlIndexFixing(ONIndex6M,I913,TRUE,_xll.ohTrigger(RecalcTrigger,Trigger6M)),NA())</f>
        <v>1.6756297759004113E-2</v>
      </c>
      <c r="Q913" s="183">
        <f>IFERROR(_xll.qlIndexFixing(ONIndex1Y,I913,TRUE,_xll.ohTrigger(RecalcTrigger,Trigger1Y)),NA())</f>
        <v>1.7362832830292163E-2</v>
      </c>
    </row>
    <row r="914" spans="2:17" x14ac:dyDescent="0.2">
      <c r="B914" s="39" t="s">
        <v>42</v>
      </c>
      <c r="D914" s="42">
        <f>_xll.qlCalendarAdvance(Calendar,$D913,B914,"f",FALSE)</f>
        <v>45902</v>
      </c>
      <c r="E914" s="177">
        <f>_xll.qlInterestRateIndexValueDate(IndexON,D914)</f>
        <v>45902</v>
      </c>
      <c r="F914" s="193">
        <f>IFERROR(_xll.qlIndexFixing(IndexON,D914,TRUE,_xll.ohTrigger(RecalcTrigger,TriggerON)),NA())</f>
        <v>1.5030206611150732E-2</v>
      </c>
      <c r="H914" s="42">
        <f>_xll.qlCalendarAdvance(Calendar,$H913,B914,"f",FALSE)</f>
        <v>45902</v>
      </c>
      <c r="I914" s="177">
        <f>_xll.qlInterestRateIndexValueDate(Index1M,$H914)</f>
        <v>45904</v>
      </c>
      <c r="J914" s="182">
        <f>IFERROR(_xll.qlIndexFixing(Index1M,$H914,TRUE,_xll.ohTrigger(RecalcTrigger,Trigger1M)),NA())</f>
        <v>1.5618331180201062E-2</v>
      </c>
      <c r="K914" s="44">
        <f>IFERROR(_xll.qlIndexFixing(Index3M,H914,TRUE,_xll.ohTrigger(RecalcTrigger,Trigger3M)),NA())</f>
        <v>1.6614574289339157E-2</v>
      </c>
      <c r="L914" s="44">
        <f>IFERROR(_xll.qlIndexFixing(Index6M,$H914,TRUE,_xll.ohTrigger(RecalcTrigger,Trigger6M)),NA())</f>
        <v>1.7111095891160211E-2</v>
      </c>
      <c r="M914" s="183">
        <f>IFERROR(_xll.qlIndexFixing(Index1Y,$H914,TRUE,_xll.ohTrigger(RecalcTrigger,Trigger1Y)),NA())</f>
        <v>1.7954193001643474E-2</v>
      </c>
      <c r="N914" s="182">
        <f>IFERROR(_xll.qlIndexFixing(ONIndex1M,I914,TRUE,_xll.ohTrigger(RecalcTrigger,Trigger1M)),NA())</f>
        <v>1.5568643976724417E-2</v>
      </c>
      <c r="O914" s="44">
        <f>IFERROR(_xll.qlIndexFixing(ONIndex3M,I914,TRUE,_xll.ohTrigger(RecalcTrigger,Trigger3M)),NA())</f>
        <v>1.6443262623511146E-2</v>
      </c>
      <c r="P914" s="44">
        <f>IFERROR(_xll.qlIndexFixing(ONIndex6M,I914,TRUE,_xll.ohTrigger(RecalcTrigger,Trigger6M)),NA())</f>
        <v>1.6778441166351854E-2</v>
      </c>
      <c r="Q914" s="183">
        <f>IFERROR(_xll.qlIndexFixing(ONIndex1Y,I914,TRUE,_xll.ohTrigger(RecalcTrigger,Trigger1Y)),NA())</f>
        <v>1.7382293148209271E-2</v>
      </c>
    </row>
    <row r="915" spans="2:17" x14ac:dyDescent="0.2">
      <c r="B915" s="39" t="s">
        <v>42</v>
      </c>
      <c r="D915" s="42">
        <f>_xll.qlCalendarAdvance(Calendar,$D914,B915,"f",FALSE)</f>
        <v>45909</v>
      </c>
      <c r="E915" s="177">
        <f>_xll.qlInterestRateIndexValueDate(IndexON,D915)</f>
        <v>45909</v>
      </c>
      <c r="F915" s="193">
        <f>IFERROR(_xll.qlIndexFixing(IndexON,D915,TRUE,_xll.ohTrigger(RecalcTrigger,TriggerON)),NA())</f>
        <v>1.5030206611230668E-2</v>
      </c>
      <c r="H915" s="42">
        <f>_xll.qlCalendarAdvance(Calendar,$H914,B915,"f",FALSE)</f>
        <v>45909</v>
      </c>
      <c r="I915" s="177">
        <f>_xll.qlInterestRateIndexValueDate(Index1M,$H915)</f>
        <v>45911</v>
      </c>
      <c r="J915" s="182">
        <f>IFERROR(_xll.qlIndexFixing(Index1M,$H915,TRUE,_xll.ohTrigger(RecalcTrigger,Trigger1M)),NA())</f>
        <v>1.5641870247156686E-2</v>
      </c>
      <c r="K915" s="44">
        <f>IFERROR(_xll.qlIndexFixing(Index3M,H915,TRUE,_xll.ohTrigger(RecalcTrigger,Trigger3M)),NA())</f>
        <v>1.6637268717605461E-2</v>
      </c>
      <c r="L915" s="44">
        <f>IFERROR(_xll.qlIndexFixing(Index6M,$H915,TRUE,_xll.ohTrigger(RecalcTrigger,Trigger6M)),NA())</f>
        <v>1.7131933459414519E-2</v>
      </c>
      <c r="M915" s="183">
        <f>IFERROR(_xll.qlIndexFixing(Index1Y,$H915,TRUE,_xll.ohTrigger(RecalcTrigger,Trigger1Y)),NA())</f>
        <v>1.7969466796657545E-2</v>
      </c>
      <c r="N915" s="182">
        <f>IFERROR(_xll.qlIndexFixing(ONIndex1M,I915,TRUE,_xll.ohTrigger(RecalcTrigger,Trigger1M)),NA())</f>
        <v>1.559287504459661E-2</v>
      </c>
      <c r="O915" s="44">
        <f>IFERROR(_xll.qlIndexFixing(ONIndex3M,I915,TRUE,_xll.ohTrigger(RecalcTrigger,Trigger3M)),NA())</f>
        <v>1.646787733537991E-2</v>
      </c>
      <c r="P915" s="44">
        <f>IFERROR(_xll.qlIndexFixing(ONIndex6M,I915,TRUE,_xll.ohTrigger(RecalcTrigger,Trigger6M)),NA())</f>
        <v>1.6800473176168396E-2</v>
      </c>
      <c r="Q915" s="183">
        <f>IFERROR(_xll.qlIndexFixing(ONIndex1Y,I915,TRUE,_xll.ohTrigger(RecalcTrigger,Trigger1Y)),NA())</f>
        <v>1.7401547167068543E-2</v>
      </c>
    </row>
    <row r="916" spans="2:17" x14ac:dyDescent="0.2">
      <c r="B916" s="39" t="s">
        <v>42</v>
      </c>
      <c r="D916" s="42">
        <f>_xll.qlCalendarAdvance(Calendar,$D915,B916,"f",FALSE)</f>
        <v>45916</v>
      </c>
      <c r="E916" s="177">
        <f>_xll.qlInterestRateIndexValueDate(IndexON,D916)</f>
        <v>45916</v>
      </c>
      <c r="F916" s="193">
        <f>IFERROR(_xll.qlIndexFixing(IndexON,D916,TRUE,_xll.ohTrigger(RecalcTrigger,TriggerON)),NA())</f>
        <v>1.5030206611150732E-2</v>
      </c>
      <c r="H916" s="42">
        <f>_xll.qlCalendarAdvance(Calendar,$H915,B916,"f",FALSE)</f>
        <v>45916</v>
      </c>
      <c r="I916" s="177">
        <f>_xll.qlInterestRateIndexValueDate(Index1M,$H916)</f>
        <v>45918</v>
      </c>
      <c r="J916" s="182">
        <f>IFERROR(_xll.qlIndexFixing(Index1M,$H916,TRUE,_xll.ohTrigger(RecalcTrigger,Trigger1M)),NA())</f>
        <v>1.5664966336200459E-2</v>
      </c>
      <c r="K916" s="44">
        <f>IFERROR(_xll.qlIndexFixing(Index3M,H916,TRUE,_xll.ohTrigger(RecalcTrigger,Trigger3M)),NA())</f>
        <v>1.6659614060237523E-2</v>
      </c>
      <c r="L916" s="44">
        <f>IFERROR(_xll.qlIndexFixing(Index6M,$H916,TRUE,_xll.ohTrigger(RecalcTrigger,Trigger6M)),NA())</f>
        <v>1.7152655933485361E-2</v>
      </c>
      <c r="M916" s="183">
        <f>IFERROR(_xll.qlIndexFixing(Index1Y,$H916,TRUE,_xll.ohTrigger(RecalcTrigger,Trigger1Y)),NA())</f>
        <v>1.7984602356119081E-2</v>
      </c>
      <c r="N916" s="182">
        <f>IFERROR(_xll.qlIndexFixing(ONIndex1M,I916,TRUE,_xll.ohTrigger(RecalcTrigger,Trigger1M)),NA())</f>
        <v>1.5616667734255074E-2</v>
      </c>
      <c r="O916" s="44">
        <f>IFERROR(_xll.qlIndexFixing(ONIndex3M,I916,TRUE,_xll.ohTrigger(RecalcTrigger,Trigger3M)),NA())</f>
        <v>1.6492154473519705E-2</v>
      </c>
      <c r="P916" s="44">
        <f>IFERROR(_xll.qlIndexFixing(ONIndex6M,I916,TRUE,_xll.ohTrigger(RecalcTrigger,Trigger6M)),NA())</f>
        <v>1.6822393832978122E-2</v>
      </c>
      <c r="Q916" s="183">
        <f>IFERROR(_xll.qlIndexFixing(ONIndex1Y,I916,TRUE,_xll.ohTrigger(RecalcTrigger,Trigger1Y)),NA())</f>
        <v>1.7420594190866723E-2</v>
      </c>
    </row>
    <row r="917" spans="2:17" x14ac:dyDescent="0.2">
      <c r="B917" s="39" t="s">
        <v>42</v>
      </c>
      <c r="D917" s="42">
        <f>_xll.qlCalendarAdvance(Calendar,$D916,B917,"f",FALSE)</f>
        <v>45923</v>
      </c>
      <c r="E917" s="177">
        <f>_xll.qlInterestRateIndexValueDate(IndexON,D917)</f>
        <v>45923</v>
      </c>
      <c r="F917" s="193">
        <f>IFERROR(_xll.qlIndexFixing(IndexON,D917,TRUE,_xll.ohTrigger(RecalcTrigger,TriggerON)),NA())</f>
        <v>1.5030206611230668E-2</v>
      </c>
      <c r="H917" s="42">
        <f>_xll.qlCalendarAdvance(Calendar,$H916,B917,"f",FALSE)</f>
        <v>45923</v>
      </c>
      <c r="I917" s="177">
        <f>_xll.qlInterestRateIndexValueDate(Index1M,$H917)</f>
        <v>45925</v>
      </c>
      <c r="J917" s="182">
        <f>IFERROR(_xll.qlIndexFixing(Index1M,$H917,TRUE,_xll.ohTrigger(RecalcTrigger,Trigger1M)),NA())</f>
        <v>1.5687616975839369E-2</v>
      </c>
      <c r="K917" s="44">
        <f>IFERROR(_xll.qlIndexFixing(Index3M,H917,TRUE,_xll.ohTrigger(RecalcTrigger,Trigger3M)),NA())</f>
        <v>1.6689149576902325E-2</v>
      </c>
      <c r="L917" s="44">
        <f>IFERROR(_xll.qlIndexFixing(Index6M,$H917,TRUE,_xll.ohTrigger(RecalcTrigger,Trigger6M)),NA())</f>
        <v>1.7173262666417104E-2</v>
      </c>
      <c r="M917" s="183">
        <f>IFERROR(_xll.qlIndexFixing(Index1Y,$H917,TRUE,_xll.ohTrigger(RecalcTrigger,Trigger1Y)),NA())</f>
        <v>1.7999602144214304E-2</v>
      </c>
      <c r="N917" s="182">
        <f>IFERROR(_xll.qlIndexFixing(ONIndex1M,I917,TRUE,_xll.ohTrigger(RecalcTrigger,Trigger1M)),NA())</f>
        <v>1.5640019580152043E-2</v>
      </c>
      <c r="O917" s="44">
        <f>IFERROR(_xll.qlIndexFixing(ONIndex3M,I917,TRUE,_xll.ohTrigger(RecalcTrigger,Trigger3M)),NA())</f>
        <v>1.6516092297962359E-2</v>
      </c>
      <c r="P917" s="44">
        <f>IFERROR(_xll.qlIndexFixing(ONIndex6M,I917,TRUE,_xll.ohTrigger(RecalcTrigger,Trigger6M)),NA())</f>
        <v>1.6844203181465289E-2</v>
      </c>
      <c r="Q917" s="183">
        <f>IFERROR(_xll.qlIndexFixing(ONIndex1Y,I917,TRUE,_xll.ohTrigger(RecalcTrigger,Trigger1Y)),NA())</f>
        <v>1.743943352352062E-2</v>
      </c>
    </row>
    <row r="918" spans="2:17" x14ac:dyDescent="0.2">
      <c r="B918" s="39" t="s">
        <v>42</v>
      </c>
      <c r="D918" s="42">
        <f>_xll.qlCalendarAdvance(Calendar,$D917,B918,"f",FALSE)</f>
        <v>45930</v>
      </c>
      <c r="E918" s="177">
        <f>_xll.qlInterestRateIndexValueDate(IndexON,D918)</f>
        <v>45930</v>
      </c>
      <c r="F918" s="193">
        <f>IFERROR(_xll.qlIndexFixing(IndexON,D918,TRUE,_xll.ohTrigger(RecalcTrigger,TriggerON)),NA())</f>
        <v>1.5030206611230668E-2</v>
      </c>
      <c r="H918" s="42">
        <f>_xll.qlCalendarAdvance(Calendar,$H917,B918,"f",FALSE)</f>
        <v>45930</v>
      </c>
      <c r="I918" s="177">
        <f>_xll.qlInterestRateIndexValueDate(Index1M,$H918)</f>
        <v>45932</v>
      </c>
      <c r="J918" s="182">
        <f>IFERROR(_xll.qlIndexFixing(Index1M,$H918,TRUE,_xll.ohTrigger(RecalcTrigger,Trigger1M)),NA())</f>
        <v>1.5709819694602889E-2</v>
      </c>
      <c r="K918" s="44">
        <f>IFERROR(_xll.qlIndexFixing(Index3M,H918,TRUE,_xll.ohTrigger(RecalcTrigger,Trigger3M)),NA())</f>
        <v>1.6705114638877569E-2</v>
      </c>
      <c r="L918" s="44">
        <f>IFERROR(_xll.qlIndexFixing(Index6M,$H918,TRUE,_xll.ohTrigger(RecalcTrigger,Trigger6M)),NA())</f>
        <v>1.719558583683822E-2</v>
      </c>
      <c r="M918" s="183">
        <f>IFERROR(_xll.qlIndexFixing(Index1Y,$H918,TRUE,_xll.ohTrigger(RecalcTrigger,Trigger1Y)),NA())</f>
        <v>1.8014468644892912E-2</v>
      </c>
      <c r="N918" s="182">
        <f>IFERROR(_xll.qlIndexFixing(ONIndex1M,I918,TRUE,_xll.ohTrigger(RecalcTrigger,Trigger1M)),NA())</f>
        <v>1.5662928116659813E-2</v>
      </c>
      <c r="O918" s="44">
        <f>IFERROR(_xll.qlIndexFixing(ONIndex3M,I918,TRUE,_xll.ohTrigger(RecalcTrigger,Trigger3M)),NA())</f>
        <v>1.6539689068499897E-2</v>
      </c>
      <c r="P918" s="44">
        <f>IFERROR(_xll.qlIndexFixing(ONIndex6M,I918,TRUE,_xll.ohTrigger(RecalcTrigger,Trigger6M)),NA())</f>
        <v>1.6865901266553962E-2</v>
      </c>
      <c r="Q918" s="183">
        <f>IFERROR(_xll.qlIndexFixing(ONIndex1Y,I918,TRUE,_xll.ohTrigger(RecalcTrigger,Trigger1Y)),NA())</f>
        <v>1.7458064469106915E-2</v>
      </c>
    </row>
    <row r="919" spans="2:17" x14ac:dyDescent="0.2">
      <c r="B919" s="39" t="s">
        <v>42</v>
      </c>
      <c r="D919" s="42">
        <f>_xll.qlCalendarAdvance(Calendar,$D918,B919,"f",FALSE)</f>
        <v>45937</v>
      </c>
      <c r="E919" s="177">
        <f>_xll.qlInterestRateIndexValueDate(IndexON,D919)</f>
        <v>45937</v>
      </c>
      <c r="F919" s="193">
        <f>IFERROR(_xll.qlIndexFixing(IndexON,D919,TRUE,_xll.ohTrigger(RecalcTrigger,TriggerON)),NA())</f>
        <v>1.5030206611230668E-2</v>
      </c>
      <c r="H919" s="42">
        <f>_xll.qlCalendarAdvance(Calendar,$H918,B919,"f",FALSE)</f>
        <v>45937</v>
      </c>
      <c r="I919" s="177">
        <f>_xll.qlInterestRateIndexValueDate(Index1M,$H919)</f>
        <v>45939</v>
      </c>
      <c r="J919" s="182">
        <f>IFERROR(_xll.qlIndexFixing(Index1M,$H919,TRUE,_xll.ohTrigger(RecalcTrigger,Trigger1M)),NA())</f>
        <v>1.5731572021060458E-2</v>
      </c>
      <c r="K919" s="44">
        <f>IFERROR(_xll.qlIndexFixing(Index3M,H919,TRUE,_xll.ohTrigger(RecalcTrigger,Trigger3M)),NA())</f>
        <v>1.6726377541529201E-2</v>
      </c>
      <c r="L919" s="44">
        <f>IFERROR(_xll.qlIndexFixing(Index6M,$H919,TRUE,_xll.ohTrigger(RecalcTrigger,Trigger6M)),NA())</f>
        <v>1.7215951437838987E-2</v>
      </c>
      <c r="M919" s="183">
        <f>IFERROR(_xll.qlIndexFixing(Index1Y,$H919,TRUE,_xll.ohTrigger(RecalcTrigger,Trigger1Y)),NA())</f>
        <v>1.8029204361865468E-2</v>
      </c>
      <c r="N919" s="182">
        <f>IFERROR(_xll.qlIndexFixing(ONIndex1M,I919,TRUE,_xll.ohTrigger(RecalcTrigger,Trigger1M)),NA())</f>
        <v>1.5685390878390493E-2</v>
      </c>
      <c r="O919" s="44">
        <f>IFERROR(_xll.qlIndexFixing(ONIndex3M,I919,TRUE,_xll.ohTrigger(RecalcTrigger,Trigger3M)),NA())</f>
        <v>1.6562943045244083E-2</v>
      </c>
      <c r="P919" s="44">
        <f>IFERROR(_xll.qlIndexFixing(ONIndex6M,I919,TRUE,_xll.ohTrigger(RecalcTrigger,Trigger6M)),NA())</f>
        <v>1.6887488132768524E-2</v>
      </c>
      <c r="Q919" s="183">
        <f>IFERROR(_xll.qlIndexFixing(ONIndex1Y,I919,TRUE,_xll.ohTrigger(RecalcTrigger,Trigger1Y)),NA())</f>
        <v>1.7476486331382546E-2</v>
      </c>
    </row>
    <row r="920" spans="2:17" x14ac:dyDescent="0.2">
      <c r="B920" s="39" t="s">
        <v>42</v>
      </c>
      <c r="D920" s="42">
        <f>_xll.qlCalendarAdvance(Calendar,$D919,B920,"f",FALSE)</f>
        <v>45944</v>
      </c>
      <c r="E920" s="177">
        <f>_xll.qlInterestRateIndexValueDate(IndexON,D920)</f>
        <v>45944</v>
      </c>
      <c r="F920" s="193">
        <f>IFERROR(_xll.qlIndexFixing(IndexON,D920,TRUE,_xll.ohTrigger(RecalcTrigger,TriggerON)),NA())</f>
        <v>1.5030206611150732E-2</v>
      </c>
      <c r="H920" s="42">
        <f>_xll.qlCalendarAdvance(Calendar,$H919,B920,"f",FALSE)</f>
        <v>45944</v>
      </c>
      <c r="I920" s="177">
        <f>_xll.qlInterestRateIndexValueDate(Index1M,$H920)</f>
        <v>45946</v>
      </c>
      <c r="J920" s="182">
        <f>IFERROR(_xll.qlIndexFixing(Index1M,$H920,TRUE,_xll.ohTrigger(RecalcTrigger,Trigger1M)),NA())</f>
        <v>1.575287148381399E-2</v>
      </c>
      <c r="K920" s="44">
        <f>IFERROR(_xll.qlIndexFixing(Index3M,H920,TRUE,_xll.ohTrigger(RecalcTrigger,Trigger3M)),NA())</f>
        <v>1.6747284205819411E-2</v>
      </c>
      <c r="L920" s="44">
        <f>IFERROR(_xll.qlIndexFixing(Index6M,$H920,TRUE,_xll.ohTrigger(RecalcTrigger,Trigger6M)),NA())</f>
        <v>1.723619925942145E-2</v>
      </c>
      <c r="M920" s="183">
        <f>IFERROR(_xll.qlIndexFixing(Index1Y,$H920,TRUE,_xll.ohTrigger(RecalcTrigger,Trigger1Y)),NA())</f>
        <v>1.8043811818602273E-2</v>
      </c>
      <c r="N920" s="182">
        <f>IFERROR(_xll.qlIndexFixing(ONIndex1M,I920,TRUE,_xll.ohTrigger(RecalcTrigger,Trigger1M)),NA())</f>
        <v>1.5707405399796315E-2</v>
      </c>
      <c r="O920" s="44">
        <f>IFERROR(_xll.qlIndexFixing(ONIndex3M,I920,TRUE,_xll.ohTrigger(RecalcTrigger,Trigger3M)),NA())</f>
        <v>1.6585852487986941E-2</v>
      </c>
      <c r="P920" s="44">
        <f>IFERROR(_xll.qlIndexFixing(ONIndex6M,I920,TRUE,_xll.ohTrigger(RecalcTrigger,Trigger6M)),NA())</f>
        <v>1.6908963824953105E-2</v>
      </c>
      <c r="Q920" s="183">
        <f>IFERROR(_xll.qlIndexFixing(ONIndex1Y,I920,TRUE,_xll.ohTrigger(RecalcTrigger,Trigger1Y)),NA())</f>
        <v>1.7494698414424192E-2</v>
      </c>
    </row>
    <row r="921" spans="2:17" x14ac:dyDescent="0.2">
      <c r="B921" s="39" t="s">
        <v>42</v>
      </c>
      <c r="D921" s="42">
        <f>_xll.qlCalendarAdvance(Calendar,$D920,B921,"f",FALSE)</f>
        <v>45951</v>
      </c>
      <c r="E921" s="177">
        <f>_xll.qlInterestRateIndexValueDate(IndexON,D921)</f>
        <v>45951</v>
      </c>
      <c r="F921" s="193">
        <f>IFERROR(_xll.qlIndexFixing(IndexON,D921,TRUE,_xll.ohTrigger(RecalcTrigger,TriggerON)),NA())</f>
        <v>1.5030206611230668E-2</v>
      </c>
      <c r="H921" s="42">
        <f>_xll.qlCalendarAdvance(Calendar,$H920,B921,"f",FALSE)</f>
        <v>45951</v>
      </c>
      <c r="I921" s="177">
        <f>_xll.qlInterestRateIndexValueDate(Index1M,$H921)</f>
        <v>45953</v>
      </c>
      <c r="J921" s="182">
        <f>IFERROR(_xll.qlIndexFixing(Index1M,$H921,TRUE,_xll.ohTrigger(RecalcTrigger,Trigger1M)),NA())</f>
        <v>1.5773715611505368E-2</v>
      </c>
      <c r="K921" s="44">
        <f>IFERROR(_xll.qlIndexFixing(Index3M,H921,TRUE,_xll.ohTrigger(RecalcTrigger,Trigger3M)),NA())</f>
        <v>1.6767832878694849E-2</v>
      </c>
      <c r="L921" s="44">
        <f>IFERROR(_xll.qlIndexFixing(Index6M,$H921,TRUE,_xll.ohTrigger(RecalcTrigger,Trigger6M)),NA())</f>
        <v>1.7256328637515052E-2</v>
      </c>
      <c r="M921" s="183">
        <f>IFERROR(_xll.qlIndexFixing(Index1Y,$H921,TRUE,_xll.ohTrigger(RecalcTrigger,Trigger1Y)),NA())</f>
        <v>1.8058293558331426E-2</v>
      </c>
      <c r="N921" s="182">
        <f>IFERROR(_xll.qlIndexFixing(ONIndex1M,I921,TRUE,_xll.ohTrigger(RecalcTrigger,Trigger1M)),NA())</f>
        <v>1.5728969215249577E-2</v>
      </c>
      <c r="O921" s="44">
        <f>IFERROR(_xll.qlIndexFixing(ONIndex3M,I921,TRUE,_xll.ohTrigger(RecalcTrigger,Trigger3M)),NA())</f>
        <v>1.66084156567603E-2</v>
      </c>
      <c r="P921" s="44">
        <f>IFERROR(_xll.qlIndexFixing(ONIndex6M,I921,TRUE,_xll.ohTrigger(RecalcTrigger,Trigger6M)),NA())</f>
        <v>1.693032838779196E-2</v>
      </c>
      <c r="Q921" s="183">
        <f>IFERROR(_xll.qlIndexFixing(ONIndex1Y,I921,TRUE,_xll.ohTrigger(RecalcTrigger,Trigger1Y)),NA())</f>
        <v>1.7512700022148664E-2</v>
      </c>
    </row>
    <row r="922" spans="2:17" x14ac:dyDescent="0.2">
      <c r="B922" s="39" t="s">
        <v>42</v>
      </c>
      <c r="D922" s="42">
        <f>_xll.qlCalendarAdvance(Calendar,$D921,B922,"f",FALSE)</f>
        <v>45958</v>
      </c>
      <c r="E922" s="177">
        <f>_xll.qlInterestRateIndexValueDate(IndexON,D922)</f>
        <v>45958</v>
      </c>
      <c r="F922" s="193">
        <f>IFERROR(_xll.qlIndexFixing(IndexON,D922,TRUE,_xll.ohTrigger(RecalcTrigger,TriggerON)),NA())</f>
        <v>1.5030206611230668E-2</v>
      </c>
      <c r="H922" s="42">
        <f>_xll.qlCalendarAdvance(Calendar,$H921,B922,"f",FALSE)</f>
        <v>45958</v>
      </c>
      <c r="I922" s="177">
        <f>_xll.qlInterestRateIndexValueDate(Index1M,$H922)</f>
        <v>45960</v>
      </c>
      <c r="J922" s="182">
        <f>IFERROR(_xll.qlIndexFixing(Index1M,$H922,TRUE,_xll.ohTrigger(RecalcTrigger,Trigger1M)),NA())</f>
        <v>1.5788805348489532E-2</v>
      </c>
      <c r="K922" s="44">
        <f>IFERROR(_xll.qlIndexFixing(Index3M,H922,TRUE,_xll.ohTrigger(RecalcTrigger,Trigger3M)),NA())</f>
        <v>1.6788021807162112E-2</v>
      </c>
      <c r="L922" s="44">
        <f>IFERROR(_xll.qlIndexFixing(Index6M,$H922,TRUE,_xll.ohTrigger(RecalcTrigger,Trigger6M)),NA())</f>
        <v>1.7276338903018971E-2</v>
      </c>
      <c r="M922" s="183">
        <f>IFERROR(_xll.qlIndexFixing(Index1Y,$H922,TRUE,_xll.ohTrigger(RecalcTrigger,Trigger1Y)),NA())</f>
        <v>1.8072652144035958E-2</v>
      </c>
      <c r="N922" s="182">
        <f>IFERROR(_xll.qlIndexFixing(ONIndex1M,I922,TRUE,_xll.ohTrigger(RecalcTrigger,Trigger1M)),NA())</f>
        <v>1.5750079859362387E-2</v>
      </c>
      <c r="O922" s="44">
        <f>IFERROR(_xll.qlIndexFixing(ONIndex3M,I922,TRUE,_xll.ohTrigger(RecalcTrigger,Trigger3M)),NA())</f>
        <v>1.6630630811595992E-2</v>
      </c>
      <c r="P922" s="44">
        <f>IFERROR(_xll.qlIndexFixing(ONIndex6M,I922,TRUE,_xll.ohTrigger(RecalcTrigger,Trigger6M)),NA())</f>
        <v>1.6951581866129217E-2</v>
      </c>
      <c r="Q922" s="183">
        <f>IFERROR(_xll.qlIndexFixing(ONIndex1Y,I922,TRUE,_xll.ohTrigger(RecalcTrigger,Trigger1Y)),NA())</f>
        <v>1.7530490458552705E-2</v>
      </c>
    </row>
    <row r="923" spans="2:17" x14ac:dyDescent="0.2">
      <c r="B923" s="39" t="s">
        <v>42</v>
      </c>
      <c r="D923" s="42">
        <f>_xll.qlCalendarAdvance(Calendar,$D922,B923,"f",FALSE)</f>
        <v>45965</v>
      </c>
      <c r="E923" s="177">
        <f>_xll.qlInterestRateIndexValueDate(IndexON,D923)</f>
        <v>45965</v>
      </c>
      <c r="F923" s="193">
        <f>IFERROR(_xll.qlIndexFixing(IndexON,D923,TRUE,_xll.ohTrigger(RecalcTrigger,TriggerON)),NA())</f>
        <v>1.5030206611230668E-2</v>
      </c>
      <c r="H923" s="42">
        <f>_xll.qlCalendarAdvance(Calendar,$H922,B923,"f",FALSE)</f>
        <v>45965</v>
      </c>
      <c r="I923" s="177">
        <f>_xll.qlInterestRateIndexValueDate(Index1M,$H923)</f>
        <v>45967</v>
      </c>
      <c r="J923" s="182">
        <f>IFERROR(_xll.qlIndexFixing(Index1M,$H923,TRUE,_xll.ohTrigger(RecalcTrigger,Trigger1M)),NA())</f>
        <v>1.5814027976426559E-2</v>
      </c>
      <c r="K923" s="44">
        <f>IFERROR(_xll.qlIndexFixing(Index3M,H923,TRUE,_xll.ohTrigger(RecalcTrigger,Trigger3M)),NA())</f>
        <v>1.6807849866958775E-2</v>
      </c>
      <c r="L923" s="44">
        <f>IFERROR(_xll.qlIndexFixing(Index6M,$H923,TRUE,_xll.ohTrigger(RecalcTrigger,Trigger6M)),NA())</f>
        <v>1.7294435633087187E-2</v>
      </c>
      <c r="M923" s="183">
        <f>IFERROR(_xll.qlIndexFixing(Index1Y,$H923,TRUE,_xll.ohTrigger(RecalcTrigger,Trigger1Y)),NA())</f>
        <v>1.8086890158454272E-2</v>
      </c>
      <c r="N923" s="182">
        <f>IFERROR(_xll.qlIndexFixing(ONIndex1M,I923,TRUE,_xll.ohTrigger(RecalcTrigger,Trigger1M)),NA())</f>
        <v>1.5770734866507041E-2</v>
      </c>
      <c r="O923" s="44">
        <f>IFERROR(_xll.qlIndexFixing(ONIndex3M,I923,TRUE,_xll.ohTrigger(RecalcTrigger,Trigger3M)),NA())</f>
        <v>1.6652496212286039E-2</v>
      </c>
      <c r="P923" s="44">
        <f>IFERROR(_xll.qlIndexFixing(ONIndex6M,I923,TRUE,_xll.ohTrigger(RecalcTrigger,Trigger6M)),NA())</f>
        <v>1.6972724304569198E-2</v>
      </c>
      <c r="Q923" s="183">
        <f>IFERROR(_xll.qlIndexFixing(ONIndex1Y,I923,TRUE,_xll.ohTrigger(RecalcTrigger,Trigger1Y)),NA())</f>
        <v>1.754806902747319E-2</v>
      </c>
    </row>
    <row r="924" spans="2:17" x14ac:dyDescent="0.2">
      <c r="B924" s="39" t="s">
        <v>42</v>
      </c>
      <c r="D924" s="42">
        <f>_xll.qlCalendarAdvance(Calendar,$D923,B924,"f",FALSE)</f>
        <v>45972</v>
      </c>
      <c r="E924" s="177">
        <f>_xll.qlInterestRateIndexValueDate(IndexON,D924)</f>
        <v>45972</v>
      </c>
      <c r="F924" s="193">
        <f>IFERROR(_xll.qlIndexFixing(IndexON,D924,TRUE,_xll.ohTrigger(RecalcTrigger,TriggerON)),NA())</f>
        <v>1.5030206611230668E-2</v>
      </c>
      <c r="H924" s="42">
        <f>_xll.qlCalendarAdvance(Calendar,$H923,B924,"f",FALSE)</f>
        <v>45972</v>
      </c>
      <c r="I924" s="177">
        <f>_xll.qlInterestRateIndexValueDate(Index1M,$H924)</f>
        <v>45974</v>
      </c>
      <c r="J924" s="182">
        <f>IFERROR(_xll.qlIndexFixing(Index1M,$H924,TRUE,_xll.ohTrigger(RecalcTrigger,Trigger1M)),NA())</f>
        <v>1.5833491271124989E-2</v>
      </c>
      <c r="K924" s="44">
        <f>IFERROR(_xll.qlIndexFixing(Index3M,H924,TRUE,_xll.ohTrigger(RecalcTrigger,Trigger3M)),NA())</f>
        <v>1.6827326518669333E-2</v>
      </c>
      <c r="L924" s="44">
        <f>IFERROR(_xll.qlIndexFixing(Index6M,$H924,TRUE,_xll.ohTrigger(RecalcTrigger,Trigger6M)),NA())</f>
        <v>1.731421363829469E-2</v>
      </c>
      <c r="M924" s="183">
        <f>IFERROR(_xll.qlIndexFixing(Index1Y,$H924,TRUE,_xll.ohTrigger(RecalcTrigger,Trigger1Y)),NA())</f>
        <v>1.8101010204076215E-2</v>
      </c>
      <c r="N924" s="182">
        <f>IFERROR(_xll.qlIndexFixing(ONIndex1M,I924,TRUE,_xll.ohTrigger(RecalcTrigger,Trigger1M)),NA())</f>
        <v>1.579093177121571E-2</v>
      </c>
      <c r="O924" s="44">
        <f>IFERROR(_xll.qlIndexFixing(ONIndex3M,I924,TRUE,_xll.ohTrigger(RecalcTrigger,Trigger3M)),NA())</f>
        <v>1.6674010118702398E-2</v>
      </c>
      <c r="P924" s="44">
        <f>IFERROR(_xll.qlIndexFixing(ONIndex6M,I924,TRUE,_xll.ohTrigger(RecalcTrigger,Trigger6M)),NA())</f>
        <v>1.6993755747876094E-2</v>
      </c>
      <c r="Q924" s="183">
        <f>IFERROR(_xll.qlIndexFixing(ONIndex1Y,I924,TRUE,_xll.ohTrigger(RecalcTrigger,Trigger1Y)),NA())</f>
        <v>1.7565435033066734E-2</v>
      </c>
    </row>
    <row r="925" spans="2:17" x14ac:dyDescent="0.2">
      <c r="B925" s="39" t="s">
        <v>42</v>
      </c>
      <c r="D925" s="42">
        <f>_xll.qlCalendarAdvance(Calendar,$D924,B925,"f",FALSE)</f>
        <v>45979</v>
      </c>
      <c r="E925" s="177">
        <f>_xll.qlInterestRateIndexValueDate(IndexON,D925)</f>
        <v>45979</v>
      </c>
      <c r="F925" s="193">
        <f>IFERROR(_xll.qlIndexFixing(IndexON,D925,TRUE,_xll.ohTrigger(RecalcTrigger,TriggerON)),NA())</f>
        <v>1.5030206611230668E-2</v>
      </c>
      <c r="H925" s="42">
        <f>_xll.qlCalendarAdvance(Calendar,$H924,B925,"f",FALSE)</f>
        <v>45979</v>
      </c>
      <c r="I925" s="177">
        <f>_xll.qlInterestRateIndexValueDate(Index1M,$H925)</f>
        <v>45981</v>
      </c>
      <c r="J925" s="182">
        <f>IFERROR(_xll.qlIndexFixing(Index1M,$H925,TRUE,_xll.ohTrigger(RecalcTrigger,Trigger1M)),NA())</f>
        <v>1.5852489345688503E-2</v>
      </c>
      <c r="K925" s="44">
        <f>IFERROR(_xll.qlIndexFixing(Index3M,H925,TRUE,_xll.ohTrigger(RecalcTrigger,Trigger3M)),NA())</f>
        <v>1.6846470104537159E-2</v>
      </c>
      <c r="L925" s="44">
        <f>IFERROR(_xll.qlIndexFixing(Index6M,$H925,TRUE,_xll.ohTrigger(RecalcTrigger,Trigger6M)),NA())</f>
        <v>1.7333870544578158E-2</v>
      </c>
      <c r="M925" s="183">
        <f>IFERROR(_xll.qlIndexFixing(Index1Y,$H925,TRUE,_xll.ohTrigger(RecalcTrigger,Trigger1Y)),NA())</f>
        <v>1.8115014903142396E-2</v>
      </c>
      <c r="N925" s="182">
        <f>IFERROR(_xll.qlIndexFixing(ONIndex1M,I925,TRUE,_xll.ohTrigger(RecalcTrigger,Trigger1M)),NA())</f>
        <v>1.5810668107940629E-2</v>
      </c>
      <c r="O925" s="44">
        <f>IFERROR(_xll.qlIndexFixing(ONIndex3M,I925,TRUE,_xll.ohTrigger(RecalcTrigger,Trigger3M)),NA())</f>
        <v>1.6695170791036773E-2</v>
      </c>
      <c r="P925" s="44">
        <f>IFERROR(_xll.qlIndexFixing(ONIndex6M,I925,TRUE,_xll.ohTrigger(RecalcTrigger,Trigger6M)),NA())</f>
        <v>1.7014676240894033E-2</v>
      </c>
      <c r="Q925" s="183">
        <f>IFERROR(_xll.qlIndexFixing(ONIndex1Y,I925,TRUE,_xll.ohTrigger(RecalcTrigger,Trigger1Y)),NA())</f>
        <v>1.7582587779170211E-2</v>
      </c>
    </row>
    <row r="926" spans="2:17" x14ac:dyDescent="0.2">
      <c r="B926" s="39" t="s">
        <v>42</v>
      </c>
      <c r="D926" s="42">
        <f>_xll.qlCalendarAdvance(Calendar,$D925,B926,"f",FALSE)</f>
        <v>45986</v>
      </c>
      <c r="E926" s="177">
        <f>_xll.qlInterestRateIndexValueDate(IndexON,D926)</f>
        <v>45986</v>
      </c>
      <c r="F926" s="193">
        <f>IFERROR(_xll.qlIndexFixing(IndexON,D926,TRUE,_xll.ohTrigger(RecalcTrigger,TriggerON)),NA())</f>
        <v>1.5030206611230668E-2</v>
      </c>
      <c r="H926" s="42">
        <f>_xll.qlCalendarAdvance(Calendar,$H925,B926,"f",FALSE)</f>
        <v>45986</v>
      </c>
      <c r="I926" s="177">
        <f>_xll.qlInterestRateIndexValueDate(Index1M,$H926)</f>
        <v>45988</v>
      </c>
      <c r="J926" s="182">
        <f>IFERROR(_xll.qlIndexFixing(Index1M,$H926,TRUE,_xll.ohTrigger(RecalcTrigger,Trigger1M)),NA())</f>
        <v>1.587101972895133E-2</v>
      </c>
      <c r="K926" s="44">
        <f>IFERROR(_xll.qlIndexFixing(Index3M,H926,TRUE,_xll.ohTrigger(RecalcTrigger,Trigger3M)),NA())</f>
        <v>1.6865299386753182E-2</v>
      </c>
      <c r="L926" s="44">
        <f>IFERROR(_xll.qlIndexFixing(Index6M,$H926,TRUE,_xll.ohTrigger(RecalcTrigger,Trigger6M)),NA())</f>
        <v>1.735340565944931E-2</v>
      </c>
      <c r="M926" s="183">
        <f>IFERROR(_xll.qlIndexFixing(Index1Y,$H926,TRUE,_xll.ohTrigger(RecalcTrigger,Trigger1Y)),NA())</f>
        <v>1.8128906897642457E-2</v>
      </c>
      <c r="N926" s="182">
        <f>IFERROR(_xll.qlIndexFixing(ONIndex1M,I926,TRUE,_xll.ohTrigger(RecalcTrigger,Trigger1M)),NA())</f>
        <v>1.582994141113403E-2</v>
      </c>
      <c r="O926" s="44">
        <f>IFERROR(_xll.qlIndexFixing(ONIndex3M,I926,TRUE,_xll.ohTrigger(RecalcTrigger,Trigger3M)),NA())</f>
        <v>1.671597648900125E-2</v>
      </c>
      <c r="P926" s="44">
        <f>IFERROR(_xll.qlIndexFixing(ONIndex6M,I926,TRUE,_xll.ohTrigger(RecalcTrigger,Trigger6M)),NA())</f>
        <v>1.7035485828147401E-2</v>
      </c>
      <c r="Q926" s="183">
        <f>IFERROR(_xll.qlIndexFixing(ONIndex1Y,I926,TRUE,_xll.ohTrigger(RecalcTrigger,Trigger1Y)),NA())</f>
        <v>1.759952656970043E-2</v>
      </c>
    </row>
    <row r="927" spans="2:17" x14ac:dyDescent="0.2">
      <c r="B927" s="39" t="s">
        <v>42</v>
      </c>
      <c r="D927" s="42">
        <f>_xll.qlCalendarAdvance(Calendar,$D926,B927,"f",FALSE)</f>
        <v>45993</v>
      </c>
      <c r="E927" s="177">
        <f>_xll.qlInterestRateIndexValueDate(IndexON,D927)</f>
        <v>45993</v>
      </c>
      <c r="F927" s="193">
        <f>IFERROR(_xll.qlIndexFixing(IndexON,D927,TRUE,_xll.ohTrigger(RecalcTrigger,TriggerON)),NA())</f>
        <v>1.5030206611150732E-2</v>
      </c>
      <c r="H927" s="42">
        <f>_xll.qlCalendarAdvance(Calendar,$H926,B927,"f",FALSE)</f>
        <v>45993</v>
      </c>
      <c r="I927" s="177">
        <f>_xll.qlInterestRateIndexValueDate(Index1M,$H927)</f>
        <v>45995</v>
      </c>
      <c r="J927" s="182">
        <f>IFERROR(_xll.qlIndexFixing(Index1M,$H927,TRUE,_xll.ohTrigger(RecalcTrigger,Trigger1M)),NA())</f>
        <v>1.5889079949785168E-2</v>
      </c>
      <c r="K927" s="44">
        <f>IFERROR(_xll.qlIndexFixing(Index3M,H927,TRUE,_xll.ohTrigger(RecalcTrigger,Trigger3M)),NA())</f>
        <v>1.6880505299338822E-2</v>
      </c>
      <c r="L927" s="44">
        <f>IFERROR(_xll.qlIndexFixing(Index6M,$H927,TRUE,_xll.ohTrigger(RecalcTrigger,Trigger6M)),NA())</f>
        <v>1.7374579770940941E-2</v>
      </c>
      <c r="M927" s="183">
        <f>IFERROR(_xll.qlIndexFixing(Index1Y,$H927,TRUE,_xll.ohTrigger(RecalcTrigger,Trigger1Y)),NA())</f>
        <v>1.8142688849313318E-2</v>
      </c>
      <c r="N927" s="182">
        <f>IFERROR(_xll.qlIndexFixing(ONIndex1M,I927,TRUE,_xll.ohTrigger(RecalcTrigger,Trigger1M)),NA())</f>
        <v>1.584874921540802E-2</v>
      </c>
      <c r="O927" s="44">
        <f>IFERROR(_xll.qlIndexFixing(ONIndex3M,I927,TRUE,_xll.ohTrigger(RecalcTrigger,Trigger3M)),NA())</f>
        <v>1.6736425472787531E-2</v>
      </c>
      <c r="P927" s="44">
        <f>IFERROR(_xll.qlIndexFixing(ONIndex6M,I927,TRUE,_xll.ohTrigger(RecalcTrigger,Trigger6M)),NA())</f>
        <v>1.7056184554480325E-2</v>
      </c>
      <c r="Q927" s="183">
        <f>IFERROR(_xll.qlIndexFixing(ONIndex1Y,I927,TRUE,_xll.ohTrigger(RecalcTrigger,Trigger1Y)),NA())</f>
        <v>1.7616250708574199E-2</v>
      </c>
    </row>
    <row r="928" spans="2:17" x14ac:dyDescent="0.2">
      <c r="B928" s="39" t="s">
        <v>42</v>
      </c>
      <c r="D928" s="42">
        <f>_xll.qlCalendarAdvance(Calendar,$D927,B928,"f",FALSE)</f>
        <v>46000</v>
      </c>
      <c r="E928" s="177">
        <f>_xll.qlInterestRateIndexValueDate(IndexON,D928)</f>
        <v>46000</v>
      </c>
      <c r="F928" s="193">
        <f>IFERROR(_xll.qlIndexFixing(IndexON,D928,TRUE,_xll.ohTrigger(RecalcTrigger,TriggerON)),NA())</f>
        <v>1.5030206611150732E-2</v>
      </c>
      <c r="H928" s="42">
        <f>_xll.qlCalendarAdvance(Calendar,$H927,B928,"f",FALSE)</f>
        <v>46000</v>
      </c>
      <c r="I928" s="177">
        <f>_xll.qlInterestRateIndexValueDate(Index1M,$H928)</f>
        <v>46002</v>
      </c>
      <c r="J928" s="182">
        <f>IFERROR(_xll.qlIndexFixing(Index1M,$H928,TRUE,_xll.ohTrigger(RecalcTrigger,Trigger1M)),NA())</f>
        <v>1.5906667537106678E-2</v>
      </c>
      <c r="K928" s="44">
        <f>IFERROR(_xll.qlIndexFixing(Index3M,H928,TRUE,_xll.ohTrigger(RecalcTrigger,Trigger3M)),NA())</f>
        <v>1.6898790957765364E-2</v>
      </c>
      <c r="L928" s="44">
        <f>IFERROR(_xll.qlIndexFixing(Index6M,$H928,TRUE,_xll.ohTrigger(RecalcTrigger,Trigger6M)),NA())</f>
        <v>1.7393861028019802E-2</v>
      </c>
      <c r="M928" s="183">
        <f>IFERROR(_xll.qlIndexFixing(Index1Y,$H928,TRUE,_xll.ohTrigger(RecalcTrigger,Trigger1Y)),NA())</f>
        <v>1.8156363439637623E-2</v>
      </c>
      <c r="N928" s="182">
        <f>IFERROR(_xll.qlIndexFixing(ONIndex1M,I928,TRUE,_xll.ohTrigger(RecalcTrigger,Trigger1M)),NA())</f>
        <v>1.5867089054975025E-2</v>
      </c>
      <c r="O928" s="44">
        <f>IFERROR(_xll.qlIndexFixing(ONIndex3M,I928,TRUE,_xll.ohTrigger(RecalcTrigger,Trigger3M)),NA())</f>
        <v>1.6756516002027766E-2</v>
      </c>
      <c r="P928" s="44">
        <f>IFERROR(_xll.qlIndexFixing(ONIndex6M,I928,TRUE,_xll.ohTrigger(RecalcTrigger,Trigger6M)),NA())</f>
        <v>1.7076772464656997E-2</v>
      </c>
      <c r="Q928" s="183">
        <f>IFERROR(_xll.qlIndexFixing(ONIndex1Y,I928,TRUE,_xll.ohTrigger(RecalcTrigger,Trigger1Y)),NA())</f>
        <v>1.7632759499948136E-2</v>
      </c>
    </row>
    <row r="929" spans="2:17" x14ac:dyDescent="0.2">
      <c r="B929" s="39" t="s">
        <v>42</v>
      </c>
      <c r="D929" s="42">
        <f>_xll.qlCalendarAdvance(Calendar,$D928,B929,"f",FALSE)</f>
        <v>46007</v>
      </c>
      <c r="E929" s="177">
        <f>_xll.qlInterestRateIndexValueDate(IndexON,D929)</f>
        <v>46007</v>
      </c>
      <c r="F929" s="193">
        <f>IFERROR(_xll.qlIndexFixing(IndexON,D929,TRUE,_xll.ohTrigger(RecalcTrigger,TriggerON)),NA())</f>
        <v>1.5030206611150732E-2</v>
      </c>
      <c r="H929" s="42">
        <f>_xll.qlCalendarAdvance(Calendar,$H928,B929,"f",FALSE)</f>
        <v>46007</v>
      </c>
      <c r="I929" s="177">
        <f>_xll.qlInterestRateIndexValueDate(Index1M,$H929)</f>
        <v>46009</v>
      </c>
      <c r="J929" s="182">
        <f>IFERROR(_xll.qlIndexFixing(Index1M,$H929,TRUE,_xll.ohTrigger(RecalcTrigger,Trigger1M)),NA())</f>
        <v>1.5923780019879985E-2</v>
      </c>
      <c r="K929" s="44">
        <f>IFERROR(_xll.qlIndexFixing(Index3M,H929,TRUE,_xll.ohTrigger(RecalcTrigger,Trigger3M)),NA())</f>
        <v>1.6916816213579544E-2</v>
      </c>
      <c r="L929" s="44">
        <f>IFERROR(_xll.qlIndexFixing(Index6M,$H929,TRUE,_xll.ohTrigger(RecalcTrigger,Trigger6M)),NA())</f>
        <v>1.7413018347922981E-2</v>
      </c>
      <c r="M929" s="183">
        <f>IFERROR(_xll.qlIndexFixing(Index1Y,$H929,TRUE,_xll.ohTrigger(RecalcTrigger,Trigger1Y)),NA())</f>
        <v>1.8169933369842232E-2</v>
      </c>
      <c r="N929" s="182">
        <f>IFERROR(_xll.qlIndexFixing(ONIndex1M,I929,TRUE,_xll.ohTrigger(RecalcTrigger,Trigger1M)),NA())</f>
        <v>1.5884958464607024E-2</v>
      </c>
      <c r="O929" s="44">
        <f>IFERROR(_xll.qlIndexFixing(ONIndex3M,I929,TRUE,_xll.ohTrigger(RecalcTrigger,Trigger3M)),NA())</f>
        <v>1.6776246336993594E-2</v>
      </c>
      <c r="P929" s="44">
        <f>IFERROR(_xll.qlIndexFixing(ONIndex6M,I929,TRUE,_xll.ohTrigger(RecalcTrigger,Trigger6M)),NA())</f>
        <v>1.7097249603281739E-2</v>
      </c>
      <c r="Q929" s="183">
        <f>IFERROR(_xll.qlIndexFixing(ONIndex1Y,I929,TRUE,_xll.ohTrigger(RecalcTrigger,Trigger1Y)),NA())</f>
        <v>1.7649052247659114E-2</v>
      </c>
    </row>
    <row r="930" spans="2:17" x14ac:dyDescent="0.2">
      <c r="B930" s="39" t="s">
        <v>42</v>
      </c>
      <c r="D930" s="42">
        <f>_xll.qlCalendarAdvance(Calendar,$D929,B930,"f",FALSE)</f>
        <v>46014</v>
      </c>
      <c r="E930" s="177">
        <f>_xll.qlInterestRateIndexValueDate(IndexON,D930)</f>
        <v>46014</v>
      </c>
      <c r="F930" s="193">
        <f>IFERROR(_xll.qlIndexFixing(IndexON,D930,TRUE,_xll.ohTrigger(RecalcTrigger,TriggerON)),NA())</f>
        <v>1.5030206611230668E-2</v>
      </c>
      <c r="H930" s="42">
        <f>_xll.qlCalendarAdvance(Calendar,$H929,B930,"f",FALSE)</f>
        <v>46014</v>
      </c>
      <c r="I930" s="177">
        <f>_xll.qlInterestRateIndexValueDate(Index1M,$H930)</f>
        <v>46020</v>
      </c>
      <c r="J930" s="182">
        <f>IFERROR(_xll.qlIndexFixing(Index1M,$H930,TRUE,_xll.ohTrigger(RecalcTrigger,Trigger1M)),NA())</f>
        <v>1.5948225200134922E-2</v>
      </c>
      <c r="K930" s="44">
        <f>IFERROR(_xll.qlIndexFixing(Index3M,H930,TRUE,_xll.ohTrigger(RecalcTrigger,Trigger3M)),NA())</f>
        <v>1.6946284501366107E-2</v>
      </c>
      <c r="L930" s="44">
        <f>IFERROR(_xll.qlIndexFixing(Index6M,$H930,TRUE,_xll.ohTrigger(RecalcTrigger,Trigger6M)),NA())</f>
        <v>1.7442870596202472E-2</v>
      </c>
      <c r="M930" s="183">
        <f>IFERROR(_xll.qlIndexFixing(Index1Y,$H930,TRUE,_xll.ohTrigger(RecalcTrigger,Trigger1Y)),NA())</f>
        <v>1.8191052641106639E-2</v>
      </c>
      <c r="N930" s="182">
        <f>IFERROR(_xll.qlIndexFixing(ONIndex1M,I930,TRUE,_xll.ohTrigger(RecalcTrigger,Trigger1M)),NA())</f>
        <v>1.5908803228650292E-2</v>
      </c>
      <c r="O930" s="44">
        <f>IFERROR(_xll.qlIndexFixing(ONIndex3M,I930,TRUE,_xll.ohTrigger(RecalcTrigger,Trigger3M)),NA())</f>
        <v>1.6802835162894603E-2</v>
      </c>
      <c r="P930" s="44">
        <f>IFERROR(_xll.qlIndexFixing(ONIndex6M,I930,TRUE,_xll.ohTrigger(RecalcTrigger,Trigger6M)),NA())</f>
        <v>1.7125269932618536E-2</v>
      </c>
      <c r="Q930" s="183">
        <f>IFERROR(_xll.qlIndexFixing(ONIndex1Y,I930,TRUE,_xll.ohTrigger(RecalcTrigger,Trigger1Y)),NA())</f>
        <v>1.7671250164243979E-2</v>
      </c>
    </row>
    <row r="931" spans="2:17" x14ac:dyDescent="0.2">
      <c r="B931" s="39" t="s">
        <v>42</v>
      </c>
      <c r="D931" s="42">
        <f>_xll.qlCalendarAdvance(Calendar,$D930,B931,"f",FALSE)</f>
        <v>46021</v>
      </c>
      <c r="E931" s="177">
        <f>_xll.qlInterestRateIndexValueDate(IndexON,D931)</f>
        <v>46021</v>
      </c>
      <c r="F931" s="193">
        <f>IFERROR(_xll.qlIndexFixing(IndexON,D931,TRUE,_xll.ohTrigger(RecalcTrigger,TriggerON)),NA())</f>
        <v>1.5030206611150732E-2</v>
      </c>
      <c r="H931" s="42">
        <f>_xll.qlCalendarAdvance(Calendar,$H930,B931,"f",FALSE)</f>
        <v>46021</v>
      </c>
      <c r="I931" s="177">
        <f>_xll.qlInterestRateIndexValueDate(Index1M,$H931)</f>
        <v>46024</v>
      </c>
      <c r="J931" s="182">
        <f>IFERROR(_xll.qlIndexFixing(Index1M,$H931,TRUE,_xll.ohTrigger(RecalcTrigger,Trigger1M)),NA())</f>
        <v>1.595737762476471E-2</v>
      </c>
      <c r="K931" s="44">
        <f>IFERROR(_xll.qlIndexFixing(Index3M,H931,TRUE,_xll.ohTrigger(RecalcTrigger,Trigger3M)),NA())</f>
        <v>1.6954657205530133E-2</v>
      </c>
      <c r="L931" s="44">
        <f>IFERROR(_xll.qlIndexFixing(Index6M,$H931,TRUE,_xll.ohTrigger(RecalcTrigger,Trigger6M)),NA())</f>
        <v>1.7451921725950791E-2</v>
      </c>
      <c r="M931" s="183">
        <f>IFERROR(_xll.qlIndexFixing(Index1Y,$H931,TRUE,_xll.ohTrigger(RecalcTrigger,Trigger1Y)),NA())</f>
        <v>1.8201377434819158E-2</v>
      </c>
      <c r="N931" s="182">
        <f>IFERROR(_xll.qlIndexFixing(ONIndex1M,I931,TRUE,_xll.ohTrigger(RecalcTrigger,Trigger1M)),NA())</f>
        <v>1.5921654490504977E-2</v>
      </c>
      <c r="O931" s="44">
        <f>IFERROR(_xll.qlIndexFixing(ONIndex3M,I931,TRUE,_xll.ohTrigger(RecalcTrigger,Trigger3M)),NA())</f>
        <v>1.6817304634875185E-2</v>
      </c>
      <c r="P931" s="44">
        <f>IFERROR(_xll.qlIndexFixing(ONIndex6M,I931,TRUE,_xll.ohTrigger(RecalcTrigger,Trigger6M)),NA())</f>
        <v>1.7140756388336342E-2</v>
      </c>
      <c r="Q931" s="183">
        <f>IFERROR(_xll.qlIndexFixing(ONIndex1Y,I931,TRUE,_xll.ohTrigger(RecalcTrigger,Trigger1Y)),NA())</f>
        <v>1.7683234547609672E-2</v>
      </c>
    </row>
    <row r="932" spans="2:17" x14ac:dyDescent="0.2">
      <c r="B932" s="39" t="s">
        <v>42</v>
      </c>
      <c r="D932" s="42">
        <f>_xll.qlCalendarAdvance(Calendar,$D931,B932,"f",FALSE)</f>
        <v>46028</v>
      </c>
      <c r="E932" s="177">
        <f>_xll.qlInterestRateIndexValueDate(IndexON,D932)</f>
        <v>46028</v>
      </c>
      <c r="F932" s="193">
        <f>IFERROR(_xll.qlIndexFixing(IndexON,D932,TRUE,_xll.ohTrigger(RecalcTrigger,TriggerON)),NA())</f>
        <v>1.5030206611230668E-2</v>
      </c>
      <c r="H932" s="42">
        <f>_xll.qlCalendarAdvance(Calendar,$H931,B932,"f",FALSE)</f>
        <v>46028</v>
      </c>
      <c r="I932" s="177">
        <f>_xll.qlInterestRateIndexValueDate(Index1M,$H932)</f>
        <v>46030</v>
      </c>
      <c r="J932" s="182">
        <f>IFERROR(_xll.qlIndexFixing(Index1M,$H932,TRUE,_xll.ohTrigger(RecalcTrigger,Trigger1M)),NA())</f>
        <v>1.597225696055915E-2</v>
      </c>
      <c r="K932" s="44">
        <f>IFERROR(_xll.qlIndexFixing(Index3M,H932,TRUE,_xll.ohTrigger(RecalcTrigger,Trigger3M)),NA())</f>
        <v>1.6969528414517043E-2</v>
      </c>
      <c r="L932" s="44">
        <f>IFERROR(_xll.qlIndexFixing(Index6M,$H932,TRUE,_xll.ohTrigger(RecalcTrigger,Trigger6M)),NA())</f>
        <v>1.7468019312256944E-2</v>
      </c>
      <c r="M932" s="183">
        <f>IFERROR(_xll.qlIndexFixing(Index1Y,$H932,TRUE,_xll.ohTrigger(RecalcTrigger,Trigger1Y)),NA())</f>
        <v>1.8210042508135637E-2</v>
      </c>
      <c r="N932" s="182">
        <f>IFERROR(_xll.qlIndexFixing(ONIndex1M,I932,TRUE,_xll.ohTrigger(RecalcTrigger,Trigger1M)),NA())</f>
        <v>1.593571945801564E-2</v>
      </c>
      <c r="O932" s="44">
        <f>IFERROR(_xll.qlIndexFixing(ONIndex3M,I932,TRUE,_xll.ohTrigger(RecalcTrigger,Trigger3M)),NA())</f>
        <v>1.6833258774564541E-2</v>
      </c>
      <c r="P932" s="44">
        <f>IFERROR(_xll.qlIndexFixing(ONIndex6M,I932,TRUE,_xll.ohTrigger(RecalcTrigger,Trigger6M)),NA())</f>
        <v>1.7158016837965917E-2</v>
      </c>
      <c r="Q932" s="183">
        <f>IFERROR(_xll.qlIndexFixing(ONIndex1Y,I932,TRUE,_xll.ohTrigger(RecalcTrigger,Trigger1Y)),NA())</f>
        <v>1.7696627268142251E-2</v>
      </c>
    </row>
    <row r="933" spans="2:17" x14ac:dyDescent="0.2">
      <c r="B933" s="39" t="s">
        <v>42</v>
      </c>
      <c r="D933" s="42">
        <f>_xll.qlCalendarAdvance(Calendar,$D932,B933,"f",FALSE)</f>
        <v>46035</v>
      </c>
      <c r="E933" s="177">
        <f>_xll.qlInterestRateIndexValueDate(IndexON,D933)</f>
        <v>46035</v>
      </c>
      <c r="F933" s="193">
        <f>IFERROR(_xll.qlIndexFixing(IndexON,D933,TRUE,_xll.ohTrigger(RecalcTrigger,TriggerON)),NA())</f>
        <v>1.5030206611230668E-2</v>
      </c>
      <c r="H933" s="42">
        <f>_xll.qlCalendarAdvance(Calendar,$H932,B933,"f",FALSE)</f>
        <v>46035</v>
      </c>
      <c r="I933" s="177">
        <f>_xll.qlInterestRateIndexValueDate(Index1M,$H933)</f>
        <v>46037</v>
      </c>
      <c r="J933" s="182">
        <f>IFERROR(_xll.qlIndexFixing(Index1M,$H933,TRUE,_xll.ohTrigger(RecalcTrigger,Trigger1M)),NA())</f>
        <v>1.5987548348347647E-2</v>
      </c>
      <c r="K933" s="44">
        <f>IFERROR(_xll.qlIndexFixing(Index3M,H933,TRUE,_xll.ohTrigger(RecalcTrigger,Trigger3M)),NA())</f>
        <v>1.6986711702070778E-2</v>
      </c>
      <c r="L933" s="44">
        <f>IFERROR(_xll.qlIndexFixing(Index6M,$H933,TRUE,_xll.ohTrigger(RecalcTrigger,Trigger6M)),NA())</f>
        <v>1.748668207264464E-2</v>
      </c>
      <c r="M933" s="183">
        <f>IFERROR(_xll.qlIndexFixing(Index1Y,$H933,TRUE,_xll.ohTrigger(RecalcTrigger,Trigger1Y)),NA())</f>
        <v>1.8223221204959655E-2</v>
      </c>
      <c r="N933" s="182">
        <f>IFERROR(_xll.qlIndexFixing(ONIndex1M,I933,TRUE,_xll.ohTrigger(RecalcTrigger,Trigger1M)),NA())</f>
        <v>1.5951682492350017E-2</v>
      </c>
      <c r="O933" s="44">
        <f>IFERROR(_xll.qlIndexFixing(ONIndex3M,I933,TRUE,_xll.ohTrigger(RecalcTrigger,Trigger3M)),NA())</f>
        <v>1.6851530931232261E-2</v>
      </c>
      <c r="P933" s="44">
        <f>IFERROR(_xll.qlIndexFixing(ONIndex6M,I933,TRUE,_xll.ohTrigger(RecalcTrigger,Trigger6M)),NA())</f>
        <v>1.7178051338104794E-2</v>
      </c>
      <c r="Q933" s="183">
        <f>IFERROR(_xll.qlIndexFixing(ONIndex1Y,I933,TRUE,_xll.ohTrigger(RecalcTrigger,Trigger1Y)),NA())</f>
        <v>1.7712048880689224E-2</v>
      </c>
    </row>
    <row r="934" spans="2:17" x14ac:dyDescent="0.2">
      <c r="B934" s="39" t="s">
        <v>42</v>
      </c>
      <c r="D934" s="42">
        <f>_xll.qlCalendarAdvance(Calendar,$D933,B934,"f",FALSE)</f>
        <v>46042</v>
      </c>
      <c r="E934" s="177">
        <f>_xll.qlInterestRateIndexValueDate(IndexON,D934)</f>
        <v>46042</v>
      </c>
      <c r="F934" s="193">
        <f>IFERROR(_xll.qlIndexFixing(IndexON,D934,TRUE,_xll.ohTrigger(RecalcTrigger,TriggerON)),NA())</f>
        <v>1.5030206611230668E-2</v>
      </c>
      <c r="H934" s="42">
        <f>_xll.qlCalendarAdvance(Calendar,$H933,B934,"f",FALSE)</f>
        <v>46042</v>
      </c>
      <c r="I934" s="177">
        <f>_xll.qlInterestRateIndexValueDate(Index1M,$H934)</f>
        <v>46044</v>
      </c>
      <c r="J934" s="182">
        <f>IFERROR(_xll.qlIndexFixing(Index1M,$H934,TRUE,_xll.ohTrigger(RecalcTrigger,Trigger1M)),NA())</f>
        <v>1.6002531308113022E-2</v>
      </c>
      <c r="K934" s="44">
        <f>IFERROR(_xll.qlIndexFixing(Index3M,H934,TRUE,_xll.ohTrigger(RecalcTrigger,Trigger3M)),NA())</f>
        <v>1.7003735201097214E-2</v>
      </c>
      <c r="L934" s="44">
        <f>IFERROR(_xll.qlIndexFixing(Index6M,$H934,TRUE,_xll.ohTrigger(RecalcTrigger,Trigger6M)),NA())</f>
        <v>1.7505217319613287E-2</v>
      </c>
      <c r="M934" s="183">
        <f>IFERROR(_xll.qlIndexFixing(Index1Y,$H934,TRUE,_xll.ohTrigger(RecalcTrigger,Trigger1Y)),NA())</f>
        <v>1.8236309043908144E-2</v>
      </c>
      <c r="N934" s="182">
        <f>IFERROR(_xll.qlIndexFixing(ONIndex1M,I934,TRUE,_xll.ohTrigger(RecalcTrigger,Trigger1M)),NA())</f>
        <v>1.5967162769010557E-2</v>
      </c>
      <c r="O934" s="44">
        <f>IFERROR(_xll.qlIndexFixing(ONIndex3M,I934,TRUE,_xll.ohTrigger(RecalcTrigger,Trigger3M)),NA())</f>
        <v>1.6869434193225175E-2</v>
      </c>
      <c r="P934" s="44">
        <f>IFERROR(_xll.qlIndexFixing(ONIndex6M,I934,TRUE,_xll.ohTrigger(RecalcTrigger,Trigger6M)),NA())</f>
        <v>1.7197975290512701E-2</v>
      </c>
      <c r="Q934" s="183">
        <f>IFERROR(_xll.qlIndexFixing(ONIndex1Y,I934,TRUE,_xll.ohTrigger(RecalcTrigger,Trigger1Y)),NA())</f>
        <v>1.772725096939709E-2</v>
      </c>
    </row>
    <row r="935" spans="2:17" x14ac:dyDescent="0.2">
      <c r="B935" s="39" t="s">
        <v>42</v>
      </c>
      <c r="D935" s="42">
        <f>_xll.qlCalendarAdvance(Calendar,$D934,B935,"f",FALSE)</f>
        <v>46049</v>
      </c>
      <c r="E935" s="177">
        <f>_xll.qlInterestRateIndexValueDate(IndexON,D935)</f>
        <v>46049</v>
      </c>
      <c r="F935" s="193">
        <f>IFERROR(_xll.qlIndexFixing(IndexON,D935,TRUE,_xll.ohTrigger(RecalcTrigger,TriggerON)),NA())</f>
        <v>1.5030206611150732E-2</v>
      </c>
      <c r="H935" s="42">
        <f>_xll.qlCalendarAdvance(Calendar,$H934,B935,"f",FALSE)</f>
        <v>46049</v>
      </c>
      <c r="I935" s="177">
        <f>_xll.qlInterestRateIndexValueDate(Index1M,$H935)</f>
        <v>46051</v>
      </c>
      <c r="J935" s="182">
        <f>IFERROR(_xll.qlIndexFixing(Index1M,$H935,TRUE,_xll.ohTrigger(RecalcTrigger,Trigger1M)),NA())</f>
        <v>1.6013093354348397E-2</v>
      </c>
      <c r="K935" s="44">
        <f>IFERROR(_xll.qlIndexFixing(Index3M,H935,TRUE,_xll.ohTrigger(RecalcTrigger,Trigger3M)),NA())</f>
        <v>1.7020619510187629E-2</v>
      </c>
      <c r="L935" s="44">
        <f>IFERROR(_xll.qlIndexFixing(Index6M,$H935,TRUE,_xll.ohTrigger(RecalcTrigger,Trigger6M)),NA())</f>
        <v>1.7523624315153006E-2</v>
      </c>
      <c r="M935" s="183">
        <f>IFERROR(_xll.qlIndexFixing(Index1Y,$H935,TRUE,_xll.ohTrigger(RecalcTrigger,Trigger1Y)),NA())</f>
        <v>1.8249308844642327E-2</v>
      </c>
      <c r="N935" s="182">
        <f>IFERROR(_xll.qlIndexFixing(ONIndex1M,I935,TRUE,_xll.ohTrigger(RecalcTrigger,Trigger1M)),NA())</f>
        <v>1.5982159201906043E-2</v>
      </c>
      <c r="O935" s="44">
        <f>IFERROR(_xll.qlIndexFixing(ONIndex3M,I935,TRUE,_xll.ohTrigger(RecalcTrigger,Trigger3M)),NA())</f>
        <v>1.6886967719615953E-2</v>
      </c>
      <c r="P935" s="44">
        <f>IFERROR(_xll.qlIndexFixing(ONIndex6M,I935,TRUE,_xll.ohTrigger(RecalcTrigger,Trigger6M)),NA())</f>
        <v>1.7217788682239998E-2</v>
      </c>
      <c r="Q935" s="183">
        <f>IFERROR(_xll.qlIndexFixing(ONIndex1Y,I935,TRUE,_xll.ohTrigger(RecalcTrigger,Trigger1Y)),NA())</f>
        <v>1.7742233282787012E-2</v>
      </c>
    </row>
    <row r="936" spans="2:17" x14ac:dyDescent="0.2">
      <c r="B936" s="39" t="s">
        <v>42</v>
      </c>
      <c r="D936" s="42">
        <f>_xll.qlCalendarAdvance(Calendar,$D935,B936,"f",FALSE)</f>
        <v>46056</v>
      </c>
      <c r="E936" s="177">
        <f>_xll.qlInterestRateIndexValueDate(IndexON,D936)</f>
        <v>46056</v>
      </c>
      <c r="F936" s="193">
        <f>IFERROR(_xll.qlIndexFixing(IndexON,D936,TRUE,_xll.ohTrigger(RecalcTrigger,TriggerON)),NA())</f>
        <v>1.6064690238550838E-2</v>
      </c>
      <c r="H936" s="42">
        <f>_xll.qlCalendarAdvance(Calendar,$H935,B936,"f",FALSE)</f>
        <v>46056</v>
      </c>
      <c r="I936" s="177">
        <f>_xll.qlInterestRateIndexValueDate(Index1M,$H936)</f>
        <v>46058</v>
      </c>
      <c r="J936" s="182">
        <f>IFERROR(_xll.qlIndexFixing(Index1M,$H936,TRUE,_xll.ohTrigger(RecalcTrigger,Trigger1M)),NA())</f>
        <v>1.6026342771026578E-2</v>
      </c>
      <c r="K936" s="44">
        <f>IFERROR(_xll.qlIndexFixing(Index3M,H936,TRUE,_xll.ohTrigger(RecalcTrigger,Trigger3M)),NA())</f>
        <v>1.7035804834192352E-2</v>
      </c>
      <c r="L936" s="44">
        <f>IFERROR(_xll.qlIndexFixing(Index6M,$H936,TRUE,_xll.ohTrigger(RecalcTrigger,Trigger6M)),NA())</f>
        <v>1.7541902324856352E-2</v>
      </c>
      <c r="M936" s="183">
        <f>IFERROR(_xll.qlIndexFixing(Index1Y,$H936,TRUE,_xll.ohTrigger(RecalcTrigger,Trigger1Y)),NA())</f>
        <v>1.8262223413043097E-2</v>
      </c>
      <c r="N936" s="182">
        <f>IFERROR(_xll.qlIndexFixing(ONIndex1M,I936,TRUE,_xll.ohTrigger(RecalcTrigger,Trigger1M)),NA())</f>
        <v>1.599689887091138E-2</v>
      </c>
      <c r="O936" s="44">
        <f>IFERROR(_xll.qlIndexFixing(ONIndex3M,I936,TRUE,_xll.ohTrigger(RecalcTrigger,Trigger3M)),NA())</f>
        <v>1.6904279405141054E-2</v>
      </c>
      <c r="P936" s="44">
        <f>IFERROR(_xll.qlIndexFixing(ONIndex6M,I936,TRUE,_xll.ohTrigger(RecalcTrigger,Trigger6M)),NA())</f>
        <v>1.7237481988265912E-2</v>
      </c>
      <c r="Q936" s="183">
        <f>IFERROR(_xll.qlIndexFixing(ONIndex1Y,I936,TRUE,_xll.ohTrigger(RecalcTrigger,Trigger1Y)),NA())</f>
        <v>1.7757069116548507E-2</v>
      </c>
    </row>
    <row r="937" spans="2:17" x14ac:dyDescent="0.2">
      <c r="B937" s="39" t="s">
        <v>42</v>
      </c>
      <c r="D937" s="42">
        <f>_xll.qlCalendarAdvance(Calendar,$D936,B937,"f",FALSE)</f>
        <v>46063</v>
      </c>
      <c r="E937" s="177">
        <f>_xll.qlInterestRateIndexValueDate(IndexON,D937)</f>
        <v>46063</v>
      </c>
      <c r="F937" s="193">
        <f>IFERROR(_xll.qlIndexFixing(IndexON,D937,TRUE,_xll.ohTrigger(RecalcTrigger,TriggerON)),NA())</f>
        <v>1.6064690238470902E-2</v>
      </c>
      <c r="H937" s="42">
        <f>_xll.qlCalendarAdvance(Calendar,$H936,B937,"f",FALSE)</f>
        <v>46063</v>
      </c>
      <c r="I937" s="177">
        <f>_xll.qlInterestRateIndexValueDate(Index1M,$H937)</f>
        <v>46065</v>
      </c>
      <c r="J937" s="182">
        <f>IFERROR(_xll.qlIndexFixing(Index1M,$H937,TRUE,_xll.ohTrigger(RecalcTrigger,Trigger1M)),NA())</f>
        <v>1.6040909491145276E-2</v>
      </c>
      <c r="K937" s="44">
        <f>IFERROR(_xll.qlIndexFixing(Index3M,H937,TRUE,_xll.ohTrigger(RecalcTrigger,Trigger3M)),NA())</f>
        <v>1.7052470166031373E-2</v>
      </c>
      <c r="L937" s="44">
        <f>IFERROR(_xll.qlIndexFixing(Index6M,$H937,TRUE,_xll.ohTrigger(RecalcTrigger,Trigger6M)),NA())</f>
        <v>1.7560050895915145E-2</v>
      </c>
      <c r="M937" s="183">
        <f>IFERROR(_xll.qlIndexFixing(Index1Y,$H937,TRUE,_xll.ohTrigger(RecalcTrigger,Trigger1Y)),NA())</f>
        <v>1.827505446509628E-2</v>
      </c>
      <c r="N937" s="182">
        <f>IFERROR(_xll.qlIndexFixing(ONIndex1M,I937,TRUE,_xll.ohTrigger(RecalcTrigger,Trigger1M)),NA())</f>
        <v>1.601155712839919E-2</v>
      </c>
      <c r="O937" s="44">
        <f>IFERROR(_xll.qlIndexFixing(ONIndex3M,I937,TRUE,_xll.ohTrigger(RecalcTrigger,Trigger3M)),NA())</f>
        <v>1.692148342439026E-2</v>
      </c>
      <c r="P937" s="44">
        <f>IFERROR(_xll.qlIndexFixing(ONIndex6M,I937,TRUE,_xll.ohTrigger(RecalcTrigger,Trigger6M)),NA())</f>
        <v>1.725704783984483E-2</v>
      </c>
      <c r="Q937" s="183">
        <f>IFERROR(_xll.qlIndexFixing(ONIndex1Y,I937,TRUE,_xll.ohTrigger(RecalcTrigger,Trigger1Y)),NA())</f>
        <v>1.7771815092508803E-2</v>
      </c>
    </row>
    <row r="938" spans="2:17" x14ac:dyDescent="0.2">
      <c r="B938" s="39" t="s">
        <v>42</v>
      </c>
      <c r="D938" s="42">
        <f>_xll.qlCalendarAdvance(Calendar,$D937,B938,"f",FALSE)</f>
        <v>46070</v>
      </c>
      <c r="E938" s="177">
        <f>_xll.qlInterestRateIndexValueDate(IndexON,D938)</f>
        <v>46070</v>
      </c>
      <c r="F938" s="193">
        <f>IFERROR(_xll.qlIndexFixing(IndexON,D938,TRUE,_xll.ohTrigger(RecalcTrigger,TriggerON)),NA())</f>
        <v>1.6064690238550838E-2</v>
      </c>
      <c r="H938" s="42">
        <f>_xll.qlCalendarAdvance(Calendar,$H937,B938,"f",FALSE)</f>
        <v>46070</v>
      </c>
      <c r="I938" s="177">
        <f>_xll.qlInterestRateIndexValueDate(Index1M,$H938)</f>
        <v>46072</v>
      </c>
      <c r="J938" s="182">
        <f>IFERROR(_xll.qlIndexFixing(Index1M,$H938,TRUE,_xll.ohTrigger(RecalcTrigger,Trigger1M)),NA())</f>
        <v>1.6055396232723038E-2</v>
      </c>
      <c r="K938" s="44">
        <f>IFERROR(_xll.qlIndexFixing(Index3M,H938,TRUE,_xll.ohTrigger(RecalcTrigger,Trigger3M)),NA())</f>
        <v>1.7069029376121703E-2</v>
      </c>
      <c r="L938" s="44">
        <f>IFERROR(_xll.qlIndexFixing(Index6M,$H938,TRUE,_xll.ohTrigger(RecalcTrigger,Trigger6M)),NA())</f>
        <v>1.7578069918782975E-2</v>
      </c>
      <c r="M938" s="183">
        <f>IFERROR(_xll.qlIndexFixing(Index1Y,$H938,TRUE,_xll.ohTrigger(RecalcTrigger,Trigger1Y)),NA())</f>
        <v>1.8287802388188432E-2</v>
      </c>
      <c r="N938" s="182">
        <f>IFERROR(_xll.qlIndexFixing(ONIndex1M,I938,TRUE,_xll.ohTrigger(RecalcTrigger,Trigger1M)),NA())</f>
        <v>1.6026134616335952E-2</v>
      </c>
      <c r="O938" s="44">
        <f>IFERROR(_xll.qlIndexFixing(ONIndex3M,I938,TRUE,_xll.ohTrigger(RecalcTrigger,Trigger3M)),NA())</f>
        <v>1.6938580063134978E-2</v>
      </c>
      <c r="P938" s="44">
        <f>IFERROR(_xll.qlIndexFixing(ONIndex6M,I938,TRUE,_xll.ohTrigger(RecalcTrigger,Trigger6M)),NA())</f>
        <v>1.7276486152164594E-2</v>
      </c>
      <c r="Q938" s="183">
        <f>IFERROR(_xll.qlIndexFixing(ONIndex1Y,I938,TRUE,_xll.ohTrigger(RecalcTrigger,Trigger1Y)),NA())</f>
        <v>1.7786471516343383E-2</v>
      </c>
    </row>
    <row r="939" spans="2:17" x14ac:dyDescent="0.2">
      <c r="B939" s="39" t="s">
        <v>42</v>
      </c>
      <c r="D939" s="42">
        <f>_xll.qlCalendarAdvance(Calendar,$D938,B939,"f",FALSE)</f>
        <v>46077</v>
      </c>
      <c r="E939" s="177">
        <f>_xll.qlInterestRateIndexValueDate(IndexON,D939)</f>
        <v>46077</v>
      </c>
      <c r="F939" s="193">
        <f>IFERROR(_xll.qlIndexFixing(IndexON,D939,TRUE,_xll.ohTrigger(RecalcTrigger,TriggerON)),NA())</f>
        <v>1.6064690238550838E-2</v>
      </c>
      <c r="H939" s="42">
        <f>_xll.qlCalendarAdvance(Calendar,$H938,B939,"f",FALSE)</f>
        <v>46077</v>
      </c>
      <c r="I939" s="177">
        <f>_xll.qlInterestRateIndexValueDate(Index1M,$H939)</f>
        <v>46079</v>
      </c>
      <c r="J939" s="182">
        <f>IFERROR(_xll.qlIndexFixing(Index1M,$H939,TRUE,_xll.ohTrigger(RecalcTrigger,Trigger1M)),NA())</f>
        <v>1.6069803638274482E-2</v>
      </c>
      <c r="K939" s="44">
        <f>IFERROR(_xll.qlIndexFixing(Index3M,H939,TRUE,_xll.ohTrigger(RecalcTrigger,Trigger3M)),NA())</f>
        <v>1.7085482750040744E-2</v>
      </c>
      <c r="L939" s="44">
        <f>IFERROR(_xll.qlIndexFixing(Index6M,$H939,TRUE,_xll.ohTrigger(RecalcTrigger,Trigger6M)),NA())</f>
        <v>1.7595959304419029E-2</v>
      </c>
      <c r="M939" s="183">
        <f>IFERROR(_xll.qlIndexFixing(Index1Y,$H939,TRUE,_xll.ohTrigger(RecalcTrigger,Trigger1Y)),NA())</f>
        <v>1.8300467490453127E-2</v>
      </c>
      <c r="N939" s="182">
        <f>IFERROR(_xll.qlIndexFixing(ONIndex1M,I939,TRUE,_xll.ohTrigger(RecalcTrigger,Trigger1M)),NA())</f>
        <v>1.6040631976768083E-2</v>
      </c>
      <c r="O939" s="44">
        <f>IFERROR(_xll.qlIndexFixing(ONIndex3M,I939,TRUE,_xll.ohTrigger(RecalcTrigger,Trigger3M)),NA())</f>
        <v>1.6955569607146614E-2</v>
      </c>
      <c r="P939" s="44">
        <f>IFERROR(_xll.qlIndexFixing(ONIndex6M,I939,TRUE,_xll.ohTrigger(RecalcTrigger,Trigger6M)),NA())</f>
        <v>1.7295796840333111E-2</v>
      </c>
      <c r="Q939" s="183">
        <f>IFERROR(_xll.qlIndexFixing(ONIndex1Y,I939,TRUE,_xll.ohTrigger(RecalcTrigger,Trigger1Y)),NA())</f>
        <v>1.7801038693647797E-2</v>
      </c>
    </row>
    <row r="940" spans="2:17" x14ac:dyDescent="0.2">
      <c r="B940" s="39" t="s">
        <v>42</v>
      </c>
      <c r="D940" s="42">
        <f>_xll.qlCalendarAdvance(Calendar,$D939,B940,"f",FALSE)</f>
        <v>46084</v>
      </c>
      <c r="E940" s="177">
        <f>_xll.qlInterestRateIndexValueDate(IndexON,D940)</f>
        <v>46084</v>
      </c>
      <c r="F940" s="193">
        <f>IFERROR(_xll.qlIndexFixing(IndexON,D940,TRUE,_xll.ohTrigger(RecalcTrigger,TriggerON)),NA())</f>
        <v>1.6064690238550838E-2</v>
      </c>
      <c r="H940" s="42">
        <f>_xll.qlCalendarAdvance(Calendar,$H939,B940,"f",FALSE)</f>
        <v>46084</v>
      </c>
      <c r="I940" s="177">
        <f>_xll.qlInterestRateIndexValueDate(Index1M,$H940)</f>
        <v>46086</v>
      </c>
      <c r="J940" s="182">
        <f>IFERROR(_xll.qlIndexFixing(Index1M,$H940,TRUE,_xll.ohTrigger(RecalcTrigger,Trigger1M)),NA())</f>
        <v>1.609100765334856E-2</v>
      </c>
      <c r="K940" s="44">
        <f>IFERROR(_xll.qlIndexFixing(Index3M,H940,TRUE,_xll.ohTrigger(RecalcTrigger,Trigger3M)),NA())</f>
        <v>1.7106488836296049E-2</v>
      </c>
      <c r="L940" s="44">
        <f>IFERROR(_xll.qlIndexFixing(Index6M,$H940,TRUE,_xll.ohTrigger(RecalcTrigger,Trigger6M)),NA())</f>
        <v>1.7621977188307183E-2</v>
      </c>
      <c r="M940" s="183">
        <f>IFERROR(_xll.qlIndexFixing(Index1Y,$H940,TRUE,_xll.ohTrigger(RecalcTrigger,Trigger1Y)),NA())</f>
        <v>1.8313050080059855E-2</v>
      </c>
      <c r="N940" s="182">
        <f>IFERROR(_xll.qlIndexFixing(ONIndex1M,I940,TRUE,_xll.ohTrigger(RecalcTrigger,Trigger1M)),NA())</f>
        <v>1.6055049851662062E-2</v>
      </c>
      <c r="O940" s="44">
        <f>IFERROR(_xll.qlIndexFixing(ONIndex3M,I940,TRUE,_xll.ohTrigger(RecalcTrigger,Trigger3M)),NA())</f>
        <v>1.6972452341876831E-2</v>
      </c>
      <c r="P940" s="44">
        <f>IFERROR(_xll.qlIndexFixing(ONIndex6M,I940,TRUE,_xll.ohTrigger(RecalcTrigger,Trigger6M)),NA())</f>
        <v>1.7314979819698095E-2</v>
      </c>
      <c r="Q940" s="183">
        <f>IFERROR(_xll.qlIndexFixing(ONIndex1Y,I940,TRUE,_xll.ohTrigger(RecalcTrigger,Trigger1Y)),NA())</f>
        <v>1.781551693009753E-2</v>
      </c>
    </row>
    <row r="941" spans="2:17" x14ac:dyDescent="0.2">
      <c r="B941" s="39" t="s">
        <v>42</v>
      </c>
      <c r="D941" s="42">
        <f>_xll.qlCalendarAdvance(Calendar,$D940,B941,"f",FALSE)</f>
        <v>46091</v>
      </c>
      <c r="E941" s="177">
        <f>_xll.qlInterestRateIndexValueDate(IndexON,D941)</f>
        <v>46091</v>
      </c>
      <c r="F941" s="193">
        <f>IFERROR(_xll.qlIndexFixing(IndexON,D941,TRUE,_xll.ohTrigger(RecalcTrigger,TriggerON)),NA())</f>
        <v>1.6064690238550838E-2</v>
      </c>
      <c r="H941" s="42">
        <f>_xll.qlCalendarAdvance(Calendar,$H940,B941,"f",FALSE)</f>
        <v>46091</v>
      </c>
      <c r="I941" s="177">
        <f>_xll.qlInterestRateIndexValueDate(Index1M,$H941)</f>
        <v>46093</v>
      </c>
      <c r="J941" s="182">
        <f>IFERROR(_xll.qlIndexFixing(Index1M,$H941,TRUE,_xll.ohTrigger(RecalcTrigger,Trigger1M)),NA())</f>
        <v>1.6103864593713102E-2</v>
      </c>
      <c r="K941" s="44">
        <f>IFERROR(_xll.qlIndexFixing(Index3M,H941,TRUE,_xll.ohTrigger(RecalcTrigger,Trigger3M)),NA())</f>
        <v>1.71227113157645E-2</v>
      </c>
      <c r="L941" s="44">
        <f>IFERROR(_xll.qlIndexFixing(Index6M,$H941,TRUE,_xll.ohTrigger(RecalcTrigger,Trigger6M)),NA())</f>
        <v>1.7639564799716144E-2</v>
      </c>
      <c r="M941" s="183">
        <f>IFERROR(_xll.qlIndexFixing(Index1Y,$H941,TRUE,_xll.ohTrigger(RecalcTrigger,Trigger1Y)),NA())</f>
        <v>1.8325550465213804E-2</v>
      </c>
      <c r="N941" s="182">
        <f>IFERROR(_xll.qlIndexFixing(ONIndex1M,I941,TRUE,_xll.ohTrigger(RecalcTrigger,Trigger1M)),NA())</f>
        <v>1.6069388883064306E-2</v>
      </c>
      <c r="O941" s="44">
        <f>IFERROR(_xll.qlIndexFixing(ONIndex3M,I941,TRUE,_xll.ohTrigger(RecalcTrigger,Trigger3M)),NA())</f>
        <v>1.6989228553017099E-2</v>
      </c>
      <c r="P941" s="44">
        <f>IFERROR(_xll.qlIndexFixing(ONIndex6M,I941,TRUE,_xll.ohTrigger(RecalcTrigger,Trigger6M)),NA())</f>
        <v>1.7334035005207582E-2</v>
      </c>
      <c r="Q941" s="183">
        <f>IFERROR(_xll.qlIndexFixing(ONIndex1Y,I941,TRUE,_xll.ohTrigger(RecalcTrigger,Trigger1Y)),NA())</f>
        <v>1.7829906531288131E-2</v>
      </c>
    </row>
    <row r="942" spans="2:17" x14ac:dyDescent="0.2">
      <c r="B942" s="39" t="s">
        <v>42</v>
      </c>
      <c r="D942" s="42">
        <f>_xll.qlCalendarAdvance(Calendar,$D941,B942,"f",FALSE)</f>
        <v>46098</v>
      </c>
      <c r="E942" s="177">
        <f>_xll.qlInterestRateIndexValueDate(IndexON,D942)</f>
        <v>46098</v>
      </c>
      <c r="F942" s="193">
        <f>IFERROR(_xll.qlIndexFixing(IndexON,D942,TRUE,_xll.ohTrigger(RecalcTrigger,TriggerON)),NA())</f>
        <v>1.6064690238550838E-2</v>
      </c>
      <c r="H942" s="42">
        <f>_xll.qlCalendarAdvance(Calendar,$H941,B942,"f",FALSE)</f>
        <v>46098</v>
      </c>
      <c r="I942" s="177">
        <f>_xll.qlInterestRateIndexValueDate(Index1M,$H942)</f>
        <v>46100</v>
      </c>
      <c r="J942" s="182">
        <f>IFERROR(_xll.qlIndexFixing(Index1M,$H942,TRUE,_xll.ohTrigger(RecalcTrigger,Trigger1M)),NA())</f>
        <v>1.611801851052419E-2</v>
      </c>
      <c r="K942" s="44">
        <f>IFERROR(_xll.qlIndexFixing(Index3M,H942,TRUE,_xll.ohTrigger(RecalcTrigger,Trigger3M)),NA())</f>
        <v>1.7138828864306392E-2</v>
      </c>
      <c r="L942" s="44">
        <f>IFERROR(_xll.qlIndexFixing(Index6M,$H942,TRUE,_xll.ohTrigger(RecalcTrigger,Trigger6M)),NA())</f>
        <v>1.7657022447675644E-2</v>
      </c>
      <c r="M942" s="183">
        <f>IFERROR(_xll.qlIndexFixing(Index1Y,$H942,TRUE,_xll.ohTrigger(RecalcTrigger,Trigger1Y)),NA())</f>
        <v>1.8337968954156517E-2</v>
      </c>
      <c r="N942" s="182">
        <f>IFERROR(_xll.qlIndexFixing(ONIndex1M,I942,TRUE,_xll.ohTrigger(RecalcTrigger,Trigger1M)),NA())</f>
        <v>1.6083649713021231E-2</v>
      </c>
      <c r="O942" s="44">
        <f>IFERROR(_xll.qlIndexFixing(ONIndex3M,I942,TRUE,_xll.ohTrigger(RecalcTrigger,Trigger3M)),NA())</f>
        <v>1.7005898526498697E-2</v>
      </c>
      <c r="P942" s="44">
        <f>IFERROR(_xll.qlIndexFixing(ONIndex6M,I942,TRUE,_xll.ohTrigger(RecalcTrigger,Trigger6M)),NA())</f>
        <v>1.7352962312369158E-2</v>
      </c>
      <c r="Q942" s="183">
        <f>IFERROR(_xll.qlIndexFixing(ONIndex1Y,I942,TRUE,_xll.ohTrigger(RecalcTrigger,Trigger1Y)),NA())</f>
        <v>1.7844207802895085E-2</v>
      </c>
    </row>
    <row r="943" spans="2:17" x14ac:dyDescent="0.2">
      <c r="B943" s="39" t="s">
        <v>42</v>
      </c>
      <c r="D943" s="42">
        <f>_xll.qlCalendarAdvance(Calendar,$D942,B943,"f",FALSE)</f>
        <v>46105</v>
      </c>
      <c r="E943" s="177">
        <f>_xll.qlInterestRateIndexValueDate(IndexON,D943)</f>
        <v>46105</v>
      </c>
      <c r="F943" s="193">
        <f>IFERROR(_xll.qlIndexFixing(IndexON,D943,TRUE,_xll.ohTrigger(RecalcTrigger,TriggerON)),NA())</f>
        <v>1.6064690238550838E-2</v>
      </c>
      <c r="H943" s="42">
        <f>_xll.qlCalendarAdvance(Calendar,$H942,B943,"f",FALSE)</f>
        <v>46105</v>
      </c>
      <c r="I943" s="177">
        <f>_xll.qlInterestRateIndexValueDate(Index1M,$H943)</f>
        <v>46107</v>
      </c>
      <c r="J943" s="182">
        <f>IFERROR(_xll.qlIndexFixing(Index1M,$H943,TRUE,_xll.ohTrigger(RecalcTrigger,Trigger1M)),NA())</f>
        <v>1.6132095833533977E-2</v>
      </c>
      <c r="K943" s="44">
        <f>IFERROR(_xll.qlIndexFixing(Index3M,H943,TRUE,_xll.ohTrigger(RecalcTrigger,Trigger3M)),NA())</f>
        <v>1.7154841767548033E-2</v>
      </c>
      <c r="L943" s="44">
        <f>IFERROR(_xll.qlIndexFixing(Index6M,$H943,TRUE,_xll.ohTrigger(RecalcTrigger,Trigger6M)),NA())</f>
        <v>1.7674350043125734E-2</v>
      </c>
      <c r="M943" s="183">
        <f>IFERROR(_xll.qlIndexFixing(Index1Y,$H943,TRUE,_xll.ohTrigger(RecalcTrigger,Trigger1Y)),NA())</f>
        <v>1.8355472706063327E-2</v>
      </c>
      <c r="N943" s="182">
        <f>IFERROR(_xll.qlIndexFixing(ONIndex1M,I943,TRUE,_xll.ohTrigger(RecalcTrigger,Trigger1M)),NA())</f>
        <v>1.6097832983499316E-2</v>
      </c>
      <c r="O943" s="44">
        <f>IFERROR(_xll.qlIndexFixing(ONIndex3M,I943,TRUE,_xll.ohTrigger(RecalcTrigger,Trigger3M)),NA())</f>
        <v>1.7022462547613415E-2</v>
      </c>
      <c r="P943" s="44">
        <f>IFERROR(_xll.qlIndexFixing(ONIndex6M,I943,TRUE,_xll.ohTrigger(RecalcTrigger,Trigger6M)),NA())</f>
        <v>1.7371761655970985E-2</v>
      </c>
      <c r="Q943" s="183">
        <f>IFERROR(_xll.qlIndexFixing(ONIndex1Y,I943,TRUE,_xll.ohTrigger(RecalcTrigger,Trigger1Y)),NA())</f>
        <v>1.7858421050593876E-2</v>
      </c>
    </row>
    <row r="944" spans="2:17" x14ac:dyDescent="0.2">
      <c r="B944" s="39" t="s">
        <v>42</v>
      </c>
      <c r="D944" s="42">
        <f>_xll.qlCalendarAdvance(Calendar,$D943,B944,"f",FALSE)</f>
        <v>46112</v>
      </c>
      <c r="E944" s="177">
        <f>_xll.qlInterestRateIndexValueDate(IndexON,D944)</f>
        <v>46112</v>
      </c>
      <c r="F944" s="193">
        <f>IFERROR(_xll.qlIndexFixing(IndexON,D944,TRUE,_xll.ohTrigger(RecalcTrigger,TriggerON)),NA())</f>
        <v>1.6064690238550838E-2</v>
      </c>
      <c r="H944" s="42">
        <f>_xll.qlCalendarAdvance(Calendar,$H943,B944,"f",FALSE)</f>
        <v>46112</v>
      </c>
      <c r="I944" s="177">
        <f>_xll.qlInterestRateIndexValueDate(Index1M,$H944)</f>
        <v>46114</v>
      </c>
      <c r="J944" s="182">
        <f>IFERROR(_xll.qlIndexFixing(Index1M,$H944,TRUE,_xll.ohTrigger(RecalcTrigger,Trigger1M)),NA())</f>
        <v>1.6146097205363419E-2</v>
      </c>
      <c r="K944" s="44">
        <f>IFERROR(_xll.qlIndexFixing(Index3M,H944,TRUE,_xll.ohTrigger(RecalcTrigger,Trigger3M)),NA())</f>
        <v>1.7169224814428445E-2</v>
      </c>
      <c r="L944" s="44">
        <f>IFERROR(_xll.qlIndexFixing(Index6M,$H944,TRUE,_xll.ohTrigger(RecalcTrigger,Trigger6M)),NA())</f>
        <v>1.7686696413726725E-2</v>
      </c>
      <c r="M944" s="183">
        <f>IFERROR(_xll.qlIndexFixing(Index1Y,$H944,TRUE,_xll.ohTrigger(RecalcTrigger,Trigger1Y)),NA())</f>
        <v>1.8362561476550694E-2</v>
      </c>
      <c r="N944" s="182">
        <f>IFERROR(_xll.qlIndexFixing(ONIndex1M,I944,TRUE,_xll.ohTrigger(RecalcTrigger,Trigger1M)),NA())</f>
        <v>1.6115955685158667E-2</v>
      </c>
      <c r="O944" s="44">
        <f>IFERROR(_xll.qlIndexFixing(ONIndex3M,I944,TRUE,_xll.ohTrigger(RecalcTrigger,Trigger3M)),NA())</f>
        <v>1.704360392122517E-2</v>
      </c>
      <c r="P944" s="44">
        <f>IFERROR(_xll.qlIndexFixing(ONIndex6M,I944,TRUE,_xll.ohTrigger(RecalcTrigger,Trigger6M)),NA())</f>
        <v>1.7395744076420527E-2</v>
      </c>
      <c r="Q944" s="183">
        <f>IFERROR(_xll.qlIndexFixing(ONIndex1Y,I944,TRUE,_xll.ohTrigger(RecalcTrigger,Trigger1Y)),NA())</f>
        <v>1.7876566376635594E-2</v>
      </c>
    </row>
    <row r="945" spans="2:17" x14ac:dyDescent="0.2">
      <c r="B945" s="39" t="s">
        <v>42</v>
      </c>
      <c r="D945" s="42">
        <f>_xll.qlCalendarAdvance(Calendar,$D944,B945,"f",FALSE)</f>
        <v>46119</v>
      </c>
      <c r="E945" s="177">
        <f>_xll.qlInterestRateIndexValueDate(IndexON,D945)</f>
        <v>46119</v>
      </c>
      <c r="F945" s="193">
        <f>IFERROR(_xll.qlIndexFixing(IndexON,D945,TRUE,_xll.ohTrigger(RecalcTrigger,TriggerON)),NA())</f>
        <v>1.6064690238470902E-2</v>
      </c>
      <c r="H945" s="42">
        <f>_xll.qlCalendarAdvance(Calendar,$H944,B945,"f",FALSE)</f>
        <v>46119</v>
      </c>
      <c r="I945" s="177">
        <f>_xll.qlInterestRateIndexValueDate(Index1M,$H945)</f>
        <v>46121</v>
      </c>
      <c r="J945" s="182">
        <f>IFERROR(_xll.qlIndexFixing(Index1M,$H945,TRUE,_xll.ohTrigger(RecalcTrigger,Trigger1M)),NA())</f>
        <v>1.616002326864846E-2</v>
      </c>
      <c r="K945" s="44">
        <f>IFERROR(_xll.qlIndexFixing(Index3M,H945,TRUE,_xll.ohTrigger(RecalcTrigger,Trigger3M)),NA())</f>
        <v>1.7185035911013408E-2</v>
      </c>
      <c r="L945" s="44">
        <f>IFERROR(_xll.qlIndexFixing(Index6M,$H945,TRUE,_xll.ohTrigger(RecalcTrigger,Trigger6M)),NA())</f>
        <v>1.7703789123324161E-2</v>
      </c>
      <c r="M945" s="183">
        <f>IFERROR(_xll.qlIndexFixing(Index1Y,$H945,TRUE,_xll.ohTrigger(RecalcTrigger,Trigger1Y)),NA())</f>
        <v>1.8374736126660886E-2</v>
      </c>
      <c r="N945" s="182">
        <f>IFERROR(_xll.qlIndexFixing(ONIndex1M,I945,TRUE,_xll.ohTrigger(RecalcTrigger,Trigger1M)),NA())</f>
        <v>1.6125969413964825E-2</v>
      </c>
      <c r="O945" s="44">
        <f>IFERROR(_xll.qlIndexFixing(ONIndex3M,I945,TRUE,_xll.ohTrigger(RecalcTrigger,Trigger3M)),NA())</f>
        <v>1.7055273876147581E-2</v>
      </c>
      <c r="P945" s="44">
        <f>IFERROR(_xll.qlIndexFixing(ONIndex6M,I945,TRUE,_xll.ohTrigger(RecalcTrigger,Trigger6M)),NA())</f>
        <v>1.740897611396619E-2</v>
      </c>
      <c r="Q945" s="183">
        <f>IFERROR(_xll.qlIndexFixing(ONIndex1Y,I945,TRUE,_xll.ohTrigger(RecalcTrigger,Trigger1Y)),NA())</f>
        <v>1.7886584696489294E-2</v>
      </c>
    </row>
    <row r="946" spans="2:17" x14ac:dyDescent="0.2">
      <c r="B946" s="39" t="s">
        <v>42</v>
      </c>
      <c r="D946" s="42">
        <f>_xll.qlCalendarAdvance(Calendar,$D945,B946,"f",FALSE)</f>
        <v>46126</v>
      </c>
      <c r="E946" s="177">
        <f>_xll.qlInterestRateIndexValueDate(IndexON,D946)</f>
        <v>46126</v>
      </c>
      <c r="F946" s="193">
        <f>IFERROR(_xll.qlIndexFixing(IndexON,D946,TRUE,_xll.ohTrigger(RecalcTrigger,TriggerON)),NA())</f>
        <v>1.6064690238550838E-2</v>
      </c>
      <c r="H946" s="42">
        <f>_xll.qlCalendarAdvance(Calendar,$H945,B946,"f",FALSE)</f>
        <v>46126</v>
      </c>
      <c r="I946" s="177">
        <f>_xll.qlInterestRateIndexValueDate(Index1M,$H946)</f>
        <v>46128</v>
      </c>
      <c r="J946" s="182">
        <f>IFERROR(_xll.qlIndexFixing(Index1M,$H946,TRUE,_xll.ohTrigger(RecalcTrigger,Trigger1M)),NA())</f>
        <v>1.6173874666020049E-2</v>
      </c>
      <c r="K946" s="44">
        <f>IFERROR(_xll.qlIndexFixing(Index3M,H946,TRUE,_xll.ohTrigger(RecalcTrigger,Trigger3M)),NA())</f>
        <v>1.7200743203118631E-2</v>
      </c>
      <c r="L946" s="44">
        <f>IFERROR(_xll.qlIndexFixing(Index6M,$H946,TRUE,_xll.ohTrigger(RecalcTrigger,Trigger6M)),NA())</f>
        <v>1.7720751549171909E-2</v>
      </c>
      <c r="M946" s="183">
        <f>IFERROR(_xll.qlIndexFixing(Index1Y,$H946,TRUE,_xll.ohTrigger(RecalcTrigger,Trigger1Y)),NA())</f>
        <v>1.8386830113877286E-2</v>
      </c>
      <c r="N946" s="182">
        <f>IFERROR(_xll.qlIndexFixing(ONIndex1M,I946,TRUE,_xll.ohTrigger(RecalcTrigger,Trigger1M)),NA())</f>
        <v>1.6139923857965144E-2</v>
      </c>
      <c r="O946" s="44">
        <f>IFERROR(_xll.qlIndexFixing(ONIndex3M,I946,TRUE,_xll.ohTrigger(RecalcTrigger,Trigger3M)),NA())</f>
        <v>1.7071521754790098E-2</v>
      </c>
      <c r="P946" s="44">
        <f>IFERROR(_xll.qlIndexFixing(ONIndex6M,I946,TRUE,_xll.ohTrigger(RecalcTrigger,Trigger6M)),NA())</f>
        <v>1.7427391058575381E-2</v>
      </c>
      <c r="Q946" s="183">
        <f>IFERROR(_xll.qlIndexFixing(ONIndex1Y,I946,TRUE,_xll.ohTrigger(RecalcTrigger,Trigger1Y)),NA())</f>
        <v>1.7900535705956955E-2</v>
      </c>
    </row>
    <row r="947" spans="2:17" x14ac:dyDescent="0.2">
      <c r="B947" s="39" t="s">
        <v>42</v>
      </c>
      <c r="D947" s="42">
        <f>_xll.qlCalendarAdvance(Calendar,$D946,B947,"f",FALSE)</f>
        <v>46133</v>
      </c>
      <c r="E947" s="177">
        <f>_xll.qlInterestRateIndexValueDate(IndexON,D947)</f>
        <v>46133</v>
      </c>
      <c r="F947" s="193">
        <f>IFERROR(_xll.qlIndexFixing(IndexON,D947,TRUE,_xll.ohTrigger(RecalcTrigger,TriggerON)),NA())</f>
        <v>1.6064690238550838E-2</v>
      </c>
      <c r="H947" s="42">
        <f>_xll.qlCalendarAdvance(Calendar,$H946,B947,"f",FALSE)</f>
        <v>46133</v>
      </c>
      <c r="I947" s="177">
        <f>_xll.qlInterestRateIndexValueDate(Index1M,$H947)</f>
        <v>46135</v>
      </c>
      <c r="J947" s="182">
        <f>IFERROR(_xll.qlIndexFixing(Index1M,$H947,TRUE,_xll.ohTrigger(RecalcTrigger,Trigger1M)),NA())</f>
        <v>1.6187652040114131E-2</v>
      </c>
      <c r="K947" s="44">
        <f>IFERROR(_xll.qlIndexFixing(Index3M,H947,TRUE,_xll.ohTrigger(RecalcTrigger,Trigger3M)),NA())</f>
        <v>1.7216346976419779E-2</v>
      </c>
      <c r="L947" s="44">
        <f>IFERROR(_xll.qlIndexFixing(Index6M,$H947,TRUE,_xll.ohTrigger(RecalcTrigger,Trigger6M)),NA())</f>
        <v>1.773758360236578E-2</v>
      </c>
      <c r="M947" s="183">
        <f>IFERROR(_xll.qlIndexFixing(Index1Y,$H947,TRUE,_xll.ohTrigger(RecalcTrigger,Trigger1Y)),NA())</f>
        <v>1.8398843746615767E-2</v>
      </c>
      <c r="N947" s="182">
        <f>IFERROR(_xll.qlIndexFixing(ONIndex1M,I947,TRUE,_xll.ohTrigger(RecalcTrigger,Trigger1M)),NA())</f>
        <v>1.6153803310592352E-2</v>
      </c>
      <c r="O947" s="44">
        <f>IFERROR(_xll.qlIndexFixing(ONIndex3M,I947,TRUE,_xll.ohTrigger(RecalcTrigger,Trigger3M)),NA())</f>
        <v>1.7087664823911553E-2</v>
      </c>
      <c r="P947" s="44">
        <f>IFERROR(_xll.qlIndexFixing(ONIndex6M,I947,TRUE,_xll.ohTrigger(RecalcTrigger,Trigger6M)),NA())</f>
        <v>1.7445677700536066E-2</v>
      </c>
      <c r="Q947" s="183">
        <f>IFERROR(_xll.qlIndexFixing(ONIndex1Y,I947,TRUE,_xll.ohTrigger(RecalcTrigger,Trigger1Y)),NA())</f>
        <v>1.7914399914058521E-2</v>
      </c>
    </row>
    <row r="948" spans="2:17" x14ac:dyDescent="0.2">
      <c r="B948" s="39" t="s">
        <v>42</v>
      </c>
      <c r="D948" s="42">
        <f>_xll.qlCalendarAdvance(Calendar,$D947,B948,"f",FALSE)</f>
        <v>46140</v>
      </c>
      <c r="E948" s="177">
        <f>_xll.qlInterestRateIndexValueDate(IndexON,D948)</f>
        <v>46140</v>
      </c>
      <c r="F948" s="193">
        <f>IFERROR(_xll.qlIndexFixing(IndexON,D948,TRUE,_xll.ohTrigger(RecalcTrigger,TriggerON)),NA())</f>
        <v>1.6064690238470902E-2</v>
      </c>
      <c r="H948" s="42">
        <f>_xll.qlCalendarAdvance(Calendar,$H947,B948,"f",FALSE)</f>
        <v>46140</v>
      </c>
      <c r="I948" s="177">
        <f>_xll.qlInterestRateIndexValueDate(Index1M,$H948)</f>
        <v>46142</v>
      </c>
      <c r="J948" s="182">
        <f>IFERROR(_xll.qlIndexFixing(Index1M,$H948,TRUE,_xll.ohTrigger(RecalcTrigger,Trigger1M)),NA())</f>
        <v>1.6197344236226971E-2</v>
      </c>
      <c r="K948" s="44">
        <f>IFERROR(_xll.qlIndexFixing(Index3M,H948,TRUE,_xll.ohTrigger(RecalcTrigger,Trigger3M)),NA())</f>
        <v>1.7233346602208845E-2</v>
      </c>
      <c r="L948" s="44">
        <f>IFERROR(_xll.qlIndexFixing(Index6M,$H948,TRUE,_xll.ohTrigger(RecalcTrigger,Trigger6M)),NA())</f>
        <v>1.775428519402256E-2</v>
      </c>
      <c r="M948" s="183">
        <f>IFERROR(_xll.qlIndexFixing(Index1Y,$H948,TRUE,_xll.ohTrigger(RecalcTrigger,Trigger1Y)),NA())</f>
        <v>1.8410777333326796E-2</v>
      </c>
      <c r="N948" s="182">
        <f>IFERROR(_xll.qlIndexFixing(ONIndex1M,I948,TRUE,_xll.ohTrigger(RecalcTrigger,Trigger1M)),NA())</f>
        <v>1.6169574539475207E-2</v>
      </c>
      <c r="O948" s="44">
        <f>IFERROR(_xll.qlIndexFixing(ONIndex3M,I948,TRUE,_xll.ohTrigger(RecalcTrigger,Trigger3M)),NA())</f>
        <v>1.7105986074028579E-2</v>
      </c>
      <c r="P948" s="44">
        <f>IFERROR(_xll.qlIndexFixing(ONIndex6M,I948,TRUE,_xll.ohTrigger(RecalcTrigger,Trigger6M)),NA())</f>
        <v>1.7466419505849373E-2</v>
      </c>
      <c r="Q948" s="183">
        <f>IFERROR(_xll.qlIndexFixing(ONIndex1Y,I948,TRUE,_xll.ohTrigger(RecalcTrigger,Trigger1Y)),NA())</f>
        <v>1.793013882799066E-2</v>
      </c>
    </row>
    <row r="949" spans="2:17" x14ac:dyDescent="0.2">
      <c r="B949" s="39" t="s">
        <v>42</v>
      </c>
      <c r="D949" s="42">
        <f>_xll.qlCalendarAdvance(Calendar,$D948,B949,"f",FALSE)</f>
        <v>46147</v>
      </c>
      <c r="E949" s="177">
        <f>_xll.qlInterestRateIndexValueDate(IndexON,D949)</f>
        <v>46147</v>
      </c>
      <c r="F949" s="193">
        <f>IFERROR(_xll.qlIndexFixing(IndexON,D949,TRUE,_xll.ohTrigger(RecalcTrigger,TriggerON)),NA())</f>
        <v>1.6064690238550838E-2</v>
      </c>
      <c r="H949" s="42">
        <f>_xll.qlCalendarAdvance(Calendar,$H948,B949,"f",FALSE)</f>
        <v>46147</v>
      </c>
      <c r="I949" s="177">
        <f>_xll.qlInterestRateIndexValueDate(Index1M,$H949)</f>
        <v>46149</v>
      </c>
      <c r="J949" s="182">
        <f>IFERROR(_xll.qlIndexFixing(Index1M,$H949,TRUE,_xll.ohTrigger(RecalcTrigger,Trigger1M)),NA())</f>
        <v>1.6214987289058513E-2</v>
      </c>
      <c r="K949" s="44">
        <f>IFERROR(_xll.qlIndexFixing(Index3M,H949,TRUE,_xll.ohTrigger(RecalcTrigger,Trigger3M)),NA())</f>
        <v>1.7248737632596402E-2</v>
      </c>
      <c r="L949" s="44">
        <f>IFERROR(_xll.qlIndexFixing(Index6M,$H949,TRUE,_xll.ohTrigger(RecalcTrigger,Trigger6M)),NA())</f>
        <v>1.7775579528662565E-2</v>
      </c>
      <c r="M949" s="183">
        <f>IFERROR(_xll.qlIndexFixing(Index1Y,$H949,TRUE,_xll.ohTrigger(RecalcTrigger,Trigger1Y)),NA())</f>
        <v>1.8422631182494792E-2</v>
      </c>
      <c r="N949" s="182">
        <f>IFERROR(_xll.qlIndexFixing(ONIndex1M,I949,TRUE,_xll.ohTrigger(RecalcTrigger,Trigger1M)),NA())</f>
        <v>1.6181339809513418E-2</v>
      </c>
      <c r="O949" s="44">
        <f>IFERROR(_xll.qlIndexFixing(ONIndex3M,I949,TRUE,_xll.ohTrigger(RecalcTrigger,Trigger3M)),NA())</f>
        <v>1.7119637676197286E-2</v>
      </c>
      <c r="P949" s="44">
        <f>IFERROR(_xll.qlIndexFixing(ONIndex6M,I949,TRUE,_xll.ohTrigger(RecalcTrigger,Trigger6M)),NA())</f>
        <v>1.7481865737263291E-2</v>
      </c>
      <c r="Q949" s="183">
        <f>IFERROR(_xll.qlIndexFixing(ONIndex1Y,I949,TRUE,_xll.ohTrigger(RecalcTrigger,Trigger1Y)),NA())</f>
        <v>1.7941869148545564E-2</v>
      </c>
    </row>
    <row r="950" spans="2:17" x14ac:dyDescent="0.2">
      <c r="B950" s="39" t="s">
        <v>42</v>
      </c>
      <c r="D950" s="42">
        <f>_xll.qlCalendarAdvance(Calendar,$D949,B950,"f",FALSE)</f>
        <v>46154</v>
      </c>
      <c r="E950" s="177">
        <f>_xll.qlInterestRateIndexValueDate(IndexON,D950)</f>
        <v>46154</v>
      </c>
      <c r="F950" s="193">
        <f>IFERROR(_xll.qlIndexFixing(IndexON,D950,TRUE,_xll.ohTrigger(RecalcTrigger,TriggerON)),NA())</f>
        <v>1.6064690238470902E-2</v>
      </c>
      <c r="H950" s="42">
        <f>_xll.qlCalendarAdvance(Calendar,$H949,B950,"f",FALSE)</f>
        <v>46154</v>
      </c>
      <c r="I950" s="177">
        <f>_xll.qlInterestRateIndexValueDate(Index1M,$H950)</f>
        <v>46156</v>
      </c>
      <c r="J950" s="182">
        <f>IFERROR(_xll.qlIndexFixing(Index1M,$H950,TRUE,_xll.ohTrigger(RecalcTrigger,Trigger1M)),NA())</f>
        <v>1.6228546449205683E-2</v>
      </c>
      <c r="K950" s="44">
        <f>IFERROR(_xll.qlIndexFixing(Index3M,H950,TRUE,_xll.ohTrigger(RecalcTrigger,Trigger3M)),NA())</f>
        <v>1.7264026017449283E-2</v>
      </c>
      <c r="L950" s="44">
        <f>IFERROR(_xll.qlIndexFixing(Index6M,$H950,TRUE,_xll.ohTrigger(RecalcTrigger,Trigger6M)),NA())</f>
        <v>1.7791994264801075E-2</v>
      </c>
      <c r="M950" s="183">
        <f>IFERROR(_xll.qlIndexFixing(Index1Y,$H950,TRUE,_xll.ohTrigger(RecalcTrigger,Trigger1Y)),NA())</f>
        <v>1.8434405602637458E-2</v>
      </c>
      <c r="N950" s="182">
        <f>IFERROR(_xll.qlIndexFixing(ONIndex1M,I950,TRUE,_xll.ohTrigger(RecalcTrigger,Trigger1M)),NA())</f>
        <v>1.6194998139900108E-2</v>
      </c>
      <c r="O950" s="44">
        <f>IFERROR(_xll.qlIndexFixing(ONIndex3M,I950,TRUE,_xll.ohTrigger(RecalcTrigger,Trigger3M)),NA())</f>
        <v>1.7135468030824441E-2</v>
      </c>
      <c r="P950" s="44">
        <f>IFERROR(_xll.qlIndexFixing(ONIndex6M,I950,TRUE,_xll.ohTrigger(RecalcTrigger,Trigger6M)),NA())</f>
        <v>1.7499766962405516E-2</v>
      </c>
      <c r="Q950" s="183">
        <f>IFERROR(_xll.qlIndexFixing(ONIndex1Y,I950,TRUE,_xll.ohTrigger(RecalcTrigger,Trigger1Y)),NA())</f>
        <v>1.7955474786282011E-2</v>
      </c>
    </row>
    <row r="951" spans="2:17" x14ac:dyDescent="0.2">
      <c r="B951" s="39" t="s">
        <v>42</v>
      </c>
      <c r="D951" s="42">
        <f>_xll.qlCalendarAdvance(Calendar,$D950,B951,"f",FALSE)</f>
        <v>46161</v>
      </c>
      <c r="E951" s="177">
        <f>_xll.qlInterestRateIndexValueDate(IndexON,D951)</f>
        <v>46161</v>
      </c>
      <c r="F951" s="193">
        <f>IFERROR(_xll.qlIndexFixing(IndexON,D951,TRUE,_xll.ohTrigger(RecalcTrigger,TriggerON)),NA())</f>
        <v>1.6064690238550838E-2</v>
      </c>
      <c r="H951" s="42">
        <f>_xll.qlCalendarAdvance(Calendar,$H950,B951,"f",FALSE)</f>
        <v>46161</v>
      </c>
      <c r="I951" s="177">
        <f>_xll.qlInterestRateIndexValueDate(Index1M,$H951)</f>
        <v>46163</v>
      </c>
      <c r="J951" s="182">
        <f>IFERROR(_xll.qlIndexFixing(Index1M,$H951,TRUE,_xll.ohTrigger(RecalcTrigger,Trigger1M)),NA())</f>
        <v>1.6242034156674079E-2</v>
      </c>
      <c r="K951" s="44">
        <f>IFERROR(_xll.qlIndexFixing(Index3M,H951,TRUE,_xll.ohTrigger(RecalcTrigger,Trigger3M)),NA())</f>
        <v>1.7279212042499787E-2</v>
      </c>
      <c r="L951" s="44">
        <f>IFERROR(_xll.qlIndexFixing(Index6M,$H951,TRUE,_xll.ohTrigger(RecalcTrigger,Trigger6M)),NA())</f>
        <v>1.7808278236781373E-2</v>
      </c>
      <c r="M951" s="183">
        <f>IFERROR(_xll.qlIndexFixing(Index1Y,$H951,TRUE,_xll.ohTrigger(RecalcTrigger,Trigger1Y)),NA())</f>
        <v>1.8446100902306882E-2</v>
      </c>
      <c r="N951" s="182">
        <f>IFERROR(_xll.qlIndexFixing(ONIndex1M,I951,TRUE,_xll.ohTrigger(RecalcTrigger,Trigger1M)),NA())</f>
        <v>1.6208584046859542E-2</v>
      </c>
      <c r="O951" s="44">
        <f>IFERROR(_xll.qlIndexFixing(ONIndex3M,I951,TRUE,_xll.ohTrigger(RecalcTrigger,Trigger3M)),NA())</f>
        <v>1.7151194718536544E-2</v>
      </c>
      <c r="P951" s="44">
        <f>IFERROR(_xll.qlIndexFixing(ONIndex6M,I951,TRUE,_xll.ohTrigger(RecalcTrigger,Trigger6M)),NA())</f>
        <v>1.7517539545490735E-2</v>
      </c>
      <c r="Q951" s="183">
        <f>IFERROR(_xll.qlIndexFixing(ONIndex1Y,I951,TRUE,_xll.ohTrigger(RecalcTrigger,Trigger1Y)),NA())</f>
        <v>1.7968994845034558E-2</v>
      </c>
    </row>
    <row r="952" spans="2:17" x14ac:dyDescent="0.2">
      <c r="B952" s="39" t="s">
        <v>42</v>
      </c>
      <c r="D952" s="42">
        <f>_xll.qlCalendarAdvance(Calendar,$D951,B952,"f",FALSE)</f>
        <v>46168</v>
      </c>
      <c r="E952" s="177">
        <f>_xll.qlInterestRateIndexValueDate(IndexON,D952)</f>
        <v>46168</v>
      </c>
      <c r="F952" s="193">
        <f>IFERROR(_xll.qlIndexFixing(IndexON,D952,TRUE,_xll.ohTrigger(RecalcTrigger,TriggerON)),NA())</f>
        <v>1.6064690238550838E-2</v>
      </c>
      <c r="H952" s="42">
        <f>_xll.qlCalendarAdvance(Calendar,$H951,B952,"f",FALSE)</f>
        <v>46168</v>
      </c>
      <c r="I952" s="177">
        <f>_xll.qlInterestRateIndexValueDate(Index1M,$H952)</f>
        <v>46170</v>
      </c>
      <c r="J952" s="182">
        <f>IFERROR(_xll.qlIndexFixing(Index1M,$H952,TRUE,_xll.ohTrigger(RecalcTrigger,Trigger1M)),NA())</f>
        <v>1.625545105413212E-2</v>
      </c>
      <c r="K952" s="44">
        <f>IFERROR(_xll.qlIndexFixing(Index3M,H952,TRUE,_xll.ohTrigger(RecalcTrigger,Trigger3M)),NA())</f>
        <v>1.7294295993490656E-2</v>
      </c>
      <c r="L952" s="44">
        <f>IFERROR(_xll.qlIndexFixing(Index6M,$H952,TRUE,_xll.ohTrigger(RecalcTrigger,Trigger6M)),NA())</f>
        <v>1.782443135575195E-2</v>
      </c>
      <c r="M952" s="183">
        <f>IFERROR(_xll.qlIndexFixing(Index1Y,$H952,TRUE,_xll.ohTrigger(RecalcTrigger,Trigger1Y)),NA())</f>
        <v>1.8457717390087128E-2</v>
      </c>
      <c r="N952" s="182">
        <f>IFERROR(_xll.qlIndexFixing(ONIndex1M,I952,TRUE,_xll.ohTrigger(RecalcTrigger,Trigger1M)),NA())</f>
        <v>1.6222098172358201E-2</v>
      </c>
      <c r="O952" s="44">
        <f>IFERROR(_xll.qlIndexFixing(ONIndex3M,I952,TRUE,_xll.ohTrigger(RecalcTrigger,Trigger3M)),NA())</f>
        <v>1.7166818025105002E-2</v>
      </c>
      <c r="P952" s="44">
        <f>IFERROR(_xll.qlIndexFixing(ONIndex6M,I952,TRUE,_xll.ohTrigger(RecalcTrigger,Trigger6M)),NA())</f>
        <v>1.7535183401946597E-2</v>
      </c>
      <c r="Q952" s="183">
        <f>IFERROR(_xll.qlIndexFixing(ONIndex1Y,I952,TRUE,_xll.ohTrigger(RecalcTrigger,Trigger1Y)),NA())</f>
        <v>1.7982429630558627E-2</v>
      </c>
    </row>
    <row r="953" spans="2:17" x14ac:dyDescent="0.2">
      <c r="B953" s="39" t="s">
        <v>42</v>
      </c>
      <c r="D953" s="42">
        <f>_xll.qlCalendarAdvance(Calendar,$D952,B953,"f",FALSE)</f>
        <v>46175</v>
      </c>
      <c r="E953" s="177">
        <f>_xll.qlInterestRateIndexValueDate(IndexON,D953)</f>
        <v>46175</v>
      </c>
      <c r="F953" s="193">
        <f>IFERROR(_xll.qlIndexFixing(IndexON,D953,TRUE,_xll.ohTrigger(RecalcTrigger,TriggerON)),NA())</f>
        <v>1.6064690238550838E-2</v>
      </c>
      <c r="H953" s="42">
        <f>_xll.qlCalendarAdvance(Calendar,$H952,B953,"f",FALSE)</f>
        <v>46175</v>
      </c>
      <c r="I953" s="177">
        <f>_xll.qlInterestRateIndexValueDate(Index1M,$H953)</f>
        <v>46177</v>
      </c>
      <c r="J953" s="182">
        <f>IFERROR(_xll.qlIndexFixing(Index1M,$H953,TRUE,_xll.ohTrigger(RecalcTrigger,Trigger1M)),NA())</f>
        <v>1.6268797784238231E-2</v>
      </c>
      <c r="K953" s="44">
        <f>IFERROR(_xll.qlIndexFixing(Index3M,H953,TRUE,_xll.ohTrigger(RecalcTrigger,Trigger3M)),NA())</f>
        <v>1.7309278156178515E-2</v>
      </c>
      <c r="L953" s="44">
        <f>IFERROR(_xll.qlIndexFixing(Index6M,$H953,TRUE,_xll.ohTrigger(RecalcTrigger,Trigger6M)),NA())</f>
        <v>1.7835833119989025E-2</v>
      </c>
      <c r="M953" s="183">
        <f>IFERROR(_xll.qlIndexFixing(Index1Y,$H953,TRUE,_xll.ohTrigger(RecalcTrigger,Trigger1Y)),NA())</f>
        <v>1.8469255374596639E-2</v>
      </c>
      <c r="N953" s="182">
        <f>IFERROR(_xll.qlIndexFixing(ONIndex1M,I953,TRUE,_xll.ohTrigger(RecalcTrigger,Trigger1M)),NA())</f>
        <v>1.6235541158522437E-2</v>
      </c>
      <c r="O953" s="44">
        <f>IFERROR(_xll.qlIndexFixing(ONIndex3M,I953,TRUE,_xll.ohTrigger(RecalcTrigger,Trigger3M)),NA())</f>
        <v>1.7182338236141348E-2</v>
      </c>
      <c r="P953" s="44">
        <f>IFERROR(_xll.qlIndexFixing(ONIndex6M,I953,TRUE,_xll.ohTrigger(RecalcTrigger,Trigger6M)),NA())</f>
        <v>1.7552698446721138E-2</v>
      </c>
      <c r="Q953" s="183">
        <f>IFERROR(_xll.qlIndexFixing(ONIndex1Y,I953,TRUE,_xll.ohTrigger(RecalcTrigger,Trigger1Y)),NA())</f>
        <v>1.7995779448529703E-2</v>
      </c>
    </row>
    <row r="954" spans="2:17" x14ac:dyDescent="0.2">
      <c r="B954" s="39" t="s">
        <v>42</v>
      </c>
      <c r="D954" s="42">
        <f>_xll.qlCalendarAdvance(Calendar,$D953,B954,"f",FALSE)</f>
        <v>46182</v>
      </c>
      <c r="E954" s="177">
        <f>_xll.qlInterestRateIndexValueDate(IndexON,D954)</f>
        <v>46182</v>
      </c>
      <c r="F954" s="193">
        <f>IFERROR(_xll.qlIndexFixing(IndexON,D954,TRUE,_xll.ohTrigger(RecalcTrigger,TriggerON)),NA())</f>
        <v>1.6064690238550838E-2</v>
      </c>
      <c r="H954" s="42">
        <f>_xll.qlCalendarAdvance(Calendar,$H953,B954,"f",FALSE)</f>
        <v>46182</v>
      </c>
      <c r="I954" s="177">
        <f>_xll.qlInterestRateIndexValueDate(Index1M,$H954)</f>
        <v>46184</v>
      </c>
      <c r="J954" s="182">
        <f>IFERROR(_xll.qlIndexFixing(Index1M,$H954,TRUE,_xll.ohTrigger(RecalcTrigger,Trigger1M)),NA())</f>
        <v>1.6282074989668327E-2</v>
      </c>
      <c r="K954" s="44">
        <f>IFERROR(_xll.qlIndexFixing(Index3M,H954,TRUE,_xll.ohTrigger(RecalcTrigger,Trigger3M)),NA())</f>
        <v>1.7324158816332175E-2</v>
      </c>
      <c r="L954" s="44">
        <f>IFERROR(_xll.qlIndexFixing(Index6M,$H954,TRUE,_xll.ohTrigger(RecalcTrigger,Trigger6M)),NA())</f>
        <v>1.785175007718523E-2</v>
      </c>
      <c r="M954" s="183">
        <f>IFERROR(_xll.qlIndexFixing(Index1Y,$H954,TRUE,_xll.ohTrigger(RecalcTrigger,Trigger1Y)),NA())</f>
        <v>1.8480715164485181E-2</v>
      </c>
      <c r="N954" s="182">
        <f>IFERROR(_xll.qlIndexFixing(ONIndex1M,I954,TRUE,_xll.ohTrigger(RecalcTrigger,Trigger1M)),NA())</f>
        <v>1.624891364731873E-2</v>
      </c>
      <c r="O954" s="44">
        <f>IFERROR(_xll.qlIndexFixing(ONIndex3M,I954,TRUE,_xll.ohTrigger(RecalcTrigger,Trigger3M)),NA())</f>
        <v>1.7197755637337053E-2</v>
      </c>
      <c r="P954" s="44">
        <f>IFERROR(_xll.qlIndexFixing(ONIndex6M,I954,TRUE,_xll.ohTrigger(RecalcTrigger,Trigger6M)),NA())</f>
        <v>1.7570084595082136E-2</v>
      </c>
      <c r="Q954" s="183">
        <f>IFERROR(_xll.qlIndexFixing(ONIndex1Y,I954,TRUE,_xll.ohTrigger(RecalcTrigger,Trigger1Y)),NA())</f>
        <v>1.8009044604463398E-2</v>
      </c>
    </row>
    <row r="955" spans="2:17" x14ac:dyDescent="0.2">
      <c r="B955" s="39" t="s">
        <v>42</v>
      </c>
      <c r="D955" s="42">
        <f>_xll.qlCalendarAdvance(Calendar,$D954,B955,"f",FALSE)</f>
        <v>46189</v>
      </c>
      <c r="E955" s="177">
        <f>_xll.qlInterestRateIndexValueDate(IndexON,D955)</f>
        <v>46189</v>
      </c>
      <c r="F955" s="193">
        <f>IFERROR(_xll.qlIndexFixing(IndexON,D955,TRUE,_xll.ohTrigger(RecalcTrigger,TriggerON)),NA())</f>
        <v>1.6064690238550838E-2</v>
      </c>
      <c r="H955" s="42">
        <f>_xll.qlCalendarAdvance(Calendar,$H954,B955,"f",FALSE)</f>
        <v>46189</v>
      </c>
      <c r="I955" s="177">
        <f>_xll.qlInterestRateIndexValueDate(Index1M,$H955)</f>
        <v>46191</v>
      </c>
      <c r="J955" s="182">
        <f>IFERROR(_xll.qlIndexFixing(Index1M,$H955,TRUE,_xll.ohTrigger(RecalcTrigger,Trigger1M)),NA())</f>
        <v>1.6295283313093323E-2</v>
      </c>
      <c r="K955" s="44">
        <f>IFERROR(_xll.qlIndexFixing(Index3M,H955,TRUE,_xll.ohTrigger(RecalcTrigger,Trigger3M)),NA())</f>
        <v>1.7338938259732595E-2</v>
      </c>
      <c r="L955" s="44">
        <f>IFERROR(_xll.qlIndexFixing(Index6M,$H955,TRUE,_xll.ohTrigger(RecalcTrigger,Trigger6M)),NA())</f>
        <v>1.7867535951312664E-2</v>
      </c>
      <c r="M955" s="183">
        <f>IFERROR(_xll.qlIndexFixing(Index1Y,$H955,TRUE,_xll.ohTrigger(RecalcTrigger,Trigger1Y)),NA())</f>
        <v>1.849209706843646E-2</v>
      </c>
      <c r="N955" s="182">
        <f>IFERROR(_xll.qlIndexFixing(ONIndex1M,I955,TRUE,_xll.ohTrigger(RecalcTrigger,Trigger1M)),NA())</f>
        <v>1.6262216280793496E-2</v>
      </c>
      <c r="O955" s="44">
        <f>IFERROR(_xll.qlIndexFixing(ONIndex3M,I955,TRUE,_xll.ohTrigger(RecalcTrigger,Trigger3M)),NA())</f>
        <v>1.7213070514383588E-2</v>
      </c>
      <c r="P955" s="44">
        <f>IFERROR(_xll.qlIndexFixing(ONIndex6M,I955,TRUE,_xll.ohTrigger(RecalcTrigger,Trigger6M)),NA())</f>
        <v>1.758734176229737E-2</v>
      </c>
      <c r="Q955" s="183">
        <f>IFERROR(_xll.qlIndexFixing(ONIndex1Y,I955,TRUE,_xll.ohTrigger(RecalcTrigger,Trigger1Y)),NA())</f>
        <v>1.8022225404115133E-2</v>
      </c>
    </row>
    <row r="956" spans="2:17" x14ac:dyDescent="0.2">
      <c r="B956" s="39" t="s">
        <v>42</v>
      </c>
      <c r="D956" s="42">
        <f>_xll.qlCalendarAdvance(Calendar,$D955,B956,"f",FALSE)</f>
        <v>46196</v>
      </c>
      <c r="E956" s="177">
        <f>_xll.qlInterestRateIndexValueDate(IndexON,D956)</f>
        <v>46196</v>
      </c>
      <c r="F956" s="193">
        <f>IFERROR(_xll.qlIndexFixing(IndexON,D956,TRUE,_xll.ohTrigger(RecalcTrigger,TriggerON)),NA())</f>
        <v>1.6064690238550838E-2</v>
      </c>
      <c r="H956" s="42">
        <f>_xll.qlCalendarAdvance(Calendar,$H955,B956,"f",FALSE)</f>
        <v>46196</v>
      </c>
      <c r="I956" s="177">
        <f>_xll.qlInterestRateIndexValueDate(Index1M,$H956)</f>
        <v>46198</v>
      </c>
      <c r="J956" s="182">
        <f>IFERROR(_xll.qlIndexFixing(Index1M,$H956,TRUE,_xll.ohTrigger(RecalcTrigger,Trigger1M)),NA())</f>
        <v>1.6308423397191629E-2</v>
      </c>
      <c r="K956" s="44">
        <f>IFERROR(_xll.qlIndexFixing(Index3M,H956,TRUE,_xll.ohTrigger(RecalcTrigger,Trigger3M)),NA())</f>
        <v>1.7353616772171163E-2</v>
      </c>
      <c r="L956" s="44">
        <f>IFERROR(_xll.qlIndexFixing(Index6M,$H956,TRUE,_xll.ohTrigger(RecalcTrigger,Trigger6M)),NA())</f>
        <v>1.7887733525330813E-2</v>
      </c>
      <c r="M956" s="183">
        <f>IFERROR(_xll.qlIndexFixing(Index1Y,$H956,TRUE,_xll.ohTrigger(RecalcTrigger,Trigger1Y)),NA())</f>
        <v>1.8503401395165507E-2</v>
      </c>
      <c r="N956" s="182">
        <f>IFERROR(_xll.qlIndexFixing(ONIndex1M,I956,TRUE,_xll.ohTrigger(RecalcTrigger,Trigger1M)),NA())</f>
        <v>1.6275449700913214E-2</v>
      </c>
      <c r="O956" s="44">
        <f>IFERROR(_xll.qlIndexFixing(ONIndex3M,I956,TRUE,_xll.ohTrigger(RecalcTrigger,Trigger3M)),NA())</f>
        <v>1.7228283152892487E-2</v>
      </c>
      <c r="P956" s="44">
        <f>IFERROR(_xll.qlIndexFixing(ONIndex6M,I956,TRUE,_xll.ohTrigger(RecalcTrigger,Trigger6M)),NA())</f>
        <v>1.7604469863394812E-2</v>
      </c>
      <c r="Q956" s="183">
        <f>IFERROR(_xll.qlIndexFixing(ONIndex1Y,I956,TRUE,_xll.ohTrigger(RecalcTrigger,Trigger1Y)),NA())</f>
        <v>1.8035322153000521E-2</v>
      </c>
    </row>
    <row r="957" spans="2:17" x14ac:dyDescent="0.2">
      <c r="B957" s="39" t="s">
        <v>42</v>
      </c>
      <c r="D957" s="42">
        <f>_xll.qlCalendarAdvance(Calendar,$D956,B957,"f",FALSE)</f>
        <v>46203</v>
      </c>
      <c r="E957" s="177">
        <f>_xll.qlInterestRateIndexValueDate(IndexON,D957)</f>
        <v>46203</v>
      </c>
      <c r="F957" s="193">
        <f>IFERROR(_xll.qlIndexFixing(IndexON,D957,TRUE,_xll.ohTrigger(RecalcTrigger,TriggerON)),NA())</f>
        <v>1.6064690238550838E-2</v>
      </c>
      <c r="H957" s="42">
        <f>_xll.qlCalendarAdvance(Calendar,$H956,B957,"f",FALSE)</f>
        <v>46203</v>
      </c>
      <c r="I957" s="177">
        <f>_xll.qlInterestRateIndexValueDate(Index1M,$H957)</f>
        <v>46205</v>
      </c>
      <c r="J957" s="182">
        <f>IFERROR(_xll.qlIndexFixing(Index1M,$H957,TRUE,_xll.ohTrigger(RecalcTrigger,Trigger1M)),NA())</f>
        <v>1.6321495884646653E-2</v>
      </c>
      <c r="K957" s="44">
        <f>IFERROR(_xll.qlIndexFixing(Index3M,H957,TRUE,_xll.ohTrigger(RecalcTrigger,Trigger3M)),NA())</f>
        <v>1.7368194639454913E-2</v>
      </c>
      <c r="L957" s="44">
        <f>IFERROR(_xll.qlIndexFixing(Index6M,$H957,TRUE,_xll.ohTrigger(RecalcTrigger,Trigger6M)),NA())</f>
        <v>1.7903231047304485E-2</v>
      </c>
      <c r="M957" s="183">
        <f>IFERROR(_xll.qlIndexFixing(Index1Y,$H957,TRUE,_xll.ohTrigger(RecalcTrigger,Trigger1Y)),NA())</f>
        <v>1.8514628453419536E-2</v>
      </c>
      <c r="N957" s="182">
        <f>IFERROR(_xll.qlIndexFixing(ONIndex1M,I957,TRUE,_xll.ohTrigger(RecalcTrigger,Trigger1M)),NA())</f>
        <v>1.6288614549644365E-2</v>
      </c>
      <c r="O957" s="44">
        <f>IFERROR(_xll.qlIndexFixing(ONIndex3M,I957,TRUE,_xll.ohTrigger(RecalcTrigger,Trigger3M)),NA())</f>
        <v>1.7243393838635157E-2</v>
      </c>
      <c r="P957" s="44">
        <f>IFERROR(_xll.qlIndexFixing(ONIndex6M,I957,TRUE,_xll.ohTrigger(RecalcTrigger,Trigger6M)),NA())</f>
        <v>1.7621468813642238E-2</v>
      </c>
      <c r="Q957" s="183">
        <f>IFERROR(_xll.qlIndexFixing(ONIndex1Y,I957,TRUE,_xll.ohTrigger(RecalcTrigger,Trigger1Y)),NA())</f>
        <v>1.8048335156874984E-2</v>
      </c>
    </row>
    <row r="958" spans="2:17" x14ac:dyDescent="0.2">
      <c r="B958" s="39" t="s">
        <v>42</v>
      </c>
      <c r="D958" s="42">
        <f>_xll.qlCalendarAdvance(Calendar,$D957,B958,"f",FALSE)</f>
        <v>46210</v>
      </c>
      <c r="E958" s="177">
        <f>_xll.qlInterestRateIndexValueDate(IndexON,D958)</f>
        <v>46210</v>
      </c>
      <c r="F958" s="193">
        <f>IFERROR(_xll.qlIndexFixing(IndexON,D958,TRUE,_xll.ohTrigger(RecalcTrigger,TriggerON)),NA())</f>
        <v>1.6064690238470902E-2</v>
      </c>
      <c r="H958" s="42">
        <f>_xll.qlCalendarAdvance(Calendar,$H957,B958,"f",FALSE)</f>
        <v>46210</v>
      </c>
      <c r="I958" s="177">
        <f>_xll.qlInterestRateIndexValueDate(Index1M,$H958)</f>
        <v>46212</v>
      </c>
      <c r="J958" s="182">
        <f>IFERROR(_xll.qlIndexFixing(Index1M,$H958,TRUE,_xll.ohTrigger(RecalcTrigger,Trigger1M)),NA())</f>
        <v>1.6334501418146796E-2</v>
      </c>
      <c r="K958" s="44">
        <f>IFERROR(_xll.qlIndexFixing(Index3M,H958,TRUE,_xll.ohTrigger(RecalcTrigger,Trigger3M)),NA())</f>
        <v>1.7382672147399567E-2</v>
      </c>
      <c r="L958" s="44">
        <f>IFERROR(_xll.qlIndexFixing(Index6M,$H958,TRUE,_xll.ohTrigger(RecalcTrigger,Trigger6M)),NA())</f>
        <v>1.7918597183654919E-2</v>
      </c>
      <c r="M958" s="183">
        <f>IFERROR(_xll.qlIndexFixing(Index1Y,$H958,TRUE,_xll.ohTrigger(RecalcTrigger,Trigger1Y)),NA())</f>
        <v>1.8525778551977744E-2</v>
      </c>
      <c r="N958" s="182">
        <f>IFERROR(_xll.qlIndexFixing(ONIndex1M,I958,TRUE,_xll.ohTrigger(RecalcTrigger,Trigger1M)),NA())</f>
        <v>1.63017114691133E-2</v>
      </c>
      <c r="O958" s="44">
        <f>IFERROR(_xll.qlIndexFixing(ONIndex3M,I958,TRUE,_xll.ohTrigger(RecalcTrigger,Trigger3M)),NA())</f>
        <v>1.7258402857223132E-2</v>
      </c>
      <c r="P958" s="44">
        <f>IFERROR(_xll.qlIndexFixing(ONIndex6M,I958,TRUE,_xll.ohTrigger(RecalcTrigger,Trigger6M)),NA())</f>
        <v>1.7638338528227493E-2</v>
      </c>
      <c r="Q958" s="183">
        <f>IFERROR(_xll.qlIndexFixing(ONIndex1Y,I958,TRUE,_xll.ohTrigger(RecalcTrigger,Trigger1Y)),NA())</f>
        <v>1.8061264721334069E-2</v>
      </c>
    </row>
    <row r="959" spans="2:17" x14ac:dyDescent="0.2">
      <c r="B959" s="39" t="s">
        <v>42</v>
      </c>
      <c r="D959" s="42">
        <f>_xll.qlCalendarAdvance(Calendar,$D958,B959,"f",FALSE)</f>
        <v>46217</v>
      </c>
      <c r="E959" s="177">
        <f>_xll.qlInterestRateIndexValueDate(IndexON,D959)</f>
        <v>46217</v>
      </c>
      <c r="F959" s="193">
        <f>IFERROR(_xll.qlIndexFixing(IndexON,D959,TRUE,_xll.ohTrigger(RecalcTrigger,TriggerON)),NA())</f>
        <v>1.6064690238470902E-2</v>
      </c>
      <c r="H959" s="42">
        <f>_xll.qlCalendarAdvance(Calendar,$H958,B959,"f",FALSE)</f>
        <v>46217</v>
      </c>
      <c r="I959" s="177">
        <f>_xll.qlInterestRateIndexValueDate(Index1M,$H959)</f>
        <v>46219</v>
      </c>
      <c r="J959" s="182">
        <f>IFERROR(_xll.qlIndexFixing(Index1M,$H959,TRUE,_xll.ohTrigger(RecalcTrigger,Trigger1M)),NA())</f>
        <v>1.6347440640380462E-2</v>
      </c>
      <c r="K959" s="44">
        <f>IFERROR(_xll.qlIndexFixing(Index3M,H959,TRUE,_xll.ohTrigger(RecalcTrigger,Trigger3M)),NA())</f>
        <v>1.7397049581833E-2</v>
      </c>
      <c r="L959" s="44">
        <f>IFERROR(_xll.qlIndexFixing(Index6M,$H959,TRUE,_xll.ohTrigger(RecalcTrigger,Trigger6M)),NA())</f>
        <v>1.7933831845695632E-2</v>
      </c>
      <c r="M959" s="183">
        <f>IFERROR(_xll.qlIndexFixing(Index1Y,$H959,TRUE,_xll.ohTrigger(RecalcTrigger,Trigger1Y)),NA())</f>
        <v>1.8536851999650859E-2</v>
      </c>
      <c r="N959" s="182">
        <f>IFERROR(_xll.qlIndexFixing(ONIndex1M,I959,TRUE,_xll.ohTrigger(RecalcTrigger,Trigger1M)),NA())</f>
        <v>1.6314741101286501E-2</v>
      </c>
      <c r="O959" s="44">
        <f>IFERROR(_xll.qlIndexFixing(ONIndex3M,I959,TRUE,_xll.ohTrigger(RecalcTrigger,Trigger3M)),NA())</f>
        <v>1.727331049418801E-2</v>
      </c>
      <c r="P959" s="44">
        <f>IFERROR(_xll.qlIndexFixing(ONIndex6M,I959,TRUE,_xll.ohTrigger(RecalcTrigger,Trigger6M)),NA())</f>
        <v>1.7655078922258483E-2</v>
      </c>
      <c r="Q959" s="183">
        <f>IFERROR(_xll.qlIndexFixing(ONIndex1Y,I959,TRUE,_xll.ohTrigger(RecalcTrigger,Trigger1Y)),NA())</f>
        <v>1.8074111152053263E-2</v>
      </c>
    </row>
    <row r="960" spans="2:17" x14ac:dyDescent="0.2">
      <c r="B960" s="39" t="s">
        <v>42</v>
      </c>
      <c r="D960" s="42">
        <f>_xll.qlCalendarAdvance(Calendar,$D959,B960,"f",FALSE)</f>
        <v>46224</v>
      </c>
      <c r="E960" s="177">
        <f>_xll.qlInterestRateIndexValueDate(IndexON,D960)</f>
        <v>46224</v>
      </c>
      <c r="F960" s="193">
        <f>IFERROR(_xll.qlIndexFixing(IndexON,D960,TRUE,_xll.ohTrigger(RecalcTrigger,TriggerON)),NA())</f>
        <v>1.6064690238550838E-2</v>
      </c>
      <c r="H960" s="42">
        <f>_xll.qlCalendarAdvance(Calendar,$H959,B960,"f",FALSE)</f>
        <v>46224</v>
      </c>
      <c r="I960" s="177">
        <f>_xll.qlInterestRateIndexValueDate(Index1M,$H960)</f>
        <v>46226</v>
      </c>
      <c r="J960" s="182">
        <f>IFERROR(_xll.qlIndexFixing(Index1M,$H960,TRUE,_xll.ohTrigger(RecalcTrigger,Trigger1M)),NA())</f>
        <v>1.6360314194046044E-2</v>
      </c>
      <c r="K960" s="44">
        <f>IFERROR(_xll.qlIndexFixing(Index3M,H960,TRUE,_xll.ohTrigger(RecalcTrigger,Trigger3M)),NA())</f>
        <v>1.7411327228597871E-2</v>
      </c>
      <c r="L960" s="44">
        <f>IFERROR(_xll.qlIndexFixing(Index6M,$H960,TRUE,_xll.ohTrigger(RecalcTrigger,Trigger6M)),NA())</f>
        <v>1.7948934944764648E-2</v>
      </c>
      <c r="M960" s="183">
        <f>IFERROR(_xll.qlIndexFixing(Index1Y,$H960,TRUE,_xll.ohTrigger(RecalcTrigger,Trigger1Y)),NA())</f>
        <v>1.8547849105280716E-2</v>
      </c>
      <c r="N960" s="182">
        <f>IFERROR(_xll.qlIndexFixing(ONIndex1M,I960,TRUE,_xll.ohTrigger(RecalcTrigger,Trigger1M)),NA())</f>
        <v>1.6327704088130446E-2</v>
      </c>
      <c r="O960" s="44">
        <f>IFERROR(_xll.qlIndexFixing(ONIndex3M,I960,TRUE,_xll.ohTrigger(RecalcTrigger,Trigger3M)),NA())</f>
        <v>1.728811703546107E-2</v>
      </c>
      <c r="P960" s="44">
        <f>IFERROR(_xll.qlIndexFixing(ONIndex6M,I960,TRUE,_xll.ohTrigger(RecalcTrigger,Trigger6M)),NA())</f>
        <v>1.7671689911082922E-2</v>
      </c>
      <c r="Q960" s="183">
        <f>IFERROR(_xll.qlIndexFixing(ONIndex1Y,I960,TRUE,_xll.ohTrigger(RecalcTrigger,Trigger1Y)),NA())</f>
        <v>1.8086874754628113E-2</v>
      </c>
    </row>
    <row r="961" spans="2:17" x14ac:dyDescent="0.2">
      <c r="B961" s="39" t="s">
        <v>42</v>
      </c>
      <c r="D961" s="42">
        <f>_xll.qlCalendarAdvance(Calendar,$D960,B961,"f",FALSE)</f>
        <v>46231</v>
      </c>
      <c r="E961" s="177">
        <f>_xll.qlInterestRateIndexValueDate(IndexON,D961)</f>
        <v>46231</v>
      </c>
      <c r="F961" s="193">
        <f>IFERROR(_xll.qlIndexFixing(IndexON,D961,TRUE,_xll.ohTrigger(RecalcTrigger,TriggerON)),NA())</f>
        <v>1.6064690238550838E-2</v>
      </c>
      <c r="H961" s="42">
        <f>_xll.qlCalendarAdvance(Calendar,$H960,B961,"f",FALSE)</f>
        <v>46231</v>
      </c>
      <c r="I961" s="177">
        <f>_xll.qlInterestRateIndexValueDate(Index1M,$H961)</f>
        <v>46233</v>
      </c>
      <c r="J961" s="182">
        <f>IFERROR(_xll.qlIndexFixing(Index1M,$H961,TRUE,_xll.ohTrigger(RecalcTrigger,Trigger1M)),NA())</f>
        <v>1.6373122721841937E-2</v>
      </c>
      <c r="K961" s="44">
        <f>IFERROR(_xll.qlIndexFixing(Index3M,H961,TRUE,_xll.ohTrigger(RecalcTrigger,Trigger3M)),NA())</f>
        <v>1.7425505373545522E-2</v>
      </c>
      <c r="L961" s="44">
        <f>IFERROR(_xll.qlIndexFixing(Index6M,$H961,TRUE,_xll.ohTrigger(RecalcTrigger,Trigger6M)),NA())</f>
        <v>1.79594934861847E-2</v>
      </c>
      <c r="M961" s="183">
        <f>IFERROR(_xll.qlIndexFixing(Index1Y,$H961,TRUE,_xll.ohTrigger(RecalcTrigger,Trigger1Y)),NA())</f>
        <v>1.8558770177740234E-2</v>
      </c>
      <c r="N961" s="182">
        <f>IFERROR(_xll.qlIndexFixing(ONIndex1M,I961,TRUE,_xll.ohTrigger(RecalcTrigger,Trigger1M)),NA())</f>
        <v>1.6340601071611616E-2</v>
      </c>
      <c r="O961" s="44">
        <f>IFERROR(_xll.qlIndexFixing(ONIndex3M,I961,TRUE,_xll.ohTrigger(RecalcTrigger,Trigger3M)),NA())</f>
        <v>1.7302822766493975E-2</v>
      </c>
      <c r="P961" s="44">
        <f>IFERROR(_xll.qlIndexFixing(ONIndex6M,I961,TRUE,_xll.ohTrigger(RecalcTrigger,Trigger6M)),NA())</f>
        <v>1.7688171409648845E-2</v>
      </c>
      <c r="Q961" s="183">
        <f>IFERROR(_xll.qlIndexFixing(ONIndex1Y,I961,TRUE,_xll.ohTrigger(RecalcTrigger,Trigger1Y)),NA())</f>
        <v>1.8099555834734105E-2</v>
      </c>
    </row>
    <row r="962" spans="2:17" x14ac:dyDescent="0.2">
      <c r="B962" s="39" t="s">
        <v>42</v>
      </c>
      <c r="D962" s="42">
        <f>_xll.qlCalendarAdvance(Calendar,$D961,B962,"f",FALSE)</f>
        <v>46238</v>
      </c>
      <c r="E962" s="177">
        <f>_xll.qlInterestRateIndexValueDate(IndexON,D962)</f>
        <v>46238</v>
      </c>
      <c r="F962" s="193">
        <f>IFERROR(_xll.qlIndexFixing(IndexON,D962,TRUE,_xll.ohTrigger(RecalcTrigger,TriggerON)),NA())</f>
        <v>1.6064690238550838E-2</v>
      </c>
      <c r="H962" s="42">
        <f>_xll.qlCalendarAdvance(Calendar,$H961,B962,"f",FALSE)</f>
        <v>46238</v>
      </c>
      <c r="I962" s="177">
        <f>_xll.qlInterestRateIndexValueDate(Index1M,$H962)</f>
        <v>46240</v>
      </c>
      <c r="J962" s="182">
        <f>IFERROR(_xll.qlIndexFixing(Index1M,$H962,TRUE,_xll.ohTrigger(RecalcTrigger,Trigger1M)),NA())</f>
        <v>1.6385866866471532E-2</v>
      </c>
      <c r="K962" s="44">
        <f>IFERROR(_xll.qlIndexFixing(Index3M,H962,TRUE,_xll.ohTrigger(RecalcTrigger,Trigger3M)),NA())</f>
        <v>1.7439584302539456E-2</v>
      </c>
      <c r="L962" s="44">
        <f>IFERROR(_xll.qlIndexFixing(Index6M,$H962,TRUE,_xll.ohTrigger(RecalcTrigger,Trigger6M)),NA())</f>
        <v>1.7978746099459559E-2</v>
      </c>
      <c r="M962" s="183">
        <f>IFERROR(_xll.qlIndexFixing(Index1Y,$H962,TRUE,_xll.ohTrigger(RecalcTrigger,Trigger1Y)),NA())</f>
        <v>1.8569615525933662E-2</v>
      </c>
      <c r="N962" s="182">
        <f>IFERROR(_xll.qlIndexFixing(ONIndex1M,I962,TRUE,_xll.ohTrigger(RecalcTrigger,Trigger1M)),NA())</f>
        <v>1.6353432693856362E-2</v>
      </c>
      <c r="O962" s="44">
        <f>IFERROR(_xll.qlIndexFixing(ONIndex3M,I962,TRUE,_xll.ohTrigger(RecalcTrigger,Trigger3M)),NA())</f>
        <v>1.7317427973138066E-2</v>
      </c>
      <c r="P962" s="44">
        <f>IFERROR(_xll.qlIndexFixing(ONIndex6M,I962,TRUE,_xll.ohTrigger(RecalcTrigger,Trigger6M)),NA())</f>
        <v>1.7704523333303968E-2</v>
      </c>
      <c r="Q962" s="183">
        <f>IFERROR(_xll.qlIndexFixing(ONIndex1Y,I962,TRUE,_xll.ohTrigger(RecalcTrigger,Trigger1Y)),NA())</f>
        <v>1.8112154697806915E-2</v>
      </c>
    </row>
    <row r="963" spans="2:17" x14ac:dyDescent="0.2">
      <c r="B963" s="39" t="s">
        <v>42</v>
      </c>
      <c r="D963" s="42">
        <f>_xll.qlCalendarAdvance(Calendar,$D962,B963,"f",FALSE)</f>
        <v>46245</v>
      </c>
      <c r="E963" s="177">
        <f>_xll.qlInterestRateIndexValueDate(IndexON,D963)</f>
        <v>46245</v>
      </c>
      <c r="F963" s="193">
        <f>IFERROR(_xll.qlIndexFixing(IndexON,D963,TRUE,_xll.ohTrigger(RecalcTrigger,TriggerON)),NA())</f>
        <v>1.6064690238550838E-2</v>
      </c>
      <c r="H963" s="42">
        <f>_xll.qlCalendarAdvance(Calendar,$H962,B963,"f",FALSE)</f>
        <v>46245</v>
      </c>
      <c r="I963" s="177">
        <f>_xll.qlInterestRateIndexValueDate(Index1M,$H963)</f>
        <v>46247</v>
      </c>
      <c r="J963" s="182">
        <f>IFERROR(_xll.qlIndexFixing(Index1M,$H963,TRUE,_xll.ohTrigger(RecalcTrigger,Trigger1M)),NA())</f>
        <v>1.6398547270640718E-2</v>
      </c>
      <c r="K963" s="44">
        <f>IFERROR(_xll.qlIndexFixing(Index3M,H963,TRUE,_xll.ohTrigger(RecalcTrigger,Trigger3M)),NA())</f>
        <v>1.745356430145709E-2</v>
      </c>
      <c r="L963" s="44">
        <f>IFERROR(_xll.qlIndexFixing(Index6M,$H963,TRUE,_xll.ohTrigger(RecalcTrigger,Trigger6M)),NA())</f>
        <v>1.7993453977880536E-2</v>
      </c>
      <c r="M963" s="183">
        <f>IFERROR(_xll.qlIndexFixing(Index1Y,$H963,TRUE,_xll.ohTrigger(RecalcTrigger,Trigger1Y)),NA())</f>
        <v>1.858038545879525E-2</v>
      </c>
      <c r="N963" s="182">
        <f>IFERROR(_xll.qlIndexFixing(ONIndex1M,I963,TRUE,_xll.ohTrigger(RecalcTrigger,Trigger1M)),NA())</f>
        <v>1.6366199596991038E-2</v>
      </c>
      <c r="O963" s="44">
        <f>IFERROR(_xll.qlIndexFixing(ONIndex3M,I963,TRUE,_xll.ohTrigger(RecalcTrigger,Trigger3M)),NA())</f>
        <v>1.7331932940924943E-2</v>
      </c>
      <c r="P963" s="44">
        <f>IFERROR(_xll.qlIndexFixing(ONIndex6M,I963,TRUE,_xll.ohTrigger(RecalcTrigger,Trigger6M)),NA())</f>
        <v>1.7720745597156196E-2</v>
      </c>
      <c r="Q963" s="183">
        <f>IFERROR(_xll.qlIndexFixing(ONIndex1Y,I963,TRUE,_xll.ohTrigger(RecalcTrigger,Trigger1Y)),NA())</f>
        <v>1.8124671649841773E-2</v>
      </c>
    </row>
    <row r="964" spans="2:17" x14ac:dyDescent="0.2">
      <c r="B964" s="39" t="s">
        <v>42</v>
      </c>
      <c r="D964" s="42">
        <f>_xll.qlCalendarAdvance(Calendar,$D963,B964,"f",FALSE)</f>
        <v>46252</v>
      </c>
      <c r="E964" s="177">
        <f>_xll.qlInterestRateIndexValueDate(IndexON,D964)</f>
        <v>46252</v>
      </c>
      <c r="F964" s="193">
        <f>IFERROR(_xll.qlIndexFixing(IndexON,D964,TRUE,_xll.ohTrigger(RecalcTrigger,TriggerON)),NA())</f>
        <v>1.6064690238470902E-2</v>
      </c>
      <c r="H964" s="42">
        <f>_xll.qlCalendarAdvance(Calendar,$H963,B964,"f",FALSE)</f>
        <v>46252</v>
      </c>
      <c r="I964" s="177">
        <f>_xll.qlInterestRateIndexValueDate(Index1M,$H964)</f>
        <v>46254</v>
      </c>
      <c r="J964" s="182">
        <f>IFERROR(_xll.qlIndexFixing(Index1M,$H964,TRUE,_xll.ohTrigger(RecalcTrigger,Trigger1M)),NA())</f>
        <v>1.6411164577060378E-2</v>
      </c>
      <c r="K964" s="44">
        <f>IFERROR(_xll.qlIndexFixing(Index3M,H964,TRUE,_xll.ohTrigger(RecalcTrigger,Trigger3M)),NA())</f>
        <v>1.7467445656184515E-2</v>
      </c>
      <c r="L964" s="44">
        <f>IFERROR(_xll.qlIndexFixing(Index6M,$H964,TRUE,_xll.ohTrigger(RecalcTrigger,Trigger6M)),NA())</f>
        <v>1.8008029938921703E-2</v>
      </c>
      <c r="M964" s="183">
        <f>IFERROR(_xll.qlIndexFixing(Index1Y,$H964,TRUE,_xll.ohTrigger(RecalcTrigger,Trigger1Y)),NA())</f>
        <v>1.8591080285289902E-2</v>
      </c>
      <c r="N964" s="182">
        <f>IFERROR(_xll.qlIndexFixing(ONIndex1M,I964,TRUE,_xll.ohTrigger(RecalcTrigger,Trigger1M)),NA())</f>
        <v>1.6378902422742314E-2</v>
      </c>
      <c r="O964" s="44">
        <f>IFERROR(_xll.qlIndexFixing(ONIndex3M,I964,TRUE,_xll.ohTrigger(RecalcTrigger,Trigger3M)),NA())</f>
        <v>1.7346337955546076E-2</v>
      </c>
      <c r="P964" s="44">
        <f>IFERROR(_xll.qlIndexFixing(ONIndex6M,I964,TRUE,_xll.ohTrigger(RecalcTrigger,Trigger6M)),NA())</f>
        <v>1.7736838116393372E-2</v>
      </c>
      <c r="Q964" s="183">
        <f>IFERROR(_xll.qlIndexFixing(ONIndex1Y,I964,TRUE,_xll.ohTrigger(RecalcTrigger,Trigger1Y)),NA())</f>
        <v>1.8137106996114483E-2</v>
      </c>
    </row>
    <row r="965" spans="2:17" x14ac:dyDescent="0.2">
      <c r="B965" s="39" t="s">
        <v>42</v>
      </c>
      <c r="D965" s="42">
        <f>_xll.qlCalendarAdvance(Calendar,$D964,B965,"f",FALSE)</f>
        <v>46259</v>
      </c>
      <c r="E965" s="177">
        <f>_xll.qlInterestRateIndexValueDate(IndexON,D965)</f>
        <v>46259</v>
      </c>
      <c r="F965" s="193">
        <f>IFERROR(_xll.qlIndexFixing(IndexON,D965,TRUE,_xll.ohTrigger(RecalcTrigger,TriggerON)),NA())</f>
        <v>1.6064690238550838E-2</v>
      </c>
      <c r="H965" s="42">
        <f>_xll.qlCalendarAdvance(Calendar,$H964,B965,"f",FALSE)</f>
        <v>46259</v>
      </c>
      <c r="I965" s="177">
        <f>_xll.qlInterestRateIndexValueDate(Index1M,$H965)</f>
        <v>46261</v>
      </c>
      <c r="J965" s="182">
        <f>IFERROR(_xll.qlIndexFixing(Index1M,$H965,TRUE,_xll.ohTrigger(RecalcTrigger,Trigger1M)),NA())</f>
        <v>1.6423719428451389E-2</v>
      </c>
      <c r="K965" s="44">
        <f>IFERROR(_xll.qlIndexFixing(Index3M,H965,TRUE,_xll.ohTrigger(RecalcTrigger,Trigger3M)),NA())</f>
        <v>1.7481228652621729E-2</v>
      </c>
      <c r="L965" s="44">
        <f>IFERROR(_xll.qlIndexFixing(Index6M,$H965,TRUE,_xll.ohTrigger(RecalcTrigger,Trigger6M)),NA())</f>
        <v>1.8018165621844773E-2</v>
      </c>
      <c r="M965" s="183">
        <f>IFERROR(_xll.qlIndexFixing(Index1Y,$H965,TRUE,_xll.ohTrigger(RecalcTrigger,Trigger1Y)),NA())</f>
        <v>1.8601700314412752E-2</v>
      </c>
      <c r="N965" s="182">
        <f>IFERROR(_xll.qlIndexFixing(ONIndex1M,I965,TRUE,_xll.ohTrigger(RecalcTrigger,Trigger1M)),NA())</f>
        <v>1.6391541813236543E-2</v>
      </c>
      <c r="O965" s="44">
        <f>IFERROR(_xll.qlIndexFixing(ONIndex3M,I965,TRUE,_xll.ohTrigger(RecalcTrigger,Trigger3M)),NA())</f>
        <v>1.7360643302692935E-2</v>
      </c>
      <c r="P965" s="44">
        <f>IFERROR(_xll.qlIndexFixing(ONIndex6M,I965,TRUE,_xll.ohTrigger(RecalcTrigger,Trigger6M)),NA())</f>
        <v>1.7752800806283275E-2</v>
      </c>
      <c r="Q965" s="183">
        <f>IFERROR(_xll.qlIndexFixing(ONIndex1Y,I965,TRUE,_xll.ohTrigger(RecalcTrigger,Trigger1Y)),NA())</f>
        <v>1.8149461042540338E-2</v>
      </c>
    </row>
    <row r="966" spans="2:17" x14ac:dyDescent="0.2">
      <c r="B966" s="39" t="s">
        <v>42</v>
      </c>
      <c r="D966" s="42">
        <f>_xll.qlCalendarAdvance(Calendar,$D965,B966,"f",FALSE)</f>
        <v>46266</v>
      </c>
      <c r="E966" s="177">
        <f>_xll.qlInterestRateIndexValueDate(IndexON,D966)</f>
        <v>46266</v>
      </c>
      <c r="F966" s="193">
        <f>IFERROR(_xll.qlIndexFixing(IndexON,D966,TRUE,_xll.ohTrigger(RecalcTrigger,TriggerON)),NA())</f>
        <v>1.6064690238470902E-2</v>
      </c>
      <c r="H966" s="42">
        <f>_xll.qlCalendarAdvance(Calendar,$H965,B966,"f",FALSE)</f>
        <v>46266</v>
      </c>
      <c r="I966" s="177">
        <f>_xll.qlInterestRateIndexValueDate(Index1M,$H966)</f>
        <v>46268</v>
      </c>
      <c r="J966" s="182">
        <f>IFERROR(_xll.qlIndexFixing(Index1M,$H966,TRUE,_xll.ohTrigger(RecalcTrigger,Trigger1M)),NA())</f>
        <v>1.6436212467527134E-2</v>
      </c>
      <c r="K966" s="44">
        <f>IFERROR(_xll.qlIndexFixing(Index3M,H966,TRUE,_xll.ohTrigger(RecalcTrigger,Trigger3M)),NA())</f>
        <v>1.7493530141202734E-2</v>
      </c>
      <c r="L966" s="44">
        <f>IFERROR(_xll.qlIndexFixing(Index6M,$H966,TRUE,_xll.ohTrigger(RecalcTrigger,Trigger6M)),NA())</f>
        <v>1.8029645099880767E-2</v>
      </c>
      <c r="M966" s="183">
        <f>IFERROR(_xll.qlIndexFixing(Index1Y,$H966,TRUE,_xll.ohTrigger(RecalcTrigger,Trigger1Y)),NA())</f>
        <v>1.8612245855188496E-2</v>
      </c>
      <c r="N966" s="182">
        <f>IFERROR(_xll.qlIndexFixing(ONIndex1M,I966,TRUE,_xll.ohTrigger(RecalcTrigger,Trigger1M)),NA())</f>
        <v>1.6404118410520141E-2</v>
      </c>
      <c r="O966" s="44">
        <f>IFERROR(_xll.qlIndexFixing(ONIndex3M,I966,TRUE,_xll.ohTrigger(RecalcTrigger,Trigger3M)),NA())</f>
        <v>1.7374849268056991E-2</v>
      </c>
      <c r="P966" s="44">
        <f>IFERROR(_xll.qlIndexFixing(ONIndex6M,I966,TRUE,_xll.ohTrigger(RecalcTrigger,Trigger6M)),NA())</f>
        <v>1.7768633581853877E-2</v>
      </c>
      <c r="Q966" s="183">
        <f>IFERROR(_xll.qlIndexFixing(ONIndex1Y,I966,TRUE,_xll.ohTrigger(RecalcTrigger,Trigger1Y)),NA())</f>
        <v>1.8161734094634951E-2</v>
      </c>
    </row>
    <row r="967" spans="2:17" x14ac:dyDescent="0.2">
      <c r="B967" s="39" t="s">
        <v>42</v>
      </c>
      <c r="D967" s="42">
        <f>_xll.qlCalendarAdvance(Calendar,$D966,B967,"f",FALSE)</f>
        <v>46273</v>
      </c>
      <c r="E967" s="177">
        <f>_xll.qlInterestRateIndexValueDate(IndexON,D967)</f>
        <v>46273</v>
      </c>
      <c r="F967" s="193">
        <f>IFERROR(_xll.qlIndexFixing(IndexON,D967,TRUE,_xll.ohTrigger(RecalcTrigger,TriggerON)),NA())</f>
        <v>1.6064690238470902E-2</v>
      </c>
      <c r="H967" s="42">
        <f>_xll.qlCalendarAdvance(Calendar,$H966,B967,"f",FALSE)</f>
        <v>46273</v>
      </c>
      <c r="I967" s="177">
        <f>_xll.qlInterestRateIndexValueDate(Index1M,$H967)</f>
        <v>46275</v>
      </c>
      <c r="J967" s="182">
        <f>IFERROR(_xll.qlIndexFixing(Index1M,$H967,TRUE,_xll.ohTrigger(RecalcTrigger,Trigger1M)),NA())</f>
        <v>1.6448644337013485E-2</v>
      </c>
      <c r="K967" s="44">
        <f>IFERROR(_xll.qlIndexFixing(Index3M,H967,TRUE,_xll.ohTrigger(RecalcTrigger,Trigger3M)),NA())</f>
        <v>1.7507123550104094E-2</v>
      </c>
      <c r="L967" s="44">
        <f>IFERROR(_xll.qlIndexFixing(Index6M,$H967,TRUE,_xll.ohTrigger(RecalcTrigger,Trigger6M)),NA())</f>
        <v>1.8043868583510998E-2</v>
      </c>
      <c r="M967" s="183">
        <f>IFERROR(_xll.qlIndexFixing(Index1Y,$H967,TRUE,_xll.ohTrigger(RecalcTrigger,Trigger1Y)),NA())</f>
        <v>1.8622717216672049E-2</v>
      </c>
      <c r="N967" s="182">
        <f>IFERROR(_xll.qlIndexFixing(ONIndex1M,I967,TRUE,_xll.ohTrigger(RecalcTrigger,Trigger1M)),NA())</f>
        <v>1.6416632856639524E-2</v>
      </c>
      <c r="O967" s="44">
        <f>IFERROR(_xll.qlIndexFixing(ONIndex3M,I967,TRUE,_xll.ohTrigger(RecalcTrigger,Trigger3M)),NA())</f>
        <v>1.7388956137249778E-2</v>
      </c>
      <c r="P967" s="44">
        <f>IFERROR(_xll.qlIndexFixing(ONIndex6M,I967,TRUE,_xll.ohTrigger(RecalcTrigger,Trigger6M)),NA())</f>
        <v>1.7784336358293018E-2</v>
      </c>
      <c r="Q967" s="183">
        <f>IFERROR(_xll.qlIndexFixing(ONIndex1Y,I967,TRUE,_xll.ohTrigger(RecalcTrigger,Trigger1Y)),NA())</f>
        <v>1.8173926458073808E-2</v>
      </c>
    </row>
    <row r="968" spans="2:17" x14ac:dyDescent="0.2">
      <c r="B968" s="39" t="s">
        <v>42</v>
      </c>
      <c r="D968" s="42">
        <f>_xll.qlCalendarAdvance(Calendar,$D967,B968,"f",FALSE)</f>
        <v>46280</v>
      </c>
      <c r="E968" s="177">
        <f>_xll.qlInterestRateIndexValueDate(IndexON,D968)</f>
        <v>46280</v>
      </c>
      <c r="F968" s="193">
        <f>IFERROR(_xll.qlIndexFixing(IndexON,D968,TRUE,_xll.ohTrigger(RecalcTrigger,TriggerON)),NA())</f>
        <v>1.6064690238550838E-2</v>
      </c>
      <c r="H968" s="42">
        <f>_xll.qlCalendarAdvance(Calendar,$H967,B968,"f",FALSE)</f>
        <v>46280</v>
      </c>
      <c r="I968" s="177">
        <f>_xll.qlInterestRateIndexValueDate(Index1M,$H968)</f>
        <v>46282</v>
      </c>
      <c r="J968" s="182">
        <f>IFERROR(_xll.qlIndexFixing(Index1M,$H968,TRUE,_xll.ohTrigger(RecalcTrigger,Trigger1M)),NA())</f>
        <v>1.6461015679638813E-2</v>
      </c>
      <c r="K968" s="44">
        <f>IFERROR(_xll.qlIndexFixing(Index3M,H968,TRUE,_xll.ohTrigger(RecalcTrigger,Trigger3M)),NA())</f>
        <v>1.7520619442278451E-2</v>
      </c>
      <c r="L968" s="44">
        <f>IFERROR(_xll.qlIndexFixing(Index6M,$H968,TRUE,_xll.ohTrigger(RecalcTrigger,Trigger6M)),NA())</f>
        <v>1.8057959857549002E-2</v>
      </c>
      <c r="M968" s="183">
        <f>IFERROR(_xll.qlIndexFixing(Index1Y,$H968,TRUE,_xll.ohTrigger(RecalcTrigger,Trigger1Y)),NA())</f>
        <v>1.8633114707947242E-2</v>
      </c>
      <c r="N968" s="182">
        <f>IFERROR(_xll.qlIndexFixing(ONIndex1M,I968,TRUE,_xll.ohTrigger(RecalcTrigger,Trigger1M)),NA())</f>
        <v>1.6429085793561171E-2</v>
      </c>
      <c r="O968" s="44">
        <f>IFERROR(_xll.qlIndexFixing(ONIndex3M,I968,TRUE,_xll.ohTrigger(RecalcTrigger,Trigger3M)),NA())</f>
        <v>1.7402964195962767E-2</v>
      </c>
      <c r="P968" s="44">
        <f>IFERROR(_xll.qlIndexFixing(ONIndex6M,I968,TRUE,_xll.ohTrigger(RecalcTrigger,Trigger6M)),NA())</f>
        <v>1.7799909050948415E-2</v>
      </c>
      <c r="Q968" s="183">
        <f>IFERROR(_xll.qlIndexFixing(ONIndex1Y,I968,TRUE,_xll.ohTrigger(RecalcTrigger,Trigger1Y)),NA())</f>
        <v>1.8186038438452456E-2</v>
      </c>
    </row>
    <row r="969" spans="2:17" x14ac:dyDescent="0.2">
      <c r="B969" s="39" t="s">
        <v>42</v>
      </c>
      <c r="D969" s="42">
        <f>_xll.qlCalendarAdvance(Calendar,$D968,B969,"f",FALSE)</f>
        <v>46287</v>
      </c>
      <c r="E969" s="177">
        <f>_xll.qlInterestRateIndexValueDate(IndexON,D969)</f>
        <v>46287</v>
      </c>
      <c r="F969" s="193">
        <f>IFERROR(_xll.qlIndexFixing(IndexON,D969,TRUE,_xll.ohTrigger(RecalcTrigger,TriggerON)),NA())</f>
        <v>1.6064690238550838E-2</v>
      </c>
      <c r="H969" s="42">
        <f>_xll.qlCalendarAdvance(Calendar,$H968,B969,"f",FALSE)</f>
        <v>46287</v>
      </c>
      <c r="I969" s="177">
        <f>_xll.qlInterestRateIndexValueDate(Index1M,$H969)</f>
        <v>46289</v>
      </c>
      <c r="J969" s="182">
        <f>IFERROR(_xll.qlIndexFixing(Index1M,$H969,TRUE,_xll.ohTrigger(RecalcTrigger,Trigger1M)),NA())</f>
        <v>1.6473327138131488E-2</v>
      </c>
      <c r="K969" s="44">
        <f>IFERROR(_xll.qlIndexFixing(Index3M,H969,TRUE,_xll.ohTrigger(RecalcTrigger,Trigger3M)),NA())</f>
        <v>1.7534018103667628E-2</v>
      </c>
      <c r="L969" s="44">
        <f>IFERROR(_xll.qlIndexFixing(Index6M,$H969,TRUE,_xll.ohTrigger(RecalcTrigger,Trigger6M)),NA())</f>
        <v>1.8071918833639827E-2</v>
      </c>
      <c r="M969" s="183">
        <f>IFERROR(_xll.qlIndexFixing(Index1Y,$H969,TRUE,_xll.ohTrigger(RecalcTrigger,Trigger1Y)),NA())</f>
        <v>1.8643438638127466E-2</v>
      </c>
      <c r="N969" s="182">
        <f>IFERROR(_xll.qlIndexFixing(ONIndex1M,I969,TRUE,_xll.ohTrigger(RecalcTrigger,Trigger1M)),NA())</f>
        <v>1.6441477863251563E-2</v>
      </c>
      <c r="O969" s="44">
        <f>IFERROR(_xll.qlIndexFixing(ONIndex3M,I969,TRUE,_xll.ohTrigger(RecalcTrigger,Trigger3M)),NA())</f>
        <v>1.7416873729887428E-2</v>
      </c>
      <c r="P969" s="44">
        <f>IFERROR(_xll.qlIndexFixing(ONIndex6M,I969,TRUE,_xll.ohTrigger(RecalcTrigger,Trigger6M)),NA())</f>
        <v>1.7815351574848037E-2</v>
      </c>
      <c r="Q969" s="183">
        <f>IFERROR(_xll.qlIndexFixing(ONIndex1Y,I969,TRUE,_xll.ohTrigger(RecalcTrigger,Trigger1Y)),NA())</f>
        <v>1.8198070341366446E-2</v>
      </c>
    </row>
    <row r="970" spans="2:17" x14ac:dyDescent="0.2">
      <c r="B970" s="39" t="s">
        <v>42</v>
      </c>
      <c r="D970" s="42">
        <f>_xll.qlCalendarAdvance(Calendar,$D969,B970,"f",FALSE)</f>
        <v>46294</v>
      </c>
      <c r="E970" s="177">
        <f>_xll.qlInterestRateIndexValueDate(IndexON,D970)</f>
        <v>46294</v>
      </c>
      <c r="F970" s="193">
        <f>IFERROR(_xll.qlIndexFixing(IndexON,D970,TRUE,_xll.ohTrigger(RecalcTrigger,TriggerON)),NA())</f>
        <v>1.6064690238550838E-2</v>
      </c>
      <c r="H970" s="42">
        <f>_xll.qlCalendarAdvance(Calendar,$H969,B970,"f",FALSE)</f>
        <v>46294</v>
      </c>
      <c r="I970" s="177">
        <f>_xll.qlInterestRateIndexValueDate(Index1M,$H970)</f>
        <v>46296</v>
      </c>
      <c r="J970" s="182">
        <f>IFERROR(_xll.qlIndexFixing(Index1M,$H970,TRUE,_xll.ohTrigger(RecalcTrigger,Trigger1M)),NA())</f>
        <v>1.6485579355224877E-2</v>
      </c>
      <c r="K970" s="44">
        <f>IFERROR(_xll.qlIndexFixing(Index3M,H970,TRUE,_xll.ohTrigger(RecalcTrigger,Trigger3M)),NA())</f>
        <v>1.7552750330584239E-2</v>
      </c>
      <c r="L970" s="44">
        <f>IFERROR(_xll.qlIndexFixing(Index6M,$H970,TRUE,_xll.ohTrigger(RecalcTrigger,Trigger6M)),NA())</f>
        <v>1.8087140027825369E-2</v>
      </c>
      <c r="M970" s="183">
        <f>IFERROR(_xll.qlIndexFixing(Index1Y,$H970,TRUE,_xll.ohTrigger(RecalcTrigger,Trigger1Y)),NA())</f>
        <v>1.8653689316355023E-2</v>
      </c>
      <c r="N970" s="182">
        <f>IFERROR(_xll.qlIndexFixing(ONIndex1M,I970,TRUE,_xll.ohTrigger(RecalcTrigger,Trigger1M)),NA())</f>
        <v>1.6453809707837053E-2</v>
      </c>
      <c r="O970" s="44">
        <f>IFERROR(_xll.qlIndexFixing(ONIndex3M,I970,TRUE,_xll.ohTrigger(RecalcTrigger,Trigger3M)),NA())</f>
        <v>1.7430685024715231E-2</v>
      </c>
      <c r="P970" s="44">
        <f>IFERROR(_xll.qlIndexFixing(ONIndex6M,I970,TRUE,_xll.ohTrigger(RecalcTrigger,Trigger6M)),NA())</f>
        <v>1.7830663845419537E-2</v>
      </c>
      <c r="Q970" s="183">
        <f>IFERROR(_xll.qlIndexFixing(ONIndex1Y,I970,TRUE,_xll.ohTrigger(RecalcTrigger,Trigger1Y)),NA())</f>
        <v>1.8210022472651133E-2</v>
      </c>
    </row>
    <row r="971" spans="2:17" x14ac:dyDescent="0.2">
      <c r="B971" s="39" t="s">
        <v>42</v>
      </c>
      <c r="D971" s="42">
        <f>_xll.qlCalendarAdvance(Calendar,$D970,B971,"f",FALSE)</f>
        <v>46301</v>
      </c>
      <c r="E971" s="177">
        <f>_xll.qlInterestRateIndexValueDate(IndexON,D971)</f>
        <v>46301</v>
      </c>
      <c r="F971" s="193">
        <f>IFERROR(_xll.qlIndexFixing(IndexON,D971,TRUE,_xll.ohTrigger(RecalcTrigger,TriggerON)),NA())</f>
        <v>1.6064690238550838E-2</v>
      </c>
      <c r="H971" s="42">
        <f>_xll.qlCalendarAdvance(Calendar,$H970,B971,"f",FALSE)</f>
        <v>46301</v>
      </c>
      <c r="I971" s="177">
        <f>_xll.qlInterestRateIndexValueDate(Index1M,$H971)</f>
        <v>46303</v>
      </c>
      <c r="J971" s="182">
        <f>IFERROR(_xll.qlIndexFixing(Index1M,$H971,TRUE,_xll.ohTrigger(RecalcTrigger,Trigger1M)),NA())</f>
        <v>1.6497772973662339E-2</v>
      </c>
      <c r="K971" s="44">
        <f>IFERROR(_xll.qlIndexFixing(Index3M,H971,TRUE,_xll.ohTrigger(RecalcTrigger,Trigger3M)),NA())</f>
        <v>1.7561877118903446E-2</v>
      </c>
      <c r="L971" s="44">
        <f>IFERROR(_xll.qlIndexFixing(Index6M,$H971,TRUE,_xll.ohTrigger(RecalcTrigger,Trigger6M)),NA())</f>
        <v>1.8100825335206322E-2</v>
      </c>
      <c r="M971" s="183">
        <f>IFERROR(_xll.qlIndexFixing(Index1Y,$H971,TRUE,_xll.ohTrigger(RecalcTrigger,Trigger1Y)),NA())</f>
        <v>1.8663867051800901E-2</v>
      </c>
      <c r="N971" s="182">
        <f>IFERROR(_xll.qlIndexFixing(ONIndex1M,I971,TRUE,_xll.ohTrigger(RecalcTrigger,Trigger1M)),NA())</f>
        <v>1.6466081969204183E-2</v>
      </c>
      <c r="O971" s="44">
        <f>IFERROR(_xll.qlIndexFixing(ONIndex3M,I971,TRUE,_xll.ohTrigger(RecalcTrigger,Trigger3M)),NA())</f>
        <v>1.7444398366137648E-2</v>
      </c>
      <c r="P971" s="44">
        <f>IFERROR(_xll.qlIndexFixing(ONIndex6M,I971,TRUE,_xll.ohTrigger(RecalcTrigger,Trigger6M)),NA())</f>
        <v>1.7845845777371139E-2</v>
      </c>
      <c r="Q971" s="183">
        <f>IFERROR(_xll.qlIndexFixing(ONIndex1Y,I971,TRUE,_xll.ohTrigger(RecalcTrigger,Trigger1Y)),NA())</f>
        <v>1.8221895137742194E-2</v>
      </c>
    </row>
    <row r="972" spans="2:17" x14ac:dyDescent="0.2">
      <c r="B972" s="39" t="s">
        <v>42</v>
      </c>
      <c r="D972" s="42">
        <f>_xll.qlCalendarAdvance(Calendar,$D971,B972,"f",FALSE)</f>
        <v>46308</v>
      </c>
      <c r="E972" s="177">
        <f>_xll.qlInterestRateIndexValueDate(IndexON,D972)</f>
        <v>46308</v>
      </c>
      <c r="F972" s="193">
        <f>IFERROR(_xll.qlIndexFixing(IndexON,D972,TRUE,_xll.ohTrigger(RecalcTrigger,TriggerON)),NA())</f>
        <v>1.6064690238550838E-2</v>
      </c>
      <c r="H972" s="42">
        <f>_xll.qlCalendarAdvance(Calendar,$H971,B972,"f",FALSE)</f>
        <v>46308</v>
      </c>
      <c r="I972" s="177">
        <f>_xll.qlInterestRateIndexValueDate(Index1M,$H972)</f>
        <v>46310</v>
      </c>
      <c r="J972" s="182">
        <f>IFERROR(_xll.qlIndexFixing(Index1M,$H972,TRUE,_xll.ohTrigger(RecalcTrigger,Trigger1M)),NA())</f>
        <v>1.6509908636184734E-2</v>
      </c>
      <c r="K972" s="44">
        <f>IFERROR(_xll.qlIndexFixing(Index3M,H972,TRUE,_xll.ohTrigger(RecalcTrigger,Trigger3M)),NA())</f>
        <v>1.7574979613424108E-2</v>
      </c>
      <c r="L972" s="44">
        <f>IFERROR(_xll.qlIndexFixing(Index6M,$H972,TRUE,_xll.ohTrigger(RecalcTrigger,Trigger6M)),NA())</f>
        <v>1.8114378067291919E-2</v>
      </c>
      <c r="M972" s="183">
        <f>IFERROR(_xll.qlIndexFixing(Index1Y,$H972,TRUE,_xll.ohTrigger(RecalcTrigger,Trigger1Y)),NA())</f>
        <v>1.8673972153664783E-2</v>
      </c>
      <c r="N972" s="182">
        <f>IFERROR(_xll.qlIndexFixing(ONIndex1M,I972,TRUE,_xll.ohTrigger(RecalcTrigger,Trigger1M)),NA())</f>
        <v>1.6478295289479306E-2</v>
      </c>
      <c r="O972" s="44">
        <f>IFERROR(_xll.qlIndexFixing(ONIndex3M,I972,TRUE,_xll.ohTrigger(RecalcTrigger,Trigger3M)),NA())</f>
        <v>1.7458014039766212E-2</v>
      </c>
      <c r="P972" s="44">
        <f>IFERROR(_xll.qlIndexFixing(ONIndex6M,I972,TRUE,_xll.ohTrigger(RecalcTrigger,Trigger6M)),NA())</f>
        <v>1.7860897286370303E-2</v>
      </c>
      <c r="Q972" s="183">
        <f>IFERROR(_xll.qlIndexFixing(ONIndex1Y,I972,TRUE,_xll.ohTrigger(RecalcTrigger,Trigger1Y)),NA())</f>
        <v>1.8233688642315116E-2</v>
      </c>
    </row>
    <row r="973" spans="2:17" x14ac:dyDescent="0.2">
      <c r="B973" s="39" t="s">
        <v>42</v>
      </c>
      <c r="D973" s="42">
        <f>_xll.qlCalendarAdvance(Calendar,$D972,B973,"f",FALSE)</f>
        <v>46315</v>
      </c>
      <c r="E973" s="177">
        <f>_xll.qlInterestRateIndexValueDate(IndexON,D973)</f>
        <v>46315</v>
      </c>
      <c r="F973" s="193">
        <f>IFERROR(_xll.qlIndexFixing(IndexON,D973,TRUE,_xll.ohTrigger(RecalcTrigger,TriggerON)),NA())</f>
        <v>1.6064690238550838E-2</v>
      </c>
      <c r="H973" s="42">
        <f>_xll.qlCalendarAdvance(Calendar,$H972,B973,"f",FALSE)</f>
        <v>46315</v>
      </c>
      <c r="I973" s="177">
        <f>_xll.qlInterestRateIndexValueDate(Index1M,$H973)</f>
        <v>46317</v>
      </c>
      <c r="J973" s="182">
        <f>IFERROR(_xll.qlIndexFixing(Index1M,$H973,TRUE,_xll.ohTrigger(RecalcTrigger,Trigger1M)),NA())</f>
        <v>1.6521986985532922E-2</v>
      </c>
      <c r="K973" s="44">
        <f>IFERROR(_xll.qlIndexFixing(Index3M,H973,TRUE,_xll.ohTrigger(RecalcTrigger,Trigger3M)),NA())</f>
        <v>1.7587986037249891E-2</v>
      </c>
      <c r="L973" s="44">
        <f>IFERROR(_xll.qlIndexFixing(Index6M,$H973,TRUE,_xll.ohTrigger(RecalcTrigger,Trigger6M)),NA())</f>
        <v>1.8127798135806401E-2</v>
      </c>
      <c r="M973" s="183">
        <f>IFERROR(_xll.qlIndexFixing(Index1Y,$H973,TRUE,_xll.ohTrigger(RecalcTrigger,Trigger1Y)),NA())</f>
        <v>1.8684004931174596E-2</v>
      </c>
      <c r="N973" s="182">
        <f>IFERROR(_xll.qlIndexFixing(ONIndex1M,I973,TRUE,_xll.ohTrigger(RecalcTrigger,Trigger1M)),NA())</f>
        <v>1.6490450310628901E-2</v>
      </c>
      <c r="O973" s="44">
        <f>IFERROR(_xll.qlIndexFixing(ONIndex3M,I973,TRUE,_xll.ohTrigger(RecalcTrigger,Trigger3M)),NA())</f>
        <v>1.7471532331212458E-2</v>
      </c>
      <c r="P973" s="44">
        <f>IFERROR(_xll.qlIndexFixing(ONIndex6M,I973,TRUE,_xll.ohTrigger(RecalcTrigger,Trigger6M)),NA())</f>
        <v>1.7875818287285128E-2</v>
      </c>
      <c r="Q973" s="183">
        <f>IFERROR(_xll.qlIndexFixing(ONIndex1Y,I973,TRUE,_xll.ohTrigger(RecalcTrigger,Trigger1Y)),NA())</f>
        <v>1.8245403292125317E-2</v>
      </c>
    </row>
    <row r="974" spans="2:17" x14ac:dyDescent="0.2">
      <c r="B974" s="39" t="s">
        <v>42</v>
      </c>
      <c r="D974" s="42">
        <f>_xll.qlCalendarAdvance(Calendar,$D973,B974,"f",FALSE)</f>
        <v>46322</v>
      </c>
      <c r="E974" s="177">
        <f>_xll.qlInterestRateIndexValueDate(IndexON,D974)</f>
        <v>46322</v>
      </c>
      <c r="F974" s="193">
        <f>IFERROR(_xll.qlIndexFixing(IndexON,D974,TRUE,_xll.ohTrigger(RecalcTrigger,TriggerON)),NA())</f>
        <v>1.6064690238550838E-2</v>
      </c>
      <c r="H974" s="42">
        <f>_xll.qlCalendarAdvance(Calendar,$H973,B974,"f",FALSE)</f>
        <v>46322</v>
      </c>
      <c r="I974" s="177">
        <f>_xll.qlInterestRateIndexValueDate(Index1M,$H974)</f>
        <v>46324</v>
      </c>
      <c r="J974" s="182">
        <f>IFERROR(_xll.qlIndexFixing(Index1M,$H974,TRUE,_xll.ohTrigger(RecalcTrigger,Trigger1M)),NA())</f>
        <v>1.6534008664460254E-2</v>
      </c>
      <c r="K974" s="44">
        <f>IFERROR(_xll.qlIndexFixing(Index3M,H974,TRUE,_xll.ohTrigger(RecalcTrigger,Trigger3M)),NA())</f>
        <v>1.7600896676379846E-2</v>
      </c>
      <c r="L974" s="44">
        <f>IFERROR(_xll.qlIndexFixing(Index6M,$H974,TRUE,_xll.ohTrigger(RecalcTrigger,Trigger6M)),NA())</f>
        <v>1.8141085452496403E-2</v>
      </c>
      <c r="M974" s="183">
        <f>IFERROR(_xll.qlIndexFixing(Index1Y,$H974,TRUE,_xll.ohTrigger(RecalcTrigger,Trigger1Y)),NA())</f>
        <v>1.8693965693586084E-2</v>
      </c>
      <c r="N974" s="182">
        <f>IFERROR(_xll.qlIndexFixing(ONIndex1M,I974,TRUE,_xll.ohTrigger(RecalcTrigger,Trigger1M)),NA())</f>
        <v>1.650254767461945E-2</v>
      </c>
      <c r="O974" s="44">
        <f>IFERROR(_xll.qlIndexFixing(ONIndex3M,I974,TRUE,_xll.ohTrigger(RecalcTrigger,Trigger3M)),NA())</f>
        <v>1.7484953526167857E-2</v>
      </c>
      <c r="P974" s="44">
        <f>IFERROR(_xll.qlIndexFixing(ONIndex6M,I974,TRUE,_xll.ohTrigger(RecalcTrigger,Trigger6M)),NA())</f>
        <v>1.7890608695463328E-2</v>
      </c>
      <c r="Q974" s="183">
        <f>IFERROR(_xll.qlIndexFixing(ONIndex1Y,I974,TRUE,_xll.ohTrigger(RecalcTrigger,Trigger1Y)),NA())</f>
        <v>1.8257039392688412E-2</v>
      </c>
    </row>
    <row r="975" spans="2:17" x14ac:dyDescent="0.2">
      <c r="B975" s="39" t="s">
        <v>42</v>
      </c>
      <c r="D975" s="42">
        <f>_xll.qlCalendarAdvance(Calendar,$D974,B975,"f",FALSE)</f>
        <v>46329</v>
      </c>
      <c r="E975" s="177">
        <f>_xll.qlInterestRateIndexValueDate(IndexON,D975)</f>
        <v>46329</v>
      </c>
      <c r="F975" s="193">
        <f>IFERROR(_xll.qlIndexFixing(IndexON,D975,TRUE,_xll.ohTrigger(RecalcTrigger,TriggerON)),NA())</f>
        <v>1.6064690238550838E-2</v>
      </c>
      <c r="H975" s="42">
        <f>_xll.qlCalendarAdvance(Calendar,$H974,B975,"f",FALSE)</f>
        <v>46329</v>
      </c>
      <c r="I975" s="177">
        <f>_xll.qlInterestRateIndexValueDate(Index1M,$H975)</f>
        <v>46331</v>
      </c>
      <c r="J975" s="182">
        <f>IFERROR(_xll.qlIndexFixing(Index1M,$H975,TRUE,_xll.ohTrigger(RecalcTrigger,Trigger1M)),NA())</f>
        <v>1.654597431572008E-2</v>
      </c>
      <c r="K975" s="44">
        <f>IFERROR(_xll.qlIndexFixing(Index3M,H975,TRUE,_xll.ohTrigger(RecalcTrigger,Trigger3M)),NA())</f>
        <v>1.7613711816826059E-2</v>
      </c>
      <c r="L975" s="44">
        <f>IFERROR(_xll.qlIndexFixing(Index6M,$H975,TRUE,_xll.ohTrigger(RecalcTrigger,Trigger6M)),NA())</f>
        <v>1.8152889488445855E-2</v>
      </c>
      <c r="M975" s="183">
        <f>IFERROR(_xll.qlIndexFixing(Index1Y,$H975,TRUE,_xll.ohTrigger(RecalcTrigger,Trigger1Y)),NA())</f>
        <v>1.8703854750183466E-2</v>
      </c>
      <c r="N975" s="182">
        <f>IFERROR(_xll.qlIndexFixing(ONIndex1M,I975,TRUE,_xll.ohTrigger(RecalcTrigger,Trigger1M)),NA())</f>
        <v>1.6514588023497367E-2</v>
      </c>
      <c r="O975" s="44">
        <f>IFERROR(_xll.qlIndexFixing(ONIndex3M,I975,TRUE,_xll.ohTrigger(RecalcTrigger,Trigger3M)),NA())</f>
        <v>1.749827791048375E-2</v>
      </c>
      <c r="P975" s="44">
        <f>IFERROR(_xll.qlIndexFixing(ONIndex6M,I975,TRUE,_xll.ohTrigger(RecalcTrigger,Trigger6M)),NA())</f>
        <v>1.7905268426092746E-2</v>
      </c>
      <c r="Q975" s="183">
        <f>IFERROR(_xll.qlIndexFixing(ONIndex1Y,I975,TRUE,_xll.ohTrigger(RecalcTrigger,Trigger1Y)),NA())</f>
        <v>1.8268597249679885E-2</v>
      </c>
    </row>
    <row r="976" spans="2:17" x14ac:dyDescent="0.2">
      <c r="B976" s="39" t="s">
        <v>42</v>
      </c>
      <c r="D976" s="42">
        <f>_xll.qlCalendarAdvance(Calendar,$D975,B976,"f",FALSE)</f>
        <v>46336</v>
      </c>
      <c r="E976" s="177">
        <f>_xll.qlInterestRateIndexValueDate(IndexON,D976)</f>
        <v>46336</v>
      </c>
      <c r="F976" s="193">
        <f>IFERROR(_xll.qlIndexFixing(IndexON,D976,TRUE,_xll.ohTrigger(RecalcTrigger,TriggerON)),NA())</f>
        <v>1.6064690238550838E-2</v>
      </c>
      <c r="H976" s="42">
        <f>_xll.qlCalendarAdvance(Calendar,$H975,B976,"f",FALSE)</f>
        <v>46336</v>
      </c>
      <c r="I976" s="177">
        <f>_xll.qlInterestRateIndexValueDate(Index1M,$H976)</f>
        <v>46338</v>
      </c>
      <c r="J976" s="182">
        <f>IFERROR(_xll.qlIndexFixing(Index1M,$H976,TRUE,_xll.ohTrigger(RecalcTrigger,Trigger1M)),NA())</f>
        <v>1.655788458206825E-2</v>
      </c>
      <c r="K976" s="44">
        <f>IFERROR(_xll.qlIndexFixing(Index3M,H976,TRUE,_xll.ohTrigger(RecalcTrigger,Trigger3M)),NA())</f>
        <v>1.7626431744605823E-2</v>
      </c>
      <c r="L976" s="44">
        <f>IFERROR(_xll.qlIndexFixing(Index6M,$H976,TRUE,_xll.ohTrigger(RecalcTrigger,Trigger6M)),NA())</f>
        <v>1.816591990698627E-2</v>
      </c>
      <c r="M976" s="183">
        <f>IFERROR(_xll.qlIndexFixing(Index1Y,$H976,TRUE,_xll.ohTrigger(RecalcTrigger,Trigger1Y)),NA())</f>
        <v>1.8713672410278111E-2</v>
      </c>
      <c r="N976" s="182">
        <f>IFERROR(_xll.qlIndexFixing(ONIndex1M,I976,TRUE,_xll.ohTrigger(RecalcTrigger,Trigger1M)),NA())</f>
        <v>1.652657199930907E-2</v>
      </c>
      <c r="O976" s="44">
        <f>IFERROR(_xll.qlIndexFixing(ONIndex3M,I976,TRUE,_xll.ohTrigger(RecalcTrigger,Trigger3M)),NA())</f>
        <v>1.7511505769531865E-2</v>
      </c>
      <c r="P976" s="44">
        <f>IFERROR(_xll.qlIndexFixing(ONIndex6M,I976,TRUE,_xll.ohTrigger(RecalcTrigger,Trigger6M)),NA())</f>
        <v>1.7919797394201353E-2</v>
      </c>
      <c r="Q976" s="183">
        <f>IFERROR(_xll.qlIndexFixing(ONIndex1Y,I976,TRUE,_xll.ohTrigger(RecalcTrigger,Trigger1Y)),NA())</f>
        <v>1.8280077168775222E-2</v>
      </c>
    </row>
    <row r="977" spans="2:17" x14ac:dyDescent="0.2">
      <c r="B977" s="39" t="s">
        <v>42</v>
      </c>
      <c r="D977" s="42">
        <f>_xll.qlCalendarAdvance(Calendar,$D976,B977,"f",FALSE)</f>
        <v>46343</v>
      </c>
      <c r="E977" s="177">
        <f>_xll.qlInterestRateIndexValueDate(IndexON,D977)</f>
        <v>46343</v>
      </c>
      <c r="F977" s="193">
        <f>IFERROR(_xll.qlIndexFixing(IndexON,D977,TRUE,_xll.ohTrigger(RecalcTrigger,TriggerON)),NA())</f>
        <v>1.6064690238550838E-2</v>
      </c>
      <c r="H977" s="42">
        <f>_xll.qlCalendarAdvance(Calendar,$H976,B977,"f",FALSE)</f>
        <v>46343</v>
      </c>
      <c r="I977" s="177">
        <f>_xll.qlInterestRateIndexValueDate(Index1M,$H977)</f>
        <v>46345</v>
      </c>
      <c r="J977" s="182">
        <f>IFERROR(_xll.qlIndexFixing(Index1M,$H977,TRUE,_xll.ohTrigger(RecalcTrigger,Trigger1M)),NA())</f>
        <v>1.6569740106263109E-2</v>
      </c>
      <c r="K977" s="44">
        <f>IFERROR(_xll.qlIndexFixing(Index3M,H977,TRUE,_xll.ohTrigger(RecalcTrigger,Trigger3M)),NA())</f>
        <v>1.7639056745752946E-2</v>
      </c>
      <c r="L977" s="44">
        <f>IFERROR(_xll.qlIndexFixing(Index6M,$H977,TRUE,_xll.ohTrigger(RecalcTrigger,Trigger6M)),NA())</f>
        <v>1.8178817321604555E-2</v>
      </c>
      <c r="M977" s="183">
        <f>IFERROR(_xll.qlIndexFixing(Index1Y,$H977,TRUE,_xll.ohTrigger(RecalcTrigger,Trigger1Y)),NA())</f>
        <v>1.8723418983208982E-2</v>
      </c>
      <c r="N977" s="182">
        <f>IFERROR(_xll.qlIndexFixing(ONIndex1M,I977,TRUE,_xll.ohTrigger(RecalcTrigger,Trigger1M)),NA())</f>
        <v>1.6538500244100973E-2</v>
      </c>
      <c r="O977" s="44">
        <f>IFERROR(_xll.qlIndexFixing(ONIndex3M,I977,TRUE,_xll.ohTrigger(RecalcTrigger,Trigger3M)),NA())</f>
        <v>1.7524637389323416E-2</v>
      </c>
      <c r="P977" s="44">
        <f>IFERROR(_xll.qlIndexFixing(ONIndex6M,I977,TRUE,_xll.ohTrigger(RecalcTrigger,Trigger6M)),NA())</f>
        <v>1.7934195515136864E-2</v>
      </c>
      <c r="Q977" s="183">
        <f>IFERROR(_xll.qlIndexFixing(ONIndex1Y,I977,TRUE,_xll.ohTrigger(RecalcTrigger,Trigger1Y)),NA())</f>
        <v>1.829147945556997E-2</v>
      </c>
    </row>
    <row r="978" spans="2:17" x14ac:dyDescent="0.2">
      <c r="B978" s="39" t="s">
        <v>42</v>
      </c>
      <c r="D978" s="42">
        <f>_xll.qlCalendarAdvance(Calendar,$D977,B978,"f",FALSE)</f>
        <v>46350</v>
      </c>
      <c r="E978" s="177">
        <f>_xll.qlInterestRateIndexValueDate(IndexON,D978)</f>
        <v>46350</v>
      </c>
      <c r="F978" s="193">
        <f>IFERROR(_xll.qlIndexFixing(IndexON,D978,TRUE,_xll.ohTrigger(RecalcTrigger,TriggerON)),NA())</f>
        <v>1.6064690238550838E-2</v>
      </c>
      <c r="H978" s="42">
        <f>_xll.qlCalendarAdvance(Calendar,$H977,B978,"f",FALSE)</f>
        <v>46350</v>
      </c>
      <c r="I978" s="177">
        <f>_xll.qlInterestRateIndexValueDate(Index1M,$H978)</f>
        <v>46352</v>
      </c>
      <c r="J978" s="182">
        <f>IFERROR(_xll.qlIndexFixing(Index1M,$H978,TRUE,_xll.ohTrigger(RecalcTrigger,Trigger1M)),NA())</f>
        <v>1.6581541531070498E-2</v>
      </c>
      <c r="K978" s="44">
        <f>IFERROR(_xll.qlIndexFixing(Index3M,H978,TRUE,_xll.ohTrigger(RecalcTrigger,Trigger3M)),NA())</f>
        <v>1.7651587106308184E-2</v>
      </c>
      <c r="L978" s="44">
        <f>IFERROR(_xll.qlIndexFixing(Index6M,$H978,TRUE,_xll.ohTrigger(RecalcTrigger,Trigger6M)),NA())</f>
        <v>1.8191581644162593E-2</v>
      </c>
      <c r="M978" s="183">
        <f>IFERROR(_xll.qlIndexFixing(Index1Y,$H978,TRUE,_xll.ohTrigger(RecalcTrigger,Trigger1Y)),NA())</f>
        <v>1.8733094778342205E-2</v>
      </c>
      <c r="N978" s="182">
        <f>IFERROR(_xll.qlIndexFixing(ONIndex1M,I978,TRUE,_xll.ohTrigger(RecalcTrigger,Trigger1M)),NA())</f>
        <v>1.6550373399759621E-2</v>
      </c>
      <c r="O978" s="44">
        <f>IFERROR(_xll.qlIndexFixing(ONIndex3M,I978,TRUE,_xll.ohTrigger(RecalcTrigger,Trigger3M)),NA())</f>
        <v>1.7537673055310066E-2</v>
      </c>
      <c r="P978" s="44">
        <f>IFERROR(_xll.qlIndexFixing(ONIndex6M,I978,TRUE,_xll.ohTrigger(RecalcTrigger,Trigger6M)),NA())</f>
        <v>1.7948462703927248E-2</v>
      </c>
      <c r="Q978" s="183">
        <f>IFERROR(_xll.qlIndexFixing(ONIndex1Y,I978,TRUE,_xll.ohTrigger(RecalcTrigger,Trigger1Y)),NA())</f>
        <v>1.8302804415739615E-2</v>
      </c>
    </row>
    <row r="979" spans="2:17" x14ac:dyDescent="0.2">
      <c r="B979" s="39" t="s">
        <v>42</v>
      </c>
      <c r="D979" s="42">
        <f>_xll.qlCalendarAdvance(Calendar,$D978,B979,"f",FALSE)</f>
        <v>46357</v>
      </c>
      <c r="E979" s="177">
        <f>_xll.qlInterestRateIndexValueDate(IndexON,D979)</f>
        <v>46357</v>
      </c>
      <c r="F979" s="193">
        <f>IFERROR(_xll.qlIndexFixing(IndexON,D979,TRUE,_xll.ohTrigger(RecalcTrigger,TriggerON)),NA())</f>
        <v>1.6064690238470902E-2</v>
      </c>
      <c r="H979" s="42">
        <f>_xll.qlCalendarAdvance(Calendar,$H978,B979,"f",FALSE)</f>
        <v>46357</v>
      </c>
      <c r="I979" s="177">
        <f>_xll.qlInterestRateIndexValueDate(Index1M,$H979)</f>
        <v>46359</v>
      </c>
      <c r="J979" s="182">
        <f>IFERROR(_xll.qlIndexFixing(Index1M,$H979,TRUE,_xll.ohTrigger(RecalcTrigger,Trigger1M)),NA())</f>
        <v>1.6593289499256259E-2</v>
      </c>
      <c r="K979" s="44">
        <f>IFERROR(_xll.qlIndexFixing(Index3M,H979,TRUE,_xll.ohTrigger(RecalcTrigger,Trigger3M)),NA())</f>
        <v>1.766141623132178E-2</v>
      </c>
      <c r="L979" s="44">
        <f>IFERROR(_xll.qlIndexFixing(Index6M,$H979,TRUE,_xll.ohTrigger(RecalcTrigger,Trigger6M)),NA())</f>
        <v>1.8205527671450006E-2</v>
      </c>
      <c r="M979" s="183">
        <f>IFERROR(_xll.qlIndexFixing(Index1Y,$H979,TRUE,_xll.ohTrigger(RecalcTrigger,Trigger1Y)),NA())</f>
        <v>1.8742700105071276E-2</v>
      </c>
      <c r="N979" s="182">
        <f>IFERROR(_xll.qlIndexFixing(ONIndex1M,I979,TRUE,_xll.ohTrigger(RecalcTrigger,Trigger1M)),NA())</f>
        <v>1.6562192108411367E-2</v>
      </c>
      <c r="O979" s="44">
        <f>IFERROR(_xll.qlIndexFixing(ONIndex3M,I979,TRUE,_xll.ohTrigger(RecalcTrigger,Trigger3M)),NA())</f>
        <v>1.7550613053183284E-2</v>
      </c>
      <c r="P979" s="44">
        <f>IFERROR(_xll.qlIndexFixing(ONIndex6M,I979,TRUE,_xll.ohTrigger(RecalcTrigger,Trigger6M)),NA())</f>
        <v>1.7962598875920222E-2</v>
      </c>
      <c r="Q979" s="183">
        <f>IFERROR(_xll.qlIndexFixing(ONIndex1Y,I979,TRUE,_xll.ohTrigger(RecalcTrigger,Trigger1Y)),NA())</f>
        <v>1.8314052354879706E-2</v>
      </c>
    </row>
    <row r="980" spans="2:17" x14ac:dyDescent="0.2">
      <c r="B980" s="39" t="s">
        <v>42</v>
      </c>
      <c r="D980" s="42">
        <f>_xll.qlCalendarAdvance(Calendar,$D979,B980,"f",FALSE)</f>
        <v>46364</v>
      </c>
      <c r="E980" s="177">
        <f>_xll.qlInterestRateIndexValueDate(IndexON,D980)</f>
        <v>46364</v>
      </c>
      <c r="F980" s="193">
        <f>IFERROR(_xll.qlIndexFixing(IndexON,D980,TRUE,_xll.ohTrigger(RecalcTrigger,TriggerON)),NA())</f>
        <v>1.6064690238550838E-2</v>
      </c>
      <c r="H980" s="42">
        <f>_xll.qlCalendarAdvance(Calendar,$H979,B980,"f",FALSE)</f>
        <v>46364</v>
      </c>
      <c r="I980" s="177">
        <f>_xll.qlInterestRateIndexValueDate(Index1M,$H980)</f>
        <v>46366</v>
      </c>
      <c r="J980" s="182">
        <f>IFERROR(_xll.qlIndexFixing(Index1M,$H980,TRUE,_xll.ohTrigger(RecalcTrigger,Trigger1M)),NA())</f>
        <v>1.6604984653593724E-2</v>
      </c>
      <c r="K980" s="44">
        <f>IFERROR(_xll.qlIndexFixing(Index3M,H980,TRUE,_xll.ohTrigger(RecalcTrigger,Trigger3M)),NA())</f>
        <v>1.7673770290991264E-2</v>
      </c>
      <c r="L980" s="44">
        <f>IFERROR(_xll.qlIndexFixing(Index6M,$H980,TRUE,_xll.ohTrigger(RecalcTrigger,Trigger6M)),NA())</f>
        <v>1.8218016625255195E-2</v>
      </c>
      <c r="M980" s="183">
        <f>IFERROR(_xll.qlIndexFixing(Index1Y,$H980,TRUE,_xll.ohTrigger(RecalcTrigger,Trigger1Y)),NA())</f>
        <v>1.8752235272815967E-2</v>
      </c>
      <c r="N980" s="182">
        <f>IFERROR(_xll.qlIndexFixing(ONIndex1M,I980,TRUE,_xll.ohTrigger(RecalcTrigger,Trigger1M)),NA())</f>
        <v>1.6573957012022689E-2</v>
      </c>
      <c r="O980" s="44">
        <f>IFERROR(_xll.qlIndexFixing(ONIndex3M,I980,TRUE,_xll.ohTrigger(RecalcTrigger,Trigger3M)),NA())</f>
        <v>1.7563457668714477E-2</v>
      </c>
      <c r="P980" s="44">
        <f>IFERROR(_xll.qlIndexFixing(ONIndex6M,I980,TRUE,_xll.ohTrigger(RecalcTrigger,Trigger6M)),NA())</f>
        <v>1.7976603946143754E-2</v>
      </c>
      <c r="Q980" s="183">
        <f>IFERROR(_xll.qlIndexFixing(ONIndex1Y,I980,TRUE,_xll.ohTrigger(RecalcTrigger,Trigger1Y)),NA())</f>
        <v>1.8325223578665728E-2</v>
      </c>
    </row>
    <row r="981" spans="2:17" x14ac:dyDescent="0.2">
      <c r="B981" s="39" t="s">
        <v>42</v>
      </c>
      <c r="D981" s="42">
        <f>_xll.qlCalendarAdvance(Calendar,$D980,B981,"f",FALSE)</f>
        <v>46371</v>
      </c>
      <c r="E981" s="177">
        <f>_xll.qlInterestRateIndexValueDate(IndexON,D981)</f>
        <v>46371</v>
      </c>
      <c r="F981" s="193">
        <f>IFERROR(_xll.qlIndexFixing(IndexON,D981,TRUE,_xll.ohTrigger(RecalcTrigger,TriggerON)),NA())</f>
        <v>1.6064690238550838E-2</v>
      </c>
      <c r="H981" s="42">
        <f>_xll.qlCalendarAdvance(Calendar,$H980,B981,"f",FALSE)</f>
        <v>46371</v>
      </c>
      <c r="I981" s="177">
        <f>_xll.qlInterestRateIndexValueDate(Index1M,$H981)</f>
        <v>46373</v>
      </c>
      <c r="J981" s="182">
        <f>IFERROR(_xll.qlIndexFixing(Index1M,$H981,TRUE,_xll.ohTrigger(RecalcTrigger,Trigger1M)),NA())</f>
        <v>1.6616627636851233E-2</v>
      </c>
      <c r="K981" s="44">
        <f>IFERROR(_xll.qlIndexFixing(Index3M,H981,TRUE,_xll.ohTrigger(RecalcTrigger,Trigger3M)),NA())</f>
        <v>1.7686030535741359E-2</v>
      </c>
      <c r="L981" s="44">
        <f>IFERROR(_xll.qlIndexFixing(Index6M,$H981,TRUE,_xll.ohTrigger(RecalcTrigger,Trigger6M)),NA())</f>
        <v>1.8230372210150621E-2</v>
      </c>
      <c r="M981" s="183">
        <f>IFERROR(_xll.qlIndexFixing(Index1Y,$H981,TRUE,_xll.ohTrigger(RecalcTrigger,Trigger1Y)),NA())</f>
        <v>1.8761700591022345E-2</v>
      </c>
      <c r="N981" s="182">
        <f>IFERROR(_xll.qlIndexFixing(ONIndex1M,I981,TRUE,_xll.ohTrigger(RecalcTrigger,Trigger1M)),NA())</f>
        <v>1.6585668752560068E-2</v>
      </c>
      <c r="O981" s="44">
        <f>IFERROR(_xll.qlIndexFixing(ONIndex3M,I981,TRUE,_xll.ohTrigger(RecalcTrigger,Trigger3M)),NA())</f>
        <v>1.7576207187435244E-2</v>
      </c>
      <c r="P981" s="44">
        <f>IFERROR(_xll.qlIndexFixing(ONIndex6M,I981,TRUE,_xll.ohTrigger(RecalcTrigger,Trigger6M)),NA())</f>
        <v>1.7990477829865625E-2</v>
      </c>
      <c r="Q981" s="183">
        <f>IFERROR(_xll.qlIndexFixing(ONIndex1Y,I981,TRUE,_xll.ohTrigger(RecalcTrigger,Trigger1Y)),NA())</f>
        <v>1.8336318392693229E-2</v>
      </c>
    </row>
    <row r="982" spans="2:17" x14ac:dyDescent="0.2">
      <c r="B982" s="39" t="s">
        <v>42</v>
      </c>
      <c r="D982" s="42">
        <f>_xll.qlCalendarAdvance(Calendar,$D981,B982,"f",FALSE)</f>
        <v>46378</v>
      </c>
      <c r="E982" s="177">
        <f>_xll.qlInterestRateIndexValueDate(IndexON,D982)</f>
        <v>46378</v>
      </c>
      <c r="F982" s="193">
        <f>IFERROR(_xll.qlIndexFixing(IndexON,D982,TRUE,_xll.ohTrigger(RecalcTrigger,TriggerON)),NA())</f>
        <v>1.6064690238550838E-2</v>
      </c>
      <c r="H982" s="42">
        <f>_xll.qlCalendarAdvance(Calendar,$H981,B982,"f",FALSE)</f>
        <v>46378</v>
      </c>
      <c r="I982" s="177">
        <f>_xll.qlInterestRateIndexValueDate(Index1M,$H982)</f>
        <v>46380</v>
      </c>
      <c r="J982" s="182">
        <f>IFERROR(_xll.qlIndexFixing(Index1M,$H982,TRUE,_xll.ohTrigger(RecalcTrigger,Trigger1M)),NA())</f>
        <v>1.6628219091812113E-2</v>
      </c>
      <c r="K982" s="44">
        <f>IFERROR(_xll.qlIndexFixing(Index3M,H982,TRUE,_xll.ohTrigger(RecalcTrigger,Trigger3M)),NA())</f>
        <v>1.7698197251645453E-2</v>
      </c>
      <c r="L982" s="44">
        <f>IFERROR(_xll.qlIndexFixing(Index6M,$H982,TRUE,_xll.ohTrigger(RecalcTrigger,Trigger6M)),NA())</f>
        <v>1.8242594338077935E-2</v>
      </c>
      <c r="M982" s="183">
        <f>IFERROR(_xll.qlIndexFixing(Index1Y,$H982,TRUE,_xll.ohTrigger(RecalcTrigger,Trigger1Y)),NA())</f>
        <v>1.8771096369164054E-2</v>
      </c>
      <c r="N982" s="182">
        <f>IFERROR(_xll.qlIndexFixing(ONIndex1M,I982,TRUE,_xll.ohTrigger(RecalcTrigger,Trigger1M)),NA())</f>
        <v>1.659898932504511E-2</v>
      </c>
      <c r="O982" s="44">
        <f>IFERROR(_xll.qlIndexFixing(ONIndex3M,I982,TRUE,_xll.ohTrigger(RecalcTrigger,Trigger3M)),NA())</f>
        <v>1.7590661987512135E-2</v>
      </c>
      <c r="P982" s="44">
        <f>IFERROR(_xll.qlIndexFixing(ONIndex6M,I982,TRUE,_xll.ohTrigger(RecalcTrigger,Trigger6M)),NA())</f>
        <v>1.8006172951707811E-2</v>
      </c>
      <c r="Q982" s="183">
        <f>IFERROR(_xll.qlIndexFixing(ONIndex1Y,I982,TRUE,_xll.ohTrigger(RecalcTrigger,Trigger1Y)),NA())</f>
        <v>1.8348905009322181E-2</v>
      </c>
    </row>
    <row r="983" spans="2:17" x14ac:dyDescent="0.2">
      <c r="B983" s="39" t="s">
        <v>42</v>
      </c>
      <c r="D983" s="42">
        <f>_xll.qlCalendarAdvance(Calendar,$D982,B983,"f",FALSE)</f>
        <v>46385</v>
      </c>
      <c r="E983" s="177">
        <f>_xll.qlInterestRateIndexValueDate(IndexON,D983)</f>
        <v>46385</v>
      </c>
      <c r="F983" s="193">
        <f>IFERROR(_xll.qlIndexFixing(IndexON,D983,TRUE,_xll.ohTrigger(RecalcTrigger,TriggerON)),NA())</f>
        <v>1.6064690238470902E-2</v>
      </c>
      <c r="H983" s="42">
        <f>_xll.qlCalendarAdvance(Calendar,$H982,B983,"f",FALSE)</f>
        <v>46385</v>
      </c>
      <c r="I983" s="177">
        <f>_xll.qlInterestRateIndexValueDate(Index1M,$H983)</f>
        <v>46387</v>
      </c>
      <c r="J983" s="182">
        <f>IFERROR(_xll.qlIndexFixing(Index1M,$H983,TRUE,_xll.ohTrigger(RecalcTrigger,Trigger1M)),NA())</f>
        <v>1.6636146064495889E-2</v>
      </c>
      <c r="K983" s="44">
        <f>IFERROR(_xll.qlIndexFixing(Index3M,H983,TRUE,_xll.ohTrigger(RecalcTrigger,Trigger3M)),NA())</f>
        <v>1.7710270724786703E-2</v>
      </c>
      <c r="L983" s="44">
        <f>IFERROR(_xll.qlIndexFixing(Index6M,$H983,TRUE,_xll.ohTrigger(RecalcTrigger,Trigger6M)),NA())</f>
        <v>1.8253403792909174E-2</v>
      </c>
      <c r="M983" s="183">
        <f>IFERROR(_xll.qlIndexFixing(Index1Y,$H983,TRUE,_xll.ohTrigger(RecalcTrigger,Trigger1Y)),NA())</f>
        <v>1.8780422916739061E-2</v>
      </c>
      <c r="N983" s="182">
        <f>IFERROR(_xll.qlIndexFixing(ONIndex1M,I983,TRUE,_xll.ohTrigger(RecalcTrigger,Trigger1M)),NA())</f>
        <v>1.6610589306660373E-2</v>
      </c>
      <c r="O983" s="44">
        <f>IFERROR(_xll.qlIndexFixing(ONIndex3M,I983,TRUE,_xll.ohTrigger(RecalcTrigger,Trigger3M)),NA())</f>
        <v>1.760320868942955E-2</v>
      </c>
      <c r="P983" s="44">
        <f>IFERROR(_xll.qlIndexFixing(ONIndex6M,I983,TRUE,_xll.ohTrigger(RecalcTrigger,Trigger6M)),NA())</f>
        <v>1.8019765435806079E-2</v>
      </c>
      <c r="Q983" s="183">
        <f>IFERROR(_xll.qlIndexFixing(ONIndex1Y,I983,TRUE,_xll.ohTrigger(RecalcTrigger,Trigger1Y)),NA())</f>
        <v>1.8359837117420952E-2</v>
      </c>
    </row>
    <row r="984" spans="2:17" x14ac:dyDescent="0.2">
      <c r="B984" s="39" t="s">
        <v>42</v>
      </c>
      <c r="D984" s="42">
        <f>_xll.qlCalendarAdvance(Calendar,$D983,B984,"f",FALSE)</f>
        <v>46392</v>
      </c>
      <c r="E984" s="177">
        <f>_xll.qlInterestRateIndexValueDate(IndexON,D984)</f>
        <v>46392</v>
      </c>
      <c r="F984" s="193">
        <f>IFERROR(_xll.qlIndexFixing(IndexON,D984,TRUE,_xll.ohTrigger(RecalcTrigger,TriggerON)),NA())</f>
        <v>1.6064690238550838E-2</v>
      </c>
      <c r="H984" s="42">
        <f>_xll.qlCalendarAdvance(Calendar,$H983,B984,"f",FALSE)</f>
        <v>46392</v>
      </c>
      <c r="I984" s="177">
        <f>_xll.qlInterestRateIndexValueDate(Index1M,$H984)</f>
        <v>46394</v>
      </c>
      <c r="J984" s="182">
        <f>IFERROR(_xll.qlIndexFixing(Index1M,$H984,TRUE,_xll.ohTrigger(RecalcTrigger,Trigger1M)),NA())</f>
        <v>1.6651249987962302E-2</v>
      </c>
      <c r="K984" s="44">
        <f>IFERROR(_xll.qlIndexFixing(Index3M,H984,TRUE,_xll.ohTrigger(RecalcTrigger,Trigger3M)),NA())</f>
        <v>1.7722251241258924E-2</v>
      </c>
      <c r="L984" s="44">
        <f>IFERROR(_xll.qlIndexFixing(Index6M,$H984,TRUE,_xll.ohTrigger(RecalcTrigger,Trigger6M)),NA())</f>
        <v>1.8265367713563782E-2</v>
      </c>
      <c r="M984" s="183">
        <f>IFERROR(_xll.qlIndexFixing(Index1Y,$H984,TRUE,_xll.ohTrigger(RecalcTrigger,Trigger1Y)),NA())</f>
        <v>1.8789680543273138E-2</v>
      </c>
      <c r="N984" s="182">
        <f>IFERROR(_xll.qlIndexFixing(ONIndex1M,I984,TRUE,_xll.ohTrigger(RecalcTrigger,Trigger1M)),NA())</f>
        <v>1.6620491416352579E-2</v>
      </c>
      <c r="O984" s="44">
        <f>IFERROR(_xll.qlIndexFixing(ONIndex3M,I984,TRUE,_xll.ohTrigger(RecalcTrigger,Trigger3M)),NA())</f>
        <v>1.7613888019969437E-2</v>
      </c>
      <c r="P984" s="44">
        <f>IFERROR(_xll.qlIndexFixing(ONIndex6M,I984,TRUE,_xll.ohTrigger(RecalcTrigger,Trigger6M)),NA())</f>
        <v>1.8031311513819759E-2</v>
      </c>
      <c r="Q984" s="183">
        <f>IFERROR(_xll.qlIndexFixing(ONIndex1Y,I984,TRUE,_xll.ohTrigger(RecalcTrigger,Trigger1Y)),NA())</f>
        <v>1.8369147432899524E-2</v>
      </c>
    </row>
    <row r="985" spans="2:17" x14ac:dyDescent="0.2">
      <c r="B985" s="39" t="s">
        <v>42</v>
      </c>
      <c r="D985" s="42">
        <f>_xll.qlCalendarAdvance(Calendar,$D984,B985,"f",FALSE)</f>
        <v>46399</v>
      </c>
      <c r="E985" s="177">
        <f>_xll.qlInterestRateIndexValueDate(IndexON,D985)</f>
        <v>46399</v>
      </c>
      <c r="F985" s="193">
        <f>IFERROR(_xll.qlIndexFixing(IndexON,D985,TRUE,_xll.ohTrigger(RecalcTrigger,TriggerON)),NA())</f>
        <v>1.6064690238470902E-2</v>
      </c>
      <c r="H985" s="42">
        <f>_xll.qlCalendarAdvance(Calendar,$H984,B985,"f",FALSE)</f>
        <v>46399</v>
      </c>
      <c r="I985" s="177">
        <f>_xll.qlInterestRateIndexValueDate(Index1M,$H985)</f>
        <v>46401</v>
      </c>
      <c r="J985" s="182">
        <f>IFERROR(_xll.qlIndexFixing(Index1M,$H985,TRUE,_xll.ohTrigger(RecalcTrigger,Trigger1M)),NA())</f>
        <v>1.6662690714720763E-2</v>
      </c>
      <c r="K985" s="44">
        <f>IFERROR(_xll.qlIndexFixing(Index3M,H985,TRUE,_xll.ohTrigger(RecalcTrigger,Trigger3M)),NA())</f>
        <v>1.7734139087163037E-2</v>
      </c>
      <c r="L985" s="44">
        <f>IFERROR(_xll.qlIndexFixing(Index6M,$H985,TRUE,_xll.ohTrigger(RecalcTrigger,Trigger6M)),NA())</f>
        <v>1.8277197925872339E-2</v>
      </c>
      <c r="M985" s="183">
        <f>IFERROR(_xll.qlIndexFixing(Index1Y,$H985,TRUE,_xll.ohTrigger(RecalcTrigger,Trigger1Y)),NA())</f>
        <v>1.8798869558316372E-2</v>
      </c>
      <c r="N985" s="182">
        <f>IFERROR(_xll.qlIndexFixing(ONIndex1M,I985,TRUE,_xll.ohTrigger(RecalcTrigger,Trigger1M)),NA())</f>
        <v>1.6631996925058345E-2</v>
      </c>
      <c r="O985" s="44">
        <f>IFERROR(_xll.qlIndexFixing(ONIndex3M,I985,TRUE,_xll.ohTrigger(RecalcTrigger,Trigger3M)),NA())</f>
        <v>1.762626000844314E-2</v>
      </c>
      <c r="P985" s="44">
        <f>IFERROR(_xll.qlIndexFixing(ONIndex6M,I985,TRUE,_xll.ohTrigger(RecalcTrigger,Trigger6M)),NA())</f>
        <v>1.8044659803333474E-2</v>
      </c>
      <c r="Q985" s="183">
        <f>IFERROR(_xll.qlIndexFixing(ONIndex1Y,I985,TRUE,_xll.ohTrigger(RecalcTrigger,Trigger1Y)),NA())</f>
        <v>1.8379939664328049E-2</v>
      </c>
    </row>
    <row r="986" spans="2:17" x14ac:dyDescent="0.2">
      <c r="B986" s="39" t="s">
        <v>42</v>
      </c>
      <c r="D986" s="42">
        <f>_xll.qlCalendarAdvance(Calendar,$D985,B986,"f",FALSE)</f>
        <v>46406</v>
      </c>
      <c r="E986" s="177">
        <f>_xll.qlInterestRateIndexValueDate(IndexON,D986)</f>
        <v>46406</v>
      </c>
      <c r="F986" s="193">
        <f>IFERROR(_xll.qlIndexFixing(IndexON,D986,TRUE,_xll.ohTrigger(RecalcTrigger,TriggerON)),NA())</f>
        <v>1.6064690238550838E-2</v>
      </c>
      <c r="H986" s="42">
        <f>_xll.qlCalendarAdvance(Calendar,$H985,B986,"f",FALSE)</f>
        <v>46406</v>
      </c>
      <c r="I986" s="177">
        <f>_xll.qlInterestRateIndexValueDate(Index1M,$H986)</f>
        <v>46408</v>
      </c>
      <c r="J986" s="182">
        <f>IFERROR(_xll.qlIndexFixing(Index1M,$H986,TRUE,_xll.ohTrigger(RecalcTrigger,Trigger1M)),NA())</f>
        <v>1.6674082484323394E-2</v>
      </c>
      <c r="K986" s="44">
        <f>IFERROR(_xll.qlIndexFixing(Index3M,H986,TRUE,_xll.ohTrigger(RecalcTrigger,Trigger3M)),NA())</f>
        <v>1.7745934548613285E-2</v>
      </c>
      <c r="L986" s="44">
        <f>IFERROR(_xll.qlIndexFixing(Index6M,$H986,TRUE,_xll.ohTrigger(RecalcTrigger,Trigger6M)),NA())</f>
        <v>1.8288894341892372E-2</v>
      </c>
      <c r="M986" s="183">
        <f>IFERROR(_xll.qlIndexFixing(Index1Y,$H986,TRUE,_xll.ohTrigger(RecalcTrigger,Trigger1Y)),NA())</f>
        <v>1.8807990271444905E-2</v>
      </c>
      <c r="N986" s="182">
        <f>IFERROR(_xll.qlIndexFixing(ONIndex1M,I986,TRUE,_xll.ohTrigger(RecalcTrigger,Trigger1M)),NA())</f>
        <v>1.6643452480762377E-2</v>
      </c>
      <c r="O986" s="44">
        <f>IFERROR(_xll.qlIndexFixing(ONIndex3M,I986,TRUE,_xll.ohTrigger(RecalcTrigger,Trigger3M)),NA())</f>
        <v>1.7638538328563769E-2</v>
      </c>
      <c r="P986" s="44">
        <f>IFERROR(_xll.qlIndexFixing(ONIndex6M,I986,TRUE,_xll.ohTrigger(RecalcTrigger,Trigger6M)),NA())</f>
        <v>1.805787648228474E-2</v>
      </c>
      <c r="Q986" s="183">
        <f>IFERROR(_xll.qlIndexFixing(ONIndex1Y,I986,TRUE,_xll.ohTrigger(RecalcTrigger,Trigger1Y)),NA())</f>
        <v>1.8390657014375478E-2</v>
      </c>
    </row>
    <row r="987" spans="2:17" x14ac:dyDescent="0.2">
      <c r="B987" s="39" t="s">
        <v>42</v>
      </c>
      <c r="D987" s="42">
        <f>_xll.qlCalendarAdvance(Calendar,$D986,B987,"f",FALSE)</f>
        <v>46413</v>
      </c>
      <c r="E987" s="177">
        <f>_xll.qlInterestRateIndexValueDate(IndexON,D987)</f>
        <v>46413</v>
      </c>
      <c r="F987" s="193">
        <f>IFERROR(_xll.qlIndexFixing(IndexON,D987,TRUE,_xll.ohTrigger(RecalcTrigger,TriggerON)),NA())</f>
        <v>1.6064690238550838E-2</v>
      </c>
      <c r="H987" s="42">
        <f>_xll.qlCalendarAdvance(Calendar,$H986,B987,"f",FALSE)</f>
        <v>46413</v>
      </c>
      <c r="I987" s="177">
        <f>_xll.qlInterestRateIndexValueDate(Index1M,$H987)</f>
        <v>46415</v>
      </c>
      <c r="J987" s="182">
        <f>IFERROR(_xll.qlIndexFixing(Index1M,$H987,TRUE,_xll.ohTrigger(RecalcTrigger,Trigger1M)),NA())</f>
        <v>1.6681847624246269E-2</v>
      </c>
      <c r="K987" s="44">
        <f>IFERROR(_xll.qlIndexFixing(Index3M,H987,TRUE,_xll.ohTrigger(RecalcTrigger,Trigger3M)),NA())</f>
        <v>1.7757637911731905E-2</v>
      </c>
      <c r="L987" s="44">
        <f>IFERROR(_xll.qlIndexFixing(Index6M,$H987,TRUE,_xll.ohTrigger(RecalcTrigger,Trigger6M)),NA())</f>
        <v>1.8300456873707027E-2</v>
      </c>
      <c r="M987" s="183">
        <f>IFERROR(_xll.qlIndexFixing(Index1Y,$H987,TRUE,_xll.ohTrigger(RecalcTrigger,Trigger1Y)),NA())</f>
        <v>1.8817042992260068E-2</v>
      </c>
      <c r="N987" s="182">
        <f>IFERROR(_xll.qlIndexFixing(ONIndex1M,I987,TRUE,_xll.ohTrigger(RecalcTrigger,Trigger1M)),NA())</f>
        <v>1.6654858725591026E-2</v>
      </c>
      <c r="O987" s="44">
        <f>IFERROR(_xll.qlIndexFixing(ONIndex3M,I987,TRUE,_xll.ohTrigger(RecalcTrigger,Trigger3M)),NA())</f>
        <v>1.7650723266022794E-2</v>
      </c>
      <c r="P987" s="44">
        <f>IFERROR(_xll.qlIndexFixing(ONIndex6M,I987,TRUE,_xll.ohTrigger(RecalcTrigger,Trigger6M)),NA())</f>
        <v>1.8070961465781465E-2</v>
      </c>
      <c r="Q987" s="183">
        <f>IFERROR(_xll.qlIndexFixing(ONIndex1Y,I987,TRUE,_xll.ohTrigger(RecalcTrigger,Trigger1Y)),NA())</f>
        <v>1.8401299788477488E-2</v>
      </c>
    </row>
    <row r="988" spans="2:17" x14ac:dyDescent="0.2">
      <c r="B988" s="39" t="s">
        <v>42</v>
      </c>
      <c r="D988" s="42">
        <f>_xll.qlCalendarAdvance(Calendar,$D987,B988,"f",FALSE)</f>
        <v>46420</v>
      </c>
      <c r="E988" s="177">
        <f>_xll.qlInterestRateIndexValueDate(IndexON,D988)</f>
        <v>46420</v>
      </c>
      <c r="F988" s="193">
        <f>IFERROR(_xll.qlIndexFixing(IndexON,D988,TRUE,_xll.ohTrigger(RecalcTrigger,TriggerON)),NA())</f>
        <v>1.7014868911813252E-2</v>
      </c>
      <c r="H988" s="42">
        <f>_xll.qlCalendarAdvance(Calendar,$H987,B988,"f",FALSE)</f>
        <v>46420</v>
      </c>
      <c r="I988" s="177">
        <f>_xll.qlInterestRateIndexValueDate(Index1M,$H988)</f>
        <v>46422</v>
      </c>
      <c r="J988" s="182">
        <f>IFERROR(_xll.qlIndexFixing(Index1M,$H988,TRUE,_xll.ohTrigger(RecalcTrigger,Trigger1M)),NA())</f>
        <v>1.6691961497097601E-2</v>
      </c>
      <c r="K988" s="44">
        <f>IFERROR(_xll.qlIndexFixing(Index3M,H988,TRUE,_xll.ohTrigger(RecalcTrigger,Trigger3M)),NA())</f>
        <v>1.77679992030042E-2</v>
      </c>
      <c r="L988" s="44">
        <f>IFERROR(_xll.qlIndexFixing(Index6M,$H988,TRUE,_xll.ohTrigger(RecalcTrigger,Trigger6M)),NA())</f>
        <v>1.8311885433422409E-2</v>
      </c>
      <c r="M988" s="183">
        <f>IFERROR(_xll.qlIndexFixing(Index1Y,$H988,TRUE,_xll.ohTrigger(RecalcTrigger,Trigger1Y)),NA())</f>
        <v>1.8826028027641207E-2</v>
      </c>
      <c r="N988" s="182">
        <f>IFERROR(_xll.qlIndexFixing(ONIndex1M,I988,TRUE,_xll.ohTrigger(RecalcTrigger,Trigger1M)),NA())</f>
        <v>1.6666216301510772E-2</v>
      </c>
      <c r="O988" s="44">
        <f>IFERROR(_xll.qlIndexFixing(ONIndex3M,I988,TRUE,_xll.ohTrigger(RecalcTrigger,Trigger3M)),NA())</f>
        <v>1.7662815106351815E-2</v>
      </c>
      <c r="P988" s="44">
        <f>IFERROR(_xll.qlIndexFixing(ONIndex6M,I988,TRUE,_xll.ohTrigger(RecalcTrigger,Trigger6M)),NA())</f>
        <v>1.8083914668931556E-2</v>
      </c>
      <c r="Q988" s="183">
        <f>IFERROR(_xll.qlIndexFixing(ONIndex1Y,I988,TRUE,_xll.ohTrigger(RecalcTrigger,Trigger1Y)),NA())</f>
        <v>1.8411868292389499E-2</v>
      </c>
    </row>
    <row r="989" spans="2:17" x14ac:dyDescent="0.2">
      <c r="B989" s="39" t="s">
        <v>42</v>
      </c>
      <c r="D989" s="42">
        <f>_xll.qlCalendarAdvance(Calendar,$D988,B989,"f",FALSE)</f>
        <v>46427</v>
      </c>
      <c r="E989" s="177">
        <f>_xll.qlInterestRateIndexValueDate(IndexON,D989)</f>
        <v>46427</v>
      </c>
      <c r="F989" s="193">
        <f>IFERROR(_xll.qlIndexFixing(IndexON,D989,TRUE,_xll.ohTrigger(RecalcTrigger,TriggerON)),NA())</f>
        <v>1.7014868911813252E-2</v>
      </c>
      <c r="H989" s="42">
        <f>_xll.qlCalendarAdvance(Calendar,$H988,B989,"f",FALSE)</f>
        <v>46427</v>
      </c>
      <c r="I989" s="177">
        <f>_xll.qlInterestRateIndexValueDate(Index1M,$H989)</f>
        <v>46429</v>
      </c>
      <c r="J989" s="182">
        <f>IFERROR(_xll.qlIndexFixing(Index1M,$H989,TRUE,_xll.ohTrigger(RecalcTrigger,Trigger1M)),NA())</f>
        <v>1.6703221404127229E-2</v>
      </c>
      <c r="K989" s="44">
        <f>IFERROR(_xll.qlIndexFixing(Index3M,H989,TRUE,_xll.ohTrigger(RecalcTrigger,Trigger3M)),NA())</f>
        <v>1.7779525144495319E-2</v>
      </c>
      <c r="L989" s="44">
        <f>IFERROR(_xll.qlIndexFixing(Index6M,$H989,TRUE,_xll.ohTrigger(RecalcTrigger,Trigger6M)),NA())</f>
        <v>1.8323179933171129E-2</v>
      </c>
      <c r="M989" s="183">
        <f>IFERROR(_xll.qlIndexFixing(Index1Y,$H989,TRUE,_xll.ohTrigger(RecalcTrigger,Trigger1Y)),NA())</f>
        <v>1.8834945444771843E-2</v>
      </c>
      <c r="N989" s="182">
        <f>IFERROR(_xll.qlIndexFixing(ONIndex1M,I989,TRUE,_xll.ohTrigger(RecalcTrigger,Trigger1M)),NA())</f>
        <v>1.6677525850488095E-2</v>
      </c>
      <c r="O989" s="44">
        <f>IFERROR(_xll.qlIndexFixing(ONIndex3M,I989,TRUE,_xll.ohTrigger(RecalcTrigger,Trigger3M)),NA())</f>
        <v>1.7674814135402173E-2</v>
      </c>
      <c r="P989" s="44">
        <f>IFERROR(_xll.qlIndexFixing(ONIndex6M,I989,TRUE,_xll.ohTrigger(RecalcTrigger,Trigger6M)),NA())</f>
        <v>1.8096736007242598E-2</v>
      </c>
      <c r="Q989" s="183">
        <f>IFERROR(_xll.qlIndexFixing(ONIndex1Y,I989,TRUE,_xll.ohTrigger(RecalcTrigger,Trigger1Y)),NA())</f>
        <v>1.8422362831707062E-2</v>
      </c>
    </row>
    <row r="990" spans="2:17" x14ac:dyDescent="0.2">
      <c r="B990" s="39" t="s">
        <v>42</v>
      </c>
      <c r="D990" s="42">
        <f>_xll.qlCalendarAdvance(Calendar,$D989,B990,"f",FALSE)</f>
        <v>46434</v>
      </c>
      <c r="E990" s="177">
        <f>_xll.qlInterestRateIndexValueDate(IndexON,D990)</f>
        <v>46434</v>
      </c>
      <c r="F990" s="193">
        <f>IFERROR(_xll.qlIndexFixing(IndexON,D990,TRUE,_xll.ohTrigger(RecalcTrigger,TriggerON)),NA())</f>
        <v>1.7014868911813252E-2</v>
      </c>
      <c r="H990" s="42">
        <f>_xll.qlCalendarAdvance(Calendar,$H989,B990,"f",FALSE)</f>
        <v>46434</v>
      </c>
      <c r="I990" s="177">
        <f>_xll.qlInterestRateIndexValueDate(Index1M,$H990)</f>
        <v>46436</v>
      </c>
      <c r="J990" s="182">
        <f>IFERROR(_xll.qlIndexFixing(Index1M,$H990,TRUE,_xll.ohTrigger(RecalcTrigger,Trigger1M)),NA())</f>
        <v>1.6714434748771483E-2</v>
      </c>
      <c r="K990" s="44">
        <f>IFERROR(_xll.qlIndexFixing(Index3M,H990,TRUE,_xll.ohTrigger(RecalcTrigger,Trigger3M)),NA())</f>
        <v>1.7790959829772166E-2</v>
      </c>
      <c r="L990" s="44">
        <f>IFERROR(_xll.qlIndexFixing(Index6M,$H990,TRUE,_xll.ohTrigger(RecalcTrigger,Trigger6M)),NA())</f>
        <v>1.8334340285110082E-2</v>
      </c>
      <c r="M990" s="183">
        <f>IFERROR(_xll.qlIndexFixing(Index1Y,$H990,TRUE,_xll.ohTrigger(RecalcTrigger,Trigger1Y)),NA())</f>
        <v>1.8843794886309103E-2</v>
      </c>
      <c r="N990" s="182">
        <f>IFERROR(_xll.qlIndexFixing(ONIndex1M,I990,TRUE,_xll.ohTrigger(RecalcTrigger,Trigger1M)),NA())</f>
        <v>1.6688788014569411E-2</v>
      </c>
      <c r="O990" s="44">
        <f>IFERROR(_xll.qlIndexFixing(ONIndex3M,I990,TRUE,_xll.ohTrigger(RecalcTrigger,Trigger3M)),NA())</f>
        <v>1.7686720638705467E-2</v>
      </c>
      <c r="P990" s="44">
        <f>IFERROR(_xll.qlIndexFixing(ONIndex6M,I990,TRUE,_xll.ohTrigger(RecalcTrigger,Trigger6M)),NA())</f>
        <v>1.8109425395502754E-2</v>
      </c>
      <c r="Q990" s="183">
        <f>IFERROR(_xll.qlIndexFixing(ONIndex1Y,I990,TRUE,_xll.ohTrigger(RecalcTrigger,Trigger1Y)),NA())</f>
        <v>1.8432783711945788E-2</v>
      </c>
    </row>
    <row r="991" spans="2:17" x14ac:dyDescent="0.2">
      <c r="B991" s="39" t="s">
        <v>42</v>
      </c>
      <c r="D991" s="42">
        <f>_xll.qlCalendarAdvance(Calendar,$D990,B991,"f",FALSE)</f>
        <v>46441</v>
      </c>
      <c r="E991" s="177">
        <f>_xll.qlInterestRateIndexValueDate(IndexON,D991)</f>
        <v>46441</v>
      </c>
      <c r="F991" s="193">
        <f>IFERROR(_xll.qlIndexFixing(IndexON,D991,TRUE,_xll.ohTrigger(RecalcTrigger,TriggerON)),NA())</f>
        <v>1.7014868911733316E-2</v>
      </c>
      <c r="H991" s="42">
        <f>_xll.qlCalendarAdvance(Calendar,$H990,B991,"f",FALSE)</f>
        <v>46441</v>
      </c>
      <c r="I991" s="177">
        <f>_xll.qlInterestRateIndexValueDate(Index1M,$H991)</f>
        <v>46443</v>
      </c>
      <c r="J991" s="182">
        <f>IFERROR(_xll.qlIndexFixing(Index1M,$H991,TRUE,_xll.ohTrigger(RecalcTrigger,Trigger1M)),NA())</f>
        <v>1.6725602173733391E-2</v>
      </c>
      <c r="K991" s="44">
        <f>IFERROR(_xll.qlIndexFixing(Index3M,H991,TRUE,_xll.ohTrigger(RecalcTrigger,Trigger3M)),NA())</f>
        <v>1.7802303544989663E-2</v>
      </c>
      <c r="L991" s="44">
        <f>IFERROR(_xll.qlIndexFixing(Index6M,$H991,TRUE,_xll.ohTrigger(RecalcTrigger,Trigger6M)),NA())</f>
        <v>1.8345366401420454E-2</v>
      </c>
      <c r="M991" s="183">
        <f>IFERROR(_xll.qlIndexFixing(Index1Y,$H991,TRUE,_xll.ohTrigger(RecalcTrigger,Trigger1Y)),NA())</f>
        <v>1.8852575947547898E-2</v>
      </c>
      <c r="N991" s="182">
        <f>IFERROR(_xll.qlIndexFixing(ONIndex1M,I991,TRUE,_xll.ohTrigger(RecalcTrigger,Trigger1M)),NA())</f>
        <v>1.6700003435801136E-2</v>
      </c>
      <c r="O991" s="44">
        <f>IFERROR(_xll.qlIndexFixing(ONIndex3M,I991,TRUE,_xll.ohTrigger(RecalcTrigger,Trigger3M)),NA())</f>
        <v>1.7698534902033103E-2</v>
      </c>
      <c r="P991" s="44">
        <f>IFERROR(_xll.qlIndexFixing(ONIndex6M,I991,TRUE,_xll.ohTrigger(RecalcTrigger,Trigger6M)),NA())</f>
        <v>1.8121982749219612E-2</v>
      </c>
      <c r="Q991" s="183">
        <f>IFERROR(_xll.qlIndexFixing(ONIndex1Y,I991,TRUE,_xll.ohTrigger(RecalcTrigger,Trigger1Y)),NA())</f>
        <v>1.8443131238941035E-2</v>
      </c>
    </row>
    <row r="992" spans="2:17" x14ac:dyDescent="0.2">
      <c r="B992" s="39" t="s">
        <v>42</v>
      </c>
      <c r="D992" s="42">
        <f>_xll.qlCalendarAdvance(Calendar,$D991,B992,"f",FALSE)</f>
        <v>46448</v>
      </c>
      <c r="E992" s="177">
        <f>_xll.qlInterestRateIndexValueDate(IndexON,D992)</f>
        <v>46448</v>
      </c>
      <c r="F992" s="193">
        <f>IFERROR(_xll.qlIndexFixing(IndexON,D992,TRUE,_xll.ohTrigger(RecalcTrigger,TriggerON)),NA())</f>
        <v>1.7014868911813252E-2</v>
      </c>
      <c r="H992" s="42">
        <f>_xll.qlCalendarAdvance(Calendar,$H991,B992,"f",FALSE)</f>
        <v>46448</v>
      </c>
      <c r="I992" s="177">
        <f>_xll.qlInterestRateIndexValueDate(Index1M,$H992)</f>
        <v>46450</v>
      </c>
      <c r="J992" s="182">
        <f>IFERROR(_xll.qlIndexFixing(Index1M,$H992,TRUE,_xll.ohTrigger(RecalcTrigger,Trigger1M)),NA())</f>
        <v>1.6741440998339907E-2</v>
      </c>
      <c r="K992" s="44">
        <f>IFERROR(_xll.qlIndexFixing(Index3M,H992,TRUE,_xll.ohTrigger(RecalcTrigger,Trigger3M)),NA())</f>
        <v>1.7817235099989979E-2</v>
      </c>
      <c r="L992" s="44">
        <f>IFERROR(_xll.qlIndexFixing(Index6M,$H992,TRUE,_xll.ohTrigger(RecalcTrigger,Trigger6M)),NA())</f>
        <v>1.8362239583630577E-2</v>
      </c>
      <c r="M992" s="183">
        <f>IFERROR(_xll.qlIndexFixing(Index1Y,$H992,TRUE,_xll.ohTrigger(RecalcTrigger,Trigger1Y)),NA())</f>
        <v>1.8864494215495541E-2</v>
      </c>
      <c r="N992" s="182">
        <f>IFERROR(_xll.qlIndexFixing(ONIndex1M,I992,TRUE,_xll.ohTrigger(RecalcTrigger,Trigger1M)),NA())</f>
        <v>1.6711172756229686E-2</v>
      </c>
      <c r="O992" s="44">
        <f>IFERROR(_xll.qlIndexFixing(ONIndex3M,I992,TRUE,_xll.ohTrigger(RecalcTrigger,Trigger3M)),NA())</f>
        <v>1.7710257211076552E-2</v>
      </c>
      <c r="P992" s="44">
        <f>IFERROR(_xll.qlIndexFixing(ONIndex6M,I992,TRUE,_xll.ohTrigger(RecalcTrigger,Trigger6M)),NA())</f>
        <v>1.8134407983421141E-2</v>
      </c>
      <c r="Q992" s="183">
        <f>IFERROR(_xll.qlIndexFixing(ONIndex1Y,I992,TRUE,_xll.ohTrigger(RecalcTrigger,Trigger1Y)),NA())</f>
        <v>1.8453405718208415E-2</v>
      </c>
    </row>
    <row r="993" spans="2:17" x14ac:dyDescent="0.2">
      <c r="B993" s="39" t="s">
        <v>42</v>
      </c>
      <c r="D993" s="42">
        <f>_xll.qlCalendarAdvance(Calendar,$D992,B993,"f",FALSE)</f>
        <v>46455</v>
      </c>
      <c r="E993" s="177">
        <f>_xll.qlInterestRateIndexValueDate(IndexON,D993)</f>
        <v>46455</v>
      </c>
      <c r="F993" s="193">
        <f>IFERROR(_xll.qlIndexFixing(IndexON,D993,TRUE,_xll.ohTrigger(RecalcTrigger,TriggerON)),NA())</f>
        <v>1.7014868911813252E-2</v>
      </c>
      <c r="H993" s="42">
        <f>_xll.qlCalendarAdvance(Calendar,$H992,B993,"f",FALSE)</f>
        <v>46455</v>
      </c>
      <c r="I993" s="177">
        <f>_xll.qlInterestRateIndexValueDate(Index1M,$H993)</f>
        <v>46457</v>
      </c>
      <c r="J993" s="182">
        <f>IFERROR(_xll.qlIndexFixing(Index1M,$H993,TRUE,_xll.ohTrigger(RecalcTrigger,Trigger1M)),NA())</f>
        <v>1.6752508066254501E-2</v>
      </c>
      <c r="K993" s="44">
        <f>IFERROR(_xll.qlIndexFixing(Index3M,H993,TRUE,_xll.ohTrigger(RecalcTrigger,Trigger3M)),NA())</f>
        <v>1.7828380183678091E-2</v>
      </c>
      <c r="L993" s="44">
        <f>IFERROR(_xll.qlIndexFixing(Index6M,$H993,TRUE,_xll.ohTrigger(RecalcTrigger,Trigger6M)),NA())</f>
        <v>1.8372951524855369E-2</v>
      </c>
      <c r="M993" s="183">
        <f>IFERROR(_xll.qlIndexFixing(Index1Y,$H993,TRUE,_xll.ohTrigger(RecalcTrigger,Trigger1Y)),NA())</f>
        <v>1.8873123619403506E-2</v>
      </c>
      <c r="N993" s="182">
        <f>IFERROR(_xll.qlIndexFixing(ONIndex1M,I993,TRUE,_xll.ohTrigger(RecalcTrigger,Trigger1M)),NA())</f>
        <v>1.6722296617821542E-2</v>
      </c>
      <c r="O993" s="44">
        <f>IFERROR(_xll.qlIndexFixing(ONIndex3M,I993,TRUE,_xll.ohTrigger(RecalcTrigger,Trigger3M)),NA())</f>
        <v>1.7721887851367413E-2</v>
      </c>
      <c r="P993" s="44">
        <f>IFERROR(_xll.qlIndexFixing(ONIndex6M,I993,TRUE,_xll.ohTrigger(RecalcTrigger,Trigger6M)),NA())</f>
        <v>1.8146701013295186E-2</v>
      </c>
      <c r="Q993" s="183">
        <f>IFERROR(_xll.qlIndexFixing(ONIndex1Y,I993,TRUE,_xll.ohTrigger(RecalcTrigger,Trigger1Y)),NA())</f>
        <v>1.8463607455423414E-2</v>
      </c>
    </row>
    <row r="994" spans="2:17" x14ac:dyDescent="0.2">
      <c r="B994" s="39" t="s">
        <v>42</v>
      </c>
      <c r="D994" s="42">
        <f>_xll.qlCalendarAdvance(Calendar,$D993,B994,"f",FALSE)</f>
        <v>46462</v>
      </c>
      <c r="E994" s="177">
        <f>_xll.qlInterestRateIndexValueDate(IndexON,D994)</f>
        <v>46462</v>
      </c>
      <c r="F994" s="193">
        <f>IFERROR(_xll.qlIndexFixing(IndexON,D994,TRUE,_xll.ohTrigger(RecalcTrigger,TriggerON)),NA())</f>
        <v>1.7014868911813252E-2</v>
      </c>
      <c r="H994" s="42">
        <f>_xll.qlCalendarAdvance(Calendar,$H993,B994,"f",FALSE)</f>
        <v>46462</v>
      </c>
      <c r="I994" s="177">
        <f>_xll.qlInterestRateIndexValueDate(Index1M,$H994)</f>
        <v>46464</v>
      </c>
      <c r="J994" s="182">
        <f>IFERROR(_xll.qlIndexFixing(Index1M,$H994,TRUE,_xll.ohTrigger(RecalcTrigger,Trigger1M)),NA())</f>
        <v>1.6763531319449743E-2</v>
      </c>
      <c r="K994" s="44">
        <f>IFERROR(_xll.qlIndexFixing(Index3M,H994,TRUE,_xll.ohTrigger(RecalcTrigger,Trigger3M)),NA())</f>
        <v>1.7839435204827035E-2</v>
      </c>
      <c r="L994" s="44">
        <f>IFERROR(_xll.qlIndexFixing(Index6M,$H994,TRUE,_xll.ohTrigger(RecalcTrigger,Trigger6M)),NA())</f>
        <v>1.8383528903217376E-2</v>
      </c>
      <c r="M994" s="183">
        <f>IFERROR(_xll.qlIndexFixing(Index1Y,$H994,TRUE,_xll.ohTrigger(RecalcTrigger,Trigger1Y)),NA())</f>
        <v>1.8881683178069493E-2</v>
      </c>
      <c r="N994" s="182">
        <f>IFERROR(_xll.qlIndexFixing(ONIndex1M,I994,TRUE,_xll.ohTrigger(RecalcTrigger,Trigger1M)),NA())</f>
        <v>1.6733375662543182E-2</v>
      </c>
      <c r="O994" s="44">
        <f>IFERROR(_xll.qlIndexFixing(ONIndex3M,I994,TRUE,_xll.ohTrigger(RecalcTrigger,Trigger3M)),NA())</f>
        <v>1.7733427108677091E-2</v>
      </c>
      <c r="P994" s="44">
        <f>IFERROR(_xll.qlIndexFixing(ONIndex6M,I994,TRUE,_xll.ohTrigger(RecalcTrigger,Trigger6M)),NA())</f>
        <v>1.8158861753949651E-2</v>
      </c>
      <c r="Q994" s="183">
        <f>IFERROR(_xll.qlIndexFixing(ONIndex1Y,I994,TRUE,_xll.ohTrigger(RecalcTrigger,Trigger1Y)),NA())</f>
        <v>1.8473736756261516E-2</v>
      </c>
    </row>
    <row r="995" spans="2:17" x14ac:dyDescent="0.2">
      <c r="B995" s="39" t="s">
        <v>42</v>
      </c>
      <c r="D995" s="42">
        <f>_xll.qlCalendarAdvance(Calendar,$D994,B995,"f",FALSE)</f>
        <v>46469</v>
      </c>
      <c r="E995" s="177">
        <f>_xll.qlInterestRateIndexValueDate(IndexON,D995)</f>
        <v>46469</v>
      </c>
      <c r="F995" s="193">
        <f>IFERROR(_xll.qlIndexFixing(IndexON,D995,TRUE,_xll.ohTrigger(RecalcTrigger,TriggerON)),NA())</f>
        <v>1.7014868911813252E-2</v>
      </c>
      <c r="H995" s="42">
        <f>_xll.qlCalendarAdvance(Calendar,$H994,B995,"f",FALSE)</f>
        <v>46469</v>
      </c>
      <c r="I995" s="177">
        <f>_xll.qlInterestRateIndexValueDate(Index1M,$H995)</f>
        <v>46471</v>
      </c>
      <c r="J995" s="182">
        <f>IFERROR(_xll.qlIndexFixing(Index1M,$H995,TRUE,_xll.ohTrigger(RecalcTrigger,Trigger1M)),NA())</f>
        <v>1.6774511400751424E-2</v>
      </c>
      <c r="K995" s="44">
        <f>IFERROR(_xll.qlIndexFixing(Index3M,H995,TRUE,_xll.ohTrigger(RecalcTrigger,Trigger3M)),NA())</f>
        <v>1.7850400449647866E-2</v>
      </c>
      <c r="L995" s="44">
        <f>IFERROR(_xll.qlIndexFixing(Index6M,$H995,TRUE,_xll.ohTrigger(RecalcTrigger,Trigger6M)),NA())</f>
        <v>1.8393971630926171E-2</v>
      </c>
      <c r="M995" s="183">
        <f>IFERROR(_xll.qlIndexFixing(Index1Y,$H995,TRUE,_xll.ohTrigger(RecalcTrigger,Trigger1Y)),NA())</f>
        <v>1.8890172472708924E-2</v>
      </c>
      <c r="N995" s="182">
        <f>IFERROR(_xll.qlIndexFixing(ONIndex1M,I995,TRUE,_xll.ohTrigger(RecalcTrigger,Trigger1M)),NA())</f>
        <v>1.6747555328464614E-2</v>
      </c>
      <c r="O995" s="44">
        <f>IFERROR(_xll.qlIndexFixing(ONIndex3M,I995,TRUE,_xll.ohTrigger(RecalcTrigger,Trigger3M)),NA())</f>
        <v>1.7748129479278063E-2</v>
      </c>
      <c r="P995" s="44">
        <f>IFERROR(_xll.qlIndexFixing(ONIndex6M,I995,TRUE,_xll.ohTrigger(RecalcTrigger,Trigger6M)),NA())</f>
        <v>1.8174302471534176E-2</v>
      </c>
      <c r="Q995" s="183">
        <f>IFERROR(_xll.qlIndexFixing(ONIndex1Y,I995,TRUE,_xll.ohTrigger(RecalcTrigger,Trigger1Y)),NA())</f>
        <v>1.8486654197777952E-2</v>
      </c>
    </row>
    <row r="996" spans="2:17" x14ac:dyDescent="0.2">
      <c r="B996" s="39" t="s">
        <v>42</v>
      </c>
      <c r="D996" s="42">
        <f>_xll.qlCalendarAdvance(Calendar,$D995,B996,"f",FALSE)</f>
        <v>46476</v>
      </c>
      <c r="E996" s="177">
        <f>_xll.qlInterestRateIndexValueDate(IndexON,D996)</f>
        <v>46476</v>
      </c>
      <c r="F996" s="193">
        <f>IFERROR(_xll.qlIndexFixing(IndexON,D996,TRUE,_xll.ohTrigger(RecalcTrigger,TriggerON)),NA())</f>
        <v>1.7014868911813252E-2</v>
      </c>
      <c r="H996" s="42">
        <f>_xll.qlCalendarAdvance(Calendar,$H995,B996,"f",FALSE)</f>
        <v>46476</v>
      </c>
      <c r="I996" s="177">
        <f>_xll.qlInterestRateIndexValueDate(Index1M,$H996)</f>
        <v>46478</v>
      </c>
      <c r="J996" s="182">
        <f>IFERROR(_xll.qlIndexFixing(Index1M,$H996,TRUE,_xll.ohTrigger(RecalcTrigger,Trigger1M)),NA())</f>
        <v>1.6785448952975346E-2</v>
      </c>
      <c r="K996" s="44">
        <f>IFERROR(_xll.qlIndexFixing(Index3M,H996,TRUE,_xll.ohTrigger(RecalcTrigger,Trigger3M)),NA())</f>
        <v>1.7860073842486675E-2</v>
      </c>
      <c r="L996" s="44">
        <f>IFERROR(_xll.qlIndexFixing(Index6M,$H996,TRUE,_xll.ohTrigger(RecalcTrigger,Trigger6M)),NA())</f>
        <v>1.8400802578018891E-2</v>
      </c>
      <c r="M996" s="183">
        <f>IFERROR(_xll.qlIndexFixing(Index1Y,$H996,TRUE,_xll.ohTrigger(RecalcTrigger,Trigger1Y)),NA())</f>
        <v>1.8898591080061464E-2</v>
      </c>
      <c r="N996" s="182">
        <f>IFERROR(_xll.qlIndexFixing(ONIndex1M,I996,TRUE,_xll.ohTrigger(RecalcTrigger,Trigger1M)),NA())</f>
        <v>1.6755401869561481E-2</v>
      </c>
      <c r="O996" s="44">
        <f>IFERROR(_xll.qlIndexFixing(ONIndex3M,I996,TRUE,_xll.ohTrigger(RecalcTrigger,Trigger3M)),NA())</f>
        <v>1.7756232617038847E-2</v>
      </c>
      <c r="P996" s="44">
        <f>IFERROR(_xll.qlIndexFixing(ONIndex6M,I996,TRUE,_xll.ohTrigger(RecalcTrigger,Trigger6M)),NA())</f>
        <v>1.8182786028830833E-2</v>
      </c>
      <c r="Q996" s="183">
        <f>IFERROR(_xll.qlIndexFixing(ONIndex1Y,I996,TRUE,_xll.ohTrigger(RecalcTrigger,Trigger1Y)),NA())</f>
        <v>1.8493779271349098E-2</v>
      </c>
    </row>
    <row r="997" spans="2:17" x14ac:dyDescent="0.2">
      <c r="B997" s="39" t="s">
        <v>42</v>
      </c>
      <c r="D997" s="42">
        <f>_xll.qlCalendarAdvance(Calendar,$D996,B997,"f",FALSE)</f>
        <v>46483</v>
      </c>
      <c r="E997" s="177">
        <f>_xll.qlInterestRateIndexValueDate(IndexON,D997)</f>
        <v>46483</v>
      </c>
      <c r="F997" s="193">
        <f>IFERROR(_xll.qlIndexFixing(IndexON,D997,TRUE,_xll.ohTrigger(RecalcTrigger,TriggerON)),NA())</f>
        <v>1.7014868911733316E-2</v>
      </c>
      <c r="H997" s="42">
        <f>_xll.qlCalendarAdvance(Calendar,$H996,B997,"f",FALSE)</f>
        <v>46483</v>
      </c>
      <c r="I997" s="177">
        <f>_xll.qlInterestRateIndexValueDate(Index1M,$H997)</f>
        <v>46485</v>
      </c>
      <c r="J997" s="182">
        <f>IFERROR(_xll.qlIndexFixing(Index1M,$H997,TRUE,_xll.ohTrigger(RecalcTrigger,Trigger1M)),NA())</f>
        <v>1.6796344618944803E-2</v>
      </c>
      <c r="K997" s="44">
        <f>IFERROR(_xll.qlIndexFixing(Index3M,H997,TRUE,_xll.ohTrigger(RecalcTrigger,Trigger3M)),NA())</f>
        <v>1.7870866176526744E-2</v>
      </c>
      <c r="L997" s="44">
        <f>IFERROR(_xll.qlIndexFixing(Index6M,$H997,TRUE,_xll.ohTrigger(RecalcTrigger,Trigger6M)),NA())</f>
        <v>1.8411003163668924E-2</v>
      </c>
      <c r="M997" s="183">
        <f>IFERROR(_xll.qlIndexFixing(Index1Y,$H997,TRUE,_xll.ohTrigger(RecalcTrigger,Trigger1Y)),NA())</f>
        <v>1.8906938572391001E-2</v>
      </c>
      <c r="N997" s="182">
        <f>IFERROR(_xll.qlIndexFixing(ONIndex1M,I997,TRUE,_xll.ohTrigger(RecalcTrigger,Trigger1M)),NA())</f>
        <v>1.6766350315950973E-2</v>
      </c>
      <c r="O997" s="44">
        <f>IFERROR(_xll.qlIndexFixing(ONIndex3M,I997,TRUE,_xll.ohTrigger(RecalcTrigger,Trigger3M)),NA())</f>
        <v>1.776749943939393E-2</v>
      </c>
      <c r="P997" s="44">
        <f>IFERROR(_xll.qlIndexFixing(ONIndex6M,I997,TRUE,_xll.ohTrigger(RecalcTrigger,Trigger6M)),NA())</f>
        <v>1.8194549393273363E-2</v>
      </c>
      <c r="Q997" s="183">
        <f>IFERROR(_xll.qlIndexFixing(ONIndex1Y,I997,TRUE,_xll.ohTrigger(RecalcTrigger,Trigger1Y)),NA())</f>
        <v>1.8503693096869611E-2</v>
      </c>
    </row>
    <row r="998" spans="2:17" x14ac:dyDescent="0.2">
      <c r="B998" s="39" t="s">
        <v>42</v>
      </c>
      <c r="D998" s="42">
        <f>_xll.qlCalendarAdvance(Calendar,$D997,B998,"f",FALSE)</f>
        <v>46490</v>
      </c>
      <c r="E998" s="177">
        <f>_xll.qlInterestRateIndexValueDate(IndexON,D998)</f>
        <v>46490</v>
      </c>
      <c r="F998" s="193">
        <f>IFERROR(_xll.qlIndexFixing(IndexON,D998,TRUE,_xll.ohTrigger(RecalcTrigger,TriggerON)),NA())</f>
        <v>1.7014868911813252E-2</v>
      </c>
      <c r="H998" s="42">
        <f>_xll.qlCalendarAdvance(Calendar,$H997,B998,"f",FALSE)</f>
        <v>46490</v>
      </c>
      <c r="I998" s="177">
        <f>_xll.qlInterestRateIndexValueDate(Index1M,$H998)</f>
        <v>46492</v>
      </c>
      <c r="J998" s="182">
        <f>IFERROR(_xll.qlIndexFixing(Index1M,$H998,TRUE,_xll.ohTrigger(RecalcTrigger,Trigger1M)),NA())</f>
        <v>1.6807199041493082E-2</v>
      </c>
      <c r="K998" s="44">
        <f>IFERROR(_xll.qlIndexFixing(Index3M,H998,TRUE,_xll.ohTrigger(RecalcTrigger,Trigger3M)),NA())</f>
        <v>1.7881569576569067E-2</v>
      </c>
      <c r="L998" s="44">
        <f>IFERROR(_xll.qlIndexFixing(Index6M,$H998,TRUE,_xll.ohTrigger(RecalcTrigger,Trigger6M)),NA())</f>
        <v>1.8421068873990133E-2</v>
      </c>
      <c r="M998" s="183">
        <f>IFERROR(_xll.qlIndexFixing(Index1Y,$H998,TRUE,_xll.ohTrigger(RecalcTrigger,Trigger1Y)),NA())</f>
        <v>1.8916253835188357E-2</v>
      </c>
      <c r="N998" s="182">
        <f>IFERROR(_xll.qlIndexFixing(ONIndex1M,I998,TRUE,_xll.ohTrigger(RecalcTrigger,Trigger1M)),NA())</f>
        <v>1.6777256513655914E-2</v>
      </c>
      <c r="O998" s="44">
        <f>IFERROR(_xll.qlIndexFixing(ONIndex3M,I998,TRUE,_xll.ohTrigger(RecalcTrigger,Trigger3M)),NA())</f>
        <v>1.7778676021453776E-2</v>
      </c>
      <c r="P998" s="44">
        <f>IFERROR(_xll.qlIndexFixing(ONIndex6M,I998,TRUE,_xll.ohTrigger(RecalcTrigger,Trigger6M)),NA())</f>
        <v>1.820618012932762E-2</v>
      </c>
      <c r="Q998" s="183">
        <f>IFERROR(_xll.qlIndexFixing(ONIndex1Y,I998,TRUE,_xll.ohTrigger(RecalcTrigger,Trigger1Y)),NA())</f>
        <v>1.8513535708475359E-2</v>
      </c>
    </row>
    <row r="999" spans="2:17" x14ac:dyDescent="0.2">
      <c r="B999" s="39" t="s">
        <v>42</v>
      </c>
      <c r="D999" s="42">
        <f>_xll.qlCalendarAdvance(Calendar,$D998,B999,"f",FALSE)</f>
        <v>46497</v>
      </c>
      <c r="E999" s="177">
        <f>_xll.qlInterestRateIndexValueDate(IndexON,D999)</f>
        <v>46497</v>
      </c>
      <c r="F999" s="193">
        <f>IFERROR(_xll.qlIndexFixing(IndexON,D999,TRUE,_xll.ohTrigger(RecalcTrigger,TriggerON)),NA())</f>
        <v>1.7014868911813252E-2</v>
      </c>
      <c r="H999" s="42">
        <f>_xll.qlCalendarAdvance(Calendar,$H998,B999,"f",FALSE)</f>
        <v>46497</v>
      </c>
      <c r="I999" s="177">
        <f>_xll.qlInterestRateIndexValueDate(Index1M,$H999)</f>
        <v>46499</v>
      </c>
      <c r="J999" s="182">
        <f>IFERROR(_xll.qlIndexFixing(Index1M,$H999,TRUE,_xll.ohTrigger(RecalcTrigger,Trigger1M)),NA())</f>
        <v>1.6818012863448473E-2</v>
      </c>
      <c r="K999" s="44">
        <f>IFERROR(_xll.qlIndexFixing(Index3M,H999,TRUE,_xll.ohTrigger(RecalcTrigger,Trigger3M)),NA())</f>
        <v>1.7892184328852364E-2</v>
      </c>
      <c r="L999" s="44">
        <f>IFERROR(_xll.qlIndexFixing(Index6M,$H999,TRUE,_xll.ohTrigger(RecalcTrigger,Trigger6M)),NA())</f>
        <v>1.8430999621337645E-2</v>
      </c>
      <c r="M999" s="183">
        <f>IFERROR(_xll.qlIndexFixing(Index1Y,$H999,TRUE,_xll.ohTrigger(RecalcTrigger,Trigger1Y)),NA())</f>
        <v>1.8923418478660192E-2</v>
      </c>
      <c r="N999" s="182">
        <f>IFERROR(_xll.qlIndexFixing(ONIndex1M,I999,TRUE,_xll.ohTrigger(RecalcTrigger,Trigger1M)),NA())</f>
        <v>1.6788121104482912E-2</v>
      </c>
      <c r="O999" s="44">
        <f>IFERROR(_xll.qlIndexFixing(ONIndex3M,I999,TRUE,_xll.ohTrigger(RecalcTrigger,Trigger3M)),NA())</f>
        <v>1.7789762648909857E-2</v>
      </c>
      <c r="P999" s="44">
        <f>IFERROR(_xll.qlIndexFixing(ONIndex6M,I999,TRUE,_xll.ohTrigger(RecalcTrigger,Trigger6M)),NA())</f>
        <v>1.8217678152181449E-2</v>
      </c>
      <c r="Q999" s="183">
        <f>IFERROR(_xll.qlIndexFixing(ONIndex1Y,I999,TRUE,_xll.ohTrigger(RecalcTrigger,Trigger1Y)),NA())</f>
        <v>1.8523307411841827E-2</v>
      </c>
    </row>
    <row r="1000" spans="2:17" x14ac:dyDescent="0.2">
      <c r="B1000" s="39" t="s">
        <v>42</v>
      </c>
      <c r="D1000" s="42">
        <f>_xll.qlCalendarAdvance(Calendar,$D999,B1000,"f",FALSE)</f>
        <v>46504</v>
      </c>
      <c r="E1000" s="177">
        <f>_xll.qlInterestRateIndexValueDate(IndexON,D1000)</f>
        <v>46504</v>
      </c>
      <c r="F1000" s="193">
        <f>IFERROR(_xll.qlIndexFixing(IndexON,D1000,TRUE,_xll.ohTrigger(RecalcTrigger,TriggerON)),NA())</f>
        <v>1.7014868911813252E-2</v>
      </c>
      <c r="H1000" s="42">
        <f>_xll.qlCalendarAdvance(Calendar,$H999,B1000,"f",FALSE)</f>
        <v>46504</v>
      </c>
      <c r="I1000" s="177">
        <f>_xll.qlInterestRateIndexValueDate(Index1M,$H1000)</f>
        <v>46506</v>
      </c>
      <c r="J1000" s="182">
        <f>IFERROR(_xll.qlIndexFixing(Index1M,$H1000,TRUE,_xll.ohTrigger(RecalcTrigger,Trigger1M)),NA())</f>
        <v>1.6828786727644263E-2</v>
      </c>
      <c r="K1000" s="44">
        <f>IFERROR(_xll.qlIndexFixing(Index3M,H1000,TRUE,_xll.ohTrigger(RecalcTrigger,Trigger3M)),NA())</f>
        <v>1.7902710719629421E-2</v>
      </c>
      <c r="L1000" s="44">
        <f>IFERROR(_xll.qlIndexFixing(Index6M,$H1000,TRUE,_xll.ohTrigger(RecalcTrigger,Trigger6M)),NA())</f>
        <v>1.8440795318093246E-2</v>
      </c>
      <c r="M1000" s="183">
        <f>IFERROR(_xll.qlIndexFixing(Index1Y,$H1000,TRUE,_xll.ohTrigger(RecalcTrigger,Trigger1Y)),NA())</f>
        <v>1.8928459375281793E-2</v>
      </c>
      <c r="N1000" s="182">
        <f>IFERROR(_xll.qlIndexFixing(ONIndex1M,I1000,TRUE,_xll.ohTrigger(RecalcTrigger,Trigger1M)),NA())</f>
        <v>1.6798944730638254E-2</v>
      </c>
      <c r="O1000" s="44">
        <f>IFERROR(_xll.qlIndexFixing(ONIndex3M,I1000,TRUE,_xll.ohTrigger(RecalcTrigger,Trigger3M)),NA())</f>
        <v>1.7800759607453642E-2</v>
      </c>
      <c r="P1000" s="44">
        <f>IFERROR(_xll.qlIndexFixing(ONIndex6M,I1000,TRUE,_xll.ohTrigger(RecalcTrigger,Trigger6M)),NA())</f>
        <v>1.8229043377102627E-2</v>
      </c>
      <c r="Q1000" s="183">
        <f>IFERROR(_xll.qlIndexFixing(ONIndex1Y,I1000,TRUE,_xll.ohTrigger(RecalcTrigger,Trigger1Y)),NA())</f>
        <v>1.8533008512804372E-2</v>
      </c>
    </row>
    <row r="1001" spans="2:17" x14ac:dyDescent="0.2">
      <c r="B1001" s="39" t="s">
        <v>42</v>
      </c>
      <c r="D1001" s="42">
        <f>_xll.qlCalendarAdvance(Calendar,$D1000,B1001,"f",FALSE)</f>
        <v>46511</v>
      </c>
      <c r="E1001" s="177">
        <f>_xll.qlInterestRateIndexValueDate(IndexON,D1001)</f>
        <v>46511</v>
      </c>
      <c r="F1001" s="193">
        <f>IFERROR(_xll.qlIndexFixing(IndexON,D1001,TRUE,_xll.ohTrigger(RecalcTrigger,TriggerON)),NA())</f>
        <v>1.7014868911733316E-2</v>
      </c>
      <c r="H1001" s="42">
        <f>_xll.qlCalendarAdvance(Calendar,$H1000,B1001,"f",FALSE)</f>
        <v>46511</v>
      </c>
      <c r="I1001" s="177">
        <f>_xll.qlInterestRateIndexValueDate(Index1M,$H1001)</f>
        <v>46513</v>
      </c>
      <c r="J1001" s="182">
        <f>IFERROR(_xll.qlIndexFixing(Index1M,$H1001,TRUE,_xll.ohTrigger(RecalcTrigger,Trigger1M)),NA())</f>
        <v>1.6839521276916236E-2</v>
      </c>
      <c r="K1001" s="44">
        <f>IFERROR(_xll.qlIndexFixing(Index3M,H1001,TRUE,_xll.ohTrigger(RecalcTrigger,Trigger3M)),NA())</f>
        <v>1.791432264469631E-2</v>
      </c>
      <c r="L1001" s="44">
        <f>IFERROR(_xll.qlIndexFixing(Index6M,$H1001,TRUE,_xll.ohTrigger(RecalcTrigger,Trigger6M)),NA())</f>
        <v>1.8453795420537315E-2</v>
      </c>
      <c r="M1001" s="183">
        <f>IFERROR(_xll.qlIndexFixing(Index1Y,$H1001,TRUE,_xll.ohTrigger(RecalcTrigger,Trigger1Y)),NA())</f>
        <v>1.8939608680120332E-2</v>
      </c>
      <c r="N1001" s="182">
        <f>IFERROR(_xll.qlIndexFixing(ONIndex1M,I1001,TRUE,_xll.ohTrigger(RecalcTrigger,Trigger1M)),NA())</f>
        <v>1.6809728034168359E-2</v>
      </c>
      <c r="O1001" s="44">
        <f>IFERROR(_xll.qlIndexFixing(ONIndex3M,I1001,TRUE,_xll.ohTrigger(RecalcTrigger,Trigger3M)),NA())</f>
        <v>1.7811667182616731E-2</v>
      </c>
      <c r="P1001" s="44">
        <f>IFERROR(_xll.qlIndexFixing(ONIndex6M,I1001,TRUE,_xll.ohTrigger(RecalcTrigger,Trigger6M)),NA())</f>
        <v>1.824027571903919E-2</v>
      </c>
      <c r="Q1001" s="183">
        <f>IFERROR(_xll.qlIndexFixing(ONIndex1Y,I1001,TRUE,_xll.ohTrigger(RecalcTrigger,Trigger1Y)),NA())</f>
        <v>1.8542639316718734E-2</v>
      </c>
    </row>
    <row r="1002" spans="2:17" x14ac:dyDescent="0.2">
      <c r="B1002" s="39" t="s">
        <v>42</v>
      </c>
      <c r="D1002" s="42">
        <f>_xll.qlCalendarAdvance(Calendar,$D1001,B1002,"f",FALSE)</f>
        <v>46518</v>
      </c>
      <c r="E1002" s="177">
        <f>_xll.qlInterestRateIndexValueDate(IndexON,D1002)</f>
        <v>46518</v>
      </c>
      <c r="F1002" s="193">
        <f>IFERROR(_xll.qlIndexFixing(IndexON,D1002,TRUE,_xll.ohTrigger(RecalcTrigger,TriggerON)),NA())</f>
        <v>1.7014868911813252E-2</v>
      </c>
      <c r="H1002" s="42">
        <f>_xll.qlCalendarAdvance(Calendar,$H1001,B1002,"f",FALSE)</f>
        <v>46518</v>
      </c>
      <c r="I1002" s="177">
        <f>_xll.qlInterestRateIndexValueDate(Index1M,$H1002)</f>
        <v>46520</v>
      </c>
      <c r="J1002" s="182">
        <f>IFERROR(_xll.qlIndexFixing(Index1M,$H1002,TRUE,_xll.ohTrigger(RecalcTrigger,Trigger1M)),NA())</f>
        <v>1.6850217154107672E-2</v>
      </c>
      <c r="K1002" s="44">
        <f>IFERROR(_xll.qlIndexFixing(Index3M,H1002,TRUE,_xll.ohTrigger(RecalcTrigger,Trigger3M)),NA())</f>
        <v>1.7924667469918838E-2</v>
      </c>
      <c r="L1002" s="44">
        <f>IFERROR(_xll.qlIndexFixing(Index6M,$H1002,TRUE,_xll.ohTrigger(RecalcTrigger,Trigger6M)),NA())</f>
        <v>1.8463293137758182E-2</v>
      </c>
      <c r="M1002" s="183">
        <f>IFERROR(_xll.qlIndexFixing(Index1Y,$H1002,TRUE,_xll.ohTrigger(RecalcTrigger,Trigger1Y)),NA())</f>
        <v>1.8947594024656813E-2</v>
      </c>
      <c r="N1002" s="182">
        <f>IFERROR(_xll.qlIndexFixing(ONIndex1M,I1002,TRUE,_xll.ohTrigger(RecalcTrigger,Trigger1M)),NA())</f>
        <v>1.6820471656959768E-2</v>
      </c>
      <c r="O1002" s="44">
        <f>IFERROR(_xll.qlIndexFixing(ONIndex3M,I1002,TRUE,_xll.ohTrigger(RecalcTrigger,Trigger3M)),NA())</f>
        <v>1.7822485660170528E-2</v>
      </c>
      <c r="P1002" s="44">
        <f>IFERROR(_xll.qlIndexFixing(ONIndex6M,I1002,TRUE,_xll.ohTrigger(RecalcTrigger,Trigger6M)),NA())</f>
        <v>1.8251375093498723E-2</v>
      </c>
      <c r="Q1002" s="183">
        <f>IFERROR(_xll.qlIndexFixing(ONIndex1Y,I1002,TRUE,_xll.ohTrigger(RecalcTrigger,Trigger1Y)),NA())</f>
        <v>1.8552200129420271E-2</v>
      </c>
    </row>
    <row r="1003" spans="2:17" x14ac:dyDescent="0.2">
      <c r="B1003" s="39" t="s">
        <v>42</v>
      </c>
      <c r="D1003" s="42">
        <f>_xll.qlCalendarAdvance(Calendar,$D1002,B1003,"f",FALSE)</f>
        <v>46525</v>
      </c>
      <c r="E1003" s="177">
        <f>_xll.qlInterestRateIndexValueDate(IndexON,D1003)</f>
        <v>46525</v>
      </c>
      <c r="F1003" s="193">
        <f>IFERROR(_xll.qlIndexFixing(IndexON,D1003,TRUE,_xll.ohTrigger(RecalcTrigger,TriggerON)),NA())</f>
        <v>1.7014868911733316E-2</v>
      </c>
      <c r="H1003" s="42">
        <f>_xll.qlCalendarAdvance(Calendar,$H1002,B1003,"f",FALSE)</f>
        <v>46525</v>
      </c>
      <c r="I1003" s="177">
        <f>_xll.qlInterestRateIndexValueDate(Index1M,$H1003)</f>
        <v>46527</v>
      </c>
      <c r="J1003" s="182">
        <f>IFERROR(_xll.qlIndexFixing(Index1M,$H1003,TRUE,_xll.ohTrigger(RecalcTrigger,Trigger1M)),NA())</f>
        <v>1.6860875002054354E-2</v>
      </c>
      <c r="K1003" s="44">
        <f>IFERROR(_xll.qlIndexFixing(Index3M,H1003,TRUE,_xll.ohTrigger(RecalcTrigger,Trigger3M)),NA())</f>
        <v>1.7934924808836208E-2</v>
      </c>
      <c r="L1003" s="44">
        <f>IFERROR(_xll.qlIndexFixing(Index6M,$H1003,TRUE,_xll.ohTrigger(RecalcTrigger,Trigger6M)),NA())</f>
        <v>1.8472655502950974E-2</v>
      </c>
      <c r="M1003" s="183">
        <f>IFERROR(_xll.qlIndexFixing(Index1Y,$H1003,TRUE,_xll.ohTrigger(RecalcTrigger,Trigger1Y)),NA())</f>
        <v>1.895550559377317E-2</v>
      </c>
      <c r="N1003" s="182">
        <f>IFERROR(_xll.qlIndexFixing(ONIndex1M,I1003,TRUE,_xll.ohTrigger(RecalcTrigger,Trigger1M)),NA())</f>
        <v>1.6831176240978962E-2</v>
      </c>
      <c r="O1003" s="44">
        <f>IFERROR(_xll.qlIndexFixing(ONIndex3M,I1003,TRUE,_xll.ohTrigger(RecalcTrigger,Trigger3M)),NA())</f>
        <v>1.7833215325886442E-2</v>
      </c>
      <c r="P1003" s="44">
        <f>IFERROR(_xll.qlIndexFixing(ONIndex6M,I1003,TRUE,_xll.ohTrigger(RecalcTrigger,Trigger6M)),NA())</f>
        <v>1.826234141526939E-2</v>
      </c>
      <c r="Q1003" s="183">
        <f>IFERROR(_xll.qlIndexFixing(ONIndex1Y,I1003,TRUE,_xll.ohTrigger(RecalcTrigger,Trigger1Y)),NA())</f>
        <v>1.8561691256424595E-2</v>
      </c>
    </row>
    <row r="1004" spans="2:17" x14ac:dyDescent="0.2">
      <c r="B1004" s="39" t="s">
        <v>42</v>
      </c>
      <c r="D1004" s="42">
        <f>_xll.qlCalendarAdvance(Calendar,$D1003,B1004,"f",FALSE)</f>
        <v>46532</v>
      </c>
      <c r="E1004" s="177">
        <f>_xll.qlInterestRateIndexValueDate(IndexON,D1004)</f>
        <v>46532</v>
      </c>
      <c r="F1004" s="193">
        <f>IFERROR(_xll.qlIndexFixing(IndexON,D1004,TRUE,_xll.ohTrigger(RecalcTrigger,TriggerON)),NA())</f>
        <v>1.7014868911813252E-2</v>
      </c>
      <c r="H1004" s="42">
        <f>_xll.qlCalendarAdvance(Calendar,$H1003,B1004,"f",FALSE)</f>
        <v>46532</v>
      </c>
      <c r="I1004" s="177">
        <f>_xll.qlInterestRateIndexValueDate(Index1M,$H1004)</f>
        <v>46534</v>
      </c>
      <c r="J1004" s="182">
        <f>IFERROR(_xll.qlIndexFixing(Index1M,$H1004,TRUE,_xll.ohTrigger(RecalcTrigger,Trigger1M)),NA())</f>
        <v>1.6871495463607056E-2</v>
      </c>
      <c r="K1004" s="44">
        <f>IFERROR(_xll.qlIndexFixing(Index3M,H1004,TRUE,_xll.ohTrigger(RecalcTrigger,Trigger3M)),NA())</f>
        <v>1.7945094947739413E-2</v>
      </c>
      <c r="L1004" s="44">
        <f>IFERROR(_xll.qlIndexFixing(Index6M,$H1004,TRUE,_xll.ohTrigger(RecalcTrigger,Trigger6M)),NA())</f>
        <v>1.8481882428560342E-2</v>
      </c>
      <c r="M1004" s="183">
        <f>IFERROR(_xll.qlIndexFixing(Index1Y,$H1004,TRUE,_xll.ohTrigger(RecalcTrigger,Trigger1Y)),NA())</f>
        <v>1.8963342928407487E-2</v>
      </c>
      <c r="N1004" s="182">
        <f>IFERROR(_xll.qlIndexFixing(ONIndex1M,I1004,TRUE,_xll.ohTrigger(RecalcTrigger,Trigger1M)),NA())</f>
        <v>1.684184242843223E-2</v>
      </c>
      <c r="O1004" s="44">
        <f>IFERROR(_xll.qlIndexFixing(ONIndex3M,I1004,TRUE,_xll.ohTrigger(RecalcTrigger,Trigger3M)),NA())</f>
        <v>1.7843856465296071E-2</v>
      </c>
      <c r="P1004" s="44">
        <f>IFERROR(_xll.qlIndexFixing(ONIndex6M,I1004,TRUE,_xll.ohTrigger(RecalcTrigger,Trigger6M)),NA())</f>
        <v>1.8273174599938713E-2</v>
      </c>
      <c r="Q1004" s="183">
        <f>IFERROR(_xll.qlIndexFixing(ONIndex1Y,I1004,TRUE,_xll.ohTrigger(RecalcTrigger,Trigger1Y)),NA())</f>
        <v>1.8571113003487127E-2</v>
      </c>
    </row>
    <row r="1005" spans="2:17" x14ac:dyDescent="0.2">
      <c r="B1005" s="39" t="s">
        <v>42</v>
      </c>
      <c r="D1005" s="42">
        <f>_xll.qlCalendarAdvance(Calendar,$D1004,B1005,"f",FALSE)</f>
        <v>46539</v>
      </c>
      <c r="E1005" s="177">
        <f>_xll.qlInterestRateIndexValueDate(IndexON,D1005)</f>
        <v>46539</v>
      </c>
      <c r="F1005" s="193">
        <f>IFERROR(_xll.qlIndexFixing(IndexON,D1005,TRUE,_xll.ohTrigger(RecalcTrigger,TriggerON)),NA())</f>
        <v>1.7014868911733316E-2</v>
      </c>
      <c r="H1005" s="42">
        <f>_xll.qlCalendarAdvance(Calendar,$H1004,B1005,"f",FALSE)</f>
        <v>46539</v>
      </c>
      <c r="I1005" s="177">
        <f>_xll.qlInterestRateIndexValueDate(Index1M,$H1005)</f>
        <v>46541</v>
      </c>
      <c r="J1005" s="182">
        <f>IFERROR(_xll.qlIndexFixing(Index1M,$H1005,TRUE,_xll.ohTrigger(RecalcTrigger,Trigger1M)),NA())</f>
        <v>1.6882079181611553E-2</v>
      </c>
      <c r="K1005" s="44">
        <f>IFERROR(_xll.qlIndexFixing(Index3M,H1005,TRUE,_xll.ohTrigger(RecalcTrigger,Trigger3M)),NA())</f>
        <v>1.7955178172933347E-2</v>
      </c>
      <c r="L1005" s="44">
        <f>IFERROR(_xll.qlIndexFixing(Index6M,$H1005,TRUE,_xll.ohTrigger(RecalcTrigger,Trigger6M)),NA())</f>
        <v>1.8487744978178601E-2</v>
      </c>
      <c r="M1005" s="183">
        <f>IFERROR(_xll.qlIndexFixing(Index1Y,$H1005,TRUE,_xll.ohTrigger(RecalcTrigger,Trigger1Y)),NA())</f>
        <v>1.8971105565023169E-2</v>
      </c>
      <c r="N1005" s="182">
        <f>IFERROR(_xll.qlIndexFixing(ONIndex1M,I1005,TRUE,_xll.ohTrigger(RecalcTrigger,Trigger1M)),NA())</f>
        <v>1.6852470861206115E-2</v>
      </c>
      <c r="O1005" s="44">
        <f>IFERROR(_xll.qlIndexFixing(ONIndex3M,I1005,TRUE,_xll.ohTrigger(RecalcTrigger,Trigger3M)),NA())</f>
        <v>1.785440936417082E-2</v>
      </c>
      <c r="P1005" s="44">
        <f>IFERROR(_xll.qlIndexFixing(ONIndex6M,I1005,TRUE,_xll.ohTrigger(RecalcTrigger,Trigger6M)),NA())</f>
        <v>1.8283874562534663E-2</v>
      </c>
      <c r="Q1005" s="183">
        <f>IFERROR(_xll.qlIndexFixing(ONIndex1Y,I1005,TRUE,_xll.ohTrigger(RecalcTrigger,Trigger1Y)),NA())</f>
        <v>1.8580465676203417E-2</v>
      </c>
    </row>
    <row r="1006" spans="2:17" x14ac:dyDescent="0.2">
      <c r="B1006" s="39" t="s">
        <v>42</v>
      </c>
      <c r="D1006" s="42">
        <f>_xll.qlCalendarAdvance(Calendar,$D1005,B1006,"f",FALSE)</f>
        <v>46546</v>
      </c>
      <c r="E1006" s="177">
        <f>_xll.qlInterestRateIndexValueDate(IndexON,D1006)</f>
        <v>46546</v>
      </c>
      <c r="F1006" s="193">
        <f>IFERROR(_xll.qlIndexFixing(IndexON,D1006,TRUE,_xll.ohTrigger(RecalcTrigger,TriggerON)),NA())</f>
        <v>1.7014868911813252E-2</v>
      </c>
      <c r="H1006" s="42">
        <f>_xll.qlCalendarAdvance(Calendar,$H1005,B1006,"f",FALSE)</f>
        <v>46546</v>
      </c>
      <c r="I1006" s="177">
        <f>_xll.qlInterestRateIndexValueDate(Index1M,$H1006)</f>
        <v>46548</v>
      </c>
      <c r="J1006" s="182">
        <f>IFERROR(_xll.qlIndexFixing(Index1M,$H1006,TRUE,_xll.ohTrigger(RecalcTrigger,Trigger1M)),NA())</f>
        <v>1.689262679891862E-2</v>
      </c>
      <c r="K1006" s="44">
        <f>IFERROR(_xll.qlIndexFixing(Index3M,H1006,TRUE,_xll.ohTrigger(RecalcTrigger,Trigger3M)),NA())</f>
        <v>1.7965174770727243E-2</v>
      </c>
      <c r="L1006" s="44">
        <f>IFERROR(_xll.qlIndexFixing(Index6M,$H1006,TRUE,_xll.ohTrigger(RecalcTrigger,Trigger6M)),NA())</f>
        <v>1.8496728532856898E-2</v>
      </c>
      <c r="M1006" s="183">
        <f>IFERROR(_xll.qlIndexFixing(Index1Y,$H1006,TRUE,_xll.ohTrigger(RecalcTrigger,Trigger1Y)),NA())</f>
        <v>1.8978793035610009E-2</v>
      </c>
      <c r="N1006" s="182">
        <f>IFERROR(_xll.qlIndexFixing(ONIndex1M,I1006,TRUE,_xll.ohTrigger(RecalcTrigger,Trigger1M)),NA())</f>
        <v>1.6863062181426969E-2</v>
      </c>
      <c r="O1006" s="44">
        <f>IFERROR(_xll.qlIndexFixing(ONIndex3M,I1006,TRUE,_xll.ohTrigger(RecalcTrigger,Trigger3M)),NA())</f>
        <v>1.7864874308122225E-2</v>
      </c>
      <c r="P1006" s="44">
        <f>IFERROR(_xll.qlIndexFixing(ONIndex6M,I1006,TRUE,_xll.ohTrigger(RecalcTrigger,Trigger6M)),NA())</f>
        <v>1.8294441218165147E-2</v>
      </c>
      <c r="Q1006" s="183">
        <f>IFERROR(_xll.qlIndexFixing(ONIndex1Y,I1006,TRUE,_xll.ohTrigger(RecalcTrigger,Trigger1Y)),NA())</f>
        <v>1.8589749580248949E-2</v>
      </c>
    </row>
    <row r="1007" spans="2:17" x14ac:dyDescent="0.2">
      <c r="B1007" s="39" t="s">
        <v>42</v>
      </c>
      <c r="D1007" s="42">
        <f>_xll.qlCalendarAdvance(Calendar,$D1006,B1007,"f",FALSE)</f>
        <v>46553</v>
      </c>
      <c r="E1007" s="177">
        <f>_xll.qlInterestRateIndexValueDate(IndexON,D1007)</f>
        <v>46553</v>
      </c>
      <c r="F1007" s="193">
        <f>IFERROR(_xll.qlIndexFixing(IndexON,D1007,TRUE,_xll.ohTrigger(RecalcTrigger,TriggerON)),NA())</f>
        <v>1.7014868911813252E-2</v>
      </c>
      <c r="H1007" s="42">
        <f>_xll.qlCalendarAdvance(Calendar,$H1006,B1007,"f",FALSE)</f>
        <v>46553</v>
      </c>
      <c r="I1007" s="177">
        <f>_xll.qlInterestRateIndexValueDate(Index1M,$H1007)</f>
        <v>46555</v>
      </c>
      <c r="J1007" s="182">
        <f>IFERROR(_xll.qlIndexFixing(Index1M,$H1007,TRUE,_xll.ohTrigger(RecalcTrigger,Trigger1M)),NA())</f>
        <v>1.6903138958381525E-2</v>
      </c>
      <c r="K1007" s="44">
        <f>IFERROR(_xll.qlIndexFixing(Index3M,H1007,TRUE,_xll.ohTrigger(RecalcTrigger,Trigger3M)),NA())</f>
        <v>1.7975085027441638E-2</v>
      </c>
      <c r="L1007" s="44">
        <f>IFERROR(_xll.qlIndexFixing(Index6M,$H1007,TRUE,_xll.ohTrigger(RecalcTrigger,Trigger6M)),NA())</f>
        <v>1.8505576424343476E-2</v>
      </c>
      <c r="M1007" s="183">
        <f>IFERROR(_xll.qlIndexFixing(Index1Y,$H1007,TRUE,_xll.ohTrigger(RecalcTrigger,Trigger1Y)),NA())</f>
        <v>1.8986404867682272E-2</v>
      </c>
      <c r="N1007" s="182">
        <f>IFERROR(_xll.qlIndexFixing(ONIndex1M,I1007,TRUE,_xll.ohTrigger(RecalcTrigger,Trigger1M)),NA())</f>
        <v>1.6873617031061272E-2</v>
      </c>
      <c r="O1007" s="44">
        <f>IFERROR(_xll.qlIndexFixing(ONIndex3M,I1007,TRUE,_xll.ohTrigger(RecalcTrigger,Trigger3M)),NA())</f>
        <v>1.7875251582841756E-2</v>
      </c>
      <c r="P1007" s="44">
        <f>IFERROR(_xll.qlIndexFixing(ONIndex6M,I1007,TRUE,_xll.ohTrigger(RecalcTrigger,Trigger6M)),NA())</f>
        <v>1.8304874482097944E-2</v>
      </c>
      <c r="Q1007" s="183">
        <f>IFERROR(_xll.qlIndexFixing(ONIndex1Y,I1007,TRUE,_xll.ohTrigger(RecalcTrigger,Trigger1Y)),NA())</f>
        <v>1.8598965021139335E-2</v>
      </c>
    </row>
    <row r="1008" spans="2:17" x14ac:dyDescent="0.2">
      <c r="B1008" s="39" t="s">
        <v>42</v>
      </c>
      <c r="D1008" s="42">
        <f>_xll.qlCalendarAdvance(Calendar,$D1007,B1008,"f",FALSE)</f>
        <v>46560</v>
      </c>
      <c r="E1008" s="177">
        <f>_xll.qlInterestRateIndexValueDate(IndexON,D1008)</f>
        <v>46560</v>
      </c>
      <c r="F1008" s="193">
        <f>IFERROR(_xll.qlIndexFixing(IndexON,D1008,TRUE,_xll.ohTrigger(RecalcTrigger,TriggerON)),NA())</f>
        <v>1.7014868911813252E-2</v>
      </c>
      <c r="H1008" s="42">
        <f>_xll.qlCalendarAdvance(Calendar,$H1007,B1008,"f",FALSE)</f>
        <v>46560</v>
      </c>
      <c r="I1008" s="177">
        <f>_xll.qlInterestRateIndexValueDate(Index1M,$H1008)</f>
        <v>46562</v>
      </c>
      <c r="J1008" s="182">
        <f>IFERROR(_xll.qlIndexFixing(Index1M,$H1008,TRUE,_xll.ohTrigger(RecalcTrigger,Trigger1M)),NA())</f>
        <v>1.6913616302856038E-2</v>
      </c>
      <c r="K1008" s="44">
        <f>IFERROR(_xll.qlIndexFixing(Index3M,H1008,TRUE,_xll.ohTrigger(RecalcTrigger,Trigger3M)),NA())</f>
        <v>1.7984909229403143E-2</v>
      </c>
      <c r="L1008" s="44">
        <f>IFERROR(_xll.qlIndexFixing(Index6M,$H1008,TRUE,_xll.ohTrigger(RecalcTrigger,Trigger6M)),NA())</f>
        <v>1.8514288565229783E-2</v>
      </c>
      <c r="M1008" s="183">
        <f>IFERROR(_xll.qlIndexFixing(Index1Y,$H1008,TRUE,_xll.ohTrigger(RecalcTrigger,Trigger1Y)),NA())</f>
        <v>1.8993940584281693E-2</v>
      </c>
      <c r="N1008" s="182">
        <f>IFERROR(_xll.qlIndexFixing(ONIndex1M,I1008,TRUE,_xll.ohTrigger(RecalcTrigger,Trigger1M)),NA())</f>
        <v>1.6884136051995569E-2</v>
      </c>
      <c r="O1008" s="44">
        <f>IFERROR(_xll.qlIndexFixing(ONIndex3M,I1008,TRUE,_xll.ohTrigger(RecalcTrigger,Trigger3M)),NA())</f>
        <v>1.7885541473940947E-2</v>
      </c>
      <c r="P1008" s="44">
        <f>IFERROR(_xll.qlIndexFixing(ONIndex6M,I1008,TRUE,_xll.ohTrigger(RecalcTrigger,Trigger6M)),NA())</f>
        <v>1.8315174269600831E-2</v>
      </c>
      <c r="Q1008" s="183">
        <f>IFERROR(_xll.qlIndexFixing(ONIndex1Y,I1008,TRUE,_xll.ohTrigger(RecalcTrigger,Trigger1Y)),NA())</f>
        <v>1.8608112304709934E-2</v>
      </c>
    </row>
    <row r="1009" spans="2:17" x14ac:dyDescent="0.2">
      <c r="B1009" s="39" t="s">
        <v>42</v>
      </c>
      <c r="D1009" s="42">
        <f>_xll.qlCalendarAdvance(Calendar,$D1008,B1009,"f",FALSE)</f>
        <v>46567</v>
      </c>
      <c r="E1009" s="177">
        <f>_xll.qlInterestRateIndexValueDate(IndexON,D1009)</f>
        <v>46567</v>
      </c>
      <c r="F1009" s="193">
        <f>IFERROR(_xll.qlIndexFixing(IndexON,D1009,TRUE,_xll.ohTrigger(RecalcTrigger,TriggerON)),NA())</f>
        <v>1.7014868911813252E-2</v>
      </c>
      <c r="H1009" s="42">
        <f>_xll.qlCalendarAdvance(Calendar,$H1008,B1009,"f",FALSE)</f>
        <v>46567</v>
      </c>
      <c r="I1009" s="177">
        <f>_xll.qlInterestRateIndexValueDate(Index1M,$H1009)</f>
        <v>46569</v>
      </c>
      <c r="J1009" s="182">
        <f>IFERROR(_xll.qlIndexFixing(Index1M,$H1009,TRUE,_xll.ohTrigger(RecalcTrigger,Trigger1M)),NA())</f>
        <v>1.6924059475200426E-2</v>
      </c>
      <c r="K1009" s="44">
        <f>IFERROR(_xll.qlIndexFixing(Index3M,H1009,TRUE,_xll.ohTrigger(RecalcTrigger,Trigger3M)),NA())</f>
        <v>1.7994647662949666E-2</v>
      </c>
      <c r="L1009" s="44">
        <f>IFERROR(_xll.qlIndexFixing(Index6M,$H1009,TRUE,_xll.ohTrigger(RecalcTrigger,Trigger6M)),NA())</f>
        <v>1.8525982400358972E-2</v>
      </c>
      <c r="M1009" s="183">
        <f>IFERROR(_xll.qlIndexFixing(Index1Y,$H1009,TRUE,_xll.ohTrigger(RecalcTrigger,Trigger1Y)),NA())</f>
        <v>1.9001399703975561E-2</v>
      </c>
      <c r="N1009" s="182">
        <f>IFERROR(_xll.qlIndexFixing(ONIndex1M,I1009,TRUE,_xll.ohTrigger(RecalcTrigger,Trigger1M)),NA())</f>
        <v>1.6894619886436146E-2</v>
      </c>
      <c r="O1009" s="44">
        <f>IFERROR(_xll.qlIndexFixing(ONIndex3M,I1009,TRUE,_xll.ohTrigger(RecalcTrigger,Trigger3M)),NA())</f>
        <v>1.7895744267191205E-2</v>
      </c>
      <c r="P1009" s="44">
        <f>IFERROR(_xll.qlIndexFixing(ONIndex6M,I1009,TRUE,_xll.ohTrigger(RecalcTrigger,Trigger6M)),NA())</f>
        <v>1.8325340495541909E-2</v>
      </c>
      <c r="Q1009" s="183">
        <f>IFERROR(_xll.qlIndexFixing(ONIndex1Y,I1009,TRUE,_xll.ohTrigger(RecalcTrigger,Trigger1Y)),NA())</f>
        <v>1.8617191736396421E-2</v>
      </c>
    </row>
    <row r="1010" spans="2:17" x14ac:dyDescent="0.2">
      <c r="B1010" s="39" t="s">
        <v>42</v>
      </c>
      <c r="D1010" s="42">
        <f>_xll.qlCalendarAdvance(Calendar,$D1009,B1010,"f",FALSE)</f>
        <v>46574</v>
      </c>
      <c r="E1010" s="177">
        <f>_xll.qlInterestRateIndexValueDate(IndexON,D1010)</f>
        <v>46574</v>
      </c>
      <c r="F1010" s="193">
        <f>IFERROR(_xll.qlIndexFixing(IndexON,D1010,TRUE,_xll.ohTrigger(RecalcTrigger,TriggerON)),NA())</f>
        <v>1.7014868911813252E-2</v>
      </c>
      <c r="H1010" s="42">
        <f>_xll.qlCalendarAdvance(Calendar,$H1009,B1010,"f",FALSE)</f>
        <v>46574</v>
      </c>
      <c r="I1010" s="177">
        <f>_xll.qlInterestRateIndexValueDate(Index1M,$H1010)</f>
        <v>46576</v>
      </c>
      <c r="J1010" s="182">
        <f>IFERROR(_xll.qlIndexFixing(Index1M,$H1010,TRUE,_xll.ohTrigger(RecalcTrigger,Trigger1M)),NA())</f>
        <v>1.6934469118277951E-2</v>
      </c>
      <c r="K1010" s="44">
        <f>IFERROR(_xll.qlIndexFixing(Index3M,H1010,TRUE,_xll.ohTrigger(RecalcTrigger,Trigger3M)),NA())</f>
        <v>1.8004300614426073E-2</v>
      </c>
      <c r="L1010" s="44">
        <f>IFERROR(_xll.qlIndexFixing(Index6M,$H1010,TRUE,_xll.ohTrigger(RecalcTrigger,Trigger6M)),NA())</f>
        <v>1.8534394851339092E-2</v>
      </c>
      <c r="M1010" s="183">
        <f>IFERROR(_xll.qlIndexFixing(Index1Y,$H1010,TRUE,_xll.ohTrigger(RecalcTrigger,Trigger1Y)),NA())</f>
        <v>1.9008781740856899E-2</v>
      </c>
      <c r="N1010" s="182">
        <f>IFERROR(_xll.qlIndexFixing(ONIndex1M,I1010,TRUE,_xll.ohTrigger(RecalcTrigger,Trigger1M)),NA())</f>
        <v>1.6905069176349485E-2</v>
      </c>
      <c r="O1010" s="44">
        <f>IFERROR(_xll.qlIndexFixing(ONIndex3M,I1010,TRUE,_xll.ohTrigger(RecalcTrigger,Trigger3M)),NA())</f>
        <v>1.7905860248284E-2</v>
      </c>
      <c r="P1010" s="44">
        <f>IFERROR(_xll.qlIndexFixing(ONIndex6M,I1010,TRUE,_xll.ohTrigger(RecalcTrigger,Trigger6M)),NA())</f>
        <v>1.8335373075508699E-2</v>
      </c>
      <c r="Q1010" s="183">
        <f>IFERROR(_xll.qlIndexFixing(ONIndex1Y,I1010,TRUE,_xll.ohTrigger(RecalcTrigger,Trigger1Y)),NA())</f>
        <v>1.8626203622034154E-2</v>
      </c>
    </row>
    <row r="1011" spans="2:17" x14ac:dyDescent="0.2">
      <c r="B1011" s="39" t="s">
        <v>42</v>
      </c>
      <c r="D1011" s="42">
        <f>_xll.qlCalendarAdvance(Calendar,$D1010,B1011,"f",FALSE)</f>
        <v>46581</v>
      </c>
      <c r="E1011" s="177">
        <f>_xll.qlInterestRateIndexValueDate(IndexON,D1011)</f>
        <v>46581</v>
      </c>
      <c r="F1011" s="193">
        <f>IFERROR(_xll.qlIndexFixing(IndexON,D1011,TRUE,_xll.ohTrigger(RecalcTrigger,TriggerON)),NA())</f>
        <v>1.7014868911813252E-2</v>
      </c>
      <c r="H1011" s="42">
        <f>_xll.qlCalendarAdvance(Calendar,$H1010,B1011,"f",FALSE)</f>
        <v>46581</v>
      </c>
      <c r="I1011" s="177">
        <f>_xll.qlInterestRateIndexValueDate(Index1M,$H1011)</f>
        <v>46583</v>
      </c>
      <c r="J1011" s="182">
        <f>IFERROR(_xll.qlIndexFixing(Index1M,$H1011,TRUE,_xll.ohTrigger(RecalcTrigger,Trigger1M)),NA())</f>
        <v>1.6944845874951875E-2</v>
      </c>
      <c r="K1011" s="44">
        <f>IFERROR(_xll.qlIndexFixing(Index3M,H1011,TRUE,_xll.ohTrigger(RecalcTrigger,Trigger3M)),NA())</f>
        <v>1.8013868370184174E-2</v>
      </c>
      <c r="L1011" s="44">
        <f>IFERROR(_xll.qlIndexFixing(Index6M,$H1011,TRUE,_xll.ohTrigger(RecalcTrigger,Trigger6M)),NA())</f>
        <v>1.8542671250609103E-2</v>
      </c>
      <c r="M1011" s="183">
        <f>IFERROR(_xll.qlIndexFixing(Index1Y,$H1011,TRUE,_xll.ohTrigger(RecalcTrigger,Trigger1Y)),NA())</f>
        <v>1.9016086204546891E-2</v>
      </c>
      <c r="N1011" s="182">
        <f>IFERROR(_xll.qlIndexFixing(ONIndex1M,I1011,TRUE,_xll.ohTrigger(RecalcTrigger,Trigger1M)),NA())</f>
        <v>1.6915484563702066E-2</v>
      </c>
      <c r="O1011" s="44">
        <f>IFERROR(_xll.qlIndexFixing(ONIndex3M,I1011,TRUE,_xll.ohTrigger(RecalcTrigger,Trigger3M)),NA())</f>
        <v>1.7915889702750931E-2</v>
      </c>
      <c r="P1011" s="44">
        <f>IFERROR(_xll.qlIndexFixing(ONIndex6M,I1011,TRUE,_xll.ohTrigger(RecalcTrigger,Trigger6M)),NA())</f>
        <v>1.83452719243693E-2</v>
      </c>
      <c r="Q1011" s="183">
        <f>IFERROR(_xll.qlIndexFixing(ONIndex1Y,I1011,TRUE,_xll.ohTrigger(RecalcTrigger,Trigger1Y)),NA())</f>
        <v>1.8635148267138746E-2</v>
      </c>
    </row>
    <row r="1012" spans="2:17" x14ac:dyDescent="0.2">
      <c r="B1012" s="39" t="s">
        <v>42</v>
      </c>
      <c r="D1012" s="42">
        <f>_xll.qlCalendarAdvance(Calendar,$D1011,B1012,"f",FALSE)</f>
        <v>46588</v>
      </c>
      <c r="E1012" s="177">
        <f>_xll.qlInterestRateIndexValueDate(IndexON,D1012)</f>
        <v>46588</v>
      </c>
      <c r="F1012" s="193">
        <f>IFERROR(_xll.qlIndexFixing(IndexON,D1012,TRUE,_xll.ohTrigger(RecalcTrigger,TriggerON)),NA())</f>
        <v>1.7014868911813252E-2</v>
      </c>
      <c r="H1012" s="42">
        <f>_xll.qlCalendarAdvance(Calendar,$H1011,B1012,"f",FALSE)</f>
        <v>46588</v>
      </c>
      <c r="I1012" s="177">
        <f>_xll.qlInterestRateIndexValueDate(Index1M,$H1012)</f>
        <v>46590</v>
      </c>
      <c r="J1012" s="182">
        <f>IFERROR(_xll.qlIndexFixing(Index1M,$H1012,TRUE,_xll.ohTrigger(RecalcTrigger,Trigger1M)),NA())</f>
        <v>1.6955190388090458E-2</v>
      </c>
      <c r="K1012" s="44">
        <f>IFERROR(_xll.qlIndexFixing(Index3M,H1012,TRUE,_xll.ohTrigger(RecalcTrigger,Trigger3M)),NA())</f>
        <v>1.8023351216587945E-2</v>
      </c>
      <c r="L1012" s="44">
        <f>IFERROR(_xll.qlIndexFixing(Index6M,$H1012,TRUE,_xll.ohTrigger(RecalcTrigger,Trigger6M)),NA())</f>
        <v>1.8550811510828543E-2</v>
      </c>
      <c r="M1012" s="183">
        <f>IFERROR(_xll.qlIndexFixing(Index1Y,$H1012,TRUE,_xll.ohTrigger(RecalcTrigger,Trigger1Y)),NA())</f>
        <v>1.9023312600192032E-2</v>
      </c>
      <c r="N1012" s="182">
        <f>IFERROR(_xll.qlIndexFixing(ONIndex1M,I1012,TRUE,_xll.ohTrigger(RecalcTrigger,Trigger1M)),NA())</f>
        <v>1.6925866690460367E-2</v>
      </c>
      <c r="O1012" s="44">
        <f>IFERROR(_xll.qlIndexFixing(ONIndex3M,I1012,TRUE,_xll.ohTrigger(RecalcTrigger,Trigger3M)),NA())</f>
        <v>1.7925832916523277E-2</v>
      </c>
      <c r="P1012" s="44">
        <f>IFERROR(_xll.qlIndexFixing(ONIndex6M,I1012,TRUE,_xll.ohTrigger(RecalcTrigger,Trigger6M)),NA())</f>
        <v>1.8355036957551363E-2</v>
      </c>
      <c r="Q1012" s="183">
        <f>IFERROR(_xll.qlIndexFixing(ONIndex1Y,I1012,TRUE,_xll.ohTrigger(RecalcTrigger,Trigger1Y)),NA())</f>
        <v>1.8644025977305745E-2</v>
      </c>
    </row>
    <row r="1013" spans="2:17" x14ac:dyDescent="0.2">
      <c r="B1013" s="39" t="s">
        <v>42</v>
      </c>
      <c r="D1013" s="42">
        <f>_xll.qlCalendarAdvance(Calendar,$D1012,B1013,"f",FALSE)</f>
        <v>46595</v>
      </c>
      <c r="E1013" s="177">
        <f>_xll.qlInterestRateIndexValueDate(IndexON,D1013)</f>
        <v>46595</v>
      </c>
      <c r="F1013" s="193">
        <f>IFERROR(_xll.qlIndexFixing(IndexON,D1013,TRUE,_xll.ohTrigger(RecalcTrigger,TriggerON)),NA())</f>
        <v>1.7014868911813252E-2</v>
      </c>
      <c r="H1013" s="42">
        <f>_xll.qlCalendarAdvance(Calendar,$H1012,B1013,"f",FALSE)</f>
        <v>46595</v>
      </c>
      <c r="I1013" s="177">
        <f>_xll.qlInterestRateIndexValueDate(Index1M,$H1013)</f>
        <v>46597</v>
      </c>
      <c r="J1013" s="182">
        <f>IFERROR(_xll.qlIndexFixing(Index1M,$H1013,TRUE,_xll.ohTrigger(RecalcTrigger,Trigger1M)),NA())</f>
        <v>1.6965503300561957E-2</v>
      </c>
      <c r="K1013" s="44">
        <f>IFERROR(_xll.qlIndexFixing(Index3M,H1013,TRUE,_xll.ohTrigger(RecalcTrigger,Trigger3M)),NA())</f>
        <v>1.8032749440005706E-2</v>
      </c>
      <c r="L1013" s="44">
        <f>IFERROR(_xll.qlIndexFixing(Index6M,$H1013,TRUE,_xll.ohTrigger(RecalcTrigger,Trigger6M)),NA())</f>
        <v>1.855881554468446E-2</v>
      </c>
      <c r="M1013" s="183">
        <f>IFERROR(_xll.qlIndexFixing(Index1Y,$H1013,TRUE,_xll.ohTrigger(RecalcTrigger,Trigger1Y)),NA())</f>
        <v>1.90304604284663E-2</v>
      </c>
      <c r="N1013" s="182">
        <f>IFERROR(_xll.qlIndexFixing(ONIndex1M,I1013,TRUE,_xll.ohTrigger(RecalcTrigger,Trigger1M)),NA())</f>
        <v>1.6936216198830678E-2</v>
      </c>
      <c r="O1013" s="44">
        <f>IFERROR(_xll.qlIndexFixing(ONIndex3M,I1013,TRUE,_xll.ohTrigger(RecalcTrigger,Trigger3M)),NA())</f>
        <v>1.7935690174972763E-2</v>
      </c>
      <c r="P1013" s="44">
        <f>IFERROR(_xll.qlIndexFixing(ONIndex6M,I1013,TRUE,_xll.ohTrigger(RecalcTrigger,Trigger6M)),NA())</f>
        <v>1.8364668090002922E-2</v>
      </c>
      <c r="Q1013" s="183">
        <f>IFERROR(_xll.qlIndexFixing(ONIndex1Y,I1013,TRUE,_xll.ohTrigger(RecalcTrigger,Trigger1Y)),NA())</f>
        <v>1.8652837058370508E-2</v>
      </c>
    </row>
    <row r="1014" spans="2:17" x14ac:dyDescent="0.2">
      <c r="B1014" s="39" t="s">
        <v>42</v>
      </c>
      <c r="D1014" s="42">
        <f>_xll.qlCalendarAdvance(Calendar,$D1013,B1014,"f",FALSE)</f>
        <v>46602</v>
      </c>
      <c r="E1014" s="177">
        <f>_xll.qlInterestRateIndexValueDate(IndexON,D1014)</f>
        <v>46602</v>
      </c>
      <c r="F1014" s="193">
        <f>IFERROR(_xll.qlIndexFixing(IndexON,D1014,TRUE,_xll.ohTrigger(RecalcTrigger,TriggerON)),NA())</f>
        <v>1.7014868911733316E-2</v>
      </c>
      <c r="H1014" s="42">
        <f>_xll.qlCalendarAdvance(Calendar,$H1013,B1014,"f",FALSE)</f>
        <v>46602</v>
      </c>
      <c r="I1014" s="177">
        <f>_xll.qlInterestRateIndexValueDate(Index1M,$H1014)</f>
        <v>46604</v>
      </c>
      <c r="J1014" s="182">
        <f>IFERROR(_xll.qlIndexFixing(Index1M,$H1014,TRUE,_xll.ohTrigger(RecalcTrigger,Trigger1M)),NA())</f>
        <v>1.697578525523713E-2</v>
      </c>
      <c r="K1014" s="44">
        <f>IFERROR(_xll.qlIndexFixing(Index3M,H1014,TRUE,_xll.ohTrigger(RecalcTrigger,Trigger3M)),NA())</f>
        <v>1.8042063326816207E-2</v>
      </c>
      <c r="L1014" s="44">
        <f>IFERROR(_xll.qlIndexFixing(Index6M,$H1014,TRUE,_xll.ohTrigger(RecalcTrigger,Trigger6M)),NA())</f>
        <v>1.8566683367557239E-2</v>
      </c>
      <c r="M1014" s="183">
        <f>IFERROR(_xll.qlIndexFixing(Index1Y,$H1014,TRUE,_xll.ohTrigger(RecalcTrigger,Trigger1Y)),NA())</f>
        <v>1.9037529185571604E-2</v>
      </c>
      <c r="N1014" s="182">
        <f>IFERROR(_xll.qlIndexFixing(ONIndex1M,I1014,TRUE,_xll.ohTrigger(RecalcTrigger,Trigger1M)),NA())</f>
        <v>1.6946533730619606E-2</v>
      </c>
      <c r="O1014" s="44">
        <f>IFERROR(_xll.qlIndexFixing(ONIndex3M,I1014,TRUE,_xll.ohTrigger(RecalcTrigger,Trigger3M)),NA())</f>
        <v>1.7945461763950732E-2</v>
      </c>
      <c r="P1014" s="44">
        <f>IFERROR(_xll.qlIndexFixing(ONIndex6M,I1014,TRUE,_xll.ohTrigger(RecalcTrigger,Trigger6M)),NA())</f>
        <v>1.8374165237231566E-2</v>
      </c>
      <c r="Q1014" s="183">
        <f>IFERROR(_xll.qlIndexFixing(ONIndex1Y,I1014,TRUE,_xll.ohTrigger(RecalcTrigger,Trigger1Y)),NA())</f>
        <v>1.8661581815768713E-2</v>
      </c>
    </row>
    <row r="1015" spans="2:17" x14ac:dyDescent="0.2">
      <c r="B1015" s="39" t="s">
        <v>42</v>
      </c>
      <c r="D1015" s="42">
        <f>_xll.qlCalendarAdvance(Calendar,$D1014,B1015,"f",FALSE)</f>
        <v>46609</v>
      </c>
      <c r="E1015" s="177">
        <f>_xll.qlInterestRateIndexValueDate(IndexON,D1015)</f>
        <v>46609</v>
      </c>
      <c r="F1015" s="193">
        <f>IFERROR(_xll.qlIndexFixing(IndexON,D1015,TRUE,_xll.ohTrigger(RecalcTrigger,TriggerON)),NA())</f>
        <v>1.7014868911813252E-2</v>
      </c>
      <c r="H1015" s="42">
        <f>_xll.qlCalendarAdvance(Calendar,$H1014,B1015,"f",FALSE)</f>
        <v>46609</v>
      </c>
      <c r="I1015" s="177">
        <f>_xll.qlInterestRateIndexValueDate(Index1M,$H1015)</f>
        <v>46611</v>
      </c>
      <c r="J1015" s="182">
        <f>IFERROR(_xll.qlIndexFixing(Index1M,$H1015,TRUE,_xll.ohTrigger(RecalcTrigger,Trigger1M)),NA())</f>
        <v>1.6986036894994228E-2</v>
      </c>
      <c r="K1015" s="44">
        <f>IFERROR(_xll.qlIndexFixing(Index3M,H1015,TRUE,_xll.ohTrigger(RecalcTrigger,Trigger3M)),NA())</f>
        <v>1.8051293163406007E-2</v>
      </c>
      <c r="L1015" s="44">
        <f>IFERROR(_xll.qlIndexFixing(Index6M,$H1015,TRUE,_xll.ohTrigger(RecalcTrigger,Trigger6M)),NA())</f>
        <v>1.8574416005702518E-2</v>
      </c>
      <c r="M1015" s="183">
        <f>IFERROR(_xll.qlIndexFixing(Index1Y,$H1015,TRUE,_xll.ohTrigger(RecalcTrigger,Trigger1Y)),NA())</f>
        <v>1.9044518363236701E-2</v>
      </c>
      <c r="N1015" s="182">
        <f>IFERROR(_xll.qlIndexFixing(ONIndex1M,I1015,TRUE,_xll.ohTrigger(RecalcTrigger,Trigger1M)),NA())</f>
        <v>1.695681992803344E-2</v>
      </c>
      <c r="O1015" s="44">
        <f>IFERROR(_xll.qlIndexFixing(ONIndex3M,I1015,TRUE,_xll.ohTrigger(RecalcTrigger,Trigger3M)),NA())</f>
        <v>1.7955147969148655E-2</v>
      </c>
      <c r="P1015" s="44">
        <f>IFERROR(_xll.qlIndexFixing(ONIndex6M,I1015,TRUE,_xll.ohTrigger(RecalcTrigger,Trigger6M)),NA())</f>
        <v>1.8383528314105391E-2</v>
      </c>
      <c r="Q1015" s="183">
        <f>IFERROR(_xll.qlIndexFixing(ONIndex1Y,I1015,TRUE,_xll.ohTrigger(RecalcTrigger,Trigger1Y)),NA())</f>
        <v>1.867026055525578E-2</v>
      </c>
    </row>
    <row r="1016" spans="2:17" x14ac:dyDescent="0.2">
      <c r="B1016" s="39" t="s">
        <v>42</v>
      </c>
      <c r="D1016" s="42">
        <f>_xll.qlCalendarAdvance(Calendar,$D1015,B1016,"f",FALSE)</f>
        <v>46616</v>
      </c>
      <c r="E1016" s="177">
        <f>_xll.qlInterestRateIndexValueDate(IndexON,D1016)</f>
        <v>46616</v>
      </c>
      <c r="F1016" s="193">
        <f>IFERROR(_xll.qlIndexFixing(IndexON,D1016,TRUE,_xll.ohTrigger(RecalcTrigger,TriggerON)),NA())</f>
        <v>1.7014868911813252E-2</v>
      </c>
      <c r="H1016" s="42">
        <f>_xll.qlCalendarAdvance(Calendar,$H1015,B1016,"f",FALSE)</f>
        <v>46616</v>
      </c>
      <c r="I1016" s="177">
        <f>_xll.qlInterestRateIndexValueDate(Index1M,$H1016)</f>
        <v>46618</v>
      </c>
      <c r="J1016" s="182">
        <f>IFERROR(_xll.qlIndexFixing(Index1M,$H1016,TRUE,_xll.ohTrigger(RecalcTrigger,Trigger1M)),NA())</f>
        <v>1.6996258862706504E-2</v>
      </c>
      <c r="K1016" s="44">
        <f>IFERROR(_xll.qlIndexFixing(Index3M,H1016,TRUE,_xll.ohTrigger(RecalcTrigger,Trigger3M)),NA())</f>
        <v>1.8060439236170369E-2</v>
      </c>
      <c r="L1016" s="44">
        <f>IFERROR(_xll.qlIndexFixing(Index6M,$H1016,TRUE,_xll.ohTrigger(RecalcTrigger,Trigger6M)),NA())</f>
        <v>1.8582015066801603E-2</v>
      </c>
      <c r="M1016" s="183">
        <f>IFERROR(_xll.qlIndexFixing(Index1Y,$H1016,TRUE,_xll.ohTrigger(RecalcTrigger,Trigger1Y)),NA())</f>
        <v>1.9051427448718041E-2</v>
      </c>
      <c r="N1016" s="182">
        <f>IFERROR(_xll.qlIndexFixing(ONIndex1M,I1016,TRUE,_xll.ohTrigger(RecalcTrigger,Trigger1M)),NA())</f>
        <v>1.6967075432958723E-2</v>
      </c>
      <c r="O1016" s="44">
        <f>IFERROR(_xll.qlIndexFixing(ONIndex3M,I1016,TRUE,_xll.ohTrigger(RecalcTrigger,Trigger3M)),NA())</f>
        <v>1.796474907609813E-2</v>
      </c>
      <c r="P1016" s="44">
        <f>IFERROR(_xll.qlIndexFixing(ONIndex6M,I1016,TRUE,_xll.ohTrigger(RecalcTrigger,Trigger6M)),NA())</f>
        <v>1.8392757235972113E-2</v>
      </c>
      <c r="Q1016" s="183">
        <f>IFERROR(_xll.qlIndexFixing(ONIndex1Y,I1016,TRUE,_xll.ohTrigger(RecalcTrigger,Trigger1Y)),NA())</f>
        <v>1.867887358258713E-2</v>
      </c>
    </row>
    <row r="1017" spans="2:17" x14ac:dyDescent="0.2">
      <c r="B1017" s="39" t="s">
        <v>42</v>
      </c>
      <c r="D1017" s="42">
        <f>_xll.qlCalendarAdvance(Calendar,$D1016,B1017,"f",FALSE)</f>
        <v>46623</v>
      </c>
      <c r="E1017" s="177">
        <f>_xll.qlInterestRateIndexValueDate(IndexON,D1017)</f>
        <v>46623</v>
      </c>
      <c r="F1017" s="193">
        <f>IFERROR(_xll.qlIndexFixing(IndexON,D1017,TRUE,_xll.ohTrigger(RecalcTrigger,TriggerON)),NA())</f>
        <v>1.7014868911813252E-2</v>
      </c>
      <c r="H1017" s="42">
        <f>_xll.qlCalendarAdvance(Calendar,$H1016,B1017,"f",FALSE)</f>
        <v>46623</v>
      </c>
      <c r="I1017" s="177">
        <f>_xll.qlInterestRateIndexValueDate(Index1M,$H1017)</f>
        <v>46625</v>
      </c>
      <c r="J1017" s="182">
        <f>IFERROR(_xll.qlIndexFixing(Index1M,$H1017,TRUE,_xll.ohTrigger(RecalcTrigger,Trigger1M)),NA())</f>
        <v>1.7006451801259703E-2</v>
      </c>
      <c r="K1017" s="44">
        <f>IFERROR(_xll.qlIndexFixing(Index3M,H1017,TRUE,_xll.ohTrigger(RecalcTrigger,Trigger3M)),NA())</f>
        <v>1.8069501831510626E-2</v>
      </c>
      <c r="L1017" s="44">
        <f>IFERROR(_xll.qlIndexFixing(Index6M,$H1017,TRUE,_xll.ohTrigger(RecalcTrigger,Trigger6M)),NA())</f>
        <v>1.8589482175935632E-2</v>
      </c>
      <c r="M1017" s="183">
        <f>IFERROR(_xll.qlIndexFixing(Index1Y,$H1017,TRUE,_xll.ohTrigger(RecalcTrigger,Trigger1Y)),NA())</f>
        <v>1.9058255924800229E-2</v>
      </c>
      <c r="N1017" s="182">
        <f>IFERROR(_xll.qlIndexFixing(ONIndex1M,I1017,TRUE,_xll.ohTrigger(RecalcTrigger,Trigger1M)),NA())</f>
        <v>1.6977300887441871E-2</v>
      </c>
      <c r="O1017" s="44">
        <f>IFERROR(_xll.qlIndexFixing(ONIndex3M,I1017,TRUE,_xll.ohTrigger(RecalcTrigger,Trigger3M)),NA())</f>
        <v>1.79742653706505E-2</v>
      </c>
      <c r="P1017" s="44">
        <f>IFERROR(_xll.qlIndexFixing(ONIndex6M,I1017,TRUE,_xll.ohTrigger(RecalcTrigger,Trigger6M)),NA())</f>
        <v>1.8401851917939638E-2</v>
      </c>
      <c r="Q1017" s="183">
        <f>IFERROR(_xll.qlIndexFixing(ONIndex1Y,I1017,TRUE,_xll.ohTrigger(RecalcTrigger,Trigger1Y)),NA())</f>
        <v>1.8687421203118504E-2</v>
      </c>
    </row>
    <row r="1018" spans="2:17" x14ac:dyDescent="0.2">
      <c r="B1018" s="39" t="s">
        <v>42</v>
      </c>
      <c r="D1018" s="42">
        <f>_xll.qlCalendarAdvance(Calendar,$D1017,B1018,"f",FALSE)</f>
        <v>46630</v>
      </c>
      <c r="E1018" s="177">
        <f>_xll.qlInterestRateIndexValueDate(IndexON,D1018)</f>
        <v>46630</v>
      </c>
      <c r="F1018" s="193">
        <f>IFERROR(_xll.qlIndexFixing(IndexON,D1018,TRUE,_xll.ohTrigger(RecalcTrigger,TriggerON)),NA())</f>
        <v>1.7014868911733316E-2</v>
      </c>
      <c r="H1018" s="42">
        <f>_xll.qlCalendarAdvance(Calendar,$H1017,B1018,"f",FALSE)</f>
        <v>46630</v>
      </c>
      <c r="I1018" s="177">
        <f>_xll.qlInterestRateIndexValueDate(Index1M,$H1018)</f>
        <v>46632</v>
      </c>
      <c r="J1018" s="182">
        <f>IFERROR(_xll.qlIndexFixing(Index1M,$H1018,TRUE,_xll.ohTrigger(RecalcTrigger,Trigger1M)),NA())</f>
        <v>1.7016616353529579E-2</v>
      </c>
      <c r="K1018" s="44">
        <f>IFERROR(_xll.qlIndexFixing(Index3M,H1018,TRUE,_xll.ohTrigger(RecalcTrigger,Trigger3M)),NA())</f>
        <v>1.8077402313675175E-2</v>
      </c>
      <c r="L1018" s="44">
        <f>IFERROR(_xll.qlIndexFixing(Index6M,$H1018,TRUE,_xll.ohTrigger(RecalcTrigger,Trigger6M)),NA())</f>
        <v>1.8592988394063457E-2</v>
      </c>
      <c r="M1018" s="183">
        <f>IFERROR(_xll.qlIndexFixing(Index1Y,$H1018,TRUE,_xll.ohTrigger(RecalcTrigger,Trigger1Y)),NA())</f>
        <v>1.9065003269796432E-2</v>
      </c>
      <c r="N1018" s="182">
        <f>IFERROR(_xll.qlIndexFixing(ONIndex1M,I1018,TRUE,_xll.ohTrigger(RecalcTrigger,Trigger1M)),NA())</f>
        <v>1.69874969335293E-2</v>
      </c>
      <c r="O1018" s="44">
        <f>IFERROR(_xll.qlIndexFixing(ONIndex3M,I1018,TRUE,_xll.ohTrigger(RecalcTrigger,Trigger3M)),NA())</f>
        <v>1.7983697138337362E-2</v>
      </c>
      <c r="P1018" s="44">
        <f>IFERROR(_xll.qlIndexFixing(ONIndex6M,I1018,TRUE,_xll.ohTrigger(RecalcTrigger,Trigger6M)),NA())</f>
        <v>1.8410812275355681E-2</v>
      </c>
      <c r="Q1018" s="183">
        <f>IFERROR(_xll.qlIndexFixing(ONIndex1Y,I1018,TRUE,_xll.ohTrigger(RecalcTrigger,Trigger1Y)),NA())</f>
        <v>1.8695903722685259E-2</v>
      </c>
    </row>
    <row r="1019" spans="2:17" x14ac:dyDescent="0.2">
      <c r="B1019" s="39" t="s">
        <v>42</v>
      </c>
      <c r="D1019" s="42">
        <f>_xll.qlCalendarAdvance(Calendar,$D1018,B1019,"f",FALSE)</f>
        <v>46637</v>
      </c>
      <c r="E1019" s="177">
        <f>_xll.qlInterestRateIndexValueDate(IndexON,D1019)</f>
        <v>46637</v>
      </c>
      <c r="F1019" s="193">
        <f>IFERROR(_xll.qlIndexFixing(IndexON,D1019,TRUE,_xll.ohTrigger(RecalcTrigger,TriggerON)),NA())</f>
        <v>1.7014868911813252E-2</v>
      </c>
      <c r="H1019" s="42">
        <f>_xll.qlCalendarAdvance(Calendar,$H1018,B1019,"f",FALSE)</f>
        <v>46637</v>
      </c>
      <c r="I1019" s="177">
        <f>_xll.qlInterestRateIndexValueDate(Index1M,$H1019)</f>
        <v>46639</v>
      </c>
      <c r="J1019" s="182">
        <f>IFERROR(_xll.qlIndexFixing(Index1M,$H1019,TRUE,_xll.ohTrigger(RecalcTrigger,Trigger1M)),NA())</f>
        <v>1.7026753162404373E-2</v>
      </c>
      <c r="K1019" s="44">
        <f>IFERROR(_xll.qlIndexFixing(Index3M,H1019,TRUE,_xll.ohTrigger(RecalcTrigger,Trigger3M)),NA())</f>
        <v>1.8086304234923668E-2</v>
      </c>
      <c r="L1019" s="44">
        <f>IFERROR(_xll.qlIndexFixing(Index6M,$H1019,TRUE,_xll.ohTrigger(RecalcTrigger,Trigger6M)),NA())</f>
        <v>1.8600229791640853E-2</v>
      </c>
      <c r="M1019" s="183">
        <f>IFERROR(_xll.qlIndexFixing(Index1Y,$H1019,TRUE,_xll.ohTrigger(RecalcTrigger,Trigger1Y)),NA())</f>
        <v>1.907166895754776E-2</v>
      </c>
      <c r="N1019" s="182">
        <f>IFERROR(_xll.qlIndexFixing(ONIndex1M,I1019,TRUE,_xll.ohTrigger(RecalcTrigger,Trigger1M)),NA())</f>
        <v>1.6997664213187491E-2</v>
      </c>
      <c r="O1019" s="44">
        <f>IFERROR(_xll.qlIndexFixing(ONIndex3M,I1019,TRUE,_xll.ohTrigger(RecalcTrigger,Trigger3M)),NA())</f>
        <v>1.7993044664930125E-2</v>
      </c>
      <c r="P1019" s="44">
        <f>IFERROR(_xll.qlIndexFixing(ONIndex6M,I1019,TRUE,_xll.ohTrigger(RecalcTrigger,Trigger6M)),NA())</f>
        <v>1.8419638223248214E-2</v>
      </c>
      <c r="Q1019" s="183">
        <f>IFERROR(_xll.qlIndexFixing(ONIndex1Y,I1019,TRUE,_xll.ohTrigger(RecalcTrigger,Trigger1Y)),NA())</f>
        <v>1.8704321446962879E-2</v>
      </c>
    </row>
    <row r="1020" spans="2:17" x14ac:dyDescent="0.2">
      <c r="B1020" s="39" t="s">
        <v>42</v>
      </c>
      <c r="D1020" s="42">
        <f>_xll.qlCalendarAdvance(Calendar,$D1019,B1020,"f",FALSE)</f>
        <v>46644</v>
      </c>
      <c r="E1020" s="177">
        <f>_xll.qlInterestRateIndexValueDate(IndexON,D1020)</f>
        <v>46644</v>
      </c>
      <c r="F1020" s="193">
        <f>IFERROR(_xll.qlIndexFixing(IndexON,D1020,TRUE,_xll.ohTrigger(RecalcTrigger,TriggerON)),NA())</f>
        <v>1.7014868911813252E-2</v>
      </c>
      <c r="H1020" s="42">
        <f>_xll.qlCalendarAdvance(Calendar,$H1019,B1020,"f",FALSE)</f>
        <v>46644</v>
      </c>
      <c r="I1020" s="177">
        <f>_xll.qlInterestRateIndexValueDate(Index1M,$H1020)</f>
        <v>46646</v>
      </c>
      <c r="J1020" s="182">
        <f>IFERROR(_xll.qlIndexFixing(Index1M,$H1020,TRUE,_xll.ohTrigger(RecalcTrigger,Trigger1M)),NA())</f>
        <v>1.7036862870772329E-2</v>
      </c>
      <c r="K1020" s="44">
        <f>IFERROR(_xll.qlIndexFixing(Index3M,H1020,TRUE,_xll.ohTrigger(RecalcTrigger,Trigger3M)),NA())</f>
        <v>1.809512352146956E-2</v>
      </c>
      <c r="L1020" s="44">
        <f>IFERROR(_xll.qlIndexFixing(Index6M,$H1020,TRUE,_xll.ohTrigger(RecalcTrigger,Trigger6M)),NA())</f>
        <v>1.8607343423814718E-2</v>
      </c>
      <c r="M1020" s="183">
        <f>IFERROR(_xll.qlIndexFixing(Index1Y,$H1020,TRUE,_xll.ohTrigger(RecalcTrigger,Trigger1Y)),NA())</f>
        <v>1.9078252457424536E-2</v>
      </c>
      <c r="N1020" s="182">
        <f>IFERROR(_xll.qlIndexFixing(ONIndex1M,I1020,TRUE,_xll.ohTrigger(RecalcTrigger,Trigger1M)),NA())</f>
        <v>1.7007803368542795E-2</v>
      </c>
      <c r="O1020" s="44">
        <f>IFERROR(_xll.qlIndexFixing(ONIndex3M,I1020,TRUE,_xll.ohTrigger(RecalcTrigger,Trigger3M)),NA())</f>
        <v>1.8002308236040321E-2</v>
      </c>
      <c r="P1020" s="44">
        <f>IFERROR(_xll.qlIndexFixing(ONIndex6M,I1020,TRUE,_xll.ohTrigger(RecalcTrigger,Trigger6M)),NA())</f>
        <v>1.8428329676885014E-2</v>
      </c>
      <c r="Q1020" s="183">
        <f>IFERROR(_xll.qlIndexFixing(ONIndex1Y,I1020,TRUE,_xll.ohTrigger(RecalcTrigger,Trigger1Y)),NA())</f>
        <v>1.8712674681387043E-2</v>
      </c>
    </row>
    <row r="1021" spans="2:17" x14ac:dyDescent="0.2">
      <c r="B1021" s="39" t="s">
        <v>42</v>
      </c>
      <c r="D1021" s="42">
        <f>_xll.qlCalendarAdvance(Calendar,$D1020,B1021,"f",FALSE)</f>
        <v>46651</v>
      </c>
      <c r="E1021" s="177">
        <f>_xll.qlInterestRateIndexValueDate(IndexON,D1021)</f>
        <v>46651</v>
      </c>
      <c r="F1021" s="193">
        <f>IFERROR(_xll.qlIndexFixing(IndexON,D1021,TRUE,_xll.ohTrigger(RecalcTrigger,TriggerON)),NA())</f>
        <v>1.7014868911733316E-2</v>
      </c>
      <c r="H1021" s="42">
        <f>_xll.qlCalendarAdvance(Calendar,$H1020,B1021,"f",FALSE)</f>
        <v>46651</v>
      </c>
      <c r="I1021" s="177">
        <f>_xll.qlInterestRateIndexValueDate(Index1M,$H1021)</f>
        <v>46653</v>
      </c>
      <c r="J1021" s="182">
        <f>IFERROR(_xll.qlIndexFixing(Index1M,$H1021,TRUE,_xll.ohTrigger(RecalcTrigger,Trigger1M)),NA())</f>
        <v>1.7046946121524187E-2</v>
      </c>
      <c r="K1021" s="44">
        <f>IFERROR(_xll.qlIndexFixing(Index3M,H1021,TRUE,_xll.ohTrigger(RecalcTrigger,Trigger3M)),NA())</f>
        <v>1.8103860459738684E-2</v>
      </c>
      <c r="L1021" s="44">
        <f>IFERROR(_xll.qlIndexFixing(Index6M,$H1021,TRUE,_xll.ohTrigger(RecalcTrigger,Trigger6M)),NA())</f>
        <v>1.8614330990955885E-2</v>
      </c>
      <c r="M1021" s="183">
        <f>IFERROR(_xll.qlIndexFixing(Index1Y,$H1021,TRUE,_xll.ohTrigger(RecalcTrigger,Trigger1Y)),NA())</f>
        <v>1.9084753234326107E-2</v>
      </c>
      <c r="N1021" s="182">
        <f>IFERROR(_xll.qlIndexFixing(ONIndex1M,I1021,TRUE,_xll.ohTrigger(RecalcTrigger,Trigger1M)),NA())</f>
        <v>1.7017915041561693E-2</v>
      </c>
      <c r="O1021" s="44">
        <f>IFERROR(_xll.qlIndexFixing(ONIndex3M,I1021,TRUE,_xll.ohTrigger(RecalcTrigger,Trigger3M)),NA())</f>
        <v>1.8011488137439358E-2</v>
      </c>
      <c r="P1021" s="44">
        <f>IFERROR(_xll.qlIndexFixing(ONIndex6M,I1021,TRUE,_xll.ohTrigger(RecalcTrigger,Trigger6M)),NA())</f>
        <v>1.8436886551373988E-2</v>
      </c>
      <c r="Q1021" s="183">
        <f>IFERROR(_xll.qlIndexFixing(ONIndex1Y,I1021,TRUE,_xll.ohTrigger(RecalcTrigger,Trigger1Y)),NA())</f>
        <v>1.8720963731793105E-2</v>
      </c>
    </row>
    <row r="1022" spans="2:17" x14ac:dyDescent="0.2">
      <c r="B1022" s="39" t="s">
        <v>42</v>
      </c>
      <c r="D1022" s="42">
        <f>_xll.qlCalendarAdvance(Calendar,$D1021,B1022,"f",FALSE)</f>
        <v>46658</v>
      </c>
      <c r="E1022" s="177">
        <f>_xll.qlInterestRateIndexValueDate(IndexON,D1022)</f>
        <v>46658</v>
      </c>
      <c r="F1022" s="193">
        <f>IFERROR(_xll.qlIndexFixing(IndexON,D1022,TRUE,_xll.ohTrigger(RecalcTrigger,TriggerON)),NA())</f>
        <v>1.7014868911733316E-2</v>
      </c>
      <c r="H1022" s="42">
        <f>_xll.qlCalendarAdvance(Calendar,$H1021,B1022,"f",FALSE)</f>
        <v>46658</v>
      </c>
      <c r="I1022" s="177">
        <f>_xll.qlInterestRateIndexValueDate(Index1M,$H1022)</f>
        <v>46660</v>
      </c>
      <c r="J1022" s="182">
        <f>IFERROR(_xll.qlIndexFixing(Index1M,$H1022,TRUE,_xll.ohTrigger(RecalcTrigger,Trigger1M)),NA())</f>
        <v>1.7053643192592494E-2</v>
      </c>
      <c r="K1022" s="44">
        <f>IFERROR(_xll.qlIndexFixing(Index3M,H1022,TRUE,_xll.ohTrigger(RecalcTrigger,Trigger3M)),NA())</f>
        <v>1.8113572671507112E-2</v>
      </c>
      <c r="L1022" s="44">
        <f>IFERROR(_xll.qlIndexFixing(Index6M,$H1022,TRUE,_xll.ohTrigger(RecalcTrigger,Trigger6M)),NA())</f>
        <v>1.8622120661051074E-2</v>
      </c>
      <c r="M1022" s="183">
        <f>IFERROR(_xll.qlIndexFixing(Index1Y,$H1022,TRUE,_xll.ohTrigger(RecalcTrigger,Trigger1Y)),NA())</f>
        <v>1.9088454907635329E-2</v>
      </c>
      <c r="N1022" s="182">
        <f>IFERROR(_xll.qlIndexFixing(ONIndex1M,I1022,TRUE,_xll.ohTrigger(RecalcTrigger,Trigger1M)),NA())</f>
        <v>1.7027999874130728E-2</v>
      </c>
      <c r="O1022" s="44">
        <f>IFERROR(_xll.qlIndexFixing(ONIndex3M,I1022,TRUE,_xll.ohTrigger(RecalcTrigger,Trigger3M)),NA())</f>
        <v>1.8020584654658833E-2</v>
      </c>
      <c r="P1022" s="44">
        <f>IFERROR(_xll.qlIndexFixing(ONIndex6M,I1022,TRUE,_xll.ohTrigger(RecalcTrigger,Trigger6M)),NA())</f>
        <v>1.8445308761982915E-2</v>
      </c>
      <c r="Q1022" s="183">
        <f>IFERROR(_xll.qlIndexFixing(ONIndex1Y,I1022,TRUE,_xll.ohTrigger(RecalcTrigger,Trigger1Y)),NA())</f>
        <v>1.8729188903856553E-2</v>
      </c>
    </row>
    <row r="1023" spans="2:17" x14ac:dyDescent="0.2">
      <c r="B1023" s="39" t="s">
        <v>42</v>
      </c>
      <c r="D1023" s="42">
        <f>_xll.qlCalendarAdvance(Calendar,$D1022,B1023,"f",FALSE)</f>
        <v>46665</v>
      </c>
      <c r="E1023" s="177">
        <f>_xll.qlInterestRateIndexValueDate(IndexON,D1023)</f>
        <v>46665</v>
      </c>
      <c r="F1023" s="193">
        <f>IFERROR(_xll.qlIndexFixing(IndexON,D1023,TRUE,_xll.ohTrigger(RecalcTrigger,TriggerON)),NA())</f>
        <v>1.7014868911813252E-2</v>
      </c>
      <c r="H1023" s="42">
        <f>_xll.qlCalendarAdvance(Calendar,$H1022,B1023,"f",FALSE)</f>
        <v>46665</v>
      </c>
      <c r="I1023" s="177">
        <f>_xll.qlInterestRateIndexValueDate(Index1M,$H1023)</f>
        <v>46667</v>
      </c>
      <c r="J1023" s="182">
        <f>IFERROR(_xll.qlIndexFixing(Index1M,$H1023,TRUE,_xll.ohTrigger(RecalcTrigger,Trigger1M)),NA())</f>
        <v>1.7067035821745069E-2</v>
      </c>
      <c r="K1023" s="44">
        <f>IFERROR(_xll.qlIndexFixing(Index3M,H1023,TRUE,_xll.ohTrigger(RecalcTrigger,Trigger3M)),NA())</f>
        <v>1.8122140417203499E-2</v>
      </c>
      <c r="L1023" s="44">
        <f>IFERROR(_xll.qlIndexFixing(Index6M,$H1023,TRUE,_xll.ohTrigger(RecalcTrigger,Trigger6M)),NA())</f>
        <v>1.862885360768933E-2</v>
      </c>
      <c r="M1023" s="183">
        <f>IFERROR(_xll.qlIndexFixing(Index1Y,$H1023,TRUE,_xll.ohTrigger(RecalcTrigger,Trigger1Y)),NA())</f>
        <v>1.9097504456448422E-2</v>
      </c>
      <c r="N1023" s="182">
        <f>IFERROR(_xll.qlIndexFixing(ONIndex1M,I1023,TRUE,_xll.ohTrigger(RecalcTrigger,Trigger1M)),NA())</f>
        <v>1.7038058508456189E-2</v>
      </c>
      <c r="O1023" s="44">
        <f>IFERROR(_xll.qlIndexFixing(ONIndex3M,I1023,TRUE,_xll.ohTrigger(RecalcTrigger,Trigger3M)),NA())</f>
        <v>1.8029598073470154E-2</v>
      </c>
      <c r="P1023" s="44">
        <f>IFERROR(_xll.qlIndexFixing(ONIndex6M,I1023,TRUE,_xll.ohTrigger(RecalcTrigger,Trigger6M)),NA())</f>
        <v>1.8453596223819702E-2</v>
      </c>
      <c r="Q1023" s="183">
        <f>IFERROR(_xll.qlIndexFixing(ONIndex1Y,I1023,TRUE,_xll.ohTrigger(RecalcTrigger,Trigger1Y)),NA())</f>
        <v>1.8737350503013062E-2</v>
      </c>
    </row>
    <row r="1024" spans="2:17" x14ac:dyDescent="0.2">
      <c r="B1024" s="39" t="s">
        <v>42</v>
      </c>
      <c r="D1024" s="42">
        <f>_xll.qlCalendarAdvance(Calendar,$D1023,B1024,"f",FALSE)</f>
        <v>46672</v>
      </c>
      <c r="E1024" s="177">
        <f>_xll.qlInterestRateIndexValueDate(IndexON,D1024)</f>
        <v>46672</v>
      </c>
      <c r="F1024" s="193">
        <f>IFERROR(_xll.qlIndexFixing(IndexON,D1024,TRUE,_xll.ohTrigger(RecalcTrigger,TriggerON)),NA())</f>
        <v>1.7014868911733316E-2</v>
      </c>
      <c r="H1024" s="42">
        <f>_xll.qlCalendarAdvance(Calendar,$H1023,B1024,"f",FALSE)</f>
        <v>46672</v>
      </c>
      <c r="I1024" s="177">
        <f>_xll.qlInterestRateIndexValueDate(Index1M,$H1024)</f>
        <v>46674</v>
      </c>
      <c r="J1024" s="182">
        <f>IFERROR(_xll.qlIndexFixing(Index1M,$H1024,TRUE,_xll.ohTrigger(RecalcTrigger,Trigger1M)),NA())</f>
        <v>1.7077043557008065E-2</v>
      </c>
      <c r="K1024" s="44">
        <f>IFERROR(_xll.qlIndexFixing(Index3M,H1024,TRUE,_xll.ohTrigger(RecalcTrigger,Trigger3M)),NA())</f>
        <v>1.8130626690514524E-2</v>
      </c>
      <c r="L1024" s="44">
        <f>IFERROR(_xll.qlIndexFixing(Index6M,$H1024,TRUE,_xll.ohTrigger(RecalcTrigger,Trigger6M)),NA())</f>
        <v>1.8639104895478358E-2</v>
      </c>
      <c r="M1024" s="183">
        <f>IFERROR(_xll.qlIndexFixing(Index1Y,$H1024,TRUE,_xll.ohTrigger(RecalcTrigger,Trigger1Y)),NA())</f>
        <v>1.9103753809115515E-2</v>
      </c>
      <c r="N1024" s="182">
        <f>IFERROR(_xll.qlIndexFixing(ONIndex1M,I1024,TRUE,_xll.ohTrigger(RecalcTrigger,Trigger1M)),NA())</f>
        <v>1.7048091586504555E-2</v>
      </c>
      <c r="O1024" s="44">
        <f>IFERROR(_xll.qlIndexFixing(ONIndex3M,I1024,TRUE,_xll.ohTrigger(RecalcTrigger,Trigger3M)),NA())</f>
        <v>1.8038528679564791E-2</v>
      </c>
      <c r="P1024" s="44">
        <f>IFERROR(_xll.qlIndexFixing(ONIndex6M,I1024,TRUE,_xll.ohTrigger(RecalcTrigger,Trigger6M)),NA())</f>
        <v>1.8461748852232063E-2</v>
      </c>
      <c r="Q1024" s="183">
        <f>IFERROR(_xll.qlIndexFixing(ONIndex1Y,I1024,TRUE,_xll.ohTrigger(RecalcTrigger,Trigger1Y)),NA())</f>
        <v>1.8745448835097989E-2</v>
      </c>
    </row>
    <row r="1025" spans="2:17" x14ac:dyDescent="0.2">
      <c r="B1025" s="39" t="s">
        <v>42</v>
      </c>
      <c r="D1025" s="42">
        <f>_xll.qlCalendarAdvance(Calendar,$D1024,B1025,"f",FALSE)</f>
        <v>46679</v>
      </c>
      <c r="E1025" s="177">
        <f>_xll.qlInterestRateIndexValueDate(IndexON,D1025)</f>
        <v>46679</v>
      </c>
      <c r="F1025" s="193">
        <f>IFERROR(_xll.qlIndexFixing(IndexON,D1025,TRUE,_xll.ohTrigger(RecalcTrigger,TriggerON)),NA())</f>
        <v>1.7014868911813252E-2</v>
      </c>
      <c r="H1025" s="42">
        <f>_xll.qlCalendarAdvance(Calendar,$H1024,B1025,"f",FALSE)</f>
        <v>46679</v>
      </c>
      <c r="I1025" s="177">
        <f>_xll.qlInterestRateIndexValueDate(Index1M,$H1025)</f>
        <v>46681</v>
      </c>
      <c r="J1025" s="182">
        <f>IFERROR(_xll.qlIndexFixing(Index1M,$H1025,TRUE,_xll.ohTrigger(RecalcTrigger,Trigger1M)),NA())</f>
        <v>1.7087027406240407E-2</v>
      </c>
      <c r="K1025" s="44">
        <f>IFERROR(_xll.qlIndexFixing(Index3M,H1025,TRUE,_xll.ohTrigger(RecalcTrigger,Trigger3M)),NA())</f>
        <v>1.8139031777904088E-2</v>
      </c>
      <c r="L1025" s="44">
        <f>IFERROR(_xll.qlIndexFixing(Index6M,$H1025,TRUE,_xll.ohTrigger(RecalcTrigger,Trigger6M)),NA())</f>
        <v>1.8641959020305871E-2</v>
      </c>
      <c r="M1025" s="183">
        <f>IFERROR(_xll.qlIndexFixing(Index1Y,$H1025,TRUE,_xll.ohTrigger(RecalcTrigger,Trigger1Y)),NA())</f>
        <v>1.9109918253701827E-2</v>
      </c>
      <c r="N1025" s="182">
        <f>IFERROR(_xll.qlIndexFixing(ONIndex1M,I1025,TRUE,_xll.ohTrigger(RecalcTrigger,Trigger1M)),NA())</f>
        <v>1.705809975016237E-2</v>
      </c>
      <c r="O1025" s="44">
        <f>IFERROR(_xll.qlIndexFixing(ONIndex3M,I1025,TRUE,_xll.ohTrigger(RecalcTrigger,Trigger3M)),NA())</f>
        <v>1.8047376758634215E-2</v>
      </c>
      <c r="P1025" s="44">
        <f>IFERROR(_xll.qlIndexFixing(ONIndex6M,I1025,TRUE,_xll.ohTrigger(RecalcTrigger,Trigger6M)),NA())</f>
        <v>1.8469766562168033E-2</v>
      </c>
      <c r="Q1025" s="183">
        <f>IFERROR(_xll.qlIndexFixing(ONIndex1Y,I1025,TRUE,_xll.ohTrigger(RecalcTrigger,Trigger1Y)),NA())</f>
        <v>1.8753484205626947E-2</v>
      </c>
    </row>
    <row r="1026" spans="2:17" x14ac:dyDescent="0.2">
      <c r="B1026" s="39" t="s">
        <v>42</v>
      </c>
      <c r="D1026" s="42">
        <f>_xll.qlCalendarAdvance(Calendar,$D1025,B1026,"f",FALSE)</f>
        <v>46686</v>
      </c>
      <c r="E1026" s="177">
        <f>_xll.qlInterestRateIndexValueDate(IndexON,D1026)</f>
        <v>46686</v>
      </c>
      <c r="F1026" s="193">
        <f>IFERROR(_xll.qlIndexFixing(IndexON,D1026,TRUE,_xll.ohTrigger(RecalcTrigger,TriggerON)),NA())</f>
        <v>1.7014868911813252E-2</v>
      </c>
      <c r="H1026" s="42">
        <f>_xll.qlCalendarAdvance(Calendar,$H1025,B1026,"f",FALSE)</f>
        <v>46686</v>
      </c>
      <c r="I1026" s="177">
        <f>_xll.qlInterestRateIndexValueDate(Index1M,$H1026)</f>
        <v>46688</v>
      </c>
      <c r="J1026" s="182">
        <f>IFERROR(_xll.qlIndexFixing(Index1M,$H1026,TRUE,_xll.ohTrigger(RecalcTrigger,Trigger1M)),NA())</f>
        <v>1.7096988012340331E-2</v>
      </c>
      <c r="K1026" s="44">
        <f>IFERROR(_xll.qlIndexFixing(Index3M,H1026,TRUE,_xll.ohTrigger(RecalcTrigger,Trigger3M)),NA())</f>
        <v>1.8147355965844773E-2</v>
      </c>
      <c r="L1026" s="44">
        <f>IFERROR(_xll.qlIndexFixing(Index6M,$H1026,TRUE,_xll.ohTrigger(RecalcTrigger,Trigger6M)),NA())</f>
        <v>1.8648334969859116E-2</v>
      </c>
      <c r="M1026" s="183">
        <f>IFERROR(_xll.qlIndexFixing(Index1Y,$H1026,TRUE,_xll.ohTrigger(RecalcTrigger,Trigger1Y)),NA())</f>
        <v>1.9115997232756525E-2</v>
      </c>
      <c r="N1026" s="182">
        <f>IFERROR(_xll.qlIndexFixing(ONIndex1M,I1026,TRUE,_xll.ohTrigger(RecalcTrigger,Trigger1M)),NA())</f>
        <v>1.7068083641635923E-2</v>
      </c>
      <c r="O1026" s="44">
        <f>IFERROR(_xll.qlIndexFixing(ONIndex3M,I1026,TRUE,_xll.ohTrigger(RecalcTrigger,Trigger3M)),NA())</f>
        <v>1.8056142596210023E-2</v>
      </c>
      <c r="P1026" s="44">
        <f>IFERROR(_xll.qlIndexFixing(ONIndex6M,I1026,TRUE,_xll.ohTrigger(RecalcTrigger,Trigger6M)),NA())</f>
        <v>1.8477649269135199E-2</v>
      </c>
      <c r="Q1026" s="183">
        <f>IFERROR(_xll.qlIndexFixing(ONIndex1Y,I1026,TRUE,_xll.ohTrigger(RecalcTrigger,Trigger1Y)),NA())</f>
        <v>1.8761456920355357E-2</v>
      </c>
    </row>
    <row r="1027" spans="2:17" x14ac:dyDescent="0.2">
      <c r="B1027" s="39" t="s">
        <v>42</v>
      </c>
      <c r="D1027" s="42">
        <f>_xll.qlCalendarAdvance(Calendar,$D1026,B1027,"f",FALSE)</f>
        <v>46693</v>
      </c>
      <c r="E1027" s="177">
        <f>_xll.qlInterestRateIndexValueDate(IndexON,D1027)</f>
        <v>46693</v>
      </c>
      <c r="F1027" s="193">
        <f>IFERROR(_xll.qlIndexFixing(IndexON,D1027,TRUE,_xll.ohTrigger(RecalcTrigger,TriggerON)),NA())</f>
        <v>1.7014868911813252E-2</v>
      </c>
      <c r="H1027" s="42">
        <f>_xll.qlCalendarAdvance(Calendar,$H1026,B1027,"f",FALSE)</f>
        <v>46693</v>
      </c>
      <c r="I1027" s="177">
        <f>_xll.qlInterestRateIndexValueDate(Index1M,$H1027)</f>
        <v>46695</v>
      </c>
      <c r="J1027" s="182">
        <f>IFERROR(_xll.qlIndexFixing(Index1M,$H1027,TRUE,_xll.ohTrigger(RecalcTrigger,Trigger1M)),NA())</f>
        <v>1.7106926018216062E-2</v>
      </c>
      <c r="K1027" s="44">
        <f>IFERROR(_xll.qlIndexFixing(Index3M,H1027,TRUE,_xll.ohTrigger(RecalcTrigger,Trigger3M)),NA())</f>
        <v>1.8155599536014737E-2</v>
      </c>
      <c r="L1027" s="44">
        <f>IFERROR(_xll.qlIndexFixing(Index6M,$H1027,TRUE,_xll.ohTrigger(RecalcTrigger,Trigger6M)),NA())</f>
        <v>1.8653705643423182E-2</v>
      </c>
      <c r="M1027" s="183">
        <f>IFERROR(_xll.qlIndexFixing(Index1Y,$H1027,TRUE,_xll.ohTrigger(RecalcTrigger,Trigger1Y)),NA())</f>
        <v>1.9121990184359977E-2</v>
      </c>
      <c r="N1027" s="182">
        <f>IFERROR(_xll.qlIndexFixing(ONIndex1M,I1027,TRUE,_xll.ohTrigger(RecalcTrigger,Trigger1M)),NA())</f>
        <v>1.7078043902891693E-2</v>
      </c>
      <c r="O1027" s="44">
        <f>IFERROR(_xll.qlIndexFixing(ONIndex3M,I1027,TRUE,_xll.ohTrigger(RecalcTrigger,Trigger3M)),NA())</f>
        <v>1.8064826478143559E-2</v>
      </c>
      <c r="P1027" s="44">
        <f>IFERROR(_xll.qlIndexFixing(ONIndex6M,I1027,TRUE,_xll.ohTrigger(RecalcTrigger,Trigger6M)),NA())</f>
        <v>1.8485396887921723E-2</v>
      </c>
      <c r="Q1027" s="183">
        <f>IFERROR(_xll.qlIndexFixing(ONIndex1Y,I1027,TRUE,_xll.ohTrigger(RecalcTrigger,Trigger1Y)),NA())</f>
        <v>1.8769367284798832E-2</v>
      </c>
    </row>
    <row r="1028" spans="2:17" x14ac:dyDescent="0.2">
      <c r="B1028" s="39" t="s">
        <v>42</v>
      </c>
      <c r="D1028" s="42">
        <f>_xll.qlCalendarAdvance(Calendar,$D1027,B1028,"f",FALSE)</f>
        <v>46700</v>
      </c>
      <c r="E1028" s="177">
        <f>_xll.qlInterestRateIndexValueDate(IndexON,D1028)</f>
        <v>46700</v>
      </c>
      <c r="F1028" s="193">
        <f>IFERROR(_xll.qlIndexFixing(IndexON,D1028,TRUE,_xll.ohTrigger(RecalcTrigger,TriggerON)),NA())</f>
        <v>1.7014868911813252E-2</v>
      </c>
      <c r="H1028" s="42">
        <f>_xll.qlCalendarAdvance(Calendar,$H1027,B1028,"f",FALSE)</f>
        <v>46700</v>
      </c>
      <c r="I1028" s="177">
        <f>_xll.qlInterestRateIndexValueDate(Index1M,$H1028)</f>
        <v>46702</v>
      </c>
      <c r="J1028" s="182">
        <f>IFERROR(_xll.qlIndexFixing(Index1M,$H1028,TRUE,_xll.ohTrigger(RecalcTrigger,Trigger1M)),NA())</f>
        <v>1.7116842066770832E-2</v>
      </c>
      <c r="K1028" s="44">
        <f>IFERROR(_xll.qlIndexFixing(Index3M,H1028,TRUE,_xll.ohTrigger(RecalcTrigger,Trigger3M)),NA())</f>
        <v>1.8163762350945682E-2</v>
      </c>
      <c r="L1028" s="44">
        <f>IFERROR(_xll.qlIndexFixing(Index6M,$H1028,TRUE,_xll.ohTrigger(RecalcTrigger,Trigger6M)),NA())</f>
        <v>1.8659859295379094E-2</v>
      </c>
      <c r="M1028" s="183">
        <f>IFERROR(_xll.qlIndexFixing(Index1Y,$H1028,TRUE,_xll.ohTrigger(RecalcTrigger,Trigger1Y)),NA())</f>
        <v>1.9127896542123723E-2</v>
      </c>
      <c r="N1028" s="182">
        <f>IFERROR(_xll.qlIndexFixing(ONIndex1M,I1028,TRUE,_xll.ohTrigger(RecalcTrigger,Trigger1M)),NA())</f>
        <v>1.7087981175816225E-2</v>
      </c>
      <c r="O1028" s="44">
        <f>IFERROR(_xll.qlIndexFixing(ONIndex3M,I1028,TRUE,_xll.ohTrigger(RecalcTrigger,Trigger3M)),NA())</f>
        <v>1.807342868996642E-2</v>
      </c>
      <c r="P1028" s="44">
        <f>IFERROR(_xll.qlIndexFixing(ONIndex6M,I1028,TRUE,_xll.ohTrigger(RecalcTrigger,Trigger6M)),NA())</f>
        <v>1.8493009334115129E-2</v>
      </c>
      <c r="Q1028" s="183">
        <f>IFERROR(_xll.qlIndexFixing(ONIndex1Y,I1028,TRUE,_xll.ohTrigger(RecalcTrigger,Trigger1Y)),NA())</f>
        <v>1.877721560479273E-2</v>
      </c>
    </row>
    <row r="1029" spans="2:17" x14ac:dyDescent="0.2">
      <c r="B1029" s="39" t="s">
        <v>42</v>
      </c>
      <c r="D1029" s="42">
        <f>_xll.qlCalendarAdvance(Calendar,$D1028,B1029,"f",FALSE)</f>
        <v>46707</v>
      </c>
      <c r="E1029" s="177">
        <f>_xll.qlInterestRateIndexValueDate(IndexON,D1029)</f>
        <v>46707</v>
      </c>
      <c r="F1029" s="193">
        <f>IFERROR(_xll.qlIndexFixing(IndexON,D1029,TRUE,_xll.ohTrigger(RecalcTrigger,TriggerON)),NA())</f>
        <v>1.7014868911813252E-2</v>
      </c>
      <c r="H1029" s="42">
        <f>_xll.qlCalendarAdvance(Calendar,$H1028,B1029,"f",FALSE)</f>
        <v>46707</v>
      </c>
      <c r="I1029" s="177">
        <f>_xll.qlInterestRateIndexValueDate(Index1M,$H1029)</f>
        <v>46709</v>
      </c>
      <c r="J1029" s="182">
        <f>IFERROR(_xll.qlIndexFixing(Index1M,$H1029,TRUE,_xll.ohTrigger(RecalcTrigger,Trigger1M)),NA())</f>
        <v>1.7126736800920361E-2</v>
      </c>
      <c r="K1029" s="44">
        <f>IFERROR(_xll.qlIndexFixing(Index3M,H1029,TRUE,_xll.ohTrigger(RecalcTrigger,Trigger3M)),NA())</f>
        <v>1.8171843530876131E-2</v>
      </c>
      <c r="L1029" s="44">
        <f>IFERROR(_xll.qlIndexFixing(Index6M,$H1029,TRUE,_xll.ohTrigger(RecalcTrigger,Trigger6M)),NA())</f>
        <v>1.8665900883668964E-2</v>
      </c>
      <c r="M1029" s="183">
        <f>IFERROR(_xll.qlIndexFixing(Index1Y,$H1029,TRUE,_xll.ohTrigger(RecalcTrigger,Trigger1Y)),NA())</f>
        <v>1.9133715735191136E-2</v>
      </c>
      <c r="N1029" s="182">
        <f>IFERROR(_xll.qlIndexFixing(ONIndex1M,I1029,TRUE,_xll.ohTrigger(RecalcTrigger,Trigger1M)),NA())</f>
        <v>1.7097896102615806E-2</v>
      </c>
      <c r="O1029" s="44">
        <f>IFERROR(_xll.qlIndexFixing(ONIndex3M,I1029,TRUE,_xll.ohTrigger(RecalcTrigger,Trigger3M)),NA())</f>
        <v>1.8081949517529949E-2</v>
      </c>
      <c r="P1029" s="44">
        <f>IFERROR(_xll.qlIndexFixing(ONIndex6M,I1029,TRUE,_xll.ohTrigger(RecalcTrigger,Trigger6M)),NA())</f>
        <v>1.8500486522583515E-2</v>
      </c>
      <c r="Q1029" s="183">
        <f>IFERROR(_xll.qlIndexFixing(ONIndex1Y,I1029,TRUE,_xll.ohTrigger(RecalcTrigger,Trigger1Y)),NA())</f>
        <v>1.878500218569279E-2</v>
      </c>
    </row>
    <row r="1030" spans="2:17" x14ac:dyDescent="0.2">
      <c r="B1030" s="39" t="s">
        <v>42</v>
      </c>
      <c r="D1030" s="42">
        <f>_xll.qlCalendarAdvance(Calendar,$D1029,B1030,"f",FALSE)</f>
        <v>46714</v>
      </c>
      <c r="E1030" s="177">
        <f>_xll.qlInterestRateIndexValueDate(IndexON,D1030)</f>
        <v>46714</v>
      </c>
      <c r="F1030" s="193">
        <f>IFERROR(_xll.qlIndexFixing(IndexON,D1030,TRUE,_xll.ohTrigger(RecalcTrigger,TriggerON)),NA())</f>
        <v>1.7014868911813252E-2</v>
      </c>
      <c r="H1030" s="42">
        <f>_xll.qlCalendarAdvance(Calendar,$H1029,B1030,"f",FALSE)</f>
        <v>46714</v>
      </c>
      <c r="I1030" s="177">
        <f>_xll.qlInterestRateIndexValueDate(Index1M,$H1030)</f>
        <v>46716</v>
      </c>
      <c r="J1030" s="182">
        <f>IFERROR(_xll.qlIndexFixing(Index1M,$H1030,TRUE,_xll.ohTrigger(RecalcTrigger,Trigger1M)),NA())</f>
        <v>1.7136610863570378E-2</v>
      </c>
      <c r="K1030" s="44">
        <f>IFERROR(_xll.qlIndexFixing(Index3M,H1030,TRUE,_xll.ohTrigger(RecalcTrigger,Trigger3M)),NA())</f>
        <v>1.8179842113225628E-2</v>
      </c>
      <c r="L1030" s="44">
        <f>IFERROR(_xll.qlIndexFixing(Index6M,$H1030,TRUE,_xll.ohTrigger(RecalcTrigger,Trigger6M)),NA())</f>
        <v>1.8671832208251658E-2</v>
      </c>
      <c r="M1030" s="183">
        <f>IFERROR(_xll.qlIndexFixing(Index1Y,$H1030,TRUE,_xll.ohTrigger(RecalcTrigger,Trigger1Y)),NA())</f>
        <v>1.9139447188237648E-2</v>
      </c>
      <c r="N1030" s="182">
        <f>IFERROR(_xll.qlIndexFixing(ONIndex1M,I1030,TRUE,_xll.ohTrigger(RecalcTrigger,Trigger1M)),NA())</f>
        <v>1.7107789325176981E-2</v>
      </c>
      <c r="O1030" s="44">
        <f>IFERROR(_xll.qlIndexFixing(ONIndex3M,I1030,TRUE,_xll.ohTrigger(RecalcTrigger,Trigger3M)),NA())</f>
        <v>1.809038924628581E-2</v>
      </c>
      <c r="P1030" s="44">
        <f>IFERROR(_xll.qlIndexFixing(ONIndex6M,I1030,TRUE,_xll.ohTrigger(RecalcTrigger,Trigger6M)),NA())</f>
        <v>1.8507828368834467E-2</v>
      </c>
      <c r="Q1030" s="183">
        <f>IFERROR(_xll.qlIndexFixing(ONIndex1Y,I1030,TRUE,_xll.ohTrigger(RecalcTrigger,Trigger1Y)),NA())</f>
        <v>1.8792727333414305E-2</v>
      </c>
    </row>
    <row r="1031" spans="2:17" x14ac:dyDescent="0.2">
      <c r="B1031" s="39" t="s">
        <v>42</v>
      </c>
      <c r="D1031" s="42">
        <f>_xll.qlCalendarAdvance(Calendar,$D1030,B1031,"f",FALSE)</f>
        <v>46721</v>
      </c>
      <c r="E1031" s="177">
        <f>_xll.qlInterestRateIndexValueDate(IndexON,D1031)</f>
        <v>46721</v>
      </c>
      <c r="F1031" s="193">
        <f>IFERROR(_xll.qlIndexFixing(IndexON,D1031,TRUE,_xll.ohTrigger(RecalcTrigger,TriggerON)),NA())</f>
        <v>1.7014868911813252E-2</v>
      </c>
      <c r="H1031" s="42">
        <f>_xll.qlCalendarAdvance(Calendar,$H1030,B1031,"f",FALSE)</f>
        <v>46721</v>
      </c>
      <c r="I1031" s="177">
        <f>_xll.qlInterestRateIndexValueDate(Index1M,$H1031)</f>
        <v>46723</v>
      </c>
      <c r="J1031" s="182">
        <f>IFERROR(_xll.qlIndexFixing(Index1M,$H1031,TRUE,_xll.ohTrigger(RecalcTrigger,Trigger1M)),NA())</f>
        <v>1.7146464897639102E-2</v>
      </c>
      <c r="K1031" s="44">
        <f>IFERROR(_xll.qlIndexFixing(Index3M,H1031,TRUE,_xll.ohTrigger(RecalcTrigger,Trigger3M)),NA())</f>
        <v>1.8186748812521476E-2</v>
      </c>
      <c r="L1031" s="44">
        <f>IFERROR(_xll.qlIndexFixing(Index6M,$H1031,TRUE,_xll.ohTrigger(RecalcTrigger,Trigger6M)),NA())</f>
        <v>1.8678517811976783E-2</v>
      </c>
      <c r="M1031" s="183">
        <f>IFERROR(_xll.qlIndexFixing(Index1Y,$H1031,TRUE,_xll.ohTrigger(RecalcTrigger,Trigger1Y)),NA())</f>
        <v>1.9145090321470958E-2</v>
      </c>
      <c r="N1031" s="182">
        <f>IFERROR(_xll.qlIndexFixing(ONIndex1M,I1031,TRUE,_xll.ohTrigger(RecalcTrigger,Trigger1M)),NA())</f>
        <v>1.7117661485546165E-2</v>
      </c>
      <c r="O1031" s="44">
        <f>IFERROR(_xll.qlIndexFixing(ONIndex3M,I1031,TRUE,_xll.ohTrigger(RecalcTrigger,Trigger3M)),NA())</f>
        <v>1.8098748162085343E-2</v>
      </c>
      <c r="P1031" s="44">
        <f>IFERROR(_xll.qlIndexFixing(ONIndex6M,I1031,TRUE,_xll.ohTrigger(RecalcTrigger,Trigger6M)),NA())</f>
        <v>1.8515034787736084E-2</v>
      </c>
      <c r="Q1031" s="183">
        <f>IFERROR(_xll.qlIndexFixing(ONIndex1Y,I1031,TRUE,_xll.ohTrigger(RecalcTrigger,Trigger1Y)),NA())</f>
        <v>1.8800391353472889E-2</v>
      </c>
    </row>
    <row r="1032" spans="2:17" x14ac:dyDescent="0.2">
      <c r="B1032" s="39" t="s">
        <v>42</v>
      </c>
      <c r="D1032" s="42">
        <f>_xll.qlCalendarAdvance(Calendar,$D1031,B1032,"f",FALSE)</f>
        <v>46728</v>
      </c>
      <c r="E1032" s="177">
        <f>_xll.qlInterestRateIndexValueDate(IndexON,D1032)</f>
        <v>46728</v>
      </c>
      <c r="F1032" s="193">
        <f>IFERROR(_xll.qlIndexFixing(IndexON,D1032,TRUE,_xll.ohTrigger(RecalcTrigger,TriggerON)),NA())</f>
        <v>1.7014868911813252E-2</v>
      </c>
      <c r="H1032" s="42">
        <f>_xll.qlCalendarAdvance(Calendar,$H1031,B1032,"f",FALSE)</f>
        <v>46728</v>
      </c>
      <c r="I1032" s="177">
        <f>_xll.qlInterestRateIndexValueDate(Index1M,$H1032)</f>
        <v>46730</v>
      </c>
      <c r="J1032" s="182">
        <f>IFERROR(_xll.qlIndexFixing(Index1M,$H1032,TRUE,_xll.ohTrigger(RecalcTrigger,Trigger1M)),NA())</f>
        <v>1.7156299546042253E-2</v>
      </c>
      <c r="K1032" s="44">
        <f>IFERROR(_xll.qlIndexFixing(Index3M,H1032,TRUE,_xll.ohTrigger(RecalcTrigger,Trigger3M)),NA())</f>
        <v>1.8194585182942615E-2</v>
      </c>
      <c r="L1032" s="44">
        <f>IFERROR(_xll.qlIndexFixing(Index6M,$H1032,TRUE,_xll.ohTrigger(RecalcTrigger,Trigger6M)),NA())</f>
        <v>1.8684227538395663E-2</v>
      </c>
      <c r="M1032" s="183">
        <f>IFERROR(_xll.qlIndexFixing(Index1Y,$H1032,TRUE,_xll.ohTrigger(RecalcTrigger,Trigger1Y)),NA())</f>
        <v>1.9150644550632121E-2</v>
      </c>
      <c r="N1032" s="182">
        <f>IFERROR(_xll.qlIndexFixing(ONIndex1M,I1032,TRUE,_xll.ohTrigger(RecalcTrigger,Trigger1M)),NA())</f>
        <v>1.7127513225849711E-2</v>
      </c>
      <c r="O1032" s="44">
        <f>IFERROR(_xll.qlIndexFixing(ONIndex3M,I1032,TRUE,_xll.ohTrigger(RecalcTrigger,Trigger3M)),NA())</f>
        <v>1.8107026550540084E-2</v>
      </c>
      <c r="P1032" s="44">
        <f>IFERROR(_xll.qlIndexFixing(ONIndex6M,I1032,TRUE,_xll.ohTrigger(RecalcTrigger,Trigger6M)),NA())</f>
        <v>1.8522105694636082E-2</v>
      </c>
      <c r="Q1032" s="183">
        <f>IFERROR(_xll.qlIndexFixing(ONIndex1Y,I1032,TRUE,_xll.ohTrigger(RecalcTrigger,Trigger1Y)),NA())</f>
        <v>1.8807994551464091E-2</v>
      </c>
    </row>
    <row r="1033" spans="2:17" x14ac:dyDescent="0.2">
      <c r="B1033" s="39" t="s">
        <v>42</v>
      </c>
      <c r="D1033" s="42">
        <f>_xll.qlCalendarAdvance(Calendar,$D1032,B1033,"f",FALSE)</f>
        <v>46735</v>
      </c>
      <c r="E1033" s="177">
        <f>_xll.qlInterestRateIndexValueDate(IndexON,D1033)</f>
        <v>46735</v>
      </c>
      <c r="F1033" s="193">
        <f>IFERROR(_xll.qlIndexFixing(IndexON,D1033,TRUE,_xll.ohTrigger(RecalcTrigger,TriggerON)),NA())</f>
        <v>1.7014868911813252E-2</v>
      </c>
      <c r="H1033" s="42">
        <f>_xll.qlCalendarAdvance(Calendar,$H1032,B1033,"f",FALSE)</f>
        <v>46735</v>
      </c>
      <c r="I1033" s="177">
        <f>_xll.qlInterestRateIndexValueDate(Index1M,$H1033)</f>
        <v>46737</v>
      </c>
      <c r="J1033" s="182">
        <f>IFERROR(_xll.qlIndexFixing(Index1M,$H1033,TRUE,_xll.ohTrigger(RecalcTrigger,Trigger1M)),NA())</f>
        <v>1.7166115451700548E-2</v>
      </c>
      <c r="K1033" s="44">
        <f>IFERROR(_xll.qlIndexFixing(Index3M,H1033,TRUE,_xll.ohTrigger(RecalcTrigger,Trigger3M)),NA())</f>
        <v>1.8202336115722612E-2</v>
      </c>
      <c r="L1033" s="44">
        <f>IFERROR(_xll.qlIndexFixing(Index6M,$H1033,TRUE,_xll.ohTrigger(RecalcTrigger,Trigger6M)),NA())</f>
        <v>1.8689832548526443E-2</v>
      </c>
      <c r="M1033" s="183">
        <f>IFERROR(_xll.qlIndexFixing(Index1Y,$H1033,TRUE,_xll.ohTrigger(RecalcTrigger,Trigger1Y)),NA())</f>
        <v>1.9156109286994676E-2</v>
      </c>
      <c r="N1033" s="182">
        <f>IFERROR(_xll.qlIndexFixing(ONIndex1M,I1033,TRUE,_xll.ohTrigger(RecalcTrigger,Trigger1M)),NA())</f>
        <v>1.7137345187974162E-2</v>
      </c>
      <c r="O1033" s="44">
        <f>IFERROR(_xll.qlIndexFixing(ONIndex3M,I1033,TRUE,_xll.ohTrigger(RecalcTrigger,Trigger3M)),NA())</f>
        <v>1.8115224697341503E-2</v>
      </c>
      <c r="P1033" s="44">
        <f>IFERROR(_xll.qlIndexFixing(ONIndex6M,I1033,TRUE,_xll.ohTrigger(RecalcTrigger,Trigger6M)),NA())</f>
        <v>1.8529041004722302E-2</v>
      </c>
      <c r="Q1033" s="183">
        <f>IFERROR(_xll.qlIndexFixing(ONIndex1Y,I1033,TRUE,_xll.ohTrigger(RecalcTrigger,Trigger1Y)),NA())</f>
        <v>1.8815537233143331E-2</v>
      </c>
    </row>
    <row r="1034" spans="2:17" x14ac:dyDescent="0.2">
      <c r="B1034" s="39" t="s">
        <v>42</v>
      </c>
      <c r="D1034" s="42">
        <f>_xll.qlCalendarAdvance(Calendar,$D1033,B1034,"f",FALSE)</f>
        <v>46742</v>
      </c>
      <c r="E1034" s="177">
        <f>_xll.qlInterestRateIndexValueDate(IndexON,D1034)</f>
        <v>46742</v>
      </c>
      <c r="F1034" s="193">
        <f>IFERROR(_xll.qlIndexFixing(IndexON,D1034,TRUE,_xll.ohTrigger(RecalcTrigger,TriggerON)),NA())</f>
        <v>1.7014868911733316E-2</v>
      </c>
      <c r="H1034" s="42">
        <f>_xll.qlCalendarAdvance(Calendar,$H1033,B1034,"f",FALSE)</f>
        <v>46742</v>
      </c>
      <c r="I1034" s="177">
        <f>_xll.qlInterestRateIndexValueDate(Index1M,$H1034)</f>
        <v>46744</v>
      </c>
      <c r="J1034" s="182">
        <f>IFERROR(_xll.qlIndexFixing(Index1M,$H1034,TRUE,_xll.ohTrigger(RecalcTrigger,Trigger1M)),NA())</f>
        <v>1.7175913257529707E-2</v>
      </c>
      <c r="K1034" s="44">
        <f>IFERROR(_xll.qlIndexFixing(Index3M,H1034,TRUE,_xll.ohTrigger(RecalcTrigger,Trigger3M)),NA())</f>
        <v>1.8210000603836683E-2</v>
      </c>
      <c r="L1034" s="44">
        <f>IFERROR(_xll.qlIndexFixing(Index6M,$H1034,TRUE,_xll.ohTrigger(RecalcTrigger,Trigger6M)),NA())</f>
        <v>1.8695334677674365E-2</v>
      </c>
      <c r="M1034" s="183">
        <f>IFERROR(_xll.qlIndexFixing(Index1Y,$H1034,TRUE,_xll.ohTrigger(RecalcTrigger,Trigger1Y)),NA())</f>
        <v>1.9163140395078687E-2</v>
      </c>
      <c r="N1034" s="182">
        <f>IFERROR(_xll.qlIndexFixing(ONIndex1M,I1034,TRUE,_xll.ohTrigger(RecalcTrigger,Trigger1M)),NA())</f>
        <v>1.7147158014045871E-2</v>
      </c>
      <c r="O1034" s="44">
        <f>IFERROR(_xll.qlIndexFixing(ONIndex3M,I1034,TRUE,_xll.ohTrigger(RecalcTrigger,Trigger3M)),NA())</f>
        <v>1.8123342888101135E-2</v>
      </c>
      <c r="P1034" s="44">
        <f>IFERROR(_xll.qlIndexFixing(ONIndex6M,I1034,TRUE,_xll.ohTrigger(RecalcTrigger,Trigger6M)),NA())</f>
        <v>1.8535840633182588E-2</v>
      </c>
      <c r="Q1034" s="183">
        <f>IFERROR(_xll.qlIndexFixing(ONIndex1Y,I1034,TRUE,_xll.ohTrigger(RecalcTrigger,Trigger1Y)),NA())</f>
        <v>1.8823019704106159E-2</v>
      </c>
    </row>
    <row r="1035" spans="2:17" x14ac:dyDescent="0.2">
      <c r="B1035" s="39" t="s">
        <v>42</v>
      </c>
      <c r="D1035" s="42">
        <f>_xll.qlCalendarAdvance(Calendar,$D1034,B1035,"f",FALSE)</f>
        <v>46749</v>
      </c>
      <c r="E1035" s="177">
        <f>_xll.qlInterestRateIndexValueDate(IndexON,D1035)</f>
        <v>46749</v>
      </c>
      <c r="F1035" s="193">
        <f>IFERROR(_xll.qlIndexFixing(IndexON,D1035,TRUE,_xll.ohTrigger(RecalcTrigger,TriggerON)),NA())</f>
        <v>1.7014868911813252E-2</v>
      </c>
      <c r="H1035" s="42">
        <f>_xll.qlCalendarAdvance(Calendar,$H1034,B1035,"f",FALSE)</f>
        <v>46749</v>
      </c>
      <c r="I1035" s="177">
        <f>_xll.qlInterestRateIndexValueDate(Index1M,$H1035)</f>
        <v>46751</v>
      </c>
      <c r="J1035" s="182">
        <f>IFERROR(_xll.qlIndexFixing(Index1M,$H1035,TRUE,_xll.ohTrigger(RecalcTrigger,Trigger1M)),NA())</f>
        <v>1.7185693606460439E-2</v>
      </c>
      <c r="K1035" s="44">
        <f>IFERROR(_xll.qlIndexFixing(Index3M,H1035,TRUE,_xll.ohTrigger(RecalcTrigger,Trigger3M)),NA())</f>
        <v>1.821757763228311E-2</v>
      </c>
      <c r="L1035" s="44">
        <f>IFERROR(_xll.qlIndexFixing(Index6M,$H1035,TRUE,_xll.ohTrigger(RecalcTrigger,Trigger6M)),NA())</f>
        <v>1.8700735772141777E-2</v>
      </c>
      <c r="M1035" s="183">
        <f>IFERROR(_xll.qlIndexFixing(Index1Y,$H1035,TRUE,_xll.ohTrigger(RecalcTrigger,Trigger1Y)),NA())</f>
        <v>1.9164298053640588E-2</v>
      </c>
      <c r="N1035" s="182">
        <f>IFERROR(_xll.qlIndexFixing(ONIndex1M,I1035,TRUE,_xll.ohTrigger(RecalcTrigger,Trigger1M)),NA())</f>
        <v>1.7156952345951382E-2</v>
      </c>
      <c r="O1035" s="44">
        <f>IFERROR(_xll.qlIndexFixing(ONIndex3M,I1035,TRUE,_xll.ohTrigger(RecalcTrigger,Trigger3M)),NA())</f>
        <v>1.8131381408670322E-2</v>
      </c>
      <c r="P1035" s="44">
        <f>IFERROR(_xll.qlIndexFixing(ONIndex6M,I1035,TRUE,_xll.ohTrigger(RecalcTrigger,Trigger6M)),NA())</f>
        <v>1.8542504495204781E-2</v>
      </c>
      <c r="Q1035" s="183">
        <f>IFERROR(_xll.qlIndexFixing(ONIndex1Y,I1035,TRUE,_xll.ohTrigger(RecalcTrigger,Trigger1Y)),NA())</f>
        <v>1.8830442270028058E-2</v>
      </c>
    </row>
    <row r="1036" spans="2:17" x14ac:dyDescent="0.2">
      <c r="B1036" s="39" t="s">
        <v>42</v>
      </c>
      <c r="D1036" s="42">
        <f>_xll.qlCalendarAdvance(Calendar,$D1035,B1036,"f",FALSE)</f>
        <v>46756</v>
      </c>
      <c r="E1036" s="177">
        <f>_xll.qlInterestRateIndexValueDate(IndexON,D1036)</f>
        <v>46756</v>
      </c>
      <c r="F1036" s="193">
        <f>IFERROR(_xll.qlIndexFixing(IndexON,D1036,TRUE,_xll.ohTrigger(RecalcTrigger,TriggerON)),NA())</f>
        <v>1.7014868911733316E-2</v>
      </c>
      <c r="H1036" s="42">
        <f>_xll.qlCalendarAdvance(Calendar,$H1035,B1036,"f",FALSE)</f>
        <v>46756</v>
      </c>
      <c r="I1036" s="177">
        <f>_xll.qlInterestRateIndexValueDate(Index1M,$H1036)</f>
        <v>46758</v>
      </c>
      <c r="J1036" s="182">
        <f>IFERROR(_xll.qlIndexFixing(Index1M,$H1036,TRUE,_xll.ohTrigger(RecalcTrigger,Trigger1M)),NA())</f>
        <v>1.7195456088473227E-2</v>
      </c>
      <c r="K1036" s="44">
        <f>IFERROR(_xll.qlIndexFixing(Index3M,H1036,TRUE,_xll.ohTrigger(RecalcTrigger,Trigger3M)),NA())</f>
        <v>1.8225066178078005E-2</v>
      </c>
      <c r="L1036" s="44">
        <f>IFERROR(_xll.qlIndexFixing(Index6M,$H1036,TRUE,_xll.ohTrigger(RecalcTrigger,Trigger6M)),NA())</f>
        <v>1.8705206809118337E-2</v>
      </c>
      <c r="M1036" s="183">
        <f>IFERROR(_xll.qlIndexFixing(Index1Y,$H1036,TRUE,_xll.ohTrigger(RecalcTrigger,Trigger1Y)),NA())</f>
        <v>1.9171960585035359E-2</v>
      </c>
      <c r="N1036" s="182">
        <f>IFERROR(_xll.qlIndexFixing(ONIndex1M,I1036,TRUE,_xll.ohTrigger(RecalcTrigger,Trigger1M)),NA())</f>
        <v>1.716672882573711E-2</v>
      </c>
      <c r="O1036" s="44">
        <f>IFERROR(_xll.qlIndexFixing(ONIndex3M,I1036,TRUE,_xll.ohTrigger(RecalcTrigger,Trigger3M)),NA())</f>
        <v>1.8139340544500726E-2</v>
      </c>
      <c r="P1036" s="44">
        <f>IFERROR(_xll.qlIndexFixing(ONIndex6M,I1036,TRUE,_xll.ohTrigger(RecalcTrigger,Trigger6M)),NA())</f>
        <v>1.8549032505976726E-2</v>
      </c>
      <c r="Q1036" s="183">
        <f>IFERROR(_xll.qlIndexFixing(ONIndex1Y,I1036,TRUE,_xll.ohTrigger(RecalcTrigger,Trigger1Y)),NA())</f>
        <v>1.8837805236504579E-2</v>
      </c>
    </row>
    <row r="1037" spans="2:17" x14ac:dyDescent="0.2">
      <c r="B1037" s="39" t="s">
        <v>42</v>
      </c>
      <c r="D1037" s="42">
        <f>_xll.qlCalendarAdvance(Calendar,$D1036,B1037,"f",FALSE)</f>
        <v>46763</v>
      </c>
      <c r="E1037" s="177">
        <f>_xll.qlInterestRateIndexValueDate(IndexON,D1037)</f>
        <v>46763</v>
      </c>
      <c r="F1037" s="193">
        <f>IFERROR(_xll.qlIndexFixing(IndexON,D1037,TRUE,_xll.ohTrigger(RecalcTrigger,TriggerON)),NA())</f>
        <v>1.7014868911813252E-2</v>
      </c>
      <c r="H1037" s="42">
        <f>_xll.qlCalendarAdvance(Calendar,$H1036,B1037,"f",FALSE)</f>
        <v>46763</v>
      </c>
      <c r="I1037" s="177">
        <f>_xll.qlInterestRateIndexValueDate(Index1M,$H1037)</f>
        <v>46765</v>
      </c>
      <c r="J1037" s="182">
        <f>IFERROR(_xll.qlIndexFixing(Index1M,$H1037,TRUE,_xll.ohTrigger(RecalcTrigger,Trigger1M)),NA())</f>
        <v>1.7205189926216558E-2</v>
      </c>
      <c r="K1037" s="44">
        <f>IFERROR(_xll.qlIndexFixing(Index3M,H1037,TRUE,_xll.ohTrigger(RecalcTrigger,Trigger3M)),NA())</f>
        <v>1.8232465210265822E-2</v>
      </c>
      <c r="L1037" s="44">
        <f>IFERROR(_xll.qlIndexFixing(Index6M,$H1037,TRUE,_xll.ohTrigger(RecalcTrigger,Trigger6M)),NA())</f>
        <v>1.8710417615593E-2</v>
      </c>
      <c r="M1037" s="183">
        <f>IFERROR(_xll.qlIndexFixing(Index1Y,$H1037,TRUE,_xll.ohTrigger(RecalcTrigger,Trigger1Y)),NA())</f>
        <v>1.9177061373619912E-2</v>
      </c>
      <c r="N1037" s="182">
        <f>IFERROR(_xll.qlIndexFixing(ONIndex1M,I1037,TRUE,_xll.ohTrigger(RecalcTrigger,Trigger1M)),NA())</f>
        <v>1.7176488095609344E-2</v>
      </c>
      <c r="O1037" s="44">
        <f>IFERROR(_xll.qlIndexFixing(ONIndex3M,I1037,TRUE,_xll.ohTrigger(RecalcTrigger,Trigger3M)),NA())</f>
        <v>1.8147220581603563E-2</v>
      </c>
      <c r="P1037" s="44">
        <f>IFERROR(_xll.qlIndexFixing(ONIndex6M,I1037,TRUE,_xll.ohTrigger(RecalcTrigger,Trigger6M)),NA())</f>
        <v>1.8555424580686264E-2</v>
      </c>
      <c r="Q1037" s="183">
        <f>IFERROR(_xll.qlIndexFixing(ONIndex1Y,I1037,TRUE,_xll.ohTrigger(RecalcTrigger,Trigger1Y)),NA())</f>
        <v>1.8845108909211206E-2</v>
      </c>
    </row>
    <row r="1038" spans="2:17" x14ac:dyDescent="0.2">
      <c r="B1038" s="39" t="s">
        <v>42</v>
      </c>
      <c r="D1038" s="42">
        <f>_xll.qlCalendarAdvance(Calendar,$D1037,B1038,"f",FALSE)</f>
        <v>46770</v>
      </c>
      <c r="E1038" s="177">
        <f>_xll.qlInterestRateIndexValueDate(IndexON,D1038)</f>
        <v>46770</v>
      </c>
      <c r="F1038" s="193">
        <f>IFERROR(_xll.qlIndexFixing(IndexON,D1038,TRUE,_xll.ohTrigger(RecalcTrigger,TriggerON)),NA())</f>
        <v>1.7014868911813252E-2</v>
      </c>
      <c r="H1038" s="42">
        <f>_xll.qlCalendarAdvance(Calendar,$H1037,B1038,"f",FALSE)</f>
        <v>46770</v>
      </c>
      <c r="I1038" s="177">
        <f>_xll.qlInterestRateIndexValueDate(Index1M,$H1038)</f>
        <v>46772</v>
      </c>
      <c r="J1038" s="182">
        <f>IFERROR(_xll.qlIndexFixing(Index1M,$H1038,TRUE,_xll.ohTrigger(RecalcTrigger,Trigger1M)),NA())</f>
        <v>1.7214878379628595E-2</v>
      </c>
      <c r="K1038" s="44">
        <f>IFERROR(_xll.qlIndexFixing(Index3M,H1038,TRUE,_xll.ohTrigger(RecalcTrigger,Trigger3M)),NA())</f>
        <v>1.8239773689909713E-2</v>
      </c>
      <c r="L1038" s="44">
        <f>IFERROR(_xll.qlIndexFixing(Index6M,$H1038,TRUE,_xll.ohTrigger(RecalcTrigger,Trigger6M)),NA())</f>
        <v>1.8715532956150291E-2</v>
      </c>
      <c r="M1038" s="183">
        <f>IFERROR(_xll.qlIndexFixing(Index1Y,$H1038,TRUE,_xll.ohTrigger(RecalcTrigger,Trigger1Y)),NA())</f>
        <v>1.9182069658787149E-2</v>
      </c>
      <c r="N1038" s="182">
        <f>IFERROR(_xll.qlIndexFixing(ONIndex1M,I1038,TRUE,_xll.ohTrigger(RecalcTrigger,Trigger1M)),NA())</f>
        <v>1.7186230797294755E-2</v>
      </c>
      <c r="O1038" s="44">
        <f>IFERROR(_xll.qlIndexFixing(ONIndex3M,I1038,TRUE,_xll.ohTrigger(RecalcTrigger,Trigger3M)),NA())</f>
        <v>1.8155021805190685E-2</v>
      </c>
      <c r="P1038" s="44">
        <f>IFERROR(_xll.qlIndexFixing(ONIndex6M,I1038,TRUE,_xll.ohTrigger(RecalcTrigger,Trigger6M)),NA())</f>
        <v>1.8561680634521238E-2</v>
      </c>
      <c r="Q1038" s="183">
        <f>IFERROR(_xll.qlIndexFixing(ONIndex1Y,I1038,TRUE,_xll.ohTrigger(RecalcTrigger,Trigger1Y)),NA())</f>
        <v>1.8852353593743487E-2</v>
      </c>
    </row>
    <row r="1039" spans="2:17" x14ac:dyDescent="0.2">
      <c r="B1039" s="39" t="s">
        <v>42</v>
      </c>
      <c r="D1039" s="42">
        <f>_xll.qlCalendarAdvance(Calendar,$D1038,B1039,"f",FALSE)</f>
        <v>46777</v>
      </c>
      <c r="E1039" s="177">
        <f>_xll.qlInterestRateIndexValueDate(IndexON,D1039)</f>
        <v>46777</v>
      </c>
      <c r="F1039" s="193">
        <f>IFERROR(_xll.qlIndexFixing(IndexON,D1039,TRUE,_xll.ohTrigger(RecalcTrigger,TriggerON)),NA())</f>
        <v>1.7014868911813252E-2</v>
      </c>
      <c r="H1039" s="42">
        <f>_xll.qlCalendarAdvance(Calendar,$H1038,B1039,"f",FALSE)</f>
        <v>46777</v>
      </c>
      <c r="I1039" s="177">
        <f>_xll.qlInterestRateIndexValueDate(Index1M,$H1039)</f>
        <v>46779</v>
      </c>
      <c r="J1039" s="182">
        <f>IFERROR(_xll.qlIndexFixing(Index1M,$H1039,TRUE,_xll.ohTrigger(RecalcTrigger,Trigger1M)),NA())</f>
        <v>1.7224504530689855E-2</v>
      </c>
      <c r="K1039" s="44">
        <f>IFERROR(_xll.qlIndexFixing(Index3M,H1039,TRUE,_xll.ohTrigger(RecalcTrigger,Trigger3M)),NA())</f>
        <v>1.8246990570095916E-2</v>
      </c>
      <c r="L1039" s="44">
        <f>IFERROR(_xll.qlIndexFixing(Index6M,$H1039,TRUE,_xll.ohTrigger(RecalcTrigger,Trigger6M)),NA())</f>
        <v>1.8720554730269467E-2</v>
      </c>
      <c r="M1039" s="183">
        <f>IFERROR(_xll.qlIndexFixing(Index1Y,$H1039,TRUE,_xll.ohTrigger(RecalcTrigger,Trigger1Y)),NA())</f>
        <v>1.9186984825019213E-2</v>
      </c>
      <c r="N1039" s="182">
        <f>IFERROR(_xll.qlIndexFixing(ONIndex1M,I1039,TRUE,_xll.ohTrigger(RecalcTrigger,Trigger1M)),NA())</f>
        <v>1.7195957573079568E-2</v>
      </c>
      <c r="O1039" s="44">
        <f>IFERROR(_xll.qlIndexFixing(ONIndex3M,I1039,TRUE,_xll.ohTrigger(RecalcTrigger,Trigger3M)),NA())</f>
        <v>1.8162744501273309E-2</v>
      </c>
      <c r="P1039" s="44">
        <f>IFERROR(_xll.qlIndexFixing(ONIndex6M,I1039,TRUE,_xll.ohTrigger(RecalcTrigger,Trigger6M)),NA())</f>
        <v>1.8567800582669491E-2</v>
      </c>
      <c r="Q1039" s="183">
        <f>IFERROR(_xll.qlIndexFixing(ONIndex1Y,I1039,TRUE,_xll.ohTrigger(RecalcTrigger,Trigger1Y)),NA())</f>
        <v>1.8859539595776909E-2</v>
      </c>
    </row>
    <row r="1040" spans="2:17" x14ac:dyDescent="0.2">
      <c r="B1040" s="39" t="s">
        <v>42</v>
      </c>
      <c r="D1040" s="42">
        <f>_xll.qlCalendarAdvance(Calendar,$D1039,B1040,"f",FALSE)</f>
        <v>46784</v>
      </c>
      <c r="E1040" s="177">
        <f>_xll.qlInterestRateIndexValueDate(IndexON,D1040)</f>
        <v>46784</v>
      </c>
      <c r="F1040" s="193">
        <f>IFERROR(_xll.qlIndexFixing(IndexON,D1040,TRUE,_xll.ohTrigger(RecalcTrigger,TriggerON)),NA())</f>
        <v>1.7014868911813252E-2</v>
      </c>
      <c r="H1040" s="42">
        <f>_xll.qlCalendarAdvance(Calendar,$H1039,B1040,"f",FALSE)</f>
        <v>46784</v>
      </c>
      <c r="I1040" s="177">
        <f>_xll.qlInterestRateIndexValueDate(Index1M,$H1040)</f>
        <v>46786</v>
      </c>
      <c r="J1040" s="182">
        <f>IFERROR(_xll.qlIndexFixing(Index1M,$H1040,TRUE,_xll.ohTrigger(RecalcTrigger,Trigger1M)),NA())</f>
        <v>1.7230791198101243E-2</v>
      </c>
      <c r="K1040" s="44">
        <f>IFERROR(_xll.qlIndexFixing(Index3M,H1040,TRUE,_xll.ohTrigger(RecalcTrigger,Trigger3M)),NA())</f>
        <v>1.8253161366025061E-2</v>
      </c>
      <c r="L1040" s="44">
        <f>IFERROR(_xll.qlIndexFixing(Index6M,$H1040,TRUE,_xll.ohTrigger(RecalcTrigger,Trigger6M)),NA())</f>
        <v>1.8725484847643595E-2</v>
      </c>
      <c r="M1040" s="183">
        <f>IFERROR(_xll.qlIndexFixing(Index1Y,$H1040,TRUE,_xll.ohTrigger(RecalcTrigger,Trigger1Y)),NA())</f>
        <v>1.9191806252674599E-2</v>
      </c>
      <c r="N1040" s="182">
        <f>IFERROR(_xll.qlIndexFixing(ONIndex1M,I1040,TRUE,_xll.ohTrigger(RecalcTrigger,Trigger1M)),NA())</f>
        <v>1.7205644558453415E-2</v>
      </c>
      <c r="O1040" s="44">
        <f>IFERROR(_xll.qlIndexFixing(ONIndex3M,I1040,TRUE,_xll.ohTrigger(RecalcTrigger,Trigger3M)),NA())</f>
        <v>1.81703839460301E-2</v>
      </c>
      <c r="P1040" s="44">
        <f>IFERROR(_xll.qlIndexFixing(ONIndex6M,I1040,TRUE,_xll.ohTrigger(RecalcTrigger,Trigger6M)),NA())</f>
        <v>1.8573798118017848E-2</v>
      </c>
      <c r="Q1040" s="183">
        <f>IFERROR(_xll.qlIndexFixing(ONIndex1Y,I1040,TRUE,_xll.ohTrigger(RecalcTrigger,Trigger1Y)),NA())</f>
        <v>1.8866656015630312E-2</v>
      </c>
    </row>
    <row r="1041" spans="2:17" x14ac:dyDescent="0.2">
      <c r="B1041" s="39" t="s">
        <v>42</v>
      </c>
      <c r="D1041" s="42">
        <f>_xll.qlCalendarAdvance(Calendar,$D1040,B1041,"f",FALSE)</f>
        <v>46791</v>
      </c>
      <c r="E1041" s="177">
        <f>_xll.qlInterestRateIndexValueDate(IndexON,D1041)</f>
        <v>46791</v>
      </c>
      <c r="F1041" s="193">
        <f>IFERROR(_xll.qlIndexFixing(IndexON,D1041,TRUE,_xll.ohTrigger(RecalcTrigger,TriggerON)),NA())</f>
        <v>1.7517246404299414E-2</v>
      </c>
      <c r="H1041" s="42">
        <f>_xll.qlCalendarAdvance(Calendar,$H1040,B1041,"f",FALSE)</f>
        <v>46791</v>
      </c>
      <c r="I1041" s="177">
        <f>_xll.qlInterestRateIndexValueDate(Index1M,$H1041)</f>
        <v>46793</v>
      </c>
      <c r="J1041" s="182">
        <f>IFERROR(_xll.qlIndexFixing(Index1M,$H1041,TRUE,_xll.ohTrigger(RecalcTrigger,Trigger1M)),NA())</f>
        <v>1.724026460233611E-2</v>
      </c>
      <c r="K1041" s="44">
        <f>IFERROR(_xll.qlIndexFixing(Index3M,H1041,TRUE,_xll.ohTrigger(RecalcTrigger,Trigger3M)),NA())</f>
        <v>1.82601984761952E-2</v>
      </c>
      <c r="L1041" s="44">
        <f>IFERROR(_xll.qlIndexFixing(Index6M,$H1041,TRUE,_xll.ohTrigger(RecalcTrigger,Trigger6M)),NA())</f>
        <v>1.8730324802373337E-2</v>
      </c>
      <c r="M1041" s="183">
        <f>IFERROR(_xll.qlIndexFixing(Index1Y,$H1041,TRUE,_xll.ohTrigger(RecalcTrigger,Trigger1Y)),NA())</f>
        <v>1.9196533490981701E-2</v>
      </c>
      <c r="N1041" s="182">
        <f>IFERROR(_xll.qlIndexFixing(ONIndex1M,I1041,TRUE,_xll.ohTrigger(RecalcTrigger,Trigger1M)),NA())</f>
        <v>1.7215239344858801E-2</v>
      </c>
      <c r="O1041" s="44">
        <f>IFERROR(_xll.qlIndexFixing(ONIndex3M,I1041,TRUE,_xll.ohTrigger(RecalcTrigger,Trigger3M)),NA())</f>
        <v>1.817792958102693E-2</v>
      </c>
      <c r="P1041" s="44">
        <f>IFERROR(_xll.qlIndexFixing(ONIndex6M,I1041,TRUE,_xll.ohTrigger(RecalcTrigger,Trigger6M)),NA())</f>
        <v>1.8579702981416091E-2</v>
      </c>
      <c r="Q1041" s="183">
        <f>IFERROR(_xll.qlIndexFixing(ONIndex1Y,I1041,TRUE,_xll.ohTrigger(RecalcTrigger,Trigger1Y)),NA())</f>
        <v>1.8873678902142643E-2</v>
      </c>
    </row>
    <row r="1042" spans="2:17" x14ac:dyDescent="0.2">
      <c r="B1042" s="39" t="s">
        <v>42</v>
      </c>
      <c r="D1042" s="42">
        <f>_xll.qlCalendarAdvance(Calendar,$D1041,B1042,"f",FALSE)</f>
        <v>46798</v>
      </c>
      <c r="E1042" s="177">
        <f>_xll.qlInterestRateIndexValueDate(IndexON,D1042)</f>
        <v>46798</v>
      </c>
      <c r="F1042" s="193">
        <f>IFERROR(_xll.qlIndexFixing(IndexON,D1042,TRUE,_xll.ohTrigger(RecalcTrigger,TriggerON)),NA())</f>
        <v>1.7517246404299414E-2</v>
      </c>
      <c r="H1042" s="42">
        <f>_xll.qlCalendarAdvance(Calendar,$H1041,B1042,"f",FALSE)</f>
        <v>46798</v>
      </c>
      <c r="I1042" s="177">
        <f>_xll.qlInterestRateIndexValueDate(Index1M,$H1042)</f>
        <v>46800</v>
      </c>
      <c r="J1042" s="182">
        <f>IFERROR(_xll.qlIndexFixing(Index1M,$H1042,TRUE,_xll.ohTrigger(RecalcTrigger,Trigger1M)),NA())</f>
        <v>1.7249644140626991E-2</v>
      </c>
      <c r="K1042" s="44">
        <f>IFERROR(_xll.qlIndexFixing(Index3M,H1042,TRUE,_xll.ohTrigger(RecalcTrigger,Trigger3M)),NA())</f>
        <v>1.8267142222591737E-2</v>
      </c>
      <c r="L1042" s="44">
        <f>IFERROR(_xll.qlIndexFixing(Index6M,$H1042,TRUE,_xll.ohTrigger(RecalcTrigger,Trigger6M)),NA())</f>
        <v>1.8735074975588111E-2</v>
      </c>
      <c r="M1042" s="183">
        <f>IFERROR(_xll.qlIndexFixing(Index1Y,$H1042,TRUE,_xll.ohTrigger(RecalcTrigger,Trigger1Y)),NA())</f>
        <v>1.9201166541367214E-2</v>
      </c>
      <c r="N1042" s="182">
        <f>IFERROR(_xll.qlIndexFixing(ONIndex1M,I1042,TRUE,_xll.ohTrigger(RecalcTrigger,Trigger1M)),NA())</f>
        <v>1.7224740188330756E-2</v>
      </c>
      <c r="O1042" s="44">
        <f>IFERROR(_xll.qlIndexFixing(ONIndex3M,I1042,TRUE,_xll.ohTrigger(RecalcTrigger,Trigger3M)),NA())</f>
        <v>1.8185381204105511E-2</v>
      </c>
      <c r="P1042" s="44">
        <f>IFERROR(_xll.qlIndexFixing(ONIndex6M,I1042,TRUE,_xll.ohTrigger(RecalcTrigger,Trigger6M)),NA())</f>
        <v>1.8585516429538984E-2</v>
      </c>
      <c r="Q1042" s="183">
        <f>IFERROR(_xll.qlIndexFixing(ONIndex1Y,I1042,TRUE,_xll.ohTrigger(RecalcTrigger,Trigger1Y)),NA())</f>
        <v>1.8880607469862198E-2</v>
      </c>
    </row>
    <row r="1043" spans="2:17" x14ac:dyDescent="0.2">
      <c r="B1043" s="39" t="s">
        <v>42</v>
      </c>
      <c r="D1043" s="42">
        <f>_xll.qlCalendarAdvance(Calendar,$D1042,B1043,"f",FALSE)</f>
        <v>46805</v>
      </c>
      <c r="E1043" s="177">
        <f>_xll.qlInterestRateIndexValueDate(IndexON,D1043)</f>
        <v>46805</v>
      </c>
      <c r="F1043" s="193">
        <f>IFERROR(_xll.qlIndexFixing(IndexON,D1043,TRUE,_xll.ohTrigger(RecalcTrigger,TriggerON)),NA())</f>
        <v>1.7517246404299414E-2</v>
      </c>
      <c r="H1043" s="42">
        <f>_xll.qlCalendarAdvance(Calendar,$H1042,B1043,"f",FALSE)</f>
        <v>46805</v>
      </c>
      <c r="I1043" s="177">
        <f>_xll.qlInterestRateIndexValueDate(Index1M,$H1043)</f>
        <v>46807</v>
      </c>
      <c r="J1043" s="182">
        <f>IFERROR(_xll.qlIndexFixing(Index1M,$H1043,TRUE,_xll.ohTrigger(RecalcTrigger,Trigger1M)),NA())</f>
        <v>1.725892995003115E-2</v>
      </c>
      <c r="K1043" s="44">
        <f>IFERROR(_xll.qlIndexFixing(Index3M,H1043,TRUE,_xll.ohTrigger(RecalcTrigger,Trigger3M)),NA())</f>
        <v>1.8273992788020443E-2</v>
      </c>
      <c r="L1043" s="44">
        <f>IFERROR(_xll.qlIndexFixing(Index6M,$H1043,TRUE,_xll.ohTrigger(RecalcTrigger,Trigger6M)),NA())</f>
        <v>1.8739735567602847E-2</v>
      </c>
      <c r="M1043" s="183">
        <f>IFERROR(_xll.qlIndexFixing(Index1Y,$H1043,TRUE,_xll.ohTrigger(RecalcTrigger,Trigger1Y)),NA())</f>
        <v>1.9205705478750335E-2</v>
      </c>
      <c r="N1043" s="182">
        <f>IFERROR(_xll.qlIndexFixing(ONIndex1M,I1043,TRUE,_xll.ohTrigger(RecalcTrigger,Trigger1M)),NA())</f>
        <v>1.7234147225879681E-2</v>
      </c>
      <c r="O1043" s="44">
        <f>IFERROR(_xll.qlIndexFixing(ONIndex3M,I1043,TRUE,_xll.ohTrigger(RecalcTrigger,Trigger3M)),NA())</f>
        <v>1.8192738997919733E-2</v>
      </c>
      <c r="P1043" s="44">
        <f>IFERROR(_xll.qlIndexFixing(ONIndex6M,I1043,TRUE,_xll.ohTrigger(RecalcTrigger,Trigger6M)),NA())</f>
        <v>1.8591238661507248E-2</v>
      </c>
      <c r="Q1043" s="183">
        <f>IFERROR(_xll.qlIndexFixing(ONIndex1Y,I1043,TRUE,_xll.ohTrigger(RecalcTrigger,Trigger1Y)),NA())</f>
        <v>1.8887441793689064E-2</v>
      </c>
    </row>
    <row r="1044" spans="2:17" x14ac:dyDescent="0.2">
      <c r="B1044" s="39" t="s">
        <v>42</v>
      </c>
      <c r="D1044" s="42">
        <f>_xll.qlCalendarAdvance(Calendar,$D1043,B1044,"f",FALSE)</f>
        <v>46812</v>
      </c>
      <c r="E1044" s="177">
        <f>_xll.qlInterestRateIndexValueDate(IndexON,D1044)</f>
        <v>46812</v>
      </c>
      <c r="F1044" s="193">
        <f>IFERROR(_xll.qlIndexFixing(IndexON,D1044,TRUE,_xll.ohTrigger(RecalcTrigger,TriggerON)),NA())</f>
        <v>1.7517246404299414E-2</v>
      </c>
      <c r="H1044" s="42">
        <f>_xll.qlCalendarAdvance(Calendar,$H1043,B1044,"f",FALSE)</f>
        <v>46812</v>
      </c>
      <c r="I1044" s="177">
        <f>_xll.qlInterestRateIndexValueDate(Index1M,$H1044)</f>
        <v>46814</v>
      </c>
      <c r="J1044" s="182">
        <f>IFERROR(_xll.qlIndexFixing(Index1M,$H1044,TRUE,_xll.ohTrigger(RecalcTrigger,Trigger1M)),NA())</f>
        <v>1.7271307439460926E-2</v>
      </c>
      <c r="K1044" s="44">
        <f>IFERROR(_xll.qlIndexFixing(Index3M,H1044,TRUE,_xll.ohTrigger(RecalcTrigger,Trigger3M)),NA())</f>
        <v>1.8282606425611365E-2</v>
      </c>
      <c r="L1044" s="44">
        <f>IFERROR(_xll.qlIndexFixing(Index6M,$H1044,TRUE,_xll.ohTrigger(RecalcTrigger,Trigger6M)),NA())</f>
        <v>1.8747431063077163E-2</v>
      </c>
      <c r="M1044" s="183">
        <f>IFERROR(_xll.qlIndexFixing(Index1Y,$H1044,TRUE,_xll.ohTrigger(RecalcTrigger,Trigger1Y)),NA())</f>
        <v>1.9207854125753574E-2</v>
      </c>
      <c r="N1044" s="182">
        <f>IFERROR(_xll.qlIndexFixing(ONIndex1M,I1044,TRUE,_xll.ohTrigger(RecalcTrigger,Trigger1M)),NA())</f>
        <v>1.7243460594595916E-2</v>
      </c>
      <c r="O1044" s="44">
        <f>IFERROR(_xll.qlIndexFixing(ONIndex3M,I1044,TRUE,_xll.ohTrigger(RecalcTrigger,Trigger3M)),NA())</f>
        <v>1.8200003144723809E-2</v>
      </c>
      <c r="P1044" s="44">
        <f>IFERROR(_xll.qlIndexFixing(ONIndex6M,I1044,TRUE,_xll.ohTrigger(RecalcTrigger,Trigger6M)),NA())</f>
        <v>1.859686987628173E-2</v>
      </c>
      <c r="Q1044" s="183">
        <f>IFERROR(_xll.qlIndexFixing(ONIndex1Y,I1044,TRUE,_xll.ohTrigger(RecalcTrigger,Trigger1Y)),NA())</f>
        <v>1.8894181948283517E-2</v>
      </c>
    </row>
    <row r="1045" spans="2:17" x14ac:dyDescent="0.2">
      <c r="B1045" s="39" t="s">
        <v>42</v>
      </c>
      <c r="D1045" s="42">
        <f>_xll.qlCalendarAdvance(Calendar,$D1044,B1045,"f",FALSE)</f>
        <v>46819</v>
      </c>
      <c r="E1045" s="177">
        <f>_xll.qlInterestRateIndexValueDate(IndexON,D1045)</f>
        <v>46819</v>
      </c>
      <c r="F1045" s="193">
        <f>IFERROR(_xll.qlIndexFixing(IndexON,D1045,TRUE,_xll.ohTrigger(RecalcTrigger,TriggerON)),NA())</f>
        <v>1.7517246404299414E-2</v>
      </c>
      <c r="H1045" s="42">
        <f>_xll.qlCalendarAdvance(Calendar,$H1044,B1045,"f",FALSE)</f>
        <v>46819</v>
      </c>
      <c r="I1045" s="177">
        <f>_xll.qlInterestRateIndexValueDate(Index1M,$H1045)</f>
        <v>46821</v>
      </c>
      <c r="J1045" s="182">
        <f>IFERROR(_xll.qlIndexFixing(Index1M,$H1045,TRUE,_xll.ohTrigger(RecalcTrigger,Trigger1M)),NA())</f>
        <v>1.7280387521524665E-2</v>
      </c>
      <c r="K1045" s="44">
        <f>IFERROR(_xll.qlIndexFixing(Index3M,H1045,TRUE,_xll.ohTrigger(RecalcTrigger,Trigger3M)),NA())</f>
        <v>1.8289258664019314E-2</v>
      </c>
      <c r="L1045" s="44">
        <f>IFERROR(_xll.qlIndexFixing(Index6M,$H1045,TRUE,_xll.ohTrigger(RecalcTrigger,Trigger6M)),NA())</f>
        <v>1.8751888825754865E-2</v>
      </c>
      <c r="M1045" s="183">
        <f>IFERROR(_xll.qlIndexFixing(Index1Y,$H1045,TRUE,_xll.ohTrigger(RecalcTrigger,Trigger1Y)),NA())</f>
        <v>1.9212224355925619E-2</v>
      </c>
      <c r="N1045" s="182">
        <f>IFERROR(_xll.qlIndexFixing(ONIndex1M,I1045,TRUE,_xll.ohTrigger(RecalcTrigger,Trigger1M)),NA())</f>
        <v>1.7252680431649736E-2</v>
      </c>
      <c r="O1045" s="44">
        <f>IFERROR(_xll.qlIndexFixing(ONIndex3M,I1045,TRUE,_xll.ohTrigger(RecalcTrigger,Trigger3M)),NA())</f>
        <v>1.8207173827011758E-2</v>
      </c>
      <c r="P1045" s="44">
        <f>IFERROR(_xll.qlIndexFixing(ONIndex6M,I1045,TRUE,_xll.ohTrigger(RecalcTrigger,Trigger6M)),NA())</f>
        <v>1.860241027298315E-2</v>
      </c>
      <c r="Q1045" s="183">
        <f>IFERROR(_xll.qlIndexFixing(ONIndex1Y,I1045,TRUE,_xll.ohTrigger(RecalcTrigger,Trigger1Y)),NA())</f>
        <v>1.8900828008305837E-2</v>
      </c>
    </row>
    <row r="1046" spans="2:17" x14ac:dyDescent="0.2">
      <c r="B1046" s="39" t="s">
        <v>42</v>
      </c>
      <c r="D1046" s="42">
        <f>_xll.qlCalendarAdvance(Calendar,$D1045,B1046,"f",FALSE)</f>
        <v>46826</v>
      </c>
      <c r="E1046" s="177">
        <f>_xll.qlInterestRateIndexValueDate(IndexON,D1046)</f>
        <v>46826</v>
      </c>
      <c r="F1046" s="193">
        <f>IFERROR(_xll.qlIndexFixing(IndexON,D1046,TRUE,_xll.ohTrigger(RecalcTrigger,TriggerON)),NA())</f>
        <v>1.7517246404299414E-2</v>
      </c>
      <c r="H1046" s="42">
        <f>_xll.qlCalendarAdvance(Calendar,$H1045,B1046,"f",FALSE)</f>
        <v>46826</v>
      </c>
      <c r="I1046" s="177">
        <f>_xll.qlInterestRateIndexValueDate(Index1M,$H1046)</f>
        <v>46828</v>
      </c>
      <c r="J1046" s="182">
        <f>IFERROR(_xll.qlIndexFixing(Index1M,$H1046,TRUE,_xll.ohTrigger(RecalcTrigger,Trigger1M)),NA())</f>
        <v>1.7290422494215883E-2</v>
      </c>
      <c r="K1046" s="44">
        <f>IFERROR(_xll.qlIndexFixing(Index3M,H1046,TRUE,_xll.ohTrigger(RecalcTrigger,Trigger3M)),NA())</f>
        <v>1.8295818286899843E-2</v>
      </c>
      <c r="L1046" s="44">
        <f>IFERROR(_xll.qlIndexFixing(Index6M,$H1046,TRUE,_xll.ohTrigger(RecalcTrigger,Trigger6M)),NA())</f>
        <v>1.875625764729295E-2</v>
      </c>
      <c r="M1046" s="183">
        <f>IFERROR(_xll.qlIndexFixing(Index1Y,$H1046,TRUE,_xll.ohTrigger(RecalcTrigger,Trigger1Y)),NA())</f>
        <v>1.9216500696664016E-2</v>
      </c>
      <c r="N1046" s="182">
        <f>IFERROR(_xll.qlIndexFixing(ONIndex1M,I1046,TRUE,_xll.ohTrigger(RecalcTrigger,Trigger1M)),NA())</f>
        <v>1.7261806873971608E-2</v>
      </c>
      <c r="O1046" s="44">
        <f>IFERROR(_xll.qlIndexFixing(ONIndex3M,I1046,TRUE,_xll.ohTrigger(RecalcTrigger,Trigger3M)),NA())</f>
        <v>1.8214251227437472E-2</v>
      </c>
      <c r="P1046" s="44">
        <f>IFERROR(_xll.qlIndexFixing(ONIndex6M,I1046,TRUE,_xll.ohTrigger(RecalcTrigger,Trigger6M)),NA())</f>
        <v>1.8607860050652292E-2</v>
      </c>
      <c r="Q1046" s="183">
        <f>IFERROR(_xll.qlIndexFixing(ONIndex1Y,I1046,TRUE,_xll.ohTrigger(RecalcTrigger,Trigger1Y)),NA())</f>
        <v>1.8907380048736044E-2</v>
      </c>
    </row>
    <row r="1047" spans="2:17" x14ac:dyDescent="0.2">
      <c r="B1047" s="39" t="s">
        <v>42</v>
      </c>
      <c r="D1047" s="42">
        <f>_xll.qlCalendarAdvance(Calendar,$D1046,B1047,"f",FALSE)</f>
        <v>46833</v>
      </c>
      <c r="E1047" s="177">
        <f>_xll.qlInterestRateIndexValueDate(IndexON,D1047)</f>
        <v>46833</v>
      </c>
      <c r="F1047" s="193">
        <f>IFERROR(_xll.qlIndexFixing(IndexON,D1047,TRUE,_xll.ohTrigger(RecalcTrigger,TriggerON)),NA())</f>
        <v>1.7517246404299414E-2</v>
      </c>
      <c r="H1047" s="42">
        <f>_xll.qlCalendarAdvance(Calendar,$H1046,B1047,"f",FALSE)</f>
        <v>46833</v>
      </c>
      <c r="I1047" s="177">
        <f>_xll.qlInterestRateIndexValueDate(Index1M,$H1047)</f>
        <v>46835</v>
      </c>
      <c r="J1047" s="182">
        <f>IFERROR(_xll.qlIndexFixing(Index1M,$H1047,TRUE,_xll.ohTrigger(RecalcTrigger,Trigger1M)),NA())</f>
        <v>1.7298267919419463E-2</v>
      </c>
      <c r="K1047" s="44">
        <f>IFERROR(_xll.qlIndexFixing(Index3M,H1047,TRUE,_xll.ohTrigger(RecalcTrigger,Trigger3M)),NA())</f>
        <v>1.8302285477102338E-2</v>
      </c>
      <c r="L1047" s="44">
        <f>IFERROR(_xll.qlIndexFixing(Index6M,$H1047,TRUE,_xll.ohTrigger(RecalcTrigger,Trigger6M)),NA())</f>
        <v>1.8760537728094554E-2</v>
      </c>
      <c r="M1047" s="183">
        <f>IFERROR(_xll.qlIndexFixing(Index1Y,$H1047,TRUE,_xll.ohTrigger(RecalcTrigger,Trigger1Y)),NA())</f>
        <v>1.9220683222991267E-2</v>
      </c>
      <c r="N1047" s="182">
        <f>IFERROR(_xll.qlIndexFixing(ONIndex1M,I1047,TRUE,_xll.ohTrigger(RecalcTrigger,Trigger1M)),NA())</f>
        <v>1.7270840058731807E-2</v>
      </c>
      <c r="O1047" s="44">
        <f>IFERROR(_xll.qlIndexFixing(ONIndex3M,I1047,TRUE,_xll.ohTrigger(RecalcTrigger,Trigger3M)),NA())</f>
        <v>1.8221235528255164E-2</v>
      </c>
      <c r="P1047" s="44">
        <f>IFERROR(_xll.qlIndexFixing(ONIndex6M,I1047,TRUE,_xll.ohTrigger(RecalcTrigger,Trigger6M)),NA())</f>
        <v>1.8613219408409876E-2</v>
      </c>
      <c r="Q1047" s="183">
        <f>IFERROR(_xll.qlIndexFixing(ONIndex1Y,I1047,TRUE,_xll.ohTrigger(RecalcTrigger,Trigger1Y)),NA())</f>
        <v>1.8913838144234418E-2</v>
      </c>
    </row>
    <row r="1048" spans="2:17" x14ac:dyDescent="0.2">
      <c r="B1048" s="39" t="s">
        <v>42</v>
      </c>
      <c r="D1048" s="42">
        <f>_xll.qlCalendarAdvance(Calendar,$D1047,B1048,"f",FALSE)</f>
        <v>46840</v>
      </c>
      <c r="E1048" s="177">
        <f>_xll.qlInterestRateIndexValueDate(IndexON,D1048)</f>
        <v>46840</v>
      </c>
      <c r="F1048" s="193">
        <f>IFERROR(_xll.qlIndexFixing(IndexON,D1048,TRUE,_xll.ohTrigger(RecalcTrigger,TriggerON)),NA())</f>
        <v>1.7517246404299414E-2</v>
      </c>
      <c r="H1048" s="42">
        <f>_xll.qlCalendarAdvance(Calendar,$H1047,B1048,"f",FALSE)</f>
        <v>46840</v>
      </c>
      <c r="I1048" s="177">
        <f>_xll.qlInterestRateIndexValueDate(Index1M,$H1048)</f>
        <v>46842</v>
      </c>
      <c r="J1048" s="182">
        <f>IFERROR(_xll.qlIndexFixing(Index1M,$H1048,TRUE,_xll.ohTrigger(RecalcTrigger,Trigger1M)),NA())</f>
        <v>1.7303957860656086E-2</v>
      </c>
      <c r="K1048" s="44">
        <f>IFERROR(_xll.qlIndexFixing(Index3M,H1048,TRUE,_xll.ohTrigger(RecalcTrigger,Trigger3M)),NA())</f>
        <v>1.8308660417479663E-2</v>
      </c>
      <c r="L1048" s="44">
        <f>IFERROR(_xll.qlIndexFixing(Index6M,$H1048,TRUE,_xll.ohTrigger(RecalcTrigger,Trigger6M)),NA())</f>
        <v>1.8762459504413975E-2</v>
      </c>
      <c r="M1048" s="183">
        <f>IFERROR(_xll.qlIndexFixing(Index1Y,$H1048,TRUE,_xll.ohTrigger(RecalcTrigger,Trigger1Y)),NA())</f>
        <v>1.9224031138827397E-2</v>
      </c>
      <c r="N1048" s="182">
        <f>IFERROR(_xll.qlIndexFixing(ONIndex1M,I1048,TRUE,_xll.ohTrigger(RecalcTrigger,Trigger1M)),NA())</f>
        <v>1.7279780122940736E-2</v>
      </c>
      <c r="O1048" s="44">
        <f>IFERROR(_xll.qlIndexFixing(ONIndex3M,I1048,TRUE,_xll.ohTrigger(RecalcTrigger,Trigger3M)),NA())</f>
        <v>1.8228126912038789E-2</v>
      </c>
      <c r="P1048" s="44">
        <f>IFERROR(_xll.qlIndexFixing(ONIndex6M,I1048,TRUE,_xll.ohTrigger(RecalcTrigger,Trigger6M)),NA())</f>
        <v>1.8618488545296685E-2</v>
      </c>
      <c r="Q1048" s="183">
        <f>IFERROR(_xll.qlIndexFixing(ONIndex1Y,I1048,TRUE,_xll.ohTrigger(RecalcTrigger,Trigger1Y)),NA())</f>
        <v>1.8920202369541173E-2</v>
      </c>
    </row>
    <row r="1049" spans="2:17" x14ac:dyDescent="0.2">
      <c r="B1049" s="39" t="s">
        <v>42</v>
      </c>
      <c r="D1049" s="42">
        <f>_xll.qlCalendarAdvance(Calendar,$D1048,B1049,"f",FALSE)</f>
        <v>46847</v>
      </c>
      <c r="E1049" s="177">
        <f>_xll.qlInterestRateIndexValueDate(IndexON,D1049)</f>
        <v>46847</v>
      </c>
      <c r="F1049" s="193">
        <f>IFERROR(_xll.qlIndexFixing(IndexON,D1049,TRUE,_xll.ohTrigger(RecalcTrigger,TriggerON)),NA())</f>
        <v>1.7517246404219478E-2</v>
      </c>
      <c r="H1049" s="42">
        <f>_xll.qlCalendarAdvance(Calendar,$H1048,B1049,"f",FALSE)</f>
        <v>46847</v>
      </c>
      <c r="I1049" s="177">
        <f>_xll.qlInterestRateIndexValueDate(Index1M,$H1049)</f>
        <v>46849</v>
      </c>
      <c r="J1049" s="182">
        <f>IFERROR(_xll.qlIndexFixing(Index1M,$H1049,TRUE,_xll.ohTrigger(RecalcTrigger,Trigger1M)),NA())</f>
        <v>1.7315776209429756E-2</v>
      </c>
      <c r="K1049" s="44">
        <f>IFERROR(_xll.qlIndexFixing(Index3M,H1049,TRUE,_xll.ohTrigger(RecalcTrigger,Trigger3M)),NA())</f>
        <v>1.8314046735433701E-2</v>
      </c>
      <c r="L1049" s="44">
        <f>IFERROR(_xll.qlIndexFixing(Index6M,$H1049,TRUE,_xll.ohTrigger(RecalcTrigger,Trigger6M)),NA())</f>
        <v>1.8766580787635115E-2</v>
      </c>
      <c r="M1049" s="183">
        <f>IFERROR(_xll.qlIndexFixing(Index1Y,$H1049,TRUE,_xll.ohTrigger(RecalcTrigger,Trigger1Y)),NA())</f>
        <v>1.9228767132641222E-2</v>
      </c>
      <c r="N1049" s="182">
        <f>IFERROR(_xll.qlIndexFixing(ONIndex1M,I1049,TRUE,_xll.ohTrigger(RecalcTrigger,Trigger1M)),NA())</f>
        <v>1.7288627203688733E-2</v>
      </c>
      <c r="O1049" s="44">
        <f>IFERROR(_xll.qlIndexFixing(ONIndex3M,I1049,TRUE,_xll.ohTrigger(RecalcTrigger,Trigger3M)),NA())</f>
        <v>1.8234925561122495E-2</v>
      </c>
      <c r="P1049" s="44">
        <f>IFERROR(_xll.qlIndexFixing(ONIndex6M,I1049,TRUE,_xll.ohTrigger(RecalcTrigger,Trigger6M)),NA())</f>
        <v>1.8623667660433441E-2</v>
      </c>
      <c r="Q1049" s="183">
        <f>IFERROR(_xll.qlIndexFixing(ONIndex1Y,I1049,TRUE,_xll.ohTrigger(RecalcTrigger,Trigger1Y)),NA())</f>
        <v>1.8926472799476457E-2</v>
      </c>
    </row>
    <row r="1050" spans="2:17" x14ac:dyDescent="0.2">
      <c r="B1050" s="39" t="s">
        <v>42</v>
      </c>
      <c r="D1050" s="42">
        <f>_xll.qlCalendarAdvance(Calendar,$D1049,B1050,"f",FALSE)</f>
        <v>46854</v>
      </c>
      <c r="E1050" s="177">
        <f>_xll.qlInterestRateIndexValueDate(IndexON,D1050)</f>
        <v>46854</v>
      </c>
      <c r="F1050" s="193">
        <f>IFERROR(_xll.qlIndexFixing(IndexON,D1050,TRUE,_xll.ohTrigger(RecalcTrigger,TriggerON)),NA())</f>
        <v>1.7517246404299414E-2</v>
      </c>
      <c r="H1050" s="42">
        <f>_xll.qlCalendarAdvance(Calendar,$H1049,B1050,"f",FALSE)</f>
        <v>46854</v>
      </c>
      <c r="I1050" s="177">
        <f>_xll.qlInterestRateIndexValueDate(Index1M,$H1050)</f>
        <v>46856</v>
      </c>
      <c r="J1050" s="182">
        <f>IFERROR(_xll.qlIndexFixing(Index1M,$H1050,TRUE,_xll.ohTrigger(RecalcTrigger,Trigger1M)),NA())</f>
        <v>1.732439115664286E-2</v>
      </c>
      <c r="K1050" s="44">
        <f>IFERROR(_xll.qlIndexFixing(Index3M,H1050,TRUE,_xll.ohTrigger(RecalcTrigger,Trigger3M)),NA())</f>
        <v>1.8320243938741584E-2</v>
      </c>
      <c r="L1050" s="44">
        <f>IFERROR(_xll.qlIndexFixing(Index6M,$H1050,TRUE,_xll.ohTrigger(RecalcTrigger,Trigger6M)),NA())</f>
        <v>1.8770613902042804E-2</v>
      </c>
      <c r="M1050" s="183">
        <f>IFERROR(_xll.qlIndexFixing(Index1Y,$H1050,TRUE,_xll.ohTrigger(RecalcTrigger,Trigger1Y)),NA())</f>
        <v>1.9232668666147132E-2</v>
      </c>
      <c r="N1050" s="182">
        <f>IFERROR(_xll.qlIndexFixing(ONIndex1M,I1050,TRUE,_xll.ohTrigger(RecalcTrigger,Trigger1M)),NA())</f>
        <v>1.7299865613731313E-2</v>
      </c>
      <c r="O1050" s="44">
        <f>IFERROR(_xll.qlIndexFixing(ONIndex3M,I1050,TRUE,_xll.ohTrigger(RecalcTrigger,Trigger3M)),NA())</f>
        <v>1.8243530711954392E-2</v>
      </c>
      <c r="P1050" s="44">
        <f>IFERROR(_xll.qlIndexFixing(ONIndex6M,I1050,TRUE,_xll.ohTrigger(RecalcTrigger,Trigger6M)),NA())</f>
        <v>1.8630194566329195E-2</v>
      </c>
      <c r="Q1050" s="183">
        <f>IFERROR(_xll.qlIndexFixing(ONIndex1Y,I1050,TRUE,_xll.ohTrigger(RecalcTrigger,Trigger1Y)),NA())</f>
        <v>1.8934397079268805E-2</v>
      </c>
    </row>
    <row r="1051" spans="2:17" x14ac:dyDescent="0.2">
      <c r="B1051" s="39" t="s">
        <v>42</v>
      </c>
      <c r="D1051" s="42">
        <f>_xll.qlCalendarAdvance(Calendar,$D1050,B1051,"f",FALSE)</f>
        <v>46861</v>
      </c>
      <c r="E1051" s="177">
        <f>_xll.qlInterestRateIndexValueDate(IndexON,D1051)</f>
        <v>46861</v>
      </c>
      <c r="F1051" s="193">
        <f>IFERROR(_xll.qlIndexFixing(IndexON,D1051,TRUE,_xll.ohTrigger(RecalcTrigger,TriggerON)),NA())</f>
        <v>1.7517246404299414E-2</v>
      </c>
      <c r="H1051" s="42">
        <f>_xll.qlCalendarAdvance(Calendar,$H1050,B1051,"f",FALSE)</f>
        <v>46861</v>
      </c>
      <c r="I1051" s="177">
        <f>_xll.qlInterestRateIndexValueDate(Index1M,$H1051)</f>
        <v>46863</v>
      </c>
      <c r="J1051" s="182">
        <f>IFERROR(_xll.qlIndexFixing(Index1M,$H1051,TRUE,_xll.ohTrigger(RecalcTrigger,Trigger1M)),NA())</f>
        <v>1.7332913488093404E-2</v>
      </c>
      <c r="K1051" s="44">
        <f>IFERROR(_xll.qlIndexFixing(Index3M,H1051,TRUE,_xll.ohTrigger(RecalcTrigger,Trigger3M)),NA())</f>
        <v>1.8326349432323943E-2</v>
      </c>
      <c r="L1051" s="44">
        <f>IFERROR(_xll.qlIndexFixing(Index6M,$H1051,TRUE,_xll.ohTrigger(RecalcTrigger,Trigger6M)),NA())</f>
        <v>1.8774559048070804E-2</v>
      </c>
      <c r="M1051" s="183">
        <f>IFERROR(_xll.qlIndexFixing(Index1Y,$H1051,TRUE,_xll.ohTrigger(RecalcTrigger,Trigger1Y)),NA())</f>
        <v>1.9236476685607878E-2</v>
      </c>
      <c r="N1051" s="182">
        <f>IFERROR(_xll.qlIndexFixing(ONIndex1M,I1051,TRUE,_xll.ohTrigger(RecalcTrigger,Trigger1M)),NA())</f>
        <v>1.7306042963243229E-2</v>
      </c>
      <c r="O1051" s="44">
        <f>IFERROR(_xll.qlIndexFixing(ONIndex3M,I1051,TRUE,_xll.ohTrigger(RecalcTrigger,Trigger3M)),NA())</f>
        <v>1.8248245385406037E-2</v>
      </c>
      <c r="P1051" s="44">
        <f>IFERROR(_xll.qlIndexFixing(ONIndex6M,I1051,TRUE,_xll.ohTrigger(RecalcTrigger,Trigger6M)),NA())</f>
        <v>1.8633756621779796E-2</v>
      </c>
      <c r="Q1051" s="183">
        <f>IFERROR(_xll.qlIndexFixing(ONIndex1Y,I1051,TRUE,_xll.ohTrigger(RecalcTrigger,Trigger1Y)),NA())</f>
        <v>1.8938732572113537E-2</v>
      </c>
    </row>
    <row r="1052" spans="2:17" x14ac:dyDescent="0.2">
      <c r="B1052" s="39" t="s">
        <v>42</v>
      </c>
      <c r="D1052" s="42">
        <f>_xll.qlCalendarAdvance(Calendar,$D1051,B1052,"f",FALSE)</f>
        <v>46868</v>
      </c>
      <c r="E1052" s="177">
        <f>_xll.qlInterestRateIndexValueDate(IndexON,D1052)</f>
        <v>46868</v>
      </c>
      <c r="F1052" s="193">
        <f>IFERROR(_xll.qlIndexFixing(IndexON,D1052,TRUE,_xll.ohTrigger(RecalcTrigger,TriggerON)),NA())</f>
        <v>1.7517246404299414E-2</v>
      </c>
      <c r="H1052" s="42">
        <f>_xll.qlCalendarAdvance(Calendar,$H1051,B1052,"f",FALSE)</f>
        <v>46868</v>
      </c>
      <c r="I1052" s="177">
        <f>_xll.qlInterestRateIndexValueDate(Index1M,$H1052)</f>
        <v>46870</v>
      </c>
      <c r="J1052" s="182">
        <f>IFERROR(_xll.qlIndexFixing(Index1M,$H1052,TRUE,_xll.ohTrigger(RecalcTrigger,Trigger1M)),NA())</f>
        <v>1.7341343340851745E-2</v>
      </c>
      <c r="K1052" s="44">
        <f>IFERROR(_xll.qlIndexFixing(Index3M,H1052,TRUE,_xll.ohTrigger(RecalcTrigger,Trigger3M)),NA())</f>
        <v>1.8332363399063051E-2</v>
      </c>
      <c r="L1052" s="44">
        <f>IFERROR(_xll.qlIndexFixing(Index6M,$H1052,TRUE,_xll.ohTrigger(RecalcTrigger,Trigger6M)),NA())</f>
        <v>1.8778416426166872E-2</v>
      </c>
      <c r="M1052" s="183">
        <f>IFERROR(_xll.qlIndexFixing(Index1Y,$H1052,TRUE,_xll.ohTrigger(RecalcTrigger,Trigger1Y)),NA())</f>
        <v>1.9240191266183065E-2</v>
      </c>
      <c r="N1052" s="182">
        <f>IFERROR(_xll.qlIndexFixing(ONIndex1M,I1052,TRUE,_xll.ohTrigger(RecalcTrigger,Trigger1M)),NA())</f>
        <v>1.7315828503301489E-2</v>
      </c>
      <c r="O1052" s="44">
        <f>IFERROR(_xll.qlIndexFixing(ONIndex3M,I1052,TRUE,_xll.ohTrigger(RecalcTrigger,Trigger3M)),NA())</f>
        <v>1.8255691059163581E-2</v>
      </c>
      <c r="P1052" s="44">
        <f>IFERROR(_xll.qlIndexFixing(ONIndex6M,I1052,TRUE,_xll.ohTrigger(RecalcTrigger,Trigger6M)),NA())</f>
        <v>1.8639361041268288E-2</v>
      </c>
      <c r="Q1052" s="183">
        <f>IFERROR(_xll.qlIndexFixing(ONIndex1Y,I1052,TRUE,_xll.ohTrigger(RecalcTrigger,Trigger1Y)),NA())</f>
        <v>1.8945570072119722E-2</v>
      </c>
    </row>
    <row r="1053" spans="2:17" x14ac:dyDescent="0.2">
      <c r="B1053" s="39" t="s">
        <v>42</v>
      </c>
      <c r="D1053" s="42">
        <f>_xll.qlCalendarAdvance(Calendar,$D1052,B1053,"f",FALSE)</f>
        <v>46875</v>
      </c>
      <c r="E1053" s="177">
        <f>_xll.qlInterestRateIndexValueDate(IndexON,D1053)</f>
        <v>46875</v>
      </c>
      <c r="F1053" s="193">
        <f>IFERROR(_xll.qlIndexFixing(IndexON,D1053,TRUE,_xll.ohTrigger(RecalcTrigger,TriggerON)),NA())</f>
        <v>1.7517246404299414E-2</v>
      </c>
      <c r="H1053" s="42">
        <f>_xll.qlCalendarAdvance(Calendar,$H1052,B1053,"f",FALSE)</f>
        <v>46875</v>
      </c>
      <c r="I1053" s="177">
        <f>_xll.qlInterestRateIndexValueDate(Index1M,$H1053)</f>
        <v>46877</v>
      </c>
      <c r="J1053" s="182">
        <f>IFERROR(_xll.qlIndexFixing(Index1M,$H1053,TRUE,_xll.ohTrigger(RecalcTrigger,Trigger1M)),NA())</f>
        <v>1.734968085199573E-2</v>
      </c>
      <c r="K1053" s="44">
        <f>IFERROR(_xll.qlIndexFixing(Index3M,H1053,TRUE,_xll.ohTrigger(RecalcTrigger,Trigger3M)),NA())</f>
        <v>1.8339157772472352E-2</v>
      </c>
      <c r="L1053" s="44">
        <f>IFERROR(_xll.qlIndexFixing(Index6M,$H1053,TRUE,_xll.ohTrigger(RecalcTrigger,Trigger6M)),NA())</f>
        <v>1.8784365881795904E-2</v>
      </c>
      <c r="M1053" s="183">
        <f>IFERROR(_xll.qlIndexFixing(Index1Y,$H1053,TRUE,_xll.ohTrigger(RecalcTrigger,Trigger1Y)),NA())</f>
        <v>1.924381248305989E-2</v>
      </c>
      <c r="N1053" s="182">
        <f>IFERROR(_xll.qlIndexFixing(ONIndex1M,I1053,TRUE,_xll.ohTrigger(RecalcTrigger,Trigger1M)),NA())</f>
        <v>1.7323088433798262E-2</v>
      </c>
      <c r="O1053" s="44">
        <f>IFERROR(_xll.qlIndexFixing(ONIndex3M,I1053,TRUE,_xll.ohTrigger(RecalcTrigger,Trigger3M)),NA())</f>
        <v>1.8261196460738205E-2</v>
      </c>
      <c r="P1053" s="44">
        <f>IFERROR(_xll.qlIndexFixing(ONIndex6M,I1053,TRUE,_xll.ohTrigger(RecalcTrigger,Trigger6M)),NA())</f>
        <v>1.8643487884935084E-2</v>
      </c>
      <c r="Q1053" s="183">
        <f>IFERROR(_xll.qlIndexFixing(ONIndex1Y,I1053,TRUE,_xll.ohTrigger(RecalcTrigger,Trigger1Y)),NA())</f>
        <v>1.895061806046705E-2</v>
      </c>
    </row>
    <row r="1054" spans="2:17" x14ac:dyDescent="0.2">
      <c r="B1054" s="39" t="s">
        <v>42</v>
      </c>
      <c r="D1054" s="42">
        <f>_xll.qlCalendarAdvance(Calendar,$D1053,B1054,"f",FALSE)</f>
        <v>46882</v>
      </c>
      <c r="E1054" s="177">
        <f>_xll.qlInterestRateIndexValueDate(IndexON,D1054)</f>
        <v>46882</v>
      </c>
      <c r="F1054" s="193">
        <f>IFERROR(_xll.qlIndexFixing(IndexON,D1054,TRUE,_xll.ohTrigger(RecalcTrigger,TriggerON)),NA())</f>
        <v>1.7517246404299414E-2</v>
      </c>
      <c r="H1054" s="42">
        <f>_xll.qlCalendarAdvance(Calendar,$H1053,B1054,"f",FALSE)</f>
        <v>46882</v>
      </c>
      <c r="I1054" s="177">
        <f>_xll.qlInterestRateIndexValueDate(Index1M,$H1054)</f>
        <v>46884</v>
      </c>
      <c r="J1054" s="182">
        <f>IFERROR(_xll.qlIndexFixing(Index1M,$H1054,TRUE,_xll.ohTrigger(RecalcTrigger,Trigger1M)),NA())</f>
        <v>1.7357926158605708E-2</v>
      </c>
      <c r="K1054" s="44">
        <f>IFERROR(_xll.qlIndexFixing(Index3M,H1054,TRUE,_xll.ohTrigger(RecalcTrigger,Trigger3M)),NA())</f>
        <v>1.834498305428927E-2</v>
      </c>
      <c r="L1054" s="44">
        <f>IFERROR(_xll.qlIndexFixing(Index6M,$H1054,TRUE,_xll.ohTrigger(RecalcTrigger,Trigger6M)),NA())</f>
        <v>1.8788030389905334E-2</v>
      </c>
      <c r="M1054" s="183">
        <f>IFERROR(_xll.qlIndexFixing(Index1Y,$H1054,TRUE,_xll.ohTrigger(RecalcTrigger,Trigger1Y)),NA())</f>
        <v>1.924734041145227E-2</v>
      </c>
      <c r="N1054" s="182">
        <f>IFERROR(_xll.qlIndexFixing(ONIndex1M,I1054,TRUE,_xll.ohTrigger(RecalcTrigger,Trigger1M)),NA())</f>
        <v>1.7331472653436819E-2</v>
      </c>
      <c r="O1054" s="44">
        <f>IFERROR(_xll.qlIndexFixing(ONIndex3M,I1054,TRUE,_xll.ohTrigger(RecalcTrigger,Trigger3M)),NA())</f>
        <v>1.8267534173732614E-2</v>
      </c>
      <c r="P1054" s="44">
        <f>IFERROR(_xll.qlIndexFixing(ONIndex6M,I1054,TRUE,_xll.ohTrigger(RecalcTrigger,Trigger6M)),NA())</f>
        <v>1.8648219877412942E-2</v>
      </c>
      <c r="Q1054" s="183">
        <f>IFERROR(_xll.qlIndexFixing(ONIndex1Y,I1054,TRUE,_xll.ohTrigger(RecalcTrigger,Trigger1Y)),NA())</f>
        <v>1.8956420634728133E-2</v>
      </c>
    </row>
    <row r="1055" spans="2:17" x14ac:dyDescent="0.2">
      <c r="B1055" s="39" t="s">
        <v>42</v>
      </c>
      <c r="D1055" s="42">
        <f>_xll.qlCalendarAdvance(Calendar,$D1054,B1055,"f",FALSE)</f>
        <v>46889</v>
      </c>
      <c r="E1055" s="177">
        <f>_xll.qlInterestRateIndexValueDate(IndexON,D1055)</f>
        <v>46889</v>
      </c>
      <c r="F1055" s="193">
        <f>IFERROR(_xll.qlIndexFixing(IndexON,D1055,TRUE,_xll.ohTrigger(RecalcTrigger,TriggerON)),NA())</f>
        <v>1.751724640437935E-2</v>
      </c>
      <c r="H1055" s="42">
        <f>_xll.qlCalendarAdvance(Calendar,$H1054,B1055,"f",FALSE)</f>
        <v>46889</v>
      </c>
      <c r="I1055" s="177">
        <f>_xll.qlInterestRateIndexValueDate(Index1M,$H1055)</f>
        <v>46891</v>
      </c>
      <c r="J1055" s="182">
        <f>IFERROR(_xll.qlIndexFixing(Index1M,$H1055,TRUE,_xll.ohTrigger(RecalcTrigger,Trigger1M)),NA())</f>
        <v>1.7366079397764522E-2</v>
      </c>
      <c r="K1055" s="44">
        <f>IFERROR(_xll.qlIndexFixing(Index3M,H1055,TRUE,_xll.ohTrigger(RecalcTrigger,Trigger3M)),NA())</f>
        <v>1.8350717366480442E-2</v>
      </c>
      <c r="L1055" s="44">
        <f>IFERROR(_xll.qlIndexFixing(Index6M,$H1055,TRUE,_xll.ohTrigger(RecalcTrigger,Trigger6M)),NA())</f>
        <v>1.8791607761001892E-2</v>
      </c>
      <c r="M1055" s="183">
        <f>IFERROR(_xll.qlIndexFixing(Index1Y,$H1055,TRUE,_xll.ohTrigger(RecalcTrigger,Trigger1Y)),NA())</f>
        <v>1.925077512660172E-2</v>
      </c>
      <c r="N1055" s="182">
        <f>IFERROR(_xll.qlIndexFixing(ONIndex1M,I1055,TRUE,_xll.ohTrigger(RecalcTrigger,Trigger1M)),NA())</f>
        <v>1.7339764711996608E-2</v>
      </c>
      <c r="O1055" s="44">
        <f>IFERROR(_xll.qlIndexFixing(ONIndex3M,I1055,TRUE,_xll.ohTrigger(RecalcTrigger,Trigger3M)),NA())</f>
        <v>1.827378024683135E-2</v>
      </c>
      <c r="P1055" s="44">
        <f>IFERROR(_xll.qlIndexFixing(ONIndex6M,I1055,TRUE,_xll.ohTrigger(RecalcTrigger,Trigger6M)),NA())</f>
        <v>1.865286304254532E-2</v>
      </c>
      <c r="Q1055" s="183">
        <f>IFERROR(_xll.qlIndexFixing(ONIndex1Y,I1055,TRUE,_xll.ohTrigger(RecalcTrigger,Trigger1Y)),NA())</f>
        <v>1.8962129862298838E-2</v>
      </c>
    </row>
    <row r="1056" spans="2:17" x14ac:dyDescent="0.2">
      <c r="B1056" s="39" t="s">
        <v>42</v>
      </c>
      <c r="D1056" s="42">
        <f>_xll.qlCalendarAdvance(Calendar,$D1055,B1056,"f",FALSE)</f>
        <v>46896</v>
      </c>
      <c r="E1056" s="177">
        <f>_xll.qlInterestRateIndexValueDate(IndexON,D1056)</f>
        <v>46896</v>
      </c>
      <c r="F1056" s="193">
        <f>IFERROR(_xll.qlIndexFixing(IndexON,D1056,TRUE,_xll.ohTrigger(RecalcTrigger,TriggerON)),NA())</f>
        <v>1.7517246404299414E-2</v>
      </c>
      <c r="H1056" s="42">
        <f>_xll.qlCalendarAdvance(Calendar,$H1055,B1056,"f",FALSE)</f>
        <v>46896</v>
      </c>
      <c r="I1056" s="177">
        <f>_xll.qlInterestRateIndexValueDate(Index1M,$H1056)</f>
        <v>46898</v>
      </c>
      <c r="J1056" s="182">
        <f>IFERROR(_xll.qlIndexFixing(Index1M,$H1056,TRUE,_xll.ohTrigger(RecalcTrigger,Trigger1M)),NA())</f>
        <v>1.7374140706555019E-2</v>
      </c>
      <c r="K1056" s="44">
        <f>IFERROR(_xll.qlIndexFixing(Index3M,H1056,TRUE,_xll.ohTrigger(RecalcTrigger,Trigger3M)),NA())</f>
        <v>1.8356360891961292E-2</v>
      </c>
      <c r="L1056" s="44">
        <f>IFERROR(_xll.qlIndexFixing(Index6M,$H1056,TRUE,_xll.ohTrigger(RecalcTrigger,Trigger6M)),NA())</f>
        <v>1.8795098195609903E-2</v>
      </c>
      <c r="M1056" s="183">
        <f>IFERROR(_xll.qlIndexFixing(Index1Y,$H1056,TRUE,_xll.ohTrigger(RecalcTrigger,Trigger1Y)),NA())</f>
        <v>1.9254116703776025E-2</v>
      </c>
      <c r="N1056" s="182">
        <f>IFERROR(_xll.qlIndexFixing(ONIndex1M,I1056,TRUE,_xll.ohTrigger(RecalcTrigger,Trigger1M)),NA())</f>
        <v>1.7347964746647904E-2</v>
      </c>
      <c r="O1056" s="44">
        <f>IFERROR(_xll.qlIndexFixing(ONIndex3M,I1056,TRUE,_xll.ohTrigger(RecalcTrigger,Trigger3M)),NA())</f>
        <v>1.8279934862608371E-2</v>
      </c>
      <c r="P1056" s="44">
        <f>IFERROR(_xll.qlIndexFixing(ONIndex6M,I1056,TRUE,_xll.ohTrigger(RecalcTrigger,Trigger6M)),NA())</f>
        <v>1.8657417579532876E-2</v>
      </c>
      <c r="Q1056" s="183">
        <f>IFERROR(_xll.qlIndexFixing(ONIndex1Y,I1056,TRUE,_xll.ohTrigger(RecalcTrigger,Trigger1Y)),NA())</f>
        <v>1.8967745817759507E-2</v>
      </c>
    </row>
    <row r="1057" spans="2:17" x14ac:dyDescent="0.2">
      <c r="B1057" s="39" t="s">
        <v>42</v>
      </c>
      <c r="D1057" s="42">
        <f>_xll.qlCalendarAdvance(Calendar,$D1056,B1057,"f",FALSE)</f>
        <v>46903</v>
      </c>
      <c r="E1057" s="177">
        <f>_xll.qlInterestRateIndexValueDate(IndexON,D1057)</f>
        <v>46903</v>
      </c>
      <c r="F1057" s="193">
        <f>IFERROR(_xll.qlIndexFixing(IndexON,D1057,TRUE,_xll.ohTrigger(RecalcTrigger,TriggerON)),NA())</f>
        <v>1.7517246404299414E-2</v>
      </c>
      <c r="H1057" s="42">
        <f>_xll.qlCalendarAdvance(Calendar,$H1056,B1057,"f",FALSE)</f>
        <v>46903</v>
      </c>
      <c r="I1057" s="177">
        <f>_xll.qlInterestRateIndexValueDate(Index1M,$H1057)</f>
        <v>46905</v>
      </c>
      <c r="J1057" s="182">
        <f>IFERROR(_xll.qlIndexFixing(Index1M,$H1057,TRUE,_xll.ohTrigger(RecalcTrigger,Trigger1M)),NA())</f>
        <v>1.7382110222070035E-2</v>
      </c>
      <c r="K1057" s="44">
        <f>IFERROR(_xll.qlIndexFixing(Index3M,H1057,TRUE,_xll.ohTrigger(RecalcTrigger,Trigger3M)),NA())</f>
        <v>1.8361913813655061E-2</v>
      </c>
      <c r="L1057" s="44">
        <f>IFERROR(_xll.qlIndexFixing(Index6M,$H1057,TRUE,_xll.ohTrigger(RecalcTrigger,Trigger6M)),NA())</f>
        <v>1.8796393814216335E-2</v>
      </c>
      <c r="M1057" s="183">
        <f>IFERROR(_xll.qlIndexFixing(Index1Y,$H1057,TRUE,_xll.ohTrigger(RecalcTrigger,Trigger1Y)),NA())</f>
        <v>1.9257365218270581E-2</v>
      </c>
      <c r="N1057" s="182">
        <f>IFERROR(_xll.qlIndexFixing(ONIndex1M,I1057,TRUE,_xll.ohTrigger(RecalcTrigger,Trigger1M)),NA())</f>
        <v>1.7356072894481045E-2</v>
      </c>
      <c r="O1057" s="44">
        <f>IFERROR(_xll.qlIndexFixing(ONIndex3M,I1057,TRUE,_xll.ohTrigger(RecalcTrigger,Trigger3M)),NA())</f>
        <v>1.8285998203397824E-2</v>
      </c>
      <c r="P1057" s="44">
        <f>IFERROR(_xll.qlIndexFixing(ONIndex6M,I1057,TRUE,_xll.ohTrigger(RecalcTrigger,Trigger6M)),NA())</f>
        <v>1.866188368725652E-2</v>
      </c>
      <c r="Q1057" s="183">
        <f>IFERROR(_xll.qlIndexFixing(ONIndex1Y,I1057,TRUE,_xll.ohTrigger(RecalcTrigger,Trigger1Y)),NA())</f>
        <v>1.8973268576010227E-2</v>
      </c>
    </row>
    <row r="1058" spans="2:17" x14ac:dyDescent="0.2">
      <c r="B1058" s="39" t="s">
        <v>42</v>
      </c>
      <c r="D1058" s="42">
        <f>_xll.qlCalendarAdvance(Calendar,$D1057,B1058,"f",FALSE)</f>
        <v>46910</v>
      </c>
      <c r="E1058" s="177">
        <f>_xll.qlInterestRateIndexValueDate(IndexON,D1058)</f>
        <v>46910</v>
      </c>
      <c r="F1058" s="193">
        <f>IFERROR(_xll.qlIndexFixing(IndexON,D1058,TRUE,_xll.ohTrigger(RecalcTrigger,TriggerON)),NA())</f>
        <v>1.7517246404299414E-2</v>
      </c>
      <c r="H1058" s="42">
        <f>_xll.qlCalendarAdvance(Calendar,$H1057,B1058,"f",FALSE)</f>
        <v>46910</v>
      </c>
      <c r="I1058" s="177">
        <f>_xll.qlInterestRateIndexValueDate(Index1M,$H1058)</f>
        <v>46912</v>
      </c>
      <c r="J1058" s="182">
        <f>IFERROR(_xll.qlIndexFixing(Index1M,$H1058,TRUE,_xll.ohTrigger(RecalcTrigger,Trigger1M)),NA())</f>
        <v>1.7389988081392416E-2</v>
      </c>
      <c r="K1058" s="44">
        <f>IFERROR(_xll.qlIndexFixing(Index3M,H1058,TRUE,_xll.ohTrigger(RecalcTrigger,Trigger3M)),NA())</f>
        <v>1.8367376314490202E-2</v>
      </c>
      <c r="L1058" s="44">
        <f>IFERROR(_xll.qlIndexFixing(Index6M,$H1058,TRUE,_xll.ohTrigger(RecalcTrigger,Trigger6M)),NA())</f>
        <v>1.8799728794834117E-2</v>
      </c>
      <c r="M1058" s="183">
        <f>IFERROR(_xll.qlIndexFixing(Index1Y,$H1058,TRUE,_xll.ohTrigger(RecalcTrigger,Trigger1Y)),NA())</f>
        <v>1.9260520745406608E-2</v>
      </c>
      <c r="N1058" s="182">
        <f>IFERROR(_xll.qlIndexFixing(ONIndex1M,I1058,TRUE,_xll.ohTrigger(RecalcTrigger,Trigger1M)),NA())</f>
        <v>1.7364089292586371E-2</v>
      </c>
      <c r="O1058" s="44">
        <f>IFERROR(_xll.qlIndexFixing(ONIndex3M,I1058,TRUE,_xll.ohTrigger(RecalcTrigger,Trigger3M)),NA())</f>
        <v>1.8291970451693729E-2</v>
      </c>
      <c r="P1058" s="44">
        <f>IFERROR(_xll.qlIndexFixing(ONIndex6M,I1058,TRUE,_xll.ohTrigger(RecalcTrigger,Trigger6M)),NA())</f>
        <v>1.866626156507678E-2</v>
      </c>
      <c r="Q1058" s="183">
        <f>IFERROR(_xll.qlIndexFixing(ONIndex1Y,I1058,TRUE,_xll.ohTrigger(RecalcTrigger,Trigger1Y)),NA())</f>
        <v>1.897869821163134E-2</v>
      </c>
    </row>
    <row r="1059" spans="2:17" x14ac:dyDescent="0.2">
      <c r="B1059" s="39" t="s">
        <v>42</v>
      </c>
      <c r="D1059" s="42">
        <f>_xll.qlCalendarAdvance(Calendar,$D1058,B1059,"f",FALSE)</f>
        <v>46917</v>
      </c>
      <c r="E1059" s="177">
        <f>_xll.qlInterestRateIndexValueDate(IndexON,D1059)</f>
        <v>46917</v>
      </c>
      <c r="F1059" s="193">
        <f>IFERROR(_xll.qlIndexFixing(IndexON,D1059,TRUE,_xll.ohTrigger(RecalcTrigger,TriggerON)),NA())</f>
        <v>1.751724640437935E-2</v>
      </c>
      <c r="H1059" s="42">
        <f>_xll.qlCalendarAdvance(Calendar,$H1058,B1059,"f",FALSE)</f>
        <v>46917</v>
      </c>
      <c r="I1059" s="177">
        <f>_xll.qlInterestRateIndexValueDate(Index1M,$H1059)</f>
        <v>46919</v>
      </c>
      <c r="J1059" s="182">
        <f>IFERROR(_xll.qlIndexFixing(Index1M,$H1059,TRUE,_xll.ohTrigger(RecalcTrigger,Trigger1M)),NA())</f>
        <v>1.739777442162499E-2</v>
      </c>
      <c r="K1059" s="44">
        <f>IFERROR(_xll.qlIndexFixing(Index3M,H1059,TRUE,_xll.ohTrigger(RecalcTrigger,Trigger3M)),NA())</f>
        <v>1.8372748577404729E-2</v>
      </c>
      <c r="L1059" s="44">
        <f>IFERROR(_xll.qlIndexFixing(Index6M,$H1059,TRUE,_xll.ohTrigger(RecalcTrigger,Trigger6M)),NA())</f>
        <v>1.8802977411011931E-2</v>
      </c>
      <c r="M1059" s="183">
        <f>IFERROR(_xll.qlIndexFixing(Index1Y,$H1059,TRUE,_xll.ohTrigger(RecalcTrigger,Trigger1Y)),NA())</f>
        <v>1.926358336053359E-2</v>
      </c>
      <c r="N1059" s="182">
        <f>IFERROR(_xll.qlIndexFixing(ONIndex1M,I1059,TRUE,_xll.ohTrigger(RecalcTrigger,Trigger1M)),NA())</f>
        <v>1.7372014077814413E-2</v>
      </c>
      <c r="O1059" s="44">
        <f>IFERROR(_xll.qlIndexFixing(ONIndex3M,I1059,TRUE,_xll.ohTrigger(RecalcTrigger,Trigger3M)),NA())</f>
        <v>1.8297851790149977E-2</v>
      </c>
      <c r="P1059" s="44">
        <f>IFERROR(_xll.qlIndexFixing(ONIndex6M,I1059,TRUE,_xll.ohTrigger(RecalcTrigger,Trigger6M)),NA())</f>
        <v>1.8670551411714698E-2</v>
      </c>
      <c r="Q1059" s="183">
        <f>IFERROR(_xll.qlIndexFixing(ONIndex1Y,I1059,TRUE,_xll.ohTrigger(RecalcTrigger,Trigger1Y)),NA())</f>
        <v>1.8984034799522931E-2</v>
      </c>
    </row>
    <row r="1060" spans="2:17" x14ac:dyDescent="0.2">
      <c r="B1060" s="39" t="s">
        <v>42</v>
      </c>
      <c r="D1060" s="42">
        <f>_xll.qlCalendarAdvance(Calendar,$D1059,B1060,"f",FALSE)</f>
        <v>46924</v>
      </c>
      <c r="E1060" s="177">
        <f>_xll.qlInterestRateIndexValueDate(IndexON,D1060)</f>
        <v>46924</v>
      </c>
      <c r="F1060" s="193">
        <f>IFERROR(_xll.qlIndexFixing(IndexON,D1060,TRUE,_xll.ohTrigger(RecalcTrigger,TriggerON)),NA())</f>
        <v>1.7517246404299414E-2</v>
      </c>
      <c r="H1060" s="42">
        <f>_xll.qlCalendarAdvance(Calendar,$H1059,B1060,"f",FALSE)</f>
        <v>46924</v>
      </c>
      <c r="I1060" s="177">
        <f>_xll.qlInterestRateIndexValueDate(Index1M,$H1060)</f>
        <v>46926</v>
      </c>
      <c r="J1060" s="182">
        <f>IFERROR(_xll.qlIndexFixing(Index1M,$H1060,TRUE,_xll.ohTrigger(RecalcTrigger,Trigger1M)),NA())</f>
        <v>1.74054693798531E-2</v>
      </c>
      <c r="K1060" s="44">
        <f>IFERROR(_xll.qlIndexFixing(Index3M,H1060,TRUE,_xll.ohTrigger(RecalcTrigger,Trigger3M)),NA())</f>
        <v>1.8378030785343606E-2</v>
      </c>
      <c r="L1060" s="44">
        <f>IFERROR(_xll.qlIndexFixing(Index6M,$H1060,TRUE,_xll.ohTrigger(RecalcTrigger,Trigger6M)),NA())</f>
        <v>1.8806139863301041E-2</v>
      </c>
      <c r="M1060" s="183">
        <f>IFERROR(_xll.qlIndexFixing(Index1Y,$H1060,TRUE,_xll.ohTrigger(RecalcTrigger,Trigger1Y)),NA())</f>
        <v>1.9266553139026192E-2</v>
      </c>
      <c r="N1060" s="182">
        <f>IFERROR(_xll.qlIndexFixing(ONIndex1M,I1060,TRUE,_xll.ohTrigger(RecalcTrigger,Trigger1M)),NA())</f>
        <v>1.7379847387495317E-2</v>
      </c>
      <c r="O1060" s="44">
        <f>IFERROR(_xll.qlIndexFixing(ONIndex3M,I1060,TRUE,_xll.ohTrigger(RecalcTrigger,Trigger3M)),NA())</f>
        <v>1.8303642400940845E-2</v>
      </c>
      <c r="P1060" s="44">
        <f>IFERROR(_xll.qlIndexFixing(ONIndex6M,I1060,TRUE,_xll.ohTrigger(RecalcTrigger,Trigger6M)),NA())</f>
        <v>1.8674753426610735E-2</v>
      </c>
      <c r="Q1060" s="183">
        <f>IFERROR(_xll.qlIndexFixing(ONIndex1Y,I1060,TRUE,_xll.ohTrigger(RecalcTrigger,Trigger1Y)),NA())</f>
        <v>1.8989278414425215E-2</v>
      </c>
    </row>
    <row r="1061" spans="2:17" x14ac:dyDescent="0.2">
      <c r="B1061" s="39" t="s">
        <v>42</v>
      </c>
      <c r="D1061" s="42">
        <f>_xll.qlCalendarAdvance(Calendar,$D1060,B1061,"f",FALSE)</f>
        <v>46931</v>
      </c>
      <c r="E1061" s="177">
        <f>_xll.qlInterestRateIndexValueDate(IndexON,D1061)</f>
        <v>46931</v>
      </c>
      <c r="F1061" s="193">
        <f>IFERROR(_xll.qlIndexFixing(IndexON,D1061,TRUE,_xll.ohTrigger(RecalcTrigger,TriggerON)),NA())</f>
        <v>1.7517246404299414E-2</v>
      </c>
      <c r="H1061" s="42">
        <f>_xll.qlCalendarAdvance(Calendar,$H1060,B1061,"f",FALSE)</f>
        <v>46931</v>
      </c>
      <c r="I1061" s="177">
        <f>_xll.qlInterestRateIndexValueDate(Index1M,$H1061)</f>
        <v>46933</v>
      </c>
      <c r="J1061" s="182">
        <f>IFERROR(_xll.qlIndexFixing(Index1M,$H1061,TRUE,_xll.ohTrigger(RecalcTrigger,Trigger1M)),NA())</f>
        <v>1.7413073093182074E-2</v>
      </c>
      <c r="K1061" s="44">
        <f>IFERROR(_xll.qlIndexFixing(Index3M,H1061,TRUE,_xll.ohTrigger(RecalcTrigger,Trigger3M)),NA())</f>
        <v>1.8383223121257876E-2</v>
      </c>
      <c r="L1061" s="44">
        <f>IFERROR(_xll.qlIndexFixing(Index6M,$H1061,TRUE,_xll.ohTrigger(RecalcTrigger,Trigger6M)),NA())</f>
        <v>1.8809216352262768E-2</v>
      </c>
      <c r="M1061" s="183">
        <f>IFERROR(_xll.qlIndexFixing(Index1Y,$H1061,TRUE,_xll.ohTrigger(RecalcTrigger,Trigger1Y)),NA())</f>
        <v>1.9269430156286894E-2</v>
      </c>
      <c r="N1061" s="182">
        <f>IFERROR(_xll.qlIndexFixing(ONIndex1M,I1061,TRUE,_xll.ohTrigger(RecalcTrigger,Trigger1M)),NA())</f>
        <v>1.7387589358559552E-2</v>
      </c>
      <c r="O1061" s="44">
        <f>IFERROR(_xll.qlIndexFixing(ONIndex3M,I1061,TRUE,_xll.ohTrigger(RecalcTrigger,Trigger3M)),NA())</f>
        <v>1.8309342466640288E-2</v>
      </c>
      <c r="P1061" s="44">
        <f>IFERROR(_xll.qlIndexFixing(ONIndex6M,I1061,TRUE,_xll.ohTrigger(RecalcTrigger,Trigger6M)),NA())</f>
        <v>1.8678867808565869E-2</v>
      </c>
      <c r="Q1061" s="183">
        <f>IFERROR(_xll.qlIndexFixing(ONIndex1Y,I1061,TRUE,_xll.ohTrigger(RecalcTrigger,Trigger1Y)),NA())</f>
        <v>1.8994429130998469E-2</v>
      </c>
    </row>
    <row r="1062" spans="2:17" x14ac:dyDescent="0.2">
      <c r="B1062" s="39" t="s">
        <v>42</v>
      </c>
      <c r="D1062" s="42">
        <f>_xll.qlCalendarAdvance(Calendar,$D1061,B1062,"f",FALSE)</f>
        <v>46938</v>
      </c>
      <c r="E1062" s="177">
        <f>_xll.qlInterestRateIndexValueDate(IndexON,D1062)</f>
        <v>46938</v>
      </c>
      <c r="F1062" s="193">
        <f>IFERROR(_xll.qlIndexFixing(IndexON,D1062,TRUE,_xll.ohTrigger(RecalcTrigger,TriggerON)),NA())</f>
        <v>1.7517246404299414E-2</v>
      </c>
      <c r="H1062" s="42">
        <f>_xll.qlCalendarAdvance(Calendar,$H1061,B1062,"f",FALSE)</f>
        <v>46938</v>
      </c>
      <c r="I1062" s="177">
        <f>_xll.qlInterestRateIndexValueDate(Index1M,$H1062)</f>
        <v>46940</v>
      </c>
      <c r="J1062" s="182">
        <f>IFERROR(_xll.qlIndexFixing(Index1M,$H1062,TRUE,_xll.ohTrigger(RecalcTrigger,Trigger1M)),NA())</f>
        <v>1.7420585698709745E-2</v>
      </c>
      <c r="K1062" s="44">
        <f>IFERROR(_xll.qlIndexFixing(Index3M,H1062,TRUE,_xll.ohTrigger(RecalcTrigger,Trigger3M)),NA())</f>
        <v>1.8388325768108147E-2</v>
      </c>
      <c r="L1062" s="44">
        <f>IFERROR(_xll.qlIndexFixing(Index6M,$H1062,TRUE,_xll.ohTrigger(RecalcTrigger,Trigger6M)),NA())</f>
        <v>1.8814226368068347E-2</v>
      </c>
      <c r="M1062" s="183">
        <f>IFERROR(_xll.qlIndexFixing(Index1Y,$H1062,TRUE,_xll.ohTrigger(RecalcTrigger,Trigger1Y)),NA())</f>
        <v>1.9272214487743796E-2</v>
      </c>
      <c r="N1062" s="182">
        <f>IFERROR(_xll.qlIndexFixing(ONIndex1M,I1062,TRUE,_xll.ohTrigger(RecalcTrigger,Trigger1M)),NA())</f>
        <v>1.7395240128177392E-2</v>
      </c>
      <c r="O1062" s="44">
        <f>IFERROR(_xll.qlIndexFixing(ONIndex3M,I1062,TRUE,_xll.ohTrigger(RecalcTrigger,Trigger3M)),NA())</f>
        <v>1.8314952169822263E-2</v>
      </c>
      <c r="P1062" s="44">
        <f>IFERROR(_xll.qlIndexFixing(ONIndex6M,I1062,TRUE,_xll.ohTrigger(RecalcTrigger,Trigger6M)),NA())</f>
        <v>1.8682894756780755E-2</v>
      </c>
      <c r="Q1062" s="183">
        <f>IFERROR(_xll.qlIndexFixing(ONIndex1Y,I1062,TRUE,_xll.ohTrigger(RecalcTrigger,Trigger1Y)),NA())</f>
        <v>1.899948702414278E-2</v>
      </c>
    </row>
    <row r="1063" spans="2:17" x14ac:dyDescent="0.2">
      <c r="B1063" s="39" t="s">
        <v>42</v>
      </c>
      <c r="D1063" s="42">
        <f>_xll.qlCalendarAdvance(Calendar,$D1062,B1063,"f",FALSE)</f>
        <v>46945</v>
      </c>
      <c r="E1063" s="177">
        <f>_xll.qlInterestRateIndexValueDate(IndexON,D1063)</f>
        <v>46945</v>
      </c>
      <c r="F1063" s="193">
        <f>IFERROR(_xll.qlIndexFixing(IndexON,D1063,TRUE,_xll.ohTrigger(RecalcTrigger,TriggerON)),NA())</f>
        <v>1.7517246404299414E-2</v>
      </c>
      <c r="H1063" s="42">
        <f>_xll.qlCalendarAdvance(Calendar,$H1062,B1063,"f",FALSE)</f>
        <v>46945</v>
      </c>
      <c r="I1063" s="177">
        <f>_xll.qlInterestRateIndexValueDate(Index1M,$H1063)</f>
        <v>46947</v>
      </c>
      <c r="J1063" s="182">
        <f>IFERROR(_xll.qlIndexFixing(Index1M,$H1063,TRUE,_xll.ohTrigger(RecalcTrigger,Trigger1M)),NA())</f>
        <v>1.742800733354144E-2</v>
      </c>
      <c r="K1063" s="44">
        <f>IFERROR(_xll.qlIndexFixing(Index3M,H1063,TRUE,_xll.ohTrigger(RecalcTrigger,Trigger3M)),NA())</f>
        <v>1.8393338908857623E-2</v>
      </c>
      <c r="L1063" s="44">
        <f>IFERROR(_xll.qlIndexFixing(Index6M,$H1063,TRUE,_xll.ohTrigger(RecalcTrigger,Trigger6M)),NA())</f>
        <v>1.8817113863058125E-2</v>
      </c>
      <c r="M1063" s="183">
        <f>IFERROR(_xll.qlIndexFixing(Index1Y,$H1063,TRUE,_xll.ohTrigger(RecalcTrigger,Trigger1Y)),NA())</f>
        <v>1.9274906208851941E-2</v>
      </c>
      <c r="N1063" s="182">
        <f>IFERROR(_xll.qlIndexFixing(ONIndex1M,I1063,TRUE,_xll.ohTrigger(RecalcTrigger,Trigger1M)),NA())</f>
        <v>1.7402799833359239E-2</v>
      </c>
      <c r="O1063" s="44">
        <f>IFERROR(_xll.qlIndexFixing(ONIndex3M,I1063,TRUE,_xll.ohTrigger(RecalcTrigger,Trigger3M)),NA())</f>
        <v>1.8320471692900853E-2</v>
      </c>
      <c r="P1063" s="44">
        <f>IFERROR(_xll.qlIndexFixing(ONIndex6M,I1063,TRUE,_xll.ohTrigger(RecalcTrigger,Trigger6M)),NA())</f>
        <v>1.8686834470296176E-2</v>
      </c>
      <c r="Q1063" s="183">
        <f>IFERROR(_xll.qlIndexFixing(ONIndex1Y,I1063,TRUE,_xll.ohTrigger(RecalcTrigger,Trigger1Y)),NA())</f>
        <v>1.9004452168678299E-2</v>
      </c>
    </row>
    <row r="1064" spans="2:17" x14ac:dyDescent="0.2">
      <c r="B1064" s="39" t="s">
        <v>42</v>
      </c>
      <c r="D1064" s="42">
        <f>_xll.qlCalendarAdvance(Calendar,$D1063,B1064,"f",FALSE)</f>
        <v>46952</v>
      </c>
      <c r="E1064" s="177">
        <f>_xll.qlInterestRateIndexValueDate(IndexON,D1064)</f>
        <v>46952</v>
      </c>
      <c r="F1064" s="193">
        <f>IFERROR(_xll.qlIndexFixing(IndexON,D1064,TRUE,_xll.ohTrigger(RecalcTrigger,TriggerON)),NA())</f>
        <v>1.7517246404299414E-2</v>
      </c>
      <c r="H1064" s="42">
        <f>_xll.qlCalendarAdvance(Calendar,$H1063,B1064,"f",FALSE)</f>
        <v>46952</v>
      </c>
      <c r="I1064" s="177">
        <f>_xll.qlInterestRateIndexValueDate(Index1M,$H1064)</f>
        <v>46954</v>
      </c>
      <c r="J1064" s="182">
        <f>IFERROR(_xll.qlIndexFixing(Index1M,$H1064,TRUE,_xll.ohTrigger(RecalcTrigger,Trigger1M)),NA())</f>
        <v>1.7435338134779987E-2</v>
      </c>
      <c r="K1064" s="44">
        <f>IFERROR(_xll.qlIndexFixing(Index3M,H1064,TRUE,_xll.ohTrigger(RecalcTrigger,Trigger3M)),NA())</f>
        <v>1.8398262726480815E-2</v>
      </c>
      <c r="L1064" s="44">
        <f>IFERROR(_xll.qlIndexFixing(Index6M,$H1064,TRUE,_xll.ohTrigger(RecalcTrigger,Trigger6M)),NA())</f>
        <v>1.8819916026225434E-2</v>
      </c>
      <c r="M1064" s="183">
        <f>IFERROR(_xll.qlIndexFixing(Index1Y,$H1064,TRUE,_xll.ohTrigger(RecalcTrigger,Trigger1Y)),NA())</f>
        <v>1.927750539509308E-2</v>
      </c>
      <c r="N1064" s="182">
        <f>IFERROR(_xll.qlIndexFixing(ONIndex1M,I1064,TRUE,_xll.ohTrigger(RecalcTrigger,Trigger1M)),NA())</f>
        <v>1.7410268611195434E-2</v>
      </c>
      <c r="O1064" s="44">
        <f>IFERROR(_xll.qlIndexFixing(ONIndex3M,I1064,TRUE,_xll.ohTrigger(RecalcTrigger,Trigger3M)),NA())</f>
        <v>1.8325901218210205E-2</v>
      </c>
      <c r="P1064" s="44">
        <f>IFERROR(_xll.qlIndexFixing(ONIndex6M,I1064,TRUE,_xll.ohTrigger(RecalcTrigger,Trigger6M)),NA())</f>
        <v>1.8690687148232854E-2</v>
      </c>
      <c r="Q1064" s="183">
        <f>IFERROR(_xll.qlIndexFixing(ONIndex1Y,I1064,TRUE,_xll.ohTrigger(RecalcTrigger,Trigger1Y)),NA())</f>
        <v>1.9009324639185365E-2</v>
      </c>
    </row>
    <row r="1065" spans="2:17" x14ac:dyDescent="0.2">
      <c r="B1065" s="39" t="s">
        <v>42</v>
      </c>
      <c r="D1065" s="42">
        <f>_xll.qlCalendarAdvance(Calendar,$D1064,B1065,"f",FALSE)</f>
        <v>46959</v>
      </c>
      <c r="E1065" s="177">
        <f>_xll.qlInterestRateIndexValueDate(IndexON,D1065)</f>
        <v>46959</v>
      </c>
      <c r="F1065" s="193">
        <f>IFERROR(_xll.qlIndexFixing(IndexON,D1065,TRUE,_xll.ohTrigger(RecalcTrigger,TriggerON)),NA())</f>
        <v>1.7517246404299414E-2</v>
      </c>
      <c r="H1065" s="42">
        <f>_xll.qlCalendarAdvance(Calendar,$H1064,B1065,"f",FALSE)</f>
        <v>46959</v>
      </c>
      <c r="I1065" s="177">
        <f>_xll.qlInterestRateIndexValueDate(Index1M,$H1065)</f>
        <v>46961</v>
      </c>
      <c r="J1065" s="182">
        <f>IFERROR(_xll.qlIndexFixing(Index1M,$H1065,TRUE,_xll.ohTrigger(RecalcTrigger,Trigger1M)),NA())</f>
        <v>1.7442578239533213E-2</v>
      </c>
      <c r="K1065" s="44">
        <f>IFERROR(_xll.qlIndexFixing(Index3M,H1065,TRUE,_xll.ohTrigger(RecalcTrigger,Trigger3M)),NA())</f>
        <v>1.8403097403957437E-2</v>
      </c>
      <c r="L1065" s="44">
        <f>IFERROR(_xll.qlIndexFixing(Index6M,$H1065,TRUE,_xll.ohTrigger(RecalcTrigger,Trigger6M)),NA())</f>
        <v>1.882263305821107E-2</v>
      </c>
      <c r="M1065" s="183">
        <f>IFERROR(_xll.qlIndexFixing(Index1Y,$H1065,TRUE,_xll.ohTrigger(RecalcTrigger,Trigger1Y)),NA())</f>
        <v>1.9280012121974818E-2</v>
      </c>
      <c r="N1065" s="182">
        <f>IFERROR(_xll.qlIndexFixing(ONIndex1M,I1065,TRUE,_xll.ohTrigger(RecalcTrigger,Trigger1M)),NA())</f>
        <v>1.7417646598776315E-2</v>
      </c>
      <c r="O1065" s="44">
        <f>IFERROR(_xll.qlIndexFixing(ONIndex3M,I1065,TRUE,_xll.ohTrigger(RecalcTrigger,Trigger3M)),NA())</f>
        <v>1.8331240928244341E-2</v>
      </c>
      <c r="P1065" s="44">
        <f>IFERROR(_xll.qlIndexFixing(ONIndex6M,I1065,TRUE,_xll.ohTrigger(RecalcTrigger,Trigger6M)),NA())</f>
        <v>1.8694452989631571E-2</v>
      </c>
      <c r="Q1065" s="183">
        <f>IFERROR(_xll.qlIndexFixing(ONIndex1Y,I1065,TRUE,_xll.ohTrigger(RecalcTrigger,Trigger1Y)),NA())</f>
        <v>1.9014104510484131E-2</v>
      </c>
    </row>
    <row r="1066" spans="2:17" x14ac:dyDescent="0.2">
      <c r="B1066" s="39" t="s">
        <v>42</v>
      </c>
      <c r="D1066" s="42">
        <f>_xll.qlCalendarAdvance(Calendar,$D1065,B1066,"f",FALSE)</f>
        <v>46966</v>
      </c>
      <c r="E1066" s="177">
        <f>_xll.qlInterestRateIndexValueDate(IndexON,D1066)</f>
        <v>46966</v>
      </c>
      <c r="F1066" s="193">
        <f>IFERROR(_xll.qlIndexFixing(IndexON,D1066,TRUE,_xll.ohTrigger(RecalcTrigger,TriggerON)),NA())</f>
        <v>1.7517246404299414E-2</v>
      </c>
      <c r="H1066" s="42">
        <f>_xll.qlCalendarAdvance(Calendar,$H1065,B1066,"f",FALSE)</f>
        <v>46966</v>
      </c>
      <c r="I1066" s="177">
        <f>_xll.qlInterestRateIndexValueDate(Index1M,$H1066)</f>
        <v>46968</v>
      </c>
      <c r="J1066" s="182">
        <f>IFERROR(_xll.qlIndexFixing(Index1M,$H1066,TRUE,_xll.ohTrigger(RecalcTrigger,Trigger1M)),NA())</f>
        <v>1.7449727784916436E-2</v>
      </c>
      <c r="K1066" s="44">
        <f>IFERROR(_xll.qlIndexFixing(Index3M,H1066,TRUE,_xll.ohTrigger(RecalcTrigger,Trigger3M)),NA())</f>
        <v>1.8407843124274161E-2</v>
      </c>
      <c r="L1066" s="44">
        <f>IFERROR(_xll.qlIndexFixing(Index6M,$H1066,TRUE,_xll.ohTrigger(RecalcTrigger,Trigger6M)),NA())</f>
        <v>1.8825265159666142E-2</v>
      </c>
      <c r="M1066" s="183">
        <f>IFERROR(_xll.qlIndexFixing(Index1Y,$H1066,TRUE,_xll.ohTrigger(RecalcTrigger,Trigger1Y)),NA())</f>
        <v>1.9282426465031255E-2</v>
      </c>
      <c r="N1066" s="182">
        <f>IFERROR(_xll.qlIndexFixing(ONIndex1M,I1066,TRUE,_xll.ohTrigger(RecalcTrigger,Trigger1M)),NA())</f>
        <v>1.7424933933192222E-2</v>
      </c>
      <c r="O1066" s="44">
        <f>IFERROR(_xll.qlIndexFixing(ONIndex3M,I1066,TRUE,_xll.ohTrigger(RecalcTrigger,Trigger3M)),NA())</f>
        <v>1.8336491005577216E-2</v>
      </c>
      <c r="P1066" s="44">
        <f>IFERROR(_xll.qlIndexFixing(ONIndex6M,I1066,TRUE,_xll.ohTrigger(RecalcTrigger,Trigger6M)),NA())</f>
        <v>1.8698132193613048E-2</v>
      </c>
      <c r="Q1066" s="183">
        <f>IFERROR(_xll.qlIndexFixing(ONIndex1Y,I1066,TRUE,_xll.ohTrigger(RecalcTrigger,Trigger1Y)),NA())</f>
        <v>1.9018791857394746E-2</v>
      </c>
    </row>
    <row r="1067" spans="2:17" x14ac:dyDescent="0.2">
      <c r="B1067" s="39" t="s">
        <v>42</v>
      </c>
      <c r="D1067" s="42">
        <f>_xll.qlCalendarAdvance(Calendar,$D1066,B1067,"f",FALSE)</f>
        <v>46973</v>
      </c>
      <c r="E1067" s="177">
        <f>_xll.qlInterestRateIndexValueDate(IndexON,D1067)</f>
        <v>46973</v>
      </c>
      <c r="F1067" s="193">
        <f>IFERROR(_xll.qlIndexFixing(IndexON,D1067,TRUE,_xll.ohTrigger(RecalcTrigger,TriggerON)),NA())</f>
        <v>1.7517246404299414E-2</v>
      </c>
      <c r="H1067" s="42">
        <f>_xll.qlCalendarAdvance(Calendar,$H1066,B1067,"f",FALSE)</f>
        <v>46973</v>
      </c>
      <c r="I1067" s="177">
        <f>_xll.qlInterestRateIndexValueDate(Index1M,$H1067)</f>
        <v>46975</v>
      </c>
      <c r="J1067" s="182">
        <f>IFERROR(_xll.qlIndexFixing(Index1M,$H1067,TRUE,_xll.ohTrigger(RecalcTrigger,Trigger1M)),NA())</f>
        <v>1.7456786908042476E-2</v>
      </c>
      <c r="K1067" s="44">
        <f>IFERROR(_xll.qlIndexFixing(Index3M,H1067,TRUE,_xll.ohTrigger(RecalcTrigger,Trigger3M)),NA())</f>
        <v>1.8412500070425473E-2</v>
      </c>
      <c r="L1067" s="44">
        <f>IFERROR(_xll.qlIndexFixing(Index6M,$H1067,TRUE,_xll.ohTrigger(RecalcTrigger,Trigger6M)),NA())</f>
        <v>1.8827812531255508E-2</v>
      </c>
      <c r="M1067" s="183">
        <f>IFERROR(_xll.qlIndexFixing(Index1Y,$H1067,TRUE,_xll.ohTrigger(RecalcTrigger,Trigger1Y)),NA())</f>
        <v>1.9284748499822552E-2</v>
      </c>
      <c r="N1067" s="182">
        <f>IFERROR(_xll.qlIndexFixing(ONIndex1M,I1067,TRUE,_xll.ohTrigger(RecalcTrigger,Trigger1M)),NA())</f>
        <v>1.743213075137362E-2</v>
      </c>
      <c r="O1067" s="44">
        <f>IFERROR(_xll.qlIndexFixing(ONIndex3M,I1067,TRUE,_xll.ohTrigger(RecalcTrigger,Trigger3M)),NA())</f>
        <v>1.8341651632622913E-2</v>
      </c>
      <c r="P1067" s="44">
        <f>IFERROR(_xll.qlIndexFixing(ONIndex6M,I1067,TRUE,_xll.ohTrigger(RecalcTrigger,Trigger6M)),NA())</f>
        <v>1.8701724959298005E-2</v>
      </c>
      <c r="Q1067" s="183">
        <f>IFERROR(_xll.qlIndexFixing(ONIndex1Y,I1067,TRUE,_xll.ohTrigger(RecalcTrigger,Trigger1Y)),NA())</f>
        <v>1.9023386754577487E-2</v>
      </c>
    </row>
    <row r="1068" spans="2:17" x14ac:dyDescent="0.2">
      <c r="B1068" s="39" t="s">
        <v>42</v>
      </c>
      <c r="D1068" s="42">
        <f>_xll.qlCalendarAdvance(Calendar,$D1067,B1068,"f",FALSE)</f>
        <v>46980</v>
      </c>
      <c r="E1068" s="177">
        <f>_xll.qlInterestRateIndexValueDate(IndexON,D1068)</f>
        <v>46980</v>
      </c>
      <c r="F1068" s="193">
        <f>IFERROR(_xll.qlIndexFixing(IndexON,D1068,TRUE,_xll.ohTrigger(RecalcTrigger,TriggerON)),NA())</f>
        <v>1.7517246404299414E-2</v>
      </c>
      <c r="H1068" s="42">
        <f>_xll.qlCalendarAdvance(Calendar,$H1067,B1068,"f",FALSE)</f>
        <v>46980</v>
      </c>
      <c r="I1068" s="177">
        <f>_xll.qlInterestRateIndexValueDate(Index1M,$H1068)</f>
        <v>46982</v>
      </c>
      <c r="J1068" s="182">
        <f>IFERROR(_xll.qlIndexFixing(Index1M,$H1068,TRUE,_xll.ohTrigger(RecalcTrigger,Trigger1M)),NA())</f>
        <v>1.7463755746026655E-2</v>
      </c>
      <c r="K1068" s="44">
        <f>IFERROR(_xll.qlIndexFixing(Index3M,H1068,TRUE,_xll.ohTrigger(RecalcTrigger,Trigger3M)),NA())</f>
        <v>1.8417068425412818E-2</v>
      </c>
      <c r="L1068" s="44">
        <f>IFERROR(_xll.qlIndexFixing(Index6M,$H1068,TRUE,_xll.ohTrigger(RecalcTrigger,Trigger6M)),NA())</f>
        <v>1.8830275373654774E-2</v>
      </c>
      <c r="M1068" s="183">
        <f>IFERROR(_xll.qlIndexFixing(Index1Y,$H1068,TRUE,_xll.ohTrigger(RecalcTrigger,Trigger1Y)),NA())</f>
        <v>1.928697830193515E-2</v>
      </c>
      <c r="N1068" s="182">
        <f>IFERROR(_xll.qlIndexFixing(ONIndex1M,I1068,TRUE,_xll.ohTrigger(RecalcTrigger,Trigger1M)),NA())</f>
        <v>1.7439237190570722E-2</v>
      </c>
      <c r="O1068" s="44">
        <f>IFERROR(_xll.qlIndexFixing(ONIndex3M,I1068,TRUE,_xll.ohTrigger(RecalcTrigger,Trigger3M)),NA())</f>
        <v>1.8346722991795517E-2</v>
      </c>
      <c r="P1068" s="44">
        <f>IFERROR(_xll.qlIndexFixing(ONIndex6M,I1068,TRUE,_xll.ohTrigger(RecalcTrigger,Trigger6M)),NA())</f>
        <v>1.8705231485487417E-2</v>
      </c>
      <c r="Q1068" s="183">
        <f>IFERROR(_xll.qlIndexFixing(ONIndex1Y,I1068,TRUE,_xll.ohTrigger(RecalcTrigger,Trigger1Y)),NA())</f>
        <v>1.9027889276932441E-2</v>
      </c>
    </row>
    <row r="1069" spans="2:17" x14ac:dyDescent="0.2">
      <c r="B1069" s="39" t="s">
        <v>42</v>
      </c>
      <c r="D1069" s="42">
        <f>_xll.qlCalendarAdvance(Calendar,$D1068,B1069,"f",FALSE)</f>
        <v>46987</v>
      </c>
      <c r="E1069" s="177">
        <f>_xll.qlInterestRateIndexValueDate(IndexON,D1069)</f>
        <v>46987</v>
      </c>
      <c r="F1069" s="193">
        <f>IFERROR(_xll.qlIndexFixing(IndexON,D1069,TRUE,_xll.ohTrigger(RecalcTrigger,TriggerON)),NA())</f>
        <v>1.7517246404219478E-2</v>
      </c>
      <c r="H1069" s="42">
        <f>_xll.qlCalendarAdvance(Calendar,$H1068,B1069,"f",FALSE)</f>
        <v>46987</v>
      </c>
      <c r="I1069" s="177">
        <f>_xll.qlInterestRateIndexValueDate(Index1M,$H1069)</f>
        <v>46989</v>
      </c>
      <c r="J1069" s="182">
        <f>IFERROR(_xll.qlIndexFixing(Index1M,$H1069,TRUE,_xll.ohTrigger(RecalcTrigger,Trigger1M)),NA())</f>
        <v>1.7470634435986787E-2</v>
      </c>
      <c r="K1069" s="44">
        <f>IFERROR(_xll.qlIndexFixing(Index3M,H1069,TRUE,_xll.ohTrigger(RecalcTrigger,Trigger3M)),NA())</f>
        <v>1.8421548372241976E-2</v>
      </c>
      <c r="L1069" s="44">
        <f>IFERROR(_xll.qlIndexFixing(Index6M,$H1069,TRUE,_xll.ohTrigger(RecalcTrigger,Trigger6M)),NA())</f>
        <v>1.8832653887552873E-2</v>
      </c>
      <c r="M1069" s="183">
        <f>IFERROR(_xll.qlIndexFixing(Index1Y,$H1069,TRUE,_xll.ohTrigger(RecalcTrigger,Trigger1Y)),NA())</f>
        <v>1.9289115946981548E-2</v>
      </c>
      <c r="N1069" s="182">
        <f>IFERROR(_xll.qlIndexFixing(ONIndex1M,I1069,TRUE,_xll.ohTrigger(RecalcTrigger,Trigger1M)),NA())</f>
        <v>1.7446253387793931E-2</v>
      </c>
      <c r="O1069" s="44">
        <f>IFERROR(_xll.qlIndexFixing(ONIndex3M,I1069,TRUE,_xll.ohTrigger(RecalcTrigger,Trigger3M)),NA())</f>
        <v>1.8351705265589047E-2</v>
      </c>
      <c r="P1069" s="44">
        <f>IFERROR(_xll.qlIndexFixing(ONIndex6M,I1069,TRUE,_xll.ohTrigger(RecalcTrigger,Trigger6M)),NA())</f>
        <v>1.8708651971701684E-2</v>
      </c>
      <c r="Q1069" s="183">
        <f>IFERROR(_xll.qlIndexFixing(ONIndex1Y,I1069,TRUE,_xll.ohTrigger(RecalcTrigger,Trigger1Y)),NA())</f>
        <v>1.9032299499199823E-2</v>
      </c>
    </row>
    <row r="1070" spans="2:17" x14ac:dyDescent="0.2">
      <c r="B1070" s="39" t="s">
        <v>42</v>
      </c>
      <c r="D1070" s="42">
        <f>_xll.qlCalendarAdvance(Calendar,$D1069,B1070,"f",FALSE)</f>
        <v>46994</v>
      </c>
      <c r="E1070" s="177">
        <f>_xll.qlInterestRateIndexValueDate(IndexON,D1070)</f>
        <v>46994</v>
      </c>
      <c r="F1070" s="193">
        <f>IFERROR(_xll.qlIndexFixing(IndexON,D1070,TRUE,_xll.ohTrigger(RecalcTrigger,TriggerON)),NA())</f>
        <v>1.7517246404219478E-2</v>
      </c>
      <c r="H1070" s="42">
        <f>_xll.qlCalendarAdvance(Calendar,$H1069,B1070,"f",FALSE)</f>
        <v>46994</v>
      </c>
      <c r="I1070" s="177">
        <f>_xll.qlInterestRateIndexValueDate(Index1M,$H1070)</f>
        <v>46996</v>
      </c>
      <c r="J1070" s="182">
        <f>IFERROR(_xll.qlIndexFixing(Index1M,$H1070,TRUE,_xll.ohTrigger(RecalcTrigger,Trigger1M)),NA())</f>
        <v>1.7474718136862088E-2</v>
      </c>
      <c r="K1070" s="44">
        <f>IFERROR(_xll.qlIndexFixing(Index3M,H1070,TRUE,_xll.ohTrigger(RecalcTrigger,Trigger3M)),NA())</f>
        <v>1.8425172237287325E-2</v>
      </c>
      <c r="L1070" s="44">
        <f>IFERROR(_xll.qlIndexFixing(Index6M,$H1070,TRUE,_xll.ohTrigger(RecalcTrigger,Trigger6M)),NA())</f>
        <v>1.8831814332927157E-2</v>
      </c>
      <c r="M1070" s="183">
        <f>IFERROR(_xll.qlIndexFixing(Index1Y,$H1070,TRUE,_xll.ohTrigger(RecalcTrigger,Trigger1Y)),NA())</f>
        <v>1.9291161510600095E-2</v>
      </c>
      <c r="N1070" s="182">
        <f>IFERROR(_xll.qlIndexFixing(ONIndex1M,I1070,TRUE,_xll.ohTrigger(RecalcTrigger,Trigger1M)),NA())</f>
        <v>1.7453179480133585E-2</v>
      </c>
      <c r="O1070" s="44">
        <f>IFERROR(_xll.qlIndexFixing(ONIndex3M,I1070,TRUE,_xll.ohTrigger(RecalcTrigger,Trigger3M)),NA())</f>
        <v>1.8356598636577459E-2</v>
      </c>
      <c r="P1070" s="44">
        <f>IFERROR(_xll.qlIndexFixing(ONIndex6M,I1070,TRUE,_xll.ohTrigger(RecalcTrigger,Trigger6M)),NA())</f>
        <v>1.8711986616661846E-2</v>
      </c>
      <c r="Q1070" s="183">
        <f>IFERROR(_xll.qlIndexFixing(ONIndex1Y,I1070,TRUE,_xll.ohTrigger(RecalcTrigger,Trigger1Y)),NA())</f>
        <v>1.9036617496039909E-2</v>
      </c>
    </row>
    <row r="1071" spans="2:17" x14ac:dyDescent="0.2">
      <c r="B1071" s="39" t="s">
        <v>42</v>
      </c>
      <c r="D1071" s="42">
        <f>_xll.qlCalendarAdvance(Calendar,$D1070,B1071,"f",FALSE)</f>
        <v>47001</v>
      </c>
      <c r="E1071" s="177">
        <f>_xll.qlInterestRateIndexValueDate(IndexON,D1071)</f>
        <v>47001</v>
      </c>
      <c r="F1071" s="193">
        <f>IFERROR(_xll.qlIndexFixing(IndexON,D1071,TRUE,_xll.ohTrigger(RecalcTrigger,TriggerON)),NA())</f>
        <v>1.7517246404299414E-2</v>
      </c>
      <c r="H1071" s="42">
        <f>_xll.qlCalendarAdvance(Calendar,$H1070,B1071,"f",FALSE)</f>
        <v>47001</v>
      </c>
      <c r="I1071" s="177">
        <f>_xll.qlInterestRateIndexValueDate(Index1M,$H1071)</f>
        <v>47003</v>
      </c>
      <c r="J1071" s="182">
        <f>IFERROR(_xll.qlIndexFixing(Index1M,$H1071,TRUE,_xll.ohTrigger(RecalcTrigger,Trigger1M)),NA())</f>
        <v>1.748412192032367E-2</v>
      </c>
      <c r="K1071" s="44">
        <f>IFERROR(_xll.qlIndexFixing(Index3M,H1071,TRUE,_xll.ohTrigger(RecalcTrigger,Trigger3M)),NA())</f>
        <v>1.842948195090012E-2</v>
      </c>
      <c r="L1071" s="44">
        <f>IFERROR(_xll.qlIndexFixing(Index6M,$H1071,TRUE,_xll.ohTrigger(RecalcTrigger,Trigger6M)),NA())</f>
        <v>1.8834053846249789E-2</v>
      </c>
      <c r="M1071" s="183">
        <f>IFERROR(_xll.qlIndexFixing(Index1Y,$H1071,TRUE,_xll.ohTrigger(RecalcTrigger,Trigger1Y)),NA())</f>
        <v>1.929311506845563E-2</v>
      </c>
      <c r="N1071" s="182">
        <f>IFERROR(_xll.qlIndexFixing(ONIndex1M,I1071,TRUE,_xll.ohTrigger(RecalcTrigger,Trigger1M)),NA())</f>
        <v>1.7460015604600088E-2</v>
      </c>
      <c r="O1071" s="44">
        <f>IFERROR(_xll.qlIndexFixing(ONIndex3M,I1071,TRUE,_xll.ohTrigger(RecalcTrigger,Trigger3M)),NA())</f>
        <v>1.8361403287014966E-2</v>
      </c>
      <c r="P1071" s="44">
        <f>IFERROR(_xll.qlIndexFixing(ONIndex6M,I1071,TRUE,_xll.ohTrigger(RecalcTrigger,Trigger6M)),NA())</f>
        <v>1.8715235619648496E-2</v>
      </c>
      <c r="Q1071" s="183">
        <f>IFERROR(_xll.qlIndexFixing(ONIndex1Y,I1071,TRUE,_xll.ohTrigger(RecalcTrigger,Trigger1Y)),NA())</f>
        <v>1.9040843342272851E-2</v>
      </c>
    </row>
    <row r="1072" spans="2:17" x14ac:dyDescent="0.2">
      <c r="B1072" s="39" t="s">
        <v>42</v>
      </c>
      <c r="D1072" s="42">
        <f>_xll.qlCalendarAdvance(Calendar,$D1071,B1072,"f",FALSE)</f>
        <v>47008</v>
      </c>
      <c r="E1072" s="177">
        <f>_xll.qlInterestRateIndexValueDate(IndexON,D1072)</f>
        <v>47008</v>
      </c>
      <c r="F1072" s="193">
        <f>IFERROR(_xll.qlIndexFixing(IndexON,D1072,TRUE,_xll.ohTrigger(RecalcTrigger,TriggerON)),NA())</f>
        <v>1.7517246404299414E-2</v>
      </c>
      <c r="H1072" s="42">
        <f>_xll.qlCalendarAdvance(Calendar,$H1071,B1072,"f",FALSE)</f>
        <v>47008</v>
      </c>
      <c r="I1072" s="177">
        <f>_xll.qlInterestRateIndexValueDate(Index1M,$H1072)</f>
        <v>47010</v>
      </c>
      <c r="J1072" s="182">
        <f>IFERROR(_xll.qlIndexFixing(Index1M,$H1072,TRUE,_xll.ohTrigger(RecalcTrigger,Trigger1M)),NA())</f>
        <v>1.7490730988948544E-2</v>
      </c>
      <c r="K1072" s="44">
        <f>IFERROR(_xll.qlIndexFixing(Index3M,H1072,TRUE,_xll.ohTrigger(RecalcTrigger,Trigger3M)),NA())</f>
        <v>1.843370379678224E-2</v>
      </c>
      <c r="L1072" s="44">
        <f>IFERROR(_xll.qlIndexFixing(Index6M,$H1072,TRUE,_xll.ohTrigger(RecalcTrigger,Trigger6M)),NA())</f>
        <v>1.8836209583259687E-2</v>
      </c>
      <c r="M1072" s="183">
        <f>IFERROR(_xll.qlIndexFixing(Index1Y,$H1072,TRUE,_xll.ohTrigger(RecalcTrigger,Trigger1Y)),NA())</f>
        <v>1.9294976696237753E-2</v>
      </c>
      <c r="N1072" s="182">
        <f>IFERROR(_xll.qlIndexFixing(ONIndex1M,I1072,TRUE,_xll.ohTrigger(RecalcTrigger,Trigger1M)),NA())</f>
        <v>1.7466761898363714E-2</v>
      </c>
      <c r="O1072" s="44">
        <f>IFERROR(_xll.qlIndexFixing(ONIndex3M,I1072,TRUE,_xll.ohTrigger(RecalcTrigger,Trigger3M)),NA())</f>
        <v>1.8366119399475522E-2</v>
      </c>
      <c r="P1072" s="44">
        <f>IFERROR(_xll.qlIndexFixing(ONIndex6M,I1072,TRUE,_xll.ohTrigger(RecalcTrigger,Trigger6M)),NA())</f>
        <v>1.8718399179542544E-2</v>
      </c>
      <c r="Q1072" s="183">
        <f>IFERROR(_xll.qlIndexFixing(ONIndex1Y,I1072,TRUE,_xll.ohTrigger(RecalcTrigger,Trigger1Y)),NA())</f>
        <v>1.9044977112638861E-2</v>
      </c>
    </row>
    <row r="1073" spans="2:17" x14ac:dyDescent="0.2">
      <c r="B1073" s="39" t="s">
        <v>42</v>
      </c>
      <c r="D1073" s="42">
        <f>_xll.qlCalendarAdvance(Calendar,$D1072,B1073,"f",FALSE)</f>
        <v>47015</v>
      </c>
      <c r="E1073" s="177">
        <f>_xll.qlInterestRateIndexValueDate(IndexON,D1073)</f>
        <v>47015</v>
      </c>
      <c r="F1073" s="193">
        <f>IFERROR(_xll.qlIndexFixing(IndexON,D1073,TRUE,_xll.ohTrigger(RecalcTrigger,TriggerON)),NA())</f>
        <v>1.7517246404299414E-2</v>
      </c>
      <c r="H1073" s="42">
        <f>_xll.qlCalendarAdvance(Calendar,$H1072,B1073,"f",FALSE)</f>
        <v>47015</v>
      </c>
      <c r="I1073" s="177">
        <f>_xll.qlInterestRateIndexValueDate(Index1M,$H1073)</f>
        <v>47017</v>
      </c>
      <c r="J1073" s="182">
        <f>IFERROR(_xll.qlIndexFixing(Index1M,$H1073,TRUE,_xll.ohTrigger(RecalcTrigger,Trigger1M)),NA())</f>
        <v>1.7497250458050617E-2</v>
      </c>
      <c r="K1073" s="44">
        <f>IFERROR(_xll.qlIndexFixing(Index3M,H1073,TRUE,_xll.ohTrigger(RecalcTrigger,Trigger3M)),NA())</f>
        <v>1.8437837957962666E-2</v>
      </c>
      <c r="L1073" s="44">
        <f>IFERROR(_xll.qlIndexFixing(Index6M,$H1073,TRUE,_xll.ohTrigger(RecalcTrigger,Trigger6M)),NA())</f>
        <v>1.8838281744643602E-2</v>
      </c>
      <c r="M1073" s="183">
        <f>IFERROR(_xll.qlIndexFixing(Index1Y,$H1073,TRUE,_xll.ohTrigger(RecalcTrigger,Trigger1Y)),NA())</f>
        <v>1.9296746469662986E-2</v>
      </c>
      <c r="N1073" s="182">
        <f>IFERROR(_xll.qlIndexFixing(ONIndex1M,I1073,TRUE,_xll.ohTrigger(RecalcTrigger,Trigger1M)),NA())</f>
        <v>1.7473418498434867E-2</v>
      </c>
      <c r="O1073" s="44">
        <f>IFERROR(_xll.qlIndexFixing(ONIndex3M,I1073,TRUE,_xll.ohTrigger(RecalcTrigger,Trigger3M)),NA())</f>
        <v>1.8370747156533085E-2</v>
      </c>
      <c r="P1073" s="44">
        <f>IFERROR(_xll.qlIndexFixing(ONIndex6M,I1073,TRUE,_xll.ohTrigger(RecalcTrigger,Trigger6M)),NA())</f>
        <v>1.8721477495704519E-2</v>
      </c>
      <c r="Q1073" s="183">
        <f>IFERROR(_xll.qlIndexFixing(ONIndex1Y,I1073,TRUE,_xll.ohTrigger(RecalcTrigger,Trigger1Y)),NA())</f>
        <v>1.9049018882038027E-2</v>
      </c>
    </row>
    <row r="1074" spans="2:17" x14ac:dyDescent="0.2">
      <c r="B1074" s="39" t="s">
        <v>42</v>
      </c>
      <c r="D1074" s="42">
        <f>_xll.qlCalendarAdvance(Calendar,$D1073,B1074,"f",FALSE)</f>
        <v>47022</v>
      </c>
      <c r="E1074" s="177">
        <f>_xll.qlInterestRateIndexValueDate(IndexON,D1074)</f>
        <v>47022</v>
      </c>
      <c r="F1074" s="193">
        <f>IFERROR(_xll.qlIndexFixing(IndexON,D1074,TRUE,_xll.ohTrigger(RecalcTrigger,TriggerON)),NA())</f>
        <v>1.7517246404299414E-2</v>
      </c>
      <c r="H1074" s="42">
        <f>_xll.qlCalendarAdvance(Calendar,$H1073,B1074,"f",FALSE)</f>
        <v>47022</v>
      </c>
      <c r="I1074" s="177">
        <f>_xll.qlInterestRateIndexValueDate(Index1M,$H1074)</f>
        <v>47024</v>
      </c>
      <c r="J1074" s="182">
        <f>IFERROR(_xll.qlIndexFixing(Index1M,$H1074,TRUE,_xll.ohTrigger(RecalcTrigger,Trigger1M)),NA())</f>
        <v>1.7503680464760196E-2</v>
      </c>
      <c r="K1074" s="44">
        <f>IFERROR(_xll.qlIndexFixing(Index3M,H1074,TRUE,_xll.ohTrigger(RecalcTrigger,Trigger3M)),NA())</f>
        <v>1.8441884617476517E-2</v>
      </c>
      <c r="L1074" s="44">
        <f>IFERROR(_xll.qlIndexFixing(Index6M,$H1074,TRUE,_xll.ohTrigger(RecalcTrigger,Trigger6M)),NA())</f>
        <v>1.8840270531099344E-2</v>
      </c>
      <c r="M1074" s="183">
        <f>IFERROR(_xll.qlIndexFixing(Index1Y,$H1074,TRUE,_xll.ohTrigger(RecalcTrigger,Trigger1Y)),NA())</f>
        <v>1.9298424464473045E-2</v>
      </c>
      <c r="N1074" s="182">
        <f>IFERROR(_xll.qlIndexFixing(ONIndex1M,I1074,TRUE,_xll.ohTrigger(RecalcTrigger,Trigger1M)),NA())</f>
        <v>1.7479985541983822E-2</v>
      </c>
      <c r="O1074" s="44">
        <f>IFERROR(_xll.qlIndexFixing(ONIndex3M,I1074,TRUE,_xll.ohTrigger(RecalcTrigger,Trigger3M)),NA())</f>
        <v>1.8375286740441865E-2</v>
      </c>
      <c r="P1074" s="44">
        <f>IFERROR(_xll.qlIndexFixing(ONIndex6M,I1074,TRUE,_xll.ohTrigger(RecalcTrigger,Trigger6M)),NA())</f>
        <v>1.8724470766935397E-2</v>
      </c>
      <c r="Q1074" s="183">
        <f>IFERROR(_xll.qlIndexFixing(ONIndex1Y,I1074,TRUE,_xll.ohTrigger(RecalcTrigger,Trigger1Y)),NA())</f>
        <v>1.9052968725130626E-2</v>
      </c>
    </row>
    <row r="1075" spans="2:17" x14ac:dyDescent="0.2">
      <c r="B1075" s="39" t="s">
        <v>42</v>
      </c>
      <c r="D1075" s="42">
        <f>_xll.qlCalendarAdvance(Calendar,$D1074,B1075,"f",FALSE)</f>
        <v>47029</v>
      </c>
      <c r="E1075" s="177">
        <f>_xll.qlInterestRateIndexValueDate(IndexON,D1075)</f>
        <v>47029</v>
      </c>
      <c r="F1075" s="193">
        <f>IFERROR(_xll.qlIndexFixing(IndexON,D1075,TRUE,_xll.ohTrigger(RecalcTrigger,TriggerON)),NA())</f>
        <v>1.7517246404299414E-2</v>
      </c>
      <c r="H1075" s="42">
        <f>_xll.qlCalendarAdvance(Calendar,$H1074,B1075,"f",FALSE)</f>
        <v>47029</v>
      </c>
      <c r="I1075" s="177">
        <f>_xll.qlInterestRateIndexValueDate(Index1M,$H1075)</f>
        <v>47031</v>
      </c>
      <c r="J1075" s="182">
        <f>IFERROR(_xll.qlIndexFixing(Index1M,$H1075,TRUE,_xll.ohTrigger(RecalcTrigger,Trigger1M)),NA())</f>
        <v>1.7510021146207588E-2</v>
      </c>
      <c r="K1075" s="44">
        <f>IFERROR(_xll.qlIndexFixing(Index3M,H1075,TRUE,_xll.ohTrigger(RecalcTrigger,Trigger3M)),NA())</f>
        <v>1.8446581731200777E-2</v>
      </c>
      <c r="L1075" s="44">
        <f>IFERROR(_xll.qlIndexFixing(Index6M,$H1075,TRUE,_xll.ohTrigger(RecalcTrigger,Trigger6M)),NA())</f>
        <v>1.8842775031551282E-2</v>
      </c>
      <c r="M1075" s="183">
        <f>IFERROR(_xll.qlIndexFixing(Index1Y,$H1075,TRUE,_xll.ohTrigger(RecalcTrigger,Trigger1Y)),NA())</f>
        <v>1.9300010756435268E-2</v>
      </c>
      <c r="N1075" s="182">
        <f>IFERROR(_xll.qlIndexFixing(ONIndex1M,I1075,TRUE,_xll.ohTrigger(RecalcTrigger,Trigger1M)),NA())</f>
        <v>1.7486463165941046E-2</v>
      </c>
      <c r="O1075" s="44">
        <f>IFERROR(_xll.qlIndexFixing(ONIndex3M,I1075,TRUE,_xll.ohTrigger(RecalcTrigger,Trigger3M)),NA())</f>
        <v>1.8379738333775819E-2</v>
      </c>
      <c r="P1075" s="44">
        <f>IFERROR(_xll.qlIndexFixing(ONIndex6M,I1075,TRUE,_xll.ohTrigger(RecalcTrigger,Trigger6M)),NA())</f>
        <v>1.8727379192435833E-2</v>
      </c>
      <c r="Q1075" s="183">
        <f>IFERROR(_xll.qlIndexFixing(ONIndex1Y,I1075,TRUE,_xll.ohTrigger(RecalcTrigger,Trigger1Y)),NA())</f>
        <v>1.9056826716656872E-2</v>
      </c>
    </row>
    <row r="1076" spans="2:17" x14ac:dyDescent="0.2">
      <c r="B1076" s="39" t="s">
        <v>42</v>
      </c>
      <c r="D1076" s="42">
        <f>_xll.qlCalendarAdvance(Calendar,$D1075,B1076,"f",FALSE)</f>
        <v>47036</v>
      </c>
      <c r="E1076" s="177">
        <f>_xll.qlInterestRateIndexValueDate(IndexON,D1076)</f>
        <v>47036</v>
      </c>
      <c r="F1076" s="193">
        <f>IFERROR(_xll.qlIndexFixing(IndexON,D1076,TRUE,_xll.ohTrigger(RecalcTrigger,TriggerON)),NA())</f>
        <v>1.7517246404299414E-2</v>
      </c>
      <c r="H1076" s="42">
        <f>_xll.qlCalendarAdvance(Calendar,$H1075,B1076,"f",FALSE)</f>
        <v>47036</v>
      </c>
      <c r="I1076" s="177">
        <f>_xll.qlInterestRateIndexValueDate(Index1M,$H1076)</f>
        <v>47038</v>
      </c>
      <c r="J1076" s="182">
        <f>IFERROR(_xll.qlIndexFixing(Index1M,$H1076,TRUE,_xll.ohTrigger(RecalcTrigger,Trigger1M)),NA())</f>
        <v>1.7516272639533093E-2</v>
      </c>
      <c r="K1076" s="44">
        <f>IFERROR(_xll.qlIndexFixing(Index3M,H1076,TRUE,_xll.ohTrigger(RecalcTrigger,Trigger3M)),NA())</f>
        <v>1.8450447945711056E-2</v>
      </c>
      <c r="L1076" s="44">
        <f>IFERROR(_xll.qlIndexFixing(Index6M,$H1076,TRUE,_xll.ohTrigger(RecalcTrigger,Trigger6M)),NA())</f>
        <v>1.884459190794743E-2</v>
      </c>
      <c r="M1076" s="183">
        <f>IFERROR(_xll.qlIndexFixing(Index1Y,$H1076,TRUE,_xll.ohTrigger(RecalcTrigger,Trigger1Y)),NA())</f>
        <v>1.9301505421342617E-2</v>
      </c>
      <c r="N1076" s="182">
        <f>IFERROR(_xll.qlIndexFixing(ONIndex1M,I1076,TRUE,_xll.ohTrigger(RecalcTrigger,Trigger1M)),NA())</f>
        <v>1.7492851507396878E-2</v>
      </c>
      <c r="O1076" s="44">
        <f>IFERROR(_xll.qlIndexFixing(ONIndex3M,I1076,TRUE,_xll.ohTrigger(RecalcTrigger,Trigger3M)),NA())</f>
        <v>1.8384102118949031E-2</v>
      </c>
      <c r="P1076" s="44">
        <f>IFERROR(_xll.qlIndexFixing(ONIndex6M,I1076,TRUE,_xll.ohTrigger(RecalcTrigger,Trigger6M)),NA())</f>
        <v>1.8730202971326548E-2</v>
      </c>
      <c r="Q1076" s="183">
        <f>IFERROR(_xll.qlIndexFixing(ONIndex1Y,I1076,TRUE,_xll.ohTrigger(RecalcTrigger,Trigger1Y)),NA())</f>
        <v>1.9060592931356979E-2</v>
      </c>
    </row>
    <row r="1077" spans="2:17" x14ac:dyDescent="0.2">
      <c r="B1077" s="39" t="s">
        <v>42</v>
      </c>
      <c r="D1077" s="42">
        <f>_xll.qlCalendarAdvance(Calendar,$D1076,B1077,"f",FALSE)</f>
        <v>47043</v>
      </c>
      <c r="E1077" s="177">
        <f>_xll.qlInterestRateIndexValueDate(IndexON,D1077)</f>
        <v>47043</v>
      </c>
      <c r="F1077" s="193">
        <f>IFERROR(_xll.qlIndexFixing(IndexON,D1077,TRUE,_xll.ohTrigger(RecalcTrigger,TriggerON)),NA())</f>
        <v>1.751724640437935E-2</v>
      </c>
      <c r="H1077" s="42">
        <f>_xll.qlCalendarAdvance(Calendar,$H1076,B1077,"f",FALSE)</f>
        <v>47043</v>
      </c>
      <c r="I1077" s="177">
        <f>_xll.qlInterestRateIndexValueDate(Index1M,$H1077)</f>
        <v>47045</v>
      </c>
      <c r="J1077" s="182">
        <f>IFERROR(_xll.qlIndexFixing(Index1M,$H1077,TRUE,_xll.ohTrigger(RecalcTrigger,Trigger1M)),NA())</f>
        <v>1.752243508187451E-2</v>
      </c>
      <c r="K1077" s="44">
        <f>IFERROR(_xll.qlIndexFixing(Index3M,H1077,TRUE,_xll.ohTrigger(RecalcTrigger,Trigger3M)),NA())</f>
        <v>1.845422721636748E-2</v>
      </c>
      <c r="L1077" s="44">
        <f>IFERROR(_xll.qlIndexFixing(Index6M,$H1077,TRUE,_xll.ohTrigger(RecalcTrigger,Trigger6M)),NA())</f>
        <v>1.884632602161284E-2</v>
      </c>
      <c r="M1077" s="183">
        <f>IFERROR(_xll.qlIndexFixing(Index1Y,$H1077,TRUE,_xll.ohTrigger(RecalcTrigger,Trigger1Y)),NA())</f>
        <v>1.9302908535013676E-2</v>
      </c>
      <c r="N1077" s="182">
        <f>IFERROR(_xll.qlIndexFixing(ONIndex1M,I1077,TRUE,_xll.ohTrigger(RecalcTrigger,Trigger1M)),NA())</f>
        <v>1.7499150703521593E-2</v>
      </c>
      <c r="O1077" s="44">
        <f>IFERROR(_xll.qlIndexFixing(ONIndex3M,I1077,TRUE,_xll.ohTrigger(RecalcTrigger,Trigger3M)),NA())</f>
        <v>1.8388378278535455E-2</v>
      </c>
      <c r="P1077" s="44">
        <f>IFERROR(_xll.qlIndexFixing(ONIndex6M,I1077,TRUE,_xll.ohTrigger(RecalcTrigger,Trigger6M)),NA())</f>
        <v>1.8732942302568389E-2</v>
      </c>
      <c r="Q1077" s="183">
        <f>IFERROR(_xll.qlIndexFixing(ONIndex1Y,I1077,TRUE,_xll.ohTrigger(RecalcTrigger,Trigger1Y)),NA())</f>
        <v>1.9064267444051097E-2</v>
      </c>
    </row>
    <row r="1078" spans="2:17" x14ac:dyDescent="0.2">
      <c r="B1078" s="39" t="s">
        <v>42</v>
      </c>
      <c r="D1078" s="42">
        <f>_xll.qlCalendarAdvance(Calendar,$D1077,B1078,"f",FALSE)</f>
        <v>47050</v>
      </c>
      <c r="E1078" s="177">
        <f>_xll.qlInterestRateIndexValueDate(IndexON,D1078)</f>
        <v>47050</v>
      </c>
      <c r="F1078" s="193">
        <f>IFERROR(_xll.qlIndexFixing(IndexON,D1078,TRUE,_xll.ohTrigger(RecalcTrigger,TriggerON)),NA())</f>
        <v>1.7517246404299414E-2</v>
      </c>
      <c r="H1078" s="42">
        <f>_xll.qlCalendarAdvance(Calendar,$H1077,B1078,"f",FALSE)</f>
        <v>47050</v>
      </c>
      <c r="I1078" s="177">
        <f>_xll.qlInterestRateIndexValueDate(Index1M,$H1078)</f>
        <v>47052</v>
      </c>
      <c r="J1078" s="182">
        <f>IFERROR(_xll.qlIndexFixing(Index1M,$H1078,TRUE,_xll.ohTrigger(RecalcTrigger,Trigger1M)),NA())</f>
        <v>1.7528508610367144E-2</v>
      </c>
      <c r="K1078" s="44">
        <f>IFERROR(_xll.qlIndexFixing(Index3M,H1078,TRUE,_xll.ohTrigger(RecalcTrigger,Trigger3M)),NA())</f>
        <v>1.8457919726236654E-2</v>
      </c>
      <c r="L1078" s="44">
        <f>IFERROR(_xll.qlIndexFixing(Index6M,$H1078,TRUE,_xll.ohTrigger(RecalcTrigger,Trigger6M)),NA())</f>
        <v>1.884797757329814E-2</v>
      </c>
      <c r="M1078" s="183">
        <f>IFERROR(_xll.qlIndexFixing(Index1Y,$H1078,TRUE,_xll.ohTrigger(RecalcTrigger,Trigger1Y)),NA())</f>
        <v>1.9304220173292433E-2</v>
      </c>
      <c r="N1078" s="182">
        <f>IFERROR(_xll.qlIndexFixing(ONIndex1M,I1078,TRUE,_xll.ohTrigger(RecalcTrigger,Trigger1M)),NA())</f>
        <v>1.750536089140553E-2</v>
      </c>
      <c r="O1078" s="44">
        <f>IFERROR(_xll.qlIndexFixing(ONIndex3M,I1078,TRUE,_xll.ohTrigger(RecalcTrigger,Trigger3M)),NA())</f>
        <v>1.8392566994869242E-2</v>
      </c>
      <c r="P1078" s="44">
        <f>IFERROR(_xll.qlIndexFixing(ONIndex6M,I1078,TRUE,_xll.ohTrigger(RecalcTrigger,Trigger6M)),NA())</f>
        <v>1.8735597385362013E-2</v>
      </c>
      <c r="Q1078" s="183">
        <f>IFERROR(_xll.qlIndexFixing(ONIndex1Y,I1078,TRUE,_xll.ohTrigger(RecalcTrigger,Trigger1Y)),NA())</f>
        <v>1.9067850329559377E-2</v>
      </c>
    </row>
    <row r="1079" spans="2:17" x14ac:dyDescent="0.2">
      <c r="B1079" s="39" t="s">
        <v>42</v>
      </c>
      <c r="D1079" s="42">
        <f>_xll.qlCalendarAdvance(Calendar,$D1078,B1079,"f",FALSE)</f>
        <v>47057</v>
      </c>
      <c r="E1079" s="177">
        <f>_xll.qlInterestRateIndexValueDate(IndexON,D1079)</f>
        <v>47057</v>
      </c>
      <c r="F1079" s="193">
        <f>IFERROR(_xll.qlIndexFixing(IndexON,D1079,TRUE,_xll.ohTrigger(RecalcTrigger,TriggerON)),NA())</f>
        <v>1.7517246404219478E-2</v>
      </c>
      <c r="H1079" s="42">
        <f>_xll.qlCalendarAdvance(Calendar,$H1078,B1079,"f",FALSE)</f>
        <v>47057</v>
      </c>
      <c r="I1079" s="177">
        <f>_xll.qlInterestRateIndexValueDate(Index1M,$H1079)</f>
        <v>47059</v>
      </c>
      <c r="J1079" s="182">
        <f>IFERROR(_xll.qlIndexFixing(Index1M,$H1079,TRUE,_xll.ohTrigger(RecalcTrigger,Trigger1M)),NA())</f>
        <v>1.7534493362161285E-2</v>
      </c>
      <c r="K1079" s="44">
        <f>IFERROR(_xll.qlIndexFixing(Index3M,H1079,TRUE,_xll.ohTrigger(RecalcTrigger,Trigger3M)),NA())</f>
        <v>1.8461525658392132E-2</v>
      </c>
      <c r="L1079" s="44">
        <f>IFERROR(_xll.qlIndexFixing(Index6M,$H1079,TRUE,_xll.ohTrigger(RecalcTrigger,Trigger6M)),NA())</f>
        <v>1.8848970864658799E-2</v>
      </c>
      <c r="M1079" s="183">
        <f>IFERROR(_xll.qlIndexFixing(Index1Y,$H1079,TRUE,_xll.ohTrigger(RecalcTrigger,Trigger1Y)),NA())</f>
        <v>1.9305440412048281E-2</v>
      </c>
      <c r="N1079" s="182">
        <f>IFERROR(_xll.qlIndexFixing(ONIndex1M,I1079,TRUE,_xll.ohTrigger(RecalcTrigger,Trigger1M)),NA())</f>
        <v>1.7511482208059093E-2</v>
      </c>
      <c r="O1079" s="44">
        <f>IFERROR(_xll.qlIndexFixing(ONIndex3M,I1079,TRUE,_xll.ohTrigger(RecalcTrigger,Trigger3M)),NA())</f>
        <v>1.8396668450524345E-2</v>
      </c>
      <c r="P1079" s="44">
        <f>IFERROR(_xll.qlIndexFixing(ONIndex6M,I1079,TRUE,_xll.ohTrigger(RecalcTrigger,Trigger6M)),NA())</f>
        <v>1.8738168418748202E-2</v>
      </c>
      <c r="Q1079" s="183">
        <f>IFERROR(_xll.qlIndexFixing(ONIndex1Y,I1079,TRUE,_xll.ohTrigger(RecalcTrigger,Trigger1Y)),NA())</f>
        <v>1.9071341662542096E-2</v>
      </c>
    </row>
    <row r="1080" spans="2:17" x14ac:dyDescent="0.2">
      <c r="B1080" s="39" t="s">
        <v>42</v>
      </c>
      <c r="D1080" s="42">
        <f>_xll.qlCalendarAdvance(Calendar,$D1079,B1080,"f",FALSE)</f>
        <v>47064</v>
      </c>
      <c r="E1080" s="177">
        <f>_xll.qlInterestRateIndexValueDate(IndexON,D1080)</f>
        <v>47064</v>
      </c>
      <c r="F1080" s="193">
        <f>IFERROR(_xll.qlIndexFixing(IndexON,D1080,TRUE,_xll.ohTrigger(RecalcTrigger,TriggerON)),NA())</f>
        <v>1.7517246404299414E-2</v>
      </c>
      <c r="H1080" s="42">
        <f>_xll.qlCalendarAdvance(Calendar,$H1079,B1080,"f",FALSE)</f>
        <v>47064</v>
      </c>
      <c r="I1080" s="177">
        <f>_xll.qlInterestRateIndexValueDate(Index1M,$H1080)</f>
        <v>47066</v>
      </c>
      <c r="J1080" s="182">
        <f>IFERROR(_xll.qlIndexFixing(Index1M,$H1080,TRUE,_xll.ohTrigger(RecalcTrigger,Trigger1M)),NA())</f>
        <v>1.7540389474399731E-2</v>
      </c>
      <c r="K1080" s="44">
        <f>IFERROR(_xll.qlIndexFixing(Index3M,H1080,TRUE,_xll.ohTrigger(RecalcTrigger,Trigger3M)),NA())</f>
        <v>1.8465045195916161E-2</v>
      </c>
      <c r="L1080" s="44">
        <f>IFERROR(_xll.qlIndexFixing(Index6M,$H1080,TRUE,_xll.ohTrigger(RecalcTrigger,Trigger6M)),NA())</f>
        <v>1.8850463616820679E-2</v>
      </c>
      <c r="M1080" s="183">
        <f>IFERROR(_xll.qlIndexFixing(Index1Y,$H1080,TRUE,_xll.ohTrigger(RecalcTrigger,Trigger1Y)),NA())</f>
        <v>1.9306569327175577E-2</v>
      </c>
      <c r="N1080" s="182">
        <f>IFERROR(_xll.qlIndexFixing(ONIndex1M,I1080,TRUE,_xll.ohTrigger(RecalcTrigger,Trigger1M)),NA())</f>
        <v>1.7517514790412747E-2</v>
      </c>
      <c r="O1080" s="44">
        <f>IFERROR(_xll.qlIndexFixing(ONIndex3M,I1080,TRUE,_xll.ohTrigger(RecalcTrigger,Trigger3M)),NA())</f>
        <v>1.8400682827834913E-2</v>
      </c>
      <c r="P1080" s="44">
        <f>IFERROR(_xll.qlIndexFixing(ONIndex6M,I1080,TRUE,_xll.ohTrigger(RecalcTrigger,Trigger6M)),NA())</f>
        <v>1.8740655601767742E-2</v>
      </c>
      <c r="Q1080" s="183">
        <f>IFERROR(_xll.qlIndexFixing(ONIndex1Y,I1080,TRUE,_xll.ohTrigger(RecalcTrigger,Trigger1Y)),NA())</f>
        <v>1.9074741517819405E-2</v>
      </c>
    </row>
    <row r="1081" spans="2:17" x14ac:dyDescent="0.2">
      <c r="B1081" s="39" t="s">
        <v>42</v>
      </c>
      <c r="D1081" s="42">
        <f>_xll.qlCalendarAdvance(Calendar,$D1080,B1081,"f",FALSE)</f>
        <v>47071</v>
      </c>
      <c r="E1081" s="177">
        <f>_xll.qlInterestRateIndexValueDate(IndexON,D1081)</f>
        <v>47071</v>
      </c>
      <c r="F1081" s="193">
        <f>IFERROR(_xll.qlIndexFixing(IndexON,D1081,TRUE,_xll.ohTrigger(RecalcTrigger,TriggerON)),NA())</f>
        <v>1.7517246404299414E-2</v>
      </c>
      <c r="H1081" s="42">
        <f>_xll.qlCalendarAdvance(Calendar,$H1080,B1081,"f",FALSE)</f>
        <v>47071</v>
      </c>
      <c r="I1081" s="177">
        <f>_xll.qlInterestRateIndexValueDate(Index1M,$H1081)</f>
        <v>47073</v>
      </c>
      <c r="J1081" s="182">
        <f>IFERROR(_xll.qlIndexFixing(Index1M,$H1081,TRUE,_xll.ohTrigger(RecalcTrigger,Trigger1M)),NA())</f>
        <v>1.7546197084230275E-2</v>
      </c>
      <c r="K1081" s="44">
        <f>IFERROR(_xll.qlIndexFixing(Index3M,H1081,TRUE,_xll.ohTrigger(RecalcTrigger,Trigger3M)),NA())</f>
        <v>1.8468478521893594E-2</v>
      </c>
      <c r="L1081" s="44">
        <f>IFERROR(_xll.qlIndexFixing(Index6M,$H1081,TRUE,_xll.ohTrigger(RecalcTrigger,Trigger6M)),NA())</f>
        <v>1.8851874399247692E-2</v>
      </c>
      <c r="M1081" s="183">
        <f>IFERROR(_xll.qlIndexFixing(Index1Y,$H1081,TRUE,_xll.ohTrigger(RecalcTrigger,Trigger1Y)),NA())</f>
        <v>1.9307606994594526E-2</v>
      </c>
      <c r="N1081" s="182">
        <f>IFERROR(_xll.qlIndexFixing(ONIndex1M,I1081,TRUE,_xll.ohTrigger(RecalcTrigger,Trigger1M)),NA())</f>
        <v>1.7523458775796641E-2</v>
      </c>
      <c r="O1081" s="44">
        <f>IFERROR(_xll.qlIndexFixing(ONIndex3M,I1081,TRUE,_xll.ohTrigger(RecalcTrigger,Trigger3M)),NA())</f>
        <v>1.8404610309374902E-2</v>
      </c>
      <c r="P1081" s="44">
        <f>IFERROR(_xll.qlIndexFixing(ONIndex6M,I1081,TRUE,_xll.ohTrigger(RecalcTrigger,Trigger6M)),NA())</f>
        <v>1.8743059133541351E-2</v>
      </c>
      <c r="Q1081" s="183">
        <f>IFERROR(_xll.qlIndexFixing(ONIndex1Y,I1081,TRUE,_xll.ohTrigger(RecalcTrigger,Trigger1Y)),NA())</f>
        <v>1.9078049970131516E-2</v>
      </c>
    </row>
    <row r="1082" spans="2:17" x14ac:dyDescent="0.2">
      <c r="B1082" s="39" t="s">
        <v>42</v>
      </c>
      <c r="D1082" s="42">
        <f>_xll.qlCalendarAdvance(Calendar,$D1081,B1082,"f",FALSE)</f>
        <v>47078</v>
      </c>
      <c r="E1082" s="177">
        <f>_xll.qlInterestRateIndexValueDate(IndexON,D1082)</f>
        <v>47078</v>
      </c>
      <c r="F1082" s="193">
        <f>IFERROR(_xll.qlIndexFixing(IndexON,D1082,TRUE,_xll.ohTrigger(RecalcTrigger,TriggerON)),NA())</f>
        <v>1.7517246404299414E-2</v>
      </c>
      <c r="H1082" s="42">
        <f>_xll.qlCalendarAdvance(Calendar,$H1081,B1082,"f",FALSE)</f>
        <v>47078</v>
      </c>
      <c r="I1082" s="177">
        <f>_xll.qlInterestRateIndexValueDate(Index1M,$H1082)</f>
        <v>47080</v>
      </c>
      <c r="J1082" s="182">
        <f>IFERROR(_xll.qlIndexFixing(Index1M,$H1082,TRUE,_xll.ohTrigger(RecalcTrigger,Trigger1M)),NA())</f>
        <v>1.7553571667362815E-2</v>
      </c>
      <c r="K1082" s="44">
        <f>IFERROR(_xll.qlIndexFixing(Index3M,H1082,TRUE,_xll.ohTrigger(RecalcTrigger,Trigger3M)),NA())</f>
        <v>1.8471825819417972E-2</v>
      </c>
      <c r="L1082" s="44">
        <f>IFERROR(_xll.qlIndexFixing(Index6M,$H1082,TRUE,_xll.ohTrigger(RecalcTrigger,Trigger6M)),NA())</f>
        <v>1.8853203412724642E-2</v>
      </c>
      <c r="M1082" s="183">
        <f>IFERROR(_xll.qlIndexFixing(Index1Y,$H1082,TRUE,_xll.ohTrigger(RecalcTrigger,Trigger1Y)),NA())</f>
        <v>1.9308553490250298E-2</v>
      </c>
      <c r="N1082" s="182">
        <f>IFERROR(_xll.qlIndexFixing(ONIndex1M,I1082,TRUE,_xll.ohTrigger(RecalcTrigger,Trigger1M)),NA())</f>
        <v>1.7529314301301113E-2</v>
      </c>
      <c r="O1082" s="44">
        <f>IFERROR(_xll.qlIndexFixing(ONIndex3M,I1082,TRUE,_xll.ohTrigger(RecalcTrigger,Trigger3M)),NA())</f>
        <v>1.8408451077558396E-2</v>
      </c>
      <c r="P1082" s="44">
        <f>IFERROR(_xll.qlIndexFixing(ONIndex6M,I1082,TRUE,_xll.ohTrigger(RecalcTrigger,Trigger6M)),NA())</f>
        <v>1.874537921318975E-2</v>
      </c>
      <c r="Q1082" s="183">
        <f>IFERROR(_xll.qlIndexFixing(ONIndex1Y,I1082,TRUE,_xll.ohTrigger(RecalcTrigger,Trigger1Y)),NA())</f>
        <v>1.9081267094298582E-2</v>
      </c>
    </row>
    <row r="1083" spans="2:17" x14ac:dyDescent="0.2">
      <c r="B1083" s="39" t="s">
        <v>42</v>
      </c>
      <c r="D1083" s="42">
        <f>_xll.qlCalendarAdvance(Calendar,$D1082,B1083,"f",FALSE)</f>
        <v>47085</v>
      </c>
      <c r="E1083" s="177">
        <f>_xll.qlInterestRateIndexValueDate(IndexON,D1083)</f>
        <v>47085</v>
      </c>
      <c r="F1083" s="193">
        <f>IFERROR(_xll.qlIndexFixing(IndexON,D1083,TRUE,_xll.ohTrigger(RecalcTrigger,TriggerON)),NA())</f>
        <v>1.751724640437935E-2</v>
      </c>
      <c r="H1083" s="42">
        <f>_xll.qlCalendarAdvance(Calendar,$H1082,B1083,"f",FALSE)</f>
        <v>47085</v>
      </c>
      <c r="I1083" s="177">
        <f>_xll.qlInterestRateIndexValueDate(Index1M,$H1083)</f>
        <v>47087</v>
      </c>
      <c r="J1083" s="182">
        <f>IFERROR(_xll.qlIndexFixing(Index1M,$H1083,TRUE,_xll.ohTrigger(RecalcTrigger,Trigger1M)),NA())</f>
        <v>1.755507828817883E-2</v>
      </c>
      <c r="K1083" s="44">
        <f>IFERROR(_xll.qlIndexFixing(Index3M,H1083,TRUE,_xll.ohTrigger(RecalcTrigger,Trigger3M)),NA())</f>
        <v>1.8473706551922042E-2</v>
      </c>
      <c r="L1083" s="44">
        <f>IFERROR(_xll.qlIndexFixing(Index6M,$H1083,TRUE,_xll.ohTrigger(RecalcTrigger,Trigger6M)),NA())</f>
        <v>1.8855003929120148E-2</v>
      </c>
      <c r="M1083" s="183">
        <f>IFERROR(_xll.qlIndexFixing(Index1Y,$H1083,TRUE,_xll.ohTrigger(RecalcTrigger,Trigger1Y)),NA())</f>
        <v>1.9309408890112581E-2</v>
      </c>
      <c r="N1083" s="182">
        <f>IFERROR(_xll.qlIndexFixing(ONIndex1M,I1083,TRUE,_xll.ohTrigger(RecalcTrigger,Trigger1M)),NA())</f>
        <v>1.7535081503696759E-2</v>
      </c>
      <c r="O1083" s="44">
        <f>IFERROR(_xll.qlIndexFixing(ONIndex3M,I1083,TRUE,_xll.ohTrigger(RecalcTrigger,Trigger3M)),NA())</f>
        <v>1.8412205314879415E-2</v>
      </c>
      <c r="P1083" s="44">
        <f>IFERROR(_xll.qlIndexFixing(ONIndex6M,I1083,TRUE,_xll.ohTrigger(RecalcTrigger,Trigger6M)),NA())</f>
        <v>1.8747616039673787E-2</v>
      </c>
      <c r="Q1083" s="183">
        <f>IFERROR(_xll.qlIndexFixing(ONIndex1Y,I1083,TRUE,_xll.ohTrigger(RecalcTrigger,Trigger1Y)),NA())</f>
        <v>1.9084392965060815E-2</v>
      </c>
    </row>
    <row r="1084" spans="2:17" x14ac:dyDescent="0.2">
      <c r="B1084" s="39" t="s">
        <v>42</v>
      </c>
      <c r="D1084" s="42">
        <f>_xll.qlCalendarAdvance(Calendar,$D1083,B1084,"f",FALSE)</f>
        <v>47092</v>
      </c>
      <c r="E1084" s="177">
        <f>_xll.qlInterestRateIndexValueDate(IndexON,D1084)</f>
        <v>47092</v>
      </c>
      <c r="F1084" s="193">
        <f>IFERROR(_xll.qlIndexFixing(IndexON,D1084,TRUE,_xll.ohTrigger(RecalcTrigger,TriggerON)),NA())</f>
        <v>1.7517246404299414E-2</v>
      </c>
      <c r="H1084" s="42">
        <f>_xll.qlCalendarAdvance(Calendar,$H1083,B1084,"f",FALSE)</f>
        <v>47092</v>
      </c>
      <c r="I1084" s="177">
        <f>_xll.qlInterestRateIndexValueDate(Index1M,$H1084)</f>
        <v>47094</v>
      </c>
      <c r="J1084" s="182">
        <f>IFERROR(_xll.qlIndexFixing(Index1M,$H1084,TRUE,_xll.ohTrigger(RecalcTrigger,Trigger1M)),NA())</f>
        <v>1.7563090270784898E-2</v>
      </c>
      <c r="K1084" s="44">
        <f>IFERROR(_xll.qlIndexFixing(Index3M,H1084,TRUE,_xll.ohTrigger(RecalcTrigger,Trigger3M)),NA())</f>
        <v>1.8476894184933812E-2</v>
      </c>
      <c r="L1084" s="44">
        <f>IFERROR(_xll.qlIndexFixing(Index6M,$H1084,TRUE,_xll.ohTrigger(RecalcTrigger,Trigger6M)),NA())</f>
        <v>1.8856164325330035E-2</v>
      </c>
      <c r="M1084" s="183">
        <f>IFERROR(_xll.qlIndexFixing(Index1Y,$H1084,TRUE,_xll.ohTrigger(RecalcTrigger,Trigger1Y)),NA())</f>
        <v>1.9310173270176922E-2</v>
      </c>
      <c r="N1084" s="182">
        <f>IFERROR(_xll.qlIndexFixing(ONIndex1M,I1084,TRUE,_xll.ohTrigger(RecalcTrigger,Trigger1M)),NA())</f>
        <v>1.7540760520313725E-2</v>
      </c>
      <c r="O1084" s="44">
        <f>IFERROR(_xll.qlIndexFixing(ONIndex3M,I1084,TRUE,_xll.ohTrigger(RecalcTrigger,Trigger3M)),NA())</f>
        <v>1.8415873203752042E-2</v>
      </c>
      <c r="P1084" s="44">
        <f>IFERROR(_xll.qlIndexFixing(ONIndex6M,I1084,TRUE,_xll.ohTrigger(RecalcTrigger,Trigger6M)),NA())</f>
        <v>1.8749769812114181E-2</v>
      </c>
      <c r="Q1084" s="183">
        <f>IFERROR(_xll.qlIndexFixing(ONIndex1Y,I1084,TRUE,_xll.ohTrigger(RecalcTrigger,Trigger1Y)),NA())</f>
        <v>1.9087427657158429E-2</v>
      </c>
    </row>
    <row r="1085" spans="2:17" x14ac:dyDescent="0.2">
      <c r="B1085" s="39" t="s">
        <v>42</v>
      </c>
      <c r="D1085" s="42">
        <f>_xll.qlCalendarAdvance(Calendar,$D1084,B1085,"f",FALSE)</f>
        <v>47099</v>
      </c>
      <c r="E1085" s="177">
        <f>_xll.qlInterestRateIndexValueDate(IndexON,D1085)</f>
        <v>47099</v>
      </c>
      <c r="F1085" s="193">
        <f>IFERROR(_xll.qlIndexFixing(IndexON,D1085,TRUE,_xll.ohTrigger(RecalcTrigger,TriggerON)),NA())</f>
        <v>1.7517246404299414E-2</v>
      </c>
      <c r="H1085" s="42">
        <f>_xll.qlCalendarAdvance(Calendar,$H1084,B1085,"f",FALSE)</f>
        <v>47099</v>
      </c>
      <c r="I1085" s="177">
        <f>_xll.qlInterestRateIndexValueDate(Index1M,$H1085)</f>
        <v>47101</v>
      </c>
      <c r="J1085" s="182">
        <f>IFERROR(_xll.qlIndexFixing(Index1M,$H1085,TRUE,_xll.ohTrigger(RecalcTrigger,Trigger1M)),NA())</f>
        <v>1.7568545242509226E-2</v>
      </c>
      <c r="K1085" s="44">
        <f>IFERROR(_xll.qlIndexFixing(Index3M,H1085,TRUE,_xll.ohTrigger(RecalcTrigger,Trigger3M)),NA())</f>
        <v>1.8479996321350889E-2</v>
      </c>
      <c r="L1085" s="44">
        <f>IFERROR(_xll.qlIndexFixing(Index6M,$H1085,TRUE,_xll.ohTrigger(RecalcTrigger,Trigger6M)),NA())</f>
        <v>1.8857243565126906E-2</v>
      </c>
      <c r="M1085" s="183">
        <f>IFERROR(_xll.qlIndexFixing(Index1Y,$H1085,TRUE,_xll.ohTrigger(RecalcTrigger,Trigger1Y)),NA())</f>
        <v>1.9310846706463165E-2</v>
      </c>
      <c r="N1085" s="182">
        <f>IFERROR(_xll.qlIndexFixing(ONIndex1M,I1085,TRUE,_xll.ohTrigger(RecalcTrigger,Trigger1M)),NA())</f>
        <v>1.7546351488162415E-2</v>
      </c>
      <c r="O1085" s="44">
        <f>IFERROR(_xll.qlIndexFixing(ONIndex3M,I1085,TRUE,_xll.ohTrigger(RecalcTrigger,Trigger3M)),NA())</f>
        <v>1.8419454926670298E-2</v>
      </c>
      <c r="P1085" s="44">
        <f>IFERROR(_xll.qlIndexFixing(ONIndex6M,I1085,TRUE,_xll.ohTrigger(RecalcTrigger,Trigger6M)),NA())</f>
        <v>1.8751840729631652E-2</v>
      </c>
      <c r="Q1085" s="183">
        <f>IFERROR(_xll.qlIndexFixing(ONIndex1Y,I1085,TRUE,_xll.ohTrigger(RecalcTrigger,Trigger1Y)),NA())</f>
        <v>1.9090371245331639E-2</v>
      </c>
    </row>
    <row r="1086" spans="2:17" x14ac:dyDescent="0.2">
      <c r="B1086" s="39" t="s">
        <v>42</v>
      </c>
      <c r="D1086" s="42">
        <f>_xll.qlCalendarAdvance(Calendar,$D1085,B1086,"f",FALSE)</f>
        <v>47106</v>
      </c>
      <c r="E1086" s="177">
        <f>_xll.qlInterestRateIndexValueDate(IndexON,D1086)</f>
        <v>47106</v>
      </c>
      <c r="F1086" s="193">
        <f>IFERROR(_xll.qlIndexFixing(IndexON,D1086,TRUE,_xll.ohTrigger(RecalcTrigger,TriggerON)),NA())</f>
        <v>1.7517246404299414E-2</v>
      </c>
      <c r="H1086" s="42">
        <f>_xll.qlCalendarAdvance(Calendar,$H1085,B1086,"f",FALSE)</f>
        <v>47106</v>
      </c>
      <c r="I1086" s="177">
        <f>_xll.qlInterestRateIndexValueDate(Index1M,$H1086)</f>
        <v>47108</v>
      </c>
      <c r="J1086" s="182">
        <f>IFERROR(_xll.qlIndexFixing(Index1M,$H1086,TRUE,_xll.ohTrigger(RecalcTrigger,Trigger1M)),NA())</f>
        <v>1.7573912397599589E-2</v>
      </c>
      <c r="K1086" s="44">
        <f>IFERROR(_xll.qlIndexFixing(Index3M,H1086,TRUE,_xll.ohTrigger(RecalcTrigger,Trigger3M)),NA())</f>
        <v>1.8483013144275695E-2</v>
      </c>
      <c r="L1086" s="44">
        <f>IFERROR(_xll.qlIndexFixing(Index6M,$H1086,TRUE,_xll.ohTrigger(RecalcTrigger,Trigger6M)),NA())</f>
        <v>1.8858241849347909E-2</v>
      </c>
      <c r="M1086" s="183">
        <f>IFERROR(_xll.qlIndexFixing(Index1Y,$H1086,TRUE,_xll.ohTrigger(RecalcTrigger,Trigger1Y)),NA())</f>
        <v>1.9311429275016563E-2</v>
      </c>
      <c r="N1086" s="182">
        <f>IFERROR(_xll.qlIndexFixing(ONIndex1M,I1086,TRUE,_xll.ohTrigger(RecalcTrigger,Trigger1M)),NA())</f>
        <v>1.7553410718242901E-2</v>
      </c>
      <c r="O1086" s="44">
        <f>IFERROR(_xll.qlIndexFixing(ONIndex3M,I1086,TRUE,_xll.ohTrigger(RecalcTrigger,Trigger3M)),NA())</f>
        <v>1.8423933681557259E-2</v>
      </c>
      <c r="P1086" s="44">
        <f>IFERROR(_xll.qlIndexFixing(ONIndex6M,I1086,TRUE,_xll.ohTrigger(RecalcTrigger,Trigger6M)),NA())</f>
        <v>1.875438191225598E-2</v>
      </c>
      <c r="Q1086" s="183">
        <f>IFERROR(_xll.qlIndexFixing(ONIndex1Y,I1086,TRUE,_xll.ohTrigger(RecalcTrigger,Trigger1Y)),NA())</f>
        <v>1.9094022112060571E-2</v>
      </c>
    </row>
    <row r="1087" spans="2:17" x14ac:dyDescent="0.2">
      <c r="B1087" s="39" t="s">
        <v>42</v>
      </c>
      <c r="D1087" s="42">
        <f>_xll.qlCalendarAdvance(Calendar,$D1086,B1087,"f",FALSE)</f>
        <v>47114</v>
      </c>
      <c r="E1087" s="177">
        <f>_xll.qlInterestRateIndexValueDate(IndexON,D1087)</f>
        <v>47114</v>
      </c>
      <c r="F1087" s="193">
        <f>IFERROR(_xll.qlIndexFixing(IndexON,D1087,TRUE,_xll.ohTrigger(RecalcTrigger,TriggerON)),NA())</f>
        <v>1.7517246404299414E-2</v>
      </c>
      <c r="H1087" s="42">
        <f>_xll.qlCalendarAdvance(Calendar,$H1086,B1087,"f",FALSE)</f>
        <v>47114</v>
      </c>
      <c r="I1087" s="177">
        <f>_xll.qlInterestRateIndexValueDate(Index1M,$H1087)</f>
        <v>47116</v>
      </c>
      <c r="J1087" s="182">
        <f>IFERROR(_xll.qlIndexFixing(Index1M,$H1087,TRUE,_xll.ohTrigger(RecalcTrigger,Trigger1M)),NA())</f>
        <v>1.7580736001701878E-2</v>
      </c>
      <c r="K1087" s="44">
        <f>IFERROR(_xll.qlIndexFixing(Index3M,H1087,TRUE,_xll.ohTrigger(RecalcTrigger,Trigger3M)),NA())</f>
        <v>1.8486356711294505E-2</v>
      </c>
      <c r="L1087" s="44">
        <f>IFERROR(_xll.qlIndexFixing(Index6M,$H1087,TRUE,_xll.ohTrigger(RecalcTrigger,Trigger6M)),NA())</f>
        <v>1.885928387397098E-2</v>
      </c>
      <c r="M1087" s="183">
        <f>IFERROR(_xll.qlIndexFixing(Index1Y,$H1087,TRUE,_xll.ohTrigger(RecalcTrigger,Trigger1Y)),NA())</f>
        <v>1.931296130409366E-2</v>
      </c>
      <c r="N1087" s="182">
        <f>IFERROR(_xll.qlIndexFixing(ONIndex1M,I1087,TRUE,_xll.ohTrigger(RecalcTrigger,Trigger1M)),NA())</f>
        <v>1.7558800946506636E-2</v>
      </c>
      <c r="O1087" s="44">
        <f>IFERROR(_xll.qlIndexFixing(ONIndex3M,I1087,TRUE,_xll.ohTrigger(RecalcTrigger,Trigger3M)),NA())</f>
        <v>1.8427319138831777E-2</v>
      </c>
      <c r="P1087" s="44">
        <f>IFERROR(_xll.qlIndexFixing(ONIndex6M,I1087,TRUE,_xll.ohTrigger(RecalcTrigger,Trigger6M)),NA())</f>
        <v>1.8756264194665917E-2</v>
      </c>
      <c r="Q1087" s="183">
        <f>IFERROR(_xll.qlIndexFixing(ONIndex1Y,I1087,TRUE,_xll.ohTrigger(RecalcTrigger,Trigger1Y)),NA())</f>
        <v>1.9096757743541914E-2</v>
      </c>
    </row>
    <row r="1088" spans="2:17" x14ac:dyDescent="0.2">
      <c r="B1088" s="39" t="s">
        <v>42</v>
      </c>
      <c r="D1088" s="42">
        <f>_xll.qlCalendarAdvance(Calendar,$D1087,B1088,"f",FALSE)</f>
        <v>47121</v>
      </c>
      <c r="E1088" s="177">
        <f>_xll.qlInterestRateIndexValueDate(IndexON,D1088)</f>
        <v>47121</v>
      </c>
      <c r="F1088" s="193">
        <f>IFERROR(_xll.qlIndexFixing(IndexON,D1088,TRUE,_xll.ohTrigger(RecalcTrigger,TriggerON)),NA())</f>
        <v>1.7517246404299414E-2</v>
      </c>
      <c r="H1088" s="42">
        <f>_xll.qlCalendarAdvance(Calendar,$H1087,B1088,"f",FALSE)</f>
        <v>47121</v>
      </c>
      <c r="I1088" s="177">
        <f>_xll.qlInterestRateIndexValueDate(Index1M,$H1088)</f>
        <v>47123</v>
      </c>
      <c r="J1088" s="182">
        <f>IFERROR(_xll.qlIndexFixing(Index1M,$H1088,TRUE,_xll.ohTrigger(RecalcTrigger,Trigger1M)),NA())</f>
        <v>1.7584326748017839E-2</v>
      </c>
      <c r="K1088" s="44">
        <f>IFERROR(_xll.qlIndexFixing(Index3M,H1088,TRUE,_xll.ohTrigger(RecalcTrigger,Trigger3M)),NA())</f>
        <v>1.8489191336190203E-2</v>
      </c>
      <c r="L1088" s="44">
        <f>IFERROR(_xll.qlIndexFixing(Index6M,$H1088,TRUE,_xll.ohTrigger(RecalcTrigger,Trigger6M)),NA())</f>
        <v>1.8859585399819457E-2</v>
      </c>
      <c r="M1088" s="183">
        <f>IFERROR(_xll.qlIndexFixing(Index1Y,$H1088,TRUE,_xll.ohTrigger(RecalcTrigger,Trigger1Y)),NA())</f>
        <v>1.931333659538903E-2</v>
      </c>
      <c r="N1088" s="182">
        <f>IFERROR(_xll.qlIndexFixing(ONIndex1M,I1088,TRUE,_xll.ohTrigger(RecalcTrigger,Trigger1M)),NA())</f>
        <v>1.756335141578802E-2</v>
      </c>
      <c r="O1088" s="44">
        <f>IFERROR(_xll.qlIndexFixing(ONIndex3M,I1088,TRUE,_xll.ohTrigger(RecalcTrigger,Trigger3M)),NA())</f>
        <v>1.8430152848658565E-2</v>
      </c>
      <c r="P1088" s="44">
        <f>IFERROR(_xll.qlIndexFixing(ONIndex6M,I1088,TRUE,_xll.ohTrigger(RecalcTrigger,Trigger6M)),NA())</f>
        <v>1.87578121469123E-2</v>
      </c>
      <c r="Q1088" s="183">
        <f>IFERROR(_xll.qlIndexFixing(ONIndex1Y,I1088,TRUE,_xll.ohTrigger(RecalcTrigger,Trigger1Y)),NA())</f>
        <v>1.9099030251963356E-2</v>
      </c>
    </row>
    <row r="1089" spans="2:17" x14ac:dyDescent="0.2">
      <c r="B1089" s="39" t="s">
        <v>42</v>
      </c>
      <c r="D1089" s="42">
        <f>_xll.qlCalendarAdvance(Calendar,$D1088,B1089,"f",FALSE)</f>
        <v>47128</v>
      </c>
      <c r="E1089" s="177">
        <f>_xll.qlInterestRateIndexValueDate(IndexON,D1089)</f>
        <v>47128</v>
      </c>
      <c r="F1089" s="193">
        <f>IFERROR(_xll.qlIndexFixing(IndexON,D1089,TRUE,_xll.ohTrigger(RecalcTrigger,TriggerON)),NA())</f>
        <v>1.7517246404219478E-2</v>
      </c>
      <c r="H1089" s="42">
        <f>_xll.qlCalendarAdvance(Calendar,$H1088,B1089,"f",FALSE)</f>
        <v>47128</v>
      </c>
      <c r="I1089" s="177">
        <f>_xll.qlInterestRateIndexValueDate(Index1M,$H1089)</f>
        <v>47130</v>
      </c>
      <c r="J1089" s="182">
        <f>IFERROR(_xll.qlIndexFixing(Index1M,$H1089,TRUE,_xll.ohTrigger(RecalcTrigger,Trigger1M)),NA())</f>
        <v>1.7589424781994746E-2</v>
      </c>
      <c r="K1089" s="44">
        <f>IFERROR(_xll.qlIndexFixing(Index3M,H1089,TRUE,_xll.ohTrigger(RecalcTrigger,Trigger3M)),NA())</f>
        <v>1.8491941223098607E-2</v>
      </c>
      <c r="L1089" s="44">
        <f>IFERROR(_xll.qlIndexFixing(Index6M,$H1089,TRUE,_xll.ohTrigger(RecalcTrigger,Trigger6M)),NA())</f>
        <v>1.8860336189450586E-2</v>
      </c>
      <c r="M1089" s="183">
        <f>IFERROR(_xll.qlIndexFixing(Index1Y,$H1089,TRUE,_xll.ohTrigger(RecalcTrigger,Trigger1Y)),NA())</f>
        <v>1.9313621259370136E-2</v>
      </c>
      <c r="N1089" s="182">
        <f>IFERROR(_xll.qlIndexFixing(ONIndex1M,I1089,TRUE,_xll.ohTrigger(RecalcTrigger,Trigger1M)),NA())</f>
        <v>1.7568579070497137E-2</v>
      </c>
      <c r="O1089" s="44">
        <f>IFERROR(_xll.qlIndexFixing(ONIndex3M,I1089,TRUE,_xll.ohTrigger(RecalcTrigger,Trigger3M)),NA())</f>
        <v>1.8433379542210915E-2</v>
      </c>
      <c r="P1089" s="44">
        <f>IFERROR(_xll.qlIndexFixing(ONIndex6M,I1089,TRUE,_xll.ohTrigger(RecalcTrigger,Trigger6M)),NA())</f>
        <v>1.8759541929069812E-2</v>
      </c>
      <c r="Q1089" s="183">
        <f>IFERROR(_xll.qlIndexFixing(ONIndex1Y,I1089,TRUE,_xll.ohTrigger(RecalcTrigger,Trigger1Y)),NA())</f>
        <v>1.9101597206292453E-2</v>
      </c>
    </row>
    <row r="1090" spans="2:17" x14ac:dyDescent="0.2">
      <c r="B1090" s="39" t="s">
        <v>42</v>
      </c>
      <c r="D1090" s="42">
        <f>_xll.qlCalendarAdvance(Calendar,$D1089,B1090,"f",FALSE)</f>
        <v>47135</v>
      </c>
      <c r="E1090" s="177">
        <f>_xll.qlInterestRateIndexValueDate(IndexON,D1090)</f>
        <v>47135</v>
      </c>
      <c r="F1090" s="193">
        <f>IFERROR(_xll.qlIndexFixing(IndexON,D1090,TRUE,_xll.ohTrigger(RecalcTrigger,TriggerON)),NA())</f>
        <v>1.751724640437935E-2</v>
      </c>
      <c r="H1090" s="42">
        <f>_xll.qlCalendarAdvance(Calendar,$H1089,B1090,"f",FALSE)</f>
        <v>47135</v>
      </c>
      <c r="I1090" s="177">
        <f>_xll.qlInterestRateIndexValueDate(Index1M,$H1090)</f>
        <v>47137</v>
      </c>
      <c r="J1090" s="182">
        <f>IFERROR(_xll.qlIndexFixing(Index1M,$H1090,TRUE,_xll.ohTrigger(RecalcTrigger,Trigger1M)),NA())</f>
        <v>1.7594435561984388E-2</v>
      </c>
      <c r="K1090" s="44">
        <f>IFERROR(_xll.qlIndexFixing(Index3M,H1090,TRUE,_xll.ohTrigger(RecalcTrigger,Trigger3M)),NA())</f>
        <v>1.849460655514612E-2</v>
      </c>
      <c r="L1090" s="44">
        <f>IFERROR(_xll.qlIndexFixing(Index6M,$H1090,TRUE,_xll.ohTrigger(RecalcTrigger,Trigger6M)),NA())</f>
        <v>1.8861006845480744E-2</v>
      </c>
      <c r="M1090" s="183">
        <f>IFERROR(_xll.qlIndexFixing(Index1Y,$H1090,TRUE,_xll.ohTrigger(RecalcTrigger,Trigger1Y)),NA())</f>
        <v>1.9313815372195349E-2</v>
      </c>
      <c r="N1090" s="182">
        <f>IFERROR(_xll.qlIndexFixing(ONIndex1M,I1090,TRUE,_xll.ohTrigger(RecalcTrigger,Trigger1M)),NA())</f>
        <v>1.7573719381314135E-2</v>
      </c>
      <c r="O1090" s="44">
        <f>IFERROR(_xll.qlIndexFixing(ONIndex3M,I1090,TRUE,_xll.ohTrigger(RecalcTrigger,Trigger3M)),NA())</f>
        <v>1.8436521008098339E-2</v>
      </c>
      <c r="P1090" s="44">
        <f>IFERROR(_xll.qlIndexFixing(ONIndex6M,I1090,TRUE,_xll.ohTrigger(RecalcTrigger,Trigger6M)),NA())</f>
        <v>1.8761189880125428E-2</v>
      </c>
      <c r="Q1090" s="183">
        <f>IFERROR(_xll.qlIndexFixing(ONIndex1Y,I1090,TRUE,_xll.ohTrigger(RecalcTrigger,Trigger1Y)),NA())</f>
        <v>1.9104073441109648E-2</v>
      </c>
    </row>
    <row r="1091" spans="2:17" x14ac:dyDescent="0.2">
      <c r="B1091" s="39" t="s">
        <v>42</v>
      </c>
      <c r="D1091" s="42">
        <f>_xll.qlCalendarAdvance(Calendar,$D1090,B1091,"f",FALSE)</f>
        <v>47142</v>
      </c>
      <c r="E1091" s="177">
        <f>_xll.qlInterestRateIndexValueDate(IndexON,D1091)</f>
        <v>47142</v>
      </c>
      <c r="F1091" s="193">
        <f>IFERROR(_xll.qlIndexFixing(IndexON,D1091,TRUE,_xll.ohTrigger(RecalcTrigger,TriggerON)),NA())</f>
        <v>1.7517246404299414E-2</v>
      </c>
      <c r="H1091" s="42">
        <f>_xll.qlCalendarAdvance(Calendar,$H1090,B1091,"f",FALSE)</f>
        <v>47142</v>
      </c>
      <c r="I1091" s="177">
        <f>_xll.qlInterestRateIndexValueDate(Index1M,$H1091)</f>
        <v>47144</v>
      </c>
      <c r="J1091" s="182">
        <f>IFERROR(_xll.qlIndexFixing(Index1M,$H1091,TRUE,_xll.ohTrigger(RecalcTrigger,Trigger1M)),NA())</f>
        <v>1.7599359225162203E-2</v>
      </c>
      <c r="K1091" s="44">
        <f>IFERROR(_xll.qlIndexFixing(Index3M,H1091,TRUE,_xll.ohTrigger(RecalcTrigger,Trigger3M)),NA())</f>
        <v>1.8497187515465363E-2</v>
      </c>
      <c r="L1091" s="44">
        <f>IFERROR(_xll.qlIndexFixing(Index6M,$H1091,TRUE,_xll.ohTrigger(RecalcTrigger,Trigger6M)),NA())</f>
        <v>1.8861597568789246E-2</v>
      </c>
      <c r="M1091" s="183">
        <f>IFERROR(_xll.qlIndexFixing(Index1Y,$H1091,TRUE,_xll.ohTrigger(RecalcTrigger,Trigger1Y)),NA())</f>
        <v>1.931391901004809E-2</v>
      </c>
      <c r="N1091" s="182">
        <f>IFERROR(_xll.qlIndexFixing(ONIndex1M,I1091,TRUE,_xll.ohTrigger(RecalcTrigger,Trigger1M)),NA())</f>
        <v>1.7578772485409289E-2</v>
      </c>
      <c r="O1091" s="44">
        <f>IFERROR(_xll.qlIndexFixing(ONIndex3M,I1091,TRUE,_xll.ohTrigger(RecalcTrigger,Trigger3M)),NA())</f>
        <v>1.8439577428974729E-2</v>
      </c>
      <c r="P1091" s="44">
        <f>IFERROR(_xll.qlIndexFixing(ONIndex6M,I1091,TRUE,_xll.ohTrigger(RecalcTrigger,Trigger6M)),NA())</f>
        <v>1.876275619919987E-2</v>
      </c>
      <c r="Q1091" s="183">
        <f>IFERROR(_xll.qlIndexFixing(ONIndex1Y,I1091,TRUE,_xll.ohTrigger(RecalcTrigger,Trigger1Y)),NA())</f>
        <v>1.9106459031474898E-2</v>
      </c>
    </row>
    <row r="1092" spans="2:17" x14ac:dyDescent="0.2">
      <c r="B1092" s="39" t="s">
        <v>42</v>
      </c>
      <c r="D1092" s="42">
        <f>_xll.qlCalendarAdvance(Calendar,$D1091,B1092,"f",FALSE)</f>
        <v>47149</v>
      </c>
      <c r="E1092" s="177">
        <f>_xll.qlInterestRateIndexValueDate(IndexON,D1092)</f>
        <v>47149</v>
      </c>
      <c r="F1092" s="193">
        <f>IFERROR(_xll.qlIndexFixing(IndexON,D1092,TRUE,_xll.ohTrigger(RecalcTrigger,TriggerON)),NA())</f>
        <v>1.7517246404299414E-2</v>
      </c>
      <c r="H1092" s="42">
        <f>_xll.qlCalendarAdvance(Calendar,$H1091,B1092,"f",FALSE)</f>
        <v>47149</v>
      </c>
      <c r="I1092" s="177">
        <f>_xll.qlInterestRateIndexValueDate(Index1M,$H1092)</f>
        <v>47151</v>
      </c>
      <c r="J1092" s="182">
        <f>IFERROR(_xll.qlIndexFixing(Index1M,$H1092,TRUE,_xll.ohTrigger(RecalcTrigger,Trigger1M)),NA())</f>
        <v>1.7601889449155386E-2</v>
      </c>
      <c r="K1092" s="44">
        <f>IFERROR(_xll.qlIndexFixing(Index3M,H1092,TRUE,_xll.ohTrigger(RecalcTrigger,Trigger3M)),NA())</f>
        <v>1.8499046939745859E-2</v>
      </c>
      <c r="L1092" s="44">
        <f>IFERROR(_xll.qlIndexFixing(Index6M,$H1092,TRUE,_xll.ohTrigger(RecalcTrigger,Trigger6M)),NA())</f>
        <v>1.8862108560263793E-2</v>
      </c>
      <c r="M1092" s="183">
        <f>IFERROR(_xll.qlIndexFixing(Index1Y,$H1092,TRUE,_xll.ohTrigger(RecalcTrigger,Trigger1Y)),NA())</f>
        <v>1.9313932249135735E-2</v>
      </c>
      <c r="N1092" s="182">
        <f>IFERROR(_xll.qlIndexFixing(ONIndex1M,I1092,TRUE,_xll.ohTrigger(RecalcTrigger,Trigger1M)),NA())</f>
        <v>1.7583738519872938E-2</v>
      </c>
      <c r="O1092" s="44">
        <f>IFERROR(_xll.qlIndexFixing(ONIndex3M,I1092,TRUE,_xll.ohTrigger(RecalcTrigger,Trigger3M)),NA())</f>
        <v>1.8442548987174234E-2</v>
      </c>
      <c r="P1092" s="44">
        <f>IFERROR(_xll.qlIndexFixing(ONIndex6M,I1092,TRUE,_xll.ohTrigger(RecalcTrigger,Trigger6M)),NA())</f>
        <v>1.8764241085253985E-2</v>
      </c>
      <c r="Q1092" s="183">
        <f>IFERROR(_xll.qlIndexFixing(ONIndex1Y,I1092,TRUE,_xll.ohTrigger(RecalcTrigger,Trigger1Y)),NA())</f>
        <v>1.910875405188861E-2</v>
      </c>
    </row>
    <row r="1093" spans="2:17" x14ac:dyDescent="0.2">
      <c r="B1093" s="39" t="s">
        <v>42</v>
      </c>
      <c r="D1093" s="42">
        <f>_xll.qlCalendarAdvance(Calendar,$D1092,B1093,"f",FALSE)</f>
        <v>47156</v>
      </c>
      <c r="E1093" s="177">
        <f>_xll.qlInterestRateIndexValueDate(IndexON,D1093)</f>
        <v>47156</v>
      </c>
      <c r="F1093" s="193">
        <f>IFERROR(_xll.qlIndexFixing(IndexON,D1093,TRUE,_xll.ohTrigger(RecalcTrigger,TriggerON)),NA())</f>
        <v>1.7517246404299414E-2</v>
      </c>
      <c r="H1093" s="42">
        <f>_xll.qlCalendarAdvance(Calendar,$H1092,B1093,"f",FALSE)</f>
        <v>47156</v>
      </c>
      <c r="I1093" s="177">
        <f>_xll.qlInterestRateIndexValueDate(Index1M,$H1093)</f>
        <v>47158</v>
      </c>
      <c r="J1093" s="182">
        <f>IFERROR(_xll.qlIndexFixing(Index1M,$H1093,TRUE,_xll.ohTrigger(RecalcTrigger,Trigger1M)),NA())</f>
        <v>1.7606657168097888E-2</v>
      </c>
      <c r="K1093" s="44">
        <f>IFERROR(_xll.qlIndexFixing(Index3M,H1093,TRUE,_xll.ohTrigger(RecalcTrigger,Trigger3M)),NA())</f>
        <v>1.8501465548443445E-2</v>
      </c>
      <c r="L1093" s="44">
        <f>IFERROR(_xll.qlIndexFixing(Index6M,$H1093,TRUE,_xll.ohTrigger(RecalcTrigger,Trigger6M)),NA())</f>
        <v>1.8862540020802249E-2</v>
      </c>
      <c r="M1093" s="183">
        <f>IFERROR(_xll.qlIndexFixing(Index1Y,$H1093,TRUE,_xll.ohTrigger(RecalcTrigger,Trigger1Y)),NA())</f>
        <v>1.931385516569115E-2</v>
      </c>
      <c r="N1093" s="182">
        <f>IFERROR(_xll.qlIndexFixing(ONIndex1M,I1093,TRUE,_xll.ohTrigger(RecalcTrigger,Trigger1M)),NA())</f>
        <v>1.7588617621795422E-2</v>
      </c>
      <c r="O1093" s="44">
        <f>IFERROR(_xll.qlIndexFixing(ONIndex3M,I1093,TRUE,_xll.ohTrigger(RecalcTrigger,Trigger3M)),NA())</f>
        <v>1.8445435865270809E-2</v>
      </c>
      <c r="P1093" s="44">
        <f>IFERROR(_xll.qlIndexFixing(ONIndex6M,I1093,TRUE,_xll.ohTrigger(RecalcTrigger,Trigger6M)),NA())</f>
        <v>1.8765644737408493E-2</v>
      </c>
      <c r="Q1093" s="183">
        <f>IFERROR(_xll.qlIndexFixing(ONIndex1Y,I1093,TRUE,_xll.ohTrigger(RecalcTrigger,Trigger1Y)),NA())</f>
        <v>1.9110958577250869E-2</v>
      </c>
    </row>
    <row r="1094" spans="2:17" x14ac:dyDescent="0.2">
      <c r="B1094" s="39" t="s">
        <v>42</v>
      </c>
      <c r="D1094" s="42">
        <f>_xll.qlCalendarAdvance(Calendar,$D1093,B1094,"f",FALSE)</f>
        <v>47163</v>
      </c>
      <c r="E1094" s="177">
        <f>_xll.qlInterestRateIndexValueDate(IndexON,D1094)</f>
        <v>47163</v>
      </c>
      <c r="F1094" s="193">
        <f>IFERROR(_xll.qlIndexFixing(IndexON,D1094,TRUE,_xll.ohTrigger(RecalcTrigger,TriggerON)),NA())</f>
        <v>1.7517246404299414E-2</v>
      </c>
      <c r="H1094" s="42">
        <f>_xll.qlCalendarAdvance(Calendar,$H1093,B1094,"f",FALSE)</f>
        <v>47163</v>
      </c>
      <c r="I1094" s="177">
        <f>_xll.qlInterestRateIndexValueDate(Index1M,$H1094)</f>
        <v>47165</v>
      </c>
      <c r="J1094" s="182">
        <f>IFERROR(_xll.qlIndexFixing(Index1M,$H1094,TRUE,_xll.ohTrigger(RecalcTrigger,Trigger1M)),NA())</f>
        <v>1.7611338164879507E-2</v>
      </c>
      <c r="K1094" s="44">
        <f>IFERROR(_xll.qlIndexFixing(Index3M,H1094,TRUE,_xll.ohTrigger(RecalcTrigger,Trigger3M)),NA())</f>
        <v>1.8503800326047058E-2</v>
      </c>
      <c r="L1094" s="44">
        <f>IFERROR(_xll.qlIndexFixing(Index6M,$H1094,TRUE,_xll.ohTrigger(RecalcTrigger,Trigger6M)),NA())</f>
        <v>1.886289215131175E-2</v>
      </c>
      <c r="M1094" s="183">
        <f>IFERROR(_xll.qlIndexFixing(Index1Y,$H1094,TRUE,_xll.ohTrigger(RecalcTrigger,Trigger1Y)),NA())</f>
        <v>1.9313687835971153E-2</v>
      </c>
      <c r="N1094" s="182">
        <f>IFERROR(_xll.qlIndexFixing(ONIndex1M,I1094,TRUE,_xll.ohTrigger(RecalcTrigger,Trigger1M)),NA())</f>
        <v>1.7593409928187143E-2</v>
      </c>
      <c r="O1094" s="44">
        <f>IFERROR(_xll.qlIndexFixing(ONIndex3M,I1094,TRUE,_xll.ohTrigger(RecalcTrigger,Trigger3M)),NA())</f>
        <v>1.8448238245598603E-2</v>
      </c>
      <c r="P1094" s="44">
        <f>IFERROR(_xll.qlIndexFixing(ONIndex6M,I1094,TRUE,_xll.ohTrigger(RecalcTrigger,Trigger6M)),NA())</f>
        <v>1.8766967355023922E-2</v>
      </c>
      <c r="Q1094" s="183">
        <f>IFERROR(_xll.qlIndexFixing(ONIndex1Y,I1094,TRUE,_xll.ohTrigger(RecalcTrigger,Trigger1Y)),NA())</f>
        <v>1.911307268230189E-2</v>
      </c>
    </row>
    <row r="1095" spans="2:17" x14ac:dyDescent="0.2">
      <c r="B1095" s="39" t="s">
        <v>42</v>
      </c>
      <c r="D1095" s="42">
        <f>_xll.qlCalendarAdvance(Calendar,$D1094,B1095,"f",FALSE)</f>
        <v>47170</v>
      </c>
      <c r="E1095" s="177">
        <f>_xll.qlInterestRateIndexValueDate(IndexON,D1095)</f>
        <v>47170</v>
      </c>
      <c r="F1095" s="193">
        <f>IFERROR(_xll.qlIndexFixing(IndexON,D1095,TRUE,_xll.ohTrigger(RecalcTrigger,TriggerON)),NA())</f>
        <v>1.7517246404299414E-2</v>
      </c>
      <c r="H1095" s="42">
        <f>_xll.qlCalendarAdvance(Calendar,$H1094,B1095,"f",FALSE)</f>
        <v>47170</v>
      </c>
      <c r="I1095" s="177">
        <f>_xll.qlInterestRateIndexValueDate(Index1M,$H1095)</f>
        <v>47172</v>
      </c>
      <c r="J1095" s="182">
        <f>IFERROR(_xll.qlIndexFixing(Index1M,$H1095,TRUE,_xll.ohTrigger(RecalcTrigger,Trigger1M)),NA())</f>
        <v>1.7615932576667666E-2</v>
      </c>
      <c r="K1095" s="44">
        <f>IFERROR(_xll.qlIndexFixing(Index3M,H1095,TRUE,_xll.ohTrigger(RecalcTrigger,Trigger3M)),NA())</f>
        <v>1.850605145570457E-2</v>
      </c>
      <c r="L1095" s="44">
        <f>IFERROR(_xll.qlIndexFixing(Index6M,$H1095,TRUE,_xll.ohTrigger(RecalcTrigger,Trigger6M)),NA())</f>
        <v>1.8863165152710477E-2</v>
      </c>
      <c r="M1095" s="183">
        <f>IFERROR(_xll.qlIndexFixing(Index1Y,$H1095,TRUE,_xll.ohTrigger(RecalcTrigger,Trigger1Y)),NA())</f>
        <v>1.9313430336256522E-2</v>
      </c>
      <c r="N1095" s="182">
        <f>IFERROR(_xll.qlIndexFixing(ONIndex1M,I1095,TRUE,_xll.ohTrigger(RecalcTrigger,Trigger1M)),NA())</f>
        <v>1.759811557613844E-2</v>
      </c>
      <c r="O1095" s="44">
        <f>IFERROR(_xll.qlIndexFixing(ONIndex3M,I1095,TRUE,_xll.ohTrigger(RecalcTrigger,Trigger3M)),NA())</f>
        <v>1.845095631073157E-2</v>
      </c>
      <c r="P1095" s="44">
        <f>IFERROR(_xll.qlIndexFixing(ONIndex6M,I1095,TRUE,_xll.ohTrigger(RecalcTrigger,Trigger6M)),NA())</f>
        <v>1.8768209136741376E-2</v>
      </c>
      <c r="Q1095" s="183">
        <f>IFERROR(_xll.qlIndexFixing(ONIndex1Y,I1095,TRUE,_xll.ohTrigger(RecalcTrigger,Trigger1Y)),NA())</f>
        <v>1.9115096441781887E-2</v>
      </c>
    </row>
    <row r="1096" spans="2:17" x14ac:dyDescent="0.2">
      <c r="B1096" s="39" t="s">
        <v>42</v>
      </c>
      <c r="D1096" s="42">
        <f>_xll.qlCalendarAdvance(Calendar,$D1095,B1096,"f",FALSE)</f>
        <v>47177</v>
      </c>
      <c r="E1096" s="177">
        <f>_xll.qlInterestRateIndexValueDate(IndexON,D1096)</f>
        <v>47177</v>
      </c>
      <c r="F1096" s="193">
        <f>IFERROR(_xll.qlIndexFixing(IndexON,D1096,TRUE,_xll.ohTrigger(RecalcTrigger,TriggerON)),NA())</f>
        <v>1.7517246404299414E-2</v>
      </c>
      <c r="H1096" s="42">
        <f>_xll.qlCalendarAdvance(Calendar,$H1095,B1096,"f",FALSE)</f>
        <v>47177</v>
      </c>
      <c r="I1096" s="177">
        <f>_xll.qlInterestRateIndexValueDate(Index1M,$H1096)</f>
        <v>47179</v>
      </c>
      <c r="J1096" s="182">
        <f>IFERROR(_xll.qlIndexFixing(Index1M,$H1096,TRUE,_xll.ohTrigger(RecalcTrigger,Trigger1M)),NA())</f>
        <v>1.7623419523588313E-2</v>
      </c>
      <c r="K1096" s="44">
        <f>IFERROR(_xll.qlIndexFixing(Index3M,H1096,TRUE,_xll.ohTrigger(RecalcTrigger,Trigger3M)),NA())</f>
        <v>1.8511283954283742E-2</v>
      </c>
      <c r="L1096" s="44">
        <f>IFERROR(_xll.qlIndexFixing(Index6M,$H1096,TRUE,_xll.ohTrigger(RecalcTrigger,Trigger6M)),NA())</f>
        <v>1.8865272988795635E-2</v>
      </c>
      <c r="M1096" s="183">
        <f>IFERROR(_xll.qlIndexFixing(Index1Y,$H1096,TRUE,_xll.ohTrigger(RecalcTrigger,Trigger1Y)),NA())</f>
        <v>1.9313082742853305E-2</v>
      </c>
      <c r="N1096" s="182">
        <f>IFERROR(_xll.qlIndexFixing(ONIndex1M,I1096,TRUE,_xll.ohTrigger(RecalcTrigger,Trigger1M)),NA())</f>
        <v>1.7602734702739653E-2</v>
      </c>
      <c r="O1096" s="44">
        <f>IFERROR(_xll.qlIndexFixing(ONIndex3M,I1096,TRUE,_xll.ohTrigger(RecalcTrigger,Trigger3M)),NA())</f>
        <v>1.8453590243083795E-2</v>
      </c>
      <c r="P1096" s="44">
        <f>IFERROR(_xll.qlIndexFixing(ONIndex6M,I1096,TRUE,_xll.ohTrigger(RecalcTrigger,Trigger6M)),NA())</f>
        <v>1.8769370281841447E-2</v>
      </c>
      <c r="Q1096" s="183">
        <f>IFERROR(_xll.qlIndexFixing(ONIndex1Y,I1096,TRUE,_xll.ohTrigger(RecalcTrigger,Trigger1Y)),NA())</f>
        <v>1.9117029930431073E-2</v>
      </c>
    </row>
    <row r="1097" spans="2:17" x14ac:dyDescent="0.2">
      <c r="B1097" s="39" t="s">
        <v>42</v>
      </c>
      <c r="D1097" s="42">
        <f>_xll.qlCalendarAdvance(Calendar,$D1096,B1097,"f",FALSE)</f>
        <v>47184</v>
      </c>
      <c r="E1097" s="177">
        <f>_xll.qlInterestRateIndexValueDate(IndexON,D1097)</f>
        <v>47184</v>
      </c>
      <c r="F1097" s="193">
        <f>IFERROR(_xll.qlIndexFixing(IndexON,D1097,TRUE,_xll.ohTrigger(RecalcTrigger,TriggerON)),NA())</f>
        <v>1.7517246404299414E-2</v>
      </c>
      <c r="H1097" s="42">
        <f>_xll.qlCalendarAdvance(Calendar,$H1096,B1097,"f",FALSE)</f>
        <v>47184</v>
      </c>
      <c r="I1097" s="177">
        <f>_xll.qlInterestRateIndexValueDate(Index1M,$H1097)</f>
        <v>47186</v>
      </c>
      <c r="J1097" s="182">
        <f>IFERROR(_xll.qlIndexFixing(Index1M,$H1097,TRUE,_xll.ohTrigger(RecalcTrigger,Trigger1M)),NA())</f>
        <v>1.7627079432765085E-2</v>
      </c>
      <c r="K1097" s="44">
        <f>IFERROR(_xll.qlIndexFixing(Index3M,H1097,TRUE,_xll.ohTrigger(RecalcTrigger,Trigger3M)),NA())</f>
        <v>1.8513339308165726E-2</v>
      </c>
      <c r="L1097" s="44">
        <f>IFERROR(_xll.qlIndexFixing(Index6M,$H1097,TRUE,_xll.ohTrigger(RecalcTrigger,Trigger6M)),NA())</f>
        <v>1.8865366147768497E-2</v>
      </c>
      <c r="M1097" s="183">
        <f>IFERROR(_xll.qlIndexFixing(Index1Y,$H1097,TRUE,_xll.ohTrigger(RecalcTrigger,Trigger1Y)),NA())</f>
        <v>1.9312645132090855E-2</v>
      </c>
      <c r="N1097" s="182">
        <f>IFERROR(_xll.qlIndexFixing(ONIndex1M,I1097,TRUE,_xll.ohTrigger(RecalcTrigger,Trigger1M)),NA())</f>
        <v>1.7607267445081121E-2</v>
      </c>
      <c r="O1097" s="44">
        <f>IFERROR(_xll.qlIndexFixing(ONIndex3M,I1097,TRUE,_xll.ohTrigger(RecalcTrigger,Trigger3M)),NA())</f>
        <v>1.8456140225149298E-2</v>
      </c>
      <c r="P1097" s="44">
        <f>IFERROR(_xll.qlIndexFixing(ONIndex6M,I1097,TRUE,_xll.ohTrigger(RecalcTrigger,Trigger6M)),NA())</f>
        <v>1.877045098952479E-2</v>
      </c>
      <c r="Q1097" s="183">
        <f>IFERROR(_xll.qlIndexFixing(ONIndex1Y,I1097,TRUE,_xll.ohTrigger(RecalcTrigger,Trigger1Y)),NA())</f>
        <v>1.9118873223229471E-2</v>
      </c>
    </row>
    <row r="1098" spans="2:17" x14ac:dyDescent="0.2">
      <c r="B1098" s="39" t="s">
        <v>42</v>
      </c>
      <c r="D1098" s="42">
        <f>_xll.qlCalendarAdvance(Calendar,$D1097,B1098,"f",FALSE)</f>
        <v>47191</v>
      </c>
      <c r="E1098" s="177">
        <f>_xll.qlInterestRateIndexValueDate(IndexON,D1098)</f>
        <v>47191</v>
      </c>
      <c r="F1098" s="193">
        <f>IFERROR(_xll.qlIndexFixing(IndexON,D1098,TRUE,_xll.ohTrigger(RecalcTrigger,TriggerON)),NA())</f>
        <v>1.7517246404299414E-2</v>
      </c>
      <c r="H1098" s="42">
        <f>_xll.qlCalendarAdvance(Calendar,$H1097,B1098,"f",FALSE)</f>
        <v>47191</v>
      </c>
      <c r="I1098" s="177">
        <f>_xll.qlInterestRateIndexValueDate(Index1M,$H1098)</f>
        <v>47193</v>
      </c>
      <c r="J1098" s="182">
        <f>IFERROR(_xll.qlIndexFixing(Index1M,$H1098,TRUE,_xll.ohTrigger(RecalcTrigger,Trigger1M)),NA())</f>
        <v>1.763139711912063E-2</v>
      </c>
      <c r="K1098" s="44">
        <f>IFERROR(_xll.qlIndexFixing(Index3M,H1098,TRUE,_xll.ohTrigger(RecalcTrigger,Trigger3M)),NA())</f>
        <v>1.8515311607751505E-2</v>
      </c>
      <c r="L1098" s="44">
        <f>IFERROR(_xll.qlIndexFixing(Index6M,$H1098,TRUE,_xll.ohTrigger(RecalcTrigger,Trigger6M)),NA())</f>
        <v>1.886538082148501E-2</v>
      </c>
      <c r="M1098" s="183">
        <f>IFERROR(_xll.qlIndexFixing(Index1Y,$H1098,TRUE,_xll.ohTrigger(RecalcTrigger,Trigger1Y)),NA())</f>
        <v>1.9312117580323137E-2</v>
      </c>
      <c r="N1098" s="182">
        <f>IFERROR(_xll.qlIndexFixing(ONIndex1M,I1098,TRUE,_xll.ohTrigger(RecalcTrigger,Trigger1M)),NA())</f>
        <v>1.7611713940253182E-2</v>
      </c>
      <c r="O1098" s="44">
        <f>IFERROR(_xll.qlIndexFixing(ONIndex3M,I1098,TRUE,_xll.ohTrigger(RecalcTrigger,Trigger3M)),NA())</f>
        <v>1.8458606439262226E-2</v>
      </c>
      <c r="P1098" s="44">
        <f>IFERROR(_xll.qlIndexFixing(ONIndex6M,I1098,TRUE,_xll.ohTrigger(RecalcTrigger,Trigger6M)),NA())</f>
        <v>1.8771451458672317E-2</v>
      </c>
      <c r="Q1098" s="183">
        <f>IFERROR(_xll.qlIndexFixing(ONIndex1Y,I1098,TRUE,_xll.ohTrigger(RecalcTrigger,Trigger1Y)),NA())</f>
        <v>1.9120626394677487E-2</v>
      </c>
    </row>
    <row r="1099" spans="2:17" x14ac:dyDescent="0.2">
      <c r="B1099" s="39" t="s">
        <v>42</v>
      </c>
      <c r="D1099" s="42">
        <f>_xll.qlCalendarAdvance(Calendar,$D1098,B1099,"f",FALSE)</f>
        <v>47198</v>
      </c>
      <c r="E1099" s="177">
        <f>_xll.qlInterestRateIndexValueDate(IndexON,D1099)</f>
        <v>47198</v>
      </c>
      <c r="F1099" s="193">
        <f>IFERROR(_xll.qlIndexFixing(IndexON,D1099,TRUE,_xll.ohTrigger(RecalcTrigger,TriggerON)),NA())</f>
        <v>1.7517246404299414E-2</v>
      </c>
      <c r="H1099" s="42">
        <f>_xll.qlCalendarAdvance(Calendar,$H1098,B1099,"f",FALSE)</f>
        <v>47198</v>
      </c>
      <c r="I1099" s="177">
        <f>_xll.qlInterestRateIndexValueDate(Index1M,$H1099)</f>
        <v>47200</v>
      </c>
      <c r="J1099" s="182">
        <f>IFERROR(_xll.qlIndexFixing(Index1M,$H1099,TRUE,_xll.ohTrigger(RecalcTrigger,Trigger1M)),NA())</f>
        <v>1.7635628786083275E-2</v>
      </c>
      <c r="K1099" s="44">
        <f>IFERROR(_xll.qlIndexFixing(Index3M,H1099,TRUE,_xll.ohTrigger(RecalcTrigger,Trigger3M)),NA())</f>
        <v>1.8517201036254521E-2</v>
      </c>
      <c r="L1099" s="44">
        <f>IFERROR(_xll.qlIndexFixing(Index6M,$H1099,TRUE,_xll.ohTrigger(RecalcTrigger,Trigger6M)),NA())</f>
        <v>1.8865317210945469E-2</v>
      </c>
      <c r="M1099" s="183">
        <f>IFERROR(_xll.qlIndexFixing(Index1Y,$H1099,TRUE,_xll.ohTrigger(RecalcTrigger,Trigger1Y)),NA())</f>
        <v>1.9311500163928505E-2</v>
      </c>
      <c r="N1099" s="182">
        <f>IFERROR(_xll.qlIndexFixing(ONIndex1M,I1099,TRUE,_xll.ohTrigger(RecalcTrigger,Trigger1M)),NA())</f>
        <v>1.761607432526624E-2</v>
      </c>
      <c r="O1099" s="44">
        <f>IFERROR(_xll.qlIndexFixing(ONIndex3M,I1099,TRUE,_xll.ohTrigger(RecalcTrigger,Trigger3M)),NA())</f>
        <v>1.8460989068076472E-2</v>
      </c>
      <c r="P1099" s="44">
        <f>IFERROR(_xll.qlIndexFixing(ONIndex6M,I1099,TRUE,_xll.ohTrigger(RecalcTrigger,Trigger6M)),NA())</f>
        <v>1.8772371888404749E-2</v>
      </c>
      <c r="Q1099" s="183">
        <f>IFERROR(_xll.qlIndexFixing(ONIndex1Y,I1099,TRUE,_xll.ohTrigger(RecalcTrigger,Trigger1Y)),NA())</f>
        <v>1.9122289519675206E-2</v>
      </c>
    </row>
    <row r="1100" spans="2:17" x14ac:dyDescent="0.2">
      <c r="B1100" s="39" t="s">
        <v>42</v>
      </c>
      <c r="D1100" s="42">
        <f>_xll.qlCalendarAdvance(Calendar,$D1099,B1100,"f",FALSE)</f>
        <v>47205</v>
      </c>
      <c r="E1100" s="177">
        <f>_xll.qlInterestRateIndexValueDate(IndexON,D1100)</f>
        <v>47205</v>
      </c>
      <c r="F1100" s="193">
        <f>IFERROR(_xll.qlIndexFixing(IndexON,D1100,TRUE,_xll.ohTrigger(RecalcTrigger,TriggerON)),NA())</f>
        <v>1.7517246404299414E-2</v>
      </c>
      <c r="H1100" s="42">
        <f>_xll.qlCalendarAdvance(Calendar,$H1099,B1100,"f",FALSE)</f>
        <v>47205</v>
      </c>
      <c r="I1100" s="177">
        <f>_xll.qlInterestRateIndexValueDate(Index1M,$H1100)</f>
        <v>47211</v>
      </c>
      <c r="J1100" s="182">
        <f>IFERROR(_xll.qlIndexFixing(Index1M,$H1100,TRUE,_xll.ohTrigger(RecalcTrigger,Trigger1M)),NA())</f>
        <v>1.7641387701051059E-2</v>
      </c>
      <c r="K1100" s="44">
        <f>IFERROR(_xll.qlIndexFixing(Index3M,H1100,TRUE,_xll.ohTrigger(RecalcTrigger,Trigger3M)),NA())</f>
        <v>1.8518245238947337E-2</v>
      </c>
      <c r="L1100" s="44">
        <f>IFERROR(_xll.qlIndexFixing(Index6M,$H1100,TRUE,_xll.ohTrigger(RecalcTrigger,Trigger6M)),NA())</f>
        <v>1.8864154247265383E-2</v>
      </c>
      <c r="M1100" s="183">
        <f>IFERROR(_xll.qlIndexFixing(Index1Y,$H1100,TRUE,_xll.ohTrigger(RecalcTrigger,Trigger1Y)),NA())</f>
        <v>1.930954498537564E-2</v>
      </c>
      <c r="N1100" s="182">
        <f>IFERROR(_xll.qlIndexFixing(ONIndex1M,I1100,TRUE,_xll.ohTrigger(RecalcTrigger,Trigger1M)),NA())</f>
        <v>1.7621554226039393E-2</v>
      </c>
      <c r="O1100" s="44">
        <f>IFERROR(_xll.qlIndexFixing(ONIndex3M,I1100,TRUE,_xll.ohTrigger(RecalcTrigger,Trigger3M)),NA())</f>
        <v>1.846392992235657E-2</v>
      </c>
      <c r="P1100" s="44">
        <f>IFERROR(_xll.qlIndexFixing(ONIndex6M,I1100,TRUE,_xll.ohTrigger(RecalcTrigger,Trigger6M)),NA())</f>
        <v>1.8773438009676013E-2</v>
      </c>
      <c r="Q1100" s="183">
        <f>IFERROR(_xll.qlIndexFixing(ONIndex1Y,I1100,TRUE,_xll.ohTrigger(RecalcTrigger,Trigger1Y)),NA())</f>
        <v>1.9124295630312815E-2</v>
      </c>
    </row>
    <row r="1101" spans="2:17" x14ac:dyDescent="0.2">
      <c r="B1101" s="39" t="s">
        <v>42</v>
      </c>
      <c r="D1101" s="42">
        <f>_xll.qlCalendarAdvance(Calendar,$D1100,B1101,"f",FALSE)</f>
        <v>47212</v>
      </c>
      <c r="E1101" s="177">
        <f>_xll.qlInterestRateIndexValueDate(IndexON,D1101)</f>
        <v>47212</v>
      </c>
      <c r="F1101" s="193">
        <f>IFERROR(_xll.qlIndexFixing(IndexON,D1101,TRUE,_xll.ohTrigger(RecalcTrigger,TriggerON)),NA())</f>
        <v>1.7517246404299414E-2</v>
      </c>
      <c r="H1101" s="42">
        <f>_xll.qlCalendarAdvance(Calendar,$H1100,B1101,"f",FALSE)</f>
        <v>47212</v>
      </c>
      <c r="I1101" s="177">
        <f>_xll.qlInterestRateIndexValueDate(Index1M,$H1101)</f>
        <v>47214</v>
      </c>
      <c r="J1101" s="182">
        <f>IFERROR(_xll.qlIndexFixing(Index1M,$H1101,TRUE,_xll.ohTrigger(RecalcTrigger,Trigger1M)),NA())</f>
        <v>1.7643834610585749E-2</v>
      </c>
      <c r="K1101" s="44">
        <f>IFERROR(_xll.qlIndexFixing(Index3M,H1101,TRUE,_xll.ohTrigger(RecalcTrigger,Trigger3M)),NA())</f>
        <v>1.8518981521468882E-2</v>
      </c>
      <c r="L1101" s="44">
        <f>IFERROR(_xll.qlIndexFixing(Index6M,$H1101,TRUE,_xll.ohTrigger(RecalcTrigger,Trigger6M)),NA())</f>
        <v>1.8864955941138319E-2</v>
      </c>
      <c r="M1101" s="183">
        <f>IFERROR(_xll.qlIndexFixing(Index1Y,$H1101,TRUE,_xll.ohTrigger(RecalcTrigger,Trigger1Y)),NA())</f>
        <v>1.9309996042890864E-2</v>
      </c>
      <c r="N1101" s="182">
        <f>IFERROR(_xll.qlIndexFixing(ONIndex1M,I1101,TRUE,_xll.ohTrigger(RecalcTrigger,Trigger1M)),NA())</f>
        <v>1.7624537313256639E-2</v>
      </c>
      <c r="O1101" s="44">
        <f>IFERROR(_xll.qlIndexFixing(ONIndex3M,I1101,TRUE,_xll.ohTrigger(RecalcTrigger,Trigger3M)),NA())</f>
        <v>1.8465504299385316E-2</v>
      </c>
      <c r="P1101" s="44">
        <f>IFERROR(_xll.qlIndexFixing(ONIndex6M,I1101,TRUE,_xll.ohTrigger(RecalcTrigger,Trigger6M)),NA())</f>
        <v>1.877397342618714E-2</v>
      </c>
      <c r="Q1101" s="183">
        <f>IFERROR(_xll.qlIndexFixing(ONIndex1Y,I1101,TRUE,_xll.ohTrigger(RecalcTrigger,Trigger1Y)),NA())</f>
        <v>1.9125345929200677E-2</v>
      </c>
    </row>
    <row r="1102" spans="2:17" x14ac:dyDescent="0.2">
      <c r="B1102" s="39" t="s">
        <v>42</v>
      </c>
      <c r="D1102" s="42">
        <f>_xll.qlCalendarAdvance(Calendar,$D1101,B1102,"f",FALSE)</f>
        <v>47219</v>
      </c>
      <c r="E1102" s="177">
        <f>_xll.qlInterestRateIndexValueDate(IndexON,D1102)</f>
        <v>47219</v>
      </c>
      <c r="F1102" s="193">
        <f>IFERROR(_xll.qlIndexFixing(IndexON,D1102,TRUE,_xll.ohTrigger(RecalcTrigger,TriggerON)),NA())</f>
        <v>1.7517246404299414E-2</v>
      </c>
      <c r="H1102" s="42">
        <f>_xll.qlCalendarAdvance(Calendar,$H1101,B1102,"f",FALSE)</f>
        <v>47219</v>
      </c>
      <c r="I1102" s="177">
        <f>_xll.qlInterestRateIndexValueDate(Index1M,$H1102)</f>
        <v>47221</v>
      </c>
      <c r="J1102" s="182">
        <f>IFERROR(_xll.qlIndexFixing(Index1M,$H1102,TRUE,_xll.ohTrigger(RecalcTrigger,Trigger1M)),NA())</f>
        <v>1.7647809042507387E-2</v>
      </c>
      <c r="K1102" s="44">
        <f>IFERROR(_xll.qlIndexFixing(Index3M,H1102,TRUE,_xll.ohTrigger(RecalcTrigger,Trigger3M)),NA())</f>
        <v>1.8520640718927867E-2</v>
      </c>
      <c r="L1102" s="44">
        <f>IFERROR(_xll.qlIndexFixing(Index6M,$H1102,TRUE,_xll.ohTrigger(RecalcTrigger,Trigger6M)),NA())</f>
        <v>1.8864658683915805E-2</v>
      </c>
      <c r="M1102" s="183">
        <f>IFERROR(_xll.qlIndexFixing(Index1Y,$H1102,TRUE,_xll.ohTrigger(RecalcTrigger,Trigger1Y)),NA())</f>
        <v>1.9309109491123716E-2</v>
      </c>
      <c r="N1102" s="182">
        <f>IFERROR(_xll.qlIndexFixing(ONIndex1M,I1102,TRUE,_xll.ohTrigger(RecalcTrigger,Trigger1M)),NA())</f>
        <v>1.7628640190334721E-2</v>
      </c>
      <c r="O1102" s="44">
        <f>IFERROR(_xll.qlIndexFixing(ONIndex3M,I1102,TRUE,_xll.ohTrigger(RecalcTrigger,Trigger3M)),NA())</f>
        <v>1.8467637266867953E-2</v>
      </c>
      <c r="P1102" s="44">
        <f>IFERROR(_xll.qlIndexFixing(ONIndex6M,I1102,TRUE,_xll.ohTrigger(RecalcTrigger,Trigger6M)),NA())</f>
        <v>1.8774654932318668E-2</v>
      </c>
      <c r="Q1102" s="183">
        <f>IFERROR(_xll.qlIndexFixing(ONIndex1Y,I1102,TRUE,_xll.ohTrigger(RecalcTrigger,Trigger1Y)),NA())</f>
        <v>1.9126739363288792E-2</v>
      </c>
    </row>
    <row r="1103" spans="2:17" x14ac:dyDescent="0.2">
      <c r="B1103" s="39" t="s">
        <v>42</v>
      </c>
      <c r="D1103" s="42">
        <f>_xll.qlCalendarAdvance(Calendar,$D1102,B1103,"f",FALSE)</f>
        <v>47226</v>
      </c>
      <c r="E1103" s="177">
        <f>_xll.qlInterestRateIndexValueDate(IndexON,D1103)</f>
        <v>47226</v>
      </c>
      <c r="F1103" s="193">
        <f>IFERROR(_xll.qlIndexFixing(IndexON,D1103,TRUE,_xll.ohTrigger(RecalcTrigger,TriggerON)),NA())</f>
        <v>1.7517246404299414E-2</v>
      </c>
      <c r="H1103" s="42">
        <f>_xll.qlCalendarAdvance(Calendar,$H1102,B1103,"f",FALSE)</f>
        <v>47226</v>
      </c>
      <c r="I1103" s="177">
        <f>_xll.qlInterestRateIndexValueDate(Index1M,$H1103)</f>
        <v>47228</v>
      </c>
      <c r="J1103" s="182">
        <f>IFERROR(_xll.qlIndexFixing(Index1M,$H1103,TRUE,_xll.ohTrigger(RecalcTrigger,Trigger1M)),NA())</f>
        <v>1.7651698003797161E-2</v>
      </c>
      <c r="K1103" s="44">
        <f>IFERROR(_xll.qlIndexFixing(Index3M,H1103,TRUE,_xll.ohTrigger(RecalcTrigger,Trigger3M)),NA())</f>
        <v>1.8522217751572999E-2</v>
      </c>
      <c r="L1103" s="44">
        <f>IFERROR(_xll.qlIndexFixing(Index6M,$H1103,TRUE,_xll.ohTrigger(RecalcTrigger,Trigger6M)),NA())</f>
        <v>1.8864283946525284E-2</v>
      </c>
      <c r="M1103" s="183">
        <f>IFERROR(_xll.qlIndexFixing(Index1Y,$H1103,TRUE,_xll.ohTrigger(RecalcTrigger,Trigger1Y)),NA())</f>
        <v>1.9308518730978035E-2</v>
      </c>
      <c r="N1103" s="182">
        <f>IFERROR(_xll.qlIndexFixing(ONIndex1M,I1103,TRUE,_xll.ohTrigger(RecalcTrigger,Trigger1M)),NA())</f>
        <v>1.7632657505695093E-2</v>
      </c>
      <c r="O1103" s="44">
        <f>IFERROR(_xll.qlIndexFixing(ONIndex3M,I1103,TRUE,_xll.ohTrigger(RecalcTrigger,Trigger3M)),NA())</f>
        <v>1.846968737878818E-2</v>
      </c>
      <c r="P1103" s="44">
        <f>IFERROR(_xll.qlIndexFixing(ONIndex6M,I1103,TRUE,_xll.ohTrigger(RecalcTrigger,Trigger6M)),NA())</f>
        <v>1.8775257195278172E-2</v>
      </c>
      <c r="Q1103" s="183">
        <f>IFERROR(_xll.qlIndexFixing(ONIndex1Y,I1103,TRUE,_xll.ohTrigger(RecalcTrigger,Trigger1Y)),NA())</f>
        <v>1.9128043050047339E-2</v>
      </c>
    </row>
    <row r="1104" spans="2:17" x14ac:dyDescent="0.2">
      <c r="B1104" s="39" t="s">
        <v>42</v>
      </c>
      <c r="D1104" s="42">
        <f>_xll.qlCalendarAdvance(Calendar,$D1103,B1104,"f",FALSE)</f>
        <v>47233</v>
      </c>
      <c r="E1104" s="177">
        <f>_xll.qlInterestRateIndexValueDate(IndexON,D1104)</f>
        <v>47233</v>
      </c>
      <c r="F1104" s="193">
        <f>IFERROR(_xll.qlIndexFixing(IndexON,D1104,TRUE,_xll.ohTrigger(RecalcTrigger,TriggerON)),NA())</f>
        <v>1.7517246404299414E-2</v>
      </c>
      <c r="H1104" s="42">
        <f>_xll.qlCalendarAdvance(Calendar,$H1103,B1104,"f",FALSE)</f>
        <v>47233</v>
      </c>
      <c r="I1104" s="177">
        <f>_xll.qlInterestRateIndexValueDate(Index1M,$H1104)</f>
        <v>47235</v>
      </c>
      <c r="J1104" s="182">
        <f>IFERROR(_xll.qlIndexFixing(Index1M,$H1104,TRUE,_xll.ohTrigger(RecalcTrigger,Trigger1M)),NA())</f>
        <v>1.765550163165629E-2</v>
      </c>
      <c r="K1104" s="44">
        <f>IFERROR(_xll.qlIndexFixing(Index3M,H1104,TRUE,_xll.ohTrigger(RecalcTrigger,Trigger3M)),NA())</f>
        <v>1.852371280261772E-2</v>
      </c>
      <c r="L1104" s="44">
        <f>IFERROR(_xll.qlIndexFixing(Index6M,$H1104,TRUE,_xll.ohTrigger(RecalcTrigger,Trigger6M)),NA())</f>
        <v>1.8863831930011118E-2</v>
      </c>
      <c r="M1104" s="183">
        <f>IFERROR(_xll.qlIndexFixing(Index1Y,$H1104,TRUE,_xll.ohTrigger(RecalcTrigger,Trigger1Y)),NA())</f>
        <v>1.9307067787462429E-2</v>
      </c>
      <c r="N1104" s="182">
        <f>IFERROR(_xll.qlIndexFixing(ONIndex1M,I1104,TRUE,_xll.ohTrigger(RecalcTrigger,Trigger1M)),NA())</f>
        <v>1.7637144129487581E-2</v>
      </c>
      <c r="O1104" s="44">
        <f>IFERROR(_xll.qlIndexFixing(ONIndex3M,I1104,TRUE,_xll.ohTrigger(RecalcTrigger,Trigger3M)),NA())</f>
        <v>1.8471929142283017E-2</v>
      </c>
      <c r="P1104" s="44">
        <f>IFERROR(_xll.qlIndexFixing(ONIndex6M,I1104,TRUE,_xll.ohTrigger(RecalcTrigger,Trigger6M)),NA())</f>
        <v>1.8775848719068122E-2</v>
      </c>
      <c r="Q1104" s="183">
        <f>IFERROR(_xll.qlIndexFixing(ONIndex1Y,I1104,TRUE,_xll.ohTrigger(RecalcTrigger,Trigger1Y)),NA())</f>
        <v>1.9129423178858573E-2</v>
      </c>
    </row>
    <row r="1105" spans="2:17" x14ac:dyDescent="0.2">
      <c r="B1105" s="39" t="s">
        <v>42</v>
      </c>
      <c r="D1105" s="42">
        <f>_xll.qlCalendarAdvance(Calendar,$D1104,B1105,"f",FALSE)</f>
        <v>47240</v>
      </c>
      <c r="E1105" s="177">
        <f>_xll.qlInterestRateIndexValueDate(IndexON,D1105)</f>
        <v>47240</v>
      </c>
      <c r="F1105" s="193">
        <f>IFERROR(_xll.qlIndexFixing(IndexON,D1105,TRUE,_xll.ohTrigger(RecalcTrigger,TriggerON)),NA())</f>
        <v>1.7517246404299414E-2</v>
      </c>
      <c r="H1105" s="42">
        <f>_xll.qlCalendarAdvance(Calendar,$H1104,B1105,"f",FALSE)</f>
        <v>47240</v>
      </c>
      <c r="I1105" s="177">
        <f>_xll.qlInterestRateIndexValueDate(Index1M,$H1105)</f>
        <v>47242</v>
      </c>
      <c r="J1105" s="182">
        <f>IFERROR(_xll.qlIndexFixing(Index1M,$H1105,TRUE,_xll.ohTrigger(RecalcTrigger,Trigger1M)),NA())</f>
        <v>1.7659220063280835E-2</v>
      </c>
      <c r="K1105" s="44">
        <f>IFERROR(_xll.qlIndexFixing(Index3M,H1105,TRUE,_xll.ohTrigger(RecalcTrigger,Trigger3M)),NA())</f>
        <v>1.8526807575088726E-2</v>
      </c>
      <c r="L1105" s="44">
        <f>IFERROR(_xll.qlIndexFixing(Index6M,$H1105,TRUE,_xll.ohTrigger(RecalcTrigger,Trigger6M)),NA())</f>
        <v>1.8863302835428055E-2</v>
      </c>
      <c r="M1105" s="183">
        <f>IFERROR(_xll.qlIndexFixing(Index1Y,$H1105,TRUE,_xll.ohTrigger(RecalcTrigger,Trigger1Y)),NA())</f>
        <v>1.9305912788587249E-2</v>
      </c>
      <c r="N1105" s="182">
        <f>IFERROR(_xll.qlIndexFixing(ONIndex1M,I1105,TRUE,_xll.ohTrigger(RecalcTrigger,Trigger1M)),NA())</f>
        <v>1.764043599922438E-2</v>
      </c>
      <c r="O1105" s="44">
        <f>IFERROR(_xll.qlIndexFixing(ONIndex3M,I1105,TRUE,_xll.ohTrigger(RecalcTrigger,Trigger3M)),NA())</f>
        <v>1.8473539765997415E-2</v>
      </c>
      <c r="P1105" s="44">
        <f>IFERROR(_xll.qlIndexFixing(ONIndex6M,I1105,TRUE,_xll.ohTrigger(RecalcTrigger,Trigger6M)),NA())</f>
        <v>1.8776224788643603E-2</v>
      </c>
      <c r="Q1105" s="183">
        <f>IFERROR(_xll.qlIndexFixing(ONIndex1Y,I1105,TRUE,_xll.ohTrigger(RecalcTrigger,Trigger1Y)),NA())</f>
        <v>1.9130381480296776E-2</v>
      </c>
    </row>
    <row r="1106" spans="2:17" x14ac:dyDescent="0.2">
      <c r="B1106" s="39" t="s">
        <v>42</v>
      </c>
      <c r="D1106" s="42">
        <f>_xll.qlCalendarAdvance(Calendar,$D1105,B1106,"f",FALSE)</f>
        <v>47247</v>
      </c>
      <c r="E1106" s="177">
        <f>_xll.qlInterestRateIndexValueDate(IndexON,D1106)</f>
        <v>47247</v>
      </c>
      <c r="F1106" s="193">
        <f>IFERROR(_xll.qlIndexFixing(IndexON,D1106,TRUE,_xll.ohTrigger(RecalcTrigger,TriggerON)),NA())</f>
        <v>1.7517246404299414E-2</v>
      </c>
      <c r="H1106" s="42">
        <f>_xll.qlCalendarAdvance(Calendar,$H1105,B1106,"f",FALSE)</f>
        <v>47247</v>
      </c>
      <c r="I1106" s="177">
        <f>_xll.qlInterestRateIndexValueDate(Index1M,$H1106)</f>
        <v>47249</v>
      </c>
      <c r="J1106" s="182">
        <f>IFERROR(_xll.qlIndexFixing(Index1M,$H1106,TRUE,_xll.ohTrigger(RecalcTrigger,Trigger1M)),NA())</f>
        <v>1.7662853435866859E-2</v>
      </c>
      <c r="K1106" s="44">
        <f>IFERROR(_xll.qlIndexFixing(Index3M,H1106,TRUE,_xll.ohTrigger(RecalcTrigger,Trigger3M)),NA())</f>
        <v>1.8528122036414043E-2</v>
      </c>
      <c r="L1106" s="44">
        <f>IFERROR(_xll.qlIndexFixing(Index6M,$H1106,TRUE,_xll.ohTrigger(RecalcTrigger,Trigger6M)),NA())</f>
        <v>1.8862696863838607E-2</v>
      </c>
      <c r="M1106" s="183">
        <f>IFERROR(_xll.qlIndexFixing(Index1Y,$H1106,TRUE,_xll.ohTrigger(RecalcTrigger,Trigger1Y)),NA())</f>
        <v>1.9304668460401037E-2</v>
      </c>
      <c r="N1106" s="182">
        <f>IFERROR(_xll.qlIndexFixing(ONIndex1M,I1106,TRUE,_xll.ohTrigger(RecalcTrigger,Trigger1M)),NA())</f>
        <v>1.7644197451573973E-2</v>
      </c>
      <c r="O1106" s="44">
        <f>IFERROR(_xll.qlIndexFixing(ONIndex3M,I1106,TRUE,_xll.ohTrigger(RecalcTrigger,Trigger3M)),NA())</f>
        <v>1.8475342406114592E-2</v>
      </c>
      <c r="P1106" s="44">
        <f>IFERROR(_xll.qlIndexFixing(ONIndex6M,I1106,TRUE,_xll.ohTrigger(RecalcTrigger,Trigger6M)),NA())</f>
        <v>1.8776590516971225E-2</v>
      </c>
      <c r="Q1106" s="183">
        <f>IFERROR(_xll.qlIndexFixing(ONIndex1Y,I1106,TRUE,_xll.ohTrigger(RecalcTrigger,Trigger1Y)),NA())</f>
        <v>1.9131416373348031E-2</v>
      </c>
    </row>
    <row r="1107" spans="2:17" x14ac:dyDescent="0.2">
      <c r="B1107" s="39" t="s">
        <v>42</v>
      </c>
      <c r="D1107" s="42">
        <f>_xll.qlCalendarAdvance(Calendar,$D1106,B1107,"f",FALSE)</f>
        <v>47254</v>
      </c>
      <c r="E1107" s="177">
        <f>_xll.qlInterestRateIndexValueDate(IndexON,D1107)</f>
        <v>47254</v>
      </c>
      <c r="F1107" s="193">
        <f>IFERROR(_xll.qlIndexFixing(IndexON,D1107,TRUE,_xll.ohTrigger(RecalcTrigger,TriggerON)),NA())</f>
        <v>1.7517246404299414E-2</v>
      </c>
      <c r="H1107" s="42">
        <f>_xll.qlCalendarAdvance(Calendar,$H1106,B1107,"f",FALSE)</f>
        <v>47254</v>
      </c>
      <c r="I1107" s="177">
        <f>_xll.qlInterestRateIndexValueDate(Index1M,$H1107)</f>
        <v>47256</v>
      </c>
      <c r="J1107" s="182">
        <f>IFERROR(_xll.qlIndexFixing(Index1M,$H1107,TRUE,_xll.ohTrigger(RecalcTrigger,Trigger1M)),NA())</f>
        <v>1.7666401886620737E-2</v>
      </c>
      <c r="K1107" s="44">
        <f>IFERROR(_xll.qlIndexFixing(Index3M,H1107,TRUE,_xll.ohTrigger(RecalcTrigger,Trigger3M)),NA())</f>
        <v>1.8529355092554638E-2</v>
      </c>
      <c r="L1107" s="44">
        <f>IFERROR(_xll.qlIndexFixing(Index6M,$H1107,TRUE,_xll.ohTrigger(RecalcTrigger,Trigger6M)),NA())</f>
        <v>1.8862014216314369E-2</v>
      </c>
      <c r="M1107" s="183">
        <f>IFERROR(_xll.qlIndexFixing(Index1Y,$H1107,TRUE,_xll.ohTrigger(RecalcTrigger,Trigger1Y)),NA())</f>
        <v>1.9303334879472302E-2</v>
      </c>
      <c r="N1107" s="182">
        <f>IFERROR(_xll.qlIndexFixing(ONIndex1M,I1107,TRUE,_xll.ohTrigger(RecalcTrigger,Trigger1M)),NA())</f>
        <v>1.764787389040734E-2</v>
      </c>
      <c r="O1107" s="44">
        <f>IFERROR(_xll.qlIndexFixing(ONIndex3M,I1107,TRUE,_xll.ohTrigger(RecalcTrigger,Trigger3M)),NA())</f>
        <v>1.8477062920725373E-2</v>
      </c>
      <c r="P1107" s="44">
        <f>IFERROR(_xll.qlIndexFixing(ONIndex6M,I1107,TRUE,_xll.ohTrigger(RecalcTrigger,Trigger6M)),NA())</f>
        <v>1.877687779868964E-2</v>
      </c>
      <c r="Q1107" s="183">
        <f>IFERROR(_xll.qlIndexFixing(ONIndex1Y,I1107,TRUE,_xll.ohTrigger(RecalcTrigger,Trigger1Y)),NA())</f>
        <v>1.913236181811051E-2</v>
      </c>
    </row>
    <row r="1108" spans="2:17" x14ac:dyDescent="0.2">
      <c r="B1108" s="39" t="s">
        <v>42</v>
      </c>
      <c r="D1108" s="42">
        <f>_xll.qlCalendarAdvance(Calendar,$D1107,B1108,"f",FALSE)</f>
        <v>47261</v>
      </c>
      <c r="E1108" s="177">
        <f>_xll.qlInterestRateIndexValueDate(IndexON,D1108)</f>
        <v>47261</v>
      </c>
      <c r="F1108" s="193">
        <f>IFERROR(_xll.qlIndexFixing(IndexON,D1108,TRUE,_xll.ohTrigger(RecalcTrigger,TriggerON)),NA())</f>
        <v>1.7517246404299414E-2</v>
      </c>
      <c r="H1108" s="42">
        <f>_xll.qlCalendarAdvance(Calendar,$H1107,B1108,"f",FALSE)</f>
        <v>47261</v>
      </c>
      <c r="I1108" s="177">
        <f>_xll.qlInterestRateIndexValueDate(Index1M,$H1108)</f>
        <v>47263</v>
      </c>
      <c r="J1108" s="182">
        <f>IFERROR(_xll.qlIndexFixing(Index1M,$H1108,TRUE,_xll.ohTrigger(RecalcTrigger,Trigger1M)),NA())</f>
        <v>1.7669865552746265E-2</v>
      </c>
      <c r="K1108" s="44">
        <f>IFERROR(_xll.qlIndexFixing(Index3M,H1108,TRUE,_xll.ohTrigger(RecalcTrigger,Trigger3M)),NA())</f>
        <v>1.8530506926771582E-2</v>
      </c>
      <c r="L1108" s="44">
        <f>IFERROR(_xll.qlIndexFixing(Index6M,$H1108,TRUE,_xll.ohTrigger(RecalcTrigger,Trigger6M)),NA())</f>
        <v>1.8861255093936005E-2</v>
      </c>
      <c r="M1108" s="183">
        <f>IFERROR(_xll.qlIndexFixing(Index1Y,$H1108,TRUE,_xll.ohTrigger(RecalcTrigger,Trigger1Y)),NA())</f>
        <v>1.9301912122393065E-2</v>
      </c>
      <c r="N1108" s="182">
        <f>IFERROR(_xll.qlIndexFixing(ONIndex1M,I1108,TRUE,_xll.ohTrigger(RecalcTrigger,Trigger1M)),NA())</f>
        <v>1.7651465452814818E-2</v>
      </c>
      <c r="O1108" s="44">
        <f>IFERROR(_xll.qlIndexFixing(ONIndex3M,I1108,TRUE,_xll.ohTrigger(RecalcTrigger,Trigger3M)),NA())</f>
        <v>1.8478701492083971E-2</v>
      </c>
      <c r="P1108" s="44">
        <f>IFERROR(_xll.qlIndexFixing(ONIndex6M,I1108,TRUE,_xll.ohTrigger(RecalcTrigger,Trigger6M)),NA())</f>
        <v>1.8777086832679757E-2</v>
      </c>
      <c r="Q1108" s="183">
        <f>IFERROR(_xll.qlIndexFixing(ONIndex1Y,I1108,TRUE,_xll.ohTrigger(RecalcTrigger,Trigger1Y)),NA())</f>
        <v>1.9133217889244492E-2</v>
      </c>
    </row>
    <row r="1109" spans="2:17" x14ac:dyDescent="0.2">
      <c r="B1109" s="39" t="s">
        <v>42</v>
      </c>
      <c r="D1109" s="42">
        <f>_xll.qlCalendarAdvance(Calendar,$D1108,B1109,"f",FALSE)</f>
        <v>47268</v>
      </c>
      <c r="E1109" s="177">
        <f>_xll.qlInterestRateIndexValueDate(IndexON,D1109)</f>
        <v>47268</v>
      </c>
      <c r="F1109" s="193">
        <f>IFERROR(_xll.qlIndexFixing(IndexON,D1109,TRUE,_xll.ohTrigger(RecalcTrigger,TriggerON)),NA())</f>
        <v>1.7517246404299414E-2</v>
      </c>
      <c r="H1109" s="42">
        <f>_xll.qlCalendarAdvance(Calendar,$H1108,B1109,"f",FALSE)</f>
        <v>47268</v>
      </c>
      <c r="I1109" s="177">
        <f>_xll.qlInterestRateIndexValueDate(Index1M,$H1109)</f>
        <v>47270</v>
      </c>
      <c r="J1109" s="182">
        <f>IFERROR(_xll.qlIndexFixing(Index1M,$H1109,TRUE,_xll.ohTrigger(RecalcTrigger,Trigger1M)),NA())</f>
        <v>1.7673244571449816E-2</v>
      </c>
      <c r="K1109" s="44">
        <f>IFERROR(_xll.qlIndexFixing(Index3M,H1109,TRUE,_xll.ohTrigger(RecalcTrigger,Trigger3M)),NA())</f>
        <v>1.8531577722332736E-2</v>
      </c>
      <c r="L1109" s="44">
        <f>IFERROR(_xll.qlIndexFixing(Index6M,$H1109,TRUE,_xll.ohTrigger(RecalcTrigger,Trigger6M)),NA())</f>
        <v>1.8860419697791096E-2</v>
      </c>
      <c r="M1109" s="183">
        <f>IFERROR(_xll.qlIndexFixing(Index1Y,$H1109,TRUE,_xll.ohTrigger(RecalcTrigger,Trigger1Y)),NA())</f>
        <v>1.9300400265778887E-2</v>
      </c>
      <c r="N1109" s="182">
        <f>IFERROR(_xll.qlIndexFixing(ONIndex1M,I1109,TRUE,_xll.ohTrigger(RecalcTrigger,Trigger1M)),NA())</f>
        <v>1.7654972275886749E-2</v>
      </c>
      <c r="O1109" s="44">
        <f>IFERROR(_xll.qlIndexFixing(ONIndex3M,I1109,TRUE,_xll.ohTrigger(RecalcTrigger,Trigger3M)),NA())</f>
        <v>1.8480258302684405E-2</v>
      </c>
      <c r="P1109" s="44">
        <f>IFERROR(_xll.qlIndexFixing(ONIndex6M,I1109,TRUE,_xll.ohTrigger(RecalcTrigger,Trigger6M)),NA())</f>
        <v>1.8777217818142233E-2</v>
      </c>
      <c r="Q1109" s="183">
        <f>IFERROR(_xll.qlIndexFixing(ONIndex1Y,I1109,TRUE,_xll.ohTrigger(RecalcTrigger,Trigger1Y)),NA())</f>
        <v>1.9133984661570125E-2</v>
      </c>
    </row>
    <row r="1110" spans="2:17" x14ac:dyDescent="0.2">
      <c r="B1110" s="39" t="s">
        <v>42</v>
      </c>
      <c r="D1110" s="42">
        <f>_xll.qlCalendarAdvance(Calendar,$D1109,B1110,"f",FALSE)</f>
        <v>47275</v>
      </c>
      <c r="E1110" s="177">
        <f>_xll.qlInterestRateIndexValueDate(IndexON,D1110)</f>
        <v>47275</v>
      </c>
      <c r="F1110" s="193">
        <f>IFERROR(_xll.qlIndexFixing(IndexON,D1110,TRUE,_xll.ohTrigger(RecalcTrigger,TriggerON)),NA())</f>
        <v>1.7517246404299414E-2</v>
      </c>
      <c r="H1110" s="42">
        <f>_xll.qlCalendarAdvance(Calendar,$H1109,B1110,"f",FALSE)</f>
        <v>47275</v>
      </c>
      <c r="I1110" s="177">
        <f>_xll.qlInterestRateIndexValueDate(Index1M,$H1110)</f>
        <v>47277</v>
      </c>
      <c r="J1110" s="182">
        <f>IFERROR(_xll.qlIndexFixing(Index1M,$H1110,TRUE,_xll.ohTrigger(RecalcTrigger,Trigger1M)),NA())</f>
        <v>1.767653907993777E-2</v>
      </c>
      <c r="K1110" s="44">
        <f>IFERROR(_xll.qlIndexFixing(Index3M,H1110,TRUE,_xll.ohTrigger(RecalcTrigger,Trigger3M)),NA())</f>
        <v>1.8532567662511081E-2</v>
      </c>
      <c r="L1110" s="44">
        <f>IFERROR(_xll.qlIndexFixing(Index6M,$H1110,TRUE,_xll.ohTrigger(RecalcTrigger,Trigger6M)),NA())</f>
        <v>1.8859508228979319E-2</v>
      </c>
      <c r="M1110" s="183">
        <f>IFERROR(_xll.qlIndexFixing(Index1Y,$H1110,TRUE,_xll.ohTrigger(RecalcTrigger,Trigger1Y)),NA())</f>
        <v>1.9298799386268842E-2</v>
      </c>
      <c r="N1110" s="182">
        <f>IFERROR(_xll.qlIndexFixing(ONIndex1M,I1110,TRUE,_xll.ohTrigger(RecalcTrigger,Trigger1M)),NA())</f>
        <v>1.765839449671347E-2</v>
      </c>
      <c r="O1110" s="44">
        <f>IFERROR(_xll.qlIndexFixing(ONIndex3M,I1110,TRUE,_xll.ohTrigger(RecalcTrigger,Trigger3M)),NA())</f>
        <v>1.8481733535100631E-2</v>
      </c>
      <c r="P1110" s="44">
        <f>IFERROR(_xll.qlIndexFixing(ONIndex6M,I1110,TRUE,_xll.ohTrigger(RecalcTrigger,Trigger6M)),NA())</f>
        <v>1.8777270954117853E-2</v>
      </c>
      <c r="Q1110" s="183">
        <f>IFERROR(_xll.qlIndexFixing(ONIndex1Y,I1110,TRUE,_xll.ohTrigger(RecalcTrigger,Trigger1Y)),NA())</f>
        <v>1.913466220990756E-2</v>
      </c>
    </row>
    <row r="1111" spans="2:17" x14ac:dyDescent="0.2">
      <c r="B1111" s="39" t="s">
        <v>42</v>
      </c>
      <c r="D1111" s="42">
        <f>_xll.qlCalendarAdvance(Calendar,$D1110,B1111,"f",FALSE)</f>
        <v>47282</v>
      </c>
      <c r="E1111" s="177">
        <f>_xll.qlInterestRateIndexValueDate(IndexON,D1111)</f>
        <v>47282</v>
      </c>
      <c r="F1111" s="193">
        <f>IFERROR(_xll.qlIndexFixing(IndexON,D1111,TRUE,_xll.ohTrigger(RecalcTrigger,TriggerON)),NA())</f>
        <v>1.7517246404299414E-2</v>
      </c>
      <c r="H1111" s="42">
        <f>_xll.qlCalendarAdvance(Calendar,$H1110,B1111,"f",FALSE)</f>
        <v>47282</v>
      </c>
      <c r="I1111" s="177">
        <f>_xll.qlInterestRateIndexValueDate(Index1M,$H1111)</f>
        <v>47284</v>
      </c>
      <c r="J1111" s="182">
        <f>IFERROR(_xll.qlIndexFixing(Index1M,$H1111,TRUE,_xll.ohTrigger(RecalcTrigger,Trigger1M)),NA())</f>
        <v>1.7679749215419073E-2</v>
      </c>
      <c r="K1111" s="44">
        <f>IFERROR(_xll.qlIndexFixing(Index3M,H1111,TRUE,_xll.ohTrigger(RecalcTrigger,Trigger3M)),NA())</f>
        <v>1.8533476930585529E-2</v>
      </c>
      <c r="L1111" s="44">
        <f>IFERROR(_xll.qlIndexFixing(Index6M,$H1111,TRUE,_xll.ohTrigger(RecalcTrigger,Trigger6M)),NA())</f>
        <v>1.8858520888605103E-2</v>
      </c>
      <c r="M1111" s="183">
        <f>IFERROR(_xll.qlIndexFixing(Index1Y,$H1111,TRUE,_xll.ohTrigger(RecalcTrigger,Trigger1Y)),NA())</f>
        <v>1.9297109560524443E-2</v>
      </c>
      <c r="N1111" s="182">
        <f>IFERROR(_xll.qlIndexFixing(ONIndex1M,I1111,TRUE,_xll.ohTrigger(RecalcTrigger,Trigger1M)),NA())</f>
        <v>1.7661732252305384E-2</v>
      </c>
      <c r="O1111" s="44">
        <f>IFERROR(_xll.qlIndexFixing(ONIndex3M,I1111,TRUE,_xll.ohTrigger(RecalcTrigger,Trigger3M)),NA())</f>
        <v>1.848312737158686E-2</v>
      </c>
      <c r="P1111" s="44">
        <f>IFERROR(_xll.qlIndexFixing(ONIndex6M,I1111,TRUE,_xll.ohTrigger(RecalcTrigger,Trigger6M)),NA())</f>
        <v>1.8777246439567463E-2</v>
      </c>
      <c r="Q1111" s="183">
        <f>IFERROR(_xll.qlIndexFixing(ONIndex1Y,I1111,TRUE,_xll.ohTrigger(RecalcTrigger,Trigger1Y)),NA())</f>
        <v>1.9135250608917076E-2</v>
      </c>
    </row>
    <row r="1112" spans="2:17" x14ac:dyDescent="0.2">
      <c r="B1112" s="39" t="s">
        <v>42</v>
      </c>
      <c r="D1112" s="42">
        <f>_xll.qlCalendarAdvance(Calendar,$D1111,B1112,"f",FALSE)</f>
        <v>47289</v>
      </c>
      <c r="E1112" s="177">
        <f>_xll.qlInterestRateIndexValueDate(IndexON,D1112)</f>
        <v>47289</v>
      </c>
      <c r="F1112" s="193">
        <f>IFERROR(_xll.qlIndexFixing(IndexON,D1112,TRUE,_xll.ohTrigger(RecalcTrigger,TriggerON)),NA())</f>
        <v>1.7517246404299414E-2</v>
      </c>
      <c r="H1112" s="42">
        <f>_xll.qlCalendarAdvance(Calendar,$H1111,B1112,"f",FALSE)</f>
        <v>47289</v>
      </c>
      <c r="I1112" s="177">
        <f>_xll.qlInterestRateIndexValueDate(Index1M,$H1112)</f>
        <v>47291</v>
      </c>
      <c r="J1112" s="182">
        <f>IFERROR(_xll.qlIndexFixing(Index1M,$H1112,TRUE,_xll.ohTrigger(RecalcTrigger,Trigger1M)),NA())</f>
        <v>1.7682875115113003E-2</v>
      </c>
      <c r="K1112" s="44">
        <f>IFERROR(_xll.qlIndexFixing(Index3M,H1112,TRUE,_xll.ohTrigger(RecalcTrigger,Trigger3M)),NA())</f>
        <v>1.8534305709837565E-2</v>
      </c>
      <c r="L1112" s="44">
        <f>IFERROR(_xll.qlIndexFixing(Index6M,$H1112,TRUE,_xll.ohTrigger(RecalcTrigger,Trigger6M)),NA())</f>
        <v>1.8857457877782386E-2</v>
      </c>
      <c r="M1112" s="183">
        <f>IFERROR(_xll.qlIndexFixing(Index1Y,$H1112,TRUE,_xll.ohTrigger(RecalcTrigger,Trigger1Y)),NA())</f>
        <v>1.9295330865231806E-2</v>
      </c>
      <c r="N1112" s="182">
        <f>IFERROR(_xll.qlIndexFixing(ONIndex1M,I1112,TRUE,_xll.ohTrigger(RecalcTrigger,Trigger1M)),NA())</f>
        <v>1.7664985679832768E-2</v>
      </c>
      <c r="O1112" s="44">
        <f>IFERROR(_xll.qlIndexFixing(ONIndex3M,I1112,TRUE,_xll.ohTrigger(RecalcTrigger,Trigger3M)),NA())</f>
        <v>1.8484439994876922E-2</v>
      </c>
      <c r="P1112" s="44">
        <f>IFERROR(_xll.qlIndexFixing(ONIndex6M,I1112,TRUE,_xll.ohTrigger(RecalcTrigger,Trigger6M)),NA())</f>
        <v>1.8777144473851592E-2</v>
      </c>
      <c r="Q1112" s="183">
        <f>IFERROR(_xll.qlIndexFixing(ONIndex1Y,I1112,TRUE,_xll.ohTrigger(RecalcTrigger,Trigger1Y)),NA())</f>
        <v>1.9135749933418822E-2</v>
      </c>
    </row>
    <row r="1113" spans="2:17" x14ac:dyDescent="0.2">
      <c r="B1113" s="39" t="s">
        <v>42</v>
      </c>
      <c r="D1113" s="42">
        <f>_xll.qlCalendarAdvance(Calendar,$D1112,B1113,"f",FALSE)</f>
        <v>47296</v>
      </c>
      <c r="E1113" s="177">
        <f>_xll.qlInterestRateIndexValueDate(IndexON,D1113)</f>
        <v>47296</v>
      </c>
      <c r="F1113" s="193">
        <f>IFERROR(_xll.qlIndexFixing(IndexON,D1113,TRUE,_xll.ohTrigger(RecalcTrigger,TriggerON)),NA())</f>
        <v>1.7517246404299414E-2</v>
      </c>
      <c r="H1113" s="42">
        <f>_xll.qlCalendarAdvance(Calendar,$H1112,B1113,"f",FALSE)</f>
        <v>47296</v>
      </c>
      <c r="I1113" s="177">
        <f>_xll.qlInterestRateIndexValueDate(Index1M,$H1113)</f>
        <v>47298</v>
      </c>
      <c r="J1113" s="182">
        <f>IFERROR(_xll.qlIndexFixing(Index1M,$H1113,TRUE,_xll.ohTrigger(RecalcTrigger,Trigger1M)),NA())</f>
        <v>1.7686560705733601E-2</v>
      </c>
      <c r="K1113" s="44">
        <f>IFERROR(_xll.qlIndexFixing(Index3M,H1113,TRUE,_xll.ohTrigger(RecalcTrigger,Trigger3M)),NA())</f>
        <v>1.8533509322951131E-2</v>
      </c>
      <c r="L1113" s="44">
        <f>IFERROR(_xll.qlIndexFixing(Index6M,$H1113,TRUE,_xll.ohTrigger(RecalcTrigger,Trigger6M)),NA())</f>
        <v>1.8856319397635473E-2</v>
      </c>
      <c r="M1113" s="183">
        <f>IFERROR(_xll.qlIndexFixing(Index1Y,$H1113,TRUE,_xll.ohTrigger(RecalcTrigger,Trigger1Y)),NA())</f>
        <v>1.9292495568891548E-2</v>
      </c>
      <c r="N1113" s="182">
        <f>IFERROR(_xll.qlIndexFixing(ONIndex1M,I1113,TRUE,_xll.ohTrigger(RecalcTrigger,Trigger1M)),NA())</f>
        <v>1.7668154916306023E-2</v>
      </c>
      <c r="O1113" s="44">
        <f>IFERROR(_xll.qlIndexFixing(ONIndex3M,I1113,TRUE,_xll.ohTrigger(RecalcTrigger,Trigger3M)),NA())</f>
        <v>1.8485671587304964E-2</v>
      </c>
      <c r="P1113" s="44">
        <f>IFERROR(_xll.qlIndexFixing(ONIndex6M,I1113,TRUE,_xll.ohTrigger(RecalcTrigger,Trigger6M)),NA())</f>
        <v>1.8776965255851152E-2</v>
      </c>
      <c r="Q1113" s="183">
        <f>IFERROR(_xll.qlIndexFixing(ONIndex1Y,I1113,TRUE,_xll.ohTrigger(RecalcTrigger,Trigger1Y)),NA())</f>
        <v>1.9136160258153012E-2</v>
      </c>
    </row>
    <row r="1114" spans="2:17" x14ac:dyDescent="0.2">
      <c r="B1114" s="39" t="s">
        <v>42</v>
      </c>
      <c r="D1114" s="42">
        <f>_xll.qlCalendarAdvance(Calendar,$D1113,B1114,"f",FALSE)</f>
        <v>47303</v>
      </c>
      <c r="E1114" s="177">
        <f>_xll.qlInterestRateIndexValueDate(IndexON,D1114)</f>
        <v>47303</v>
      </c>
      <c r="F1114" s="193">
        <f>IFERROR(_xll.qlIndexFixing(IndexON,D1114,TRUE,_xll.ohTrigger(RecalcTrigger,TriggerON)),NA())</f>
        <v>1.7517246404299414E-2</v>
      </c>
      <c r="H1114" s="42">
        <f>_xll.qlCalendarAdvance(Calendar,$H1113,B1114,"f",FALSE)</f>
        <v>47303</v>
      </c>
      <c r="I1114" s="177">
        <f>_xll.qlInterestRateIndexValueDate(Index1M,$H1114)</f>
        <v>47305</v>
      </c>
      <c r="J1114" s="182">
        <f>IFERROR(_xll.qlIndexFixing(Index1M,$H1114,TRUE,_xll.ohTrigger(RecalcTrigger,Trigger1M)),NA())</f>
        <v>1.7688874755977121E-2</v>
      </c>
      <c r="K1114" s="44">
        <f>IFERROR(_xll.qlIndexFixing(Index3M,H1114,TRUE,_xll.ohTrigger(RecalcTrigger,Trigger3M)),NA())</f>
        <v>1.8535722535036856E-2</v>
      </c>
      <c r="L1114" s="44">
        <f>IFERROR(_xll.qlIndexFixing(Index6M,$H1114,TRUE,_xll.ohTrigger(RecalcTrigger,Trigger6M)),NA())</f>
        <v>1.8855105649293855E-2</v>
      </c>
      <c r="M1114" s="183">
        <f>IFERROR(_xll.qlIndexFixing(Index1Y,$H1114,TRUE,_xll.ohTrigger(RecalcTrigger,Trigger1Y)),NA())</f>
        <v>1.9291507172857419E-2</v>
      </c>
      <c r="N1114" s="182">
        <f>IFERROR(_xll.qlIndexFixing(ONIndex1M,I1114,TRUE,_xll.ohTrigger(RecalcTrigger,Trigger1M)),NA())</f>
        <v>1.7671240098815488E-2</v>
      </c>
      <c r="O1114" s="44">
        <f>IFERROR(_xll.qlIndexFixing(ONIndex3M,I1114,TRUE,_xll.ohTrigger(RecalcTrigger,Trigger3M)),NA())</f>
        <v>1.8486822331285069E-2</v>
      </c>
      <c r="P1114" s="44">
        <f>IFERROR(_xll.qlIndexFixing(ONIndex6M,I1114,TRUE,_xll.ohTrigger(RecalcTrigger,Trigger6M)),NA())</f>
        <v>1.8776708984606927E-2</v>
      </c>
      <c r="Q1114" s="183">
        <f>IFERROR(_xll.qlIndexFixing(ONIndex1Y,I1114,TRUE,_xll.ohTrigger(RecalcTrigger,Trigger1Y)),NA())</f>
        <v>1.9136481657939797E-2</v>
      </c>
    </row>
    <row r="1115" spans="2:17" x14ac:dyDescent="0.2">
      <c r="B1115" s="39" t="s">
        <v>42</v>
      </c>
      <c r="D1115" s="42">
        <f>_xll.qlCalendarAdvance(Calendar,$D1114,B1115,"f",FALSE)</f>
        <v>47310</v>
      </c>
      <c r="E1115" s="177">
        <f>_xll.qlInterestRateIndexValueDate(IndexON,D1115)</f>
        <v>47310</v>
      </c>
      <c r="F1115" s="193">
        <f>IFERROR(_xll.qlIndexFixing(IndexON,D1115,TRUE,_xll.ohTrigger(RecalcTrigger,TriggerON)),NA())</f>
        <v>1.7517246404299414E-2</v>
      </c>
      <c r="H1115" s="42">
        <f>_xll.qlCalendarAdvance(Calendar,$H1114,B1115,"f",FALSE)</f>
        <v>47310</v>
      </c>
      <c r="I1115" s="177">
        <f>_xll.qlInterestRateIndexValueDate(Index1M,$H1115)</f>
        <v>47312</v>
      </c>
      <c r="J1115" s="182">
        <f>IFERROR(_xll.qlIndexFixing(Index1M,$H1115,TRUE,_xll.ohTrigger(RecalcTrigger,Trigger1M)),NA())</f>
        <v>1.769174877158327E-2</v>
      </c>
      <c r="K1115" s="44">
        <f>IFERROR(_xll.qlIndexFixing(Index3M,H1115,TRUE,_xll.ohTrigger(RecalcTrigger,Trigger3M)),NA())</f>
        <v>1.8536310947576826E-2</v>
      </c>
      <c r="L1115" s="44">
        <f>IFERROR(_xll.qlIndexFixing(Index6M,$H1115,TRUE,_xll.ohTrigger(RecalcTrigger,Trigger6M)),NA())</f>
        <v>1.8853816833897828E-2</v>
      </c>
      <c r="M1115" s="183">
        <f>IFERROR(_xll.qlIndexFixing(Index1Y,$H1115,TRUE,_xll.ohTrigger(RecalcTrigger,Trigger1Y)),NA())</f>
        <v>1.9289462329261823E-2</v>
      </c>
      <c r="N1115" s="182">
        <f>IFERROR(_xll.qlIndexFixing(ONIndex1M,I1115,TRUE,_xll.ohTrigger(RecalcTrigger,Trigger1M)),NA())</f>
        <v>1.7674241364451504E-2</v>
      </c>
      <c r="O1115" s="44">
        <f>IFERROR(_xll.qlIndexFixing(ONIndex3M,I1115,TRUE,_xll.ohTrigger(RecalcTrigger,Trigger3M)),NA())</f>
        <v>1.8487892409311257E-2</v>
      </c>
      <c r="P1115" s="44">
        <f>IFERROR(_xll.qlIndexFixing(ONIndex6M,I1115,TRUE,_xll.ohTrigger(RecalcTrigger,Trigger6M)),NA())</f>
        <v>1.8776375859319572E-2</v>
      </c>
      <c r="Q1115" s="183">
        <f>IFERROR(_xll.qlIndexFixing(ONIndex1Y,I1115,TRUE,_xll.ohTrigger(RecalcTrigger,Trigger1Y)),NA())</f>
        <v>1.913671420751939E-2</v>
      </c>
    </row>
    <row r="1116" spans="2:17" x14ac:dyDescent="0.2">
      <c r="B1116" s="39" t="s">
        <v>42</v>
      </c>
      <c r="D1116" s="42">
        <f>_xll.qlCalendarAdvance(Calendar,$D1115,B1116,"f",FALSE)</f>
        <v>47317</v>
      </c>
      <c r="E1116" s="177">
        <f>_xll.qlInterestRateIndexValueDate(IndexON,D1116)</f>
        <v>47317</v>
      </c>
      <c r="F1116" s="193">
        <f>IFERROR(_xll.qlIndexFixing(IndexON,D1116,TRUE,_xll.ohTrigger(RecalcTrigger,TriggerON)),NA())</f>
        <v>1.7517246404299414E-2</v>
      </c>
      <c r="H1116" s="42">
        <f>_xll.qlCalendarAdvance(Calendar,$H1115,B1116,"f",FALSE)</f>
        <v>47317</v>
      </c>
      <c r="I1116" s="177">
        <f>_xll.qlInterestRateIndexValueDate(Index1M,$H1116)</f>
        <v>47319</v>
      </c>
      <c r="J1116" s="182">
        <f>IFERROR(_xll.qlIndexFixing(Index1M,$H1116,TRUE,_xll.ohTrigger(RecalcTrigger,Trigger1M)),NA())</f>
        <v>1.769453910026364E-2</v>
      </c>
      <c r="K1116" s="44">
        <f>IFERROR(_xll.qlIndexFixing(Index3M,H1116,TRUE,_xll.ohTrigger(RecalcTrigger,Trigger3M)),NA())</f>
        <v>1.8536819604481506E-2</v>
      </c>
      <c r="L1116" s="44">
        <f>IFERROR(_xll.qlIndexFixing(Index6M,$H1116,TRUE,_xll.ohTrigger(RecalcTrigger,Trigger6M)),NA())</f>
        <v>1.8852453152593301E-2</v>
      </c>
      <c r="M1116" s="183">
        <f>IFERROR(_xll.qlIndexFixing(Index1Y,$H1116,TRUE,_xll.ohTrigger(RecalcTrigger,Trigger1Y)),NA())</f>
        <v>1.92873289230901E-2</v>
      </c>
      <c r="N1116" s="182">
        <f>IFERROR(_xll.qlIndexFixing(ONIndex1M,I1116,TRUE,_xll.ohTrigger(RecalcTrigger,Trigger1M)),NA())</f>
        <v>1.7677158850224473E-2</v>
      </c>
      <c r="O1116" s="44">
        <f>IFERROR(_xll.qlIndexFixing(ONIndex3M,I1116,TRUE,_xll.ohTrigger(RecalcTrigger,Trigger3M)),NA())</f>
        <v>1.8488882003877549E-2</v>
      </c>
      <c r="P1116" s="44">
        <f>IFERROR(_xll.qlIndexFixing(ONIndex6M,I1116,TRUE,_xll.ohTrigger(RecalcTrigger,Trigger6M)),NA())</f>
        <v>1.8775966079109807E-2</v>
      </c>
      <c r="Q1116" s="183">
        <f>IFERROR(_xll.qlIndexFixing(ONIndex1Y,I1116,TRUE,_xll.ohTrigger(RecalcTrigger,Trigger1Y)),NA())</f>
        <v>1.9136857981632005E-2</v>
      </c>
    </row>
    <row r="1117" spans="2:17" x14ac:dyDescent="0.2">
      <c r="B1117" s="39" t="s">
        <v>42</v>
      </c>
      <c r="D1117" s="42">
        <f>_xll.qlCalendarAdvance(Calendar,$D1116,B1117,"f",FALSE)</f>
        <v>47324</v>
      </c>
      <c r="E1117" s="177">
        <f>_xll.qlInterestRateIndexValueDate(IndexON,D1117)</f>
        <v>47324</v>
      </c>
      <c r="F1117" s="193">
        <f>IFERROR(_xll.qlIndexFixing(IndexON,D1117,TRUE,_xll.ohTrigger(RecalcTrigger,TriggerON)),NA())</f>
        <v>1.7517246404299414E-2</v>
      </c>
      <c r="H1117" s="42">
        <f>_xll.qlCalendarAdvance(Calendar,$H1116,B1117,"f",FALSE)</f>
        <v>47324</v>
      </c>
      <c r="I1117" s="177">
        <f>_xll.qlInterestRateIndexValueDate(Index1M,$H1117)</f>
        <v>47326</v>
      </c>
      <c r="J1117" s="182">
        <f>IFERROR(_xll.qlIndexFixing(Index1M,$H1117,TRUE,_xll.ohTrigger(RecalcTrigger,Trigger1M)),NA())</f>
        <v>1.7697245879245239E-2</v>
      </c>
      <c r="K1117" s="44">
        <f>IFERROR(_xll.qlIndexFixing(Index3M,H1117,TRUE,_xll.ohTrigger(RecalcTrigger,Trigger3M)),NA())</f>
        <v>1.8537248689057886E-2</v>
      </c>
      <c r="L1117" s="44">
        <f>IFERROR(_xll.qlIndexFixing(Index6M,$H1117,TRUE,_xll.ohTrigger(RecalcTrigger,Trigger6M)),NA())</f>
        <v>1.8851014806536556E-2</v>
      </c>
      <c r="M1117" s="183">
        <f>IFERROR(_xll.qlIndexFixing(Index1Y,$H1117,TRUE,_xll.ohTrigger(RecalcTrigger,Trigger1Y)),NA())</f>
        <v>1.9285107031142504E-2</v>
      </c>
      <c r="N1117" s="182">
        <f>IFERROR(_xll.qlIndexFixing(ONIndex1M,I1117,TRUE,_xll.ohTrigger(RecalcTrigger,Trigger1M)),NA())</f>
        <v>1.7679992693304669E-2</v>
      </c>
      <c r="O1117" s="44">
        <f>IFERROR(_xll.qlIndexFixing(ONIndex3M,I1117,TRUE,_xll.ohTrigger(RecalcTrigger,Trigger3M)),NA())</f>
        <v>1.8489791297477964E-2</v>
      </c>
      <c r="P1117" s="44">
        <f>IFERROR(_xll.qlIndexFixing(ONIndex6M,I1117,TRUE,_xll.ohTrigger(RecalcTrigger,Trigger6M)),NA())</f>
        <v>1.8775479842938481E-2</v>
      </c>
      <c r="Q1117" s="183">
        <f>IFERROR(_xll.qlIndexFixing(ONIndex1Y,I1117,TRUE,_xll.ohTrigger(RecalcTrigger,Trigger1Y)),NA())</f>
        <v>1.9136913055097793E-2</v>
      </c>
    </row>
    <row r="1118" spans="2:17" x14ac:dyDescent="0.2">
      <c r="B1118" s="39" t="s">
        <v>42</v>
      </c>
      <c r="D1118" s="42">
        <f>_xll.qlCalendarAdvance(Calendar,$D1117,B1118,"f",FALSE)</f>
        <v>47331</v>
      </c>
      <c r="E1118" s="177">
        <f>_xll.qlInterestRateIndexValueDate(IndexON,D1118)</f>
        <v>47331</v>
      </c>
      <c r="F1118" s="193">
        <f>IFERROR(_xll.qlIndexFixing(IndexON,D1118,TRUE,_xll.ohTrigger(RecalcTrigger,TriggerON)),NA())</f>
        <v>1.7517246404299414E-2</v>
      </c>
      <c r="H1118" s="42">
        <f>_xll.qlCalendarAdvance(Calendar,$H1117,B1118,"f",FALSE)</f>
        <v>47331</v>
      </c>
      <c r="I1118" s="177">
        <f>_xll.qlInterestRateIndexValueDate(Index1M,$H1118)</f>
        <v>47333</v>
      </c>
      <c r="J1118" s="182">
        <f>IFERROR(_xll.qlIndexFixing(Index1M,$H1118,TRUE,_xll.ohTrigger(RecalcTrigger,Trigger1M)),NA())</f>
        <v>1.7699869245747332E-2</v>
      </c>
      <c r="K1118" s="44">
        <f>IFERROR(_xll.qlIndexFixing(Index3M,H1118,TRUE,_xll.ohTrigger(RecalcTrigger,Trigger3M)),NA())</f>
        <v>1.8537598384621455E-2</v>
      </c>
      <c r="L1118" s="44">
        <f>IFERROR(_xll.qlIndexFixing(Index6M,$H1118,TRUE,_xll.ohTrigger(RecalcTrigger,Trigger6M)),NA())</f>
        <v>1.8849501996890353E-2</v>
      </c>
      <c r="M1118" s="183">
        <f>IFERROR(_xll.qlIndexFixing(Index1Y,$H1118,TRUE,_xll.ohTrigger(RecalcTrigger,Trigger1Y)),NA())</f>
        <v>1.9282796730242163E-2</v>
      </c>
      <c r="N1118" s="182">
        <f>IFERROR(_xll.qlIndexFixing(ONIndex1M,I1118,TRUE,_xll.ohTrigger(RecalcTrigger,Trigger1M)),NA())</f>
        <v>1.7682743030782433E-2</v>
      </c>
      <c r="O1118" s="44">
        <f>IFERROR(_xll.qlIndexFixing(ONIndex3M,I1118,TRUE,_xll.ohTrigger(RecalcTrigger,Trigger3M)),NA())</f>
        <v>1.8490620472526587E-2</v>
      </c>
      <c r="P1118" s="44">
        <f>IFERROR(_xll.qlIndexFixing(ONIndex6M,I1118,TRUE,_xll.ohTrigger(RecalcTrigger,Trigger6M)),NA())</f>
        <v>1.8774917349926312E-2</v>
      </c>
      <c r="Q1118" s="183">
        <f>IFERROR(_xll.qlIndexFixing(ONIndex1Y,I1118,TRUE,_xll.ohTrigger(RecalcTrigger,Trigger1Y)),NA())</f>
        <v>1.9136879502656967E-2</v>
      </c>
    </row>
    <row r="1119" spans="2:17" x14ac:dyDescent="0.2">
      <c r="B1119" s="39" t="s">
        <v>42</v>
      </c>
      <c r="D1119" s="42">
        <f>_xll.qlCalendarAdvance(Calendar,$D1118,B1119,"f",FALSE)</f>
        <v>47338</v>
      </c>
      <c r="E1119" s="177">
        <f>_xll.qlInterestRateIndexValueDate(IndexON,D1119)</f>
        <v>47338</v>
      </c>
      <c r="F1119" s="193">
        <f>IFERROR(_xll.qlIndexFixing(IndexON,D1119,TRUE,_xll.ohTrigger(RecalcTrigger,TriggerON)),NA())</f>
        <v>1.7517246404299414E-2</v>
      </c>
      <c r="H1119" s="42">
        <f>_xll.qlCalendarAdvance(Calendar,$H1118,B1119,"f",FALSE)</f>
        <v>47338</v>
      </c>
      <c r="I1119" s="177">
        <f>_xll.qlInterestRateIndexValueDate(Index1M,$H1119)</f>
        <v>47340</v>
      </c>
      <c r="J1119" s="182">
        <f>IFERROR(_xll.qlIndexFixing(Index1M,$H1119,TRUE,_xll.ohTrigger(RecalcTrigger,Trigger1M)),NA())</f>
        <v>1.7702409336996929E-2</v>
      </c>
      <c r="K1119" s="44">
        <f>IFERROR(_xll.qlIndexFixing(Index3M,H1119,TRUE,_xll.ohTrigger(RecalcTrigger,Trigger3M)),NA())</f>
        <v>1.8537868874491107E-2</v>
      </c>
      <c r="L1119" s="44">
        <f>IFERROR(_xll.qlIndexFixing(Index6M,$H1119,TRUE,_xll.ohTrigger(RecalcTrigger,Trigger6M)),NA())</f>
        <v>1.8847914924825668E-2</v>
      </c>
      <c r="M1119" s="183">
        <f>IFERROR(_xll.qlIndexFixing(Index1Y,$H1119,TRUE,_xll.ohTrigger(RecalcTrigger,Trigger1Y)),NA())</f>
        <v>1.9280398097235724E-2</v>
      </c>
      <c r="N1119" s="182">
        <f>IFERROR(_xll.qlIndexFixing(ONIndex1M,I1119,TRUE,_xll.ohTrigger(RecalcTrigger,Trigger1M)),NA())</f>
        <v>1.7685409999668167E-2</v>
      </c>
      <c r="O1119" s="44">
        <f>IFERROR(_xll.qlIndexFixing(ONIndex3M,I1119,TRUE,_xll.ohTrigger(RecalcTrigger,Trigger3M)),NA())</f>
        <v>1.8491369711597372E-2</v>
      </c>
      <c r="P1119" s="44">
        <f>IFERROR(_xll.qlIndexFixing(ONIndex6M,I1119,TRUE,_xll.ohTrigger(RecalcTrigger,Trigger6M)),NA())</f>
        <v>1.8774278799114086E-2</v>
      </c>
      <c r="Q1119" s="183">
        <f>IFERROR(_xll.qlIndexFixing(ONIndex1Y,I1119,TRUE,_xll.ohTrigger(RecalcTrigger,Trigger1Y)),NA())</f>
        <v>1.9136757399049742E-2</v>
      </c>
    </row>
    <row r="1120" spans="2:17" x14ac:dyDescent="0.2">
      <c r="B1120" s="39" t="s">
        <v>42</v>
      </c>
      <c r="D1120" s="42">
        <f>_xll.qlCalendarAdvance(Calendar,$D1119,B1120,"f",FALSE)</f>
        <v>47345</v>
      </c>
      <c r="E1120" s="177">
        <f>_xll.qlInterestRateIndexValueDate(IndexON,D1120)</f>
        <v>47345</v>
      </c>
      <c r="F1120" s="193">
        <f>IFERROR(_xll.qlIndexFixing(IndexON,D1120,TRUE,_xll.ohTrigger(RecalcTrigger,TriggerON)),NA())</f>
        <v>1.7517246404299414E-2</v>
      </c>
      <c r="H1120" s="42">
        <f>_xll.qlCalendarAdvance(Calendar,$H1119,B1120,"f",FALSE)</f>
        <v>47345</v>
      </c>
      <c r="I1120" s="177">
        <f>_xll.qlInterestRateIndexValueDate(Index1M,$H1120)</f>
        <v>47347</v>
      </c>
      <c r="J1120" s="182">
        <f>IFERROR(_xll.qlIndexFixing(Index1M,$H1120,TRUE,_xll.ohTrigger(RecalcTrigger,Trigger1M)),NA())</f>
        <v>1.7704866290221027E-2</v>
      </c>
      <c r="K1120" s="44">
        <f>IFERROR(_xll.qlIndexFixing(Index3M,H1120,TRUE,_xll.ohTrigger(RecalcTrigger,Trigger3M)),NA())</f>
        <v>1.8538060341990837E-2</v>
      </c>
      <c r="L1120" s="44">
        <f>IFERROR(_xll.qlIndexFixing(Index6M,$H1120,TRUE,_xll.ohTrigger(RecalcTrigger,Trigger6M)),NA())</f>
        <v>1.8846253791520811E-2</v>
      </c>
      <c r="M1120" s="183">
        <f>IFERROR(_xll.qlIndexFixing(Index1Y,$H1120,TRUE,_xll.ohTrigger(RecalcTrigger,Trigger1Y)),NA())</f>
        <v>1.9277911208991395E-2</v>
      </c>
      <c r="N1120" s="182">
        <f>IFERROR(_xll.qlIndexFixing(ONIndex1M,I1120,TRUE,_xll.ohTrigger(RecalcTrigger,Trigger1M)),NA())</f>
        <v>1.768799373705221E-2</v>
      </c>
      <c r="O1120" s="44">
        <f>IFERROR(_xll.qlIndexFixing(ONIndex3M,I1120,TRUE,_xll.ohTrigger(RecalcTrigger,Trigger3M)),NA())</f>
        <v>1.8492039196944532E-2</v>
      </c>
      <c r="P1120" s="44">
        <f>IFERROR(_xll.qlIndexFixing(ONIndex6M,I1120,TRUE,_xll.ohTrigger(RecalcTrigger,Trigger6M)),NA())</f>
        <v>1.8773564389622521E-2</v>
      </c>
      <c r="Q1120" s="183">
        <f>IFERROR(_xll.qlIndexFixing(ONIndex1Y,I1120,TRUE,_xll.ohTrigger(RecalcTrigger,Trigger1Y)),NA())</f>
        <v>1.9136546819096267E-2</v>
      </c>
    </row>
    <row r="1121" spans="2:17" x14ac:dyDescent="0.2">
      <c r="B1121" s="39" t="s">
        <v>42</v>
      </c>
      <c r="D1121" s="42">
        <f>_xll.qlCalendarAdvance(Calendar,$D1120,B1121,"f",FALSE)</f>
        <v>47352</v>
      </c>
      <c r="E1121" s="177">
        <f>_xll.qlInterestRateIndexValueDate(IndexON,D1121)</f>
        <v>47352</v>
      </c>
      <c r="F1121" s="193">
        <f>IFERROR(_xll.qlIndexFixing(IndexON,D1121,TRUE,_xll.ohTrigger(RecalcTrigger,TriggerON)),NA())</f>
        <v>1.7517246404299414E-2</v>
      </c>
      <c r="H1121" s="42">
        <f>_xll.qlCalendarAdvance(Calendar,$H1120,B1121,"f",FALSE)</f>
        <v>47352</v>
      </c>
      <c r="I1121" s="177">
        <f>_xll.qlInterestRateIndexValueDate(Index1M,$H1121)</f>
        <v>47354</v>
      </c>
      <c r="J1121" s="182">
        <f>IFERROR(_xll.qlIndexFixing(Index1M,$H1121,TRUE,_xll.ohTrigger(RecalcTrigger,Trigger1M)),NA())</f>
        <v>1.770724024265179E-2</v>
      </c>
      <c r="K1121" s="44">
        <f>IFERROR(_xll.qlIndexFixing(Index3M,H1121,TRUE,_xll.ohTrigger(RecalcTrigger,Trigger3M)),NA())</f>
        <v>1.8538172970448887E-2</v>
      </c>
      <c r="L1121" s="44">
        <f>IFERROR(_xll.qlIndexFixing(Index6M,$H1121,TRUE,_xll.ohTrigger(RecalcTrigger,Trigger6M)),NA())</f>
        <v>1.8844518798162749E-2</v>
      </c>
      <c r="M1121" s="183">
        <f>IFERROR(_xll.qlIndexFixing(Index1Y,$H1121,TRUE,_xll.ohTrigger(RecalcTrigger,Trigger1Y)),NA())</f>
        <v>1.9275336142400481E-2</v>
      </c>
      <c r="N1121" s="182">
        <f>IFERROR(_xll.qlIndexFixing(ONIndex1M,I1121,TRUE,_xll.ohTrigger(RecalcTrigger,Trigger1M)),NA())</f>
        <v>1.7690494380024901E-2</v>
      </c>
      <c r="O1121" s="44">
        <f>IFERROR(_xll.qlIndexFixing(ONIndex3M,I1121,TRUE,_xll.ohTrigger(RecalcTrigger,Trigger3M)),NA())</f>
        <v>1.8492629111221959E-2</v>
      </c>
      <c r="P1121" s="44">
        <f>IFERROR(_xll.qlIndexFixing(ONIndex6M,I1121,TRUE,_xll.ohTrigger(RecalcTrigger,Trigger6M)),NA())</f>
        <v>1.8772774320652275E-2</v>
      </c>
      <c r="Q1121" s="183">
        <f>IFERROR(_xll.qlIndexFixing(ONIndex1Y,I1121,TRUE,_xll.ohTrigger(RecalcTrigger,Trigger1Y)),NA())</f>
        <v>1.9136247837536757E-2</v>
      </c>
    </row>
    <row r="1122" spans="2:17" x14ac:dyDescent="0.2">
      <c r="B1122" s="39" t="s">
        <v>42</v>
      </c>
      <c r="D1122" s="42">
        <f>_xll.qlCalendarAdvance(Calendar,$D1121,B1122,"f",FALSE)</f>
        <v>47359</v>
      </c>
      <c r="E1122" s="177">
        <f>_xll.qlInterestRateIndexValueDate(IndexON,D1122)</f>
        <v>47359</v>
      </c>
      <c r="F1122" s="193">
        <f>IFERROR(_xll.qlIndexFixing(IndexON,D1122,TRUE,_xll.ohTrigger(RecalcTrigger,TriggerON)),NA())</f>
        <v>1.7517246404299414E-2</v>
      </c>
      <c r="H1122" s="42">
        <f>_xll.qlCalendarAdvance(Calendar,$H1121,B1122,"f",FALSE)</f>
        <v>47359</v>
      </c>
      <c r="I1122" s="177">
        <f>_xll.qlInterestRateIndexValueDate(Index1M,$H1122)</f>
        <v>47361</v>
      </c>
      <c r="J1122" s="182">
        <f>IFERROR(_xll.qlIndexFixing(Index1M,$H1122,TRUE,_xll.ohTrigger(RecalcTrigger,Trigger1M)),NA())</f>
        <v>1.7707753824689792E-2</v>
      </c>
      <c r="K1122" s="44">
        <f>IFERROR(_xll.qlIndexFixing(Index3M,H1122,TRUE,_xll.ohTrigger(RecalcTrigger,Trigger3M)),NA())</f>
        <v>1.8536813763106483E-2</v>
      </c>
      <c r="L1122" s="44">
        <f>IFERROR(_xll.qlIndexFixing(Index6M,$H1122,TRUE,_xll.ohTrigger(RecalcTrigger,Trigger6M)),NA())</f>
        <v>1.8841359786090521E-2</v>
      </c>
      <c r="M1122" s="183">
        <f>IFERROR(_xll.qlIndexFixing(Index1Y,$H1122,TRUE,_xll.ohTrigger(RecalcTrigger,Trigger1Y)),NA())</f>
        <v>1.9271877609321794E-2</v>
      </c>
      <c r="N1122" s="182">
        <f>IFERROR(_xll.qlIndexFixing(ONIndex1M,I1122,TRUE,_xll.ohTrigger(RecalcTrigger,Trigger1M)),NA())</f>
        <v>1.769291206567658E-2</v>
      </c>
      <c r="O1122" s="44">
        <f>IFERROR(_xll.qlIndexFixing(ONIndex3M,I1122,TRUE,_xll.ohTrigger(RecalcTrigger,Trigger3M)),NA())</f>
        <v>1.8493139636923672E-2</v>
      </c>
      <c r="P1122" s="44">
        <f>IFERROR(_xll.qlIndexFixing(ONIndex6M,I1122,TRUE,_xll.ohTrigger(RecalcTrigger,Trigger6M)),NA())</f>
        <v>1.8771908791084257E-2</v>
      </c>
      <c r="Q1122" s="183">
        <f>IFERROR(_xll.qlIndexFixing(ONIndex1Y,I1122,TRUE,_xll.ohTrigger(RecalcTrigger,Trigger1Y)),NA())</f>
        <v>1.9135860529191362E-2</v>
      </c>
    </row>
    <row r="1123" spans="2:17" x14ac:dyDescent="0.2">
      <c r="B1123" s="39" t="s">
        <v>42</v>
      </c>
      <c r="D1123" s="42">
        <f>_xll.qlCalendarAdvance(Calendar,$D1122,B1123,"f",FALSE)</f>
        <v>47366</v>
      </c>
      <c r="E1123" s="177">
        <f>_xll.qlInterestRateIndexValueDate(IndexON,D1123)</f>
        <v>47366</v>
      </c>
      <c r="F1123" s="193">
        <f>IFERROR(_xll.qlIndexFixing(IndexON,D1123,TRUE,_xll.ohTrigger(RecalcTrigger,TriggerON)),NA())</f>
        <v>1.7517246404299414E-2</v>
      </c>
      <c r="H1123" s="42">
        <f>_xll.qlCalendarAdvance(Calendar,$H1122,B1123,"f",FALSE)</f>
        <v>47366</v>
      </c>
      <c r="I1123" s="177">
        <f>_xll.qlInterestRateIndexValueDate(Index1M,$H1123)</f>
        <v>47368</v>
      </c>
      <c r="J1123" s="182">
        <f>IFERROR(_xll.qlIndexFixing(Index1M,$H1123,TRUE,_xll.ohTrigger(RecalcTrigger,Trigger1M)),NA())</f>
        <v>1.771173969405164E-2</v>
      </c>
      <c r="K1123" s="44">
        <f>IFERROR(_xll.qlIndexFixing(Index3M,H1123,TRUE,_xll.ohTrigger(RecalcTrigger,Trigger3M)),NA())</f>
        <v>1.8536785981317305E-2</v>
      </c>
      <c r="L1123" s="44">
        <f>IFERROR(_xll.qlIndexFixing(Index6M,$H1123,TRUE,_xll.ohTrigger(RecalcTrigger,Trigger6M)),NA())</f>
        <v>1.8839498781064418E-2</v>
      </c>
      <c r="M1123" s="183">
        <f>IFERROR(_xll.qlIndexFixing(Index1Y,$H1123,TRUE,_xll.ohTrigger(RecalcTrigger,Trigger1Y)),NA())</f>
        <v>1.9269921781857574E-2</v>
      </c>
      <c r="N1123" s="182">
        <f>IFERROR(_xll.qlIndexFixing(ONIndex1M,I1123,TRUE,_xll.ohTrigger(RecalcTrigger,Trigger1M)),NA())</f>
        <v>1.7695246931097586E-2</v>
      </c>
      <c r="O1123" s="44">
        <f>IFERROR(_xll.qlIndexFixing(ONIndex3M,I1123,TRUE,_xll.ohTrigger(RecalcTrigger,Trigger3M)),NA())</f>
        <v>1.8493570956303884E-2</v>
      </c>
      <c r="P1123" s="44">
        <f>IFERROR(_xll.qlIndexFixing(ONIndex6M,I1123,TRUE,_xll.ohTrigger(RecalcTrigger,Trigger6M)),NA())</f>
        <v>1.877096800003919E-2</v>
      </c>
      <c r="Q1123" s="183">
        <f>IFERROR(_xll.qlIndexFixing(ONIndex1Y,I1123,TRUE,_xll.ohTrigger(RecalcTrigger,Trigger1Y)),NA())</f>
        <v>1.9135384968720359E-2</v>
      </c>
    </row>
    <row r="1124" spans="2:17" x14ac:dyDescent="0.2">
      <c r="B1124" s="39" t="s">
        <v>42</v>
      </c>
      <c r="D1124" s="42">
        <f>_xll.qlCalendarAdvance(Calendar,$D1123,B1124,"f",FALSE)</f>
        <v>47373</v>
      </c>
      <c r="E1124" s="177">
        <f>_xll.qlInterestRateIndexValueDate(IndexON,D1124)</f>
        <v>47373</v>
      </c>
      <c r="F1124" s="193">
        <f>IFERROR(_xll.qlIndexFixing(IndexON,D1124,TRUE,_xll.ohTrigger(RecalcTrigger,TriggerON)),NA())</f>
        <v>1.7517246404299414E-2</v>
      </c>
      <c r="H1124" s="42">
        <f>_xll.qlCalendarAdvance(Calendar,$H1123,B1124,"f",FALSE)</f>
        <v>47373</v>
      </c>
      <c r="I1124" s="177">
        <f>_xll.qlInterestRateIndexValueDate(Index1M,$H1124)</f>
        <v>47375</v>
      </c>
      <c r="J1124" s="182">
        <f>IFERROR(_xll.qlIndexFixing(Index1M,$H1124,TRUE,_xll.ohTrigger(RecalcTrigger,Trigger1M)),NA())</f>
        <v>1.7713865467490209E-2</v>
      </c>
      <c r="K1124" s="44">
        <f>IFERROR(_xll.qlIndexFixing(Index3M,H1124,TRUE,_xll.ohTrigger(RecalcTrigger,Trigger3M)),NA())</f>
        <v>1.8536679883285848E-2</v>
      </c>
      <c r="L1124" s="44">
        <f>IFERROR(_xll.qlIndexFixing(Index6M,$H1124,TRUE,_xll.ohTrigger(RecalcTrigger,Trigger6M)),NA())</f>
        <v>1.8837564477331099E-2</v>
      </c>
      <c r="M1124" s="183">
        <f>IFERROR(_xll.qlIndexFixing(Index1Y,$H1124,TRUE,_xll.ohTrigger(RecalcTrigger,Trigger1Y)),NA())</f>
        <v>1.9267082641800787E-2</v>
      </c>
      <c r="N1124" s="182">
        <f>IFERROR(_xll.qlIndexFixing(ONIndex1M,I1124,TRUE,_xll.ohTrigger(RecalcTrigger,Trigger1M)),NA())</f>
        <v>1.7697499113218385E-2</v>
      </c>
      <c r="O1124" s="44">
        <f>IFERROR(_xll.qlIndexFixing(ONIndex3M,I1124,TRUE,_xll.ohTrigger(RecalcTrigger,Trigger3M)),NA())</f>
        <v>1.8493923252016486E-2</v>
      </c>
      <c r="P1124" s="44">
        <f>IFERROR(_xll.qlIndexFixing(ONIndex6M,I1124,TRUE,_xll.ohTrigger(RecalcTrigger,Trigger6M)),NA())</f>
        <v>1.8769952146717728E-2</v>
      </c>
      <c r="Q1124" s="183">
        <f>IFERROR(_xll.qlIndexFixing(ONIndex1Y,I1124,TRUE,_xll.ohTrigger(RecalcTrigger,Trigger1Y)),NA())</f>
        <v>1.9134821231023835E-2</v>
      </c>
    </row>
    <row r="1125" spans="2:17" x14ac:dyDescent="0.2">
      <c r="B1125" s="39" t="s">
        <v>42</v>
      </c>
      <c r="D1125" s="42">
        <f>_xll.qlCalendarAdvance(Calendar,$D1124,B1125,"f",FALSE)</f>
        <v>47380</v>
      </c>
      <c r="E1125" s="177">
        <f>_xll.qlInterestRateIndexValueDate(IndexON,D1125)</f>
        <v>47380</v>
      </c>
      <c r="F1125" s="193">
        <f>IFERROR(_xll.qlIndexFixing(IndexON,D1125,TRUE,_xll.ohTrigger(RecalcTrigger,TriggerON)),NA())</f>
        <v>1.7517246404299414E-2</v>
      </c>
      <c r="H1125" s="42">
        <f>_xll.qlCalendarAdvance(Calendar,$H1124,B1125,"f",FALSE)</f>
        <v>47380</v>
      </c>
      <c r="I1125" s="177">
        <f>_xll.qlInterestRateIndexValueDate(Index1M,$H1125)</f>
        <v>47382</v>
      </c>
      <c r="J1125" s="182">
        <f>IFERROR(_xll.qlIndexFixing(Index1M,$H1125,TRUE,_xll.ohTrigger(RecalcTrigger,Trigger1M)),NA())</f>
        <v>1.7715908789074399E-2</v>
      </c>
      <c r="K1125" s="44">
        <f>IFERROR(_xll.qlIndexFixing(Index3M,H1125,TRUE,_xll.ohTrigger(RecalcTrigger,Trigger3M)),NA())</f>
        <v>1.8536495652328323E-2</v>
      </c>
      <c r="L1125" s="44">
        <f>IFERROR(_xll.qlIndexFixing(Index6M,$H1125,TRUE,_xll.ohTrigger(RecalcTrigger,Trigger6M)),NA())</f>
        <v>1.8835557076058707E-2</v>
      </c>
      <c r="M1125" s="183">
        <f>IFERROR(_xll.qlIndexFixing(Index1Y,$H1125,TRUE,_xll.ohTrigger(RecalcTrigger,Trigger1Y)),NA())</f>
        <v>1.9264155631187611E-2</v>
      </c>
      <c r="N1125" s="182">
        <f>IFERROR(_xll.qlIndexFixing(ONIndex1M,I1125,TRUE,_xll.ohTrigger(RecalcTrigger,Trigger1M)),NA())</f>
        <v>1.7699668749369124E-2</v>
      </c>
      <c r="O1125" s="44">
        <f>IFERROR(_xll.qlIndexFixing(ONIndex3M,I1125,TRUE,_xll.ohTrigger(RecalcTrigger,Trigger3M)),NA())</f>
        <v>1.8494196706475563E-2</v>
      </c>
      <c r="P1125" s="44">
        <f>IFERROR(_xll.qlIndexFixing(ONIndex6M,I1125,TRUE,_xll.ohTrigger(RecalcTrigger,Trigger6M)),NA())</f>
        <v>1.8768861430160655E-2</v>
      </c>
      <c r="Q1125" s="183">
        <f>IFERROR(_xll.qlIndexFixing(ONIndex1Y,I1125,TRUE,_xll.ohTrigger(RecalcTrigger,Trigger1Y)),NA())</f>
        <v>1.9134169390762068E-2</v>
      </c>
    </row>
    <row r="1126" spans="2:17" x14ac:dyDescent="0.2">
      <c r="B1126" s="39" t="s">
        <v>42</v>
      </c>
      <c r="D1126" s="42">
        <f>_xll.qlCalendarAdvance(Calendar,$D1125,B1126,"f",FALSE)</f>
        <v>47387</v>
      </c>
      <c r="E1126" s="177">
        <f>_xll.qlInterestRateIndexValueDate(IndexON,D1126)</f>
        <v>47387</v>
      </c>
      <c r="F1126" s="193">
        <f>IFERROR(_xll.qlIndexFixing(IndexON,D1126,TRUE,_xll.ohTrigger(RecalcTrigger,TriggerON)),NA())</f>
        <v>1.7517246404299414E-2</v>
      </c>
      <c r="H1126" s="42">
        <f>_xll.qlCalendarAdvance(Calendar,$H1125,B1126,"f",FALSE)</f>
        <v>47387</v>
      </c>
      <c r="I1126" s="177">
        <f>_xll.qlInterestRateIndexValueDate(Index1M,$H1126)</f>
        <v>47389</v>
      </c>
      <c r="J1126" s="182">
        <f>IFERROR(_xll.qlIndexFixing(Index1M,$H1126,TRUE,_xll.ohTrigger(RecalcTrigger,Trigger1M)),NA())</f>
        <v>1.7719005905495164E-2</v>
      </c>
      <c r="K1126" s="44">
        <f>IFERROR(_xll.qlIndexFixing(Index3M,H1126,TRUE,_xll.ohTrigger(RecalcTrigger,Trigger3M)),NA())</f>
        <v>1.8537559943976746E-2</v>
      </c>
      <c r="L1126" s="44">
        <f>IFERROR(_xll.qlIndexFixing(Index6M,$H1126,TRUE,_xll.ohTrigger(RecalcTrigger,Trigger6M)),NA())</f>
        <v>1.8833794056854172E-2</v>
      </c>
      <c r="M1126" s="183">
        <f>IFERROR(_xll.qlIndexFixing(Index1Y,$H1126,TRUE,_xll.ohTrigger(RecalcTrigger,Trigger1Y)),NA())</f>
        <v>1.9261140827021735E-2</v>
      </c>
      <c r="N1126" s="182">
        <f>IFERROR(_xll.qlIndexFixing(ONIndex1M,I1126,TRUE,_xll.ohTrigger(RecalcTrigger,Trigger1M)),NA())</f>
        <v>1.7701755976480271E-2</v>
      </c>
      <c r="O1126" s="44">
        <f>IFERROR(_xll.qlIndexFixing(ONIndex3M,I1126,TRUE,_xll.ohTrigger(RecalcTrigger,Trigger3M)),NA())</f>
        <v>1.8494391502095198E-2</v>
      </c>
      <c r="P1126" s="44">
        <f>IFERROR(_xll.qlIndexFixing(ONIndex6M,I1126,TRUE,_xll.ohTrigger(RecalcTrigger,Trigger6M)),NA())</f>
        <v>1.8767696049328819E-2</v>
      </c>
      <c r="Q1126" s="183">
        <f>IFERROR(_xll.qlIndexFixing(ONIndex1Y,I1126,TRUE,_xll.ohTrigger(RecalcTrigger,Trigger1Y)),NA())</f>
        <v>1.9133429522675272E-2</v>
      </c>
    </row>
    <row r="1127" spans="2:17" x14ac:dyDescent="0.2">
      <c r="B1127" s="39" t="s">
        <v>42</v>
      </c>
      <c r="D1127" s="42">
        <f>_xll.qlCalendarAdvance(Calendar,$D1126,B1127,"f",FALSE)</f>
        <v>47394</v>
      </c>
      <c r="E1127" s="177">
        <f>_xll.qlInterestRateIndexValueDate(IndexON,D1127)</f>
        <v>47394</v>
      </c>
      <c r="F1127" s="193">
        <f>IFERROR(_xll.qlIndexFixing(IndexON,D1127,TRUE,_xll.ohTrigger(RecalcTrigger,TriggerON)),NA())</f>
        <v>1.7517246404299414E-2</v>
      </c>
      <c r="H1127" s="42">
        <f>_xll.qlCalendarAdvance(Calendar,$H1126,B1127,"f",FALSE)</f>
        <v>47394</v>
      </c>
      <c r="I1127" s="177">
        <f>_xll.qlInterestRateIndexValueDate(Index1M,$H1127)</f>
        <v>47396</v>
      </c>
      <c r="J1127" s="182">
        <f>IFERROR(_xll.qlIndexFixing(Index1M,$H1127,TRUE,_xll.ohTrigger(RecalcTrigger,Trigger1M)),NA())</f>
        <v>1.7719748625621191E-2</v>
      </c>
      <c r="K1127" s="44">
        <f>IFERROR(_xll.qlIndexFixing(Index3M,H1127,TRUE,_xll.ohTrigger(RecalcTrigger,Trigger3M)),NA())</f>
        <v>1.8537203388366178E-2</v>
      </c>
      <c r="L1127" s="44">
        <f>IFERROR(_xll.qlIndexFixing(Index6M,$H1127,TRUE,_xll.ohTrigger(RecalcTrigger,Trigger6M)),NA())</f>
        <v>1.8831635828908799E-2</v>
      </c>
      <c r="M1127" s="183">
        <f>IFERROR(_xll.qlIndexFixing(Index1Y,$H1127,TRUE,_xll.ohTrigger(RecalcTrigger,Trigger1Y)),NA())</f>
        <v>1.9258038306328846E-2</v>
      </c>
      <c r="N1127" s="182">
        <f>IFERROR(_xll.qlIndexFixing(ONIndex1M,I1127,TRUE,_xll.ohTrigger(RecalcTrigger,Trigger1M)),NA())</f>
        <v>1.7703760931642165E-2</v>
      </c>
      <c r="O1127" s="44">
        <f>IFERROR(_xll.qlIndexFixing(ONIndex3M,I1127,TRUE,_xll.ohTrigger(RecalcTrigger,Trigger3M)),NA())</f>
        <v>1.849450782136941E-2</v>
      </c>
      <c r="P1127" s="44">
        <f>IFERROR(_xll.qlIndexFixing(ONIndex6M,I1127,TRUE,_xll.ohTrigger(RecalcTrigger,Trigger6M)),NA())</f>
        <v>1.8766456203502813E-2</v>
      </c>
      <c r="Q1127" s="183">
        <f>IFERROR(_xll.qlIndexFixing(ONIndex1Y,I1127,TRUE,_xll.ohTrigger(RecalcTrigger,Trigger1Y)),NA())</f>
        <v>1.9132601701663532E-2</v>
      </c>
    </row>
    <row r="1128" spans="2:17" x14ac:dyDescent="0.2">
      <c r="B1128" s="39" t="s">
        <v>42</v>
      </c>
      <c r="D1128" s="42">
        <f>_xll.qlCalendarAdvance(Calendar,$D1127,B1128,"f",FALSE)</f>
        <v>47401</v>
      </c>
      <c r="E1128" s="177">
        <f>_xll.qlInterestRateIndexValueDate(IndexON,D1128)</f>
        <v>47401</v>
      </c>
      <c r="F1128" s="193">
        <f>IFERROR(_xll.qlIndexFixing(IndexON,D1128,TRUE,_xll.ohTrigger(RecalcTrigger,TriggerON)),NA())</f>
        <v>1.7517246404299414E-2</v>
      </c>
      <c r="H1128" s="42">
        <f>_xll.qlCalendarAdvance(Calendar,$H1127,B1128,"f",FALSE)</f>
        <v>47401</v>
      </c>
      <c r="I1128" s="177">
        <f>_xll.qlInterestRateIndexValueDate(Index1M,$H1128)</f>
        <v>47403</v>
      </c>
      <c r="J1128" s="182">
        <f>IFERROR(_xll.qlIndexFixing(Index1M,$H1128,TRUE,_xll.ohTrigger(RecalcTrigger,Trigger1M)),NA())</f>
        <v>1.7721545415071319E-2</v>
      </c>
      <c r="K1128" s="44">
        <f>IFERROR(_xll.qlIndexFixing(Index3M,H1128,TRUE,_xll.ohTrigger(RecalcTrigger,Trigger3M)),NA())</f>
        <v>1.853676927715112E-2</v>
      </c>
      <c r="L1128" s="44">
        <f>IFERROR(_xll.qlIndexFixing(Index6M,$H1128,TRUE,_xll.ohTrigger(RecalcTrigger,Trigger6M)),NA())</f>
        <v>1.8829405117581934E-2</v>
      </c>
      <c r="M1128" s="183">
        <f>IFERROR(_xll.qlIndexFixing(Index1Y,$H1128,TRUE,_xll.ohTrigger(RecalcTrigger,Trigger1Y)),NA())</f>
        <v>1.9254848146156415E-2</v>
      </c>
      <c r="N1128" s="182">
        <f>IFERROR(_xll.qlIndexFixing(ONIndex1M,I1128,TRUE,_xll.ohTrigger(RecalcTrigger,Trigger1M)),NA())</f>
        <v>1.7705683751945145E-2</v>
      </c>
      <c r="O1128" s="44">
        <f>IFERROR(_xll.qlIndexFixing(ONIndex3M,I1128,TRUE,_xll.ohTrigger(RecalcTrigger,Trigger3M)),NA())</f>
        <v>1.8494545846872157E-2</v>
      </c>
      <c r="P1128" s="44">
        <f>IFERROR(_xll.qlIndexFixing(ONIndex6M,I1128,TRUE,_xll.ohTrigger(RecalcTrigger,Trigger6M)),NA())</f>
        <v>1.8765142091563547E-2</v>
      </c>
      <c r="Q1128" s="183">
        <f>IFERROR(_xll.qlIndexFixing(ONIndex1Y,I1128,TRUE,_xll.ohTrigger(RecalcTrigger,Trigger1Y)),NA())</f>
        <v>1.9131686002387127E-2</v>
      </c>
    </row>
    <row r="1129" spans="2:17" x14ac:dyDescent="0.2">
      <c r="B1129" s="39" t="s">
        <v>42</v>
      </c>
      <c r="D1129" s="42">
        <f>_xll.qlCalendarAdvance(Calendar,$D1128,B1129,"f",FALSE)</f>
        <v>47408</v>
      </c>
      <c r="E1129" s="177">
        <f>_xll.qlInterestRateIndexValueDate(IndexON,D1129)</f>
        <v>47408</v>
      </c>
      <c r="F1129" s="193">
        <f>IFERROR(_xll.qlIndexFixing(IndexON,D1129,TRUE,_xll.ohTrigger(RecalcTrigger,TriggerON)),NA())</f>
        <v>1.7517246404299414E-2</v>
      </c>
      <c r="H1129" s="42">
        <f>_xll.qlCalendarAdvance(Calendar,$H1128,B1129,"f",FALSE)</f>
        <v>47408</v>
      </c>
      <c r="I1129" s="177">
        <f>_xll.qlInterestRateIndexValueDate(Index1M,$H1129)</f>
        <v>47410</v>
      </c>
      <c r="J1129" s="182">
        <f>IFERROR(_xll.qlIndexFixing(Index1M,$H1129,TRUE,_xll.ohTrigger(RecalcTrigger,Trigger1M)),NA())</f>
        <v>1.772326030162924E-2</v>
      </c>
      <c r="K1129" s="44">
        <f>IFERROR(_xll.qlIndexFixing(Index3M,H1129,TRUE,_xll.ohTrigger(RecalcTrigger,Trigger3M)),NA())</f>
        <v>1.853625779369978E-2</v>
      </c>
      <c r="L1129" s="44">
        <f>IFERROR(_xll.qlIndexFixing(Index6M,$H1129,TRUE,_xll.ohTrigger(RecalcTrigger,Trigger6M)),NA())</f>
        <v>1.8828303703037466E-2</v>
      </c>
      <c r="M1129" s="183">
        <f>IFERROR(_xll.qlIndexFixing(Index1Y,$H1129,TRUE,_xll.ohTrigger(RecalcTrigger,Trigger1Y)),NA())</f>
        <v>1.9251570423574341E-2</v>
      </c>
      <c r="N1129" s="182">
        <f>IFERROR(_xll.qlIndexFixing(ONIndex1M,I1129,TRUE,_xll.ohTrigger(RecalcTrigger,Trigger1M)),NA())</f>
        <v>1.7707524574399613E-2</v>
      </c>
      <c r="O1129" s="44">
        <f>IFERROR(_xll.qlIndexFixing(ONIndex3M,I1129,TRUE,_xll.ohTrigger(RecalcTrigger,Trigger3M)),NA())</f>
        <v>1.8494505760857649E-2</v>
      </c>
      <c r="P1129" s="44">
        <f>IFERROR(_xll.qlIndexFixing(ONIndex6M,I1129,TRUE,_xll.ohTrigger(RecalcTrigger,Trigger6M)),NA())</f>
        <v>1.8763753912711678E-2</v>
      </c>
      <c r="Q1129" s="183">
        <f>IFERROR(_xll.qlIndexFixing(ONIndex1Y,I1129,TRUE,_xll.ohTrigger(RecalcTrigger,Trigger1Y)),NA())</f>
        <v>1.9130682499746143E-2</v>
      </c>
    </row>
    <row r="1130" spans="2:17" x14ac:dyDescent="0.2">
      <c r="B1130" s="39" t="s">
        <v>42</v>
      </c>
      <c r="D1130" s="42">
        <f>_xll.qlCalendarAdvance(Calendar,$D1129,B1130,"f",FALSE)</f>
        <v>47415</v>
      </c>
      <c r="E1130" s="177">
        <f>_xll.qlInterestRateIndexValueDate(IndexON,D1130)</f>
        <v>47415</v>
      </c>
      <c r="F1130" s="193">
        <f>IFERROR(_xll.qlIndexFixing(IndexON,D1130,TRUE,_xll.ohTrigger(RecalcTrigger,TriggerON)),NA())</f>
        <v>1.7517246404299414E-2</v>
      </c>
      <c r="H1130" s="42">
        <f>_xll.qlCalendarAdvance(Calendar,$H1129,B1130,"f",FALSE)</f>
        <v>47415</v>
      </c>
      <c r="I1130" s="177">
        <f>_xll.qlInterestRateIndexValueDate(Index1M,$H1130)</f>
        <v>47417</v>
      </c>
      <c r="J1130" s="182">
        <f>IFERROR(_xll.qlIndexFixing(Index1M,$H1130,TRUE,_xll.ohTrigger(RecalcTrigger,Trigger1M)),NA())</f>
        <v>1.7724893422542579E-2</v>
      </c>
      <c r="K1130" s="44">
        <f>IFERROR(_xll.qlIndexFixing(Index3M,H1130,TRUE,_xll.ohTrigger(RecalcTrigger,Trigger3M)),NA())</f>
        <v>1.8535669121382079E-2</v>
      </c>
      <c r="L1130" s="44">
        <f>IFERROR(_xll.qlIndexFixing(Index6M,$H1130,TRUE,_xll.ohTrigger(RecalcTrigger,Trigger6M)),NA())</f>
        <v>1.8824727049626507E-2</v>
      </c>
      <c r="M1130" s="183">
        <f>IFERROR(_xll.qlIndexFixing(Index1Y,$H1130,TRUE,_xll.ohTrigger(RecalcTrigger,Trigger1Y)),NA())</f>
        <v>1.9248205215674972E-2</v>
      </c>
      <c r="N1130" s="182">
        <f>IFERROR(_xll.qlIndexFixing(ONIndex1M,I1130,TRUE,_xll.ohTrigger(RecalcTrigger,Trigger1M)),NA())</f>
        <v>1.7709283536175846E-2</v>
      </c>
      <c r="O1130" s="44">
        <f>IFERROR(_xll.qlIndexFixing(ONIndex3M,I1130,TRUE,_xll.ohTrigger(RecalcTrigger,Trigger3M)),NA())</f>
        <v>1.8494387745979779E-2</v>
      </c>
      <c r="P1130" s="44">
        <f>IFERROR(_xll.qlIndexFixing(ONIndex6M,I1130,TRUE,_xll.ohTrigger(RecalcTrigger,Trigger6M)),NA())</f>
        <v>1.8762291866067926E-2</v>
      </c>
      <c r="Q1130" s="183">
        <f>IFERROR(_xll.qlIndexFixing(ONIndex1Y,I1130,TRUE,_xll.ohTrigger(RecalcTrigger,Trigger1Y)),NA())</f>
        <v>1.9129591268320922E-2</v>
      </c>
    </row>
    <row r="1131" spans="2:17" x14ac:dyDescent="0.2">
      <c r="B1131" s="39" t="s">
        <v>42</v>
      </c>
      <c r="D1131" s="42">
        <f>_xll.qlCalendarAdvance(Calendar,$D1130,B1131,"f",FALSE)</f>
        <v>47422</v>
      </c>
      <c r="E1131" s="177">
        <f>_xll.qlInterestRateIndexValueDate(IndexON,D1131)</f>
        <v>47422</v>
      </c>
      <c r="F1131" s="193">
        <f>IFERROR(_xll.qlIndexFixing(IndexON,D1131,TRUE,_xll.ohTrigger(RecalcTrigger,TriggerON)),NA())</f>
        <v>1.7517246404299414E-2</v>
      </c>
      <c r="H1131" s="42">
        <f>_xll.qlCalendarAdvance(Calendar,$H1130,B1131,"f",FALSE)</f>
        <v>47422</v>
      </c>
      <c r="I1131" s="177">
        <f>_xll.qlInterestRateIndexValueDate(Index1M,$H1131)</f>
        <v>47424</v>
      </c>
      <c r="J1131" s="182">
        <f>IFERROR(_xll.qlIndexFixing(Index1M,$H1131,TRUE,_xll.ohTrigger(RecalcTrigger,Trigger1M)),NA())</f>
        <v>1.7726444915058974E-2</v>
      </c>
      <c r="K1131" s="44">
        <f>IFERROR(_xll.qlIndexFixing(Index3M,H1131,TRUE,_xll.ohTrigger(RecalcTrigger,Trigger3M)),NA())</f>
        <v>1.8535003443573884E-2</v>
      </c>
      <c r="L1131" s="44">
        <f>IFERROR(_xll.qlIndexFixing(Index6M,$H1131,TRUE,_xll.ohTrigger(RecalcTrigger,Trigger6M)),NA())</f>
        <v>1.8821988886404906E-2</v>
      </c>
      <c r="M1131" s="183">
        <f>IFERROR(_xll.qlIndexFixing(Index1Y,$H1131,TRUE,_xll.ohTrigger(RecalcTrigger,Trigger1Y)),NA())</f>
        <v>1.9244752599571546E-2</v>
      </c>
      <c r="N1131" s="182">
        <f>IFERROR(_xll.qlIndexFixing(ONIndex1M,I1131,TRUE,_xll.ohTrigger(RecalcTrigger,Trigger1M)),NA())</f>
        <v>1.7710960774364182E-2</v>
      </c>
      <c r="O1131" s="44">
        <f>IFERROR(_xll.qlIndexFixing(ONIndex3M,I1131,TRUE,_xll.ohTrigger(RecalcTrigger,Trigger3M)),NA())</f>
        <v>1.849419198465263E-2</v>
      </c>
      <c r="P1131" s="44">
        <f>IFERROR(_xll.qlIndexFixing(ONIndex6M,I1131,TRUE,_xll.ohTrigger(RecalcTrigger,Trigger6M)),NA())</f>
        <v>1.8760756150593139E-2</v>
      </c>
      <c r="Q1131" s="183">
        <f>IFERROR(_xll.qlIndexFixing(ONIndex1Y,I1131,TRUE,_xll.ohTrigger(RecalcTrigger,Trigger1Y)),NA())</f>
        <v>1.9128412383091487E-2</v>
      </c>
    </row>
    <row r="1132" spans="2:17" x14ac:dyDescent="0.2">
      <c r="B1132" s="39" t="s">
        <v>42</v>
      </c>
      <c r="D1132" s="42">
        <f>_xll.qlCalendarAdvance(Calendar,$D1131,B1132,"f",FALSE)</f>
        <v>47429</v>
      </c>
      <c r="E1132" s="177">
        <f>_xll.qlInterestRateIndexValueDate(IndexON,D1132)</f>
        <v>47429</v>
      </c>
      <c r="F1132" s="193">
        <f>IFERROR(_xll.qlIndexFixing(IndexON,D1132,TRUE,_xll.ohTrigger(RecalcTrigger,TriggerON)),NA())</f>
        <v>1.7517246404299414E-2</v>
      </c>
      <c r="H1132" s="42">
        <f>_xll.qlCalendarAdvance(Calendar,$H1131,B1132,"f",FALSE)</f>
        <v>47429</v>
      </c>
      <c r="I1132" s="177">
        <f>_xll.qlInterestRateIndexValueDate(Index1M,$H1132)</f>
        <v>47431</v>
      </c>
      <c r="J1132" s="182">
        <f>IFERROR(_xll.qlIndexFixing(Index1M,$H1132,TRUE,_xll.ohTrigger(RecalcTrigger,Trigger1M)),NA())</f>
        <v>1.7727914916428639E-2</v>
      </c>
      <c r="K1132" s="44">
        <f>IFERROR(_xll.qlIndexFixing(Index3M,H1132,TRUE,_xll.ohTrigger(RecalcTrigger,Trigger3M)),NA())</f>
        <v>1.8534260943656164E-2</v>
      </c>
      <c r="L1132" s="44">
        <f>IFERROR(_xll.qlIndexFixing(Index6M,$H1132,TRUE,_xll.ohTrigger(RecalcTrigger,Trigger6M)),NA())</f>
        <v>1.8819475435655719E-2</v>
      </c>
      <c r="M1132" s="183">
        <f>IFERROR(_xll.qlIndexFixing(Index1Y,$H1132,TRUE,_xll.ohTrigger(RecalcTrigger,Trigger1Y)),NA())</f>
        <v>1.9241212652399968E-2</v>
      </c>
      <c r="N1132" s="182">
        <f>IFERROR(_xll.qlIndexFixing(ONIndex1M,I1132,TRUE,_xll.ohTrigger(RecalcTrigger,Trigger1M)),NA())</f>
        <v>1.7712556425975023E-2</v>
      </c>
      <c r="O1132" s="44">
        <f>IFERROR(_xll.qlIndexFixing(ONIndex3M,I1132,TRUE,_xll.ohTrigger(RecalcTrigger,Trigger3M)),NA())</f>
        <v>1.8493918659290287E-2</v>
      </c>
      <c r="P1132" s="44">
        <f>IFERROR(_xll.qlIndexFixing(ONIndex6M,I1132,TRUE,_xll.ohTrigger(RecalcTrigger,Trigger6M)),NA())</f>
        <v>1.8759146965487972E-2</v>
      </c>
      <c r="Q1132" s="183">
        <f>IFERROR(_xll.qlIndexFixing(ONIndex1Y,I1132,TRUE,_xll.ohTrigger(RecalcTrigger,Trigger1Y)),NA())</f>
        <v>1.9127145918558242E-2</v>
      </c>
    </row>
    <row r="1133" spans="2:17" x14ac:dyDescent="0.2">
      <c r="B1133" s="39" t="s">
        <v>42</v>
      </c>
      <c r="D1133" s="42">
        <f>_xll.qlCalendarAdvance(Calendar,$D1132,B1133,"f",FALSE)</f>
        <v>47436</v>
      </c>
      <c r="E1133" s="177">
        <f>_xll.qlInterestRateIndexValueDate(IndexON,D1133)</f>
        <v>47436</v>
      </c>
      <c r="F1133" s="193">
        <f>IFERROR(_xll.qlIndexFixing(IndexON,D1133,TRUE,_xll.ohTrigger(RecalcTrigger,TriggerON)),NA())</f>
        <v>1.7517246404219478E-2</v>
      </c>
      <c r="H1133" s="42">
        <f>_xll.qlCalendarAdvance(Calendar,$H1132,B1133,"f",FALSE)</f>
        <v>47436</v>
      </c>
      <c r="I1133" s="177">
        <f>_xll.qlInterestRateIndexValueDate(Index1M,$H1133)</f>
        <v>47438</v>
      </c>
      <c r="J1133" s="182">
        <f>IFERROR(_xll.qlIndexFixing(Index1M,$H1133,TRUE,_xll.ohTrigger(RecalcTrigger,Trigger1M)),NA())</f>
        <v>1.7729303563904356E-2</v>
      </c>
      <c r="K1133" s="44">
        <f>IFERROR(_xll.qlIndexFixing(Index3M,H1133,TRUE,_xll.ohTrigger(RecalcTrigger,Trigger3M)),NA())</f>
        <v>1.8533441805015843E-2</v>
      </c>
      <c r="L1133" s="44">
        <f>IFERROR(_xll.qlIndexFixing(Index6M,$H1133,TRUE,_xll.ohTrigger(RecalcTrigger,Trigger6M)),NA())</f>
        <v>1.8816890496964774E-2</v>
      </c>
      <c r="M1133" s="183">
        <f>IFERROR(_xll.qlIndexFixing(Index1Y,$H1133,TRUE,_xll.ohTrigger(RecalcTrigger,Trigger1Y)),NA())</f>
        <v>1.9237585451317915E-2</v>
      </c>
      <c r="N1133" s="182">
        <f>IFERROR(_xll.qlIndexFixing(ONIndex1M,I1133,TRUE,_xll.ohTrigger(RecalcTrigger,Trigger1M)),NA())</f>
        <v>1.771407062809871E-2</v>
      </c>
      <c r="O1133" s="44">
        <f>IFERROR(_xll.qlIndexFixing(ONIndex3M,I1133,TRUE,_xll.ohTrigger(RecalcTrigger,Trigger3M)),NA())</f>
        <v>1.8493567952386769E-2</v>
      </c>
      <c r="P1133" s="44">
        <f>IFERROR(_xll.qlIndexFixing(ONIndex6M,I1133,TRUE,_xll.ohTrigger(RecalcTrigger,Trigger6M)),NA())</f>
        <v>1.8757464509713273E-2</v>
      </c>
      <c r="Q1133" s="183">
        <f>IFERROR(_xll.qlIndexFixing(ONIndex1Y,I1133,TRUE,_xll.ohTrigger(RecalcTrigger,Trigger1Y)),NA())</f>
        <v>1.9125791949781146E-2</v>
      </c>
    </row>
    <row r="1134" spans="2:17" x14ac:dyDescent="0.2">
      <c r="B1134" s="39" t="s">
        <v>42</v>
      </c>
      <c r="D1134" s="42">
        <f>_xll.qlCalendarAdvance(Calendar,$D1133,B1134,"f",FALSE)</f>
        <v>47443</v>
      </c>
      <c r="E1134" s="177">
        <f>_xll.qlInterestRateIndexValueDate(IndexON,D1134)</f>
        <v>47443</v>
      </c>
      <c r="F1134" s="193">
        <f>IFERROR(_xll.qlIndexFixing(IndexON,D1134,TRUE,_xll.ohTrigger(RecalcTrigger,TriggerON)),NA())</f>
        <v>1.7517246404299414E-2</v>
      </c>
      <c r="H1134" s="42">
        <f>_xll.qlCalendarAdvance(Calendar,$H1133,B1134,"f",FALSE)</f>
        <v>47443</v>
      </c>
      <c r="I1134" s="177">
        <f>_xll.qlInterestRateIndexValueDate(Index1M,$H1134)</f>
        <v>47445</v>
      </c>
      <c r="J1134" s="182">
        <f>IFERROR(_xll.qlIndexFixing(Index1M,$H1134,TRUE,_xll.ohTrigger(RecalcTrigger,Trigger1M)),NA())</f>
        <v>1.7730610994736343E-2</v>
      </c>
      <c r="K1134" s="44">
        <f>IFERROR(_xll.qlIndexFixing(Index3M,H1134,TRUE,_xll.ohTrigger(RecalcTrigger,Trigger3M)),NA())</f>
        <v>1.8532546211038992E-2</v>
      </c>
      <c r="L1134" s="44">
        <f>IFERROR(_xll.qlIndexFixing(Index6M,$H1134,TRUE,_xll.ohTrigger(RecalcTrigger,Trigger6M)),NA())</f>
        <v>1.8814234271560284E-2</v>
      </c>
      <c r="M1134" s="183">
        <f>IFERROR(_xll.qlIndexFixing(Index1Y,$H1134,TRUE,_xll.ohTrigger(RecalcTrigger,Trigger1Y)),NA())</f>
        <v>1.9233871073504199E-2</v>
      </c>
      <c r="N1134" s="182">
        <f>IFERROR(_xll.qlIndexFixing(ONIndex1M,I1134,TRUE,_xll.ohTrigger(RecalcTrigger,Trigger1M)),NA())</f>
        <v>1.7715503517905518E-2</v>
      </c>
      <c r="O1134" s="44">
        <f>IFERROR(_xll.qlIndexFixing(ONIndex3M,I1134,TRUE,_xll.ohTrigger(RecalcTrigger,Trigger3M)),NA())</f>
        <v>1.8493140046436096E-2</v>
      </c>
      <c r="P1134" s="44">
        <f>IFERROR(_xll.qlIndexFixing(ONIndex6M,I1134,TRUE,_xll.ohTrigger(RecalcTrigger,Trigger6M)),NA())</f>
        <v>1.8755708982469699E-2</v>
      </c>
      <c r="Q1134" s="183">
        <f>IFERROR(_xll.qlIndexFixing(ONIndex1Y,I1134,TRUE,_xll.ohTrigger(RecalcTrigger,Trigger1Y)),NA())</f>
        <v>1.9124350551260605E-2</v>
      </c>
    </row>
    <row r="1135" spans="2:17" x14ac:dyDescent="0.2">
      <c r="B1135" s="39" t="s">
        <v>42</v>
      </c>
      <c r="D1135" s="42">
        <f>_xll.qlCalendarAdvance(Calendar,$D1134,B1135,"f",FALSE)</f>
        <v>47450</v>
      </c>
      <c r="E1135" s="177">
        <f>_xll.qlInterestRateIndexValueDate(IndexON,D1135)</f>
        <v>47450</v>
      </c>
      <c r="F1135" s="193">
        <f>IFERROR(_xll.qlIndexFixing(IndexON,D1135,TRUE,_xll.ohTrigger(RecalcTrigger,TriggerON)),NA())</f>
        <v>1.7517246404299414E-2</v>
      </c>
      <c r="H1135" s="42">
        <f>_xll.qlCalendarAdvance(Calendar,$H1134,B1135,"f",FALSE)</f>
        <v>47450</v>
      </c>
      <c r="I1135" s="177">
        <f>_xll.qlInterestRateIndexValueDate(Index1M,$H1135)</f>
        <v>47452</v>
      </c>
      <c r="J1135" s="182">
        <f>IFERROR(_xll.qlIndexFixing(Index1M,$H1135,TRUE,_xll.ohTrigger(RecalcTrigger,Trigger1M)),NA())</f>
        <v>1.7731837346182541E-2</v>
      </c>
      <c r="K1135" s="44">
        <f>IFERROR(_xll.qlIndexFixing(Index3M,H1135,TRUE,_xll.ohTrigger(RecalcTrigger,Trigger3M)),NA())</f>
        <v>1.8530002693458947E-2</v>
      </c>
      <c r="L1135" s="44">
        <f>IFERROR(_xll.qlIndexFixing(Index6M,$H1135,TRUE,_xll.ohTrigger(RecalcTrigger,Trigger6M)),NA())</f>
        <v>1.8811777506008875E-2</v>
      </c>
      <c r="M1135" s="183">
        <f>IFERROR(_xll.qlIndexFixing(Index1Y,$H1135,TRUE,_xll.ohTrigger(RecalcTrigger,Trigger1Y)),NA())</f>
        <v>1.9229522945127881E-2</v>
      </c>
      <c r="N1135" s="182">
        <f>IFERROR(_xll.qlIndexFixing(ONIndex1M,I1135,TRUE,_xll.ohTrigger(RecalcTrigger,Trigger1M)),NA())</f>
        <v>1.7716855232325912E-2</v>
      </c>
      <c r="O1135" s="44">
        <f>IFERROR(_xll.qlIndexFixing(ONIndex3M,I1135,TRUE,_xll.ohTrigger(RecalcTrigger,Trigger3M)),NA())</f>
        <v>1.8492635124012224E-2</v>
      </c>
      <c r="P1135" s="44">
        <f>IFERROR(_xll.qlIndexFixing(ONIndex6M,I1135,TRUE,_xll.ohTrigger(RecalcTrigger,Trigger6M)),NA())</f>
        <v>1.8753880582718097E-2</v>
      </c>
      <c r="Q1135" s="183">
        <f>IFERROR(_xll.qlIndexFixing(ONIndex1Y,I1135,TRUE,_xll.ohTrigger(RecalcTrigger,Trigger1Y)),NA())</f>
        <v>1.9122821797976641E-2</v>
      </c>
    </row>
    <row r="1136" spans="2:17" x14ac:dyDescent="0.2">
      <c r="B1136" s="39" t="s">
        <v>42</v>
      </c>
      <c r="D1136" s="42">
        <f>_xll.qlCalendarAdvance(Calendar,$D1135,B1136,"f",FALSE)</f>
        <v>47457</v>
      </c>
      <c r="E1136" s="177">
        <f>_xll.qlInterestRateIndexValueDate(IndexON,D1136)</f>
        <v>47457</v>
      </c>
      <c r="F1136" s="193">
        <f>IFERROR(_xll.qlIndexFixing(IndexON,D1136,TRUE,_xll.ohTrigger(RecalcTrigger,TriggerON)),NA())</f>
        <v>1.7517246404299414E-2</v>
      </c>
      <c r="H1136" s="42">
        <f>_xll.qlCalendarAdvance(Calendar,$H1135,B1136,"f",FALSE)</f>
        <v>47457</v>
      </c>
      <c r="I1136" s="177">
        <f>_xll.qlInterestRateIndexValueDate(Index1M,$H1136)</f>
        <v>47459</v>
      </c>
      <c r="J1136" s="182">
        <f>IFERROR(_xll.qlIndexFixing(Index1M,$H1136,TRUE,_xll.ohTrigger(RecalcTrigger,Trigger1M)),NA())</f>
        <v>1.7732982755498321E-2</v>
      </c>
      <c r="K1136" s="44">
        <f>IFERROR(_xll.qlIndexFixing(Index3M,H1136,TRUE,_xll.ohTrigger(RecalcTrigger,Trigger3M)),NA())</f>
        <v>1.8528976555909793E-2</v>
      </c>
      <c r="L1136" s="44">
        <f>IFERROR(_xll.qlIndexFixing(Index6M,$H1136,TRUE,_xll.ohTrigger(RecalcTrigger,Trigger6M)),NA())</f>
        <v>1.8808974171714943E-2</v>
      </c>
      <c r="M1136" s="183">
        <f>IFERROR(_xll.qlIndexFixing(Index1Y,$H1136,TRUE,_xll.ohTrigger(RecalcTrigger,Trigger1Y)),NA())</f>
        <v>1.9226181096508307E-2</v>
      </c>
      <c r="N1136" s="182">
        <f>IFERROR(_xll.qlIndexFixing(ONIndex1M,I1136,TRUE,_xll.ohTrigger(RecalcTrigger,Trigger1M)),NA())</f>
        <v>1.7718125908610105E-2</v>
      </c>
      <c r="O1136" s="44">
        <f>IFERROR(_xll.qlIndexFixing(ONIndex3M,I1136,TRUE,_xll.ohTrigger(RecalcTrigger,Trigger3M)),NA())</f>
        <v>1.8492053367369365E-2</v>
      </c>
      <c r="P1136" s="44">
        <f>IFERROR(_xll.qlIndexFixing(ONIndex6M,I1136,TRUE,_xll.ohTrigger(RecalcTrigger,Trigger6M)),NA())</f>
        <v>1.8751979509659122E-2</v>
      </c>
      <c r="Q1136" s="183">
        <f>IFERROR(_xll.qlIndexFixing(ONIndex1Y,I1136,TRUE,_xll.ohTrigger(RecalcTrigger,Trigger1Y)),NA())</f>
        <v>1.9121205764669469E-2</v>
      </c>
    </row>
    <row r="1137" spans="2:17" x14ac:dyDescent="0.2">
      <c r="B1137" s="39" t="s">
        <v>42</v>
      </c>
      <c r="D1137" s="42">
        <f>_xll.qlCalendarAdvance(Calendar,$D1136,B1137,"f",FALSE)</f>
        <v>47464</v>
      </c>
      <c r="E1137" s="177">
        <f>_xll.qlInterestRateIndexValueDate(IndexON,D1137)</f>
        <v>47464</v>
      </c>
      <c r="F1137" s="193">
        <f>IFERROR(_xll.qlIndexFixing(IndexON,D1137,TRUE,_xll.ohTrigger(RecalcTrigger,TriggerON)),NA())</f>
        <v>1.7517246404299414E-2</v>
      </c>
      <c r="H1137" s="42">
        <f>_xll.qlCalendarAdvance(Calendar,$H1136,B1137,"f",FALSE)</f>
        <v>47464</v>
      </c>
      <c r="I1137" s="177">
        <f>_xll.qlInterestRateIndexValueDate(Index1M,$H1137)</f>
        <v>47466</v>
      </c>
      <c r="J1137" s="182">
        <f>IFERROR(_xll.qlIndexFixing(Index1M,$H1137,TRUE,_xll.ohTrigger(RecalcTrigger,Trigger1M)),NA())</f>
        <v>1.7734047359944213E-2</v>
      </c>
      <c r="K1137" s="44">
        <f>IFERROR(_xll.qlIndexFixing(Index3M,H1137,TRUE,_xll.ohTrigger(RecalcTrigger,Trigger3M)),NA())</f>
        <v>1.8527874476405692E-2</v>
      </c>
      <c r="L1137" s="44">
        <f>IFERROR(_xll.qlIndexFixing(Index6M,$H1137,TRUE,_xll.ohTrigger(RecalcTrigger,Trigger6M)),NA())</f>
        <v>1.8806100165161321E-2</v>
      </c>
      <c r="M1137" s="183">
        <f>IFERROR(_xll.qlIndexFixing(Index1Y,$H1137,TRUE,_xll.ohTrigger(RecalcTrigger,Trigger1Y)),NA())</f>
        <v>1.9222205651792435E-2</v>
      </c>
      <c r="N1137" s="182">
        <f>IFERROR(_xll.qlIndexFixing(ONIndex1M,I1137,TRUE,_xll.ohTrigger(RecalcTrigger,Trigger1M)),NA())</f>
        <v>1.7719315683608627E-2</v>
      </c>
      <c r="O1137" s="44">
        <f>IFERROR(_xll.qlIndexFixing(ONIndex3M,I1137,TRUE,_xll.ohTrigger(RecalcTrigger,Trigger3M)),NA())</f>
        <v>1.8491394959001539E-2</v>
      </c>
      <c r="P1137" s="44">
        <f>IFERROR(_xll.qlIndexFixing(ONIndex6M,I1137,TRUE,_xll.ohTrigger(RecalcTrigger,Trigger6M)),NA())</f>
        <v>1.8750005962253624E-2</v>
      </c>
      <c r="Q1137" s="183">
        <f>IFERROR(_xll.qlIndexFixing(ONIndex1Y,I1137,TRUE,_xll.ohTrigger(RecalcTrigger,Trigger1Y)),NA())</f>
        <v>1.9119502525999366E-2</v>
      </c>
    </row>
    <row r="1138" spans="2:17" x14ac:dyDescent="0.2">
      <c r="B1138" s="39" t="s">
        <v>42</v>
      </c>
      <c r="D1138" s="42">
        <f>_xll.qlCalendarAdvance(Calendar,$D1137,B1138,"f",FALSE)</f>
        <v>47471</v>
      </c>
      <c r="E1138" s="177">
        <f>_xll.qlInterestRateIndexValueDate(IndexON,D1138)</f>
        <v>47471</v>
      </c>
      <c r="F1138" s="193">
        <f>IFERROR(_xll.qlIndexFixing(IndexON,D1138,TRUE,_xll.ohTrigger(RecalcTrigger,TriggerON)),NA())</f>
        <v>1.7517246404299414E-2</v>
      </c>
      <c r="H1138" s="42">
        <f>_xll.qlCalendarAdvance(Calendar,$H1137,B1138,"f",FALSE)</f>
        <v>47471</v>
      </c>
      <c r="I1138" s="177">
        <f>_xll.qlInterestRateIndexValueDate(Index1M,$H1138)</f>
        <v>47473</v>
      </c>
      <c r="J1138" s="182">
        <f>IFERROR(_xll.qlIndexFixing(Index1M,$H1138,TRUE,_xll.ohTrigger(RecalcTrigger,Trigger1M)),NA())</f>
        <v>1.7735031296778156E-2</v>
      </c>
      <c r="K1138" s="44">
        <f>IFERROR(_xll.qlIndexFixing(Index3M,H1138,TRUE,_xll.ohTrigger(RecalcTrigger,Trigger3M)),NA())</f>
        <v>1.8526696638310192E-2</v>
      </c>
      <c r="L1138" s="44">
        <f>IFERROR(_xll.qlIndexFixing(Index6M,$H1138,TRUE,_xll.ohTrigger(RecalcTrigger,Trigger6M)),NA())</f>
        <v>1.880315568761514E-2</v>
      </c>
      <c r="M1138" s="183">
        <f>IFERROR(_xll.qlIndexFixing(Index1Y,$H1138,TRUE,_xll.ohTrigger(RecalcTrigger,Trigger1Y)),NA())</f>
        <v>1.9218143339278595E-2</v>
      </c>
      <c r="N1138" s="182">
        <f>IFERROR(_xll.qlIndexFixing(ONIndex1M,I1138,TRUE,_xll.ohTrigger(RecalcTrigger,Trigger1M)),NA())</f>
        <v>1.7720726739840487E-2</v>
      </c>
      <c r="O1138" s="44">
        <f>IFERROR(_xll.qlIndexFixing(ONIndex3M,I1138,TRUE,_xll.ohTrigger(RecalcTrigger,Trigger3M)),NA())</f>
        <v>1.8490436096652019E-2</v>
      </c>
      <c r="P1138" s="44">
        <f>IFERROR(_xll.qlIndexFixing(ONIndex6M,I1138,TRUE,_xll.ohTrigger(RecalcTrigger,Trigger6M)),NA())</f>
        <v>1.8747362371787091E-2</v>
      </c>
      <c r="Q1138" s="183">
        <f>IFERROR(_xll.qlIndexFixing(ONIndex1Y,I1138,TRUE,_xll.ohTrigger(RecalcTrigger,Trigger1Y)),NA())</f>
        <v>1.9117184629644512E-2</v>
      </c>
    </row>
    <row r="1139" spans="2:17" x14ac:dyDescent="0.2">
      <c r="B1139" s="39" t="s">
        <v>42</v>
      </c>
      <c r="D1139" s="42">
        <f>_xll.qlCalendarAdvance(Calendar,$D1138,B1139,"f",FALSE)</f>
        <v>47479</v>
      </c>
      <c r="E1139" s="177">
        <f>_xll.qlInterestRateIndexValueDate(IndexON,D1139)</f>
        <v>47479</v>
      </c>
      <c r="F1139" s="193">
        <f>IFERROR(_xll.qlIndexFixing(IndexON,D1139,TRUE,_xll.ohTrigger(RecalcTrigger,TriggerON)),NA())</f>
        <v>1.7517246404299414E-2</v>
      </c>
      <c r="H1139" s="42">
        <f>_xll.qlCalendarAdvance(Calendar,$H1138,B1139,"f",FALSE)</f>
        <v>47479</v>
      </c>
      <c r="I1139" s="177">
        <f>_xll.qlInterestRateIndexValueDate(Index1M,$H1139)</f>
        <v>47483</v>
      </c>
      <c r="J1139" s="182">
        <f>IFERROR(_xll.qlIndexFixing(Index1M,$H1139,TRUE,_xll.ohTrigger(RecalcTrigger,Trigger1M)),NA())</f>
        <v>1.7736297259341324E-2</v>
      </c>
      <c r="K1139" s="44">
        <f>IFERROR(_xll.qlIndexFixing(Index3M,H1139,TRUE,_xll.ohTrigger(RecalcTrigger,Trigger3M)),NA())</f>
        <v>1.8524142283886959E-2</v>
      </c>
      <c r="L1139" s="44">
        <f>IFERROR(_xll.qlIndexFixing(Index6M,$H1139,TRUE,_xll.ohTrigger(RecalcTrigger,Trigger6M)),NA())</f>
        <v>1.8798082415484599E-2</v>
      </c>
      <c r="M1139" s="183">
        <f>IFERROR(_xll.qlIndexFixing(Index1Y,$H1139,TRUE,_xll.ohTrigger(RecalcTrigger,Trigger1Y)),NA())</f>
        <v>1.9211882080795738E-2</v>
      </c>
      <c r="N1139" s="182">
        <f>IFERROR(_xll.qlIndexFixing(ONIndex1M,I1139,TRUE,_xll.ohTrigger(RecalcTrigger,Trigger1M)),NA())</f>
        <v>1.772173211282535E-2</v>
      </c>
      <c r="O1139" s="44">
        <f>IFERROR(_xll.qlIndexFixing(ONIndex3M,I1139,TRUE,_xll.ohTrigger(RecalcTrigger,Trigger3M)),NA())</f>
        <v>1.8489603169724589E-2</v>
      </c>
      <c r="P1139" s="44">
        <f>IFERROR(_xll.qlIndexFixing(ONIndex6M,I1139,TRUE,_xll.ohTrigger(RecalcTrigger,Trigger6M)),NA())</f>
        <v>1.8745223916534215E-2</v>
      </c>
      <c r="Q1139" s="183">
        <f>IFERROR(_xll.qlIndexFixing(ONIndex1Y,I1139,TRUE,_xll.ohTrigger(RecalcTrigger,Trigger1Y)),NA())</f>
        <v>1.9115282345394391E-2</v>
      </c>
    </row>
    <row r="1140" spans="2:17" x14ac:dyDescent="0.2">
      <c r="B1140" s="39" t="s">
        <v>42</v>
      </c>
      <c r="D1140" s="42">
        <f>_xll.qlCalendarAdvance(Calendar,$D1139,B1140,"f",FALSE)</f>
        <v>47486</v>
      </c>
      <c r="E1140" s="177">
        <f>_xll.qlInterestRateIndexValueDate(IndexON,D1140)</f>
        <v>47486</v>
      </c>
      <c r="F1140" s="193">
        <f>IFERROR(_xll.qlIndexFixing(IndexON,D1140,TRUE,_xll.ohTrigger(RecalcTrigger,TriggerON)),NA())</f>
        <v>1.751724640437935E-2</v>
      </c>
      <c r="H1140" s="42">
        <f>_xll.qlCalendarAdvance(Calendar,$H1139,B1140,"f",FALSE)</f>
        <v>47486</v>
      </c>
      <c r="I1140" s="177">
        <f>_xll.qlInterestRateIndexValueDate(Index1M,$H1140)</f>
        <v>47490</v>
      </c>
      <c r="J1140" s="182">
        <f>IFERROR(_xll.qlIndexFixing(Index1M,$H1140,TRUE,_xll.ohTrigger(RecalcTrigger,Trigger1M)),NA())</f>
        <v>1.7737085860584985E-2</v>
      </c>
      <c r="K1140" s="44">
        <f>IFERROR(_xll.qlIndexFixing(Index3M,H1140,TRUE,_xll.ohTrigger(RecalcTrigger,Trigger3M)),NA())</f>
        <v>1.8523886066437716E-2</v>
      </c>
      <c r="L1140" s="44">
        <f>IFERROR(_xll.qlIndexFixing(Index6M,$H1140,TRUE,_xll.ohTrigger(RecalcTrigger,Trigger6M)),NA())</f>
        <v>1.879571266114043E-2</v>
      </c>
      <c r="M1140" s="183">
        <f>IFERROR(_xll.qlIndexFixing(Index1Y,$H1140,TRUE,_xll.ohTrigger(RecalcTrigger,Trigger1Y)),NA())</f>
        <v>1.920762185852062E-2</v>
      </c>
      <c r="N1140" s="182">
        <f>IFERROR(_xll.qlIndexFixing(ONIndex1M,I1140,TRUE,_xll.ohTrigger(RecalcTrigger,Trigger1M)),NA())</f>
        <v>1.7722529823522848E-2</v>
      </c>
      <c r="O1140" s="44">
        <f>IFERROR(_xll.qlIndexFixing(ONIndex3M,I1140,TRUE,_xll.ohTrigger(RecalcTrigger,Trigger3M)),NA())</f>
        <v>1.8488828694200876E-2</v>
      </c>
      <c r="P1140" s="44">
        <f>IFERROR(_xll.qlIndexFixing(ONIndex6M,I1140,TRUE,_xll.ohTrigger(RecalcTrigger,Trigger6M)),NA())</f>
        <v>1.8743333784323468E-2</v>
      </c>
      <c r="Q1140" s="183">
        <f>IFERROR(_xll.qlIndexFixing(ONIndex1Y,I1140,TRUE,_xll.ohTrigger(RecalcTrigger,Trigger1Y)),NA())</f>
        <v>1.9113582600409629E-2</v>
      </c>
    </row>
    <row r="1141" spans="2:17" x14ac:dyDescent="0.2">
      <c r="B1141" s="39" t="s">
        <v>42</v>
      </c>
      <c r="D1141" s="42">
        <f>_xll.qlCalendarAdvance(Calendar,$D1140,B1141,"f",FALSE)</f>
        <v>47493</v>
      </c>
      <c r="E1141" s="177">
        <f>_xll.qlInterestRateIndexValueDate(IndexON,D1141)</f>
        <v>47493</v>
      </c>
      <c r="F1141" s="193">
        <f>IFERROR(_xll.qlIndexFixing(IndexON,D1141,TRUE,_xll.ohTrigger(RecalcTrigger,TriggerON)),NA())</f>
        <v>1.7517246404299414E-2</v>
      </c>
      <c r="H1141" s="42">
        <f>_xll.qlCalendarAdvance(Calendar,$H1140,B1141,"f",FALSE)</f>
        <v>47493</v>
      </c>
      <c r="I1141" s="177">
        <f>_xll.qlInterestRateIndexValueDate(Index1M,$H1141)</f>
        <v>47497</v>
      </c>
      <c r="J1141" s="182">
        <f>IFERROR(_xll.qlIndexFixing(Index1M,$H1141,TRUE,_xll.ohTrigger(RecalcTrigger,Trigger1M)),NA())</f>
        <v>1.7737794264838951E-2</v>
      </c>
      <c r="K1141" s="44">
        <f>IFERROR(_xll.qlIndexFixing(Index3M,H1141,TRUE,_xll.ohTrigger(RecalcTrigger,Trigger3M)),NA())</f>
        <v>1.852244447155469E-2</v>
      </c>
      <c r="L1141" s="44">
        <f>IFERROR(_xll.qlIndexFixing(Index6M,$H1141,TRUE,_xll.ohTrigger(RecalcTrigger,Trigger6M)),NA())</f>
        <v>1.8792528096846842E-2</v>
      </c>
      <c r="M1141" s="183">
        <f>IFERROR(_xll.qlIndexFixing(Index1Y,$H1141,TRUE,_xll.ohTrigger(RecalcTrigger,Trigger1Y)),NA())</f>
        <v>1.9203275031513565E-2</v>
      </c>
      <c r="N1141" s="182">
        <f>IFERROR(_xll.qlIndexFixing(ONIndex1M,I1141,TRUE,_xll.ohTrigger(RecalcTrigger,Trigger1M)),NA())</f>
        <v>1.7723385896974975E-2</v>
      </c>
      <c r="O1141" s="44">
        <f>IFERROR(_xll.qlIndexFixing(ONIndex3M,I1141,TRUE,_xll.ohTrigger(RecalcTrigger,Trigger3M)),NA())</f>
        <v>1.8487854672857296E-2</v>
      </c>
      <c r="P1141" s="44">
        <f>IFERROR(_xll.qlIndexFixing(ONIndex6M,I1141,TRUE,_xll.ohTrigger(RecalcTrigger,Trigger6M)),NA())</f>
        <v>1.8741062107237028E-2</v>
      </c>
      <c r="Q1141" s="183">
        <f>IFERROR(_xll.qlIndexFixing(ONIndex1Y,I1141,TRUE,_xll.ohTrigger(RecalcTrigger,Trigger1Y)),NA())</f>
        <v>1.9111518879135758E-2</v>
      </c>
    </row>
    <row r="1142" spans="2:17" x14ac:dyDescent="0.2">
      <c r="B1142" s="39" t="s">
        <v>42</v>
      </c>
      <c r="D1142" s="42">
        <f>_xll.qlCalendarAdvance(Calendar,$D1141,B1142,"f",FALSE)</f>
        <v>47500</v>
      </c>
      <c r="E1142" s="177">
        <f>_xll.qlInterestRateIndexValueDate(IndexON,D1142)</f>
        <v>47500</v>
      </c>
      <c r="F1142" s="193">
        <f>IFERROR(_xll.qlIndexFixing(IndexON,D1142,TRUE,_xll.ohTrigger(RecalcTrigger,TriggerON)),NA())</f>
        <v>1.7517246404299414E-2</v>
      </c>
      <c r="H1142" s="42">
        <f>_xll.qlCalendarAdvance(Calendar,$H1141,B1142,"f",FALSE)</f>
        <v>47500</v>
      </c>
      <c r="I1142" s="177">
        <f>_xll.qlInterestRateIndexValueDate(Index1M,$H1142)</f>
        <v>47504</v>
      </c>
      <c r="J1142" s="182">
        <f>IFERROR(_xll.qlIndexFixing(Index1M,$H1142,TRUE,_xll.ohTrigger(RecalcTrigger,Trigger1M)),NA())</f>
        <v>1.7738422609366328E-2</v>
      </c>
      <c r="K1142" s="44">
        <f>IFERROR(_xll.qlIndexFixing(Index3M,H1142,TRUE,_xll.ohTrigger(RecalcTrigger,Trigger3M)),NA())</f>
        <v>1.8521280805770174E-2</v>
      </c>
      <c r="L1142" s="44">
        <f>IFERROR(_xll.qlIndexFixing(Index6M,$H1142,TRUE,_xll.ohTrigger(RecalcTrigger,Trigger6M)),NA())</f>
        <v>1.8789273952968085E-2</v>
      </c>
      <c r="M1142" s="183">
        <f>IFERROR(_xll.qlIndexFixing(Index1Y,$H1142,TRUE,_xll.ohTrigger(RecalcTrigger,Trigger1Y)),NA())</f>
        <v>1.9198841677117426E-2</v>
      </c>
      <c r="N1142" s="182">
        <f>IFERROR(_xll.qlIndexFixing(ONIndex1M,I1142,TRUE,_xll.ohTrigger(RecalcTrigger,Trigger1M)),NA())</f>
        <v>1.7724161774257396E-2</v>
      </c>
      <c r="O1142" s="44">
        <f>IFERROR(_xll.qlIndexFixing(ONIndex3M,I1142,TRUE,_xll.ohTrigger(RecalcTrigger,Trigger3M)),NA())</f>
        <v>1.8486804938318002E-2</v>
      </c>
      <c r="P1142" s="44">
        <f>IFERROR(_xll.qlIndexFixing(ONIndex6M,I1142,TRUE,_xll.ohTrigger(RecalcTrigger,Trigger6M)),NA())</f>
        <v>1.8738718979705027E-2</v>
      </c>
      <c r="Q1142" s="183">
        <f>IFERROR(_xll.qlIndexFixing(ONIndex1Y,I1142,TRUE,_xll.ohTrigger(RecalcTrigger,Trigger1Y)),NA())</f>
        <v>1.9109368337151267E-2</v>
      </c>
    </row>
    <row r="1143" spans="2:17" x14ac:dyDescent="0.2">
      <c r="B1143" s="39" t="s">
        <v>42</v>
      </c>
      <c r="D1143" s="42">
        <f>_xll.qlCalendarAdvance(Calendar,$D1142,B1143,"f",FALSE)</f>
        <v>47507</v>
      </c>
      <c r="E1143" s="177">
        <f>_xll.qlInterestRateIndexValueDate(IndexON,D1143)</f>
        <v>47507</v>
      </c>
      <c r="F1143" s="193">
        <f>IFERROR(_xll.qlIndexFixing(IndexON,D1143,TRUE,_xll.ohTrigger(RecalcTrigger,TriggerON)),NA())</f>
        <v>1.7517246404299414E-2</v>
      </c>
      <c r="H1143" s="42">
        <f>_xll.qlCalendarAdvance(Calendar,$H1142,B1143,"f",FALSE)</f>
        <v>47507</v>
      </c>
      <c r="I1143" s="177">
        <f>_xll.qlInterestRateIndexValueDate(Index1M,$H1143)</f>
        <v>47511</v>
      </c>
      <c r="J1143" s="182">
        <f>IFERROR(_xll.qlIndexFixing(Index1M,$H1143,TRUE,_xll.ohTrigger(RecalcTrigger,Trigger1M)),NA())</f>
        <v>1.7738971031443111E-2</v>
      </c>
      <c r="K1143" s="44">
        <f>IFERROR(_xll.qlIndexFixing(Index3M,H1143,TRUE,_xll.ohTrigger(RecalcTrigger,Trigger3M)),NA())</f>
        <v>1.8519336653472687E-2</v>
      </c>
      <c r="L1143" s="44">
        <f>IFERROR(_xll.qlIndexFixing(Index6M,$H1143,TRUE,_xll.ohTrigger(RecalcTrigger,Trigger6M)),NA())</f>
        <v>1.8785950430804672E-2</v>
      </c>
      <c r="M1143" s="183">
        <f>IFERROR(_xll.qlIndexFixing(Index1Y,$H1143,TRUE,_xll.ohTrigger(RecalcTrigger,Trigger1Y)),NA())</f>
        <v>1.9194321872695624E-2</v>
      </c>
      <c r="N1143" s="182">
        <f>IFERROR(_xll.qlIndexFixing(ONIndex1M,I1143,TRUE,_xll.ohTrigger(RecalcTrigger,Trigger1M)),NA())</f>
        <v>1.7724857592540388E-2</v>
      </c>
      <c r="O1143" s="44">
        <f>IFERROR(_xll.qlIndexFixing(ONIndex3M,I1143,TRUE,_xll.ohTrigger(RecalcTrigger,Trigger3M)),NA())</f>
        <v>1.8485679672837207E-2</v>
      </c>
      <c r="P1143" s="44">
        <f>IFERROR(_xll.qlIndexFixing(ONIndex6M,I1143,TRUE,_xll.ohTrigger(RecalcTrigger,Trigger6M)),NA())</f>
        <v>1.873630460076825E-2</v>
      </c>
      <c r="Q1143" s="183">
        <f>IFERROR(_xll.qlIndexFixing(ONIndex1Y,I1143,TRUE,_xll.ohTrigger(RecalcTrigger,Trigger1Y)),NA())</f>
        <v>1.9107131049036497E-2</v>
      </c>
    </row>
    <row r="1144" spans="2:17" x14ac:dyDescent="0.2">
      <c r="B1144" s="39" t="s">
        <v>42</v>
      </c>
      <c r="D1144" s="42">
        <f>_xll.qlCalendarAdvance(Calendar,$D1143,B1144,"f",FALSE)</f>
        <v>47514</v>
      </c>
      <c r="E1144" s="177">
        <f>_xll.qlInterestRateIndexValueDate(IndexON,D1144)</f>
        <v>47514</v>
      </c>
      <c r="F1144" s="193">
        <f>IFERROR(_xll.qlIndexFixing(IndexON,D1144,TRUE,_xll.ohTrigger(RecalcTrigger,TriggerON)),NA())</f>
        <v>1.7517246404219478E-2</v>
      </c>
      <c r="H1144" s="42">
        <f>_xll.qlCalendarAdvance(Calendar,$H1143,B1144,"f",FALSE)</f>
        <v>47514</v>
      </c>
      <c r="I1144" s="177">
        <f>_xll.qlInterestRateIndexValueDate(Index1M,$H1144)</f>
        <v>47518</v>
      </c>
      <c r="J1144" s="182">
        <f>IFERROR(_xll.qlIndexFixing(Index1M,$H1144,TRUE,_xll.ohTrigger(RecalcTrigger,Trigger1M)),NA())</f>
        <v>1.7738047493040768E-2</v>
      </c>
      <c r="K1144" s="44">
        <f>IFERROR(_xll.qlIndexFixing(Index3M,H1144,TRUE,_xll.ohTrigger(RecalcTrigger,Trigger3M)),NA())</f>
        <v>1.851767079707305E-2</v>
      </c>
      <c r="L1144" s="44">
        <f>IFERROR(_xll.qlIndexFixing(Index6M,$H1144,TRUE,_xll.ohTrigger(RecalcTrigger,Trigger6M)),NA())</f>
        <v>1.8782557731664144E-2</v>
      </c>
      <c r="M1144" s="183">
        <f>IFERROR(_xll.qlIndexFixing(Index1Y,$H1144,TRUE,_xll.ohTrigger(RecalcTrigger,Trigger1Y)),NA())</f>
        <v>1.9189715695936378E-2</v>
      </c>
      <c r="N1144" s="182">
        <f>IFERROR(_xll.qlIndexFixing(ONIndex1M,I1144,TRUE,_xll.ohTrigger(RecalcTrigger,Trigger1M)),NA())</f>
        <v>1.7725473488674481E-2</v>
      </c>
      <c r="O1144" s="44">
        <f>IFERROR(_xll.qlIndexFixing(ONIndex3M,I1144,TRUE,_xll.ohTrigger(RecalcTrigger,Trigger3M)),NA())</f>
        <v>1.848447905914874E-2</v>
      </c>
      <c r="P1144" s="44">
        <f>IFERROR(_xll.qlIndexFixing(ONIndex6M,I1144,TRUE,_xll.ohTrigger(RecalcTrigger,Trigger6M)),NA())</f>
        <v>1.8733819169627353E-2</v>
      </c>
      <c r="Q1144" s="183">
        <f>IFERROR(_xll.qlIndexFixing(ONIndex1Y,I1144,TRUE,_xll.ohTrigger(RecalcTrigger,Trigger1Y)),NA())</f>
        <v>1.9104807089771469E-2</v>
      </c>
    </row>
    <row r="1145" spans="2:17" x14ac:dyDescent="0.2">
      <c r="B1145" s="39" t="s">
        <v>42</v>
      </c>
      <c r="D1145" s="42">
        <f>_xll.qlCalendarAdvance(Calendar,$D1144,B1145,"f",FALSE)</f>
        <v>47521</v>
      </c>
      <c r="E1145" s="177">
        <f>_xll.qlInterestRateIndexValueDate(IndexON,D1145)</f>
        <v>47521</v>
      </c>
      <c r="F1145" s="193">
        <f>IFERROR(_xll.qlIndexFixing(IndexON,D1145,TRUE,_xll.ohTrigger(RecalcTrigger,TriggerON)),NA())</f>
        <v>1.7517246404299414E-2</v>
      </c>
      <c r="H1145" s="42">
        <f>_xll.qlCalendarAdvance(Calendar,$H1144,B1145,"f",FALSE)</f>
        <v>47521</v>
      </c>
      <c r="I1145" s="177">
        <f>_xll.qlInterestRateIndexValueDate(Index1M,$H1145)</f>
        <v>47525</v>
      </c>
      <c r="J1145" s="182">
        <f>IFERROR(_xll.qlIndexFixing(Index1M,$H1145,TRUE,_xll.ohTrigger(RecalcTrigger,Trigger1M)),NA())</f>
        <v>1.7738453457248733E-2</v>
      </c>
      <c r="K1145" s="44">
        <f>IFERROR(_xll.qlIndexFixing(Index3M,H1145,TRUE,_xll.ohTrigger(RecalcTrigger,Trigger3M)),NA())</f>
        <v>1.8515930553641494E-2</v>
      </c>
      <c r="L1145" s="44">
        <f>IFERROR(_xll.qlIndexFixing(Index6M,$H1145,TRUE,_xll.ohTrigger(RecalcTrigger,Trigger6M)),NA())</f>
        <v>1.8779096056861073E-2</v>
      </c>
      <c r="M1145" s="183">
        <f>IFERROR(_xll.qlIndexFixing(Index1Y,$H1145,TRUE,_xll.ohTrigger(RecalcTrigger,Trigger1Y)),NA())</f>
        <v>1.9185023379000493E-2</v>
      </c>
      <c r="N1145" s="182">
        <f>IFERROR(_xll.qlIndexFixing(ONIndex1M,I1145,TRUE,_xll.ohTrigger(RecalcTrigger,Trigger1M)),NA())</f>
        <v>1.7726009599909887E-2</v>
      </c>
      <c r="O1145" s="44">
        <f>IFERROR(_xll.qlIndexFixing(ONIndex3M,I1145,TRUE,_xll.ohTrigger(RecalcTrigger,Trigger3M)),NA())</f>
        <v>1.8483203279586746E-2</v>
      </c>
      <c r="P1145" s="44">
        <f>IFERROR(_xll.qlIndexFixing(ONIndex6M,I1145,TRUE,_xll.ohTrigger(RecalcTrigger,Trigger6M)),NA())</f>
        <v>1.8731262885243183E-2</v>
      </c>
      <c r="Q1145" s="183">
        <f>IFERROR(_xll.qlIndexFixing(ONIndex1Y,I1145,TRUE,_xll.ohTrigger(RecalcTrigger,Trigger1Y)),NA())</f>
        <v>1.91023965340964E-2</v>
      </c>
    </row>
    <row r="1146" spans="2:17" x14ac:dyDescent="0.2">
      <c r="B1146" s="39" t="s">
        <v>42</v>
      </c>
      <c r="D1146" s="42">
        <f>_xll.qlCalendarAdvance(Calendar,$D1145,B1146,"f",FALSE)</f>
        <v>47528</v>
      </c>
      <c r="E1146" s="177">
        <f>_xll.qlInterestRateIndexValueDate(IndexON,D1146)</f>
        <v>47528</v>
      </c>
      <c r="F1146" s="193">
        <f>IFERROR(_xll.qlIndexFixing(IndexON,D1146,TRUE,_xll.ohTrigger(RecalcTrigger,TriggerON)),NA())</f>
        <v>1.7517246404299414E-2</v>
      </c>
      <c r="H1146" s="42">
        <f>_xll.qlCalendarAdvance(Calendar,$H1145,B1146,"f",FALSE)</f>
        <v>47528</v>
      </c>
      <c r="I1146" s="177">
        <f>_xll.qlInterestRateIndexValueDate(Index1M,$H1146)</f>
        <v>47532</v>
      </c>
      <c r="J1146" s="182">
        <f>IFERROR(_xll.qlIndexFixing(Index1M,$H1146,TRUE,_xll.ohTrigger(RecalcTrigger,Trigger1M)),NA())</f>
        <v>1.7738779893152756E-2</v>
      </c>
      <c r="K1146" s="44">
        <f>IFERROR(_xll.qlIndexFixing(Index3M,H1146,TRUE,_xll.ohTrigger(RecalcTrigger,Trigger3M)),NA())</f>
        <v>1.8514116106583836E-2</v>
      </c>
      <c r="L1146" s="44">
        <f>IFERROR(_xll.qlIndexFixing(Index6M,$H1146,TRUE,_xll.ohTrigger(RecalcTrigger,Trigger6M)),NA())</f>
        <v>1.8775565607713984E-2</v>
      </c>
      <c r="M1146" s="183">
        <f>IFERROR(_xll.qlIndexFixing(Index1Y,$H1146,TRUE,_xll.ohTrigger(RecalcTrigger,Trigger1Y)),NA())</f>
        <v>1.91802455606511E-2</v>
      </c>
      <c r="N1146" s="182">
        <f>IFERROR(_xll.qlIndexFixing(ONIndex1M,I1146,TRUE,_xll.ohTrigger(RecalcTrigger,Trigger1M)),NA())</f>
        <v>1.7726466063257007E-2</v>
      </c>
      <c r="O1146" s="44">
        <f>IFERROR(_xll.qlIndexFixing(ONIndex3M,I1146,TRUE,_xll.ohTrigger(RecalcTrigger,Trigger3M)),NA())</f>
        <v>1.8481852516645247E-2</v>
      </c>
      <c r="P1146" s="44">
        <f>IFERROR(_xll.qlIndexFixing(ONIndex6M,I1146,TRUE,_xll.ohTrigger(RecalcTrigger,Trigger6M)),NA())</f>
        <v>1.8728635946896333E-2</v>
      </c>
      <c r="Q1146" s="183">
        <f>IFERROR(_xll.qlIndexFixing(ONIndex1Y,I1146,TRUE,_xll.ohTrigger(RecalcTrigger,Trigger1Y)),NA())</f>
        <v>1.9099899456671565E-2</v>
      </c>
    </row>
    <row r="1147" spans="2:17" x14ac:dyDescent="0.2">
      <c r="B1147" s="39" t="s">
        <v>42</v>
      </c>
      <c r="D1147" s="42">
        <f>_xll.qlCalendarAdvance(Calendar,$D1146,B1147,"f",FALSE)</f>
        <v>47535</v>
      </c>
      <c r="E1147" s="177">
        <f>_xll.qlInterestRateIndexValueDate(IndexON,D1147)</f>
        <v>47535</v>
      </c>
      <c r="F1147" s="193">
        <f>IFERROR(_xll.qlIndexFixing(IndexON,D1147,TRUE,_xll.ohTrigger(RecalcTrigger,TriggerON)),NA())</f>
        <v>1.7517246404299414E-2</v>
      </c>
      <c r="H1147" s="42">
        <f>_xll.qlCalendarAdvance(Calendar,$H1146,B1147,"f",FALSE)</f>
        <v>47535</v>
      </c>
      <c r="I1147" s="177">
        <f>_xll.qlInterestRateIndexValueDate(Index1M,$H1147)</f>
        <v>47539</v>
      </c>
      <c r="J1147" s="182">
        <f>IFERROR(_xll.qlIndexFixing(Index1M,$H1147,TRUE,_xll.ohTrigger(RecalcTrigger,Trigger1M)),NA())</f>
        <v>1.7739026938011611E-2</v>
      </c>
      <c r="K1147" s="44">
        <f>IFERROR(_xll.qlIndexFixing(Index3M,H1147,TRUE,_xll.ohTrigger(RecalcTrigger,Trigger3M)),NA())</f>
        <v>1.8512227639317314E-2</v>
      </c>
      <c r="L1147" s="44">
        <f>IFERROR(_xll.qlIndexFixing(Index6M,$H1147,TRUE,_xll.ohTrigger(RecalcTrigger,Trigger6M)),NA())</f>
        <v>1.8771966585547979E-2</v>
      </c>
      <c r="M1147" s="183">
        <f>IFERROR(_xll.qlIndexFixing(Index1Y,$H1147,TRUE,_xll.ohTrigger(RecalcTrigger,Trigger1Y)),NA())</f>
        <v>1.9175382948356912E-2</v>
      </c>
      <c r="N1147" s="182">
        <f>IFERROR(_xll.qlIndexFixing(ONIndex1M,I1147,TRUE,_xll.ohTrigger(RecalcTrigger,Trigger1M)),NA())</f>
        <v>1.7726843015886118E-2</v>
      </c>
      <c r="O1147" s="44">
        <f>IFERROR(_xll.qlIndexFixing(ONIndex3M,I1147,TRUE,_xll.ohTrigger(RecalcTrigger,Trigger3M)),NA())</f>
        <v>1.8480426952738327E-2</v>
      </c>
      <c r="P1147" s="44">
        <f>IFERROR(_xll.qlIndexFixing(ONIndex6M,I1147,TRUE,_xll.ohTrigger(RecalcTrigger,Trigger6M)),NA())</f>
        <v>1.8725938553467714E-2</v>
      </c>
      <c r="Q1147" s="183">
        <f>IFERROR(_xll.qlIndexFixing(ONIndex1Y,I1147,TRUE,_xll.ohTrigger(RecalcTrigger,Trigger1Y)),NA())</f>
        <v>1.909731593223718E-2</v>
      </c>
    </row>
    <row r="1148" spans="2:17" x14ac:dyDescent="0.2">
      <c r="B1148" s="39" t="s">
        <v>42</v>
      </c>
      <c r="D1148" s="42">
        <f>_xll.qlCalendarAdvance(Calendar,$D1147,B1148,"f",FALSE)</f>
        <v>47542</v>
      </c>
      <c r="E1148" s="177">
        <f>_xll.qlInterestRateIndexValueDate(IndexON,D1148)</f>
        <v>47542</v>
      </c>
      <c r="F1148" s="193">
        <f>IFERROR(_xll.qlIndexFixing(IndexON,D1148,TRUE,_xll.ohTrigger(RecalcTrigger,TriggerON)),NA())</f>
        <v>1.751724640437935E-2</v>
      </c>
      <c r="H1148" s="42">
        <f>_xll.qlCalendarAdvance(Calendar,$H1147,B1148,"f",FALSE)</f>
        <v>47542</v>
      </c>
      <c r="I1148" s="177">
        <f>_xll.qlInterestRateIndexValueDate(Index1M,$H1148)</f>
        <v>47546</v>
      </c>
      <c r="J1148" s="182">
        <f>IFERROR(_xll.qlIndexFixing(Index1M,$H1148,TRUE,_xll.ohTrigger(RecalcTrigger,Trigger1M)),NA())</f>
        <v>1.77405191095991E-2</v>
      </c>
      <c r="K1148" s="44">
        <f>IFERROR(_xll.qlIndexFixing(Index3M,H1148,TRUE,_xll.ohTrigger(RecalcTrigger,Trigger3M)),NA())</f>
        <v>1.8510586025277664E-2</v>
      </c>
      <c r="L1148" s="44">
        <f>IFERROR(_xll.qlIndexFixing(Index6M,$H1148,TRUE,_xll.ohTrigger(RecalcTrigger,Trigger6M)),NA())</f>
        <v>1.8768702653607448E-2</v>
      </c>
      <c r="M1148" s="183">
        <f>IFERROR(_xll.qlIndexFixing(Index1Y,$H1148,TRUE,_xll.ohTrigger(RecalcTrigger,Trigger1Y)),NA())</f>
        <v>1.9170436252787363E-2</v>
      </c>
      <c r="N1148" s="182">
        <f>IFERROR(_xll.qlIndexFixing(ONIndex1M,I1148,TRUE,_xll.ohTrigger(RecalcTrigger,Trigger1M)),NA())</f>
        <v>1.7727140594807622E-2</v>
      </c>
      <c r="O1148" s="44">
        <f>IFERROR(_xll.qlIndexFixing(ONIndex3M,I1148,TRUE,_xll.ohTrigger(RecalcTrigger,Trigger3M)),NA())</f>
        <v>1.8478926770439941E-2</v>
      </c>
      <c r="P1148" s="44">
        <f>IFERROR(_xll.qlIndexFixing(ONIndex6M,I1148,TRUE,_xll.ohTrigger(RecalcTrigger,Trigger6M)),NA())</f>
        <v>1.8723170904078046E-2</v>
      </c>
      <c r="Q1148" s="183">
        <f>IFERROR(_xll.qlIndexFixing(ONIndex1Y,I1148,TRUE,_xll.ohTrigger(RecalcTrigger,Trigger1Y)),NA())</f>
        <v>1.9094646035773266E-2</v>
      </c>
    </row>
    <row r="1149" spans="2:17" x14ac:dyDescent="0.2">
      <c r="B1149" s="39" t="s">
        <v>42</v>
      </c>
      <c r="D1149" s="42">
        <f>_xll.qlCalendarAdvance(Calendar,$D1148,B1149,"f",FALSE)</f>
        <v>47549</v>
      </c>
      <c r="E1149" s="177">
        <f>_xll.qlInterestRateIndexValueDate(IndexON,D1149)</f>
        <v>47549</v>
      </c>
      <c r="F1149" s="193">
        <f>IFERROR(_xll.qlIndexFixing(IndexON,D1149,TRUE,_xll.ohTrigger(RecalcTrigger,TriggerON)),NA())</f>
        <v>1.7517246404299414E-2</v>
      </c>
      <c r="H1149" s="42">
        <f>_xll.qlCalendarAdvance(Calendar,$H1148,B1149,"f",FALSE)</f>
        <v>47549</v>
      </c>
      <c r="I1149" s="177">
        <f>_xll.qlInterestRateIndexValueDate(Index1M,$H1149)</f>
        <v>47553</v>
      </c>
      <c r="J1149" s="182">
        <f>IFERROR(_xll.qlIndexFixing(Index1M,$H1149,TRUE,_xll.ohTrigger(RecalcTrigger,Trigger1M)),NA())</f>
        <v>1.7740590879716692E-2</v>
      </c>
      <c r="K1149" s="44">
        <f>IFERROR(_xll.qlIndexFixing(Index3M,H1149,TRUE,_xll.ohTrigger(RecalcTrigger,Trigger3M)),NA())</f>
        <v>1.8508544737733452E-2</v>
      </c>
      <c r="L1149" s="44">
        <f>IFERROR(_xll.qlIndexFixing(Index6M,$H1149,TRUE,_xll.ohTrigger(RecalcTrigger,Trigger6M)),NA())</f>
        <v>1.8764957103750656E-2</v>
      </c>
      <c r="M1149" s="183">
        <f>IFERROR(_xll.qlIndexFixing(Index1Y,$H1149,TRUE,_xll.ohTrigger(RecalcTrigger,Trigger1Y)),NA())</f>
        <v>1.9165406187810877E-2</v>
      </c>
      <c r="N1149" s="182">
        <f>IFERROR(_xll.qlIndexFixing(ONIndex1M,I1149,TRUE,_xll.ohTrigger(RecalcTrigger,Trigger1M)),NA())</f>
        <v>1.7727358937191795E-2</v>
      </c>
      <c r="O1149" s="44">
        <f>IFERROR(_xll.qlIndexFixing(ONIndex3M,I1149,TRUE,_xll.ohTrigger(RecalcTrigger,Trigger3M)),NA())</f>
        <v>1.8477352152164173E-2</v>
      </c>
      <c r="P1149" s="44">
        <f>IFERROR(_xll.qlIndexFixing(ONIndex6M,I1149,TRUE,_xll.ohTrigger(RecalcTrigger,Trigger6M)),NA())</f>
        <v>1.8720333197927985E-2</v>
      </c>
      <c r="Q1149" s="183">
        <f>IFERROR(_xll.qlIndexFixing(ONIndex1Y,I1149,TRUE,_xll.ohTrigger(RecalcTrigger,Trigger1Y)),NA())</f>
        <v>1.9091889841860166E-2</v>
      </c>
    </row>
    <row r="1150" spans="2:17" x14ac:dyDescent="0.2">
      <c r="B1150" s="39" t="s">
        <v>42</v>
      </c>
      <c r="D1150" s="42">
        <f>_xll.qlCalendarAdvance(Calendar,$D1149,B1150,"f",FALSE)</f>
        <v>47556</v>
      </c>
      <c r="E1150" s="177">
        <f>_xll.qlInterestRateIndexValueDate(IndexON,D1150)</f>
        <v>47556</v>
      </c>
      <c r="F1150" s="193">
        <f>IFERROR(_xll.qlIndexFixing(IndexON,D1150,TRUE,_xll.ohTrigger(RecalcTrigger,TriggerON)),NA())</f>
        <v>1.7517246404299414E-2</v>
      </c>
      <c r="H1150" s="42">
        <f>_xll.qlCalendarAdvance(Calendar,$H1149,B1150,"f",FALSE)</f>
        <v>47556</v>
      </c>
      <c r="I1150" s="177">
        <f>_xll.qlInterestRateIndexValueDate(Index1M,$H1150)</f>
        <v>47560</v>
      </c>
      <c r="J1150" s="182">
        <f>IFERROR(_xll.qlIndexFixing(Index1M,$H1150,TRUE,_xll.ohTrigger(RecalcTrigger,Trigger1M)),NA())</f>
        <v>1.7740583688318247E-2</v>
      </c>
      <c r="K1150" s="44">
        <f>IFERROR(_xll.qlIndexFixing(Index3M,H1150,TRUE,_xll.ohTrigger(RecalcTrigger,Trigger3M)),NA())</f>
        <v>1.850642998958555E-2</v>
      </c>
      <c r="L1150" s="44">
        <f>IFERROR(_xll.qlIndexFixing(Index6M,$H1150,TRUE,_xll.ohTrigger(RecalcTrigger,Trigger6M)),NA())</f>
        <v>1.8761143606676443E-2</v>
      </c>
      <c r="M1150" s="183">
        <f>IFERROR(_xll.qlIndexFixing(Index1Y,$H1150,TRUE,_xll.ohTrigger(RecalcTrigger,Trigger1Y)),NA())</f>
        <v>1.916029347049528E-2</v>
      </c>
      <c r="N1150" s="182">
        <f>IFERROR(_xll.qlIndexFixing(ONIndex1M,I1150,TRUE,_xll.ohTrigger(RecalcTrigger,Trigger1M)),NA())</f>
        <v>1.7727498179889167E-2</v>
      </c>
      <c r="O1150" s="44">
        <f>IFERROR(_xll.qlIndexFixing(ONIndex3M,I1150,TRUE,_xll.ohTrigger(RecalcTrigger,Trigger3M)),NA())</f>
        <v>1.8475703280325106E-2</v>
      </c>
      <c r="P1150" s="44">
        <f>IFERROR(_xll.qlIndexFixing(ONIndex6M,I1150,TRUE,_xll.ohTrigger(RecalcTrigger,Trigger6M)),NA())</f>
        <v>1.8717425633898443E-2</v>
      </c>
      <c r="Q1150" s="183">
        <f>IFERROR(_xll.qlIndexFixing(ONIndex1Y,I1150,TRUE,_xll.ohTrigger(RecalcTrigger,Trigger1Y)),NA())</f>
        <v>1.9089047425318029E-2</v>
      </c>
    </row>
    <row r="1151" spans="2:17" x14ac:dyDescent="0.2">
      <c r="B1151" s="39" t="s">
        <v>42</v>
      </c>
      <c r="D1151" s="42">
        <f>_xll.qlCalendarAdvance(Calendar,$D1150,B1151,"f",FALSE)</f>
        <v>47563</v>
      </c>
      <c r="E1151" s="177">
        <f>_xll.qlInterestRateIndexValueDate(IndexON,D1151)</f>
        <v>47563</v>
      </c>
      <c r="F1151" s="193">
        <f>IFERROR(_xll.qlIndexFixing(IndexON,D1151,TRUE,_xll.ohTrigger(RecalcTrigger,TriggerON)),NA())</f>
        <v>1.7517246404299414E-2</v>
      </c>
      <c r="H1151" s="42">
        <f>_xll.qlCalendarAdvance(Calendar,$H1150,B1151,"f",FALSE)</f>
        <v>47563</v>
      </c>
      <c r="I1151" s="177">
        <f>_xll.qlInterestRateIndexValueDate(Index1M,$H1151)</f>
        <v>47567</v>
      </c>
      <c r="J1151" s="182">
        <f>IFERROR(_xll.qlIndexFixing(Index1M,$H1151,TRUE,_xll.ohTrigger(RecalcTrigger,Trigger1M)),NA())</f>
        <v>1.7740497672679767E-2</v>
      </c>
      <c r="K1151" s="44">
        <f>IFERROR(_xll.qlIndexFixing(Index3M,H1151,TRUE,_xll.ohTrigger(RecalcTrigger,Trigger3M)),NA())</f>
        <v>1.8504241964272444E-2</v>
      </c>
      <c r="L1151" s="44">
        <f>IFERROR(_xll.qlIndexFixing(Index6M,$H1151,TRUE,_xll.ohTrigger(RecalcTrigger,Trigger6M)),NA())</f>
        <v>1.8757262363758083E-2</v>
      </c>
      <c r="M1151" s="183">
        <f>IFERROR(_xll.qlIndexFixing(Index1Y,$H1151,TRUE,_xll.ohTrigger(RecalcTrigger,Trigger1Y)),NA())</f>
        <v>1.9155098821106067E-2</v>
      </c>
      <c r="N1151" s="182">
        <f>IFERROR(_xll.qlIndexFixing(ONIndex1M,I1151,TRUE,_xll.ohTrigger(RecalcTrigger,Trigger1M)),NA())</f>
        <v>1.7727558460229886E-2</v>
      </c>
      <c r="O1151" s="44">
        <f>IFERROR(_xll.qlIndexFixing(ONIndex3M,I1151,TRUE,_xll.ohTrigger(RecalcTrigger,Trigger3M)),NA())</f>
        <v>1.8473980337496698E-2</v>
      </c>
      <c r="P1151" s="44">
        <f>IFERROR(_xll.qlIndexFixing(ONIndex6M,I1151,TRUE,_xll.ohTrigger(RecalcTrigger,Trigger6M)),NA())</f>
        <v>1.8714448411270013E-2</v>
      </c>
      <c r="Q1151" s="183">
        <f>IFERROR(_xll.qlIndexFixing(ONIndex1Y,I1151,TRUE,_xll.ohTrigger(RecalcTrigger,Trigger1Y)),NA())</f>
        <v>1.9086118860967005E-2</v>
      </c>
    </row>
    <row r="1152" spans="2:17" x14ac:dyDescent="0.2">
      <c r="B1152" s="39" t="s">
        <v>42</v>
      </c>
      <c r="D1152" s="42">
        <f>_xll.qlCalendarAdvance(Calendar,$D1151,B1152,"f",FALSE)</f>
        <v>47570</v>
      </c>
      <c r="E1152" s="177">
        <f>_xll.qlInterestRateIndexValueDate(IndexON,D1152)</f>
        <v>47570</v>
      </c>
      <c r="F1152" s="193">
        <f>IFERROR(_xll.qlIndexFixing(IndexON,D1152,TRUE,_xll.ohTrigger(RecalcTrigger,TriggerON)),NA())</f>
        <v>1.7517246404219478E-2</v>
      </c>
      <c r="H1152" s="42">
        <f>_xll.qlCalendarAdvance(Calendar,$H1151,B1152,"f",FALSE)</f>
        <v>47570</v>
      </c>
      <c r="I1152" s="177">
        <f>_xll.qlInterestRateIndexValueDate(Index1M,$H1152)</f>
        <v>47574</v>
      </c>
      <c r="J1152" s="182">
        <f>IFERROR(_xll.qlIndexFixing(Index1M,$H1152,TRUE,_xll.ohTrigger(RecalcTrigger,Trigger1M)),NA())</f>
        <v>1.774033297009529E-2</v>
      </c>
      <c r="K1152" s="44">
        <f>IFERROR(_xll.qlIndexFixing(Index3M,H1152,TRUE,_xll.ohTrigger(RecalcTrigger,Trigger3M)),NA())</f>
        <v>1.850168141952974E-2</v>
      </c>
      <c r="L1152" s="44">
        <f>IFERROR(_xll.qlIndexFixing(Index6M,$H1152,TRUE,_xll.ohTrigger(RecalcTrigger,Trigger6M)),NA())</f>
        <v>1.8753131983310061E-2</v>
      </c>
      <c r="M1152" s="183">
        <f>IFERROR(_xll.qlIndexFixing(Index1Y,$H1152,TRUE,_xll.ohTrigger(RecalcTrigger,Trigger1Y)),NA())</f>
        <v>1.9149822963106824E-2</v>
      </c>
      <c r="N1152" s="182">
        <f>IFERROR(_xll.qlIndexFixing(ONIndex1M,I1152,TRUE,_xll.ohTrigger(RecalcTrigger,Trigger1M)),NA())</f>
        <v>1.7727539915144419E-2</v>
      </c>
      <c r="O1152" s="44">
        <f>IFERROR(_xll.qlIndexFixing(ONIndex3M,I1152,TRUE,_xll.ohTrigger(RecalcTrigger,Trigger3M)),NA())</f>
        <v>1.8472183506093032E-2</v>
      </c>
      <c r="P1152" s="44">
        <f>IFERROR(_xll.qlIndexFixing(ONIndex6M,I1152,TRUE,_xll.ohTrigger(RecalcTrigger,Trigger6M)),NA())</f>
        <v>1.8711401729003541E-2</v>
      </c>
      <c r="Q1152" s="183">
        <f>IFERROR(_xll.qlIndexFixing(ONIndex1Y,I1152,TRUE,_xll.ohTrigger(RecalcTrigger,Trigger1Y)),NA())</f>
        <v>1.9083104223467373E-2</v>
      </c>
    </row>
    <row r="1153" spans="2:17" x14ac:dyDescent="0.2">
      <c r="B1153" s="39" t="s">
        <v>42</v>
      </c>
      <c r="D1153" s="42">
        <f>_xll.qlCalendarAdvance(Calendar,$D1152,B1153,"f",FALSE)</f>
        <v>47577</v>
      </c>
      <c r="E1153" s="177">
        <f>_xll.qlInterestRateIndexValueDate(IndexON,D1153)</f>
        <v>47577</v>
      </c>
      <c r="F1153" s="193">
        <f>IFERROR(_xll.qlIndexFixing(IndexON,D1153,TRUE,_xll.ohTrigger(RecalcTrigger,TriggerON)),NA())</f>
        <v>1.7517246404299414E-2</v>
      </c>
      <c r="H1153" s="42">
        <f>_xll.qlCalendarAdvance(Calendar,$H1152,B1153,"f",FALSE)</f>
        <v>47577</v>
      </c>
      <c r="I1153" s="177">
        <f>_xll.qlInterestRateIndexValueDate(Index1M,$H1153)</f>
        <v>47581</v>
      </c>
      <c r="J1153" s="182">
        <f>IFERROR(_xll.qlIndexFixing(Index1M,$H1153,TRUE,_xll.ohTrigger(RecalcTrigger,Trigger1M)),NA())</f>
        <v>1.7739676892937872E-2</v>
      </c>
      <c r="K1153" s="44">
        <f>IFERROR(_xll.qlIndexFixing(Index3M,H1153,TRUE,_xll.ohTrigger(RecalcTrigger,Trigger3M)),NA())</f>
        <v>1.8499352682877435E-2</v>
      </c>
      <c r="L1153" s="44">
        <f>IFERROR(_xll.qlIndexFixing(Index6M,$H1153,TRUE,_xll.ohTrigger(RecalcTrigger,Trigger6M)),NA())</f>
        <v>1.8749120801566144E-2</v>
      </c>
      <c r="M1153" s="183">
        <f>IFERROR(_xll.qlIndexFixing(Index1Y,$H1153,TRUE,_xll.ohTrigger(RecalcTrigger,Trigger1Y)),NA())</f>
        <v>1.9144466623157708E-2</v>
      </c>
      <c r="N1153" s="182">
        <f>IFERROR(_xll.qlIndexFixing(ONIndex1M,I1153,TRUE,_xll.ohTrigger(RecalcTrigger,Trigger1M)),NA())</f>
        <v>1.7727442681803041E-2</v>
      </c>
      <c r="O1153" s="44">
        <f>IFERROR(_xll.qlIndexFixing(ONIndex3M,I1153,TRUE,_xll.ohTrigger(RecalcTrigger,Trigger3M)),NA())</f>
        <v>1.8470312968448255E-2</v>
      </c>
      <c r="P1153" s="44">
        <f>IFERROR(_xll.qlIndexFixing(ONIndex6M,I1153,TRUE,_xll.ohTrigger(RecalcTrigger,Trigger6M)),NA())</f>
        <v>1.8708285786299683E-2</v>
      </c>
      <c r="Q1153" s="183">
        <f>IFERROR(_xll.qlIndexFixing(ONIndex1Y,I1153,TRUE,_xll.ohTrigger(RecalcTrigger,Trigger1Y)),NA())</f>
        <v>1.9080003587639283E-2</v>
      </c>
    </row>
    <row r="1154" spans="2:17" x14ac:dyDescent="0.2">
      <c r="B1154" s="39" t="s">
        <v>42</v>
      </c>
      <c r="D1154" s="42">
        <f>_xll.qlCalendarAdvance(Calendar,$D1153,B1154,"f",FALSE)</f>
        <v>47584</v>
      </c>
      <c r="E1154" s="177">
        <f>_xll.qlInterestRateIndexValueDate(IndexON,D1154)</f>
        <v>47584</v>
      </c>
      <c r="F1154" s="193">
        <f>IFERROR(_xll.qlIndexFixing(IndexON,D1154,TRUE,_xll.ohTrigger(RecalcTrigger,TriggerON)),NA())</f>
        <v>1.7517246404299414E-2</v>
      </c>
      <c r="H1154" s="42">
        <f>_xll.qlCalendarAdvance(Calendar,$H1153,B1154,"f",FALSE)</f>
        <v>47584</v>
      </c>
      <c r="I1154" s="177">
        <f>_xll.qlInterestRateIndexValueDate(Index1M,$H1154)</f>
        <v>47588</v>
      </c>
      <c r="J1154" s="182">
        <f>IFERROR(_xll.qlIndexFixing(Index1M,$H1154,TRUE,_xll.ohTrigger(RecalcTrigger,Trigger1M)),NA())</f>
        <v>1.7739360833082252E-2</v>
      </c>
      <c r="K1154" s="44">
        <f>IFERROR(_xll.qlIndexFixing(Index3M,H1154,TRUE,_xll.ohTrigger(RecalcTrigger,Trigger3M)),NA())</f>
        <v>1.8496951210009837E-2</v>
      </c>
      <c r="L1154" s="44">
        <f>IFERROR(_xll.qlIndexFixing(Index6M,$H1154,TRUE,_xll.ohTrigger(RecalcTrigger,Trigger6M)),NA())</f>
        <v>1.8745042467179441E-2</v>
      </c>
      <c r="M1154" s="183">
        <f>IFERROR(_xll.qlIndexFixing(Index1Y,$H1154,TRUE,_xll.ohTrigger(RecalcTrigger,Trigger1Y)),NA())</f>
        <v>1.9139030531115007E-2</v>
      </c>
      <c r="N1154" s="182">
        <f>IFERROR(_xll.qlIndexFixing(ONIndex1M,I1154,TRUE,_xll.ohTrigger(RecalcTrigger,Trigger1M)),NA())</f>
        <v>1.7727266897216154E-2</v>
      </c>
      <c r="O1154" s="44">
        <f>IFERROR(_xll.qlIndexFixing(ONIndex3M,I1154,TRUE,_xll.ohTrigger(RecalcTrigger,Trigger3M)),NA())</f>
        <v>1.8468368907296195E-2</v>
      </c>
      <c r="P1154" s="44">
        <f>IFERROR(_xll.qlIndexFixing(ONIndex6M,I1154,TRUE,_xll.ohTrigger(RecalcTrigger,Trigger6M)),NA())</f>
        <v>1.8705100782119288E-2</v>
      </c>
      <c r="Q1154" s="183">
        <f>IFERROR(_xll.qlIndexFixing(ONIndex1Y,I1154,TRUE,_xll.ohTrigger(RecalcTrigger,Trigger1Y)),NA())</f>
        <v>1.907681702838282E-2</v>
      </c>
    </row>
    <row r="1155" spans="2:17" x14ac:dyDescent="0.2">
      <c r="B1155" s="39" t="s">
        <v>42</v>
      </c>
      <c r="D1155" s="42">
        <f>_xll.qlCalendarAdvance(Calendar,$D1154,B1155,"f",FALSE)</f>
        <v>47591</v>
      </c>
      <c r="E1155" s="177">
        <f>_xll.qlInterestRateIndexValueDate(IndexON,D1155)</f>
        <v>47591</v>
      </c>
      <c r="F1155" s="193">
        <f>IFERROR(_xll.qlIndexFixing(IndexON,D1155,TRUE,_xll.ohTrigger(RecalcTrigger,TriggerON)),NA())</f>
        <v>1.751895123126701E-2</v>
      </c>
      <c r="H1155" s="42">
        <f>_xll.qlCalendarAdvance(Calendar,$H1154,B1155,"f",FALSE)</f>
        <v>47591</v>
      </c>
      <c r="I1155" s="177">
        <f>_xll.qlInterestRateIndexValueDate(Index1M,$H1155)</f>
        <v>47597</v>
      </c>
      <c r="J1155" s="182">
        <f>IFERROR(_xll.qlIndexFixing(Index1M,$H1155,TRUE,_xll.ohTrigger(RecalcTrigger,Trigger1M)),NA())</f>
        <v>1.7738839464419343E-2</v>
      </c>
      <c r="K1155" s="44">
        <f>IFERROR(_xll.qlIndexFixing(Index3M,H1155,TRUE,_xll.ohTrigger(RecalcTrigger,Trigger3M)),NA())</f>
        <v>1.849375701955221E-2</v>
      </c>
      <c r="L1155" s="44">
        <f>IFERROR(_xll.qlIndexFixing(Index6M,$H1155,TRUE,_xll.ohTrigger(RecalcTrigger,Trigger6M)),NA())</f>
        <v>1.8739700545214556E-2</v>
      </c>
      <c r="M1155" s="183">
        <f>IFERROR(_xll.qlIndexFixing(Index1Y,$H1155,TRUE,_xll.ohTrigger(RecalcTrigger,Trigger1Y)),NA())</f>
        <v>1.9131925263257531E-2</v>
      </c>
      <c r="N1155" s="182">
        <f>IFERROR(_xll.qlIndexFixing(ONIndex1M,I1155,TRUE,_xll.ohTrigger(RecalcTrigger,Trigger1M)),NA())</f>
        <v>1.7727752163203547E-2</v>
      </c>
      <c r="O1155" s="44">
        <f>IFERROR(_xll.qlIndexFixing(ONIndex3M,I1155,TRUE,_xll.ohTrigger(RecalcTrigger,Trigger3M)),NA())</f>
        <v>1.8466411165007912E-2</v>
      </c>
      <c r="P1155" s="44">
        <f>IFERROR(_xll.qlIndexFixing(ONIndex6M,I1155,TRUE,_xll.ohTrigger(RecalcTrigger,Trigger6M)),NA())</f>
        <v>1.8701402326524175E-2</v>
      </c>
      <c r="Q1155" s="183">
        <f>IFERROR(_xll.qlIndexFixing(ONIndex1Y,I1155,TRUE,_xll.ohTrigger(RecalcTrigger,Trigger1Y)),NA())</f>
        <v>1.9073125736923657E-2</v>
      </c>
    </row>
    <row r="1156" spans="2:17" x14ac:dyDescent="0.2">
      <c r="B1156" s="39" t="s">
        <v>42</v>
      </c>
      <c r="D1156" s="42">
        <f>_xll.qlCalendarAdvance(Calendar,$D1155,B1156,"f",FALSE)</f>
        <v>47598</v>
      </c>
      <c r="E1156" s="177">
        <f>_xll.qlInterestRateIndexValueDate(IndexON,D1156)</f>
        <v>47598</v>
      </c>
      <c r="F1156" s="193">
        <f>IFERROR(_xll.qlIndexFixing(IndexON,D1156,TRUE,_xll.ohTrigger(RecalcTrigger,TriggerON)),NA())</f>
        <v>1.7517246404299414E-2</v>
      </c>
      <c r="H1156" s="42">
        <f>_xll.qlCalendarAdvance(Calendar,$H1155,B1156,"f",FALSE)</f>
        <v>47598</v>
      </c>
      <c r="I1156" s="177">
        <f>_xll.qlInterestRateIndexValueDate(Index1M,$H1156)</f>
        <v>47602</v>
      </c>
      <c r="J1156" s="182">
        <f>IFERROR(_xll.qlIndexFixing(Index1M,$H1156,TRUE,_xll.ohTrigger(RecalcTrigger,Trigger1M)),NA())</f>
        <v>1.7738494007532246E-2</v>
      </c>
      <c r="K1156" s="44">
        <f>IFERROR(_xll.qlIndexFixing(Index3M,H1156,TRUE,_xll.ohTrigger(RecalcTrigger,Trigger3M)),NA())</f>
        <v>1.8491930789399615E-2</v>
      </c>
      <c r="L1156" s="44">
        <f>IFERROR(_xll.qlIndexFixing(Index6M,$H1156,TRUE,_xll.ohTrigger(RecalcTrigger,Trigger6M)),NA())</f>
        <v>1.8736685146006852E-2</v>
      </c>
      <c r="M1156" s="183">
        <f>IFERROR(_xll.qlIndexFixing(Index1Y,$H1156,TRUE,_xll.ohTrigger(RecalcTrigger,Trigger1Y)),NA())</f>
        <v>1.9127922026152652E-2</v>
      </c>
      <c r="N1156" s="182">
        <f>IFERROR(_xll.qlIndexFixing(ONIndex1M,I1156,TRUE,_xll.ohTrigger(RecalcTrigger,Trigger1M)),NA())</f>
        <v>1.7726626344245489E-2</v>
      </c>
      <c r="O1156" s="44">
        <f>IFERROR(_xll.qlIndexFixing(ONIndex3M,I1156,TRUE,_xll.ohTrigger(RecalcTrigger,Trigger3M)),NA())</f>
        <v>1.8463956330831977E-2</v>
      </c>
      <c r="P1156" s="44">
        <f>IFERROR(_xll.qlIndexFixing(ONIndex6M,I1156,TRUE,_xll.ohTrigger(RecalcTrigger,Trigger6M)),NA())</f>
        <v>1.8698044145004644E-2</v>
      </c>
      <c r="Q1156" s="183">
        <f>IFERROR(_xll.qlIndexFixing(ONIndex1Y,I1156,TRUE,_xll.ohTrigger(RecalcTrigger,Trigger1Y)),NA())</f>
        <v>1.9069699700295928E-2</v>
      </c>
    </row>
    <row r="1157" spans="2:17" x14ac:dyDescent="0.2">
      <c r="B1157" s="39" t="s">
        <v>42</v>
      </c>
      <c r="D1157" s="42">
        <f>_xll.qlCalendarAdvance(Calendar,$D1156,B1157,"f",FALSE)</f>
        <v>47605</v>
      </c>
      <c r="E1157" s="177">
        <f>_xll.qlInterestRateIndexValueDate(IndexON,D1157)</f>
        <v>47605</v>
      </c>
      <c r="F1157" s="193">
        <f>IFERROR(_xll.qlIndexFixing(IndexON,D1157,TRUE,_xll.ohTrigger(RecalcTrigger,TriggerON)),NA())</f>
        <v>1.7517246404219478E-2</v>
      </c>
      <c r="H1157" s="42">
        <f>_xll.qlCalendarAdvance(Calendar,$H1156,B1157,"f",FALSE)</f>
        <v>47605</v>
      </c>
      <c r="I1157" s="177">
        <f>_xll.qlInterestRateIndexValueDate(Index1M,$H1157)</f>
        <v>47609</v>
      </c>
      <c r="J1157" s="182">
        <f>IFERROR(_xll.qlIndexFixing(Index1M,$H1157,TRUE,_xll.ohTrigger(RecalcTrigger,Trigger1M)),NA())</f>
        <v>1.7738333957960113E-2</v>
      </c>
      <c r="K1157" s="44">
        <f>IFERROR(_xll.qlIndexFixing(Index3M,H1157,TRUE,_xll.ohTrigger(RecalcTrigger,Trigger3M)),NA())</f>
        <v>1.8489585264983423E-2</v>
      </c>
      <c r="L1157" s="44">
        <f>IFERROR(_xll.qlIndexFixing(Index6M,$H1157,TRUE,_xll.ohTrigger(RecalcTrigger,Trigger6M)),NA())</f>
        <v>1.8732563521076131E-2</v>
      </c>
      <c r="M1157" s="183">
        <f>IFERROR(_xll.qlIndexFixing(Index1Y,$H1157,TRUE,_xll.ohTrigger(RecalcTrigger,Trigger1Y)),NA())</f>
        <v>1.9122251088920957E-2</v>
      </c>
      <c r="N1157" s="182">
        <f>IFERROR(_xll.qlIndexFixing(ONIndex1M,I1157,TRUE,_xll.ohTrigger(RecalcTrigger,Trigger1M)),NA())</f>
        <v>1.7726269607045708E-2</v>
      </c>
      <c r="O1157" s="44">
        <f>IFERROR(_xll.qlIndexFixing(ONIndex3M,I1157,TRUE,_xll.ohTrigger(RecalcTrigger,Trigger3M)),NA())</f>
        <v>1.8462097406537481E-2</v>
      </c>
      <c r="P1157" s="44">
        <f>IFERROR(_xll.qlIndexFixing(ONIndex6M,I1157,TRUE,_xll.ohTrigger(RecalcTrigger,Trigger6M)),NA())</f>
        <v>1.8695133391766205E-2</v>
      </c>
      <c r="Q1157" s="183">
        <f>IFERROR(_xll.qlIndexFixing(ONIndex1Y,I1157,TRUE,_xll.ohTrigger(RecalcTrigger,Trigger1Y)),NA())</f>
        <v>1.9066742556885785E-2</v>
      </c>
    </row>
    <row r="1158" spans="2:17" x14ac:dyDescent="0.2">
      <c r="B1158" s="39" t="s">
        <v>42</v>
      </c>
      <c r="D1158" s="42">
        <f>_xll.qlCalendarAdvance(Calendar,$D1157,B1158,"f",FALSE)</f>
        <v>47612</v>
      </c>
      <c r="E1158" s="177">
        <f>_xll.qlInterestRateIndexValueDate(IndexON,D1158)</f>
        <v>47612</v>
      </c>
      <c r="F1158" s="193">
        <f>IFERROR(_xll.qlIndexFixing(IndexON,D1158,TRUE,_xll.ohTrigger(RecalcTrigger,TriggerON)),NA())</f>
        <v>1.7517246404299414E-2</v>
      </c>
      <c r="H1158" s="42">
        <f>_xll.qlCalendarAdvance(Calendar,$H1157,B1158,"f",FALSE)</f>
        <v>47612</v>
      </c>
      <c r="I1158" s="177">
        <f>_xll.qlInterestRateIndexValueDate(Index1M,$H1158)</f>
        <v>47616</v>
      </c>
      <c r="J1158" s="182">
        <f>IFERROR(_xll.qlIndexFixing(Index1M,$H1158,TRUE,_xll.ohTrigger(RecalcTrigger,Trigger1M)),NA())</f>
        <v>1.7737700016727701E-2</v>
      </c>
      <c r="K1158" s="44">
        <f>IFERROR(_xll.qlIndexFixing(Index3M,H1158,TRUE,_xll.ohTrigger(RecalcTrigger,Trigger3M)),NA())</f>
        <v>1.8486889436114588E-2</v>
      </c>
      <c r="L1158" s="44">
        <f>IFERROR(_xll.qlIndexFixing(Index6M,$H1158,TRUE,_xll.ohTrigger(RecalcTrigger,Trigger6M)),NA())</f>
        <v>1.8728213696135889E-2</v>
      </c>
      <c r="M1158" s="183">
        <f>IFERROR(_xll.qlIndexFixing(Index1Y,$H1158,TRUE,_xll.ohTrigger(RecalcTrigger,Trigger1Y)),NA())</f>
        <v>1.9116503350970489E-2</v>
      </c>
      <c r="N1158" s="182">
        <f>IFERROR(_xll.qlIndexFixing(ONIndex1M,I1158,TRUE,_xll.ohTrigger(RecalcTrigger,Trigger1M)),NA())</f>
        <v>1.772578098838018E-2</v>
      </c>
      <c r="O1158" s="44">
        <f>IFERROR(_xll.qlIndexFixing(ONIndex3M,I1158,TRUE,_xll.ohTrigger(RecalcTrigger,Trigger3M)),NA())</f>
        <v>1.8459861075417194E-2</v>
      </c>
      <c r="P1158" s="44">
        <f>IFERROR(_xll.qlIndexFixing(ONIndex6M,I1158,TRUE,_xll.ohTrigger(RecalcTrigger,Trigger6M)),NA())</f>
        <v>1.8691674132647051E-2</v>
      </c>
      <c r="Q1158" s="183">
        <f>IFERROR(_xll.qlIndexFixing(ONIndex1Y,I1158,TRUE,_xll.ohTrigger(RecalcTrigger,Trigger1Y)),NA())</f>
        <v>1.9063213051078165E-2</v>
      </c>
    </row>
    <row r="1159" spans="2:17" x14ac:dyDescent="0.2">
      <c r="B1159" s="39" t="s">
        <v>42</v>
      </c>
      <c r="D1159" s="42">
        <f>_xll.qlCalendarAdvance(Calendar,$D1158,B1159,"f",FALSE)</f>
        <v>47619</v>
      </c>
      <c r="E1159" s="177">
        <f>_xll.qlInterestRateIndexValueDate(IndexON,D1159)</f>
        <v>47619</v>
      </c>
      <c r="F1159" s="193">
        <f>IFERROR(_xll.qlIndexFixing(IndexON,D1159,TRUE,_xll.ohTrigger(RecalcTrigger,TriggerON)),NA())</f>
        <v>1.7517246404299414E-2</v>
      </c>
      <c r="H1159" s="42">
        <f>_xll.qlCalendarAdvance(Calendar,$H1158,B1159,"f",FALSE)</f>
        <v>47619</v>
      </c>
      <c r="I1159" s="177">
        <f>_xll.qlInterestRateIndexValueDate(Index1M,$H1159)</f>
        <v>47623</v>
      </c>
      <c r="J1159" s="182">
        <f>IFERROR(_xll.qlIndexFixing(Index1M,$H1159,TRUE,_xll.ohTrigger(RecalcTrigger,Trigger1M)),NA())</f>
        <v>1.7736988349579264E-2</v>
      </c>
      <c r="K1159" s="44">
        <f>IFERROR(_xll.qlIndexFixing(Index3M,H1159,TRUE,_xll.ohTrigger(RecalcTrigger,Trigger3M)),NA())</f>
        <v>1.8484121797723081E-2</v>
      </c>
      <c r="L1159" s="44">
        <f>IFERROR(_xll.qlIndexFixing(Index6M,$H1159,TRUE,_xll.ohTrigger(RecalcTrigger,Trigger6M)),NA())</f>
        <v>1.8723797736523128E-2</v>
      </c>
      <c r="M1159" s="183">
        <f>IFERROR(_xll.qlIndexFixing(Index1Y,$H1159,TRUE,_xll.ohTrigger(RecalcTrigger,Trigger1Y)),NA())</f>
        <v>1.911067955812876E-2</v>
      </c>
      <c r="N1159" s="182">
        <f>IFERROR(_xll.qlIndexFixing(ONIndex1M,I1159,TRUE,_xll.ohTrigger(RecalcTrigger,Trigger1M)),NA())</f>
        <v>1.7725214503920839E-2</v>
      </c>
      <c r="O1159" s="44">
        <f>IFERROR(_xll.qlIndexFixing(ONIndex3M,I1159,TRUE,_xll.ohTrigger(RecalcTrigger,Trigger3M)),NA())</f>
        <v>1.8457552133099853E-2</v>
      </c>
      <c r="P1159" s="44">
        <f>IFERROR(_xll.qlIndexFixing(ONIndex6M,I1159,TRUE,_xll.ohTrigger(RecalcTrigger,Trigger6M)),NA())</f>
        <v>1.8688146807495087E-2</v>
      </c>
      <c r="Q1159" s="183">
        <f>IFERROR(_xll.qlIndexFixing(ONIndex1Y,I1159,TRUE,_xll.ohTrigger(RecalcTrigger,Trigger1Y)),NA())</f>
        <v>1.9059597995703115E-2</v>
      </c>
    </row>
    <row r="1160" spans="2:17" x14ac:dyDescent="0.2">
      <c r="B1160" s="39" t="s">
        <v>42</v>
      </c>
      <c r="D1160" s="42">
        <f>_xll.qlCalendarAdvance(Calendar,$D1159,B1160,"f",FALSE)</f>
        <v>47626</v>
      </c>
      <c r="E1160" s="177">
        <f>_xll.qlInterestRateIndexValueDate(IndexON,D1160)</f>
        <v>47626</v>
      </c>
      <c r="F1160" s="193">
        <f>IFERROR(_xll.qlIndexFixing(IndexON,D1160,TRUE,_xll.ohTrigger(RecalcTrigger,TriggerON)),NA())</f>
        <v>1.751724640437935E-2</v>
      </c>
      <c r="H1160" s="42">
        <f>_xll.qlCalendarAdvance(Calendar,$H1159,B1160,"f",FALSE)</f>
        <v>47626</v>
      </c>
      <c r="I1160" s="177">
        <f>_xll.qlInterestRateIndexValueDate(Index1M,$H1160)</f>
        <v>47630</v>
      </c>
      <c r="J1160" s="182">
        <f>IFERROR(_xll.qlIndexFixing(Index1M,$H1160,TRUE,_xll.ohTrigger(RecalcTrigger,Trigger1M)),NA())</f>
        <v>1.7736199093811425E-2</v>
      </c>
      <c r="K1160" s="44">
        <f>IFERROR(_xll.qlIndexFixing(Index3M,H1160,TRUE,_xll.ohTrigger(RecalcTrigger,Trigger3M)),NA())</f>
        <v>1.8481282533277788E-2</v>
      </c>
      <c r="L1160" s="44">
        <f>IFERROR(_xll.qlIndexFixing(Index6M,$H1160,TRUE,_xll.ohTrigger(RecalcTrigger,Trigger6M)),NA())</f>
        <v>1.8719315843657595E-2</v>
      </c>
      <c r="M1160" s="183">
        <f>IFERROR(_xll.qlIndexFixing(Index1Y,$H1160,TRUE,_xll.ohTrigger(RecalcTrigger,Trigger1Y)),NA())</f>
        <v>1.9104780459415906E-2</v>
      </c>
      <c r="N1160" s="182">
        <f>IFERROR(_xll.qlIndexFixing(ONIndex1M,I1160,TRUE,_xll.ohTrigger(RecalcTrigger,Trigger1M)),NA())</f>
        <v>1.7724570290758024E-2</v>
      </c>
      <c r="O1160" s="44">
        <f>IFERROR(_xll.qlIndexFixing(ONIndex3M,I1160,TRUE,_xll.ohTrigger(RecalcTrigger,Trigger3M)),NA())</f>
        <v>1.8455170761919604E-2</v>
      </c>
      <c r="P1160" s="44">
        <f>IFERROR(_xll.qlIndexFixing(ONIndex6M,I1160,TRUE,_xll.ohTrigger(RecalcTrigger,Trigger6M)),NA())</f>
        <v>1.8684551615510969E-2</v>
      </c>
      <c r="Q1160" s="183">
        <f>IFERROR(_xll.qlIndexFixing(ONIndex1Y,I1160,TRUE,_xll.ohTrigger(RecalcTrigger,Trigger1Y)),NA())</f>
        <v>1.9055897465340976E-2</v>
      </c>
    </row>
    <row r="1161" spans="2:17" x14ac:dyDescent="0.2">
      <c r="B1161" s="39" t="s">
        <v>42</v>
      </c>
      <c r="D1161" s="42">
        <f>_xll.qlCalendarAdvance(Calendar,$D1160,B1161,"f",FALSE)</f>
        <v>47633</v>
      </c>
      <c r="E1161" s="177">
        <f>_xll.qlInterestRateIndexValueDate(IndexON,D1161)</f>
        <v>47633</v>
      </c>
      <c r="F1161" s="193">
        <f>IFERROR(_xll.qlIndexFixing(IndexON,D1161,TRUE,_xll.ohTrigger(RecalcTrigger,TriggerON)),NA())</f>
        <v>1.7517246404219478E-2</v>
      </c>
      <c r="H1161" s="42">
        <f>_xll.qlCalendarAdvance(Calendar,$H1160,B1161,"f",FALSE)</f>
        <v>47633</v>
      </c>
      <c r="I1161" s="177">
        <f>_xll.qlInterestRateIndexValueDate(Index1M,$H1161)</f>
        <v>47637</v>
      </c>
      <c r="J1161" s="182">
        <f>IFERROR(_xll.qlIndexFixing(Index1M,$H1161,TRUE,_xll.ohTrigger(RecalcTrigger,Trigger1M)),NA())</f>
        <v>1.7734964232942296E-2</v>
      </c>
      <c r="K1161" s="44">
        <f>IFERROR(_xll.qlIndexFixing(Index3M,H1161,TRUE,_xll.ohTrigger(RecalcTrigger,Trigger3M)),NA())</f>
        <v>1.8478371826256293E-2</v>
      </c>
      <c r="L1161" s="44">
        <f>IFERROR(_xll.qlIndexFixing(Index6M,$H1161,TRUE,_xll.ohTrigger(RecalcTrigger,Trigger6M)),NA())</f>
        <v>1.8714630769115996E-2</v>
      </c>
      <c r="M1161" s="183">
        <f>IFERROR(_xll.qlIndexFixing(Index1Y,$H1161,TRUE,_xll.ohTrigger(RecalcTrigger,Trigger1Y)),NA())</f>
        <v>1.9098806807043147E-2</v>
      </c>
      <c r="N1161" s="182">
        <f>IFERROR(_xll.qlIndexFixing(ONIndex1M,I1161,TRUE,_xll.ohTrigger(RecalcTrigger,Trigger1M)),NA())</f>
        <v>1.7723848485902138E-2</v>
      </c>
      <c r="O1161" s="44">
        <f>IFERROR(_xll.qlIndexFixing(ONIndex3M,I1161,TRUE,_xll.ohTrigger(RecalcTrigger,Trigger3M)),NA())</f>
        <v>1.8452717144370467E-2</v>
      </c>
      <c r="P1161" s="44">
        <f>IFERROR(_xll.qlIndexFixing(ONIndex6M,I1161,TRUE,_xll.ohTrigger(RecalcTrigger,Trigger6M)),NA())</f>
        <v>1.8680888755575609E-2</v>
      </c>
      <c r="Q1161" s="183">
        <f>IFERROR(_xll.qlIndexFixing(ONIndex1Y,I1161,TRUE,_xll.ohTrigger(RecalcTrigger,Trigger1Y)),NA())</f>
        <v>1.90521115348119E-2</v>
      </c>
    </row>
    <row r="1162" spans="2:17" x14ac:dyDescent="0.2">
      <c r="B1162" s="39" t="s">
        <v>42</v>
      </c>
      <c r="D1162" s="42">
        <f>_xll.qlCalendarAdvance(Calendar,$D1161,B1162,"f",FALSE)</f>
        <v>47640</v>
      </c>
      <c r="E1162" s="177">
        <f>_xll.qlInterestRateIndexValueDate(IndexON,D1162)</f>
        <v>47640</v>
      </c>
      <c r="F1162" s="193">
        <f>IFERROR(_xll.qlIndexFixing(IndexON,D1162,TRUE,_xll.ohTrigger(RecalcTrigger,TriggerON)),NA())</f>
        <v>1.7517246404299414E-2</v>
      </c>
      <c r="H1162" s="42">
        <f>_xll.qlCalendarAdvance(Calendar,$H1161,B1162,"f",FALSE)</f>
        <v>47640</v>
      </c>
      <c r="I1162" s="177">
        <f>_xll.qlInterestRateIndexValueDate(Index1M,$H1162)</f>
        <v>47644</v>
      </c>
      <c r="J1162" s="182">
        <f>IFERROR(_xll.qlIndexFixing(Index1M,$H1162,TRUE,_xll.ohTrigger(RecalcTrigger,Trigger1M)),NA())</f>
        <v>1.7734025768787909E-2</v>
      </c>
      <c r="K1162" s="44">
        <f>IFERROR(_xll.qlIndexFixing(Index3M,H1162,TRUE,_xll.ohTrigger(RecalcTrigger,Trigger3M)),NA())</f>
        <v>1.8475389860134438E-2</v>
      </c>
      <c r="L1162" s="44">
        <f>IFERROR(_xll.qlIndexFixing(Index6M,$H1162,TRUE,_xll.ohTrigger(RecalcTrigger,Trigger6M)),NA())</f>
        <v>1.871002246372494E-2</v>
      </c>
      <c r="M1162" s="183">
        <f>IFERROR(_xll.qlIndexFixing(Index1Y,$H1162,TRUE,_xll.ohTrigger(RecalcTrigger,Trigger1Y)),NA())</f>
        <v>1.9092759356413018E-2</v>
      </c>
      <c r="N1162" s="182">
        <f>IFERROR(_xll.qlIndexFixing(ONIndex1M,I1162,TRUE,_xll.ohTrigger(RecalcTrigger,Trigger1M)),NA())</f>
        <v>1.7723049226523457E-2</v>
      </c>
      <c r="O1162" s="44">
        <f>IFERROR(_xll.qlIndexFixing(ONIndex3M,I1162,TRUE,_xll.ohTrigger(RecalcTrigger,Trigger3M)),NA())</f>
        <v>1.8450191462866528E-2</v>
      </c>
      <c r="P1162" s="44">
        <f>IFERROR(_xll.qlIndexFixing(ONIndex6M,I1162,TRUE,_xll.ohTrigger(RecalcTrigger,Trigger6M)),NA())</f>
        <v>1.8677158426969598E-2</v>
      </c>
      <c r="Q1162" s="183">
        <f>IFERROR(_xll.qlIndexFixing(ONIndex1Y,I1162,TRUE,_xll.ohTrigger(RecalcTrigger,Trigger1Y)),NA())</f>
        <v>1.9048240278936035E-2</v>
      </c>
    </row>
    <row r="1163" spans="2:17" x14ac:dyDescent="0.2">
      <c r="B1163" s="39" t="s">
        <v>42</v>
      </c>
      <c r="D1163" s="42">
        <f>_xll.qlCalendarAdvance(Calendar,$D1162,B1163,"f",FALSE)</f>
        <v>47647</v>
      </c>
      <c r="E1163" s="177">
        <f>_xll.qlInterestRateIndexValueDate(IndexON,D1163)</f>
        <v>47647</v>
      </c>
      <c r="F1163" s="193">
        <f>IFERROR(_xll.qlIndexFixing(IndexON,D1163,TRUE,_xll.ohTrigger(RecalcTrigger,TriggerON)),NA())</f>
        <v>1.7517246404219478E-2</v>
      </c>
      <c r="H1163" s="42">
        <f>_xll.qlCalendarAdvance(Calendar,$H1162,B1163,"f",FALSE)</f>
        <v>47647</v>
      </c>
      <c r="I1163" s="177">
        <f>_xll.qlInterestRateIndexValueDate(Index1M,$H1163)</f>
        <v>47651</v>
      </c>
      <c r="J1163" s="182">
        <f>IFERROR(_xll.qlIndexFixing(Index1M,$H1163,TRUE,_xll.ohTrigger(RecalcTrigger,Trigger1M)),NA())</f>
        <v>1.773301012190398E-2</v>
      </c>
      <c r="K1163" s="44">
        <f>IFERROR(_xll.qlIndexFixing(Index3M,H1163,TRUE,_xll.ohTrigger(RecalcTrigger,Trigger3M)),NA())</f>
        <v>1.8472336818393279E-2</v>
      </c>
      <c r="L1163" s="44">
        <f>IFERROR(_xll.qlIndexFixing(Index6M,$H1163,TRUE,_xll.ohTrigger(RecalcTrigger,Trigger6M)),NA())</f>
        <v>1.8705348818298863E-2</v>
      </c>
      <c r="M1163" s="183">
        <f>IFERROR(_xll.qlIndexFixing(Index1Y,$H1163,TRUE,_xll.ohTrigger(RecalcTrigger,Trigger1Y)),NA())</f>
        <v>1.9086638866118055E-2</v>
      </c>
      <c r="N1163" s="182">
        <f>IFERROR(_xll.qlIndexFixing(ONIndex1M,I1163,TRUE,_xll.ohTrigger(RecalcTrigger,Trigger1M)),NA())</f>
        <v>1.7722172649632384E-2</v>
      </c>
      <c r="O1163" s="44">
        <f>IFERROR(_xll.qlIndexFixing(ONIndex3M,I1163,TRUE,_xll.ohTrigger(RecalcTrigger,Trigger3M)),NA())</f>
        <v>1.844759389998174E-2</v>
      </c>
      <c r="P1163" s="44">
        <f>IFERROR(_xll.qlIndexFixing(ONIndex6M,I1163,TRUE,_xll.ohTrigger(RecalcTrigger,Trigger6M)),NA())</f>
        <v>1.8673360828493912E-2</v>
      </c>
      <c r="Q1163" s="183">
        <f>IFERROR(_xll.qlIndexFixing(ONIndex1Y,I1163,TRUE,_xll.ohTrigger(RecalcTrigger,Trigger1Y)),NA())</f>
        <v>1.904428377237366E-2</v>
      </c>
    </row>
    <row r="1164" spans="2:17" x14ac:dyDescent="0.2">
      <c r="B1164" s="39" t="s">
        <v>42</v>
      </c>
      <c r="D1164" s="42">
        <f>_xll.qlCalendarAdvance(Calendar,$D1163,B1164,"f",FALSE)</f>
        <v>47654</v>
      </c>
      <c r="E1164" s="177">
        <f>_xll.qlInterestRateIndexValueDate(IndexON,D1164)</f>
        <v>47654</v>
      </c>
      <c r="F1164" s="193">
        <f>IFERROR(_xll.qlIndexFixing(IndexON,D1164,TRUE,_xll.ohTrigger(RecalcTrigger,TriggerON)),NA())</f>
        <v>1.7517246404299414E-2</v>
      </c>
      <c r="H1164" s="42">
        <f>_xll.qlCalendarAdvance(Calendar,$H1163,B1164,"f",FALSE)</f>
        <v>47654</v>
      </c>
      <c r="I1164" s="177">
        <f>_xll.qlInterestRateIndexValueDate(Index1M,$H1164)</f>
        <v>47658</v>
      </c>
      <c r="J1164" s="182">
        <f>IFERROR(_xll.qlIndexFixing(Index1M,$H1164,TRUE,_xll.ohTrigger(RecalcTrigger,Trigger1M)),NA())</f>
        <v>1.7731917429583355E-2</v>
      </c>
      <c r="K1164" s="44">
        <f>IFERROR(_xll.qlIndexFixing(Index3M,H1164,TRUE,_xll.ohTrigger(RecalcTrigger,Trigger3M)),NA())</f>
        <v>1.846921288451648E-2</v>
      </c>
      <c r="L1164" s="44">
        <f>IFERROR(_xll.qlIndexFixing(Index6M,$H1164,TRUE,_xll.ohTrigger(RecalcTrigger,Trigger6M)),NA())</f>
        <v>1.8700610034262214E-2</v>
      </c>
      <c r="M1164" s="183">
        <f>IFERROR(_xll.qlIndexFixing(Index1Y,$H1164,TRUE,_xll.ohTrigger(RecalcTrigger,Trigger1Y)),NA())</f>
        <v>1.9080446097940344E-2</v>
      </c>
      <c r="N1164" s="182">
        <f>IFERROR(_xll.qlIndexFixing(ONIndex1M,I1164,TRUE,_xll.ohTrigger(RecalcTrigger,Trigger1M)),NA())</f>
        <v>1.7721218892319257E-2</v>
      </c>
      <c r="O1164" s="44">
        <f>IFERROR(_xll.qlIndexFixing(ONIndex3M,I1164,TRUE,_xll.ohTrigger(RecalcTrigger,Trigger3M)),NA())</f>
        <v>1.8444924638130189E-2</v>
      </c>
      <c r="P1164" s="44">
        <f>IFERROR(_xll.qlIndexFixing(ONIndex6M,I1164,TRUE,_xll.ohTrigger(RecalcTrigger,Trigger6M)),NA())</f>
        <v>1.8669496159668952E-2</v>
      </c>
      <c r="Q1164" s="183">
        <f>IFERROR(_xll.qlIndexFixing(ONIndex1Y,I1164,TRUE,_xll.ohTrigger(RecalcTrigger,Trigger1Y)),NA())</f>
        <v>1.9040242090104798E-2</v>
      </c>
    </row>
    <row r="1165" spans="2:17" x14ac:dyDescent="0.2">
      <c r="B1165" s="39" t="s">
        <v>42</v>
      </c>
      <c r="D1165" s="42">
        <f>_xll.qlCalendarAdvance(Calendar,$D1164,B1165,"f",FALSE)</f>
        <v>47661</v>
      </c>
      <c r="E1165" s="177">
        <f>_xll.qlInterestRateIndexValueDate(IndexON,D1165)</f>
        <v>47661</v>
      </c>
      <c r="F1165" s="193">
        <f>IFERROR(_xll.qlIndexFixing(IndexON,D1165,TRUE,_xll.ohTrigger(RecalcTrigger,TriggerON)),NA())</f>
        <v>1.7517246404299414E-2</v>
      </c>
      <c r="H1165" s="42">
        <f>_xll.qlCalendarAdvance(Calendar,$H1164,B1165,"f",FALSE)</f>
        <v>47661</v>
      </c>
      <c r="I1165" s="177">
        <f>_xll.qlInterestRateIndexValueDate(Index1M,$H1165)</f>
        <v>47665</v>
      </c>
      <c r="J1165" s="182">
        <f>IFERROR(_xll.qlIndexFixing(Index1M,$H1165,TRUE,_xll.ohTrigger(RecalcTrigger,Trigger1M)),NA())</f>
        <v>1.7731093791184323E-2</v>
      </c>
      <c r="K1165" s="44">
        <f>IFERROR(_xll.qlIndexFixing(Index3M,H1165,TRUE,_xll.ohTrigger(RecalcTrigger,Trigger3M)),NA())</f>
        <v>1.8466018241992052E-2</v>
      </c>
      <c r="L1165" s="44">
        <f>IFERROR(_xll.qlIndexFixing(Index6M,$H1165,TRUE,_xll.ohTrigger(RecalcTrigger,Trigger6M)),NA())</f>
        <v>1.8696042095549561E-2</v>
      </c>
      <c r="M1165" s="183">
        <f>IFERROR(_xll.qlIndexFixing(Index1Y,$H1165,TRUE,_xll.ohTrigger(RecalcTrigger,Trigger1Y)),NA())</f>
        <v>1.9074181816851311E-2</v>
      </c>
      <c r="N1165" s="182">
        <f>IFERROR(_xll.qlIndexFixing(ONIndex1M,I1165,TRUE,_xll.ohTrigger(RecalcTrigger,Trigger1M)),NA())</f>
        <v>1.7720188091674416E-2</v>
      </c>
      <c r="O1165" s="44">
        <f>IFERROR(_xll.qlIndexFixing(ONIndex3M,I1165,TRUE,_xll.ohTrigger(RecalcTrigger,Trigger3M)),NA())</f>
        <v>1.8442183859725958E-2</v>
      </c>
      <c r="P1165" s="44">
        <f>IFERROR(_xll.qlIndexFixing(ONIndex6M,I1165,TRUE,_xll.ohTrigger(RecalcTrigger,Trigger6M)),NA())</f>
        <v>1.8665564619215758E-2</v>
      </c>
      <c r="Q1165" s="183">
        <f>IFERROR(_xll.qlIndexFixing(ONIndex1Y,I1165,TRUE,_xll.ohTrigger(RecalcTrigger,Trigger1Y)),NA())</f>
        <v>1.9036115306709789E-2</v>
      </c>
    </row>
    <row r="1166" spans="2:17" x14ac:dyDescent="0.2">
      <c r="B1166" s="39" t="s">
        <v>42</v>
      </c>
      <c r="D1166" s="42">
        <f>_xll.qlCalendarAdvance(Calendar,$D1165,B1166,"f",FALSE)</f>
        <v>47668</v>
      </c>
      <c r="E1166" s="177">
        <f>_xll.qlInterestRateIndexValueDate(IndexON,D1166)</f>
        <v>47668</v>
      </c>
      <c r="F1166" s="193">
        <f>IFERROR(_xll.qlIndexFixing(IndexON,D1166,TRUE,_xll.ohTrigger(RecalcTrigger,TriggerON)),NA())</f>
        <v>1.7517246404299414E-2</v>
      </c>
      <c r="H1166" s="42">
        <f>_xll.qlCalendarAdvance(Calendar,$H1165,B1166,"f",FALSE)</f>
        <v>47668</v>
      </c>
      <c r="I1166" s="177">
        <f>_xll.qlInterestRateIndexValueDate(Index1M,$H1166)</f>
        <v>47672</v>
      </c>
      <c r="J1166" s="182">
        <f>IFERROR(_xll.qlIndexFixing(Index1M,$H1166,TRUE,_xll.ohTrigger(RecalcTrigger,Trigger1M)),NA())</f>
        <v>1.7729841887022053E-2</v>
      </c>
      <c r="K1166" s="44">
        <f>IFERROR(_xll.qlIndexFixing(Index3M,H1166,TRUE,_xll.ohTrigger(RecalcTrigger,Trigger3M)),NA())</f>
        <v>1.8462753074312339E-2</v>
      </c>
      <c r="L1166" s="44">
        <f>IFERROR(_xll.qlIndexFixing(Index6M,$H1166,TRUE,_xll.ohTrigger(RecalcTrigger,Trigger6M)),NA())</f>
        <v>1.8691051168220486E-2</v>
      </c>
      <c r="M1166" s="183">
        <f>IFERROR(_xll.qlIndexFixing(Index1Y,$H1166,TRUE,_xll.ohTrigger(RecalcTrigger,Trigger1Y)),NA())</f>
        <v>1.9067846791010416E-2</v>
      </c>
      <c r="N1166" s="182">
        <f>IFERROR(_xll.qlIndexFixing(ONIndex1M,I1166,TRUE,_xll.ohTrigger(RecalcTrigger,Trigger1M)),NA())</f>
        <v>1.7719080384788199E-2</v>
      </c>
      <c r="O1166" s="44">
        <f>IFERROR(_xll.qlIndexFixing(ONIndex3M,I1166,TRUE,_xll.ohTrigger(RecalcTrigger,Trigger3M)),NA())</f>
        <v>1.8439371747343003E-2</v>
      </c>
      <c r="P1166" s="44">
        <f>IFERROR(_xll.qlIndexFixing(ONIndex6M,I1166,TRUE,_xll.ohTrigger(RecalcTrigger,Trigger6M)),NA())</f>
        <v>1.8661566406255048E-2</v>
      </c>
      <c r="Q1166" s="183">
        <f>IFERROR(_xll.qlIndexFixing(ONIndex1Y,I1166,TRUE,_xll.ohTrigger(RecalcTrigger,Trigger1Y)),NA())</f>
        <v>1.9031903497008784E-2</v>
      </c>
    </row>
    <row r="1167" spans="2:17" x14ac:dyDescent="0.2">
      <c r="B1167" s="39" t="s">
        <v>42</v>
      </c>
      <c r="D1167" s="42">
        <f>_xll.qlCalendarAdvance(Calendar,$D1166,B1167,"f",FALSE)</f>
        <v>47675</v>
      </c>
      <c r="E1167" s="177">
        <f>_xll.qlInterestRateIndexValueDate(IndexON,D1167)</f>
        <v>47675</v>
      </c>
      <c r="F1167" s="193">
        <f>IFERROR(_xll.qlIndexFixing(IndexON,D1167,TRUE,_xll.ohTrigger(RecalcTrigger,TriggerON)),NA())</f>
        <v>1.7517246404299414E-2</v>
      </c>
      <c r="H1167" s="42">
        <f>_xll.qlCalendarAdvance(Calendar,$H1166,B1167,"f",FALSE)</f>
        <v>47675</v>
      </c>
      <c r="I1167" s="177">
        <f>_xll.qlInterestRateIndexValueDate(Index1M,$H1167)</f>
        <v>47679</v>
      </c>
      <c r="J1167" s="182">
        <f>IFERROR(_xll.qlIndexFixing(Index1M,$H1167,TRUE,_xll.ohTrigger(RecalcTrigger,Trigger1M)),NA())</f>
        <v>1.7728513355363174E-2</v>
      </c>
      <c r="K1167" s="44">
        <f>IFERROR(_xll.qlIndexFixing(Index3M,H1167,TRUE,_xll.ohTrigger(RecalcTrigger,Trigger3M)),NA())</f>
        <v>1.8459417564969698E-2</v>
      </c>
      <c r="L1167" s="44">
        <f>IFERROR(_xll.qlIndexFixing(Index6M,$H1167,TRUE,_xll.ohTrigger(RecalcTrigger,Trigger6M)),NA())</f>
        <v>1.868611338271349E-2</v>
      </c>
      <c r="M1167" s="183">
        <f>IFERROR(_xll.qlIndexFixing(Index1Y,$H1167,TRUE,_xll.ohTrigger(RecalcTrigger,Trigger1Y)),NA())</f>
        <v>1.9061441791765575E-2</v>
      </c>
      <c r="N1167" s="182">
        <f>IFERROR(_xll.qlIndexFixing(ONIndex1M,I1167,TRUE,_xll.ohTrigger(RecalcTrigger,Trigger1M)),NA())</f>
        <v>1.7717895908671011E-2</v>
      </c>
      <c r="O1167" s="44">
        <f>IFERROR(_xll.qlIndexFixing(ONIndex3M,I1167,TRUE,_xll.ohTrigger(RecalcTrigger,Trigger3M)),NA())</f>
        <v>1.8436488483475344E-2</v>
      </c>
      <c r="P1167" s="44">
        <f>IFERROR(_xll.qlIndexFixing(ONIndex6M,I1167,TRUE,_xll.ohTrigger(RecalcTrigger,Trigger6M)),NA())</f>
        <v>1.8657501719987479E-2</v>
      </c>
      <c r="Q1167" s="183">
        <f>IFERROR(_xll.qlIndexFixing(ONIndex1Y,I1167,TRUE,_xll.ohTrigger(RecalcTrigger,Trigger1Y)),NA())</f>
        <v>1.9027606735821934E-2</v>
      </c>
    </row>
    <row r="1168" spans="2:17" x14ac:dyDescent="0.2">
      <c r="B1168" s="39" t="s">
        <v>42</v>
      </c>
      <c r="D1168" s="42">
        <f>_xll.qlCalendarAdvance(Calendar,$D1167,B1168,"f",FALSE)</f>
        <v>47682</v>
      </c>
      <c r="E1168" s="177">
        <f>_xll.qlInterestRateIndexValueDate(IndexON,D1168)</f>
        <v>47682</v>
      </c>
      <c r="F1168" s="193">
        <f>IFERROR(_xll.qlIndexFixing(IndexON,D1168,TRUE,_xll.ohTrigger(RecalcTrigger,TriggerON)),NA())</f>
        <v>1.7517246404299414E-2</v>
      </c>
      <c r="H1168" s="42">
        <f>_xll.qlCalendarAdvance(Calendar,$H1167,B1168,"f",FALSE)</f>
        <v>47682</v>
      </c>
      <c r="I1168" s="177">
        <f>_xll.qlInterestRateIndexValueDate(Index1M,$H1168)</f>
        <v>47686</v>
      </c>
      <c r="J1168" s="182">
        <f>IFERROR(_xll.qlIndexFixing(Index1M,$H1168,TRUE,_xll.ohTrigger(RecalcTrigger,Trigger1M)),NA())</f>
        <v>1.7727108333509472E-2</v>
      </c>
      <c r="K1168" s="44">
        <f>IFERROR(_xll.qlIndexFixing(Index3M,H1168,TRUE,_xll.ohTrigger(RecalcTrigger,Trigger3M)),NA())</f>
        <v>1.8456011897460822E-2</v>
      </c>
      <c r="L1168" s="44">
        <f>IFERROR(_xll.qlIndexFixing(Index6M,$H1168,TRUE,_xll.ohTrigger(RecalcTrigger,Trigger6M)),NA())</f>
        <v>1.8681111275474203E-2</v>
      </c>
      <c r="M1168" s="183">
        <f>IFERROR(_xll.qlIndexFixing(Index1Y,$H1168,TRUE,_xll.ohTrigger(RecalcTrigger,Trigger1Y)),NA())</f>
        <v>1.9054967593650315E-2</v>
      </c>
      <c r="N1168" s="182">
        <f>IFERROR(_xll.qlIndexFixing(ONIndex1M,I1168,TRUE,_xll.ohTrigger(RecalcTrigger,Trigger1M)),NA())</f>
        <v>1.7716634800573061E-2</v>
      </c>
      <c r="O1168" s="44">
        <f>IFERROR(_xll.qlIndexFixing(ONIndex3M,I1168,TRUE,_xll.ohTrigger(RecalcTrigger,Trigger3M)),NA())</f>
        <v>1.8433534250457129E-2</v>
      </c>
      <c r="P1168" s="44">
        <f>IFERROR(_xll.qlIndexFixing(ONIndex6M,I1168,TRUE,_xll.ohTrigger(RecalcTrigger,Trigger6M)),NA())</f>
        <v>1.8653370759533772E-2</v>
      </c>
      <c r="Q1168" s="183">
        <f>IFERROR(_xll.qlIndexFixing(ONIndex1Y,I1168,TRUE,_xll.ohTrigger(RecalcTrigger,Trigger1Y)),NA())</f>
        <v>1.9023225097809515E-2</v>
      </c>
    </row>
    <row r="1169" spans="2:17" x14ac:dyDescent="0.2">
      <c r="B1169" s="39" t="s">
        <v>42</v>
      </c>
      <c r="D1169" s="42">
        <f>_xll.qlCalendarAdvance(Calendar,$D1168,B1169,"f",FALSE)</f>
        <v>47689</v>
      </c>
      <c r="E1169" s="177">
        <f>_xll.qlInterestRateIndexValueDate(IndexON,D1169)</f>
        <v>47689</v>
      </c>
      <c r="F1169" s="193">
        <f>IFERROR(_xll.qlIndexFixing(IndexON,D1169,TRUE,_xll.ohTrigger(RecalcTrigger,TriggerON)),NA())</f>
        <v>1.7517246404299414E-2</v>
      </c>
      <c r="H1169" s="42">
        <f>_xll.qlCalendarAdvance(Calendar,$H1168,B1169,"f",FALSE)</f>
        <v>47689</v>
      </c>
      <c r="I1169" s="177">
        <f>_xll.qlInterestRateIndexValueDate(Index1M,$H1169)</f>
        <v>47693</v>
      </c>
      <c r="J1169" s="182">
        <f>IFERROR(_xll.qlIndexFixing(Index1M,$H1169,TRUE,_xll.ohTrigger(RecalcTrigger,Trigger1M)),NA())</f>
        <v>1.7725626958778204E-2</v>
      </c>
      <c r="K1169" s="44">
        <f>IFERROR(_xll.qlIndexFixing(Index3M,H1169,TRUE,_xll.ohTrigger(RecalcTrigger,Trigger3M)),NA())</f>
        <v>1.8452536255287626E-2</v>
      </c>
      <c r="L1169" s="44">
        <f>IFERROR(_xll.qlIndexFixing(Index6M,$H1169,TRUE,_xll.ohTrigger(RecalcTrigger,Trigger6M)),NA())</f>
        <v>1.8676045047961047E-2</v>
      </c>
      <c r="M1169" s="183">
        <f>IFERROR(_xll.qlIndexFixing(Index1Y,$H1169,TRUE,_xll.ohTrigger(RecalcTrigger,Trigger1Y)),NA())</f>
        <v>1.9048424974385764E-2</v>
      </c>
      <c r="N1169" s="182">
        <f>IFERROR(_xll.qlIndexFixing(ONIndex1M,I1169,TRUE,_xll.ohTrigger(RecalcTrigger,Trigger1M)),NA())</f>
        <v>1.7715297197344881E-2</v>
      </c>
      <c r="O1169" s="44">
        <f>IFERROR(_xll.qlIndexFixing(ONIndex3M,I1169,TRUE,_xll.ohTrigger(RecalcTrigger,Trigger3M)),NA())</f>
        <v>1.8430509230862313E-2</v>
      </c>
      <c r="P1169" s="44">
        <f>IFERROR(_xll.qlIndexFixing(ONIndex6M,I1169,TRUE,_xll.ohTrigger(RecalcTrigger,Trigger6M)),NA())</f>
        <v>1.8649173723854773E-2</v>
      </c>
      <c r="Q1169" s="183">
        <f>IFERROR(_xll.qlIndexFixing(ONIndex1Y,I1169,TRUE,_xll.ohTrigger(RecalcTrigger,Trigger1Y)),NA())</f>
        <v>1.9018758657871615E-2</v>
      </c>
    </row>
    <row r="1170" spans="2:17" x14ac:dyDescent="0.2">
      <c r="B1170" s="39" t="s">
        <v>42</v>
      </c>
      <c r="D1170" s="42">
        <f>_xll.qlCalendarAdvance(Calendar,$D1169,B1170,"f",FALSE)</f>
        <v>47696</v>
      </c>
      <c r="E1170" s="177">
        <f>_xll.qlInterestRateIndexValueDate(IndexON,D1170)</f>
        <v>47696</v>
      </c>
      <c r="F1170" s="193">
        <f>IFERROR(_xll.qlIndexFixing(IndexON,D1170,TRUE,_xll.ohTrigger(RecalcTrigger,TriggerON)),NA())</f>
        <v>1.7517246404299414E-2</v>
      </c>
      <c r="H1170" s="42">
        <f>_xll.qlCalendarAdvance(Calendar,$H1169,B1170,"f",FALSE)</f>
        <v>47696</v>
      </c>
      <c r="I1170" s="177">
        <f>_xll.qlInterestRateIndexValueDate(Index1M,$H1170)</f>
        <v>47700</v>
      </c>
      <c r="J1170" s="182">
        <f>IFERROR(_xll.qlIndexFixing(Index1M,$H1170,TRUE,_xll.ohTrigger(RecalcTrigger,Trigger1M)),NA())</f>
        <v>1.7724069368476304E-2</v>
      </c>
      <c r="K1170" s="44">
        <f>IFERROR(_xll.qlIndexFixing(Index3M,H1170,TRUE,_xll.ohTrigger(RecalcTrigger,Trigger3M)),NA())</f>
        <v>1.8448990821952012E-2</v>
      </c>
      <c r="L1170" s="44">
        <f>IFERROR(_xll.qlIndexFixing(Index6M,$H1170,TRUE,_xll.ohTrigger(RecalcTrigger,Trigger6M)),NA())</f>
        <v>1.8670914902498257E-2</v>
      </c>
      <c r="M1170" s="183">
        <f>IFERROR(_xll.qlIndexFixing(Index1Y,$H1170,TRUE,_xll.ohTrigger(RecalcTrigger,Trigger1Y)),NA())</f>
        <v>1.9041814714878876E-2</v>
      </c>
      <c r="N1170" s="182">
        <f>IFERROR(_xll.qlIndexFixing(ONIndex1M,I1170,TRUE,_xll.ohTrigger(RecalcTrigger,Trigger1M)),NA())</f>
        <v>1.7713883236316619E-2</v>
      </c>
      <c r="O1170" s="44">
        <f>IFERROR(_xll.qlIndexFixing(ONIndex3M,I1170,TRUE,_xll.ohTrigger(RecalcTrigger,Trigger3M)),NA())</f>
        <v>1.8427413607104981E-2</v>
      </c>
      <c r="P1170" s="44">
        <f>IFERROR(_xll.qlIndexFixing(ONIndex6M,I1170,TRUE,_xll.ohTrigger(RecalcTrigger,Trigger6M)),NA())</f>
        <v>1.8644910812071203E-2</v>
      </c>
      <c r="Q1170" s="183">
        <f>IFERROR(_xll.qlIndexFixing(ONIndex1Y,I1170,TRUE,_xll.ohTrigger(RecalcTrigger,Trigger1Y)),NA())</f>
        <v>1.9014207490668511E-2</v>
      </c>
    </row>
    <row r="1171" spans="2:17" x14ac:dyDescent="0.2">
      <c r="B1171" s="39" t="s">
        <v>42</v>
      </c>
      <c r="D1171" s="42">
        <f>_xll.qlCalendarAdvance(Calendar,$D1170,B1171,"f",FALSE)</f>
        <v>47703</v>
      </c>
      <c r="E1171" s="177">
        <f>_xll.qlInterestRateIndexValueDate(IndexON,D1171)</f>
        <v>47703</v>
      </c>
      <c r="F1171" s="193">
        <f>IFERROR(_xll.qlIndexFixing(IndexON,D1171,TRUE,_xll.ohTrigger(RecalcTrigger,TriggerON)),NA())</f>
        <v>1.7517246404299414E-2</v>
      </c>
      <c r="H1171" s="42">
        <f>_xll.qlCalendarAdvance(Calendar,$H1170,B1171,"f",FALSE)</f>
        <v>47703</v>
      </c>
      <c r="I1171" s="177">
        <f>_xll.qlInterestRateIndexValueDate(Index1M,$H1171)</f>
        <v>47707</v>
      </c>
      <c r="J1171" s="182">
        <f>IFERROR(_xll.qlIndexFixing(Index1M,$H1171,TRUE,_xll.ohTrigger(RecalcTrigger,Trigger1M)),NA())</f>
        <v>1.7722435699921033E-2</v>
      </c>
      <c r="K1171" s="44">
        <f>IFERROR(_xll.qlIndexFixing(Index3M,H1171,TRUE,_xll.ohTrigger(RecalcTrigger,Trigger3M)),NA())</f>
        <v>1.8445375780960241E-2</v>
      </c>
      <c r="L1171" s="44">
        <f>IFERROR(_xll.qlIndexFixing(Index6M,$H1171,TRUE,_xll.ohTrigger(RecalcTrigger,Trigger6M)),NA())</f>
        <v>1.8665721116395757E-2</v>
      </c>
      <c r="M1171" s="183">
        <f>IFERROR(_xll.qlIndexFixing(Index1Y,$H1171,TRUE,_xll.ohTrigger(RecalcTrigger,Trigger1Y)),NA())</f>
        <v>1.9035137599220465E-2</v>
      </c>
      <c r="N1171" s="182">
        <f>IFERROR(_xll.qlIndexFixing(ONIndex1M,I1171,TRUE,_xll.ohTrigger(RecalcTrigger,Trigger1M)),NA())</f>
        <v>1.771239305441874E-2</v>
      </c>
      <c r="O1171" s="44">
        <f>IFERROR(_xll.qlIndexFixing(ONIndex3M,I1171,TRUE,_xll.ohTrigger(RecalcTrigger,Trigger3M)),NA())</f>
        <v>1.8424247561679152E-2</v>
      </c>
      <c r="P1171" s="44">
        <f>IFERROR(_xll.qlIndexFixing(ONIndex6M,I1171,TRUE,_xll.ohTrigger(RecalcTrigger,Trigger6M)),NA())</f>
        <v>1.8640582223223845E-2</v>
      </c>
      <c r="Q1171" s="183">
        <f>IFERROR(_xll.qlIndexFixing(ONIndex1Y,I1171,TRUE,_xll.ohTrigger(RecalcTrigger,Trigger1Y)),NA())</f>
        <v>1.9009571671100289E-2</v>
      </c>
    </row>
    <row r="1172" spans="2:17" x14ac:dyDescent="0.2">
      <c r="B1172" s="39" t="s">
        <v>42</v>
      </c>
      <c r="D1172" s="42">
        <f>_xll.qlCalendarAdvance(Calendar,$D1171,B1172,"f",FALSE)</f>
        <v>47710</v>
      </c>
      <c r="E1172" s="177">
        <f>_xll.qlInterestRateIndexValueDate(IndexON,D1172)</f>
        <v>47710</v>
      </c>
      <c r="F1172" s="193">
        <f>IFERROR(_xll.qlIndexFixing(IndexON,D1172,TRUE,_xll.ohTrigger(RecalcTrigger,TriggerON)),NA())</f>
        <v>1.7517246404299414E-2</v>
      </c>
      <c r="H1172" s="42">
        <f>_xll.qlCalendarAdvance(Calendar,$H1171,B1172,"f",FALSE)</f>
        <v>47710</v>
      </c>
      <c r="I1172" s="177">
        <f>_xll.qlInterestRateIndexValueDate(Index1M,$H1172)</f>
        <v>47714</v>
      </c>
      <c r="J1172" s="182">
        <f>IFERROR(_xll.qlIndexFixing(Index1M,$H1172,TRUE,_xll.ohTrigger(RecalcTrigger,Trigger1M)),NA())</f>
        <v>1.7720726090424483E-2</v>
      </c>
      <c r="K1172" s="44">
        <f>IFERROR(_xll.qlIndexFixing(Index3M,H1172,TRUE,_xll.ohTrigger(RecalcTrigger,Trigger3M)),NA())</f>
        <v>1.8441691315823773E-2</v>
      </c>
      <c r="L1172" s="44">
        <f>IFERROR(_xll.qlIndexFixing(Index6M,$H1172,TRUE,_xll.ohTrigger(RecalcTrigger,Trigger6M)),NA())</f>
        <v>1.8660464099622121E-2</v>
      </c>
      <c r="M1172" s="183">
        <f>IFERROR(_xll.qlIndexFixing(Index1Y,$H1172,TRUE,_xll.ohTrigger(RecalcTrigger,Trigger1Y)),NA())</f>
        <v>1.9028394414687847E-2</v>
      </c>
      <c r="N1172" s="182">
        <f>IFERROR(_xll.qlIndexFixing(ONIndex1M,I1172,TRUE,_xll.ohTrigger(RecalcTrigger,Trigger1M)),NA())</f>
        <v>1.7710826788661649E-2</v>
      </c>
      <c r="O1172" s="44">
        <f>IFERROR(_xll.qlIndexFixing(ONIndex3M,I1172,TRUE,_xll.ohTrigger(RecalcTrigger,Trigger3M)),NA())</f>
        <v>1.8421011276998911E-2</v>
      </c>
      <c r="P1172" s="44">
        <f>IFERROR(_xll.qlIndexFixing(ONIndex6M,I1172,TRUE,_xll.ohTrigger(RecalcTrigger,Trigger6M)),NA())</f>
        <v>1.8636188156513356E-2</v>
      </c>
      <c r="Q1172" s="183">
        <f>IFERROR(_xll.qlIndexFixing(ONIndex1Y,I1172,TRUE,_xll.ohTrigger(RecalcTrigger,Trigger1Y)),NA())</f>
        <v>1.9004851273747292E-2</v>
      </c>
    </row>
    <row r="1173" spans="2:17" x14ac:dyDescent="0.2">
      <c r="B1173" s="39" t="s">
        <v>42</v>
      </c>
      <c r="D1173" s="42">
        <f>_xll.qlCalendarAdvance(Calendar,$D1172,B1173,"f",FALSE)</f>
        <v>47717</v>
      </c>
      <c r="E1173" s="177">
        <f>_xll.qlInterestRateIndexValueDate(IndexON,D1173)</f>
        <v>47717</v>
      </c>
      <c r="F1173" s="193">
        <f>IFERROR(_xll.qlIndexFixing(IndexON,D1173,TRUE,_xll.ohTrigger(RecalcTrigger,TriggerON)),NA())</f>
        <v>1.7517246404299414E-2</v>
      </c>
      <c r="H1173" s="42">
        <f>_xll.qlCalendarAdvance(Calendar,$H1172,B1173,"f",FALSE)</f>
        <v>47717</v>
      </c>
      <c r="I1173" s="177">
        <f>_xll.qlInterestRateIndexValueDate(Index1M,$H1173)</f>
        <v>47721</v>
      </c>
      <c r="J1173" s="182">
        <f>IFERROR(_xll.qlIndexFixing(Index1M,$H1173,TRUE,_xll.ohTrigger(RecalcTrigger,Trigger1M)),NA())</f>
        <v>1.7718940677306488E-2</v>
      </c>
      <c r="K1173" s="44">
        <f>IFERROR(_xll.qlIndexFixing(Index3M,H1173,TRUE,_xll.ohTrigger(RecalcTrigger,Trigger3M)),NA())</f>
        <v>1.8437937610054078E-2</v>
      </c>
      <c r="L1173" s="44">
        <f>IFERROR(_xll.qlIndexFixing(Index6M,$H1173,TRUE,_xll.ohTrigger(RecalcTrigger,Trigger6M)),NA())</f>
        <v>1.8655144276687779E-2</v>
      </c>
      <c r="M1173" s="183">
        <f>IFERROR(_xll.qlIndexFixing(Index1Y,$H1173,TRUE,_xll.ohTrigger(RecalcTrigger,Trigger1Y)),NA())</f>
        <v>1.9021585951740447E-2</v>
      </c>
      <c r="N1173" s="182">
        <f>IFERROR(_xll.qlIndexFixing(ONIndex1M,I1173,TRUE,_xll.ohTrigger(RecalcTrigger,Trigger1M)),NA())</f>
        <v>1.7709184576295556E-2</v>
      </c>
      <c r="O1173" s="44">
        <f>IFERROR(_xll.qlIndexFixing(ONIndex3M,I1173,TRUE,_xll.ohTrigger(RecalcTrigger,Trigger3M)),NA())</f>
        <v>1.8417704935558277E-2</v>
      </c>
      <c r="P1173" s="44">
        <f>IFERROR(_xll.qlIndexFixing(ONIndex6M,I1173,TRUE,_xll.ohTrigger(RecalcTrigger,Trigger6M)),NA())</f>
        <v>1.8631728810900583E-2</v>
      </c>
      <c r="Q1173" s="183">
        <f>IFERROR(_xll.qlIndexFixing(ONIndex1Y,I1173,TRUE,_xll.ohTrigger(RecalcTrigger,Trigger1Y)),NA())</f>
        <v>1.9000046373669477E-2</v>
      </c>
    </row>
    <row r="1174" spans="2:17" x14ac:dyDescent="0.2">
      <c r="B1174" s="39" t="s">
        <v>42</v>
      </c>
      <c r="D1174" s="42">
        <f>_xll.qlCalendarAdvance(Calendar,$D1173,B1174,"f",FALSE)</f>
        <v>47724</v>
      </c>
      <c r="E1174" s="177">
        <f>_xll.qlInterestRateIndexValueDate(IndexON,D1174)</f>
        <v>47724</v>
      </c>
      <c r="F1174" s="193">
        <f>IFERROR(_xll.qlIndexFixing(IndexON,D1174,TRUE,_xll.ohTrigger(RecalcTrigger,TriggerON)),NA())</f>
        <v>1.7517246404299414E-2</v>
      </c>
      <c r="H1174" s="42">
        <f>_xll.qlCalendarAdvance(Calendar,$H1173,B1174,"f",FALSE)</f>
        <v>47724</v>
      </c>
      <c r="I1174" s="177">
        <f>_xll.qlInterestRateIndexValueDate(Index1M,$H1174)</f>
        <v>47728</v>
      </c>
      <c r="J1174" s="182">
        <f>IFERROR(_xll.qlIndexFixing(Index1M,$H1174,TRUE,_xll.ohTrigger(RecalcTrigger,Trigger1M)),NA())</f>
        <v>1.7716783213484355E-2</v>
      </c>
      <c r="K1174" s="44">
        <f>IFERROR(_xll.qlIndexFixing(Index3M,H1174,TRUE,_xll.ohTrigger(RecalcTrigger,Trigger3M)),NA())</f>
        <v>1.8433929673431493E-2</v>
      </c>
      <c r="L1174" s="44">
        <f>IFERROR(_xll.qlIndexFixing(Index6M,$H1174,TRUE,_xll.ohTrigger(RecalcTrigger,Trigger6M)),NA())</f>
        <v>1.8649610567018176E-2</v>
      </c>
      <c r="M1174" s="183">
        <f>IFERROR(_xll.qlIndexFixing(Index1Y,$H1174,TRUE,_xll.ohTrigger(RecalcTrigger,Trigger1Y)),NA())</f>
        <v>1.901471300402199E-2</v>
      </c>
      <c r="N1174" s="182">
        <f>IFERROR(_xll.qlIndexFixing(ONIndex1M,I1174,TRUE,_xll.ohTrigger(RecalcTrigger,Trigger1M)),NA())</f>
        <v>1.7707466554330864E-2</v>
      </c>
      <c r="O1174" s="44">
        <f>IFERROR(_xll.qlIndexFixing(ONIndex3M,I1174,TRUE,_xll.ohTrigger(RecalcTrigger,Trigger3M)),NA())</f>
        <v>1.841432871985127E-2</v>
      </c>
      <c r="P1174" s="44">
        <f>IFERROR(_xll.qlIndexFixing(ONIndex6M,I1174,TRUE,_xll.ohTrigger(RecalcTrigger,Trigger6M)),NA())</f>
        <v>1.8627204385506246E-2</v>
      </c>
      <c r="Q1174" s="183">
        <f>IFERROR(_xll.qlIndexFixing(ONIndex1Y,I1174,TRUE,_xll.ohTrigger(RecalcTrigger,Trigger1Y)),NA())</f>
        <v>1.899515704536725E-2</v>
      </c>
    </row>
    <row r="1175" spans="2:17" x14ac:dyDescent="0.2">
      <c r="B1175" s="39" t="s">
        <v>42</v>
      </c>
      <c r="D1175" s="42">
        <f>_xll.qlCalendarAdvance(Calendar,$D1174,B1175,"f",FALSE)</f>
        <v>47731</v>
      </c>
      <c r="E1175" s="177">
        <f>_xll.qlInterestRateIndexValueDate(IndexON,D1175)</f>
        <v>47731</v>
      </c>
      <c r="F1175" s="193">
        <f>IFERROR(_xll.qlIndexFixing(IndexON,D1175,TRUE,_xll.ohTrigger(RecalcTrigger,TriggerON)),NA())</f>
        <v>1.7517246404299414E-2</v>
      </c>
      <c r="H1175" s="42">
        <f>_xll.qlCalendarAdvance(Calendar,$H1174,B1175,"f",FALSE)</f>
        <v>47731</v>
      </c>
      <c r="I1175" s="177">
        <f>_xll.qlInterestRateIndexValueDate(Index1M,$H1175)</f>
        <v>47735</v>
      </c>
      <c r="J1175" s="182">
        <f>IFERROR(_xll.qlIndexFixing(Index1M,$H1175,TRUE,_xll.ohTrigger(RecalcTrigger,Trigger1M)),NA())</f>
        <v>1.7714852083284605E-2</v>
      </c>
      <c r="K1175" s="44">
        <f>IFERROR(_xll.qlIndexFixing(Index3M,H1175,TRUE,_xll.ohTrigger(RecalcTrigger,Trigger3M)),NA())</f>
        <v>1.8430043120396925E-2</v>
      </c>
      <c r="L1175" s="44">
        <f>IFERROR(_xll.qlIndexFixing(Index6M,$H1175,TRUE,_xll.ohTrigger(RecalcTrigger,Trigger6M)),NA())</f>
        <v>1.8644175548262244E-2</v>
      </c>
      <c r="M1175" s="183">
        <f>IFERROR(_xll.qlIndexFixing(Index1Y,$H1175,TRUE,_xll.ohTrigger(RecalcTrigger,Trigger1Y)),NA())</f>
        <v>1.9007776368358532E-2</v>
      </c>
      <c r="N1175" s="182">
        <f>IFERROR(_xll.qlIndexFixing(ONIndex1M,I1175,TRUE,_xll.ohTrigger(RecalcTrigger,Trigger1M)),NA())</f>
        <v>1.7705672859777977E-2</v>
      </c>
      <c r="O1175" s="44">
        <f>IFERROR(_xll.qlIndexFixing(ONIndex3M,I1175,TRUE,_xll.ohTrigger(RecalcTrigger,Trigger3M)),NA())</f>
        <v>1.8410882812371909E-2</v>
      </c>
      <c r="P1175" s="44">
        <f>IFERROR(_xll.qlIndexFixing(ONIndex6M,I1175,TRUE,_xll.ohTrigger(RecalcTrigger,Trigger6M)),NA())</f>
        <v>1.8622615079451066E-2</v>
      </c>
      <c r="Q1175" s="183">
        <f>IFERROR(_xll.qlIndexFixing(ONIndex1Y,I1175,TRUE,_xll.ohTrigger(RecalcTrigger,Trigger1Y)),NA())</f>
        <v>1.8990183363740698E-2</v>
      </c>
    </row>
    <row r="1176" spans="2:17" x14ac:dyDescent="0.2">
      <c r="B1176" s="39" t="s">
        <v>42</v>
      </c>
      <c r="D1176" s="42">
        <f>_xll.qlCalendarAdvance(Calendar,$D1175,B1176,"f",FALSE)</f>
        <v>47738</v>
      </c>
      <c r="E1176" s="177">
        <f>_xll.qlInterestRateIndexValueDate(IndexON,D1176)</f>
        <v>47738</v>
      </c>
      <c r="F1176" s="193">
        <f>IFERROR(_xll.qlIndexFixing(IndexON,D1176,TRUE,_xll.ohTrigger(RecalcTrigger,TriggerON)),NA())</f>
        <v>1.7517246404299414E-2</v>
      </c>
      <c r="H1176" s="42">
        <f>_xll.qlCalendarAdvance(Calendar,$H1175,B1176,"f",FALSE)</f>
        <v>47738</v>
      </c>
      <c r="I1176" s="177">
        <f>_xll.qlInterestRateIndexValueDate(Index1M,$H1176)</f>
        <v>47742</v>
      </c>
      <c r="J1176" s="182">
        <f>IFERROR(_xll.qlIndexFixing(Index1M,$H1176,TRUE,_xll.ohTrigger(RecalcTrigger,Trigger1M)),NA())</f>
        <v>1.7712845555303502E-2</v>
      </c>
      <c r="K1176" s="44">
        <f>IFERROR(_xll.qlIndexFixing(Index3M,H1176,TRUE,_xll.ohTrigger(RecalcTrigger,Trigger3M)),NA())</f>
        <v>1.8426087867642157E-2</v>
      </c>
      <c r="L1176" s="44">
        <f>IFERROR(_xll.qlIndexFixing(Index6M,$H1176,TRUE,_xll.ohTrigger(RecalcTrigger,Trigger6M)),NA())</f>
        <v>1.8638678928559554E-2</v>
      </c>
      <c r="M1176" s="183">
        <f>IFERROR(_xll.qlIndexFixing(Index1Y,$H1176,TRUE,_xll.ohTrigger(RecalcTrigger,Trigger1Y)),NA())</f>
        <v>1.9000776844758246E-2</v>
      </c>
      <c r="N1176" s="182">
        <f>IFERROR(_xll.qlIndexFixing(ONIndex1M,I1176,TRUE,_xll.ohTrigger(RecalcTrigger,Trigger1M)),NA())</f>
        <v>1.7703803629887105E-2</v>
      </c>
      <c r="O1176" s="44">
        <f>IFERROR(_xll.qlIndexFixing(ONIndex3M,I1176,TRUE,_xll.ohTrigger(RecalcTrigger,Trigger3M)),NA())</f>
        <v>1.840736739553428E-2</v>
      </c>
      <c r="P1176" s="44">
        <f>IFERROR(_xll.qlIndexFixing(ONIndex6M,I1176,TRUE,_xll.ohTrigger(RecalcTrigger,Trigger6M)),NA())</f>
        <v>1.8617961091775825E-2</v>
      </c>
      <c r="Q1176" s="183">
        <f>IFERROR(_xll.qlIndexFixing(ONIndex1Y,I1176,TRUE,_xll.ohTrigger(RecalcTrigger,Trigger1Y)),NA())</f>
        <v>1.8985125403530034E-2</v>
      </c>
    </row>
    <row r="1177" spans="2:17" x14ac:dyDescent="0.2">
      <c r="B1177" s="39" t="s">
        <v>42</v>
      </c>
      <c r="D1177" s="42">
        <f>_xll.qlCalendarAdvance(Calendar,$D1176,B1177,"f",FALSE)</f>
        <v>47745</v>
      </c>
      <c r="E1177" s="177">
        <f>_xll.qlInterestRateIndexValueDate(IndexON,D1177)</f>
        <v>47745</v>
      </c>
      <c r="F1177" s="193">
        <f>IFERROR(_xll.qlIndexFixing(IndexON,D1177,TRUE,_xll.ohTrigger(RecalcTrigger,TriggerON)),NA())</f>
        <v>1.7517246404299414E-2</v>
      </c>
      <c r="H1177" s="42">
        <f>_xll.qlCalendarAdvance(Calendar,$H1176,B1177,"f",FALSE)</f>
        <v>47745</v>
      </c>
      <c r="I1177" s="177">
        <f>_xll.qlInterestRateIndexValueDate(Index1M,$H1177)</f>
        <v>47749</v>
      </c>
      <c r="J1177" s="182">
        <f>IFERROR(_xll.qlIndexFixing(Index1M,$H1177,TRUE,_xll.ohTrigger(RecalcTrigger,Trigger1M)),NA())</f>
        <v>1.7710763766855209E-2</v>
      </c>
      <c r="K1177" s="44">
        <f>IFERROR(_xll.qlIndexFixing(Index3M,H1177,TRUE,_xll.ohTrigger(RecalcTrigger,Trigger3M)),NA())</f>
        <v>1.8422064098678418E-2</v>
      </c>
      <c r="L1177" s="44">
        <f>IFERROR(_xll.qlIndexFixing(Index6M,$H1177,TRUE,_xll.ohTrigger(RecalcTrigger,Trigger6M)),NA())</f>
        <v>1.8633121139069387E-2</v>
      </c>
      <c r="M1177" s="183">
        <f>IFERROR(_xll.qlIndexFixing(Index1Y,$H1177,TRUE,_xll.ohTrigger(RecalcTrigger,Trigger1Y)),NA())</f>
        <v>1.8993715236410531E-2</v>
      </c>
      <c r="N1177" s="182">
        <f>IFERROR(_xll.qlIndexFixing(ONIndex1M,I1177,TRUE,_xll.ohTrigger(RecalcTrigger,Trigger1M)),NA())</f>
        <v>1.7701859001588716E-2</v>
      </c>
      <c r="O1177" s="44">
        <f>IFERROR(_xll.qlIndexFixing(ONIndex3M,I1177,TRUE,_xll.ohTrigger(RecalcTrigger,Trigger3M)),NA())</f>
        <v>1.8403782651912337E-2</v>
      </c>
      <c r="P1177" s="44">
        <f>IFERROR(_xll.qlIndexFixing(ONIndex6M,I1177,TRUE,_xll.ohTrigger(RecalcTrigger,Trigger6M)),NA())</f>
        <v>1.8613242621681181E-2</v>
      </c>
      <c r="Q1177" s="183">
        <f>IFERROR(_xll.qlIndexFixing(ONIndex1Y,I1177,TRUE,_xll.ohTrigger(RecalcTrigger,Trigger1Y)),NA())</f>
        <v>1.8979983239475473E-2</v>
      </c>
    </row>
    <row r="1178" spans="2:17" x14ac:dyDescent="0.2">
      <c r="B1178" s="39" t="s">
        <v>42</v>
      </c>
      <c r="D1178" s="42">
        <f>_xll.qlCalendarAdvance(Calendar,$D1177,B1178,"f",FALSE)</f>
        <v>47752</v>
      </c>
      <c r="E1178" s="177">
        <f>_xll.qlInterestRateIndexValueDate(IndexON,D1178)</f>
        <v>47752</v>
      </c>
      <c r="F1178" s="193">
        <f>IFERROR(_xll.qlIndexFixing(IndexON,D1178,TRUE,_xll.ohTrigger(RecalcTrigger,TriggerON)),NA())</f>
        <v>1.751724640437935E-2</v>
      </c>
      <c r="H1178" s="42">
        <f>_xll.qlCalendarAdvance(Calendar,$H1177,B1178,"f",FALSE)</f>
        <v>47752</v>
      </c>
      <c r="I1178" s="177">
        <f>_xll.qlInterestRateIndexValueDate(Index1M,$H1178)</f>
        <v>47756</v>
      </c>
      <c r="J1178" s="182">
        <f>IFERROR(_xll.qlIndexFixing(Index1M,$H1178,TRUE,_xll.ohTrigger(RecalcTrigger,Trigger1M)),NA())</f>
        <v>1.7708881363485855E-2</v>
      </c>
      <c r="K1178" s="44">
        <f>IFERROR(_xll.qlIndexFixing(Index3M,H1178,TRUE,_xll.ohTrigger(RecalcTrigger,Trigger3M)),NA())</f>
        <v>1.8418136894840533E-2</v>
      </c>
      <c r="L1178" s="44">
        <f>IFERROR(_xll.qlIndexFixing(Index6M,$H1178,TRUE,_xll.ohTrigger(RecalcTrigger,Trigger6M)),NA())</f>
        <v>1.8627502612090334E-2</v>
      </c>
      <c r="M1178" s="183">
        <f>IFERROR(_xll.qlIndexFixing(Index1Y,$H1178,TRUE,_xll.ohTrigger(RecalcTrigger,Trigger1Y)),NA())</f>
        <v>1.8986592349685815E-2</v>
      </c>
      <c r="N1178" s="182">
        <f>IFERROR(_xll.qlIndexFixing(ONIndex1M,I1178,TRUE,_xll.ohTrigger(RecalcTrigger,Trigger1M)),NA())</f>
        <v>1.7699839111973148E-2</v>
      </c>
      <c r="O1178" s="44">
        <f>IFERROR(_xll.qlIndexFixing(ONIndex3M,I1178,TRUE,_xll.ohTrigger(RecalcTrigger,Trigger3M)),NA())</f>
        <v>1.8400128763840229E-2</v>
      </c>
      <c r="P1178" s="44">
        <f>IFERROR(_xll.qlIndexFixing(ONIndex6M,I1178,TRUE,_xll.ohTrigger(RecalcTrigger,Trigger6M)),NA())</f>
        <v>1.8608459868048044E-2</v>
      </c>
      <c r="Q1178" s="183">
        <f>IFERROR(_xll.qlIndexFixing(ONIndex1Y,I1178,TRUE,_xll.ohTrigger(RecalcTrigger,Trigger1Y)),NA())</f>
        <v>1.8974756946397164E-2</v>
      </c>
    </row>
    <row r="1179" spans="2:17" x14ac:dyDescent="0.2">
      <c r="B1179" s="39" t="s">
        <v>42</v>
      </c>
      <c r="D1179" s="42">
        <f>_xll.qlCalendarAdvance(Calendar,$D1178,B1179,"f",FALSE)</f>
        <v>47759</v>
      </c>
      <c r="E1179" s="177">
        <f>_xll.qlInterestRateIndexValueDate(IndexON,D1179)</f>
        <v>47759</v>
      </c>
      <c r="F1179" s="193">
        <f>IFERROR(_xll.qlIndexFixing(IndexON,D1179,TRUE,_xll.ohTrigger(RecalcTrigger,TriggerON)),NA())</f>
        <v>1.7517246404299414E-2</v>
      </c>
      <c r="H1179" s="42">
        <f>_xll.qlCalendarAdvance(Calendar,$H1178,B1179,"f",FALSE)</f>
        <v>47759</v>
      </c>
      <c r="I1179" s="177">
        <f>_xll.qlInterestRateIndexValueDate(Index1M,$H1179)</f>
        <v>47763</v>
      </c>
      <c r="J1179" s="182">
        <f>IFERROR(_xll.qlIndexFixing(Index1M,$H1179,TRUE,_xll.ohTrigger(RecalcTrigger,Trigger1M)),NA())</f>
        <v>1.7706644012329902E-2</v>
      </c>
      <c r="K1179" s="44">
        <f>IFERROR(_xll.qlIndexFixing(Index3M,H1179,TRUE,_xll.ohTrigger(RecalcTrigger,Trigger3M)),NA())</f>
        <v>1.8413971599194747E-2</v>
      </c>
      <c r="L1179" s="44">
        <f>IFERROR(_xll.qlIndexFixing(Index6M,$H1179,TRUE,_xll.ohTrigger(RecalcTrigger,Trigger6M)),NA())</f>
        <v>1.8621823781065128E-2</v>
      </c>
      <c r="M1179" s="183">
        <f>IFERROR(_xll.qlIndexFixing(Index1Y,$H1179,TRUE,_xll.ohTrigger(RecalcTrigger,Trigger1Y)),NA())</f>
        <v>1.8979408994134882E-2</v>
      </c>
      <c r="N1179" s="182">
        <f>IFERROR(_xll.qlIndexFixing(ONIndex1M,I1179,TRUE,_xll.ohTrigger(RecalcTrigger,Trigger1M)),NA())</f>
        <v>1.7697744098210677E-2</v>
      </c>
      <c r="O1179" s="44">
        <f>IFERROR(_xll.qlIndexFixing(ONIndex3M,I1179,TRUE,_xll.ohTrigger(RecalcTrigger,Trigger3M)),NA())</f>
        <v>1.8396405913891911E-2</v>
      </c>
      <c r="P1179" s="44">
        <f>IFERROR(_xll.qlIndexFixing(ONIndex6M,I1179,TRUE,_xll.ohTrigger(RecalcTrigger,Trigger6M)),NA())</f>
        <v>1.8603613030157007E-2</v>
      </c>
      <c r="Q1179" s="183">
        <f>IFERROR(_xll.qlIndexFixing(ONIndex1Y,I1179,TRUE,_xll.ohTrigger(RecalcTrigger,Trigger1Y)),NA())</f>
        <v>1.8969446599115258E-2</v>
      </c>
    </row>
    <row r="1180" spans="2:17" x14ac:dyDescent="0.2">
      <c r="B1180" s="39" t="s">
        <v>42</v>
      </c>
      <c r="D1180" s="42">
        <f>_xll.qlCalendarAdvance(Calendar,$D1179,B1180,"f",FALSE)</f>
        <v>47766</v>
      </c>
      <c r="E1180" s="177">
        <f>_xll.qlInterestRateIndexValueDate(IndexON,D1180)</f>
        <v>47766</v>
      </c>
      <c r="F1180" s="193">
        <f>IFERROR(_xll.qlIndexFixing(IndexON,D1180,TRUE,_xll.ohTrigger(RecalcTrigger,TriggerON)),NA())</f>
        <v>1.7517246404299414E-2</v>
      </c>
      <c r="H1180" s="42">
        <f>_xll.qlCalendarAdvance(Calendar,$H1179,B1180,"f",FALSE)</f>
        <v>47766</v>
      </c>
      <c r="I1180" s="177">
        <f>_xll.qlInterestRateIndexValueDate(Index1M,$H1180)</f>
        <v>47770</v>
      </c>
      <c r="J1180" s="182">
        <f>IFERROR(_xll.qlIndexFixing(Index1M,$H1180,TRUE,_xll.ohTrigger(RecalcTrigger,Trigger1M)),NA())</f>
        <v>1.7704331818799067E-2</v>
      </c>
      <c r="K1180" s="44">
        <f>IFERROR(_xll.qlIndexFixing(Index3M,H1180,TRUE,_xll.ohTrigger(RecalcTrigger,Trigger3M)),NA())</f>
        <v>1.8409738347583755E-2</v>
      </c>
      <c r="L1180" s="44">
        <f>IFERROR(_xll.qlIndexFixing(Index6M,$H1180,TRUE,_xll.ohTrigger(RecalcTrigger,Trigger6M)),NA())</f>
        <v>1.8616134164015714E-2</v>
      </c>
      <c r="M1180" s="183">
        <f>IFERROR(_xll.qlIndexFixing(Index1Y,$H1180,TRUE,_xll.ohTrigger(RecalcTrigger,Trigger1Y)),NA())</f>
        <v>1.8972165982487989E-2</v>
      </c>
      <c r="N1180" s="182">
        <f>IFERROR(_xll.qlIndexFixing(ONIndex1M,I1180,TRUE,_xll.ohTrigger(RecalcTrigger,Trigger1M)),NA())</f>
        <v>1.7695574097311706E-2</v>
      </c>
      <c r="O1180" s="44">
        <f>IFERROR(_xll.qlIndexFixing(ONIndex3M,I1180,TRUE,_xll.ohTrigger(RecalcTrigger,Trigger3M)),NA())</f>
        <v>1.8392614284401532E-2</v>
      </c>
      <c r="P1180" s="44">
        <f>IFERROR(_xll.qlIndexFixing(ONIndex6M,I1180,TRUE,_xll.ohTrigger(RecalcTrigger,Trigger6M)),NA())</f>
        <v>1.8598702306968917E-2</v>
      </c>
      <c r="Q1180" s="183">
        <f>IFERROR(_xll.qlIndexFixing(ONIndex1Y,I1180,TRUE,_xll.ohTrigger(RecalcTrigger,Trigger1Y)),NA())</f>
        <v>1.8964052272210097E-2</v>
      </c>
    </row>
    <row r="1181" spans="2:17" x14ac:dyDescent="0.2">
      <c r="B1181" s="39" t="s">
        <v>42</v>
      </c>
      <c r="D1181" s="42">
        <f>_xll.qlCalendarAdvance(Calendar,$D1180,B1181,"f",FALSE)</f>
        <v>47773</v>
      </c>
      <c r="E1181" s="177">
        <f>_xll.qlInterestRateIndexValueDate(IndexON,D1181)</f>
        <v>47773</v>
      </c>
      <c r="F1181" s="193">
        <f>IFERROR(_xll.qlIndexFixing(IndexON,D1181,TRUE,_xll.ohTrigger(RecalcTrigger,TriggerON)),NA())</f>
        <v>1.7517246404299414E-2</v>
      </c>
      <c r="H1181" s="42">
        <f>_xll.qlCalendarAdvance(Calendar,$H1180,B1181,"f",FALSE)</f>
        <v>47773</v>
      </c>
      <c r="I1181" s="177">
        <f>_xll.qlInterestRateIndexValueDate(Index1M,$H1181)</f>
        <v>47777</v>
      </c>
      <c r="J1181" s="182">
        <f>IFERROR(_xll.qlIndexFixing(Index1M,$H1181,TRUE,_xll.ohTrigger(RecalcTrigger,Trigger1M)),NA())</f>
        <v>1.7701944920220924E-2</v>
      </c>
      <c r="K1181" s="44">
        <f>IFERROR(_xll.qlIndexFixing(Index3M,H1181,TRUE,_xll.ohTrigger(RecalcTrigger,Trigger3M)),NA())</f>
        <v>1.8405437323542488E-2</v>
      </c>
      <c r="L1181" s="44">
        <f>IFERROR(_xll.qlIndexFixing(Index6M,$H1181,TRUE,_xll.ohTrigger(RecalcTrigger,Trigger6M)),NA())</f>
        <v>1.8610286946360424E-2</v>
      </c>
      <c r="M1181" s="183">
        <f>IFERROR(_xll.qlIndexFixing(Index1Y,$H1181,TRUE,_xll.ohTrigger(RecalcTrigger,Trigger1Y)),NA())</f>
        <v>1.896486413065402E-2</v>
      </c>
      <c r="N1181" s="182">
        <f>IFERROR(_xll.qlIndexFixing(ONIndex1M,I1181,TRUE,_xll.ohTrigger(RecalcTrigger,Trigger1M)),NA())</f>
        <v>1.7693329246366574E-2</v>
      </c>
      <c r="O1181" s="44">
        <f>IFERROR(_xll.qlIndexFixing(ONIndex3M,I1181,TRUE,_xll.ohTrigger(RecalcTrigger,Trigger3M)),NA())</f>
        <v>1.838875405786311E-2</v>
      </c>
      <c r="P1181" s="44">
        <f>IFERROR(_xll.qlIndexFixing(ONIndex6M,I1181,TRUE,_xll.ohTrigger(RecalcTrigger,Trigger6M)),NA())</f>
        <v>1.8593727897524559E-2</v>
      </c>
      <c r="Q1181" s="183">
        <f>IFERROR(_xll.qlIndexFixing(ONIndex1Y,I1181,TRUE,_xll.ohTrigger(RecalcTrigger,Trigger1Y)),NA())</f>
        <v>1.8958574040661702E-2</v>
      </c>
    </row>
    <row r="1182" spans="2:17" x14ac:dyDescent="0.2">
      <c r="B1182" s="39" t="s">
        <v>42</v>
      </c>
      <c r="D1182" s="42">
        <f>_xll.qlCalendarAdvance(Calendar,$D1181,B1182,"f",FALSE)</f>
        <v>47780</v>
      </c>
      <c r="E1182" s="177">
        <f>_xll.qlInterestRateIndexValueDate(IndexON,D1182)</f>
        <v>47780</v>
      </c>
      <c r="F1182" s="193">
        <f>IFERROR(_xll.qlIndexFixing(IndexON,D1182,TRUE,_xll.ohTrigger(RecalcTrigger,TriggerON)),NA())</f>
        <v>1.7517246404299414E-2</v>
      </c>
      <c r="H1182" s="42">
        <f>_xll.qlCalendarAdvance(Calendar,$H1181,B1182,"f",FALSE)</f>
        <v>47780</v>
      </c>
      <c r="I1182" s="177">
        <f>_xll.qlInterestRateIndexValueDate(Index1M,$H1182)</f>
        <v>47784</v>
      </c>
      <c r="J1182" s="182">
        <f>IFERROR(_xll.qlIndexFixing(Index1M,$H1182,TRUE,_xll.ohTrigger(RecalcTrigger,Trigger1M)),NA())</f>
        <v>1.7699483453920462E-2</v>
      </c>
      <c r="K1182" s="44">
        <f>IFERROR(_xll.qlIndexFixing(Index3M,H1182,TRUE,_xll.ohTrigger(RecalcTrigger,Trigger3M)),NA())</f>
        <v>1.8401068710608474E-2</v>
      </c>
      <c r="L1182" s="44">
        <f>IFERROR(_xll.qlIndexFixing(Index6M,$H1182,TRUE,_xll.ohTrigger(RecalcTrigger,Trigger6M)),NA())</f>
        <v>1.8604429815275228E-2</v>
      </c>
      <c r="M1182" s="183">
        <f>IFERROR(_xll.qlIndexFixing(Index1Y,$H1182,TRUE,_xll.ohTrigger(RecalcTrigger,Trigger1Y)),NA())</f>
        <v>1.8957504257720675E-2</v>
      </c>
      <c r="N1182" s="182">
        <f>IFERROR(_xll.qlIndexFixing(ONIndex1M,I1182,TRUE,_xll.ohTrigger(RecalcTrigger,Trigger1M)),NA())</f>
        <v>1.7691009682465619E-2</v>
      </c>
      <c r="O1182" s="44">
        <f>IFERROR(_xll.qlIndexFixing(ONIndex3M,I1182,TRUE,_xll.ohTrigger(RecalcTrigger,Trigger3M)),NA())</f>
        <v>1.8384825416930539E-2</v>
      </c>
      <c r="P1182" s="44">
        <f>IFERROR(_xll.qlIndexFixing(ONIndex6M,I1182,TRUE,_xll.ohTrigger(RecalcTrigger,Trigger6M)),NA())</f>
        <v>1.8588690001024588E-2</v>
      </c>
      <c r="Q1182" s="183">
        <f>IFERROR(_xll.qlIndexFixing(ONIndex1Y,I1182,TRUE,_xll.ohTrigger(RecalcTrigger,Trigger1Y)),NA())</f>
        <v>1.8953011979130352E-2</v>
      </c>
    </row>
    <row r="1183" spans="2:17" x14ac:dyDescent="0.2">
      <c r="B1183" s="39" t="s">
        <v>42</v>
      </c>
      <c r="D1183" s="42">
        <f>_xll.qlCalendarAdvance(Calendar,$D1182,B1183,"f",FALSE)</f>
        <v>47787</v>
      </c>
      <c r="E1183" s="177">
        <f>_xll.qlInterestRateIndexValueDate(IndexON,D1183)</f>
        <v>47787</v>
      </c>
      <c r="F1183" s="193">
        <f>IFERROR(_xll.qlIndexFixing(IndexON,D1183,TRUE,_xll.ohTrigger(RecalcTrigger,TriggerON)),NA())</f>
        <v>1.7517246404219478E-2</v>
      </c>
      <c r="H1183" s="42">
        <f>_xll.qlCalendarAdvance(Calendar,$H1182,B1183,"f",FALSE)</f>
        <v>47787</v>
      </c>
      <c r="I1183" s="177">
        <f>_xll.qlInterestRateIndexValueDate(Index1M,$H1183)</f>
        <v>47791</v>
      </c>
      <c r="J1183" s="182">
        <f>IFERROR(_xll.qlIndexFixing(Index1M,$H1183,TRUE,_xll.ohTrigger(RecalcTrigger,Trigger1M)),NA())</f>
        <v>1.7696700256075282E-2</v>
      </c>
      <c r="K1183" s="44">
        <f>IFERROR(_xll.qlIndexFixing(Index3M,H1183,TRUE,_xll.ohTrigger(RecalcTrigger,Trigger3M)),NA())</f>
        <v>1.8396632692578178E-2</v>
      </c>
      <c r="L1183" s="44">
        <f>IFERROR(_xll.qlIndexFixing(Index6M,$H1183,TRUE,_xll.ohTrigger(RecalcTrigger,Trigger6M)),NA())</f>
        <v>1.8598514125334687E-2</v>
      </c>
      <c r="M1183" s="183">
        <f>IFERROR(_xll.qlIndexFixing(Index1Y,$H1183,TRUE,_xll.ohTrigger(RecalcTrigger,Trigger1Y)),NA())</f>
        <v>1.8950087185953608E-2</v>
      </c>
      <c r="N1183" s="182">
        <f>IFERROR(_xll.qlIndexFixing(ONIndex1M,I1183,TRUE,_xll.ohTrigger(RecalcTrigger,Trigger1M)),NA())</f>
        <v>1.7688615542699182E-2</v>
      </c>
      <c r="O1183" s="44">
        <f>IFERROR(_xll.qlIndexFixing(ONIndex3M,I1183,TRUE,_xll.ohTrigger(RecalcTrigger,Trigger3M)),NA())</f>
        <v>1.8380828543937966E-2</v>
      </c>
      <c r="P1183" s="44">
        <f>IFERROR(_xll.qlIndexFixing(ONIndex6M,I1183,TRUE,_xll.ohTrigger(RecalcTrigger,Trigger6M)),NA())</f>
        <v>1.8583588816589725E-2</v>
      </c>
      <c r="Q1183" s="183">
        <f>IFERROR(_xll.qlIndexFixing(ONIndex1Y,I1183,TRUE,_xll.ohTrigger(RecalcTrigger,Trigger1Y)),NA())</f>
        <v>1.8947366162436197E-2</v>
      </c>
    </row>
    <row r="1184" spans="2:17" x14ac:dyDescent="0.2">
      <c r="B1184" s="39" t="s">
        <v>42</v>
      </c>
      <c r="D1184" s="42">
        <f>_xll.qlCalendarAdvance(Calendar,$D1183,B1184,"f",FALSE)</f>
        <v>47794</v>
      </c>
      <c r="E1184" s="177">
        <f>_xll.qlInterestRateIndexValueDate(IndexON,D1184)</f>
        <v>47794</v>
      </c>
      <c r="F1184" s="193">
        <f>IFERROR(_xll.qlIndexFixing(IndexON,D1184,TRUE,_xll.ohTrigger(RecalcTrigger,TriggerON)),NA())</f>
        <v>1.7517246404299414E-2</v>
      </c>
      <c r="H1184" s="42">
        <f>_xll.qlCalendarAdvance(Calendar,$H1183,B1184,"f",FALSE)</f>
        <v>47794</v>
      </c>
      <c r="I1184" s="177">
        <f>_xll.qlInterestRateIndexValueDate(Index1M,$H1184)</f>
        <v>47798</v>
      </c>
      <c r="J1184" s="182">
        <f>IFERROR(_xll.qlIndexFixing(Index1M,$H1184,TRUE,_xll.ohTrigger(RecalcTrigger,Trigger1M)),NA())</f>
        <v>1.7694095489243722E-2</v>
      </c>
      <c r="K1184" s="44">
        <f>IFERROR(_xll.qlIndexFixing(Index3M,H1184,TRUE,_xll.ohTrigger(RecalcTrigger,Trigger3M)),NA())</f>
        <v>1.8392129582257895E-2</v>
      </c>
      <c r="L1184" s="44">
        <f>IFERROR(_xll.qlIndexFixing(Index6M,$H1184,TRUE,_xll.ohTrigger(RecalcTrigger,Trigger6M)),NA())</f>
        <v>1.859254031568949E-2</v>
      </c>
      <c r="M1184" s="183">
        <f>IFERROR(_xll.qlIndexFixing(Index1Y,$H1184,TRUE,_xll.ohTrigger(RecalcTrigger,Trigger1Y)),NA())</f>
        <v>1.894261374079554E-2</v>
      </c>
      <c r="N1184" s="182">
        <f>IFERROR(_xll.qlIndexFixing(ONIndex1M,I1184,TRUE,_xll.ohTrigger(RecalcTrigger,Trigger1M)),NA())</f>
        <v>1.7686146964157601E-2</v>
      </c>
      <c r="O1184" s="44">
        <f>IFERROR(_xll.qlIndexFixing(ONIndex3M,I1184,TRUE,_xll.ohTrigger(RecalcTrigger,Trigger3M)),NA())</f>
        <v>1.8376763621299474E-2</v>
      </c>
      <c r="P1184" s="44">
        <f>IFERROR(_xll.qlIndexFixing(ONIndex6M,I1184,TRUE,_xll.ohTrigger(RecalcTrigger,Trigger6M)),NA())</f>
        <v>1.857842454310088E-2</v>
      </c>
      <c r="Q1184" s="183">
        <f>IFERROR(_xll.qlIndexFixing(ONIndex1Y,I1184,TRUE,_xll.ohTrigger(RecalcTrigger,Trigger1Y)),NA())</f>
        <v>1.894163666531945E-2</v>
      </c>
    </row>
    <row r="1185" spans="2:17" x14ac:dyDescent="0.2">
      <c r="B1185" s="39" t="s">
        <v>42</v>
      </c>
      <c r="D1185" s="42">
        <f>_xll.qlCalendarAdvance(Calendar,$D1184,B1185,"f",FALSE)</f>
        <v>47801</v>
      </c>
      <c r="E1185" s="177">
        <f>_xll.qlInterestRateIndexValueDate(IndexON,D1185)</f>
        <v>47801</v>
      </c>
      <c r="F1185" s="193">
        <f>IFERROR(_xll.qlIndexFixing(IndexON,D1185,TRUE,_xll.ohTrigger(RecalcTrigger,TriggerON)),NA())</f>
        <v>1.7517246404299414E-2</v>
      </c>
      <c r="H1185" s="42">
        <f>_xll.qlCalendarAdvance(Calendar,$H1184,B1185,"f",FALSE)</f>
        <v>47801</v>
      </c>
      <c r="I1185" s="177">
        <f>_xll.qlInterestRateIndexValueDate(Index1M,$H1185)</f>
        <v>47805</v>
      </c>
      <c r="J1185" s="182">
        <f>IFERROR(_xll.qlIndexFixing(Index1M,$H1185,TRUE,_xll.ohTrigger(RecalcTrigger,Trigger1M)),NA())</f>
        <v>1.7691416560495554E-2</v>
      </c>
      <c r="K1185" s="44">
        <f>IFERROR(_xll.qlIndexFixing(Index3M,H1185,TRUE,_xll.ohTrigger(RecalcTrigger,Trigger3M)),NA())</f>
        <v>1.8387560032073567E-2</v>
      </c>
      <c r="L1185" s="44">
        <f>IFERROR(_xll.qlIndexFixing(Index6M,$H1185,TRUE,_xll.ohTrigger(RecalcTrigger,Trigger6M)),NA())</f>
        <v>1.8586508826634915E-2</v>
      </c>
      <c r="M1185" s="183">
        <f>IFERROR(_xll.qlIndexFixing(Index1Y,$H1185,TRUE,_xll.ohTrigger(RecalcTrigger,Trigger1Y)),NA())</f>
        <v>1.8935084750865624E-2</v>
      </c>
      <c r="N1185" s="182">
        <f>IFERROR(_xll.qlIndexFixing(ONIndex1M,I1185,TRUE,_xll.ohTrigger(RecalcTrigger,Trigger1M)),NA())</f>
        <v>1.7683604083931215E-2</v>
      </c>
      <c r="O1185" s="44">
        <f>IFERROR(_xll.qlIndexFixing(ONIndex3M,I1185,TRUE,_xll.ohTrigger(RecalcTrigger,Trigger3M)),NA())</f>
        <v>1.8372630831509085E-2</v>
      </c>
      <c r="P1185" s="44">
        <f>IFERROR(_xll.qlIndexFixing(ONIndex6M,I1185,TRUE,_xll.ohTrigger(RecalcTrigger,Trigger6M)),NA())</f>
        <v>1.8573197379838646E-2</v>
      </c>
      <c r="Q1185" s="183">
        <f>IFERROR(_xll.qlIndexFixing(ONIndex1Y,I1185,TRUE,_xll.ohTrigger(RecalcTrigger,Trigger1Y)),NA())</f>
        <v>1.8935823562520326E-2</v>
      </c>
    </row>
    <row r="1186" spans="2:17" x14ac:dyDescent="0.2">
      <c r="B1186" s="39" t="s">
        <v>42</v>
      </c>
      <c r="D1186" s="42">
        <f>_xll.qlCalendarAdvance(Calendar,$D1185,B1186,"f",FALSE)</f>
        <v>47808</v>
      </c>
      <c r="E1186" s="177">
        <f>_xll.qlInterestRateIndexValueDate(IndexON,D1186)</f>
        <v>47808</v>
      </c>
      <c r="F1186" s="193">
        <f>IFERROR(_xll.qlIndexFixing(IndexON,D1186,TRUE,_xll.ohTrigger(RecalcTrigger,TriggerON)),NA())</f>
        <v>1.7517246404299414E-2</v>
      </c>
      <c r="H1186" s="42">
        <f>_xll.qlCalendarAdvance(Calendar,$H1185,B1186,"f",FALSE)</f>
        <v>47808</v>
      </c>
      <c r="I1186" s="177">
        <f>_xll.qlInterestRateIndexValueDate(Index1M,$H1186)</f>
        <v>47812</v>
      </c>
      <c r="J1186" s="182">
        <f>IFERROR(_xll.qlIndexFixing(Index1M,$H1186,TRUE,_xll.ohTrigger(RecalcTrigger,Trigger1M)),NA())</f>
        <v>1.7689125201796607E-2</v>
      </c>
      <c r="K1186" s="44">
        <f>IFERROR(_xll.qlIndexFixing(Index3M,H1186,TRUE,_xll.ohTrigger(RecalcTrigger,Trigger3M)),NA())</f>
        <v>1.8382924751832189E-2</v>
      </c>
      <c r="L1186" s="44">
        <f>IFERROR(_xll.qlIndexFixing(Index6M,$H1186,TRUE,_xll.ohTrigger(RecalcTrigger,Trigger6M)),NA())</f>
        <v>1.858042009960378E-2</v>
      </c>
      <c r="M1186" s="183">
        <f>IFERROR(_xll.qlIndexFixing(Index1Y,$H1186,TRUE,_xll.ohTrigger(RecalcTrigger,Trigger1Y)),NA())</f>
        <v>1.8927501047959202E-2</v>
      </c>
      <c r="N1186" s="182">
        <f>IFERROR(_xll.qlIndexFixing(ONIndex1M,I1186,TRUE,_xll.ohTrigger(RecalcTrigger,Trigger1M)),NA())</f>
        <v>1.7680987039030427E-2</v>
      </c>
      <c r="O1186" s="44">
        <f>IFERROR(_xll.qlIndexFixing(ONIndex3M,I1186,TRUE,_xll.ohTrigger(RecalcTrigger,Trigger3M)),NA())</f>
        <v>1.8368430357140753E-2</v>
      </c>
      <c r="P1186" s="44">
        <f>IFERROR(_xll.qlIndexFixing(ONIndex6M,I1186,TRUE,_xll.ohTrigger(RecalcTrigger,Trigger6M)),NA())</f>
        <v>1.8567907525923744E-2</v>
      </c>
      <c r="Q1186" s="183">
        <f>IFERROR(_xll.qlIndexFixing(ONIndex1Y,I1186,TRUE,_xll.ohTrigger(RecalcTrigger,Trigger1Y)),NA())</f>
        <v>1.8929926928938912E-2</v>
      </c>
    </row>
    <row r="1187" spans="2:17" x14ac:dyDescent="0.2">
      <c r="B1187" s="39" t="s">
        <v>42</v>
      </c>
      <c r="D1187" s="42">
        <f>_xll.qlCalendarAdvance(Calendar,$D1186,B1187,"f",FALSE)</f>
        <v>47815</v>
      </c>
      <c r="E1187" s="177">
        <f>_xll.qlInterestRateIndexValueDate(IndexON,D1187)</f>
        <v>47815</v>
      </c>
      <c r="F1187" s="193">
        <f>IFERROR(_xll.qlIndexFixing(IndexON,D1187,TRUE,_xll.ohTrigger(RecalcTrigger,TriggerON)),NA())</f>
        <v>1.7517246404299414E-2</v>
      </c>
      <c r="H1187" s="42">
        <f>_xll.qlCalendarAdvance(Calendar,$H1186,B1187,"f",FALSE)</f>
        <v>47815</v>
      </c>
      <c r="I1187" s="177">
        <f>_xll.qlInterestRateIndexValueDate(Index1M,$H1187)</f>
        <v>47819</v>
      </c>
      <c r="J1187" s="182">
        <f>IFERROR(_xll.qlIndexFixing(Index1M,$H1187,TRUE,_xll.ohTrigger(RecalcTrigger,Trigger1M)),NA())</f>
        <v>1.768606241321587E-2</v>
      </c>
      <c r="K1187" s="44">
        <f>IFERROR(_xll.qlIndexFixing(Index3M,H1187,TRUE,_xll.ohTrigger(RecalcTrigger,Trigger3M)),NA())</f>
        <v>1.8378104048586884E-2</v>
      </c>
      <c r="L1187" s="44">
        <f>IFERROR(_xll.qlIndexFixing(Index6M,$H1187,TRUE,_xll.ohTrigger(RecalcTrigger,Trigger6M)),NA())</f>
        <v>1.8574274577172176E-2</v>
      </c>
      <c r="M1187" s="183">
        <f>IFERROR(_xll.qlIndexFixing(Index1Y,$H1187,TRUE,_xll.ohTrigger(RecalcTrigger,Trigger1Y)),NA())</f>
        <v>1.8919863467047379E-2</v>
      </c>
      <c r="N1187" s="182">
        <f>IFERROR(_xll.qlIndexFixing(ONIndex1M,I1187,TRUE,_xll.ohTrigger(RecalcTrigger,Trigger1M)),NA())</f>
        <v>1.7678295966545576E-2</v>
      </c>
      <c r="O1187" s="44">
        <f>IFERROR(_xll.qlIndexFixing(ONIndex3M,I1187,TRUE,_xll.ohTrigger(RecalcTrigger,Trigger3M)),NA())</f>
        <v>1.8364162380608562E-2</v>
      </c>
      <c r="P1187" s="44">
        <f>IFERROR(_xll.qlIndexFixing(ONIndex6M,I1187,TRUE,_xll.ohTrigger(RecalcTrigger,Trigger6M)),NA())</f>
        <v>1.8562555180237084E-2</v>
      </c>
      <c r="Q1187" s="183">
        <f>IFERROR(_xll.qlIndexFixing(ONIndex1Y,I1187,TRUE,_xll.ohTrigger(RecalcTrigger,Trigger1Y)),NA())</f>
        <v>1.8923946839235484E-2</v>
      </c>
    </row>
    <row r="1188" spans="2:17" x14ac:dyDescent="0.2">
      <c r="B1188" s="39" t="s">
        <v>42</v>
      </c>
      <c r="D1188" s="42">
        <f>_xll.qlCalendarAdvance(Calendar,$D1187,B1188,"f",FALSE)</f>
        <v>47822</v>
      </c>
      <c r="E1188" s="177">
        <f>_xll.qlInterestRateIndexValueDate(IndexON,D1188)</f>
        <v>47822</v>
      </c>
      <c r="F1188" s="193">
        <f>IFERROR(_xll.qlIndexFixing(IndexON,D1188,TRUE,_xll.ohTrigger(RecalcTrigger,TriggerON)),NA())</f>
        <v>1.7517246404299414E-2</v>
      </c>
      <c r="H1188" s="42">
        <f>_xll.qlCalendarAdvance(Calendar,$H1187,B1188,"f",FALSE)</f>
        <v>47822</v>
      </c>
      <c r="I1188" s="177">
        <f>_xll.qlInterestRateIndexValueDate(Index1M,$H1188)</f>
        <v>47826</v>
      </c>
      <c r="J1188" s="182">
        <f>IFERROR(_xll.qlIndexFixing(Index1M,$H1188,TRUE,_xll.ohTrigger(RecalcTrigger,Trigger1M)),NA())</f>
        <v>1.7683156424566155E-2</v>
      </c>
      <c r="K1188" s="44">
        <f>IFERROR(_xll.qlIndexFixing(Index3M,H1188,TRUE,_xll.ohTrigger(RecalcTrigger,Trigger3M)),NA())</f>
        <v>1.8373344119155175E-2</v>
      </c>
      <c r="L1188" s="44">
        <f>IFERROR(_xll.qlIndexFixing(Index6M,$H1188,TRUE,_xll.ohTrigger(RecalcTrigger,Trigger6M)),NA())</f>
        <v>1.8568072703056375E-2</v>
      </c>
      <c r="M1188" s="183">
        <f>IFERROR(_xll.qlIndexFixing(Index1Y,$H1188,TRUE,_xll.ohTrigger(RecalcTrigger,Trigger1Y)),NA())</f>
        <v>1.8912172846275929E-2</v>
      </c>
      <c r="N1188" s="182">
        <f>IFERROR(_xll.qlIndexFixing(ONIndex1M,I1188,TRUE,_xll.ohTrigger(RecalcTrigger,Trigger1M)),NA())</f>
        <v>1.7675531003646938E-2</v>
      </c>
      <c r="O1188" s="44">
        <f>IFERROR(_xll.qlIndexFixing(ONIndex3M,I1188,TRUE,_xll.ohTrigger(RecalcTrigger,Trigger3M)),NA())</f>
        <v>1.8359827084326596E-2</v>
      </c>
      <c r="P1188" s="44">
        <f>IFERROR(_xll.qlIndexFixing(ONIndex6M,I1188,TRUE,_xll.ohTrigger(RecalcTrigger,Trigger6M)),NA())</f>
        <v>1.8557140541899386E-2</v>
      </c>
      <c r="Q1188" s="183">
        <f>IFERROR(_xll.qlIndexFixing(ONIndex1Y,I1188,TRUE,_xll.ohTrigger(RecalcTrigger,Trigger1Y)),NA())</f>
        <v>1.8917883368150257E-2</v>
      </c>
    </row>
    <row r="1189" spans="2:17" x14ac:dyDescent="0.2">
      <c r="B1189" s="39" t="s">
        <v>42</v>
      </c>
      <c r="D1189" s="42">
        <f>_xll.qlCalendarAdvance(Calendar,$D1188,B1189,"f",FALSE)</f>
        <v>47829</v>
      </c>
      <c r="E1189" s="177">
        <f>_xll.qlInterestRateIndexValueDate(IndexON,D1189)</f>
        <v>47829</v>
      </c>
      <c r="F1189" s="193">
        <f>IFERROR(_xll.qlIndexFixing(IndexON,D1189,TRUE,_xll.ohTrigger(RecalcTrigger,TriggerON)),NA())</f>
        <v>1.751724640437935E-2</v>
      </c>
      <c r="H1189" s="42">
        <f>_xll.qlCalendarAdvance(Calendar,$H1188,B1189,"f",FALSE)</f>
        <v>47829</v>
      </c>
      <c r="I1189" s="177">
        <f>_xll.qlInterestRateIndexValueDate(Index1M,$H1189)</f>
        <v>47833</v>
      </c>
      <c r="J1189" s="182">
        <f>IFERROR(_xll.qlIndexFixing(Index1M,$H1189,TRUE,_xll.ohTrigger(RecalcTrigger,Trigger1M)),NA())</f>
        <v>1.7680176829530936E-2</v>
      </c>
      <c r="K1189" s="44">
        <f>IFERROR(_xll.qlIndexFixing(Index3M,H1189,TRUE,_xll.ohTrigger(RecalcTrigger,Trigger3M)),NA())</f>
        <v>1.8368520547709613E-2</v>
      </c>
      <c r="L1189" s="44">
        <f>IFERROR(_xll.qlIndexFixing(Index6M,$H1189,TRUE,_xll.ohTrigger(RecalcTrigger,Trigger6M)),NA())</f>
        <v>1.8561814922114592E-2</v>
      </c>
      <c r="M1189" s="183">
        <f>IFERROR(_xll.qlIndexFixing(Index1Y,$H1189,TRUE,_xll.ohTrigger(RecalcTrigger,Trigger1Y)),NA())</f>
        <v>1.8904430026964854E-2</v>
      </c>
      <c r="N1189" s="182">
        <f>IFERROR(_xll.qlIndexFixing(ONIndex1M,I1189,TRUE,_xll.ohTrigger(RecalcTrigger,Trigger1M)),NA())</f>
        <v>1.7672692287424852E-2</v>
      </c>
      <c r="O1189" s="44">
        <f>IFERROR(_xll.qlIndexFixing(ONIndex3M,I1189,TRUE,_xll.ohTrigger(RecalcTrigger,Trigger3M)),NA())</f>
        <v>1.8355424650868812E-2</v>
      </c>
      <c r="P1189" s="44">
        <f>IFERROR(_xll.qlIndexFixing(ONIndex6M,I1189,TRUE,_xll.ohTrigger(RecalcTrigger,Trigger6M)),NA())</f>
        <v>1.8551663810111307E-2</v>
      </c>
      <c r="Q1189" s="183">
        <f>IFERROR(_xll.qlIndexFixing(ONIndex1Y,I1189,TRUE,_xll.ohTrigger(RecalcTrigger,Trigger1Y)),NA())</f>
        <v>1.8911736590663253E-2</v>
      </c>
    </row>
    <row r="1190" spans="2:17" x14ac:dyDescent="0.2">
      <c r="B1190" s="39" t="s">
        <v>42</v>
      </c>
      <c r="D1190" s="42">
        <f>_xll.qlCalendarAdvance(Calendar,$D1189,B1190,"f",FALSE)</f>
        <v>47836</v>
      </c>
      <c r="E1190" s="177">
        <f>_xll.qlInterestRateIndexValueDate(IndexON,D1190)</f>
        <v>47836</v>
      </c>
      <c r="F1190" s="193">
        <f>IFERROR(_xll.qlIndexFixing(IndexON,D1190,TRUE,_xll.ohTrigger(RecalcTrigger,TriggerON)),NA())</f>
        <v>1.7517246404299414E-2</v>
      </c>
      <c r="H1190" s="42">
        <f>_xll.qlCalendarAdvance(Calendar,$H1189,B1190,"f",FALSE)</f>
        <v>47836</v>
      </c>
      <c r="I1190" s="177">
        <f>_xll.qlInterestRateIndexValueDate(Index1M,$H1190)</f>
        <v>47840</v>
      </c>
      <c r="J1190" s="182">
        <f>IFERROR(_xll.qlIndexFixing(Index1M,$H1190,TRUE,_xll.ohTrigger(RecalcTrigger,Trigger1M)),NA())</f>
        <v>1.7677123765445519E-2</v>
      </c>
      <c r="K1190" s="44">
        <f>IFERROR(_xll.qlIndexFixing(Index3M,H1190,TRUE,_xll.ohTrigger(RecalcTrigger,Trigger3M)),NA())</f>
        <v>1.8363634060197847E-2</v>
      </c>
      <c r="L1190" s="44">
        <f>IFERROR(_xll.qlIndexFixing(Index6M,$H1190,TRUE,_xll.ohTrigger(RecalcTrigger,Trigger6M)),NA())</f>
        <v>1.8555501680343471E-2</v>
      </c>
      <c r="M1190" s="183">
        <f>IFERROR(_xll.qlIndexFixing(Index1Y,$H1190,TRUE,_xll.ohTrigger(RecalcTrigger,Trigger1Y)),NA())</f>
        <v>1.8896635853608377E-2</v>
      </c>
      <c r="N1190" s="182">
        <f>IFERROR(_xll.qlIndexFixing(ONIndex1M,I1190,TRUE,_xll.ohTrigger(RecalcTrigger,Trigger1M)),NA())</f>
        <v>1.766937598152829E-2</v>
      </c>
      <c r="O1190" s="44">
        <f>IFERROR(_xll.qlIndexFixing(ONIndex3M,I1190,TRUE,_xll.ohTrigger(RecalcTrigger,Trigger3M)),NA())</f>
        <v>1.8349954161793747E-2</v>
      </c>
      <c r="P1190" s="44">
        <f>IFERROR(_xll.qlIndexFixing(ONIndex6M,I1190,TRUE,_xll.ohTrigger(RecalcTrigger,Trigger6M)),NA())</f>
        <v>1.8544687380730451E-2</v>
      </c>
      <c r="Q1190" s="183">
        <f>IFERROR(_xll.qlIndexFixing(ONIndex1Y,I1190,TRUE,_xll.ohTrigger(RecalcTrigger,Trigger1Y)),NA())</f>
        <v>1.8903803113667905E-2</v>
      </c>
    </row>
    <row r="1191" spans="2:17" x14ac:dyDescent="0.2">
      <c r="B1191" s="39" t="s">
        <v>42</v>
      </c>
      <c r="D1191" s="42">
        <f>_xll.qlCalendarAdvance(Calendar,$D1190,B1191,"f",FALSE)</f>
        <v>47844</v>
      </c>
      <c r="E1191" s="177">
        <f>_xll.qlInterestRateIndexValueDate(IndexON,D1191)</f>
        <v>47844</v>
      </c>
      <c r="F1191" s="193">
        <f>IFERROR(_xll.qlIndexFixing(IndexON,D1191,TRUE,_xll.ohTrigger(RecalcTrigger,TriggerON)),NA())</f>
        <v>1.7518098790114678E-2</v>
      </c>
      <c r="H1191" s="42">
        <f>_xll.qlCalendarAdvance(Calendar,$H1190,B1191,"f",FALSE)</f>
        <v>47844</v>
      </c>
      <c r="I1191" s="177">
        <f>_xll.qlInterestRateIndexValueDate(Index1M,$H1191)</f>
        <v>47848</v>
      </c>
      <c r="J1191" s="182">
        <f>IFERROR(_xll.qlIndexFixing(Index1M,$H1191,TRUE,_xll.ohTrigger(RecalcTrigger,Trigger1M)),NA())</f>
        <v>1.7673544763432057E-2</v>
      </c>
      <c r="K1191" s="44">
        <f>IFERROR(_xll.qlIndexFixing(Index3M,H1191,TRUE,_xll.ohTrigger(RecalcTrigger,Trigger3M)),NA())</f>
        <v>1.8357871575859441E-2</v>
      </c>
      <c r="L1191" s="44">
        <f>IFERROR(_xll.qlIndexFixing(Index6M,$H1191,TRUE,_xll.ohTrigger(RecalcTrigger,Trigger6M)),NA())</f>
        <v>1.8548216768027051E-2</v>
      </c>
      <c r="M1191" s="183">
        <f>IFERROR(_xll.qlIndexFixing(Index1Y,$H1191,TRUE,_xll.ohTrigger(RecalcTrigger,Trigger1Y)),NA())</f>
        <v>1.8887666431942708E-2</v>
      </c>
      <c r="N1191" s="182">
        <f>IFERROR(_xll.qlIndexFixing(ONIndex1M,I1191,TRUE,_xll.ohTrigger(RecalcTrigger,Trigger1M)),NA())</f>
        <v>1.7666358425376671E-2</v>
      </c>
      <c r="O1191" s="44">
        <f>IFERROR(_xll.qlIndexFixing(ONIndex3M,I1191,TRUE,_xll.ohTrigger(RecalcTrigger,Trigger3M)),NA())</f>
        <v>1.8345388976390709E-2</v>
      </c>
      <c r="P1191" s="44">
        <f>IFERROR(_xll.qlIndexFixing(ONIndex6M,I1191,TRUE,_xll.ohTrigger(RecalcTrigger,Trigger6M)),NA())</f>
        <v>1.8539060100994931E-2</v>
      </c>
      <c r="Q1191" s="183">
        <f>IFERROR(_xll.qlIndexFixing(ONIndex1Y,I1191,TRUE,_xll.ohTrigger(RecalcTrigger,Trigger1Y)),NA())</f>
        <v>1.8897453665367436E-2</v>
      </c>
    </row>
    <row r="1192" spans="2:17" x14ac:dyDescent="0.2">
      <c r="B1192" s="39" t="s">
        <v>42</v>
      </c>
      <c r="D1192" s="42">
        <f>_xll.qlCalendarAdvance(Calendar,$D1191,B1192,"f",FALSE)</f>
        <v>47851</v>
      </c>
      <c r="E1192" s="177">
        <f>_xll.qlInterestRateIndexValueDate(IndexON,D1192)</f>
        <v>47851</v>
      </c>
      <c r="F1192" s="193">
        <f>IFERROR(_xll.qlIndexFixing(IndexON,D1192,TRUE,_xll.ohTrigger(RecalcTrigger,TriggerON)),NA())</f>
        <v>1.7518098790167969E-2</v>
      </c>
      <c r="H1192" s="42">
        <f>_xll.qlCalendarAdvance(Calendar,$H1191,B1192,"f",FALSE)</f>
        <v>47851</v>
      </c>
      <c r="I1192" s="177">
        <f>_xll.qlInterestRateIndexValueDate(Index1M,$H1192)</f>
        <v>47855</v>
      </c>
      <c r="J1192" s="182">
        <f>IFERROR(_xll.qlIndexFixing(Index1M,$H1192,TRUE,_xll.ohTrigger(RecalcTrigger,Trigger1M)),NA())</f>
        <v>1.7670334815527156E-2</v>
      </c>
      <c r="K1192" s="44">
        <f>IFERROR(_xll.qlIndexFixing(Index3M,H1192,TRUE,_xll.ohTrigger(RecalcTrigger,Trigger3M)),NA())</f>
        <v>1.8352857196441086E-2</v>
      </c>
      <c r="L1192" s="44">
        <f>IFERROR(_xll.qlIndexFixing(Index6M,$H1192,TRUE,_xll.ohTrigger(RecalcTrigger,Trigger6M)),NA())</f>
        <v>1.8541790267467499E-2</v>
      </c>
      <c r="M1192" s="183">
        <f>IFERROR(_xll.qlIndexFixing(Index1Y,$H1192,TRUE,_xll.ohTrigger(RecalcTrigger,Trigger1Y)),NA())</f>
        <v>1.8879765072662969E-2</v>
      </c>
      <c r="N1192" s="182">
        <f>IFERROR(_xll.qlIndexFixing(ONIndex1M,I1192,TRUE,_xll.ohTrigger(RecalcTrigger,Trigger1M)),NA())</f>
        <v>1.766329198800598E-2</v>
      </c>
      <c r="O1192" s="44">
        <f>IFERROR(_xll.qlIndexFixing(ONIndex3M,I1192,TRUE,_xll.ohTrigger(RecalcTrigger,Trigger3M)),NA())</f>
        <v>1.8341153390615261E-2</v>
      </c>
      <c r="P1192" s="44">
        <f>IFERROR(_xll.qlIndexFixing(ONIndex6M,I1192,TRUE,_xll.ohTrigger(RecalcTrigger,Trigger6M)),NA())</f>
        <v>1.8534049204816938E-2</v>
      </c>
      <c r="Q1192" s="183">
        <f>IFERROR(_xll.qlIndexFixing(ONIndex1Y,I1192,TRUE,_xll.ohTrigger(RecalcTrigger,Trigger1Y)),NA())</f>
        <v>1.8891876638580385E-2</v>
      </c>
    </row>
    <row r="1193" spans="2:17" x14ac:dyDescent="0.2">
      <c r="B1193" s="39" t="s">
        <v>42</v>
      </c>
      <c r="D1193" s="42">
        <f>_xll.qlCalendarAdvance(Calendar,$D1192,B1193,"f",FALSE)</f>
        <v>47858</v>
      </c>
      <c r="E1193" s="177">
        <f>_xll.qlInterestRateIndexValueDate(IndexON,D1193)</f>
        <v>47858</v>
      </c>
      <c r="F1193" s="193">
        <f>IFERROR(_xll.qlIndexFixing(IndexON,D1193,TRUE,_xll.ohTrigger(RecalcTrigger,TriggerON)),NA())</f>
        <v>1.7518098790114678E-2</v>
      </c>
      <c r="H1193" s="42">
        <f>_xll.qlCalendarAdvance(Calendar,$H1192,B1193,"f",FALSE)</f>
        <v>47858</v>
      </c>
      <c r="I1193" s="177">
        <f>_xll.qlInterestRateIndexValueDate(Index1M,$H1193)</f>
        <v>47862</v>
      </c>
      <c r="J1193" s="182">
        <f>IFERROR(_xll.qlIndexFixing(Index1M,$H1193,TRUE,_xll.ohTrigger(RecalcTrigger,Trigger1M)),NA())</f>
        <v>1.7667053474949835E-2</v>
      </c>
      <c r="K1193" s="44">
        <f>IFERROR(_xll.qlIndexFixing(Index3M,H1193,TRUE,_xll.ohTrigger(RecalcTrigger,Trigger3M)),NA())</f>
        <v>1.8347875079608798E-2</v>
      </c>
      <c r="L1193" s="44">
        <f>IFERROR(_xll.qlIndexFixing(Index6M,$H1193,TRUE,_xll.ohTrigger(RecalcTrigger,Trigger6M)),NA())</f>
        <v>1.8535309696646747E-2</v>
      </c>
      <c r="M1193" s="183">
        <f>IFERROR(_xll.qlIndexFixing(Index1Y,$H1193,TRUE,_xll.ohTrigger(RecalcTrigger,Trigger1Y)),NA())</f>
        <v>1.8871815034117244E-2</v>
      </c>
      <c r="N1193" s="182">
        <f>IFERROR(_xll.qlIndexFixing(ONIndex1M,I1193,TRUE,_xll.ohTrigger(RecalcTrigger,Trigger1M)),NA())</f>
        <v>1.7660149182310292E-2</v>
      </c>
      <c r="O1193" s="44">
        <f>IFERROR(_xll.qlIndexFixing(ONIndex3M,I1193,TRUE,_xll.ohTrigger(RecalcTrigger,Trigger3M)),NA())</f>
        <v>1.8336474761051491E-2</v>
      </c>
      <c r="P1193" s="44">
        <f>IFERROR(_xll.qlIndexFixing(ONIndex6M,I1193,TRUE,_xll.ohTrigger(RecalcTrigger,Trigger6M)),NA())</f>
        <v>1.8528317349426615E-2</v>
      </c>
      <c r="Q1193" s="183">
        <f>IFERROR(_xll.qlIndexFixing(ONIndex1Y,I1193,TRUE,_xll.ohTrigger(RecalcTrigger,Trigger1Y)),NA())</f>
        <v>1.8885385530449383E-2</v>
      </c>
    </row>
    <row r="1194" spans="2:17" x14ac:dyDescent="0.2">
      <c r="B1194" s="39" t="s">
        <v>42</v>
      </c>
      <c r="D1194" s="42">
        <f>_xll.qlCalendarAdvance(Calendar,$D1193,B1194,"f",FALSE)</f>
        <v>47865</v>
      </c>
      <c r="E1194" s="177">
        <f>_xll.qlInterestRateIndexValueDate(IndexON,D1194)</f>
        <v>47865</v>
      </c>
      <c r="F1194" s="193">
        <f>IFERROR(_xll.qlIndexFixing(IndexON,D1194,TRUE,_xll.ohTrigger(RecalcTrigger,TriggerON)),NA())</f>
        <v>1.7518098790141323E-2</v>
      </c>
      <c r="H1194" s="42">
        <f>_xll.qlCalendarAdvance(Calendar,$H1193,B1194,"f",FALSE)</f>
        <v>47865</v>
      </c>
      <c r="I1194" s="177">
        <f>_xll.qlInterestRateIndexValueDate(Index1M,$H1194)</f>
        <v>47869</v>
      </c>
      <c r="J1194" s="182">
        <f>IFERROR(_xll.qlIndexFixing(Index1M,$H1194,TRUE,_xll.ohTrigger(RecalcTrigger,Trigger1M)),NA())</f>
        <v>1.7663703665266005E-2</v>
      </c>
      <c r="K1194" s="44">
        <f>IFERROR(_xll.qlIndexFixing(Index3M,H1194,TRUE,_xll.ohTrigger(RecalcTrigger,Trigger3M)),NA())</f>
        <v>1.8342647224571351E-2</v>
      </c>
      <c r="L1194" s="44">
        <f>IFERROR(_xll.qlIndexFixing(Index6M,$H1194,TRUE,_xll.ohTrigger(RecalcTrigger,Trigger6M)),NA())</f>
        <v>1.8528775507473366E-2</v>
      </c>
      <c r="M1194" s="183">
        <f>IFERROR(_xll.qlIndexFixing(Index1Y,$H1194,TRUE,_xll.ohTrigger(RecalcTrigger,Trigger1Y)),NA())</f>
        <v>1.8863817173942778E-2</v>
      </c>
      <c r="N1194" s="182">
        <f>IFERROR(_xll.qlIndexFixing(ONIndex1M,I1194,TRUE,_xll.ohTrigger(RecalcTrigger,Trigger1M)),NA())</f>
        <v>1.7656933328327185E-2</v>
      </c>
      <c r="O1194" s="44">
        <f>IFERROR(_xll.qlIndexFixing(ONIndex3M,I1194,TRUE,_xll.ohTrigger(RecalcTrigger,Trigger3M)),NA())</f>
        <v>1.8331729932601348E-2</v>
      </c>
      <c r="P1194" s="44">
        <f>IFERROR(_xll.qlIndexFixing(ONIndex6M,I1194,TRUE,_xll.ohTrigger(RecalcTrigger,Trigger6M)),NA())</f>
        <v>1.8522524424247067E-2</v>
      </c>
      <c r="Q1194" s="183">
        <f>IFERROR(_xll.qlIndexFixing(ONIndex1Y,I1194,TRUE,_xll.ohTrigger(RecalcTrigger,Trigger1Y)),NA())</f>
        <v>1.8878811500249171E-2</v>
      </c>
    </row>
    <row r="1195" spans="2:17" x14ac:dyDescent="0.2">
      <c r="B1195" s="39" t="s">
        <v>42</v>
      </c>
      <c r="D1195" s="42">
        <f>_xll.qlCalendarAdvance(Calendar,$D1194,B1195,"f",FALSE)</f>
        <v>47872</v>
      </c>
      <c r="E1195" s="177">
        <f>_xll.qlInterestRateIndexValueDate(IndexON,D1195)</f>
        <v>47872</v>
      </c>
      <c r="F1195" s="193">
        <f>IFERROR(_xll.qlIndexFixing(IndexON,D1195,TRUE,_xll.ohTrigger(RecalcTrigger,TriggerON)),NA())</f>
        <v>1.7518098790114678E-2</v>
      </c>
      <c r="H1195" s="42">
        <f>_xll.qlCalendarAdvance(Calendar,$H1194,B1195,"f",FALSE)</f>
        <v>47872</v>
      </c>
      <c r="I1195" s="177">
        <f>_xll.qlInterestRateIndexValueDate(Index1M,$H1195)</f>
        <v>47876</v>
      </c>
      <c r="J1195" s="182">
        <f>IFERROR(_xll.qlIndexFixing(Index1M,$H1195,TRUE,_xll.ohTrigger(RecalcTrigger,Trigger1M)),NA())</f>
        <v>1.7660288361192905E-2</v>
      </c>
      <c r="K1195" s="44">
        <f>IFERROR(_xll.qlIndexFixing(Index3M,H1195,TRUE,_xll.ohTrigger(RecalcTrigger,Trigger3M)),NA())</f>
        <v>1.8337453120514269E-2</v>
      </c>
      <c r="L1195" s="44">
        <f>IFERROR(_xll.qlIndexFixing(Index6M,$H1195,TRUE,_xll.ohTrigger(RecalcTrigger,Trigger6M)),NA())</f>
        <v>1.8522188153002845E-2</v>
      </c>
      <c r="M1195" s="183">
        <f>IFERROR(_xll.qlIndexFixing(Index1Y,$H1195,TRUE,_xll.ohTrigger(RecalcTrigger,Trigger1Y)),NA())</f>
        <v>1.8855772352946894E-2</v>
      </c>
      <c r="N1195" s="182">
        <f>IFERROR(_xll.qlIndexFixing(ONIndex1M,I1195,TRUE,_xll.ohTrigger(RecalcTrigger,Trigger1M)),NA())</f>
        <v>1.7653644562987125E-2</v>
      </c>
      <c r="O1195" s="44">
        <f>IFERROR(_xll.qlIndexFixing(ONIndex3M,I1195,TRUE,_xll.ohTrigger(RecalcTrigger,Trigger3M)),NA())</f>
        <v>1.8326919087758853E-2</v>
      </c>
      <c r="P1195" s="44">
        <f>IFERROR(_xll.qlIndexFixing(ONIndex6M,I1195,TRUE,_xll.ohTrigger(RecalcTrigger,Trigger6M)),NA())</f>
        <v>1.8516670628558884E-2</v>
      </c>
      <c r="Q1195" s="183">
        <f>IFERROR(_xll.qlIndexFixing(ONIndex1Y,I1195,TRUE,_xll.ohTrigger(RecalcTrigger,Trigger1Y)),NA())</f>
        <v>1.8872154622799897E-2</v>
      </c>
    </row>
    <row r="1196" spans="2:17" x14ac:dyDescent="0.2">
      <c r="B1196" s="39" t="s">
        <v>42</v>
      </c>
      <c r="D1196" s="42">
        <f>_xll.qlCalendarAdvance(Calendar,$D1195,B1196,"f",FALSE)</f>
        <v>47879</v>
      </c>
      <c r="E1196" s="177">
        <f>_xll.qlInterestRateIndexValueDate(IndexON,D1196)</f>
        <v>47879</v>
      </c>
      <c r="F1196" s="193">
        <f>IFERROR(_xll.qlIndexFixing(IndexON,D1196,TRUE,_xll.ohTrigger(RecalcTrigger,TriggerON)),NA())</f>
        <v>1.7518098790141323E-2</v>
      </c>
      <c r="H1196" s="42">
        <f>_xll.qlCalendarAdvance(Calendar,$H1195,B1196,"f",FALSE)</f>
        <v>47879</v>
      </c>
      <c r="I1196" s="177">
        <f>_xll.qlInterestRateIndexValueDate(Index1M,$H1196)</f>
        <v>47883</v>
      </c>
      <c r="J1196" s="182">
        <f>IFERROR(_xll.qlIndexFixing(Index1M,$H1196,TRUE,_xll.ohTrigger(RecalcTrigger,Trigger1M)),NA())</f>
        <v>1.7656271528866237E-2</v>
      </c>
      <c r="K1196" s="44">
        <f>IFERROR(_xll.qlIndexFixing(Index3M,H1196,TRUE,_xll.ohTrigger(RecalcTrigger,Trigger3M)),NA())</f>
        <v>1.8332200600917226E-2</v>
      </c>
      <c r="L1196" s="44">
        <f>IFERROR(_xll.qlIndexFixing(Index6M,$H1196,TRUE,_xll.ohTrigger(RecalcTrigger,Trigger6M)),NA())</f>
        <v>1.8515548087328085E-2</v>
      </c>
      <c r="M1196" s="183">
        <f>IFERROR(_xll.qlIndexFixing(Index1Y,$H1196,TRUE,_xll.ohTrigger(RecalcTrigger,Trigger1Y)),NA())</f>
        <v>1.884768143480452E-2</v>
      </c>
      <c r="N1196" s="182">
        <f>IFERROR(_xll.qlIndexFixing(ONIndex1M,I1196,TRUE,_xll.ohTrigger(RecalcTrigger,Trigger1M)),NA())</f>
        <v>1.7650284587249487E-2</v>
      </c>
      <c r="O1196" s="44">
        <f>IFERROR(_xll.qlIndexFixing(ONIndex3M,I1196,TRUE,_xll.ohTrigger(RecalcTrigger,Trigger3M)),NA())</f>
        <v>1.832204326905007E-2</v>
      </c>
      <c r="P1196" s="44">
        <f>IFERROR(_xll.qlIndexFixing(ONIndex6M,I1196,TRUE,_xll.ohTrigger(RecalcTrigger,Trigger6M)),NA())</f>
        <v>1.8510756886263025E-2</v>
      </c>
      <c r="Q1196" s="183">
        <f>IFERROR(_xll.qlIndexFixing(ONIndex1Y,I1196,TRUE,_xll.ohTrigger(RecalcTrigger,Trigger1Y)),NA())</f>
        <v>1.8865418998421646E-2</v>
      </c>
    </row>
    <row r="1197" spans="2:17" x14ac:dyDescent="0.2">
      <c r="B1197" s="39" t="s">
        <v>42</v>
      </c>
      <c r="D1197" s="42">
        <f>_xll.qlCalendarAdvance(Calendar,$D1196,B1197,"f",FALSE)</f>
        <v>47886</v>
      </c>
      <c r="E1197" s="177">
        <f>_xll.qlInterestRateIndexValueDate(IndexON,D1197)</f>
        <v>47886</v>
      </c>
      <c r="F1197" s="193">
        <f>IFERROR(_xll.qlIndexFixing(IndexON,D1197,TRUE,_xll.ohTrigger(RecalcTrigger,TriggerON)),NA())</f>
        <v>1.6645043484011524E-2</v>
      </c>
      <c r="H1197" s="42">
        <f>_xll.qlCalendarAdvance(Calendar,$H1196,B1197,"f",FALSE)</f>
        <v>47886</v>
      </c>
      <c r="I1197" s="177">
        <f>_xll.qlInterestRateIndexValueDate(Index1M,$H1197)</f>
        <v>47890</v>
      </c>
      <c r="J1197" s="182">
        <f>IFERROR(_xll.qlIndexFixing(Index1M,$H1197,TRUE,_xll.ohTrigger(RecalcTrigger,Trigger1M)),NA())</f>
        <v>1.7652746827147174E-2</v>
      </c>
      <c r="K1197" s="44">
        <f>IFERROR(_xll.qlIndexFixing(Index3M,H1197,TRUE,_xll.ohTrigger(RecalcTrigger,Trigger3M)),NA())</f>
        <v>1.8326890284664721E-2</v>
      </c>
      <c r="L1197" s="44">
        <f>IFERROR(_xll.qlIndexFixing(Index6M,$H1197,TRUE,_xll.ohTrigger(RecalcTrigger,Trigger6M)),NA())</f>
        <v>1.8508855710157198E-2</v>
      </c>
      <c r="M1197" s="183">
        <f>IFERROR(_xll.qlIndexFixing(Index1Y,$H1197,TRUE,_xll.ohTrigger(RecalcTrigger,Trigger1Y)),NA())</f>
        <v>1.8839545131961222E-2</v>
      </c>
      <c r="N1197" s="182">
        <f>IFERROR(_xll.qlIndexFixing(ONIndex1M,I1197,TRUE,_xll.ohTrigger(RecalcTrigger,Trigger1M)),NA())</f>
        <v>1.7646862860587476E-2</v>
      </c>
      <c r="O1197" s="44">
        <f>IFERROR(_xll.qlIndexFixing(ONIndex3M,I1197,TRUE,_xll.ohTrigger(RecalcTrigger,Trigger3M)),NA())</f>
        <v>1.8317107785108533E-2</v>
      </c>
      <c r="P1197" s="44">
        <f>IFERROR(_xll.qlIndexFixing(ONIndex6M,I1197,TRUE,_xll.ohTrigger(RecalcTrigger,Trigger6M)),NA())</f>
        <v>1.8504787717743554E-2</v>
      </c>
      <c r="Q1197" s="183">
        <f>IFERROR(_xll.qlIndexFixing(ONIndex1Y,I1197,TRUE,_xll.ohTrigger(RecalcTrigger,Trigger1Y)),NA())</f>
        <v>1.8858628698019686E-2</v>
      </c>
    </row>
    <row r="1198" spans="2:17" x14ac:dyDescent="0.2">
      <c r="B1198" s="39" t="s">
        <v>42</v>
      </c>
      <c r="D1198" s="42">
        <f>_xll.qlCalendarAdvance(Calendar,$D1197,B1198,"f",FALSE)</f>
        <v>47893</v>
      </c>
      <c r="E1198" s="177">
        <f>_xll.qlInterestRateIndexValueDate(IndexON,D1198)</f>
        <v>47893</v>
      </c>
      <c r="F1198" s="193">
        <f>IFERROR(_xll.qlIndexFixing(IndexON,D1198,TRUE,_xll.ohTrigger(RecalcTrigger,TriggerON)),NA())</f>
        <v>1.6645043484011524E-2</v>
      </c>
      <c r="H1198" s="42">
        <f>_xll.qlCalendarAdvance(Calendar,$H1197,B1198,"f",FALSE)</f>
        <v>47893</v>
      </c>
      <c r="I1198" s="177">
        <f>_xll.qlInterestRateIndexValueDate(Index1M,$H1198)</f>
        <v>47897</v>
      </c>
      <c r="J1198" s="182">
        <f>IFERROR(_xll.qlIndexFixing(Index1M,$H1198,TRUE,_xll.ohTrigger(RecalcTrigger,Trigger1M)),NA())</f>
        <v>1.7649162387582011E-2</v>
      </c>
      <c r="K1198" s="44">
        <f>IFERROR(_xll.qlIndexFixing(Index3M,H1198,TRUE,_xll.ohTrigger(RecalcTrigger,Trigger3M)),NA())</f>
        <v>1.8321522446245631E-2</v>
      </c>
      <c r="L1198" s="44">
        <f>IFERROR(_xll.qlIndexFixing(Index6M,$H1198,TRUE,_xll.ohTrigger(RecalcTrigger,Trigger6M)),NA())</f>
        <v>1.8502111276165134E-2</v>
      </c>
      <c r="M1198" s="183">
        <f>IFERROR(_xll.qlIndexFixing(Index1Y,$H1198,TRUE,_xll.ohTrigger(RecalcTrigger,Trigger1Y)),NA())</f>
        <v>1.8831363753593677E-2</v>
      </c>
      <c r="N1198" s="182">
        <f>IFERROR(_xll.qlIndexFixing(ONIndex1M,I1198,TRUE,_xll.ohTrigger(RecalcTrigger,Trigger1M)),NA())</f>
        <v>1.7643381144711867E-2</v>
      </c>
      <c r="O1198" s="44">
        <f>IFERROR(_xll.qlIndexFixing(ONIndex3M,I1198,TRUE,_xll.ohTrigger(RecalcTrigger,Trigger3M)),NA())</f>
        <v>1.8312113711873579E-2</v>
      </c>
      <c r="P1198" s="44">
        <f>IFERROR(_xll.qlIndexFixing(ONIndex6M,I1198,TRUE,_xll.ohTrigger(RecalcTrigger,Trigger6M)),NA())</f>
        <v>1.8498764075118856E-2</v>
      </c>
      <c r="Q1198" s="183">
        <f>IFERROR(_xll.qlIndexFixing(ONIndex1Y,I1198,TRUE,_xll.ohTrigger(RecalcTrigger,Trigger1Y)),NA())</f>
        <v>1.885178797826903E-2</v>
      </c>
    </row>
    <row r="1199" spans="2:17" x14ac:dyDescent="0.2">
      <c r="B1199" s="39" t="s">
        <v>42</v>
      </c>
      <c r="D1199" s="42">
        <f>_xll.qlCalendarAdvance(Calendar,$D1198,B1199,"f",FALSE)</f>
        <v>47900</v>
      </c>
      <c r="E1199" s="177">
        <f>_xll.qlInterestRateIndexValueDate(IndexON,D1199)</f>
        <v>47900</v>
      </c>
      <c r="F1199" s="193">
        <f>IFERROR(_xll.qlIndexFixing(IndexON,D1199,TRUE,_xll.ohTrigger(RecalcTrigger,TriggerON)),NA())</f>
        <v>1.6645043484011524E-2</v>
      </c>
      <c r="H1199" s="42">
        <f>_xll.qlCalendarAdvance(Calendar,$H1198,B1199,"f",FALSE)</f>
        <v>47900</v>
      </c>
      <c r="I1199" s="177">
        <f>_xll.qlInterestRateIndexValueDate(Index1M,$H1199)</f>
        <v>47904</v>
      </c>
      <c r="J1199" s="182">
        <f>IFERROR(_xll.qlIndexFixing(Index1M,$H1199,TRUE,_xll.ohTrigger(RecalcTrigger,Trigger1M)),NA())</f>
        <v>1.7645518410998675E-2</v>
      </c>
      <c r="K1199" s="44">
        <f>IFERROR(_xll.qlIndexFixing(Index3M,H1199,TRUE,_xll.ohTrigger(RecalcTrigger,Trigger3M)),NA())</f>
        <v>1.8316097304225565E-2</v>
      </c>
      <c r="L1199" s="44">
        <f>IFERROR(_xll.qlIndexFixing(Index6M,$H1199,TRUE,_xll.ohTrigger(RecalcTrigger,Trigger6M)),NA())</f>
        <v>1.8495315016475746E-2</v>
      </c>
      <c r="M1199" s="183">
        <f>IFERROR(_xll.qlIndexFixing(Index1Y,$H1199,TRUE,_xll.ohTrigger(RecalcTrigger,Trigger1Y)),NA())</f>
        <v>1.8823137543394732E-2</v>
      </c>
      <c r="N1199" s="182">
        <f>IFERROR(_xll.qlIndexFixing(ONIndex1M,I1199,TRUE,_xll.ohTrigger(RecalcTrigger,Trigger1M)),NA())</f>
        <v>1.7639839640102295E-2</v>
      </c>
      <c r="O1199" s="44">
        <f>IFERROR(_xll.qlIndexFixing(ONIndex3M,I1199,TRUE,_xll.ohTrigger(RecalcTrigger,Trigger3M)),NA())</f>
        <v>1.8307061266611413E-2</v>
      </c>
      <c r="P1199" s="44">
        <f>IFERROR(_xll.qlIndexFixing(ONIndex6M,I1199,TRUE,_xll.ohTrigger(RecalcTrigger,Trigger6M)),NA())</f>
        <v>1.8492686186926122E-2</v>
      </c>
      <c r="Q1199" s="183">
        <f>IFERROR(_xll.qlIndexFixing(ONIndex1Y,I1199,TRUE,_xll.ohTrigger(RecalcTrigger,Trigger1Y)),NA())</f>
        <v>1.8844897077139322E-2</v>
      </c>
    </row>
    <row r="1200" spans="2:17" x14ac:dyDescent="0.2">
      <c r="B1200" s="39" t="s">
        <v>42</v>
      </c>
      <c r="D1200" s="42">
        <f>_xll.qlCalendarAdvance(Calendar,$D1199,B1200,"f",FALSE)</f>
        <v>47907</v>
      </c>
      <c r="E1200" s="177">
        <f>_xll.qlInterestRateIndexValueDate(IndexON,D1200)</f>
        <v>47907</v>
      </c>
      <c r="F1200" s="193">
        <f>IFERROR(_xll.qlIndexFixing(IndexON,D1200,TRUE,_xll.ohTrigger(RecalcTrigger,TriggerON)),NA())</f>
        <v>1.6645043484011524E-2</v>
      </c>
      <c r="H1200" s="42">
        <f>_xll.qlCalendarAdvance(Calendar,$H1199,B1200,"f",FALSE)</f>
        <v>47907</v>
      </c>
      <c r="I1200" s="177">
        <f>_xll.qlInterestRateIndexValueDate(Index1M,$H1200)</f>
        <v>47911</v>
      </c>
      <c r="J1200" s="182">
        <f>IFERROR(_xll.qlIndexFixing(Index1M,$H1200,TRUE,_xll.ohTrigger(RecalcTrigger,Trigger1M)),NA())</f>
        <v>1.764230109513951E-2</v>
      </c>
      <c r="K1200" s="44">
        <f>IFERROR(_xll.qlIndexFixing(Index3M,H1200,TRUE,_xll.ohTrigger(RecalcTrigger,Trigger3M)),NA())</f>
        <v>1.8310739521791852E-2</v>
      </c>
      <c r="L1200" s="44">
        <f>IFERROR(_xll.qlIndexFixing(Index6M,$H1200,TRUE,_xll.ohTrigger(RecalcTrigger,Trigger6M)),NA())</f>
        <v>1.8488364983735201E-2</v>
      </c>
      <c r="M1200" s="183">
        <f>IFERROR(_xll.qlIndexFixing(Index1Y,$H1200,TRUE,_xll.ohTrigger(RecalcTrigger,Trigger1Y)),NA())</f>
        <v>1.8814735222834895E-2</v>
      </c>
      <c r="N1200" s="182">
        <f>IFERROR(_xll.qlIndexFixing(ONIndex1M,I1200,TRUE,_xll.ohTrigger(RecalcTrigger,Trigger1M)),NA())</f>
        <v>1.7636238547318328E-2</v>
      </c>
      <c r="O1200" s="44">
        <f>IFERROR(_xll.qlIndexFixing(ONIndex3M,I1200,TRUE,_xll.ohTrigger(RecalcTrigger,Trigger3M)),NA())</f>
        <v>1.8301950666668176E-2</v>
      </c>
      <c r="P1200" s="44">
        <f>IFERROR(_xll.qlIndexFixing(ONIndex6M,I1200,TRUE,_xll.ohTrigger(RecalcTrigger,Trigger6M)),NA())</f>
        <v>1.8486554281622603E-2</v>
      </c>
      <c r="Q1200" s="183">
        <f>IFERROR(_xll.qlIndexFixing(ONIndex1Y,I1200,TRUE,_xll.ohTrigger(RecalcTrigger,Trigger1Y)),NA())</f>
        <v>1.8837956232840014E-2</v>
      </c>
    </row>
    <row r="1201" spans="2:17" x14ac:dyDescent="0.2">
      <c r="B1201" s="39" t="s">
        <v>42</v>
      </c>
      <c r="D1201" s="42">
        <f>_xll.qlCalendarAdvance(Calendar,$D1200,B1201,"f",FALSE)</f>
        <v>47914</v>
      </c>
      <c r="E1201" s="177">
        <f>_xll.qlInterestRateIndexValueDate(IndexON,D1201)</f>
        <v>47914</v>
      </c>
      <c r="F1201" s="193">
        <f>IFERROR(_xll.qlIndexFixing(IndexON,D1201,TRUE,_xll.ohTrigger(RecalcTrigger,TriggerON)),NA())</f>
        <v>1.6645043484011524E-2</v>
      </c>
      <c r="H1201" s="42">
        <f>_xll.qlCalendarAdvance(Calendar,$H1200,B1201,"f",FALSE)</f>
        <v>47914</v>
      </c>
      <c r="I1201" s="177">
        <f>_xll.qlInterestRateIndexValueDate(Index1M,$H1201)</f>
        <v>47918</v>
      </c>
      <c r="J1201" s="182">
        <f>IFERROR(_xll.qlIndexFixing(Index1M,$H1201,TRUE,_xll.ohTrigger(RecalcTrigger,Trigger1M)),NA())</f>
        <v>1.7639150145289051E-2</v>
      </c>
      <c r="K1201" s="44">
        <f>IFERROR(_xll.qlIndexFixing(Index3M,H1201,TRUE,_xll.ohTrigger(RecalcTrigger,Trigger3M)),NA())</f>
        <v>1.8305191827017852E-2</v>
      </c>
      <c r="L1201" s="44">
        <f>IFERROR(_xll.qlIndexFixing(Index6M,$H1201,TRUE,_xll.ohTrigger(RecalcTrigger,Trigger6M)),NA())</f>
        <v>1.8481453945020848E-2</v>
      </c>
      <c r="M1201" s="183">
        <f>IFERROR(_xll.qlIndexFixing(Index1Y,$H1201,TRUE,_xll.ohTrigger(RecalcTrigger,Trigger1Y)),NA())</f>
        <v>1.8806416642380478E-2</v>
      </c>
      <c r="N1201" s="182">
        <f>IFERROR(_xll.qlIndexFixing(ONIndex1M,I1201,TRUE,_xll.ohTrigger(RecalcTrigger,Trigger1M)),NA())</f>
        <v>1.7632578066839599E-2</v>
      </c>
      <c r="O1201" s="44">
        <f>IFERROR(_xll.qlIndexFixing(ONIndex3M,I1201,TRUE,_xll.ohTrigger(RecalcTrigger,Trigger3M)),NA())</f>
        <v>1.8296782129549882E-2</v>
      </c>
      <c r="P1201" s="44">
        <f>IFERROR(_xll.qlIndexFixing(ONIndex6M,I1201,TRUE,_xll.ohTrigger(RecalcTrigger,Trigger6M)),NA())</f>
        <v>1.8480368587745488E-2</v>
      </c>
      <c r="Q1201" s="183">
        <f>IFERROR(_xll.qlIndexFixing(ONIndex1Y,I1201,TRUE,_xll.ohTrigger(RecalcTrigger,Trigger1Y)),NA())</f>
        <v>1.883096568334075E-2</v>
      </c>
    </row>
    <row r="1202" spans="2:17" x14ac:dyDescent="0.2">
      <c r="B1202" s="39" t="s">
        <v>42</v>
      </c>
      <c r="D1202" s="42">
        <f>_xll.qlCalendarAdvance(Calendar,$D1201,B1202,"f",FALSE)</f>
        <v>47921</v>
      </c>
      <c r="E1202" s="177">
        <f>_xll.qlInterestRateIndexValueDate(IndexON,D1202)</f>
        <v>47921</v>
      </c>
      <c r="F1202" s="193">
        <f>IFERROR(_xll.qlIndexFixing(IndexON,D1202,TRUE,_xll.ohTrigger(RecalcTrigger,TriggerON)),NA())</f>
        <v>1.6645043484011524E-2</v>
      </c>
      <c r="H1202" s="42">
        <f>_xll.qlCalendarAdvance(Calendar,$H1201,B1202,"f",FALSE)</f>
        <v>47921</v>
      </c>
      <c r="I1202" s="177">
        <f>_xll.qlInterestRateIndexValueDate(Index1M,$H1202)</f>
        <v>47925</v>
      </c>
      <c r="J1202" s="182">
        <f>IFERROR(_xll.qlIndexFixing(Index1M,$H1202,TRUE,_xll.ohTrigger(RecalcTrigger,Trigger1M)),NA())</f>
        <v>1.7634690958752645E-2</v>
      </c>
      <c r="K1202" s="44">
        <f>IFERROR(_xll.qlIndexFixing(Index3M,H1202,TRUE,_xll.ohTrigger(RecalcTrigger,Trigger3M)),NA())</f>
        <v>1.829958750999696E-2</v>
      </c>
      <c r="L1202" s="44">
        <f>IFERROR(_xll.qlIndexFixing(Index6M,$H1202,TRUE,_xll.ohTrigger(RecalcTrigger,Trigger6M)),NA())</f>
        <v>1.8474491816081403E-2</v>
      </c>
      <c r="M1202" s="183">
        <f>IFERROR(_xll.qlIndexFixing(Index1Y,$H1202,TRUE,_xll.ohTrigger(RecalcTrigger,Trigger1Y)),NA())</f>
        <v>1.8798053976472089E-2</v>
      </c>
      <c r="N1202" s="182">
        <f>IFERROR(_xll.qlIndexFixing(ONIndex1M,I1202,TRUE,_xll.ohTrigger(RecalcTrigger,Trigger1M)),NA())</f>
        <v>1.7628858399225678E-2</v>
      </c>
      <c r="O1202" s="44">
        <f>IFERROR(_xll.qlIndexFixing(ONIndex3M,I1202,TRUE,_xll.ohTrigger(RecalcTrigger,Trigger3M)),NA())</f>
        <v>1.8291555872362864E-2</v>
      </c>
      <c r="P1202" s="44">
        <f>IFERROR(_xll.qlIndexFixing(ONIndex6M,I1202,TRUE,_xll.ohTrigger(RecalcTrigger,Trigger6M)),NA())</f>
        <v>1.8474129333672096E-2</v>
      </c>
      <c r="Q1202" s="183">
        <f>IFERROR(_xll.qlIndexFixing(ONIndex1Y,I1202,TRUE,_xll.ohTrigger(RecalcTrigger,Trigger1Y)),NA())</f>
        <v>1.8823925666611174E-2</v>
      </c>
    </row>
    <row r="1203" spans="2:17" x14ac:dyDescent="0.2">
      <c r="B1203" s="39" t="s">
        <v>42</v>
      </c>
      <c r="D1203" s="42">
        <f>_xll.qlCalendarAdvance(Calendar,$D1202,B1203,"f",FALSE)</f>
        <v>47928</v>
      </c>
      <c r="E1203" s="177">
        <f>_xll.qlInterestRateIndexValueDate(IndexON,D1203)</f>
        <v>47928</v>
      </c>
      <c r="F1203" s="193">
        <f>IFERROR(_xll.qlIndexFixing(IndexON,D1203,TRUE,_xll.ohTrigger(RecalcTrigger,TriggerON)),NA())</f>
        <v>1.6645043484011524E-2</v>
      </c>
      <c r="H1203" s="42">
        <f>_xll.qlCalendarAdvance(Calendar,$H1202,B1203,"f",FALSE)</f>
        <v>47928</v>
      </c>
      <c r="I1203" s="177">
        <f>_xll.qlInterestRateIndexValueDate(Index1M,$H1203)</f>
        <v>47932</v>
      </c>
      <c r="J1203" s="182">
        <f>IFERROR(_xll.qlIndexFixing(Index1M,$H1203,TRUE,_xll.ohTrigger(RecalcTrigger,Trigger1M)),NA())</f>
        <v>1.763079774141961E-2</v>
      </c>
      <c r="K1203" s="44">
        <f>IFERROR(_xll.qlIndexFixing(Index3M,H1203,TRUE,_xll.ohTrigger(RecalcTrigger,Trigger3M)),NA())</f>
        <v>1.8293926789327359E-2</v>
      </c>
      <c r="L1203" s="44">
        <f>IFERROR(_xll.qlIndexFixing(Index6M,$H1203,TRUE,_xll.ohTrigger(RecalcTrigger,Trigger6M)),NA())</f>
        <v>1.8467478828088902E-2</v>
      </c>
      <c r="M1203" s="183">
        <f>IFERROR(_xll.qlIndexFixing(Index1Y,$H1203,TRUE,_xll.ohTrigger(RecalcTrigger,Trigger1Y)),NA())</f>
        <v>1.8789647468808991E-2</v>
      </c>
      <c r="N1203" s="182">
        <f>IFERROR(_xll.qlIndexFixing(ONIndex1M,I1203,TRUE,_xll.ohTrigger(RecalcTrigger,Trigger1M)),NA())</f>
        <v>1.7625079744956196E-2</v>
      </c>
      <c r="O1203" s="44">
        <f>IFERROR(_xll.qlIndexFixing(ONIndex3M,I1203,TRUE,_xll.ohTrigger(RecalcTrigger,Trigger3M)),NA())</f>
        <v>1.8286272112613133E-2</v>
      </c>
      <c r="P1203" s="44">
        <f>IFERROR(_xll.qlIndexFixing(ONIndex6M,I1203,TRUE,_xll.ohTrigger(RecalcTrigger,Trigger6M)),NA())</f>
        <v>1.8467836747939614E-2</v>
      </c>
      <c r="Q1203" s="183">
        <f>IFERROR(_xll.qlIndexFixing(ONIndex1Y,I1203,TRUE,_xll.ohTrigger(RecalcTrigger,Trigger1Y)),NA())</f>
        <v>1.8816836420860739E-2</v>
      </c>
    </row>
    <row r="1204" spans="2:17" x14ac:dyDescent="0.2">
      <c r="B1204" s="39" t="s">
        <v>42</v>
      </c>
      <c r="D1204" s="42">
        <f>_xll.qlCalendarAdvance(Calendar,$D1203,B1204,"f",FALSE)</f>
        <v>47935</v>
      </c>
      <c r="E1204" s="177">
        <f>_xll.qlInterestRateIndexValueDate(IndexON,D1204)</f>
        <v>47935</v>
      </c>
      <c r="F1204" s="193">
        <f>IFERROR(_xll.qlIndexFixing(IndexON,D1204,TRUE,_xll.ohTrigger(RecalcTrigger,TriggerON)),NA())</f>
        <v>1.6645043484011524E-2</v>
      </c>
      <c r="H1204" s="42">
        <f>_xll.qlCalendarAdvance(Calendar,$H1203,B1204,"f",FALSE)</f>
        <v>47935</v>
      </c>
      <c r="I1204" s="177">
        <f>_xll.qlInterestRateIndexValueDate(Index1M,$H1204)</f>
        <v>47939</v>
      </c>
      <c r="J1204" s="182">
        <f>IFERROR(_xll.qlIndexFixing(Index1M,$H1204,TRUE,_xll.ohTrigger(RecalcTrigger,Trigger1M)),NA())</f>
        <v>1.7626846025819699E-2</v>
      </c>
      <c r="K1204" s="44">
        <f>IFERROR(_xll.qlIndexFixing(Index3M,H1204,TRUE,_xll.ohTrigger(RecalcTrigger,Trigger3M)),NA())</f>
        <v>1.8288164988172286E-2</v>
      </c>
      <c r="L1204" s="44">
        <f>IFERROR(_xll.qlIndexFixing(Index6M,$H1204,TRUE,_xll.ohTrigger(RecalcTrigger,Trigger6M)),NA())</f>
        <v>1.8460465318750598E-2</v>
      </c>
      <c r="M1204" s="183">
        <f>IFERROR(_xll.qlIndexFixing(Index1Y,$H1204,TRUE,_xll.ohTrigger(RecalcTrigger,Trigger1Y)),NA())</f>
        <v>1.8781197363088486E-2</v>
      </c>
      <c r="N1204" s="182">
        <f>IFERROR(_xll.qlIndexFixing(ONIndex1M,I1204,TRUE,_xll.ohTrigger(RecalcTrigger,Trigger1M)),NA())</f>
        <v>1.7621242304670659E-2</v>
      </c>
      <c r="O1204" s="44">
        <f>IFERROR(_xll.qlIndexFixing(ONIndex3M,I1204,TRUE,_xll.ohTrigger(RecalcTrigger,Trigger3M)),NA())</f>
        <v>1.8280931067646833E-2</v>
      </c>
      <c r="P1204" s="44">
        <f>IFERROR(_xll.qlIndexFixing(ONIndex6M,I1204,TRUE,_xll.ohTrigger(RecalcTrigger,Trigger6M)),NA())</f>
        <v>1.8461491059085233E-2</v>
      </c>
      <c r="Q1204" s="183">
        <f>IFERROR(_xll.qlIndexFixing(ONIndex1Y,I1204,TRUE,_xll.ohTrigger(RecalcTrigger,Trigger1Y)),NA())</f>
        <v>1.8809698184139023E-2</v>
      </c>
    </row>
    <row r="1205" spans="2:17" x14ac:dyDescent="0.2">
      <c r="B1205" s="39" t="s">
        <v>42</v>
      </c>
      <c r="D1205" s="42">
        <f>_xll.qlCalendarAdvance(Calendar,$D1204,B1205,"f",FALSE)</f>
        <v>47942</v>
      </c>
      <c r="E1205" s="177">
        <f>_xll.qlInterestRateIndexValueDate(IndexON,D1205)</f>
        <v>47942</v>
      </c>
      <c r="F1205" s="193">
        <f>IFERROR(_xll.qlIndexFixing(IndexON,D1205,TRUE,_xll.ohTrigger(RecalcTrigger,TriggerON)),NA())</f>
        <v>1.6645043484011524E-2</v>
      </c>
      <c r="H1205" s="42">
        <f>_xll.qlCalendarAdvance(Calendar,$H1204,B1205,"f",FALSE)</f>
        <v>47942</v>
      </c>
      <c r="I1205" s="177">
        <f>_xll.qlInterestRateIndexValueDate(Index1M,$H1205)</f>
        <v>47946</v>
      </c>
      <c r="J1205" s="182">
        <f>IFERROR(_xll.qlIndexFixing(Index1M,$H1205,TRUE,_xll.ohTrigger(RecalcTrigger,Trigger1M)),NA())</f>
        <v>1.7622696257133086E-2</v>
      </c>
      <c r="K1205" s="44">
        <f>IFERROR(_xll.qlIndexFixing(Index3M,H1205,TRUE,_xll.ohTrigger(RecalcTrigger,Trigger3M)),NA())</f>
        <v>1.8282396364701515E-2</v>
      </c>
      <c r="L1205" s="44">
        <f>IFERROR(_xll.qlIndexFixing(Index6M,$H1205,TRUE,_xll.ohTrigger(RecalcTrigger,Trigger6M)),NA())</f>
        <v>1.8453355189078247E-2</v>
      </c>
      <c r="M1205" s="183">
        <f>IFERROR(_xll.qlIndexFixing(Index1Y,$H1205,TRUE,_xll.ohTrigger(RecalcTrigger,Trigger1Y)),NA())</f>
        <v>1.8772703903004607E-2</v>
      </c>
      <c r="N1205" s="182">
        <f>IFERROR(_xll.qlIndexFixing(ONIndex1M,I1205,TRUE,_xll.ohTrigger(RecalcTrigger,Trigger1M)),NA())</f>
        <v>1.7617945352311537E-2</v>
      </c>
      <c r="O1205" s="44">
        <f>IFERROR(_xll.qlIndexFixing(ONIndex3M,I1205,TRUE,_xll.ohTrigger(RecalcTrigger,Trigger3M)),NA())</f>
        <v>1.8275834333460139E-2</v>
      </c>
      <c r="P1205" s="44">
        <f>IFERROR(_xll.qlIndexFixing(ONIndex6M,I1205,TRUE,_xll.ohTrigger(RecalcTrigger,Trigger6M)),NA())</f>
        <v>1.8455145470726464E-2</v>
      </c>
      <c r="Q1205" s="183">
        <f>IFERROR(_xll.qlIndexFixing(ONIndex1Y,I1205,TRUE,_xll.ohTrigger(RecalcTrigger,Trigger1Y)),NA())</f>
        <v>1.8802411610474579E-2</v>
      </c>
    </row>
    <row r="1206" spans="2:17" x14ac:dyDescent="0.2">
      <c r="B1206" s="39" t="s">
        <v>42</v>
      </c>
      <c r="D1206" s="42">
        <f>_xll.qlCalendarAdvance(Calendar,$D1205,B1206,"f",FALSE)</f>
        <v>47953</v>
      </c>
      <c r="E1206" s="177">
        <f>_xll.qlInterestRateIndexValueDate(IndexON,D1206)</f>
        <v>47953</v>
      </c>
      <c r="F1206" s="193">
        <f>IFERROR(_xll.qlIndexFixing(IndexON,D1206,TRUE,_xll.ohTrigger(RecalcTrigger,TriggerON)),NA())</f>
        <v>1.6644273939263599E-2</v>
      </c>
      <c r="H1206" s="42">
        <f>_xll.qlCalendarAdvance(Calendar,$H1205,B1206,"f",FALSE)</f>
        <v>47953</v>
      </c>
      <c r="I1206" s="177">
        <f>_xll.qlInterestRateIndexValueDate(Index1M,$H1206)</f>
        <v>47955</v>
      </c>
      <c r="J1206" s="182">
        <f>IFERROR(_xll.qlIndexFixing(Index1M,$H1206,TRUE,_xll.ohTrigger(RecalcTrigger,Trigger1M)),NA())</f>
        <v>1.761772872552303E-2</v>
      </c>
      <c r="K1206" s="44">
        <f>IFERROR(_xll.qlIndexFixing(Index3M,H1206,TRUE,_xll.ohTrigger(RecalcTrigger,Trigger3M)),NA())</f>
        <v>1.8274897659552824E-2</v>
      </c>
      <c r="L1206" s="44">
        <f>IFERROR(_xll.qlIndexFixing(Index6M,$H1206,TRUE,_xll.ohTrigger(RecalcTrigger,Trigger6M)),NA())</f>
        <v>1.8444139892807042E-2</v>
      </c>
      <c r="M1206" s="183">
        <f>IFERROR(_xll.qlIndexFixing(Index1Y,$H1206,TRUE,_xll.ohTrigger(RecalcTrigger,Trigger1Y)),NA())</f>
        <v>1.8761413720126314E-2</v>
      </c>
      <c r="N1206" s="182">
        <f>IFERROR(_xll.qlIndexFixing(ONIndex1M,I1206,TRUE,_xll.ohTrigger(RecalcTrigger,Trigger1M)),NA())</f>
        <v>1.7611106067620952E-2</v>
      </c>
      <c r="O1206" s="44">
        <f>IFERROR(_xll.qlIndexFixing(ONIndex3M,I1206,TRUE,_xll.ohTrigger(RecalcTrigger,Trigger3M)),NA())</f>
        <v>1.8266935428439268E-2</v>
      </c>
      <c r="P1206" s="44">
        <f>IFERROR(_xll.qlIndexFixing(ONIndex6M,I1206,TRUE,_xll.ohTrigger(RecalcTrigger,Trigger6M)),NA())</f>
        <v>1.844493133109637E-2</v>
      </c>
      <c r="Q1206" s="183">
        <f>IFERROR(_xll.qlIndexFixing(ONIndex1Y,I1206,TRUE,_xll.ohTrigger(RecalcTrigger,Trigger1Y)),NA())</f>
        <v>1.8791119425287661E-2</v>
      </c>
    </row>
    <row r="1207" spans="2:17" x14ac:dyDescent="0.2">
      <c r="B1207" s="39" t="s">
        <v>42</v>
      </c>
      <c r="D1207" s="42">
        <f>_xll.qlCalendarAdvance(Calendar,$D1206,B1207,"f",FALSE)</f>
        <v>47960</v>
      </c>
      <c r="E1207" s="177">
        <f>_xll.qlInterestRateIndexValueDate(IndexON,D1207)</f>
        <v>47960</v>
      </c>
      <c r="F1207" s="193">
        <f>IFERROR(_xll.qlIndexFixing(IndexON,D1207,TRUE,_xll.ohTrigger(RecalcTrigger,TriggerON)),NA())</f>
        <v>1.6644273939263599E-2</v>
      </c>
      <c r="H1207" s="42">
        <f>_xll.qlCalendarAdvance(Calendar,$H1206,B1207,"f",FALSE)</f>
        <v>47960</v>
      </c>
      <c r="I1207" s="177">
        <f>_xll.qlInterestRateIndexValueDate(Index1M,$H1207)</f>
        <v>47962</v>
      </c>
      <c r="J1207" s="182">
        <f>IFERROR(_xll.qlIndexFixing(Index1M,$H1207,TRUE,_xll.ohTrigger(RecalcTrigger,Trigger1M)),NA())</f>
        <v>1.7613581900035036E-2</v>
      </c>
      <c r="K1207" s="44">
        <f>IFERROR(_xll.qlIndexFixing(Index3M,H1207,TRUE,_xll.ohTrigger(RecalcTrigger,Trigger3M)),NA())</f>
        <v>1.8269001904177049E-2</v>
      </c>
      <c r="L1207" s="44">
        <f>IFERROR(_xll.qlIndexFixing(Index6M,$H1207,TRUE,_xll.ohTrigger(RecalcTrigger,Trigger6M)),NA())</f>
        <v>1.8436915406511285E-2</v>
      </c>
      <c r="M1207" s="183">
        <f>IFERROR(_xll.qlIndexFixing(Index1Y,$H1207,TRUE,_xll.ohTrigger(RecalcTrigger,Trigger1Y)),NA())</f>
        <v>1.8752815401231387E-2</v>
      </c>
      <c r="N1207" s="182">
        <f>IFERROR(_xll.qlIndexFixing(ONIndex1M,I1207,TRUE,_xll.ohTrigger(RecalcTrigger,Trigger1M)),NA())</f>
        <v>1.7607060313649114E-2</v>
      </c>
      <c r="O1207" s="44">
        <f>IFERROR(_xll.qlIndexFixing(ONIndex3M,I1207,TRUE,_xll.ohTrigger(RecalcTrigger,Trigger3M)),NA())</f>
        <v>1.8261391567628849E-2</v>
      </c>
      <c r="P1207" s="44">
        <f>IFERROR(_xll.qlIndexFixing(ONIndex6M,I1207,TRUE,_xll.ohTrigger(RecalcTrigger,Trigger6M)),NA())</f>
        <v>1.8438397853417499E-2</v>
      </c>
      <c r="Q1207" s="183">
        <f>IFERROR(_xll.qlIndexFixing(ONIndex1Y,I1207,TRUE,_xll.ohTrigger(RecalcTrigger,Trigger1Y)),NA())</f>
        <v>1.8783808164091198E-2</v>
      </c>
    </row>
    <row r="1208" spans="2:17" x14ac:dyDescent="0.2">
      <c r="B1208" s="39" t="s">
        <v>42</v>
      </c>
      <c r="D1208" s="42">
        <f>_xll.qlCalendarAdvance(Calendar,$D1207,B1208,"f",FALSE)</f>
        <v>47967</v>
      </c>
      <c r="E1208" s="177">
        <f>_xll.qlInterestRateIndexValueDate(IndexON,D1208)</f>
        <v>47967</v>
      </c>
      <c r="F1208" s="193">
        <f>IFERROR(_xll.qlIndexFixing(IndexON,D1208,TRUE,_xll.ohTrigger(RecalcTrigger,TriggerON)),NA())</f>
        <v>1.6644273939183662E-2</v>
      </c>
      <c r="H1208" s="42">
        <f>_xll.qlCalendarAdvance(Calendar,$H1207,B1208,"f",FALSE)</f>
        <v>47967</v>
      </c>
      <c r="I1208" s="177">
        <f>_xll.qlInterestRateIndexValueDate(Index1M,$H1208)</f>
        <v>47970</v>
      </c>
      <c r="J1208" s="182">
        <f>IFERROR(_xll.qlIndexFixing(Index1M,$H1208,TRUE,_xll.ohTrigger(RecalcTrigger,Trigger1M)),NA())</f>
        <v>1.7608647572071878E-2</v>
      </c>
      <c r="K1208" s="44">
        <f>IFERROR(_xll.qlIndexFixing(Index3M,H1208,TRUE,_xll.ohTrigger(RecalcTrigger,Trigger3M)),NA())</f>
        <v>1.826227358367883E-2</v>
      </c>
      <c r="L1208" s="44">
        <f>IFERROR(_xll.qlIndexFixing(Index6M,$H1208,TRUE,_xll.ohTrigger(RecalcTrigger,Trigger6M)),NA())</f>
        <v>1.8428463311975899E-2</v>
      </c>
      <c r="M1208" s="183">
        <f>IFERROR(_xll.qlIndexFixing(Index1Y,$H1208,TRUE,_xll.ohTrigger(RecalcTrigger,Trigger1Y)),NA())</f>
        <v>1.8743097344602916E-2</v>
      </c>
      <c r="N1208" s="182">
        <f>IFERROR(_xll.qlIndexFixing(ONIndex1M,I1208,TRUE,_xll.ohTrigger(RecalcTrigger,Trigger1M)),NA())</f>
        <v>1.7602365746114401E-2</v>
      </c>
      <c r="O1208" s="44">
        <f>IFERROR(_xll.qlIndexFixing(ONIndex3M,I1208,TRUE,_xll.ohTrigger(RecalcTrigger,Trigger3M)),NA())</f>
        <v>1.8254986810903873E-2</v>
      </c>
      <c r="P1208" s="44">
        <f>IFERROR(_xll.qlIndexFixing(ONIndex6M,I1208,TRUE,_xll.ohTrigger(RecalcTrigger,Trigger6M)),NA())</f>
        <v>1.8430867289644937E-2</v>
      </c>
      <c r="Q1208" s="183">
        <f>IFERROR(_xll.qlIndexFixing(ONIndex1Y,I1208,TRUE,_xll.ohTrigger(RecalcTrigger,Trigger1Y)),NA())</f>
        <v>1.8775393794330242E-2</v>
      </c>
    </row>
    <row r="1209" spans="2:17" x14ac:dyDescent="0.2">
      <c r="B1209" s="39" t="s">
        <v>42</v>
      </c>
      <c r="D1209" s="42">
        <f>_xll.qlCalendarAdvance(Calendar,$D1208,B1209,"f",FALSE)</f>
        <v>47974</v>
      </c>
      <c r="E1209" s="177">
        <f>_xll.qlInterestRateIndexValueDate(IndexON,D1209)</f>
        <v>47974</v>
      </c>
      <c r="F1209" s="193">
        <f>IFERROR(_xll.qlIndexFixing(IndexON,D1209,TRUE,_xll.ohTrigger(RecalcTrigger,TriggerON)),NA())</f>
        <v>1.6644273939183662E-2</v>
      </c>
      <c r="H1209" s="42">
        <f>_xll.qlCalendarAdvance(Calendar,$H1208,B1209,"f",FALSE)</f>
        <v>47974</v>
      </c>
      <c r="I1209" s="177">
        <f>_xll.qlInterestRateIndexValueDate(Index1M,$H1209)</f>
        <v>47976</v>
      </c>
      <c r="J1209" s="182">
        <f>IFERROR(_xll.qlIndexFixing(Index1M,$H1209,TRUE,_xll.ohTrigger(RecalcTrigger,Trigger1M)),NA())</f>
        <v>1.7605115572530972E-2</v>
      </c>
      <c r="K1209" s="44">
        <f>IFERROR(_xll.qlIndexFixing(Index3M,H1209,TRUE,_xll.ohTrigger(RecalcTrigger,Trigger3M)),NA())</f>
        <v>1.825706741283983E-2</v>
      </c>
      <c r="L1209" s="44">
        <f>IFERROR(_xll.qlIndexFixing(Index6M,$H1209,TRUE,_xll.ohTrigger(RecalcTrigger,Trigger6M)),NA())</f>
        <v>1.8422105209338031E-2</v>
      </c>
      <c r="M1209" s="183">
        <f>IFERROR(_xll.qlIndexFixing(Index1Y,$H1209,TRUE,_xll.ohTrigger(RecalcTrigger,Trigger1Y)),NA())</f>
        <v>1.8735491438619113E-2</v>
      </c>
      <c r="N1209" s="182">
        <f>IFERROR(_xll.qlIndexFixing(ONIndex1M,I1209,TRUE,_xll.ohTrigger(RecalcTrigger,Trigger1M)),NA())</f>
        <v>1.7598795398017231E-2</v>
      </c>
      <c r="O1209" s="44">
        <f>IFERROR(_xll.qlIndexFixing(ONIndex3M,I1209,TRUE,_xll.ohTrigger(RecalcTrigger,Trigger3M)),NA())</f>
        <v>1.8250135188520034E-2</v>
      </c>
      <c r="P1209" s="44">
        <f>IFERROR(_xll.qlIndexFixing(ONIndex6M,I1209,TRUE,_xll.ohTrigger(RecalcTrigger,Trigger6M)),NA())</f>
        <v>1.8425174950404966E-2</v>
      </c>
      <c r="Q1209" s="183">
        <f>IFERROR(_xll.qlIndexFixing(ONIndex1Y,I1209,TRUE,_xll.ohTrigger(RecalcTrigger,Trigger1Y)),NA())</f>
        <v>1.8769042171422612E-2</v>
      </c>
    </row>
    <row r="1210" spans="2:17" x14ac:dyDescent="0.2">
      <c r="B1210" s="39" t="s">
        <v>42</v>
      </c>
      <c r="D1210" s="42">
        <f>_xll.qlCalendarAdvance(Calendar,$D1209,B1210,"f",FALSE)</f>
        <v>47981</v>
      </c>
      <c r="E1210" s="177">
        <f>_xll.qlInterestRateIndexValueDate(IndexON,D1210)</f>
        <v>47981</v>
      </c>
      <c r="F1210" s="193">
        <f>IFERROR(_xll.qlIndexFixing(IndexON,D1210,TRUE,_xll.ohTrigger(RecalcTrigger,TriggerON)),NA())</f>
        <v>1.6644273939183662E-2</v>
      </c>
      <c r="H1210" s="42">
        <f>_xll.qlCalendarAdvance(Calendar,$H1209,B1210,"f",FALSE)</f>
        <v>47981</v>
      </c>
      <c r="I1210" s="177">
        <f>_xll.qlInterestRateIndexValueDate(Index1M,$H1210)</f>
        <v>47983</v>
      </c>
      <c r="J1210" s="182">
        <f>IFERROR(_xll.qlIndexFixing(Index1M,$H1210,TRUE,_xll.ohTrigger(RecalcTrigger,Trigger1M)),NA())</f>
        <v>1.7600796472293512E-2</v>
      </c>
      <c r="K1210" s="44">
        <f>IFERROR(_xll.qlIndexFixing(Index3M,H1210,TRUE,_xll.ohTrigger(RecalcTrigger,Trigger3M)),NA())</f>
        <v>1.8251002349495234E-2</v>
      </c>
      <c r="L1210" s="44">
        <f>IFERROR(_xll.qlIndexFixing(Index6M,$H1210,TRUE,_xll.ohTrigger(RecalcTrigger,Trigger6M)),NA())</f>
        <v>1.8414721041658998E-2</v>
      </c>
      <c r="M1210" s="183">
        <f>IFERROR(_xll.qlIndexFixing(Index1Y,$H1210,TRUE,_xll.ohTrigger(RecalcTrigger,Trigger1Y)),NA())</f>
        <v>1.8726766282325346E-2</v>
      </c>
      <c r="N1210" s="182">
        <f>IFERROR(_xll.qlIndexFixing(ONIndex1M,I1210,TRUE,_xll.ohTrigger(RecalcTrigger,Trigger1M)),NA())</f>
        <v>1.759457663731645E-2</v>
      </c>
      <c r="O1210" s="44">
        <f>IFERROR(_xll.qlIndexFixing(ONIndex3M,I1210,TRUE,_xll.ohTrigger(RecalcTrigger,Trigger3M)),NA())</f>
        <v>1.824442310491392E-2</v>
      </c>
      <c r="P1210" s="44">
        <f>IFERROR(_xll.qlIndexFixing(ONIndex6M,I1210,TRUE,_xll.ohTrigger(RecalcTrigger,Trigger6M)),NA())</f>
        <v>1.8418485982225619E-2</v>
      </c>
      <c r="Q1210" s="183">
        <f>IFERROR(_xll.qlIndexFixing(ONIndex1Y,I1210,TRUE,_xll.ohTrigger(RecalcTrigger,Trigger1Y)),NA())</f>
        <v>1.8761587916209521E-2</v>
      </c>
    </row>
    <row r="1211" spans="2:17" x14ac:dyDescent="0.2">
      <c r="B1211" s="39" t="s">
        <v>42</v>
      </c>
      <c r="D1211" s="42">
        <f>_xll.qlCalendarAdvance(Calendar,$D1210,B1211,"f",FALSE)</f>
        <v>47988</v>
      </c>
      <c r="E1211" s="177">
        <f>_xll.qlInterestRateIndexValueDate(IndexON,D1211)</f>
        <v>47988</v>
      </c>
      <c r="F1211" s="193">
        <f>IFERROR(_xll.qlIndexFixing(IndexON,D1211,TRUE,_xll.ohTrigger(RecalcTrigger,TriggerON)),NA())</f>
        <v>1.6644273939263599E-2</v>
      </c>
      <c r="H1211" s="42">
        <f>_xll.qlCalendarAdvance(Calendar,$H1210,B1211,"f",FALSE)</f>
        <v>47988</v>
      </c>
      <c r="I1211" s="177">
        <f>_xll.qlInterestRateIndexValueDate(Index1M,$H1211)</f>
        <v>47990</v>
      </c>
      <c r="J1211" s="182">
        <f>IFERROR(_xll.qlIndexFixing(Index1M,$H1211,TRUE,_xll.ohTrigger(RecalcTrigger,Trigger1M)),NA())</f>
        <v>1.7596420348912345E-2</v>
      </c>
      <c r="K1211" s="44">
        <f>IFERROR(_xll.qlIndexFixing(Index3M,H1211,TRUE,_xll.ohTrigger(RecalcTrigger,Trigger3M)),NA())</f>
        <v>1.8244882693783493E-2</v>
      </c>
      <c r="L1211" s="44">
        <f>IFERROR(_xll.qlIndexFixing(Index6M,$H1211,TRUE,_xll.ohTrigger(RecalcTrigger,Trigger6M)),NA())</f>
        <v>1.8407287958718013E-2</v>
      </c>
      <c r="M1211" s="183">
        <f>IFERROR(_xll.qlIndexFixing(Index1Y,$H1211,TRUE,_xll.ohTrigger(RecalcTrigger,Trigger1Y)),NA())</f>
        <v>1.8717999334317139E-2</v>
      </c>
      <c r="N1211" s="182">
        <f>IFERROR(_xll.qlIndexFixing(ONIndex1M,I1211,TRUE,_xll.ohTrigger(RecalcTrigger,Trigger1M)),NA())</f>
        <v>1.7590300608665288E-2</v>
      </c>
      <c r="O1211" s="44">
        <f>IFERROR(_xll.qlIndexFixing(ONIndex3M,I1211,TRUE,_xll.ohTrigger(RecalcTrigger,Trigger3M)),NA())</f>
        <v>1.8238655381814795E-2</v>
      </c>
      <c r="P1211" s="44">
        <f>IFERROR(_xll.qlIndexFixing(ONIndex6M,I1211,TRUE,_xll.ohTrigger(RecalcTrigger,Trigger6M)),NA())</f>
        <v>1.8411745640900534E-2</v>
      </c>
      <c r="Q1211" s="183">
        <f>IFERROR(_xll.qlIndexFixing(ONIndex1Y,I1211,TRUE,_xll.ohTrigger(RecalcTrigger,Trigger1Y)),NA())</f>
        <v>1.8754086472503317E-2</v>
      </c>
    </row>
    <row r="1212" spans="2:17" x14ac:dyDescent="0.2">
      <c r="B1212" s="39" t="s">
        <v>42</v>
      </c>
      <c r="D1212" s="42">
        <f>_xll.qlCalendarAdvance(Calendar,$D1211,B1212,"f",FALSE)</f>
        <v>47995</v>
      </c>
      <c r="E1212" s="177">
        <f>_xll.qlInterestRateIndexValueDate(IndexON,D1212)</f>
        <v>47995</v>
      </c>
      <c r="F1212" s="193">
        <f>IFERROR(_xll.qlIndexFixing(IndexON,D1212,TRUE,_xll.ohTrigger(RecalcTrigger,TriggerON)),NA())</f>
        <v>1.6644273939263599E-2</v>
      </c>
      <c r="H1212" s="42">
        <f>_xll.qlCalendarAdvance(Calendar,$H1211,B1212,"f",FALSE)</f>
        <v>47995</v>
      </c>
      <c r="I1212" s="177">
        <f>_xll.qlInterestRateIndexValueDate(Index1M,$H1212)</f>
        <v>47997</v>
      </c>
      <c r="J1212" s="182">
        <f>IFERROR(_xll.qlIndexFixing(Index1M,$H1212,TRUE,_xll.ohTrigger(RecalcTrigger,Trigger1M)),NA())</f>
        <v>1.7591987403274278E-2</v>
      </c>
      <c r="K1212" s="44">
        <f>IFERROR(_xll.qlIndexFixing(Index3M,H1212,TRUE,_xll.ohTrigger(RecalcTrigger,Trigger3M)),NA())</f>
        <v>1.8238708664312341E-2</v>
      </c>
      <c r="L1212" s="44">
        <f>IFERROR(_xll.qlIndexFixing(Index6M,$H1212,TRUE,_xll.ohTrigger(RecalcTrigger,Trigger6M)),NA())</f>
        <v>1.840005282934307E-2</v>
      </c>
      <c r="M1212" s="183">
        <f>IFERROR(_xll.qlIndexFixing(Index1Y,$H1212,TRUE,_xll.ohTrigger(RecalcTrigger,Trigger1Y)),NA())</f>
        <v>1.8709190838298466E-2</v>
      </c>
      <c r="N1212" s="182">
        <f>IFERROR(_xll.qlIndexFixing(ONIndex1M,I1212,TRUE,_xll.ohTrigger(RecalcTrigger,Trigger1M)),NA())</f>
        <v>1.7585967512703249E-2</v>
      </c>
      <c r="O1212" s="44">
        <f>IFERROR(_xll.qlIndexFixing(ONIndex3M,I1212,TRUE,_xll.ohTrigger(RecalcTrigger,Trigger3M)),NA())</f>
        <v>1.8232832236488861E-2</v>
      </c>
      <c r="P1212" s="44">
        <f>IFERROR(_xll.qlIndexFixing(ONIndex6M,I1212,TRUE,_xll.ohTrigger(RecalcTrigger,Trigger6M)),NA())</f>
        <v>1.8404954154807029E-2</v>
      </c>
      <c r="Q1212" s="183">
        <f>IFERROR(_xll.qlIndexFixing(ONIndex1Y,I1212,TRUE,_xll.ohTrigger(RecalcTrigger,Trigger1Y)),NA())</f>
        <v>1.8746538078193709E-2</v>
      </c>
    </row>
    <row r="1213" spans="2:17" x14ac:dyDescent="0.2">
      <c r="B1213" s="39" t="s">
        <v>42</v>
      </c>
      <c r="D1213" s="42">
        <f>_xll.qlCalendarAdvance(Calendar,$D1212,B1213,"f",FALSE)</f>
        <v>48002</v>
      </c>
      <c r="E1213" s="177">
        <f>_xll.qlInterestRateIndexValueDate(IndexON,D1213)</f>
        <v>48002</v>
      </c>
      <c r="F1213" s="193">
        <f>IFERROR(_xll.qlIndexFixing(IndexON,D1213,TRUE,_xll.ohTrigger(RecalcTrigger,TriggerON)),NA())</f>
        <v>1.6644273939183662E-2</v>
      </c>
      <c r="H1213" s="42">
        <f>_xll.qlCalendarAdvance(Calendar,$H1212,B1213,"f",FALSE)</f>
        <v>48002</v>
      </c>
      <c r="I1213" s="177">
        <f>_xll.qlInterestRateIndexValueDate(Index1M,$H1213)</f>
        <v>48004</v>
      </c>
      <c r="J1213" s="182">
        <f>IFERROR(_xll.qlIndexFixing(Index1M,$H1213,TRUE,_xll.ohTrigger(RecalcTrigger,Trigger1M)),NA())</f>
        <v>1.7587497836273613E-2</v>
      </c>
      <c r="K1213" s="44">
        <f>IFERROR(_xll.qlIndexFixing(Index3M,H1213,TRUE,_xll.ohTrigger(RecalcTrigger,Trigger3M)),NA())</f>
        <v>1.8232480479691258E-2</v>
      </c>
      <c r="L1213" s="44">
        <f>IFERROR(_xll.qlIndexFixing(Index6M,$H1213,TRUE,_xll.ohTrigger(RecalcTrigger,Trigger6M)),NA())</f>
        <v>1.839253390289855E-2</v>
      </c>
      <c r="M1213" s="183">
        <f>IFERROR(_xll.qlIndexFixing(Index1Y,$H1213,TRUE,_xll.ohTrigger(RecalcTrigger,Trigger1Y)),NA())</f>
        <v>1.8700341037970036E-2</v>
      </c>
      <c r="N1213" s="182">
        <f>IFERROR(_xll.qlIndexFixing(ONIndex1M,I1213,TRUE,_xll.ohTrigger(RecalcTrigger,Trigger1M)),NA())</f>
        <v>1.7581577549909966E-2</v>
      </c>
      <c r="O1213" s="44">
        <f>IFERROR(_xll.qlIndexFixing(ONIndex3M,I1213,TRUE,_xll.ohTrigger(RecalcTrigger,Trigger3M)),NA())</f>
        <v>1.8226953886202324E-2</v>
      </c>
      <c r="P1213" s="44">
        <f>IFERROR(_xll.qlIndexFixing(ONIndex6M,I1213,TRUE,_xll.ohTrigger(RecalcTrigger,Trigger6M)),NA())</f>
        <v>1.8398111752642166E-2</v>
      </c>
      <c r="Q1213" s="183">
        <f>IFERROR(_xll.qlIndexFixing(ONIndex1Y,I1213,TRUE,_xll.ohTrigger(RecalcTrigger,Trigger1Y)),NA())</f>
        <v>1.8738942971650019E-2</v>
      </c>
    </row>
    <row r="1214" spans="2:17" x14ac:dyDescent="0.2">
      <c r="B1214" s="39" t="s">
        <v>42</v>
      </c>
      <c r="D1214" s="42">
        <f>_xll.qlCalendarAdvance(Calendar,$D1213,B1214,"f",FALSE)</f>
        <v>48009</v>
      </c>
      <c r="E1214" s="177">
        <f>_xll.qlInterestRateIndexValueDate(IndexON,D1214)</f>
        <v>48009</v>
      </c>
      <c r="F1214" s="193">
        <f>IFERROR(_xll.qlIndexFixing(IndexON,D1214,TRUE,_xll.ohTrigger(RecalcTrigger,TriggerON)),NA())</f>
        <v>1.6644273939263599E-2</v>
      </c>
      <c r="H1214" s="42">
        <f>_xll.qlCalendarAdvance(Calendar,$H1213,B1214,"f",FALSE)</f>
        <v>48009</v>
      </c>
      <c r="I1214" s="177">
        <f>_xll.qlInterestRateIndexValueDate(Index1M,$H1214)</f>
        <v>48011</v>
      </c>
      <c r="J1214" s="182">
        <f>IFERROR(_xll.qlIndexFixing(Index1M,$H1214,TRUE,_xll.ohTrigger(RecalcTrigger,Trigger1M)),NA())</f>
        <v>1.7582951848792161E-2</v>
      </c>
      <c r="K1214" s="44">
        <f>IFERROR(_xll.qlIndexFixing(Index3M,H1214,TRUE,_xll.ohTrigger(RecalcTrigger,Trigger3M)),NA())</f>
        <v>1.8226198358528858E-2</v>
      </c>
      <c r="L1214" s="44">
        <f>IFERROR(_xll.qlIndexFixing(Index6M,$H1214,TRUE,_xll.ohTrigger(RecalcTrigger,Trigger6M)),NA())</f>
        <v>1.8384966712160482E-2</v>
      </c>
      <c r="M1214" s="183">
        <f>IFERROR(_xll.qlIndexFixing(Index1Y,$H1214,TRUE,_xll.ohTrigger(RecalcTrigger,Trigger1Y)),NA())</f>
        <v>1.8691450177028654E-2</v>
      </c>
      <c r="N1214" s="182">
        <f>IFERROR(_xll.qlIndexFixing(ONIndex1M,I1214,TRUE,_xll.ohTrigger(RecalcTrigger,Trigger1M)),NA())</f>
        <v>1.7577130920685136E-2</v>
      </c>
      <c r="O1214" s="44">
        <f>IFERROR(_xll.qlIndexFixing(ONIndex3M,I1214,TRUE,_xll.ohTrigger(RecalcTrigger,Trigger3M)),NA())</f>
        <v>1.8221020548541134E-2</v>
      </c>
      <c r="P1214" s="44">
        <f>IFERROR(_xll.qlIndexFixing(ONIndex6M,I1214,TRUE,_xll.ohTrigger(RecalcTrigger,Trigger6M)),NA())</f>
        <v>1.8391218662703324E-2</v>
      </c>
      <c r="Q1214" s="183">
        <f>IFERROR(_xll.qlIndexFixing(ONIndex1Y,I1214,TRUE,_xll.ohTrigger(RecalcTrigger,Trigger1Y)),NA())</f>
        <v>1.873130139068202E-2</v>
      </c>
    </row>
    <row r="1215" spans="2:17" x14ac:dyDescent="0.2">
      <c r="B1215" s="39" t="s">
        <v>42</v>
      </c>
      <c r="D1215" s="42">
        <f>_xll.qlCalendarAdvance(Calendar,$D1214,B1215,"f",FALSE)</f>
        <v>48016</v>
      </c>
      <c r="E1215" s="177">
        <f>_xll.qlInterestRateIndexValueDate(IndexON,D1215)</f>
        <v>48016</v>
      </c>
      <c r="F1215" s="193">
        <f>IFERROR(_xll.qlIndexFixing(IndexON,D1215,TRUE,_xll.ohTrigger(RecalcTrigger,TriggerON)),NA())</f>
        <v>1.6644273939183662E-2</v>
      </c>
      <c r="H1215" s="42">
        <f>_xll.qlCalendarAdvance(Calendar,$H1214,B1215,"f",FALSE)</f>
        <v>48016</v>
      </c>
      <c r="I1215" s="177">
        <f>_xll.qlInterestRateIndexValueDate(Index1M,$H1215)</f>
        <v>48018</v>
      </c>
      <c r="J1215" s="182">
        <f>IFERROR(_xll.qlIndexFixing(Index1M,$H1215,TRUE,_xll.ohTrigger(RecalcTrigger,Trigger1M)),NA())</f>
        <v>1.7578349641724222E-2</v>
      </c>
      <c r="K1215" s="44">
        <f>IFERROR(_xll.qlIndexFixing(Index3M,H1215,TRUE,_xll.ohTrigger(RecalcTrigger,Trigger3M)),NA())</f>
        <v>1.8219862519433746E-2</v>
      </c>
      <c r="L1215" s="44">
        <f>IFERROR(_xll.qlIndexFixing(Index6M,$H1215,TRUE,_xll.ohTrigger(RecalcTrigger,Trigger6M)),NA())</f>
        <v>1.8377351488289534E-2</v>
      </c>
      <c r="M1215" s="183">
        <f>IFERROR(_xll.qlIndexFixing(Index1Y,$H1215,TRUE,_xll.ohTrigger(RecalcTrigger,Trigger1Y)),NA())</f>
        <v>1.8682518499168081E-2</v>
      </c>
      <c r="N1215" s="182">
        <f>IFERROR(_xll.qlIndexFixing(ONIndex1M,I1215,TRUE,_xll.ohTrigger(RecalcTrigger,Trigger1M)),NA())</f>
        <v>1.7572627825668263E-2</v>
      </c>
      <c r="O1215" s="44">
        <f>IFERROR(_xll.qlIndexFixing(ONIndex3M,I1215,TRUE,_xll.ohTrigger(RecalcTrigger,Trigger3M)),NA())</f>
        <v>1.8215032440691559E-2</v>
      </c>
      <c r="P1215" s="44">
        <f>IFERROR(_xll.qlIndexFixing(ONIndex6M,I1215,TRUE,_xll.ohTrigger(RecalcTrigger,Trigger6M)),NA())</f>
        <v>1.8384275113687565E-2</v>
      </c>
      <c r="Q1215" s="183">
        <f>IFERROR(_xll.qlIndexFixing(ONIndex1Y,I1215,TRUE,_xll.ohTrigger(RecalcTrigger,Trigger1Y)),NA())</f>
        <v>1.8723613573419229E-2</v>
      </c>
    </row>
    <row r="1216" spans="2:17" x14ac:dyDescent="0.2">
      <c r="B1216" s="39" t="s">
        <v>42</v>
      </c>
      <c r="D1216" s="42">
        <f>_xll.qlCalendarAdvance(Calendar,$D1215,B1216,"f",FALSE)</f>
        <v>48023</v>
      </c>
      <c r="E1216" s="177">
        <f>_xll.qlInterestRateIndexValueDate(IndexON,D1216)</f>
        <v>48023</v>
      </c>
      <c r="F1216" s="193">
        <f>IFERROR(_xll.qlIndexFixing(IndexON,D1216,TRUE,_xll.ohTrigger(RecalcTrigger,TriggerON)),NA())</f>
        <v>1.6644273939263599E-2</v>
      </c>
      <c r="H1216" s="42">
        <f>_xll.qlCalendarAdvance(Calendar,$H1215,B1216,"f",FALSE)</f>
        <v>48023</v>
      </c>
      <c r="I1216" s="177">
        <f>_xll.qlInterestRateIndexValueDate(Index1M,$H1216)</f>
        <v>48025</v>
      </c>
      <c r="J1216" s="182">
        <f>IFERROR(_xll.qlIndexFixing(Index1M,$H1216,TRUE,_xll.ohTrigger(RecalcTrigger,Trigger1M)),NA())</f>
        <v>1.7573691415961601E-2</v>
      </c>
      <c r="K1216" s="44">
        <f>IFERROR(_xll.qlIndexFixing(Index3M,H1216,TRUE,_xll.ohTrigger(RecalcTrigger,Trigger3M)),NA())</f>
        <v>1.8213473181019745E-2</v>
      </c>
      <c r="L1216" s="44">
        <f>IFERROR(_xll.qlIndexFixing(Index6M,$H1216,TRUE,_xll.ohTrigger(RecalcTrigger,Trigger6M)),NA())</f>
        <v>1.8369396907295932E-2</v>
      </c>
      <c r="M1216" s="183">
        <f>IFERROR(_xll.qlIndexFixing(Index1Y,$H1216,TRUE,_xll.ohTrigger(RecalcTrigger,Trigger1Y)),NA())</f>
        <v>1.867354624807795E-2</v>
      </c>
      <c r="N1216" s="182">
        <f>IFERROR(_xll.qlIndexFixing(ONIndex1M,I1216,TRUE,_xll.ohTrigger(RecalcTrigger,Trigger1M)),NA())</f>
        <v>1.7568068465418918E-2</v>
      </c>
      <c r="O1216" s="44">
        <f>IFERROR(_xll.qlIndexFixing(ONIndex3M,I1216,TRUE,_xll.ohTrigger(RecalcTrigger,Trigger3M)),NA())</f>
        <v>1.820898977999974E-2</v>
      </c>
      <c r="P1216" s="44">
        <f>IFERROR(_xll.qlIndexFixing(ONIndex6M,I1216,TRUE,_xll.ohTrigger(RecalcTrigger,Trigger6M)),NA())</f>
        <v>1.8377281333812334E-2</v>
      </c>
      <c r="Q1216" s="183">
        <f>IFERROR(_xll.qlIndexFixing(ONIndex1Y,I1216,TRUE,_xll.ohTrigger(RecalcTrigger,Trigger1Y)),NA())</f>
        <v>1.8715879757991161E-2</v>
      </c>
    </row>
    <row r="1217" spans="2:17" x14ac:dyDescent="0.2">
      <c r="B1217" s="39" t="s">
        <v>42</v>
      </c>
      <c r="D1217" s="42">
        <f>_xll.qlCalendarAdvance(Calendar,$D1216,B1217,"f",FALSE)</f>
        <v>48030</v>
      </c>
      <c r="E1217" s="177">
        <f>_xll.qlInterestRateIndexValueDate(IndexON,D1217)</f>
        <v>48030</v>
      </c>
      <c r="F1217" s="193">
        <f>IFERROR(_xll.qlIndexFixing(IndexON,D1217,TRUE,_xll.ohTrigger(RecalcTrigger,TriggerON)),NA())</f>
        <v>1.6644273939183662E-2</v>
      </c>
      <c r="H1217" s="42">
        <f>_xll.qlCalendarAdvance(Calendar,$H1216,B1217,"f",FALSE)</f>
        <v>48030</v>
      </c>
      <c r="I1217" s="177">
        <f>_xll.qlInterestRateIndexValueDate(Index1M,$H1217)</f>
        <v>48032</v>
      </c>
      <c r="J1217" s="182">
        <f>IFERROR(_xll.qlIndexFixing(Index1M,$H1217,TRUE,_xll.ohTrigger(RecalcTrigger,Trigger1M)),NA())</f>
        <v>1.7568977372388606E-2</v>
      </c>
      <c r="K1217" s="44">
        <f>IFERROR(_xll.qlIndexFixing(Index3M,H1217,TRUE,_xll.ohTrigger(RecalcTrigger,Trigger3M)),NA())</f>
        <v>1.8207030561897205E-2</v>
      </c>
      <c r="L1217" s="44">
        <f>IFERROR(_xll.qlIndexFixing(Index6M,$H1217,TRUE,_xll.ohTrigger(RecalcTrigger,Trigger6M)),NA())</f>
        <v>1.8361675188107142E-2</v>
      </c>
      <c r="M1217" s="183">
        <f>IFERROR(_xll.qlIndexFixing(Index1Y,$H1217,TRUE,_xll.ohTrigger(RecalcTrigger,Trigger1Y)),NA())</f>
        <v>1.8664533667444631E-2</v>
      </c>
      <c r="N1217" s="182">
        <f>IFERROR(_xll.qlIndexFixing(ONIndex1M,I1217,TRUE,_xll.ohTrigger(RecalcTrigger,Trigger1M)),NA())</f>
        <v>1.756345304025686E-2</v>
      </c>
      <c r="O1217" s="44">
        <f>IFERROR(_xll.qlIndexFixing(ONIndex3M,I1217,TRUE,_xll.ohTrigger(RecalcTrigger,Trigger3M)),NA())</f>
        <v>1.8202892783891755E-2</v>
      </c>
      <c r="P1217" s="44">
        <f>IFERROR(_xll.qlIndexFixing(ONIndex6M,I1217,TRUE,_xll.ohTrigger(RecalcTrigger,Trigger6M)),NA())</f>
        <v>1.8370237551854629E-2</v>
      </c>
      <c r="Q1217" s="183">
        <f>IFERROR(_xll.qlIndexFixing(ONIndex1Y,I1217,TRUE,_xll.ohTrigger(RecalcTrigger,Trigger1Y)),NA())</f>
        <v>1.8708100182287524E-2</v>
      </c>
    </row>
    <row r="1218" spans="2:17" x14ac:dyDescent="0.2">
      <c r="B1218" s="39" t="s">
        <v>42</v>
      </c>
      <c r="D1218" s="42">
        <f>_xll.qlCalendarAdvance(Calendar,$D1217,B1218,"f",FALSE)</f>
        <v>48037</v>
      </c>
      <c r="E1218" s="177">
        <f>_xll.qlInterestRateIndexValueDate(IndexON,D1218)</f>
        <v>48037</v>
      </c>
      <c r="F1218" s="193">
        <f>IFERROR(_xll.qlIndexFixing(IndexON,D1218,TRUE,_xll.ohTrigger(RecalcTrigger,TriggerON)),NA())</f>
        <v>1.6644273939263599E-2</v>
      </c>
      <c r="H1218" s="42">
        <f>_xll.qlCalendarAdvance(Calendar,$H1217,B1218,"f",FALSE)</f>
        <v>48037</v>
      </c>
      <c r="I1218" s="177">
        <f>_xll.qlInterestRateIndexValueDate(Index1M,$H1218)</f>
        <v>48039</v>
      </c>
      <c r="J1218" s="182">
        <f>IFERROR(_xll.qlIndexFixing(Index1M,$H1218,TRUE,_xll.ohTrigger(RecalcTrigger,Trigger1M)),NA())</f>
        <v>1.7564207711899538E-2</v>
      </c>
      <c r="K1218" s="44">
        <f>IFERROR(_xll.qlIndexFixing(Index3M,H1218,TRUE,_xll.ohTrigger(RecalcTrigger,Trigger3M)),NA())</f>
        <v>1.8200534880678208E-2</v>
      </c>
      <c r="L1218" s="44">
        <f>IFERROR(_xll.qlIndexFixing(Index6M,$H1218,TRUE,_xll.ohTrigger(RecalcTrigger,Trigger6M)),NA())</f>
        <v>1.835390617209641E-2</v>
      </c>
      <c r="M1218" s="183">
        <f>IFERROR(_xll.qlIndexFixing(Index1Y,$H1218,TRUE,_xll.ohTrigger(RecalcTrigger,Trigger1Y)),NA())</f>
        <v>1.865548100095038E-2</v>
      </c>
      <c r="N1218" s="182">
        <f>IFERROR(_xll.qlIndexFixing(ONIndex1M,I1218,TRUE,_xll.ohTrigger(RecalcTrigger,Trigger1M)),NA())</f>
        <v>1.7558781750981467E-2</v>
      </c>
      <c r="O1218" s="44">
        <f>IFERROR(_xll.qlIndexFixing(ONIndex3M,I1218,TRUE,_xll.ohTrigger(RecalcTrigger,Trigger3M)),NA())</f>
        <v>1.8196741669713745E-2</v>
      </c>
      <c r="P1218" s="44">
        <f>IFERROR(_xll.qlIndexFixing(ONIndex6M,I1218,TRUE,_xll.ohTrigger(RecalcTrigger,Trigger6M)),NA())</f>
        <v>1.8363143995951958E-2</v>
      </c>
      <c r="Q1218" s="183">
        <f>IFERROR(_xll.qlIndexFixing(ONIndex1Y,I1218,TRUE,_xll.ohTrigger(RecalcTrigger,Trigger1Y)),NA())</f>
        <v>1.8700275084677642E-2</v>
      </c>
    </row>
    <row r="1219" spans="2:17" x14ac:dyDescent="0.2">
      <c r="B1219" s="39" t="s">
        <v>42</v>
      </c>
      <c r="D1219" s="42">
        <f>_xll.qlCalendarAdvance(Calendar,$D1218,B1219,"f",FALSE)</f>
        <v>48044</v>
      </c>
      <c r="E1219" s="177">
        <f>_xll.qlInterestRateIndexValueDate(IndexON,D1219)</f>
        <v>48044</v>
      </c>
      <c r="F1219" s="193">
        <f>IFERROR(_xll.qlIndexFixing(IndexON,D1219,TRUE,_xll.ohTrigger(RecalcTrigger,TriggerON)),NA())</f>
        <v>1.6644273939263599E-2</v>
      </c>
      <c r="H1219" s="42">
        <f>_xll.qlCalendarAdvance(Calendar,$H1218,B1219,"f",FALSE)</f>
        <v>48044</v>
      </c>
      <c r="I1219" s="177">
        <f>_xll.qlInterestRateIndexValueDate(Index1M,$H1219)</f>
        <v>48046</v>
      </c>
      <c r="J1219" s="182">
        <f>IFERROR(_xll.qlIndexFixing(Index1M,$H1219,TRUE,_xll.ohTrigger(RecalcTrigger,Trigger1M)),NA())</f>
        <v>1.7559382635388698E-2</v>
      </c>
      <c r="K1219" s="44">
        <f>IFERROR(_xll.qlIndexFixing(Index3M,H1219,TRUE,_xll.ohTrigger(RecalcTrigger,Trigger3M)),NA())</f>
        <v>1.8193986355976577E-2</v>
      </c>
      <c r="L1219" s="44">
        <f>IFERROR(_xll.qlIndexFixing(Index6M,$H1219,TRUE,_xll.ohTrigger(RecalcTrigger,Trigger6M)),NA())</f>
        <v>1.8346090090469329E-2</v>
      </c>
      <c r="M1219" s="183">
        <f>IFERROR(_xll.qlIndexFixing(Index1Y,$H1219,TRUE,_xll.ohTrigger(RecalcTrigger,Trigger1Y)),NA())</f>
        <v>1.8646388492273534E-2</v>
      </c>
      <c r="N1219" s="182">
        <f>IFERROR(_xll.qlIndexFixing(ONIndex1M,I1219,TRUE,_xll.ohTrigger(RecalcTrigger,Trigger1M)),NA())</f>
        <v>1.7554054797832563E-2</v>
      </c>
      <c r="O1219" s="44">
        <f>IFERROR(_xll.qlIndexFixing(ONIndex3M,I1219,TRUE,_xll.ohTrigger(RecalcTrigger,Trigger3M)),NA())</f>
        <v>1.8190536654811851E-2</v>
      </c>
      <c r="P1219" s="44">
        <f>IFERROR(_xll.qlIndexFixing(ONIndex6M,I1219,TRUE,_xll.ohTrigger(RecalcTrigger,Trigger6M)),NA())</f>
        <v>1.8356000894961255E-2</v>
      </c>
      <c r="Q1219" s="183">
        <f>IFERROR(_xll.qlIndexFixing(ONIndex1Y,I1219,TRUE,_xll.ohTrigger(RecalcTrigger,Trigger1Y)),NA())</f>
        <v>1.8692404702891352E-2</v>
      </c>
    </row>
    <row r="1220" spans="2:17" x14ac:dyDescent="0.2">
      <c r="B1220" s="39" t="s">
        <v>42</v>
      </c>
      <c r="D1220" s="42">
        <f>_xll.qlCalendarAdvance(Calendar,$D1219,B1220,"f",FALSE)</f>
        <v>48051</v>
      </c>
      <c r="E1220" s="177">
        <f>_xll.qlInterestRateIndexValueDate(IndexON,D1220)</f>
        <v>48051</v>
      </c>
      <c r="F1220" s="193">
        <f>IFERROR(_xll.qlIndexFixing(IndexON,D1220,TRUE,_xll.ohTrigger(RecalcTrigger,TriggerON)),NA())</f>
        <v>1.6644273939183662E-2</v>
      </c>
      <c r="H1220" s="42">
        <f>_xll.qlCalendarAdvance(Calendar,$H1219,B1220,"f",FALSE)</f>
        <v>48051</v>
      </c>
      <c r="I1220" s="177">
        <f>_xll.qlInterestRateIndexValueDate(Index1M,$H1220)</f>
        <v>48053</v>
      </c>
      <c r="J1220" s="182">
        <f>IFERROR(_xll.qlIndexFixing(Index1M,$H1220,TRUE,_xll.ohTrigger(RecalcTrigger,Trigger1M)),NA())</f>
        <v>1.7554502343740397E-2</v>
      </c>
      <c r="K1220" s="44">
        <f>IFERROR(_xll.qlIndexFixing(Index3M,H1220,TRUE,_xll.ohTrigger(RecalcTrigger,Trigger3M)),NA())</f>
        <v>1.8187385206407006E-2</v>
      </c>
      <c r="L1220" s="44">
        <f>IFERROR(_xll.qlIndexFixing(Index6M,$H1220,TRUE,_xll.ohTrigger(RecalcTrigger,Trigger6M)),NA())</f>
        <v>1.8338227174429768E-2</v>
      </c>
      <c r="M1220" s="183">
        <f>IFERROR(_xll.qlIndexFixing(Index1Y,$H1220,TRUE,_xll.ohTrigger(RecalcTrigger,Trigger1Y)),NA())</f>
        <v>1.8637256385087866E-2</v>
      </c>
      <c r="N1220" s="182">
        <f>IFERROR(_xll.qlIndexFixing(ONIndex1M,I1220,TRUE,_xll.ohTrigger(RecalcTrigger,Trigger1M)),NA())</f>
        <v>1.7549272381609526E-2</v>
      </c>
      <c r="O1220" s="44">
        <f>IFERROR(_xll.qlIndexFixing(ONIndex3M,I1220,TRUE,_xll.ohTrigger(RecalcTrigger,Trigger3M)),NA())</f>
        <v>1.8184277956452277E-2</v>
      </c>
      <c r="P1220" s="44">
        <f>IFERROR(_xll.qlIndexFixing(ONIndex6M,I1220,TRUE,_xll.ohTrigger(RecalcTrigger,Trigger6M)),NA())</f>
        <v>1.8348808477259837E-2</v>
      </c>
      <c r="Q1220" s="183">
        <f>IFERROR(_xll.qlIndexFixing(ONIndex1Y,I1220,TRUE,_xll.ohTrigger(RecalcTrigger,Trigger1Y)),NA())</f>
        <v>1.8684489275138105E-2</v>
      </c>
    </row>
    <row r="1221" spans="2:17" x14ac:dyDescent="0.2">
      <c r="B1221" s="39" t="s">
        <v>42</v>
      </c>
      <c r="D1221" s="42">
        <f>_xll.qlCalendarAdvance(Calendar,$D1220,B1221,"f",FALSE)</f>
        <v>48058</v>
      </c>
      <c r="E1221" s="177">
        <f>_xll.qlInterestRateIndexValueDate(IndexON,D1221)</f>
        <v>48058</v>
      </c>
      <c r="F1221" s="193">
        <f>IFERROR(_xll.qlIndexFixing(IndexON,D1221,TRUE,_xll.ohTrigger(RecalcTrigger,TriggerON)),NA())</f>
        <v>1.6644273939183662E-2</v>
      </c>
      <c r="H1221" s="42">
        <f>_xll.qlCalendarAdvance(Calendar,$H1220,B1221,"f",FALSE)</f>
        <v>48058</v>
      </c>
      <c r="I1221" s="177">
        <f>_xll.qlInterestRateIndexValueDate(Index1M,$H1221)</f>
        <v>48060</v>
      </c>
      <c r="J1221" s="182">
        <f>IFERROR(_xll.qlIndexFixing(Index1M,$H1221,TRUE,_xll.ohTrigger(RecalcTrigger,Trigger1M)),NA())</f>
        <v>1.754935505366631E-2</v>
      </c>
      <c r="K1221" s="44">
        <f>IFERROR(_xll.qlIndexFixing(Index3M,H1221,TRUE,_xll.ohTrigger(RecalcTrigger,Trigger3M)),NA())</f>
        <v>1.8180731650582448E-2</v>
      </c>
      <c r="L1221" s="44">
        <f>IFERROR(_xll.qlIndexFixing(Index6M,$H1221,TRUE,_xll.ohTrigger(RecalcTrigger,Trigger6M)),NA())</f>
        <v>1.8330664394314237E-2</v>
      </c>
      <c r="M1221" s="183">
        <f>IFERROR(_xll.qlIndexFixing(Index1Y,$H1221,TRUE,_xll.ohTrigger(RecalcTrigger,Trigger1Y)),NA())</f>
        <v>1.862868992115143E-2</v>
      </c>
      <c r="N1221" s="182">
        <f>IFERROR(_xll.qlIndexFixing(ONIndex1M,I1221,TRUE,_xll.ohTrigger(RecalcTrigger,Trigger1M)),NA())</f>
        <v>1.7544434702552181E-2</v>
      </c>
      <c r="O1221" s="44">
        <f>IFERROR(_xll.qlIndexFixing(ONIndex3M,I1221,TRUE,_xll.ohTrigger(RecalcTrigger,Trigger3M)),NA())</f>
        <v>1.8177965792141038E-2</v>
      </c>
      <c r="P1221" s="44">
        <f>IFERROR(_xll.qlIndexFixing(ONIndex6M,I1221,TRUE,_xll.ohTrigger(RecalcTrigger,Trigger6M)),NA())</f>
        <v>1.8341566971225021E-2</v>
      </c>
      <c r="Q1221" s="183">
        <f>IFERROR(_xll.qlIndexFixing(ONIndex1Y,I1221,TRUE,_xll.ohTrigger(RecalcTrigger,Trigger1Y)),NA())</f>
        <v>1.8676529039547418E-2</v>
      </c>
    </row>
    <row r="1222" spans="2:17" x14ac:dyDescent="0.2">
      <c r="B1222" s="39" t="s">
        <v>42</v>
      </c>
      <c r="D1222" s="42">
        <f>_xll.qlCalendarAdvance(Calendar,$D1221,B1222,"f",FALSE)</f>
        <v>48065</v>
      </c>
      <c r="E1222" s="177">
        <f>_xll.qlInterestRateIndexValueDate(IndexON,D1222)</f>
        <v>48065</v>
      </c>
      <c r="F1222" s="193">
        <f>IFERROR(_xll.qlIndexFixing(IndexON,D1222,TRUE,_xll.ohTrigger(RecalcTrigger,TriggerON)),NA())</f>
        <v>1.6644273939183662E-2</v>
      </c>
      <c r="H1222" s="42">
        <f>_xll.qlCalendarAdvance(Calendar,$H1221,B1222,"f",FALSE)</f>
        <v>48065</v>
      </c>
      <c r="I1222" s="177">
        <f>_xll.qlInterestRateIndexValueDate(Index1M,$H1222)</f>
        <v>48067</v>
      </c>
      <c r="J1222" s="182">
        <f>IFERROR(_xll.qlIndexFixing(Index1M,$H1222,TRUE,_xll.ohTrigger(RecalcTrigger,Trigger1M)),NA())</f>
        <v>1.75445769186236E-2</v>
      </c>
      <c r="K1222" s="44">
        <f>IFERROR(_xll.qlIndexFixing(Index3M,H1222,TRUE,_xll.ohTrigger(RecalcTrigger,Trigger3M)),NA())</f>
        <v>1.817402590711846E-2</v>
      </c>
      <c r="L1222" s="44">
        <f>IFERROR(_xll.qlIndexFixing(Index6M,$H1222,TRUE,_xll.ohTrigger(RecalcTrigger,Trigger6M)),NA())</f>
        <v>1.8322361763932149E-2</v>
      </c>
      <c r="M1222" s="183">
        <f>IFERROR(_xll.qlIndexFixing(Index1Y,$H1222,TRUE,_xll.ohTrigger(RecalcTrigger,Trigger1Y)),NA())</f>
        <v>1.8618874349867802E-2</v>
      </c>
      <c r="N1222" s="182">
        <f>IFERROR(_xll.qlIndexFixing(ONIndex1M,I1222,TRUE,_xll.ohTrigger(RecalcTrigger,Trigger1M)),NA())</f>
        <v>1.7539541961379967E-2</v>
      </c>
      <c r="O1222" s="44">
        <f>IFERROR(_xll.qlIndexFixing(ONIndex3M,I1222,TRUE,_xll.ohTrigger(RecalcTrigger,Trigger3M)),NA())</f>
        <v>1.8171600379144337E-2</v>
      </c>
      <c r="P1222" s="44">
        <f>IFERROR(_xll.qlIndexFixing(ONIndex6M,I1222,TRUE,_xll.ohTrigger(RecalcTrigger,Trigger6M)),NA())</f>
        <v>1.8334276605473931E-2</v>
      </c>
      <c r="Q1222" s="183">
        <f>IFERROR(_xll.qlIndexFixing(ONIndex1Y,I1222,TRUE,_xll.ohTrigger(RecalcTrigger,Trigger1Y)),NA())</f>
        <v>1.8668524234168871E-2</v>
      </c>
    </row>
    <row r="1223" spans="2:17" x14ac:dyDescent="0.2">
      <c r="B1223" s="39" t="s">
        <v>42</v>
      </c>
      <c r="D1223" s="42">
        <f>_xll.qlCalendarAdvance(Calendar,$D1222,B1223,"f",FALSE)</f>
        <v>48072</v>
      </c>
      <c r="E1223" s="177">
        <f>_xll.qlInterestRateIndexValueDate(IndexON,D1223)</f>
        <v>48072</v>
      </c>
      <c r="F1223" s="193">
        <f>IFERROR(_xll.qlIndexFixing(IndexON,D1223,TRUE,_xll.ohTrigger(RecalcTrigger,TriggerON)),NA())</f>
        <v>1.6644273939263599E-2</v>
      </c>
      <c r="H1223" s="42">
        <f>_xll.qlCalendarAdvance(Calendar,$H1222,B1223,"f",FALSE)</f>
        <v>48072</v>
      </c>
      <c r="I1223" s="177">
        <f>_xll.qlInterestRateIndexValueDate(Index1M,$H1223)</f>
        <v>48074</v>
      </c>
      <c r="J1223" s="182">
        <f>IFERROR(_xll.qlIndexFixing(Index1M,$H1223,TRUE,_xll.ohTrigger(RecalcTrigger,Trigger1M)),NA())</f>
        <v>1.7539532186936213E-2</v>
      </c>
      <c r="K1223" s="44">
        <f>IFERROR(_xll.qlIndexFixing(Index3M,H1223,TRUE,_xll.ohTrigger(RecalcTrigger,Trigger3M)),NA())</f>
        <v>1.8167268194630607E-2</v>
      </c>
      <c r="L1223" s="44">
        <f>IFERROR(_xll.qlIndexFixing(Index6M,$H1223,TRUE,_xll.ohTrigger(RecalcTrigger,Trigger6M)),NA())</f>
        <v>1.8314359731882265E-2</v>
      </c>
      <c r="M1223" s="183">
        <f>IFERROR(_xll.qlIndexFixing(Index1Y,$H1223,TRUE,_xll.ohTrigger(RecalcTrigger,Trigger1Y)),NA())</f>
        <v>1.860962490916054E-2</v>
      </c>
      <c r="N1223" s="182">
        <f>IFERROR(_xll.qlIndexFixing(ONIndex1M,I1223,TRUE,_xll.ohTrigger(RecalcTrigger,Trigger1M)),NA())</f>
        <v>1.7534594358572519E-2</v>
      </c>
      <c r="O1223" s="44">
        <f>IFERROR(_xll.qlIndexFixing(ONIndex3M,I1223,TRUE,_xll.ohTrigger(RecalcTrigger,Trigger3M)),NA())</f>
        <v>1.8165181934808317E-2</v>
      </c>
      <c r="P1223" s="44">
        <f>IFERROR(_xll.qlIndexFixing(ONIndex6M,I1223,TRUE,_xll.ohTrigger(RecalcTrigger,Trigger6M)),NA())</f>
        <v>1.832693760830395E-2</v>
      </c>
      <c r="Q1223" s="183">
        <f>IFERROR(_xll.qlIndexFixing(ONIndex1Y,I1223,TRUE,_xll.ohTrigger(RecalcTrigger,Trigger1Y)),NA())</f>
        <v>1.8660475096892171E-2</v>
      </c>
    </row>
    <row r="1224" spans="2:17" x14ac:dyDescent="0.2">
      <c r="B1224" s="39" t="s">
        <v>42</v>
      </c>
      <c r="D1224" s="42">
        <f>_xll.qlCalendarAdvance(Calendar,$D1223,B1224,"f",FALSE)</f>
        <v>48079</v>
      </c>
      <c r="E1224" s="177">
        <f>_xll.qlInterestRateIndexValueDate(IndexON,D1224)</f>
        <v>48079</v>
      </c>
      <c r="F1224" s="193">
        <f>IFERROR(_xll.qlIndexFixing(IndexON,D1224,TRUE,_xll.ohTrigger(RecalcTrigger,TriggerON)),NA())</f>
        <v>1.6644273939263599E-2</v>
      </c>
      <c r="H1224" s="42">
        <f>_xll.qlCalendarAdvance(Calendar,$H1223,B1224,"f",FALSE)</f>
        <v>48079</v>
      </c>
      <c r="I1224" s="177">
        <f>_xll.qlInterestRateIndexValueDate(Index1M,$H1224)</f>
        <v>48081</v>
      </c>
      <c r="J1224" s="182">
        <f>IFERROR(_xll.qlIndexFixing(Index1M,$H1224,TRUE,_xll.ohTrigger(RecalcTrigger,Trigger1M)),NA())</f>
        <v>1.7534433043688569E-2</v>
      </c>
      <c r="K1224" s="44">
        <f>IFERROR(_xll.qlIndexFixing(Index3M,H1224,TRUE,_xll.ohTrigger(RecalcTrigger,Trigger3M)),NA())</f>
        <v>1.8160458731736186E-2</v>
      </c>
      <c r="L1224" s="44">
        <f>IFERROR(_xll.qlIndexFixing(Index6M,$H1224,TRUE,_xll.ohTrigger(RecalcTrigger,Trigger6M)),NA())</f>
        <v>1.8306311790236687E-2</v>
      </c>
      <c r="M1224" s="183">
        <f>IFERROR(_xll.qlIndexFixing(Index1Y,$H1224,TRUE,_xll.ohTrigger(RecalcTrigger,Trigger1Y)),NA())</f>
        <v>1.8600336844599382E-2</v>
      </c>
      <c r="N1224" s="182">
        <f>IFERROR(_xll.qlIndexFixing(ONIndex1M,I1224,TRUE,_xll.ohTrigger(RecalcTrigger,Trigger1M)),NA())</f>
        <v>1.752959209460947E-2</v>
      </c>
      <c r="O1224" s="44">
        <f>IFERROR(_xll.qlIndexFixing(ONIndex3M,I1224,TRUE,_xll.ohTrigger(RecalcTrigger,Trigger3M)),NA())</f>
        <v>1.8158710676479117E-2</v>
      </c>
      <c r="P1224" s="44">
        <f>IFERROR(_xll.qlIndexFixing(ONIndex6M,I1224,TRUE,_xll.ohTrigger(RecalcTrigger,Trigger6M)),NA())</f>
        <v>1.8319550208412139E-2</v>
      </c>
      <c r="Q1224" s="183">
        <f>IFERROR(_xll.qlIndexFixing(ONIndex1Y,I1224,TRUE,_xll.ohTrigger(RecalcTrigger,Trigger1Y)),NA())</f>
        <v>1.8652381866006706E-2</v>
      </c>
    </row>
    <row r="1225" spans="2:17" x14ac:dyDescent="0.2">
      <c r="B1225" s="39" t="s">
        <v>42</v>
      </c>
      <c r="D1225" s="42">
        <f>_xll.qlCalendarAdvance(Calendar,$D1224,B1225,"f",FALSE)</f>
        <v>48086</v>
      </c>
      <c r="E1225" s="177">
        <f>_xll.qlInterestRateIndexValueDate(IndexON,D1225)</f>
        <v>48086</v>
      </c>
      <c r="F1225" s="193">
        <f>IFERROR(_xll.qlIndexFixing(IndexON,D1225,TRUE,_xll.ohTrigger(RecalcTrigger,TriggerON)),NA())</f>
        <v>1.6644273939263599E-2</v>
      </c>
      <c r="H1225" s="42">
        <f>_xll.qlCalendarAdvance(Calendar,$H1224,B1225,"f",FALSE)</f>
        <v>48086</v>
      </c>
      <c r="I1225" s="177">
        <f>_xll.qlInterestRateIndexValueDate(Index1M,$H1225)</f>
        <v>48088</v>
      </c>
      <c r="J1225" s="182">
        <f>IFERROR(_xll.qlIndexFixing(Index1M,$H1225,TRUE,_xll.ohTrigger(RecalcTrigger,Trigger1M)),NA())</f>
        <v>1.752927968977247E-2</v>
      </c>
      <c r="K1225" s="44">
        <f>IFERROR(_xll.qlIndexFixing(Index3M,H1225,TRUE,_xll.ohTrigger(RecalcTrigger,Trigger3M)),NA())</f>
        <v>1.8153597737051625E-2</v>
      </c>
      <c r="L1225" s="44">
        <f>IFERROR(_xll.qlIndexFixing(Index6M,$H1225,TRUE,_xll.ohTrigger(RecalcTrigger,Trigger6M)),NA())</f>
        <v>1.8298608282716927E-2</v>
      </c>
      <c r="M1225" s="183">
        <f>IFERROR(_xll.qlIndexFixing(Index1Y,$H1225,TRUE,_xll.ohTrigger(RecalcTrigger,Trigger1Y)),NA())</f>
        <v>1.8591010399836815E-2</v>
      </c>
      <c r="N1225" s="182">
        <f>IFERROR(_xll.qlIndexFixing(ONIndex1M,I1225,TRUE,_xll.ohTrigger(RecalcTrigger,Trigger1M)),NA())</f>
        <v>1.7524535370050387E-2</v>
      </c>
      <c r="O1225" s="44">
        <f>IFERROR(_xll.qlIndexFixing(ONIndex3M,I1225,TRUE,_xll.ohTrigger(RecalcTrigger,Trigger3M)),NA())</f>
        <v>1.8152186821582816E-2</v>
      </c>
      <c r="P1225" s="44">
        <f>IFERROR(_xll.qlIndexFixing(ONIndex6M,I1225,TRUE,_xll.ohTrigger(RecalcTrigger,Trigger6M)),NA())</f>
        <v>1.8312114634175813E-2</v>
      </c>
      <c r="Q1225" s="183">
        <f>IFERROR(_xll.qlIndexFixing(ONIndex1Y,I1225,TRUE,_xll.ohTrigger(RecalcTrigger,Trigger1Y)),NA())</f>
        <v>1.8644244779402186E-2</v>
      </c>
    </row>
    <row r="1226" spans="2:17" x14ac:dyDescent="0.2">
      <c r="B1226" s="39" t="s">
        <v>42</v>
      </c>
      <c r="D1226" s="42">
        <f>_xll.qlCalendarAdvance(Calendar,$D1225,B1226,"f",FALSE)</f>
        <v>48093</v>
      </c>
      <c r="E1226" s="177">
        <f>_xll.qlInterestRateIndexValueDate(IndexON,D1226)</f>
        <v>48093</v>
      </c>
      <c r="F1226" s="193">
        <f>IFERROR(_xll.qlIndexFixing(IndexON,D1226,TRUE,_xll.ohTrigger(RecalcTrigger,TriggerON)),NA())</f>
        <v>1.6644273939263599E-2</v>
      </c>
      <c r="H1226" s="42">
        <f>_xll.qlCalendarAdvance(Calendar,$H1225,B1226,"f",FALSE)</f>
        <v>48093</v>
      </c>
      <c r="I1226" s="177">
        <f>_xll.qlInterestRateIndexValueDate(Index1M,$H1226)</f>
        <v>48095</v>
      </c>
      <c r="J1226" s="182">
        <f>IFERROR(_xll.qlIndexFixing(Index1M,$H1226,TRUE,_xll.ohTrigger(RecalcTrigger,Trigger1M)),NA())</f>
        <v>1.7524072326089712E-2</v>
      </c>
      <c r="K1226" s="44">
        <f>IFERROR(_xll.qlIndexFixing(Index3M,H1226,TRUE,_xll.ohTrigger(RecalcTrigger,Trigger3M)),NA())</f>
        <v>1.8146732141350923E-2</v>
      </c>
      <c r="L1226" s="44">
        <f>IFERROR(_xll.qlIndexFixing(Index6M,$H1226,TRUE,_xll.ohTrigger(RecalcTrigger,Trigger6M)),NA())</f>
        <v>1.8290612882433645E-2</v>
      </c>
      <c r="M1226" s="183">
        <f>IFERROR(_xll.qlIndexFixing(Index1Y,$H1226,TRUE,_xll.ohTrigger(RecalcTrigger,Trigger1Y)),NA())</f>
        <v>1.8581645818520766E-2</v>
      </c>
      <c r="N1226" s="182">
        <f>IFERROR(_xll.qlIndexFixing(ONIndex1M,I1226,TRUE,_xll.ohTrigger(RecalcTrigger,Trigger1M)),NA())</f>
        <v>1.7519424385215032E-2</v>
      </c>
      <c r="O1226" s="44">
        <f>IFERROR(_xll.qlIndexFixing(ONIndex3M,I1226,TRUE,_xll.ohTrigger(RecalcTrigger,Trigger3M)),NA())</f>
        <v>1.8145610587385619E-2</v>
      </c>
      <c r="P1226" s="44">
        <f>IFERROR(_xll.qlIndexFixing(ONIndex6M,I1226,TRUE,_xll.ohTrigger(RecalcTrigger,Trigger6M)),NA())</f>
        <v>1.83046311142121E-2</v>
      </c>
      <c r="Q1226" s="183">
        <f>IFERROR(_xll.qlIndexFixing(ONIndex1Y,I1226,TRUE,_xll.ohTrigger(RecalcTrigger,Trigger1Y)),NA())</f>
        <v>1.8636064075208125E-2</v>
      </c>
    </row>
    <row r="1227" spans="2:17" x14ac:dyDescent="0.2">
      <c r="B1227" s="39" t="s">
        <v>42</v>
      </c>
      <c r="D1227" s="42">
        <f>_xll.qlCalendarAdvance(Calendar,$D1226,B1227,"f",FALSE)</f>
        <v>48100</v>
      </c>
      <c r="E1227" s="177">
        <f>_xll.qlInterestRateIndexValueDate(IndexON,D1227)</f>
        <v>48100</v>
      </c>
      <c r="F1227" s="193">
        <f>IFERROR(_xll.qlIndexFixing(IndexON,D1227,TRUE,_xll.ohTrigger(RecalcTrigger,TriggerON)),NA())</f>
        <v>1.6644273939183662E-2</v>
      </c>
      <c r="H1227" s="42">
        <f>_xll.qlCalendarAdvance(Calendar,$H1226,B1227,"f",FALSE)</f>
        <v>48100</v>
      </c>
      <c r="I1227" s="177">
        <f>_xll.qlInterestRateIndexValueDate(Index1M,$H1227)</f>
        <v>48102</v>
      </c>
      <c r="J1227" s="182">
        <f>IFERROR(_xll.qlIndexFixing(Index1M,$H1227,TRUE,_xll.ohTrigger(RecalcTrigger,Trigger1M)),NA())</f>
        <v>1.7518811153527103E-2</v>
      </c>
      <c r="K1227" s="44">
        <f>IFERROR(_xll.qlIndexFixing(Index3M,H1227,TRUE,_xll.ohTrigger(RecalcTrigger,Trigger3M)),NA())</f>
        <v>1.8139772697255627E-2</v>
      </c>
      <c r="L1227" s="44">
        <f>IFERROR(_xll.qlIndexFixing(Index6M,$H1227,TRUE,_xll.ohTrigger(RecalcTrigger,Trigger6M)),NA())</f>
        <v>1.8282442858109319E-2</v>
      </c>
      <c r="M1227" s="183">
        <f>IFERROR(_xll.qlIndexFixing(Index1Y,$H1227,TRUE,_xll.ohTrigger(RecalcTrigger,Trigger1Y)),NA())</f>
        <v>1.8572243344294605E-2</v>
      </c>
      <c r="N1227" s="182">
        <f>IFERROR(_xll.qlIndexFixing(ONIndex1M,I1227,TRUE,_xll.ohTrigger(RecalcTrigger,Trigger1M)),NA())</f>
        <v>1.7514259340982719E-2</v>
      </c>
      <c r="O1227" s="44">
        <f>IFERROR(_xll.qlIndexFixing(ONIndex3M,I1227,TRUE,_xll.ohTrigger(RecalcTrigger,Trigger3M)),NA())</f>
        <v>1.8138982191393538E-2</v>
      </c>
      <c r="P1227" s="44">
        <f>IFERROR(_xll.qlIndexFixing(ONIndex6M,I1227,TRUE,_xll.ohTrigger(RecalcTrigger,Trigger6M)),NA())</f>
        <v>1.8297099876818379E-2</v>
      </c>
      <c r="Q1227" s="183">
        <f>IFERROR(_xll.qlIndexFixing(ONIndex1Y,I1227,TRUE,_xll.ohTrigger(RecalcTrigger,Trigger1Y)),NA())</f>
        <v>1.8627839991474104E-2</v>
      </c>
    </row>
    <row r="1228" spans="2:17" x14ac:dyDescent="0.2">
      <c r="B1228" s="39" t="s">
        <v>42</v>
      </c>
      <c r="D1228" s="42">
        <f>_xll.qlCalendarAdvance(Calendar,$D1227,B1228,"f",FALSE)</f>
        <v>48107</v>
      </c>
      <c r="E1228" s="177">
        <f>_xll.qlInterestRateIndexValueDate(IndexON,D1228)</f>
        <v>48107</v>
      </c>
      <c r="F1228" s="193">
        <f>IFERROR(_xll.qlIndexFixing(IndexON,D1228,TRUE,_xll.ohTrigger(RecalcTrigger,TriggerON)),NA())</f>
        <v>1.6644273939263599E-2</v>
      </c>
      <c r="H1228" s="42">
        <f>_xll.qlCalendarAdvance(Calendar,$H1227,B1228,"f",FALSE)</f>
        <v>48107</v>
      </c>
      <c r="I1228" s="177">
        <f>_xll.qlInterestRateIndexValueDate(Index1M,$H1228)</f>
        <v>48109</v>
      </c>
      <c r="J1228" s="182">
        <f>IFERROR(_xll.qlIndexFixing(Index1M,$H1228,TRUE,_xll.ohTrigger(RecalcTrigger,Trigger1M)),NA())</f>
        <v>1.7513496372983939E-2</v>
      </c>
      <c r="K1228" s="44">
        <f>IFERROR(_xll.qlIndexFixing(Index3M,H1228,TRUE,_xll.ohTrigger(RecalcTrigger,Trigger3M)),NA())</f>
        <v>1.8132762364031815E-2</v>
      </c>
      <c r="L1228" s="44">
        <f>IFERROR(_xll.qlIndexFixing(Index6M,$H1228,TRUE,_xll.ohTrigger(RecalcTrigger,Trigger6M)),NA())</f>
        <v>1.8274227791308873E-2</v>
      </c>
      <c r="M1228" s="183">
        <f>IFERROR(_xll.qlIndexFixing(Index1Y,$H1228,TRUE,_xll.ohTrigger(RecalcTrigger,Trigger1Y)),NA())</f>
        <v>1.8562803220796481E-2</v>
      </c>
      <c r="N1228" s="182">
        <f>IFERROR(_xll.qlIndexFixing(ONIndex1M,I1228,TRUE,_xll.ohTrigger(RecalcTrigger,Trigger1M)),NA())</f>
        <v>1.7509040437673207E-2</v>
      </c>
      <c r="O1228" s="44">
        <f>IFERROR(_xll.qlIndexFixing(ONIndex3M,I1228,TRUE,_xll.ohTrigger(RecalcTrigger,Trigger3M)),NA())</f>
        <v>1.8132301850712906E-2</v>
      </c>
      <c r="P1228" s="44">
        <f>IFERROR(_xll.qlIndexFixing(ONIndex6M,I1228,TRUE,_xll.ohTrigger(RecalcTrigger,Trigger6M)),NA())</f>
        <v>1.8289521150691712E-2</v>
      </c>
      <c r="Q1228" s="183">
        <f>IFERROR(_xll.qlIndexFixing(ONIndex1Y,I1228,TRUE,_xll.ohTrigger(RecalcTrigger,Trigger1Y)),NA())</f>
        <v>1.8619572766409576E-2</v>
      </c>
    </row>
    <row r="1229" spans="2:17" x14ac:dyDescent="0.2">
      <c r="B1229" s="39" t="s">
        <v>42</v>
      </c>
      <c r="D1229" s="42">
        <f>_xll.qlCalendarAdvance(Calendar,$D1228,B1229,"f",FALSE)</f>
        <v>48114</v>
      </c>
      <c r="E1229" s="177">
        <f>_xll.qlInterestRateIndexValueDate(IndexON,D1229)</f>
        <v>48114</v>
      </c>
      <c r="F1229" s="193">
        <f>IFERROR(_xll.qlIndexFixing(IndexON,D1229,TRUE,_xll.ohTrigger(RecalcTrigger,TriggerON)),NA())</f>
        <v>1.6644273939263599E-2</v>
      </c>
      <c r="H1229" s="42">
        <f>_xll.qlCalendarAdvance(Calendar,$H1228,B1229,"f",FALSE)</f>
        <v>48114</v>
      </c>
      <c r="I1229" s="177">
        <f>_xll.qlInterestRateIndexValueDate(Index1M,$H1229)</f>
        <v>48116</v>
      </c>
      <c r="J1229" s="182">
        <f>IFERROR(_xll.qlIndexFixing(Index1M,$H1229,TRUE,_xll.ohTrigger(RecalcTrigger,Trigger1M)),NA())</f>
        <v>1.7508128185359517E-2</v>
      </c>
      <c r="K1229" s="44">
        <f>IFERROR(_xll.qlIndexFixing(Index3M,H1229,TRUE,_xll.ohTrigger(RecalcTrigger,Trigger3M)),NA())</f>
        <v>1.8125464922611349E-2</v>
      </c>
      <c r="L1229" s="44">
        <f>IFERROR(_xll.qlIndexFixing(Index6M,$H1229,TRUE,_xll.ohTrigger(RecalcTrigger,Trigger6M)),NA())</f>
        <v>1.8265967913173125E-2</v>
      </c>
      <c r="M1229" s="183">
        <f>IFERROR(_xll.qlIndexFixing(Index1Y,$H1229,TRUE,_xll.ohTrigger(RecalcTrigger,Trigger1Y)),NA())</f>
        <v>1.8553325691660207E-2</v>
      </c>
      <c r="N1229" s="182">
        <f>IFERROR(_xll.qlIndexFixing(ONIndex1M,I1229,TRUE,_xll.ohTrigger(RecalcTrigger,Trigger1M)),NA())</f>
        <v>1.750376787576613E-2</v>
      </c>
      <c r="O1229" s="44">
        <f>IFERROR(_xll.qlIndexFixing(ONIndex3M,I1229,TRUE,_xll.ohTrigger(RecalcTrigger,Trigger3M)),NA())</f>
        <v>1.8125569782849738E-2</v>
      </c>
      <c r="P1229" s="44">
        <f>IFERROR(_xll.qlIndexFixing(ONIndex6M,I1229,TRUE,_xll.ohTrigger(RecalcTrigger,Trigger6M)),NA())</f>
        <v>1.8281895164209416E-2</v>
      </c>
      <c r="Q1229" s="183">
        <f>IFERROR(_xll.qlIndexFixing(ONIndex1Y,I1229,TRUE,_xll.ohTrigger(RecalcTrigger,Trigger1Y)),NA())</f>
        <v>1.8611262637744375E-2</v>
      </c>
    </row>
    <row r="1230" spans="2:17" x14ac:dyDescent="0.2">
      <c r="B1230" s="39" t="s">
        <v>42</v>
      </c>
      <c r="D1230" s="42">
        <f>_xll.qlCalendarAdvance(Calendar,$D1229,B1230,"f",FALSE)</f>
        <v>48121</v>
      </c>
      <c r="E1230" s="177">
        <f>_xll.qlInterestRateIndexValueDate(IndexON,D1230)</f>
        <v>48121</v>
      </c>
      <c r="F1230" s="193">
        <f>IFERROR(_xll.qlIndexFixing(IndexON,D1230,TRUE,_xll.ohTrigger(RecalcTrigger,TriggerON)),NA())</f>
        <v>1.6644273939183662E-2</v>
      </c>
      <c r="H1230" s="42">
        <f>_xll.qlCalendarAdvance(Calendar,$H1229,B1230,"f",FALSE)</f>
        <v>48121</v>
      </c>
      <c r="I1230" s="177">
        <f>_xll.qlInterestRateIndexValueDate(Index1M,$H1230)</f>
        <v>48123</v>
      </c>
      <c r="J1230" s="182">
        <f>IFERROR(_xll.qlIndexFixing(Index1M,$H1230,TRUE,_xll.ohTrigger(RecalcTrigger,Trigger1M)),NA())</f>
        <v>1.7502706791540645E-2</v>
      </c>
      <c r="K1230" s="44">
        <f>IFERROR(_xll.qlIndexFixing(Index3M,H1230,TRUE,_xll.ohTrigger(RecalcTrigger,Trigger3M)),NA())</f>
        <v>1.8118527438395194E-2</v>
      </c>
      <c r="L1230" s="44">
        <f>IFERROR(_xll.qlIndexFixing(Index6M,$H1230,TRUE,_xll.ohTrigger(RecalcTrigger,Trigger6M)),NA())</f>
        <v>1.8257516343521341E-2</v>
      </c>
      <c r="M1230" s="183">
        <f>IFERROR(_xll.qlIndexFixing(Index1Y,$H1230,TRUE,_xll.ohTrigger(RecalcTrigger,Trigger1Y)),NA())</f>
        <v>1.8543811000513506E-2</v>
      </c>
      <c r="N1230" s="182">
        <f>IFERROR(_xll.qlIndexFixing(ONIndex1M,I1230,TRUE,_xll.ohTrigger(RecalcTrigger,Trigger1M)),NA())</f>
        <v>1.7498441855900992E-2</v>
      </c>
      <c r="O1230" s="44">
        <f>IFERROR(_xll.qlIndexFixing(ONIndex3M,I1230,TRUE,_xll.ohTrigger(RecalcTrigger,Trigger3M)),NA())</f>
        <v>1.8118786205230109E-2</v>
      </c>
      <c r="P1230" s="44">
        <f>IFERROR(_xll.qlIndexFixing(ONIndex6M,I1230,TRUE,_xll.ohTrigger(RecalcTrigger,Trigger6M)),NA())</f>
        <v>1.8274222145748809E-2</v>
      </c>
      <c r="Q1230" s="183">
        <f>IFERROR(_xll.qlIndexFixing(ONIndex1Y,I1230,TRUE,_xll.ohTrigger(RecalcTrigger,Trigger1Y)),NA())</f>
        <v>1.8602909843927762E-2</v>
      </c>
    </row>
    <row r="1231" spans="2:17" x14ac:dyDescent="0.2">
      <c r="B1231" s="39" t="s">
        <v>42</v>
      </c>
      <c r="D1231" s="42">
        <f>_xll.qlCalendarAdvance(Calendar,$D1230,B1231,"f",FALSE)</f>
        <v>48128</v>
      </c>
      <c r="E1231" s="177">
        <f>_xll.qlInterestRateIndexValueDate(IndexON,D1231)</f>
        <v>48128</v>
      </c>
      <c r="F1231" s="193">
        <f>IFERROR(_xll.qlIndexFixing(IndexON,D1231,TRUE,_xll.ohTrigger(RecalcTrigger,TriggerON)),NA())</f>
        <v>1.6644273939263599E-2</v>
      </c>
      <c r="H1231" s="42">
        <f>_xll.qlCalendarAdvance(Calendar,$H1230,B1231,"f",FALSE)</f>
        <v>48128</v>
      </c>
      <c r="I1231" s="177">
        <f>_xll.qlInterestRateIndexValueDate(Index1M,$H1231)</f>
        <v>48130</v>
      </c>
      <c r="J1231" s="182">
        <f>IFERROR(_xll.qlIndexFixing(Index1M,$H1231,TRUE,_xll.ohTrigger(RecalcTrigger,Trigger1M)),NA())</f>
        <v>1.7497232392431616E-2</v>
      </c>
      <c r="K1231" s="44">
        <f>IFERROR(_xll.qlIndexFixing(Index3M,H1231,TRUE,_xll.ohTrigger(RecalcTrigger,Trigger3M)),NA())</f>
        <v>1.8111361843947828E-2</v>
      </c>
      <c r="L1231" s="44">
        <f>IFERROR(_xll.qlIndexFixing(Index6M,$H1231,TRUE,_xll.ohTrigger(RecalcTrigger,Trigger6M)),NA())</f>
        <v>1.8249164027285981E-2</v>
      </c>
      <c r="M1231" s="183">
        <f>IFERROR(_xll.qlIndexFixing(Index1Y,$H1231,TRUE,_xll.ohTrigger(RecalcTrigger,Trigger1Y)),NA())</f>
        <v>1.8534259390980849E-2</v>
      </c>
      <c r="N1231" s="182">
        <f>IFERROR(_xll.qlIndexFixing(ONIndex1M,I1231,TRUE,_xll.ohTrigger(RecalcTrigger,Trigger1M)),NA())</f>
        <v>1.7493062578477492E-2</v>
      </c>
      <c r="O1231" s="44">
        <f>IFERROR(_xll.qlIndexFixing(ONIndex3M,I1231,TRUE,_xll.ohTrigger(RecalcTrigger,Trigger3M)),NA())</f>
        <v>1.8111951335040288E-2</v>
      </c>
      <c r="P1231" s="44">
        <f>IFERROR(_xll.qlIndexFixing(ONIndex6M,I1231,TRUE,_xll.ohTrigger(RecalcTrigger,Trigger6M)),NA())</f>
        <v>1.8266502324086886E-2</v>
      </c>
      <c r="Q1231" s="183">
        <f>IFERROR(_xll.qlIndexFixing(ONIndex1Y,I1231,TRUE,_xll.ohTrigger(RecalcTrigger,Trigger1Y)),NA())</f>
        <v>1.8594514622689573E-2</v>
      </c>
    </row>
    <row r="1232" spans="2:17" x14ac:dyDescent="0.2">
      <c r="B1232" s="39" t="s">
        <v>42</v>
      </c>
      <c r="D1232" s="42">
        <f>_xll.qlCalendarAdvance(Calendar,$D1231,B1232,"f",FALSE)</f>
        <v>48135</v>
      </c>
      <c r="E1232" s="177">
        <f>_xll.qlInterestRateIndexValueDate(IndexON,D1232)</f>
        <v>48135</v>
      </c>
      <c r="F1232" s="193">
        <f>IFERROR(_xll.qlIndexFixing(IndexON,D1232,TRUE,_xll.ohTrigger(RecalcTrigger,TriggerON)),NA())</f>
        <v>1.6644273939263599E-2</v>
      </c>
      <c r="H1232" s="42">
        <f>_xll.qlCalendarAdvance(Calendar,$H1231,B1232,"f",FALSE)</f>
        <v>48135</v>
      </c>
      <c r="I1232" s="177">
        <f>_xll.qlInterestRateIndexValueDate(Index1M,$H1232)</f>
        <v>48137</v>
      </c>
      <c r="J1232" s="182">
        <f>IFERROR(_xll.qlIndexFixing(Index1M,$H1232,TRUE,_xll.ohTrigger(RecalcTrigger,Trigger1M)),NA())</f>
        <v>1.749170518892923E-2</v>
      </c>
      <c r="K1232" s="44">
        <f>IFERROR(_xll.qlIndexFixing(Index3M,H1232,TRUE,_xll.ohTrigger(RecalcTrigger,Trigger3M)),NA())</f>
        <v>1.8104146248041839E-2</v>
      </c>
      <c r="L1232" s="44">
        <f>IFERROR(_xll.qlIndexFixing(Index6M,$H1232,TRUE,_xll.ohTrigger(RecalcTrigger,Trigger6M)),NA())</f>
        <v>1.824076760761147E-2</v>
      </c>
      <c r="M1232" s="183">
        <f>IFERROR(_xll.qlIndexFixing(Index1Y,$H1232,TRUE,_xll.ohTrigger(RecalcTrigger,Trigger1Y)),NA())</f>
        <v>1.8524671106679533E-2</v>
      </c>
      <c r="N1232" s="182">
        <f>IFERROR(_xll.qlIndexFixing(ONIndex1M,I1232,TRUE,_xll.ohTrigger(RecalcTrigger,Trigger1M)),NA())</f>
        <v>1.7487630244135133E-2</v>
      </c>
      <c r="O1232" s="44">
        <f>IFERROR(_xll.qlIndexFixing(ONIndex3M,I1232,TRUE,_xll.ohTrigger(RecalcTrigger,Trigger3M)),NA())</f>
        <v>1.810506538978629E-2</v>
      </c>
      <c r="P1232" s="44">
        <f>IFERROR(_xll.qlIndexFixing(ONIndex6M,I1232,TRUE,_xll.ohTrigger(RecalcTrigger,Trigger6M)),NA())</f>
        <v>1.8258735927361158E-2</v>
      </c>
      <c r="Q1232" s="183">
        <f>IFERROR(_xll.qlIndexFixing(ONIndex1Y,I1232,TRUE,_xll.ohTrigger(RecalcTrigger,Trigger1Y)),NA())</f>
        <v>1.8586077212319196E-2</v>
      </c>
    </row>
    <row r="1233" spans="2:17" x14ac:dyDescent="0.2">
      <c r="B1233" s="39" t="s">
        <v>42</v>
      </c>
      <c r="D1233" s="42">
        <f>_xll.qlCalendarAdvance(Calendar,$D1232,B1233,"f",FALSE)</f>
        <v>48142</v>
      </c>
      <c r="E1233" s="177">
        <f>_xll.qlInterestRateIndexValueDate(IndexON,D1233)</f>
        <v>48142</v>
      </c>
      <c r="F1233" s="193">
        <f>IFERROR(_xll.qlIndexFixing(IndexON,D1233,TRUE,_xll.ohTrigger(RecalcTrigger,TriggerON)),NA())</f>
        <v>1.6644273939183662E-2</v>
      </c>
      <c r="H1233" s="42">
        <f>_xll.qlCalendarAdvance(Calendar,$H1232,B1233,"f",FALSE)</f>
        <v>48142</v>
      </c>
      <c r="I1233" s="177">
        <f>_xll.qlInterestRateIndexValueDate(Index1M,$H1233)</f>
        <v>48144</v>
      </c>
      <c r="J1233" s="182">
        <f>IFERROR(_xll.qlIndexFixing(Index1M,$H1233,TRUE,_xll.ohTrigger(RecalcTrigger,Trigger1M)),NA())</f>
        <v>1.7486125381925288E-2</v>
      </c>
      <c r="K1233" s="44">
        <f>IFERROR(_xll.qlIndexFixing(Index3M,H1233,TRUE,_xll.ohTrigger(RecalcTrigger,Trigger3M)),NA())</f>
        <v>1.8096880869295388E-2</v>
      </c>
      <c r="L1233" s="44">
        <f>IFERROR(_xll.qlIndexFixing(Index6M,$H1233,TRUE,_xll.ohTrigger(RecalcTrigger,Trigger6M)),NA())</f>
        <v>1.8232327315650606E-2</v>
      </c>
      <c r="M1233" s="183">
        <f>IFERROR(_xll.qlIndexFixing(Index1Y,$H1233,TRUE,_xll.ohTrigger(RecalcTrigger,Trigger1Y)),NA())</f>
        <v>1.8515046391222954E-2</v>
      </c>
      <c r="N1233" s="182">
        <f>IFERROR(_xll.qlIndexFixing(ONIndex1M,I1233,TRUE,_xll.ohTrigger(RecalcTrigger,Trigger1M)),NA())</f>
        <v>1.7482145053193676E-2</v>
      </c>
      <c r="O1233" s="44">
        <f>IFERROR(_xll.qlIndexFixing(ONIndex3M,I1233,TRUE,_xll.ohTrigger(RecalcTrigger,Trigger3M)),NA())</f>
        <v>1.8098128586654383E-2</v>
      </c>
      <c r="P1233" s="44">
        <f>IFERROR(_xll.qlIndexFixing(ONIndex6M,I1233,TRUE,_xll.ohTrigger(RecalcTrigger,Trigger6M)),NA())</f>
        <v>1.8250923184348622E-2</v>
      </c>
      <c r="Q1233" s="183">
        <f>IFERROR(_xll.qlIndexFixing(ONIndex1Y,I1233,TRUE,_xll.ohTrigger(RecalcTrigger,Trigger1Y)),NA())</f>
        <v>1.8577597850786276E-2</v>
      </c>
    </row>
    <row r="1234" spans="2:17" x14ac:dyDescent="0.2">
      <c r="B1234" s="39" t="s">
        <v>42</v>
      </c>
      <c r="D1234" s="42">
        <f>_xll.qlCalendarAdvance(Calendar,$D1233,B1234,"f",FALSE)</f>
        <v>48149</v>
      </c>
      <c r="E1234" s="177">
        <f>_xll.qlInterestRateIndexValueDate(IndexON,D1234)</f>
        <v>48149</v>
      </c>
      <c r="F1234" s="193">
        <f>IFERROR(_xll.qlIndexFixing(IndexON,D1234,TRUE,_xll.ohTrigger(RecalcTrigger,TriggerON)),NA())</f>
        <v>1.6644273939183662E-2</v>
      </c>
      <c r="H1234" s="42">
        <f>_xll.qlCalendarAdvance(Calendar,$H1233,B1234,"f",FALSE)</f>
        <v>48149</v>
      </c>
      <c r="I1234" s="177">
        <f>_xll.qlInterestRateIndexValueDate(Index1M,$H1234)</f>
        <v>48151</v>
      </c>
      <c r="J1234" s="182">
        <f>IFERROR(_xll.qlIndexFixing(Index1M,$H1234,TRUE,_xll.ohTrigger(RecalcTrigger,Trigger1M)),NA())</f>
        <v>1.7480439950797847E-2</v>
      </c>
      <c r="K1234" s="44">
        <f>IFERROR(_xll.qlIndexFixing(Index3M,H1234,TRUE,_xll.ohTrigger(RecalcTrigger,Trigger3M)),NA())</f>
        <v>1.8089565926330122E-2</v>
      </c>
      <c r="L1234" s="44">
        <f>IFERROR(_xll.qlIndexFixing(Index6M,$H1234,TRUE,_xll.ohTrigger(RecalcTrigger,Trigger6M)),NA())</f>
        <v>1.8223843382554887E-2</v>
      </c>
      <c r="M1234" s="183">
        <f>IFERROR(_xll.qlIndexFixing(Index1Y,$H1234,TRUE,_xll.ohTrigger(RecalcTrigger,Trigger1Y)),NA())</f>
        <v>1.8506107986784169E-2</v>
      </c>
      <c r="N1234" s="182">
        <f>IFERROR(_xll.qlIndexFixing(ONIndex1M,I1234,TRUE,_xll.ohTrigger(RecalcTrigger,Trigger1M)),NA())</f>
        <v>1.7476607206452499E-2</v>
      </c>
      <c r="O1234" s="44">
        <f>IFERROR(_xll.qlIndexFixing(ONIndex3M,I1234,TRUE,_xll.ohTrigger(RecalcTrigger,Trigger3M)),NA())</f>
        <v>1.8091141143070644E-2</v>
      </c>
      <c r="P1234" s="44">
        <f>IFERROR(_xll.qlIndexFixing(ONIndex6M,I1234,TRUE,_xll.ohTrigger(RecalcTrigger,Trigger6M)),NA())</f>
        <v>1.8243064323426594E-2</v>
      </c>
      <c r="Q1234" s="183">
        <f>IFERROR(_xll.qlIndexFixing(ONIndex1Y,I1234,TRUE,_xll.ohTrigger(RecalcTrigger,Trigger1Y)),NA())</f>
        <v>1.8569076776140392E-2</v>
      </c>
    </row>
    <row r="1235" spans="2:17" x14ac:dyDescent="0.2">
      <c r="B1235" s="39" t="s">
        <v>42</v>
      </c>
      <c r="D1235" s="42">
        <f>_xll.qlCalendarAdvance(Calendar,$D1234,B1235,"f",FALSE)</f>
        <v>48156</v>
      </c>
      <c r="E1235" s="177">
        <f>_xll.qlInterestRateIndexValueDate(IndexON,D1235)</f>
        <v>48156</v>
      </c>
      <c r="F1235" s="193">
        <f>IFERROR(_xll.qlIndexFixing(IndexON,D1235,TRUE,_xll.ohTrigger(RecalcTrigger,TriggerON)),NA())</f>
        <v>1.6644273939183662E-2</v>
      </c>
      <c r="H1235" s="42">
        <f>_xll.qlCalendarAdvance(Calendar,$H1234,B1235,"f",FALSE)</f>
        <v>48156</v>
      </c>
      <c r="I1235" s="177">
        <f>_xll.qlInterestRateIndexValueDate(Index1M,$H1235)</f>
        <v>48158</v>
      </c>
      <c r="J1235" s="182">
        <f>IFERROR(_xll.qlIndexFixing(Index1M,$H1235,TRUE,_xll.ohTrigger(RecalcTrigger,Trigger1M)),NA())</f>
        <v>1.7474808761017424E-2</v>
      </c>
      <c r="K1235" s="44">
        <f>IFERROR(_xll.qlIndexFixing(Index3M,H1235,TRUE,_xll.ohTrigger(RecalcTrigger,Trigger3M)),NA())</f>
        <v>1.8082201637765943E-2</v>
      </c>
      <c r="L1235" s="44">
        <f>IFERROR(_xll.qlIndexFixing(Index6M,$H1235,TRUE,_xll.ohTrigger(RecalcTrigger,Trigger6M)),NA())</f>
        <v>1.8215480550130784E-2</v>
      </c>
      <c r="M1235" s="183">
        <f>IFERROR(_xll.qlIndexFixing(Index1Y,$H1235,TRUE,_xll.ohTrigger(RecalcTrigger,Trigger1Y)),NA())</f>
        <v>1.8495688641269097E-2</v>
      </c>
      <c r="N1235" s="182">
        <f>IFERROR(_xll.qlIndexFixing(ONIndex1M,I1235,TRUE,_xll.ohTrigger(RecalcTrigger,Trigger1M)),NA())</f>
        <v>1.7471016904311298E-2</v>
      </c>
      <c r="O1235" s="44">
        <f>IFERROR(_xll.qlIndexFixing(ONIndex3M,I1235,TRUE,_xll.ohTrigger(RecalcTrigger,Trigger3M)),NA())</f>
        <v>1.8084103276541086E-2</v>
      </c>
      <c r="P1235" s="44">
        <f>IFERROR(_xll.qlIndexFixing(ONIndex6M,I1235,TRUE,_xll.ohTrigger(RecalcTrigger,Trigger6M)),NA())</f>
        <v>1.8235159573132265E-2</v>
      </c>
      <c r="Q1235" s="183">
        <f>IFERROR(_xll.qlIndexFixing(ONIndex1Y,I1235,TRUE,_xll.ohTrigger(RecalcTrigger,Trigger1Y)),NA())</f>
        <v>1.856051422651106E-2</v>
      </c>
    </row>
    <row r="1236" spans="2:17" x14ac:dyDescent="0.2">
      <c r="B1236" s="39" t="s">
        <v>42</v>
      </c>
      <c r="D1236" s="42">
        <f>_xll.qlCalendarAdvance(Calendar,$D1235,B1236,"f",FALSE)</f>
        <v>48163</v>
      </c>
      <c r="E1236" s="177">
        <f>_xll.qlInterestRateIndexValueDate(IndexON,D1236)</f>
        <v>48163</v>
      </c>
      <c r="F1236" s="193">
        <f>IFERROR(_xll.qlIndexFixing(IndexON,D1236,TRUE,_xll.ohTrigger(RecalcTrigger,TriggerON)),NA())</f>
        <v>1.6644273939183662E-2</v>
      </c>
      <c r="H1236" s="42">
        <f>_xll.qlCalendarAdvance(Calendar,$H1235,B1236,"f",FALSE)</f>
        <v>48163</v>
      </c>
      <c r="I1236" s="177">
        <f>_xll.qlInterestRateIndexValueDate(Index1M,$H1236)</f>
        <v>48165</v>
      </c>
      <c r="J1236" s="182">
        <f>IFERROR(_xll.qlIndexFixing(Index1M,$H1236,TRUE,_xll.ohTrigger(RecalcTrigger,Trigger1M)),NA())</f>
        <v>1.7469072348904602E-2</v>
      </c>
      <c r="K1236" s="44">
        <f>IFERROR(_xll.qlIndexFixing(Index3M,H1236,TRUE,_xll.ohTrigger(RecalcTrigger,Trigger3M)),NA())</f>
        <v>1.807478822222363E-2</v>
      </c>
      <c r="L1236" s="44">
        <f>IFERROR(_xll.qlIndexFixing(Index6M,$H1236,TRUE,_xll.ohTrigger(RecalcTrigger,Trigger6M)),NA())</f>
        <v>1.8206913464532928E-2</v>
      </c>
      <c r="M1236" s="183">
        <f>IFERROR(_xll.qlIndexFixing(Index1Y,$H1236,TRUE,_xll.ohTrigger(RecalcTrigger,Trigger1Y)),NA())</f>
        <v>1.8485956093970149E-2</v>
      </c>
      <c r="N1236" s="182">
        <f>IFERROR(_xll.qlIndexFixing(ONIndex1M,I1236,TRUE,_xll.ohTrigger(RecalcTrigger,Trigger1M)),NA())</f>
        <v>1.7465374347169771E-2</v>
      </c>
      <c r="O1236" s="44">
        <f>IFERROR(_xll.qlIndexFixing(ONIndex3M,I1236,TRUE,_xll.ohTrigger(RecalcTrigger,Trigger3M)),NA())</f>
        <v>1.8077015204172042E-2</v>
      </c>
      <c r="P1236" s="44">
        <f>IFERROR(_xll.qlIndexFixing(ONIndex6M,I1236,TRUE,_xll.ohTrigger(RecalcTrigger,Trigger6M)),NA())</f>
        <v>1.822720916184295E-2</v>
      </c>
      <c r="Q1236" s="183">
        <f>IFERROR(_xll.qlIndexFixing(ONIndex1Y,I1236,TRUE,_xll.ohTrigger(RecalcTrigger,Trigger1Y)),NA())</f>
        <v>1.8551910439867925E-2</v>
      </c>
    </row>
    <row r="1237" spans="2:17" x14ac:dyDescent="0.2">
      <c r="B1237" s="39" t="s">
        <v>42</v>
      </c>
      <c r="D1237" s="42">
        <f>_xll.qlCalendarAdvance(Calendar,$D1236,B1237,"f",FALSE)</f>
        <v>48170</v>
      </c>
      <c r="E1237" s="177">
        <f>_xll.qlInterestRateIndexValueDate(IndexON,D1237)</f>
        <v>48170</v>
      </c>
      <c r="F1237" s="193">
        <f>IFERROR(_xll.qlIndexFixing(IndexON,D1237,TRUE,_xll.ohTrigger(RecalcTrigger,TriggerON)),NA())</f>
        <v>1.6644273939263599E-2</v>
      </c>
      <c r="H1237" s="42">
        <f>_xll.qlCalendarAdvance(Calendar,$H1236,B1237,"f",FALSE)</f>
        <v>48170</v>
      </c>
      <c r="I1237" s="177">
        <f>_xll.qlInterestRateIndexValueDate(Index1M,$H1237)</f>
        <v>48172</v>
      </c>
      <c r="J1237" s="182">
        <f>IFERROR(_xll.qlIndexFixing(Index1M,$H1237,TRUE,_xll.ohTrigger(RecalcTrigger,Trigger1M)),NA())</f>
        <v>1.7463284136887414E-2</v>
      </c>
      <c r="K1237" s="44">
        <f>IFERROR(_xll.qlIndexFixing(Index3M,H1237,TRUE,_xll.ohTrigger(RecalcTrigger,Trigger3M)),NA())</f>
        <v>1.8067325898325687E-2</v>
      </c>
      <c r="L1237" s="44">
        <f>IFERROR(_xll.qlIndexFixing(Index6M,$H1237,TRUE,_xll.ohTrigger(RecalcTrigger,Trigger6M)),NA())</f>
        <v>1.8198303416696912E-2</v>
      </c>
      <c r="M1237" s="183">
        <f>IFERROR(_xll.qlIndexFixing(Index1Y,$H1237,TRUE,_xll.ohTrigger(RecalcTrigger,Trigger1Y)),NA())</f>
        <v>1.8476188089913453E-2</v>
      </c>
      <c r="N1237" s="182">
        <f>IFERROR(_xll.qlIndexFixing(ONIndex1M,I1237,TRUE,_xll.ohTrigger(RecalcTrigger,Trigger1M)),NA())</f>
        <v>1.7459679735747358E-2</v>
      </c>
      <c r="O1237" s="44">
        <f>IFERROR(_xll.qlIndexFixing(ONIndex3M,I1237,TRUE,_xll.ohTrigger(RecalcTrigger,Trigger3M)),NA())</f>
        <v>1.806987714338959E-2</v>
      </c>
      <c r="P1237" s="44">
        <f>IFERROR(_xll.qlIndexFixing(ONIndex6M,I1237,TRUE,_xll.ohTrigger(RecalcTrigger,Trigger6M)),NA())</f>
        <v>1.8219213318175775E-2</v>
      </c>
      <c r="Q1237" s="183">
        <f>IFERROR(_xll.qlIndexFixing(ONIndex1Y,I1237,TRUE,_xll.ohTrigger(RecalcTrigger,Trigger1Y)),NA())</f>
        <v>1.8543265654340502E-2</v>
      </c>
    </row>
    <row r="1238" spans="2:17" x14ac:dyDescent="0.2">
      <c r="B1238" s="39" t="s">
        <v>42</v>
      </c>
      <c r="D1238" s="42">
        <f>_xll.qlCalendarAdvance(Calendar,$D1237,B1238,"f",FALSE)</f>
        <v>48177</v>
      </c>
      <c r="E1238" s="177">
        <f>_xll.qlInterestRateIndexValueDate(IndexON,D1238)</f>
        <v>48177</v>
      </c>
      <c r="F1238" s="193">
        <f>IFERROR(_xll.qlIndexFixing(IndexON,D1238,TRUE,_xll.ohTrigger(RecalcTrigger,TriggerON)),NA())</f>
        <v>1.6644273939183662E-2</v>
      </c>
      <c r="H1238" s="42">
        <f>_xll.qlCalendarAdvance(Calendar,$H1237,B1238,"f",FALSE)</f>
        <v>48177</v>
      </c>
      <c r="I1238" s="177">
        <f>_xll.qlInterestRateIndexValueDate(Index1M,$H1238)</f>
        <v>48179</v>
      </c>
      <c r="J1238" s="182">
        <f>IFERROR(_xll.qlIndexFixing(Index1M,$H1238,TRUE,_xll.ohTrigger(RecalcTrigger,Trigger1M)),NA())</f>
        <v>1.7457444325865157E-2</v>
      </c>
      <c r="K1238" s="44">
        <f>IFERROR(_xll.qlIndexFixing(Index3M,H1238,TRUE,_xll.ohTrigger(RecalcTrigger,Trigger3M)),NA())</f>
        <v>1.8059814884691154E-2</v>
      </c>
      <c r="L1238" s="44">
        <f>IFERROR(_xll.qlIndexFixing(Index6M,$H1238,TRUE,_xll.ohTrigger(RecalcTrigger,Trigger6M)),NA())</f>
        <v>1.8189650637755645E-2</v>
      </c>
      <c r="M1238" s="183">
        <f>IFERROR(_xll.qlIndexFixing(Index1Y,$H1238,TRUE,_xll.ohTrigger(RecalcTrigger,Trigger1Y)),NA())</f>
        <v>1.8466384872683945E-2</v>
      </c>
      <c r="N1238" s="182">
        <f>IFERROR(_xll.qlIndexFixing(ONIndex1M,I1238,TRUE,_xll.ohTrigger(RecalcTrigger,Trigger1M)),NA())</f>
        <v>1.7453933270363819E-2</v>
      </c>
      <c r="O1238" s="44">
        <f>IFERROR(_xll.qlIndexFixing(ONIndex3M,I1238,TRUE,_xll.ohTrigger(RecalcTrigger,Trigger3M)),NA())</f>
        <v>1.8062689311699742E-2</v>
      </c>
      <c r="P1238" s="44">
        <f>IFERROR(_xll.qlIndexFixing(ONIndex6M,I1238,TRUE,_xll.ohTrigger(RecalcTrigger,Trigger6M)),NA())</f>
        <v>1.8211172270508058E-2</v>
      </c>
      <c r="Q1238" s="183">
        <f>IFERROR(_xll.qlIndexFixing(ONIndex1Y,I1238,TRUE,_xll.ohTrigger(RecalcTrigger,Trigger1Y)),NA())</f>
        <v>1.8534580108058307E-2</v>
      </c>
    </row>
    <row r="1239" spans="2:17" x14ac:dyDescent="0.2">
      <c r="B1239" s="39" t="s">
        <v>42</v>
      </c>
      <c r="D1239" s="42">
        <f>_xll.qlCalendarAdvance(Calendar,$D1238,B1239,"f",FALSE)</f>
        <v>48184</v>
      </c>
      <c r="E1239" s="177">
        <f>_xll.qlInterestRateIndexValueDate(IndexON,D1239)</f>
        <v>48184</v>
      </c>
      <c r="F1239" s="193">
        <f>IFERROR(_xll.qlIndexFixing(IndexON,D1239,TRUE,_xll.ohTrigger(RecalcTrigger,TriggerON)),NA())</f>
        <v>1.6644273939183662E-2</v>
      </c>
      <c r="H1239" s="42">
        <f>_xll.qlCalendarAdvance(Calendar,$H1238,B1239,"f",FALSE)</f>
        <v>48184</v>
      </c>
      <c r="I1239" s="177">
        <f>_xll.qlInterestRateIndexValueDate(Index1M,$H1239)</f>
        <v>48186</v>
      </c>
      <c r="J1239" s="182">
        <f>IFERROR(_xll.qlIndexFixing(Index1M,$H1239,TRUE,_xll.ohTrigger(RecalcTrigger,Trigger1M)),NA())</f>
        <v>1.745155311673463E-2</v>
      </c>
      <c r="K1239" s="44">
        <f>IFERROR(_xll.qlIndexFixing(Index3M,H1239,TRUE,_xll.ohTrigger(RecalcTrigger,Trigger3M)),NA())</f>
        <v>1.8052352537254995E-2</v>
      </c>
      <c r="L1239" s="44">
        <f>IFERROR(_xll.qlIndexFixing(Index6M,$H1239,TRUE,_xll.ohTrigger(RecalcTrigger,Trigger6M)),NA())</f>
        <v>1.8180777190271294E-2</v>
      </c>
      <c r="M1239" s="183">
        <f>IFERROR(_xll.qlIndexFixing(Index1Y,$H1239,TRUE,_xll.ohTrigger(RecalcTrigger,Trigger1Y)),NA())</f>
        <v>1.8456546685861559E-2</v>
      </c>
      <c r="N1239" s="182">
        <f>IFERROR(_xll.qlIndexFixing(ONIndex1M,I1239,TRUE,_xll.ohTrigger(RecalcTrigger,Trigger1M)),NA())</f>
        <v>1.7448135151658661E-2</v>
      </c>
      <c r="O1239" s="44">
        <f>IFERROR(_xll.qlIndexFixing(ONIndex3M,I1239,TRUE,_xll.ohTrigger(RecalcTrigger,Trigger3M)),NA())</f>
        <v>1.8055451926208832E-2</v>
      </c>
      <c r="P1239" s="44">
        <f>IFERROR(_xll.qlIndexFixing(ONIndex6M,I1239,TRUE,_xll.ohTrigger(RecalcTrigger,Trigger6M)),NA())</f>
        <v>1.8203086247456923E-2</v>
      </c>
      <c r="Q1239" s="183">
        <f>IFERROR(_xll.qlIndexFixing(ONIndex1Y,I1239,TRUE,_xll.ohTrigger(RecalcTrigger,Trigger1Y)),NA())</f>
        <v>1.8525854038911049E-2</v>
      </c>
    </row>
    <row r="1240" spans="2:17" x14ac:dyDescent="0.2">
      <c r="B1240" s="39" t="s">
        <v>42</v>
      </c>
      <c r="D1240" s="42">
        <f>_xll.qlCalendarAdvance(Calendar,$D1239,B1240,"f",FALSE)</f>
        <v>48191</v>
      </c>
      <c r="E1240" s="177">
        <f>_xll.qlInterestRateIndexValueDate(IndexON,D1240)</f>
        <v>48191</v>
      </c>
      <c r="F1240" s="193">
        <f>IFERROR(_xll.qlIndexFixing(IndexON,D1240,TRUE,_xll.ohTrigger(RecalcTrigger,TriggerON)),NA())</f>
        <v>1.6644273939263599E-2</v>
      </c>
      <c r="H1240" s="42">
        <f>_xll.qlCalendarAdvance(Calendar,$H1239,B1240,"f",FALSE)</f>
        <v>48191</v>
      </c>
      <c r="I1240" s="177">
        <f>_xll.qlInterestRateIndexValueDate(Index1M,$H1240)</f>
        <v>48193</v>
      </c>
      <c r="J1240" s="182">
        <f>IFERROR(_xll.qlIndexFixing(Index1M,$H1240,TRUE,_xll.ohTrigger(RecalcTrigger,Trigger1M)),NA())</f>
        <v>1.7445610710395132E-2</v>
      </c>
      <c r="K1240" s="44">
        <f>IFERROR(_xll.qlIndexFixing(Index3M,H1240,TRUE,_xll.ohTrigger(RecalcTrigger,Trigger3M)),NA())</f>
        <v>1.8044748585746104E-2</v>
      </c>
      <c r="L1240" s="44">
        <f>IFERROR(_xll.qlIndexFixing(Index6M,$H1240,TRUE,_xll.ohTrigger(RecalcTrigger,Trigger6M)),NA())</f>
        <v>1.8172036264481342E-2</v>
      </c>
      <c r="M1240" s="183">
        <f>IFERROR(_xll.qlIndexFixing(Index1Y,$H1240,TRUE,_xll.ohTrigger(RecalcTrigger,Trigger1Y)),NA())</f>
        <v>1.8446673773019291E-2</v>
      </c>
      <c r="N1240" s="182">
        <f>IFERROR(_xll.qlIndexFixing(ONIndex1M,I1240,TRUE,_xll.ohTrigger(RecalcTrigger,Trigger1M)),NA())</f>
        <v>1.7442285580191452E-2</v>
      </c>
      <c r="O1240" s="44">
        <f>IFERROR(_xll.qlIndexFixing(ONIndex3M,I1240,TRUE,_xll.ohTrigger(RecalcTrigger,Trigger3M)),NA())</f>
        <v>1.8048165204582745E-2</v>
      </c>
      <c r="P1240" s="44">
        <f>IFERROR(_xll.qlIndexFixing(ONIndex6M,I1240,TRUE,_xll.ohTrigger(RecalcTrigger,Trigger6M)),NA())</f>
        <v>1.8194955477399688E-2</v>
      </c>
      <c r="Q1240" s="183">
        <f>IFERROR(_xll.qlIndexFixing(ONIndex1Y,I1240,TRUE,_xll.ohTrigger(RecalcTrigger,Trigger1Y)),NA())</f>
        <v>1.851708768510818E-2</v>
      </c>
    </row>
    <row r="1241" spans="2:17" x14ac:dyDescent="0.2">
      <c r="B1241" s="39" t="s">
        <v>42</v>
      </c>
      <c r="D1241" s="42">
        <f>_xll.qlCalendarAdvance(Calendar,$D1240,B1241,"f",FALSE)</f>
        <v>48198</v>
      </c>
      <c r="E1241" s="177">
        <f>_xll.qlInterestRateIndexValueDate(IndexON,D1241)</f>
        <v>48198</v>
      </c>
      <c r="F1241" s="193">
        <f>IFERROR(_xll.qlIndexFixing(IndexON,D1241,TRUE,_xll.ohTrigger(RecalcTrigger,TriggerON)),NA())</f>
        <v>1.6644273939263599E-2</v>
      </c>
      <c r="H1241" s="42">
        <f>_xll.qlCalendarAdvance(Calendar,$H1240,B1241,"f",FALSE)</f>
        <v>48198</v>
      </c>
      <c r="I1241" s="177">
        <f>_xll.qlInterestRateIndexValueDate(Index1M,$H1241)</f>
        <v>48200</v>
      </c>
      <c r="J1241" s="182">
        <f>IFERROR(_xll.qlIndexFixing(Index1M,$H1241,TRUE,_xll.ohTrigger(RecalcTrigger,Trigger1M)),NA())</f>
        <v>1.7439617307748456E-2</v>
      </c>
      <c r="K1241" s="44">
        <f>IFERROR(_xll.qlIndexFixing(Index3M,H1241,TRUE,_xll.ohTrigger(RecalcTrigger,Trigger3M)),NA())</f>
        <v>1.8037096586991912E-2</v>
      </c>
      <c r="L1241" s="44">
        <f>IFERROR(_xll.qlIndexFixing(Index6M,$H1241,TRUE,_xll.ohTrigger(RecalcTrigger,Trigger6M)),NA())</f>
        <v>1.8163253315583775E-2</v>
      </c>
      <c r="M1241" s="183">
        <f>IFERROR(_xll.qlIndexFixing(Index1Y,$H1241,TRUE,_xll.ohTrigger(RecalcTrigger,Trigger1Y)),NA())</f>
        <v>1.8436766377725566E-2</v>
      </c>
      <c r="N1241" s="182">
        <f>IFERROR(_xll.qlIndexFixing(ONIndex1M,I1241,TRUE,_xll.ohTrigger(RecalcTrigger,Trigger1M)),NA())</f>
        <v>1.7436384756361889E-2</v>
      </c>
      <c r="O1241" s="44">
        <f>IFERROR(_xll.qlIndexFixing(ONIndex3M,I1241,TRUE,_xll.ohTrigger(RecalcTrigger,Trigger3M)),NA())</f>
        <v>1.8040829363847877E-2</v>
      </c>
      <c r="P1241" s="44">
        <f>IFERROR(_xll.qlIndexFixing(ONIndex6M,I1241,TRUE,_xll.ohTrigger(RecalcTrigger,Trigger6M)),NA())</f>
        <v>1.8186780188953477E-2</v>
      </c>
      <c r="Q1241" s="183">
        <f>IFERROR(_xll.qlIndexFixing(ONIndex1Y,I1241,TRUE,_xll.ohTrigger(RecalcTrigger,Trigger1Y)),NA())</f>
        <v>1.8508281284619343E-2</v>
      </c>
    </row>
    <row r="1242" spans="2:17" x14ac:dyDescent="0.2">
      <c r="B1242" s="39" t="s">
        <v>42</v>
      </c>
      <c r="D1242" s="42">
        <f>_xll.qlCalendarAdvance(Calendar,$D1241,B1242,"f",FALSE)</f>
        <v>48205</v>
      </c>
      <c r="E1242" s="177">
        <f>_xll.qlInterestRateIndexValueDate(IndexON,D1242)</f>
        <v>48205</v>
      </c>
      <c r="F1242" s="193">
        <f>IFERROR(_xll.qlIndexFixing(IndexON,D1242,TRUE,_xll.ohTrigger(RecalcTrigger,TriggerON)),NA())</f>
        <v>1.6644273939263599E-2</v>
      </c>
      <c r="H1242" s="42">
        <f>_xll.qlCalendarAdvance(Calendar,$H1241,B1242,"f",FALSE)</f>
        <v>48205</v>
      </c>
      <c r="I1242" s="177">
        <f>_xll.qlInterestRateIndexValueDate(Index1M,$H1242)</f>
        <v>48211</v>
      </c>
      <c r="J1242" s="182">
        <f>IFERROR(_xll.qlIndexFixing(Index1M,$H1242,TRUE,_xll.ohTrigger(RecalcTrigger,Trigger1M)),NA())</f>
        <v>1.7430112977809904E-2</v>
      </c>
      <c r="K1242" s="44">
        <f>IFERROR(_xll.qlIndexFixing(Index3M,H1242,TRUE,_xll.ohTrigger(RecalcTrigger,Trigger3M)),NA())</f>
        <v>1.8024864871947259E-2</v>
      </c>
      <c r="L1242" s="44">
        <f>IFERROR(_xll.qlIndexFixing(Index6M,$H1242,TRUE,_xll.ohTrigger(RecalcTrigger,Trigger6M)),NA())</f>
        <v>1.8149367190867675E-2</v>
      </c>
      <c r="M1242" s="183">
        <f>IFERROR(_xll.qlIndexFixing(Index1Y,$H1242,TRUE,_xll.ohTrigger(RecalcTrigger,Trigger1Y)),NA())</f>
        <v>1.8421659191791111E-2</v>
      </c>
      <c r="N1242" s="182">
        <f>IFERROR(_xll.qlIndexFixing(ONIndex1M,I1242,TRUE,_xll.ohTrigger(RecalcTrigger,Trigger1M)),NA())</f>
        <v>1.7428716616039175E-2</v>
      </c>
      <c r="O1242" s="44">
        <f>IFERROR(_xll.qlIndexFixing(ONIndex3M,I1242,TRUE,_xll.ohTrigger(RecalcTrigger,Trigger3M)),NA())</f>
        <v>1.8031246821008651E-2</v>
      </c>
      <c r="P1242" s="44">
        <f>IFERROR(_xll.qlIndexFixing(ONIndex6M,I1242,TRUE,_xll.ohTrigger(RecalcTrigger,Trigger6M)),NA())</f>
        <v>1.817607306796365E-2</v>
      </c>
      <c r="Q1242" s="183">
        <f>IFERROR(_xll.qlIndexFixing(ONIndex1Y,I1242,TRUE,_xll.ohTrigger(RecalcTrigger,Trigger1Y)),NA())</f>
        <v>1.8496741167637332E-2</v>
      </c>
    </row>
    <row r="1243" spans="2:17" x14ac:dyDescent="0.2">
      <c r="B1243" s="39" t="s">
        <v>42</v>
      </c>
      <c r="D1243" s="42">
        <f>_xll.qlCalendarAdvance(Calendar,$D1242,B1243,"f",FALSE)</f>
        <v>48212</v>
      </c>
      <c r="E1243" s="177">
        <f>_xll.qlInterestRateIndexValueDate(IndexON,D1243)</f>
        <v>48212</v>
      </c>
      <c r="F1243" s="193">
        <f>IFERROR(_xll.qlIndexFixing(IndexON,D1243,TRUE,_xll.ohTrigger(RecalcTrigger,TriggerON)),NA())</f>
        <v>1.6644273939183662E-2</v>
      </c>
      <c r="H1243" s="42">
        <f>_xll.qlCalendarAdvance(Calendar,$H1242,B1243,"f",FALSE)</f>
        <v>48212</v>
      </c>
      <c r="I1243" s="177">
        <f>_xll.qlInterestRateIndexValueDate(Index1M,$H1243)</f>
        <v>48215</v>
      </c>
      <c r="J1243" s="182">
        <f>IFERROR(_xll.qlIndexFixing(Index1M,$H1243,TRUE,_xll.ohTrigger(RecalcTrigger,Trigger1M)),NA())</f>
        <v>1.7426622159463258E-2</v>
      </c>
      <c r="K1243" s="44">
        <f>IFERROR(_xll.qlIndexFixing(Index3M,H1243,TRUE,_xll.ohTrigger(RecalcTrigger,Trigger3M)),NA())</f>
        <v>1.8020538671619919E-2</v>
      </c>
      <c r="L1243" s="44">
        <f>IFERROR(_xll.qlIndexFixing(Index6M,$H1243,TRUE,_xll.ohTrigger(RecalcTrigger,Trigger6M)),NA())</f>
        <v>1.8144484347349884E-2</v>
      </c>
      <c r="M1243" s="183">
        <f>IFERROR(_xll.qlIndexFixing(Index1Y,$H1243,TRUE,_xll.ohTrigger(RecalcTrigger,Trigger1Y)),NA())</f>
        <v>1.8415688309230335E-2</v>
      </c>
      <c r="N1243" s="182">
        <f>IFERROR(_xll.qlIndexFixing(ONIndex1M,I1243,TRUE,_xll.ohTrigger(RecalcTrigger,Trigger1M)),NA())</f>
        <v>1.7423568482159979E-2</v>
      </c>
      <c r="O1243" s="44">
        <f>IFERROR(_xll.qlIndexFixing(ONIndex3M,I1243,TRUE,_xll.ohTrigger(RecalcTrigger,Trigger3M)),NA())</f>
        <v>1.8024945315451291E-2</v>
      </c>
      <c r="P1243" s="44">
        <f>IFERROR(_xll.qlIndexFixing(ONIndex6M,I1243,TRUE,_xll.ohTrigger(RecalcTrigger,Trigger6M)),NA())</f>
        <v>1.8169112866948112E-2</v>
      </c>
      <c r="Q1243" s="183">
        <f>IFERROR(_xll.qlIndexFixing(ONIndex1Y,I1243,TRUE,_xll.ohTrigger(RecalcTrigger,Trigger1Y)),NA())</f>
        <v>1.8489276682487343E-2</v>
      </c>
    </row>
    <row r="1244" spans="2:17" x14ac:dyDescent="0.2">
      <c r="B1244" s="39" t="s">
        <v>42</v>
      </c>
      <c r="D1244" s="42">
        <f>_xll.qlCalendarAdvance(Calendar,$D1243,B1244,"f",FALSE)</f>
        <v>48219</v>
      </c>
      <c r="E1244" s="177">
        <f>_xll.qlInterestRateIndexValueDate(IndexON,D1244)</f>
        <v>48219</v>
      </c>
      <c r="F1244" s="193">
        <f>IFERROR(_xll.qlIndexFixing(IndexON,D1244,TRUE,_xll.ohTrigger(RecalcTrigger,TriggerON)),NA())</f>
        <v>1.6644273939183662E-2</v>
      </c>
      <c r="H1244" s="42">
        <f>_xll.qlCalendarAdvance(Calendar,$H1243,B1244,"f",FALSE)</f>
        <v>48219</v>
      </c>
      <c r="I1244" s="177">
        <f>_xll.qlInterestRateIndexValueDate(Index1M,$H1244)</f>
        <v>48221</v>
      </c>
      <c r="J1244" s="182">
        <f>IFERROR(_xll.qlIndexFixing(Index1M,$H1244,TRUE,_xll.ohTrigger(RecalcTrigger,Trigger1M)),NA())</f>
        <v>1.7421333130953343E-2</v>
      </c>
      <c r="K1244" s="44">
        <f>IFERROR(_xll.qlIndexFixing(Index3M,H1244,TRUE,_xll.ohTrigger(RecalcTrigger,Trigger3M)),NA())</f>
        <v>1.801385449333916E-2</v>
      </c>
      <c r="L1244" s="44">
        <f>IFERROR(_xll.qlIndexFixing(Index6M,$H1244,TRUE,_xll.ohTrigger(RecalcTrigger,Trigger6M)),NA())</f>
        <v>1.8136849554137736E-2</v>
      </c>
      <c r="M1244" s="183">
        <f>IFERROR(_xll.qlIndexFixing(Index1Y,$H1244,TRUE,_xll.ohTrigger(RecalcTrigger,Trigger1Y)),NA())</f>
        <v>1.8406839732717579E-2</v>
      </c>
      <c r="N1244" s="182">
        <f>IFERROR(_xll.qlIndexFixing(ONIndex1M,I1244,TRUE,_xll.ohTrigger(RecalcTrigger,Trigger1M)),NA())</f>
        <v>1.7418376776454636E-2</v>
      </c>
      <c r="O1244" s="44">
        <f>IFERROR(_xll.qlIndexFixing(ONIndex3M,I1244,TRUE,_xll.ohTrigger(RecalcTrigger,Trigger3M)),NA())</f>
        <v>1.8018529301651043E-2</v>
      </c>
      <c r="P1244" s="44">
        <f>IFERROR(_xll.qlIndexFixing(ONIndex6M,I1244,TRUE,_xll.ohTrigger(RecalcTrigger,Trigger6M)),NA())</f>
        <v>1.8161989497453845E-2</v>
      </c>
      <c r="Q1244" s="183">
        <f>IFERROR(_xll.qlIndexFixing(ONIndex1Y,I1244,TRUE,_xll.ohTrigger(RecalcTrigger,Trigger1Y)),NA())</f>
        <v>1.848162418393251E-2</v>
      </c>
    </row>
    <row r="1245" spans="2:17" x14ac:dyDescent="0.2">
      <c r="B1245" s="39" t="s">
        <v>42</v>
      </c>
      <c r="D1245" s="42">
        <f>_xll.qlCalendarAdvance(Calendar,$D1244,B1245,"f",FALSE)</f>
        <v>48226</v>
      </c>
      <c r="E1245" s="177">
        <f>_xll.qlInterestRateIndexValueDate(IndexON,D1245)</f>
        <v>48226</v>
      </c>
      <c r="F1245" s="193">
        <f>IFERROR(_xll.qlIndexFixing(IndexON,D1245,TRUE,_xll.ohTrigger(RecalcTrigger,TriggerON)),NA())</f>
        <v>1.6644273939263599E-2</v>
      </c>
      <c r="H1245" s="42">
        <f>_xll.qlCalendarAdvance(Calendar,$H1244,B1245,"f",FALSE)</f>
        <v>48226</v>
      </c>
      <c r="I1245" s="177">
        <f>_xll.qlInterestRateIndexValueDate(Index1M,$H1245)</f>
        <v>48228</v>
      </c>
      <c r="J1245" s="182">
        <f>IFERROR(_xll.qlIndexFixing(Index1M,$H1245,TRUE,_xll.ohTrigger(RecalcTrigger,Trigger1M)),NA())</f>
        <v>1.7415137752073429E-2</v>
      </c>
      <c r="K1245" s="44">
        <f>IFERROR(_xll.qlIndexFixing(Index3M,H1245,TRUE,_xll.ohTrigger(RecalcTrigger,Trigger3M)),NA())</f>
        <v>1.8006012491683644E-2</v>
      </c>
      <c r="L1245" s="44">
        <f>IFERROR(_xll.qlIndexFixing(Index6M,$H1245,TRUE,_xll.ohTrigger(RecalcTrigger,Trigger6M)),NA())</f>
        <v>1.812790412905179E-2</v>
      </c>
      <c r="M1245" s="183">
        <f>IFERROR(_xll.qlIndexFixing(Index1Y,$H1245,TRUE,_xll.ohTrigger(RecalcTrigger,Trigger1Y)),NA())</f>
        <v>1.8396796843170644E-2</v>
      </c>
      <c r="N1245" s="182">
        <f>IFERROR(_xll.qlIndexFixing(ONIndex1M,I1245,TRUE,_xll.ohTrigger(RecalcTrigger,Trigger1M)),NA())</f>
        <v>1.7412272948611474E-2</v>
      </c>
      <c r="O1245" s="44">
        <f>IFERROR(_xll.qlIndexFixing(ONIndex3M,I1245,TRUE,_xll.ohTrigger(RecalcTrigger,Trigger3M)),NA())</f>
        <v>1.8010999158661889E-2</v>
      </c>
      <c r="P1245" s="44">
        <f>IFERROR(_xll.qlIndexFixing(ONIndex6M,I1245,TRUE,_xll.ohTrigger(RecalcTrigger,Trigger6M)),NA())</f>
        <v>1.8153638419864393E-2</v>
      </c>
      <c r="Q1245" s="183">
        <f>IFERROR(_xll.qlIndexFixing(ONIndex1Y,I1245,TRUE,_xll.ohTrigger(RecalcTrigger,Trigger1Y)),NA())</f>
        <v>1.8472659977435413E-2</v>
      </c>
    </row>
    <row r="1246" spans="2:17" x14ac:dyDescent="0.2">
      <c r="B1246" s="39" t="s">
        <v>42</v>
      </c>
      <c r="D1246" s="42">
        <f>_xll.qlCalendarAdvance(Calendar,$D1245,B1246,"f",FALSE)</f>
        <v>48233</v>
      </c>
      <c r="E1246" s="177">
        <f>_xll.qlInterestRateIndexValueDate(IndexON,D1246)</f>
        <v>48233</v>
      </c>
      <c r="F1246" s="193">
        <f>IFERROR(_xll.qlIndexFixing(IndexON,D1246,TRUE,_xll.ohTrigger(RecalcTrigger,TriggerON)),NA())</f>
        <v>1.6644273939183662E-2</v>
      </c>
      <c r="H1246" s="42">
        <f>_xll.qlCalendarAdvance(Calendar,$H1245,B1246,"f",FALSE)</f>
        <v>48233</v>
      </c>
      <c r="I1246" s="177">
        <f>_xll.qlInterestRateIndexValueDate(Index1M,$H1246)</f>
        <v>48235</v>
      </c>
      <c r="J1246" s="182">
        <f>IFERROR(_xll.qlIndexFixing(Index1M,$H1246,TRUE,_xll.ohTrigger(RecalcTrigger,Trigger1M)),NA())</f>
        <v>1.7408892381387819E-2</v>
      </c>
      <c r="K1246" s="44">
        <f>IFERROR(_xll.qlIndexFixing(Index3M,H1246,TRUE,_xll.ohTrigger(RecalcTrigger,Trigger3M)),NA())</f>
        <v>1.7998123535822325E-2</v>
      </c>
      <c r="L1246" s="44">
        <f>IFERROR(_xll.qlIndexFixing(Index6M,$H1246,TRUE,_xll.ohTrigger(RecalcTrigger,Trigger6M)),NA())</f>
        <v>1.8118917821869456E-2</v>
      </c>
      <c r="M1246" s="183">
        <f>IFERROR(_xll.qlIndexFixing(Index1Y,$H1246,TRUE,_xll.ohTrigger(RecalcTrigger,Trigger1Y)),NA())</f>
        <v>1.8386720688917502E-2</v>
      </c>
      <c r="N1246" s="182">
        <f>IFERROR(_xll.qlIndexFixing(ONIndex1M,I1246,TRUE,_xll.ohTrigger(RecalcTrigger,Trigger1M)),NA())</f>
        <v>1.7406118871123866E-2</v>
      </c>
      <c r="O1246" s="44">
        <f>IFERROR(_xll.qlIndexFixing(ONIndex3M,I1246,TRUE,_xll.ohTrigger(RecalcTrigger,Trigger3M)),NA())</f>
        <v>1.8003420983534468E-2</v>
      </c>
      <c r="P1246" s="44">
        <f>IFERROR(_xll.qlIndexFixing(ONIndex6M,I1246,TRUE,_xll.ohTrigger(RecalcTrigger,Trigger6M)),NA())</f>
        <v>1.8145243966332103E-2</v>
      </c>
      <c r="Q1246" s="183">
        <f>IFERROR(_xll.qlIndexFixing(ONIndex1Y,I1246,TRUE,_xll.ohTrigger(RecalcTrigger,Trigger1Y)),NA())</f>
        <v>1.846365691466012E-2</v>
      </c>
    </row>
    <row r="1247" spans="2:17" x14ac:dyDescent="0.2">
      <c r="B1247" s="39" t="s">
        <v>42</v>
      </c>
      <c r="D1247" s="42">
        <f>_xll.qlCalendarAdvance(Calendar,$D1246,B1247,"f",FALSE)</f>
        <v>48240</v>
      </c>
      <c r="E1247" s="177">
        <f>_xll.qlInterestRateIndexValueDate(IndexON,D1247)</f>
        <v>48240</v>
      </c>
      <c r="F1247" s="193">
        <f>IFERROR(_xll.qlIndexFixing(IndexON,D1247,TRUE,_xll.ohTrigger(RecalcTrigger,TriggerON)),NA())</f>
        <v>1.6644273939263599E-2</v>
      </c>
      <c r="H1247" s="42">
        <f>_xll.qlCalendarAdvance(Calendar,$H1246,B1247,"f",FALSE)</f>
        <v>48240</v>
      </c>
      <c r="I1247" s="177">
        <f>_xll.qlInterestRateIndexValueDate(Index1M,$H1247)</f>
        <v>48242</v>
      </c>
      <c r="J1247" s="182">
        <f>IFERROR(_xll.qlIndexFixing(Index1M,$H1247,TRUE,_xll.ohTrigger(RecalcTrigger,Trigger1M)),NA())</f>
        <v>1.7402696725836719E-2</v>
      </c>
      <c r="K1247" s="44">
        <f>IFERROR(_xll.qlIndexFixing(Index3M,H1247,TRUE,_xll.ohTrigger(RecalcTrigger,Trigger3M)),NA())</f>
        <v>1.7990187844362761E-2</v>
      </c>
      <c r="L1247" s="44">
        <f>IFERROR(_xll.qlIndexFixing(Index6M,$H1247,TRUE,_xll.ohTrigger(RecalcTrigger,Trigger6M)),NA())</f>
        <v>1.8109890863710031E-2</v>
      </c>
      <c r="M1247" s="183">
        <f>IFERROR(_xll.qlIndexFixing(Index1Y,$H1247,TRUE,_xll.ohTrigger(RecalcTrigger,Trigger1Y)),NA())</f>
        <v>1.837661151348878E-2</v>
      </c>
      <c r="N1247" s="182">
        <f>IFERROR(_xll.qlIndexFixing(ONIndex1M,I1247,TRUE,_xll.ohTrigger(RecalcTrigger,Trigger1M)),NA())</f>
        <v>1.7399914744471445E-2</v>
      </c>
      <c r="O1247" s="44">
        <f>IFERROR(_xll.qlIndexFixing(ONIndex3M,I1247,TRUE,_xll.ohTrigger(RecalcTrigger,Trigger3M)),NA())</f>
        <v>1.7995794993534986E-2</v>
      </c>
      <c r="P1247" s="44">
        <f>IFERROR(_xll.qlIndexFixing(ONIndex6M,I1247,TRUE,_xll.ohTrigger(RecalcTrigger,Trigger6M)),NA())</f>
        <v>1.8136806365394165E-2</v>
      </c>
      <c r="Q1247" s="183">
        <f>IFERROR(_xll.qlIndexFixing(ONIndex1Y,I1247,TRUE,_xll.ohTrigger(RecalcTrigger,Trigger1Y)),NA())</f>
        <v>1.8454615233576277E-2</v>
      </c>
    </row>
    <row r="1248" spans="2:17" x14ac:dyDescent="0.2">
      <c r="B1248" s="39" t="s">
        <v>42</v>
      </c>
      <c r="D1248" s="42">
        <f>_xll.qlCalendarAdvance(Calendar,$D1247,B1248,"f",FALSE)</f>
        <v>48247</v>
      </c>
      <c r="E1248" s="177">
        <f>_xll.qlInterestRateIndexValueDate(IndexON,D1248)</f>
        <v>48247</v>
      </c>
      <c r="F1248" s="193">
        <f>IFERROR(_xll.qlIndexFixing(IndexON,D1248,TRUE,_xll.ohTrigger(RecalcTrigger,TriggerON)),NA())</f>
        <v>1.6644273939183662E-2</v>
      </c>
      <c r="H1248" s="42">
        <f>_xll.qlCalendarAdvance(Calendar,$H1247,B1248,"f",FALSE)</f>
        <v>48247</v>
      </c>
      <c r="I1248" s="177">
        <f>_xll.qlInterestRateIndexValueDate(Index1M,$H1248)</f>
        <v>48249</v>
      </c>
      <c r="J1248" s="182">
        <f>IFERROR(_xll.qlIndexFixing(Index1M,$H1248,TRUE,_xll.ohTrigger(RecalcTrigger,Trigger1M)),NA())</f>
        <v>1.7396363470225738E-2</v>
      </c>
      <c r="K1248" s="44">
        <f>IFERROR(_xll.qlIndexFixing(Index3M,H1248,TRUE,_xll.ohTrigger(RecalcTrigger,Trigger3M)),NA())</f>
        <v>1.7982336009213284E-2</v>
      </c>
      <c r="L1248" s="44">
        <f>IFERROR(_xll.qlIndexFixing(Index6M,$H1248,TRUE,_xll.ohTrigger(RecalcTrigger,Trigger6M)),NA())</f>
        <v>1.8100823485692374E-2</v>
      </c>
      <c r="M1248" s="183">
        <f>IFERROR(_xll.qlIndexFixing(Index1Y,$H1248,TRUE,_xll.ohTrigger(RecalcTrigger,Trigger1Y)),NA())</f>
        <v>1.8366469560407512E-2</v>
      </c>
      <c r="N1248" s="182">
        <f>IFERROR(_xll.qlIndexFixing(ONIndex1M,I1248,TRUE,_xll.ohTrigger(RecalcTrigger,Trigger1M)),NA())</f>
        <v>1.7393660769133845E-2</v>
      </c>
      <c r="O1248" s="44">
        <f>IFERROR(_xll.qlIndexFixing(ONIndex3M,I1248,TRUE,_xll.ohTrigger(RecalcTrigger,Trigger3M)),NA())</f>
        <v>1.7988121406009583E-2</v>
      </c>
      <c r="P1248" s="44">
        <f>IFERROR(_xll.qlIndexFixing(ONIndex6M,I1248,TRUE,_xll.ohTrigger(RecalcTrigger,Trigger6M)),NA())</f>
        <v>1.8128325845188087E-2</v>
      </c>
      <c r="Q1248" s="183">
        <f>IFERROR(_xll.qlIndexFixing(ONIndex1Y,I1248,TRUE,_xll.ohTrigger(RecalcTrigger,Trigger1Y)),NA())</f>
        <v>1.8445535172393335E-2</v>
      </c>
    </row>
    <row r="1249" spans="2:17" x14ac:dyDescent="0.2">
      <c r="B1249" s="39" t="s">
        <v>42</v>
      </c>
      <c r="D1249" s="42">
        <f>_xll.qlCalendarAdvance(Calendar,$D1248,B1249,"f",FALSE)</f>
        <v>48254</v>
      </c>
      <c r="E1249" s="177">
        <f>_xll.qlInterestRateIndexValueDate(IndexON,D1249)</f>
        <v>48254</v>
      </c>
      <c r="F1249" s="193">
        <f>IFERROR(_xll.qlIndexFixing(IndexON,D1249,TRUE,_xll.ohTrigger(RecalcTrigger,TriggerON)),NA())</f>
        <v>1.6644273939183662E-2</v>
      </c>
      <c r="H1249" s="42">
        <f>_xll.qlCalendarAdvance(Calendar,$H1248,B1249,"f",FALSE)</f>
        <v>48254</v>
      </c>
      <c r="I1249" s="177">
        <f>_xll.qlInterestRateIndexValueDate(Index1M,$H1249)</f>
        <v>48256</v>
      </c>
      <c r="J1249" s="182">
        <f>IFERROR(_xll.qlIndexFixing(Index1M,$H1249,TRUE,_xll.ohTrigger(RecalcTrigger,Trigger1M)),NA())</f>
        <v>1.7389980789287478E-2</v>
      </c>
      <c r="K1249" s="44">
        <f>IFERROR(_xll.qlIndexFixing(Index3M,H1249,TRUE,_xll.ohTrigger(RecalcTrigger,Trigger3M)),NA())</f>
        <v>1.797431116841075E-2</v>
      </c>
      <c r="L1249" s="44">
        <f>IFERROR(_xll.qlIndexFixing(Index6M,$H1249,TRUE,_xll.ohTrigger(RecalcTrigger,Trigger6M)),NA())</f>
        <v>1.8091715918930957E-2</v>
      </c>
      <c r="M1249" s="183">
        <f>IFERROR(_xll.qlIndexFixing(Index1Y,$H1249,TRUE,_xll.ohTrigger(RecalcTrigger,Trigger1Y)),NA())</f>
        <v>1.8356295073191295E-2</v>
      </c>
      <c r="N1249" s="182">
        <f>IFERROR(_xll.qlIndexFixing(ONIndex1M,I1249,TRUE,_xll.ohTrigger(RecalcTrigger,Trigger1M)),NA())</f>
        <v>1.7387357145670634E-2</v>
      </c>
      <c r="O1249" s="44">
        <f>IFERROR(_xll.qlIndexFixing(ONIndex3M,I1249,TRUE,_xll.ohTrigger(RecalcTrigger,Trigger3M)),NA())</f>
        <v>1.7980400438384336E-2</v>
      </c>
      <c r="P1249" s="44">
        <f>IFERROR(_xll.qlIndexFixing(ONIndex6M,I1249,TRUE,_xll.ohTrigger(RecalcTrigger,Trigger6M)),NA())</f>
        <v>1.8119802634570803E-2</v>
      </c>
      <c r="Q1249" s="183">
        <f>IFERROR(_xll.qlIndexFixing(ONIndex1Y,I1249,TRUE,_xll.ohTrigger(RecalcTrigger,Trigger1Y)),NA())</f>
        <v>1.8436416968921066E-2</v>
      </c>
    </row>
    <row r="1250" spans="2:17" x14ac:dyDescent="0.2">
      <c r="B1250" s="39" t="s">
        <v>42</v>
      </c>
      <c r="D1250" s="42">
        <f>_xll.qlCalendarAdvance(Calendar,$D1249,B1250,"f",FALSE)</f>
        <v>48261</v>
      </c>
      <c r="E1250" s="177">
        <f>_xll.qlInterestRateIndexValueDate(IndexON,D1250)</f>
        <v>48261</v>
      </c>
      <c r="F1250" s="193">
        <f>IFERROR(_xll.qlIndexFixing(IndexON,D1250,TRUE,_xll.ohTrigger(RecalcTrigger,TriggerON)),NA())</f>
        <v>1.6644273939263599E-2</v>
      </c>
      <c r="H1250" s="42">
        <f>_xll.qlCalendarAdvance(Calendar,$H1249,B1250,"f",FALSE)</f>
        <v>48261</v>
      </c>
      <c r="I1250" s="177">
        <f>_xll.qlInterestRateIndexValueDate(Index1M,$H1250)</f>
        <v>48263</v>
      </c>
      <c r="J1250" s="182">
        <f>IFERROR(_xll.qlIndexFixing(Index1M,$H1250,TRUE,_xll.ohTrigger(RecalcTrigger,Trigger1M)),NA())</f>
        <v>1.7383548883887469E-2</v>
      </c>
      <c r="K1250" s="44">
        <f>IFERROR(_xll.qlIndexFixing(Index3M,H1250,TRUE,_xll.ohTrigger(RecalcTrigger,Trigger3M)),NA())</f>
        <v>1.796624023433413E-2</v>
      </c>
      <c r="L1250" s="44">
        <f>IFERROR(_xll.qlIndexFixing(Index6M,$H1250,TRUE,_xll.ohTrigger(RecalcTrigger,Trigger6M)),NA())</f>
        <v>1.8082568394540689E-2</v>
      </c>
      <c r="M1250" s="183">
        <f>IFERROR(_xll.qlIndexFixing(Index1Y,$H1250,TRUE,_xll.ohTrigger(RecalcTrigger,Trigger1Y)),NA())</f>
        <v>1.8346088295350116E-2</v>
      </c>
      <c r="N1250" s="182">
        <f>IFERROR(_xll.qlIndexFixing(ONIndex1M,I1250,TRUE,_xll.ohTrigger(RecalcTrigger,Trigger1M)),NA())</f>
        <v>1.7381004074561446E-2</v>
      </c>
      <c r="O1250" s="44">
        <f>IFERROR(_xll.qlIndexFixing(ONIndex3M,I1250,TRUE,_xll.ohTrigger(RecalcTrigger,Trigger3M)),NA())</f>
        <v>1.7972632308005387E-2</v>
      </c>
      <c r="P1250" s="44">
        <f>IFERROR(_xll.qlIndexFixing(ONIndex6M,I1250,TRUE,_xll.ohTrigger(RecalcTrigger,Trigger6M)),NA())</f>
        <v>1.8111236961759758E-2</v>
      </c>
      <c r="Q1250" s="183">
        <f>IFERROR(_xll.qlIndexFixing(ONIndex1Y,I1250,TRUE,_xll.ohTrigger(RecalcTrigger,Trigger1Y)),NA())</f>
        <v>1.8427260861368921E-2</v>
      </c>
    </row>
    <row r="1251" spans="2:17" x14ac:dyDescent="0.2">
      <c r="B1251" s="39" t="s">
        <v>42</v>
      </c>
      <c r="D1251" s="42">
        <f>_xll.qlCalendarAdvance(Calendar,$D1250,B1251,"f",FALSE)</f>
        <v>48268</v>
      </c>
      <c r="E1251" s="177">
        <f>_xll.qlInterestRateIndexValueDate(IndexON,D1251)</f>
        <v>48268</v>
      </c>
      <c r="F1251" s="193">
        <f>IFERROR(_xll.qlIndexFixing(IndexON,D1251,TRUE,_xll.ohTrigger(RecalcTrigger,TriggerON)),NA())</f>
        <v>1.6644273939183662E-2</v>
      </c>
      <c r="H1251" s="42">
        <f>_xll.qlCalendarAdvance(Calendar,$H1250,B1251,"f",FALSE)</f>
        <v>48268</v>
      </c>
      <c r="I1251" s="177">
        <f>_xll.qlInterestRateIndexValueDate(Index1M,$H1251)</f>
        <v>48270</v>
      </c>
      <c r="J1251" s="182">
        <f>IFERROR(_xll.qlIndexFixing(Index1M,$H1251,TRUE,_xll.ohTrigger(RecalcTrigger,Trigger1M)),NA())</f>
        <v>1.7376873534123278E-2</v>
      </c>
      <c r="K1251" s="44">
        <f>IFERROR(_xll.qlIndexFixing(Index3M,H1251,TRUE,_xll.ohTrigger(RecalcTrigger,Trigger3M)),NA())</f>
        <v>1.7958123425577455E-2</v>
      </c>
      <c r="L1251" s="44">
        <f>IFERROR(_xll.qlIndexFixing(Index6M,$H1251,TRUE,_xll.ohTrigger(RecalcTrigger,Trigger6M)),NA())</f>
        <v>1.8073381143634274E-2</v>
      </c>
      <c r="M1251" s="183">
        <f>IFERROR(_xll.qlIndexFixing(Index1Y,$H1251,TRUE,_xll.ohTrigger(RecalcTrigger,Trigger1Y)),NA())</f>
        <v>1.8335849470387244E-2</v>
      </c>
      <c r="N1251" s="182">
        <f>IFERROR(_xll.qlIndexFixing(ONIndex1M,I1251,TRUE,_xll.ohTrigger(RecalcTrigger,Trigger1M)),NA())</f>
        <v>1.7374601756445784E-2</v>
      </c>
      <c r="O1251" s="44">
        <f>IFERROR(_xll.qlIndexFixing(ONIndex3M,I1251,TRUE,_xll.ohTrigger(RecalcTrigger,Trigger3M)),NA())</f>
        <v>1.7964817232218877E-2</v>
      </c>
      <c r="P1251" s="44">
        <f>IFERROR(_xll.qlIndexFixing(ONIndex6M,I1251,TRUE,_xll.ohTrigger(RecalcTrigger,Trigger6M)),NA())</f>
        <v>1.8102629055531949E-2</v>
      </c>
      <c r="Q1251" s="183">
        <f>IFERROR(_xll.qlIndexFixing(ONIndex1Y,I1251,TRUE,_xll.ohTrigger(RecalcTrigger,Trigger1Y)),NA())</f>
        <v>1.8418067087946355E-2</v>
      </c>
    </row>
    <row r="1252" spans="2:17" x14ac:dyDescent="0.2">
      <c r="B1252" s="39" t="s">
        <v>42</v>
      </c>
      <c r="D1252" s="42">
        <f>_xll.qlCalendarAdvance(Calendar,$D1251,B1252,"f",FALSE)</f>
        <v>48275</v>
      </c>
      <c r="E1252" s="177">
        <f>_xll.qlInterestRateIndexValueDate(IndexON,D1252)</f>
        <v>48275</v>
      </c>
      <c r="F1252" s="193">
        <f>IFERROR(_xll.qlIndexFixing(IndexON,D1252,TRUE,_xll.ohTrigger(RecalcTrigger,TriggerON)),NA())</f>
        <v>1.6644273939263599E-2</v>
      </c>
      <c r="H1252" s="42">
        <f>_xll.qlCalendarAdvance(Calendar,$H1251,B1252,"f",FALSE)</f>
        <v>48275</v>
      </c>
      <c r="I1252" s="177">
        <f>_xll.qlInterestRateIndexValueDate(Index1M,$H1252)</f>
        <v>48277</v>
      </c>
      <c r="J1252" s="182">
        <f>IFERROR(_xll.qlIndexFixing(Index1M,$H1252,TRUE,_xll.ohTrigger(RecalcTrigger,Trigger1M)),NA())</f>
        <v>1.7370381579827621E-2</v>
      </c>
      <c r="K1252" s="44">
        <f>IFERROR(_xll.qlIndexFixing(Index3M,H1252,TRUE,_xll.ohTrigger(RecalcTrigger,Trigger3M)),NA())</f>
        <v>1.7949670699688933E-2</v>
      </c>
      <c r="L1252" s="44">
        <f>IFERROR(_xll.qlIndexFixing(Index6M,$H1252,TRUE,_xll.ohTrigger(RecalcTrigger,Trigger6M)),NA())</f>
        <v>1.8063268786628856E-2</v>
      </c>
      <c r="M1252" s="183">
        <f>IFERROR(_xll.qlIndexFixing(Index1Y,$H1252,TRUE,_xll.ohTrigger(RecalcTrigger,Trigger1Y)),NA())</f>
        <v>1.832645077191861E-2</v>
      </c>
      <c r="N1252" s="182">
        <f>IFERROR(_xll.qlIndexFixing(ONIndex1M,I1252,TRUE,_xll.ohTrigger(RecalcTrigger,Trigger1M)),NA())</f>
        <v>1.7368150391643411E-2</v>
      </c>
      <c r="O1252" s="44">
        <f>IFERROR(_xll.qlIndexFixing(ONIndex3M,I1252,TRUE,_xll.ohTrigger(RecalcTrigger,Trigger3M)),NA())</f>
        <v>1.795695542829101E-2</v>
      </c>
      <c r="P1252" s="44">
        <f>IFERROR(_xll.qlIndexFixing(ONIndex6M,I1252,TRUE,_xll.ohTrigger(RecalcTrigger,Trigger6M)),NA())</f>
        <v>1.8093979144104821E-2</v>
      </c>
      <c r="Q1252" s="183">
        <f>IFERROR(_xll.qlIndexFixing(ONIndex1Y,I1252,TRUE,_xll.ohTrigger(RecalcTrigger,Trigger1Y)),NA())</f>
        <v>1.8408835886463137E-2</v>
      </c>
    </row>
    <row r="1253" spans="2:17" x14ac:dyDescent="0.2">
      <c r="B1253" s="39" t="s">
        <v>42</v>
      </c>
      <c r="D1253" s="42">
        <f>_xll.qlCalendarAdvance(Calendar,$D1252,B1253,"f",FALSE)</f>
        <v>48282</v>
      </c>
      <c r="E1253" s="177">
        <f>_xll.qlInterestRateIndexValueDate(IndexON,D1253)</f>
        <v>48282</v>
      </c>
      <c r="F1253" s="193">
        <f>IFERROR(_xll.qlIndexFixing(IndexON,D1253,TRUE,_xll.ohTrigger(RecalcTrigger,TriggerON)),NA())</f>
        <v>1.6644273939263599E-2</v>
      </c>
      <c r="H1253" s="42">
        <f>_xll.qlCalendarAdvance(Calendar,$H1252,B1253,"f",FALSE)</f>
        <v>48282</v>
      </c>
      <c r="I1253" s="177">
        <f>_xll.qlInterestRateIndexValueDate(Index1M,$H1253)</f>
        <v>48284</v>
      </c>
      <c r="J1253" s="182">
        <f>IFERROR(_xll.qlIndexFixing(Index1M,$H1253,TRUE,_xll.ohTrigger(RecalcTrigger,Trigger1M)),NA())</f>
        <v>1.7363791891744917E-2</v>
      </c>
      <c r="K1253" s="44">
        <f>IFERROR(_xll.qlIndexFixing(Index3M,H1253,TRUE,_xll.ohTrigger(RecalcTrigger,Trigger3M)),NA())</f>
        <v>1.7941455574609598E-2</v>
      </c>
      <c r="L1253" s="44">
        <f>IFERROR(_xll.qlIndexFixing(Index6M,$H1253,TRUE,_xll.ohTrigger(RecalcTrigger,Trigger6M)),NA())</f>
        <v>1.8053990035938917E-2</v>
      </c>
      <c r="M1253" s="183">
        <f>IFERROR(_xll.qlIndexFixing(Index1Y,$H1253,TRUE,_xll.ohTrigger(RecalcTrigger,Trigger1Y)),NA())</f>
        <v>1.831615642892544E-2</v>
      </c>
      <c r="N1253" s="182">
        <f>IFERROR(_xll.qlIndexFixing(ONIndex1M,I1253,TRUE,_xll.ohTrigger(RecalcTrigger,Trigger1M)),NA())</f>
        <v>1.7361650180793831E-2</v>
      </c>
      <c r="O1253" s="44">
        <f>IFERROR(_xll.qlIndexFixing(ONIndex3M,I1253,TRUE,_xll.ohTrigger(RecalcTrigger,Trigger3M)),NA())</f>
        <v>1.7949047113647865E-2</v>
      </c>
      <c r="P1253" s="44">
        <f>IFERROR(_xll.qlIndexFixing(ONIndex6M,I1253,TRUE,_xll.ohTrigger(RecalcTrigger,Trigger6M)),NA())</f>
        <v>1.8085287456175436E-2</v>
      </c>
      <c r="Q1253" s="183">
        <f>IFERROR(_xll.qlIndexFixing(ONIndex1Y,I1253,TRUE,_xll.ohTrigger(RecalcTrigger,Trigger1Y)),NA())</f>
        <v>1.8399567495048785E-2</v>
      </c>
    </row>
    <row r="1254" spans="2:17" x14ac:dyDescent="0.2">
      <c r="B1254" s="39" t="s">
        <v>42</v>
      </c>
      <c r="D1254" s="42">
        <f>_xll.qlCalendarAdvance(Calendar,$D1253,B1254,"f",FALSE)</f>
        <v>48289</v>
      </c>
      <c r="E1254" s="177">
        <f>_xll.qlInterestRateIndexValueDate(IndexON,D1254)</f>
        <v>48289</v>
      </c>
      <c r="F1254" s="193">
        <f>IFERROR(_xll.qlIndexFixing(IndexON,D1254,TRUE,_xll.ohTrigger(RecalcTrigger,TriggerON)),NA())</f>
        <v>1.6644273939263599E-2</v>
      </c>
      <c r="H1254" s="42">
        <f>_xll.qlCalendarAdvance(Calendar,$H1253,B1254,"f",FALSE)</f>
        <v>48289</v>
      </c>
      <c r="I1254" s="177">
        <f>_xll.qlInterestRateIndexValueDate(Index1M,$H1254)</f>
        <v>48291</v>
      </c>
      <c r="J1254" s="182">
        <f>IFERROR(_xll.qlIndexFixing(Index1M,$H1254,TRUE,_xll.ohTrigger(RecalcTrigger,Trigger1M)),NA())</f>
        <v>1.7357153819070881E-2</v>
      </c>
      <c r="K1254" s="44">
        <f>IFERROR(_xll.qlIndexFixing(Index3M,H1254,TRUE,_xll.ohTrigger(RecalcTrigger,Trigger3M)),NA())</f>
        <v>1.7933195257739086E-2</v>
      </c>
      <c r="L1254" s="44">
        <f>IFERROR(_xll.qlIndexFixing(Index6M,$H1254,TRUE,_xll.ohTrigger(RecalcTrigger,Trigger6M)),NA())</f>
        <v>1.8044672311256772E-2</v>
      </c>
      <c r="M1254" s="183">
        <f>IFERROR(_xll.qlIndexFixing(Index1Y,$H1254,TRUE,_xll.ohTrigger(RecalcTrigger,Trigger1Y)),NA())</f>
        <v>1.830583072098722E-2</v>
      </c>
      <c r="N1254" s="182">
        <f>IFERROR(_xll.qlIndexFixing(ONIndex1M,I1254,TRUE,_xll.ohTrigger(RecalcTrigger,Trigger1M)),NA())</f>
        <v>1.7355101324456612E-2</v>
      </c>
      <c r="O1254" s="44">
        <f>IFERROR(_xll.qlIndexFixing(ONIndex3M,I1254,TRUE,_xll.ohTrigger(RecalcTrigger,Trigger3M)),NA())</f>
        <v>1.7941092505635581E-2</v>
      </c>
      <c r="P1254" s="44">
        <f>IFERROR(_xll.qlIndexFixing(ONIndex6M,I1254,TRUE,_xll.ohTrigger(RecalcTrigger,Trigger6M)),NA())</f>
        <v>1.8076554219961238E-2</v>
      </c>
      <c r="Q1254" s="183">
        <f>IFERROR(_xll.qlIndexFixing(ONIndex1Y,I1254,TRUE,_xll.ohTrigger(RecalcTrigger,Trigger1Y)),NA())</f>
        <v>1.8390262151832815E-2</v>
      </c>
    </row>
    <row r="1255" spans="2:17" x14ac:dyDescent="0.2">
      <c r="B1255" s="39" t="s">
        <v>42</v>
      </c>
      <c r="D1255" s="42">
        <f>_xll.qlCalendarAdvance(Calendar,$D1254,B1255,"f",FALSE)</f>
        <v>48296</v>
      </c>
      <c r="E1255" s="177">
        <f>_xll.qlInterestRateIndexValueDate(IndexON,D1255)</f>
        <v>48296</v>
      </c>
      <c r="F1255" s="193">
        <f>IFERROR(_xll.qlIndexFixing(IndexON,D1255,TRUE,_xll.ohTrigger(RecalcTrigger,TriggerON)),NA())</f>
        <v>1.6644273939263599E-2</v>
      </c>
      <c r="H1255" s="42">
        <f>_xll.qlCalendarAdvance(Calendar,$H1254,B1255,"f",FALSE)</f>
        <v>48296</v>
      </c>
      <c r="I1255" s="177">
        <f>_xll.qlInterestRateIndexValueDate(Index1M,$H1255)</f>
        <v>48298</v>
      </c>
      <c r="J1255" s="182">
        <f>IFERROR(_xll.qlIndexFixing(Index1M,$H1255,TRUE,_xll.ohTrigger(RecalcTrigger,Trigger1M)),NA())</f>
        <v>1.7350467562709804E-2</v>
      </c>
      <c r="K1255" s="44">
        <f>IFERROR(_xll.qlIndexFixing(Index3M,H1255,TRUE,_xll.ohTrigger(RecalcTrigger,Trigger3M)),NA())</f>
        <v>1.7924889967693824E-2</v>
      </c>
      <c r="L1255" s="44">
        <f>IFERROR(_xll.qlIndexFixing(Index6M,$H1255,TRUE,_xll.ohTrigger(RecalcTrigger,Trigger6M)),NA())</f>
        <v>1.8035315843745035E-2</v>
      </c>
      <c r="M1255" s="183">
        <f>IFERROR(_xll.qlIndexFixing(Index1Y,$H1255,TRUE,_xll.ohTrigger(RecalcTrigger,Trigger1Y)),NA())</f>
        <v>1.8295473891535744E-2</v>
      </c>
      <c r="N1255" s="182">
        <f>IFERROR(_xll.qlIndexFixing(ONIndex1M,I1255,TRUE,_xll.ohTrigger(RecalcTrigger,Trigger1M)),NA())</f>
        <v>1.7346610209845181E-2</v>
      </c>
      <c r="O1255" s="44">
        <f>IFERROR(_xll.qlIndexFixing(ONIndex3M,I1255,TRUE,_xll.ohTrigger(RecalcTrigger,Trigger3M)),NA())</f>
        <v>1.7930797479444038E-2</v>
      </c>
      <c r="P1255" s="44">
        <f>IFERROR(_xll.qlIndexFixing(ONIndex6M,I1255,TRUE,_xll.ohTrigger(RecalcTrigger,Trigger6M)),NA())</f>
        <v>1.8065265091049554E-2</v>
      </c>
      <c r="Q1255" s="183">
        <f>IFERROR(_xll.qlIndexFixing(ONIndex1Y,I1255,TRUE,_xll.ohTrigger(RecalcTrigger,Trigger1Y)),NA())</f>
        <v>1.8378244225658591E-2</v>
      </c>
    </row>
    <row r="1256" spans="2:17" x14ac:dyDescent="0.2">
      <c r="B1256" s="39" t="s">
        <v>42</v>
      </c>
      <c r="D1256" s="42">
        <f>_xll.qlCalendarAdvance(Calendar,$D1255,B1256,"f",FALSE)</f>
        <v>48303</v>
      </c>
      <c r="E1256" s="177">
        <f>_xll.qlInterestRateIndexValueDate(IndexON,D1256)</f>
        <v>48303</v>
      </c>
      <c r="F1256" s="193">
        <f>IFERROR(_xll.qlIndexFixing(IndexON,D1256,TRUE,_xll.ohTrigger(RecalcTrigger,TriggerON)),NA())</f>
        <v>1.6644273939263599E-2</v>
      </c>
      <c r="H1256" s="42">
        <f>_xll.qlCalendarAdvance(Calendar,$H1255,B1256,"f",FALSE)</f>
        <v>48303</v>
      </c>
      <c r="I1256" s="177">
        <f>_xll.qlInterestRateIndexValueDate(Index1M,$H1256)</f>
        <v>48305</v>
      </c>
      <c r="J1256" s="182">
        <f>IFERROR(_xll.qlIndexFixing(Index1M,$H1256,TRUE,_xll.ohTrigger(RecalcTrigger,Trigger1M)),NA())</f>
        <v>1.7343733323560984E-2</v>
      </c>
      <c r="K1256" s="44">
        <f>IFERROR(_xll.qlIndexFixing(Index3M,H1256,TRUE,_xll.ohTrigger(RecalcTrigger,Trigger3M)),NA())</f>
        <v>1.7916699589497608E-2</v>
      </c>
      <c r="L1256" s="44">
        <f>IFERROR(_xll.qlIndexFixing(Index6M,$H1256,TRUE,_xll.ohTrigger(RecalcTrigger,Trigger6M)),NA())</f>
        <v>1.8026623481715603E-2</v>
      </c>
      <c r="M1256" s="183">
        <f>IFERROR(_xll.qlIndexFixing(Index1Y,$H1256,TRUE,_xll.ohTrigger(RecalcTrigger,Trigger1Y)),NA())</f>
        <v>1.8285086183997112E-2</v>
      </c>
      <c r="N1256" s="182">
        <f>IFERROR(_xll.qlIndexFixing(ONIndex1M,I1256,TRUE,_xll.ohTrigger(RecalcTrigger,Trigger1M)),NA())</f>
        <v>1.7341858477237793E-2</v>
      </c>
      <c r="O1256" s="44">
        <f>IFERROR(_xll.qlIndexFixing(ONIndex3M,I1256,TRUE,_xll.ohTrigger(RecalcTrigger,Trigger3M)),NA())</f>
        <v>1.7925045279048035E-2</v>
      </c>
      <c r="P1256" s="44">
        <f>IFERROR(_xll.qlIndexFixing(ONIndex6M,I1256,TRUE,_xll.ohTrigger(RecalcTrigger,Trigger6M)),NA())</f>
        <v>1.8058964017386714E-2</v>
      </c>
      <c r="Q1256" s="183">
        <f>IFERROR(_xll.qlIndexFixing(ONIndex1Y,I1256,TRUE,_xll.ohTrigger(RecalcTrigger,Trigger1Y)),NA())</f>
        <v>1.8371541562114402E-2</v>
      </c>
    </row>
    <row r="1257" spans="2:17" x14ac:dyDescent="0.2">
      <c r="B1257" s="39" t="s">
        <v>42</v>
      </c>
      <c r="D1257" s="42">
        <f>_xll.qlCalendarAdvance(Calendar,$D1256,B1257,"f",FALSE)</f>
        <v>48310</v>
      </c>
      <c r="E1257" s="177">
        <f>_xll.qlInterestRateIndexValueDate(IndexON,D1257)</f>
        <v>48310</v>
      </c>
      <c r="F1257" s="193">
        <f>IFERROR(_xll.qlIndexFixing(IndexON,D1257,TRUE,_xll.ohTrigger(RecalcTrigger,TriggerON)),NA())</f>
        <v>1.6644273939183662E-2</v>
      </c>
      <c r="H1257" s="42">
        <f>_xll.qlCalendarAdvance(Calendar,$H1256,B1257,"f",FALSE)</f>
        <v>48310</v>
      </c>
      <c r="I1257" s="177">
        <f>_xll.qlInterestRateIndexValueDate(Index1M,$H1257)</f>
        <v>48312</v>
      </c>
      <c r="J1257" s="182">
        <f>IFERROR(_xll.qlIndexFixing(Index1M,$H1257,TRUE,_xll.ohTrigger(RecalcTrigger,Trigger1M)),NA())</f>
        <v>1.7336951302528714E-2</v>
      </c>
      <c r="K1257" s="44">
        <f>IFERROR(_xll.qlIndexFixing(Index3M,H1257,TRUE,_xll.ohTrigger(RecalcTrigger,Trigger3M)),NA())</f>
        <v>1.790830856544268E-2</v>
      </c>
      <c r="L1257" s="44">
        <f>IFERROR(_xll.qlIndexFixing(Index6M,$H1257,TRUE,_xll.ohTrigger(RecalcTrigger,Trigger6M)),NA())</f>
        <v>1.8017199597248065E-2</v>
      </c>
      <c r="M1257" s="183">
        <f>IFERROR(_xll.qlIndexFixing(Index1Y,$H1257,TRUE,_xll.ohTrigger(RecalcTrigger,Trigger1Y)),NA())</f>
        <v>1.8274667841789324E-2</v>
      </c>
      <c r="N1257" s="182">
        <f>IFERROR(_xll.qlIndexFixing(ONIndex1M,I1257,TRUE,_xll.ohTrigger(RecalcTrigger,Trigger1M)),NA())</f>
        <v>1.7335164887395393E-2</v>
      </c>
      <c r="O1257" s="44">
        <f>IFERROR(_xll.qlIndexFixing(ONIndex3M,I1257,TRUE,_xll.ohTrigger(RecalcTrigger,Trigger3M)),NA())</f>
        <v>1.7916953095165056E-2</v>
      </c>
      <c r="P1257" s="44">
        <f>IFERROR(_xll.qlIndexFixing(ONIndex6M,I1257,TRUE,_xll.ohTrigger(RecalcTrigger,Trigger6M)),NA())</f>
        <v>1.8050107507940893E-2</v>
      </c>
      <c r="Q1257" s="183">
        <f>IFERROR(_xll.qlIndexFixing(ONIndex1Y,I1257,TRUE,_xll.ohTrigger(RecalcTrigger,Trigger1Y)),NA())</f>
        <v>1.8362126791791056E-2</v>
      </c>
    </row>
    <row r="1258" spans="2:17" x14ac:dyDescent="0.2">
      <c r="B1258" s="39" t="s">
        <v>42</v>
      </c>
      <c r="D1258" s="42">
        <f>_xll.qlCalendarAdvance(Calendar,$D1257,B1258,"f",FALSE)</f>
        <v>48317</v>
      </c>
      <c r="E1258" s="177">
        <f>_xll.qlInterestRateIndexValueDate(IndexON,D1258)</f>
        <v>48317</v>
      </c>
      <c r="F1258" s="193">
        <f>IFERROR(_xll.qlIndexFixing(IndexON,D1258,TRUE,_xll.ohTrigger(RecalcTrigger,TriggerON)),NA())</f>
        <v>1.6644273939183662E-2</v>
      </c>
      <c r="H1258" s="42">
        <f>_xll.qlCalendarAdvance(Calendar,$H1257,B1258,"f",FALSE)</f>
        <v>48317</v>
      </c>
      <c r="I1258" s="177">
        <f>_xll.qlInterestRateIndexValueDate(Index1M,$H1258)</f>
        <v>48319</v>
      </c>
      <c r="J1258" s="182">
        <f>IFERROR(_xll.qlIndexFixing(Index1M,$H1258,TRUE,_xll.ohTrigger(RecalcTrigger,Trigger1M)),NA())</f>
        <v>1.7330121700519785E-2</v>
      </c>
      <c r="K1258" s="44">
        <f>IFERROR(_xll.qlIndexFixing(Index3M,H1258,TRUE,_xll.ohTrigger(RecalcTrigger,Trigger3M)),NA())</f>
        <v>1.7899873210462009E-2</v>
      </c>
      <c r="L1258" s="44">
        <f>IFERROR(_xll.qlIndexFixing(Index6M,$H1258,TRUE,_xll.ohTrigger(RecalcTrigger,Trigger6M)),NA())</f>
        <v>1.8007737618849454E-2</v>
      </c>
      <c r="M1258" s="183">
        <f>IFERROR(_xll.qlIndexFixing(Index1Y,$H1258,TRUE,_xll.ohTrigger(RecalcTrigger,Trigger1Y)),NA())</f>
        <v>1.8262994246047444E-2</v>
      </c>
      <c r="N1258" s="182">
        <f>IFERROR(_xll.qlIndexFixing(ONIndex1M,I1258,TRUE,_xll.ohTrigger(RecalcTrigger,Trigger1M)),NA())</f>
        <v>1.732842345414376E-2</v>
      </c>
      <c r="O1258" s="44">
        <f>IFERROR(_xll.qlIndexFixing(ONIndex3M,I1258,TRUE,_xll.ohTrigger(RecalcTrigger,Trigger3M)),NA())</f>
        <v>1.7908815487297503E-2</v>
      </c>
      <c r="P1258" s="44">
        <f>IFERROR(_xll.qlIndexFixing(ONIndex6M,I1258,TRUE,_xll.ohTrigger(RecalcTrigger,Trigger6M)),NA())</f>
        <v>1.8041210364279081E-2</v>
      </c>
      <c r="Q1258" s="183">
        <f>IFERROR(_xll.qlIndexFixing(ONIndex1Y,I1258,TRUE,_xll.ohTrigger(RecalcTrigger,Trigger1Y)),NA())</f>
        <v>1.8352676021864411E-2</v>
      </c>
    </row>
    <row r="1259" spans="2:17" x14ac:dyDescent="0.2">
      <c r="B1259" s="39" t="s">
        <v>42</v>
      </c>
      <c r="D1259" s="42">
        <f>_xll.qlCalendarAdvance(Calendar,$D1258,B1259,"f",FALSE)</f>
        <v>48324</v>
      </c>
      <c r="E1259" s="177">
        <f>_xll.qlInterestRateIndexValueDate(IndexON,D1259)</f>
        <v>48324</v>
      </c>
      <c r="F1259" s="193">
        <f>IFERROR(_xll.qlIndexFixing(IndexON,D1259,TRUE,_xll.ohTrigger(RecalcTrigger,TriggerON)),NA())</f>
        <v>1.6644273939263599E-2</v>
      </c>
      <c r="H1259" s="42">
        <f>_xll.qlCalendarAdvance(Calendar,$H1258,B1259,"f",FALSE)</f>
        <v>48324</v>
      </c>
      <c r="I1259" s="177">
        <f>_xll.qlInterestRateIndexValueDate(Index1M,$H1259)</f>
        <v>48326</v>
      </c>
      <c r="J1259" s="182">
        <f>IFERROR(_xll.qlIndexFixing(Index1M,$H1259,TRUE,_xll.ohTrigger(RecalcTrigger,Trigger1M)),NA())</f>
        <v>1.7323244718433495E-2</v>
      </c>
      <c r="K1259" s="44">
        <f>IFERROR(_xll.qlIndexFixing(Index3M,H1259,TRUE,_xll.ohTrigger(RecalcTrigger,Trigger3M)),NA())</f>
        <v>1.789139374315963E-2</v>
      </c>
      <c r="L1259" s="44">
        <f>IFERROR(_xll.qlIndexFixing(Index6M,$H1259,TRUE,_xll.ohTrigger(RecalcTrigger,Trigger6M)),NA())</f>
        <v>1.7998237777630644E-2</v>
      </c>
      <c r="M1259" s="183">
        <f>IFERROR(_xll.qlIndexFixing(Index1Y,$H1259,TRUE,_xll.ohTrigger(RecalcTrigger,Trigger1Y)),NA())</f>
        <v>1.8253740227001908E-2</v>
      </c>
      <c r="N1259" s="182">
        <f>IFERROR(_xll.qlIndexFixing(ONIndex1M,I1259,TRUE,_xll.ohTrigger(RecalcTrigger,Trigger1M)),NA())</f>
        <v>1.7321634377882589E-2</v>
      </c>
      <c r="O1259" s="44">
        <f>IFERROR(_xll.qlIndexFixing(ONIndex3M,I1259,TRUE,_xll.ohTrigger(RecalcTrigger,Trigger3M)),NA())</f>
        <v>1.7900632672711581E-2</v>
      </c>
      <c r="P1259" s="44">
        <f>IFERROR(_xll.qlIndexFixing(ONIndex6M,I1259,TRUE,_xll.ohTrigger(RecalcTrigger,Trigger6M)),NA())</f>
        <v>1.8032272815018402E-2</v>
      </c>
      <c r="Q1259" s="183">
        <f>IFERROR(_xll.qlIndexFixing(ONIndex1Y,I1259,TRUE,_xll.ohTrigger(RecalcTrigger,Trigger1Y)),NA())</f>
        <v>1.8343189490384049E-2</v>
      </c>
    </row>
    <row r="1260" spans="2:17" x14ac:dyDescent="0.2">
      <c r="B1260" s="39" t="s">
        <v>42</v>
      </c>
      <c r="D1260" s="42">
        <f>_xll.qlCalendarAdvance(Calendar,$D1259,B1260,"f",FALSE)</f>
        <v>48331</v>
      </c>
      <c r="E1260" s="177">
        <f>_xll.qlInterestRateIndexValueDate(IndexON,D1260)</f>
        <v>48331</v>
      </c>
      <c r="F1260" s="193">
        <f>IFERROR(_xll.qlIndexFixing(IndexON,D1260,TRUE,_xll.ohTrigger(RecalcTrigger,TriggerON)),NA())</f>
        <v>1.6644273939263599E-2</v>
      </c>
      <c r="H1260" s="42">
        <f>_xll.qlCalendarAdvance(Calendar,$H1259,B1260,"f",FALSE)</f>
        <v>48331</v>
      </c>
      <c r="I1260" s="177">
        <f>_xll.qlInterestRateIndexValueDate(Index1M,$H1260)</f>
        <v>48333</v>
      </c>
      <c r="J1260" s="182">
        <f>IFERROR(_xll.qlIndexFixing(Index1M,$H1260,TRUE,_xll.ohTrigger(RecalcTrigger,Trigger1M)),NA())</f>
        <v>1.7316320557174136E-2</v>
      </c>
      <c r="K1260" s="44">
        <f>IFERROR(_xll.qlIndexFixing(Index3M,H1260,TRUE,_xll.ohTrigger(RecalcTrigger,Trigger3M)),NA())</f>
        <v>1.7882870382142212E-2</v>
      </c>
      <c r="L1260" s="44">
        <f>IFERROR(_xll.qlIndexFixing(Index6M,$H1260,TRUE,_xll.ohTrigger(RecalcTrigger,Trigger6M)),NA())</f>
        <v>1.7988700304700317E-2</v>
      </c>
      <c r="M1260" s="183">
        <f>IFERROR(_xll.qlIndexFixing(Index1Y,$H1260,TRUE,_xll.ohTrigger(RecalcTrigger,Trigger1Y)),NA())</f>
        <v>1.8243231441222363E-2</v>
      </c>
      <c r="N1260" s="182">
        <f>IFERROR(_xll.qlIndexFixing(ONIndex1M,I1260,TRUE,_xll.ohTrigger(RecalcTrigger,Trigger1M)),NA())</f>
        <v>1.7314797859251385E-2</v>
      </c>
      <c r="O1260" s="44">
        <f>IFERROR(_xll.qlIndexFixing(ONIndex3M,I1260,TRUE,_xll.ohTrigger(RecalcTrigger,Trigger3M)),NA())</f>
        <v>1.7892404868993239E-2</v>
      </c>
      <c r="P1260" s="44">
        <f>IFERROR(_xll.qlIndexFixing(ONIndex6M,I1260,TRUE,_xll.ohTrigger(RecalcTrigger,Trigger6M)),NA())</f>
        <v>1.8023295088536173E-2</v>
      </c>
      <c r="Q1260" s="183">
        <f>IFERROR(_xll.qlIndexFixing(ONIndex1Y,I1260,TRUE,_xll.ohTrigger(RecalcTrigger,Trigger1Y)),NA())</f>
        <v>1.8333667435479484E-2</v>
      </c>
    </row>
    <row r="1261" spans="2:17" x14ac:dyDescent="0.2">
      <c r="B1261" s="39" t="s">
        <v>42</v>
      </c>
      <c r="D1261" s="42">
        <f>_xll.qlCalendarAdvance(Calendar,$D1260,B1261,"f",FALSE)</f>
        <v>48338</v>
      </c>
      <c r="E1261" s="177">
        <f>_xll.qlInterestRateIndexValueDate(IndexON,D1261)</f>
        <v>48338</v>
      </c>
      <c r="F1261" s="193">
        <f>IFERROR(_xll.qlIndexFixing(IndexON,D1261,TRUE,_xll.ohTrigger(RecalcTrigger,TriggerON)),NA())</f>
        <v>1.6644273939183662E-2</v>
      </c>
      <c r="H1261" s="42">
        <f>_xll.qlCalendarAdvance(Calendar,$H1260,B1261,"f",FALSE)</f>
        <v>48338</v>
      </c>
      <c r="I1261" s="177">
        <f>_xll.qlInterestRateIndexValueDate(Index1M,$H1261)</f>
        <v>48340</v>
      </c>
      <c r="J1261" s="182">
        <f>IFERROR(_xll.qlIndexFixing(Index1M,$H1261,TRUE,_xll.ohTrigger(RecalcTrigger,Trigger1M)),NA())</f>
        <v>1.7309349417643505E-2</v>
      </c>
      <c r="K1261" s="44">
        <f>IFERROR(_xll.qlIndexFixing(Index3M,H1261,TRUE,_xll.ohTrigger(RecalcTrigger,Trigger3M)),NA())</f>
        <v>1.7874126033470661E-2</v>
      </c>
      <c r="L1261" s="44">
        <f>IFERROR(_xll.qlIndexFixing(Index6M,$H1261,TRUE,_xll.ohTrigger(RecalcTrigger,Trigger6M)),NA())</f>
        <v>1.7978376384051593E-2</v>
      </c>
      <c r="M1261" s="183">
        <f>IFERROR(_xll.qlIndexFixing(Index1Y,$H1261,TRUE,_xll.ohTrigger(RecalcTrigger,Trigger1Y)),NA())</f>
        <v>1.8232692994373162E-2</v>
      </c>
      <c r="N1261" s="182">
        <f>IFERROR(_xll.qlIndexFixing(ONIndex1M,I1261,TRUE,_xll.ohTrigger(RecalcTrigger,Trigger1M)),NA())</f>
        <v>1.7307914098729782E-2</v>
      </c>
      <c r="O1261" s="44">
        <f>IFERROR(_xll.qlIndexFixing(ONIndex3M,I1261,TRUE,_xll.ohTrigger(RecalcTrigger,Trigger3M)),NA())</f>
        <v>1.7884132293328747E-2</v>
      </c>
      <c r="P1261" s="44">
        <f>IFERROR(_xll.qlIndexFixing(ONIndex6M,I1261,TRUE,_xll.ohTrigger(RecalcTrigger,Trigger6M)),NA())</f>
        <v>1.801427741344952E-2</v>
      </c>
      <c r="Q1261" s="183">
        <f>IFERROR(_xll.qlIndexFixing(ONIndex1Y,I1261,TRUE,_xll.ohTrigger(RecalcTrigger,Trigger1Y)),NA())</f>
        <v>1.8324110095120361E-2</v>
      </c>
    </row>
    <row r="1262" spans="2:17" x14ac:dyDescent="0.2">
      <c r="B1262" s="39" t="s">
        <v>42</v>
      </c>
      <c r="D1262" s="42">
        <f>_xll.qlCalendarAdvance(Calendar,$D1261,B1262,"f",FALSE)</f>
        <v>48345</v>
      </c>
      <c r="E1262" s="177">
        <f>_xll.qlInterestRateIndexValueDate(IndexON,D1262)</f>
        <v>48345</v>
      </c>
      <c r="F1262" s="193">
        <f>IFERROR(_xll.qlIndexFixing(IndexON,D1262,TRUE,_xll.ohTrigger(RecalcTrigger,TriggerON)),NA())</f>
        <v>1.6644273939183662E-2</v>
      </c>
      <c r="H1262" s="42">
        <f>_xll.qlCalendarAdvance(Calendar,$H1261,B1262,"f",FALSE)</f>
        <v>48345</v>
      </c>
      <c r="I1262" s="177">
        <f>_xll.qlInterestRateIndexValueDate(Index1M,$H1262)</f>
        <v>48347</v>
      </c>
      <c r="J1262" s="182">
        <f>IFERROR(_xll.qlIndexFixing(Index1M,$H1262,TRUE,_xll.ohTrigger(RecalcTrigger,Trigger1M)),NA())</f>
        <v>1.7302331500748391E-2</v>
      </c>
      <c r="K1262" s="44">
        <f>IFERROR(_xll.qlIndexFixing(Index3M,H1262,TRUE,_xll.ohTrigger(RecalcTrigger,Trigger3M)),NA())</f>
        <v>1.7865512052548192E-2</v>
      </c>
      <c r="L1262" s="44">
        <f>IFERROR(_xll.qlIndexFixing(Index6M,$H1262,TRUE,_xll.ohTrigger(RecalcTrigger,Trigger6M)),NA())</f>
        <v>1.7968755189086565E-2</v>
      </c>
      <c r="M1262" s="183">
        <f>IFERROR(_xll.qlIndexFixing(Index1Y,$H1262,TRUE,_xll.ohTrigger(RecalcTrigger,Trigger1Y)),NA())</f>
        <v>1.8222125129835291E-2</v>
      </c>
      <c r="N1262" s="182">
        <f>IFERROR(_xll.qlIndexFixing(ONIndex1M,I1262,TRUE,_xll.ohTrigger(RecalcTrigger,Trigger1M)),NA())</f>
        <v>1.7300983296797412E-2</v>
      </c>
      <c r="O1262" s="44">
        <f>IFERROR(_xll.qlIndexFixing(ONIndex3M,I1262,TRUE,_xll.ohTrigger(RecalcTrigger,Trigger3M)),NA())</f>
        <v>1.7875815163144182E-2</v>
      </c>
      <c r="P1262" s="44">
        <f>IFERROR(_xll.qlIndexFixing(ONIndex6M,I1262,TRUE,_xll.ohTrigger(RecalcTrigger,Trigger6M)),NA())</f>
        <v>1.8005220018055823E-2</v>
      </c>
      <c r="Q1262" s="183">
        <f>IFERROR(_xll.qlIndexFixing(ONIndex1Y,I1262,TRUE,_xll.ohTrigger(RecalcTrigger,Trigger1Y)),NA())</f>
        <v>1.8314517707516131E-2</v>
      </c>
    </row>
    <row r="1263" spans="2:17" x14ac:dyDescent="0.2">
      <c r="B1263" s="39" t="s">
        <v>42</v>
      </c>
      <c r="D1263" s="42">
        <f>_xll.qlCalendarAdvance(Calendar,$D1262,B1263,"f",FALSE)</f>
        <v>48352</v>
      </c>
      <c r="E1263" s="177">
        <f>_xll.qlInterestRateIndexValueDate(IndexON,D1263)</f>
        <v>48352</v>
      </c>
      <c r="F1263" s="193">
        <f>IFERROR(_xll.qlIndexFixing(IndexON,D1263,TRUE,_xll.ohTrigger(RecalcTrigger,TriggerON)),NA())</f>
        <v>1.6644273939263599E-2</v>
      </c>
      <c r="H1263" s="42">
        <f>_xll.qlCalendarAdvance(Calendar,$H1262,B1263,"f",FALSE)</f>
        <v>48352</v>
      </c>
      <c r="I1263" s="177">
        <f>_xll.qlInterestRateIndexValueDate(Index1M,$H1263)</f>
        <v>48354</v>
      </c>
      <c r="J1263" s="182">
        <f>IFERROR(_xll.qlIndexFixing(Index1M,$H1263,TRUE,_xll.ohTrigger(RecalcTrigger,Trigger1M)),NA())</f>
        <v>1.7295267007393089E-2</v>
      </c>
      <c r="K1263" s="44">
        <f>IFERROR(_xll.qlIndexFixing(Index3M,H1263,TRUE,_xll.ohTrigger(RecalcTrigger,Trigger3M)),NA())</f>
        <v>1.7856854847399784E-2</v>
      </c>
      <c r="L1263" s="44">
        <f>IFERROR(_xll.qlIndexFixing(Index6M,$H1263,TRUE,_xll.ohTrigger(RecalcTrigger,Trigger6M)),NA())</f>
        <v>1.7959097100509074E-2</v>
      </c>
      <c r="M1263" s="183">
        <f>IFERROR(_xll.qlIndexFixing(Index1Y,$H1263,TRUE,_xll.ohTrigger(RecalcTrigger,Trigger1Y)),NA())</f>
        <v>1.8211528090982733E-2</v>
      </c>
      <c r="N1263" s="182">
        <f>IFERROR(_xll.qlIndexFixing(ONIndex1M,I1263,TRUE,_xll.ohTrigger(RecalcTrigger,Trigger1M)),NA())</f>
        <v>1.7294005654013844E-2</v>
      </c>
      <c r="O1263" s="44">
        <f>IFERROR(_xll.qlIndexFixing(ONIndex3M,I1263,TRUE,_xll.ohTrigger(RecalcTrigger,Trigger3M)),NA())</f>
        <v>1.786745369586562E-2</v>
      </c>
      <c r="P1263" s="44">
        <f>IFERROR(_xll.qlIndexFixing(ONIndex6M,I1263,TRUE,_xll.ohTrigger(RecalcTrigger,Trigger6M)),NA())</f>
        <v>1.7996123130972208E-2</v>
      </c>
      <c r="Q1263" s="183">
        <f>IFERROR(_xll.qlIndexFixing(ONIndex1Y,I1263,TRUE,_xll.ohTrigger(RecalcTrigger,Trigger1Y)),NA())</f>
        <v>1.8304890510556504E-2</v>
      </c>
    </row>
    <row r="1264" spans="2:17" x14ac:dyDescent="0.2">
      <c r="B1264" s="39" t="s">
        <v>42</v>
      </c>
      <c r="D1264" s="42">
        <f>_xll.qlCalendarAdvance(Calendar,$D1263,B1264,"f",FALSE)</f>
        <v>48359</v>
      </c>
      <c r="E1264" s="177">
        <f>_xll.qlInterestRateIndexValueDate(IndexON,D1264)</f>
        <v>48359</v>
      </c>
      <c r="F1264" s="193">
        <f>IFERROR(_xll.qlIndexFixing(IndexON,D1264,TRUE,_xll.ohTrigger(RecalcTrigger,TriggerON)),NA())</f>
        <v>1.6644273939263599E-2</v>
      </c>
      <c r="H1264" s="42">
        <f>_xll.qlCalendarAdvance(Calendar,$H1263,B1264,"f",FALSE)</f>
        <v>48359</v>
      </c>
      <c r="I1264" s="177">
        <f>_xll.qlInterestRateIndexValueDate(Index1M,$H1264)</f>
        <v>48361</v>
      </c>
      <c r="J1264" s="182">
        <f>IFERROR(_xll.qlIndexFixing(Index1M,$H1264,TRUE,_xll.ohTrigger(RecalcTrigger,Trigger1M)),NA())</f>
        <v>1.7288156138474398E-2</v>
      </c>
      <c r="K1264" s="44">
        <f>IFERROR(_xll.qlIndexFixing(Index3M,H1264,TRUE,_xll.ohTrigger(RecalcTrigger,Trigger3M)),NA())</f>
        <v>1.7848154636644475E-2</v>
      </c>
      <c r="L1264" s="44">
        <f>IFERROR(_xll.qlIndexFixing(Index6M,$H1264,TRUE,_xll.ohTrigger(RecalcTrigger,Trigger6M)),NA())</f>
        <v>1.7949402349460672E-2</v>
      </c>
      <c r="M1264" s="183">
        <f>IFERROR(_xll.qlIndexFixing(Index1Y,$H1264,TRUE,_xll.ohTrigger(RecalcTrigger,Trigger1Y)),NA())</f>
        <v>1.8200902121181577E-2</v>
      </c>
      <c r="N1264" s="182">
        <f>IFERROR(_xll.qlIndexFixing(ONIndex1M,I1264,TRUE,_xll.ohTrigger(RecalcTrigger,Trigger1M)),NA())</f>
        <v>1.7286981370938648E-2</v>
      </c>
      <c r="O1264" s="44">
        <f>IFERROR(_xll.qlIndexFixing(ONIndex3M,I1264,TRUE,_xll.ohTrigger(RecalcTrigger,Trigger3M)),NA())</f>
        <v>1.7859048108679332E-2</v>
      </c>
      <c r="P1264" s="44">
        <f>IFERROR(_xll.qlIndexFixing(ONIndex6M,I1264,TRUE,_xll.ohTrigger(RecalcTrigger,Trigger6M)),NA())</f>
        <v>1.7986986980735864E-2</v>
      </c>
      <c r="Q1264" s="183">
        <f>IFERROR(_xll.qlIndexFixing(ONIndex1Y,I1264,TRUE,_xll.ohTrigger(RecalcTrigger,Trigger1Y)),NA())</f>
        <v>1.8295228742450931E-2</v>
      </c>
    </row>
    <row r="1265" spans="2:17" x14ac:dyDescent="0.2">
      <c r="B1265" s="39" t="s">
        <v>42</v>
      </c>
      <c r="D1265" s="42">
        <f>_xll.qlCalendarAdvance(Calendar,$D1264,B1265,"f",FALSE)</f>
        <v>48366</v>
      </c>
      <c r="E1265" s="177">
        <f>_xll.qlInterestRateIndexValueDate(IndexON,D1265)</f>
        <v>48366</v>
      </c>
      <c r="F1265" s="193">
        <f>IFERROR(_xll.qlIndexFixing(IndexON,D1265,TRUE,_xll.ohTrigger(RecalcTrigger,TriggerON)),NA())</f>
        <v>1.6644273939183662E-2</v>
      </c>
      <c r="H1265" s="42">
        <f>_xll.qlCalendarAdvance(Calendar,$H1264,B1265,"f",FALSE)</f>
        <v>48366</v>
      </c>
      <c r="I1265" s="177">
        <f>_xll.qlInterestRateIndexValueDate(Index1M,$H1265)</f>
        <v>48368</v>
      </c>
      <c r="J1265" s="182">
        <f>IFERROR(_xll.qlIndexFixing(Index1M,$H1265,TRUE,_xll.ohTrigger(RecalcTrigger,Trigger1M)),NA())</f>
        <v>1.7280999094904104E-2</v>
      </c>
      <c r="K1265" s="44">
        <f>IFERROR(_xll.qlIndexFixing(Index3M,H1265,TRUE,_xll.ohTrigger(RecalcTrigger,Trigger3M)),NA())</f>
        <v>1.7839411638896088E-2</v>
      </c>
      <c r="L1265" s="44">
        <f>IFERROR(_xll.qlIndexFixing(Index6M,$H1265,TRUE,_xll.ohTrigger(RecalcTrigger,Trigger6M)),NA())</f>
        <v>1.7940456552994651E-2</v>
      </c>
      <c r="M1265" s="183">
        <f>IFERROR(_xll.qlIndexFixing(Index1Y,$H1265,TRUE,_xll.ohTrigger(RecalcTrigger,Trigger1Y)),NA())</f>
        <v>1.8190247463789382E-2</v>
      </c>
      <c r="N1265" s="182">
        <f>IFERROR(_xll.qlIndexFixing(ONIndex1M,I1265,TRUE,_xll.ohTrigger(RecalcTrigger,Trigger1M)),NA())</f>
        <v>1.7279910647971519E-2</v>
      </c>
      <c r="O1265" s="44">
        <f>IFERROR(_xll.qlIndexFixing(ONIndex3M,I1265,TRUE,_xll.ohTrigger(RecalcTrigger,Trigger3M)),NA())</f>
        <v>1.7850598619091329E-2</v>
      </c>
      <c r="P1265" s="44">
        <f>IFERROR(_xll.qlIndexFixing(ONIndex6M,I1265,TRUE,_xll.ohTrigger(RecalcTrigger,Trigger6M)),NA())</f>
        <v>1.7977811795724108E-2</v>
      </c>
      <c r="Q1265" s="183">
        <f>IFERROR(_xll.qlIndexFixing(ONIndex1Y,I1265,TRUE,_xll.ohTrigger(RecalcTrigger,Trigger1Y)),NA())</f>
        <v>1.8285532641169056E-2</v>
      </c>
    </row>
    <row r="1266" spans="2:17" x14ac:dyDescent="0.2">
      <c r="B1266" s="39" t="s">
        <v>42</v>
      </c>
      <c r="D1266" s="42">
        <f>_xll.qlCalendarAdvance(Calendar,$D1265,B1266,"f",FALSE)</f>
        <v>48373</v>
      </c>
      <c r="E1266" s="177">
        <f>_xll.qlInterestRateIndexValueDate(IndexON,D1266)</f>
        <v>48373</v>
      </c>
      <c r="F1266" s="193">
        <f>IFERROR(_xll.qlIndexFixing(IndexON,D1266,TRUE,_xll.ohTrigger(RecalcTrigger,TriggerON)),NA())</f>
        <v>1.6644273939183662E-2</v>
      </c>
      <c r="H1266" s="42">
        <f>_xll.qlCalendarAdvance(Calendar,$H1265,B1266,"f",FALSE)</f>
        <v>48373</v>
      </c>
      <c r="I1266" s="177">
        <f>_xll.qlInterestRateIndexValueDate(Index1M,$H1266)</f>
        <v>48375</v>
      </c>
      <c r="J1266" s="182">
        <f>IFERROR(_xll.qlIndexFixing(Index1M,$H1266,TRUE,_xll.ohTrigger(RecalcTrigger,Trigger1M)),NA())</f>
        <v>1.7273796077579007E-2</v>
      </c>
      <c r="K1266" s="44">
        <f>IFERROR(_xll.qlIndexFixing(Index3M,H1266,TRUE,_xll.ohTrigger(RecalcTrigger,Trigger3M)),NA())</f>
        <v>1.7830626072771052E-2</v>
      </c>
      <c r="L1266" s="44">
        <f>IFERROR(_xll.qlIndexFixing(Index6M,$H1266,TRUE,_xll.ohTrigger(RecalcTrigger,Trigger6M)),NA())</f>
        <v>1.7930698142934749E-2</v>
      </c>
      <c r="M1266" s="183">
        <f>IFERROR(_xll.qlIndexFixing(Index1Y,$H1266,TRUE,_xll.ohTrigger(RecalcTrigger,Trigger1Y)),NA())</f>
        <v>1.8179564362156904E-2</v>
      </c>
      <c r="N1266" s="182">
        <f>IFERROR(_xll.qlIndexFixing(ONIndex1M,I1266,TRUE,_xll.ohTrigger(RecalcTrigger,Trigger1M)),NA())</f>
        <v>1.72727936858319E-2</v>
      </c>
      <c r="O1266" s="44">
        <f>IFERROR(_xll.qlIndexFixing(ONIndex3M,I1266,TRUE,_xll.ohTrigger(RecalcTrigger,Trigger3M)),NA())</f>
        <v>1.7842105444367817E-2</v>
      </c>
      <c r="P1266" s="44">
        <f>IFERROR(_xll.qlIndexFixing(ONIndex6M,I1266,TRUE,_xll.ohTrigger(RecalcTrigger,Trigger6M)),NA())</f>
        <v>1.7968597804554065E-2</v>
      </c>
      <c r="Q1266" s="183">
        <f>IFERROR(_xll.qlIndexFixing(ONIndex1Y,I1266,TRUE,_xll.ohTrigger(RecalcTrigger,Trigger1Y)),NA())</f>
        <v>1.8275802444840394E-2</v>
      </c>
    </row>
    <row r="1267" spans="2:17" x14ac:dyDescent="0.2">
      <c r="B1267" s="39" t="s">
        <v>42</v>
      </c>
      <c r="D1267" s="42">
        <f>_xll.qlCalendarAdvance(Calendar,$D1266,B1267,"f",FALSE)</f>
        <v>48380</v>
      </c>
      <c r="E1267" s="177">
        <f>_xll.qlInterestRateIndexValueDate(IndexON,D1267)</f>
        <v>48380</v>
      </c>
      <c r="F1267" s="193">
        <f>IFERROR(_xll.qlIndexFixing(IndexON,D1267,TRUE,_xll.ohTrigger(RecalcTrigger,TriggerON)),NA())</f>
        <v>1.6644273939183662E-2</v>
      </c>
      <c r="H1267" s="42">
        <f>_xll.qlCalendarAdvance(Calendar,$H1266,B1267,"f",FALSE)</f>
        <v>48380</v>
      </c>
      <c r="I1267" s="177">
        <f>_xll.qlInterestRateIndexValueDate(Index1M,$H1267)</f>
        <v>48382</v>
      </c>
      <c r="J1267" s="182">
        <f>IFERROR(_xll.qlIndexFixing(Index1M,$H1267,TRUE,_xll.ohTrigger(RecalcTrigger,Trigger1M)),NA())</f>
        <v>1.7266547287408396E-2</v>
      </c>
      <c r="K1267" s="44">
        <f>IFERROR(_xll.qlIndexFixing(Index3M,H1267,TRUE,_xll.ohTrigger(RecalcTrigger,Trigger3M)),NA())</f>
        <v>1.7821798156884925E-2</v>
      </c>
      <c r="L1267" s="44">
        <f>IFERROR(_xll.qlIndexFixing(Index6M,$H1267,TRUE,_xll.ohTrigger(RecalcTrigger,Trigger6M)),NA())</f>
        <v>1.7920903718854228E-2</v>
      </c>
      <c r="M1267" s="183">
        <f>IFERROR(_xll.qlIndexFixing(Index1Y,$H1267,TRUE,_xll.ohTrigger(RecalcTrigger,Trigger1Y)),NA())</f>
        <v>1.8168853059627031E-2</v>
      </c>
      <c r="N1267" s="182">
        <f>IFERROR(_xll.qlIndexFixing(ONIndex1M,I1267,TRUE,_xll.ohTrigger(RecalcTrigger,Trigger1M)),NA())</f>
        <v>1.7265630684759614E-2</v>
      </c>
      <c r="O1267" s="44">
        <f>IFERROR(_xll.qlIndexFixing(ONIndex3M,I1267,TRUE,_xll.ohTrigger(RecalcTrigger,Trigger3M)),NA())</f>
        <v>1.7833568801775002E-2</v>
      </c>
      <c r="P1267" s="44">
        <f>IFERROR(_xll.qlIndexFixing(ONIndex6M,I1267,TRUE,_xll.ohTrigger(RecalcTrigger,Trigger6M)),NA())</f>
        <v>1.7959345235523116E-2</v>
      </c>
      <c r="Q1267" s="183">
        <f>IFERROR(_xll.qlIndexFixing(ONIndex1Y,I1267,TRUE,_xll.ohTrigger(RecalcTrigger,Trigger1Y)),NA())</f>
        <v>1.8266038391434591E-2</v>
      </c>
    </row>
    <row r="1268" spans="2:17" x14ac:dyDescent="0.2">
      <c r="B1268" s="39" t="s">
        <v>42</v>
      </c>
      <c r="D1268" s="42">
        <f>_xll.qlCalendarAdvance(Calendar,$D1267,B1268,"f",FALSE)</f>
        <v>48387</v>
      </c>
      <c r="E1268" s="177">
        <f>_xll.qlInterestRateIndexValueDate(IndexON,D1268)</f>
        <v>48387</v>
      </c>
      <c r="F1268" s="193">
        <f>IFERROR(_xll.qlIndexFixing(IndexON,D1268,TRUE,_xll.ohTrigger(RecalcTrigger,TriggerON)),NA())</f>
        <v>1.6644273939183662E-2</v>
      </c>
      <c r="H1268" s="42">
        <f>_xll.qlCalendarAdvance(Calendar,$H1267,B1268,"f",FALSE)</f>
        <v>48387</v>
      </c>
      <c r="I1268" s="177">
        <f>_xll.qlInterestRateIndexValueDate(Index1M,$H1268)</f>
        <v>48389</v>
      </c>
      <c r="J1268" s="182">
        <f>IFERROR(_xll.qlIndexFixing(Index1M,$H1268,TRUE,_xll.ohTrigger(RecalcTrigger,Trigger1M)),NA())</f>
        <v>1.7259252925294066E-2</v>
      </c>
      <c r="K1268" s="44">
        <f>IFERROR(_xll.qlIndexFixing(Index3M,H1268,TRUE,_xll.ohTrigger(RecalcTrigger,Trigger3M)),NA())</f>
        <v>1.7812928109849795E-2</v>
      </c>
      <c r="L1268" s="44">
        <f>IFERROR(_xll.qlIndexFixing(Index6M,$H1268,TRUE,_xll.ohTrigger(RecalcTrigger,Trigger6M)),NA())</f>
        <v>1.7911073511842113E-2</v>
      </c>
      <c r="M1268" s="183">
        <f>IFERROR(_xll.qlIndexFixing(Index1Y,$H1268,TRUE,_xll.ohTrigger(RecalcTrigger,Trigger1Y)),NA())</f>
        <v>1.8158113799533662E-2</v>
      </c>
      <c r="N1268" s="182">
        <f>IFERROR(_xll.qlIndexFixing(ONIndex1M,I1268,TRUE,_xll.ohTrigger(RecalcTrigger,Trigger1M)),NA())</f>
        <v>1.7258421845554039E-2</v>
      </c>
      <c r="O1268" s="44">
        <f>IFERROR(_xll.qlIndexFixing(ONIndex3M,I1268,TRUE,_xll.ohTrigger(RecalcTrigger,Trigger3M)),NA())</f>
        <v>1.7824988908738959E-2</v>
      </c>
      <c r="P1268" s="44">
        <f>IFERROR(_xll.qlIndexFixing(ONIndex6M,I1268,TRUE,_xll.ohTrigger(RecalcTrigger,Trigger6M)),NA())</f>
        <v>1.7950054317408259E-2</v>
      </c>
      <c r="Q1268" s="183">
        <f>IFERROR(_xll.qlIndexFixing(ONIndex1Y,I1268,TRUE,_xll.ohTrigger(RecalcTrigger,Trigger1Y)),NA())</f>
        <v>1.8256240719001227E-2</v>
      </c>
    </row>
    <row r="1269" spans="2:17" x14ac:dyDescent="0.2">
      <c r="B1269" s="39" t="s">
        <v>42</v>
      </c>
      <c r="D1269" s="42">
        <f>_xll.qlCalendarAdvance(Calendar,$D1268,B1269,"f",FALSE)</f>
        <v>48394</v>
      </c>
      <c r="E1269" s="177">
        <f>_xll.qlInterestRateIndexValueDate(IndexON,D1269)</f>
        <v>48394</v>
      </c>
      <c r="F1269" s="193">
        <f>IFERROR(_xll.qlIndexFixing(IndexON,D1269,TRUE,_xll.ohTrigger(RecalcTrigger,TriggerON)),NA())</f>
        <v>1.6644273939183662E-2</v>
      </c>
      <c r="H1269" s="42">
        <f>_xll.qlCalendarAdvance(Calendar,$H1268,B1269,"f",FALSE)</f>
        <v>48394</v>
      </c>
      <c r="I1269" s="177">
        <f>_xll.qlInterestRateIndexValueDate(Index1M,$H1269)</f>
        <v>48396</v>
      </c>
      <c r="J1269" s="182">
        <f>IFERROR(_xll.qlIndexFixing(Index1M,$H1269,TRUE,_xll.ohTrigger(RecalcTrigger,Trigger1M)),NA())</f>
        <v>1.7251913192140311E-2</v>
      </c>
      <c r="K1269" s="44">
        <f>IFERROR(_xll.qlIndexFixing(Index3M,H1269,TRUE,_xll.ohTrigger(RecalcTrigger,Trigger3M)),NA())</f>
        <v>1.7804016150282088E-2</v>
      </c>
      <c r="L1269" s="44">
        <f>IFERROR(_xll.qlIndexFixing(Index6M,$H1269,TRUE,_xll.ohTrigger(RecalcTrigger,Trigger6M)),NA())</f>
        <v>1.7900386746930334E-2</v>
      </c>
      <c r="M1269" s="183">
        <f>IFERROR(_xll.qlIndexFixing(Index1Y,$H1269,TRUE,_xll.ohTrigger(RecalcTrigger,Trigger1Y)),NA())</f>
        <v>1.8147346825203685E-2</v>
      </c>
      <c r="N1269" s="182">
        <f>IFERROR(_xll.qlIndexFixing(ONIndex1M,I1269,TRUE,_xll.ohTrigger(RecalcTrigger,Trigger1M)),NA())</f>
        <v>1.7251167368534936E-2</v>
      </c>
      <c r="O1269" s="44">
        <f>IFERROR(_xll.qlIndexFixing(ONIndex3M,I1269,TRUE,_xll.ohTrigger(RecalcTrigger,Trigger3M)),NA())</f>
        <v>1.7816365982765703E-2</v>
      </c>
      <c r="P1269" s="44">
        <f>IFERROR(_xll.qlIndexFixing(ONIndex6M,I1269,TRUE,_xll.ohTrigger(RecalcTrigger,Trigger6M)),NA())</f>
        <v>1.7940725278426939E-2</v>
      </c>
      <c r="Q1269" s="183">
        <f>IFERROR(_xll.qlIndexFixing(ONIndex1Y,I1269,TRUE,_xll.ohTrigger(RecalcTrigger,Trigger1Y)),NA())</f>
        <v>1.8246409665749752E-2</v>
      </c>
    </row>
    <row r="1270" spans="2:17" x14ac:dyDescent="0.2">
      <c r="B1270" s="39" t="s">
        <v>42</v>
      </c>
      <c r="D1270" s="42">
        <f>_xll.qlCalendarAdvance(Calendar,$D1269,B1270,"f",FALSE)</f>
        <v>48401</v>
      </c>
      <c r="E1270" s="177">
        <f>_xll.qlInterestRateIndexValueDate(IndexON,D1270)</f>
        <v>48401</v>
      </c>
      <c r="F1270" s="193">
        <f>IFERROR(_xll.qlIndexFixing(IndexON,D1270,TRUE,_xll.ohTrigger(RecalcTrigger,TriggerON)),NA())</f>
        <v>1.6644273939183662E-2</v>
      </c>
      <c r="H1270" s="42">
        <f>_xll.qlCalendarAdvance(Calendar,$H1269,B1270,"f",FALSE)</f>
        <v>48401</v>
      </c>
      <c r="I1270" s="177">
        <f>_xll.qlInterestRateIndexValueDate(Index1M,$H1270)</f>
        <v>48403</v>
      </c>
      <c r="J1270" s="182">
        <f>IFERROR(_xll.qlIndexFixing(Index1M,$H1270,TRUE,_xll.ohTrigger(RecalcTrigger,Trigger1M)),NA())</f>
        <v>1.7244528288848926E-2</v>
      </c>
      <c r="K1270" s="44">
        <f>IFERROR(_xll.qlIndexFixing(Index3M,H1270,TRUE,_xll.ohTrigger(RecalcTrigger,Trigger3M)),NA())</f>
        <v>1.7795062496793891E-2</v>
      </c>
      <c r="L1270" s="44">
        <f>IFERROR(_xll.qlIndexFixing(Index6M,$H1270,TRUE,_xll.ohTrigger(RecalcTrigger,Trigger6M)),NA())</f>
        <v>1.7890476874885219E-2</v>
      </c>
      <c r="M1270" s="183">
        <f>IFERROR(_xll.qlIndexFixing(Index1Y,$H1270,TRUE,_xll.ohTrigger(RecalcTrigger,Trigger1Y)),NA())</f>
        <v>1.8136552379955675E-2</v>
      </c>
      <c r="N1270" s="182">
        <f>IFERROR(_xll.qlIndexFixing(ONIndex1M,I1270,TRUE,_xll.ohTrigger(RecalcTrigger,Trigger1M)),NA())</f>
        <v>1.724386745434181E-2</v>
      </c>
      <c r="O1270" s="44">
        <f>IFERROR(_xll.qlIndexFixing(ONIndex3M,I1270,TRUE,_xll.ohTrigger(RecalcTrigger,Trigger3M)),NA())</f>
        <v>1.7807700241041502E-2</v>
      </c>
      <c r="P1270" s="44">
        <f>IFERROR(_xll.qlIndexFixing(ONIndex6M,I1270,TRUE,_xll.ohTrigger(RecalcTrigger,Trigger6M)),NA())</f>
        <v>1.7931358347116344E-2</v>
      </c>
      <c r="Q1270" s="183">
        <f>IFERROR(_xll.qlIndexFixing(ONIndex1Y,I1270,TRUE,_xll.ohTrigger(RecalcTrigger,Trigger1Y)),NA())</f>
        <v>1.8236545469649812E-2</v>
      </c>
    </row>
    <row r="1271" spans="2:17" x14ac:dyDescent="0.2">
      <c r="B1271" s="39" t="s">
        <v>42</v>
      </c>
      <c r="D1271" s="42">
        <f>_xll.qlCalendarAdvance(Calendar,$D1270,B1271,"f",FALSE)</f>
        <v>48408</v>
      </c>
      <c r="E1271" s="177">
        <f>_xll.qlInterestRateIndexValueDate(IndexON,D1271)</f>
        <v>48408</v>
      </c>
      <c r="F1271" s="193">
        <f>IFERROR(_xll.qlIndexFixing(IndexON,D1271,TRUE,_xll.ohTrigger(RecalcTrigger,TriggerON)),NA())</f>
        <v>1.6644273939183662E-2</v>
      </c>
      <c r="H1271" s="42">
        <f>_xll.qlCalendarAdvance(Calendar,$H1270,B1271,"f",FALSE)</f>
        <v>48408</v>
      </c>
      <c r="I1271" s="177">
        <f>_xll.qlInterestRateIndexValueDate(Index1M,$H1271)</f>
        <v>48410</v>
      </c>
      <c r="J1271" s="182">
        <f>IFERROR(_xll.qlIndexFixing(Index1M,$H1271,TRUE,_xll.ohTrigger(RecalcTrigger,Trigger1M)),NA())</f>
        <v>1.7237098416326702E-2</v>
      </c>
      <c r="K1271" s="44">
        <f>IFERROR(_xll.qlIndexFixing(Index3M,H1271,TRUE,_xll.ohTrigger(RecalcTrigger,Trigger3M)),NA())</f>
        <v>1.7786067367998159E-2</v>
      </c>
      <c r="L1271" s="44">
        <f>IFERROR(_xll.qlIndexFixing(Index6M,$H1271,TRUE,_xll.ohTrigger(RecalcTrigger,Trigger6M)),NA())</f>
        <v>1.7880531958288325E-2</v>
      </c>
      <c r="M1271" s="183">
        <f>IFERROR(_xll.qlIndexFixing(Index1Y,$H1271,TRUE,_xll.ohTrigger(RecalcTrigger,Trigger1Y)),NA())</f>
        <v>1.8125730707099663E-2</v>
      </c>
      <c r="N1271" s="182">
        <f>IFERROR(_xll.qlIndexFixing(ONIndex1M,I1271,TRUE,_xll.ohTrigger(RecalcTrigger,Trigger1M)),NA())</f>
        <v>1.7236522303454294E-2</v>
      </c>
      <c r="O1271" s="44">
        <f>IFERROR(_xll.qlIndexFixing(ONIndex3M,I1271,TRUE,_xll.ohTrigger(RecalcTrigger,Trigger3M)),NA())</f>
        <v>1.7798991900912497E-2</v>
      </c>
      <c r="P1271" s="44">
        <f>IFERROR(_xll.qlIndexFixing(ONIndex6M,I1271,TRUE,_xll.ohTrigger(RecalcTrigger,Trigger6M)),NA())</f>
        <v>1.7921953752013664E-2</v>
      </c>
      <c r="Q1271" s="183">
        <f>IFERROR(_xll.qlIndexFixing(ONIndex1Y,I1271,TRUE,_xll.ohTrigger(RecalcTrigger,Trigger1Y)),NA())</f>
        <v>1.8226648368750986E-2</v>
      </c>
    </row>
    <row r="1272" spans="2:17" x14ac:dyDescent="0.2">
      <c r="B1272" s="39" t="s">
        <v>42</v>
      </c>
      <c r="D1272" s="42">
        <f>_xll.qlCalendarAdvance(Calendar,$D1271,B1272,"f",FALSE)</f>
        <v>48415</v>
      </c>
      <c r="E1272" s="177">
        <f>_xll.qlInterestRateIndexValueDate(IndexON,D1272)</f>
        <v>48415</v>
      </c>
      <c r="F1272" s="193">
        <f>IFERROR(_xll.qlIndexFixing(IndexON,D1272,TRUE,_xll.ohTrigger(RecalcTrigger,TriggerON)),NA())</f>
        <v>1.6644273939183662E-2</v>
      </c>
      <c r="H1272" s="42">
        <f>_xll.qlCalendarAdvance(Calendar,$H1271,B1272,"f",FALSE)</f>
        <v>48415</v>
      </c>
      <c r="I1272" s="177">
        <f>_xll.qlInterestRateIndexValueDate(Index1M,$H1272)</f>
        <v>48417</v>
      </c>
      <c r="J1272" s="182">
        <f>IFERROR(_xll.qlIndexFixing(Index1M,$H1272,TRUE,_xll.ohTrigger(RecalcTrigger,Trigger1M)),NA())</f>
        <v>1.7229623775475433E-2</v>
      </c>
      <c r="K1272" s="44">
        <f>IFERROR(_xll.qlIndexFixing(Index3M,H1272,TRUE,_xll.ohTrigger(RecalcTrigger,Trigger3M)),NA())</f>
        <v>1.777703098250524E-2</v>
      </c>
      <c r="L1272" s="44">
        <f>IFERROR(_xll.qlIndexFixing(Index6M,$H1272,TRUE,_xll.ohTrigger(RecalcTrigger,Trigger6M)),NA())</f>
        <v>1.7870552228258865E-2</v>
      </c>
      <c r="M1272" s="183">
        <f>IFERROR(_xll.qlIndexFixing(Index1Y,$H1272,TRUE,_xll.ohTrigger(RecalcTrigger,Trigger1Y)),NA())</f>
        <v>1.8114882049938011E-2</v>
      </c>
      <c r="N1272" s="182">
        <f>IFERROR(_xll.qlIndexFixing(ONIndex1M,I1272,TRUE,_xll.ohTrigger(RecalcTrigger,Trigger1M)),NA())</f>
        <v>1.7229132116431956E-2</v>
      </c>
      <c r="O1272" s="44">
        <f>IFERROR(_xll.qlIndexFixing(ONIndex3M,I1272,TRUE,_xll.ohTrigger(RecalcTrigger,Trigger3M)),NA())</f>
        <v>1.7790241179804767E-2</v>
      </c>
      <c r="P1272" s="44">
        <f>IFERROR(_xll.qlIndexFixing(ONIndex6M,I1272,TRUE,_xll.ohTrigger(RecalcTrigger,Trigger6M)),NA())</f>
        <v>1.7912511721736024E-2</v>
      </c>
      <c r="Q1272" s="183">
        <f>IFERROR(_xll.qlIndexFixing(ONIndex1Y,I1272,TRUE,_xll.ohTrigger(RecalcTrigger,Trigger1Y)),NA())</f>
        <v>1.8216718601262727E-2</v>
      </c>
    </row>
    <row r="1273" spans="2:17" x14ac:dyDescent="0.2">
      <c r="B1273" s="39" t="s">
        <v>42</v>
      </c>
      <c r="D1273" s="42">
        <f>_xll.qlCalendarAdvance(Calendar,$D1272,B1273,"f",FALSE)</f>
        <v>48422</v>
      </c>
      <c r="E1273" s="177">
        <f>_xll.qlInterestRateIndexValueDate(IndexON,D1273)</f>
        <v>48422</v>
      </c>
      <c r="F1273" s="193">
        <f>IFERROR(_xll.qlIndexFixing(IndexON,D1273,TRUE,_xll.ohTrigger(RecalcTrigger,TriggerON)),NA())</f>
        <v>1.6644273939183662E-2</v>
      </c>
      <c r="H1273" s="42">
        <f>_xll.qlCalendarAdvance(Calendar,$H1272,B1273,"f",FALSE)</f>
        <v>48422</v>
      </c>
      <c r="I1273" s="177">
        <f>_xll.qlInterestRateIndexValueDate(Index1M,$H1273)</f>
        <v>48424</v>
      </c>
      <c r="J1273" s="182">
        <f>IFERROR(_xll.qlIndexFixing(Index1M,$H1273,TRUE,_xll.ohTrigger(RecalcTrigger,Trigger1M)),NA())</f>
        <v>1.7222104567201912E-2</v>
      </c>
      <c r="K1273" s="44">
        <f>IFERROR(_xll.qlIndexFixing(Index3M,H1273,TRUE,_xll.ohTrigger(RecalcTrigger,Trigger3M)),NA())</f>
        <v>1.7767953558927213E-2</v>
      </c>
      <c r="L1273" s="44">
        <f>IFERROR(_xll.qlIndexFixing(Index6M,$H1273,TRUE,_xll.ohTrigger(RecalcTrigger,Trigger6M)),NA())</f>
        <v>1.7860537915914756E-2</v>
      </c>
      <c r="M1273" s="183">
        <f>IFERROR(_xll.qlIndexFixing(Index1Y,$H1273,TRUE,_xll.ohTrigger(RecalcTrigger,Trigger1Y)),NA())</f>
        <v>1.8104006651764325E-2</v>
      </c>
      <c r="N1273" s="182">
        <f>IFERROR(_xll.qlIndexFixing(ONIndex1M,I1273,TRUE,_xll.ohTrigger(RecalcTrigger,Trigger1M)),NA())</f>
        <v>1.7221697093754429E-2</v>
      </c>
      <c r="O1273" s="44">
        <f>IFERROR(_xll.qlIndexFixing(ONIndex3M,I1273,TRUE,_xll.ohTrigger(RecalcTrigger,Trigger3M)),NA())</f>
        <v>1.7781448295144386E-2</v>
      </c>
      <c r="P1273" s="44">
        <f>IFERROR(_xll.qlIndexFixing(ONIndex6M,I1273,TRUE,_xll.ohTrigger(RecalcTrigger,Trigger6M)),NA())</f>
        <v>1.7903032484500869E-2</v>
      </c>
      <c r="Q1273" s="183">
        <f>IFERROR(_xll.qlIndexFixing(ONIndex1Y,I1273,TRUE,_xll.ohTrigger(RecalcTrigger,Trigger1Y)),NA())</f>
        <v>1.8206756404994806E-2</v>
      </c>
    </row>
    <row r="1274" spans="2:17" x14ac:dyDescent="0.2">
      <c r="B1274" s="39" t="s">
        <v>42</v>
      </c>
      <c r="D1274" s="42">
        <f>_xll.qlCalendarAdvance(Calendar,$D1273,B1274,"f",FALSE)</f>
        <v>48429</v>
      </c>
      <c r="E1274" s="177">
        <f>_xll.qlInterestRateIndexValueDate(IndexON,D1274)</f>
        <v>48429</v>
      </c>
      <c r="F1274" s="193">
        <f>IFERROR(_xll.qlIndexFixing(IndexON,D1274,TRUE,_xll.ohTrigger(RecalcTrigger,TriggerON)),NA())</f>
        <v>1.6644273939263599E-2</v>
      </c>
      <c r="H1274" s="42">
        <f>_xll.qlCalendarAdvance(Calendar,$H1273,B1274,"f",FALSE)</f>
        <v>48429</v>
      </c>
      <c r="I1274" s="177">
        <f>_xll.qlInterestRateIndexValueDate(Index1M,$H1274)</f>
        <v>48431</v>
      </c>
      <c r="J1274" s="182">
        <f>IFERROR(_xll.qlIndexFixing(Index1M,$H1274,TRUE,_xll.ohTrigger(RecalcTrigger,Trigger1M)),NA())</f>
        <v>1.7214540992405436E-2</v>
      </c>
      <c r="K1274" s="44">
        <f>IFERROR(_xll.qlIndexFixing(Index3M,H1274,TRUE,_xll.ohTrigger(RecalcTrigger,Trigger3M)),NA())</f>
        <v>1.7758835315874431E-2</v>
      </c>
      <c r="L1274" s="44">
        <f>IFERROR(_xll.qlIndexFixing(Index6M,$H1274,TRUE,_xll.ohTrigger(RecalcTrigger,Trigger6M)),NA())</f>
        <v>1.7850489252370056E-2</v>
      </c>
      <c r="M1274" s="183">
        <f>IFERROR(_xll.qlIndexFixing(Index1Y,$H1274,TRUE,_xll.ohTrigger(RecalcTrigger,Trigger1Y)),NA())</f>
        <v>1.8093104755864106E-2</v>
      </c>
      <c r="N1274" s="182">
        <f>IFERROR(_xll.qlIndexFixing(ONIndex1M,I1274,TRUE,_xll.ohTrigger(RecalcTrigger,Trigger1M)),NA())</f>
        <v>1.7214217435901347E-2</v>
      </c>
      <c r="O1274" s="44">
        <f>IFERROR(_xll.qlIndexFixing(ONIndex3M,I1274,TRUE,_xll.ohTrigger(RecalcTrigger,Trigger3M)),NA())</f>
        <v>1.7772613464117626E-2</v>
      </c>
      <c r="P1274" s="44">
        <f>IFERROR(_xll.qlIndexFixing(ONIndex6M,I1274,TRUE,_xll.ohTrigger(RecalcTrigger,Trigger6M)),NA())</f>
        <v>1.7893516269085197E-2</v>
      </c>
      <c r="Q1274" s="183">
        <f>IFERROR(_xll.qlIndexFixing(ONIndex1Y,I1274,TRUE,_xll.ohTrigger(RecalcTrigger,Trigger1Y)),NA())</f>
        <v>1.8196762018156676E-2</v>
      </c>
    </row>
    <row r="1275" spans="2:17" x14ac:dyDescent="0.2">
      <c r="B1275" s="39" t="s">
        <v>42</v>
      </c>
      <c r="D1275" s="42">
        <f>_xll.qlCalendarAdvance(Calendar,$D1274,B1275,"f",FALSE)</f>
        <v>48436</v>
      </c>
      <c r="E1275" s="177">
        <f>_xll.qlInterestRateIndexValueDate(IndexON,D1275)</f>
        <v>48436</v>
      </c>
      <c r="F1275" s="193">
        <f>IFERROR(_xll.qlIndexFixing(IndexON,D1275,TRUE,_xll.ohTrigger(RecalcTrigger,TriggerON)),NA())</f>
        <v>1.6644273939263599E-2</v>
      </c>
      <c r="H1275" s="42">
        <f>_xll.qlCalendarAdvance(Calendar,$H1274,B1275,"f",FALSE)</f>
        <v>48436</v>
      </c>
      <c r="I1275" s="177">
        <f>_xll.qlInterestRateIndexValueDate(Index1M,$H1275)</f>
        <v>48438</v>
      </c>
      <c r="J1275" s="182">
        <f>IFERROR(_xll.qlIndexFixing(Index1M,$H1275,TRUE,_xll.ohTrigger(RecalcTrigger,Trigger1M)),NA())</f>
        <v>1.7206933251995293E-2</v>
      </c>
      <c r="K1275" s="44">
        <f>IFERROR(_xll.qlIndexFixing(Index3M,H1275,TRUE,_xll.ohTrigger(RecalcTrigger,Trigger3M)),NA())</f>
        <v>1.7749676471958107E-2</v>
      </c>
      <c r="L1275" s="44">
        <f>IFERROR(_xll.qlIndexFixing(Index6M,$H1275,TRUE,_xll.ohTrigger(RecalcTrigger,Trigger6M)),NA())</f>
        <v>1.7840406468737097E-2</v>
      </c>
      <c r="M1275" s="183">
        <f>IFERROR(_xll.qlIndexFixing(Index1Y,$H1275,TRUE,_xll.ohTrigger(RecalcTrigger,Trigger1Y)),NA())</f>
        <v>1.8082176605514533E-2</v>
      </c>
      <c r="N1275" s="182">
        <f>IFERROR(_xll.qlIndexFixing(ONIndex1M,I1275,TRUE,_xll.ohTrigger(RecalcTrigger,Trigger1M)),NA())</f>
        <v>1.7206693343512214E-2</v>
      </c>
      <c r="O1275" s="44">
        <f>IFERROR(_xll.qlIndexFixing(ONIndex3M,I1275,TRUE,_xll.ohTrigger(RecalcTrigger,Trigger3M)),NA())</f>
        <v>1.7763736904150562E-2</v>
      </c>
      <c r="P1275" s="44">
        <f>IFERROR(_xll.qlIndexFixing(ONIndex6M,I1275,TRUE,_xll.ohTrigger(RecalcTrigger,Trigger6M)),NA())</f>
        <v>1.7883963303786388E-2</v>
      </c>
      <c r="Q1275" s="183">
        <f>IFERROR(_xll.qlIndexFixing(ONIndex1Y,I1275,TRUE,_xll.ohTrigger(RecalcTrigger,Trigger1Y)),NA())</f>
        <v>1.8186735678797916E-2</v>
      </c>
    </row>
    <row r="1276" spans="2:17" x14ac:dyDescent="0.2">
      <c r="B1276" s="39" t="s">
        <v>42</v>
      </c>
      <c r="D1276" s="42">
        <f>_xll.qlCalendarAdvance(Calendar,$D1275,B1276,"f",FALSE)</f>
        <v>48443</v>
      </c>
      <c r="E1276" s="177">
        <f>_xll.qlInterestRateIndexValueDate(IndexON,D1276)</f>
        <v>48443</v>
      </c>
      <c r="F1276" s="193">
        <f>IFERROR(_xll.qlIndexFixing(IndexON,D1276,TRUE,_xll.ohTrigger(RecalcTrigger,TriggerON)),NA())</f>
        <v>1.6644273939263599E-2</v>
      </c>
      <c r="H1276" s="42">
        <f>_xll.qlCalendarAdvance(Calendar,$H1275,B1276,"f",FALSE)</f>
        <v>48443</v>
      </c>
      <c r="I1276" s="177">
        <f>_xll.qlInterestRateIndexValueDate(Index1M,$H1276)</f>
        <v>48445</v>
      </c>
      <c r="J1276" s="182">
        <f>IFERROR(_xll.qlIndexFixing(Index1M,$H1276,TRUE,_xll.ohTrigger(RecalcTrigger,Trigger1M)),NA())</f>
        <v>1.719928154687328E-2</v>
      </c>
      <c r="K1276" s="44">
        <f>IFERROR(_xll.qlIndexFixing(Index3M,H1276,TRUE,_xll.ohTrigger(RecalcTrigger,Trigger3M)),NA())</f>
        <v>1.774047724578251E-2</v>
      </c>
      <c r="L1276" s="44">
        <f>IFERROR(_xll.qlIndexFixing(Index6M,$H1276,TRUE,_xll.ohTrigger(RecalcTrigger,Trigger6M)),NA())</f>
        <v>1.7830289796124769E-2</v>
      </c>
      <c r="M1276" s="183">
        <f>IFERROR(_xll.qlIndexFixing(Index1Y,$H1276,TRUE,_xll.ohTrigger(RecalcTrigger,Trigger1Y)),NA())</f>
        <v>1.8071222443983584E-2</v>
      </c>
      <c r="N1276" s="182">
        <f>IFERROR(_xll.qlIndexFixing(ONIndex1M,I1276,TRUE,_xll.ohTrigger(RecalcTrigger,Trigger1M)),NA())</f>
        <v>1.7199125016906791E-2</v>
      </c>
      <c r="O1276" s="44">
        <f>IFERROR(_xll.qlIndexFixing(ONIndex3M,I1276,TRUE,_xll.ohTrigger(RecalcTrigger,Trigger3M)),NA())</f>
        <v>1.7754818832669272E-2</v>
      </c>
      <c r="P1276" s="44">
        <f>IFERROR(_xll.qlIndexFixing(ONIndex6M,I1276,TRUE,_xll.ohTrigger(RecalcTrigger,Trigger6M)),NA())</f>
        <v>1.7874373817141631E-2</v>
      </c>
      <c r="Q1276" s="183">
        <f>IFERROR(_xll.qlIndexFixing(ONIndex1Y,I1276,TRUE,_xll.ohTrigger(RecalcTrigger,Trigger1Y)),NA())</f>
        <v>1.8176677625048043E-2</v>
      </c>
    </row>
    <row r="1277" spans="2:17" x14ac:dyDescent="0.2">
      <c r="B1277" s="39" t="s">
        <v>42</v>
      </c>
      <c r="D1277" s="42">
        <f>_xll.qlCalendarAdvance(Calendar,$D1276,B1277,"f",FALSE)</f>
        <v>48450</v>
      </c>
      <c r="E1277" s="177">
        <f>_xll.qlInterestRateIndexValueDate(IndexON,D1277)</f>
        <v>48450</v>
      </c>
      <c r="F1277" s="193">
        <f>IFERROR(_xll.qlIndexFixing(IndexON,D1277,TRUE,_xll.ohTrigger(RecalcTrigger,TriggerON)),NA())</f>
        <v>1.6644273939183662E-2</v>
      </c>
      <c r="H1277" s="42">
        <f>_xll.qlCalendarAdvance(Calendar,$H1276,B1277,"f",FALSE)</f>
        <v>48450</v>
      </c>
      <c r="I1277" s="177">
        <f>_xll.qlInterestRateIndexValueDate(Index1M,$H1277)</f>
        <v>48452</v>
      </c>
      <c r="J1277" s="182">
        <f>IFERROR(_xll.qlIndexFixing(Index1M,$H1277,TRUE,_xll.ohTrigger(RecalcTrigger,Trigger1M)),NA())</f>
        <v>1.7191586077938692E-2</v>
      </c>
      <c r="K1277" s="44">
        <f>IFERROR(_xll.qlIndexFixing(Index3M,H1277,TRUE,_xll.ohTrigger(RecalcTrigger,Trigger3M)),NA())</f>
        <v>1.7731237855960591E-2</v>
      </c>
      <c r="L1277" s="44">
        <f>IFERROR(_xll.qlIndexFixing(Index6M,$H1277,TRUE,_xll.ohTrigger(RecalcTrigger,Trigger6M)),NA())</f>
        <v>1.782013946563811E-2</v>
      </c>
      <c r="M1277" s="183">
        <f>IFERROR(_xll.qlIndexFixing(Index1Y,$H1277,TRUE,_xll.ohTrigger(RecalcTrigger,Trigger1Y)),NA())</f>
        <v>1.8060242514532018E-2</v>
      </c>
      <c r="N1277" s="182">
        <f>IFERROR(_xll.qlIndexFixing(ONIndex1M,I1277,TRUE,_xll.ohTrigger(RecalcTrigger,Trigger1M)),NA())</f>
        <v>1.719151265680452E-2</v>
      </c>
      <c r="O1277" s="44">
        <f>IFERROR(_xll.qlIndexFixing(ONIndex3M,I1277,TRUE,_xll.ohTrigger(RecalcTrigger,Trigger3M)),NA())</f>
        <v>1.7745859466860026E-2</v>
      </c>
      <c r="P1277" s="44">
        <f>IFERROR(_xll.qlIndexFixing(ONIndex6M,I1277,TRUE,_xll.ohTrigger(RecalcTrigger,Trigger6M)),NA())</f>
        <v>1.786474803760818E-2</v>
      </c>
      <c r="Q1277" s="183">
        <f>IFERROR(_xll.qlIndexFixing(ONIndex1Y,I1277,TRUE,_xll.ohTrigger(RecalcTrigger,Trigger1Y)),NA())</f>
        <v>1.8166588094796765E-2</v>
      </c>
    </row>
    <row r="1278" spans="2:17" x14ac:dyDescent="0.2">
      <c r="B1278" s="39" t="s">
        <v>42</v>
      </c>
      <c r="D1278" s="42">
        <f>_xll.qlCalendarAdvance(Calendar,$D1277,B1278,"f",FALSE)</f>
        <v>48457</v>
      </c>
      <c r="E1278" s="177">
        <f>_xll.qlInterestRateIndexValueDate(IndexON,D1278)</f>
        <v>48457</v>
      </c>
      <c r="F1278" s="193">
        <f>IFERROR(_xll.qlIndexFixing(IndexON,D1278,TRUE,_xll.ohTrigger(RecalcTrigger,TriggerON)),NA())</f>
        <v>1.6644273939263599E-2</v>
      </c>
      <c r="H1278" s="42">
        <f>_xll.qlCalendarAdvance(Calendar,$H1277,B1278,"f",FALSE)</f>
        <v>48457</v>
      </c>
      <c r="I1278" s="177">
        <f>_xll.qlInterestRateIndexValueDate(Index1M,$H1278)</f>
        <v>48459</v>
      </c>
      <c r="J1278" s="182">
        <f>IFERROR(_xll.qlIndexFixing(Index1M,$H1278,TRUE,_xll.ohTrigger(RecalcTrigger,Trigger1M)),NA())</f>
        <v>1.7183847046105816E-2</v>
      </c>
      <c r="K1278" s="44">
        <f>IFERROR(_xll.qlIndexFixing(Index3M,H1278,TRUE,_xll.ohTrigger(RecalcTrigger,Trigger3M)),NA())</f>
        <v>1.7722193264490777E-2</v>
      </c>
      <c r="L1278" s="44">
        <f>IFERROR(_xll.qlIndexFixing(Index6M,$H1278,TRUE,_xll.ohTrigger(RecalcTrigger,Trigger6M)),NA())</f>
        <v>1.7811451853484084E-2</v>
      </c>
      <c r="M1278" s="183">
        <f>IFERROR(_xll.qlIndexFixing(Index1Y,$H1278,TRUE,_xll.ohTrigger(RecalcTrigger,Trigger1Y)),NA())</f>
        <v>1.804923706041095E-2</v>
      </c>
      <c r="N1278" s="182">
        <f>IFERROR(_xll.qlIndexFixing(ONIndex1M,I1278,TRUE,_xll.ohTrigger(RecalcTrigger,Trigger1M)),NA())</f>
        <v>1.7183856463685032E-2</v>
      </c>
      <c r="O1278" s="44">
        <f>IFERROR(_xll.qlIndexFixing(ONIndex3M,I1278,TRUE,_xll.ohTrigger(RecalcTrigger,Trigger3M)),NA())</f>
        <v>1.7736859024148899E-2</v>
      </c>
      <c r="P1278" s="44">
        <f>IFERROR(_xll.qlIndexFixing(ONIndex6M,I1278,TRUE,_xll.ohTrigger(RecalcTrigger,Trigger6M)),NA())</f>
        <v>1.7855086193723224E-2</v>
      </c>
      <c r="Q1278" s="183">
        <f>IFERROR(_xll.qlIndexFixing(ONIndex1Y,I1278,TRUE,_xll.ohTrigger(RecalcTrigger,Trigger1Y)),NA())</f>
        <v>1.8156467326173598E-2</v>
      </c>
    </row>
    <row r="1279" spans="2:17" x14ac:dyDescent="0.2">
      <c r="B1279" s="39" t="s">
        <v>42</v>
      </c>
      <c r="D1279" s="42">
        <f>_xll.qlCalendarAdvance(Calendar,$D1278,B1279,"f",FALSE)</f>
        <v>48464</v>
      </c>
      <c r="E1279" s="177">
        <f>_xll.qlInterestRateIndexValueDate(IndexON,D1279)</f>
        <v>48464</v>
      </c>
      <c r="F1279" s="193">
        <f>IFERROR(_xll.qlIndexFixing(IndexON,D1279,TRUE,_xll.ohTrigger(RecalcTrigger,TriggerON)),NA())</f>
        <v>1.6644273939263599E-2</v>
      </c>
      <c r="H1279" s="42">
        <f>_xll.qlCalendarAdvance(Calendar,$H1278,B1279,"f",FALSE)</f>
        <v>48464</v>
      </c>
      <c r="I1279" s="177">
        <f>_xll.qlInterestRateIndexValueDate(Index1M,$H1279)</f>
        <v>48466</v>
      </c>
      <c r="J1279" s="182">
        <f>IFERROR(_xll.qlIndexFixing(Index1M,$H1279,TRUE,_xll.ohTrigger(RecalcTrigger,Trigger1M)),NA())</f>
        <v>1.7176064652266454E-2</v>
      </c>
      <c r="K1279" s="44">
        <f>IFERROR(_xll.qlIndexFixing(Index3M,H1279,TRUE,_xll.ohTrigger(RecalcTrigger,Trigger3M)),NA())</f>
        <v>1.7712877457026436E-2</v>
      </c>
      <c r="L1279" s="44">
        <f>IFERROR(_xll.qlIndexFixing(Index6M,$H1279,TRUE,_xll.ohTrigger(RecalcTrigger,Trigger6M)),NA())</f>
        <v>1.7801248881947271E-2</v>
      </c>
      <c r="M1279" s="183">
        <f>IFERROR(_xll.qlIndexFixing(Index1Y,$H1279,TRUE,_xll.ohTrigger(RecalcTrigger,Trigger1Y)),NA())</f>
        <v>1.8038206324862957E-2</v>
      </c>
      <c r="N1279" s="182">
        <f>IFERROR(_xll.qlIndexFixing(ONIndex1M,I1279,TRUE,_xll.ohTrigger(RecalcTrigger,Trigger1M)),NA())</f>
        <v>1.7176156637948026E-2</v>
      </c>
      <c r="O1279" s="44">
        <f>IFERROR(_xll.qlIndexFixing(ONIndex3M,I1279,TRUE,_xll.ohTrigger(RecalcTrigger,Trigger3M)),NA())</f>
        <v>1.7727817721961969E-2</v>
      </c>
      <c r="P1279" s="44">
        <f>IFERROR(_xll.qlIndexFixing(ONIndex6M,I1279,TRUE,_xll.ohTrigger(RecalcTrigger,Trigger6M)),NA())</f>
        <v>1.7845388514023952E-2</v>
      </c>
      <c r="Q1279" s="183">
        <f>IFERROR(_xll.qlIndexFixing(ONIndex1Y,I1279,TRUE,_xll.ohTrigger(RecalcTrigger,Trigger1Y)),NA())</f>
        <v>1.8146315557387993E-2</v>
      </c>
    </row>
    <row r="1280" spans="2:17" x14ac:dyDescent="0.2">
      <c r="B1280" s="39" t="s">
        <v>42</v>
      </c>
      <c r="D1280" s="42">
        <f>_xll.qlCalendarAdvance(Calendar,$D1279,B1280,"f",FALSE)</f>
        <v>48471</v>
      </c>
      <c r="E1280" s="177">
        <f>_xll.qlInterestRateIndexValueDate(IndexON,D1280)</f>
        <v>48471</v>
      </c>
      <c r="F1280" s="193">
        <f>IFERROR(_xll.qlIndexFixing(IndexON,D1280,TRUE,_xll.ohTrigger(RecalcTrigger,TriggerON)),NA())</f>
        <v>1.6644273939183662E-2</v>
      </c>
      <c r="H1280" s="42">
        <f>_xll.qlCalendarAdvance(Calendar,$H1279,B1280,"f",FALSE)</f>
        <v>48471</v>
      </c>
      <c r="I1280" s="177">
        <f>_xll.qlInterestRateIndexValueDate(Index1M,$H1280)</f>
        <v>48473</v>
      </c>
      <c r="J1280" s="182">
        <f>IFERROR(_xll.qlIndexFixing(Index1M,$H1280,TRUE,_xll.ohTrigger(RecalcTrigger,Trigger1M)),NA())</f>
        <v>1.7168239097332394E-2</v>
      </c>
      <c r="K1280" s="44">
        <f>IFERROR(_xll.qlIndexFixing(Index3M,H1280,TRUE,_xll.ohTrigger(RecalcTrigger,Trigger3M)),NA())</f>
        <v>1.77035221278171E-2</v>
      </c>
      <c r="L1280" s="44">
        <f>IFERROR(_xll.qlIndexFixing(Index6M,$H1280,TRUE,_xll.ohTrigger(RecalcTrigger,Trigger6M)),NA())</f>
        <v>1.7791012869999387E-2</v>
      </c>
      <c r="M1280" s="183">
        <f>IFERROR(_xll.qlIndexFixing(Index1Y,$H1280,TRUE,_xll.ohTrigger(RecalcTrigger,Trigger1Y)),NA())</f>
        <v>1.8027150551122514E-2</v>
      </c>
      <c r="N1280" s="182">
        <f>IFERROR(_xll.qlIndexFixing(ONIndex1M,I1280,TRUE,_xll.ohTrigger(RecalcTrigger,Trigger1M)),NA())</f>
        <v>1.7168413380312941E-2</v>
      </c>
      <c r="O1280" s="44">
        <f>IFERROR(_xll.qlIndexFixing(ONIndex3M,I1280,TRUE,_xll.ohTrigger(RecalcTrigger,Trigger3M)),NA())</f>
        <v>1.7718735777565442E-2</v>
      </c>
      <c r="P1280" s="44">
        <f>IFERROR(_xll.qlIndexFixing(ONIndex6M,I1280,TRUE,_xll.ohTrigger(RecalcTrigger,Trigger6M)),NA())</f>
        <v>1.7835655226967617E-2</v>
      </c>
      <c r="Q1280" s="183">
        <f>IFERROR(_xll.qlIndexFixing(ONIndex1Y,I1280,TRUE,_xll.ohTrigger(RecalcTrigger,Trigger1Y)),NA())</f>
        <v>1.8136133026329659E-2</v>
      </c>
    </row>
    <row r="1281" spans="2:17" x14ac:dyDescent="0.2">
      <c r="B1281" s="39" t="s">
        <v>42</v>
      </c>
      <c r="D1281" s="42">
        <f>_xll.qlCalendarAdvance(Calendar,$D1280,B1281,"f",FALSE)</f>
        <v>48478</v>
      </c>
      <c r="E1281" s="177">
        <f>_xll.qlInterestRateIndexValueDate(IndexON,D1281)</f>
        <v>48478</v>
      </c>
      <c r="F1281" s="193">
        <f>IFERROR(_xll.qlIndexFixing(IndexON,D1281,TRUE,_xll.ohTrigger(RecalcTrigger,TriggerON)),NA())</f>
        <v>1.6644273939263599E-2</v>
      </c>
      <c r="H1281" s="42">
        <f>_xll.qlCalendarAdvance(Calendar,$H1280,B1281,"f",FALSE)</f>
        <v>48478</v>
      </c>
      <c r="I1281" s="177">
        <f>_xll.qlInterestRateIndexValueDate(Index1M,$H1281)</f>
        <v>48480</v>
      </c>
      <c r="J1281" s="182">
        <f>IFERROR(_xll.qlIndexFixing(Index1M,$H1281,TRUE,_xll.ohTrigger(RecalcTrigger,Trigger1M)),NA())</f>
        <v>1.7160370582205431E-2</v>
      </c>
      <c r="K1281" s="44">
        <f>IFERROR(_xll.qlIndexFixing(Index3M,H1281,TRUE,_xll.ohTrigger(RecalcTrigger,Trigger3M)),NA())</f>
        <v>1.7694127495453623E-2</v>
      </c>
      <c r="L1281" s="44">
        <f>IFERROR(_xll.qlIndexFixing(Index6M,$H1281,TRUE,_xll.ohTrigger(RecalcTrigger,Trigger6M)),NA())</f>
        <v>1.7780744048664469E-2</v>
      </c>
      <c r="M1281" s="183">
        <f>IFERROR(_xll.qlIndexFixing(Index1Y,$H1281,TRUE,_xll.ohTrigger(RecalcTrigger,Trigger1Y)),NA())</f>
        <v>1.8016069982414458E-2</v>
      </c>
      <c r="N1281" s="182">
        <f>IFERROR(_xll.qlIndexFixing(ONIndex1M,I1281,TRUE,_xll.ohTrigger(RecalcTrigger,Trigger1M)),NA())</f>
        <v>1.716062689109954E-2</v>
      </c>
      <c r="O1281" s="44">
        <f>IFERROR(_xll.qlIndexFixing(ONIndex3M,I1281,TRUE,_xll.ohTrigger(RecalcTrigger,Trigger3M)),NA())</f>
        <v>1.7709613408385394E-2</v>
      </c>
      <c r="P1281" s="44">
        <f>IFERROR(_xll.qlIndexFixing(ONIndex6M,I1281,TRUE,_xll.ohTrigger(RecalcTrigger,Trigger6M)),NA())</f>
        <v>1.78258865608516E-2</v>
      </c>
      <c r="Q1281" s="183">
        <f>IFERROR(_xll.qlIndexFixing(ONIndex1Y,I1281,TRUE,_xll.ohTrigger(RecalcTrigger,Trigger1Y)),NA())</f>
        <v>1.8125919971128113E-2</v>
      </c>
    </row>
    <row r="1282" spans="2:17" x14ac:dyDescent="0.2">
      <c r="B1282" s="39" t="s">
        <v>42</v>
      </c>
      <c r="D1282" s="42">
        <f>_xll.qlCalendarAdvance(Calendar,$D1281,B1282,"f",FALSE)</f>
        <v>48485</v>
      </c>
      <c r="E1282" s="177">
        <f>_xll.qlInterestRateIndexValueDate(IndexON,D1282)</f>
        <v>48485</v>
      </c>
      <c r="F1282" s="193">
        <f>IFERROR(_xll.qlIndexFixing(IndexON,D1282,TRUE,_xll.ohTrigger(RecalcTrigger,TriggerON)),NA())</f>
        <v>1.6644273939183662E-2</v>
      </c>
      <c r="H1282" s="42">
        <f>_xll.qlCalendarAdvance(Calendar,$H1281,B1282,"f",FALSE)</f>
        <v>48485</v>
      </c>
      <c r="I1282" s="177">
        <f>_xll.qlInterestRateIndexValueDate(Index1M,$H1282)</f>
        <v>48487</v>
      </c>
      <c r="J1282" s="182">
        <f>IFERROR(_xll.qlIndexFixing(Index1M,$H1282,TRUE,_xll.ohTrigger(RecalcTrigger,Trigger1M)),NA())</f>
        <v>1.7152939375984021E-2</v>
      </c>
      <c r="K1282" s="44">
        <f>IFERROR(_xll.qlIndexFixing(Index3M,H1282,TRUE,_xll.ohTrigger(RecalcTrigger,Trigger3M)),NA())</f>
        <v>1.7684446103348885E-2</v>
      </c>
      <c r="L1282" s="44">
        <f>IFERROR(_xll.qlIndexFixing(Index6M,$H1282,TRUE,_xll.ohTrigger(RecalcTrigger,Trigger6M)),NA())</f>
        <v>1.7770132863484153E-2</v>
      </c>
      <c r="M1282" s="183">
        <f>IFERROR(_xll.qlIndexFixing(Index1Y,$H1282,TRUE,_xll.ohTrigger(RecalcTrigger,Trigger1Y)),NA())</f>
        <v>1.8004964861955082E-2</v>
      </c>
      <c r="N1282" s="182">
        <f>IFERROR(_xll.qlIndexFixing(ONIndex1M,I1282,TRUE,_xll.ohTrigger(RecalcTrigger,Trigger1M)),NA())</f>
        <v>1.7152797370947326E-2</v>
      </c>
      <c r="O1282" s="44">
        <f>IFERROR(_xll.qlIndexFixing(ONIndex3M,I1282,TRUE,_xll.ohTrigger(RecalcTrigger,Trigger3M)),NA())</f>
        <v>1.770045083168803E-2</v>
      </c>
      <c r="P1282" s="44">
        <f>IFERROR(_xll.qlIndexFixing(ONIndex6M,I1282,TRUE,_xll.ohTrigger(RecalcTrigger,Trigger6M)),NA())</f>
        <v>1.7816082744532835E-2</v>
      </c>
      <c r="Q1282" s="183">
        <f>IFERROR(_xll.qlIndexFixing(ONIndex1Y,I1282,TRUE,_xll.ohTrigger(RecalcTrigger,Trigger1Y)),NA())</f>
        <v>1.8115676629832933E-2</v>
      </c>
    </row>
    <row r="1283" spans="2:17" x14ac:dyDescent="0.2">
      <c r="B1283" s="39" t="s">
        <v>42</v>
      </c>
      <c r="D1283" s="42">
        <f>_xll.qlCalendarAdvance(Calendar,$D1282,B1283,"f",FALSE)</f>
        <v>48492</v>
      </c>
      <c r="E1283" s="177">
        <f>_xll.qlInterestRateIndexValueDate(IndexON,D1283)</f>
        <v>48492</v>
      </c>
      <c r="F1283" s="193">
        <f>IFERROR(_xll.qlIndexFixing(IndexON,D1283,TRUE,_xll.ohTrigger(RecalcTrigger,TriggerON)),NA())</f>
        <v>1.6644273939263599E-2</v>
      </c>
      <c r="H1283" s="42">
        <f>_xll.qlCalendarAdvance(Calendar,$H1282,B1283,"f",FALSE)</f>
        <v>48492</v>
      </c>
      <c r="I1283" s="177">
        <f>_xll.qlInterestRateIndexValueDate(Index1M,$H1283)</f>
        <v>48494</v>
      </c>
      <c r="J1283" s="182">
        <f>IFERROR(_xll.qlIndexFixing(Index1M,$H1283,TRUE,_xll.ohTrigger(RecalcTrigger,Trigger1M)),NA())</f>
        <v>1.714450547498747E-2</v>
      </c>
      <c r="K1283" s="44">
        <f>IFERROR(_xll.qlIndexFixing(Index3M,H1283,TRUE,_xll.ohTrigger(RecalcTrigger,Trigger3M)),NA())</f>
        <v>1.7674970322357715E-2</v>
      </c>
      <c r="L1283" s="44">
        <f>IFERROR(_xll.qlIndexFixing(Index6M,$H1283,TRUE,_xll.ohTrigger(RecalcTrigger,Trigger6M)),NA())</f>
        <v>1.7759796378167245E-2</v>
      </c>
      <c r="M1283" s="183">
        <f>IFERROR(_xll.qlIndexFixing(Index1Y,$H1283,TRUE,_xll.ohTrigger(RecalcTrigger,Trigger1Y)),NA())</f>
        <v>1.7993835432952146E-2</v>
      </c>
      <c r="N1283" s="182">
        <f>IFERROR(_xll.qlIndexFixing(ONIndex1M,I1283,TRUE,_xll.ohTrigger(RecalcTrigger,Trigger1M)),NA())</f>
        <v>1.7144925020335933E-2</v>
      </c>
      <c r="O1283" s="44">
        <f>IFERROR(_xll.qlIndexFixing(ONIndex3M,I1283,TRUE,_xll.ohTrigger(RecalcTrigger,Trigger3M)),NA())</f>
        <v>1.7691248264979365E-2</v>
      </c>
      <c r="P1283" s="44">
        <f>IFERROR(_xll.qlIndexFixing(ONIndex6M,I1283,TRUE,_xll.ohTrigger(RecalcTrigger,Trigger6M)),NA())</f>
        <v>1.780624400614883E-2</v>
      </c>
      <c r="Q1283" s="183">
        <f>IFERROR(_xll.qlIndexFixing(ONIndex1Y,I1283,TRUE,_xll.ohTrigger(RecalcTrigger,Trigger1Y)),NA())</f>
        <v>1.81054032404937E-2</v>
      </c>
    </row>
    <row r="1284" spans="2:17" x14ac:dyDescent="0.2">
      <c r="B1284" s="39" t="s">
        <v>42</v>
      </c>
      <c r="D1284" s="42">
        <f>_xll.qlCalendarAdvance(Calendar,$D1283,B1284,"f",FALSE)</f>
        <v>48499</v>
      </c>
      <c r="E1284" s="177">
        <f>_xll.qlInterestRateIndexValueDate(IndexON,D1284)</f>
        <v>48499</v>
      </c>
      <c r="F1284" s="193">
        <f>IFERROR(_xll.qlIndexFixing(IndexON,D1284,TRUE,_xll.ohTrigger(RecalcTrigger,TriggerON)),NA())</f>
        <v>1.6644273939183662E-2</v>
      </c>
      <c r="H1284" s="42">
        <f>_xll.qlCalendarAdvance(Calendar,$H1283,B1284,"f",FALSE)</f>
        <v>48499</v>
      </c>
      <c r="I1284" s="177">
        <f>_xll.qlInterestRateIndexValueDate(Index1M,$H1284)</f>
        <v>48501</v>
      </c>
      <c r="J1284" s="182">
        <f>IFERROR(_xll.qlIndexFixing(Index1M,$H1284,TRUE,_xll.ohTrigger(RecalcTrigger,Trigger1M)),NA())</f>
        <v>1.7136509284702561E-2</v>
      </c>
      <c r="K1284" s="44">
        <f>IFERROR(_xll.qlIndexFixing(Index3M,H1284,TRUE,_xll.ohTrigger(RecalcTrigger,Trigger3M)),NA())</f>
        <v>1.7665455907950951E-2</v>
      </c>
      <c r="L1284" s="44">
        <f>IFERROR(_xll.qlIndexFixing(Index6M,$H1284,TRUE,_xll.ohTrigger(RecalcTrigger,Trigger6M)),NA())</f>
        <v>1.774942779173385E-2</v>
      </c>
      <c r="M1284" s="183">
        <f>IFERROR(_xll.qlIndexFixing(Index1Y,$H1284,TRUE,_xll.ohTrigger(RecalcTrigger,Trigger1Y)),NA())</f>
        <v>1.798268193860399E-2</v>
      </c>
      <c r="N1284" s="182">
        <f>IFERROR(_xll.qlIndexFixing(ONIndex1M,I1284,TRUE,_xll.ohTrigger(RecalcTrigger,Trigger1M)),NA())</f>
        <v>1.7137010039824929E-2</v>
      </c>
      <c r="O1284" s="44">
        <f>IFERROR(_xll.qlIndexFixing(ONIndex3M,I1284,TRUE,_xll.ohTrigger(RecalcTrigger,Trigger3M)),NA())</f>
        <v>1.7682005925445665E-2</v>
      </c>
      <c r="P1284" s="44">
        <f>IFERROR(_xll.qlIndexFixing(ONIndex6M,I1284,TRUE,_xll.ohTrigger(RecalcTrigger,Trigger6M)),NA())</f>
        <v>1.7796370574396647E-2</v>
      </c>
      <c r="Q1284" s="183">
        <f>IFERROR(_xll.qlIndexFixing(ONIndex1Y,I1284,TRUE,_xll.ohTrigger(RecalcTrigger,Trigger1Y)),NA())</f>
        <v>1.8095100041239931E-2</v>
      </c>
    </row>
    <row r="1285" spans="2:17" x14ac:dyDescent="0.2">
      <c r="B1285" s="39" t="s">
        <v>42</v>
      </c>
      <c r="D1285" s="42">
        <f>_xll.qlCalendarAdvance(Calendar,$D1284,B1285,"f",FALSE)</f>
        <v>48506</v>
      </c>
      <c r="E1285" s="177">
        <f>_xll.qlInterestRateIndexValueDate(IndexON,D1285)</f>
        <v>48506</v>
      </c>
      <c r="F1285" s="193">
        <f>IFERROR(_xll.qlIndexFixing(IndexON,D1285,TRUE,_xll.ohTrigger(RecalcTrigger,TriggerON)),NA())</f>
        <v>1.6644273939263599E-2</v>
      </c>
      <c r="H1285" s="42">
        <f>_xll.qlCalendarAdvance(Calendar,$H1284,B1285,"f",FALSE)</f>
        <v>48506</v>
      </c>
      <c r="I1285" s="177">
        <f>_xll.qlInterestRateIndexValueDate(Index1M,$H1285)</f>
        <v>48508</v>
      </c>
      <c r="J1285" s="182">
        <f>IFERROR(_xll.qlIndexFixing(Index1M,$H1285,TRUE,_xll.ohTrigger(RecalcTrigger,Trigger1M)),NA())</f>
        <v>1.7128470937836926E-2</v>
      </c>
      <c r="K1285" s="44">
        <f>IFERROR(_xll.qlIndexFixing(Index3M,H1285,TRUE,_xll.ohTrigger(RecalcTrigger,Trigger3M)),NA())</f>
        <v>1.7655903078730249E-2</v>
      </c>
      <c r="L1285" s="44">
        <f>IFERROR(_xll.qlIndexFixing(Index6M,$H1285,TRUE,_xll.ohTrigger(RecalcTrigger,Trigger6M)),NA())</f>
        <v>1.7739027335209271E-2</v>
      </c>
      <c r="M1285" s="183">
        <f>IFERROR(_xll.qlIndexFixing(Index1Y,$H1285,TRUE,_xll.ohTrigger(RecalcTrigger,Trigger1Y)),NA())</f>
        <v>1.7971504622099965E-2</v>
      </c>
      <c r="N1285" s="182">
        <f>IFERROR(_xll.qlIndexFixing(ONIndex1M,I1285,TRUE,_xll.ohTrigger(RecalcTrigger,Trigger1M)),NA())</f>
        <v>1.7129052629814012E-2</v>
      </c>
      <c r="O1285" s="44">
        <f>IFERROR(_xll.qlIndexFixing(ONIndex3M,I1285,TRUE,_xll.ohTrigger(RecalcTrigger,Trigger3M)),NA())</f>
        <v>1.767272403051301E-2</v>
      </c>
      <c r="P1285" s="44">
        <f>IFERROR(_xll.qlIndexFixing(ONIndex6M,I1285,TRUE,_xll.ohTrigger(RecalcTrigger,Trigger6M)),NA())</f>
        <v>1.7786462677733539E-2</v>
      </c>
      <c r="Q1285" s="183">
        <f>IFERROR(_xll.qlIndexFixing(ONIndex1Y,I1285,TRUE,_xll.ohTrigger(RecalcTrigger,Trigger1Y)),NA())</f>
        <v>1.8084767270041269E-2</v>
      </c>
    </row>
    <row r="1286" spans="2:17" x14ac:dyDescent="0.2">
      <c r="B1286" s="39" t="s">
        <v>42</v>
      </c>
      <c r="D1286" s="42">
        <f>_xll.qlCalendarAdvance(Calendar,$D1285,B1286,"f",FALSE)</f>
        <v>48513</v>
      </c>
      <c r="E1286" s="177">
        <f>_xll.qlInterestRateIndexValueDate(IndexON,D1286)</f>
        <v>48513</v>
      </c>
      <c r="F1286" s="193">
        <f>IFERROR(_xll.qlIndexFixing(IndexON,D1286,TRUE,_xll.ohTrigger(RecalcTrigger,TriggerON)),NA())</f>
        <v>1.6644273939263599E-2</v>
      </c>
      <c r="H1286" s="42">
        <f>_xll.qlCalendarAdvance(Calendar,$H1285,B1286,"f",FALSE)</f>
        <v>48513</v>
      </c>
      <c r="I1286" s="177">
        <f>_xll.qlInterestRateIndexValueDate(Index1M,$H1286)</f>
        <v>48515</v>
      </c>
      <c r="J1286" s="182">
        <f>IFERROR(_xll.qlIndexFixing(Index1M,$H1286,TRUE,_xll.ohTrigger(RecalcTrigger,Trigger1M)),NA())</f>
        <v>1.7120390635297356E-2</v>
      </c>
      <c r="K1286" s="44">
        <f>IFERROR(_xll.qlIndexFixing(Index3M,H1286,TRUE,_xll.ohTrigger(RecalcTrigger,Trigger3M)),NA())</f>
        <v>1.7646312053292919E-2</v>
      </c>
      <c r="L1286" s="44">
        <f>IFERROR(_xll.qlIndexFixing(Index6M,$H1286,TRUE,_xll.ohTrigger(RecalcTrigger,Trigger6M)),NA())</f>
        <v>1.7728595239614869E-2</v>
      </c>
      <c r="M1286" s="183">
        <f>IFERROR(_xll.qlIndexFixing(Index1Y,$H1286,TRUE,_xll.ohTrigger(RecalcTrigger,Trigger1Y)),NA())</f>
        <v>1.7960303726620677E-2</v>
      </c>
      <c r="N1286" s="182">
        <f>IFERROR(_xll.qlIndexFixing(ONIndex1M,I1286,TRUE,_xll.ohTrigger(RecalcTrigger,Trigger1M)),NA())</f>
        <v>1.7121052991022623E-2</v>
      </c>
      <c r="O1286" s="44">
        <f>IFERROR(_xll.qlIndexFixing(ONIndex3M,I1286,TRUE,_xll.ohTrigger(RecalcTrigger,Trigger3M)),NA())</f>
        <v>1.7663402797447603E-2</v>
      </c>
      <c r="P1286" s="44">
        <f>IFERROR(_xll.qlIndexFixing(ONIndex6M,I1286,TRUE,_xll.ohTrigger(RecalcTrigger,Trigger6M)),NA())</f>
        <v>1.7776520544536822E-2</v>
      </c>
      <c r="Q1286" s="183">
        <f>IFERROR(_xll.qlIndexFixing(ONIndex1Y,I1286,TRUE,_xll.ohTrigger(RecalcTrigger,Trigger1Y)),NA())</f>
        <v>1.8074405164947294E-2</v>
      </c>
    </row>
    <row r="1287" spans="2:17" x14ac:dyDescent="0.2">
      <c r="B1287" s="39" t="s">
        <v>42</v>
      </c>
      <c r="D1287" s="42">
        <f>_xll.qlCalendarAdvance(Calendar,$D1286,B1287,"f",FALSE)</f>
        <v>48520</v>
      </c>
      <c r="E1287" s="177">
        <f>_xll.qlInterestRateIndexValueDate(IndexON,D1287)</f>
        <v>48520</v>
      </c>
      <c r="F1287" s="193">
        <f>IFERROR(_xll.qlIndexFixing(IndexON,D1287,TRUE,_xll.ohTrigger(RecalcTrigger,TriggerON)),NA())</f>
        <v>1.6644273939183662E-2</v>
      </c>
      <c r="H1287" s="42">
        <f>_xll.qlCalendarAdvance(Calendar,$H1286,B1287,"f",FALSE)</f>
        <v>48520</v>
      </c>
      <c r="I1287" s="177">
        <f>_xll.qlInterestRateIndexValueDate(Index1M,$H1287)</f>
        <v>48522</v>
      </c>
      <c r="J1287" s="182">
        <f>IFERROR(_xll.qlIndexFixing(Index1M,$H1287,TRUE,_xll.ohTrigger(RecalcTrigger,Trigger1M)),NA())</f>
        <v>1.7112268577983147E-2</v>
      </c>
      <c r="K1287" s="44">
        <f>IFERROR(_xll.qlIndexFixing(Index3M,H1287,TRUE,_xll.ohTrigger(RecalcTrigger,Trigger3M)),NA())</f>
        <v>1.7636683050240624E-2</v>
      </c>
      <c r="L1287" s="44">
        <f>IFERROR(_xll.qlIndexFixing(Index6M,$H1287,TRUE,_xll.ohTrigger(RecalcTrigger,Trigger6M)),NA())</f>
        <v>1.7718455060451357E-2</v>
      </c>
      <c r="M1287" s="183">
        <f>IFERROR(_xll.qlIndexFixing(Index1Y,$H1287,TRUE,_xll.ohTrigger(RecalcTrigger,Trigger1Y)),NA())</f>
        <v>1.7949079495337524E-2</v>
      </c>
      <c r="N1287" s="182">
        <f>IFERROR(_xll.qlIndexFixing(ONIndex1M,I1287,TRUE,_xll.ohTrigger(RecalcTrigger,Trigger1M)),NA())</f>
        <v>1.7113011323770522E-2</v>
      </c>
      <c r="O1287" s="44">
        <f>IFERROR(_xll.qlIndexFixing(ONIndex3M,I1287,TRUE,_xll.ohTrigger(RecalcTrigger,Trigger3M)),NA())</f>
        <v>1.7654042443755458E-2</v>
      </c>
      <c r="P1287" s="44">
        <f>IFERROR(_xll.qlIndexFixing(ONIndex6M,I1287,TRUE,_xll.ohTrigger(RecalcTrigger,Trigger6M)),NA())</f>
        <v>1.7766544403423623E-2</v>
      </c>
      <c r="Q1287" s="183">
        <f>IFERROR(_xll.qlIndexFixing(ONIndex1Y,I1287,TRUE,_xll.ohTrigger(RecalcTrigger,Trigger1Y)),NA())</f>
        <v>1.8064013964087522E-2</v>
      </c>
    </row>
    <row r="1288" spans="2:17" x14ac:dyDescent="0.2">
      <c r="B1288" s="39" t="s">
        <v>42</v>
      </c>
      <c r="D1288" s="42">
        <f>_xll.qlCalendarAdvance(Calendar,$D1287,B1288,"f",FALSE)</f>
        <v>48527</v>
      </c>
      <c r="E1288" s="177">
        <f>_xll.qlInterestRateIndexValueDate(IndexON,D1288)</f>
        <v>48527</v>
      </c>
      <c r="F1288" s="193">
        <f>IFERROR(_xll.qlIndexFixing(IndexON,D1288,TRUE,_xll.ohTrigger(RecalcTrigger,TriggerON)),NA())</f>
        <v>1.6644273939263599E-2</v>
      </c>
      <c r="H1288" s="42">
        <f>_xll.qlCalendarAdvance(Calendar,$H1287,B1288,"f",FALSE)</f>
        <v>48527</v>
      </c>
      <c r="I1288" s="177">
        <f>_xll.qlInterestRateIndexValueDate(Index1M,$H1288)</f>
        <v>48529</v>
      </c>
      <c r="J1288" s="182">
        <f>IFERROR(_xll.qlIndexFixing(Index1M,$H1288,TRUE,_xll.ohTrigger(RecalcTrigger,Trigger1M)),NA())</f>
        <v>1.7104104966798594E-2</v>
      </c>
      <c r="K1288" s="44">
        <f>IFERROR(_xll.qlIndexFixing(Index3M,H1288,TRUE,_xll.ohTrigger(RecalcTrigger,Trigger3M)),NA())</f>
        <v>1.7627016288168072E-2</v>
      </c>
      <c r="L1288" s="44">
        <f>IFERROR(_xll.qlIndexFixing(Index6M,$H1288,TRUE,_xll.ohTrigger(RecalcTrigger,Trigger6M)),NA())</f>
        <v>1.7707963041803877E-2</v>
      </c>
      <c r="M1288" s="183">
        <f>IFERROR(_xll.qlIndexFixing(Index1Y,$H1288,TRUE,_xll.ohTrigger(RecalcTrigger,Trigger1Y)),NA())</f>
        <v>1.7937832171412489E-2</v>
      </c>
      <c r="N1288" s="182">
        <f>IFERROR(_xll.qlIndexFixing(ONIndex1M,I1288,TRUE,_xll.ohTrigger(RecalcTrigger,Trigger1M)),NA())</f>
        <v>1.710492782877715E-2</v>
      </c>
      <c r="O1288" s="44">
        <f>IFERROR(_xll.qlIndexFixing(ONIndex3M,I1288,TRUE,_xll.ohTrigger(RecalcTrigger,Trigger3M)),NA())</f>
        <v>1.764464318670278E-2</v>
      </c>
      <c r="P1288" s="44">
        <f>IFERROR(_xll.qlIndexFixing(ONIndex6M,I1288,TRUE,_xll.ohTrigger(RecalcTrigger,Trigger6M)),NA())</f>
        <v>1.775653448293113E-2</v>
      </c>
      <c r="Q1288" s="183">
        <f>IFERROR(_xll.qlIndexFixing(ONIndex1Y,I1288,TRUE,_xll.ohTrigger(RecalcTrigger,Trigger1Y)),NA())</f>
        <v>1.805359390559147E-2</v>
      </c>
    </row>
    <row r="1289" spans="2:17" x14ac:dyDescent="0.2">
      <c r="B1289" s="39" t="s">
        <v>42</v>
      </c>
      <c r="D1289" s="42">
        <f>_xll.qlCalendarAdvance(Calendar,$D1288,B1289,"f",FALSE)</f>
        <v>48534</v>
      </c>
      <c r="E1289" s="177">
        <f>_xll.qlInterestRateIndexValueDate(IndexON,D1289)</f>
        <v>48534</v>
      </c>
      <c r="F1289" s="193">
        <f>IFERROR(_xll.qlIndexFixing(IndexON,D1289,TRUE,_xll.ohTrigger(RecalcTrigger,TriggerON)),NA())</f>
        <v>1.6644273939183662E-2</v>
      </c>
      <c r="H1289" s="42">
        <f>_xll.qlCalendarAdvance(Calendar,$H1288,B1289,"f",FALSE)</f>
        <v>48534</v>
      </c>
      <c r="I1289" s="177">
        <f>_xll.qlInterestRateIndexValueDate(Index1M,$H1289)</f>
        <v>48536</v>
      </c>
      <c r="J1289" s="182">
        <f>IFERROR(_xll.qlIndexFixing(Index1M,$H1289,TRUE,_xll.ohTrigger(RecalcTrigger,Trigger1M)),NA())</f>
        <v>1.709590000264799E-2</v>
      </c>
      <c r="K1289" s="44">
        <f>IFERROR(_xll.qlIndexFixing(Index3M,H1289,TRUE,_xll.ohTrigger(RecalcTrigger,Trigger3M)),NA())</f>
        <v>1.7617311985676051E-2</v>
      </c>
      <c r="L1289" s="44">
        <f>IFERROR(_xll.qlIndexFixing(Index6M,$H1289,TRUE,_xll.ohTrigger(RecalcTrigger,Trigger6M)),NA())</f>
        <v>1.7697440061842883E-2</v>
      </c>
      <c r="M1289" s="183">
        <f>IFERROR(_xll.qlIndexFixing(Index1Y,$H1289,TRUE,_xll.ohTrigger(RecalcTrigger,Trigger1Y)),NA())</f>
        <v>1.7926561997997921E-2</v>
      </c>
      <c r="N1289" s="182">
        <f>IFERROR(_xll.qlIndexFixing(ONIndex1M,I1289,TRUE,_xll.ohTrigger(RecalcTrigger,Trigger1M)),NA())</f>
        <v>1.7096802706362269E-2</v>
      </c>
      <c r="O1289" s="44">
        <f>IFERROR(_xll.qlIndexFixing(ONIndex3M,I1289,TRUE,_xll.ohTrigger(RecalcTrigger,Trigger3M)),NA())</f>
        <v>1.763520524363571E-2</v>
      </c>
      <c r="P1289" s="44">
        <f>IFERROR(_xll.qlIndexFixing(ONIndex6M,I1289,TRUE,_xll.ohTrigger(RecalcTrigger,Trigger6M)),NA())</f>
        <v>1.7746491011276788E-2</v>
      </c>
      <c r="Q1289" s="183">
        <f>IFERROR(_xll.qlIndexFixing(ONIndex1Y,I1289,TRUE,_xll.ohTrigger(RecalcTrigger,Trigger1Y)),NA())</f>
        <v>1.8043145227348845E-2</v>
      </c>
    </row>
    <row r="1290" spans="2:17" x14ac:dyDescent="0.2">
      <c r="B1290" s="39" t="s">
        <v>42</v>
      </c>
      <c r="D1290" s="42">
        <f>_xll.qlCalendarAdvance(Calendar,$D1289,B1290,"f",FALSE)</f>
        <v>48541</v>
      </c>
      <c r="E1290" s="177">
        <f>_xll.qlInterestRateIndexValueDate(IndexON,D1290)</f>
        <v>48541</v>
      </c>
      <c r="F1290" s="193">
        <f>IFERROR(_xll.qlIndexFixing(IndexON,D1290,TRUE,_xll.ohTrigger(RecalcTrigger,TriggerON)),NA())</f>
        <v>1.6644273939183662E-2</v>
      </c>
      <c r="H1290" s="42">
        <f>_xll.qlCalendarAdvance(Calendar,$H1289,B1290,"f",FALSE)</f>
        <v>48541</v>
      </c>
      <c r="I1290" s="177">
        <f>_xll.qlInterestRateIndexValueDate(Index1M,$H1290)</f>
        <v>48543</v>
      </c>
      <c r="J1290" s="182">
        <f>IFERROR(_xll.qlIndexFixing(Index1M,$H1290,TRUE,_xll.ohTrigger(RecalcTrigger,Trigger1M)),NA())</f>
        <v>1.7087653886435628E-2</v>
      </c>
      <c r="K1290" s="44">
        <f>IFERROR(_xll.qlIndexFixing(Index3M,H1290,TRUE,_xll.ohTrigger(RecalcTrigger,Trigger3M)),NA())</f>
        <v>1.7607570361355795E-2</v>
      </c>
      <c r="L1290" s="44">
        <f>IFERROR(_xll.qlIndexFixing(Index6M,$H1290,TRUE,_xll.ohTrigger(RecalcTrigger,Trigger6M)),NA())</f>
        <v>1.7686886351563708E-2</v>
      </c>
      <c r="M1290" s="183">
        <f>IFERROR(_xll.qlIndexFixing(Index1Y,$H1290,TRUE,_xll.ohTrigger(RecalcTrigger,Trigger1Y)),NA())</f>
        <v>1.7915269218237627E-2</v>
      </c>
      <c r="N1290" s="182">
        <f>IFERROR(_xll.qlIndexFixing(ONIndex1M,I1290,TRUE,_xll.ohTrigger(RecalcTrigger,Trigger1M)),NA())</f>
        <v>1.7088636157165382E-2</v>
      </c>
      <c r="O1290" s="44">
        <f>IFERROR(_xll.qlIndexFixing(ONIndex3M,I1290,TRUE,_xll.ohTrigger(RecalcTrigger,Trigger3M)),NA())</f>
        <v>1.7625728831980325E-2</v>
      </c>
      <c r="P1290" s="44">
        <f>IFERROR(_xll.qlIndexFixing(ONIndex6M,I1290,TRUE,_xll.ohTrigger(RecalcTrigger,Trigger6M)),NA())</f>
        <v>1.7736414217317531E-2</v>
      </c>
      <c r="Q1290" s="183">
        <f>IFERROR(_xll.qlIndexFixing(ONIndex1Y,I1290,TRUE,_xll.ohTrigger(RecalcTrigger,Trigger1Y)),NA())</f>
        <v>1.8032668167649035E-2</v>
      </c>
    </row>
    <row r="1291" spans="2:17" x14ac:dyDescent="0.2">
      <c r="B1291" s="39" t="s">
        <v>42</v>
      </c>
      <c r="D1291" s="42">
        <f>_xll.qlCalendarAdvance(Calendar,$D1290,B1291,"f",FALSE)</f>
        <v>48548</v>
      </c>
      <c r="E1291" s="177">
        <f>_xll.qlInterestRateIndexValueDate(IndexON,D1291)</f>
        <v>48548</v>
      </c>
      <c r="F1291" s="193">
        <f>IFERROR(_xll.qlIndexFixing(IndexON,D1291,TRUE,_xll.ohTrigger(RecalcTrigger,TriggerON)),NA())</f>
        <v>1.6644273939183662E-2</v>
      </c>
      <c r="H1291" s="42">
        <f>_xll.qlCalendarAdvance(Calendar,$H1290,B1291,"f",FALSE)</f>
        <v>48548</v>
      </c>
      <c r="I1291" s="177">
        <f>_xll.qlInterestRateIndexValueDate(Index1M,$H1291)</f>
        <v>48550</v>
      </c>
      <c r="J1291" s="182">
        <f>IFERROR(_xll.qlIndexFixing(Index1M,$H1291,TRUE,_xll.ohTrigger(RecalcTrigger,Trigger1M)),NA())</f>
        <v>1.7079366819058306E-2</v>
      </c>
      <c r="K1291" s="44">
        <f>IFERROR(_xll.qlIndexFixing(Index3M,H1291,TRUE,_xll.ohTrigger(RecalcTrigger,Trigger3M)),NA())</f>
        <v>1.75983432405733E-2</v>
      </c>
      <c r="L1291" s="44">
        <f>IFERROR(_xll.qlIndexFixing(Index6M,$H1291,TRUE,_xll.ohTrigger(RecalcTrigger,Trigger6M)),NA())</f>
        <v>1.767596826112244E-2</v>
      </c>
      <c r="M1291" s="183">
        <f>IFERROR(_xll.qlIndexFixing(Index1Y,$H1291,TRUE,_xll.ohTrigger(RecalcTrigger,Trigger1Y)),NA())</f>
        <v>1.7903954075265776E-2</v>
      </c>
      <c r="N1291" s="182">
        <f>IFERROR(_xll.qlIndexFixing(ONIndex1M,I1291,TRUE,_xll.ohTrigger(RecalcTrigger,Trigger1M)),NA())</f>
        <v>1.708042838174606E-2</v>
      </c>
      <c r="O1291" s="44">
        <f>IFERROR(_xll.qlIndexFixing(ONIndex3M,I1291,TRUE,_xll.ohTrigger(RecalcTrigger,Trigger3M)),NA())</f>
        <v>1.7616214169002831E-2</v>
      </c>
      <c r="P1291" s="44">
        <f>IFERROR(_xll.qlIndexFixing(ONIndex6M,I1291,TRUE,_xll.ohTrigger(RecalcTrigger,Trigger6M)),NA())</f>
        <v>1.7726304329270803E-2</v>
      </c>
      <c r="Q1291" s="183">
        <f>IFERROR(_xll.qlIndexFixing(ONIndex1Y,I1291,TRUE,_xll.ohTrigger(RecalcTrigger,Trigger1Y)),NA())</f>
        <v>1.8022162964301813E-2</v>
      </c>
    </row>
    <row r="1292" spans="2:17" x14ac:dyDescent="0.2">
      <c r="B1292" s="39" t="s">
        <v>42</v>
      </c>
      <c r="D1292" s="42">
        <f>_xll.qlCalendarAdvance(Calendar,$D1291,B1292,"f",FALSE)</f>
        <v>48555</v>
      </c>
      <c r="E1292" s="177">
        <f>_xll.qlInterestRateIndexValueDate(IndexON,D1292)</f>
        <v>48555</v>
      </c>
      <c r="F1292" s="193">
        <f>IFERROR(_xll.qlIndexFixing(IndexON,D1292,TRUE,_xll.ohTrigger(RecalcTrigger,TriggerON)),NA())</f>
        <v>1.6644273939183662E-2</v>
      </c>
      <c r="H1292" s="42">
        <f>_xll.qlCalendarAdvance(Calendar,$H1291,B1292,"f",FALSE)</f>
        <v>48555</v>
      </c>
      <c r="I1292" s="177">
        <f>_xll.qlInterestRateIndexValueDate(Index1M,$H1292)</f>
        <v>48557</v>
      </c>
      <c r="J1292" s="182">
        <f>IFERROR(_xll.qlIndexFixing(Index1M,$H1292,TRUE,_xll.ohTrigger(RecalcTrigger,Trigger1M)),NA())</f>
        <v>1.7071039001425314E-2</v>
      </c>
      <c r="K1292" s="44">
        <f>IFERROR(_xll.qlIndexFixing(Index3M,H1292,TRUE,_xll.ohTrigger(RecalcTrigger,Trigger3M)),NA())</f>
        <v>1.7588533773367665E-2</v>
      </c>
      <c r="L1292" s="44">
        <f>IFERROR(_xll.qlIndexFixing(Index6M,$H1292,TRUE,_xll.ohTrigger(RecalcTrigger,Trigger6M)),NA())</f>
        <v>1.7665351182376603E-2</v>
      </c>
      <c r="M1292" s="183">
        <f>IFERROR(_xll.qlIndexFixing(Index1Y,$H1292,TRUE,_xll.ohTrigger(RecalcTrigger,Trigger1Y)),NA())</f>
        <v>1.7892616812207125E-2</v>
      </c>
      <c r="N1292" s="182">
        <f>IFERROR(_xll.qlIndexFixing(ONIndex1M,I1292,TRUE,_xll.ohTrigger(RecalcTrigger,Trigger1M)),NA())</f>
        <v>1.7072179580503999E-2</v>
      </c>
      <c r="O1292" s="44">
        <f>IFERROR(_xll.qlIndexFixing(ONIndex3M,I1292,TRUE,_xll.ohTrigger(RecalcTrigger,Trigger3M)),NA())</f>
        <v>1.7606661472129304E-2</v>
      </c>
      <c r="P1292" s="44">
        <f>IFERROR(_xll.qlIndexFixing(ONIndex6M,I1292,TRUE,_xll.ohTrigger(RecalcTrigger,Trigger6M)),NA())</f>
        <v>1.7716161575673794E-2</v>
      </c>
      <c r="Q1292" s="183">
        <f>IFERROR(_xll.qlIndexFixing(ONIndex1Y,I1292,TRUE,_xll.ohTrigger(RecalcTrigger,Trigger1Y)),NA())</f>
        <v>1.8011629855436695E-2</v>
      </c>
    </row>
    <row r="1293" spans="2:17" x14ac:dyDescent="0.2">
      <c r="B1293" s="39" t="s">
        <v>42</v>
      </c>
      <c r="D1293" s="42">
        <f>_xll.qlCalendarAdvance(Calendar,$D1292,B1293,"f",FALSE)</f>
        <v>48562</v>
      </c>
      <c r="E1293" s="177">
        <f>_xll.qlInterestRateIndexValueDate(IndexON,D1293)</f>
        <v>48562</v>
      </c>
      <c r="F1293" s="193">
        <f>IFERROR(_xll.qlIndexFixing(IndexON,D1293,TRUE,_xll.ohTrigger(RecalcTrigger,TriggerON)),NA())</f>
        <v>1.6644273939263599E-2</v>
      </c>
      <c r="H1293" s="42">
        <f>_xll.qlCalendarAdvance(Calendar,$H1292,B1293,"f",FALSE)</f>
        <v>48562</v>
      </c>
      <c r="I1293" s="177">
        <f>_xll.qlInterestRateIndexValueDate(Index1M,$H1293)</f>
        <v>48564</v>
      </c>
      <c r="J1293" s="182">
        <f>IFERROR(_xll.qlIndexFixing(Index1M,$H1293,TRUE,_xll.ohTrigger(RecalcTrigger,Trigger1M)),NA())</f>
        <v>1.706267063443595E-2</v>
      </c>
      <c r="K1293" s="44">
        <f>IFERROR(_xll.qlIndexFixing(Index3M,H1293,TRUE,_xll.ohTrigger(RecalcTrigger,Trigger3M)),NA())</f>
        <v>1.7578687611933042E-2</v>
      </c>
      <c r="L1293" s="44">
        <f>IFERROR(_xll.qlIndexFixing(Index6M,$H1293,TRUE,_xll.ohTrigger(RecalcTrigger,Trigger6M)),NA())</f>
        <v>1.7654704081617758E-2</v>
      </c>
      <c r="M1293" s="183">
        <f>IFERROR(_xll.qlIndexFixing(Index1Y,$H1293,TRUE,_xll.ohTrigger(RecalcTrigger,Trigger1Y)),NA())</f>
        <v>1.7881257672176784E-2</v>
      </c>
      <c r="N1293" s="182">
        <f>IFERROR(_xll.qlIndexFixing(ONIndex1M,I1293,TRUE,_xll.ohTrigger(RecalcTrigger,Trigger1M)),NA())</f>
        <v>1.7063889953998768E-2</v>
      </c>
      <c r="O1293" s="44">
        <f>IFERROR(_xll.qlIndexFixing(ONIndex3M,I1293,TRUE,_xll.ohTrigger(RecalcTrigger,Trigger3M)),NA())</f>
        <v>1.7597070958625949E-2</v>
      </c>
      <c r="P1293" s="44">
        <f>IFERROR(_xll.qlIndexFixing(ONIndex6M,I1293,TRUE,_xll.ohTrigger(RecalcTrigger,Trigger6M)),NA())</f>
        <v>1.7705986185063693E-2</v>
      </c>
      <c r="Q1293" s="183">
        <f>IFERROR(_xll.qlIndexFixing(ONIndex1Y,I1293,TRUE,_xll.ohTrigger(RecalcTrigger,Trigger1Y)),NA())</f>
        <v>1.8001069079263132E-2</v>
      </c>
    </row>
    <row r="1294" spans="2:17" x14ac:dyDescent="0.2">
      <c r="B1294" s="39" t="s">
        <v>42</v>
      </c>
      <c r="D1294" s="42">
        <f>_xll.qlCalendarAdvance(Calendar,$D1293,B1294,"f",FALSE)</f>
        <v>48569</v>
      </c>
      <c r="E1294" s="177">
        <f>_xll.qlInterestRateIndexValueDate(IndexON,D1294)</f>
        <v>48569</v>
      </c>
      <c r="F1294" s="193">
        <f>IFERROR(_xll.qlIndexFixing(IndexON,D1294,TRUE,_xll.ohTrigger(RecalcTrigger,TriggerON)),NA())</f>
        <v>1.6644273939183662E-2</v>
      </c>
      <c r="H1294" s="42">
        <f>_xll.qlCalendarAdvance(Calendar,$H1293,B1294,"f",FALSE)</f>
        <v>48569</v>
      </c>
      <c r="I1294" s="177">
        <f>_xll.qlInterestRateIndexValueDate(Index1M,$H1294)</f>
        <v>48571</v>
      </c>
      <c r="J1294" s="182">
        <f>IFERROR(_xll.qlIndexFixing(Index1M,$H1294,TRUE,_xll.ohTrigger(RecalcTrigger,Trigger1M)),NA())</f>
        <v>1.7054261918989511E-2</v>
      </c>
      <c r="K1294" s="44">
        <f>IFERROR(_xll.qlIndexFixing(Index3M,H1294,TRUE,_xll.ohTrigger(RecalcTrigger,Trigger3M)),NA())</f>
        <v>1.7568804974832375E-2</v>
      </c>
      <c r="L1294" s="44">
        <f>IFERROR(_xll.qlIndexFixing(Index6M,$H1294,TRUE,_xll.ohTrigger(RecalcTrigger,Trigger6M)),NA())</f>
        <v>1.7644027189839592E-2</v>
      </c>
      <c r="M1294" s="183">
        <f>IFERROR(_xll.qlIndexFixing(Index1Y,$H1294,TRUE,_xll.ohTrigger(RecalcTrigger,Trigger1Y)),NA())</f>
        <v>1.7869876898280457E-2</v>
      </c>
      <c r="N1294" s="182">
        <f>IFERROR(_xll.qlIndexFixing(ONIndex1M,I1294,TRUE,_xll.ohTrigger(RecalcTrigger,Trigger1M)),NA())</f>
        <v>1.7055559702789935E-2</v>
      </c>
      <c r="O1294" s="44">
        <f>IFERROR(_xll.qlIndexFixing(ONIndex3M,I1294,TRUE,_xll.ohTrigger(RecalcTrigger,Trigger3M)),NA())</f>
        <v>1.7587442845918844E-2</v>
      </c>
      <c r="P1294" s="44">
        <f>IFERROR(_xll.qlIndexFixing(ONIndex6M,I1294,TRUE,_xll.ohTrigger(RecalcTrigger,Trigger6M)),NA())</f>
        <v>1.7695778385897754E-2</v>
      </c>
      <c r="Q1294" s="183">
        <f>IFERROR(_xll.qlIndexFixing(ONIndex1Y,I1294,TRUE,_xll.ohTrigger(RecalcTrigger,Trigger1Y)),NA())</f>
        <v>1.7990480873670833E-2</v>
      </c>
    </row>
    <row r="1295" spans="2:17" x14ac:dyDescent="0.2">
      <c r="B1295" s="39" t="s">
        <v>42</v>
      </c>
      <c r="D1295" s="42">
        <f>_xll.qlCalendarAdvance(Calendar,$D1294,B1295,"f",FALSE)</f>
        <v>48576</v>
      </c>
      <c r="E1295" s="177">
        <f>_xll.qlInterestRateIndexValueDate(IndexON,D1295)</f>
        <v>48576</v>
      </c>
      <c r="F1295" s="193">
        <f>IFERROR(_xll.qlIndexFixing(IndexON,D1295,TRUE,_xll.ohTrigger(RecalcTrigger,TriggerON)),NA())</f>
        <v>1.6644273939183662E-2</v>
      </c>
      <c r="H1295" s="42">
        <f>_xll.qlCalendarAdvance(Calendar,$H1294,B1295,"f",FALSE)</f>
        <v>48576</v>
      </c>
      <c r="I1295" s="177">
        <f>_xll.qlInterestRateIndexValueDate(Index1M,$H1295)</f>
        <v>48578</v>
      </c>
      <c r="J1295" s="182">
        <f>IFERROR(_xll.qlIndexFixing(Index1M,$H1295,TRUE,_xll.ohTrigger(RecalcTrigger,Trigger1M)),NA())</f>
        <v>1.7045813055990289E-2</v>
      </c>
      <c r="K1295" s="44">
        <f>IFERROR(_xll.qlIndexFixing(Index3M,H1295,TRUE,_xll.ohTrigger(RecalcTrigger,Trigger3M)),NA())</f>
        <v>1.7558886080630387E-2</v>
      </c>
      <c r="L1295" s="44">
        <f>IFERROR(_xll.qlIndexFixing(Index6M,$H1295,TRUE,_xll.ohTrigger(RecalcTrigger,Trigger6M)),NA())</f>
        <v>1.7633320738034034E-2</v>
      </c>
      <c r="M1295" s="183">
        <f>IFERROR(_xll.qlIndexFixing(Index1Y,$H1295,TRUE,_xll.ohTrigger(RecalcTrigger,Trigger1Y)),NA())</f>
        <v>1.7858474733614425E-2</v>
      </c>
      <c r="N1295" s="182">
        <f>IFERROR(_xll.qlIndexFixing(ONIndex1M,I1295,TRUE,_xll.ohTrigger(RecalcTrigger,Trigger1M)),NA())</f>
        <v>1.7047189027357135E-2</v>
      </c>
      <c r="O1295" s="44">
        <f>IFERROR(_xll.qlIndexFixing(ONIndex3M,I1295,TRUE,_xll.ohTrigger(RecalcTrigger,Trigger3M)),NA())</f>
        <v>1.7577777351354129E-2</v>
      </c>
      <c r="P1295" s="44">
        <f>IFERROR(_xll.qlIndexFixing(ONIndex6M,I1295,TRUE,_xll.ohTrigger(RecalcTrigger,Trigger6M)),NA())</f>
        <v>1.76855384067931E-2</v>
      </c>
      <c r="Q1295" s="183">
        <f>IFERROR(_xll.qlIndexFixing(ONIndex1Y,I1295,TRUE,_xll.ohTrigger(RecalcTrigger,Trigger1Y)),NA())</f>
        <v>1.797986547686925E-2</v>
      </c>
    </row>
    <row r="1296" spans="2:17" x14ac:dyDescent="0.2">
      <c r="B1296" s="39" t="s">
        <v>42</v>
      </c>
      <c r="D1296" s="42">
        <f>_xll.qlCalendarAdvance(Calendar,$D1295,B1296,"f",FALSE)</f>
        <v>48583</v>
      </c>
      <c r="E1296" s="177">
        <f>_xll.qlInterestRateIndexValueDate(IndexON,D1296)</f>
        <v>48583</v>
      </c>
      <c r="F1296" s="193">
        <f>IFERROR(_xll.qlIndexFixing(IndexON,D1296,TRUE,_xll.ohTrigger(RecalcTrigger,TriggerON)),NA())</f>
        <v>1.6644273939263599E-2</v>
      </c>
      <c r="H1296" s="42">
        <f>_xll.qlCalendarAdvance(Calendar,$H1295,B1296,"f",FALSE)</f>
        <v>48583</v>
      </c>
      <c r="I1296" s="177">
        <f>_xll.qlInterestRateIndexValueDate(Index1M,$H1296)</f>
        <v>48585</v>
      </c>
      <c r="J1296" s="182">
        <f>IFERROR(_xll.qlIndexFixing(Index1M,$H1296,TRUE,_xll.ohTrigger(RecalcTrigger,Trigger1M)),NA())</f>
        <v>1.7037324246345076E-2</v>
      </c>
      <c r="K1296" s="44">
        <f>IFERROR(_xll.qlIndexFixing(Index3M,H1296,TRUE,_xll.ohTrigger(RecalcTrigger,Trigger3M)),NA())</f>
        <v>1.7548931147888247E-2</v>
      </c>
      <c r="L1296" s="44">
        <f>IFERROR(_xll.qlIndexFixing(Index6M,$H1296,TRUE,_xll.ohTrigger(RecalcTrigger,Trigger6M)),NA())</f>
        <v>1.7622931688457556E-2</v>
      </c>
      <c r="M1296" s="183">
        <f>IFERROR(_xll.qlIndexFixing(Index1Y,$H1296,TRUE,_xll.ohTrigger(RecalcTrigger,Trigger1Y)),NA())</f>
        <v>1.7847051421264901E-2</v>
      </c>
      <c r="N1296" s="182">
        <f>IFERROR(_xll.qlIndexFixing(ONIndex1M,I1296,TRUE,_xll.ohTrigger(RecalcTrigger,Trigger1M)),NA())</f>
        <v>1.7038778128179999E-2</v>
      </c>
      <c r="O1296" s="44">
        <f>IFERROR(_xll.qlIndexFixing(ONIndex3M,I1296,TRUE,_xll.ohTrigger(RecalcTrigger,Trigger3M)),NA())</f>
        <v>1.756807469219801E-2</v>
      </c>
      <c r="P1296" s="44">
        <f>IFERROR(_xll.qlIndexFixing(ONIndex6M,I1296,TRUE,_xll.ohTrigger(RecalcTrigger,Trigger6M)),NA())</f>
        <v>1.7675266476047113E-2</v>
      </c>
      <c r="Q1296" s="183">
        <f>IFERROR(_xll.qlIndexFixing(ONIndex1Y,I1296,TRUE,_xll.ohTrigger(RecalcTrigger,Trigger1Y)),NA())</f>
        <v>1.7969223126748091E-2</v>
      </c>
    </row>
    <row r="1297" spans="2:17" x14ac:dyDescent="0.2">
      <c r="B1297" s="39" t="s">
        <v>42</v>
      </c>
      <c r="D1297" s="42">
        <f>_xll.qlCalendarAdvance(Calendar,$D1296,B1297,"f",FALSE)</f>
        <v>48590</v>
      </c>
      <c r="E1297" s="177">
        <f>_xll.qlInterestRateIndexValueDate(IndexON,D1297)</f>
        <v>48590</v>
      </c>
      <c r="F1297" s="193">
        <f>IFERROR(_xll.qlIndexFixing(IndexON,D1297,TRUE,_xll.ohTrigger(RecalcTrigger,TriggerON)),NA())</f>
        <v>1.6644273939183662E-2</v>
      </c>
      <c r="H1297" s="42">
        <f>_xll.qlCalendarAdvance(Calendar,$H1296,B1297,"f",FALSE)</f>
        <v>48590</v>
      </c>
      <c r="I1297" s="177">
        <f>_xll.qlInterestRateIndexValueDate(Index1M,$H1297)</f>
        <v>48592</v>
      </c>
      <c r="J1297" s="182">
        <f>IFERROR(_xll.qlIndexFixing(Index1M,$H1297,TRUE,_xll.ohTrigger(RecalcTrigger,Trigger1M)),NA())</f>
        <v>1.7028795690950671E-2</v>
      </c>
      <c r="K1297" s="44">
        <f>IFERROR(_xll.qlIndexFixing(Index3M,H1297,TRUE,_xll.ohTrigger(RecalcTrigger,Trigger3M)),NA())</f>
        <v>1.7538940395167124E-2</v>
      </c>
      <c r="L1297" s="44">
        <f>IFERROR(_xll.qlIndexFixing(Index6M,$H1297,TRUE,_xll.ohTrigger(RecalcTrigger,Trigger6M)),NA())</f>
        <v>1.761216933350248E-2</v>
      </c>
      <c r="M1297" s="183">
        <f>IFERROR(_xll.qlIndexFixing(Index1Y,$H1297,TRUE,_xll.ohTrigger(RecalcTrigger,Trigger1Y)),NA())</f>
        <v>1.7835607204308893E-2</v>
      </c>
      <c r="N1297" s="182">
        <f>IFERROR(_xll.qlIndexFixing(ONIndex1M,I1297,TRUE,_xll.ohTrigger(RecalcTrigger,Trigger1M)),NA())</f>
        <v>1.7030327205898033E-2</v>
      </c>
      <c r="O1297" s="44">
        <f>IFERROR(_xll.qlIndexFixing(ONIndex3M,I1297,TRUE,_xll.ohTrigger(RecalcTrigger,Trigger3M)),NA())</f>
        <v>1.75583350859565E-2</v>
      </c>
      <c r="P1297" s="44">
        <f>IFERROR(_xll.qlIndexFixing(ONIndex6M,I1297,TRUE,_xll.ohTrigger(RecalcTrigger,Trigger6M)),NA())</f>
        <v>1.7664962822196983E-2</v>
      </c>
      <c r="Q1297" s="183">
        <f>IFERROR(_xll.qlIndexFixing(ONIndex1Y,I1297,TRUE,_xll.ohTrigger(RecalcTrigger,Trigger1Y)),NA())</f>
        <v>1.7958554061516807E-2</v>
      </c>
    </row>
    <row r="1298" spans="2:17" x14ac:dyDescent="0.2">
      <c r="B1298" s="39" t="s">
        <v>42</v>
      </c>
      <c r="D1298" s="42">
        <f>_xll.qlCalendarAdvance(Calendar,$D1297,B1298,"f",FALSE)</f>
        <v>48597</v>
      </c>
      <c r="E1298" s="177">
        <f>_xll.qlInterestRateIndexValueDate(IndexON,D1298)</f>
        <v>48597</v>
      </c>
      <c r="F1298" s="193">
        <f>IFERROR(_xll.qlIndexFixing(IndexON,D1298,TRUE,_xll.ohTrigger(RecalcTrigger,TriggerON)),NA())</f>
        <v>1.6644273939183662E-2</v>
      </c>
      <c r="H1298" s="42">
        <f>_xll.qlCalendarAdvance(Calendar,$H1297,B1298,"f",FALSE)</f>
        <v>48597</v>
      </c>
      <c r="I1298" s="177">
        <f>_xll.qlInterestRateIndexValueDate(Index1M,$H1298)</f>
        <v>48599</v>
      </c>
      <c r="J1298" s="182">
        <f>IFERROR(_xll.qlIndexFixing(Index1M,$H1298,TRUE,_xll.ohTrigger(RecalcTrigger,Trigger1M)),NA())</f>
        <v>1.7020227590706372E-2</v>
      </c>
      <c r="K1298" s="44">
        <f>IFERROR(_xll.qlIndexFixing(Index3M,H1298,TRUE,_xll.ohTrigger(RecalcTrigger,Trigger3M)),NA())</f>
        <v>1.7528914041024635E-2</v>
      </c>
      <c r="L1298" s="44">
        <f>IFERROR(_xll.qlIndexFixing(Index6M,$H1298,TRUE,_xll.ohTrigger(RecalcTrigger,Trigger6M)),NA())</f>
        <v>1.7601378096058076E-2</v>
      </c>
      <c r="M1298" s="183">
        <f>IFERROR(_xll.qlIndexFixing(Index1Y,$H1298,TRUE,_xll.ohTrigger(RecalcTrigger,Trigger1Y)),NA())</f>
        <v>1.7824142325813554E-2</v>
      </c>
      <c r="N1298" s="182">
        <f>IFERROR(_xll.qlIndexFixing(ONIndex1M,I1298,TRUE,_xll.ohTrigger(RecalcTrigger,Trigger1M)),NA())</f>
        <v>1.7021836460990869E-2</v>
      </c>
      <c r="O1298" s="44">
        <f>IFERROR(_xll.qlIndexFixing(ONIndex3M,I1298,TRUE,_xll.ohTrigger(RecalcTrigger,Trigger3M)),NA())</f>
        <v>1.7548558749895804E-2</v>
      </c>
      <c r="P1298" s="44">
        <f>IFERROR(_xll.qlIndexFixing(ONIndex6M,I1298,TRUE,_xll.ohTrigger(RecalcTrigger,Trigger6M)),NA())</f>
        <v>1.7654627673939771E-2</v>
      </c>
      <c r="Q1298" s="183">
        <f>IFERROR(_xll.qlIndexFixing(ONIndex1Y,I1298,TRUE,_xll.ohTrigger(RecalcTrigger,Trigger1Y)),NA())</f>
        <v>1.7947858519145043E-2</v>
      </c>
    </row>
    <row r="1299" spans="2:17" x14ac:dyDescent="0.2">
      <c r="B1299" s="39" t="s">
        <v>42</v>
      </c>
      <c r="D1299" s="42">
        <f>_xll.qlCalendarAdvance(Calendar,$D1298,B1299,"f",FALSE)</f>
        <v>48604</v>
      </c>
      <c r="E1299" s="177">
        <f>_xll.qlInterestRateIndexValueDate(IndexON,D1299)</f>
        <v>48604</v>
      </c>
      <c r="F1299" s="193">
        <f>IFERROR(_xll.qlIndexFixing(IndexON,D1299,TRUE,_xll.ohTrigger(RecalcTrigger,TriggerON)),NA())</f>
        <v>1.6644273939183662E-2</v>
      </c>
      <c r="H1299" s="42">
        <f>_xll.qlCalendarAdvance(Calendar,$H1298,B1299,"f",FALSE)</f>
        <v>48604</v>
      </c>
      <c r="I1299" s="177">
        <f>_xll.qlInterestRateIndexValueDate(Index1M,$H1299)</f>
        <v>48606</v>
      </c>
      <c r="J1299" s="182">
        <f>IFERROR(_xll.qlIndexFixing(Index1M,$H1299,TRUE,_xll.ohTrigger(RecalcTrigger,Trigger1M)),NA())</f>
        <v>1.7011620146518969E-2</v>
      </c>
      <c r="K1299" s="44">
        <f>IFERROR(_xll.qlIndexFixing(Index3M,H1299,TRUE,_xll.ohTrigger(RecalcTrigger,Trigger3M)),NA())</f>
        <v>1.7518852304020172E-2</v>
      </c>
      <c r="L1299" s="44">
        <f>IFERROR(_xll.qlIndexFixing(Index6M,$H1299,TRUE,_xll.ohTrigger(RecalcTrigger,Trigger6M)),NA())</f>
        <v>1.7590558207086555E-2</v>
      </c>
      <c r="M1299" s="183">
        <f>IFERROR(_xll.qlIndexFixing(Index1Y,$H1299,TRUE,_xll.ohTrigger(RecalcTrigger,Trigger1Y)),NA())</f>
        <v>1.7812657028835967E-2</v>
      </c>
      <c r="N1299" s="182">
        <f>IFERROR(_xll.qlIndexFixing(ONIndex1M,I1299,TRUE,_xll.ohTrigger(RecalcTrigger,Trigger1M)),NA())</f>
        <v>1.7013306094018077E-2</v>
      </c>
      <c r="O1299" s="44">
        <f>IFERROR(_xll.qlIndexFixing(ONIndex3M,I1299,TRUE,_xll.ohTrigger(RecalcTrigger,Trigger3M)),NA())</f>
        <v>1.7538745901282127E-2</v>
      </c>
      <c r="P1299" s="44">
        <f>IFERROR(_xll.qlIndexFixing(ONIndex6M,I1299,TRUE,_xll.ohTrigger(RecalcTrigger,Trigger6M)),NA())</f>
        <v>1.7644261259412986E-2</v>
      </c>
      <c r="Q1299" s="183">
        <f>IFERROR(_xll.qlIndexFixing(ONIndex1Y,I1299,TRUE,_xll.ohTrigger(RecalcTrigger,Trigger1Y)),NA())</f>
        <v>1.7937136737762316E-2</v>
      </c>
    </row>
    <row r="1300" spans="2:17" x14ac:dyDescent="0.2">
      <c r="B1300" s="39" t="s">
        <v>42</v>
      </c>
      <c r="D1300" s="42">
        <f>_xll.qlCalendarAdvance(Calendar,$D1299,B1300,"f",FALSE)</f>
        <v>48611</v>
      </c>
      <c r="E1300" s="177">
        <f>_xll.qlInterestRateIndexValueDate(IndexON,D1300)</f>
        <v>48611</v>
      </c>
      <c r="F1300" s="193">
        <f>IFERROR(_xll.qlIndexFixing(IndexON,D1300,TRUE,_xll.ohTrigger(RecalcTrigger,TriggerON)),NA())</f>
        <v>1.6644273939183662E-2</v>
      </c>
      <c r="H1300" s="42">
        <f>_xll.qlCalendarAdvance(Calendar,$H1299,B1300,"f",FALSE)</f>
        <v>48611</v>
      </c>
      <c r="I1300" s="177">
        <f>_xll.qlInterestRateIndexValueDate(Index1M,$H1300)</f>
        <v>48613</v>
      </c>
      <c r="J1300" s="182">
        <f>IFERROR(_xll.qlIndexFixing(Index1M,$H1300,TRUE,_xll.ohTrigger(RecalcTrigger,Trigger1M)),NA())</f>
        <v>1.7003850279372505E-2</v>
      </c>
      <c r="K1300" s="44">
        <f>IFERROR(_xll.qlIndexFixing(Index3M,H1300,TRUE,_xll.ohTrigger(RecalcTrigger,Trigger3M)),NA())</f>
        <v>1.750905791532489E-2</v>
      </c>
      <c r="L1300" s="44">
        <f>IFERROR(_xll.qlIndexFixing(Index6M,$H1300,TRUE,_xll.ohTrigger(RecalcTrigger,Trigger6M)),NA())</f>
        <v>1.7579709897547036E-2</v>
      </c>
      <c r="M1300" s="183">
        <f>IFERROR(_xll.qlIndexFixing(Index1Y,$H1300,TRUE,_xll.ohTrigger(RecalcTrigger,Trigger1Y)),NA())</f>
        <v>1.7801151556423801E-2</v>
      </c>
      <c r="N1300" s="182">
        <f>IFERROR(_xll.qlIndexFixing(ONIndex1M,I1300,TRUE,_xll.ohTrigger(RecalcTrigger,Trigger1M)),NA())</f>
        <v>1.7004736305379353E-2</v>
      </c>
      <c r="O1300" s="44">
        <f>IFERROR(_xll.qlIndexFixing(ONIndex3M,I1300,TRUE,_xll.ohTrigger(RecalcTrigger,Trigger3M)),NA())</f>
        <v>1.7528896757621482E-2</v>
      </c>
      <c r="P1300" s="44">
        <f>IFERROR(_xll.qlIndexFixing(ONIndex6M,I1300,TRUE,_xll.ohTrigger(RecalcTrigger,Trigger6M)),NA())</f>
        <v>1.7633863807313688E-2</v>
      </c>
      <c r="Q1300" s="183">
        <f>IFERROR(_xll.qlIndexFixing(ONIndex1Y,I1300,TRUE,_xll.ohTrigger(RecalcTrigger,Trigger1Y)),NA())</f>
        <v>1.7926388955418204E-2</v>
      </c>
    </row>
    <row r="1301" spans="2:17" x14ac:dyDescent="0.2">
      <c r="B1301" s="39" t="s">
        <v>42</v>
      </c>
      <c r="D1301" s="42">
        <f>_xll.qlCalendarAdvance(Calendar,$D1300,B1301,"f",FALSE)</f>
        <v>48618</v>
      </c>
      <c r="E1301" s="177">
        <f>_xll.qlInterestRateIndexValueDate(IndexON,D1301)</f>
        <v>48618</v>
      </c>
      <c r="F1301" s="193">
        <f>IFERROR(_xll.qlIndexFixing(IndexON,D1301,TRUE,_xll.ohTrigger(RecalcTrigger,TriggerON)),NA())</f>
        <v>1.6644273939263599E-2</v>
      </c>
      <c r="H1301" s="42">
        <f>_xll.qlCalendarAdvance(Calendar,$H1300,B1301,"f",FALSE)</f>
        <v>48618</v>
      </c>
      <c r="I1301" s="177">
        <f>_xll.qlInterestRateIndexValueDate(Index1M,$H1301)</f>
        <v>48620</v>
      </c>
      <c r="J1301" s="182">
        <f>IFERROR(_xll.qlIndexFixing(Index1M,$H1301,TRUE,_xll.ohTrigger(RecalcTrigger,Trigger1M)),NA())</f>
        <v>1.6995177452056191E-2</v>
      </c>
      <c r="K1301" s="44">
        <f>IFERROR(_xll.qlIndexFixing(Index3M,H1301,TRUE,_xll.ohTrigger(RecalcTrigger,Trigger3M)),NA())</f>
        <v>1.7498929015340971E-2</v>
      </c>
      <c r="L1301" s="44">
        <f>IFERROR(_xll.qlIndexFixing(Index6M,$H1301,TRUE,_xll.ohTrigger(RecalcTrigger,Trigger6M)),NA())</f>
        <v>1.7568833398393779E-2</v>
      </c>
      <c r="M1301" s="183">
        <f>IFERROR(_xll.qlIndexFixing(Index1Y,$H1301,TRUE,_xll.ohTrigger(RecalcTrigger,Trigger1Y)),NA())</f>
        <v>1.7789626151614418E-2</v>
      </c>
      <c r="N1301" s="182">
        <f>IFERROR(_xll.qlIndexFixing(ONIndex1M,I1301,TRUE,_xll.ohTrigger(RecalcTrigger,Trigger1M)),NA())</f>
        <v>1.6996127295554331E-2</v>
      </c>
      <c r="O1301" s="44">
        <f>IFERROR(_xll.qlIndexFixing(ONIndex3M,I1301,TRUE,_xll.ohTrigger(RecalcTrigger,Trigger3M)),NA())</f>
        <v>1.7519011536180074E-2</v>
      </c>
      <c r="P1301" s="44">
        <f>IFERROR(_xll.qlIndexFixing(ONIndex6M,I1301,TRUE,_xll.ohTrigger(RecalcTrigger,Trigger6M)),NA())</f>
        <v>1.7623435546179067E-2</v>
      </c>
      <c r="Q1301" s="183">
        <f>IFERROR(_xll.qlIndexFixing(ONIndex1Y,I1301,TRUE,_xll.ohTrigger(RecalcTrigger,Trigger1Y)),NA())</f>
        <v>1.7915615410162289E-2</v>
      </c>
    </row>
    <row r="1302" spans="2:17" x14ac:dyDescent="0.2">
      <c r="B1302" s="39" t="s">
        <v>42</v>
      </c>
      <c r="D1302" s="42">
        <f>_xll.qlCalendarAdvance(Calendar,$D1301,B1302,"f",FALSE)</f>
        <v>48625</v>
      </c>
      <c r="E1302" s="177">
        <f>_xll.qlInterestRateIndexValueDate(IndexON,D1302)</f>
        <v>48625</v>
      </c>
      <c r="F1302" s="193">
        <f>IFERROR(_xll.qlIndexFixing(IndexON,D1302,TRUE,_xll.ohTrigger(RecalcTrigger,TriggerON)),NA())</f>
        <v>1.6644273939263599E-2</v>
      </c>
      <c r="H1302" s="42">
        <f>_xll.qlCalendarAdvance(Calendar,$H1301,B1302,"f",FALSE)</f>
        <v>48625</v>
      </c>
      <c r="I1302" s="177">
        <f>_xll.qlInterestRateIndexValueDate(Index1M,$H1302)</f>
        <v>48627</v>
      </c>
      <c r="J1302" s="182">
        <f>IFERROR(_xll.qlIndexFixing(Index1M,$H1302,TRUE,_xll.ohTrigger(RecalcTrigger,Trigger1M)),NA())</f>
        <v>1.6986465832587529E-2</v>
      </c>
      <c r="K1302" s="44">
        <f>IFERROR(_xll.qlIndexFixing(Index3M,H1302,TRUE,_xll.ohTrigger(RecalcTrigger,Trigger3M)),NA())</f>
        <v>1.7488765373952692E-2</v>
      </c>
      <c r="L1302" s="44">
        <f>IFERROR(_xll.qlIndexFixing(Index6M,$H1302,TRUE,_xll.ohTrigger(RecalcTrigger,Trigger6M)),NA())</f>
        <v>1.7557928940577956E-2</v>
      </c>
      <c r="M1302" s="183">
        <f>IFERROR(_xll.qlIndexFixing(Index1Y,$H1302,TRUE,_xll.ohTrigger(RecalcTrigger,Trigger1Y)),NA())</f>
        <v>1.7778081057435779E-2</v>
      </c>
      <c r="N1302" s="182">
        <f>IFERROR(_xll.qlIndexFixing(ONIndex1M,I1302,TRUE,_xll.ohTrigger(RecalcTrigger,Trigger1M)),NA())</f>
        <v>1.6987479265342387E-2</v>
      </c>
      <c r="O1302" s="44">
        <f>IFERROR(_xll.qlIndexFixing(ONIndex3M,I1302,TRUE,_xll.ohTrigger(RecalcTrigger,Trigger3M)),NA())</f>
        <v>1.7509090454304044E-2</v>
      </c>
      <c r="P1302" s="44">
        <f>IFERROR(_xll.qlIndexFixing(ONIndex6M,I1302,TRUE,_xll.ohTrigger(RecalcTrigger,Trigger6M)),NA())</f>
        <v>1.7612976704306504E-2</v>
      </c>
      <c r="Q1302" s="183">
        <f>IFERROR(_xll.qlIndexFixing(ONIndex1Y,I1302,TRUE,_xll.ohTrigger(RecalcTrigger,Trigger1Y)),NA())</f>
        <v>1.7904816339964214E-2</v>
      </c>
    </row>
    <row r="1303" spans="2:17" x14ac:dyDescent="0.2">
      <c r="B1303" s="39" t="s">
        <v>42</v>
      </c>
      <c r="D1303" s="42">
        <f>_xll.qlCalendarAdvance(Calendar,$D1302,B1303,"f",FALSE)</f>
        <v>48632</v>
      </c>
      <c r="E1303" s="177">
        <f>_xll.qlInterestRateIndexValueDate(IndexON,D1303)</f>
        <v>48632</v>
      </c>
      <c r="F1303" s="193">
        <f>IFERROR(_xll.qlIndexFixing(IndexON,D1303,TRUE,_xll.ohTrigger(RecalcTrigger,TriggerON)),NA())</f>
        <v>1.6644273939263599E-2</v>
      </c>
      <c r="H1303" s="42">
        <f>_xll.qlCalendarAdvance(Calendar,$H1302,B1303,"f",FALSE)</f>
        <v>48632</v>
      </c>
      <c r="I1303" s="177">
        <f>_xll.qlInterestRateIndexValueDate(Index1M,$H1303)</f>
        <v>48634</v>
      </c>
      <c r="J1303" s="182">
        <f>IFERROR(_xll.qlIndexFixing(Index1M,$H1303,TRUE,_xll.ohTrigger(RecalcTrigger,Trigger1M)),NA())</f>
        <v>1.6977715621805865E-2</v>
      </c>
      <c r="K1303" s="44">
        <f>IFERROR(_xll.qlIndexFixing(Index3M,H1303,TRUE,_xll.ohTrigger(RecalcTrigger,Trigger3M)),NA())</f>
        <v>1.7478567209697149E-2</v>
      </c>
      <c r="L1303" s="44">
        <f>IFERROR(_xll.qlIndexFixing(Index6M,$H1303,TRUE,_xll.ohTrigger(RecalcTrigger,Trigger6M)),NA())</f>
        <v>1.7546996755046319E-2</v>
      </c>
      <c r="M1303" s="183">
        <f>IFERROR(_xll.qlIndexFixing(Index1Y,$H1303,TRUE,_xll.ohTrigger(RecalcTrigger,Trigger1Y)),NA())</f>
        <v>1.7766516516905324E-2</v>
      </c>
      <c r="N1303" s="182">
        <f>IFERROR(_xll.qlIndexFixing(ONIndex1M,I1303,TRUE,_xll.ohTrigger(RecalcTrigger,Trigger1M)),NA())</f>
        <v>1.697879241490341E-2</v>
      </c>
      <c r="O1303" s="44">
        <f>IFERROR(_xll.qlIndexFixing(ONIndex3M,I1303,TRUE,_xll.ohTrigger(RecalcTrigger,Trigger3M)),NA())</f>
        <v>1.7499133729419469E-2</v>
      </c>
      <c r="P1303" s="44">
        <f>IFERROR(_xll.qlIndexFixing(ONIndex6M,I1303,TRUE,_xll.ohTrigger(RecalcTrigger,Trigger6M)),NA())</f>
        <v>1.7602487510393061E-2</v>
      </c>
      <c r="Q1303" s="183">
        <f>IFERROR(_xll.qlIndexFixing(ONIndex1Y,I1303,TRUE,_xll.ohTrigger(RecalcTrigger,Trigger1Y)),NA())</f>
        <v>1.789399198303343E-2</v>
      </c>
    </row>
    <row r="1304" spans="2:17" x14ac:dyDescent="0.2">
      <c r="B1304" s="39" t="s">
        <v>42</v>
      </c>
      <c r="D1304" s="42">
        <f>_xll.qlCalendarAdvance(Calendar,$D1303,B1304,"f",FALSE)</f>
        <v>48639</v>
      </c>
      <c r="E1304" s="177">
        <f>_xll.qlInterestRateIndexValueDate(IndexON,D1304)</f>
        <v>48639</v>
      </c>
      <c r="F1304" s="193">
        <f>IFERROR(_xll.qlIndexFixing(IndexON,D1304,TRUE,_xll.ohTrigger(RecalcTrigger,TriggerON)),NA())</f>
        <v>1.6644273939263599E-2</v>
      </c>
      <c r="H1304" s="42">
        <f>_xll.qlCalendarAdvance(Calendar,$H1303,B1304,"f",FALSE)</f>
        <v>48639</v>
      </c>
      <c r="I1304" s="177">
        <f>_xll.qlInterestRateIndexValueDate(Index1M,$H1304)</f>
        <v>48641</v>
      </c>
      <c r="J1304" s="182">
        <f>IFERROR(_xll.qlIndexFixing(Index1M,$H1304,TRUE,_xll.ohTrigger(RecalcTrigger,Trigger1M)),NA())</f>
        <v>1.6967999797918298E-2</v>
      </c>
      <c r="K1304" s="44">
        <f>IFERROR(_xll.qlIndexFixing(Index3M,H1304,TRUE,_xll.ohTrigger(RecalcTrigger,Trigger3M)),NA())</f>
        <v>1.7467391240025977E-2</v>
      </c>
      <c r="L1304" s="44">
        <f>IFERROR(_xll.qlIndexFixing(Index6M,$H1304,TRUE,_xll.ohTrigger(RecalcTrigger,Trigger6M)),NA())</f>
        <v>1.7534202237482512E-2</v>
      </c>
      <c r="M1304" s="183">
        <f>IFERROR(_xll.qlIndexFixing(Index1Y,$H1304,TRUE,_xll.ohTrigger(RecalcTrigger,Trigger1Y)),NA())</f>
        <v>1.7754932773030637E-2</v>
      </c>
      <c r="N1304" s="182">
        <f>IFERROR(_xll.qlIndexFixing(ONIndex1M,I1304,TRUE,_xll.ohTrigger(RecalcTrigger,Trigger1M)),NA())</f>
        <v>1.6970066945116713E-2</v>
      </c>
      <c r="O1304" s="44">
        <f>IFERROR(_xll.qlIndexFixing(ONIndex3M,I1304,TRUE,_xll.ohTrigger(RecalcTrigger,Trigger3M)),NA())</f>
        <v>1.7489141579032363E-2</v>
      </c>
      <c r="P1304" s="44">
        <f>IFERROR(_xll.qlIndexFixing(ONIndex6M,I1304,TRUE,_xll.ohTrigger(RecalcTrigger,Trigger6M)),NA())</f>
        <v>1.7591968192816054E-2</v>
      </c>
      <c r="Q1304" s="183">
        <f>IFERROR(_xll.qlIndexFixing(ONIndex1Y,I1304,TRUE,_xll.ohTrigger(RecalcTrigger,Trigger1Y)),NA())</f>
        <v>1.788314257741952E-2</v>
      </c>
    </row>
    <row r="1305" spans="2:17" x14ac:dyDescent="0.2">
      <c r="B1305" s="39" t="s">
        <v>42</v>
      </c>
      <c r="D1305" s="42">
        <f>_xll.qlCalendarAdvance(Calendar,$D1304,B1305,"f",FALSE)</f>
        <v>48646</v>
      </c>
      <c r="E1305" s="177">
        <f>_xll.qlInterestRateIndexValueDate(IndexON,D1305)</f>
        <v>48646</v>
      </c>
      <c r="F1305" s="193">
        <f>IFERROR(_xll.qlIndexFixing(IndexON,D1305,TRUE,_xll.ohTrigger(RecalcTrigger,TriggerON)),NA())</f>
        <v>1.6644273939263599E-2</v>
      </c>
      <c r="H1305" s="42">
        <f>_xll.qlCalendarAdvance(Calendar,$H1304,B1305,"f",FALSE)</f>
        <v>48646</v>
      </c>
      <c r="I1305" s="177">
        <f>_xll.qlInterestRateIndexValueDate(Index1M,$H1305)</f>
        <v>48648</v>
      </c>
      <c r="J1305" s="182">
        <f>IFERROR(_xll.qlIndexFixing(Index1M,$H1305,TRUE,_xll.ohTrigger(RecalcTrigger,Trigger1M)),NA())</f>
        <v>1.6959160508972504E-2</v>
      </c>
      <c r="K1305" s="44">
        <f>IFERROR(_xll.qlIndexFixing(Index3M,H1305,TRUE,_xll.ohTrigger(RecalcTrigger,Trigger3M)),NA())</f>
        <v>1.7457116019010194E-2</v>
      </c>
      <c r="L1305" s="44">
        <f>IFERROR(_xll.qlIndexFixing(Index6M,$H1305,TRUE,_xll.ohTrigger(RecalcTrigger,Trigger6M)),NA())</f>
        <v>1.7523203302034492E-2</v>
      </c>
      <c r="M1305" s="183">
        <f>IFERROR(_xll.qlIndexFixing(Index1Y,$H1305,TRUE,_xll.ohTrigger(RecalcTrigger,Trigger1Y)),NA())</f>
        <v>1.7743330068809675E-2</v>
      </c>
      <c r="N1305" s="182">
        <f>IFERROR(_xll.qlIndexFixing(ONIndex1M,I1305,TRUE,_xll.ohTrigger(RecalcTrigger,Trigger1M)),NA())</f>
        <v>1.6961303056222121E-2</v>
      </c>
      <c r="O1305" s="44">
        <f>IFERROR(_xll.qlIndexFixing(ONIndex3M,I1305,TRUE,_xll.ohTrigger(RecalcTrigger,Trigger3M)),NA())</f>
        <v>1.7479114220009251E-2</v>
      </c>
      <c r="P1305" s="44">
        <f>IFERROR(_xll.qlIndexFixing(ONIndex6M,I1305,TRUE,_xll.ohTrigger(RecalcTrigger,Trigger6M)),NA())</f>
        <v>1.7581418980032737E-2</v>
      </c>
      <c r="Q1305" s="183">
        <f>IFERROR(_xll.qlIndexFixing(ONIndex1Y,I1305,TRUE,_xll.ohTrigger(RecalcTrigger,Trigger1Y)),NA())</f>
        <v>1.7872268361012189E-2</v>
      </c>
    </row>
    <row r="1306" spans="2:17" x14ac:dyDescent="0.2">
      <c r="B1306" s="39" t="s">
        <v>42</v>
      </c>
      <c r="D1306" s="42">
        <f>_xll.qlCalendarAdvance(Calendar,$D1305,B1306,"f",FALSE)</f>
        <v>48653</v>
      </c>
      <c r="E1306" s="177">
        <f>_xll.qlInterestRateIndexValueDate(IndexON,D1306)</f>
        <v>48653</v>
      </c>
      <c r="F1306" s="193">
        <f>IFERROR(_xll.qlIndexFixing(IndexON,D1306,TRUE,_xll.ohTrigger(RecalcTrigger,TriggerON)),NA())</f>
        <v>1.6644273939263599E-2</v>
      </c>
      <c r="H1306" s="42">
        <f>_xll.qlCalendarAdvance(Calendar,$H1305,B1306,"f",FALSE)</f>
        <v>48653</v>
      </c>
      <c r="I1306" s="177">
        <f>_xll.qlInterestRateIndexValueDate(Index1M,$H1306)</f>
        <v>48655</v>
      </c>
      <c r="J1306" s="182">
        <f>IFERROR(_xll.qlIndexFixing(Index1M,$H1306,TRUE,_xll.ohTrigger(RecalcTrigger,Trigger1M)),NA())</f>
        <v>1.695004448358068E-2</v>
      </c>
      <c r="K1306" s="44">
        <f>IFERROR(_xll.qlIndexFixing(Index3M,H1306,TRUE,_xll.ohTrigger(RecalcTrigger,Trigger3M)),NA())</f>
        <v>1.7446806973535529E-2</v>
      </c>
      <c r="L1306" s="44">
        <f>IFERROR(_xll.qlIndexFixing(Index6M,$H1306,TRUE,_xll.ohTrigger(RecalcTrigger,Trigger6M)),NA())</f>
        <v>1.7512177409300181E-2</v>
      </c>
      <c r="M1306" s="183">
        <f>IFERROR(_xll.qlIndexFixing(Index1Y,$H1306,TRUE,_xll.ohTrigger(RecalcTrigger,Trigger1Y)),NA())</f>
        <v>1.7731708647229647E-2</v>
      </c>
      <c r="N1306" s="182">
        <f>IFERROR(_xll.qlIndexFixing(ONIndex1M,I1306,TRUE,_xll.ohTrigger(RecalcTrigger,Trigger1M)),NA())</f>
        <v>1.6952500948859139E-2</v>
      </c>
      <c r="O1306" s="44">
        <f>IFERROR(_xll.qlIndexFixing(ONIndex3M,I1306,TRUE,_xll.ohTrigger(RecalcTrigger,Trigger3M)),NA())</f>
        <v>1.7469051870016017E-2</v>
      </c>
      <c r="P1306" s="44">
        <f>IFERROR(_xll.qlIndexFixing(ONIndex6M,I1306,TRUE,_xll.ohTrigger(RecalcTrigger,Trigger6M)),NA())</f>
        <v>1.7570840100660234E-2</v>
      </c>
      <c r="Q1306" s="183">
        <f>IFERROR(_xll.qlIndexFixing(ONIndex1Y,I1306,TRUE,_xll.ohTrigger(RecalcTrigger,Trigger1Y)),NA())</f>
        <v>1.7861369572100827E-2</v>
      </c>
    </row>
    <row r="1307" spans="2:17" x14ac:dyDescent="0.2">
      <c r="B1307" s="39" t="s">
        <v>42</v>
      </c>
      <c r="D1307" s="42">
        <f>_xll.qlCalendarAdvance(Calendar,$D1306,B1307,"f",FALSE)</f>
        <v>48660</v>
      </c>
      <c r="E1307" s="177">
        <f>_xll.qlInterestRateIndexValueDate(IndexON,D1307)</f>
        <v>48660</v>
      </c>
      <c r="F1307" s="193">
        <f>IFERROR(_xll.qlIndexFixing(IndexON,D1307,TRUE,_xll.ohTrigger(RecalcTrigger,TriggerON)),NA())</f>
        <v>1.6644273939183662E-2</v>
      </c>
      <c r="H1307" s="42">
        <f>_xll.qlCalendarAdvance(Calendar,$H1306,B1307,"f",FALSE)</f>
        <v>48660</v>
      </c>
      <c r="I1307" s="177">
        <f>_xll.qlInterestRateIndexValueDate(Index1M,$H1307)</f>
        <v>48662</v>
      </c>
      <c r="J1307" s="182">
        <f>IFERROR(_xll.qlIndexFixing(Index1M,$H1307,TRUE,_xll.ohTrigger(RecalcTrigger,Trigger1M)),NA())</f>
        <v>1.6941368319051131E-2</v>
      </c>
      <c r="K1307" s="44">
        <f>IFERROR(_xll.qlIndexFixing(Index3M,H1307,TRUE,_xll.ohTrigger(RecalcTrigger,Trigger3M)),NA())</f>
        <v>1.7436464322179303E-2</v>
      </c>
      <c r="L1307" s="44">
        <f>IFERROR(_xll.qlIndexFixing(Index6M,$H1307,TRUE,_xll.ohTrigger(RecalcTrigger,Trigger6M)),NA())</f>
        <v>1.750112479027845E-2</v>
      </c>
      <c r="M1307" s="183">
        <f>IFERROR(_xll.qlIndexFixing(Index1Y,$H1307,TRUE,_xll.ohTrigger(RecalcTrigger,Trigger1Y)),NA())</f>
        <v>1.772006875126771E-2</v>
      </c>
      <c r="N1307" s="182">
        <f>IFERROR(_xll.qlIndexFixing(ONIndex1M,I1307,TRUE,_xll.ohTrigger(RecalcTrigger,Trigger1M)),NA())</f>
        <v>1.69436608235074E-2</v>
      </c>
      <c r="O1307" s="44">
        <f>IFERROR(_xll.qlIndexFixing(ONIndex3M,I1307,TRUE,_xll.ohTrigger(RecalcTrigger,Trigger3M)),NA())</f>
        <v>1.7458954746638611E-2</v>
      </c>
      <c r="P1307" s="44">
        <f>IFERROR(_xll.qlIndexFixing(ONIndex6M,I1307,TRUE,_xll.ohTrigger(RecalcTrigger,Trigger6M)),NA())</f>
        <v>1.7560231783075864E-2</v>
      </c>
      <c r="Q1307" s="183">
        <f>IFERROR(_xll.qlIndexFixing(ONIndex1Y,I1307,TRUE,_xll.ohTrigger(RecalcTrigger,Trigger1Y)),NA())</f>
        <v>1.7850446448575141E-2</v>
      </c>
    </row>
    <row r="1308" spans="2:17" x14ac:dyDescent="0.2">
      <c r="B1308" s="39" t="s">
        <v>42</v>
      </c>
      <c r="D1308" s="42">
        <f>_xll.qlCalendarAdvance(Calendar,$D1307,B1308,"f",FALSE)</f>
        <v>48667</v>
      </c>
      <c r="E1308" s="177">
        <f>_xll.qlInterestRateIndexValueDate(IndexON,D1308)</f>
        <v>48667</v>
      </c>
      <c r="F1308" s="193">
        <f>IFERROR(_xll.qlIndexFixing(IndexON,D1308,TRUE,_xll.ohTrigger(RecalcTrigger,TriggerON)),NA())</f>
        <v>1.6644273939183662E-2</v>
      </c>
      <c r="H1308" s="42">
        <f>_xll.qlCalendarAdvance(Calendar,$H1307,B1308,"f",FALSE)</f>
        <v>48667</v>
      </c>
      <c r="I1308" s="177">
        <f>_xll.qlInterestRateIndexValueDate(Index1M,$H1308)</f>
        <v>48669</v>
      </c>
      <c r="J1308" s="182">
        <f>IFERROR(_xll.qlIndexFixing(Index1M,$H1308,TRUE,_xll.ohTrigger(RecalcTrigger,Trigger1M)),NA())</f>
        <v>1.6933148951965904E-2</v>
      </c>
      <c r="K1308" s="44">
        <f>IFERROR(_xll.qlIndexFixing(Index3M,H1308,TRUE,_xll.ohTrigger(RecalcTrigger,Trigger3M)),NA())</f>
        <v>1.7426414533365676E-2</v>
      </c>
      <c r="L1308" s="44">
        <f>IFERROR(_xll.qlIndexFixing(Index6M,$H1308,TRUE,_xll.ohTrigger(RecalcTrigger,Trigger6M)),NA())</f>
        <v>1.7491175764645324E-2</v>
      </c>
      <c r="M1308" s="183">
        <f>IFERROR(_xll.qlIndexFixing(Index1Y,$H1308,TRUE,_xll.ohTrigger(RecalcTrigger,Trigger1Y)),NA())</f>
        <v>1.7708410623891144E-2</v>
      </c>
      <c r="N1308" s="182">
        <f>IFERROR(_xll.qlIndexFixing(ONIndex1M,I1308,TRUE,_xll.ohTrigger(RecalcTrigger,Trigger1M)),NA())</f>
        <v>1.6934782880806409E-2</v>
      </c>
      <c r="O1308" s="44">
        <f>IFERROR(_xll.qlIndexFixing(ONIndex3M,I1308,TRUE,_xll.ohTrigger(RecalcTrigger,Trigger3M)),NA())</f>
        <v>1.7448823066743557E-2</v>
      </c>
      <c r="P1308" s="44">
        <f>IFERROR(_xll.qlIndexFixing(ONIndex6M,I1308,TRUE,_xll.ohTrigger(RecalcTrigger,Trigger6M)),NA())</f>
        <v>1.7549594255816814E-2</v>
      </c>
      <c r="Q1308" s="183">
        <f>IFERROR(_xll.qlIndexFixing(ONIndex1Y,I1308,TRUE,_xll.ohTrigger(RecalcTrigger,Trigger1Y)),NA())</f>
        <v>1.7839499228564648E-2</v>
      </c>
    </row>
    <row r="1309" spans="2:17" x14ac:dyDescent="0.2">
      <c r="B1309" s="39" t="s">
        <v>42</v>
      </c>
      <c r="D1309" s="42">
        <f>_xll.qlCalendarAdvance(Calendar,$D1308,B1309,"f",FALSE)</f>
        <v>48674</v>
      </c>
      <c r="E1309" s="177">
        <f>_xll.qlInterestRateIndexValueDate(IndexON,D1309)</f>
        <v>48674</v>
      </c>
      <c r="F1309" s="193">
        <f>IFERROR(_xll.qlIndexFixing(IndexON,D1309,TRUE,_xll.ohTrigger(RecalcTrigger,TriggerON)),NA())</f>
        <v>1.6644273939263599E-2</v>
      </c>
      <c r="H1309" s="42">
        <f>_xll.qlCalendarAdvance(Calendar,$H1308,B1309,"f",FALSE)</f>
        <v>48674</v>
      </c>
      <c r="I1309" s="177">
        <f>_xll.qlInterestRateIndexValueDate(Index1M,$H1309)</f>
        <v>48676</v>
      </c>
      <c r="J1309" s="182">
        <f>IFERROR(_xll.qlIndexFixing(Index1M,$H1309,TRUE,_xll.ohTrigger(RecalcTrigger,Trigger1M)),NA())</f>
        <v>1.6923425985757024E-2</v>
      </c>
      <c r="K1309" s="44">
        <f>IFERROR(_xll.qlIndexFixing(Index3M,H1309,TRUE,_xll.ohTrigger(RecalcTrigger,Trigger3M)),NA())</f>
        <v>1.7416008156416946E-2</v>
      </c>
      <c r="L1309" s="44">
        <f>IFERROR(_xll.qlIndexFixing(Index6M,$H1309,TRUE,_xll.ohTrigger(RecalcTrigger,Trigger6M)),NA())</f>
        <v>1.7480077387647574E-2</v>
      </c>
      <c r="M1309" s="183">
        <f>IFERROR(_xll.qlIndexFixing(Index1Y,$H1309,TRUE,_xll.ohTrigger(RecalcTrigger,Trigger1Y)),NA())</f>
        <v>1.7695079732474944E-2</v>
      </c>
      <c r="N1309" s="182">
        <f>IFERROR(_xll.qlIndexFixing(ONIndex1M,I1309,TRUE,_xll.ohTrigger(RecalcTrigger,Trigger1M)),NA())</f>
        <v>1.6925867321075927E-2</v>
      </c>
      <c r="O1309" s="44">
        <f>IFERROR(_xll.qlIndexFixing(ONIndex3M,I1309,TRUE,_xll.ohTrigger(RecalcTrigger,Trigger3M)),NA())</f>
        <v>1.7438657047996742E-2</v>
      </c>
      <c r="P1309" s="44">
        <f>IFERROR(_xll.qlIndexFixing(ONIndex6M,I1309,TRUE,_xll.ohTrigger(RecalcTrigger,Trigger6M)),NA())</f>
        <v>1.7538927747260402E-2</v>
      </c>
      <c r="Q1309" s="183">
        <f>IFERROR(_xll.qlIndexFixing(ONIndex1Y,I1309,TRUE,_xll.ohTrigger(RecalcTrigger,Trigger1Y)),NA())</f>
        <v>1.7828528150198864E-2</v>
      </c>
    </row>
    <row r="1310" spans="2:17" x14ac:dyDescent="0.2">
      <c r="B1310" s="39" t="s">
        <v>42</v>
      </c>
      <c r="D1310" s="42">
        <f>_xll.qlCalendarAdvance(Calendar,$D1309,B1310,"f",FALSE)</f>
        <v>48681</v>
      </c>
      <c r="E1310" s="177">
        <f>_xll.qlInterestRateIndexValueDate(IndexON,D1310)</f>
        <v>48681</v>
      </c>
      <c r="F1310" s="193">
        <f>IFERROR(_xll.qlIndexFixing(IndexON,D1310,TRUE,_xll.ohTrigger(RecalcTrigger,TriggerON)),NA())</f>
        <v>1.6644273939263599E-2</v>
      </c>
      <c r="H1310" s="42">
        <f>_xll.qlCalendarAdvance(Calendar,$H1309,B1310,"f",FALSE)</f>
        <v>48681</v>
      </c>
      <c r="I1310" s="177">
        <f>_xll.qlInterestRateIndexValueDate(Index1M,$H1310)</f>
        <v>48683</v>
      </c>
      <c r="J1310" s="182">
        <f>IFERROR(_xll.qlIndexFixing(Index1M,$H1310,TRUE,_xll.ohTrigger(RecalcTrigger,Trigger1M)),NA())</f>
        <v>1.6914399017589066E-2</v>
      </c>
      <c r="K1310" s="44">
        <f>IFERROR(_xll.qlIndexFixing(Index3M,H1310,TRUE,_xll.ohTrigger(RecalcTrigger,Trigger3M)),NA())</f>
        <v>1.7405568814977301E-2</v>
      </c>
      <c r="L1310" s="44">
        <f>IFERROR(_xll.qlIndexFixing(Index6M,$H1310,TRUE,_xll.ohTrigger(RecalcTrigger,Trigger6M)),NA())</f>
        <v>1.7468952930599795E-2</v>
      </c>
      <c r="M1310" s="183">
        <f>IFERROR(_xll.qlIndexFixing(Index1Y,$H1310,TRUE,_xll.ohTrigger(RecalcTrigger,Trigger1Y)),NA())</f>
        <v>1.768504064671118E-2</v>
      </c>
      <c r="N1310" s="182">
        <f>IFERROR(_xll.qlIndexFixing(ONIndex1M,I1310,TRUE,_xll.ohTrigger(RecalcTrigger,Trigger1M)),NA())</f>
        <v>1.6914349507413107E-2</v>
      </c>
      <c r="O1310" s="44">
        <f>IFERROR(_xll.qlIndexFixing(ONIndex3M,I1310,TRUE,_xll.ohTrigger(RecalcTrigger,Trigger3M)),NA())</f>
        <v>1.7425536344992665E-2</v>
      </c>
      <c r="P1310" s="44">
        <f>IFERROR(_xll.qlIndexFixing(ONIndex6M,I1310,TRUE,_xll.ohTrigger(RecalcTrigger,Trigger6M)),NA())</f>
        <v>1.7525171448040666E-2</v>
      </c>
      <c r="Q1310" s="183">
        <f>IFERROR(_xll.qlIndexFixing(ONIndex1Y,I1310,TRUE,_xll.ohTrigger(RecalcTrigger,Trigger1Y)),NA())</f>
        <v>1.7814387803785081E-2</v>
      </c>
    </row>
    <row r="1311" spans="2:17" x14ac:dyDescent="0.2">
      <c r="B1311" s="39" t="s">
        <v>42</v>
      </c>
      <c r="D1311" s="42">
        <f>_xll.qlCalendarAdvance(Calendar,$D1310,B1311,"f",FALSE)</f>
        <v>48688</v>
      </c>
      <c r="E1311" s="177">
        <f>_xll.qlInterestRateIndexValueDate(IndexON,D1311)</f>
        <v>48688</v>
      </c>
      <c r="F1311" s="193">
        <f>IFERROR(_xll.qlIndexFixing(IndexON,D1311,TRUE,_xll.ohTrigger(RecalcTrigger,TriggerON)),NA())</f>
        <v>1.6644273939183662E-2</v>
      </c>
      <c r="H1311" s="42">
        <f>_xll.qlCalendarAdvance(Calendar,$H1310,B1311,"f",FALSE)</f>
        <v>48688</v>
      </c>
      <c r="I1311" s="177">
        <f>_xll.qlInterestRateIndexValueDate(Index1M,$H1311)</f>
        <v>48690</v>
      </c>
      <c r="J1311" s="182">
        <f>IFERROR(_xll.qlIndexFixing(Index1M,$H1311,TRUE,_xll.ohTrigger(RecalcTrigger,Trigger1M)),NA())</f>
        <v>1.6905335116277065E-2</v>
      </c>
      <c r="K1311" s="44">
        <f>IFERROR(_xll.qlIndexFixing(Index3M,H1311,TRUE,_xll.ohTrigger(RecalcTrigger,Trigger3M)),NA())</f>
        <v>1.7395096727604219E-2</v>
      </c>
      <c r="L1311" s="44">
        <f>IFERROR(_xll.qlIndexFixing(Index6M,$H1311,TRUE,_xll.ohTrigger(RecalcTrigger,Trigger6M)),NA())</f>
        <v>1.7457802624444244E-2</v>
      </c>
      <c r="M1311" s="183">
        <f>IFERROR(_xll.qlIndexFixing(Index1Y,$H1311,TRUE,_xll.ohTrigger(RecalcTrigger,Trigger1Y)),NA())</f>
        <v>1.7673329282790459E-2</v>
      </c>
      <c r="N1311" s="182">
        <f>IFERROR(_xll.qlIndexFixing(ONIndex1M,I1311,TRUE,_xll.ohTrigger(RecalcTrigger,Trigger1M)),NA())</f>
        <v>1.6907924153004572E-2</v>
      </c>
      <c r="O1311" s="44">
        <f>IFERROR(_xll.qlIndexFixing(ONIndex3M,I1311,TRUE,_xll.ohTrigger(RecalcTrigger,Trigger3M)),NA())</f>
        <v>1.7418222863012645E-2</v>
      </c>
      <c r="P1311" s="44">
        <f>IFERROR(_xll.qlIndexFixing(ONIndex6M,I1311,TRUE,_xll.ohTrigger(RecalcTrigger,Trigger6M)),NA())</f>
        <v>1.7517508700723994E-2</v>
      </c>
      <c r="Q1311" s="183">
        <f>IFERROR(_xll.qlIndexFixing(ONIndex1Y,I1311,TRUE,_xll.ohTrigger(RecalcTrigger,Trigger1Y)),NA())</f>
        <v>1.7806515370359932E-2</v>
      </c>
    </row>
    <row r="1312" spans="2:17" x14ac:dyDescent="0.2">
      <c r="B1312" s="39" t="s">
        <v>42</v>
      </c>
      <c r="D1312" s="42">
        <f>_xll.qlCalendarAdvance(Calendar,$D1311,B1312,"f",FALSE)</f>
        <v>48695</v>
      </c>
      <c r="E1312" s="177">
        <f>_xll.qlInterestRateIndexValueDate(IndexON,D1312)</f>
        <v>48695</v>
      </c>
      <c r="F1312" s="193">
        <f>IFERROR(_xll.qlIndexFixing(IndexON,D1312,TRUE,_xll.ohTrigger(RecalcTrigger,TriggerON)),NA())</f>
        <v>1.6644273939183662E-2</v>
      </c>
      <c r="H1312" s="42">
        <f>_xll.qlCalendarAdvance(Calendar,$H1311,B1312,"f",FALSE)</f>
        <v>48695</v>
      </c>
      <c r="I1312" s="177">
        <f>_xll.qlInterestRateIndexValueDate(Index1M,$H1312)</f>
        <v>48697</v>
      </c>
      <c r="J1312" s="182">
        <f>IFERROR(_xll.qlIndexFixing(Index1M,$H1312,TRUE,_xll.ohTrigger(RecalcTrigger,Trigger1M)),NA())</f>
        <v>1.6896234482715322E-2</v>
      </c>
      <c r="K1312" s="44">
        <f>IFERROR(_xll.qlIndexFixing(Index3M,H1312,TRUE,_xll.ohTrigger(RecalcTrigger,Trigger3M)),NA())</f>
        <v>1.7384592112850785E-2</v>
      </c>
      <c r="L1312" s="44">
        <f>IFERROR(_xll.qlIndexFixing(Index6M,$H1312,TRUE,_xll.ohTrigger(RecalcTrigger,Trigger6M)),NA())</f>
        <v>1.7446626700117498E-2</v>
      </c>
      <c r="M1312" s="183">
        <f>IFERROR(_xll.qlIndexFixing(Index1Y,$H1312,TRUE,_xll.ohTrigger(RecalcTrigger,Trigger1Y)),NA())</f>
        <v>1.7661600659220462E-2</v>
      </c>
      <c r="N1312" s="182">
        <f>IFERROR(_xll.qlIndexFixing(ONIndex1M,I1312,TRUE,_xll.ohTrigger(RecalcTrigger,Trigger1M)),NA())</f>
        <v>1.6898896945702901E-2</v>
      </c>
      <c r="O1312" s="44">
        <f>IFERROR(_xll.qlIndexFixing(ONIndex3M,I1312,TRUE,_xll.ohTrigger(RecalcTrigger,Trigger3M)),NA())</f>
        <v>1.7407955131627517E-2</v>
      </c>
      <c r="P1312" s="44">
        <f>IFERROR(_xll.qlIndexFixing(ONIndex6M,I1312,TRUE,_xll.ohTrigger(RecalcTrigger,Trigger6M)),NA())</f>
        <v>1.7506756619498631E-2</v>
      </c>
      <c r="Q1312" s="183">
        <f>IFERROR(_xll.qlIndexFixing(ONIndex1Y,I1312,TRUE,_xll.ohTrigger(RecalcTrigger,Trigger1Y)),NA())</f>
        <v>1.7795474145065882E-2</v>
      </c>
    </row>
    <row r="1313" spans="2:17" x14ac:dyDescent="0.2">
      <c r="B1313" s="39" t="s">
        <v>42</v>
      </c>
      <c r="D1313" s="42">
        <f>_xll.qlCalendarAdvance(Calendar,$D1312,B1313,"f",FALSE)</f>
        <v>48702</v>
      </c>
      <c r="E1313" s="177">
        <f>_xll.qlInterestRateIndexValueDate(IndexON,D1313)</f>
        <v>48702</v>
      </c>
      <c r="F1313" s="193">
        <f>IFERROR(_xll.qlIndexFixing(IndexON,D1313,TRUE,_xll.ohTrigger(RecalcTrigger,TriggerON)),NA())</f>
        <v>1.6644273939183662E-2</v>
      </c>
      <c r="H1313" s="42">
        <f>_xll.qlCalendarAdvance(Calendar,$H1312,B1313,"f",FALSE)</f>
        <v>48702</v>
      </c>
      <c r="I1313" s="177">
        <f>_xll.qlInterestRateIndexValueDate(Index1M,$H1313)</f>
        <v>48704</v>
      </c>
      <c r="J1313" s="182">
        <f>IFERROR(_xll.qlIndexFixing(Index1M,$H1313,TRUE,_xll.ohTrigger(RecalcTrigger,Trigger1M)),NA())</f>
        <v>1.6887097317800637E-2</v>
      </c>
      <c r="K1313" s="44">
        <f>IFERROR(_xll.qlIndexFixing(Index3M,H1313,TRUE,_xll.ohTrigger(RecalcTrigger,Trigger3M)),NA())</f>
        <v>1.7373714930474866E-2</v>
      </c>
      <c r="L1313" s="44">
        <f>IFERROR(_xll.qlIndexFixing(Index6M,$H1313,TRUE,_xll.ohTrigger(RecalcTrigger,Trigger6M)),NA())</f>
        <v>1.7434260759475129E-2</v>
      </c>
      <c r="M1313" s="183">
        <f>IFERROR(_xll.qlIndexFixing(Index1Y,$H1313,TRUE,_xll.ohTrigger(RecalcTrigger,Trigger1Y)),NA())</f>
        <v>1.7649855018916583E-2</v>
      </c>
      <c r="N1313" s="182">
        <f>IFERROR(_xll.qlIndexFixing(ONIndex1M,I1313,TRUE,_xll.ohTrigger(RecalcTrigger,Trigger1M)),NA())</f>
        <v>1.6889832923450143E-2</v>
      </c>
      <c r="O1313" s="44">
        <f>IFERROR(_xll.qlIndexFixing(ONIndex3M,I1313,TRUE,_xll.ohTrigger(RecalcTrigger,Trigger3M)),NA())</f>
        <v>1.7397653930775192E-2</v>
      </c>
      <c r="P1313" s="44">
        <f>IFERROR(_xll.qlIndexFixing(ONIndex6M,I1313,TRUE,_xll.ohTrigger(RecalcTrigger,Trigger6M)),NA())</f>
        <v>1.7495976471044727E-2</v>
      </c>
      <c r="Q1313" s="183">
        <f>IFERROR(_xll.qlIndexFixing(ONIndex1Y,I1313,TRUE,_xll.ohTrigger(RecalcTrigger,Trigger1Y)),NA())</f>
        <v>1.7784410013534924E-2</v>
      </c>
    </row>
    <row r="1314" spans="2:17" x14ac:dyDescent="0.2">
      <c r="B1314" s="39" t="s">
        <v>42</v>
      </c>
      <c r="D1314" s="42">
        <f>_xll.qlCalendarAdvance(Calendar,$D1313,B1314,"f",FALSE)</f>
        <v>48709</v>
      </c>
      <c r="E1314" s="177">
        <f>_xll.qlInterestRateIndexValueDate(IndexON,D1314)</f>
        <v>48709</v>
      </c>
      <c r="F1314" s="193">
        <f>IFERROR(_xll.qlIndexFixing(IndexON,D1314,TRUE,_xll.ohTrigger(RecalcTrigger,TriggerON)),NA())</f>
        <v>1.6644273939263599E-2</v>
      </c>
      <c r="H1314" s="42">
        <f>_xll.qlCalendarAdvance(Calendar,$H1313,B1314,"f",FALSE)</f>
        <v>48709</v>
      </c>
      <c r="I1314" s="177">
        <f>_xll.qlInterestRateIndexValueDate(Index1M,$H1314)</f>
        <v>48711</v>
      </c>
      <c r="J1314" s="182">
        <f>IFERROR(_xll.qlIndexFixing(Index1M,$H1314,TRUE,_xll.ohTrigger(RecalcTrigger,Trigger1M)),NA())</f>
        <v>1.6877923822434804E-2</v>
      </c>
      <c r="K1314" s="44">
        <f>IFERROR(_xll.qlIndexFixing(Index3M,H1314,TRUE,_xll.ohTrigger(RecalcTrigger,Trigger3M)),NA())</f>
        <v>1.7363143157895777E-2</v>
      </c>
      <c r="L1314" s="44">
        <f>IFERROR(_xll.qlIndexFixing(Index6M,$H1314,TRUE,_xll.ohTrigger(RecalcTrigger,Trigger6M)),NA())</f>
        <v>1.742302752403781E-2</v>
      </c>
      <c r="M1314" s="183">
        <f>IFERROR(_xll.qlIndexFixing(Index1Y,$H1314,TRUE,_xll.ohTrigger(RecalcTrigger,Trigger1Y)),NA())</f>
        <v>1.7638092604783693E-2</v>
      </c>
      <c r="N1314" s="182">
        <f>IFERROR(_xll.qlIndexFixing(ONIndex1M,I1314,TRUE,_xll.ohTrigger(RecalcTrigger,Trigger1M)),NA())</f>
        <v>1.6880732286965738E-2</v>
      </c>
      <c r="O1314" s="44">
        <f>IFERROR(_xll.qlIndexFixing(ONIndex3M,I1314,TRUE,_xll.ohTrigger(RecalcTrigger,Trigger3M)),NA())</f>
        <v>1.7387319477562002E-2</v>
      </c>
      <c r="P1314" s="44">
        <f>IFERROR(_xll.qlIndexFixing(ONIndex6M,I1314,TRUE,_xll.ohTrigger(RecalcTrigger,Trigger6M)),NA())</f>
        <v>1.7485168483899471E-2</v>
      </c>
      <c r="Q1314" s="183">
        <f>IFERROR(_xll.qlIndexFixing(ONIndex1Y,I1314,TRUE,_xll.ohTrigger(RecalcTrigger,Trigger1Y)),NA())</f>
        <v>1.7773323213896575E-2</v>
      </c>
    </row>
    <row r="1315" spans="2:17" x14ac:dyDescent="0.2">
      <c r="B1315" s="39" t="s">
        <v>42</v>
      </c>
      <c r="D1315" s="42">
        <f>_xll.qlCalendarAdvance(Calendar,$D1314,B1315,"f",FALSE)</f>
        <v>48716</v>
      </c>
      <c r="E1315" s="177">
        <f>_xll.qlInterestRateIndexValueDate(IndexON,D1315)</f>
        <v>48716</v>
      </c>
      <c r="F1315" s="193">
        <f>IFERROR(_xll.qlIndexFixing(IndexON,D1315,TRUE,_xll.ohTrigger(RecalcTrigger,TriggerON)),NA())</f>
        <v>1.6644273939183662E-2</v>
      </c>
      <c r="H1315" s="42">
        <f>_xll.qlCalendarAdvance(Calendar,$H1314,B1315,"f",FALSE)</f>
        <v>48716</v>
      </c>
      <c r="I1315" s="177">
        <f>_xll.qlInterestRateIndexValueDate(Index1M,$H1315)</f>
        <v>48718</v>
      </c>
      <c r="J1315" s="182">
        <f>IFERROR(_xll.qlIndexFixing(Index1M,$H1315,TRUE,_xll.ohTrigger(RecalcTrigger,Trigger1M)),NA())</f>
        <v>1.6868714197507129E-2</v>
      </c>
      <c r="K1315" s="44">
        <f>IFERROR(_xll.qlIndexFixing(Index3M,H1315,TRUE,_xll.ohTrigger(RecalcTrigger,Trigger3M)),NA())</f>
        <v>1.7352539527974709E-2</v>
      </c>
      <c r="L1315" s="44">
        <f>IFERROR(_xll.qlIndexFixing(Index6M,$H1315,TRUE,_xll.ohTrigger(RecalcTrigger,Trigger6M)),NA())</f>
        <v>1.7411769410147642E-2</v>
      </c>
      <c r="M1315" s="183">
        <f>IFERROR(_xll.qlIndexFixing(Index1Y,$H1315,TRUE,_xll.ohTrigger(RecalcTrigger,Trigger1Y)),NA())</f>
        <v>1.7626313659716373E-2</v>
      </c>
      <c r="N1315" s="182">
        <f>IFERROR(_xll.qlIndexFixing(ONIndex1M,I1315,TRUE,_xll.ohTrigger(RecalcTrigger,Trigger1M)),NA())</f>
        <v>1.6871595236649384E-2</v>
      </c>
      <c r="O1315" s="44">
        <f>IFERROR(_xll.qlIndexFixing(ONIndex3M,I1315,TRUE,_xll.ohTrigger(RecalcTrigger,Trigger3M)),NA())</f>
        <v>1.7376951989653833E-2</v>
      </c>
      <c r="P1315" s="44">
        <f>IFERROR(_xll.qlIndexFixing(ONIndex6M,I1315,TRUE,_xll.ohTrigger(RecalcTrigger,Trigger6M)),NA())</f>
        <v>1.747433288644018E-2</v>
      </c>
      <c r="Q1315" s="183">
        <f>IFERROR(_xll.qlIndexFixing(ONIndex1Y,I1315,TRUE,_xll.ohTrigger(RecalcTrigger,Trigger1Y)),NA())</f>
        <v>1.7762213984200415E-2</v>
      </c>
    </row>
    <row r="1316" spans="2:17" x14ac:dyDescent="0.2">
      <c r="B1316" s="39" t="s">
        <v>42</v>
      </c>
      <c r="D1316" s="42">
        <f>_xll.qlCalendarAdvance(Calendar,$D1315,B1316,"f",FALSE)</f>
        <v>48723</v>
      </c>
      <c r="E1316" s="177">
        <f>_xll.qlInterestRateIndexValueDate(IndexON,D1316)</f>
        <v>48723</v>
      </c>
      <c r="F1316" s="193">
        <f>IFERROR(_xll.qlIndexFixing(IndexON,D1316,TRUE,_xll.ohTrigger(RecalcTrigger,TriggerON)),NA())</f>
        <v>1.6644273939183662E-2</v>
      </c>
      <c r="H1316" s="42">
        <f>_xll.qlCalendarAdvance(Calendar,$H1315,B1316,"f",FALSE)</f>
        <v>48723</v>
      </c>
      <c r="I1316" s="177">
        <f>_xll.qlInterestRateIndexValueDate(Index1M,$H1316)</f>
        <v>48725</v>
      </c>
      <c r="J1316" s="182">
        <f>IFERROR(_xll.qlIndexFixing(Index1M,$H1316,TRUE,_xll.ohTrigger(RecalcTrigger,Trigger1M)),NA())</f>
        <v>1.6859468643924402E-2</v>
      </c>
      <c r="K1316" s="44">
        <f>IFERROR(_xll.qlIndexFixing(Index3M,H1316,TRUE,_xll.ohTrigger(RecalcTrigger,Trigger3M)),NA())</f>
        <v>1.7341904259274218E-2</v>
      </c>
      <c r="L1316" s="44">
        <f>IFERROR(_xll.qlIndexFixing(Index6M,$H1316,TRUE,_xll.ohTrigger(RecalcTrigger,Trigger6M)),NA())</f>
        <v>1.7400486648763969E-2</v>
      </c>
      <c r="M1316" s="183">
        <f>IFERROR(_xll.qlIndexFixing(Index1Y,$H1316,TRUE,_xll.ohTrigger(RecalcTrigger,Trigger1Y)),NA())</f>
        <v>1.7614518426598474E-2</v>
      </c>
      <c r="N1316" s="182">
        <f>IFERROR(_xll.qlIndexFixing(ONIndex1M,I1316,TRUE,_xll.ohTrigger(RecalcTrigger,Trigger1M)),NA())</f>
        <v>1.6862421973060648E-2</v>
      </c>
      <c r="O1316" s="44">
        <f>IFERROR(_xll.qlIndexFixing(ONIndex3M,I1316,TRUE,_xll.ohTrigger(RecalcTrigger,Trigger3M)),NA())</f>
        <v>1.7366551684316889E-2</v>
      </c>
      <c r="P1316" s="44">
        <f>IFERROR(_xll.qlIndexFixing(ONIndex6M,I1316,TRUE,_xll.ohTrigger(RecalcTrigger,Trigger6M)),NA())</f>
        <v>1.7463469907204043E-2</v>
      </c>
      <c r="Q1316" s="183">
        <f>IFERROR(_xll.qlIndexFixing(ONIndex1Y,I1316,TRUE,_xll.ohTrigger(RecalcTrigger,Trigger1Y)),NA())</f>
        <v>1.7751082562575959E-2</v>
      </c>
    </row>
    <row r="1317" spans="2:17" x14ac:dyDescent="0.2">
      <c r="B1317" s="39" t="s">
        <v>42</v>
      </c>
      <c r="D1317" s="42">
        <f>_xll.qlCalendarAdvance(Calendar,$D1316,B1317,"f",FALSE)</f>
        <v>48730</v>
      </c>
      <c r="E1317" s="177">
        <f>_xll.qlInterestRateIndexValueDate(IndexON,D1317)</f>
        <v>48730</v>
      </c>
      <c r="F1317" s="193">
        <f>IFERROR(_xll.qlIndexFixing(IndexON,D1317,TRUE,_xll.ohTrigger(RecalcTrigger,TriggerON)),NA())</f>
        <v>1.6644273939263599E-2</v>
      </c>
      <c r="H1317" s="42">
        <f>_xll.qlCalendarAdvance(Calendar,$H1316,B1317,"f",FALSE)</f>
        <v>48730</v>
      </c>
      <c r="I1317" s="177">
        <f>_xll.qlInterestRateIndexValueDate(Index1M,$H1317)</f>
        <v>48732</v>
      </c>
      <c r="J1317" s="182">
        <f>IFERROR(_xll.qlIndexFixing(Index1M,$H1317,TRUE,_xll.ohTrigger(RecalcTrigger,Trigger1M)),NA())</f>
        <v>1.6850187362580926E-2</v>
      </c>
      <c r="K1317" s="44">
        <f>IFERROR(_xll.qlIndexFixing(Index3M,H1317,TRUE,_xll.ohTrigger(RecalcTrigger,Trigger3M)),NA())</f>
        <v>1.7331237570351647E-2</v>
      </c>
      <c r="L1317" s="44">
        <f>IFERROR(_xll.qlIndexFixing(Index6M,$H1317,TRUE,_xll.ohTrigger(RecalcTrigger,Trigger6M)),NA())</f>
        <v>1.7390370888451651E-2</v>
      </c>
      <c r="M1317" s="183">
        <f>IFERROR(_xll.qlIndexFixing(Index1Y,$H1317,TRUE,_xll.ohTrigger(RecalcTrigger,Trigger1Y)),NA())</f>
        <v>1.7602707148303334E-2</v>
      </c>
      <c r="N1317" s="182">
        <f>IFERROR(_xll.qlIndexFixing(ONIndex1M,I1317,TRUE,_xll.ohTrigger(RecalcTrigger,Trigger1M)),NA())</f>
        <v>1.6853212696679165E-2</v>
      </c>
      <c r="O1317" s="44">
        <f>IFERROR(_xll.qlIndexFixing(ONIndex3M,I1317,TRUE,_xll.ohTrigger(RecalcTrigger,Trigger3M)),NA())</f>
        <v>1.7356118778817375E-2</v>
      </c>
      <c r="P1317" s="44">
        <f>IFERROR(_xll.qlIndexFixing(ONIndex6M,I1317,TRUE,_xll.ohTrigger(RecalcTrigger,Trigger6M)),NA())</f>
        <v>1.745257977472825E-2</v>
      </c>
      <c r="Q1317" s="183">
        <f>IFERROR(_xll.qlIndexFixing(ONIndex1Y,I1317,TRUE,_xll.ohTrigger(RecalcTrigger,Trigger1Y)),NA())</f>
        <v>1.7739929186992853E-2</v>
      </c>
    </row>
    <row r="1318" spans="2:17" x14ac:dyDescent="0.2">
      <c r="B1318" s="39" t="s">
        <v>42</v>
      </c>
      <c r="D1318" s="42">
        <f>_xll.qlCalendarAdvance(Calendar,$D1317,B1318,"f",FALSE)</f>
        <v>48737</v>
      </c>
      <c r="E1318" s="177">
        <f>_xll.qlInterestRateIndexValueDate(IndexON,D1318)</f>
        <v>48737</v>
      </c>
      <c r="F1318" s="193">
        <f>IFERROR(_xll.qlIndexFixing(IndexON,D1318,TRUE,_xll.ohTrigger(RecalcTrigger,TriggerON)),NA())</f>
        <v>1.6644273939263599E-2</v>
      </c>
      <c r="H1318" s="42">
        <f>_xll.qlCalendarAdvance(Calendar,$H1317,B1318,"f",FALSE)</f>
        <v>48737</v>
      </c>
      <c r="I1318" s="177">
        <f>_xll.qlInterestRateIndexValueDate(Index1M,$H1318)</f>
        <v>48739</v>
      </c>
      <c r="J1318" s="182">
        <f>IFERROR(_xll.qlIndexFixing(Index1M,$H1318,TRUE,_xll.ohTrigger(RecalcTrigger,Trigger1M)),NA())</f>
        <v>1.6840870554368503E-2</v>
      </c>
      <c r="K1318" s="44">
        <f>IFERROR(_xll.qlIndexFixing(Index3M,H1318,TRUE,_xll.ohTrigger(RecalcTrigger,Trigger3M)),NA())</f>
        <v>1.7320539679766087E-2</v>
      </c>
      <c r="L1318" s="44">
        <f>IFERROR(_xll.qlIndexFixing(Index6M,$H1318,TRUE,_xll.ohTrigger(RecalcTrigger,Trigger6M)),NA())</f>
        <v>1.7379046104556737E-2</v>
      </c>
      <c r="M1318" s="183">
        <f>IFERROR(_xll.qlIndexFixing(Index1Y,$H1318,TRUE,_xll.ohTrigger(RecalcTrigger,Trigger1Y)),NA())</f>
        <v>1.7590880067693118E-2</v>
      </c>
      <c r="N1318" s="182">
        <f>IFERROR(_xll.qlIndexFixing(ONIndex1M,I1318,TRUE,_xll.ohTrigger(RecalcTrigger,Trigger1M)),NA())</f>
        <v>1.6843967608064503E-2</v>
      </c>
      <c r="O1318" s="44">
        <f>IFERROR(_xll.qlIndexFixing(ONIndex3M,I1318,TRUE,_xll.ohTrigger(RecalcTrigger,Trigger3M)),NA())</f>
        <v>1.7345653490501434E-2</v>
      </c>
      <c r="P1318" s="44">
        <f>IFERROR(_xll.qlIndexFixing(ONIndex6M,I1318,TRUE,_xll.ohTrigger(RecalcTrigger,Trigger6M)),NA())</f>
        <v>1.7441662717390116E-2</v>
      </c>
      <c r="Q1318" s="183">
        <f>IFERROR(_xll.qlIndexFixing(ONIndex1Y,I1318,TRUE,_xll.ohTrigger(RecalcTrigger,Trigger1Y)),NA())</f>
        <v>1.7728754095500676E-2</v>
      </c>
    </row>
    <row r="1319" spans="2:17" x14ac:dyDescent="0.2">
      <c r="B1319" s="39" t="s">
        <v>42</v>
      </c>
      <c r="D1319" s="42">
        <f>_xll.qlCalendarAdvance(Calendar,$D1318,B1319,"f",FALSE)</f>
        <v>48744</v>
      </c>
      <c r="E1319" s="177">
        <f>_xll.qlInterestRateIndexValueDate(IndexON,D1319)</f>
        <v>48744</v>
      </c>
      <c r="F1319" s="193">
        <f>IFERROR(_xll.qlIndexFixing(IndexON,D1319,TRUE,_xll.ohTrigger(RecalcTrigger,TriggerON)),NA())</f>
        <v>1.6644273939263599E-2</v>
      </c>
      <c r="H1319" s="42">
        <f>_xll.qlCalendarAdvance(Calendar,$H1318,B1319,"f",FALSE)</f>
        <v>48744</v>
      </c>
      <c r="I1319" s="177">
        <f>_xll.qlInterestRateIndexValueDate(Index1M,$H1319)</f>
        <v>48746</v>
      </c>
      <c r="J1319" s="182">
        <f>IFERROR(_xll.qlIndexFixing(Index1M,$H1319,TRUE,_xll.ohTrigger(RecalcTrigger,Trigger1M)),NA())</f>
        <v>1.6831518420186431E-2</v>
      </c>
      <c r="K1319" s="44">
        <f>IFERROR(_xll.qlIndexFixing(Index3M,H1319,TRUE,_xll.ohTrigger(RecalcTrigger,Trigger3M)),NA())</f>
        <v>1.7309810806071406E-2</v>
      </c>
      <c r="L1319" s="44">
        <f>IFERROR(_xll.qlIndexFixing(Index6M,$H1319,TRUE,_xll.ohTrigger(RecalcTrigger,Trigger6M)),NA())</f>
        <v>1.7367697318936191E-2</v>
      </c>
      <c r="M1319" s="183">
        <f>IFERROR(_xll.qlIndexFixing(Index1Y,$H1319,TRUE,_xll.ohTrigger(RecalcTrigger,Trigger1Y)),NA())</f>
        <v>1.7579037427620365E-2</v>
      </c>
      <c r="N1319" s="182">
        <f>IFERROR(_xll.qlIndexFixing(ONIndex1M,I1319,TRUE,_xll.ohTrigger(RecalcTrigger,Trigger1M)),NA())</f>
        <v>1.6834686907776231E-2</v>
      </c>
      <c r="O1319" s="44">
        <f>IFERROR(_xll.qlIndexFixing(ONIndex3M,I1319,TRUE,_xll.ohTrigger(RecalcTrigger,Trigger3M)),NA())</f>
        <v>1.7335156036875077E-2</v>
      </c>
      <c r="P1319" s="44">
        <f>IFERROR(_xll.qlIndexFixing(ONIndex6M,I1319,TRUE,_xll.ohTrigger(RecalcTrigger,Trigger6M)),NA())</f>
        <v>1.7430718963726832E-2</v>
      </c>
      <c r="Q1319" s="183">
        <f>IFERROR(_xll.qlIndexFixing(ONIndex1Y,I1319,TRUE,_xll.ohTrigger(RecalcTrigger,Trigger1Y)),NA())</f>
        <v>1.7717557526228944E-2</v>
      </c>
    </row>
    <row r="1320" spans="2:17" x14ac:dyDescent="0.2">
      <c r="B1320" s="39" t="s">
        <v>42</v>
      </c>
      <c r="D1320" s="42">
        <f>_xll.qlCalendarAdvance(Calendar,$D1319,B1320,"f",FALSE)</f>
        <v>48751</v>
      </c>
      <c r="E1320" s="177">
        <f>_xll.qlInterestRateIndexValueDate(IndexON,D1320)</f>
        <v>48751</v>
      </c>
      <c r="F1320" s="193">
        <f>IFERROR(_xll.qlIndexFixing(IndexON,D1320,TRUE,_xll.ohTrigger(RecalcTrigger,TriggerON)),NA())</f>
        <v>1.6644273939183662E-2</v>
      </c>
      <c r="H1320" s="42">
        <f>_xll.qlCalendarAdvance(Calendar,$H1319,B1320,"f",FALSE)</f>
        <v>48751</v>
      </c>
      <c r="I1320" s="177">
        <f>_xll.qlInterestRateIndexValueDate(Index1M,$H1320)</f>
        <v>48753</v>
      </c>
      <c r="J1320" s="182">
        <f>IFERROR(_xll.qlIndexFixing(Index1M,$H1320,TRUE,_xll.ohTrigger(RecalcTrigger,Trigger1M)),NA())</f>
        <v>1.682213116092901E-2</v>
      </c>
      <c r="K1320" s="44">
        <f>IFERROR(_xll.qlIndexFixing(Index3M,H1320,TRUE,_xll.ohTrigger(RecalcTrigger,Trigger3M)),NA())</f>
        <v>1.7299051167824948E-2</v>
      </c>
      <c r="L1320" s="44">
        <f>IFERROR(_xll.qlIndexFixing(Index6M,$H1320,TRUE,_xll.ohTrigger(RecalcTrigger,Trigger6M)),NA())</f>
        <v>1.7356324762493394E-2</v>
      </c>
      <c r="M1320" s="183">
        <f>IFERROR(_xll.qlIndexFixing(Index1Y,$H1320,TRUE,_xll.ohTrigger(RecalcTrigger,Trigger1Y)),NA())</f>
        <v>1.7567179470926213E-2</v>
      </c>
      <c r="N1320" s="182">
        <f>IFERROR(_xll.qlIndexFixing(ONIndex1M,I1320,TRUE,_xll.ohTrigger(RecalcTrigger,Trigger1M)),NA())</f>
        <v>1.6825370796214045E-2</v>
      </c>
      <c r="O1320" s="44">
        <f>IFERROR(_xll.qlIndexFixing(ONIndex3M,I1320,TRUE,_xll.ohTrigger(RecalcTrigger,Trigger3M)),NA())</f>
        <v>1.7324626635124574E-2</v>
      </c>
      <c r="P1320" s="44">
        <f>IFERROR(_xll.qlIndexFixing(ONIndex6M,I1320,TRUE,_xll.ohTrigger(RecalcTrigger,Trigger6M)),NA())</f>
        <v>1.7419748742275587E-2</v>
      </c>
      <c r="Q1320" s="183">
        <f>IFERROR(_xll.qlIndexFixing(ONIndex1Y,I1320,TRUE,_xll.ohTrigger(RecalcTrigger,Trigger1Y)),NA())</f>
        <v>1.7706339717227237E-2</v>
      </c>
    </row>
    <row r="1321" spans="2:17" x14ac:dyDescent="0.2">
      <c r="B1321" s="39" t="s">
        <v>42</v>
      </c>
      <c r="D1321" s="42">
        <f>_xll.qlCalendarAdvance(Calendar,$D1320,B1321,"f",FALSE)</f>
        <v>48758</v>
      </c>
      <c r="E1321" s="177">
        <f>_xll.qlInterestRateIndexValueDate(IndexON,D1321)</f>
        <v>48758</v>
      </c>
      <c r="F1321" s="193">
        <f>IFERROR(_xll.qlIndexFixing(IndexON,D1321,TRUE,_xll.ohTrigger(RecalcTrigger,TriggerON)),NA())</f>
        <v>1.6644273939183662E-2</v>
      </c>
      <c r="H1321" s="42">
        <f>_xll.qlCalendarAdvance(Calendar,$H1320,B1321,"f",FALSE)</f>
        <v>48758</v>
      </c>
      <c r="I1321" s="177">
        <f>_xll.qlInterestRateIndexValueDate(Index1M,$H1321)</f>
        <v>48760</v>
      </c>
      <c r="J1321" s="182">
        <f>IFERROR(_xll.qlIndexFixing(Index1M,$H1321,TRUE,_xll.ohTrigger(RecalcTrigger,Trigger1M)),NA())</f>
        <v>1.6813558935532765E-2</v>
      </c>
      <c r="K1321" s="44">
        <f>IFERROR(_xll.qlIndexFixing(Index3M,H1321,TRUE,_xll.ohTrigger(RecalcTrigger,Trigger3M)),NA())</f>
        <v>1.7288260983576238E-2</v>
      </c>
      <c r="L1321" s="44">
        <f>IFERROR(_xll.qlIndexFixing(Index6M,$H1321,TRUE,_xll.ohTrigger(RecalcTrigger,Trigger6M)),NA())</f>
        <v>1.734492866612649E-2</v>
      </c>
      <c r="M1321" s="183">
        <f>IFERROR(_xll.qlIndexFixing(Index1Y,$H1321,TRUE,_xll.ohTrigger(RecalcTrigger,Trigger1Y)),NA())</f>
        <v>1.7555306440441079E-2</v>
      </c>
      <c r="N1321" s="182">
        <f>IFERROR(_xll.qlIndexFixing(ONIndex1M,I1321,TRUE,_xll.ohTrigger(RecalcTrigger,Trigger1M)),NA())</f>
        <v>1.6816019474017452E-2</v>
      </c>
      <c r="O1321" s="44">
        <f>IFERROR(_xll.qlIndexFixing(ONIndex3M,I1321,TRUE,_xll.ohTrigger(RecalcTrigger,Trigger3M)),NA())</f>
        <v>1.7314065502755938E-2</v>
      </c>
      <c r="P1321" s="44">
        <f>IFERROR(_xll.qlIndexFixing(ONIndex6M,I1321,TRUE,_xll.ohTrigger(RecalcTrigger,Trigger6M)),NA())</f>
        <v>1.7408752281413697E-2</v>
      </c>
      <c r="Q1321" s="183">
        <f>IFERROR(_xll.qlIndexFixing(ONIndex1Y,I1321,TRUE,_xll.ohTrigger(RecalcTrigger,Trigger1Y)),NA())</f>
        <v>1.76951009064652E-2</v>
      </c>
    </row>
    <row r="1322" spans="2:17" x14ac:dyDescent="0.2">
      <c r="B1322" s="39" t="s">
        <v>42</v>
      </c>
      <c r="D1322" s="42">
        <f>_xll.qlCalendarAdvance(Calendar,$D1321,B1322,"f",FALSE)</f>
        <v>48765</v>
      </c>
      <c r="E1322" s="177">
        <f>_xll.qlInterestRateIndexValueDate(IndexON,D1322)</f>
        <v>48765</v>
      </c>
      <c r="F1322" s="193">
        <f>IFERROR(_xll.qlIndexFixing(IndexON,D1322,TRUE,_xll.ohTrigger(RecalcTrigger,TriggerON)),NA())</f>
        <v>1.6644273939263599E-2</v>
      </c>
      <c r="H1322" s="42">
        <f>_xll.qlCalendarAdvance(Calendar,$H1321,B1322,"f",FALSE)</f>
        <v>48765</v>
      </c>
      <c r="I1322" s="177">
        <f>_xll.qlInterestRateIndexValueDate(Index1M,$H1322)</f>
        <v>48767</v>
      </c>
      <c r="J1322" s="182">
        <f>IFERROR(_xll.qlIndexFixing(Index1M,$H1322,TRUE,_xll.ohTrigger(RecalcTrigger,Trigger1M)),NA())</f>
        <v>1.6803252070772823E-2</v>
      </c>
      <c r="K1322" s="44">
        <f>IFERROR(_xll.qlIndexFixing(Index3M,H1322,TRUE,_xll.ohTrigger(RecalcTrigger,Trigger3M)),NA())</f>
        <v>1.7277440471879152E-2</v>
      </c>
      <c r="L1322" s="44">
        <f>IFERROR(_xll.qlIndexFixing(Index6M,$H1322,TRUE,_xll.ohTrigger(RecalcTrigger,Trigger6M)),NA())</f>
        <v>1.7332285416323916E-2</v>
      </c>
      <c r="M1322" s="183">
        <f>IFERROR(_xll.qlIndexFixing(Index1Y,$H1322,TRUE,_xll.ohTrigger(RecalcTrigger,Trigger1Y)),NA())</f>
        <v>1.7543418578984865E-2</v>
      </c>
      <c r="N1322" s="182">
        <f>IFERROR(_xll.qlIndexFixing(ONIndex1M,I1322,TRUE,_xll.ohTrigger(RecalcTrigger,Trigger1M)),NA())</f>
        <v>1.6806633141666083E-2</v>
      </c>
      <c r="O1322" s="44">
        <f>IFERROR(_xll.qlIndexFixing(ONIndex3M,I1322,TRUE,_xll.ohTrigger(RecalcTrigger,Trigger3M)),NA())</f>
        <v>1.7303472857035374E-2</v>
      </c>
      <c r="P1322" s="44">
        <f>IFERROR(_xll.qlIndexFixing(ONIndex6M,I1322,TRUE,_xll.ohTrigger(RecalcTrigger,Trigger6M)),NA())</f>
        <v>1.7397729809838225E-2</v>
      </c>
      <c r="Q1322" s="183">
        <f>IFERROR(_xll.qlIndexFixing(ONIndex1Y,I1322,TRUE,_xll.ohTrigger(RecalcTrigger,Trigger1Y)),NA())</f>
        <v>1.7683841332152284E-2</v>
      </c>
    </row>
    <row r="1323" spans="2:17" x14ac:dyDescent="0.2">
      <c r="B1323" s="39" t="s">
        <v>42</v>
      </c>
      <c r="D1323" s="42">
        <f>_xll.qlCalendarAdvance(Calendar,$D1322,B1323,"f",FALSE)</f>
        <v>48772</v>
      </c>
      <c r="E1323" s="177">
        <f>_xll.qlInterestRateIndexValueDate(IndexON,D1323)</f>
        <v>48772</v>
      </c>
      <c r="F1323" s="193">
        <f>IFERROR(_xll.qlIndexFixing(IndexON,D1323,TRUE,_xll.ohTrigger(RecalcTrigger,TriggerON)),NA())</f>
        <v>1.6644273939263599E-2</v>
      </c>
      <c r="H1323" s="42">
        <f>_xll.qlCalendarAdvance(Calendar,$H1322,B1323,"f",FALSE)</f>
        <v>48772</v>
      </c>
      <c r="I1323" s="177">
        <f>_xll.qlInterestRateIndexValueDate(Index1M,$H1323)</f>
        <v>48774</v>
      </c>
      <c r="J1323" s="182">
        <f>IFERROR(_xll.qlIndexFixing(Index1M,$H1323,TRUE,_xll.ohTrigger(RecalcTrigger,Trigger1M)),NA())</f>
        <v>1.6793760641662658E-2</v>
      </c>
      <c r="K1323" s="44">
        <f>IFERROR(_xll.qlIndexFixing(Index3M,H1323,TRUE,_xll.ohTrigger(RecalcTrigger,Trigger3M)),NA())</f>
        <v>1.7266589851280607E-2</v>
      </c>
      <c r="L1323" s="44">
        <f>IFERROR(_xll.qlIndexFixing(Index6M,$H1323,TRUE,_xll.ohTrigger(RecalcTrigger,Trigger6M)),NA())</f>
        <v>1.732083658900075E-2</v>
      </c>
      <c r="M1323" s="183">
        <f>IFERROR(_xll.qlIndexFixing(Index1Y,$H1323,TRUE,_xll.ohTrigger(RecalcTrigger,Trigger1Y)),NA())</f>
        <v>1.753151612936674E-2</v>
      </c>
      <c r="N1323" s="182">
        <f>IFERROR(_xll.qlIndexFixing(ONIndex1M,I1323,TRUE,_xll.ohTrigger(RecalcTrigger,Trigger1M)),NA())</f>
        <v>1.6797211999559636E-2</v>
      </c>
      <c r="O1323" s="44">
        <f>IFERROR(_xll.qlIndexFixing(ONIndex3M,I1323,TRUE,_xll.ohTrigger(RecalcTrigger,Trigger3M)),NA())</f>
        <v>1.7292848915229087E-2</v>
      </c>
      <c r="P1323" s="44">
        <f>IFERROR(_xll.qlIndexFixing(ONIndex6M,I1323,TRUE,_xll.ohTrigger(RecalcTrigger,Trigger6M)),NA())</f>
        <v>1.738668155584655E-2</v>
      </c>
      <c r="Q1323" s="183">
        <f>IFERROR(_xll.qlIndexFixing(ONIndex1Y,I1323,TRUE,_xll.ohTrigger(RecalcTrigger,Trigger1Y)),NA())</f>
        <v>1.7672561232258133E-2</v>
      </c>
    </row>
    <row r="1324" spans="2:17" x14ac:dyDescent="0.2">
      <c r="B1324" s="39" t="s">
        <v>42</v>
      </c>
      <c r="D1324" s="42">
        <f>_xll.qlCalendarAdvance(Calendar,$D1323,B1324,"f",FALSE)</f>
        <v>48779</v>
      </c>
      <c r="E1324" s="177">
        <f>_xll.qlInterestRateIndexValueDate(IndexON,D1324)</f>
        <v>48779</v>
      </c>
      <c r="F1324" s="193">
        <f>IFERROR(_xll.qlIndexFixing(IndexON,D1324,TRUE,_xll.ohTrigger(RecalcTrigger,TriggerON)),NA())</f>
        <v>1.6644273939183662E-2</v>
      </c>
      <c r="H1324" s="42">
        <f>_xll.qlCalendarAdvance(Calendar,$H1323,B1324,"f",FALSE)</f>
        <v>48779</v>
      </c>
      <c r="I1324" s="177">
        <f>_xll.qlInterestRateIndexValueDate(Index1M,$H1324)</f>
        <v>48781</v>
      </c>
      <c r="J1324" s="182">
        <f>IFERROR(_xll.qlIndexFixing(Index1M,$H1324,TRUE,_xll.ohTrigger(RecalcTrigger,Trigger1M)),NA())</f>
        <v>1.6784234891056848E-2</v>
      </c>
      <c r="K1324" s="44">
        <f>IFERROR(_xll.qlIndexFixing(Index3M,H1324,TRUE,_xll.ohTrigger(RecalcTrigger,Trigger3M)),NA())</f>
        <v>1.7255709340328391E-2</v>
      </c>
      <c r="L1324" s="44">
        <f>IFERROR(_xll.qlIndexFixing(Index6M,$H1324,TRUE,_xll.ohTrigger(RecalcTrigger,Trigger6M)),NA())</f>
        <v>1.7309364961705348E-2</v>
      </c>
      <c r="M1324" s="183">
        <f>IFERROR(_xll.qlIndexFixing(Index1Y,$H1324,TRUE,_xll.ohTrigger(RecalcTrigger,Trigger1Y)),NA())</f>
        <v>1.7519599334384486E-2</v>
      </c>
      <c r="N1324" s="182">
        <f>IFERROR(_xll.qlIndexFixing(ONIndex1M,I1324,TRUE,_xll.ohTrigger(RecalcTrigger,Trigger1M)),NA())</f>
        <v>1.6787756248497487E-2</v>
      </c>
      <c r="O1324" s="44">
        <f>IFERROR(_xll.qlIndexFixing(ONIndex3M,I1324,TRUE,_xll.ohTrigger(RecalcTrigger,Trigger3M)),NA())</f>
        <v>1.7282193894923026E-2</v>
      </c>
      <c r="P1324" s="44">
        <f>IFERROR(_xll.qlIndexFixing(ONIndex6M,I1324,TRUE,_xll.ohTrigger(RecalcTrigger,Trigger6M)),NA())</f>
        <v>1.7375607747895927E-2</v>
      </c>
      <c r="Q1324" s="183">
        <f>IFERROR(_xll.qlIndexFixing(ONIndex1Y,I1324,TRUE,_xll.ohTrigger(RecalcTrigger,Trigger1Y)),NA())</f>
        <v>1.7661260844752391E-2</v>
      </c>
    </row>
    <row r="1325" spans="2:17" x14ac:dyDescent="0.2">
      <c r="B1325" s="39" t="s">
        <v>42</v>
      </c>
      <c r="D1325" s="42">
        <f>_xll.qlCalendarAdvance(Calendar,$D1324,B1325,"f",FALSE)</f>
        <v>48786</v>
      </c>
      <c r="E1325" s="177">
        <f>_xll.qlInterestRateIndexValueDate(IndexON,D1325)</f>
        <v>48786</v>
      </c>
      <c r="F1325" s="193">
        <f>IFERROR(_xll.qlIndexFixing(IndexON,D1325,TRUE,_xll.ohTrigger(RecalcTrigger,TriggerON)),NA())</f>
        <v>1.6644273939183662E-2</v>
      </c>
      <c r="H1325" s="42">
        <f>_xll.qlCalendarAdvance(Calendar,$H1324,B1325,"f",FALSE)</f>
        <v>48786</v>
      </c>
      <c r="I1325" s="177">
        <f>_xll.qlInterestRateIndexValueDate(Index1M,$H1325)</f>
        <v>48788</v>
      </c>
      <c r="J1325" s="182">
        <f>IFERROR(_xll.qlIndexFixing(Index1M,$H1325,TRUE,_xll.ohTrigger(RecalcTrigger,Trigger1M)),NA())</f>
        <v>1.6774675019852192E-2</v>
      </c>
      <c r="K1325" s="44">
        <f>IFERROR(_xll.qlIndexFixing(Index3M,H1325,TRUE,_xll.ohTrigger(RecalcTrigger,Trigger3M)),NA())</f>
        <v>1.7244799157569424E-2</v>
      </c>
      <c r="L1325" s="44">
        <f>IFERROR(_xll.qlIndexFixing(Index6M,$H1325,TRUE,_xll.ohTrigger(RecalcTrigger,Trigger6M)),NA())</f>
        <v>1.7297870765356653E-2</v>
      </c>
      <c r="M1325" s="183">
        <f>IFERROR(_xll.qlIndexFixing(Index1Y,$H1325,TRUE,_xll.ohTrigger(RecalcTrigger,Trigger1Y)),NA())</f>
        <v>1.750766843682559E-2</v>
      </c>
      <c r="N1325" s="182">
        <f>IFERROR(_xll.qlIndexFixing(ONIndex1M,I1325,TRUE,_xll.ohTrigger(RecalcTrigger,Trigger1M)),NA())</f>
        <v>1.6778266088719462E-2</v>
      </c>
      <c r="O1325" s="44">
        <f>IFERROR(_xll.qlIndexFixing(ONIndex3M,I1325,TRUE,_xll.ohTrigger(RecalcTrigger,Trigger3M)),NA())</f>
        <v>1.727150801330346E-2</v>
      </c>
      <c r="P1325" s="44">
        <f>IFERROR(_xll.qlIndexFixing(ONIndex6M,I1325,TRUE,_xll.ohTrigger(RecalcTrigger,Trigger6M)),NA())</f>
        <v>1.7364508614683416E-2</v>
      </c>
      <c r="Q1325" s="183">
        <f>IFERROR(_xll.qlIndexFixing(ONIndex1Y,I1325,TRUE,_xll.ohTrigger(RecalcTrigger,Trigger1Y)),NA())</f>
        <v>1.7649940407924447E-2</v>
      </c>
    </row>
    <row r="1326" spans="2:17" x14ac:dyDescent="0.2">
      <c r="B1326" s="39" t="s">
        <v>42</v>
      </c>
      <c r="D1326" s="42">
        <f>_xll.qlCalendarAdvance(Calendar,$D1325,B1326,"f",FALSE)</f>
        <v>48793</v>
      </c>
      <c r="E1326" s="177">
        <f>_xll.qlInterestRateIndexValueDate(IndexON,D1326)</f>
        <v>48793</v>
      </c>
      <c r="F1326" s="193">
        <f>IFERROR(_xll.qlIndexFixing(IndexON,D1326,TRUE,_xll.ohTrigger(RecalcTrigger,TriggerON)),NA())</f>
        <v>1.6644273939183662E-2</v>
      </c>
      <c r="H1326" s="42">
        <f>_xll.qlCalendarAdvance(Calendar,$H1325,B1326,"f",FALSE)</f>
        <v>48793</v>
      </c>
      <c r="I1326" s="177">
        <f>_xll.qlInterestRateIndexValueDate(Index1M,$H1326)</f>
        <v>48795</v>
      </c>
      <c r="J1326" s="182">
        <f>IFERROR(_xll.qlIndexFixing(Index1M,$H1326,TRUE,_xll.ohTrigger(RecalcTrigger,Trigger1M)),NA())</f>
        <v>1.6765081228937995E-2</v>
      </c>
      <c r="K1326" s="44">
        <f>IFERROR(_xll.qlIndexFixing(Index3M,H1326,TRUE,_xll.ohTrigger(RecalcTrigger,Trigger3M)),NA())</f>
        <v>1.723385952154715E-2</v>
      </c>
      <c r="L1326" s="44">
        <f>IFERROR(_xll.qlIndexFixing(Index6M,$H1326,TRUE,_xll.ohTrigger(RecalcTrigger,Trigger6M)),NA())</f>
        <v>1.7286354230870597E-2</v>
      </c>
      <c r="M1326" s="183">
        <f>IFERROR(_xll.qlIndexFixing(Index1Y,$H1326,TRUE,_xll.ohTrigger(RecalcTrigger,Trigger1Y)),NA())</f>
        <v>1.7495723679466155E-2</v>
      </c>
      <c r="N1326" s="182">
        <f>IFERROR(_xll.qlIndexFixing(ONIndex1M,I1326,TRUE,_xll.ohTrigger(RecalcTrigger,Trigger1M)),NA())</f>
        <v>1.6768741720865066E-2</v>
      </c>
      <c r="O1326" s="44">
        <f>IFERROR(_xll.qlIndexFixing(ONIndex3M,I1326,TRUE,_xll.ohTrigger(RecalcTrigger,Trigger3M)),NA())</f>
        <v>1.7260791487636595E-2</v>
      </c>
      <c r="P1326" s="44">
        <f>IFERROR(_xll.qlIndexFixing(ONIndex6M,I1326,TRUE,_xll.ohTrigger(RecalcTrigger,Trigger6M)),NA())</f>
        <v>1.7353384384586334E-2</v>
      </c>
      <c r="Q1326" s="183">
        <f>IFERROR(_xll.qlIndexFixing(ONIndex1Y,I1326,TRUE,_xll.ohTrigger(RecalcTrigger,Trigger1Y)),NA())</f>
        <v>1.7638600159664009E-2</v>
      </c>
    </row>
    <row r="1327" spans="2:17" x14ac:dyDescent="0.2">
      <c r="B1327" s="39" t="s">
        <v>42</v>
      </c>
      <c r="D1327" s="42">
        <f>_xll.qlCalendarAdvance(Calendar,$D1326,B1327,"f",FALSE)</f>
        <v>48800</v>
      </c>
      <c r="E1327" s="177">
        <f>_xll.qlInterestRateIndexValueDate(IndexON,D1327)</f>
        <v>48800</v>
      </c>
      <c r="F1327" s="193">
        <f>IFERROR(_xll.qlIndexFixing(IndexON,D1327,TRUE,_xll.ohTrigger(RecalcTrigger,TriggerON)),NA())</f>
        <v>1.6644273939263599E-2</v>
      </c>
      <c r="H1327" s="42">
        <f>_xll.qlCalendarAdvance(Calendar,$H1326,B1327,"f",FALSE)</f>
        <v>48800</v>
      </c>
      <c r="I1327" s="177">
        <f>_xll.qlInterestRateIndexValueDate(Index1M,$H1327)</f>
        <v>48802</v>
      </c>
      <c r="J1327" s="182">
        <f>IFERROR(_xll.qlIndexFixing(Index1M,$H1327,TRUE,_xll.ohTrigger(RecalcTrigger,Trigger1M)),NA())</f>
        <v>1.6755453719211055E-2</v>
      </c>
      <c r="K1327" s="44">
        <f>IFERROR(_xll.qlIndexFixing(Index3M,H1327,TRUE,_xll.ohTrigger(RecalcTrigger,Trigger3M)),NA())</f>
        <v>1.7222890650804148E-2</v>
      </c>
      <c r="L1327" s="44">
        <f>IFERROR(_xll.qlIndexFixing(Index6M,$H1327,TRUE,_xll.ohTrigger(RecalcTrigger,Trigger6M)),NA())</f>
        <v>1.7274815589156667E-2</v>
      </c>
      <c r="M1327" s="183">
        <f>IFERROR(_xll.qlIndexFixing(Index1Y,$H1327,TRUE,_xll.ohTrigger(RecalcTrigger,Trigger1Y)),NA())</f>
        <v>1.7483765305071987E-2</v>
      </c>
      <c r="N1327" s="182">
        <f>IFERROR(_xll.qlIndexFixing(ONIndex1M,I1327,TRUE,_xll.ohTrigger(RecalcTrigger,Trigger1M)),NA())</f>
        <v>1.6759183345493867E-2</v>
      </c>
      <c r="O1327" s="44">
        <f>IFERROR(_xll.qlIndexFixing(ONIndex3M,I1327,TRUE,_xll.ohTrigger(RecalcTrigger,Trigger3M)),NA())</f>
        <v>1.725004453550838E-2</v>
      </c>
      <c r="P1327" s="44">
        <f>IFERROR(_xll.qlIndexFixing(ONIndex6M,I1327,TRUE,_xll.ohTrigger(RecalcTrigger,Trigger6M)),NA())</f>
        <v>1.7342235285902063E-2</v>
      </c>
      <c r="Q1327" s="183">
        <f>IFERROR(_xll.qlIndexFixing(ONIndex1Y,I1327,TRUE,_xll.ohTrigger(RecalcTrigger,Trigger1Y)),NA())</f>
        <v>1.7627240338020655E-2</v>
      </c>
    </row>
    <row r="1328" spans="2:17" x14ac:dyDescent="0.2">
      <c r="B1328" s="39" t="s">
        <v>42</v>
      </c>
      <c r="D1328" s="42">
        <f>_xll.qlCalendarAdvance(Calendar,$D1327,B1328,"f",FALSE)</f>
        <v>48807</v>
      </c>
      <c r="E1328" s="177">
        <f>_xll.qlInterestRateIndexValueDate(IndexON,D1328)</f>
        <v>48807</v>
      </c>
      <c r="F1328" s="193">
        <f>IFERROR(_xll.qlIndexFixing(IndexON,D1328,TRUE,_xll.ohTrigger(RecalcTrigger,TriggerON)),NA())</f>
        <v>1.6644273939183662E-2</v>
      </c>
      <c r="H1328" s="42">
        <f>_xll.qlCalendarAdvance(Calendar,$H1327,B1328,"f",FALSE)</f>
        <v>48807</v>
      </c>
      <c r="I1328" s="177">
        <f>_xll.qlInterestRateIndexValueDate(Index1M,$H1328)</f>
        <v>48809</v>
      </c>
      <c r="J1328" s="182">
        <f>IFERROR(_xll.qlIndexFixing(Index1M,$H1328,TRUE,_xll.ohTrigger(RecalcTrigger,Trigger1M)),NA())</f>
        <v>1.6745792691560679E-2</v>
      </c>
      <c r="K1328" s="44">
        <f>IFERROR(_xll.qlIndexFixing(Index3M,H1328,TRUE,_xll.ohTrigger(RecalcTrigger,Trigger3M)),NA())</f>
        <v>1.7211892763881249E-2</v>
      </c>
      <c r="L1328" s="44">
        <f>IFERROR(_xll.qlIndexFixing(Index6M,$H1328,TRUE,_xll.ohTrigger(RecalcTrigger,Trigger6M)),NA())</f>
        <v>1.7263255071120046E-2</v>
      </c>
      <c r="M1328" s="183">
        <f>IFERROR(_xll.qlIndexFixing(Index1Y,$H1328,TRUE,_xll.ohTrigger(RecalcTrigger,Trigger1Y)),NA())</f>
        <v>1.747179355639663E-2</v>
      </c>
      <c r="N1328" s="182">
        <f>IFERROR(_xll.qlIndexFixing(ONIndex1M,I1328,TRUE,_xll.ohTrigger(RecalcTrigger,Trigger1M)),NA())</f>
        <v>1.6749591163085498E-2</v>
      </c>
      <c r="O1328" s="44">
        <f>IFERROR(_xll.qlIndexFixing(ONIndex3M,I1328,TRUE,_xll.ohTrigger(RecalcTrigger,Trigger3M)),NA())</f>
        <v>1.7239267374105083E-2</v>
      </c>
      <c r="P1328" s="44">
        <f>IFERROR(_xll.qlIndexFixing(ONIndex6M,I1328,TRUE,_xll.ohTrigger(RecalcTrigger,Trigger6M)),NA())</f>
        <v>1.73310615474076E-2</v>
      </c>
      <c r="Q1328" s="183">
        <f>IFERROR(_xll.qlIndexFixing(ONIndex1Y,I1328,TRUE,_xll.ohTrigger(RecalcTrigger,Trigger1Y)),NA())</f>
        <v>1.761586118120384E-2</v>
      </c>
    </row>
    <row r="1329" spans="2:17" x14ac:dyDescent="0.2">
      <c r="B1329" s="39" t="s">
        <v>42</v>
      </c>
      <c r="D1329" s="42">
        <f>_xll.qlCalendarAdvance(Calendar,$D1328,B1329,"f",FALSE)</f>
        <v>48814</v>
      </c>
      <c r="E1329" s="177">
        <f>_xll.qlInterestRateIndexValueDate(IndexON,D1329)</f>
        <v>48814</v>
      </c>
      <c r="F1329" s="193">
        <f>IFERROR(_xll.qlIndexFixing(IndexON,D1329,TRUE,_xll.ohTrigger(RecalcTrigger,TriggerON)),NA())</f>
        <v>1.6644273939263599E-2</v>
      </c>
      <c r="H1329" s="42">
        <f>_xll.qlCalendarAdvance(Calendar,$H1328,B1329,"f",FALSE)</f>
        <v>48814</v>
      </c>
      <c r="I1329" s="177">
        <f>_xll.qlInterestRateIndexValueDate(Index1M,$H1329)</f>
        <v>48816</v>
      </c>
      <c r="J1329" s="182">
        <f>IFERROR(_xll.qlIndexFixing(Index1M,$H1329,TRUE,_xll.ohTrigger(RecalcTrigger,Trigger1M)),NA())</f>
        <v>1.6736098346881167E-2</v>
      </c>
      <c r="K1329" s="44">
        <f>IFERROR(_xll.qlIndexFixing(Index3M,H1329,TRUE,_xll.ohTrigger(RecalcTrigger,Trigger3M)),NA())</f>
        <v>1.7200866079316687E-2</v>
      </c>
      <c r="L1329" s="44">
        <f>IFERROR(_xll.qlIndexFixing(Index6M,$H1329,TRUE,_xll.ohTrigger(RecalcTrigger,Trigger6M)),NA())</f>
        <v>1.7251672907662483E-2</v>
      </c>
      <c r="M1329" s="183">
        <f>IFERROR(_xll.qlIndexFixing(Index1Y,$H1329,TRUE,_xll.ohTrigger(RecalcTrigger,Trigger1Y)),NA())</f>
        <v>1.7459808676184425E-2</v>
      </c>
      <c r="N1329" s="182">
        <f>IFERROR(_xll.qlIndexFixing(ONIndex1M,I1329,TRUE,_xll.ohTrigger(RecalcTrigger,Trigger1M)),NA())</f>
        <v>1.6739965374119592E-2</v>
      </c>
      <c r="O1329" s="44">
        <f>IFERROR(_xll.qlIndexFixing(ONIndex3M,I1329,TRUE,_xll.ohTrigger(RecalcTrigger,Trigger3M)),NA())</f>
        <v>1.7228460220852782E-2</v>
      </c>
      <c r="P1329" s="44">
        <f>IFERROR(_xll.qlIndexFixing(ONIndex6M,I1329,TRUE,_xll.ohTrigger(RecalcTrigger,Trigger6M)),NA())</f>
        <v>1.7319863397480262E-2</v>
      </c>
      <c r="Q1329" s="183">
        <f>IFERROR(_xll.qlIndexFixing(ONIndex1Y,I1329,TRUE,_xll.ohTrigger(RecalcTrigger,Trigger1Y)),NA())</f>
        <v>1.7604462927183206E-2</v>
      </c>
    </row>
    <row r="1330" spans="2:17" x14ac:dyDescent="0.2">
      <c r="B1330" s="39" t="s">
        <v>42</v>
      </c>
      <c r="D1330" s="42">
        <f>_xll.qlCalendarAdvance(Calendar,$D1329,B1330,"f",FALSE)</f>
        <v>48821</v>
      </c>
      <c r="E1330" s="177">
        <f>_xll.qlInterestRateIndexValueDate(IndexON,D1330)</f>
        <v>48821</v>
      </c>
      <c r="F1330" s="193">
        <f>IFERROR(_xll.qlIndexFixing(IndexON,D1330,TRUE,_xll.ohTrigger(RecalcTrigger,TriggerON)),NA())</f>
        <v>1.6644273939263599E-2</v>
      </c>
      <c r="H1330" s="42">
        <f>_xll.qlCalendarAdvance(Calendar,$H1329,B1330,"f",FALSE)</f>
        <v>48821</v>
      </c>
      <c r="I1330" s="177">
        <f>_xll.qlInterestRateIndexValueDate(Index1M,$H1330)</f>
        <v>48823</v>
      </c>
      <c r="J1330" s="182">
        <f>IFERROR(_xll.qlIndexFixing(Index1M,$H1330,TRUE,_xll.ohTrigger(RecalcTrigger,Trigger1M)),NA())</f>
        <v>1.6726370886064323E-2</v>
      </c>
      <c r="K1330" s="44">
        <f>IFERROR(_xll.qlIndexFixing(Index3M,H1330,TRUE,_xll.ohTrigger(RecalcTrigger,Trigger3M)),NA())</f>
        <v>1.7190196007042115E-2</v>
      </c>
      <c r="L1330" s="44">
        <f>IFERROR(_xll.qlIndexFixing(Index6M,$H1330,TRUE,_xll.ohTrigger(RecalcTrigger,Trigger6M)),NA())</f>
        <v>1.7242190439876834E-2</v>
      </c>
      <c r="M1330" s="183">
        <f>IFERROR(_xll.qlIndexFixing(Index1Y,$H1330,TRUE,_xll.ohTrigger(RecalcTrigger,Trigger1Y)),NA())</f>
        <v>1.7447810907166805E-2</v>
      </c>
      <c r="N1330" s="182">
        <f>IFERROR(_xll.qlIndexFixing(ONIndex1M,I1330,TRUE,_xll.ohTrigger(RecalcTrigger,Trigger1M)),NA())</f>
        <v>1.6730306179155718E-2</v>
      </c>
      <c r="O1330" s="44">
        <f>IFERROR(_xll.qlIndexFixing(ONIndex3M,I1330,TRUE,_xll.ohTrigger(RecalcTrigger,Trigger3M)),NA())</f>
        <v>1.7217623293097617E-2</v>
      </c>
      <c r="P1330" s="44">
        <f>IFERROR(_xll.qlIndexFixing(ONIndex6M,I1330,TRUE,_xll.ohTrigger(RecalcTrigger,Trigger6M)),NA())</f>
        <v>1.7308641064577301E-2</v>
      </c>
      <c r="Q1330" s="183">
        <f>IFERROR(_xll.qlIndexFixing(ONIndex1Y,I1330,TRUE,_xll.ohTrigger(RecalcTrigger,Trigger1Y)),NA())</f>
        <v>1.7593045814008335E-2</v>
      </c>
    </row>
    <row r="1331" spans="2:17" x14ac:dyDescent="0.2">
      <c r="B1331" s="39" t="s">
        <v>42</v>
      </c>
      <c r="D1331" s="42">
        <f>_xll.qlCalendarAdvance(Calendar,$D1330,B1331,"f",FALSE)</f>
        <v>48828</v>
      </c>
      <c r="E1331" s="177">
        <f>_xll.qlInterestRateIndexValueDate(IndexON,D1331)</f>
        <v>48828</v>
      </c>
      <c r="F1331" s="193">
        <f>IFERROR(_xll.qlIndexFixing(IndexON,D1331,TRUE,_xll.ohTrigger(RecalcTrigger,TriggerON)),NA())</f>
        <v>1.6644273939183662E-2</v>
      </c>
      <c r="H1331" s="42">
        <f>_xll.qlCalendarAdvance(Calendar,$H1330,B1331,"f",FALSE)</f>
        <v>48828</v>
      </c>
      <c r="I1331" s="177">
        <f>_xll.qlInterestRateIndexValueDate(Index1M,$H1331)</f>
        <v>48830</v>
      </c>
      <c r="J1331" s="182">
        <f>IFERROR(_xll.qlIndexFixing(Index1M,$H1331,TRUE,_xll.ohTrigger(RecalcTrigger,Trigger1M)),NA())</f>
        <v>1.6716610510004448E-2</v>
      </c>
      <c r="K1331" s="44">
        <f>IFERROR(_xll.qlIndexFixing(Index3M,H1331,TRUE,_xll.ohTrigger(RecalcTrigger,Trigger3M)),NA())</f>
        <v>1.7179114895154696E-2</v>
      </c>
      <c r="L1331" s="44">
        <f>IFERROR(_xll.qlIndexFixing(Index6M,$H1331,TRUE,_xll.ohTrigger(RecalcTrigger,Trigger6M)),NA())</f>
        <v>1.7230575626329646E-2</v>
      </c>
      <c r="M1331" s="183">
        <f>IFERROR(_xll.qlIndexFixing(Index1Y,$H1331,TRUE,_xll.ohTrigger(RecalcTrigger,Trigger1Y)),NA())</f>
        <v>1.7435800492065768E-2</v>
      </c>
      <c r="N1331" s="182">
        <f>IFERROR(_xll.qlIndexFixing(ONIndex1M,I1331,TRUE,_xll.ohTrigger(RecalcTrigger,Trigger1M)),NA())</f>
        <v>1.672061377867351E-2</v>
      </c>
      <c r="O1331" s="44">
        <f>IFERROR(_xll.qlIndexFixing(ONIndex3M,I1331,TRUE,_xll.ohTrigger(RecalcTrigger,Trigger3M)),NA())</f>
        <v>1.720675680818573E-2</v>
      </c>
      <c r="P1331" s="44">
        <f>IFERROR(_xll.qlIndexFixing(ONIndex6M,I1331,TRUE,_xll.ohTrigger(RecalcTrigger,Trigger6M)),NA())</f>
        <v>1.7297394777315844E-2</v>
      </c>
      <c r="Q1331" s="183">
        <f>IFERROR(_xll.qlIndexFixing(ONIndex1Y,I1331,TRUE,_xll.ohTrigger(RecalcTrigger,Trigger1Y)),NA())</f>
        <v>1.7581610079728804E-2</v>
      </c>
    </row>
    <row r="1332" spans="2:17" x14ac:dyDescent="0.2">
      <c r="B1332" s="39" t="s">
        <v>42</v>
      </c>
      <c r="D1332" s="42">
        <f>_xll.qlCalendarAdvance(Calendar,$D1331,B1332,"f",FALSE)</f>
        <v>48835</v>
      </c>
      <c r="E1332" s="177">
        <f>_xll.qlInterestRateIndexValueDate(IndexON,D1332)</f>
        <v>48835</v>
      </c>
      <c r="F1332" s="193">
        <f>IFERROR(_xll.qlIndexFixing(IndexON,D1332,TRUE,_xll.ohTrigger(RecalcTrigger,TriggerON)),NA())</f>
        <v>1.6644273939263599E-2</v>
      </c>
      <c r="H1332" s="42">
        <f>_xll.qlCalendarAdvance(Calendar,$H1331,B1332,"f",FALSE)</f>
        <v>48835</v>
      </c>
      <c r="I1332" s="177">
        <f>_xll.qlInterestRateIndexValueDate(Index1M,$H1332)</f>
        <v>48837</v>
      </c>
      <c r="J1332" s="182">
        <f>IFERROR(_xll.qlIndexFixing(Index1M,$H1332,TRUE,_xll.ohTrigger(RecalcTrigger,Trigger1M)),NA())</f>
        <v>1.6706817419585851E-2</v>
      </c>
      <c r="K1332" s="44">
        <f>IFERROR(_xll.qlIndexFixing(Index3M,H1332,TRUE,_xll.ohTrigger(RecalcTrigger,Trigger3M)),NA())</f>
        <v>1.7168005626621911E-2</v>
      </c>
      <c r="L1332" s="44">
        <f>IFERROR(_xll.qlIndexFixing(Index6M,$H1332,TRUE,_xll.ohTrigger(RecalcTrigger,Trigger6M)),NA())</f>
        <v>1.7218939780731222E-2</v>
      </c>
      <c r="M1332" s="183">
        <f>IFERROR(_xll.qlIndexFixing(Index1Y,$H1332,TRUE,_xll.ohTrigger(RecalcTrigger,Trigger1Y)),NA())</f>
        <v>1.7423777673590844E-2</v>
      </c>
      <c r="N1332" s="182">
        <f>IFERROR(_xll.qlIndexFixing(ONIndex1M,I1332,TRUE,_xll.ohTrigger(RecalcTrigger,Trigger1M)),NA())</f>
        <v>1.6710888373312471E-2</v>
      </c>
      <c r="O1332" s="44">
        <f>IFERROR(_xll.qlIndexFixing(ONIndex3M,I1332,TRUE,_xll.ohTrigger(RecalcTrigger,Trigger3M)),NA())</f>
        <v>1.719586098330339E-2</v>
      </c>
      <c r="P1332" s="44">
        <f>IFERROR(_xll.qlIndexFixing(ONIndex6M,I1332,TRUE,_xll.ohTrigger(RecalcTrigger,Trigger6M)),NA())</f>
        <v>1.7286124763993271E-2</v>
      </c>
      <c r="Q1332" s="183">
        <f>IFERROR(_xll.qlIndexFixing(ONIndex1Y,I1332,TRUE,_xll.ohTrigger(RecalcTrigger,Trigger1Y)),NA())</f>
        <v>1.7570155962394196E-2</v>
      </c>
    </row>
    <row r="1333" spans="2:17" x14ac:dyDescent="0.2">
      <c r="B1333" s="39" t="s">
        <v>42</v>
      </c>
      <c r="D1333" s="42">
        <f>_xll.qlCalendarAdvance(Calendar,$D1332,B1333,"f",FALSE)</f>
        <v>48842</v>
      </c>
      <c r="E1333" s="177">
        <f>_xll.qlInterestRateIndexValueDate(IndexON,D1333)</f>
        <v>48842</v>
      </c>
      <c r="F1333" s="193">
        <f>IFERROR(_xll.qlIndexFixing(IndexON,D1333,TRUE,_xll.ohTrigger(RecalcTrigger,TriggerON)),NA())</f>
        <v>1.6644273939263599E-2</v>
      </c>
      <c r="H1333" s="42">
        <f>_xll.qlCalendarAdvance(Calendar,$H1332,B1333,"f",FALSE)</f>
        <v>48842</v>
      </c>
      <c r="I1333" s="177">
        <f>_xll.qlInterestRateIndexValueDate(Index1M,$H1333)</f>
        <v>48844</v>
      </c>
      <c r="J1333" s="182">
        <f>IFERROR(_xll.qlIndexFixing(Index1M,$H1333,TRUE,_xll.ohTrigger(RecalcTrigger,Trigger1M)),NA())</f>
        <v>1.6696991815707829E-2</v>
      </c>
      <c r="K1333" s="44">
        <f>IFERROR(_xll.qlIndexFixing(Index3M,H1333,TRUE,_xll.ohTrigger(RecalcTrigger,Trigger3M)),NA())</f>
        <v>1.7156868419962588E-2</v>
      </c>
      <c r="L1333" s="44">
        <f>IFERROR(_xll.qlIndexFixing(Index6M,$H1333,TRUE,_xll.ohTrigger(RecalcTrigger,Trigger6M)),NA())</f>
        <v>1.7207283133899791E-2</v>
      </c>
      <c r="M1333" s="183">
        <f>IFERROR(_xll.qlIndexFixing(Index1Y,$H1333,TRUE,_xll.ohTrigger(RecalcTrigger,Trigger1Y)),NA())</f>
        <v>1.7411742694441477E-2</v>
      </c>
      <c r="N1333" s="182">
        <f>IFERROR(_xll.qlIndexFixing(ONIndex1M,I1333,TRUE,_xll.ohTrigger(RecalcTrigger,Trigger1M)),NA())</f>
        <v>1.67011301634723E-2</v>
      </c>
      <c r="O1333" s="44">
        <f>IFERROR(_xll.qlIndexFixing(ONIndex3M,I1333,TRUE,_xll.ohTrigger(RecalcTrigger,Trigger3M)),NA())</f>
        <v>1.7184936036116483E-2</v>
      </c>
      <c r="P1333" s="44">
        <f>IFERROR(_xll.qlIndexFixing(ONIndex6M,I1333,TRUE,_xll.ohTrigger(RecalcTrigger,Trigger6M)),NA())</f>
        <v>1.7274831253226708E-2</v>
      </c>
      <c r="Q1333" s="183">
        <f>IFERROR(_xll.qlIndexFixing(ONIndex1Y,I1333,TRUE,_xll.ohTrigger(RecalcTrigger,Trigger1Y)),NA())</f>
        <v>1.7558683700213962E-2</v>
      </c>
    </row>
    <row r="1334" spans="2:17" x14ac:dyDescent="0.2">
      <c r="B1334" s="39" t="s">
        <v>42</v>
      </c>
      <c r="D1334" s="42">
        <f>_xll.qlCalendarAdvance(Calendar,$D1333,B1334,"f",FALSE)</f>
        <v>48849</v>
      </c>
      <c r="E1334" s="177">
        <f>_xll.qlInterestRateIndexValueDate(IndexON,D1334)</f>
        <v>48849</v>
      </c>
      <c r="F1334" s="193">
        <f>IFERROR(_xll.qlIndexFixing(IndexON,D1334,TRUE,_xll.ohTrigger(RecalcTrigger,TriggerON)),NA())</f>
        <v>1.6644273939183662E-2</v>
      </c>
      <c r="H1334" s="42">
        <f>_xll.qlCalendarAdvance(Calendar,$H1333,B1334,"f",FALSE)</f>
        <v>48849</v>
      </c>
      <c r="I1334" s="177">
        <f>_xll.qlInterestRateIndexValueDate(Index1M,$H1334)</f>
        <v>48851</v>
      </c>
      <c r="J1334" s="182">
        <f>IFERROR(_xll.qlIndexFixing(Index1M,$H1334,TRUE,_xll.ohTrigger(RecalcTrigger,Trigger1M)),NA())</f>
        <v>1.6687133899254691E-2</v>
      </c>
      <c r="K1334" s="44">
        <f>IFERROR(_xll.qlIndexFixing(Index3M,H1334,TRUE,_xll.ohTrigger(RecalcTrigger,Trigger3M)),NA())</f>
        <v>1.7145703493691163E-2</v>
      </c>
      <c r="L1334" s="44">
        <f>IFERROR(_xll.qlIndexFixing(Index6M,$H1334,TRUE,_xll.ohTrigger(RecalcTrigger,Trigger6M)),NA())</f>
        <v>1.7195605916648302E-2</v>
      </c>
      <c r="M1334" s="183">
        <f>IFERROR(_xll.qlIndexFixing(Index1Y,$H1334,TRUE,_xll.ohTrigger(RecalcTrigger,Trigger1Y)),NA())</f>
        <v>1.7399695797305294E-2</v>
      </c>
      <c r="N1334" s="182">
        <f>IFERROR(_xll.qlIndexFixing(ONIndex1M,I1334,TRUE,_xll.ohTrigger(RecalcTrigger,Trigger1M)),NA())</f>
        <v>1.6691339349632628E-2</v>
      </c>
      <c r="O1334" s="44">
        <f>IFERROR(_xll.qlIndexFixing(ONIndex3M,I1334,TRUE,_xll.ohTrigger(RecalcTrigger,Trigger3M)),NA())</f>
        <v>1.7173982183811276E-2</v>
      </c>
      <c r="P1334" s="44">
        <f>IFERROR(_xll.qlIndexFixing(ONIndex6M,I1334,TRUE,_xll.ohTrigger(RecalcTrigger,Trigger6M)),NA())</f>
        <v>1.7263514473473407E-2</v>
      </c>
      <c r="Q1334" s="183">
        <f>IFERROR(_xll.qlIndexFixing(ONIndex1Y,I1334,TRUE,_xll.ohTrigger(RecalcTrigger,Trigger1Y)),NA())</f>
        <v>1.7547193531077809E-2</v>
      </c>
    </row>
    <row r="1335" spans="2:17" x14ac:dyDescent="0.2">
      <c r="B1335" s="39" t="s">
        <v>42</v>
      </c>
      <c r="D1335" s="42">
        <f>_xll.qlCalendarAdvance(Calendar,$D1334,B1335,"f",FALSE)</f>
        <v>48856</v>
      </c>
      <c r="E1335" s="177">
        <f>_xll.qlInterestRateIndexValueDate(IndexON,D1335)</f>
        <v>48856</v>
      </c>
      <c r="F1335" s="193">
        <f>IFERROR(_xll.qlIndexFixing(IndexON,D1335,TRUE,_xll.ohTrigger(RecalcTrigger,TriggerON)),NA())</f>
        <v>1.6644273939263599E-2</v>
      </c>
      <c r="H1335" s="42">
        <f>_xll.qlCalendarAdvance(Calendar,$H1334,B1335,"f",FALSE)</f>
        <v>48856</v>
      </c>
      <c r="I1335" s="177">
        <f>_xll.qlInterestRateIndexValueDate(Index1M,$H1335)</f>
        <v>48858</v>
      </c>
      <c r="J1335" s="182">
        <f>IFERROR(_xll.qlIndexFixing(Index1M,$H1335,TRUE,_xll.ohTrigger(RecalcTrigger,Trigger1M)),NA())</f>
        <v>1.6677243871118241E-2</v>
      </c>
      <c r="K1335" s="44">
        <f>IFERROR(_xll.qlIndexFixing(Index3M,H1335,TRUE,_xll.ohTrigger(RecalcTrigger,Trigger3M)),NA())</f>
        <v>1.7134113459389422E-2</v>
      </c>
      <c r="L1335" s="44">
        <f>IFERROR(_xll.qlIndexFixing(Index6M,$H1335,TRUE,_xll.ohTrigger(RecalcTrigger,Trigger6M)),NA())</f>
        <v>1.7183474735583598E-2</v>
      </c>
      <c r="M1335" s="183">
        <f>IFERROR(_xll.qlIndexFixing(Index1Y,$H1335,TRUE,_xll.ohTrigger(RecalcTrigger,Trigger1Y)),NA())</f>
        <v>1.7387637224858969E-2</v>
      </c>
      <c r="N1335" s="182">
        <f>IFERROR(_xll.qlIndexFixing(ONIndex1M,I1335,TRUE,_xll.ohTrigger(RecalcTrigger,Trigger1M)),NA())</f>
        <v>1.6681516132512897E-2</v>
      </c>
      <c r="O1335" s="44">
        <f>IFERROR(_xll.qlIndexFixing(ONIndex3M,I1335,TRUE,_xll.ohTrigger(RecalcTrigger,Trigger3M)),NA())</f>
        <v>1.7162999643653976E-2</v>
      </c>
      <c r="P1335" s="44">
        <f>IFERROR(_xll.qlIndexFixing(ONIndex6M,I1335,TRUE,_xll.ohTrigger(RecalcTrigger,Trigger6M)),NA())</f>
        <v>1.7252174653110686E-2</v>
      </c>
      <c r="Q1335" s="183">
        <f>IFERROR(_xll.qlIndexFixing(ONIndex1Y,I1335,TRUE,_xll.ohTrigger(RecalcTrigger,Trigger1Y)),NA())</f>
        <v>1.7535685693035319E-2</v>
      </c>
    </row>
    <row r="1336" spans="2:17" x14ac:dyDescent="0.2">
      <c r="B1336" s="39" t="s">
        <v>42</v>
      </c>
      <c r="D1336" s="42">
        <f>_xll.qlCalendarAdvance(Calendar,$D1335,B1336,"f",FALSE)</f>
        <v>48863</v>
      </c>
      <c r="E1336" s="177">
        <f>_xll.qlInterestRateIndexValueDate(IndexON,D1336)</f>
        <v>48863</v>
      </c>
      <c r="F1336" s="193">
        <f>IFERROR(_xll.qlIndexFixing(IndexON,D1336,TRUE,_xll.ohTrigger(RecalcTrigger,TriggerON)),NA())</f>
        <v>1.6644273939183662E-2</v>
      </c>
      <c r="H1336" s="42">
        <f>_xll.qlCalendarAdvance(Calendar,$H1335,B1336,"f",FALSE)</f>
        <v>48863</v>
      </c>
      <c r="I1336" s="177">
        <f>_xll.qlInterestRateIndexValueDate(Index1M,$H1336)</f>
        <v>48865</v>
      </c>
      <c r="J1336" s="182">
        <f>IFERROR(_xll.qlIndexFixing(Index1M,$H1336,TRUE,_xll.ohTrigger(RecalcTrigger,Trigger1M)),NA())</f>
        <v>1.6667321932190282E-2</v>
      </c>
      <c r="K1336" s="44">
        <f>IFERROR(_xll.qlIndexFixing(Index3M,H1336,TRUE,_xll.ohTrigger(RecalcTrigger,Trigger3M)),NA())</f>
        <v>1.7122891310262935E-2</v>
      </c>
      <c r="L1336" s="44">
        <f>IFERROR(_xll.qlIndexFixing(Index6M,$H1336,TRUE,_xll.ohTrigger(RecalcTrigger,Trigger6M)),NA())</f>
        <v>1.7171755156793974E-2</v>
      </c>
      <c r="M1336" s="183">
        <f>IFERROR(_xll.qlIndexFixing(Index1Y,$H1336,TRUE,_xll.ohTrigger(RecalcTrigger,Trigger1Y)),NA())</f>
        <v>1.7375567219767785E-2</v>
      </c>
      <c r="N1336" s="182">
        <f>IFERROR(_xll.qlIndexFixing(ONIndex1M,I1336,TRUE,_xll.ohTrigger(RecalcTrigger,Trigger1M)),NA())</f>
        <v>1.6671660712432868E-2</v>
      </c>
      <c r="O1336" s="44">
        <f>IFERROR(_xll.qlIndexFixing(ONIndex3M,I1336,TRUE,_xll.ohTrigger(RecalcTrigger,Trigger3M)),NA())</f>
        <v>1.7151988633150594E-2</v>
      </c>
      <c r="P1336" s="44">
        <f>IFERROR(_xll.qlIndexFixing(ONIndex6M,I1336,TRUE,_xll.ohTrigger(RecalcTrigger,Trigger6M)),NA())</f>
        <v>1.7240812020915541E-2</v>
      </c>
      <c r="Q1336" s="183">
        <f>IFERROR(_xll.qlIndexFixing(ONIndex1Y,I1336,TRUE,_xll.ohTrigger(RecalcTrigger,Trigger1Y)),NA())</f>
        <v>1.7524160424295943E-2</v>
      </c>
    </row>
    <row r="1337" spans="2:17" x14ac:dyDescent="0.2">
      <c r="B1337" s="39" t="s">
        <v>42</v>
      </c>
      <c r="D1337" s="42">
        <f>_xll.qlCalendarAdvance(Calendar,$D1336,B1337,"f",FALSE)</f>
        <v>48870</v>
      </c>
      <c r="E1337" s="177">
        <f>_xll.qlInterestRateIndexValueDate(IndexON,D1337)</f>
        <v>48870</v>
      </c>
      <c r="F1337" s="193">
        <f>IFERROR(_xll.qlIndexFixing(IndexON,D1337,TRUE,_xll.ohTrigger(RecalcTrigger,TriggerON)),NA())</f>
        <v>1.6644273939183662E-2</v>
      </c>
      <c r="H1337" s="42">
        <f>_xll.qlCalendarAdvance(Calendar,$H1336,B1337,"f",FALSE)</f>
        <v>48870</v>
      </c>
      <c r="I1337" s="177">
        <f>_xll.qlInterestRateIndexValueDate(Index1M,$H1337)</f>
        <v>48872</v>
      </c>
      <c r="J1337" s="182">
        <f>IFERROR(_xll.qlIndexFixing(Index1M,$H1337,TRUE,_xll.ohTrigger(RecalcTrigger,Trigger1M)),NA())</f>
        <v>1.6657368283355123E-2</v>
      </c>
      <c r="K1337" s="44">
        <f>IFERROR(_xll.qlIndexFixing(Index3M,H1337,TRUE,_xll.ohTrigger(RecalcTrigger,Trigger3M)),NA())</f>
        <v>1.7111642111737206E-2</v>
      </c>
      <c r="L1337" s="44">
        <f>IFERROR(_xll.qlIndexFixing(Index6M,$H1337,TRUE,_xll.ohTrigger(RecalcTrigger,Trigger6M)),NA())</f>
        <v>1.7160015715917867E-2</v>
      </c>
      <c r="M1337" s="183">
        <f>IFERROR(_xll.qlIndexFixing(Index1Y,$H1337,TRUE,_xll.ohTrigger(RecalcTrigger,Trigger1Y)),NA())</f>
        <v>1.736348602468608E-2</v>
      </c>
      <c r="N1337" s="182">
        <f>IFERROR(_xll.qlIndexFixing(ONIndex1M,I1337,TRUE,_xll.ohTrigger(RecalcTrigger,Trigger1M)),NA())</f>
        <v>1.6661773289952109E-2</v>
      </c>
      <c r="O1337" s="44">
        <f>IFERROR(_xll.qlIndexFixing(ONIndex3M,I1337,TRUE,_xll.ohTrigger(RecalcTrigger,Trigger3M)),NA())</f>
        <v>1.7140949369647274E-2</v>
      </c>
      <c r="P1337" s="44">
        <f>IFERROR(_xll.qlIndexFixing(ONIndex6M,I1337,TRUE,_xll.ohTrigger(RecalcTrigger,Trigger6M)),NA())</f>
        <v>1.7229426805105419E-2</v>
      </c>
      <c r="Q1337" s="183">
        <f>IFERROR(_xll.qlIndexFixing(ONIndex1Y,I1337,TRUE,_xll.ohTrigger(RecalcTrigger,Trigger1Y)),NA())</f>
        <v>1.7512617962829324E-2</v>
      </c>
    </row>
    <row r="1338" spans="2:17" x14ac:dyDescent="0.2">
      <c r="B1338" s="39" t="s">
        <v>42</v>
      </c>
      <c r="D1338" s="42">
        <f>_xll.qlCalendarAdvance(Calendar,$D1337,B1338,"f",FALSE)</f>
        <v>48877</v>
      </c>
      <c r="E1338" s="177">
        <f>_xll.qlInterestRateIndexValueDate(IndexON,D1338)</f>
        <v>48877</v>
      </c>
      <c r="F1338" s="193">
        <f>IFERROR(_xll.qlIndexFixing(IndexON,D1338,TRUE,_xll.ohTrigger(RecalcTrigger,TriggerON)),NA())</f>
        <v>1.6644273939183662E-2</v>
      </c>
      <c r="H1338" s="42">
        <f>_xll.qlCalendarAdvance(Calendar,$H1337,B1338,"f",FALSE)</f>
        <v>48877</v>
      </c>
      <c r="I1338" s="177">
        <f>_xll.qlInterestRateIndexValueDate(Index1M,$H1338)</f>
        <v>48879</v>
      </c>
      <c r="J1338" s="182">
        <f>IFERROR(_xll.qlIndexFixing(Index1M,$H1338,TRUE,_xll.ohTrigger(RecalcTrigger,Trigger1M)),NA())</f>
        <v>1.6647383125504567E-2</v>
      </c>
      <c r="K1338" s="44">
        <f>IFERROR(_xll.qlIndexFixing(Index3M,H1338,TRUE,_xll.ohTrigger(RecalcTrigger,Trigger3M)),NA())</f>
        <v>1.710036608233656E-2</v>
      </c>
      <c r="L1338" s="44">
        <f>IFERROR(_xll.qlIndexFixing(Index6M,$H1338,TRUE,_xll.ohTrigger(RecalcTrigger,Trigger6M)),NA())</f>
        <v>1.7148256643763182E-2</v>
      </c>
      <c r="M1338" s="183">
        <f>IFERROR(_xll.qlIndexFixing(Index1Y,$H1338,TRUE,_xll.ohTrigger(RecalcTrigger,Trigger1Y)),NA())</f>
        <v>1.7351393882256358E-2</v>
      </c>
      <c r="N1338" s="182">
        <f>IFERROR(_xll.qlIndexFixing(ONIndex1M,I1338,TRUE,_xll.ohTrigger(RecalcTrigger,Trigger1M)),NA())</f>
        <v>1.6651854065710125E-2</v>
      </c>
      <c r="O1338" s="44">
        <f>IFERROR(_xll.qlIndexFixing(ONIndex3M,I1338,TRUE,_xll.ohTrigger(RecalcTrigger,Trigger3M)),NA())</f>
        <v>1.7129882070330282E-2</v>
      </c>
      <c r="P1338" s="44">
        <f>IFERROR(_xll.qlIndexFixing(ONIndex6M,I1338,TRUE,_xll.ohTrigger(RecalcTrigger,Trigger6M)),NA())</f>
        <v>1.7218019234217508E-2</v>
      </c>
      <c r="Q1338" s="183">
        <f>IFERROR(_xll.qlIndexFixing(ONIndex1Y,I1338,TRUE,_xll.ohTrigger(RecalcTrigger,Trigger1Y)),NA())</f>
        <v>1.7501058546685044E-2</v>
      </c>
    </row>
    <row r="1339" spans="2:17" x14ac:dyDescent="0.2">
      <c r="B1339" s="39" t="s">
        <v>42</v>
      </c>
      <c r="D1339" s="42">
        <f>_xll.qlCalendarAdvance(Calendar,$D1338,B1339,"f",FALSE)</f>
        <v>48884</v>
      </c>
      <c r="E1339" s="177">
        <f>_xll.qlInterestRateIndexValueDate(IndexON,D1339)</f>
        <v>48884</v>
      </c>
      <c r="F1339" s="193">
        <f>IFERROR(_xll.qlIndexFixing(IndexON,D1339,TRUE,_xll.ohTrigger(RecalcTrigger,TriggerON)),NA())</f>
        <v>1.6644273939263599E-2</v>
      </c>
      <c r="H1339" s="42">
        <f>_xll.qlCalendarAdvance(Calendar,$H1338,B1339,"f",FALSE)</f>
        <v>48884</v>
      </c>
      <c r="I1339" s="177">
        <f>_xll.qlInterestRateIndexValueDate(Index1M,$H1339)</f>
        <v>48886</v>
      </c>
      <c r="J1339" s="182">
        <f>IFERROR(_xll.qlIndexFixing(Index1M,$H1339,TRUE,_xll.ohTrigger(RecalcTrigger,Trigger1M)),NA())</f>
        <v>1.6637366659527919E-2</v>
      </c>
      <c r="K1339" s="44">
        <f>IFERROR(_xll.qlIndexFixing(Index3M,H1339,TRUE,_xll.ohTrigger(RecalcTrigger,Trigger3M)),NA())</f>
        <v>1.7089063440578384E-2</v>
      </c>
      <c r="L1339" s="44">
        <f>IFERROR(_xll.qlIndexFixing(Index6M,$H1339,TRUE,_xll.ohTrigger(RecalcTrigger,Trigger6M)),NA())</f>
        <v>1.7136919352248144E-2</v>
      </c>
      <c r="M1339" s="183">
        <f>IFERROR(_xll.qlIndexFixing(Index1Y,$H1339,TRUE,_xll.ohTrigger(RecalcTrigger,Trigger1Y)),NA())</f>
        <v>1.7339291035110182E-2</v>
      </c>
      <c r="N1339" s="182">
        <f>IFERROR(_xll.qlIndexFixing(ONIndex1M,I1339,TRUE,_xll.ohTrigger(RecalcTrigger,Trigger1M)),NA())</f>
        <v>1.6641903240106615E-2</v>
      </c>
      <c r="O1339" s="44">
        <f>IFERROR(_xll.qlIndexFixing(ONIndex3M,I1339,TRUE,_xll.ohTrigger(RecalcTrigger,Trigger3M)),NA())</f>
        <v>1.7118786952705634E-2</v>
      </c>
      <c r="P1339" s="44">
        <f>IFERROR(_xll.qlIndexFixing(ONIndex6M,I1339,TRUE,_xll.ohTrigger(RecalcTrigger,Trigger6M)),NA())</f>
        <v>1.7206589536788996E-2</v>
      </c>
      <c r="Q1339" s="183">
        <f>IFERROR(_xll.qlIndexFixing(ONIndex1Y,I1339,TRUE,_xll.ohTrigger(RecalcTrigger,Trigger1Y)),NA())</f>
        <v>1.7489482413992619E-2</v>
      </c>
    </row>
    <row r="1340" spans="2:17" x14ac:dyDescent="0.2">
      <c r="B1340" s="39" t="s">
        <v>42</v>
      </c>
      <c r="D1340" s="42">
        <f>_xll.qlCalendarAdvance(Calendar,$D1339,B1340,"f",FALSE)</f>
        <v>48891</v>
      </c>
      <c r="E1340" s="177">
        <f>_xll.qlInterestRateIndexValueDate(IndexON,D1340)</f>
        <v>48891</v>
      </c>
      <c r="F1340" s="193">
        <f>IFERROR(_xll.qlIndexFixing(IndexON,D1340,TRUE,_xll.ohTrigger(RecalcTrigger,TriggerON)),NA())</f>
        <v>1.6644273939263599E-2</v>
      </c>
      <c r="H1340" s="42">
        <f>_xll.qlCalendarAdvance(Calendar,$H1339,B1340,"f",FALSE)</f>
        <v>48891</v>
      </c>
      <c r="I1340" s="177">
        <f>_xll.qlInterestRateIndexValueDate(Index1M,$H1340)</f>
        <v>48893</v>
      </c>
      <c r="J1340" s="182">
        <f>IFERROR(_xll.qlIndexFixing(Index1M,$H1340,TRUE,_xll.ohTrigger(RecalcTrigger,Trigger1M)),NA())</f>
        <v>1.6627319086314485E-2</v>
      </c>
      <c r="K1340" s="44">
        <f>IFERROR(_xll.qlIndexFixing(Index3M,H1340,TRUE,_xll.ohTrigger(RecalcTrigger,Trigger3M)),NA())</f>
        <v>1.7077734404981785E-2</v>
      </c>
      <c r="L1340" s="44">
        <f>IFERROR(_xll.qlIndexFixing(Index6M,$H1340,TRUE,_xll.ohTrigger(RecalcTrigger,Trigger6M)),NA())</f>
        <v>1.7125123559302416E-2</v>
      </c>
      <c r="M1340" s="183">
        <f>IFERROR(_xll.qlIndexFixing(Index1Y,$H1340,TRUE,_xll.ohTrigger(RecalcTrigger,Trigger1Y)),NA())</f>
        <v>1.732717772586816E-2</v>
      </c>
      <c r="N1340" s="182">
        <f>IFERROR(_xll.qlIndexFixing(ONIndex1M,I1340,TRUE,_xll.ohTrigger(RecalcTrigger,Trigger1M)),NA())</f>
        <v>1.6631921013701145E-2</v>
      </c>
      <c r="O1340" s="44">
        <f>IFERROR(_xll.qlIndexFixing(ONIndex3M,I1340,TRUE,_xll.ohTrigger(RecalcTrigger,Trigger3M)),NA())</f>
        <v>1.7107664234119468E-2</v>
      </c>
      <c r="P1340" s="44">
        <f>IFERROR(_xll.qlIndexFixing(ONIndex6M,I1340,TRUE,_xll.ohTrigger(RecalcTrigger,Trigger6M)),NA())</f>
        <v>1.7195137941437011E-2</v>
      </c>
      <c r="Q1340" s="183">
        <f>IFERROR(_xll.qlIndexFixing(ONIndex1Y,I1340,TRUE,_xll.ohTrigger(RecalcTrigger,Trigger1Y)),NA())</f>
        <v>1.7477889802721691E-2</v>
      </c>
    </row>
    <row r="1341" spans="2:17" x14ac:dyDescent="0.2">
      <c r="B1341" s="39" t="s">
        <v>42</v>
      </c>
      <c r="D1341" s="42">
        <f>_xll.qlCalendarAdvance(Calendar,$D1340,B1341,"f",FALSE)</f>
        <v>48898</v>
      </c>
      <c r="E1341" s="177">
        <f>_xll.qlInterestRateIndexValueDate(IndexON,D1341)</f>
        <v>48898</v>
      </c>
      <c r="F1341" s="193">
        <f>IFERROR(_xll.qlIndexFixing(IndexON,D1341,TRUE,_xll.ohTrigger(RecalcTrigger,TriggerON)),NA())</f>
        <v>1.6644273939263599E-2</v>
      </c>
      <c r="H1341" s="42">
        <f>_xll.qlCalendarAdvance(Calendar,$H1340,B1341,"f",FALSE)</f>
        <v>48898</v>
      </c>
      <c r="I1341" s="177">
        <f>_xll.qlInterestRateIndexValueDate(Index1M,$H1341)</f>
        <v>48900</v>
      </c>
      <c r="J1341" s="182">
        <f>IFERROR(_xll.qlIndexFixing(Index1M,$H1341,TRUE,_xll.ohTrigger(RecalcTrigger,Trigger1M)),NA())</f>
        <v>1.6617240606741079E-2</v>
      </c>
      <c r="K1341" s="44">
        <f>IFERROR(_xll.qlIndexFixing(Index3M,H1341,TRUE,_xll.ohTrigger(RecalcTrigger,Trigger3M)),NA())</f>
        <v>1.7066379194061541E-2</v>
      </c>
      <c r="L1341" s="44">
        <f>IFERROR(_xll.qlIndexFixing(Index6M,$H1341,TRUE,_xll.ohTrigger(RecalcTrigger,Trigger6M)),NA())</f>
        <v>1.7113308811498674E-2</v>
      </c>
      <c r="M1341" s="183">
        <f>IFERROR(_xll.qlIndexFixing(Index1Y,$H1341,TRUE,_xll.ohTrigger(RecalcTrigger,Trigger1Y)),NA())</f>
        <v>1.731505419713885E-2</v>
      </c>
      <c r="N1341" s="182">
        <f>IFERROR(_xll.qlIndexFixing(ONIndex1M,I1341,TRUE,_xll.ohTrigger(RecalcTrigger,Trigger1M)),NA())</f>
        <v>1.6621907587053286E-2</v>
      </c>
      <c r="O1341" s="44">
        <f>IFERROR(_xll.qlIndexFixing(ONIndex3M,I1341,TRUE,_xll.ohTrigger(RecalcTrigger,Trigger3M)),NA())</f>
        <v>1.7096514131917928E-2</v>
      </c>
      <c r="P1341" s="44">
        <f>IFERROR(_xll.qlIndexFixing(ONIndex6M,I1341,TRUE,_xll.ohTrigger(RecalcTrigger,Trigger6M)),NA())</f>
        <v>1.718366467629906E-2</v>
      </c>
      <c r="Q1341" s="183">
        <f>IFERROR(_xll.qlIndexFixing(ONIndex1Y,I1341,TRUE,_xll.ohTrigger(RecalcTrigger,Trigger1Y)),NA())</f>
        <v>1.7466280951001778E-2</v>
      </c>
    </row>
    <row r="1342" spans="2:17" x14ac:dyDescent="0.2">
      <c r="B1342" s="39" t="s">
        <v>42</v>
      </c>
      <c r="D1342" s="42">
        <f>_xll.qlCalendarAdvance(Calendar,$D1341,B1342,"f",FALSE)</f>
        <v>48905</v>
      </c>
      <c r="E1342" s="177">
        <f>_xll.qlInterestRateIndexValueDate(IndexON,D1342)</f>
        <v>48905</v>
      </c>
      <c r="F1342" s="193">
        <f>IFERROR(_xll.qlIndexFixing(IndexON,D1342,TRUE,_xll.ohTrigger(RecalcTrigger,TriggerON)),NA())</f>
        <v>1.6644273939183662E-2</v>
      </c>
      <c r="H1342" s="42">
        <f>_xll.qlCalendarAdvance(Calendar,$H1341,B1342,"f",FALSE)</f>
        <v>48905</v>
      </c>
      <c r="I1342" s="177">
        <f>_xll.qlInterestRateIndexValueDate(Index1M,$H1342)</f>
        <v>48907</v>
      </c>
      <c r="J1342" s="182">
        <f>IFERROR(_xll.qlIndexFixing(Index1M,$H1342,TRUE,_xll.ohTrigger(RecalcTrigger,Trigger1M)),NA())</f>
        <v>1.6606789316902366E-2</v>
      </c>
      <c r="K1342" s="44">
        <f>IFERROR(_xll.qlIndexFixing(Index3M,H1342,TRUE,_xll.ohTrigger(RecalcTrigger,Trigger3M)),NA())</f>
        <v>1.7054998026333288E-2</v>
      </c>
      <c r="L1342" s="44">
        <f>IFERROR(_xll.qlIndexFixing(Index6M,$H1342,TRUE,_xll.ohTrigger(RecalcTrigger,Trigger6M)),NA())</f>
        <v>1.71014753396132E-2</v>
      </c>
      <c r="M1342" s="183">
        <f>IFERROR(_xll.qlIndexFixing(Index1Y,$H1342,TRUE,_xll.ohTrigger(RecalcTrigger,Trigger1Y)),NA())</f>
        <v>1.7302920691519653E-2</v>
      </c>
      <c r="N1342" s="182">
        <f>IFERROR(_xll.qlIndexFixing(ONIndex1M,I1342,TRUE,_xll.ohTrigger(RecalcTrigger,Trigger1M)),NA())</f>
        <v>1.6611863160562734E-2</v>
      </c>
      <c r="O1342" s="44">
        <f>IFERROR(_xll.qlIndexFixing(ONIndex3M,I1342,TRUE,_xll.ohTrigger(RecalcTrigger,Trigger3M)),NA())</f>
        <v>1.7085336863287282E-2</v>
      </c>
      <c r="P1342" s="44">
        <f>IFERROR(_xll.qlIndexFixing(ONIndex6M,I1342,TRUE,_xll.ohTrigger(RecalcTrigger,Trigger6M)),NA())</f>
        <v>1.7172169970312012E-2</v>
      </c>
      <c r="Q1342" s="183">
        <f>IFERROR(_xll.qlIndexFixing(ONIndex1Y,I1342,TRUE,_xll.ohTrigger(RecalcTrigger,Trigger1Y)),NA())</f>
        <v>1.7454656096882459E-2</v>
      </c>
    </row>
    <row r="1343" spans="2:17" x14ac:dyDescent="0.2">
      <c r="B1343" s="39" t="s">
        <v>42</v>
      </c>
      <c r="D1343" s="42">
        <f>_xll.qlCalendarAdvance(Calendar,$D1342,B1343,"f",FALSE)</f>
        <v>48912</v>
      </c>
      <c r="E1343" s="177">
        <f>_xll.qlInterestRateIndexValueDate(IndexON,D1343)</f>
        <v>48912</v>
      </c>
      <c r="F1343" s="193">
        <f>IFERROR(_xll.qlIndexFixing(IndexON,D1343,TRUE,_xll.ohTrigger(RecalcTrigger,TriggerON)),NA())</f>
        <v>1.6644273939263599E-2</v>
      </c>
      <c r="H1343" s="42">
        <f>_xll.qlCalendarAdvance(Calendar,$H1342,B1343,"f",FALSE)</f>
        <v>48912</v>
      </c>
      <c r="I1343" s="177">
        <f>_xll.qlInterestRateIndexValueDate(Index1M,$H1343)</f>
        <v>48914</v>
      </c>
      <c r="J1343" s="182">
        <f>IFERROR(_xll.qlIndexFixing(Index1M,$H1343,TRUE,_xll.ohTrigger(RecalcTrigger,Trigger1M)),NA())</f>
        <v>1.6596991732091559E-2</v>
      </c>
      <c r="K1343" s="44">
        <f>IFERROR(_xll.qlIndexFixing(Index3M,H1343,TRUE,_xll.ohTrigger(RecalcTrigger,Trigger3M)),NA())</f>
        <v>1.7044424304244465E-2</v>
      </c>
      <c r="L1343" s="44">
        <f>IFERROR(_xll.qlIndexFixing(Index6M,$H1343,TRUE,_xll.ohTrigger(RecalcTrigger,Trigger6M)),NA())</f>
        <v>1.7089174891708074E-2</v>
      </c>
      <c r="M1343" s="183">
        <f>IFERROR(_xll.qlIndexFixing(Index1Y,$H1343,TRUE,_xll.ohTrigger(RecalcTrigger,Trigger1Y)),NA())</f>
        <v>1.729077745159701E-2</v>
      </c>
      <c r="N1343" s="182">
        <f>IFERROR(_xll.qlIndexFixing(ONIndex1M,I1343,TRUE,_xll.ohTrigger(RecalcTrigger,Trigger1M)),NA())</f>
        <v>1.6601787934868995E-2</v>
      </c>
      <c r="O1343" s="44">
        <f>IFERROR(_xll.qlIndexFixing(ONIndex3M,I1343,TRUE,_xll.ohTrigger(RecalcTrigger,Trigger3M)),NA())</f>
        <v>1.7074132645893414E-2</v>
      </c>
      <c r="P1343" s="44">
        <f>IFERROR(_xll.qlIndexFixing(ONIndex6M,I1343,TRUE,_xll.ohTrigger(RecalcTrigger,Trigger6M)),NA())</f>
        <v>1.7160654051533442E-2</v>
      </c>
      <c r="Q1343" s="183">
        <f>IFERROR(_xll.qlIndexFixing(ONIndex1Y,I1343,TRUE,_xll.ohTrigger(RecalcTrigger,Trigger1Y)),NA())</f>
        <v>1.7443015478413315E-2</v>
      </c>
    </row>
    <row r="1344" spans="2:17" x14ac:dyDescent="0.2">
      <c r="B1344" s="39" t="s">
        <v>42</v>
      </c>
      <c r="D1344" s="42">
        <f>_xll.qlCalendarAdvance(Calendar,$D1343,B1344,"f",FALSE)</f>
        <v>48919</v>
      </c>
      <c r="E1344" s="177">
        <f>_xll.qlInterestRateIndexValueDate(IndexON,D1344)</f>
        <v>48919</v>
      </c>
      <c r="F1344" s="193">
        <f>IFERROR(_xll.qlIndexFixing(IndexON,D1344,TRUE,_xll.ohTrigger(RecalcTrigger,TriggerON)),NA())</f>
        <v>1.6644273939183662E-2</v>
      </c>
      <c r="H1344" s="42">
        <f>_xll.qlCalendarAdvance(Calendar,$H1343,B1344,"f",FALSE)</f>
        <v>48919</v>
      </c>
      <c r="I1344" s="177">
        <f>_xll.qlInterestRateIndexValueDate(Index1M,$H1344)</f>
        <v>48921</v>
      </c>
      <c r="J1344" s="182">
        <f>IFERROR(_xll.qlIndexFixing(Index1M,$H1344,TRUE,_xll.ohTrigger(RecalcTrigger,Trigger1M)),NA())</f>
        <v>1.6586821738784063E-2</v>
      </c>
      <c r="K1344" s="44">
        <f>IFERROR(_xll.qlIndexFixing(Index3M,H1344,TRUE,_xll.ohTrigger(RecalcTrigger,Trigger3M)),NA())</f>
        <v>1.7032996522651445E-2</v>
      </c>
      <c r="L1344" s="44">
        <f>IFERROR(_xll.qlIndexFixing(Index6M,$H1344,TRUE,_xll.ohTrigger(RecalcTrigger,Trigger6M)),NA())</f>
        <v>1.7077302878554856E-2</v>
      </c>
      <c r="M1344" s="183">
        <f>IFERROR(_xll.qlIndexFixing(Index1Y,$H1344,TRUE,_xll.ohTrigger(RecalcTrigger,Trigger1Y)),NA())</f>
        <v>1.7278624719944662E-2</v>
      </c>
      <c r="N1344" s="182">
        <f>IFERROR(_xll.qlIndexFixing(ONIndex1M,I1344,TRUE,_xll.ohTrigger(RecalcTrigger,Trigger1M)),NA())</f>
        <v>1.65916821104517E-2</v>
      </c>
      <c r="O1344" s="44">
        <f>IFERROR(_xll.qlIndexFixing(ONIndex3M,I1344,TRUE,_xll.ohTrigger(RecalcTrigger,Trigger3M)),NA())</f>
        <v>1.7062901696842658E-2</v>
      </c>
      <c r="P1344" s="44">
        <f>IFERROR(_xll.qlIndexFixing(ONIndex6M,I1344,TRUE,_xll.ohTrigger(RecalcTrigger,Trigger6M)),NA())</f>
        <v>1.7149117148740345E-2</v>
      </c>
      <c r="Q1344" s="183">
        <f>IFERROR(_xll.qlIndexFixing(ONIndex1Y,I1344,TRUE,_xll.ohTrigger(RecalcTrigger,Trigger1Y)),NA())</f>
        <v>1.7431359333563989E-2</v>
      </c>
    </row>
    <row r="1345" spans="2:17" x14ac:dyDescent="0.2">
      <c r="B1345" s="39" t="s">
        <v>42</v>
      </c>
      <c r="D1345" s="42">
        <f>_xll.qlCalendarAdvance(Calendar,$D1344,B1345,"f",FALSE)</f>
        <v>48926</v>
      </c>
      <c r="E1345" s="177">
        <f>_xll.qlInterestRateIndexValueDate(IndexON,D1345)</f>
        <v>48926</v>
      </c>
      <c r="F1345" s="193">
        <f>IFERROR(_xll.qlIndexFixing(IndexON,D1345,TRUE,_xll.ohTrigger(RecalcTrigger,TriggerON)),NA())</f>
        <v>1.6644273939183662E-2</v>
      </c>
      <c r="H1345" s="42">
        <f>_xll.qlCalendarAdvance(Calendar,$H1344,B1345,"f",FALSE)</f>
        <v>48926</v>
      </c>
      <c r="I1345" s="177">
        <f>_xll.qlInterestRateIndexValueDate(Index1M,$H1345)</f>
        <v>48928</v>
      </c>
      <c r="J1345" s="182">
        <f>IFERROR(_xll.qlIndexFixing(Index1M,$H1345,TRUE,_xll.ohTrigger(RecalcTrigger,Trigger1M)),NA())</f>
        <v>1.6576621642668821E-2</v>
      </c>
      <c r="K1345" s="44">
        <f>IFERROR(_xll.qlIndexFixing(Index3M,H1345,TRUE,_xll.ohTrigger(RecalcTrigger,Trigger3M)),NA())</f>
        <v>1.7021543410232098E-2</v>
      </c>
      <c r="L1345" s="44">
        <f>IFERROR(_xll.qlIndexFixing(Index6M,$H1345,TRUE,_xll.ohTrigger(RecalcTrigger,Trigger6M)),NA())</f>
        <v>1.7065412849636058E-2</v>
      </c>
      <c r="M1345" s="183">
        <f>IFERROR(_xll.qlIndexFixing(Index1Y,$H1345,TRUE,_xll.ohTrigger(RecalcTrigger,Trigger1Y)),NA())</f>
        <v>1.7266462739126718E-2</v>
      </c>
      <c r="N1345" s="182">
        <f>IFERROR(_xll.qlIndexFixing(ONIndex1M,I1345,TRUE,_xll.ohTrigger(RecalcTrigger,Trigger1M)),NA())</f>
        <v>1.6581545887790483E-2</v>
      </c>
      <c r="O1345" s="44">
        <f>IFERROR(_xll.qlIndexFixing(ONIndex3M,I1345,TRUE,_xll.ohTrigger(RecalcTrigger,Trigger3M)),NA())</f>
        <v>1.7051644233481156E-2</v>
      </c>
      <c r="P1345" s="44">
        <f>IFERROR(_xll.qlIndexFixing(ONIndex6M,I1345,TRUE,_xll.ohTrigger(RecalcTrigger,Trigger6M)),NA())</f>
        <v>1.7137559490230103E-2</v>
      </c>
      <c r="Q1345" s="183">
        <f>IFERROR(_xll.qlIndexFixing(ONIndex1Y,I1345,TRUE,_xll.ohTrigger(RecalcTrigger,Trigger1Y)),NA())</f>
        <v>1.741968790062387E-2</v>
      </c>
    </row>
    <row r="1346" spans="2:17" x14ac:dyDescent="0.2">
      <c r="B1346" s="39" t="s">
        <v>42</v>
      </c>
      <c r="D1346" s="42">
        <f>_xll.qlCalendarAdvance(Calendar,$D1345,B1346,"f",FALSE)</f>
        <v>48933</v>
      </c>
      <c r="E1346" s="177">
        <f>_xll.qlInterestRateIndexValueDate(IndexON,D1346)</f>
        <v>48933</v>
      </c>
      <c r="F1346" s="193">
        <f>IFERROR(_xll.qlIndexFixing(IndexON,D1346,TRUE,_xll.ohTrigger(RecalcTrigger,TriggerON)),NA())</f>
        <v>1.6644273939183662E-2</v>
      </c>
      <c r="H1346" s="42">
        <f>_xll.qlCalendarAdvance(Calendar,$H1345,B1346,"f",FALSE)</f>
        <v>48933</v>
      </c>
      <c r="I1346" s="177">
        <f>_xll.qlInterestRateIndexValueDate(Index1M,$H1346)</f>
        <v>48935</v>
      </c>
      <c r="J1346" s="182">
        <f>IFERROR(_xll.qlIndexFixing(Index1M,$H1346,TRUE,_xll.ohTrigger(RecalcTrigger,Trigger1M)),NA())</f>
        <v>1.6566391644627643E-2</v>
      </c>
      <c r="K1346" s="44">
        <f>IFERROR(_xll.qlIndexFixing(Index3M,H1346,TRUE,_xll.ohTrigger(RecalcTrigger,Trigger3M)),NA())</f>
        <v>1.701006518546766E-2</v>
      </c>
      <c r="L1346" s="44">
        <f>IFERROR(_xll.qlIndexFixing(Index6M,$H1346,TRUE,_xll.ohTrigger(RecalcTrigger,Trigger6M)),NA())</f>
        <v>1.7053505035717849E-2</v>
      </c>
      <c r="M1346" s="183">
        <f>IFERROR(_xll.qlIndexFixing(Index1Y,$H1346,TRUE,_xll.ohTrigger(RecalcTrigger,Trigger1Y)),NA())</f>
        <v>1.725429175169458E-2</v>
      </c>
      <c r="N1346" s="182">
        <f>IFERROR(_xll.qlIndexFixing(ONIndex1M,I1346,TRUE,_xll.ohTrigger(RecalcTrigger,Trigger1M)),NA())</f>
        <v>1.6569924668283775E-2</v>
      </c>
      <c r="O1346" s="44">
        <f>IFERROR(_xll.qlIndexFixing(ONIndex3M,I1346,TRUE,_xll.ohTrigger(RecalcTrigger,Trigger3M)),NA())</f>
        <v>1.7038746373581048E-2</v>
      </c>
      <c r="P1346" s="44">
        <f>IFERROR(_xll.qlIndexFixing(ONIndex6M,I1346,TRUE,_xll.ohTrigger(RecalcTrigger,Trigger6M)),NA())</f>
        <v>1.7124325615753833E-2</v>
      </c>
      <c r="Q1346" s="183">
        <f>IFERROR(_xll.qlIndexFixing(ONIndex1Y,I1346,TRUE,_xll.ohTrigger(RecalcTrigger,Trigger1Y)),NA())</f>
        <v>1.7406330705114215E-2</v>
      </c>
    </row>
    <row r="1347" spans="2:17" x14ac:dyDescent="0.2">
      <c r="B1347" s="39" t="s">
        <v>42</v>
      </c>
      <c r="D1347" s="42">
        <f>_xll.qlCalendarAdvance(Calendar,$D1346,B1347,"f",FALSE)</f>
        <v>48940</v>
      </c>
      <c r="E1347" s="177">
        <f>_xll.qlInterestRateIndexValueDate(IndexON,D1347)</f>
        <v>48940</v>
      </c>
      <c r="F1347" s="193">
        <f>IFERROR(_xll.qlIndexFixing(IndexON,D1347,TRUE,_xll.ohTrigger(RecalcTrigger,TriggerON)),NA())</f>
        <v>1.6644273939263599E-2</v>
      </c>
      <c r="H1347" s="42">
        <f>_xll.qlCalendarAdvance(Calendar,$H1346,B1347,"f",FALSE)</f>
        <v>48940</v>
      </c>
      <c r="I1347" s="177">
        <f>_xll.qlInterestRateIndexValueDate(Index1M,$H1347)</f>
        <v>48942</v>
      </c>
      <c r="J1347" s="182">
        <f>IFERROR(_xll.qlIndexFixing(Index1M,$H1347,TRUE,_xll.ohTrigger(RecalcTrigger,Trigger1M)),NA())</f>
        <v>1.6556131945552333E-2</v>
      </c>
      <c r="K1347" s="44">
        <f>IFERROR(_xll.qlIndexFixing(Index3M,H1347,TRUE,_xll.ohTrigger(RecalcTrigger,Trigger3M)),NA())</f>
        <v>1.699856206683581E-2</v>
      </c>
      <c r="L1347" s="44">
        <f>IFERROR(_xll.qlIndexFixing(Index6M,$H1347,TRUE,_xll.ohTrigger(RecalcTrigger,Trigger6M)),NA())</f>
        <v>1.7041579667564654E-2</v>
      </c>
      <c r="M1347" s="183">
        <f>IFERROR(_xll.qlIndexFixing(Index1Y,$H1347,TRUE,_xll.ohTrigger(RecalcTrigger,Trigger1Y)),NA())</f>
        <v>1.7242112000188044E-2</v>
      </c>
      <c r="N1347" s="182">
        <f>IFERROR(_xll.qlIndexFixing(ONIndex1M,I1347,TRUE,_xll.ohTrigger(RecalcTrigger,Trigger1M)),NA())</f>
        <v>1.6561183049974559E-2</v>
      </c>
      <c r="O1347" s="44">
        <f>IFERROR(_xll.qlIndexFixing(ONIndex3M,I1347,TRUE,_xll.ohTrigger(RecalcTrigger,Trigger3M)),NA())</f>
        <v>1.7029050633610154E-2</v>
      </c>
      <c r="P1347" s="44">
        <f>IFERROR(_xll.qlIndexFixing(ONIndex6M,I1347,TRUE,_xll.ohTrigger(RecalcTrigger,Trigger6M)),NA())</f>
        <v>1.7114382820366814E-2</v>
      </c>
      <c r="Q1347" s="183">
        <f>IFERROR(_xll.qlIndexFixing(ONIndex1Y,I1347,TRUE,_xll.ohTrigger(RecalcTrigger,Trigger1Y)),NA())</f>
        <v>1.739630012211002E-2</v>
      </c>
    </row>
    <row r="1348" spans="2:17" x14ac:dyDescent="0.2">
      <c r="B1348" s="39" t="s">
        <v>42</v>
      </c>
      <c r="D1348" s="42">
        <f>_xll.qlCalendarAdvance(Calendar,$D1347,B1348,"f",FALSE)</f>
        <v>48947</v>
      </c>
      <c r="E1348" s="177">
        <f>_xll.qlInterestRateIndexValueDate(IndexON,D1348)</f>
        <v>48947</v>
      </c>
      <c r="F1348" s="193">
        <f>IFERROR(_xll.qlIndexFixing(IndexON,D1348,TRUE,_xll.ohTrigger(RecalcTrigger,TriggerON)),NA())</f>
        <v>1.6644273939263599E-2</v>
      </c>
      <c r="H1348" s="42">
        <f>_xll.qlCalendarAdvance(Calendar,$H1347,B1348,"f",FALSE)</f>
        <v>48947</v>
      </c>
      <c r="I1348" s="177">
        <f>_xll.qlInterestRateIndexValueDate(Index1M,$H1348)</f>
        <v>48949</v>
      </c>
      <c r="J1348" s="182">
        <f>IFERROR(_xll.qlIndexFixing(Index1M,$H1348,TRUE,_xll.ohTrigger(RecalcTrigger,Trigger1M)),NA())</f>
        <v>1.6545842746319706E-2</v>
      </c>
      <c r="K1348" s="44">
        <f>IFERROR(_xll.qlIndexFixing(Index3M,H1348,TRUE,_xll.ohTrigger(RecalcTrigger,Trigger3M)),NA())</f>
        <v>1.6987034272814228E-2</v>
      </c>
      <c r="L1348" s="44">
        <f>IFERROR(_xll.qlIndexFixing(Index6M,$H1348,TRUE,_xll.ohTrigger(RecalcTrigger,Trigger6M)),NA())</f>
        <v>1.7030094225372112E-2</v>
      </c>
      <c r="M1348" s="183">
        <f>IFERROR(_xll.qlIndexFixing(Index1Y,$H1348,TRUE,_xll.ohTrigger(RecalcTrigger,Trigger1Y)),NA())</f>
        <v>1.7229923727135957E-2</v>
      </c>
      <c r="N1348" s="182">
        <f>IFERROR(_xll.qlIndexFixing(ONIndex1M,I1348,TRUE,_xll.ohTrigger(RecalcTrigger,Trigger1M)),NA())</f>
        <v>1.6550956835859054E-2</v>
      </c>
      <c r="O1348" s="44">
        <f>IFERROR(_xll.qlIndexFixing(ONIndex3M,I1348,TRUE,_xll.ohTrigger(RecalcTrigger,Trigger3M)),NA())</f>
        <v>1.7017714931792938E-2</v>
      </c>
      <c r="P1348" s="44">
        <f>IFERROR(_xll.qlIndexFixing(ONIndex6M,I1348,TRUE,_xll.ohTrigger(RecalcTrigger,Trigger6M)),NA())</f>
        <v>1.7102764266008208E-2</v>
      </c>
      <c r="Q1348" s="183">
        <f>IFERROR(_xll.qlIndexFixing(ONIndex1Y,I1348,TRUE,_xll.ohTrigger(RecalcTrigger,Trigger1Y)),NA())</f>
        <v>1.7384584252795321E-2</v>
      </c>
    </row>
    <row r="1349" spans="2:17" x14ac:dyDescent="0.2">
      <c r="B1349" s="39" t="s">
        <v>42</v>
      </c>
      <c r="D1349" s="42">
        <f>_xll.qlCalendarAdvance(Calendar,$D1348,B1349,"f",FALSE)</f>
        <v>48954</v>
      </c>
      <c r="E1349" s="177">
        <f>_xll.qlInterestRateIndexValueDate(IndexON,D1349)</f>
        <v>48954</v>
      </c>
      <c r="F1349" s="193">
        <f>IFERROR(_xll.qlIndexFixing(IndexON,D1349,TRUE,_xll.ohTrigger(RecalcTrigger,TriggerON)),NA())</f>
        <v>1.6644273939183662E-2</v>
      </c>
      <c r="H1349" s="42">
        <f>_xll.qlCalendarAdvance(Calendar,$H1348,B1349,"f",FALSE)</f>
        <v>48954</v>
      </c>
      <c r="I1349" s="177">
        <f>_xll.qlInterestRateIndexValueDate(Index1M,$H1349)</f>
        <v>48956</v>
      </c>
      <c r="J1349" s="182">
        <f>IFERROR(_xll.qlIndexFixing(Index1M,$H1349,TRUE,_xll.ohTrigger(RecalcTrigger,Trigger1M)),NA())</f>
        <v>1.6535524247819067E-2</v>
      </c>
      <c r="K1349" s="44">
        <f>IFERROR(_xll.qlIndexFixing(Index3M,H1349,TRUE,_xll.ohTrigger(RecalcTrigger,Trigger3M)),NA())</f>
        <v>1.6975482021876154E-2</v>
      </c>
      <c r="L1349" s="44">
        <f>IFERROR(_xll.qlIndexFixing(Index6M,$H1349,TRUE,_xll.ohTrigger(RecalcTrigger,Trigger6M)),NA())</f>
        <v>1.7018136146205239E-2</v>
      </c>
      <c r="M1349" s="183">
        <f>IFERROR(_xll.qlIndexFixing(Index1Y,$H1349,TRUE,_xll.ohTrigger(RecalcTrigger,Trigger1Y)),NA())</f>
        <v>1.721772717505534E-2</v>
      </c>
      <c r="N1349" s="182">
        <f>IFERROR(_xll.qlIndexFixing(ONIndex1M,I1349,TRUE,_xll.ohTrigger(RecalcTrigger,Trigger1M)),NA())</f>
        <v>1.6540701025578031E-2</v>
      </c>
      <c r="O1349" s="44">
        <f>IFERROR(_xll.qlIndexFixing(ONIndex3M,I1349,TRUE,_xll.ohTrigger(RecalcTrigger,Trigger3M)),NA())</f>
        <v>1.7006353585049538E-2</v>
      </c>
      <c r="P1349" s="44">
        <f>IFERROR(_xll.qlIndexFixing(ONIndex6M,I1349,TRUE,_xll.ohTrigger(RecalcTrigger,Trigger6M)),NA())</f>
        <v>1.7091125870001278E-2</v>
      </c>
      <c r="Q1349" s="183">
        <f>IFERROR(_xll.qlIndexFixing(ONIndex1Y,I1349,TRUE,_xll.ohTrigger(RecalcTrigger,Trigger1Y)),NA())</f>
        <v>1.7372854047508213E-2</v>
      </c>
    </row>
    <row r="1350" spans="2:17" x14ac:dyDescent="0.2">
      <c r="B1350" s="39" t="s">
        <v>42</v>
      </c>
      <c r="D1350" s="42">
        <f>_xll.qlCalendarAdvance(Calendar,$D1349,B1350,"f",FALSE)</f>
        <v>48961</v>
      </c>
      <c r="E1350" s="177">
        <f>_xll.qlInterestRateIndexValueDate(IndexON,D1350)</f>
        <v>48961</v>
      </c>
      <c r="F1350" s="193">
        <f>IFERROR(_xll.qlIndexFixing(IndexON,D1350,TRUE,_xll.ohTrigger(RecalcTrigger,TriggerON)),NA())</f>
        <v>1.6644273939263599E-2</v>
      </c>
      <c r="H1350" s="42">
        <f>_xll.qlCalendarAdvance(Calendar,$H1349,B1350,"f",FALSE)</f>
        <v>48961</v>
      </c>
      <c r="I1350" s="177">
        <f>_xll.qlInterestRateIndexValueDate(Index1M,$H1350)</f>
        <v>48963</v>
      </c>
      <c r="J1350" s="182">
        <f>IFERROR(_xll.qlIndexFixing(Index1M,$H1350,TRUE,_xll.ohTrigger(RecalcTrigger,Trigger1M)),NA())</f>
        <v>1.6525176650924733E-2</v>
      </c>
      <c r="K1350" s="44">
        <f>IFERROR(_xll.qlIndexFixing(Index3M,H1350,TRUE,_xll.ohTrigger(RecalcTrigger,Trigger3M)),NA())</f>
        <v>1.6963905532495716E-2</v>
      </c>
      <c r="L1350" s="44">
        <f>IFERROR(_xll.qlIndexFixing(Index6M,$H1350,TRUE,_xll.ohTrigger(RecalcTrigger,Trigger6M)),NA())</f>
        <v>1.7006161188979192E-2</v>
      </c>
      <c r="M1350" s="183">
        <f>IFERROR(_xll.qlIndexFixing(Index1Y,$H1350,TRUE,_xll.ohTrigger(RecalcTrigger,Trigger1Y)),NA())</f>
        <v>1.7205522586451822E-2</v>
      </c>
      <c r="N1350" s="182">
        <f>IFERROR(_xll.qlIndexFixing(ONIndex1M,I1350,TRUE,_xll.ohTrigger(RecalcTrigger,Trigger1M)),NA())</f>
        <v>1.6530415819770994E-2</v>
      </c>
      <c r="O1350" s="44">
        <f>IFERROR(_xll.qlIndexFixing(ONIndex3M,I1350,TRUE,_xll.ohTrigger(RecalcTrigger,Trigger3M)),NA())</f>
        <v>1.6994966810965906E-2</v>
      </c>
      <c r="P1350" s="44">
        <f>IFERROR(_xll.qlIndexFixing(ONIndex6M,I1350,TRUE,_xll.ohTrigger(RecalcTrigger,Trigger6M)),NA())</f>
        <v>1.7079467860723341E-2</v>
      </c>
      <c r="Q1350" s="183">
        <f>IFERROR(_xll.qlIndexFixing(ONIndex1Y,I1350,TRUE,_xll.ohTrigger(RecalcTrigger,Trigger1Y)),NA())</f>
        <v>1.7361109744218339E-2</v>
      </c>
    </row>
    <row r="1351" spans="2:17" x14ac:dyDescent="0.2">
      <c r="B1351" s="39" t="s">
        <v>42</v>
      </c>
      <c r="D1351" s="42">
        <f>_xll.qlCalendarAdvance(Calendar,$D1350,B1351,"f",FALSE)</f>
        <v>48968</v>
      </c>
      <c r="E1351" s="177">
        <f>_xll.qlInterestRateIndexValueDate(IndexON,D1351)</f>
        <v>48968</v>
      </c>
      <c r="F1351" s="193">
        <f>IFERROR(_xll.qlIndexFixing(IndexON,D1351,TRUE,_xll.ohTrigger(RecalcTrigger,TriggerON)),NA())</f>
        <v>1.6644273939183662E-2</v>
      </c>
      <c r="H1351" s="42">
        <f>_xll.qlCalendarAdvance(Calendar,$H1350,B1351,"f",FALSE)</f>
        <v>48968</v>
      </c>
      <c r="I1351" s="177">
        <f>_xll.qlInterestRateIndexValueDate(Index1M,$H1351)</f>
        <v>48970</v>
      </c>
      <c r="J1351" s="182">
        <f>IFERROR(_xll.qlIndexFixing(Index1M,$H1351,TRUE,_xll.ohTrigger(RecalcTrigger,Trigger1M)),NA())</f>
        <v>1.6514800156528509E-2</v>
      </c>
      <c r="K1351" s="44">
        <f>IFERROR(_xll.qlIndexFixing(Index3M,H1351,TRUE,_xll.ohTrigger(RecalcTrigger,Trigger3M)),NA())</f>
        <v>1.69523050231426E-2</v>
      </c>
      <c r="L1351" s="44">
        <f>IFERROR(_xll.qlIndexFixing(Index6M,$H1351,TRUE,_xll.ohTrigger(RecalcTrigger,Trigger6M)),NA())</f>
        <v>1.6994169584425213E-2</v>
      </c>
      <c r="M1351" s="183">
        <f>IFERROR(_xll.qlIndexFixing(Index1Y,$H1351,TRUE,_xll.ohTrigger(RecalcTrigger,Trigger1Y)),NA())</f>
        <v>1.7193310203819649E-2</v>
      </c>
      <c r="N1351" s="182">
        <f>IFERROR(_xll.qlIndexFixing(ONIndex1M,I1351,TRUE,_xll.ohTrigger(RecalcTrigger,Trigger1M)),NA())</f>
        <v>1.652010141883764E-2</v>
      </c>
      <c r="O1351" s="44">
        <f>IFERROR(_xll.qlIndexFixing(ONIndex3M,I1351,TRUE,_xll.ohTrigger(RecalcTrigger,Trigger3M)),NA())</f>
        <v>1.6983554826648373E-2</v>
      </c>
      <c r="P1351" s="44">
        <f>IFERROR(_xll.qlIndexFixing(ONIndex6M,I1351,TRUE,_xll.ohTrigger(RecalcTrigger,Trigger6M)),NA())</f>
        <v>1.7067790466871458E-2</v>
      </c>
      <c r="Q1351" s="183">
        <f>IFERROR(_xll.qlIndexFixing(ONIndex1Y,I1351,TRUE,_xll.ohTrigger(RecalcTrigger,Trigger1Y)),NA())</f>
        <v>1.7349351581135153E-2</v>
      </c>
    </row>
    <row r="1352" spans="2:17" x14ac:dyDescent="0.2">
      <c r="B1352" s="39" t="s">
        <v>42</v>
      </c>
      <c r="D1352" s="42">
        <f>_xll.qlCalendarAdvance(Calendar,$D1351,B1352,"f",FALSE)</f>
        <v>48975</v>
      </c>
      <c r="E1352" s="177">
        <f>_xll.qlInterestRateIndexValueDate(IndexON,D1352)</f>
        <v>48975</v>
      </c>
      <c r="F1352" s="193">
        <f>IFERROR(_xll.qlIndexFixing(IndexON,D1352,TRUE,_xll.ohTrigger(RecalcTrigger,TriggerON)),NA())</f>
        <v>1.6644273939263599E-2</v>
      </c>
      <c r="H1352" s="42">
        <f>_xll.qlCalendarAdvance(Calendar,$H1351,B1352,"f",FALSE)</f>
        <v>48975</v>
      </c>
      <c r="I1352" s="177">
        <f>_xll.qlInterestRateIndexValueDate(Index1M,$H1352)</f>
        <v>48977</v>
      </c>
      <c r="J1352" s="182">
        <f>IFERROR(_xll.qlIndexFixing(Index1M,$H1352,TRUE,_xll.ohTrigger(RecalcTrigger,Trigger1M)),NA())</f>
        <v>1.6505863602537411E-2</v>
      </c>
      <c r="K1352" s="44">
        <f>IFERROR(_xll.qlIndexFixing(Index3M,H1352,TRUE,_xll.ohTrigger(RecalcTrigger,Trigger3M)),NA())</f>
        <v>1.6941117337944109E-2</v>
      </c>
      <c r="L1352" s="44">
        <f>IFERROR(_xll.qlIndexFixing(Index6M,$H1352,TRUE,_xll.ohTrigger(RecalcTrigger,Trigger6M)),NA())</f>
        <v>1.6982161563268348E-2</v>
      </c>
      <c r="M1352" s="183">
        <f>IFERROR(_xll.qlIndexFixing(Index1Y,$H1352,TRUE,_xll.ohTrigger(RecalcTrigger,Trigger1Y)),NA())</f>
        <v>1.718109026964058E-2</v>
      </c>
      <c r="N1352" s="182">
        <f>IFERROR(_xll.qlIndexFixing(ONIndex1M,I1352,TRUE,_xll.ohTrigger(RecalcTrigger,Trigger1M)),NA())</f>
        <v>1.6509758023257604E-2</v>
      </c>
      <c r="O1352" s="44">
        <f>IFERROR(_xll.qlIndexFixing(ONIndex3M,I1352,TRUE,_xll.ohTrigger(RecalcTrigger,Trigger3M)),NA())</f>
        <v>1.6972117849523016E-2</v>
      </c>
      <c r="P1352" s="44">
        <f>IFERROR(_xll.qlIndexFixing(ONIndex6M,I1352,TRUE,_xll.ohTrigger(RecalcTrigger,Trigger6M)),NA())</f>
        <v>1.7056093916743009E-2</v>
      </c>
      <c r="Q1352" s="183">
        <f>IFERROR(_xll.qlIndexFixing(ONIndex1Y,I1352,TRUE,_xll.ohTrigger(RecalcTrigger,Trigger1Y)),NA())</f>
        <v>1.7337579796148361E-2</v>
      </c>
    </row>
    <row r="1353" spans="2:17" x14ac:dyDescent="0.2">
      <c r="B1353" s="39" t="s">
        <v>42</v>
      </c>
      <c r="D1353" s="42">
        <f>_xll.qlCalendarAdvance(Calendar,$D1352,B1353,"f",FALSE)</f>
        <v>48982</v>
      </c>
      <c r="E1353" s="177">
        <f>_xll.qlInterestRateIndexValueDate(IndexON,D1353)</f>
        <v>48982</v>
      </c>
      <c r="F1353" s="193">
        <f>IFERROR(_xll.qlIndexFixing(IndexON,D1353,TRUE,_xll.ohTrigger(RecalcTrigger,TriggerON)),NA())</f>
        <v>1.6644273939263599E-2</v>
      </c>
      <c r="H1353" s="42">
        <f>_xll.qlCalendarAdvance(Calendar,$H1352,B1353,"f",FALSE)</f>
        <v>48982</v>
      </c>
      <c r="I1353" s="177">
        <f>_xll.qlInterestRateIndexValueDate(Index1M,$H1353)</f>
        <v>48984</v>
      </c>
      <c r="J1353" s="182">
        <f>IFERROR(_xll.qlIndexFixing(Index1M,$H1353,TRUE,_xll.ohTrigger(RecalcTrigger,Trigger1M)),NA())</f>
        <v>1.6495439905965803E-2</v>
      </c>
      <c r="K1353" s="44">
        <f>IFERROR(_xll.qlIndexFixing(Index3M,H1353,TRUE,_xll.ohTrigger(RecalcTrigger,Trigger3M)),NA())</f>
        <v>1.6929471634785441E-2</v>
      </c>
      <c r="L1353" s="44">
        <f>IFERROR(_xll.qlIndexFixing(Index6M,$H1353,TRUE,_xll.ohTrigger(RecalcTrigger,Trigger6M)),NA())</f>
        <v>1.6970137356228352E-2</v>
      </c>
      <c r="M1353" s="183">
        <f>IFERROR(_xll.qlIndexFixing(Index1Y,$H1353,TRUE,_xll.ohTrigger(RecalcTrigger,Trigger1Y)),NA())</f>
        <v>1.7168863026385428E-2</v>
      </c>
      <c r="N1353" s="182">
        <f>IFERROR(_xll.qlIndexFixing(ONIndex1M,I1353,TRUE,_xll.ohTrigger(RecalcTrigger,Trigger1M)),NA())</f>
        <v>1.6499385833670388E-2</v>
      </c>
      <c r="O1353" s="44">
        <f>IFERROR(_xll.qlIndexFixing(ONIndex3M,I1353,TRUE,_xll.ohTrigger(RecalcTrigger,Trigger3M)),NA())</f>
        <v>1.696065609709585E-2</v>
      </c>
      <c r="P1353" s="44">
        <f>IFERROR(_xll.qlIndexFixing(ONIndex6M,I1353,TRUE,_xll.ohTrigger(RecalcTrigger,Trigger6M)),NA())</f>
        <v>1.7044378438795249E-2</v>
      </c>
      <c r="Q1353" s="183">
        <f>IFERROR(_xll.qlIndexFixing(ONIndex1Y,I1353,TRUE,_xll.ohTrigger(RecalcTrigger,Trigger1Y)),NA())</f>
        <v>1.7325794627467417E-2</v>
      </c>
    </row>
    <row r="1354" spans="2:17" x14ac:dyDescent="0.2">
      <c r="B1354" s="39" t="s">
        <v>42</v>
      </c>
      <c r="D1354" s="42">
        <f>_xll.qlCalendarAdvance(Calendar,$D1353,B1354,"f",FALSE)</f>
        <v>48989</v>
      </c>
      <c r="E1354" s="177">
        <f>_xll.qlInterestRateIndexValueDate(IndexON,D1354)</f>
        <v>48989</v>
      </c>
      <c r="F1354" s="193">
        <f>IFERROR(_xll.qlIndexFixing(IndexON,D1354,TRUE,_xll.ohTrigger(RecalcTrigger,TriggerON)),NA())</f>
        <v>1.6644273939183662E-2</v>
      </c>
      <c r="H1354" s="42">
        <f>_xll.qlCalendarAdvance(Calendar,$H1353,B1354,"f",FALSE)</f>
        <v>48989</v>
      </c>
      <c r="I1354" s="177">
        <f>_xll.qlInterestRateIndexValueDate(Index1M,$H1354)</f>
        <v>48991</v>
      </c>
      <c r="J1354" s="182">
        <f>IFERROR(_xll.qlIndexFixing(Index1M,$H1354,TRUE,_xll.ohTrigger(RecalcTrigger,Trigger1M)),NA())</f>
        <v>1.6484987861124747E-2</v>
      </c>
      <c r="K1354" s="44">
        <f>IFERROR(_xll.qlIndexFixing(Index3M,H1354,TRUE,_xll.ohTrigger(RecalcTrigger,Trigger3M)),NA())</f>
        <v>1.69178025521711E-2</v>
      </c>
      <c r="L1354" s="44">
        <f>IFERROR(_xll.qlIndexFixing(Index6M,$H1354,TRUE,_xll.ohTrigger(RecalcTrigger,Trigger6M)),NA())</f>
        <v>1.6958097194020558E-2</v>
      </c>
      <c r="M1354" s="183">
        <f>IFERROR(_xll.qlIndexFixing(Index1Y,$H1354,TRUE,_xll.ohTrigger(RecalcTrigger,Trigger1Y)),NA())</f>
        <v>1.7156628716513612E-2</v>
      </c>
      <c r="N1354" s="182">
        <f>IFERROR(_xll.qlIndexFixing(ONIndex1M,I1354,TRUE,_xll.ohTrigger(RecalcTrigger,Trigger1M)),NA())</f>
        <v>1.6488985050555627E-2</v>
      </c>
      <c r="O1354" s="44">
        <f>IFERROR(_xll.qlIndexFixing(ONIndex3M,I1354,TRUE,_xll.ohTrigger(RecalcTrigger,Trigger3M)),NA())</f>
        <v>1.6949169786553142E-2</v>
      </c>
      <c r="P1354" s="44">
        <f>IFERROR(_xll.qlIndexFixing(ONIndex6M,I1354,TRUE,_xll.ohTrigger(RecalcTrigger,Trigger6M)),NA())</f>
        <v>1.7032644261725238E-2</v>
      </c>
      <c r="Q1354" s="183">
        <f>IFERROR(_xll.qlIndexFixing(ONIndex1Y,I1354,TRUE,_xll.ohTrigger(RecalcTrigger,Trigger1Y)),NA())</f>
        <v>1.7313996313061963E-2</v>
      </c>
    </row>
    <row r="1355" spans="2:17" x14ac:dyDescent="0.2">
      <c r="B1355" s="39" t="s">
        <v>42</v>
      </c>
      <c r="D1355" s="42">
        <f>_xll.qlCalendarAdvance(Calendar,$D1354,B1355,"f",FALSE)</f>
        <v>48996</v>
      </c>
      <c r="E1355" s="177">
        <f>_xll.qlInterestRateIndexValueDate(IndexON,D1355)</f>
        <v>48996</v>
      </c>
      <c r="F1355" s="193">
        <f>IFERROR(_xll.qlIndexFixing(IndexON,D1355,TRUE,_xll.ohTrigger(RecalcTrigger,TriggerON)),NA())</f>
        <v>1.6644273939263599E-2</v>
      </c>
      <c r="H1355" s="42">
        <f>_xll.qlCalendarAdvance(Calendar,$H1354,B1355,"f",FALSE)</f>
        <v>48996</v>
      </c>
      <c r="I1355" s="177">
        <f>_xll.qlInterestRateIndexValueDate(Index1M,$H1355)</f>
        <v>48998</v>
      </c>
      <c r="J1355" s="182">
        <f>IFERROR(_xll.qlIndexFixing(Index1M,$H1355,TRUE,_xll.ohTrigger(RecalcTrigger,Trigger1M)),NA())</f>
        <v>1.6474507668842175E-2</v>
      </c>
      <c r="K1355" s="44">
        <f>IFERROR(_xll.qlIndexFixing(Index3M,H1355,TRUE,_xll.ohTrigger(RecalcTrigger,Trigger3M)),NA())</f>
        <v>1.6906110308548366E-2</v>
      </c>
      <c r="L1355" s="44">
        <f>IFERROR(_xll.qlIndexFixing(Index6M,$H1355,TRUE,_xll.ohTrigger(RecalcTrigger,Trigger6M)),NA())</f>
        <v>1.6946041307355011E-2</v>
      </c>
      <c r="M1355" s="183">
        <f>IFERROR(_xll.qlIndexFixing(Index1Y,$H1355,TRUE,_xll.ohTrigger(RecalcTrigger,Trigger1Y)),NA())</f>
        <v>1.7144387582472515E-2</v>
      </c>
      <c r="N1355" s="182">
        <f>IFERROR(_xll.qlIndexFixing(ONIndex1M,I1355,TRUE,_xll.ohTrigger(RecalcTrigger,Trigger1M)),NA())</f>
        <v>1.6478555874472889E-2</v>
      </c>
      <c r="O1355" s="44">
        <f>IFERROR(_xll.qlIndexFixing(ONIndex3M,I1355,TRUE,_xll.ohTrigger(RecalcTrigger,Trigger3M)),NA())</f>
        <v>1.693765913532097E-2</v>
      </c>
      <c r="P1355" s="44">
        <f>IFERROR(_xll.qlIndexFixing(ONIndex6M,I1355,TRUE,_xll.ohTrigger(RecalcTrigger,Trigger6M)),NA())</f>
        <v>1.7020891613910294E-2</v>
      </c>
      <c r="Q1355" s="183">
        <f>IFERROR(_xll.qlIndexFixing(ONIndex1Y,I1355,TRUE,_xll.ohTrigger(RecalcTrigger,Trigger1Y)),NA())</f>
        <v>1.7302185091141453E-2</v>
      </c>
    </row>
    <row r="1356" spans="2:17" x14ac:dyDescent="0.2">
      <c r="B1356" s="39" t="s">
        <v>42</v>
      </c>
      <c r="D1356" s="42">
        <f>_xll.qlCalendarAdvance(Calendar,$D1355,B1356,"f",FALSE)</f>
        <v>49003</v>
      </c>
      <c r="E1356" s="177">
        <f>_xll.qlInterestRateIndexValueDate(IndexON,D1356)</f>
        <v>49003</v>
      </c>
      <c r="F1356" s="193">
        <f>IFERROR(_xll.qlIndexFixing(IndexON,D1356,TRUE,_xll.ohTrigger(RecalcTrigger,TriggerON)),NA())</f>
        <v>1.6644273939263599E-2</v>
      </c>
      <c r="H1356" s="42">
        <f>_xll.qlCalendarAdvance(Calendar,$H1355,B1356,"f",FALSE)</f>
        <v>49003</v>
      </c>
      <c r="I1356" s="177">
        <f>_xll.qlInterestRateIndexValueDate(Index1M,$H1356)</f>
        <v>49005</v>
      </c>
      <c r="J1356" s="182">
        <f>IFERROR(_xll.qlIndexFixing(Index1M,$H1356,TRUE,_xll.ohTrigger(RecalcTrigger,Trigger1M)),NA())</f>
        <v>1.6462491252807465E-2</v>
      </c>
      <c r="K1356" s="44">
        <f>IFERROR(_xll.qlIndexFixing(Index3M,H1356,TRUE,_xll.ohTrigger(RecalcTrigger,Trigger3M)),NA())</f>
        <v>1.6893058576130757E-2</v>
      </c>
      <c r="L1356" s="44">
        <f>IFERROR(_xll.qlIndexFixing(Index6M,$H1356,TRUE,_xll.ohTrigger(RecalcTrigger,Trigger6M)),NA())</f>
        <v>1.6931616103283614E-2</v>
      </c>
      <c r="M1356" s="183">
        <f>IFERROR(_xll.qlIndexFixing(Index1Y,$H1356,TRUE,_xll.ohTrigger(RecalcTrigger,Trigger1Y)),NA())</f>
        <v>1.7132139866697465E-2</v>
      </c>
      <c r="N1356" s="182">
        <f>IFERROR(_xll.qlIndexFixing(ONIndex1M,I1356,TRUE,_xll.ohTrigger(RecalcTrigger,Trigger1M)),NA())</f>
        <v>1.6468098505901807E-2</v>
      </c>
      <c r="O1356" s="44">
        <f>IFERROR(_xll.qlIndexFixing(ONIndex3M,I1356,TRUE,_xll.ohTrigger(RecalcTrigger,Trigger3M)),NA())</f>
        <v>1.692612436066554E-2</v>
      </c>
      <c r="P1356" s="44">
        <f>IFERROR(_xll.qlIndexFixing(ONIndex6M,I1356,TRUE,_xll.ohTrigger(RecalcTrigger,Trigger6M)),NA())</f>
        <v>1.7009120723807669E-2</v>
      </c>
      <c r="Q1356" s="183">
        <f>IFERROR(_xll.qlIndexFixing(ONIndex1Y,I1356,TRUE,_xll.ohTrigger(RecalcTrigger,Trigger1Y)),NA())</f>
        <v>1.7290361199515658E-2</v>
      </c>
    </row>
    <row r="1357" spans="2:17" x14ac:dyDescent="0.2">
      <c r="B1357" s="39" t="s">
        <v>42</v>
      </c>
      <c r="D1357" s="42">
        <f>_xll.qlCalendarAdvance(Calendar,$D1356,B1357,"f",FALSE)</f>
        <v>49010</v>
      </c>
      <c r="E1357" s="177">
        <f>_xll.qlInterestRateIndexValueDate(IndexON,D1357)</f>
        <v>49010</v>
      </c>
      <c r="F1357" s="193">
        <f>IFERROR(_xll.qlIndexFixing(IndexON,D1357,TRUE,_xll.ohTrigger(RecalcTrigger,TriggerON)),NA())</f>
        <v>1.6644273939263599E-2</v>
      </c>
      <c r="H1357" s="42">
        <f>_xll.qlCalendarAdvance(Calendar,$H1356,B1357,"f",FALSE)</f>
        <v>49010</v>
      </c>
      <c r="I1357" s="177">
        <f>_xll.qlInterestRateIndexValueDate(Index1M,$H1357)</f>
        <v>49012</v>
      </c>
      <c r="J1357" s="182">
        <f>IFERROR(_xll.qlIndexFixing(Index1M,$H1357,TRUE,_xll.ohTrigger(RecalcTrigger,Trigger1M)),NA())</f>
        <v>1.6451565470580416E-2</v>
      </c>
      <c r="K1357" s="44">
        <f>IFERROR(_xll.qlIndexFixing(Index3M,H1357,TRUE,_xll.ohTrigger(RecalcTrigger,Trigger3M)),NA())</f>
        <v>1.6881314276539664E-2</v>
      </c>
      <c r="L1357" s="44">
        <f>IFERROR(_xll.qlIndexFixing(Index6M,$H1357,TRUE,_xll.ohTrigger(RecalcTrigger,Trigger6M)),NA())</f>
        <v>1.6919521593856103E-2</v>
      </c>
      <c r="M1357" s="183">
        <f>IFERROR(_xll.qlIndexFixing(Index1Y,$H1357,TRUE,_xll.ohTrigger(RecalcTrigger,Trigger1Y)),NA())</f>
        <v>1.7119885811613063E-2</v>
      </c>
      <c r="N1357" s="182">
        <f>IFERROR(_xll.qlIndexFixing(ONIndex1M,I1357,TRUE,_xll.ohTrigger(RecalcTrigger,Trigger1M)),NA())</f>
        <v>1.6457613145242078E-2</v>
      </c>
      <c r="O1357" s="44">
        <f>IFERROR(_xll.qlIndexFixing(ONIndex3M,I1357,TRUE,_xll.ohTrigger(RecalcTrigger,Trigger3M)),NA())</f>
        <v>1.6914565680092863E-2</v>
      </c>
      <c r="P1357" s="44">
        <f>IFERROR(_xll.qlIndexFixing(ONIndex6M,I1357,TRUE,_xll.ohTrigger(RecalcTrigger,Trigger6M)),NA())</f>
        <v>1.6997331819874617E-2</v>
      </c>
      <c r="Q1357" s="183">
        <f>IFERROR(_xll.qlIndexFixing(ONIndex1Y,I1357,TRUE,_xll.ohTrigger(RecalcTrigger,Trigger1Y)),NA())</f>
        <v>1.7278524876473966E-2</v>
      </c>
    </row>
    <row r="1358" spans="2:17" x14ac:dyDescent="0.2">
      <c r="B1358" s="39" t="s">
        <v>42</v>
      </c>
      <c r="D1358" s="42">
        <f>_xll.qlCalendarAdvance(Calendar,$D1357,B1358,"f",FALSE)</f>
        <v>49017</v>
      </c>
      <c r="E1358" s="177">
        <f>_xll.qlInterestRateIndexValueDate(IndexON,D1358)</f>
        <v>49017</v>
      </c>
      <c r="F1358" s="193">
        <f>IFERROR(_xll.qlIndexFixing(IndexON,D1358,TRUE,_xll.ohTrigger(RecalcTrigger,TriggerON)),NA())</f>
        <v>1.6644273939183662E-2</v>
      </c>
      <c r="H1358" s="42">
        <f>_xll.qlCalendarAdvance(Calendar,$H1357,B1358,"f",FALSE)</f>
        <v>49017</v>
      </c>
      <c r="I1358" s="177">
        <f>_xll.qlInterestRateIndexValueDate(Index1M,$H1358)</f>
        <v>49019</v>
      </c>
      <c r="J1358" s="182">
        <f>IFERROR(_xll.qlIndexFixing(Index1M,$H1358,TRUE,_xll.ohTrigger(RecalcTrigger,Trigger1M)),NA())</f>
        <v>1.6441372439604252E-2</v>
      </c>
      <c r="K1358" s="44">
        <f>IFERROR(_xll.qlIndexFixing(Index3M,H1358,TRUE,_xll.ohTrigger(RecalcTrigger,Trigger3M)),NA())</f>
        <v>1.6869547516080625E-2</v>
      </c>
      <c r="L1358" s="44">
        <f>IFERROR(_xll.qlIndexFixing(Index6M,$H1358,TRUE,_xll.ohTrigger(RecalcTrigger,Trigger6M)),NA())</f>
        <v>1.6907412132973035E-2</v>
      </c>
      <c r="M1358" s="183">
        <f>IFERROR(_xll.qlIndexFixing(Index1Y,$H1358,TRUE,_xll.ohTrigger(RecalcTrigger,Trigger1Y)),NA())</f>
        <v>1.7107625659631209E-2</v>
      </c>
      <c r="N1358" s="182">
        <f>IFERROR(_xll.qlIndexFixing(ONIndex1M,I1358,TRUE,_xll.ohTrigger(RecalcTrigger,Trigger1M)),NA())</f>
        <v>1.6447099993293079E-2</v>
      </c>
      <c r="O1358" s="44">
        <f>IFERROR(_xll.qlIndexFixing(ONIndex3M,I1358,TRUE,_xll.ohTrigger(RecalcTrigger,Trigger3M)),NA())</f>
        <v>1.6902983310869146E-2</v>
      </c>
      <c r="P1358" s="44">
        <f>IFERROR(_xll.qlIndexFixing(ONIndex6M,I1358,TRUE,_xll.ohTrigger(RecalcTrigger,Trigger6M)),NA())</f>
        <v>1.6985525130808199E-2</v>
      </c>
      <c r="Q1358" s="183">
        <f>IFERROR(_xll.qlIndexFixing(ONIndex1Y,I1358,TRUE,_xll.ohTrigger(RecalcTrigger,Trigger1Y)),NA())</f>
        <v>1.7266676359906086E-2</v>
      </c>
    </row>
    <row r="1359" spans="2:17" x14ac:dyDescent="0.2">
      <c r="B1359" s="39" t="s">
        <v>42</v>
      </c>
      <c r="D1359" s="42">
        <f>_xll.qlCalendarAdvance(Calendar,$D1358,B1359,"f",FALSE)</f>
        <v>49024</v>
      </c>
      <c r="E1359" s="177">
        <f>_xll.qlInterestRateIndexValueDate(IndexON,D1359)</f>
        <v>49024</v>
      </c>
      <c r="F1359" s="193">
        <f>IFERROR(_xll.qlIndexFixing(IndexON,D1359,TRUE,_xll.ohTrigger(RecalcTrigger,TriggerON)),NA())</f>
        <v>1.6644273939263599E-2</v>
      </c>
      <c r="H1359" s="42">
        <f>_xll.qlCalendarAdvance(Calendar,$H1358,B1359,"f",FALSE)</f>
        <v>49024</v>
      </c>
      <c r="I1359" s="177">
        <f>_xll.qlInterestRateIndexValueDate(Index1M,$H1359)</f>
        <v>49026</v>
      </c>
      <c r="J1359" s="182">
        <f>IFERROR(_xll.qlIndexFixing(Index1M,$H1359,TRUE,_xll.ohTrigger(RecalcTrigger,Trigger1M)),NA())</f>
        <v>1.6430771996868154E-2</v>
      </c>
      <c r="K1359" s="44">
        <f>IFERROR(_xll.qlIndexFixing(Index3M,H1359,TRUE,_xll.ohTrigger(RecalcTrigger,Trigger3M)),NA())</f>
        <v>1.6857758513230174E-2</v>
      </c>
      <c r="L1359" s="44">
        <f>IFERROR(_xll.qlIndexFixing(Index6M,$H1359,TRUE,_xll.ohTrigger(RecalcTrigger,Trigger6M)),NA())</f>
        <v>1.6895287951382305E-2</v>
      </c>
      <c r="M1359" s="183">
        <f>IFERROR(_xll.qlIndexFixing(Index1Y,$H1359,TRUE,_xll.ohTrigger(RecalcTrigger,Trigger1Y)),NA())</f>
        <v>1.7093453582499911E-2</v>
      </c>
      <c r="N1359" s="182">
        <f>IFERROR(_xll.qlIndexFixing(ONIndex1M,I1359,TRUE,_xll.ohTrigger(RecalcTrigger,Trigger1M)),NA())</f>
        <v>1.6436559250294636E-2</v>
      </c>
      <c r="O1359" s="44">
        <f>IFERROR(_xll.qlIndexFixing(ONIndex3M,I1359,TRUE,_xll.ohTrigger(RecalcTrigger,Trigger3M)),NA())</f>
        <v>1.6891377470260593E-2</v>
      </c>
      <c r="P1359" s="44">
        <f>IFERROR(_xll.qlIndexFixing(ONIndex6M,I1359,TRUE,_xll.ohTrigger(RecalcTrigger,Trigger6M)),NA())</f>
        <v>1.697370088482586E-2</v>
      </c>
      <c r="Q1359" s="183">
        <f>IFERROR(_xll.qlIndexFixing(ONIndex1Y,I1359,TRUE,_xll.ohTrigger(RecalcTrigger,Trigger1Y)),NA())</f>
        <v>1.7254815888021469E-2</v>
      </c>
    </row>
    <row r="1360" spans="2:17" x14ac:dyDescent="0.2">
      <c r="B1360" s="39" t="s">
        <v>42</v>
      </c>
      <c r="D1360" s="42">
        <f>_xll.qlCalendarAdvance(Calendar,$D1359,B1360,"f",FALSE)</f>
        <v>49031</v>
      </c>
      <c r="E1360" s="177">
        <f>_xll.qlInterestRateIndexValueDate(IndexON,D1360)</f>
        <v>49031</v>
      </c>
      <c r="F1360" s="193">
        <f>IFERROR(_xll.qlIndexFixing(IndexON,D1360,TRUE,_xll.ohTrigger(RecalcTrigger,TriggerON)),NA())</f>
        <v>1.6644273939263599E-2</v>
      </c>
      <c r="H1360" s="42">
        <f>_xll.qlCalendarAdvance(Calendar,$H1359,B1360,"f",FALSE)</f>
        <v>49031</v>
      </c>
      <c r="I1360" s="177">
        <f>_xll.qlInterestRateIndexValueDate(Index1M,$H1360)</f>
        <v>49033</v>
      </c>
      <c r="J1360" s="182">
        <f>IFERROR(_xll.qlIndexFixing(Index1M,$H1360,TRUE,_xll.ohTrigger(RecalcTrigger,Trigger1M)),NA())</f>
        <v>1.6421305119450651E-2</v>
      </c>
      <c r="K1360" s="44">
        <f>IFERROR(_xll.qlIndexFixing(Index3M,H1360,TRUE,_xll.ohTrigger(RecalcTrigger,Trigger3M)),NA())</f>
        <v>1.6845947486463994E-2</v>
      </c>
      <c r="L1360" s="44">
        <f>IFERROR(_xll.qlIndexFixing(Index6M,$H1360,TRUE,_xll.ohTrigger(RecalcTrigger,Trigger6M)),NA())</f>
        <v>1.6884580629741554E-2</v>
      </c>
      <c r="M1360" s="183">
        <f>IFERROR(_xll.qlIndexFixing(Index1Y,$H1360,TRUE,_xll.ohTrigger(RecalcTrigger,Trigger1Y)),NA())</f>
        <v>1.7083088034566013E-2</v>
      </c>
      <c r="N1360" s="182">
        <f>IFERROR(_xll.qlIndexFixing(ONIndex1M,I1360,TRUE,_xll.ohTrigger(RecalcTrigger,Trigger1M)),NA())</f>
        <v>1.6425991116966188E-2</v>
      </c>
      <c r="O1360" s="44">
        <f>IFERROR(_xll.qlIndexFixing(ONIndex3M,I1360,TRUE,_xll.ohTrigger(RecalcTrigger,Trigger3M)),NA())</f>
        <v>1.6879748375773218E-2</v>
      </c>
      <c r="P1360" s="44">
        <f>IFERROR(_xll.qlIndexFixing(ONIndex6M,I1360,TRUE,_xll.ohTrigger(RecalcTrigger,Trigger6M)),NA())</f>
        <v>1.6961859310624661E-2</v>
      </c>
      <c r="Q1360" s="183">
        <f>IFERROR(_xll.qlIndexFixing(ONIndex1Y,I1360,TRUE,_xll.ohTrigger(RecalcTrigger,Trigger1Y)),NA())</f>
        <v>1.7242943698789759E-2</v>
      </c>
    </row>
    <row r="1361" spans="2:17" x14ac:dyDescent="0.2">
      <c r="B1361" s="39" t="s">
        <v>42</v>
      </c>
      <c r="D1361" s="42">
        <f>_xll.qlCalendarAdvance(Calendar,$D1360,B1361,"f",FALSE)</f>
        <v>49038</v>
      </c>
      <c r="E1361" s="177">
        <f>_xll.qlInterestRateIndexValueDate(IndexON,D1361)</f>
        <v>49038</v>
      </c>
      <c r="F1361" s="193">
        <f>IFERROR(_xll.qlIndexFixing(IndexON,D1361,TRUE,_xll.ohTrigger(RecalcTrigger,TriggerON)),NA())</f>
        <v>1.6644273939263599E-2</v>
      </c>
      <c r="H1361" s="42">
        <f>_xll.qlCalendarAdvance(Calendar,$H1360,B1361,"f",FALSE)</f>
        <v>49038</v>
      </c>
      <c r="I1361" s="177">
        <f>_xll.qlInterestRateIndexValueDate(Index1M,$H1361)</f>
        <v>49040</v>
      </c>
      <c r="J1361" s="182">
        <f>IFERROR(_xll.qlIndexFixing(Index1M,$H1361,TRUE,_xll.ohTrigger(RecalcTrigger,Trigger1M)),NA())</f>
        <v>1.6409490043506059E-2</v>
      </c>
      <c r="K1361" s="44">
        <f>IFERROR(_xll.qlIndexFixing(Index3M,H1361,TRUE,_xll.ohTrigger(RecalcTrigger,Trigger3M)),NA())</f>
        <v>1.683457087827989E-2</v>
      </c>
      <c r="L1361" s="44">
        <f>IFERROR(_xll.qlIndexFixing(Index6M,$H1361,TRUE,_xll.ohTrigger(RecalcTrigger,Trigger6M)),NA())</f>
        <v>1.6872432219611447E-2</v>
      </c>
      <c r="M1361" s="183">
        <f>IFERROR(_xll.qlIndexFixing(Index1Y,$H1361,TRUE,_xll.ohTrigger(RecalcTrigger,Trigger1Y)),NA())</f>
        <v>1.7070811046249093E-2</v>
      </c>
      <c r="N1361" s="182">
        <f>IFERROR(_xll.qlIndexFixing(ONIndex1M,I1361,TRUE,_xll.ohTrigger(RecalcTrigger,Trigger1M)),NA())</f>
        <v>1.6412363592497314E-2</v>
      </c>
      <c r="O1361" s="44">
        <f>IFERROR(_xll.qlIndexFixing(ONIndex3M,I1361,TRUE,_xll.ohTrigger(RecalcTrigger,Trigger3M)),NA())</f>
        <v>1.6864762863502136E-2</v>
      </c>
      <c r="P1361" s="44">
        <f>IFERROR(_xll.qlIndexFixing(ONIndex6M,I1361,TRUE,_xll.ohTrigger(RecalcTrigger,Trigger6M)),NA())</f>
        <v>1.6946609335182217E-2</v>
      </c>
      <c r="Q1361" s="183">
        <f>IFERROR(_xll.qlIndexFixing(ONIndex1Y,I1361,TRUE,_xll.ohTrigger(RecalcTrigger,Trigger1Y)),NA())</f>
        <v>1.7227662621266404E-2</v>
      </c>
    </row>
    <row r="1362" spans="2:17" x14ac:dyDescent="0.2">
      <c r="B1362" s="39" t="s">
        <v>42</v>
      </c>
      <c r="D1362" s="42">
        <f>_xll.qlCalendarAdvance(Calendar,$D1361,B1362,"f",FALSE)</f>
        <v>49045</v>
      </c>
      <c r="E1362" s="177">
        <f>_xll.qlInterestRateIndexValueDate(IndexON,D1362)</f>
        <v>49045</v>
      </c>
      <c r="F1362" s="193">
        <f>IFERROR(_xll.qlIndexFixing(IndexON,D1362,TRUE,_xll.ohTrigger(RecalcTrigger,TriggerON)),NA())</f>
        <v>1.6644273939263599E-2</v>
      </c>
      <c r="H1362" s="42">
        <f>_xll.qlCalendarAdvance(Calendar,$H1361,B1362,"f",FALSE)</f>
        <v>49045</v>
      </c>
      <c r="I1362" s="177">
        <f>_xll.qlInterestRateIndexValueDate(Index1M,$H1362)</f>
        <v>49047</v>
      </c>
      <c r="J1362" s="182">
        <f>IFERROR(_xll.qlIndexFixing(Index1M,$H1362,TRUE,_xll.ohTrigger(RecalcTrigger,Trigger1M)),NA())</f>
        <v>1.6398808934633691E-2</v>
      </c>
      <c r="K1362" s="44">
        <f>IFERROR(_xll.qlIndexFixing(Index3M,H1362,TRUE,_xll.ohTrigger(RecalcTrigger,Trigger3M)),NA())</f>
        <v>1.6822718512697715E-2</v>
      </c>
      <c r="L1362" s="44">
        <f>IFERROR(_xll.qlIndexFixing(Index6M,$H1362,TRUE,_xll.ohTrigger(RecalcTrigger,Trigger6M)),NA())</f>
        <v>1.6860269732297335E-2</v>
      </c>
      <c r="M1362" s="183">
        <f>IFERROR(_xll.qlIndexFixing(Index1Y,$H1362,TRUE,_xll.ohTrigger(RecalcTrigger,Trigger1Y)),NA())</f>
        <v>1.7058528930566683E-2</v>
      </c>
      <c r="N1362" s="182">
        <f>IFERROR(_xll.qlIndexFixing(ONIndex1M,I1362,TRUE,_xll.ohTrigger(RecalcTrigger,Trigger1M)),NA())</f>
        <v>1.6404773480998003E-2</v>
      </c>
      <c r="O1362" s="44">
        <f>IFERROR(_xll.qlIndexFixing(ONIndex3M,I1362,TRUE,_xll.ohTrigger(RecalcTrigger,Trigger3M)),NA())</f>
        <v>1.6856421294306756E-2</v>
      </c>
      <c r="P1362" s="44">
        <f>IFERROR(_xll.qlIndexFixing(ONIndex6M,I1362,TRUE,_xll.ohTrigger(RecalcTrigger,Trigger6M)),NA())</f>
        <v>1.6938125091154888E-2</v>
      </c>
      <c r="Q1362" s="183">
        <f>IFERROR(_xll.qlIndexFixing(ONIndex1Y,I1362,TRUE,_xll.ohTrigger(RecalcTrigger,Trigger1Y)),NA())</f>
        <v>1.7219165120563318E-2</v>
      </c>
    </row>
    <row r="1363" spans="2:17" x14ac:dyDescent="0.2">
      <c r="B1363" s="39" t="s">
        <v>42</v>
      </c>
      <c r="D1363" s="42">
        <f>_xll.qlCalendarAdvance(Calendar,$D1362,B1363,"f",FALSE)</f>
        <v>49052</v>
      </c>
      <c r="E1363" s="177">
        <f>_xll.qlInterestRateIndexValueDate(IndexON,D1363)</f>
        <v>49052</v>
      </c>
      <c r="F1363" s="193">
        <f>IFERROR(_xll.qlIndexFixing(IndexON,D1363,TRUE,_xll.ohTrigger(RecalcTrigger,TriggerON)),NA())</f>
        <v>1.6644273939183662E-2</v>
      </c>
      <c r="H1363" s="42">
        <f>_xll.qlCalendarAdvance(Calendar,$H1362,B1363,"f",FALSE)</f>
        <v>49052</v>
      </c>
      <c r="I1363" s="177">
        <f>_xll.qlInterestRateIndexValueDate(Index1M,$H1363)</f>
        <v>49054</v>
      </c>
      <c r="J1363" s="182">
        <f>IFERROR(_xll.qlIndexFixing(Index1M,$H1363,TRUE,_xll.ohTrigger(RecalcTrigger,Trigger1M)),NA())</f>
        <v>1.6388101338806194E-2</v>
      </c>
      <c r="K1363" s="44">
        <f>IFERROR(_xll.qlIndexFixing(Index3M,H1363,TRUE,_xll.ohTrigger(RecalcTrigger,Trigger3M)),NA())</f>
        <v>1.6810844763616613E-2</v>
      </c>
      <c r="L1363" s="44">
        <f>IFERROR(_xll.qlIndexFixing(Index6M,$H1363,TRUE,_xll.ohTrigger(RecalcTrigger,Trigger6M)),NA())</f>
        <v>1.6848093398491183E-2</v>
      </c>
      <c r="M1363" s="183">
        <f>IFERROR(_xll.qlIndexFixing(Index1Y,$H1363,TRUE,_xll.ohTrigger(RecalcTrigger,Trigger1Y)),NA())</f>
        <v>1.7046241929872422E-2</v>
      </c>
      <c r="N1363" s="182">
        <f>IFERROR(_xll.qlIndexFixing(ONIndex1M,I1363,TRUE,_xll.ohTrigger(RecalcTrigger,Trigger1M)),NA())</f>
        <v>1.639412437955734E-2</v>
      </c>
      <c r="O1363" s="44">
        <f>IFERROR(_xll.qlIndexFixing(ONIndex3M,I1363,TRUE,_xll.ohTrigger(RecalcTrigger,Trigger3M)),NA())</f>
        <v>1.6844723742019951E-2</v>
      </c>
      <c r="P1363" s="44">
        <f>IFERROR(_xll.qlIndexFixing(ONIndex6M,I1363,TRUE,_xll.ohTrigger(RecalcTrigger,Trigger6M)),NA())</f>
        <v>1.6926232902880756E-2</v>
      </c>
      <c r="Q1363" s="183">
        <f>IFERROR(_xll.qlIndexFixing(ONIndex1Y,I1363,TRUE,_xll.ohTrigger(RecalcTrigger,Trigger1Y)),NA())</f>
        <v>1.7207259207747683E-2</v>
      </c>
    </row>
    <row r="1364" spans="2:17" x14ac:dyDescent="0.2">
      <c r="B1364" s="39" t="s">
        <v>42</v>
      </c>
      <c r="D1364" s="42">
        <f>_xll.qlCalendarAdvance(Calendar,$D1363,B1364,"f",FALSE)</f>
        <v>49059</v>
      </c>
      <c r="E1364" s="177">
        <f>_xll.qlInterestRateIndexValueDate(IndexON,D1364)</f>
        <v>49059</v>
      </c>
      <c r="F1364" s="193">
        <f>IFERROR(_xll.qlIndexFixing(IndexON,D1364,TRUE,_xll.ohTrigger(RecalcTrigger,TriggerON)),NA())</f>
        <v>1.6644273939183662E-2</v>
      </c>
      <c r="H1364" s="42">
        <f>_xll.qlCalendarAdvance(Calendar,$H1363,B1364,"f",FALSE)</f>
        <v>49059</v>
      </c>
      <c r="I1364" s="177">
        <f>_xll.qlInterestRateIndexValueDate(Index1M,$H1364)</f>
        <v>49061</v>
      </c>
      <c r="J1364" s="182">
        <f>IFERROR(_xll.qlIndexFixing(Index1M,$H1364,TRUE,_xll.ohTrigger(RecalcTrigger,Trigger1M)),NA())</f>
        <v>1.6377367456892888E-2</v>
      </c>
      <c r="K1364" s="44">
        <f>IFERROR(_xll.qlIndexFixing(Index3M,H1364,TRUE,_xll.ohTrigger(RecalcTrigger,Trigger3M)),NA())</f>
        <v>1.679894984949129E-2</v>
      </c>
      <c r="L1364" s="44">
        <f>IFERROR(_xll.qlIndexFixing(Index6M,$H1364,TRUE,_xll.ohTrigger(RecalcTrigger,Trigger6M)),NA())</f>
        <v>1.683590344887884E-2</v>
      </c>
      <c r="M1364" s="183">
        <f>IFERROR(_xll.qlIndexFixing(Index1Y,$H1364,TRUE,_xll.ohTrigger(RecalcTrigger,Trigger1Y)),NA())</f>
        <v>1.7033950286508136E-2</v>
      </c>
      <c r="N1364" s="182">
        <f>IFERROR(_xll.qlIndexFixing(ONIndex1M,I1364,TRUE,_xll.ohTrigger(RecalcTrigger,Trigger1M)),NA())</f>
        <v>1.6381921432424562E-2</v>
      </c>
      <c r="O1364" s="44">
        <f>IFERROR(_xll.qlIndexFixing(ONIndex3M,I1364,TRUE,_xll.ohTrigger(RecalcTrigger,Trigger3M)),NA())</f>
        <v>1.6831327713893174E-2</v>
      </c>
      <c r="P1364" s="44">
        <f>IFERROR(_xll.qlIndexFixing(ONIndex6M,I1364,TRUE,_xll.ohTrigger(RecalcTrigger,Trigger6M)),NA())</f>
        <v>1.6912621744760159E-2</v>
      </c>
      <c r="Q1364" s="183">
        <f>IFERROR(_xll.qlIndexFixing(ONIndex1Y,I1364,TRUE,_xll.ohTrigger(RecalcTrigger,Trigger1Y)),NA())</f>
        <v>1.7193639282320206E-2</v>
      </c>
    </row>
    <row r="1365" spans="2:17" x14ac:dyDescent="0.2">
      <c r="B1365" s="39" t="s">
        <v>42</v>
      </c>
      <c r="D1365" s="42">
        <f>_xll.qlCalendarAdvance(Calendar,$D1364,B1365,"f",FALSE)</f>
        <v>49066</v>
      </c>
      <c r="E1365" s="177">
        <f>_xll.qlInterestRateIndexValueDate(IndexON,D1365)</f>
        <v>49066</v>
      </c>
      <c r="F1365" s="193">
        <f>IFERROR(_xll.qlIndexFixing(IndexON,D1365,TRUE,_xll.ohTrigger(RecalcTrigger,TriggerON)),NA())</f>
        <v>1.6644273939263599E-2</v>
      </c>
      <c r="H1365" s="42">
        <f>_xll.qlCalendarAdvance(Calendar,$H1364,B1365,"f",FALSE)</f>
        <v>49066</v>
      </c>
      <c r="I1365" s="177">
        <f>_xll.qlInterestRateIndexValueDate(Index1M,$H1365)</f>
        <v>49068</v>
      </c>
      <c r="J1365" s="182">
        <f>IFERROR(_xll.qlIndexFixing(Index1M,$H1365,TRUE,_xll.ohTrigger(RecalcTrigger,Trigger1M)),NA())</f>
        <v>1.6366607489775586E-2</v>
      </c>
      <c r="K1365" s="44">
        <f>IFERROR(_xll.qlIndexFixing(Index3M,H1365,TRUE,_xll.ohTrigger(RecalcTrigger,Trigger3M)),NA())</f>
        <v>1.6786569640395276E-2</v>
      </c>
      <c r="L1365" s="44">
        <f>IFERROR(_xll.qlIndexFixing(Index6M,$H1365,TRUE,_xll.ohTrigger(RecalcTrigger,Trigger6M)),NA())</f>
        <v>1.6822246648220407E-2</v>
      </c>
      <c r="M1365" s="183">
        <f>IFERROR(_xll.qlIndexFixing(Index1Y,$H1365,TRUE,_xll.ohTrigger(RecalcTrigger,Trigger1Y)),NA())</f>
        <v>1.7021654242804468E-2</v>
      </c>
      <c r="N1365" s="182">
        <f>IFERROR(_xll.qlIndexFixing(ONIndex1M,I1365,TRUE,_xll.ohTrigger(RecalcTrigger,Trigger1M)),NA())</f>
        <v>1.6372746612081102E-2</v>
      </c>
      <c r="O1365" s="44">
        <f>IFERROR(_xll.qlIndexFixing(ONIndex3M,I1365,TRUE,_xll.ohTrigger(RecalcTrigger,Trigger3M)),NA())</f>
        <v>1.6821261701229773E-2</v>
      </c>
      <c r="P1365" s="44">
        <f>IFERROR(_xll.qlIndexFixing(ONIndex6M,I1365,TRUE,_xll.ohTrigger(RecalcTrigger,Trigger6M)),NA())</f>
        <v>1.6902399511860011E-2</v>
      </c>
      <c r="Q1365" s="183">
        <f>IFERROR(_xll.qlIndexFixing(ONIndex1Y,I1365,TRUE,_xll.ohTrigger(RecalcTrigger,Trigger1Y)),NA())</f>
        <v>1.7183415324799611E-2</v>
      </c>
    </row>
    <row r="1366" spans="2:17" x14ac:dyDescent="0.2">
      <c r="B1366" s="39" t="s">
        <v>42</v>
      </c>
      <c r="D1366" s="42">
        <f>_xll.qlCalendarAdvance(Calendar,$D1365,B1366,"f",FALSE)</f>
        <v>49073</v>
      </c>
      <c r="E1366" s="177">
        <f>_xll.qlInterestRateIndexValueDate(IndexON,D1366)</f>
        <v>49073</v>
      </c>
      <c r="F1366" s="193">
        <f>IFERROR(_xll.qlIndexFixing(IndexON,D1366,TRUE,_xll.ohTrigger(RecalcTrigger,TriggerON)),NA())</f>
        <v>1.6644273939263599E-2</v>
      </c>
      <c r="H1366" s="42">
        <f>_xll.qlCalendarAdvance(Calendar,$H1365,B1366,"f",FALSE)</f>
        <v>49073</v>
      </c>
      <c r="I1366" s="177">
        <f>_xll.qlInterestRateIndexValueDate(Index1M,$H1366)</f>
        <v>49075</v>
      </c>
      <c r="J1366" s="182">
        <f>IFERROR(_xll.qlIndexFixing(Index1M,$H1366,TRUE,_xll.ohTrigger(RecalcTrigger,Trigger1M)),NA())</f>
        <v>1.6355821638321111E-2</v>
      </c>
      <c r="K1366" s="44">
        <f>IFERROR(_xll.qlIndexFixing(Index3M,H1366,TRUE,_xll.ohTrigger(RecalcTrigger,Trigger3M)),NA())</f>
        <v>1.6774631057998687E-2</v>
      </c>
      <c r="L1366" s="44">
        <f>IFERROR(_xll.qlIndexFixing(Index6M,$H1366,TRUE,_xll.ohTrigger(RecalcTrigger,Trigger6M)),NA())</f>
        <v>1.6810025882182566E-2</v>
      </c>
      <c r="M1366" s="183">
        <f>IFERROR(_xll.qlIndexFixing(Index1Y,$H1366,TRUE,_xll.ohTrigger(RecalcTrigger,Trigger1Y)),NA())</f>
        <v>1.7009354041078707E-2</v>
      </c>
      <c r="N1366" s="182">
        <f>IFERROR(_xll.qlIndexFixing(ONIndex1M,I1366,TRUE,_xll.ohTrigger(RecalcTrigger,Trigger1M)),NA())</f>
        <v>1.6362018347164664E-2</v>
      </c>
      <c r="O1366" s="44">
        <f>IFERROR(_xll.qlIndexFixing(ONIndex3M,I1366,TRUE,_xll.ohTrigger(RecalcTrigger,Trigger3M)),NA())</f>
        <v>1.6809497647418681E-2</v>
      </c>
      <c r="P1366" s="44">
        <f>IFERROR(_xll.qlIndexFixing(ONIndex6M,I1366,TRUE,_xll.ohTrigger(RecalcTrigger,Trigger6M)),NA())</f>
        <v>1.6890458766107841E-2</v>
      </c>
      <c r="Q1366" s="183">
        <f>IFERROR(_xll.qlIndexFixing(ONIndex1Y,I1366,TRUE,_xll.ohTrigger(RecalcTrigger,Trigger1Y)),NA())</f>
        <v>1.7171477830846271E-2</v>
      </c>
    </row>
    <row r="1367" spans="2:17" x14ac:dyDescent="0.2">
      <c r="B1367" s="39" t="s">
        <v>42</v>
      </c>
      <c r="D1367" s="42">
        <f>_xll.qlCalendarAdvance(Calendar,$D1366,B1367,"f",FALSE)</f>
        <v>49080</v>
      </c>
      <c r="E1367" s="177">
        <f>_xll.qlInterestRateIndexValueDate(IndexON,D1367)</f>
        <v>49080</v>
      </c>
      <c r="F1367" s="193">
        <f>IFERROR(_xll.qlIndexFixing(IndexON,D1367,TRUE,_xll.ohTrigger(RecalcTrigger,TriggerON)),NA())</f>
        <v>1.6644273939183662E-2</v>
      </c>
      <c r="H1367" s="42">
        <f>_xll.qlCalendarAdvance(Calendar,$H1366,B1367,"f",FALSE)</f>
        <v>49080</v>
      </c>
      <c r="I1367" s="177">
        <f>_xll.qlInterestRateIndexValueDate(Index1M,$H1367)</f>
        <v>49082</v>
      </c>
      <c r="J1367" s="182">
        <f>IFERROR(_xll.qlIndexFixing(Index1M,$H1367,TRUE,_xll.ohTrigger(RecalcTrigger,Trigger1M)),NA())</f>
        <v>1.6345010103408775E-2</v>
      </c>
      <c r="K1367" s="44">
        <f>IFERROR(_xll.qlIndexFixing(Index3M,H1367,TRUE,_xll.ohTrigger(RecalcTrigger,Trigger3M)),NA())</f>
        <v>1.6762671980953513E-2</v>
      </c>
      <c r="L1367" s="44">
        <f>IFERROR(_xll.qlIndexFixing(Index6M,$H1367,TRUE,_xll.ohTrigger(RecalcTrigger,Trigger6M)),NA())</f>
        <v>1.6797792241231117E-2</v>
      </c>
      <c r="M1367" s="183">
        <f>IFERROR(_xll.qlIndexFixing(Index1Y,$H1367,TRUE,_xll.ohTrigger(RecalcTrigger,Trigger1Y)),NA())</f>
        <v>1.6997049923637635E-2</v>
      </c>
      <c r="N1367" s="182">
        <f>IFERROR(_xll.qlIndexFixing(ONIndex1M,I1367,TRUE,_xll.ohTrigger(RecalcTrigger,Trigger1M)),NA())</f>
        <v>1.6351264095435525E-2</v>
      </c>
      <c r="O1367" s="44">
        <f>IFERROR(_xll.qlIndexFixing(ONIndex3M,I1367,TRUE,_xll.ohTrigger(RecalcTrigger,Trigger3M)),NA())</f>
        <v>1.6797711861151754E-2</v>
      </c>
      <c r="P1367" s="44">
        <f>IFERROR(_xll.qlIndexFixing(ONIndex6M,I1367,TRUE,_xll.ohTrigger(RecalcTrigger,Trigger6M)),NA())</f>
        <v>1.6878502291337583E-2</v>
      </c>
      <c r="Q1367" s="183">
        <f>IFERROR(_xll.qlIndexFixing(ONIndex1Y,I1367,TRUE,_xll.ohTrigger(RecalcTrigger,Trigger1Y)),NA())</f>
        <v>1.7159530286052771E-2</v>
      </c>
    </row>
    <row r="1368" spans="2:17" x14ac:dyDescent="0.2">
      <c r="B1368" s="39" t="s">
        <v>42</v>
      </c>
      <c r="D1368" s="42">
        <f>_xll.qlCalendarAdvance(Calendar,$D1367,B1368,"f",FALSE)</f>
        <v>49087</v>
      </c>
      <c r="E1368" s="177">
        <f>_xll.qlInterestRateIndexValueDate(IndexON,D1368)</f>
        <v>49087</v>
      </c>
      <c r="F1368" s="193">
        <f>IFERROR(_xll.qlIndexFixing(IndexON,D1368,TRUE,_xll.ohTrigger(RecalcTrigger,TriggerON)),NA())</f>
        <v>1.6644273939263599E-2</v>
      </c>
      <c r="H1368" s="42">
        <f>_xll.qlCalendarAdvance(Calendar,$H1367,B1368,"f",FALSE)</f>
        <v>49087</v>
      </c>
      <c r="I1368" s="177">
        <f>_xll.qlInterestRateIndexValueDate(Index1M,$H1368)</f>
        <v>49089</v>
      </c>
      <c r="J1368" s="182">
        <f>IFERROR(_xll.qlIndexFixing(Index1M,$H1368,TRUE,_xll.ohTrigger(RecalcTrigger,Trigger1M)),NA())</f>
        <v>1.6334173085905401E-2</v>
      </c>
      <c r="K1368" s="44">
        <f>IFERROR(_xll.qlIndexFixing(Index3M,H1368,TRUE,_xll.ohTrigger(RecalcTrigger,Trigger3M)),NA())</f>
        <v>1.675069262771544E-2</v>
      </c>
      <c r="L1368" s="44">
        <f>IFERROR(_xll.qlIndexFixing(Index6M,$H1368,TRUE,_xll.ohTrigger(RecalcTrigger,Trigger6M)),NA())</f>
        <v>1.6785545956064536E-2</v>
      </c>
      <c r="M1368" s="183">
        <f>IFERROR(_xll.qlIndexFixing(Index1Y,$H1368,TRUE,_xll.ohTrigger(RecalcTrigger,Trigger1Y)),NA())</f>
        <v>1.698474213277576E-2</v>
      </c>
      <c r="N1368" s="182">
        <f>IFERROR(_xll.qlIndexFixing(ONIndex1M,I1368,TRUE,_xll.ohTrigger(RecalcTrigger,Trigger1M)),NA())</f>
        <v>1.6340484057453253E-2</v>
      </c>
      <c r="O1368" s="44">
        <f>IFERROR(_xll.qlIndexFixing(ONIndex3M,I1368,TRUE,_xll.ohTrigger(RecalcTrigger,Trigger3M)),NA())</f>
        <v>1.6785904559695197E-2</v>
      </c>
      <c r="P1368" s="44">
        <f>IFERROR(_xll.qlIndexFixing(ONIndex6M,I1368,TRUE,_xll.ohTrigger(RecalcTrigger,Trigger6M)),NA())</f>
        <v>1.6866530316166362E-2</v>
      </c>
      <c r="Q1368" s="183">
        <f>IFERROR(_xll.qlIndexFixing(ONIndex1Y,I1368,TRUE,_xll.ohTrigger(RecalcTrigger,Trigger1Y)),NA())</f>
        <v>1.7147572928388755E-2</v>
      </c>
    </row>
    <row r="1369" spans="2:17" x14ac:dyDescent="0.2">
      <c r="B1369" s="39" t="s">
        <v>42</v>
      </c>
      <c r="D1369" s="42">
        <f>_xll.qlCalendarAdvance(Calendar,$D1368,B1369,"f",FALSE)</f>
        <v>49094</v>
      </c>
      <c r="E1369" s="177">
        <f>_xll.qlInterestRateIndexValueDate(IndexON,D1369)</f>
        <v>49094</v>
      </c>
      <c r="F1369" s="193">
        <f>IFERROR(_xll.qlIndexFixing(IndexON,D1369,TRUE,_xll.ohTrigger(RecalcTrigger,TriggerON)),NA())</f>
        <v>1.6644273939183662E-2</v>
      </c>
      <c r="H1369" s="42">
        <f>_xll.qlCalendarAdvance(Calendar,$H1368,B1369,"f",FALSE)</f>
        <v>49094</v>
      </c>
      <c r="I1369" s="177">
        <f>_xll.qlInterestRateIndexValueDate(Index1M,$H1369)</f>
        <v>49096</v>
      </c>
      <c r="J1369" s="182">
        <f>IFERROR(_xll.qlIndexFixing(Index1M,$H1369,TRUE,_xll.ohTrigger(RecalcTrigger,Trigger1M)),NA())</f>
        <v>1.6323310786690304E-2</v>
      </c>
      <c r="K1369" s="44">
        <f>IFERROR(_xll.qlIndexFixing(Index3M,H1369,TRUE,_xll.ohTrigger(RecalcTrigger,Trigger3M)),NA())</f>
        <v>1.6738693216739285E-2</v>
      </c>
      <c r="L1369" s="44">
        <f>IFERROR(_xll.qlIndexFixing(Index6M,$H1369,TRUE,_xll.ohTrigger(RecalcTrigger,Trigger6M)),NA())</f>
        <v>1.6774757537371867E-2</v>
      </c>
      <c r="M1369" s="183">
        <f>IFERROR(_xll.qlIndexFixing(Index1Y,$H1369,TRUE,_xll.ohTrigger(RecalcTrigger,Trigger1Y)),NA())</f>
        <v>1.6972430910775993E-2</v>
      </c>
      <c r="N1369" s="182">
        <f>IFERROR(_xll.qlIndexFixing(ONIndex1M,I1369,TRUE,_xll.ohTrigger(RecalcTrigger,Trigger1M)),NA())</f>
        <v>1.6329678433777417E-2</v>
      </c>
      <c r="O1369" s="44">
        <f>IFERROR(_xll.qlIndexFixing(ONIndex3M,I1369,TRUE,_xll.ohTrigger(RecalcTrigger,Trigger3M)),NA())</f>
        <v>1.6774075960475088E-2</v>
      </c>
      <c r="P1369" s="44">
        <f>IFERROR(_xll.qlIndexFixing(ONIndex6M,I1369,TRUE,_xll.ohTrigger(RecalcTrigger,Trigger6M)),NA())</f>
        <v>1.6854543069051431E-2</v>
      </c>
      <c r="Q1369" s="183">
        <f>IFERROR(_xll.qlIndexFixing(ONIndex1Y,I1369,TRUE,_xll.ohTrigger(RecalcTrigger,Trigger1Y)),NA())</f>
        <v>1.7135605995903802E-2</v>
      </c>
    </row>
    <row r="1370" spans="2:17" x14ac:dyDescent="0.2">
      <c r="B1370" s="39" t="s">
        <v>42</v>
      </c>
      <c r="D1370" s="42">
        <f>_xll.qlCalendarAdvance(Calendar,$D1369,B1370,"f",FALSE)</f>
        <v>49101</v>
      </c>
      <c r="E1370" s="177">
        <f>_xll.qlInterestRateIndexValueDate(IndexON,D1370)</f>
        <v>49101</v>
      </c>
      <c r="F1370" s="193">
        <f>IFERROR(_xll.qlIndexFixing(IndexON,D1370,TRUE,_xll.ohTrigger(RecalcTrigger,TriggerON)),NA())</f>
        <v>1.6644273939263599E-2</v>
      </c>
      <c r="H1370" s="42">
        <f>_xll.qlCalendarAdvance(Calendar,$H1369,B1370,"f",FALSE)</f>
        <v>49101</v>
      </c>
      <c r="I1370" s="177">
        <f>_xll.qlInterestRateIndexValueDate(Index1M,$H1370)</f>
        <v>49103</v>
      </c>
      <c r="J1370" s="182">
        <f>IFERROR(_xll.qlIndexFixing(Index1M,$H1370,TRUE,_xll.ohTrigger(RecalcTrigger,Trigger1M)),NA())</f>
        <v>1.6312423406632803E-2</v>
      </c>
      <c r="K1370" s="44">
        <f>IFERROR(_xll.qlIndexFixing(Index3M,H1370,TRUE,_xll.ohTrigger(RecalcTrigger,Trigger3M)),NA())</f>
        <v>1.6726673966479002E-2</v>
      </c>
      <c r="L1370" s="44">
        <f>IFERROR(_xll.qlIndexFixing(Index6M,$H1370,TRUE,_xll.ohTrigger(RecalcTrigger,Trigger6M)),NA())</f>
        <v>1.6762490737033526E-2</v>
      </c>
      <c r="M1370" s="183">
        <f>IFERROR(_xll.qlIndexFixing(Index1Y,$H1370,TRUE,_xll.ohTrigger(RecalcTrigger,Trigger1Y)),NA())</f>
        <v>1.6960116499908754E-2</v>
      </c>
      <c r="N1370" s="182">
        <f>IFERROR(_xll.qlIndexFixing(ONIndex1M,I1370,TRUE,_xll.ohTrigger(RecalcTrigger,Trigger1M)),NA())</f>
        <v>1.6318847424807714E-2</v>
      </c>
      <c r="O1370" s="44">
        <f>IFERROR(_xll.qlIndexFixing(ONIndex3M,I1370,TRUE,_xll.ohTrigger(RecalcTrigger,Trigger3M)),NA())</f>
        <v>1.6762226280837567E-2</v>
      </c>
      <c r="P1370" s="44">
        <f>IFERROR(_xll.qlIndexFixing(ONIndex6M,I1370,TRUE,_xll.ohTrigger(RecalcTrigger,Trigger6M)),NA())</f>
        <v>1.6842540778609916E-2</v>
      </c>
      <c r="Q1370" s="183">
        <f>IFERROR(_xll.qlIndexFixing(ONIndex1Y,I1370,TRUE,_xll.ohTrigger(RecalcTrigger,Trigger1Y)),NA())</f>
        <v>1.7123629726647493E-2</v>
      </c>
    </row>
    <row r="1371" spans="2:17" x14ac:dyDescent="0.2">
      <c r="B1371" s="39" t="s">
        <v>42</v>
      </c>
      <c r="D1371" s="42">
        <f>_xll.qlCalendarAdvance(Calendar,$D1370,B1371,"f",FALSE)</f>
        <v>49108</v>
      </c>
      <c r="E1371" s="177">
        <f>_xll.qlInterestRateIndexValueDate(IndexON,D1371)</f>
        <v>49108</v>
      </c>
      <c r="F1371" s="193">
        <f>IFERROR(_xll.qlIndexFixing(IndexON,D1371,TRUE,_xll.ohTrigger(RecalcTrigger,TriggerON)),NA())</f>
        <v>1.6644273939183662E-2</v>
      </c>
      <c r="H1371" s="42">
        <f>_xll.qlCalendarAdvance(Calendar,$H1370,B1371,"f",FALSE)</f>
        <v>49108</v>
      </c>
      <c r="I1371" s="177">
        <f>_xll.qlInterestRateIndexValueDate(Index1M,$H1371)</f>
        <v>49110</v>
      </c>
      <c r="J1371" s="182">
        <f>IFERROR(_xll.qlIndexFixing(Index1M,$H1371,TRUE,_xll.ohTrigger(RecalcTrigger,Trigger1M)),NA())</f>
        <v>1.6301511146602221E-2</v>
      </c>
      <c r="K1371" s="44">
        <f>IFERROR(_xll.qlIndexFixing(Index3M,H1371,TRUE,_xll.ohTrigger(RecalcTrigger,Trigger3M)),NA())</f>
        <v>1.6714635095384199E-2</v>
      </c>
      <c r="L1371" s="44">
        <f>IFERROR(_xll.qlIndexFixing(Index6M,$H1371,TRUE,_xll.ohTrigger(RecalcTrigger,Trigger6M)),NA())</f>
        <v>1.6750211935540577E-2</v>
      </c>
      <c r="M1371" s="183">
        <f>IFERROR(_xll.qlIndexFixing(Index1Y,$H1371,TRUE,_xll.ohTrigger(RecalcTrigger,Trigger1Y)),NA())</f>
        <v>1.6947799142433297E-2</v>
      </c>
      <c r="N1371" s="182">
        <f>IFERROR(_xll.qlIndexFixing(ONIndex1M,I1371,TRUE,_xll.ohTrigger(RecalcTrigger,Trigger1M)),NA())</f>
        <v>1.6307991231183649E-2</v>
      </c>
      <c r="O1371" s="44">
        <f>IFERROR(_xll.qlIndexFixing(ONIndex3M,I1371,TRUE,_xll.ohTrigger(RecalcTrigger,Trigger3M)),NA())</f>
        <v>1.6750355737968903E-2</v>
      </c>
      <c r="P1371" s="44">
        <f>IFERROR(_xll.qlIndexFixing(ONIndex6M,I1371,TRUE,_xll.ohTrigger(RecalcTrigger,Trigger6M)),NA())</f>
        <v>1.6830523673139197E-2</v>
      </c>
      <c r="Q1371" s="183">
        <f>IFERROR(_xll.qlIndexFixing(ONIndex1Y,I1371,TRUE,_xll.ohTrigger(RecalcTrigger,Trigger1Y)),NA())</f>
        <v>1.7111644358749345E-2</v>
      </c>
    </row>
    <row r="1372" spans="2:17" x14ac:dyDescent="0.2">
      <c r="B1372" s="39" t="s">
        <v>42</v>
      </c>
      <c r="D1372" s="42">
        <f>_xll.qlCalendarAdvance(Calendar,$D1371,B1372,"f",FALSE)</f>
        <v>49115</v>
      </c>
      <c r="E1372" s="177">
        <f>_xll.qlInterestRateIndexValueDate(IndexON,D1372)</f>
        <v>49115</v>
      </c>
      <c r="F1372" s="193">
        <f>IFERROR(_xll.qlIndexFixing(IndexON,D1372,TRUE,_xll.ohTrigger(RecalcTrigger,TriggerON)),NA())</f>
        <v>1.6644273939263599E-2</v>
      </c>
      <c r="H1372" s="42">
        <f>_xll.qlCalendarAdvance(Calendar,$H1371,B1372,"f",FALSE)</f>
        <v>49115</v>
      </c>
      <c r="I1372" s="177">
        <f>_xll.qlInterestRateIndexValueDate(Index1M,$H1372)</f>
        <v>49117</v>
      </c>
      <c r="J1372" s="182">
        <f>IFERROR(_xll.qlIndexFixing(Index1M,$H1372,TRUE,_xll.ohTrigger(RecalcTrigger,Trigger1M)),NA())</f>
        <v>1.6290574207467878E-2</v>
      </c>
      <c r="K1372" s="44">
        <f>IFERROR(_xll.qlIndexFixing(Index3M,H1372,TRUE,_xll.ohTrigger(RecalcTrigger,Trigger3M)),NA())</f>
        <v>1.6702576821903611E-2</v>
      </c>
      <c r="L1372" s="44">
        <f>IFERROR(_xll.qlIndexFixing(Index6M,$H1372,TRUE,_xll.ohTrigger(RecalcTrigger,Trigger6M)),NA())</f>
        <v>1.673792136353738E-2</v>
      </c>
      <c r="M1372" s="183">
        <f>IFERROR(_xll.qlIndexFixing(Index1Y,$H1372,TRUE,_xll.ohTrigger(RecalcTrigger,Trigger1Y)),NA())</f>
        <v>1.6935479080596613E-2</v>
      </c>
      <c r="N1372" s="182">
        <f>IFERROR(_xll.qlIndexFixing(ONIndex1M,I1372,TRUE,_xll.ohTrigger(RecalcTrigger,Trigger1M)),NA())</f>
        <v>1.6297110053384856E-2</v>
      </c>
      <c r="O1372" s="44">
        <f>IFERROR(_xll.qlIndexFixing(ONIndex3M,I1372,TRUE,_xll.ohTrigger(RecalcTrigger,Trigger3M)),NA())</f>
        <v>1.6738464549614918E-2</v>
      </c>
      <c r="P1372" s="44">
        <f>IFERROR(_xll.qlIndexFixing(ONIndex6M,I1372,TRUE,_xll.ohTrigger(RecalcTrigger,Trigger6M)),NA())</f>
        <v>1.68184919812564E-2</v>
      </c>
      <c r="Q1372" s="183">
        <f>IFERROR(_xll.qlIndexFixing(ONIndex1Y,I1372,TRUE,_xll.ohTrigger(RecalcTrigger,Trigger1Y)),NA())</f>
        <v>1.7099650130258937E-2</v>
      </c>
    </row>
    <row r="1373" spans="2:17" x14ac:dyDescent="0.2">
      <c r="B1373" s="39" t="s">
        <v>42</v>
      </c>
      <c r="D1373" s="42">
        <f>_xll.qlCalendarAdvance(Calendar,$D1372,B1373,"f",FALSE)</f>
        <v>49122</v>
      </c>
      <c r="E1373" s="177">
        <f>_xll.qlInterestRateIndexValueDate(IndexON,D1373)</f>
        <v>49122</v>
      </c>
      <c r="F1373" s="193">
        <f>IFERROR(_xll.qlIndexFixing(IndexON,D1373,TRUE,_xll.ohTrigger(RecalcTrigger,TriggerON)),NA())</f>
        <v>1.6644273939263599E-2</v>
      </c>
      <c r="H1373" s="42">
        <f>_xll.qlCalendarAdvance(Calendar,$H1372,B1373,"f",FALSE)</f>
        <v>49122</v>
      </c>
      <c r="I1373" s="177">
        <f>_xll.qlInterestRateIndexValueDate(Index1M,$H1373)</f>
        <v>49124</v>
      </c>
      <c r="J1373" s="182">
        <f>IFERROR(_xll.qlIndexFixing(Index1M,$H1373,TRUE,_xll.ohTrigger(RecalcTrigger,Trigger1M)),NA())</f>
        <v>1.6279612790104092E-2</v>
      </c>
      <c r="K1373" s="44">
        <f>IFERROR(_xll.qlIndexFixing(Index3M,H1373,TRUE,_xll.ohTrigger(RecalcTrigger,Trigger3M)),NA())</f>
        <v>1.6690499364479892E-2</v>
      </c>
      <c r="L1373" s="44">
        <f>IFERROR(_xll.qlIndexFixing(Index6M,$H1373,TRUE,_xll.ohTrigger(RecalcTrigger,Trigger6M)),NA())</f>
        <v>1.6725619251659989E-2</v>
      </c>
      <c r="M1373" s="183">
        <f>IFERROR(_xll.qlIndexFixing(Index1Y,$H1373,TRUE,_xll.ohTrigger(RecalcTrigger,Trigger1Y)),NA())</f>
        <v>1.6923156556634081E-2</v>
      </c>
      <c r="N1373" s="182">
        <f>IFERROR(_xll.qlIndexFixing(ONIndex1M,I1373,TRUE,_xll.ohTrigger(RecalcTrigger,Trigger1M)),NA())</f>
        <v>1.6286204091890966E-2</v>
      </c>
      <c r="O1373" s="44">
        <f>IFERROR(_xll.qlIndexFixing(ONIndex3M,I1373,TRUE,_xll.ohTrigger(RecalcTrigger,Trigger3M)),NA())</f>
        <v>1.6726552932722072E-2</v>
      </c>
      <c r="P1373" s="44">
        <f>IFERROR(_xll.qlIndexFixing(ONIndex6M,I1373,TRUE,_xll.ohTrigger(RecalcTrigger,Trigger6M)),NA())</f>
        <v>1.6806445931338843E-2</v>
      </c>
      <c r="Q1373" s="183">
        <f>IFERROR(_xll.qlIndexFixing(ONIndex1Y,I1373,TRUE,_xll.ohTrigger(RecalcTrigger,Trigger1Y)),NA())</f>
        <v>1.7087647279225848E-2</v>
      </c>
    </row>
    <row r="1374" spans="2:17" x14ac:dyDescent="0.2">
      <c r="B1374" s="39" t="s">
        <v>42</v>
      </c>
      <c r="D1374" s="42">
        <f>_xll.qlCalendarAdvance(Calendar,$D1373,B1374,"f",FALSE)</f>
        <v>49129</v>
      </c>
      <c r="E1374" s="177">
        <f>_xll.qlInterestRateIndexValueDate(IndexON,D1374)</f>
        <v>49129</v>
      </c>
      <c r="F1374" s="193">
        <f>IFERROR(_xll.qlIndexFixing(IndexON,D1374,TRUE,_xll.ohTrigger(RecalcTrigger,TriggerON)),NA())</f>
        <v>1.6644273939263599E-2</v>
      </c>
      <c r="H1374" s="42">
        <f>_xll.qlCalendarAdvance(Calendar,$H1373,B1374,"f",FALSE)</f>
        <v>49129</v>
      </c>
      <c r="I1374" s="177">
        <f>_xll.qlInterestRateIndexValueDate(Index1M,$H1374)</f>
        <v>49131</v>
      </c>
      <c r="J1374" s="182">
        <f>IFERROR(_xll.qlIndexFixing(Index1M,$H1374,TRUE,_xll.ohTrigger(RecalcTrigger,Trigger1M)),NA())</f>
        <v>1.6268627095377686E-2</v>
      </c>
      <c r="K1374" s="44">
        <f>IFERROR(_xll.qlIndexFixing(Index3M,H1374,TRUE,_xll.ohTrigger(RecalcTrigger,Trigger3M)),NA())</f>
        <v>1.667840294156004E-2</v>
      </c>
      <c r="L1374" s="44">
        <f>IFERROR(_xll.qlIndexFixing(Index6M,$H1374,TRUE,_xll.ohTrigger(RecalcTrigger,Trigger6M)),NA())</f>
        <v>1.6711815635029773E-2</v>
      </c>
      <c r="M1374" s="183">
        <f>IFERROR(_xll.qlIndexFixing(Index1Y,$H1374,TRUE,_xll.ohTrigger(RecalcTrigger,Trigger1Y)),NA())</f>
        <v>1.6910831812769041E-2</v>
      </c>
      <c r="N1374" s="182">
        <f>IFERROR(_xll.qlIndexFixing(ONIndex1M,I1374,TRUE,_xll.ohTrigger(RecalcTrigger,Trigger1M)),NA())</f>
        <v>1.6275273547261548E-2</v>
      </c>
      <c r="O1374" s="44">
        <f>IFERROR(_xll.qlIndexFixing(ONIndex3M,I1374,TRUE,_xll.ohTrigger(RecalcTrigger,Trigger3M)),NA())</f>
        <v>1.6714621104876315E-2</v>
      </c>
      <c r="P1374" s="44">
        <f>IFERROR(_xll.qlIndexFixing(ONIndex6M,I1374,TRUE,_xll.ohTrigger(RecalcTrigger,Trigger6M)),NA())</f>
        <v>1.6794385752003649E-2</v>
      </c>
      <c r="Q1374" s="183">
        <f>IFERROR(_xll.qlIndexFixing(ONIndex1Y,I1374,TRUE,_xll.ohTrigger(RecalcTrigger,Trigger1Y)),NA())</f>
        <v>1.707563604369966E-2</v>
      </c>
    </row>
    <row r="1375" spans="2:17" x14ac:dyDescent="0.2">
      <c r="B1375" s="39" t="s">
        <v>42</v>
      </c>
      <c r="D1375" s="42">
        <f>_xll.qlCalendarAdvance(Calendar,$D1374,B1375,"f",FALSE)</f>
        <v>49136</v>
      </c>
      <c r="E1375" s="177">
        <f>_xll.qlInterestRateIndexValueDate(IndexON,D1375)</f>
        <v>49136</v>
      </c>
      <c r="F1375" s="193">
        <f>IFERROR(_xll.qlIndexFixing(IndexON,D1375,TRUE,_xll.ohTrigger(RecalcTrigger,TriggerON)),NA())</f>
        <v>1.6644273939263599E-2</v>
      </c>
      <c r="H1375" s="42">
        <f>_xll.qlCalendarAdvance(Calendar,$H1374,B1375,"f",FALSE)</f>
        <v>49136</v>
      </c>
      <c r="I1375" s="177">
        <f>_xll.qlInterestRateIndexValueDate(Index1M,$H1375)</f>
        <v>49138</v>
      </c>
      <c r="J1375" s="182">
        <f>IFERROR(_xll.qlIndexFixing(Index1M,$H1375,TRUE,_xll.ohTrigger(RecalcTrigger,Trigger1M)),NA())</f>
        <v>1.625761732415798E-2</v>
      </c>
      <c r="K1375" s="44">
        <f>IFERROR(_xll.qlIndexFixing(Index3M,H1375,TRUE,_xll.ohTrigger(RecalcTrigger,Trigger3M)),NA())</f>
        <v>1.6666287771580635E-2</v>
      </c>
      <c r="L1375" s="44">
        <f>IFERROR(_xll.qlIndexFixing(Index6M,$H1375,TRUE,_xll.ohTrigger(RecalcTrigger,Trigger6M)),NA())</f>
        <v>1.6699487299479066E-2</v>
      </c>
      <c r="M1375" s="183">
        <f>IFERROR(_xll.qlIndexFixing(Index1Y,$H1375,TRUE,_xll.ohTrigger(RecalcTrigger,Trigger1Y)),NA())</f>
        <v>1.6898505091213226E-2</v>
      </c>
      <c r="N1375" s="182">
        <f>IFERROR(_xll.qlIndexFixing(ONIndex1M,I1375,TRUE,_xll.ohTrigger(RecalcTrigger,Trigger1M)),NA())</f>
        <v>1.6264318620056173E-2</v>
      </c>
      <c r="O1375" s="44">
        <f>IFERROR(_xll.qlIndexFixing(ONIndex3M,I1375,TRUE,_xll.ohTrigger(RecalcTrigger,Trigger3M)),NA())</f>
        <v>1.6702669283343852E-2</v>
      </c>
      <c r="P1375" s="44">
        <f>IFERROR(_xll.qlIndexFixing(ONIndex6M,I1375,TRUE,_xll.ohTrigger(RecalcTrigger,Trigger6M)),NA())</f>
        <v>1.6782311671708072E-2</v>
      </c>
      <c r="Q1375" s="183">
        <f>IFERROR(_xll.qlIndexFixing(ONIndex1Y,I1375,TRUE,_xll.ohTrigger(RecalcTrigger,Trigger1Y)),NA())</f>
        <v>1.7063616661809888E-2</v>
      </c>
    </row>
    <row r="1376" spans="2:17" x14ac:dyDescent="0.2">
      <c r="B1376" s="39" t="s">
        <v>42</v>
      </c>
      <c r="D1376" s="42">
        <f>_xll.qlCalendarAdvance(Calendar,$D1375,B1376,"f",FALSE)</f>
        <v>49143</v>
      </c>
      <c r="E1376" s="177">
        <f>_xll.qlInterestRateIndexValueDate(IndexON,D1376)</f>
        <v>49143</v>
      </c>
      <c r="F1376" s="193">
        <f>IFERROR(_xll.qlIndexFixing(IndexON,D1376,TRUE,_xll.ohTrigger(RecalcTrigger,TriggerON)),NA())</f>
        <v>1.6644273939263599E-2</v>
      </c>
      <c r="H1376" s="42">
        <f>_xll.qlCalendarAdvance(Calendar,$H1375,B1376,"f",FALSE)</f>
        <v>49143</v>
      </c>
      <c r="I1376" s="177">
        <f>_xll.qlInterestRateIndexValueDate(Index1M,$H1376)</f>
        <v>49145</v>
      </c>
      <c r="J1376" s="182">
        <f>IFERROR(_xll.qlIndexFixing(Index1M,$H1376,TRUE,_xll.ohTrigger(RecalcTrigger,Trigger1M)),NA())</f>
        <v>1.6246583677311799E-2</v>
      </c>
      <c r="K1376" s="44">
        <f>IFERROR(_xll.qlIndexFixing(Index3M,H1376,TRUE,_xll.ohTrigger(RecalcTrigger,Trigger3M)),NA())</f>
        <v>1.665415407298346E-2</v>
      </c>
      <c r="L1376" s="44">
        <f>IFERROR(_xll.qlIndexFixing(Index6M,$H1376,TRUE,_xll.ohTrigger(RecalcTrigger,Trigger6M)),NA())</f>
        <v>1.6687148165109317E-2</v>
      </c>
      <c r="M1376" s="183">
        <f>IFERROR(_xll.qlIndexFixing(Index1Y,$H1376,TRUE,_xll.ohTrigger(RecalcTrigger,Trigger1Y)),NA())</f>
        <v>1.6886176634165875E-2</v>
      </c>
      <c r="N1376" s="182">
        <f>IFERROR(_xll.qlIndexFixing(ONIndex1M,I1376,TRUE,_xll.ohTrigger(RecalcTrigger,Trigger1M)),NA())</f>
        <v>1.6253339510754472E-2</v>
      </c>
      <c r="O1376" s="44">
        <f>IFERROR(_xll.qlIndexFixing(ONIndex3M,I1376,TRUE,_xll.ohTrigger(RecalcTrigger,Trigger3M)),NA())</f>
        <v>1.6690697685550759E-2</v>
      </c>
      <c r="P1376" s="44">
        <f>IFERROR(_xll.qlIndexFixing(ONIndex6M,I1376,TRUE,_xll.ohTrigger(RecalcTrigger,Trigger6M)),NA())</f>
        <v>1.677022391882943E-2</v>
      </c>
      <c r="Q1376" s="183">
        <f>IFERROR(_xll.qlIndexFixing(ONIndex1Y,I1376,TRUE,_xll.ohTrigger(RecalcTrigger,Trigger1Y)),NA())</f>
        <v>1.7051589371446241E-2</v>
      </c>
    </row>
    <row r="1377" spans="2:17" x14ac:dyDescent="0.2">
      <c r="B1377" s="39" t="s">
        <v>42</v>
      </c>
      <c r="D1377" s="42">
        <f>_xll.qlCalendarAdvance(Calendar,$D1376,B1377,"f",FALSE)</f>
        <v>49150</v>
      </c>
      <c r="E1377" s="177">
        <f>_xll.qlInterestRateIndexValueDate(IndexON,D1377)</f>
        <v>49150</v>
      </c>
      <c r="F1377" s="193">
        <f>IFERROR(_xll.qlIndexFixing(IndexON,D1377,TRUE,_xll.ohTrigger(RecalcTrigger,TriggerON)),NA())</f>
        <v>1.6644273939263599E-2</v>
      </c>
      <c r="H1377" s="42">
        <f>_xll.qlCalendarAdvance(Calendar,$H1376,B1377,"f",FALSE)</f>
        <v>49150</v>
      </c>
      <c r="I1377" s="177">
        <f>_xll.qlInterestRateIndexValueDate(Index1M,$H1377)</f>
        <v>49152</v>
      </c>
      <c r="J1377" s="182">
        <f>IFERROR(_xll.qlIndexFixing(Index1M,$H1377,TRUE,_xll.ohTrigger(RecalcTrigger,Trigger1M)),NA())</f>
        <v>1.6235526355710961E-2</v>
      </c>
      <c r="K1377" s="44">
        <f>IFERROR(_xll.qlIndexFixing(Index3M,H1377,TRUE,_xll.ohTrigger(RecalcTrigger,Trigger3M)),NA())</f>
        <v>1.664200206420248E-2</v>
      </c>
      <c r="L1377" s="44">
        <f>IFERROR(_xll.qlIndexFixing(Index6M,$H1377,TRUE,_xll.ohTrigger(RecalcTrigger,Trigger6M)),NA())</f>
        <v>1.6674798462569571E-2</v>
      </c>
      <c r="M1377" s="183">
        <f>IFERROR(_xll.qlIndexFixing(Index1Y,$H1377,TRUE,_xll.ohTrigger(RecalcTrigger,Trigger1Y)),NA())</f>
        <v>1.6873846683814853E-2</v>
      </c>
      <c r="N1377" s="182">
        <f>IFERROR(_xll.qlIndexFixing(ONIndex1M,I1377,TRUE,_xll.ohTrigger(RecalcTrigger,Trigger1M)),NA())</f>
        <v>1.6242336419836079E-2</v>
      </c>
      <c r="O1377" s="44">
        <f>IFERROR(_xll.qlIndexFixing(ONIndex3M,I1377,TRUE,_xll.ohTrigger(RecalcTrigger,Trigger3M)),NA())</f>
        <v>1.6678706528683307E-2</v>
      </c>
      <c r="P1377" s="44">
        <f>IFERROR(_xll.qlIndexFixing(ONIndex6M,I1377,TRUE,_xll.ohTrigger(RecalcTrigger,Trigger6M)),NA())</f>
        <v>1.6758122721904911E-2</v>
      </c>
      <c r="Q1377" s="183">
        <f>IFERROR(_xll.qlIndexFixing(ONIndex1Y,I1377,TRUE,_xll.ohTrigger(RecalcTrigger,Trigger1Y)),NA())</f>
        <v>1.703955441081817E-2</v>
      </c>
    </row>
    <row r="1378" spans="2:17" x14ac:dyDescent="0.2">
      <c r="B1378" s="39" t="s">
        <v>42</v>
      </c>
      <c r="D1378" s="42">
        <f>_xll.qlCalendarAdvance(Calendar,$D1377,B1378,"f",FALSE)</f>
        <v>49157</v>
      </c>
      <c r="E1378" s="177">
        <f>_xll.qlInterestRateIndexValueDate(IndexON,D1378)</f>
        <v>49157</v>
      </c>
      <c r="F1378" s="193">
        <f>IFERROR(_xll.qlIndexFixing(IndexON,D1378,TRUE,_xll.ohTrigger(RecalcTrigger,TriggerON)),NA())</f>
        <v>1.6644273939263599E-2</v>
      </c>
      <c r="H1378" s="42">
        <f>_xll.qlCalendarAdvance(Calendar,$H1377,B1378,"f",FALSE)</f>
        <v>49157</v>
      </c>
      <c r="I1378" s="177">
        <f>_xll.qlInterestRateIndexValueDate(Index1M,$H1378)</f>
        <v>49159</v>
      </c>
      <c r="J1378" s="182">
        <f>IFERROR(_xll.qlIndexFixing(Index1M,$H1378,TRUE,_xll.ohTrigger(RecalcTrigger,Trigger1M)),NA())</f>
        <v>1.6224445560217293E-2</v>
      </c>
      <c r="K1378" s="44">
        <f>IFERROR(_xll.qlIndexFixing(Index3M,H1378,TRUE,_xll.ohTrigger(RecalcTrigger,Trigger3M)),NA())</f>
        <v>1.6629831963671661E-2</v>
      </c>
      <c r="L1378" s="44">
        <f>IFERROR(_xll.qlIndexFixing(Index6M,$H1378,TRUE,_xll.ohTrigger(RecalcTrigger,Trigger6M)),NA())</f>
        <v>1.6662438422503294E-2</v>
      </c>
      <c r="M1378" s="183">
        <f>IFERROR(_xll.qlIndexFixing(Index1Y,$H1378,TRUE,_xll.ohTrigger(RecalcTrigger,Trigger1Y)),NA())</f>
        <v>1.6861515482336192E-2</v>
      </c>
      <c r="N1378" s="182">
        <f>IFERROR(_xll.qlIndexFixing(ONIndex1M,I1378,TRUE,_xll.ohTrigger(RecalcTrigger,Trigger1M)),NA())</f>
        <v>1.6231309547860562E-2</v>
      </c>
      <c r="O1378" s="44">
        <f>IFERROR(_xll.qlIndexFixing(ONIndex3M,I1378,TRUE,_xll.ohTrigger(RecalcTrigger,Trigger3M)),NA())</f>
        <v>1.6666696030327444E-2</v>
      </c>
      <c r="P1378" s="44">
        <f>IFERROR(_xll.qlIndexFixing(ONIndex6M,I1378,TRUE,_xll.ohTrigger(RecalcTrigger,Trigger6M)),NA())</f>
        <v>1.6746008309551641E-2</v>
      </c>
      <c r="Q1378" s="183">
        <f>IFERROR(_xll.qlIndexFixing(ONIndex1Y,I1378,TRUE,_xll.ohTrigger(RecalcTrigger,Trigger1Y)),NA())</f>
        <v>1.7027512017895319E-2</v>
      </c>
    </row>
    <row r="1379" spans="2:17" x14ac:dyDescent="0.2">
      <c r="B1379" s="39" t="s">
        <v>42</v>
      </c>
      <c r="D1379" s="42">
        <f>_xll.qlCalendarAdvance(Calendar,$D1378,B1379,"f",FALSE)</f>
        <v>49164</v>
      </c>
      <c r="E1379" s="177">
        <f>_xll.qlInterestRateIndexValueDate(IndexON,D1379)</f>
        <v>49164</v>
      </c>
      <c r="F1379" s="193">
        <f>IFERROR(_xll.qlIndexFixing(IndexON,D1379,TRUE,_xll.ohTrigger(RecalcTrigger,TriggerON)),NA())</f>
        <v>1.6644273939263599E-2</v>
      </c>
      <c r="H1379" s="42">
        <f>_xll.qlCalendarAdvance(Calendar,$H1378,B1379,"f",FALSE)</f>
        <v>49164</v>
      </c>
      <c r="I1379" s="177">
        <f>_xll.qlInterestRateIndexValueDate(Index1M,$H1379)</f>
        <v>49166</v>
      </c>
      <c r="J1379" s="182">
        <f>IFERROR(_xll.qlIndexFixing(Index1M,$H1379,TRUE,_xll.ohTrigger(RecalcTrigger,Trigger1M)),NA())</f>
        <v>1.6213341491697619E-2</v>
      </c>
      <c r="K1379" s="44">
        <f>IFERROR(_xll.qlIndexFixing(Index3M,H1379,TRUE,_xll.ohTrigger(RecalcTrigger,Trigger3M)),NA())</f>
        <v>1.661764398982063E-2</v>
      </c>
      <c r="L1379" s="44">
        <f>IFERROR(_xll.qlIndexFixing(Index6M,$H1379,TRUE,_xll.ohTrigger(RecalcTrigger,Trigger6M)),NA())</f>
        <v>1.6650068275547925E-2</v>
      </c>
      <c r="M1379" s="183">
        <f>IFERROR(_xll.qlIndexFixing(Index1Y,$H1379,TRUE,_xll.ohTrigger(RecalcTrigger,Trigger1Y)),NA())</f>
        <v>1.6849183271893442E-2</v>
      </c>
      <c r="N1379" s="182">
        <f>IFERROR(_xll.qlIndexFixing(ONIndex1M,I1379,TRUE,_xll.ohTrigger(RecalcTrigger,Trigger1M)),NA())</f>
        <v>1.6220259095307554E-2</v>
      </c>
      <c r="O1379" s="44">
        <f>IFERROR(_xll.qlIndexFixing(ONIndex3M,I1379,TRUE,_xll.ohTrigger(RecalcTrigger,Trigger3M)),NA())</f>
        <v>1.6654666407509566E-2</v>
      </c>
      <c r="P1379" s="44">
        <f>IFERROR(_xll.qlIndexFixing(ONIndex6M,I1379,TRUE,_xll.ohTrigger(RecalcTrigger,Trigger6M)),NA())</f>
        <v>1.6733880910067001E-2</v>
      </c>
      <c r="Q1379" s="183">
        <f>IFERROR(_xll.qlIndexFixing(ONIndex1Y,I1379,TRUE,_xll.ohTrigger(RecalcTrigger,Trigger1Y)),NA())</f>
        <v>1.7015462430807204E-2</v>
      </c>
    </row>
    <row r="1380" spans="2:17" x14ac:dyDescent="0.2">
      <c r="B1380" s="39" t="s">
        <v>42</v>
      </c>
      <c r="D1380" s="42">
        <f>_xll.qlCalendarAdvance(Calendar,$D1379,B1380,"f",FALSE)</f>
        <v>49171</v>
      </c>
      <c r="E1380" s="177">
        <f>_xll.qlInterestRateIndexValueDate(IndexON,D1380)</f>
        <v>49171</v>
      </c>
      <c r="F1380" s="193">
        <f>IFERROR(_xll.qlIndexFixing(IndexON,D1380,TRUE,_xll.ohTrigger(RecalcTrigger,TriggerON)),NA())</f>
        <v>1.6644273939183662E-2</v>
      </c>
      <c r="H1380" s="42">
        <f>_xll.qlCalendarAdvance(Calendar,$H1379,B1380,"f",FALSE)</f>
        <v>49171</v>
      </c>
      <c r="I1380" s="177">
        <f>_xll.qlInterestRateIndexValueDate(Index1M,$H1380)</f>
        <v>49173</v>
      </c>
      <c r="J1380" s="182">
        <f>IFERROR(_xll.qlIndexFixing(Index1M,$H1380,TRUE,_xll.ohTrigger(RecalcTrigger,Trigger1M)),NA())</f>
        <v>1.6202214351018762E-2</v>
      </c>
      <c r="K1380" s="44">
        <f>IFERROR(_xll.qlIndexFixing(Index3M,H1380,TRUE,_xll.ohTrigger(RecalcTrigger,Trigger3M)),NA())</f>
        <v>1.6605438361078133E-2</v>
      </c>
      <c r="L1380" s="44">
        <f>IFERROR(_xll.qlIndexFixing(Index6M,$H1380,TRUE,_xll.ohTrigger(RecalcTrigger,Trigger6M)),NA())</f>
        <v>1.6637688252336188E-2</v>
      </c>
      <c r="M1380" s="183">
        <f>IFERROR(_xll.qlIndexFixing(Index1Y,$H1380,TRUE,_xll.ohTrigger(RecalcTrigger,Trigger1Y)),NA())</f>
        <v>1.683685029463898E-2</v>
      </c>
      <c r="N1380" s="182">
        <f>IFERROR(_xll.qlIndexFixing(ONIndex1M,I1380,TRUE,_xll.ohTrigger(RecalcTrigger,Trigger1M)),NA())</f>
        <v>1.6209185262816561E-2</v>
      </c>
      <c r="O1380" s="44">
        <f>IFERROR(_xll.qlIndexFixing(ONIndex3M,I1380,TRUE,_xll.ohTrigger(RecalcTrigger,Trigger3M)),NA())</f>
        <v>1.6642617877975496E-2</v>
      </c>
      <c r="P1380" s="44">
        <f>IFERROR(_xll.qlIndexFixing(ONIndex6M,I1380,TRUE,_xll.ohTrigger(RecalcTrigger,Trigger6M)),NA())</f>
        <v>1.6721740752068115E-2</v>
      </c>
      <c r="Q1380" s="183">
        <f>IFERROR(_xll.qlIndexFixing(ONIndex1Y,I1380,TRUE,_xll.ohTrigger(RecalcTrigger,Trigger1Y)),NA())</f>
        <v>1.7003405887683343E-2</v>
      </c>
    </row>
    <row r="1381" spans="2:17" x14ac:dyDescent="0.2">
      <c r="B1381" s="39" t="s">
        <v>42</v>
      </c>
      <c r="D1381" s="42">
        <f>_xll.qlCalendarAdvance(Calendar,$D1380,B1381,"f",FALSE)</f>
        <v>49178</v>
      </c>
      <c r="E1381" s="177">
        <f>_xll.qlInterestRateIndexValueDate(IndexON,D1381)</f>
        <v>49178</v>
      </c>
      <c r="F1381" s="193">
        <f>IFERROR(_xll.qlIndexFixing(IndexON,D1381,TRUE,_xll.ohTrigger(RecalcTrigger,TriggerON)),NA())</f>
        <v>1.6644273939183662E-2</v>
      </c>
      <c r="H1381" s="42">
        <f>_xll.qlCalendarAdvance(Calendar,$H1380,B1381,"f",FALSE)</f>
        <v>49178</v>
      </c>
      <c r="I1381" s="177">
        <f>_xll.qlInterestRateIndexValueDate(Index1M,$H1381)</f>
        <v>49180</v>
      </c>
      <c r="J1381" s="182">
        <f>IFERROR(_xll.qlIndexFixing(Index1M,$H1381,TRUE,_xll.ohTrigger(RecalcTrigger,Trigger1M)),NA())</f>
        <v>1.6191064339047545E-2</v>
      </c>
      <c r="K1381" s="44">
        <f>IFERROR(_xll.qlIndexFixing(Index3M,H1381,TRUE,_xll.ohTrigger(RecalcTrigger,Trigger3M)),NA())</f>
        <v>1.6593215295872932E-2</v>
      </c>
      <c r="L1381" s="44">
        <f>IFERROR(_xll.qlIndexFixing(Index6M,$H1381,TRUE,_xll.ohTrigger(RecalcTrigger,Trigger6M)),NA())</f>
        <v>1.6625298583494777E-2</v>
      </c>
      <c r="M1381" s="183">
        <f>IFERROR(_xll.qlIndexFixing(Index1Y,$H1381,TRUE,_xll.ohTrigger(RecalcTrigger,Trigger1Y)),NA())</f>
        <v>1.6824516792712487E-2</v>
      </c>
      <c r="N1381" s="182">
        <f>IFERROR(_xll.qlIndexFixing(ONIndex1M,I1381,TRUE,_xll.ohTrigger(RecalcTrigger,Trigger1M)),NA())</f>
        <v>1.6198088250707343E-2</v>
      </c>
      <c r="O1381" s="44">
        <f>IFERROR(_xll.qlIndexFixing(ONIndex3M,I1381,TRUE,_xll.ohTrigger(RecalcTrigger,Trigger3M)),NA())</f>
        <v>1.6630550658831567E-2</v>
      </c>
      <c r="P1381" s="44">
        <f>IFERROR(_xll.qlIndexFixing(ONIndex6M,I1381,TRUE,_xll.ohTrigger(RecalcTrigger,Trigger6M)),NA())</f>
        <v>1.6709588063932301E-2</v>
      </c>
      <c r="Q1381" s="183">
        <f>IFERROR(_xll.qlIndexFixing(ONIndex1Y,I1381,TRUE,_xll.ohTrigger(RecalcTrigger,Trigger1Y)),NA())</f>
        <v>1.6991342626333505E-2</v>
      </c>
    </row>
    <row r="1382" spans="2:17" x14ac:dyDescent="0.2">
      <c r="B1382" s="39" t="s">
        <v>42</v>
      </c>
      <c r="D1382" s="42">
        <f>_xll.qlCalendarAdvance(Calendar,$D1381,B1382,"f",FALSE)</f>
        <v>49185</v>
      </c>
      <c r="E1382" s="177">
        <f>_xll.qlInterestRateIndexValueDate(IndexON,D1382)</f>
        <v>49185</v>
      </c>
      <c r="F1382" s="193">
        <f>IFERROR(_xll.qlIndexFixing(IndexON,D1382,TRUE,_xll.ohTrigger(RecalcTrigger,TriggerON)),NA())</f>
        <v>1.6644273939183662E-2</v>
      </c>
      <c r="H1382" s="42">
        <f>_xll.qlCalendarAdvance(Calendar,$H1381,B1382,"f",FALSE)</f>
        <v>49185</v>
      </c>
      <c r="I1382" s="177">
        <f>_xll.qlInterestRateIndexValueDate(Index1M,$H1382)</f>
        <v>49187</v>
      </c>
      <c r="J1382" s="182">
        <f>IFERROR(_xll.qlIndexFixing(Index1M,$H1382,TRUE,_xll.ohTrigger(RecalcTrigger,Trigger1M)),NA())</f>
        <v>1.6181200667405925E-2</v>
      </c>
      <c r="K1382" s="44">
        <f>IFERROR(_xll.qlIndexFixing(Index3M,H1382,TRUE,_xll.ohTrigger(RecalcTrigger,Trigger3M)),NA())</f>
        <v>1.6581471196887351E-2</v>
      </c>
      <c r="L1382" s="44">
        <f>IFERROR(_xll.qlIndexFixing(Index6M,$H1382,TRUE,_xll.ohTrigger(RecalcTrigger,Trigger6M)),NA())</f>
        <v>1.6615431391989309E-2</v>
      </c>
      <c r="M1382" s="183">
        <f>IFERROR(_xll.qlIndexFixing(Index1Y,$H1382,TRUE,_xll.ohTrigger(RecalcTrigger,Trigger1Y)),NA())</f>
        <v>1.6812183008242689E-2</v>
      </c>
      <c r="N1382" s="182">
        <f>IFERROR(_xll.qlIndexFixing(ONIndex1M,I1382,TRUE,_xll.ohTrigger(RecalcTrigger,Trigger1M)),NA())</f>
        <v>1.6186968259619405E-2</v>
      </c>
      <c r="O1382" s="44">
        <f>IFERROR(_xll.qlIndexFixing(ONIndex3M,I1382,TRUE,_xll.ohTrigger(RecalcTrigger,Trigger3M)),NA())</f>
        <v>1.6618464967343982E-2</v>
      </c>
      <c r="P1382" s="44">
        <f>IFERROR(_xll.qlIndexFixing(ONIndex6M,I1382,TRUE,_xll.ohTrigger(RecalcTrigger,Trigger6M)),NA())</f>
        <v>1.6697423074196749E-2</v>
      </c>
      <c r="Q1382" s="183">
        <f>IFERROR(_xll.qlIndexFixing(ONIndex1Y,I1382,TRUE,_xll.ohTrigger(RecalcTrigger,Trigger1Y)),NA())</f>
        <v>1.6979272885047081E-2</v>
      </c>
    </row>
    <row r="1383" spans="2:17" x14ac:dyDescent="0.2">
      <c r="B1383" s="39" t="s">
        <v>42</v>
      </c>
      <c r="D1383" s="42">
        <f>_xll.qlCalendarAdvance(Calendar,$D1382,B1383,"f",FALSE)</f>
        <v>49192</v>
      </c>
      <c r="E1383" s="177">
        <f>_xll.qlInterestRateIndexValueDate(IndexON,D1383)</f>
        <v>49192</v>
      </c>
      <c r="F1383" s="193">
        <f>IFERROR(_xll.qlIndexFixing(IndexON,D1383,TRUE,_xll.ohTrigger(RecalcTrigger,TriggerON)),NA())</f>
        <v>1.6644273939263599E-2</v>
      </c>
      <c r="H1383" s="42">
        <f>_xll.qlCalendarAdvance(Calendar,$H1382,B1383,"f",FALSE)</f>
        <v>49192</v>
      </c>
      <c r="I1383" s="177">
        <f>_xll.qlInterestRateIndexValueDate(Index1M,$H1383)</f>
        <v>49194</v>
      </c>
      <c r="J1383" s="182">
        <f>IFERROR(_xll.qlIndexFixing(Index1M,$H1383,TRUE,_xll.ohTrigger(RecalcTrigger,Trigger1M)),NA())</f>
        <v>1.6168696504672841E-2</v>
      </c>
      <c r="K1383" s="44">
        <f>IFERROR(_xll.qlIndexFixing(Index3M,H1383,TRUE,_xll.ohTrigger(RecalcTrigger,Trigger3M)),NA())</f>
        <v>1.6569215650173618E-2</v>
      </c>
      <c r="L1383" s="44">
        <f>IFERROR(_xll.qlIndexFixing(Index6M,$H1383,TRUE,_xll.ohTrigger(RecalcTrigger,Trigger6M)),NA())</f>
        <v>1.6603028867262302E-2</v>
      </c>
      <c r="M1383" s="183">
        <f>IFERROR(_xll.qlIndexFixing(Index1Y,$H1383,TRUE,_xll.ohTrigger(RecalcTrigger,Trigger1Y)),NA())</f>
        <v>1.6799849183345615E-2</v>
      </c>
      <c r="N1383" s="182">
        <f>IFERROR(_xll.qlIndexFixing(ONIndex1M,I1383,TRUE,_xll.ohTrigger(RecalcTrigger,Trigger1M)),NA())</f>
        <v>1.6175825490192253E-2</v>
      </c>
      <c r="O1383" s="44">
        <f>IFERROR(_xll.qlIndexFixing(ONIndex3M,I1383,TRUE,_xll.ohTrigger(RecalcTrigger,Trigger3M)),NA())</f>
        <v>1.6606361021098692E-2</v>
      </c>
      <c r="P1383" s="44">
        <f>IFERROR(_xll.qlIndexFixing(ONIndex6M,I1383,TRUE,_xll.ohTrigger(RecalcTrigger,Trigger6M)),NA())</f>
        <v>1.6685246011478583E-2</v>
      </c>
      <c r="Q1383" s="183">
        <f>IFERROR(_xll.qlIndexFixing(ONIndex1Y,I1383,TRUE,_xll.ohTrigger(RecalcTrigger,Trigger1Y)),NA())</f>
        <v>1.6967196901793713E-2</v>
      </c>
    </row>
    <row r="1384" spans="2:17" x14ac:dyDescent="0.2">
      <c r="B1384" s="39" t="s">
        <v>42</v>
      </c>
      <c r="D1384" s="42">
        <f>_xll.qlCalendarAdvance(Calendar,$D1383,B1384,"f",FALSE)</f>
        <v>49199</v>
      </c>
      <c r="E1384" s="177">
        <f>_xll.qlInterestRateIndexValueDate(IndexON,D1384)</f>
        <v>49199</v>
      </c>
      <c r="F1384" s="193">
        <f>IFERROR(_xll.qlIndexFixing(IndexON,D1384,TRUE,_xll.ohTrigger(RecalcTrigger,TriggerON)),NA())</f>
        <v>1.6644273939183662E-2</v>
      </c>
      <c r="H1384" s="42">
        <f>_xll.qlCalendarAdvance(Calendar,$H1383,B1384,"f",FALSE)</f>
        <v>49199</v>
      </c>
      <c r="I1384" s="177">
        <f>_xll.qlInterestRateIndexValueDate(Index1M,$H1384)</f>
        <v>49201</v>
      </c>
      <c r="J1384" s="182">
        <f>IFERROR(_xll.qlIndexFixing(Index1M,$H1384,TRUE,_xll.ohTrigger(RecalcTrigger,Trigger1M)),NA())</f>
        <v>1.6157479083995507E-2</v>
      </c>
      <c r="K1384" s="44">
        <f>IFERROR(_xll.qlIndexFixing(Index3M,H1384,TRUE,_xll.ohTrigger(RecalcTrigger,Trigger3M)),NA())</f>
        <v>1.6556943307012576E-2</v>
      </c>
      <c r="L1384" s="44">
        <f>IFERROR(_xll.qlIndexFixing(Index6M,$H1384,TRUE,_xll.ohTrigger(RecalcTrigger,Trigger6M)),NA())</f>
        <v>1.6590617306349129E-2</v>
      </c>
      <c r="M1384" s="183">
        <f>IFERROR(_xll.qlIndexFixing(Index1Y,$H1384,TRUE,_xll.ohTrigger(RecalcTrigger,Trigger1Y)),NA())</f>
        <v>1.6787515560125681E-2</v>
      </c>
      <c r="N1384" s="182">
        <f>IFERROR(_xll.qlIndexFixing(ONIndex1M,I1384,TRUE,_xll.ohTrigger(RecalcTrigger,Trigger1M)),NA())</f>
        <v>1.616466014266571E-2</v>
      </c>
      <c r="O1384" s="44">
        <f>IFERROR(_xll.qlIndexFixing(ONIndex3M,I1384,TRUE,_xll.ohTrigger(RecalcTrigger,Trigger3M)),NA())</f>
        <v>1.6594239037361902E-2</v>
      </c>
      <c r="P1384" s="44">
        <f>IFERROR(_xll.qlIndexFixing(ONIndex6M,I1384,TRUE,_xll.ohTrigger(RecalcTrigger,Trigger6M)),NA())</f>
        <v>1.6673057103995248E-2</v>
      </c>
      <c r="Q1384" s="183">
        <f>IFERROR(_xll.qlIndexFixing(ONIndex1Y,I1384,TRUE,_xll.ohTrigger(RecalcTrigger,Trigger1Y)),NA())</f>
        <v>1.6955114914702918E-2</v>
      </c>
    </row>
    <row r="1385" spans="2:17" x14ac:dyDescent="0.2">
      <c r="B1385" s="39" t="s">
        <v>42</v>
      </c>
      <c r="D1385" s="42">
        <f>_xll.qlCalendarAdvance(Calendar,$D1384,B1385,"f",FALSE)</f>
        <v>49206</v>
      </c>
      <c r="E1385" s="177">
        <f>_xll.qlInterestRateIndexValueDate(IndexON,D1385)</f>
        <v>49206</v>
      </c>
      <c r="F1385" s="193">
        <f>IFERROR(_xll.qlIndexFixing(IndexON,D1385,TRUE,_xll.ohTrigger(RecalcTrigger,TriggerON)),NA())</f>
        <v>1.6644273939183662E-2</v>
      </c>
      <c r="H1385" s="42">
        <f>_xll.qlCalendarAdvance(Calendar,$H1384,B1385,"f",FALSE)</f>
        <v>49206</v>
      </c>
      <c r="I1385" s="177">
        <f>_xll.qlInterestRateIndexValueDate(Index1M,$H1385)</f>
        <v>49208</v>
      </c>
      <c r="J1385" s="182">
        <f>IFERROR(_xll.qlIndexFixing(Index1M,$H1385,TRUE,_xll.ohTrigger(RecalcTrigger,Trigger1M)),NA())</f>
        <v>1.6146239595480616E-2</v>
      </c>
      <c r="K1385" s="44">
        <f>IFERROR(_xll.qlIndexFixing(Index3M,H1385,TRUE,_xll.ohTrigger(RecalcTrigger,Trigger3M)),NA())</f>
        <v>1.6544654385807982E-2</v>
      </c>
      <c r="L1385" s="44">
        <f>IFERROR(_xll.qlIndexFixing(Index6M,$H1385,TRUE,_xll.ohTrigger(RecalcTrigger,Trigger6M)),NA())</f>
        <v>1.6578196939798635E-2</v>
      </c>
      <c r="M1385" s="183">
        <f>IFERROR(_xll.qlIndexFixing(Index1Y,$H1385,TRUE,_xll.ohTrigger(RecalcTrigger,Trigger1Y)),NA())</f>
        <v>1.677518238067548E-2</v>
      </c>
      <c r="N1385" s="182">
        <f>IFERROR(_xll.qlIndexFixing(ONIndex1M,I1385,TRUE,_xll.ohTrigger(RecalcTrigger,Trigger1M)),NA())</f>
        <v>1.6153472417759218E-2</v>
      </c>
      <c r="O1385" s="44">
        <f>IFERROR(_xll.qlIndexFixing(ONIndex3M,I1385,TRUE,_xll.ohTrigger(RecalcTrigger,Trigger3M)),NA())</f>
        <v>1.6582099233479752E-2</v>
      </c>
      <c r="P1385" s="44">
        <f>IFERROR(_xll.qlIndexFixing(ONIndex6M,I1385,TRUE,_xll.ohTrigger(RecalcTrigger,Trigger6M)),NA())</f>
        <v>1.6660856580523742E-2</v>
      </c>
      <c r="Q1385" s="183">
        <f>IFERROR(_xll.qlIndexFixing(ONIndex1Y,I1385,TRUE,_xll.ohTrigger(RecalcTrigger,Trigger1Y)),NA())</f>
        <v>1.6943027161664403E-2</v>
      </c>
    </row>
    <row r="1386" spans="2:17" x14ac:dyDescent="0.2">
      <c r="B1386" s="39" t="s">
        <v>42</v>
      </c>
      <c r="D1386" s="42">
        <f>_xll.qlCalendarAdvance(Calendar,$D1385,B1386,"f",FALSE)</f>
        <v>49213</v>
      </c>
      <c r="E1386" s="177">
        <f>_xll.qlInterestRateIndexValueDate(IndexON,D1386)</f>
        <v>49213</v>
      </c>
      <c r="F1386" s="193">
        <f>IFERROR(_xll.qlIndexFixing(IndexON,D1386,TRUE,_xll.ohTrigger(RecalcTrigger,TriggerON)),NA())</f>
        <v>1.6644273939263599E-2</v>
      </c>
      <c r="H1386" s="42">
        <f>_xll.qlCalendarAdvance(Calendar,$H1385,B1386,"f",FALSE)</f>
        <v>49213</v>
      </c>
      <c r="I1386" s="177">
        <f>_xll.qlInterestRateIndexValueDate(Index1M,$H1386)</f>
        <v>49215</v>
      </c>
      <c r="J1386" s="182">
        <f>IFERROR(_xll.qlIndexFixing(Index1M,$H1386,TRUE,_xll.ohTrigger(RecalcTrigger,Trigger1M)),NA())</f>
        <v>1.6134978239984998E-2</v>
      </c>
      <c r="K1386" s="44">
        <f>IFERROR(_xll.qlIndexFixing(Index3M,H1386,TRUE,_xll.ohTrigger(RecalcTrigger,Trigger3M)),NA())</f>
        <v>1.653234910496271E-2</v>
      </c>
      <c r="L1386" s="44">
        <f>IFERROR(_xll.qlIndexFixing(Index6M,$H1386,TRUE,_xll.ohTrigger(RecalcTrigger,Trigger6M)),NA())</f>
        <v>1.6565767998152587E-2</v>
      </c>
      <c r="M1386" s="183">
        <f>IFERROR(_xll.qlIndexFixing(Index1Y,$H1386,TRUE,_xll.ohTrigger(RecalcTrigger,Trigger1Y)),NA())</f>
        <v>1.676284988707534E-2</v>
      </c>
      <c r="N1386" s="182">
        <f>IFERROR(_xll.qlIndexFixing(ONIndex1M,I1386,TRUE,_xll.ohTrigger(RecalcTrigger,Trigger1M)),NA())</f>
        <v>1.614226251595241E-2</v>
      </c>
      <c r="O1386" s="44">
        <f>IFERROR(_xll.qlIndexFixing(ONIndex3M,I1386,TRUE,_xll.ohTrigger(RecalcTrigger,Trigger3M)),NA())</f>
        <v>1.6569941826718448E-2</v>
      </c>
      <c r="P1386" s="44">
        <f>IFERROR(_xll.qlIndexFixing(ONIndex6M,I1386,TRUE,_xll.ohTrigger(RecalcTrigger,Trigger6M)),NA())</f>
        <v>1.6648644669361445E-2</v>
      </c>
      <c r="Q1386" s="183">
        <f>IFERROR(_xll.qlIndexFixing(ONIndex1Y,I1386,TRUE,_xll.ohTrigger(RecalcTrigger,Trigger1Y)),NA())</f>
        <v>1.6930933880887622E-2</v>
      </c>
    </row>
    <row r="1387" spans="2:17" x14ac:dyDescent="0.2">
      <c r="B1387" s="39" t="s">
        <v>42</v>
      </c>
      <c r="D1387" s="42">
        <f>_xll.qlCalendarAdvance(Calendar,$D1386,B1387,"f",FALSE)</f>
        <v>49220</v>
      </c>
      <c r="E1387" s="177">
        <f>_xll.qlInterestRateIndexValueDate(IndexON,D1387)</f>
        <v>49220</v>
      </c>
      <c r="F1387" s="193">
        <f>IFERROR(_xll.qlIndexFixing(IndexON,D1387,TRUE,_xll.ohTrigger(RecalcTrigger,TriggerON)),NA())</f>
        <v>1.6644273939183662E-2</v>
      </c>
      <c r="H1387" s="42">
        <f>_xll.qlCalendarAdvance(Calendar,$H1386,B1387,"f",FALSE)</f>
        <v>49220</v>
      </c>
      <c r="I1387" s="177">
        <f>_xll.qlInterestRateIndexValueDate(Index1M,$H1387)</f>
        <v>49222</v>
      </c>
      <c r="J1387" s="182">
        <f>IFERROR(_xll.qlIndexFixing(Index1M,$H1387,TRUE,_xll.ohTrigger(RecalcTrigger,Trigger1M)),NA())</f>
        <v>1.6123695218370482E-2</v>
      </c>
      <c r="K1387" s="44">
        <f>IFERROR(_xll.qlIndexFixing(Index3M,H1387,TRUE,_xll.ohTrigger(RecalcTrigger,Trigger3M)),NA())</f>
        <v>1.6519522970412832E-2</v>
      </c>
      <c r="L1387" s="44">
        <f>IFERROR(_xll.qlIndexFixing(Index6M,$H1387,TRUE,_xll.ohTrigger(RecalcTrigger,Trigger6M)),NA())</f>
        <v>1.6552818984659927E-2</v>
      </c>
      <c r="M1387" s="183">
        <f>IFERROR(_xll.qlIndexFixing(Index1Y,$H1387,TRUE,_xll.ohTrigger(RecalcTrigger,Trigger1Y)),NA())</f>
        <v>1.6750518321394202E-2</v>
      </c>
      <c r="N1387" s="182">
        <f>IFERROR(_xll.qlIndexFixing(ONIndex1M,I1387,TRUE,_xll.ohTrigger(RecalcTrigger,Trigger1M)),NA())</f>
        <v>1.6131030637724919E-2</v>
      </c>
      <c r="O1387" s="44">
        <f>IFERROR(_xll.qlIndexFixing(ONIndex3M,I1387,TRUE,_xll.ohTrigger(RecalcTrigger,Trigger3M)),NA())</f>
        <v>1.6557767034584003E-2</v>
      </c>
      <c r="P1387" s="44">
        <f>IFERROR(_xll.qlIndexFixing(ONIndex6M,I1387,TRUE,_xll.ohTrigger(RecalcTrigger,Trigger6M)),NA())</f>
        <v>1.6636421599125484E-2</v>
      </c>
      <c r="Q1387" s="183">
        <f>IFERROR(_xll.qlIndexFixing(ONIndex1Y,I1387,TRUE,_xll.ohTrigger(RecalcTrigger,Trigger1Y)),NA())</f>
        <v>1.6918835310422153E-2</v>
      </c>
    </row>
    <row r="1388" spans="2:17" x14ac:dyDescent="0.2">
      <c r="B1388" s="39" t="s">
        <v>42</v>
      </c>
      <c r="D1388" s="42">
        <f>_xll.qlCalendarAdvance(Calendar,$D1387,B1388,"f",FALSE)</f>
        <v>49227</v>
      </c>
      <c r="E1388" s="177">
        <f>_xll.qlInterestRateIndexValueDate(IndexON,D1388)</f>
        <v>49227</v>
      </c>
      <c r="F1388" s="193">
        <f>IFERROR(_xll.qlIndexFixing(IndexON,D1388,TRUE,_xll.ohTrigger(RecalcTrigger,TriggerON)),NA())</f>
        <v>1.6644273939263599E-2</v>
      </c>
      <c r="H1388" s="42">
        <f>_xll.qlCalendarAdvance(Calendar,$H1387,B1388,"f",FALSE)</f>
        <v>49227</v>
      </c>
      <c r="I1388" s="177">
        <f>_xll.qlInterestRateIndexValueDate(Index1M,$H1388)</f>
        <v>49229</v>
      </c>
      <c r="J1388" s="182">
        <f>IFERROR(_xll.qlIndexFixing(Index1M,$H1388,TRUE,_xll.ohTrigger(RecalcTrigger,Trigger1M)),NA())</f>
        <v>1.6112390731493897E-2</v>
      </c>
      <c r="K1388" s="44">
        <f>IFERROR(_xll.qlIndexFixing(Index3M,H1388,TRUE,_xll.ohTrigger(RecalcTrigger,Trigger3M)),NA())</f>
        <v>1.6507183965669657E-2</v>
      </c>
      <c r="L1388" s="44">
        <f>IFERROR(_xll.qlIndexFixing(Index6M,$H1388,TRUE,_xll.ohTrigger(RecalcTrigger,Trigger6M)),NA())</f>
        <v>1.6540372515121832E-2</v>
      </c>
      <c r="M1388" s="183">
        <f>IFERROR(_xll.qlIndexFixing(Index1Y,$H1388,TRUE,_xll.ohTrigger(RecalcTrigger,Trigger1Y)),NA())</f>
        <v>1.6738187925688743E-2</v>
      </c>
      <c r="N1388" s="182">
        <f>IFERROR(_xll.qlIndexFixing(ONIndex1M,I1388,TRUE,_xll.ohTrigger(RecalcTrigger,Trigger1M)),NA())</f>
        <v>1.6119776983636314E-2</v>
      </c>
      <c r="O1388" s="44">
        <f>IFERROR(_xll.qlIndexFixing(ONIndex3M,I1388,TRUE,_xll.ohTrigger(RecalcTrigger,Trigger3M)),NA())</f>
        <v>1.6545575074262686E-2</v>
      </c>
      <c r="P1388" s="44">
        <f>IFERROR(_xll.qlIndexFixing(ONIndex6M,I1388,TRUE,_xll.ohTrigger(RecalcTrigger,Trigger6M)),NA())</f>
        <v>1.6624187598033302E-2</v>
      </c>
      <c r="Q1388" s="183">
        <f>IFERROR(_xll.qlIndexFixing(ONIndex1Y,I1388,TRUE,_xll.ohTrigger(RecalcTrigger,Trigger1Y)),NA())</f>
        <v>1.6906731688237642E-2</v>
      </c>
    </row>
    <row r="1389" spans="2:17" x14ac:dyDescent="0.2">
      <c r="B1389" s="39" t="s">
        <v>42</v>
      </c>
      <c r="D1389" s="42">
        <f>_xll.qlCalendarAdvance(Calendar,$D1388,B1389,"f",FALSE)</f>
        <v>49234</v>
      </c>
      <c r="E1389" s="177">
        <f>_xll.qlInterestRateIndexValueDate(IndexON,D1389)</f>
        <v>49234</v>
      </c>
      <c r="F1389" s="193">
        <f>IFERROR(_xll.qlIndexFixing(IndexON,D1389,TRUE,_xll.ohTrigger(RecalcTrigger,TriggerON)),NA())</f>
        <v>1.6644273939183662E-2</v>
      </c>
      <c r="H1389" s="42">
        <f>_xll.qlCalendarAdvance(Calendar,$H1388,B1389,"f",FALSE)</f>
        <v>49234</v>
      </c>
      <c r="I1389" s="177">
        <f>_xll.qlInterestRateIndexValueDate(Index1M,$H1389)</f>
        <v>49236</v>
      </c>
      <c r="J1389" s="182">
        <f>IFERROR(_xll.qlIndexFixing(Index1M,$H1389,TRUE,_xll.ohTrigger(RecalcTrigger,Trigger1M)),NA())</f>
        <v>1.610106498021957E-2</v>
      </c>
      <c r="K1389" s="44">
        <f>IFERROR(_xll.qlIndexFixing(Index3M,H1389,TRUE,_xll.ohTrigger(RecalcTrigger,Trigger3M)),NA())</f>
        <v>1.6494829271779112E-2</v>
      </c>
      <c r="L1389" s="44">
        <f>IFERROR(_xll.qlIndexFixing(Index6M,$H1389,TRUE,_xll.ohTrigger(RecalcTrigger,Trigger6M)),NA())</f>
        <v>1.6527918178614241E-2</v>
      </c>
      <c r="M1389" s="183">
        <f>IFERROR(_xll.qlIndexFixing(Index1Y,$H1389,TRUE,_xll.ohTrigger(RecalcTrigger,Trigger1Y)),NA())</f>
        <v>1.672585894200403E-2</v>
      </c>
      <c r="N1389" s="182">
        <f>IFERROR(_xll.qlIndexFixing(ONIndex1M,I1389,TRUE,_xll.ohTrigger(RecalcTrigger,Trigger1M)),NA())</f>
        <v>1.6108501754246163E-2</v>
      </c>
      <c r="O1389" s="44">
        <f>IFERROR(_xll.qlIndexFixing(ONIndex3M,I1389,TRUE,_xll.ohTrigger(RecalcTrigger,Trigger3M)),NA())</f>
        <v>1.6533366163340446E-2</v>
      </c>
      <c r="P1389" s="44">
        <f>IFERROR(_xll.qlIndexFixing(ONIndex6M,I1389,TRUE,_xll.ohTrigger(RecalcTrigger,Trigger6M)),NA())</f>
        <v>1.6611942894941834E-2</v>
      </c>
      <c r="Q1389" s="183">
        <f>IFERROR(_xll.qlIndexFixing(ONIndex1Y,I1389,TRUE,_xll.ohTrigger(RecalcTrigger,Trigger1Y)),NA())</f>
        <v>1.6894623252543539E-2</v>
      </c>
    </row>
    <row r="1390" spans="2:17" x14ac:dyDescent="0.2">
      <c r="B1390" s="39" t="s">
        <v>42</v>
      </c>
      <c r="D1390" s="42">
        <f>_xll.qlCalendarAdvance(Calendar,$D1389,B1390,"f",FALSE)</f>
        <v>49241</v>
      </c>
      <c r="E1390" s="177">
        <f>_xll.qlInterestRateIndexValueDate(IndexON,D1390)</f>
        <v>49241</v>
      </c>
      <c r="F1390" s="193">
        <f>IFERROR(_xll.qlIndexFixing(IndexON,D1390,TRUE,_xll.ohTrigger(RecalcTrigger,TriggerON)),NA())</f>
        <v>1.6644273939263599E-2</v>
      </c>
      <c r="H1390" s="42">
        <f>_xll.qlCalendarAdvance(Calendar,$H1389,B1390,"f",FALSE)</f>
        <v>49241</v>
      </c>
      <c r="I1390" s="177">
        <f>_xll.qlInterestRateIndexValueDate(Index1M,$H1390)</f>
        <v>49243</v>
      </c>
      <c r="J1390" s="182">
        <f>IFERROR(_xll.qlIndexFixing(Index1M,$H1390,TRUE,_xll.ohTrigger(RecalcTrigger,Trigger1M)),NA())</f>
        <v>1.6089718165404332E-2</v>
      </c>
      <c r="K1390" s="44">
        <f>IFERROR(_xll.qlIndexFixing(Index3M,H1390,TRUE,_xll.ohTrigger(RecalcTrigger,Trigger3M)),NA())</f>
        <v>1.6482459107144749E-2</v>
      </c>
      <c r="L1390" s="44">
        <f>IFERROR(_xll.qlIndexFixing(Index6M,$H1390,TRUE,_xll.ohTrigger(RecalcTrigger,Trigger6M)),NA())</f>
        <v>1.6515456205669236E-2</v>
      </c>
      <c r="M1390" s="183">
        <f>IFERROR(_xll.qlIndexFixing(Index1Y,$H1390,TRUE,_xll.ohTrigger(RecalcTrigger,Trigger1Y)),NA())</f>
        <v>1.6713531612372649E-2</v>
      </c>
      <c r="N1390" s="182">
        <f>IFERROR(_xll.qlIndexFixing(ONIndex1M,I1390,TRUE,_xll.ohTrigger(RecalcTrigger,Trigger1M)),NA())</f>
        <v>1.6097205149954164E-2</v>
      </c>
      <c r="O1390" s="44">
        <f>IFERROR(_xll.qlIndexFixing(ONIndex3M,I1390,TRUE,_xll.ohTrigger(RecalcTrigger,Trigger3M)),NA())</f>
        <v>1.652114051884368E-2</v>
      </c>
      <c r="P1390" s="44">
        <f>IFERROR(_xll.qlIndexFixing(ONIndex6M,I1390,TRUE,_xll.ohTrigger(RecalcTrigger,Trigger6M)),NA())</f>
        <v>1.6599687718068523E-2</v>
      </c>
      <c r="Q1390" s="183">
        <f>IFERROR(_xll.qlIndexFixing(ONIndex1Y,I1390,TRUE,_xll.ohTrigger(RecalcTrigger,Trigger1Y)),NA())</f>
        <v>1.6882510241229554E-2</v>
      </c>
    </row>
    <row r="1391" spans="2:17" x14ac:dyDescent="0.2">
      <c r="B1391" s="39" t="s">
        <v>42</v>
      </c>
      <c r="D1391" s="42">
        <f>_xll.qlCalendarAdvance(Calendar,$D1390,B1391,"f",FALSE)</f>
        <v>49248</v>
      </c>
      <c r="E1391" s="177">
        <f>_xll.qlInterestRateIndexValueDate(IndexON,D1391)</f>
        <v>49248</v>
      </c>
      <c r="F1391" s="193">
        <f>IFERROR(_xll.qlIndexFixing(IndexON,D1391,TRUE,_xll.ohTrigger(RecalcTrigger,TriggerON)),NA())</f>
        <v>1.6644273939263599E-2</v>
      </c>
      <c r="H1391" s="42">
        <f>_xll.qlCalendarAdvance(Calendar,$H1390,B1391,"f",FALSE)</f>
        <v>49248</v>
      </c>
      <c r="I1391" s="177">
        <f>_xll.qlInterestRateIndexValueDate(Index1M,$H1391)</f>
        <v>49250</v>
      </c>
      <c r="J1391" s="182">
        <f>IFERROR(_xll.qlIndexFixing(Index1M,$H1391,TRUE,_xll.ohTrigger(RecalcTrigger,Trigger1M)),NA())</f>
        <v>1.6078350487907511E-2</v>
      </c>
      <c r="K1391" s="44">
        <f>IFERROR(_xll.qlIndexFixing(Index3M,H1391,TRUE,_xll.ohTrigger(RecalcTrigger,Trigger3M)),NA())</f>
        <v>1.6470073690168389E-2</v>
      </c>
      <c r="L1391" s="44">
        <f>IFERROR(_xll.qlIndexFixing(Index6M,$H1391,TRUE,_xll.ohTrigger(RecalcTrigger,Trigger6M)),NA())</f>
        <v>1.6503502732093882E-2</v>
      </c>
      <c r="M1391" s="183">
        <f>IFERROR(_xll.qlIndexFixing(Index1Y,$H1391,TRUE,_xll.ohTrigger(RecalcTrigger,Trigger1Y)),NA())</f>
        <v>1.6701206178816017E-2</v>
      </c>
      <c r="N1391" s="182">
        <f>IFERROR(_xll.qlIndexFixing(ONIndex1M,I1391,TRUE,_xll.ohTrigger(RecalcTrigger,Trigger1M)),NA())</f>
        <v>1.6085887371399821E-2</v>
      </c>
      <c r="O1391" s="44">
        <f>IFERROR(_xll.qlIndexFixing(ONIndex3M,I1391,TRUE,_xll.ohTrigger(RecalcTrigger,Trigger3M)),NA())</f>
        <v>1.6508898358438273E-2</v>
      </c>
      <c r="P1391" s="44">
        <f>IFERROR(_xll.qlIndexFixing(ONIndex6M,I1391,TRUE,_xll.ohTrigger(RecalcTrigger,Trigger6M)),NA())</f>
        <v>1.6587422295870624E-2</v>
      </c>
      <c r="Q1391" s="183">
        <f>IFERROR(_xll.qlIndexFixing(ONIndex1Y,I1391,TRUE,_xll.ohTrigger(RecalcTrigger,Trigger1Y)),NA())</f>
        <v>1.6870392892425201E-2</v>
      </c>
    </row>
    <row r="1392" spans="2:17" x14ac:dyDescent="0.2">
      <c r="B1392" s="39" t="s">
        <v>42</v>
      </c>
      <c r="D1392" s="42">
        <f>_xll.qlCalendarAdvance(Calendar,$D1391,B1392,"f",FALSE)</f>
        <v>49255</v>
      </c>
      <c r="E1392" s="177">
        <f>_xll.qlInterestRateIndexValueDate(IndexON,D1392)</f>
        <v>49255</v>
      </c>
      <c r="F1392" s="193">
        <f>IFERROR(_xll.qlIndexFixing(IndexON,D1392,TRUE,_xll.ohTrigger(RecalcTrigger,TriggerON)),NA())</f>
        <v>1.6644273939263599E-2</v>
      </c>
      <c r="H1392" s="42">
        <f>_xll.qlCalendarAdvance(Calendar,$H1391,B1392,"f",FALSE)</f>
        <v>49255</v>
      </c>
      <c r="I1392" s="177">
        <f>_xll.qlInterestRateIndexValueDate(Index1M,$H1392)</f>
        <v>49257</v>
      </c>
      <c r="J1392" s="182">
        <f>IFERROR(_xll.qlIndexFixing(Index1M,$H1392,TRUE,_xll.ohTrigger(RecalcTrigger,Trigger1M)),NA())</f>
        <v>1.6066962148583441E-2</v>
      </c>
      <c r="K1392" s="44">
        <f>IFERROR(_xll.qlIndexFixing(Index3M,H1392,TRUE,_xll.ohTrigger(RecalcTrigger,Trigger3M)),NA())</f>
        <v>1.6457673239245765E-2</v>
      </c>
      <c r="L1392" s="44">
        <f>IFERROR(_xll.qlIndexFixing(Index6M,$H1392,TRUE,_xll.ohTrigger(RecalcTrigger,Trigger6M)),NA())</f>
        <v>1.6491027180956321E-2</v>
      </c>
      <c r="M1392" s="183">
        <f>IFERROR(_xll.qlIndexFixing(Index1Y,$H1392,TRUE,_xll.ohTrigger(RecalcTrigger,Trigger1Y)),NA())</f>
        <v>1.668888288334329E-2</v>
      </c>
      <c r="N1392" s="182">
        <f>IFERROR(_xll.qlIndexFixing(ONIndex1M,I1392,TRUE,_xll.ohTrigger(RecalcTrigger,Trigger1M)),NA())</f>
        <v>1.6074548618982831E-2</v>
      </c>
      <c r="O1392" s="44">
        <f>IFERROR(_xll.qlIndexFixing(ONIndex3M,I1392,TRUE,_xll.ohTrigger(RecalcTrigger,Trigger3M)),NA())</f>
        <v>1.6496639899150622E-2</v>
      </c>
      <c r="P1392" s="44">
        <f>IFERROR(_xll.qlIndexFixing(ONIndex6M,I1392,TRUE,_xll.ohTrigger(RecalcTrigger,Trigger6M)),NA())</f>
        <v>1.6575146857125134E-2</v>
      </c>
      <c r="Q1392" s="183">
        <f>IFERROR(_xll.qlIndexFixing(ONIndex1Y,I1392,TRUE,_xll.ohTrigger(RecalcTrigger,Trigger1Y)),NA())</f>
        <v>1.6858271444259998E-2</v>
      </c>
    </row>
    <row r="1393" spans="2:17" x14ac:dyDescent="0.2">
      <c r="B1393" s="39" t="s">
        <v>42</v>
      </c>
      <c r="D1393" s="42">
        <f>_xll.qlCalendarAdvance(Calendar,$D1392,B1393,"f",FALSE)</f>
        <v>49262</v>
      </c>
      <c r="E1393" s="177">
        <f>_xll.qlInterestRateIndexValueDate(IndexON,D1393)</f>
        <v>49262</v>
      </c>
      <c r="F1393" s="193">
        <f>IFERROR(_xll.qlIndexFixing(IndexON,D1393,TRUE,_xll.ohTrigger(RecalcTrigger,TriggerON)),NA())</f>
        <v>1.6644273939263599E-2</v>
      </c>
      <c r="H1393" s="42">
        <f>_xll.qlCalendarAdvance(Calendar,$H1392,B1393,"f",FALSE)</f>
        <v>49262</v>
      </c>
      <c r="I1393" s="177">
        <f>_xll.qlInterestRateIndexValueDate(Index1M,$H1393)</f>
        <v>49264</v>
      </c>
      <c r="J1393" s="182">
        <f>IFERROR(_xll.qlIndexFixing(Index1M,$H1393,TRUE,_xll.ohTrigger(RecalcTrigger,Trigger1M)),NA())</f>
        <v>1.6055553348291451E-2</v>
      </c>
      <c r="K1393" s="44">
        <f>IFERROR(_xll.qlIndexFixing(Index3M,H1393,TRUE,_xll.ohTrigger(RecalcTrigger,Trigger3M)),NA())</f>
        <v>1.6445257972773488E-2</v>
      </c>
      <c r="L1393" s="44">
        <f>IFERROR(_xll.qlIndexFixing(Index6M,$H1393,TRUE,_xll.ohTrigger(RecalcTrigger,Trigger6M)),NA())</f>
        <v>1.6478544668364584E-2</v>
      </c>
      <c r="M1393" s="183">
        <f>IFERROR(_xll.qlIndexFixing(Index1Y,$H1393,TRUE,_xll.ohTrigger(RecalcTrigger,Trigger1Y)),NA())</f>
        <v>1.6676561967951569E-2</v>
      </c>
      <c r="N1393" s="182">
        <f>IFERROR(_xll.qlIndexFixing(ONIndex1M,I1393,TRUE,_xll.ohTrigger(RecalcTrigger,Trigger1M)),NA())</f>
        <v>1.6063189093262764E-2</v>
      </c>
      <c r="O1393" s="44">
        <f>IFERROR(_xll.qlIndexFixing(ONIndex3M,I1393,TRUE,_xll.ohTrigger(RecalcTrigger,Trigger3M)),NA())</f>
        <v>1.6484365358646613E-2</v>
      </c>
      <c r="P1393" s="44">
        <f>IFERROR(_xll.qlIndexFixing(ONIndex6M,I1393,TRUE,_xll.ohTrigger(RecalcTrigger,Trigger6M)),NA())</f>
        <v>1.6562861630049497E-2</v>
      </c>
      <c r="Q1393" s="183">
        <f>IFERROR(_xll.qlIndexFixing(ONIndex1Y,I1393,TRUE,_xll.ohTrigger(RecalcTrigger,Trigger1Y)),NA())</f>
        <v>1.6846146134783524E-2</v>
      </c>
    </row>
    <row r="1394" spans="2:17" x14ac:dyDescent="0.2">
      <c r="B1394" s="39" t="s">
        <v>42</v>
      </c>
      <c r="D1394" s="42">
        <f>_xll.qlCalendarAdvance(Calendar,$D1393,B1394,"f",FALSE)</f>
        <v>49269</v>
      </c>
      <c r="E1394" s="177">
        <f>_xll.qlInterestRateIndexValueDate(IndexON,D1394)</f>
        <v>49269</v>
      </c>
      <c r="F1394" s="193">
        <f>IFERROR(_xll.qlIndexFixing(IndexON,D1394,TRUE,_xll.ohTrigger(RecalcTrigger,TriggerON)),NA())</f>
        <v>1.6644273939183662E-2</v>
      </c>
      <c r="H1394" s="42">
        <f>_xll.qlCalendarAdvance(Calendar,$H1393,B1394,"f",FALSE)</f>
        <v>49269</v>
      </c>
      <c r="I1394" s="177">
        <f>_xll.qlInterestRateIndexValueDate(Index1M,$H1394)</f>
        <v>49271</v>
      </c>
      <c r="J1394" s="182">
        <f>IFERROR(_xll.qlIndexFixing(Index1M,$H1394,TRUE,_xll.ohTrigger(RecalcTrigger,Trigger1M)),NA())</f>
        <v>1.6043202247618356E-2</v>
      </c>
      <c r="K1394" s="44">
        <f>IFERROR(_xll.qlIndexFixing(Index3M,H1394,TRUE,_xll.ohTrigger(RecalcTrigger,Trigger3M)),NA())</f>
        <v>1.6432828109144679E-2</v>
      </c>
      <c r="L1394" s="44">
        <f>IFERROR(_xll.qlIndexFixing(Index6M,$H1394,TRUE,_xll.ohTrigger(RecalcTrigger,Trigger6M)),NA())</f>
        <v>1.6466055424815395E-2</v>
      </c>
      <c r="M1394" s="183">
        <f>IFERROR(_xll.qlIndexFixing(Index1Y,$H1394,TRUE,_xll.ohTrigger(RecalcTrigger,Trigger1Y)),NA())</f>
        <v>1.6664243674626579E-2</v>
      </c>
      <c r="N1394" s="182">
        <f>IFERROR(_xll.qlIndexFixing(ONIndex1M,I1394,TRUE,_xll.ohTrigger(RecalcTrigger,Trigger1M)),NA())</f>
        <v>1.6051808994879124E-2</v>
      </c>
      <c r="O1394" s="44">
        <f>IFERROR(_xll.qlIndexFixing(ONIndex3M,I1394,TRUE,_xll.ohTrigger(RecalcTrigger,Trigger3M)),NA())</f>
        <v>1.647207495419245E-2</v>
      </c>
      <c r="P1394" s="44">
        <f>IFERROR(_xll.qlIndexFixing(ONIndex6M,I1394,TRUE,_xll.ohTrigger(RecalcTrigger,Trigger6M)),NA())</f>
        <v>1.6550566843340775E-2</v>
      </c>
      <c r="Q1394" s="183">
        <f>IFERROR(_xll.qlIndexFixing(ONIndex1Y,I1394,TRUE,_xll.ohTrigger(RecalcTrigger,Trigger1Y)),NA())</f>
        <v>1.6834017201885487E-2</v>
      </c>
    </row>
    <row r="1395" spans="2:17" x14ac:dyDescent="0.2">
      <c r="B1395" s="39" t="s">
        <v>42</v>
      </c>
      <c r="D1395" s="42">
        <f>_xll.qlCalendarAdvance(Calendar,$D1394,B1395,"f",FALSE)</f>
        <v>49276</v>
      </c>
      <c r="E1395" s="177">
        <f>_xll.qlInterestRateIndexValueDate(IndexON,D1395)</f>
        <v>49276</v>
      </c>
      <c r="F1395" s="193">
        <f>IFERROR(_xll.qlIndexFixing(IndexON,D1395,TRUE,_xll.ohTrigger(RecalcTrigger,TriggerON)),NA())</f>
        <v>1.6644273939263599E-2</v>
      </c>
      <c r="H1395" s="42">
        <f>_xll.qlCalendarAdvance(Calendar,$H1394,B1395,"f",FALSE)</f>
        <v>49276</v>
      </c>
      <c r="I1395" s="177">
        <f>_xll.qlInterestRateIndexValueDate(Index1M,$H1395)</f>
        <v>49278</v>
      </c>
      <c r="J1395" s="182">
        <f>IFERROR(_xll.qlIndexFixing(Index1M,$H1395,TRUE,_xll.ohTrigger(RecalcTrigger,Trigger1M)),NA())</f>
        <v>1.6034062528397956E-2</v>
      </c>
      <c r="K1395" s="44">
        <f>IFERROR(_xll.qlIndexFixing(Index3M,H1395,TRUE,_xll.ohTrigger(RecalcTrigger,Trigger3M)),NA())</f>
        <v>1.6421418828928225E-2</v>
      </c>
      <c r="L1395" s="44">
        <f>IFERROR(_xll.qlIndexFixing(Index6M,$H1395,TRUE,_xll.ohTrigger(RecalcTrigger,Trigger6M)),NA())</f>
        <v>1.6453039862561174E-2</v>
      </c>
      <c r="M1395" s="183">
        <f>IFERROR(_xll.qlIndexFixing(Index1Y,$H1395,TRUE,_xll.ohTrigger(RecalcTrigger,Trigger1Y)),NA())</f>
        <v>1.6651928245341768E-2</v>
      </c>
      <c r="N1395" s="182">
        <f>IFERROR(_xll.qlIndexFixing(ONIndex1M,I1395,TRUE,_xll.ohTrigger(RecalcTrigger,Trigger1M)),NA())</f>
        <v>1.6040408524231609E-2</v>
      </c>
      <c r="O1395" s="44">
        <f>IFERROR(_xll.qlIndexFixing(ONIndex3M,I1395,TRUE,_xll.ohTrigger(RecalcTrigger,Trigger3M)),NA())</f>
        <v>1.6459768903054339E-2</v>
      </c>
      <c r="P1395" s="44">
        <f>IFERROR(_xll.qlIndexFixing(ONIndex6M,I1395,TRUE,_xll.ohTrigger(RecalcTrigger,Trigger6M)),NA())</f>
        <v>1.6538262725296349E-2</v>
      </c>
      <c r="Q1395" s="183">
        <f>IFERROR(_xll.qlIndexFixing(ONIndex1Y,I1395,TRUE,_xll.ohTrigger(RecalcTrigger,Trigger1Y)),NA())</f>
        <v>1.682188488377534E-2</v>
      </c>
    </row>
    <row r="1396" spans="2:17" x14ac:dyDescent="0.2">
      <c r="B1396" s="39" t="s">
        <v>42</v>
      </c>
      <c r="D1396" s="42">
        <f>_xll.qlCalendarAdvance(Calendar,$D1395,B1396,"f",FALSE)</f>
        <v>49283</v>
      </c>
      <c r="E1396" s="177">
        <f>_xll.qlInterestRateIndexValueDate(IndexON,D1396)</f>
        <v>49283</v>
      </c>
      <c r="F1396" s="193">
        <f>IFERROR(_xll.qlIndexFixing(IndexON,D1396,TRUE,_xll.ohTrigger(RecalcTrigger,TriggerON)),NA())</f>
        <v>1.6644273939183662E-2</v>
      </c>
      <c r="H1396" s="42">
        <f>_xll.qlCalendarAdvance(Calendar,$H1395,B1396,"f",FALSE)</f>
        <v>49283</v>
      </c>
      <c r="I1396" s="177">
        <f>_xll.qlInterestRateIndexValueDate(Index1M,$H1396)</f>
        <v>49285</v>
      </c>
      <c r="J1396" s="182">
        <f>IFERROR(_xll.qlIndexFixing(Index1M,$H1396,TRUE,_xll.ohTrigger(RecalcTrigger,Trigger1M)),NA())</f>
        <v>1.6021206190163784E-2</v>
      </c>
      <c r="K1396" s="44">
        <f>IFERROR(_xll.qlIndexFixing(Index3M,H1396,TRUE,_xll.ohTrigger(RecalcTrigger,Trigger3M)),NA())</f>
        <v>1.6408963501724827E-2</v>
      </c>
      <c r="L1396" s="44">
        <f>IFERROR(_xll.qlIndexFixing(Index6M,$H1396,TRUE,_xll.ohTrigger(RecalcTrigger,Trigger6M)),NA())</f>
        <v>1.6440536911822262E-2</v>
      </c>
      <c r="M1396" s="183">
        <f>IFERROR(_xll.qlIndexFixing(Index1Y,$H1396,TRUE,_xll.ohTrigger(RecalcTrigger,Trigger1Y)),NA())</f>
        <v>1.6639615922058773E-2</v>
      </c>
      <c r="N1396" s="182">
        <f>IFERROR(_xll.qlIndexFixing(ONIndex1M,I1396,TRUE,_xll.ohTrigger(RecalcTrigger,Trigger1M)),NA())</f>
        <v>1.6028987881879786E-2</v>
      </c>
      <c r="O1396" s="44">
        <f>IFERROR(_xll.qlIndexFixing(ONIndex3M,I1396,TRUE,_xll.ohTrigger(RecalcTrigger,Trigger3M)),NA())</f>
        <v>1.6447447422578421E-2</v>
      </c>
      <c r="P1396" s="44">
        <f>IFERROR(_xll.qlIndexFixing(ONIndex6M,I1396,TRUE,_xll.ohTrigger(RecalcTrigger,Trigger6M)),NA())</f>
        <v>1.6525949504533344E-2</v>
      </c>
      <c r="Q1396" s="183">
        <f>IFERROR(_xll.qlIndexFixing(ONIndex1Y,I1396,TRUE,_xll.ohTrigger(RecalcTrigger,Trigger1Y)),NA())</f>
        <v>1.6809749418502662E-2</v>
      </c>
    </row>
    <row r="1397" spans="2:17" x14ac:dyDescent="0.2">
      <c r="B1397" s="39" t="s">
        <v>42</v>
      </c>
      <c r="D1397" s="42">
        <f>_xll.qlCalendarAdvance(Calendar,$D1396,B1397,"f",FALSE)</f>
        <v>49290</v>
      </c>
      <c r="E1397" s="177">
        <f>_xll.qlInterestRateIndexValueDate(IndexON,D1397)</f>
        <v>49290</v>
      </c>
      <c r="F1397" s="193">
        <f>IFERROR(_xll.qlIndexFixing(IndexON,D1397,TRUE,_xll.ohTrigger(RecalcTrigger,TriggerON)),NA())</f>
        <v>1.6644273939263599E-2</v>
      </c>
      <c r="H1397" s="42">
        <f>_xll.qlCalendarAdvance(Calendar,$H1396,B1397,"f",FALSE)</f>
        <v>49290</v>
      </c>
      <c r="I1397" s="177">
        <f>_xll.qlInterestRateIndexValueDate(Index1M,$H1397)</f>
        <v>49292</v>
      </c>
      <c r="J1397" s="182">
        <f>IFERROR(_xll.qlIndexFixing(Index1M,$H1397,TRUE,_xll.ohTrigger(RecalcTrigger,Trigger1M)),NA())</f>
        <v>1.6009717554553438E-2</v>
      </c>
      <c r="K1397" s="44">
        <f>IFERROR(_xll.qlIndexFixing(Index3M,H1397,TRUE,_xll.ohTrigger(RecalcTrigger,Trigger3M)),NA())</f>
        <v>1.6396494201742939E-2</v>
      </c>
      <c r="L1397" s="44">
        <f>IFERROR(_xll.qlIndexFixing(Index6M,$H1397,TRUE,_xll.ohTrigger(RecalcTrigger,Trigger6M)),NA())</f>
        <v>1.642802793820182E-2</v>
      </c>
      <c r="M1397" s="183">
        <f>IFERROR(_xll.qlIndexFixing(Index1Y,$H1397,TRUE,_xll.ohTrigger(RecalcTrigger,Trigger1Y)),NA())</f>
        <v>1.6627306946727389E-2</v>
      </c>
      <c r="N1397" s="182">
        <f>IFERROR(_xll.qlIndexFixing(ONIndex1M,I1397,TRUE,_xll.ohTrigger(RecalcTrigger,Trigger1M)),NA())</f>
        <v>1.6017547268143417E-2</v>
      </c>
      <c r="O1397" s="44">
        <f>IFERROR(_xll.qlIndexFixing(ONIndex3M,I1397,TRUE,_xll.ohTrigger(RecalcTrigger,Trigger3M)),NA())</f>
        <v>1.6435110730190772E-2</v>
      </c>
      <c r="P1397" s="44">
        <f>IFERROR(_xll.qlIndexFixing(ONIndex6M,I1397,TRUE,_xll.ohTrigger(RecalcTrigger,Trigger6M)),NA())</f>
        <v>1.6513627409349141E-2</v>
      </c>
      <c r="Q1397" s="183">
        <f>IFERROR(_xll.qlIndexFixing(ONIndex1Y,I1397,TRUE,_xll.ohTrigger(RecalcTrigger,Trigger1Y)),NA())</f>
        <v>1.6797611044117033E-2</v>
      </c>
    </row>
    <row r="1398" spans="2:17" x14ac:dyDescent="0.2">
      <c r="B1398" s="39" t="s">
        <v>42</v>
      </c>
      <c r="D1398" s="42">
        <f>_xll.qlCalendarAdvance(Calendar,$D1397,B1398,"f",FALSE)</f>
        <v>49297</v>
      </c>
      <c r="E1398" s="177">
        <f>_xll.qlInterestRateIndexValueDate(IndexON,D1398)</f>
        <v>49297</v>
      </c>
      <c r="F1398" s="193">
        <f>IFERROR(_xll.qlIndexFixing(IndexON,D1398,TRUE,_xll.ohTrigger(RecalcTrigger,TriggerON)),NA())</f>
        <v>1.6644273939263599E-2</v>
      </c>
      <c r="H1398" s="42">
        <f>_xll.qlCalendarAdvance(Calendar,$H1397,B1398,"f",FALSE)</f>
        <v>49297</v>
      </c>
      <c r="I1398" s="177">
        <f>_xll.qlInterestRateIndexValueDate(Index1M,$H1398)</f>
        <v>49299</v>
      </c>
      <c r="J1398" s="182">
        <f>IFERROR(_xll.qlIndexFixing(Index1M,$H1398,TRUE,_xll.ohTrigger(RecalcTrigger,Trigger1M)),NA())</f>
        <v>1.5998209462244339E-2</v>
      </c>
      <c r="K1398" s="44">
        <f>IFERROR(_xll.qlIndexFixing(Index3M,H1398,TRUE,_xll.ohTrigger(RecalcTrigger,Trigger3M)),NA())</f>
        <v>1.6384011147343003E-2</v>
      </c>
      <c r="L1398" s="44">
        <f>IFERROR(_xll.qlIndexFixing(Index6M,$H1398,TRUE,_xll.ohTrigger(RecalcTrigger,Trigger6M)),NA())</f>
        <v>1.6415513172187115E-2</v>
      </c>
      <c r="M1398" s="183">
        <f>IFERROR(_xll.qlIndexFixing(Index1Y,$H1398,TRUE,_xll.ohTrigger(RecalcTrigger,Trigger1Y)),NA())</f>
        <v>1.6615001561285817E-2</v>
      </c>
      <c r="N1398" s="182">
        <f>IFERROR(_xll.qlIndexFixing(ONIndex1M,I1398,TRUE,_xll.ohTrigger(RecalcTrigger,Trigger1M)),NA())</f>
        <v>1.6002808885069442E-2</v>
      </c>
      <c r="O1398" s="44">
        <f>IFERROR(_xll.qlIndexFixing(ONIndex3M,I1398,TRUE,_xll.ohTrigger(RecalcTrigger,Trigger3M)),NA())</f>
        <v>1.6419227266126768E-2</v>
      </c>
      <c r="P1398" s="44">
        <f>IFERROR(_xll.qlIndexFixing(ONIndex6M,I1398,TRUE,_xll.ohTrigger(RecalcTrigger,Trigger6M)),NA())</f>
        <v>1.6497772043608805E-2</v>
      </c>
      <c r="Q1398" s="183">
        <f>IFERROR(_xll.qlIndexFixing(ONIndex1Y,I1398,TRUE,_xll.ohTrigger(RecalcTrigger,Trigger1Y)),NA())</f>
        <v>1.678200067128266E-2</v>
      </c>
    </row>
    <row r="1399" spans="2:17" x14ac:dyDescent="0.2">
      <c r="B1399" s="39" t="s">
        <v>42</v>
      </c>
      <c r="D1399" s="42">
        <f>_xll.qlCalendarAdvance(Calendar,$D1398,B1399,"f",FALSE)</f>
        <v>49305</v>
      </c>
      <c r="E1399" s="177">
        <f>_xll.qlInterestRateIndexValueDate(IndexON,D1399)</f>
        <v>49305</v>
      </c>
      <c r="F1399" s="193">
        <f>IFERROR(_xll.qlIndexFixing(IndexON,D1399,TRUE,_xll.ohTrigger(RecalcTrigger,TriggerON)),NA())</f>
        <v>1.6644273939183662E-2</v>
      </c>
      <c r="H1399" s="42">
        <f>_xll.qlCalendarAdvance(Calendar,$H1398,B1399,"f",FALSE)</f>
        <v>49305</v>
      </c>
      <c r="I1399" s="177">
        <f>_xll.qlInterestRateIndexValueDate(Index1M,$H1399)</f>
        <v>49307</v>
      </c>
      <c r="J1399" s="182">
        <f>IFERROR(_xll.qlIndexFixing(Index1M,$H1399,TRUE,_xll.ohTrigger(RecalcTrigger,Trigger1M)),NA())</f>
        <v>1.5984563122001756E-2</v>
      </c>
      <c r="K1399" s="44">
        <f>IFERROR(_xll.qlIndexFixing(Index3M,H1399,TRUE,_xll.ohTrigger(RecalcTrigger,Trigger3M)),NA())</f>
        <v>1.6369204563536525E-2</v>
      </c>
      <c r="L1399" s="44">
        <f>IFERROR(_xll.qlIndexFixing(Index6M,$H1399,TRUE,_xll.ohTrigger(RecalcTrigger,Trigger6M)),NA())</f>
        <v>1.6401203785387689E-2</v>
      </c>
      <c r="M1399" s="183">
        <f>IFERROR(_xll.qlIndexFixing(Index1Y,$H1399,TRUE,_xll.ohTrigger(RecalcTrigger,Trigger1Y)),NA())</f>
        <v>1.6599952120568855E-2</v>
      </c>
      <c r="N1399" s="182">
        <f>IFERROR(_xll.qlIndexFixing(ONIndex1M,I1399,TRUE,_xll.ohTrigger(RecalcTrigger,Trigger1M)),NA())</f>
        <v>1.5991323376045585E-2</v>
      </c>
      <c r="O1399" s="44">
        <f>IFERROR(_xll.qlIndexFixing(ONIndex3M,I1399,TRUE,_xll.ohTrigger(RecalcTrigger,Trigger3M)),NA())</f>
        <v>1.6406856619779475E-2</v>
      </c>
      <c r="P1399" s="44">
        <f>IFERROR(_xll.qlIndexFixing(ONIndex6M,I1399,TRUE,_xll.ohTrigger(RecalcTrigger,Trigger6M)),NA())</f>
        <v>1.6485430522363842E-2</v>
      </c>
      <c r="Q1399" s="183">
        <f>IFERROR(_xll.qlIndexFixing(ONIndex1Y,I1399,TRUE,_xll.ohTrigger(RecalcTrigger,Trigger1Y)),NA())</f>
        <v>1.6769856541340999E-2</v>
      </c>
    </row>
    <row r="1400" spans="2:17" x14ac:dyDescent="0.2">
      <c r="B1400" s="39" t="s">
        <v>42</v>
      </c>
      <c r="D1400" s="42">
        <f>_xll.qlCalendarAdvance(Calendar,$D1399,B1400,"f",FALSE)</f>
        <v>49312</v>
      </c>
      <c r="E1400" s="177">
        <f>_xll.qlInterestRateIndexValueDate(IndexON,D1400)</f>
        <v>49312</v>
      </c>
      <c r="F1400" s="193">
        <f>IFERROR(_xll.qlIndexFixing(IndexON,D1400,TRUE,_xll.ohTrigger(RecalcTrigger,TriggerON)),NA())</f>
        <v>1.6644273939263599E-2</v>
      </c>
      <c r="H1400" s="42">
        <f>_xll.qlCalendarAdvance(Calendar,$H1399,B1400,"f",FALSE)</f>
        <v>49312</v>
      </c>
      <c r="I1400" s="177">
        <f>_xll.qlInterestRateIndexValueDate(Index1M,$H1400)</f>
        <v>49314</v>
      </c>
      <c r="J1400" s="182">
        <f>IFERROR(_xll.qlIndexFixing(Index1M,$H1400,TRUE,_xll.ohTrigger(RecalcTrigger,Trigger1M)),NA())</f>
        <v>1.5973957012060017E-2</v>
      </c>
      <c r="K1400" s="44">
        <f>IFERROR(_xll.qlIndexFixing(Index3M,H1400,TRUE,_xll.ohTrigger(RecalcTrigger,Trigger3M)),NA())</f>
        <v>1.6357216444548683E-2</v>
      </c>
      <c r="L1400" s="44">
        <f>IFERROR(_xll.qlIndexFixing(Index6M,$H1400,TRUE,_xll.ohTrigger(RecalcTrigger,Trigger6M)),NA())</f>
        <v>1.6389201841828304E-2</v>
      </c>
      <c r="M1400" s="183">
        <f>IFERROR(_xll.qlIndexFixing(Index1Y,$H1400,TRUE,_xll.ohTrigger(RecalcTrigger,Trigger1Y)),NA())</f>
        <v>1.6587655026186299E-2</v>
      </c>
      <c r="N1400" s="182">
        <f>IFERROR(_xll.qlIndexFixing(ONIndex1M,I1400,TRUE,_xll.ohTrigger(RecalcTrigger,Trigger1M)),NA())</f>
        <v>1.5981463275229757E-2</v>
      </c>
      <c r="O1400" s="44">
        <f>IFERROR(_xll.qlIndexFixing(ONIndex3M,I1400,TRUE,_xll.ohTrigger(RecalcTrigger,Trigger3M)),NA())</f>
        <v>1.6396241661187361E-2</v>
      </c>
      <c r="P1400" s="44">
        <f>IFERROR(_xll.qlIndexFixing(ONIndex6M,I1400,TRUE,_xll.ohTrigger(RecalcTrigger,Trigger6M)),NA())</f>
        <v>1.6474845601264221E-2</v>
      </c>
      <c r="Q1400" s="183">
        <f>IFERROR(_xll.qlIndexFixing(ONIndex1Y,I1400,TRUE,_xll.ohTrigger(RecalcTrigger,Trigger1Y)),NA())</f>
        <v>1.6759445585163846E-2</v>
      </c>
    </row>
    <row r="1401" spans="2:17" x14ac:dyDescent="0.2">
      <c r="B1401" s="39" t="s">
        <v>42</v>
      </c>
      <c r="D1401" s="42">
        <f>_xll.qlCalendarAdvance(Calendar,$D1400,B1401,"f",FALSE)</f>
        <v>49319</v>
      </c>
      <c r="E1401" s="177">
        <f>_xll.qlInterestRateIndexValueDate(IndexON,D1401)</f>
        <v>49319</v>
      </c>
      <c r="F1401" s="193">
        <f>IFERROR(_xll.qlIndexFixing(IndexON,D1401,TRUE,_xll.ohTrigger(RecalcTrigger,TriggerON)),NA())</f>
        <v>1.6644273939183662E-2</v>
      </c>
      <c r="H1401" s="42">
        <f>_xll.qlCalendarAdvance(Calendar,$H1400,B1401,"f",FALSE)</f>
        <v>49319</v>
      </c>
      <c r="I1401" s="177">
        <f>_xll.qlInterestRateIndexValueDate(Index1M,$H1401)</f>
        <v>49321</v>
      </c>
      <c r="J1401" s="182">
        <f>IFERROR(_xll.qlIndexFixing(Index1M,$H1401,TRUE,_xll.ohTrigger(RecalcTrigger,Trigger1M)),NA())</f>
        <v>1.5962390917665523E-2</v>
      </c>
      <c r="K1401" s="44">
        <f>IFERROR(_xll.qlIndexFixing(Index3M,H1401,TRUE,_xll.ohTrigger(RecalcTrigger,Trigger3M)),NA())</f>
        <v>1.6344691583516813E-2</v>
      </c>
      <c r="L1401" s="44">
        <f>IFERROR(_xll.qlIndexFixing(Index6M,$H1401,TRUE,_xll.ohTrigger(RecalcTrigger,Trigger6M)),NA())</f>
        <v>1.637667122275379E-2</v>
      </c>
      <c r="M1401" s="183">
        <f>IFERROR(_xll.qlIndexFixing(Index1Y,$H1401,TRUE,_xll.ohTrigger(RecalcTrigger,Trigger1Y)),NA())</f>
        <v>1.6575362317768468E-2</v>
      </c>
      <c r="N1401" s="182">
        <f>IFERROR(_xll.qlIndexFixing(ONIndex1M,I1401,TRUE,_xll.ohTrigger(RecalcTrigger,Trigger1M)),NA())</f>
        <v>1.5969942059967934E-2</v>
      </c>
      <c r="O1401" s="44">
        <f>IFERROR(_xll.qlIndexFixing(ONIndex3M,I1401,TRUE,_xll.ohTrigger(RecalcTrigger,Trigger3M)),NA())</f>
        <v>1.6383844263438974E-2</v>
      </c>
      <c r="P1401" s="44">
        <f>IFERROR(_xll.qlIndexFixing(ONIndex6M,I1401,TRUE,_xll.ohTrigger(RecalcTrigger,Trigger6M)),NA())</f>
        <v>1.6462489175381734E-2</v>
      </c>
      <c r="Q1401" s="183">
        <f>IFERROR(_xll.qlIndexFixing(ONIndex1Y,I1401,TRUE,_xll.ohTrigger(RecalcTrigger,Trigger1Y)),NA())</f>
        <v>1.6747297694710284E-2</v>
      </c>
    </row>
    <row r="1402" spans="2:17" x14ac:dyDescent="0.2">
      <c r="B1402" s="39" t="s">
        <v>42</v>
      </c>
      <c r="D1402" s="42">
        <f>_xll.qlCalendarAdvance(Calendar,$D1401,B1402,"f",FALSE)</f>
        <v>49326</v>
      </c>
      <c r="E1402" s="177">
        <f>_xll.qlInterestRateIndexValueDate(IndexON,D1402)</f>
        <v>49326</v>
      </c>
      <c r="F1402" s="193">
        <f>IFERROR(_xll.qlIndexFixing(IndexON,D1402,TRUE,_xll.ohTrigger(RecalcTrigger,TriggerON)),NA())</f>
        <v>1.6644273939263599E-2</v>
      </c>
      <c r="H1402" s="42">
        <f>_xll.qlCalendarAdvance(Calendar,$H1401,B1402,"f",FALSE)</f>
        <v>49326</v>
      </c>
      <c r="I1402" s="177">
        <f>_xll.qlInterestRateIndexValueDate(Index1M,$H1402)</f>
        <v>49328</v>
      </c>
      <c r="J1402" s="182">
        <f>IFERROR(_xll.qlIndexFixing(Index1M,$H1402,TRUE,_xll.ohTrigger(RecalcTrigger,Trigger1M)),NA())</f>
        <v>1.5950806184784151E-2</v>
      </c>
      <c r="K1402" s="44">
        <f>IFERROR(_xll.qlIndexFixing(Index3M,H1402,TRUE,_xll.ohTrigger(RecalcTrigger,Trigger3M)),NA())</f>
        <v>1.6332153872673949E-2</v>
      </c>
      <c r="L1402" s="44">
        <f>IFERROR(_xll.qlIndexFixing(Index6M,$H1402,TRUE,_xll.ohTrigger(RecalcTrigger,Trigger6M)),NA())</f>
        <v>1.6364135749417755E-2</v>
      </c>
      <c r="M1402" s="183">
        <f>IFERROR(_xll.qlIndexFixing(Index1Y,$H1402,TRUE,_xll.ohTrigger(RecalcTrigger,Trigger1Y)),NA())</f>
        <v>1.6563074237223436E-2</v>
      </c>
      <c r="N1402" s="182">
        <f>IFERROR(_xll.qlIndexFixing(ONIndex1M,I1402,TRUE,_xll.ohTrigger(RecalcTrigger,Trigger1M)),NA())</f>
        <v>1.5958401904656583E-2</v>
      </c>
      <c r="O1402" s="44">
        <f>IFERROR(_xll.qlIndexFixing(ONIndex3M,I1402,TRUE,_xll.ohTrigger(RecalcTrigger,Trigger3M)),NA())</f>
        <v>1.6371432771444816E-2</v>
      </c>
      <c r="P1402" s="44">
        <f>IFERROR(_xll.qlIndexFixing(ONIndex6M,I1402,TRUE,_xll.ohTrigger(RecalcTrigger,Trigger6M)),NA())</f>
        <v>1.645012505029797E-2</v>
      </c>
      <c r="Q1402" s="183">
        <f>IFERROR(_xll.qlIndexFixing(ONIndex1Y,I1402,TRUE,_xll.ohTrigger(RecalcTrigger,Trigger1Y)),NA())</f>
        <v>1.6735148119524368E-2</v>
      </c>
    </row>
    <row r="1403" spans="2:17" x14ac:dyDescent="0.2">
      <c r="B1403" s="39" t="s">
        <v>42</v>
      </c>
      <c r="D1403" s="42">
        <f>_xll.qlCalendarAdvance(Calendar,$D1402,B1403,"f",FALSE)</f>
        <v>49333</v>
      </c>
      <c r="E1403" s="177">
        <f>_xll.qlInterestRateIndexValueDate(IndexON,D1403)</f>
        <v>49333</v>
      </c>
      <c r="F1403" s="193">
        <f>IFERROR(_xll.qlIndexFixing(IndexON,D1403,TRUE,_xll.ohTrigger(RecalcTrigger,TriggerON)),NA())</f>
        <v>1.6644273939183662E-2</v>
      </c>
      <c r="H1403" s="42">
        <f>_xll.qlCalendarAdvance(Calendar,$H1402,B1403,"f",FALSE)</f>
        <v>49333</v>
      </c>
      <c r="I1403" s="177">
        <f>_xll.qlInterestRateIndexValueDate(Index1M,$H1403)</f>
        <v>49335</v>
      </c>
      <c r="J1403" s="182">
        <f>IFERROR(_xll.qlIndexFixing(Index1M,$H1403,TRUE,_xll.ohTrigger(RecalcTrigger,Trigger1M)),NA())</f>
        <v>1.593920301425137E-2</v>
      </c>
      <c r="K1403" s="44">
        <f>IFERROR(_xll.qlIndexFixing(Index3M,H1403,TRUE,_xll.ohTrigger(RecalcTrigger,Trigger3M)),NA())</f>
        <v>1.6319603530368987E-2</v>
      </c>
      <c r="L1403" s="44">
        <f>IFERROR(_xll.qlIndexFixing(Index6M,$H1403,TRUE,_xll.ohTrigger(RecalcTrigger,Trigger6M)),NA())</f>
        <v>1.6351595652267018E-2</v>
      </c>
      <c r="M1403" s="183">
        <f>IFERROR(_xll.qlIndexFixing(Index1Y,$H1403,TRUE,_xll.ohTrigger(RecalcTrigger,Trigger1Y)),NA())</f>
        <v>1.6550791026448384E-2</v>
      </c>
      <c r="N1403" s="182">
        <f>IFERROR(_xll.qlIndexFixing(ONIndex1M,I1403,TRUE,_xll.ohTrigger(RecalcTrigger,Trigger1M)),NA())</f>
        <v>1.5946843009935208E-2</v>
      </c>
      <c r="O1403" s="44">
        <f>IFERROR(_xll.qlIndexFixing(ONIndex3M,I1403,TRUE,_xll.ohTrigger(RecalcTrigger,Trigger3M)),NA())</f>
        <v>1.6359007402710901E-2</v>
      </c>
      <c r="P1403" s="44">
        <f>IFERROR(_xll.qlIndexFixing(ONIndex6M,I1403,TRUE,_xll.ohTrigger(RecalcTrigger,Trigger6M)),NA())</f>
        <v>1.6437753454390247E-2</v>
      </c>
      <c r="Q1403" s="183">
        <f>IFERROR(_xll.qlIndexFixing(ONIndex1Y,I1403,TRUE,_xll.ohTrigger(RecalcTrigger,Trigger1Y)),NA())</f>
        <v>1.672299709741587E-2</v>
      </c>
    </row>
    <row r="1404" spans="2:17" x14ac:dyDescent="0.2">
      <c r="B1404" s="39" t="s">
        <v>42</v>
      </c>
      <c r="D1404" s="42">
        <f>_xll.qlCalendarAdvance(Calendar,$D1403,B1404,"f",FALSE)</f>
        <v>49340</v>
      </c>
      <c r="E1404" s="177">
        <f>_xll.qlInterestRateIndexValueDate(IndexON,D1404)</f>
        <v>49340</v>
      </c>
      <c r="F1404" s="193">
        <f>IFERROR(_xll.qlIndexFixing(IndexON,D1404,TRUE,_xll.ohTrigger(RecalcTrigger,TriggerON)),NA())</f>
        <v>1.6644273939263599E-2</v>
      </c>
      <c r="H1404" s="42">
        <f>_xll.qlCalendarAdvance(Calendar,$H1403,B1404,"f",FALSE)</f>
        <v>49340</v>
      </c>
      <c r="I1404" s="177">
        <f>_xll.qlInterestRateIndexValueDate(Index1M,$H1404)</f>
        <v>49342</v>
      </c>
      <c r="J1404" s="182">
        <f>IFERROR(_xll.qlIndexFixing(Index1M,$H1404,TRUE,_xll.ohTrigger(RecalcTrigger,Trigger1M)),NA())</f>
        <v>1.5929019322512086E-2</v>
      </c>
      <c r="K1404" s="44">
        <f>IFERROR(_xll.qlIndexFixing(Index3M,H1404,TRUE,_xll.ohTrigger(RecalcTrigger,Trigger3M)),NA())</f>
        <v>1.6307571519174682E-2</v>
      </c>
      <c r="L1404" s="44">
        <f>IFERROR(_xll.qlIndexFixing(Index6M,$H1404,TRUE,_xll.ohTrigger(RecalcTrigger,Trigger6M)),NA())</f>
        <v>1.6339051161740451E-2</v>
      </c>
      <c r="M1404" s="183">
        <f>IFERROR(_xll.qlIndexFixing(Index1Y,$H1404,TRUE,_xll.ohTrigger(RecalcTrigger,Trigger1Y)),NA())</f>
        <v>1.6538512927327869E-2</v>
      </c>
      <c r="N1404" s="182">
        <f>IFERROR(_xll.qlIndexFixing(ONIndex1M,I1404,TRUE,_xll.ohTrigger(RecalcTrigger,Trigger1M)),NA())</f>
        <v>1.5935265576283442E-2</v>
      </c>
      <c r="O1404" s="44">
        <f>IFERROR(_xll.qlIndexFixing(ONIndex3M,I1404,TRUE,_xll.ohTrigger(RecalcTrigger,Trigger3M)),NA())</f>
        <v>1.6346568374503434E-2</v>
      </c>
      <c r="P1404" s="44">
        <f>IFERROR(_xll.qlIndexFixing(ONIndex6M,I1404,TRUE,_xll.ohTrigger(RecalcTrigger,Trigger6M)),NA())</f>
        <v>1.6425374616355626E-2</v>
      </c>
      <c r="Q1404" s="183">
        <f>IFERROR(_xll.qlIndexFixing(ONIndex1Y,I1404,TRUE,_xll.ohTrigger(RecalcTrigger,Trigger1Y)),NA())</f>
        <v>1.6710844866674179E-2</v>
      </c>
    </row>
    <row r="1405" spans="2:17" x14ac:dyDescent="0.2">
      <c r="B1405" s="39" t="s">
        <v>42</v>
      </c>
      <c r="D1405" s="42">
        <f>_xll.qlCalendarAdvance(Calendar,$D1404,B1405,"f",FALSE)</f>
        <v>49347</v>
      </c>
      <c r="E1405" s="177">
        <f>_xll.qlInterestRateIndexValueDate(IndexON,D1405)</f>
        <v>49347</v>
      </c>
      <c r="F1405" s="193">
        <f>IFERROR(_xll.qlIndexFixing(IndexON,D1405,TRUE,_xll.ohTrigger(RecalcTrigger,TriggerON)),NA())</f>
        <v>1.6644273939263599E-2</v>
      </c>
      <c r="H1405" s="42">
        <f>_xll.qlCalendarAdvance(Calendar,$H1404,B1405,"f",FALSE)</f>
        <v>49347</v>
      </c>
      <c r="I1405" s="177">
        <f>_xll.qlInterestRateIndexValueDate(Index1M,$H1405)</f>
        <v>49349</v>
      </c>
      <c r="J1405" s="182">
        <f>IFERROR(_xll.qlIndexFixing(Index1M,$H1405,TRUE,_xll.ohTrigger(RecalcTrigger,Trigger1M)),NA())</f>
        <v>1.5917385239829138E-2</v>
      </c>
      <c r="K1405" s="44">
        <f>IFERROR(_xll.qlIndexFixing(Index3M,H1405,TRUE,_xll.ohTrigger(RecalcTrigger,Trigger3M)),NA())</f>
        <v>1.6294997967779119E-2</v>
      </c>
      <c r="L1405" s="44">
        <f>IFERROR(_xll.qlIndexFixing(Index6M,$H1405,TRUE,_xll.ohTrigger(RecalcTrigger,Trigger6M)),NA())</f>
        <v>1.6326502508272073E-2</v>
      </c>
      <c r="M1405" s="183">
        <f>IFERROR(_xll.qlIndexFixing(Index1Y,$H1405,TRUE,_xll.ohTrigger(RecalcTrigger,Trigger1Y)),NA())</f>
        <v>1.6526249223117684E-2</v>
      </c>
      <c r="N1405" s="182">
        <f>IFERROR(_xll.qlIndexFixing(ONIndex1M,I1405,TRUE,_xll.ohTrigger(RecalcTrigger,Trigger1M)),NA())</f>
        <v>1.5923669804180918E-2</v>
      </c>
      <c r="O1405" s="44">
        <f>IFERROR(_xll.qlIndexFixing(ONIndex3M,I1405,TRUE,_xll.ohTrigger(RecalcTrigger,Trigger3M)),NA())</f>
        <v>1.6334115904248492E-2</v>
      </c>
      <c r="P1405" s="44">
        <f>IFERROR(_xll.qlIndexFixing(ONIndex6M,I1405,TRUE,_xll.ohTrigger(RecalcTrigger,Trigger6M)),NA())</f>
        <v>1.6412988764491487E-2</v>
      </c>
      <c r="Q1405" s="183">
        <f>IFERROR(_xll.qlIndexFixing(ONIndex1Y,I1405,TRUE,_xll.ohTrigger(RecalcTrigger,Trigger1Y)),NA())</f>
        <v>1.6698691665268939E-2</v>
      </c>
    </row>
    <row r="1406" spans="2:17" x14ac:dyDescent="0.2">
      <c r="B1406" s="39" t="s">
        <v>42</v>
      </c>
      <c r="D1406" s="42">
        <f>_xll.qlCalendarAdvance(Calendar,$D1405,B1406,"f",FALSE)</f>
        <v>49354</v>
      </c>
      <c r="E1406" s="177">
        <f>_xll.qlInterestRateIndexValueDate(IndexON,D1406)</f>
        <v>49354</v>
      </c>
      <c r="F1406" s="193">
        <f>IFERROR(_xll.qlIndexFixing(IndexON,D1406,TRUE,_xll.ohTrigger(RecalcTrigger,TriggerON)),NA())</f>
        <v>1.6644273939183662E-2</v>
      </c>
      <c r="H1406" s="42">
        <f>_xll.qlCalendarAdvance(Calendar,$H1405,B1406,"f",FALSE)</f>
        <v>49354</v>
      </c>
      <c r="I1406" s="177">
        <f>_xll.qlInterestRateIndexValueDate(Index1M,$H1406)</f>
        <v>49356</v>
      </c>
      <c r="J1406" s="182">
        <f>IFERROR(_xll.qlIndexFixing(Index1M,$H1406,TRUE,_xll.ohTrigger(RecalcTrigger,Trigger1M)),NA())</f>
        <v>1.5905733280211973E-2</v>
      </c>
      <c r="K1406" s="44">
        <f>IFERROR(_xll.qlIndexFixing(Index3M,H1406,TRUE,_xll.ohTrigger(RecalcTrigger,Trigger3M)),NA())</f>
        <v>1.6282412424453413E-2</v>
      </c>
      <c r="L1406" s="44">
        <f>IFERROR(_xll.qlIndexFixing(Index6M,$H1406,TRUE,_xll.ohTrigger(RecalcTrigger,Trigger6M)),NA())</f>
        <v>1.6313949922289708E-2</v>
      </c>
      <c r="M1406" s="183">
        <f>IFERROR(_xll.qlIndexFixing(Index1Y,$H1406,TRUE,_xll.ohTrigger(RecalcTrigger,Trigger1Y)),NA())</f>
        <v>1.6514008993418552E-2</v>
      </c>
      <c r="N1406" s="182">
        <f>IFERROR(_xll.qlIndexFixing(ONIndex1M,I1406,TRUE,_xll.ohTrigger(RecalcTrigger,Trigger1M)),NA())</f>
        <v>1.5912055894267141E-2</v>
      </c>
      <c r="O1406" s="44">
        <f>IFERROR(_xll.qlIndexFixing(ONIndex3M,I1406,TRUE,_xll.ohTrigger(RecalcTrigger,Trigger3M)),NA())</f>
        <v>1.6321650209212279E-2</v>
      </c>
      <c r="P1406" s="44">
        <f>IFERROR(_xll.qlIndexFixing(ONIndex6M,I1406,TRUE,_xll.ohTrigger(RecalcTrigger,Trigger6M)),NA())</f>
        <v>1.6400596127255085E-2</v>
      </c>
      <c r="Q1406" s="183">
        <f>IFERROR(_xll.qlIndexFixing(ONIndex1Y,I1406,TRUE,_xll.ohTrigger(RecalcTrigger,Trigger1Y)),NA())</f>
        <v>1.6686537731249729E-2</v>
      </c>
    </row>
    <row r="1407" spans="2:17" x14ac:dyDescent="0.2">
      <c r="B1407" s="39" t="s">
        <v>42</v>
      </c>
      <c r="D1407" s="42">
        <f>_xll.qlCalendarAdvance(Calendar,$D1406,B1407,"f",FALSE)</f>
        <v>49361</v>
      </c>
      <c r="E1407" s="177">
        <f>_xll.qlInterestRateIndexValueDate(IndexON,D1407)</f>
        <v>49361</v>
      </c>
      <c r="F1407" s="193">
        <f>IFERROR(_xll.qlIndexFixing(IndexON,D1407,TRUE,_xll.ohTrigger(RecalcTrigger,TriggerON)),NA())</f>
        <v>1.6644273939263599E-2</v>
      </c>
      <c r="H1407" s="42">
        <f>_xll.qlCalendarAdvance(Calendar,$H1406,B1407,"f",FALSE)</f>
        <v>49361</v>
      </c>
      <c r="I1407" s="177">
        <f>_xll.qlInterestRateIndexValueDate(Index1M,$H1407)</f>
        <v>49363</v>
      </c>
      <c r="J1407" s="182">
        <f>IFERROR(_xll.qlIndexFixing(Index1M,$H1407,TRUE,_xll.ohTrigger(RecalcTrigger,Trigger1M)),NA())</f>
        <v>1.5892125053821593E-2</v>
      </c>
      <c r="K1407" s="44">
        <f>IFERROR(_xll.qlIndexFixing(Index3M,H1407,TRUE,_xll.ohTrigger(RecalcTrigger,Trigger3M)),NA())</f>
        <v>1.6269815107523591E-2</v>
      </c>
      <c r="L1407" s="44">
        <f>IFERROR(_xll.qlIndexFixing(Index6M,$H1407,TRUE,_xll.ohTrigger(RecalcTrigger,Trigger6M)),NA())</f>
        <v>1.6301393634216337E-2</v>
      </c>
      <c r="M1407" s="183">
        <f>IFERROR(_xll.qlIndexFixing(Index1Y,$H1407,TRUE,_xll.ohTrigger(RecalcTrigger,Trigger1Y)),NA())</f>
        <v>1.6501792173603588E-2</v>
      </c>
      <c r="N1407" s="182">
        <f>IFERROR(_xll.qlIndexFixing(ONIndex1M,I1407,TRUE,_xll.ohTrigger(RecalcTrigger,Trigger1M)),NA())</f>
        <v>1.5900424046861872E-2</v>
      </c>
      <c r="O1407" s="44">
        <f>IFERROR(_xll.qlIndexFixing(ONIndex3M,I1407,TRUE,_xll.ohTrigger(RecalcTrigger,Trigger3M)),NA())</f>
        <v>1.6309171506820874E-2</v>
      </c>
      <c r="P1407" s="44">
        <f>IFERROR(_xll.qlIndexFixing(ONIndex6M,I1407,TRUE,_xll.ohTrigger(RecalcTrigger,Trigger6M)),NA())</f>
        <v>1.6388196933423416E-2</v>
      </c>
      <c r="Q1407" s="183">
        <f>IFERROR(_xll.qlIndexFixing(ONIndex1Y,I1407,TRUE,_xll.ohTrigger(RecalcTrigger,Trigger1Y)),NA())</f>
        <v>1.6674383302746065E-2</v>
      </c>
    </row>
    <row r="1408" spans="2:17" x14ac:dyDescent="0.2">
      <c r="B1408" s="39" t="s">
        <v>42</v>
      </c>
      <c r="D1408" s="42">
        <f>_xll.qlCalendarAdvance(Calendar,$D1407,B1408,"f",FALSE)</f>
        <v>49368</v>
      </c>
      <c r="E1408" s="177">
        <f>_xll.qlInterestRateIndexValueDate(IndexON,D1408)</f>
        <v>49368</v>
      </c>
      <c r="F1408" s="193">
        <f>IFERROR(_xll.qlIndexFixing(IndexON,D1408,TRUE,_xll.ohTrigger(RecalcTrigger,TriggerON)),NA())</f>
        <v>1.6644273939183662E-2</v>
      </c>
      <c r="H1408" s="42">
        <f>_xll.qlCalendarAdvance(Calendar,$H1407,B1408,"f",FALSE)</f>
        <v>49368</v>
      </c>
      <c r="I1408" s="177">
        <f>_xll.qlInterestRateIndexValueDate(Index1M,$H1408)</f>
        <v>49370</v>
      </c>
      <c r="J1408" s="182">
        <f>IFERROR(_xll.qlIndexFixing(Index1M,$H1408,TRUE,_xll.ohTrigger(RecalcTrigger,Trigger1M)),NA())</f>
        <v>1.5880917626145765E-2</v>
      </c>
      <c r="K1408" s="44">
        <f>IFERROR(_xll.qlIndexFixing(Index3M,H1408,TRUE,_xll.ohTrigger(RecalcTrigger,Trigger3M)),NA())</f>
        <v>1.6254523577717245E-2</v>
      </c>
      <c r="L1408" s="44">
        <f>IFERROR(_xll.qlIndexFixing(Index6M,$H1408,TRUE,_xll.ohTrigger(RecalcTrigger,Trigger6M)),NA())</f>
        <v>1.6286710182333169E-2</v>
      </c>
      <c r="M1408" s="183">
        <f>IFERROR(_xll.qlIndexFixing(Index1Y,$H1408,TRUE,_xll.ohTrigger(RecalcTrigger,Trigger1Y)),NA())</f>
        <v>1.6489598697686774E-2</v>
      </c>
      <c r="N1408" s="182">
        <f>IFERROR(_xll.qlIndexFixing(ONIndex1M,I1408,TRUE,_xll.ohTrigger(RecalcTrigger,Trigger1M)),NA())</f>
        <v>1.5888774462764488E-2</v>
      </c>
      <c r="O1408" s="44">
        <f>IFERROR(_xll.qlIndexFixing(ONIndex3M,I1408,TRUE,_xll.ohTrigger(RecalcTrigger,Trigger3M)),NA())</f>
        <v>1.6296680014420417E-2</v>
      </c>
      <c r="P1408" s="44">
        <f>IFERROR(_xll.qlIndexFixing(ONIndex6M,I1408,TRUE,_xll.ohTrigger(RecalcTrigger,Trigger6M)),NA())</f>
        <v>1.6375791411213925E-2</v>
      </c>
      <c r="Q1408" s="183">
        <f>IFERROR(_xll.qlIndexFixing(ONIndex1Y,I1408,TRUE,_xll.ohTrigger(RecalcTrigger,Trigger1Y)),NA())</f>
        <v>1.6662228617727592E-2</v>
      </c>
    </row>
    <row r="1409" spans="2:17" x14ac:dyDescent="0.2">
      <c r="B1409" s="39" t="s">
        <v>42</v>
      </c>
      <c r="D1409" s="42">
        <f>_xll.qlCalendarAdvance(Calendar,$D1408,B1409,"f",FALSE)</f>
        <v>49375</v>
      </c>
      <c r="E1409" s="177">
        <f>_xll.qlInterestRateIndexValueDate(IndexON,D1409)</f>
        <v>49375</v>
      </c>
      <c r="F1409" s="193">
        <f>IFERROR(_xll.qlIndexFixing(IndexON,D1409,TRUE,_xll.ohTrigger(RecalcTrigger,TriggerON)),NA())</f>
        <v>1.6644273939263599E-2</v>
      </c>
      <c r="H1409" s="42">
        <f>_xll.qlCalendarAdvance(Calendar,$H1408,B1409,"f",FALSE)</f>
        <v>49375</v>
      </c>
      <c r="I1409" s="177">
        <f>_xll.qlInterestRateIndexValueDate(Index1M,$H1409)</f>
        <v>49377</v>
      </c>
      <c r="J1409" s="182">
        <f>IFERROR(_xll.qlIndexFixing(Index1M,$H1409,TRUE,_xll.ohTrigger(RecalcTrigger,Trigger1M)),NA())</f>
        <v>1.5869208047285675E-2</v>
      </c>
      <c r="K1409" s="44">
        <f>IFERROR(_xll.qlIndexFixing(Index3M,H1409,TRUE,_xll.ohTrigger(RecalcTrigger,Trigger3M)),NA())</f>
        <v>1.6241896699191502E-2</v>
      </c>
      <c r="L1409" s="44">
        <f>IFERROR(_xll.qlIndexFixing(Index6M,$H1409,TRUE,_xll.ohTrigger(RecalcTrigger,Trigger6M)),NA())</f>
        <v>1.627414432092187E-2</v>
      </c>
      <c r="M1409" s="183">
        <f>IFERROR(_xll.qlIndexFixing(Index1Y,$H1409,TRUE,_xll.ohTrigger(RecalcTrigger,Trigger1Y)),NA())</f>
        <v>1.6477428498322528E-2</v>
      </c>
      <c r="N1409" s="182">
        <f>IFERROR(_xll.qlIndexFixing(ONIndex1M,I1409,TRUE,_xll.ohTrigger(RecalcTrigger,Trigger1M)),NA())</f>
        <v>1.5877107342214813E-2</v>
      </c>
      <c r="O1409" s="44">
        <f>IFERROR(_xll.qlIndexFixing(ONIndex3M,I1409,TRUE,_xll.ohTrigger(RecalcTrigger,Trigger3M)),NA())</f>
        <v>1.6284175949357049E-2</v>
      </c>
      <c r="P1409" s="44">
        <f>IFERROR(_xll.qlIndexFixing(ONIndex6M,I1409,TRUE,_xll.ohTrigger(RecalcTrigger,Trigger6M)),NA())</f>
        <v>1.6363379789163801E-2</v>
      </c>
      <c r="Q1409" s="183">
        <f>IFERROR(_xll.qlIndexFixing(ONIndex1Y,I1409,TRUE,_xll.ohTrigger(RecalcTrigger,Trigger1Y)),NA())</f>
        <v>1.6650073914323826E-2</v>
      </c>
    </row>
    <row r="1410" spans="2:17" x14ac:dyDescent="0.2">
      <c r="B1410" s="39" t="s">
        <v>42</v>
      </c>
      <c r="D1410" s="42">
        <f>_xll.qlCalendarAdvance(Calendar,$D1409,B1410,"f",FALSE)</f>
        <v>49382</v>
      </c>
      <c r="E1410" s="177">
        <f>_xll.qlInterestRateIndexValueDate(IndexON,D1410)</f>
        <v>49382</v>
      </c>
      <c r="F1410" s="193">
        <f>IFERROR(_xll.qlIndexFixing(IndexON,D1410,TRUE,_xll.ohTrigger(RecalcTrigger,TriggerON)),NA())</f>
        <v>1.6644273939263599E-2</v>
      </c>
      <c r="H1410" s="42">
        <f>_xll.qlCalendarAdvance(Calendar,$H1409,B1410,"f",FALSE)</f>
        <v>49382</v>
      </c>
      <c r="I1410" s="177">
        <f>_xll.qlInterestRateIndexValueDate(Index1M,$H1410)</f>
        <v>49384</v>
      </c>
      <c r="J1410" s="182">
        <f>IFERROR(_xll.qlIndexFixing(Index1M,$H1410,TRUE,_xll.ohTrigger(RecalcTrigger,Trigger1M)),NA())</f>
        <v>1.5857481436627678E-2</v>
      </c>
      <c r="K1410" s="44">
        <f>IFERROR(_xll.qlIndexFixing(Index3M,H1410,TRUE,_xll.ohTrigger(RecalcTrigger,Trigger3M)),NA())</f>
        <v>1.6229258779713773E-2</v>
      </c>
      <c r="L1410" s="44">
        <f>IFERROR(_xll.qlIndexFixing(Index6M,$H1410,TRUE,_xll.ohTrigger(RecalcTrigger,Trigger6M)),NA())</f>
        <v>1.626157551568809E-2</v>
      </c>
      <c r="M1410" s="183">
        <f>IFERROR(_xll.qlIndexFixing(Index1Y,$H1410,TRUE,_xll.ohTrigger(RecalcTrigger,Trigger1Y)),NA())</f>
        <v>1.646528150680613E-2</v>
      </c>
      <c r="N1410" s="182">
        <f>IFERROR(_xll.qlIndexFixing(ONIndex1M,I1410,TRUE,_xll.ohTrigger(RecalcTrigger,Trigger1M)),NA())</f>
        <v>1.5865422885852354E-2</v>
      </c>
      <c r="O1410" s="44">
        <f>IFERROR(_xll.qlIndexFixing(ONIndex3M,I1410,TRUE,_xll.ohTrigger(RecalcTrigger,Trigger3M)),NA())</f>
        <v>1.6271659528896976E-2</v>
      </c>
      <c r="P1410" s="44">
        <f>IFERROR(_xll.qlIndexFixing(ONIndex6M,I1410,TRUE,_xll.ohTrigger(RecalcTrigger,Trigger6M)),NA())</f>
        <v>1.6350962295810234E-2</v>
      </c>
      <c r="Q1410" s="183">
        <f>IFERROR(_xll.qlIndexFixing(ONIndex1Y,I1410,TRUE,_xll.ohTrigger(RecalcTrigger,Trigger1Y)),NA())</f>
        <v>1.6637919430504411E-2</v>
      </c>
    </row>
    <row r="1411" spans="2:17" x14ac:dyDescent="0.2">
      <c r="B1411" s="39" t="s">
        <v>42</v>
      </c>
      <c r="D1411" s="42">
        <f>_xll.qlCalendarAdvance(Calendar,$D1410,B1411,"f",FALSE)</f>
        <v>49389</v>
      </c>
      <c r="E1411" s="177">
        <f>_xll.qlInterestRateIndexValueDate(IndexON,D1411)</f>
        <v>49389</v>
      </c>
      <c r="F1411" s="193">
        <f>IFERROR(_xll.qlIndexFixing(IndexON,D1411,TRUE,_xll.ohTrigger(RecalcTrigger,TriggerON)),NA())</f>
        <v>1.6644273939183662E-2</v>
      </c>
      <c r="H1411" s="42">
        <f>_xll.qlCalendarAdvance(Calendar,$H1410,B1411,"f",FALSE)</f>
        <v>49389</v>
      </c>
      <c r="I1411" s="177">
        <f>_xll.qlInterestRateIndexValueDate(Index1M,$H1411)</f>
        <v>49395</v>
      </c>
      <c r="J1411" s="182">
        <f>IFERROR(_xll.qlIndexFixing(Index1M,$H1411,TRUE,_xll.ohTrigger(RecalcTrigger,Trigger1M)),NA())</f>
        <v>1.58390199774637E-2</v>
      </c>
      <c r="K1411" s="44">
        <f>IFERROR(_xll.qlIndexFixing(Index3M,H1411,TRUE,_xll.ohTrigger(RecalcTrigger,Trigger3M)),NA())</f>
        <v>1.6210460269558486E-2</v>
      </c>
      <c r="L1411" s="44">
        <f>IFERROR(_xll.qlIndexFixing(Index6M,$H1411,TRUE,_xll.ohTrigger(RecalcTrigger,Trigger6M)),NA())</f>
        <v>1.6242352656381666E-2</v>
      </c>
      <c r="M1411" s="183">
        <f>IFERROR(_xll.qlIndexFixing(Index1Y,$H1411,TRUE,_xll.ohTrigger(RecalcTrigger,Trigger1Y)),NA())</f>
        <v>1.6446718621227131E-2</v>
      </c>
      <c r="N1411" s="182">
        <f>IFERROR(_xll.qlIndexFixing(ONIndex1M,I1411,TRUE,_xll.ohTrigger(RecalcTrigger,Trigger1M)),NA())</f>
        <v>1.5850374863104477E-2</v>
      </c>
      <c r="O1411" s="44">
        <f>IFERROR(_xll.qlIndexFixing(ONIndex3M,I1411,TRUE,_xll.ohTrigger(RecalcTrigger,Trigger3M)),NA())</f>
        <v>1.6255549183359363E-2</v>
      </c>
      <c r="P1411" s="44">
        <f>IFERROR(_xll.qlIndexFixing(ONIndex6M,I1411,TRUE,_xll.ohTrigger(RecalcTrigger,Trigger6M)),NA())</f>
        <v>1.6334988687614072E-2</v>
      </c>
      <c r="Q1411" s="183">
        <f>IFERROR(_xll.qlIndexFixing(ONIndex1Y,I1411,TRUE,_xll.ohTrigger(RecalcTrigger,Trigger1Y)),NA())</f>
        <v>1.662229294296047E-2</v>
      </c>
    </row>
    <row r="1412" spans="2:17" x14ac:dyDescent="0.2">
      <c r="B1412" s="39" t="s">
        <v>42</v>
      </c>
      <c r="D1412" s="42">
        <f>_xll.qlCalendarAdvance(Calendar,$D1411,B1412,"f",FALSE)</f>
        <v>49396</v>
      </c>
      <c r="E1412" s="177">
        <f>_xll.qlInterestRateIndexValueDate(IndexON,D1412)</f>
        <v>49396</v>
      </c>
      <c r="F1412" s="193">
        <f>IFERROR(_xll.qlIndexFixing(IndexON,D1412,TRUE,_xll.ohTrigger(RecalcTrigger,TriggerON)),NA())</f>
        <v>1.6644273939183662E-2</v>
      </c>
      <c r="H1412" s="42">
        <f>_xll.qlCalendarAdvance(Calendar,$H1411,B1412,"f",FALSE)</f>
        <v>49396</v>
      </c>
      <c r="I1412" s="177">
        <f>_xll.qlInterestRateIndexValueDate(Index1M,$H1412)</f>
        <v>49398</v>
      </c>
      <c r="J1412" s="182">
        <f>IFERROR(_xll.qlIndexFixing(Index1M,$H1412,TRUE,_xll.ohTrigger(RecalcTrigger,Trigger1M)),NA())</f>
        <v>1.5833977923249556E-2</v>
      </c>
      <c r="K1412" s="44">
        <f>IFERROR(_xll.qlIndexFixing(Index3M,H1412,TRUE,_xll.ohTrigger(RecalcTrigger,Trigger3M)),NA())</f>
        <v>1.6205576422495479E-2</v>
      </c>
      <c r="L1412" s="44">
        <f>IFERROR(_xll.qlIndexFixing(Index6M,$H1412,TRUE,_xll.ohTrigger(RecalcTrigger,Trigger6M)),NA())</f>
        <v>1.6238031156991389E-2</v>
      </c>
      <c r="M1412" s="183">
        <f>IFERROR(_xll.qlIndexFixing(Index1Y,$H1412,TRUE,_xll.ohTrigger(RecalcTrigger,Trigger1Y)),NA())</f>
        <v>1.6441056865699757E-2</v>
      </c>
      <c r="N1412" s="182">
        <f>IFERROR(_xll.qlIndexFixing(ONIndex1M,I1412,TRUE,_xll.ohTrigger(RecalcTrigger,Trigger1M)),NA())</f>
        <v>1.5842002767847418E-2</v>
      </c>
      <c r="O1412" s="44">
        <f>IFERROR(_xll.qlIndexFixing(ONIndex3M,I1412,TRUE,_xll.ohTrigger(RecalcTrigger,Trigger3M)),NA())</f>
        <v>1.6246590491411084E-2</v>
      </c>
      <c r="P1412" s="44">
        <f>IFERROR(_xll.qlIndexFixing(ONIndex6M,I1412,TRUE,_xll.ohTrigger(RecalcTrigger,Trigger6M)),NA())</f>
        <v>1.6326110609101718E-2</v>
      </c>
      <c r="Q1412" s="183">
        <f>IFERROR(_xll.qlIndexFixing(ONIndex1Y,I1412,TRUE,_xll.ohTrigger(RecalcTrigger,Trigger1Y)),NA())</f>
        <v>1.6613612074136697E-2</v>
      </c>
    </row>
    <row r="1413" spans="2:17" x14ac:dyDescent="0.2">
      <c r="B1413" s="39" t="s">
        <v>42</v>
      </c>
      <c r="D1413" s="42">
        <f>_xll.qlCalendarAdvance(Calendar,$D1412,B1413,"f",FALSE)</f>
        <v>49403</v>
      </c>
      <c r="E1413" s="177">
        <f>_xll.qlInterestRateIndexValueDate(IndexON,D1413)</f>
        <v>49403</v>
      </c>
      <c r="F1413" s="193">
        <f>IFERROR(_xll.qlIndexFixing(IndexON,D1413,TRUE,_xll.ohTrigger(RecalcTrigger,TriggerON)),NA())</f>
        <v>1.6644273939263599E-2</v>
      </c>
      <c r="H1413" s="42">
        <f>_xll.qlCalendarAdvance(Calendar,$H1412,B1413,"f",FALSE)</f>
        <v>49403</v>
      </c>
      <c r="I1413" s="177">
        <f>_xll.qlInterestRateIndexValueDate(Index1M,$H1413)</f>
        <v>49405</v>
      </c>
      <c r="J1413" s="182">
        <f>IFERROR(_xll.qlIndexFixing(Index1M,$H1413,TRUE,_xll.ohTrigger(RecalcTrigger,Trigger1M)),NA())</f>
        <v>1.5822201422190069E-2</v>
      </c>
      <c r="K1413" s="44">
        <f>IFERROR(_xll.qlIndexFixing(Index3M,H1413,TRUE,_xll.ohTrigger(RecalcTrigger,Trigger3M)),NA())</f>
        <v>1.6192910500939066E-2</v>
      </c>
      <c r="L1413" s="44">
        <f>IFERROR(_xll.qlIndexFixing(Index6M,$H1413,TRUE,_xll.ohTrigger(RecalcTrigger,Trigger6M)),NA())</f>
        <v>1.6223853741423891E-2</v>
      </c>
      <c r="M1413" s="183">
        <f>IFERROR(_xll.qlIndexFixing(Index1Y,$H1413,TRUE,_xll.ohTrigger(RecalcTrigger,Trigger1Y)),NA())</f>
        <v>1.6428979071904048E-2</v>
      </c>
      <c r="N1413" s="182">
        <f>IFERROR(_xll.qlIndexFixing(ONIndex1M,I1413,TRUE,_xll.ohTrigger(RecalcTrigger,Trigger1M)),NA())</f>
        <v>1.5830267507084272E-2</v>
      </c>
      <c r="O1413" s="44">
        <f>IFERROR(_xll.qlIndexFixing(ONIndex3M,I1413,TRUE,_xll.ohTrigger(RecalcTrigger,Trigger3M)),NA())</f>
        <v>1.6234038309077548E-2</v>
      </c>
      <c r="P1413" s="44">
        <f>IFERROR(_xll.qlIndexFixing(ONIndex6M,I1413,TRUE,_xll.ohTrigger(RecalcTrigger,Trigger6M)),NA())</f>
        <v>1.631367687258134E-2</v>
      </c>
      <c r="Q1413" s="183">
        <f>IFERROR(_xll.qlIndexFixing(ONIndex1Y,I1413,TRUE,_xll.ohTrigger(RecalcTrigger,Trigger1Y)),NA())</f>
        <v>1.6601459677687558E-2</v>
      </c>
    </row>
    <row r="1414" spans="2:17" x14ac:dyDescent="0.2">
      <c r="B1414" s="39" t="s">
        <v>42</v>
      </c>
      <c r="D1414" s="42">
        <f>_xll.qlCalendarAdvance(Calendar,$D1413,B1414,"f",FALSE)</f>
        <v>49410</v>
      </c>
      <c r="E1414" s="177">
        <f>_xll.qlInterestRateIndexValueDate(IndexON,D1414)</f>
        <v>49410</v>
      </c>
      <c r="F1414" s="193">
        <f>IFERROR(_xll.qlIndexFixing(IndexON,D1414,TRUE,_xll.ohTrigger(RecalcTrigger,TriggerON)),NA())</f>
        <v>1.6644273939263599E-2</v>
      </c>
      <c r="H1414" s="42">
        <f>_xll.qlCalendarAdvance(Calendar,$H1413,B1414,"f",FALSE)</f>
        <v>49410</v>
      </c>
      <c r="I1414" s="177">
        <f>_xll.qlInterestRateIndexValueDate(Index1M,$H1414)</f>
        <v>49412</v>
      </c>
      <c r="J1414" s="182">
        <f>IFERROR(_xll.qlIndexFixing(Index1M,$H1414,TRUE,_xll.ohTrigger(RecalcTrigger,Trigger1M)),NA())</f>
        <v>1.5810408692661693E-2</v>
      </c>
      <c r="K1414" s="44">
        <f>IFERROR(_xll.qlIndexFixing(Index3M,H1414,TRUE,_xll.ohTrigger(RecalcTrigger,Trigger3M)),NA())</f>
        <v>1.6180234365140017E-2</v>
      </c>
      <c r="L1414" s="44">
        <f>IFERROR(_xll.qlIndexFixing(Index6M,$H1414,TRUE,_xll.ohTrigger(RecalcTrigger,Trigger6M)),NA())</f>
        <v>1.6211275465243702E-2</v>
      </c>
      <c r="M1414" s="183">
        <f>IFERROR(_xll.qlIndexFixing(Index1Y,$H1414,TRUE,_xll.ohTrigger(RecalcTrigger,Trigger1Y)),NA())</f>
        <v>1.6416450613242411E-2</v>
      </c>
      <c r="N1414" s="182">
        <f>IFERROR(_xll.qlIndexFixing(ONIndex1M,I1414,TRUE,_xll.ohTrigger(RecalcTrigger,Trigger1M)),NA())</f>
        <v>1.5818515712666681E-2</v>
      </c>
      <c r="O1414" s="44">
        <f>IFERROR(_xll.qlIndexFixing(ONIndex3M,I1414,TRUE,_xll.ohTrigger(RecalcTrigger,Trigger3M)),NA())</f>
        <v>1.6221474640891742E-2</v>
      </c>
      <c r="P1414" s="44">
        <f>IFERROR(_xll.qlIndexFixing(ONIndex6M,I1414,TRUE,_xll.ohTrigger(RecalcTrigger,Trigger6M)),NA())</f>
        <v>1.6301238178826338E-2</v>
      </c>
      <c r="Q1414" s="183">
        <f>IFERROR(_xll.qlIndexFixing(ONIndex1Y,I1414,TRUE,_xll.ohTrigger(RecalcTrigger,Trigger1Y)),NA())</f>
        <v>1.658930845302109E-2</v>
      </c>
    </row>
    <row r="1415" spans="2:17" x14ac:dyDescent="0.2">
      <c r="B1415" s="39" t="s">
        <v>42</v>
      </c>
      <c r="D1415" s="42">
        <f>_xll.qlCalendarAdvance(Calendar,$D1414,B1415,"f",FALSE)</f>
        <v>49417</v>
      </c>
      <c r="E1415" s="177">
        <f>_xll.qlInterestRateIndexValueDate(IndexON,D1415)</f>
        <v>49417</v>
      </c>
      <c r="F1415" s="193">
        <f>IFERROR(_xll.qlIndexFixing(IndexON,D1415,TRUE,_xll.ohTrigger(RecalcTrigger,TriggerON)),NA())</f>
        <v>1.6644273939183662E-2</v>
      </c>
      <c r="H1415" s="42">
        <f>_xll.qlCalendarAdvance(Calendar,$H1414,B1415,"f",FALSE)</f>
        <v>49417</v>
      </c>
      <c r="I1415" s="177">
        <f>_xll.qlInterestRateIndexValueDate(Index1M,$H1415)</f>
        <v>49419</v>
      </c>
      <c r="J1415" s="182">
        <f>IFERROR(_xll.qlIndexFixing(Index1M,$H1415,TRUE,_xll.ohTrigger(RecalcTrigger,Trigger1M)),NA())</f>
        <v>1.5798599935492166E-2</v>
      </c>
      <c r="K1415" s="44">
        <f>IFERROR(_xll.qlIndexFixing(Index3M,H1415,TRUE,_xll.ohTrigger(RecalcTrigger,Trigger3M)),NA())</f>
        <v>1.6167548233426539E-2</v>
      </c>
      <c r="L1415" s="44">
        <f>IFERROR(_xll.qlIndexFixing(Index6M,$H1415,TRUE,_xll.ohTrigger(RecalcTrigger,Trigger6M)),NA())</f>
        <v>1.6198695397383632E-2</v>
      </c>
      <c r="M1415" s="183">
        <f>IFERROR(_xll.qlIndexFixing(Index1Y,$H1415,TRUE,_xll.ohTrigger(RecalcTrigger,Trigger1Y)),NA())</f>
        <v>1.6404892167118337E-2</v>
      </c>
      <c r="N1415" s="182">
        <f>IFERROR(_xll.qlIndexFixing(ONIndex1M,I1415,TRUE,_xll.ohTrigger(RecalcTrigger,Trigger1M)),NA())</f>
        <v>1.5806747584994341E-2</v>
      </c>
      <c r="O1415" s="44">
        <f>IFERROR(_xll.qlIndexFixing(ONIndex3M,I1415,TRUE,_xll.ohTrigger(RecalcTrigger,Trigger3M)),NA())</f>
        <v>1.6208899704039936E-2</v>
      </c>
      <c r="P1415" s="44">
        <f>IFERROR(_xll.qlIndexFixing(ONIndex6M,I1415,TRUE,_xll.ohTrigger(RecalcTrigger,Trigger6M)),NA())</f>
        <v>1.6288794756134095E-2</v>
      </c>
      <c r="Q1415" s="183">
        <f>IFERROR(_xll.qlIndexFixing(ONIndex1Y,I1415,TRUE,_xll.ohTrigger(RecalcTrigger,Trigger1Y)),NA())</f>
        <v>1.6577158638346745E-2</v>
      </c>
    </row>
    <row r="1416" spans="2:17" x14ac:dyDescent="0.2">
      <c r="B1416" s="39" t="s">
        <v>42</v>
      </c>
      <c r="D1416" s="42">
        <f>_xll.qlCalendarAdvance(Calendar,$D1415,B1416,"f",FALSE)</f>
        <v>49424</v>
      </c>
      <c r="E1416" s="177">
        <f>_xll.qlInterestRateIndexValueDate(IndexON,D1416)</f>
        <v>49424</v>
      </c>
      <c r="F1416" s="193">
        <f>IFERROR(_xll.qlIndexFixing(IndexON,D1416,TRUE,_xll.ohTrigger(RecalcTrigger,TriggerON)),NA())</f>
        <v>1.6644273939263599E-2</v>
      </c>
      <c r="H1416" s="42">
        <f>_xll.qlCalendarAdvance(Calendar,$H1415,B1416,"f",FALSE)</f>
        <v>49424</v>
      </c>
      <c r="I1416" s="177">
        <f>_xll.qlInterestRateIndexValueDate(Index1M,$H1416)</f>
        <v>49426</v>
      </c>
      <c r="J1416" s="182">
        <f>IFERROR(_xll.qlIndexFixing(Index1M,$H1416,TRUE,_xll.ohTrigger(RecalcTrigger,Trigger1M)),NA())</f>
        <v>1.5786775351511812E-2</v>
      </c>
      <c r="K1416" s="44">
        <f>IFERROR(_xll.qlIndexFixing(Index3M,H1416,TRUE,_xll.ohTrigger(RecalcTrigger,Trigger3M)),NA())</f>
        <v>1.6154852324118944E-2</v>
      </c>
      <c r="L1416" s="44">
        <f>IFERROR(_xll.qlIndexFixing(Index6M,$H1416,TRUE,_xll.ohTrigger(RecalcTrigger,Trigger6M)),NA())</f>
        <v>1.6186113768254823E-2</v>
      </c>
      <c r="M1416" s="183">
        <f>IFERROR(_xll.qlIndexFixing(Index1Y,$H1416,TRUE,_xll.ohTrigger(RecalcTrigger,Trigger1Y)),NA())</f>
        <v>1.639288290376803E-2</v>
      </c>
      <c r="N1416" s="182">
        <f>IFERROR(_xll.qlIndexFixing(ONIndex1M,I1416,TRUE,_xll.ohTrigger(RecalcTrigger,Trigger1M)),NA())</f>
        <v>1.5793278553584145E-2</v>
      </c>
      <c r="O1416" s="44">
        <f>IFERROR(_xll.qlIndexFixing(ONIndex3M,I1416,TRUE,_xll.ohTrigger(RecalcTrigger,Trigger3M)),NA())</f>
        <v>1.6194514828269391E-2</v>
      </c>
      <c r="P1416" s="44">
        <f>IFERROR(_xll.qlIndexFixing(ONIndex6M,I1416,TRUE,_xll.ohTrigger(RecalcTrigger,Trigger6M)),NA())</f>
        <v>1.6274568204197593E-2</v>
      </c>
      <c r="Q1416" s="183">
        <f>IFERROR(_xll.qlIndexFixing(ONIndex1Y,I1416,TRUE,_xll.ohTrigger(RecalcTrigger,Trigger1Y)),NA())</f>
        <v>1.6563275167653657E-2</v>
      </c>
    </row>
    <row r="1417" spans="2:17" x14ac:dyDescent="0.2">
      <c r="B1417" s="39" t="s">
        <v>42</v>
      </c>
      <c r="D1417" s="42">
        <f>_xll.qlCalendarAdvance(Calendar,$D1416,B1417,"f",FALSE)</f>
        <v>49431</v>
      </c>
      <c r="E1417" s="177">
        <f>_xll.qlInterestRateIndexValueDate(IndexON,D1417)</f>
        <v>49431</v>
      </c>
      <c r="F1417" s="193">
        <f>IFERROR(_xll.qlIndexFixing(IndexON,D1417,TRUE,_xll.ohTrigger(RecalcTrigger,TriggerON)),NA())</f>
        <v>1.6644273939263599E-2</v>
      </c>
      <c r="H1417" s="42">
        <f>_xll.qlCalendarAdvance(Calendar,$H1416,B1417,"f",FALSE)</f>
        <v>49431</v>
      </c>
      <c r="I1417" s="177">
        <f>_xll.qlInterestRateIndexValueDate(Index1M,$H1417)</f>
        <v>49433</v>
      </c>
      <c r="J1417" s="182">
        <f>IFERROR(_xll.qlIndexFixing(Index1M,$H1417,TRUE,_xll.ohTrigger(RecalcTrigger,Trigger1M)),NA())</f>
        <v>1.5774935141548367E-2</v>
      </c>
      <c r="K1417" s="44">
        <f>IFERROR(_xll.qlIndexFixing(Index3M,H1417,TRUE,_xll.ohTrigger(RecalcTrigger,Trigger3M)),NA())</f>
        <v>1.6140502539308838E-2</v>
      </c>
      <c r="L1417" s="44">
        <f>IFERROR(_xll.qlIndexFixing(Index6M,$H1417,TRUE,_xll.ohTrigger(RecalcTrigger,Trigger6M)),NA())</f>
        <v>1.6173530808261945E-2</v>
      </c>
      <c r="M1417" s="183">
        <f>IFERROR(_xll.qlIndexFixing(Index1Y,$H1417,TRUE,_xll.ohTrigger(RecalcTrigger,Trigger1Y)),NA())</f>
        <v>1.6380896329274298E-2</v>
      </c>
      <c r="N1417" s="182">
        <f>IFERROR(_xll.qlIndexFixing(ONIndex1M,I1417,TRUE,_xll.ohTrigger(RecalcTrigger,Trigger1M)),NA())</f>
        <v>1.578316313212369E-2</v>
      </c>
      <c r="O1417" s="44">
        <f>IFERROR(_xll.qlIndexFixing(ONIndex3M,I1417,TRUE,_xll.ohTrigger(RecalcTrigger,Trigger3M)),NA())</f>
        <v>1.6183716894122568E-2</v>
      </c>
      <c r="P1417" s="44">
        <f>IFERROR(_xll.qlIndexFixing(ONIndex6M,I1417,TRUE,_xll.ohTrigger(RecalcTrigger,Trigger6M)),NA())</f>
        <v>1.6263894638006704E-2</v>
      </c>
      <c r="Q1417" s="183">
        <f>IFERROR(_xll.qlIndexFixing(ONIndex1Y,I1417,TRUE,_xll.ohTrigger(RecalcTrigger,Trigger1Y)),NA())</f>
        <v>1.6552864191012873E-2</v>
      </c>
    </row>
    <row r="1418" spans="2:17" x14ac:dyDescent="0.2">
      <c r="B1418" s="39" t="s">
        <v>42</v>
      </c>
      <c r="D1418" s="42">
        <f>_xll.qlCalendarAdvance(Calendar,$D1417,B1418,"f",FALSE)</f>
        <v>49438</v>
      </c>
      <c r="E1418" s="177">
        <f>_xll.qlInterestRateIndexValueDate(IndexON,D1418)</f>
        <v>49438</v>
      </c>
      <c r="F1418" s="193">
        <f>IFERROR(_xll.qlIndexFixing(IndexON,D1418,TRUE,_xll.ohTrigger(RecalcTrigger,TriggerON)),NA())</f>
        <v>1.6644273939343535E-2</v>
      </c>
      <c r="H1418" s="42">
        <f>_xll.qlCalendarAdvance(Calendar,$H1417,B1418,"f",FALSE)</f>
        <v>49438</v>
      </c>
      <c r="I1418" s="177">
        <f>_xll.qlInterestRateIndexValueDate(Index1M,$H1418)</f>
        <v>49440</v>
      </c>
      <c r="J1418" s="182">
        <f>IFERROR(_xll.qlIndexFixing(Index1M,$H1418,TRUE,_xll.ohTrigger(RecalcTrigger,Trigger1M)),NA())</f>
        <v>1.5763079506429578E-2</v>
      </c>
      <c r="K1418" s="44">
        <f>IFERROR(_xll.qlIndexFixing(Index3M,H1418,TRUE,_xll.ohTrigger(RecalcTrigger,Trigger3M)),NA())</f>
        <v>1.6127784153251327E-2</v>
      </c>
      <c r="L1418" s="44">
        <f>IFERROR(_xll.qlIndexFixing(Index6M,$H1418,TRUE,_xll.ohTrigger(RecalcTrigger,Trigger6M)),NA())</f>
        <v>1.6160946747805782E-2</v>
      </c>
      <c r="M1418" s="183">
        <f>IFERROR(_xll.qlIndexFixing(Index1Y,$H1418,TRUE,_xll.ohTrigger(RecalcTrigger,Trigger1Y)),NA())</f>
        <v>1.6368932364059587E-2</v>
      </c>
      <c r="N1418" s="182">
        <f>IFERROR(_xll.qlIndexFixing(ONIndex1M,I1418,TRUE,_xll.ohTrigger(RecalcTrigger,Trigger1M)),NA())</f>
        <v>1.5771347207884645E-2</v>
      </c>
      <c r="O1418" s="44">
        <f>IFERROR(_xll.qlIndexFixing(ONIndex3M,I1418,TRUE,_xll.ohTrigger(RecalcTrigger,Trigger3M)),NA())</f>
        <v>1.6171109455669352E-2</v>
      </c>
      <c r="P1418" s="44">
        <f>IFERROR(_xll.qlIndexFixing(ONIndex6M,I1418,TRUE,_xll.ohTrigger(RecalcTrigger,Trigger6M)),NA())</f>
        <v>1.6251438399486062E-2</v>
      </c>
      <c r="Q1418" s="183">
        <f>IFERROR(_xll.qlIndexFixing(ONIndex1Y,I1418,TRUE,_xll.ohTrigger(RecalcTrigger,Trigger1Y)),NA())</f>
        <v>1.6540720034532441E-2</v>
      </c>
    </row>
    <row r="1419" spans="2:17" x14ac:dyDescent="0.2">
      <c r="B1419" s="39" t="s">
        <v>42</v>
      </c>
      <c r="D1419" s="42">
        <f>_xll.qlCalendarAdvance(Calendar,$D1418,B1419,"f",FALSE)</f>
        <v>49445</v>
      </c>
      <c r="E1419" s="177">
        <f>_xll.qlInterestRateIndexValueDate(IndexON,D1419)</f>
        <v>49445</v>
      </c>
      <c r="F1419" s="193">
        <f>IFERROR(_xll.qlIndexFixing(IndexON,D1419,TRUE,_xll.ohTrigger(RecalcTrigger,TriggerON)),NA())</f>
        <v>1.6644273939183662E-2</v>
      </c>
      <c r="H1419" s="42">
        <f>_xll.qlCalendarAdvance(Calendar,$H1418,B1419,"f",FALSE)</f>
        <v>49445</v>
      </c>
      <c r="I1419" s="177">
        <f>_xll.qlInterestRateIndexValueDate(Index1M,$H1419)</f>
        <v>49447</v>
      </c>
      <c r="J1419" s="182">
        <f>IFERROR(_xll.qlIndexFixing(Index1M,$H1419,TRUE,_xll.ohTrigger(RecalcTrigger,Trigger1M)),NA())</f>
        <v>1.5751208646983181E-2</v>
      </c>
      <c r="K1419" s="44">
        <f>IFERROR(_xll.qlIndexFixing(Index3M,H1419,TRUE,_xll.ohTrigger(RecalcTrigger,Trigger3M)),NA())</f>
        <v>1.6115056691460457E-2</v>
      </c>
      <c r="L1419" s="44">
        <f>IFERROR(_xll.qlIndexFixing(Index6M,$H1419,TRUE,_xll.ohTrigger(RecalcTrigger,Trigger6M)),NA())</f>
        <v>1.614836181727717E-2</v>
      </c>
      <c r="M1419" s="183">
        <f>IFERROR(_xll.qlIndexFixing(Index1Y,$H1419,TRUE,_xll.ohTrigger(RecalcTrigger,Trigger1Y)),NA())</f>
        <v>1.6356990927187669E-2</v>
      </c>
      <c r="N1419" s="182">
        <f>IFERROR(_xll.qlIndexFixing(ONIndex1M,I1419,TRUE,_xll.ohTrigger(RecalcTrigger,Trigger1M)),NA())</f>
        <v>1.5759515752469255E-2</v>
      </c>
      <c r="O1419" s="44">
        <f>IFERROR(_xll.qlIndexFixing(ONIndex3M,I1419,TRUE,_xll.ohTrigger(RecalcTrigger,Trigger3M)),NA())</f>
        <v>1.6158491618094573E-2</v>
      </c>
      <c r="P1419" s="44">
        <f>IFERROR(_xll.qlIndexFixing(ONIndex6M,I1419,TRUE,_xll.ohTrigger(RecalcTrigger,Trigger6M)),NA())</f>
        <v>1.6238978346096999E-2</v>
      </c>
      <c r="Q1419" s="183">
        <f>IFERROR(_xll.qlIndexFixing(ONIndex1Y,I1419,TRUE,_xll.ohTrigger(RecalcTrigger,Trigger1Y)),NA())</f>
        <v>1.6528578240162517E-2</v>
      </c>
    </row>
    <row r="1420" spans="2:17" x14ac:dyDescent="0.2">
      <c r="B1420" s="39" t="s">
        <v>42</v>
      </c>
      <c r="D1420" s="42">
        <f>_xll.qlCalendarAdvance(Calendar,$D1419,B1420,"f",FALSE)</f>
        <v>49452</v>
      </c>
      <c r="E1420" s="177">
        <f>_xll.qlInterestRateIndexValueDate(IndexON,D1420)</f>
        <v>49452</v>
      </c>
      <c r="F1420" s="193">
        <f>IFERROR(_xll.qlIndexFixing(IndexON,D1420,TRUE,_xll.ohTrigger(RecalcTrigger,TriggerON)),NA())</f>
        <v>1.6644273939263599E-2</v>
      </c>
      <c r="H1420" s="42">
        <f>_xll.qlCalendarAdvance(Calendar,$H1419,B1420,"f",FALSE)</f>
        <v>49452</v>
      </c>
      <c r="I1420" s="177">
        <f>_xll.qlInterestRateIndexValueDate(Index1M,$H1420)</f>
        <v>49454</v>
      </c>
      <c r="J1420" s="182">
        <f>IFERROR(_xll.qlIndexFixing(Index1M,$H1420,TRUE,_xll.ohTrigger(RecalcTrigger,Trigger1M)),NA())</f>
        <v>1.5739322764034343E-2</v>
      </c>
      <c r="K1420" s="44">
        <f>IFERROR(_xll.qlIndexFixing(Index3M,H1420,TRUE,_xll.ohTrigger(RecalcTrigger,Trigger3M)),NA())</f>
        <v>1.6102320372281577E-2</v>
      </c>
      <c r="L1420" s="44">
        <f>IFERROR(_xll.qlIndexFixing(Index6M,$H1420,TRUE,_xll.ohTrigger(RecalcTrigger,Trigger6M)),NA())</f>
        <v>1.6135776247064793E-2</v>
      </c>
      <c r="M1420" s="183">
        <f>IFERROR(_xll.qlIndexFixing(Index1Y,$H1420,TRUE,_xll.ohTrigger(RecalcTrigger,Trigger1Y)),NA())</f>
        <v>1.6345071936363819E-2</v>
      </c>
      <c r="N1420" s="182">
        <f>IFERROR(_xll.qlIndexFixing(ONIndex1M,I1420,TRUE,_xll.ohTrigger(RecalcTrigger,Trigger1M)),NA())</f>
        <v>1.5747668966517026E-2</v>
      </c>
      <c r="O1420" s="44">
        <f>IFERROR(_xll.qlIndexFixing(ONIndex3M,I1420,TRUE,_xll.ohTrigger(RecalcTrigger,Trigger3M)),NA())</f>
        <v>1.6145863598584498E-2</v>
      </c>
      <c r="P1420" s="44">
        <f>IFERROR(_xll.qlIndexFixing(ONIndex6M,I1420,TRUE,_xll.ohTrigger(RecalcTrigger,Trigger6M)),NA())</f>
        <v>1.6226514706136896E-2</v>
      </c>
      <c r="Q1420" s="183">
        <f>IFERROR(_xll.qlIndexFixing(ONIndex1Y,I1420,TRUE,_xll.ohTrigger(RecalcTrigger,Trigger1Y)),NA())</f>
        <v>1.6516439046032616E-2</v>
      </c>
    </row>
    <row r="1421" spans="2:17" x14ac:dyDescent="0.2">
      <c r="B1421" s="39" t="s">
        <v>42</v>
      </c>
      <c r="D1421" s="42">
        <f>_xll.qlCalendarAdvance(Calendar,$D1420,B1421,"f",FALSE)</f>
        <v>49459</v>
      </c>
      <c r="E1421" s="177">
        <f>_xll.qlInterestRateIndexValueDate(IndexON,D1421)</f>
        <v>49459</v>
      </c>
      <c r="F1421" s="193">
        <f>IFERROR(_xll.qlIndexFixing(IndexON,D1421,TRUE,_xll.ohTrigger(RecalcTrigger,TriggerON)),NA())</f>
        <v>1.6644273939183662E-2</v>
      </c>
      <c r="H1421" s="42">
        <f>_xll.qlCalendarAdvance(Calendar,$H1420,B1421,"f",FALSE)</f>
        <v>49459</v>
      </c>
      <c r="I1421" s="177">
        <f>_xll.qlInterestRateIndexValueDate(Index1M,$H1421)</f>
        <v>49461</v>
      </c>
      <c r="J1421" s="182">
        <f>IFERROR(_xll.qlIndexFixing(Index1M,$H1421,TRUE,_xll.ohTrigger(RecalcTrigger,Trigger1M)),NA())</f>
        <v>1.5727422058408227E-2</v>
      </c>
      <c r="K1421" s="44">
        <f>IFERROR(_xll.qlIndexFixing(Index3M,H1421,TRUE,_xll.ohTrigger(RecalcTrigger,Trigger3M)),NA())</f>
        <v>1.6089575414053217E-2</v>
      </c>
      <c r="L1421" s="44">
        <f>IFERROR(_xll.qlIndexFixing(Index6M,$H1421,TRUE,_xll.ohTrigger(RecalcTrigger,Trigger6M)),NA())</f>
        <v>1.6123190267549988E-2</v>
      </c>
      <c r="M1421" s="183">
        <f>IFERROR(_xll.qlIndexFixing(Index1Y,$H1421,TRUE,_xll.ohTrigger(RecalcTrigger,Trigger1Y)),NA())</f>
        <v>1.6333175307934412E-2</v>
      </c>
      <c r="N1421" s="182">
        <f>IFERROR(_xll.qlIndexFixing(ONIndex1M,I1421,TRUE,_xll.ohTrigger(RecalcTrigger,Trigger1M)),NA())</f>
        <v>1.5735807050427653E-2</v>
      </c>
      <c r="O1421" s="44">
        <f>IFERROR(_xll.qlIndexFixing(ONIndex3M,I1421,TRUE,_xll.ohTrigger(RecalcTrigger,Trigger3M)),NA())</f>
        <v>1.6133225614725077E-2</v>
      </c>
      <c r="P1421" s="44">
        <f>IFERROR(_xll.qlIndexFixing(ONIndex6M,I1421,TRUE,_xll.ohTrigger(RecalcTrigger,Trigger6M)),NA())</f>
        <v>1.6214047708382751E-2</v>
      </c>
      <c r="Q1421" s="183">
        <f>IFERROR(_xll.qlIndexFixing(ONIndex1Y,I1421,TRUE,_xll.ohTrigger(RecalcTrigger,Trigger1Y)),NA())</f>
        <v>1.6504302690192318E-2</v>
      </c>
    </row>
    <row r="1422" spans="2:17" x14ac:dyDescent="0.2">
      <c r="B1422" s="39" t="s">
        <v>42</v>
      </c>
      <c r="D1422" s="42">
        <f>_xll.qlCalendarAdvance(Calendar,$D1421,B1422,"f",FALSE)</f>
        <v>49466</v>
      </c>
      <c r="E1422" s="177">
        <f>_xll.qlInterestRateIndexValueDate(IndexON,D1422)</f>
        <v>49466</v>
      </c>
      <c r="F1422" s="193">
        <f>IFERROR(_xll.qlIndexFixing(IndexON,D1422,TRUE,_xll.ohTrigger(RecalcTrigger,TriggerON)),NA())</f>
        <v>1.6644273939183662E-2</v>
      </c>
      <c r="H1422" s="42">
        <f>_xll.qlCalendarAdvance(Calendar,$H1421,B1422,"f",FALSE)</f>
        <v>49466</v>
      </c>
      <c r="I1422" s="177">
        <f>_xll.qlInterestRateIndexValueDate(Index1M,$H1422)</f>
        <v>49468</v>
      </c>
      <c r="J1422" s="182">
        <f>IFERROR(_xll.qlIndexFixing(Index1M,$H1422,TRUE,_xll.ohTrigger(RecalcTrigger,Trigger1M)),NA())</f>
        <v>1.571550673093515E-2</v>
      </c>
      <c r="K1422" s="44">
        <f>IFERROR(_xll.qlIndexFixing(Index3M,H1422,TRUE,_xll.ohTrigger(RecalcTrigger,Trigger3M)),NA())</f>
        <v>1.6076822035114773E-2</v>
      </c>
      <c r="L1422" s="44">
        <f>IFERROR(_xll.qlIndexFixing(Index6M,$H1422,TRUE,_xll.ohTrigger(RecalcTrigger,Trigger6M)),NA())</f>
        <v>1.6110604109108473E-2</v>
      </c>
      <c r="M1422" s="183">
        <f>IFERROR(_xll.qlIndexFixing(Index1Y,$H1422,TRUE,_xll.ohTrigger(RecalcTrigger,Trigger1Y)),NA())</f>
        <v>1.6321300956887129E-2</v>
      </c>
      <c r="N1422" s="182">
        <f>IFERROR(_xll.qlIndexFixing(ONIndex1M,I1422,TRUE,_xll.ohTrigger(RecalcTrigger,Trigger1M)),NA())</f>
        <v>1.5723930204680769E-2</v>
      </c>
      <c r="O1422" s="44">
        <f>IFERROR(_xll.qlIndexFixing(ONIndex3M,I1422,TRUE,_xll.ohTrigger(RecalcTrigger,Trigger3M)),NA())</f>
        <v>1.6120577883622644E-2</v>
      </c>
      <c r="P1422" s="44">
        <f>IFERROR(_xll.qlIndexFixing(ONIndex6M,I1422,TRUE,_xll.ohTrigger(RecalcTrigger,Trigger6M)),NA())</f>
        <v>1.6201577580972071E-2</v>
      </c>
      <c r="Q1422" s="183">
        <f>IFERROR(_xll.qlIndexFixing(ONIndex1Y,I1422,TRUE,_xll.ohTrigger(RecalcTrigger,Trigger1Y)),NA())</f>
        <v>1.6492169410691204E-2</v>
      </c>
    </row>
    <row r="1423" spans="2:17" x14ac:dyDescent="0.2">
      <c r="B1423" s="39" t="s">
        <v>42</v>
      </c>
      <c r="D1423" s="42">
        <f>_xll.qlCalendarAdvance(Calendar,$D1422,B1423,"f",FALSE)</f>
        <v>49473</v>
      </c>
      <c r="E1423" s="177">
        <f>_xll.qlInterestRateIndexValueDate(IndexON,D1423)</f>
        <v>49473</v>
      </c>
      <c r="F1423" s="193">
        <f>IFERROR(_xll.qlIndexFixing(IndexON,D1423,TRUE,_xll.ohTrigger(RecalcTrigger,TriggerON)),NA())</f>
        <v>1.6644273939183662E-2</v>
      </c>
      <c r="H1423" s="42">
        <f>_xll.qlCalendarAdvance(Calendar,$H1422,B1423,"f",FALSE)</f>
        <v>49473</v>
      </c>
      <c r="I1423" s="177">
        <f>_xll.qlInterestRateIndexValueDate(Index1M,$H1423)</f>
        <v>49475</v>
      </c>
      <c r="J1423" s="182">
        <f>IFERROR(_xll.qlIndexFixing(Index1M,$H1423,TRUE,_xll.ohTrigger(RecalcTrigger,Trigger1M)),NA())</f>
        <v>1.5703576982429964E-2</v>
      </c>
      <c r="K1423" s="44">
        <f>IFERROR(_xll.qlIndexFixing(Index3M,H1423,TRUE,_xll.ohTrigger(RecalcTrigger,Trigger3M)),NA())</f>
        <v>1.606406045380138E-2</v>
      </c>
      <c r="L1423" s="44">
        <f>IFERROR(_xll.qlIndexFixing(Index6M,$H1423,TRUE,_xll.ohTrigger(RecalcTrigger,Trigger6M)),NA())</f>
        <v>1.6098018002108617E-2</v>
      </c>
      <c r="M1423" s="183">
        <f>IFERROR(_xll.qlIndexFixing(Index1Y,$H1423,TRUE,_xll.ohTrigger(RecalcTrigger,Trigger1Y)),NA())</f>
        <v>1.6309448796851377E-2</v>
      </c>
      <c r="N1423" s="182">
        <f>IFERROR(_xll.qlIndexFixing(ONIndex1M,I1423,TRUE,_xll.ohTrigger(RecalcTrigger,Trigger1M)),NA())</f>
        <v>1.5712038629915881E-2</v>
      </c>
      <c r="O1423" s="44">
        <f>IFERROR(_xll.qlIndexFixing(ONIndex3M,I1423,TRUE,_xll.ohTrigger(RecalcTrigger,Trigger3M)),NA())</f>
        <v>1.6107920622863148E-2</v>
      </c>
      <c r="P1423" s="44">
        <f>IFERROR(_xll.qlIndexFixing(ONIndex6M,I1423,TRUE,_xll.ohTrigger(RecalcTrigger,Trigger6M)),NA())</f>
        <v>1.6189104552521982E-2</v>
      </c>
      <c r="Q1423" s="183">
        <f>IFERROR(_xll.qlIndexFixing(ONIndex1Y,I1423,TRUE,_xll.ohTrigger(RecalcTrigger,Trigger1Y)),NA())</f>
        <v>1.6480039445578853E-2</v>
      </c>
    </row>
    <row r="1424" spans="2:17" x14ac:dyDescent="0.2">
      <c r="B1424" s="39" t="s">
        <v>42</v>
      </c>
      <c r="D1424" s="42">
        <f>_xll.qlCalendarAdvance(Calendar,$D1423,B1424,"f",FALSE)</f>
        <v>49480</v>
      </c>
      <c r="E1424" s="177">
        <f>_xll.qlInterestRateIndexValueDate(IndexON,D1424)</f>
        <v>49480</v>
      </c>
      <c r="F1424" s="193">
        <f>IFERROR(_xll.qlIndexFixing(IndexON,D1424,TRUE,_xll.ohTrigger(RecalcTrigger,TriggerON)),NA())</f>
        <v>1.6644273939263599E-2</v>
      </c>
      <c r="H1424" s="42">
        <f>_xll.qlCalendarAdvance(Calendar,$H1423,B1424,"f",FALSE)</f>
        <v>49480</v>
      </c>
      <c r="I1424" s="177">
        <f>_xll.qlInterestRateIndexValueDate(Index1M,$H1424)</f>
        <v>49482</v>
      </c>
      <c r="J1424" s="182">
        <f>IFERROR(_xll.qlIndexFixing(Index1M,$H1424,TRUE,_xll.ohTrigger(RecalcTrigger,Trigger1M)),NA())</f>
        <v>1.5691633013722988E-2</v>
      </c>
      <c r="K1424" s="44">
        <f>IFERROR(_xll.qlIndexFixing(Index3M,H1424,TRUE,_xll.ohTrigger(RecalcTrigger,Trigger3M)),NA())</f>
        <v>1.6051290888445622E-2</v>
      </c>
      <c r="L1424" s="44">
        <f>IFERROR(_xll.qlIndexFixing(Index6M,$H1424,TRUE,_xll.ohTrigger(RecalcTrigger,Trigger6M)),NA())</f>
        <v>1.608543217691577E-2</v>
      </c>
      <c r="M1424" s="183">
        <f>IFERROR(_xll.qlIndexFixing(Index1Y,$H1424,TRUE,_xll.ohTrigger(RecalcTrigger,Trigger1Y)),NA())</f>
        <v>1.6297618740098101E-2</v>
      </c>
      <c r="N1424" s="182">
        <f>IFERROR(_xll.qlIndexFixing(ONIndex1M,I1424,TRUE,_xll.ohTrigger(RecalcTrigger,Trigger1M)),NA())</f>
        <v>1.5700132526452748E-2</v>
      </c>
      <c r="O1424" s="44">
        <f>IFERROR(_xll.qlIndexFixing(ONIndex3M,I1424,TRUE,_xll.ohTrigger(RecalcTrigger,Trigger3M)),NA())</f>
        <v>1.6095254049632857E-2</v>
      </c>
      <c r="P1424" s="44">
        <f>IFERROR(_xll.qlIndexFixing(ONIndex6M,I1424,TRUE,_xll.ohTrigger(RecalcTrigger,Trigger6M)),NA())</f>
        <v>1.617662885164961E-2</v>
      </c>
      <c r="Q1424" s="183">
        <f>IFERROR(_xll.qlIndexFixing(ONIndex1Y,I1424,TRUE,_xll.ohTrigger(RecalcTrigger,Trigger1Y)),NA())</f>
        <v>1.6467913032904846E-2</v>
      </c>
    </row>
    <row r="1425" spans="2:17" x14ac:dyDescent="0.2">
      <c r="B1425" s="39" t="s">
        <v>42</v>
      </c>
      <c r="D1425" s="42">
        <f>_xll.qlCalendarAdvance(Calendar,$D1424,B1425,"f",FALSE)</f>
        <v>49487</v>
      </c>
      <c r="E1425" s="177">
        <f>_xll.qlInterestRateIndexValueDate(IndexON,D1425)</f>
        <v>49487</v>
      </c>
      <c r="F1425" s="193">
        <f>IFERROR(_xll.qlIndexFixing(IndexON,D1425,TRUE,_xll.ohTrigger(RecalcTrigger,TriggerON)),NA())</f>
        <v>1.6644273939263599E-2</v>
      </c>
      <c r="H1425" s="42">
        <f>_xll.qlCalendarAdvance(Calendar,$H1424,B1425,"f",FALSE)</f>
        <v>49487</v>
      </c>
      <c r="I1425" s="177">
        <f>_xll.qlInterestRateIndexValueDate(Index1M,$H1425)</f>
        <v>49489</v>
      </c>
      <c r="J1425" s="182">
        <f>IFERROR(_xll.qlIndexFixing(Index1M,$H1425,TRUE,_xll.ohTrigger(RecalcTrigger,Trigger1M)),NA())</f>
        <v>1.5679160887852039E-2</v>
      </c>
      <c r="K1425" s="44">
        <f>IFERROR(_xll.qlIndexFixing(Index3M,H1425,TRUE,_xll.ohTrigger(RecalcTrigger,Trigger3M)),NA())</f>
        <v>1.6040185170637527E-2</v>
      </c>
      <c r="L1425" s="44">
        <f>IFERROR(_xll.qlIndexFixing(Index6M,$H1425,TRUE,_xll.ohTrigger(RecalcTrigger,Trigger6M)),NA())</f>
        <v>1.6072846863886211E-2</v>
      </c>
      <c r="M1425" s="183">
        <f>IFERROR(_xll.qlIndexFixing(Index1Y,$H1425,TRUE,_xll.ohTrigger(RecalcTrigger,Trigger1Y)),NA())</f>
        <v>1.6285810697539541E-2</v>
      </c>
      <c r="N1425" s="182">
        <f>IFERROR(_xll.qlIndexFixing(ONIndex1M,I1425,TRUE,_xll.ohTrigger(RecalcTrigger,Trigger1M)),NA())</f>
        <v>1.5688212095090748E-2</v>
      </c>
      <c r="O1425" s="44">
        <f>IFERROR(_xll.qlIndexFixing(ONIndex3M,I1425,TRUE,_xll.ohTrigger(RecalcTrigger,Trigger3M)),NA())</f>
        <v>1.6082578381277912E-2</v>
      </c>
      <c r="P1425" s="44">
        <f>IFERROR(_xll.qlIndexFixing(ONIndex6M,I1425,TRUE,_xll.ohTrigger(RecalcTrigger,Trigger6M)),NA())</f>
        <v>1.6164150706732272E-2</v>
      </c>
      <c r="Q1425" s="183">
        <f>IFERROR(_xll.qlIndexFixing(ONIndex1Y,I1425,TRUE,_xll.ohTrigger(RecalcTrigger,Trigger1Y)),NA())</f>
        <v>1.6455790410718762E-2</v>
      </c>
    </row>
    <row r="1426" spans="2:17" x14ac:dyDescent="0.2">
      <c r="B1426" s="39" t="s">
        <v>42</v>
      </c>
      <c r="D1426" s="42">
        <f>_xll.qlCalendarAdvance(Calendar,$D1425,B1426,"f",FALSE)</f>
        <v>49494</v>
      </c>
      <c r="E1426" s="177">
        <f>_xll.qlInterestRateIndexValueDate(IndexON,D1426)</f>
        <v>49494</v>
      </c>
      <c r="F1426" s="193">
        <f>IFERROR(_xll.qlIndexFixing(IndexON,D1426,TRUE,_xll.ohTrigger(RecalcTrigger,TriggerON)),NA())</f>
        <v>1.6644273939263599E-2</v>
      </c>
      <c r="H1426" s="42">
        <f>_xll.qlCalendarAdvance(Calendar,$H1425,B1426,"f",FALSE)</f>
        <v>49494</v>
      </c>
      <c r="I1426" s="177">
        <f>_xll.qlInterestRateIndexValueDate(Index1M,$H1426)</f>
        <v>49496</v>
      </c>
      <c r="J1426" s="182">
        <f>IFERROR(_xll.qlIndexFixing(Index1M,$H1426,TRUE,_xll.ohTrigger(RecalcTrigger,Trigger1M)),NA())</f>
        <v>1.5667703218986265E-2</v>
      </c>
      <c r="K1426" s="44">
        <f>IFERROR(_xll.qlIndexFixing(Index3M,H1426,TRUE,_xll.ohTrigger(RecalcTrigger,Trigger3M)),NA())</f>
        <v>1.6025728678921203E-2</v>
      </c>
      <c r="L1426" s="44">
        <f>IFERROR(_xll.qlIndexFixing(Index6M,$H1426,TRUE,_xll.ohTrigger(RecalcTrigger,Trigger6M)),NA())</f>
        <v>1.6060262293373186E-2</v>
      </c>
      <c r="M1426" s="183">
        <f>IFERROR(_xll.qlIndexFixing(Index1Y,$H1426,TRUE,_xll.ohTrigger(RecalcTrigger,Trigger1Y)),NA())</f>
        <v>1.6274024578730117E-2</v>
      </c>
      <c r="N1426" s="182">
        <f>IFERROR(_xll.qlIndexFixing(ONIndex1M,I1426,TRUE,_xll.ohTrigger(RecalcTrigger,Trigger1M)),NA())</f>
        <v>1.5676277536149641E-2</v>
      </c>
      <c r="O1426" s="44">
        <f>IFERROR(_xll.qlIndexFixing(ONIndex3M,I1426,TRUE,_xll.ohTrigger(RecalcTrigger,Trigger3M)),NA())</f>
        <v>1.6069893835304327E-2</v>
      </c>
      <c r="P1426" s="44">
        <f>IFERROR(_xll.qlIndexFixing(ONIndex6M,I1426,TRUE,_xll.ohTrigger(RecalcTrigger,Trigger6M)),NA())</f>
        <v>1.615167034622722E-2</v>
      </c>
      <c r="Q1426" s="183">
        <f>IFERROR(_xll.qlIndexFixing(ONIndex1Y,I1426,TRUE,_xll.ohTrigger(RecalcTrigger,Trigger1Y)),NA())</f>
        <v>1.6443671817150118E-2</v>
      </c>
    </row>
    <row r="1427" spans="2:17" x14ac:dyDescent="0.2">
      <c r="B1427" s="39" t="s">
        <v>42</v>
      </c>
      <c r="D1427" s="42">
        <f>_xll.qlCalendarAdvance(Calendar,$D1426,B1427,"f",FALSE)</f>
        <v>49501</v>
      </c>
      <c r="E1427" s="177">
        <f>_xll.qlInterestRateIndexValueDate(IndexON,D1427)</f>
        <v>49501</v>
      </c>
      <c r="F1427" s="193">
        <f>IFERROR(_xll.qlIndexFixing(IndexON,D1427,TRUE,_xll.ohTrigger(RecalcTrigger,TriggerON)),NA())</f>
        <v>1.6644273939183662E-2</v>
      </c>
      <c r="H1427" s="42">
        <f>_xll.qlCalendarAdvance(Calendar,$H1426,B1427,"f",FALSE)</f>
        <v>49501</v>
      </c>
      <c r="I1427" s="177">
        <f>_xll.qlInterestRateIndexValueDate(Index1M,$H1427)</f>
        <v>49503</v>
      </c>
      <c r="J1427" s="182">
        <f>IFERROR(_xll.qlIndexFixing(Index1M,$H1427,TRUE,_xll.ohTrigger(RecalcTrigger,Trigger1M)),NA())</f>
        <v>1.5655717794599108E-2</v>
      </c>
      <c r="K1427" s="44">
        <f>IFERROR(_xll.qlIndexFixing(Index3M,H1427,TRUE,_xll.ohTrigger(RecalcTrigger,Trigger3M)),NA())</f>
        <v>1.6012936471404109E-2</v>
      </c>
      <c r="L1427" s="44">
        <f>IFERROR(_xll.qlIndexFixing(Index6M,$H1427,TRUE,_xll.ohTrigger(RecalcTrigger,Trigger6M)),NA())</f>
        <v>1.6047678695721303E-2</v>
      </c>
      <c r="M1427" s="183">
        <f>IFERROR(_xll.qlIndexFixing(Index1Y,$H1427,TRUE,_xll.ohTrigger(RecalcTrigger,Trigger1Y)),NA())</f>
        <v>1.626226029186556E-2</v>
      </c>
      <c r="N1427" s="182">
        <f>IFERROR(_xll.qlIndexFixing(ONIndex1M,I1427,TRUE,_xll.ohTrigger(RecalcTrigger,Trigger1M)),NA())</f>
        <v>1.5664329050188996E-2</v>
      </c>
      <c r="O1427" s="44">
        <f>IFERROR(_xll.qlIndexFixing(ONIndex3M,I1427,TRUE,_xll.ohTrigger(RecalcTrigger,Trigger3M)),NA())</f>
        <v>1.6057200628898372E-2</v>
      </c>
      <c r="P1427" s="44">
        <f>IFERROR(_xll.qlIndexFixing(ONIndex6M,I1427,TRUE,_xll.ohTrigger(RecalcTrigger,Trigger6M)),NA())</f>
        <v>1.6139187998671645E-2</v>
      </c>
      <c r="Q1427" s="183">
        <f>IFERROR(_xll.qlIndexFixing(ONIndex1Y,I1427,TRUE,_xll.ohTrigger(RecalcTrigger,Trigger1Y)),NA())</f>
        <v>1.6431557490248494E-2</v>
      </c>
    </row>
    <row r="1428" spans="2:17" x14ac:dyDescent="0.2">
      <c r="B1428" s="39" t="s">
        <v>42</v>
      </c>
      <c r="D1428" s="42">
        <f>_xll.qlCalendarAdvance(Calendar,$D1427,B1428,"f",FALSE)</f>
        <v>49508</v>
      </c>
      <c r="E1428" s="177">
        <f>_xll.qlInterestRateIndexValueDate(IndexON,D1428)</f>
        <v>49508</v>
      </c>
      <c r="F1428" s="193">
        <f>IFERROR(_xll.qlIndexFixing(IndexON,D1428,TRUE,_xll.ohTrigger(RecalcTrigger,TriggerON)),NA())</f>
        <v>1.6644273939183662E-2</v>
      </c>
      <c r="H1428" s="42">
        <f>_xll.qlCalendarAdvance(Calendar,$H1427,B1428,"f",FALSE)</f>
        <v>49508</v>
      </c>
      <c r="I1428" s="177">
        <f>_xll.qlInterestRateIndexValueDate(Index1M,$H1428)</f>
        <v>49510</v>
      </c>
      <c r="J1428" s="182">
        <f>IFERROR(_xll.qlIndexFixing(Index1M,$H1428,TRUE,_xll.ohTrigger(RecalcTrigger,Trigger1M)),NA())</f>
        <v>1.5643718953292765E-2</v>
      </c>
      <c r="K1428" s="44">
        <f>IFERROR(_xll.qlIndexFixing(Index3M,H1428,TRUE,_xll.ohTrigger(RecalcTrigger,Trigger3M)),NA())</f>
        <v>1.6000137153145234E-2</v>
      </c>
      <c r="L1428" s="44">
        <f>IFERROR(_xll.qlIndexFixing(Index6M,$H1428,TRUE,_xll.ohTrigger(RecalcTrigger,Trigger6M)),NA())</f>
        <v>1.6035096301271281E-2</v>
      </c>
      <c r="M1428" s="183">
        <f>IFERROR(_xll.qlIndexFixing(Index1Y,$H1428,TRUE,_xll.ohTrigger(RecalcTrigger,Trigger1Y)),NA())</f>
        <v>1.6250517743783763E-2</v>
      </c>
      <c r="N1428" s="182">
        <f>IFERROR(_xll.qlIndexFixing(ONIndex1M,I1428,TRUE,_xll.ohTrigger(RecalcTrigger,Trigger1M)),NA())</f>
        <v>1.5652366837768383E-2</v>
      </c>
      <c r="O1428" s="44">
        <f>IFERROR(_xll.qlIndexFixing(ONIndex3M,I1428,TRUE,_xll.ohTrigger(RecalcTrigger,Trigger3M)),NA())</f>
        <v>1.6044498979566058E-2</v>
      </c>
      <c r="P1428" s="44">
        <f>IFERROR(_xll.qlIndexFixing(ONIndex6M,I1428,TRUE,_xll.ohTrigger(RecalcTrigger,Trigger6M)),NA())</f>
        <v>1.6126703892602734E-2</v>
      </c>
      <c r="Q1428" s="183">
        <f>IFERROR(_xll.qlIndexFixing(ONIndex1Y,I1428,TRUE,_xll.ohTrigger(RecalcTrigger,Trigger1Y)),NA())</f>
        <v>1.6419447668143405E-2</v>
      </c>
    </row>
    <row r="1429" spans="2:17" x14ac:dyDescent="0.2">
      <c r="B1429" s="39" t="s">
        <v>42</v>
      </c>
      <c r="D1429" s="42">
        <f>_xll.qlCalendarAdvance(Calendar,$D1428,B1429,"f",FALSE)</f>
        <v>49515</v>
      </c>
      <c r="E1429" s="177">
        <f>_xll.qlInterestRateIndexValueDate(IndexON,D1429)</f>
        <v>49515</v>
      </c>
      <c r="F1429" s="193">
        <f>IFERROR(_xll.qlIndexFixing(IndexON,D1429,TRUE,_xll.ohTrigger(RecalcTrigger,TriggerON)),NA())</f>
        <v>1.6644273939183662E-2</v>
      </c>
      <c r="H1429" s="42">
        <f>_xll.qlCalendarAdvance(Calendar,$H1428,B1429,"f",FALSE)</f>
        <v>49515</v>
      </c>
      <c r="I1429" s="177">
        <f>_xll.qlInterestRateIndexValueDate(Index1M,$H1429)</f>
        <v>49517</v>
      </c>
      <c r="J1429" s="182">
        <f>IFERROR(_xll.qlIndexFixing(Index1M,$H1429,TRUE,_xll.ohTrigger(RecalcTrigger,Trigger1M)),NA())</f>
        <v>1.5631706895887238E-2</v>
      </c>
      <c r="K1429" s="44">
        <f>IFERROR(_xll.qlIndexFixing(Index3M,H1429,TRUE,_xll.ohTrigger(RecalcTrigger,Trigger3M)),NA())</f>
        <v>1.5987330942462703E-2</v>
      </c>
      <c r="L1429" s="44">
        <f>IFERROR(_xll.qlIndexFixing(Index6M,$H1429,TRUE,_xll.ohTrigger(RecalcTrigger,Trigger6M)),NA())</f>
        <v>1.6022515340358225E-2</v>
      </c>
      <c r="M1429" s="183">
        <f>IFERROR(_xll.qlIndexFixing(Index1Y,$H1429,TRUE,_xll.ohTrigger(RecalcTrigger,Trigger1Y)),NA())</f>
        <v>1.6238796839963716E-2</v>
      </c>
      <c r="N1429" s="182">
        <f>IFERROR(_xll.qlIndexFixing(ONIndex1M,I1429,TRUE,_xll.ohTrigger(RecalcTrigger,Trigger1M)),NA())</f>
        <v>1.5640391099367434E-2</v>
      </c>
      <c r="O1429" s="44">
        <f>IFERROR(_xll.qlIndexFixing(ONIndex3M,I1429,TRUE,_xll.ohTrigger(RecalcTrigger,Trigger3M)),NA())</f>
        <v>1.6031789104413718E-2</v>
      </c>
      <c r="P1429" s="44">
        <f>IFERROR(_xll.qlIndexFixing(ONIndex6M,I1429,TRUE,_xll.ohTrigger(RecalcTrigger,Trigger6M)),NA())</f>
        <v>1.6114218256317869E-2</v>
      </c>
      <c r="Q1429" s="183">
        <f>IFERROR(_xll.qlIndexFixing(ONIndex1Y,I1429,TRUE,_xll.ohTrigger(RecalcTrigger,Trigger1Y)),NA())</f>
        <v>1.6407342588564688E-2</v>
      </c>
    </row>
    <row r="1430" spans="2:17" x14ac:dyDescent="0.2">
      <c r="B1430" s="39" t="s">
        <v>42</v>
      </c>
      <c r="D1430" s="42">
        <f>_xll.qlCalendarAdvance(Calendar,$D1429,B1430,"f",FALSE)</f>
        <v>49522</v>
      </c>
      <c r="E1430" s="177">
        <f>_xll.qlInterestRateIndexValueDate(IndexON,D1430)</f>
        <v>49522</v>
      </c>
      <c r="F1430" s="193">
        <f>IFERROR(_xll.qlIndexFixing(IndexON,D1430,TRUE,_xll.ohTrigger(RecalcTrigger,TriggerON)),NA())</f>
        <v>1.6644273939263599E-2</v>
      </c>
      <c r="H1430" s="42">
        <f>_xll.qlCalendarAdvance(Calendar,$H1429,B1430,"f",FALSE)</f>
        <v>49522</v>
      </c>
      <c r="I1430" s="177">
        <f>_xll.qlInterestRateIndexValueDate(Index1M,$H1430)</f>
        <v>49524</v>
      </c>
      <c r="J1430" s="182">
        <f>IFERROR(_xll.qlIndexFixing(Index1M,$H1430,TRUE,_xll.ohTrigger(RecalcTrigger,Trigger1M)),NA())</f>
        <v>1.5619681823199956E-2</v>
      </c>
      <c r="K1430" s="44">
        <f>IFERROR(_xll.qlIndexFixing(Index3M,H1430,TRUE,_xll.ohTrigger(RecalcTrigger,Trigger3M)),NA())</f>
        <v>1.5974518057672946E-2</v>
      </c>
      <c r="L1430" s="44">
        <f>IFERROR(_xll.qlIndexFixing(Index6M,$H1430,TRUE,_xll.ohTrigger(RecalcTrigger,Trigger6M)),NA())</f>
        <v>1.6009936043308162E-2</v>
      </c>
      <c r="M1430" s="183">
        <f>IFERROR(_xll.qlIndexFixing(Index1Y,$H1430,TRUE,_xll.ohTrigger(RecalcTrigger,Trigger1Y)),NA())</f>
        <v>1.6227097484527456E-2</v>
      </c>
      <c r="N1430" s="182">
        <f>IFERROR(_xll.qlIndexFixing(ONIndex1M,I1430,TRUE,_xll.ohTrigger(RecalcTrigger,Trigger1M)),NA())</f>
        <v>1.5628402035465783E-2</v>
      </c>
      <c r="O1430" s="44">
        <f>IFERROR(_xll.qlIndexFixing(ONIndex3M,I1430,TRUE,_xll.ohTrigger(RecalcTrigger,Trigger3M)),NA())</f>
        <v>1.6019071221027303E-2</v>
      </c>
      <c r="P1430" s="44">
        <f>IFERROR(_xll.qlIndexFixing(ONIndex6M,I1430,TRUE,_xll.ohTrigger(RecalcTrigger,Trigger6M)),NA())</f>
        <v>1.6101731318514112E-2</v>
      </c>
      <c r="Q1430" s="183">
        <f>IFERROR(_xll.qlIndexFixing(ONIndex1Y,I1430,TRUE,_xll.ohTrigger(RecalcTrigger,Trigger1Y)),NA())</f>
        <v>1.6395242489961603E-2</v>
      </c>
    </row>
    <row r="1431" spans="2:17" x14ac:dyDescent="0.2">
      <c r="B1431" s="39" t="s">
        <v>42</v>
      </c>
      <c r="D1431" s="42">
        <f>_xll.qlCalendarAdvance(Calendar,$D1430,B1431,"f",FALSE)</f>
        <v>49529</v>
      </c>
      <c r="E1431" s="177">
        <f>_xll.qlInterestRateIndexValueDate(IndexON,D1431)</f>
        <v>49529</v>
      </c>
      <c r="F1431" s="193">
        <f>IFERROR(_xll.qlIndexFixing(IndexON,D1431,TRUE,_xll.ohTrigger(RecalcTrigger,TriggerON)),NA())</f>
        <v>1.6644273939183662E-2</v>
      </c>
      <c r="H1431" s="42">
        <f>_xll.qlCalendarAdvance(Calendar,$H1430,B1431,"f",FALSE)</f>
        <v>49529</v>
      </c>
      <c r="I1431" s="177">
        <f>_xll.qlInterestRateIndexValueDate(Index1M,$H1431)</f>
        <v>49531</v>
      </c>
      <c r="J1431" s="182">
        <f>IFERROR(_xll.qlIndexFixing(Index1M,$H1431,TRUE,_xll.ohTrigger(RecalcTrigger,Trigger1M)),NA())</f>
        <v>1.5607643936048346E-2</v>
      </c>
      <c r="K1431" s="44">
        <f>IFERROR(_xll.qlIndexFixing(Index3M,H1431,TRUE,_xll.ohTrigger(RecalcTrigger,Trigger3M)),NA())</f>
        <v>1.5961698717087296E-2</v>
      </c>
      <c r="L1431" s="44">
        <f>IFERROR(_xll.qlIndexFixing(Index6M,$H1431,TRUE,_xll.ohTrigger(RecalcTrigger,Trigger6M)),NA())</f>
        <v>1.599735865438149E-2</v>
      </c>
      <c r="M1431" s="183">
        <f>IFERROR(_xll.qlIndexFixing(Index1Y,$H1431,TRUE,_xll.ohTrigger(RecalcTrigger,Trigger1Y)),NA())</f>
        <v>1.6215419580237887E-2</v>
      </c>
      <c r="N1431" s="182">
        <f>IFERROR(_xll.qlIndexFixing(ONIndex1M,I1431,TRUE,_xll.ohTrigger(RecalcTrigger,Trigger1M)),NA())</f>
        <v>1.5616399846702933E-2</v>
      </c>
      <c r="O1431" s="44">
        <f>IFERROR(_xll.qlIndexFixing(ONIndex3M,I1431,TRUE,_xll.ohTrigger(RecalcTrigger,Trigger3M)),NA())</f>
        <v>1.6006345546593082E-2</v>
      </c>
      <c r="P1431" s="44">
        <f>IFERROR(_xll.qlIndexFixing(ONIndex6M,I1431,TRUE,_xll.ohTrigger(RecalcTrigger,Trigger6M)),NA())</f>
        <v>1.6089243307488843E-2</v>
      </c>
      <c r="Q1431" s="183">
        <f>IFERROR(_xll.qlIndexFixing(ONIndex1Y,I1431,TRUE,_xll.ohTrigger(RecalcTrigger,Trigger1Y)),NA())</f>
        <v>1.6383147610063986E-2</v>
      </c>
    </row>
    <row r="1432" spans="2:17" x14ac:dyDescent="0.2">
      <c r="B1432" s="39" t="s">
        <v>42</v>
      </c>
      <c r="D1432" s="42">
        <f>_xll.qlCalendarAdvance(Calendar,$D1431,B1432,"f",FALSE)</f>
        <v>49536</v>
      </c>
      <c r="E1432" s="177">
        <f>_xll.qlInterestRateIndexValueDate(IndexON,D1432)</f>
        <v>49536</v>
      </c>
      <c r="F1432" s="193">
        <f>IFERROR(_xll.qlIndexFixing(IndexON,D1432,TRUE,_xll.ohTrigger(RecalcTrigger,TriggerON)),NA())</f>
        <v>1.6644273939263599E-2</v>
      </c>
      <c r="H1432" s="42">
        <f>_xll.qlCalendarAdvance(Calendar,$H1431,B1432,"f",FALSE)</f>
        <v>49536</v>
      </c>
      <c r="I1432" s="177">
        <f>_xll.qlInterestRateIndexValueDate(Index1M,$H1432)</f>
        <v>49538</v>
      </c>
      <c r="J1432" s="182">
        <f>IFERROR(_xll.qlIndexFixing(Index1M,$H1432,TRUE,_xll.ohTrigger(RecalcTrigger,Trigger1M)),NA())</f>
        <v>1.5595593435252412E-2</v>
      </c>
      <c r="K1432" s="44">
        <f>IFERROR(_xll.qlIndexFixing(Index3M,H1432,TRUE,_xll.ohTrigger(RecalcTrigger,Trigger3M)),NA())</f>
        <v>1.5948873139015371E-2</v>
      </c>
      <c r="L1432" s="44">
        <f>IFERROR(_xll.qlIndexFixing(Index6M,$H1432,TRUE,_xll.ohTrigger(RecalcTrigger,Trigger6M)),NA())</f>
        <v>1.5984783473680202E-2</v>
      </c>
      <c r="M1432" s="183">
        <f>IFERROR(_xll.qlIndexFixing(Index1Y,$H1432,TRUE,_xll.ohTrigger(RecalcTrigger,Trigger1Y)),NA())</f>
        <v>1.6203763028500521E-2</v>
      </c>
      <c r="N1432" s="182">
        <f>IFERROR(_xll.qlIndexFixing(ONIndex1M,I1432,TRUE,_xll.ohTrigger(RecalcTrigger,Trigger1M)),NA())</f>
        <v>1.5604384733478582E-2</v>
      </c>
      <c r="O1432" s="44">
        <f>IFERROR(_xll.qlIndexFixing(ONIndex3M,I1432,TRUE,_xll.ohTrigger(RecalcTrigger,Trigger3M)),NA())</f>
        <v>1.599361229853713E-2</v>
      </c>
      <c r="P1432" s="44">
        <f>IFERROR(_xll.qlIndexFixing(ONIndex6M,I1432,TRUE,_xll.ohTrigger(RecalcTrigger,Trigger6M)),NA())</f>
        <v>1.6076754451859188E-2</v>
      </c>
      <c r="Q1432" s="183">
        <f>IFERROR(_xll.qlIndexFixing(ONIndex1Y,I1432,TRUE,_xll.ohTrigger(RecalcTrigger,Trigger1Y)),NA())</f>
        <v>1.6371058187241161E-2</v>
      </c>
    </row>
    <row r="1433" spans="2:17" x14ac:dyDescent="0.2">
      <c r="B1433" s="39" t="s">
        <v>42</v>
      </c>
      <c r="D1433" s="42">
        <f>_xll.qlCalendarAdvance(Calendar,$D1432,B1433,"f",FALSE)</f>
        <v>49543</v>
      </c>
      <c r="E1433" s="177">
        <f>_xll.qlInterestRateIndexValueDate(IndexON,D1433)</f>
        <v>49543</v>
      </c>
      <c r="F1433" s="193">
        <f>IFERROR(_xll.qlIndexFixing(IndexON,D1433,TRUE,_xll.ohTrigger(RecalcTrigger,TriggerON)),NA())</f>
        <v>1.6644273939183662E-2</v>
      </c>
      <c r="H1433" s="42">
        <f>_xll.qlCalendarAdvance(Calendar,$H1432,B1433,"f",FALSE)</f>
        <v>49543</v>
      </c>
      <c r="I1433" s="177">
        <f>_xll.qlInterestRateIndexValueDate(Index1M,$H1433)</f>
        <v>49545</v>
      </c>
      <c r="J1433" s="182">
        <f>IFERROR(_xll.qlIndexFixing(Index1M,$H1433,TRUE,_xll.ohTrigger(RecalcTrigger,Trigger1M)),NA())</f>
        <v>1.5583530521629583E-2</v>
      </c>
      <c r="K1433" s="44">
        <f>IFERROR(_xll.qlIndexFixing(Index3M,H1433,TRUE,_xll.ohTrigger(RecalcTrigger,Trigger3M)),NA())</f>
        <v>1.5936041541765096E-2</v>
      </c>
      <c r="L1433" s="44">
        <f>IFERROR(_xll.qlIndexFixing(Index6M,$H1433,TRUE,_xll.ohTrigger(RecalcTrigger,Trigger6M)),NA())</f>
        <v>1.5972210815529301E-2</v>
      </c>
      <c r="M1433" s="183">
        <f>IFERROR(_xll.qlIndexFixing(Index1Y,$H1433,TRUE,_xll.ohTrigger(RecalcTrigger,Trigger1Y)),NA())</f>
        <v>1.6192127729363057E-2</v>
      </c>
      <c r="N1433" s="182">
        <f>IFERROR(_xll.qlIndexFixing(ONIndex1M,I1433,TRUE,_xll.ohTrigger(RecalcTrigger,Trigger1M)),NA())</f>
        <v>1.55923568963523E-2</v>
      </c>
      <c r="O1433" s="44">
        <f>IFERROR(_xll.qlIndexFixing(ONIndex3M,I1433,TRUE,_xll.ohTrigger(RecalcTrigger,Trigger3M)),NA())</f>
        <v>1.5980871694285526E-2</v>
      </c>
      <c r="P1433" s="44">
        <f>IFERROR(_xll.qlIndexFixing(ONIndex6M,I1433,TRUE,_xll.ohTrigger(RecalcTrigger,Trigger6M)),NA())</f>
        <v>1.6064264980082399E-2</v>
      </c>
      <c r="Q1433" s="183">
        <f>IFERROR(_xll.qlIndexFixing(ONIndex1Y,I1433,TRUE,_xll.ohTrigger(RecalcTrigger,Trigger1Y)),NA())</f>
        <v>1.63589744593029E-2</v>
      </c>
    </row>
    <row r="1434" spans="2:17" x14ac:dyDescent="0.2">
      <c r="B1434" s="39" t="s">
        <v>42</v>
      </c>
      <c r="D1434" s="42">
        <f>_xll.qlCalendarAdvance(Calendar,$D1433,B1434,"f",FALSE)</f>
        <v>49550</v>
      </c>
      <c r="E1434" s="177">
        <f>_xll.qlInterestRateIndexValueDate(IndexON,D1434)</f>
        <v>49550</v>
      </c>
      <c r="F1434" s="193">
        <f>IFERROR(_xll.qlIndexFixing(IndexON,D1434,TRUE,_xll.ohTrigger(RecalcTrigger,TriggerON)),NA())</f>
        <v>1.6644273939183662E-2</v>
      </c>
      <c r="H1434" s="42">
        <f>_xll.qlCalendarAdvance(Calendar,$H1433,B1434,"f",FALSE)</f>
        <v>49550</v>
      </c>
      <c r="I1434" s="177">
        <f>_xll.qlInterestRateIndexValueDate(Index1M,$H1434)</f>
        <v>49552</v>
      </c>
      <c r="J1434" s="182">
        <f>IFERROR(_xll.qlIndexFixing(Index1M,$H1434,TRUE,_xll.ohTrigger(RecalcTrigger,Trigger1M)),NA())</f>
        <v>1.5573035623473532E-2</v>
      </c>
      <c r="K1434" s="44">
        <f>IFERROR(_xll.qlIndexFixing(Index3M,H1434,TRUE,_xll.ohTrigger(RecalcTrigger,Trigger3M)),NA())</f>
        <v>1.5924902860212704E-2</v>
      </c>
      <c r="L1434" s="44">
        <f>IFERROR(_xll.qlIndexFixing(Index6M,$H1434,TRUE,_xll.ohTrigger(RecalcTrigger,Trigger6M)),NA())</f>
        <v>1.596127293517716E-2</v>
      </c>
      <c r="M1434" s="183">
        <f>IFERROR(_xll.qlIndexFixing(Index1Y,$H1434,TRUE,_xll.ohTrigger(RecalcTrigger,Trigger1Y)),NA())</f>
        <v>1.6181860901865984E-2</v>
      </c>
      <c r="N1434" s="182">
        <f>IFERROR(_xll.qlIndexFixing(ONIndex1M,I1434,TRUE,_xll.ohTrigger(RecalcTrigger,Trigger1M)),NA())</f>
        <v>1.5580316535803718E-2</v>
      </c>
      <c r="O1434" s="44">
        <f>IFERROR(_xll.qlIndexFixing(ONIndex3M,I1434,TRUE,_xll.ohTrigger(RecalcTrigger,Trigger3M)),NA())</f>
        <v>1.5968123951104474E-2</v>
      </c>
      <c r="P1434" s="44">
        <f>IFERROR(_xll.qlIndexFixing(ONIndex6M,I1434,TRUE,_xll.ohTrigger(RecalcTrigger,Trigger6M)),NA())</f>
        <v>1.605177512061573E-2</v>
      </c>
      <c r="Q1434" s="183">
        <f>IFERROR(_xll.qlIndexFixing(ONIndex1Y,I1434,TRUE,_xll.ohTrigger(RecalcTrigger,Trigger1Y)),NA())</f>
        <v>1.6346896664378718E-2</v>
      </c>
    </row>
    <row r="1435" spans="2:17" x14ac:dyDescent="0.2">
      <c r="B1435" s="39" t="s">
        <v>42</v>
      </c>
      <c r="D1435" s="42">
        <f>_xll.qlCalendarAdvance(Calendar,$D1434,B1435,"f",FALSE)</f>
        <v>49557</v>
      </c>
      <c r="E1435" s="177">
        <f>_xll.qlInterestRateIndexValueDate(IndexON,D1435)</f>
        <v>49557</v>
      </c>
      <c r="F1435" s="193">
        <f>IFERROR(_xll.qlIndexFixing(IndexON,D1435,TRUE,_xll.ohTrigger(RecalcTrigger,TriggerON)),NA())</f>
        <v>1.6644273939263599E-2</v>
      </c>
      <c r="H1435" s="42">
        <f>_xll.qlCalendarAdvance(Calendar,$H1434,B1435,"f",FALSE)</f>
        <v>49557</v>
      </c>
      <c r="I1435" s="177">
        <f>_xll.qlInterestRateIndexValueDate(Index1M,$H1435)</f>
        <v>49559</v>
      </c>
      <c r="J1435" s="182">
        <f>IFERROR(_xll.qlIndexFixing(Index1M,$H1435,TRUE,_xll.ohTrigger(RecalcTrigger,Trigger1M)),NA())</f>
        <v>1.5559368259147163E-2</v>
      </c>
      <c r="K1435" s="44">
        <f>IFERROR(_xll.qlIndexFixing(Index3M,H1435,TRUE,_xll.ohTrigger(RecalcTrigger,Trigger3M)),NA())</f>
        <v>1.5912062654393665E-2</v>
      </c>
      <c r="L1435" s="44">
        <f>IFERROR(_xll.qlIndexFixing(Index6M,$H1435,TRUE,_xll.ohTrigger(RecalcTrigger,Trigger6M)),NA())</f>
        <v>1.5948706949013895E-2</v>
      </c>
      <c r="M1435" s="183">
        <f>IFERROR(_xll.qlIndexFixing(Index1Y,$H1435,TRUE,_xll.ohTrigger(RecalcTrigger,Trigger1Y)),NA())</f>
        <v>1.6168920482287942E-2</v>
      </c>
      <c r="N1435" s="182">
        <f>IFERROR(_xll.qlIndexFixing(ONIndex1M,I1435,TRUE,_xll.ohTrigger(RecalcTrigger,Trigger1M)),NA())</f>
        <v>1.5568263852472342E-2</v>
      </c>
      <c r="O1435" s="44">
        <f>IFERROR(_xll.qlIndexFixing(ONIndex3M,I1435,TRUE,_xll.ohTrigger(RecalcTrigger,Trigger3M)),NA())</f>
        <v>1.5955369286340115E-2</v>
      </c>
      <c r="P1435" s="44">
        <f>IFERROR(_xll.qlIndexFixing(ONIndex6M,I1435,TRUE,_xll.ohTrigger(RecalcTrigger,Trigger6M)),NA())</f>
        <v>1.603928510199637E-2</v>
      </c>
      <c r="Q1435" s="183">
        <f>IFERROR(_xll.qlIndexFixing(ONIndex1Y,I1435,TRUE,_xll.ohTrigger(RecalcTrigger,Trigger1Y)),NA())</f>
        <v>1.6334825040598133E-2</v>
      </c>
    </row>
    <row r="1436" spans="2:17" x14ac:dyDescent="0.2">
      <c r="B1436" s="39" t="s">
        <v>42</v>
      </c>
      <c r="D1436" s="42">
        <f>_xll.qlCalendarAdvance(Calendar,$D1435,B1436,"f",FALSE)</f>
        <v>49564</v>
      </c>
      <c r="E1436" s="177">
        <f>_xll.qlInterestRateIndexValueDate(IndexON,D1436)</f>
        <v>49564</v>
      </c>
      <c r="F1436" s="193">
        <f>IFERROR(_xll.qlIndexFixing(IndexON,D1436,TRUE,_xll.ohTrigger(RecalcTrigger,TriggerON)),NA())</f>
        <v>1.6644273939183662E-2</v>
      </c>
      <c r="H1436" s="42">
        <f>_xll.qlCalendarAdvance(Calendar,$H1435,B1436,"f",FALSE)</f>
        <v>49564</v>
      </c>
      <c r="I1436" s="177">
        <f>_xll.qlInterestRateIndexValueDate(Index1M,$H1436)</f>
        <v>49566</v>
      </c>
      <c r="J1436" s="182">
        <f>IFERROR(_xll.qlIndexFixing(Index1M,$H1436,TRUE,_xll.ohTrigger(RecalcTrigger,Trigger1M)),NA())</f>
        <v>1.5547269311919847E-2</v>
      </c>
      <c r="K1436" s="44">
        <f>IFERROR(_xll.qlIndexFixing(Index3M,H1436,TRUE,_xll.ohTrigger(RecalcTrigger,Trigger3M)),NA())</f>
        <v>1.5899217036869258E-2</v>
      </c>
      <c r="L1436" s="44">
        <f>IFERROR(_xll.qlIndexFixing(Index6M,$H1436,TRUE,_xll.ohTrigger(RecalcTrigger,Trigger6M)),NA())</f>
        <v>1.5936144349044376E-2</v>
      </c>
      <c r="M1436" s="183">
        <f>IFERROR(_xll.qlIndexFixing(Index1Y,$H1436,TRUE,_xll.ohTrigger(RecalcTrigger,Trigger1Y)),NA())</f>
        <v>1.6157348327656338E-2</v>
      </c>
      <c r="N1436" s="182">
        <f>IFERROR(_xll.qlIndexFixing(ONIndex1M,I1436,TRUE,_xll.ohTrigger(RecalcTrigger,Trigger1M)),NA())</f>
        <v>1.5556199046757868E-2</v>
      </c>
      <c r="O1436" s="44">
        <f>IFERROR(_xll.qlIndexFixing(ONIndex3M,I1436,TRUE,_xll.ohTrigger(RecalcTrigger,Trigger3M)),NA())</f>
        <v>1.5942607917338592E-2</v>
      </c>
      <c r="P1436" s="44">
        <f>IFERROR(_xll.qlIndexFixing(ONIndex6M,I1436,TRUE,_xll.ohTrigger(RecalcTrigger,Trigger6M)),NA())</f>
        <v>1.6026795152601636E-2</v>
      </c>
      <c r="Q1436" s="183">
        <f>IFERROR(_xll.qlIndexFixing(ONIndex1Y,I1436,TRUE,_xll.ohTrigger(RecalcTrigger,Trigger1Y)),NA())</f>
        <v>1.6322759825930788E-2</v>
      </c>
    </row>
    <row r="1437" spans="2:17" x14ac:dyDescent="0.2">
      <c r="B1437" s="39" t="s">
        <v>42</v>
      </c>
      <c r="D1437" s="42">
        <f>_xll.qlCalendarAdvance(Calendar,$D1436,B1437,"f",FALSE)</f>
        <v>49571</v>
      </c>
      <c r="E1437" s="177">
        <f>_xll.qlInterestRateIndexValueDate(IndexON,D1437)</f>
        <v>49571</v>
      </c>
      <c r="F1437" s="193">
        <f>IFERROR(_xll.qlIndexFixing(IndexON,D1437,TRUE,_xll.ohTrigger(RecalcTrigger,TriggerON)),NA())</f>
        <v>1.6644273939263599E-2</v>
      </c>
      <c r="H1437" s="42">
        <f>_xll.qlCalendarAdvance(Calendar,$H1436,B1437,"f",FALSE)</f>
        <v>49571</v>
      </c>
      <c r="I1437" s="177">
        <f>_xll.qlInterestRateIndexValueDate(Index1M,$H1437)</f>
        <v>49573</v>
      </c>
      <c r="J1437" s="182">
        <f>IFERROR(_xll.qlIndexFixing(Index1M,$H1437,TRUE,_xll.ohTrigger(RecalcTrigger,Trigger1M)),NA())</f>
        <v>1.5535158755119871E-2</v>
      </c>
      <c r="K1437" s="44">
        <f>IFERROR(_xll.qlIndexFixing(Index3M,H1437,TRUE,_xll.ohTrigger(RecalcTrigger,Trigger3M)),NA())</f>
        <v>1.5886366225901814E-2</v>
      </c>
      <c r="L1437" s="44">
        <f>IFERROR(_xll.qlIndexFixing(Index6M,$H1437,TRUE,_xll.ohTrigger(RecalcTrigger,Trigger6M)),NA())</f>
        <v>1.5923585452069688E-2</v>
      </c>
      <c r="M1437" s="183">
        <f>IFERROR(_xll.qlIndexFixing(Index1Y,$H1437,TRUE,_xll.ohTrigger(RecalcTrigger,Trigger1Y)),NA())</f>
        <v>1.6145797012236729E-2</v>
      </c>
      <c r="N1437" s="182">
        <f>IFERROR(_xll.qlIndexFixing(ONIndex1M,I1437,TRUE,_xll.ohTrigger(RecalcTrigger,Trigger1M)),NA())</f>
        <v>1.5544122319219866E-2</v>
      </c>
      <c r="O1437" s="44">
        <f>IFERROR(_xll.qlIndexFixing(ONIndex3M,I1437,TRUE,_xll.ohTrigger(RecalcTrigger,Trigger3M)),NA())</f>
        <v>1.5929840061525979E-2</v>
      </c>
      <c r="P1437" s="44">
        <f>IFERROR(_xll.qlIndexFixing(ONIndex6M,I1437,TRUE,_xll.ohTrigger(RecalcTrigger,Trigger6M)),NA())</f>
        <v>1.6014305501208526E-2</v>
      </c>
      <c r="Q1437" s="183">
        <f>IFERROR(_xll.qlIndexFixing(ONIndex1Y,I1437,TRUE,_xll.ohTrigger(RecalcTrigger,Trigger1Y)),NA())</f>
        <v>1.6310701258506199E-2</v>
      </c>
    </row>
    <row r="1438" spans="2:17" x14ac:dyDescent="0.2">
      <c r="B1438" s="39" t="s">
        <v>42</v>
      </c>
      <c r="D1438" s="42">
        <f>_xll.qlCalendarAdvance(Calendar,$D1437,B1438,"f",FALSE)</f>
        <v>49578</v>
      </c>
      <c r="E1438" s="177">
        <f>_xll.qlInterestRateIndexValueDate(IndexON,D1438)</f>
        <v>49578</v>
      </c>
      <c r="F1438" s="193">
        <f>IFERROR(_xll.qlIndexFixing(IndexON,D1438,TRUE,_xll.ohTrigger(RecalcTrigger,TriggerON)),NA())</f>
        <v>1.6644273939263599E-2</v>
      </c>
      <c r="H1438" s="42">
        <f>_xll.qlCalendarAdvance(Calendar,$H1437,B1438,"f",FALSE)</f>
        <v>49578</v>
      </c>
      <c r="I1438" s="177">
        <f>_xll.qlInterestRateIndexValueDate(Index1M,$H1438)</f>
        <v>49580</v>
      </c>
      <c r="J1438" s="182">
        <f>IFERROR(_xll.qlIndexFixing(Index1M,$H1438,TRUE,_xll.ohTrigger(RecalcTrigger,Trigger1M)),NA())</f>
        <v>1.5521971860477506E-2</v>
      </c>
      <c r="K1438" s="44">
        <f>IFERROR(_xll.qlIndexFixing(Index3M,H1438,TRUE,_xll.ohTrigger(RecalcTrigger,Trigger3M)),NA())</f>
        <v>1.5871800908353134E-2</v>
      </c>
      <c r="L1438" s="44">
        <f>IFERROR(_xll.qlIndexFixing(Index6M,$H1438,TRUE,_xll.ohTrigger(RecalcTrigger,Trigger6M)),NA())</f>
        <v>1.5909396386249223E-2</v>
      </c>
      <c r="M1438" s="183">
        <f>IFERROR(_xll.qlIndexFixing(Index1Y,$H1438,TRUE,_xll.ohTrigger(RecalcTrigger,Trigger1Y)),NA())</f>
        <v>1.6133819477376091E-2</v>
      </c>
      <c r="N1438" s="182">
        <f>IFERROR(_xll.qlIndexFixing(ONIndex1M,I1438,TRUE,_xll.ohTrigger(RecalcTrigger,Trigger1M)),NA())</f>
        <v>1.5532033870417905E-2</v>
      </c>
      <c r="O1438" s="44">
        <f>IFERROR(_xll.qlIndexFixing(ONIndex3M,I1438,TRUE,_xll.ohTrigger(RecalcTrigger,Trigger3M)),NA())</f>
        <v>1.5917065936088548E-2</v>
      </c>
      <c r="P1438" s="44">
        <f>IFERROR(_xll.qlIndexFixing(ONIndex6M,I1438,TRUE,_xll.ohTrigger(RecalcTrigger,Trigger6M)),NA())</f>
        <v>1.6001816375794675E-2</v>
      </c>
      <c r="Q1438" s="183">
        <f>IFERROR(_xll.qlIndexFixing(ONIndex1Y,I1438,TRUE,_xll.ohTrigger(RecalcTrigger,Trigger1Y)),NA())</f>
        <v>1.6298649576373947E-2</v>
      </c>
    </row>
    <row r="1439" spans="2:17" x14ac:dyDescent="0.2">
      <c r="B1439" s="39" t="s">
        <v>42</v>
      </c>
      <c r="D1439" s="42">
        <f>_xll.qlCalendarAdvance(Calendar,$D1438,B1439,"f",FALSE)</f>
        <v>49585</v>
      </c>
      <c r="E1439" s="177">
        <f>_xll.qlInterestRateIndexValueDate(IndexON,D1439)</f>
        <v>49585</v>
      </c>
      <c r="F1439" s="193">
        <f>IFERROR(_xll.qlIndexFixing(IndexON,D1439,TRUE,_xll.ohTrigger(RecalcTrigger,TriggerON)),NA())</f>
        <v>1.6644273939263599E-2</v>
      </c>
      <c r="H1439" s="42">
        <f>_xll.qlCalendarAdvance(Calendar,$H1438,B1439,"f",FALSE)</f>
        <v>49585</v>
      </c>
      <c r="I1439" s="177">
        <f>_xll.qlInterestRateIndexValueDate(Index1M,$H1439)</f>
        <v>49587</v>
      </c>
      <c r="J1439" s="182">
        <f>IFERROR(_xll.qlIndexFixing(Index1M,$H1439,TRUE,_xll.ohTrigger(RecalcTrigger,Trigger1M)),NA())</f>
        <v>1.5510903616051029E-2</v>
      </c>
      <c r="K1439" s="44">
        <f>IFERROR(_xll.qlIndexFixing(Index3M,H1439,TRUE,_xll.ohTrigger(RecalcTrigger,Trigger3M)),NA())</f>
        <v>1.5858937780304463E-2</v>
      </c>
      <c r="L1439" s="44">
        <f>IFERROR(_xll.qlIndexFixing(Index6M,$H1439,TRUE,_xll.ohTrigger(RecalcTrigger,Trigger6M)),NA())</f>
        <v>1.5896845481698757E-2</v>
      </c>
      <c r="M1439" s="183">
        <f>IFERROR(_xll.qlIndexFixing(Index1Y,$H1439,TRUE,_xll.ohTrigger(RecalcTrigger,Trigger1Y)),NA())</f>
        <v>1.6122756470709727E-2</v>
      </c>
      <c r="N1439" s="182">
        <f>IFERROR(_xll.qlIndexFixing(ONIndex1M,I1439,TRUE,_xll.ohTrigger(RecalcTrigger,Trigger1M)),NA())</f>
        <v>1.5519933900751681E-2</v>
      </c>
      <c r="O1439" s="44">
        <f>IFERROR(_xll.qlIndexFixing(ONIndex3M,I1439,TRUE,_xll.ohTrigger(RecalcTrigger,Trigger3M)),NA())</f>
        <v>1.5904285758612247E-2</v>
      </c>
      <c r="P1439" s="44">
        <f>IFERROR(_xll.qlIndexFixing(ONIndex6M,I1439,TRUE,_xll.ohTrigger(RecalcTrigger,Trigger6M)),NA())</f>
        <v>1.5989328005296954E-2</v>
      </c>
      <c r="Q1439" s="183">
        <f>IFERROR(_xll.qlIndexFixing(ONIndex1Y,I1439,TRUE,_xll.ohTrigger(RecalcTrigger,Trigger1Y)),NA())</f>
        <v>1.6286605017503675E-2</v>
      </c>
    </row>
    <row r="1440" spans="2:17" x14ac:dyDescent="0.2">
      <c r="B1440" s="39" t="s">
        <v>42</v>
      </c>
      <c r="D1440" s="42">
        <f>_xll.qlCalendarAdvance(Calendar,$D1439,B1440,"f",FALSE)</f>
        <v>49592</v>
      </c>
      <c r="E1440" s="177">
        <f>_xll.qlInterestRateIndexValueDate(IndexON,D1440)</f>
        <v>49592</v>
      </c>
      <c r="F1440" s="193">
        <f>IFERROR(_xll.qlIndexFixing(IndexON,D1440,TRUE,_xll.ohTrigger(RecalcTrigger,TriggerON)),NA())</f>
        <v>1.6644273939263599E-2</v>
      </c>
      <c r="H1440" s="42">
        <f>_xll.qlCalendarAdvance(Calendar,$H1439,B1440,"f",FALSE)</f>
        <v>49592</v>
      </c>
      <c r="I1440" s="177">
        <f>_xll.qlInterestRateIndexValueDate(Index1M,$H1440)</f>
        <v>49594</v>
      </c>
      <c r="J1440" s="182">
        <f>IFERROR(_xll.qlIndexFixing(Index1M,$H1440,TRUE,_xll.ohTrigger(RecalcTrigger,Trigger1M)),NA())</f>
        <v>1.5498759435404123E-2</v>
      </c>
      <c r="K1440" s="44">
        <f>IFERROR(_xll.qlIndexFixing(Index3M,H1440,TRUE,_xll.ohTrigger(RecalcTrigger,Trigger3M)),NA())</f>
        <v>1.584607016114278E-2</v>
      </c>
      <c r="L1440" s="44">
        <f>IFERROR(_xll.qlIndexFixing(Index6M,$H1440,TRUE,_xll.ohTrigger(RecalcTrigger,Trigger6M)),NA())</f>
        <v>1.58837543247882E-2</v>
      </c>
      <c r="M1440" s="183">
        <f>IFERROR(_xll.qlIndexFixing(Index1Y,$H1440,TRUE,_xll.ohTrigger(RecalcTrigger,Trigger1Y)),NA())</f>
        <v>1.6111267027047751E-2</v>
      </c>
      <c r="N1440" s="182">
        <f>IFERROR(_xll.qlIndexFixing(ONIndex1M,I1440,TRUE,_xll.ohTrigger(RecalcTrigger,Trigger1M)),NA())</f>
        <v>1.5507822610780764E-2</v>
      </c>
      <c r="O1440" s="44">
        <f>IFERROR(_xll.qlIndexFixing(ONIndex3M,I1440,TRUE,_xll.ohTrigger(RecalcTrigger,Trigger3M)),NA())</f>
        <v>1.5891499746123472E-2</v>
      </c>
      <c r="P1440" s="44">
        <f>IFERROR(_xll.qlIndexFixing(ONIndex6M,I1440,TRUE,_xll.ohTrigger(RecalcTrigger,Trigger6M)),NA())</f>
        <v>1.5976840618012744E-2</v>
      </c>
      <c r="Q1440" s="183">
        <f>IFERROR(_xll.qlIndexFixing(ONIndex1Y,I1440,TRUE,_xll.ohTrigger(RecalcTrigger,Trigger1Y)),NA())</f>
        <v>1.6274567820104835E-2</v>
      </c>
    </row>
    <row r="1441" spans="2:17" x14ac:dyDescent="0.2">
      <c r="B1441" s="39" t="s">
        <v>42</v>
      </c>
      <c r="D1441" s="42">
        <f>_xll.qlCalendarAdvance(Calendar,$D1440,B1441,"f",FALSE)</f>
        <v>49599</v>
      </c>
      <c r="E1441" s="177">
        <f>_xll.qlInterestRateIndexValueDate(IndexON,D1441)</f>
        <v>49599</v>
      </c>
      <c r="F1441" s="193">
        <f>IFERROR(_xll.qlIndexFixing(IndexON,D1441,TRUE,_xll.ohTrigger(RecalcTrigger,TriggerON)),NA())</f>
        <v>1.6644273939183662E-2</v>
      </c>
      <c r="H1441" s="42">
        <f>_xll.qlCalendarAdvance(Calendar,$H1440,B1441,"f",FALSE)</f>
        <v>49599</v>
      </c>
      <c r="I1441" s="177">
        <f>_xll.qlInterestRateIndexValueDate(Index1M,$H1441)</f>
        <v>49601</v>
      </c>
      <c r="J1441" s="182">
        <f>IFERROR(_xll.qlIndexFixing(Index1M,$H1441,TRUE,_xll.ohTrigger(RecalcTrigger,Trigger1M)),NA())</f>
        <v>1.5486604448425903E-2</v>
      </c>
      <c r="K1441" s="44">
        <f>IFERROR(_xll.qlIndexFixing(Index3M,H1441,TRUE,_xll.ohTrigger(RecalcTrigger,Trigger3M)),NA())</f>
        <v>1.5833198269148797E-2</v>
      </c>
      <c r="L1441" s="44">
        <f>IFERROR(_xll.qlIndexFixing(Index6M,$H1441,TRUE,_xll.ohTrigger(RecalcTrigger,Trigger6M)),NA())</f>
        <v>1.5871758184103333E-2</v>
      </c>
      <c r="M1441" s="183">
        <f>IFERROR(_xll.qlIndexFixing(Index1Y,$H1441,TRUE,_xll.ohTrigger(RecalcTrigger,Trigger1Y)),NA())</f>
        <v>1.6099797987487289E-2</v>
      </c>
      <c r="N1441" s="182">
        <f>IFERROR(_xll.qlIndexFixing(ONIndex1M,I1441,TRUE,_xll.ohTrigger(RecalcTrigger,Trigger1M)),NA())</f>
        <v>1.5495700201144658E-2</v>
      </c>
      <c r="O1441" s="44">
        <f>IFERROR(_xll.qlIndexFixing(ONIndex3M,I1441,TRUE,_xll.ohTrigger(RecalcTrigger,Trigger3M)),NA())</f>
        <v>1.5878708116368045E-2</v>
      </c>
      <c r="P1441" s="44">
        <f>IFERROR(_xll.qlIndexFixing(ONIndex6M,I1441,TRUE,_xll.ohTrigger(RecalcTrigger,Trigger6M)),NA())</f>
        <v>1.5964354442479234E-2</v>
      </c>
      <c r="Q1441" s="183">
        <f>IFERROR(_xll.qlIndexFixing(ONIndex1Y,I1441,TRUE,_xll.ohTrigger(RecalcTrigger,Trigger1Y)),NA())</f>
        <v>1.6262538222067136E-2</v>
      </c>
    </row>
    <row r="1442" spans="2:17" x14ac:dyDescent="0.2">
      <c r="B1442" s="39" t="s">
        <v>42</v>
      </c>
      <c r="D1442" s="42">
        <f>_xll.qlCalendarAdvance(Calendar,$D1441,B1442,"f",FALSE)</f>
        <v>49606</v>
      </c>
      <c r="E1442" s="177">
        <f>_xll.qlInterestRateIndexValueDate(IndexON,D1442)</f>
        <v>49606</v>
      </c>
      <c r="F1442" s="193">
        <f>IFERROR(_xll.qlIndexFixing(IndexON,D1442,TRUE,_xll.ohTrigger(RecalcTrigger,TriggerON)),NA())</f>
        <v>1.6644273939183662E-2</v>
      </c>
      <c r="H1442" s="42">
        <f>_xll.qlCalendarAdvance(Calendar,$H1441,B1442,"f",FALSE)</f>
        <v>49606</v>
      </c>
      <c r="I1442" s="177">
        <f>_xll.qlInterestRateIndexValueDate(Index1M,$H1442)</f>
        <v>49608</v>
      </c>
      <c r="J1442" s="182">
        <f>IFERROR(_xll.qlIndexFixing(Index1M,$H1442,TRUE,_xll.ohTrigger(RecalcTrigger,Trigger1M)),NA())</f>
        <v>1.5474438855928639E-2</v>
      </c>
      <c r="K1442" s="44">
        <f>IFERROR(_xll.qlIndexFixing(Index3M,H1442,TRUE,_xll.ohTrigger(RecalcTrigger,Trigger3M)),NA())</f>
        <v>1.5820322322608327E-2</v>
      </c>
      <c r="L1442" s="44">
        <f>IFERROR(_xll.qlIndexFixing(Index6M,$H1442,TRUE,_xll.ohTrigger(RecalcTrigger,Trigger6M)),NA())</f>
        <v>1.58592224250131E-2</v>
      </c>
      <c r="M1442" s="183">
        <f>IFERROR(_xll.qlIndexFixing(Index1Y,$H1442,TRUE,_xll.ohTrigger(RecalcTrigger,Trigger1Y)),NA())</f>
        <v>1.6088349239857361E-2</v>
      </c>
      <c r="N1442" s="182">
        <f>IFERROR(_xll.qlIndexFixing(ONIndex1M,I1442,TRUE,_xll.ohTrigger(RecalcTrigger,Trigger1M)),NA())</f>
        <v>1.5483566872163124E-2</v>
      </c>
      <c r="O1442" s="44">
        <f>IFERROR(_xll.qlIndexFixing(ONIndex3M,I1442,TRUE,_xll.ohTrigger(RecalcTrigger,Trigger3M)),NA())</f>
        <v>1.5865911086372364E-2</v>
      </c>
      <c r="P1442" s="44">
        <f>IFERROR(_xll.qlIndexFixing(ONIndex6M,I1442,TRUE,_xll.ohTrigger(RecalcTrigger,Trigger6M)),NA())</f>
        <v>1.5951869707153676E-2</v>
      </c>
      <c r="Q1442" s="183">
        <f>IFERROR(_xll.qlIndexFixing(ONIndex1Y,I1442,TRUE,_xll.ohTrigger(RecalcTrigger,Trigger1Y)),NA())</f>
        <v>1.6250516461600029E-2</v>
      </c>
    </row>
    <row r="1443" spans="2:17" x14ac:dyDescent="0.2">
      <c r="B1443" s="39" t="s">
        <v>42</v>
      </c>
      <c r="D1443" s="42">
        <f>_xll.qlCalendarAdvance(Calendar,$D1442,B1443,"f",FALSE)</f>
        <v>49613</v>
      </c>
      <c r="E1443" s="177">
        <f>_xll.qlInterestRateIndexValueDate(IndexON,D1443)</f>
        <v>49613</v>
      </c>
      <c r="F1443" s="193">
        <f>IFERROR(_xll.qlIndexFixing(IndexON,D1443,TRUE,_xll.ohTrigger(RecalcTrigger,TriggerON)),NA())</f>
        <v>1.6644273939263599E-2</v>
      </c>
      <c r="H1443" s="42">
        <f>_xll.qlCalendarAdvance(Calendar,$H1442,B1443,"f",FALSE)</f>
        <v>49613</v>
      </c>
      <c r="I1443" s="177">
        <f>_xll.qlInterestRateIndexValueDate(Index1M,$H1443)</f>
        <v>49615</v>
      </c>
      <c r="J1443" s="182">
        <f>IFERROR(_xll.qlIndexFixing(Index1M,$H1443,TRUE,_xll.ohTrigger(RecalcTrigger,Trigger1M)),NA())</f>
        <v>1.5462262858722023E-2</v>
      </c>
      <c r="K1443" s="44">
        <f>IFERROR(_xll.qlIndexFixing(Index3M,H1443,TRUE,_xll.ohTrigger(RecalcTrigger,Trigger3M)),NA())</f>
        <v>1.5807442539794429E-2</v>
      </c>
      <c r="L1443" s="44">
        <f>IFERROR(_xll.qlIndexFixing(Index6M,$H1443,TRUE,_xll.ohTrigger(RecalcTrigger,Trigger6M)),NA())</f>
        <v>1.5848327613943072E-2</v>
      </c>
      <c r="M1443" s="183">
        <f>IFERROR(_xll.qlIndexFixing(Index1Y,$H1443,TRUE,_xll.ohTrigger(RecalcTrigger,Trigger1Y)),NA())</f>
        <v>1.607692067062938E-2</v>
      </c>
      <c r="N1443" s="182">
        <f>IFERROR(_xll.qlIndexFixing(ONIndex1M,I1443,TRUE,_xll.ohTrigger(RecalcTrigger,Trigger1M)),NA())</f>
        <v>1.5471422824555603E-2</v>
      </c>
      <c r="O1443" s="44">
        <f>IFERROR(_xll.qlIndexFixing(ONIndex3M,I1443,TRUE,_xll.ohTrigger(RecalcTrigger,Trigger3M)),NA())</f>
        <v>1.5853108873642441E-2</v>
      </c>
      <c r="P1443" s="44">
        <f>IFERROR(_xll.qlIndexFixing(ONIndex6M,I1443,TRUE,_xll.ohTrigger(RecalcTrigger,Trigger6M)),NA())</f>
        <v>1.5939386640573261E-2</v>
      </c>
      <c r="Q1443" s="183">
        <f>IFERROR(_xll.qlIndexFixing(ONIndex1Y,I1443,TRUE,_xll.ohTrigger(RecalcTrigger,Trigger1Y)),NA())</f>
        <v>1.6238502776593222E-2</v>
      </c>
    </row>
    <row r="1444" spans="2:17" x14ac:dyDescent="0.2">
      <c r="B1444" s="39" t="s">
        <v>42</v>
      </c>
      <c r="D1444" s="42">
        <f>_xll.qlCalendarAdvance(Calendar,$D1443,B1444,"f",FALSE)</f>
        <v>49620</v>
      </c>
      <c r="E1444" s="177">
        <f>_xll.qlInterestRateIndexValueDate(IndexON,D1444)</f>
        <v>49620</v>
      </c>
      <c r="F1444" s="193">
        <f>IFERROR(_xll.qlIndexFixing(IndexON,D1444,TRUE,_xll.ohTrigger(RecalcTrigger,TriggerON)),NA())</f>
        <v>1.6644273939183662E-2</v>
      </c>
      <c r="H1444" s="42">
        <f>_xll.qlCalendarAdvance(Calendar,$H1443,B1444,"f",FALSE)</f>
        <v>49620</v>
      </c>
      <c r="I1444" s="177">
        <f>_xll.qlInterestRateIndexValueDate(Index1M,$H1444)</f>
        <v>49622</v>
      </c>
      <c r="J1444" s="182">
        <f>IFERROR(_xll.qlIndexFixing(Index1M,$H1444,TRUE,_xll.ohTrigger(RecalcTrigger,Trigger1M)),NA())</f>
        <v>1.545007665760801E-2</v>
      </c>
      <c r="K1444" s="44">
        <f>IFERROR(_xll.qlIndexFixing(Index3M,H1444,TRUE,_xll.ohTrigger(RecalcTrigger,Trigger3M)),NA())</f>
        <v>1.5794559246604712E-2</v>
      </c>
      <c r="L1444" s="44">
        <f>IFERROR(_xll.qlIndexFixing(Index6M,$H1444,TRUE,_xll.ohTrigger(RecalcTrigger,Trigger6M)),NA())</f>
        <v>1.5835803535010462E-2</v>
      </c>
      <c r="M1444" s="183">
        <f>IFERROR(_xll.qlIndexFixing(Index1Y,$H1444,TRUE,_xll.ohTrigger(RecalcTrigger,Trigger1Y)),NA())</f>
        <v>1.6065512164917806E-2</v>
      </c>
      <c r="N1444" s="182">
        <f>IFERROR(_xll.qlIndexFixing(ONIndex1M,I1444,TRUE,_xll.ohTrigger(RecalcTrigger,Trigger1M)),NA())</f>
        <v>1.5459268258721792E-2</v>
      </c>
      <c r="O1444" s="44">
        <f>IFERROR(_xll.qlIndexFixing(ONIndex3M,I1444,TRUE,_xll.ohTrigger(RecalcTrigger,Trigger3M)),NA())</f>
        <v>1.5840301695524417E-2</v>
      </c>
      <c r="P1444" s="44">
        <f>IFERROR(_xll.qlIndexFixing(ONIndex6M,I1444,TRUE,_xll.ohTrigger(RecalcTrigger,Trigger6M)),NA())</f>
        <v>1.5926905471035369E-2</v>
      </c>
      <c r="Q1444" s="183">
        <f>IFERROR(_xll.qlIndexFixing(ONIndex1Y,I1444,TRUE,_xll.ohTrigger(RecalcTrigger,Trigger1Y)),NA())</f>
        <v>1.6226497405176232E-2</v>
      </c>
    </row>
    <row r="1445" spans="2:17" x14ac:dyDescent="0.2">
      <c r="B1445" s="39" t="s">
        <v>42</v>
      </c>
      <c r="D1445" s="42">
        <f>_xll.qlCalendarAdvance(Calendar,$D1444,B1445,"f",FALSE)</f>
        <v>49627</v>
      </c>
      <c r="E1445" s="177">
        <f>_xll.qlInterestRateIndexValueDate(IndexON,D1445)</f>
        <v>49627</v>
      </c>
      <c r="F1445" s="193">
        <f>IFERROR(_xll.qlIndexFixing(IndexON,D1445,TRUE,_xll.ohTrigger(RecalcTrigger,TriggerON)),NA())</f>
        <v>1.6644273939183662E-2</v>
      </c>
      <c r="H1445" s="42">
        <f>_xll.qlCalendarAdvance(Calendar,$H1444,B1445,"f",FALSE)</f>
        <v>49627</v>
      </c>
      <c r="I1445" s="177">
        <f>_xll.qlInterestRateIndexValueDate(Index1M,$H1445)</f>
        <v>49629</v>
      </c>
      <c r="J1445" s="182">
        <f>IFERROR(_xll.qlIndexFixing(Index1M,$H1445,TRUE,_xll.ohTrigger(RecalcTrigger,Trigger1M)),NA())</f>
        <v>1.5437880453396292E-2</v>
      </c>
      <c r="K1445" s="44">
        <f>IFERROR(_xll.qlIndexFixing(Index3M,H1445,TRUE,_xll.ohTrigger(RecalcTrigger,Trigger3M)),NA())</f>
        <v>1.5781673200243689E-2</v>
      </c>
      <c r="L1445" s="44">
        <f>IFERROR(_xll.qlIndexFixing(Index6M,$H1445,TRUE,_xll.ohTrigger(RecalcTrigger,Trigger6M)),NA())</f>
        <v>1.5823285704902164E-2</v>
      </c>
      <c r="M1445" s="183">
        <f>IFERROR(_xll.qlIndexFixing(Index1Y,$H1445,TRUE,_xll.ohTrigger(RecalcTrigger,Trigger1Y)),NA())</f>
        <v>1.6054123606479495E-2</v>
      </c>
      <c r="N1445" s="182">
        <f>IFERROR(_xll.qlIndexFixing(ONIndex1M,I1445,TRUE,_xll.ohTrigger(RecalcTrigger,Trigger1M)),NA())</f>
        <v>1.5447103375141324E-2</v>
      </c>
      <c r="O1445" s="44">
        <f>IFERROR(_xll.qlIndexFixing(ONIndex3M,I1445,TRUE,_xll.ohTrigger(RecalcTrigger,Trigger3M)),NA())</f>
        <v>1.5827489769284497E-2</v>
      </c>
      <c r="P1445" s="44">
        <f>IFERROR(_xll.qlIndexFixing(ONIndex6M,I1445,TRUE,_xll.ohTrigger(RecalcTrigger,Trigger6M)),NA())</f>
        <v>1.5914426427237061E-2</v>
      </c>
      <c r="Q1445" s="183">
        <f>IFERROR(_xll.qlIndexFixing(ONIndex1Y,I1445,TRUE,_xll.ohTrigger(RecalcTrigger,Trigger1Y)),NA())</f>
        <v>1.6214500585558511E-2</v>
      </c>
    </row>
    <row r="1446" spans="2:17" x14ac:dyDescent="0.2">
      <c r="B1446" s="39" t="s">
        <v>42</v>
      </c>
      <c r="D1446" s="42">
        <f>_xll.qlCalendarAdvance(Calendar,$D1445,B1446,"f",FALSE)</f>
        <v>49634</v>
      </c>
      <c r="E1446" s="177">
        <f>_xll.qlInterestRateIndexValueDate(IndexON,D1446)</f>
        <v>49634</v>
      </c>
      <c r="F1446" s="193">
        <f>IFERROR(_xll.qlIndexFixing(IndexON,D1446,TRUE,_xll.ohTrigger(RecalcTrigger,TriggerON)),NA())</f>
        <v>1.6644273939183662E-2</v>
      </c>
      <c r="H1446" s="42">
        <f>_xll.qlCalendarAdvance(Calendar,$H1445,B1446,"f",FALSE)</f>
        <v>49634</v>
      </c>
      <c r="I1446" s="177">
        <f>_xll.qlInterestRateIndexValueDate(Index1M,$H1446)</f>
        <v>49636</v>
      </c>
      <c r="J1446" s="182">
        <f>IFERROR(_xll.qlIndexFixing(Index1M,$H1446,TRUE,_xll.ohTrigger(RecalcTrigger,Trigger1M)),NA())</f>
        <v>1.5425674446893982E-2</v>
      </c>
      <c r="K1446" s="44">
        <f>IFERROR(_xll.qlIndexFixing(Index3M,H1446,TRUE,_xll.ohTrigger(RecalcTrigger,Trigger3M)),NA())</f>
        <v>1.576878526779053E-2</v>
      </c>
      <c r="L1446" s="44">
        <f>IFERROR(_xll.qlIndexFixing(Index6M,$H1446,TRUE,_xll.ohTrigger(RecalcTrigger,Trigger6M)),NA())</f>
        <v>1.5810774443276769E-2</v>
      </c>
      <c r="M1446" s="183">
        <f>IFERROR(_xll.qlIndexFixing(Index1Y,$H1446,TRUE,_xll.ohTrigger(RecalcTrigger,Trigger1Y)),NA())</f>
        <v>1.6042754877714126E-2</v>
      </c>
      <c r="N1446" s="182">
        <f>IFERROR(_xll.qlIndexFixing(ONIndex1M,I1446,TRUE,_xll.ohTrigger(RecalcTrigger,Trigger1M)),NA())</f>
        <v>1.5434928374453705E-2</v>
      </c>
      <c r="O1446" s="44">
        <f>IFERROR(_xll.qlIndexFixing(ONIndex3M,I1446,TRUE,_xll.ohTrigger(RecalcTrigger,Trigger3M)),NA())</f>
        <v>1.5814673312268823E-2</v>
      </c>
      <c r="P1446" s="44">
        <f>IFERROR(_xll.qlIndexFixing(ONIndex6M,I1446,TRUE,_xll.ohTrigger(RecalcTrigger,Trigger6M)),NA())</f>
        <v>1.5901949737555654E-2</v>
      </c>
      <c r="Q1446" s="183">
        <f>IFERROR(_xll.qlIndexFixing(ONIndex1Y,I1446,TRUE,_xll.ohTrigger(RecalcTrigger,Trigger1Y)),NA())</f>
        <v>1.6202512555549831E-2</v>
      </c>
    </row>
    <row r="1447" spans="2:17" x14ac:dyDescent="0.2">
      <c r="B1447" s="39" t="s">
        <v>42</v>
      </c>
      <c r="D1447" s="42">
        <f>_xll.qlCalendarAdvance(Calendar,$D1446,B1447,"f",FALSE)</f>
        <v>49641</v>
      </c>
      <c r="E1447" s="177">
        <f>_xll.qlInterestRateIndexValueDate(IndexON,D1447)</f>
        <v>49641</v>
      </c>
      <c r="F1447" s="193">
        <f>IFERROR(_xll.qlIndexFixing(IndexON,D1447,TRUE,_xll.ohTrigger(RecalcTrigger,TriggerON)),NA())</f>
        <v>1.6644273939263599E-2</v>
      </c>
      <c r="H1447" s="42">
        <f>_xll.qlCalendarAdvance(Calendar,$H1446,B1447,"f",FALSE)</f>
        <v>49641</v>
      </c>
      <c r="I1447" s="177">
        <f>_xll.qlInterestRateIndexValueDate(Index1M,$H1447)</f>
        <v>49643</v>
      </c>
      <c r="J1447" s="182">
        <f>IFERROR(_xll.qlIndexFixing(Index1M,$H1447,TRUE,_xll.ohTrigger(RecalcTrigger,Trigger1M)),NA())</f>
        <v>1.5413458838903037E-2</v>
      </c>
      <c r="K1447" s="44">
        <f>IFERROR(_xll.qlIndexFixing(Index3M,H1447,TRUE,_xll.ohTrigger(RecalcTrigger,Trigger3M)),NA())</f>
        <v>1.5757625569240857E-2</v>
      </c>
      <c r="L1447" s="44">
        <f>IFERROR(_xll.qlIndexFixing(Index6M,$H1447,TRUE,_xll.ohTrigger(RecalcTrigger,Trigger6M)),NA())</f>
        <v>1.5798270070106018E-2</v>
      </c>
      <c r="M1447" s="183">
        <f>IFERROR(_xll.qlIndexFixing(Index1Y,$H1447,TRUE,_xll.ohTrigger(RecalcTrigger,Trigger1Y)),NA())</f>
        <v>1.6032740640408331E-2</v>
      </c>
      <c r="N1447" s="182">
        <f>IFERROR(_xll.qlIndexFixing(ONIndex1M,I1447,TRUE,_xll.ohTrigger(RecalcTrigger,Trigger1M)),NA())</f>
        <v>1.5422743457138566E-2</v>
      </c>
      <c r="O1447" s="44">
        <f>IFERROR(_xll.qlIndexFixing(ONIndex3M,I1447,TRUE,_xll.ohTrigger(RecalcTrigger,Trigger3M)),NA())</f>
        <v>1.5801852541983408E-2</v>
      </c>
      <c r="P1447" s="44">
        <f>IFERROR(_xll.qlIndexFixing(ONIndex6M,I1447,TRUE,_xll.ohTrigger(RecalcTrigger,Trigger6M)),NA())</f>
        <v>1.5889475630608274E-2</v>
      </c>
      <c r="Q1447" s="183">
        <f>IFERROR(_xll.qlIndexFixing(ONIndex1Y,I1447,TRUE,_xll.ohTrigger(RecalcTrigger,Trigger1Y)),NA())</f>
        <v>1.6190533553359643E-2</v>
      </c>
    </row>
    <row r="1448" spans="2:17" x14ac:dyDescent="0.2">
      <c r="B1448" s="39" t="s">
        <v>42</v>
      </c>
      <c r="D1448" s="42">
        <f>_xll.qlCalendarAdvance(Calendar,$D1447,B1448,"f",FALSE)</f>
        <v>49648</v>
      </c>
      <c r="E1448" s="177">
        <f>_xll.qlInterestRateIndexValueDate(IndexON,D1448)</f>
        <v>49648</v>
      </c>
      <c r="F1448" s="193">
        <f>IFERROR(_xll.qlIndexFixing(IndexON,D1448,TRUE,_xll.ohTrigger(RecalcTrigger,TriggerON)),NA())</f>
        <v>1.6644273939183662E-2</v>
      </c>
      <c r="H1448" s="42">
        <f>_xll.qlCalendarAdvance(Calendar,$H1447,B1448,"f",FALSE)</f>
        <v>49648</v>
      </c>
      <c r="I1448" s="177">
        <f>_xll.qlInterestRateIndexValueDate(Index1M,$H1448)</f>
        <v>49650</v>
      </c>
      <c r="J1448" s="182">
        <f>IFERROR(_xll.qlIndexFixing(Index1M,$H1448,TRUE,_xll.ohTrigger(RecalcTrigger,Trigger1M)),NA())</f>
        <v>1.5401233830227989E-2</v>
      </c>
      <c r="K1448" s="44">
        <f>IFERROR(_xll.qlIndexFixing(Index3M,H1448,TRUE,_xll.ohTrigger(RecalcTrigger,Trigger3M)),NA())</f>
        <v>1.5744737614359974E-2</v>
      </c>
      <c r="L1448" s="44">
        <f>IFERROR(_xll.qlIndexFixing(Index6M,$H1448,TRUE,_xll.ohTrigger(RecalcTrigger,Trigger6M)),NA())</f>
        <v>1.5784138345075381E-2</v>
      </c>
      <c r="M1448" s="183">
        <f>IFERROR(_xll.qlIndexFixing(Index1Y,$H1448,TRUE,_xll.ohTrigger(RecalcTrigger,Trigger1Y)),NA())</f>
        <v>1.6020076432015976E-2</v>
      </c>
      <c r="N1448" s="182">
        <f>IFERROR(_xll.qlIndexFixing(ONIndex1M,I1448,TRUE,_xll.ohTrigger(RecalcTrigger,Trigger1M)),NA())</f>
        <v>1.5410548823675541E-2</v>
      </c>
      <c r="O1448" s="44">
        <f>IFERROR(_xll.qlIndexFixing(ONIndex3M,I1448,TRUE,_xll.ohTrigger(RecalcTrigger,Trigger3M)),NA())</f>
        <v>1.578902767561452E-2</v>
      </c>
      <c r="P1448" s="44">
        <f>IFERROR(_xll.qlIndexFixing(ONIndex6M,I1448,TRUE,_xll.ohTrigger(RecalcTrigger,Trigger6M)),NA())</f>
        <v>1.5877004334772238E-2</v>
      </c>
      <c r="Q1448" s="183">
        <f>IFERROR(_xll.qlIndexFixing(ONIndex1Y,I1448,TRUE,_xll.ohTrigger(RecalcTrigger,Trigger1Y)),NA())</f>
        <v>1.6178563817117464E-2</v>
      </c>
    </row>
    <row r="1449" spans="2:17" x14ac:dyDescent="0.2">
      <c r="B1449" s="39" t="s">
        <v>42</v>
      </c>
      <c r="D1449" s="42">
        <f>_xll.qlCalendarAdvance(Calendar,$D1448,B1449,"f",FALSE)</f>
        <v>49655</v>
      </c>
      <c r="E1449" s="177">
        <f>_xll.qlInterestRateIndexValueDate(IndexON,D1449)</f>
        <v>49655</v>
      </c>
      <c r="F1449" s="193">
        <f>IFERROR(_xll.qlIndexFixing(IndexON,D1449,TRUE,_xll.ohTrigger(RecalcTrigger,TriggerON)),NA())</f>
        <v>1.6644273939263599E-2</v>
      </c>
      <c r="H1449" s="42">
        <f>_xll.qlCalendarAdvance(Calendar,$H1448,B1449,"f",FALSE)</f>
        <v>49655</v>
      </c>
      <c r="I1449" s="177">
        <f>_xll.qlInterestRateIndexValueDate(Index1M,$H1449)</f>
        <v>49657</v>
      </c>
      <c r="J1449" s="182">
        <f>IFERROR(_xll.qlIndexFixing(Index1M,$H1449,TRUE,_xll.ohTrigger(RecalcTrigger,Trigger1M)),NA())</f>
        <v>1.5388999621675951E-2</v>
      </c>
      <c r="K1449" s="44">
        <f>IFERROR(_xll.qlIndexFixing(Index3M,H1449,TRUE,_xll.ohTrigger(RecalcTrigger,Trigger3M)),NA())</f>
        <v>1.5731850157722292E-2</v>
      </c>
      <c r="L1449" s="44">
        <f>IFERROR(_xll.qlIndexFixing(Index6M,$H1449,TRUE,_xll.ohTrigger(RecalcTrigger,Trigger6M)),NA())</f>
        <v>1.5771649050534117E-2</v>
      </c>
      <c r="M1449" s="183">
        <f>IFERROR(_xll.qlIndexFixing(Index1Y,$H1449,TRUE,_xll.ohTrigger(RecalcTrigger,Trigger1Y)),NA())</f>
        <v>1.6008766473097579E-2</v>
      </c>
      <c r="N1449" s="182">
        <f>IFERROR(_xll.qlIndexFixing(ONIndex1M,I1449,TRUE,_xll.ohTrigger(RecalcTrigger,Trigger1M)),NA())</f>
        <v>1.5398344674544262E-2</v>
      </c>
      <c r="O1449" s="44">
        <f>IFERROR(_xll.qlIndexFixing(ONIndex3M,I1449,TRUE,_xll.ohTrigger(RecalcTrigger,Trigger3M)),NA())</f>
        <v>1.5776198930508301E-2</v>
      </c>
      <c r="P1449" s="44">
        <f>IFERROR(_xll.qlIndexFixing(ONIndex6M,I1449,TRUE,_xll.ohTrigger(RecalcTrigger,Trigger6M)),NA())</f>
        <v>1.5864536078424862E-2</v>
      </c>
      <c r="Q1449" s="183">
        <f>IFERROR(_xll.qlIndexFixing(ONIndex1Y,I1449,TRUE,_xll.ohTrigger(RecalcTrigger,Trigger1Y)),NA())</f>
        <v>1.6166603584633066E-2</v>
      </c>
    </row>
    <row r="1450" spans="2:17" x14ac:dyDescent="0.2">
      <c r="B1450" s="39" t="s">
        <v>42</v>
      </c>
      <c r="D1450" s="42">
        <f>_xll.qlCalendarAdvance(Calendar,$D1449,B1450,"f",FALSE)</f>
        <v>49662</v>
      </c>
      <c r="E1450" s="177">
        <f>_xll.qlInterestRateIndexValueDate(IndexON,D1450)</f>
        <v>49662</v>
      </c>
      <c r="F1450" s="193">
        <f>IFERROR(_xll.qlIndexFixing(IndexON,D1450,TRUE,_xll.ohTrigger(RecalcTrigger,TriggerON)),NA())</f>
        <v>1.6644273939183662E-2</v>
      </c>
      <c r="H1450" s="42">
        <f>_xll.qlCalendarAdvance(Calendar,$H1449,B1450,"f",FALSE)</f>
        <v>49662</v>
      </c>
      <c r="I1450" s="177">
        <f>_xll.qlInterestRateIndexValueDate(Index1M,$H1450)</f>
        <v>49664</v>
      </c>
      <c r="J1450" s="182">
        <f>IFERROR(_xll.qlIndexFixing(Index1M,$H1450,TRUE,_xll.ohTrigger(RecalcTrigger,Trigger1M)),NA())</f>
        <v>1.5376756414043723E-2</v>
      </c>
      <c r="K1450" s="44">
        <f>IFERROR(_xll.qlIndexFixing(Index3M,H1450,TRUE,_xll.ohTrigger(RecalcTrigger,Trigger3M)),NA())</f>
        <v>1.5718964096755005E-2</v>
      </c>
      <c r="L1450" s="44">
        <f>IFERROR(_xll.qlIndexFixing(Index6M,$H1450,TRUE,_xll.ohTrigger(RecalcTrigger,Trigger6M)),NA())</f>
        <v>1.5759167669806024E-2</v>
      </c>
      <c r="M1450" s="183">
        <f>IFERROR(_xll.qlIndexFixing(Index1Y,$H1450,TRUE,_xll.ohTrigger(RecalcTrigger,Trigger1Y)),NA())</f>
        <v>1.5997475859880681E-2</v>
      </c>
      <c r="N1450" s="182">
        <f>IFERROR(_xll.qlIndexFixing(ONIndex1M,I1450,TRUE,_xll.ohTrigger(RecalcTrigger,Trigger1M)),NA())</f>
        <v>1.5382639966290412E-2</v>
      </c>
      <c r="O1450" s="44">
        <f>IFERROR(_xll.qlIndexFixing(ONIndex3M,I1450,TRUE,_xll.ohTrigger(RecalcTrigger,Trigger3M)),NA())</f>
        <v>1.5759699480302203E-2</v>
      </c>
      <c r="P1450" s="44">
        <f>IFERROR(_xll.qlIndexFixing(ONIndex6M,I1450,TRUE,_xll.ohTrigger(RecalcTrigger,Trigger6M)),NA())</f>
        <v>1.5848510297242768E-2</v>
      </c>
      <c r="Q1450" s="183">
        <f>IFERROR(_xll.qlIndexFixing(ONIndex1Y,I1450,TRUE,_xll.ohTrigger(RecalcTrigger,Trigger1Y)),NA())</f>
        <v>1.6151240490955843E-2</v>
      </c>
    </row>
    <row r="1451" spans="2:17" x14ac:dyDescent="0.2">
      <c r="B1451" s="39" t="s">
        <v>42</v>
      </c>
      <c r="D1451" s="42">
        <f>_xll.qlCalendarAdvance(Calendar,$D1450,B1451,"f",FALSE)</f>
        <v>49670</v>
      </c>
      <c r="E1451" s="177">
        <f>_xll.qlInterestRateIndexValueDate(IndexON,D1451)</f>
        <v>49670</v>
      </c>
      <c r="F1451" s="193">
        <f>IFERROR(_xll.qlIndexFixing(IndexON,D1451,TRUE,_xll.ohTrigger(RecalcTrigger,TriggerON)),NA())</f>
        <v>1.6644273939183662E-2</v>
      </c>
      <c r="H1451" s="42">
        <f>_xll.qlCalendarAdvance(Calendar,$H1450,B1451,"f",FALSE)</f>
        <v>49670</v>
      </c>
      <c r="I1451" s="177">
        <f>_xll.qlInterestRateIndexValueDate(Index1M,$H1451)</f>
        <v>49674</v>
      </c>
      <c r="J1451" s="182">
        <f>IFERROR(_xll.qlIndexFixing(Index1M,$H1451,TRUE,_xll.ohTrigger(RecalcTrigger,Trigger1M)),NA())</f>
        <v>1.5359250904877613E-2</v>
      </c>
      <c r="K1451" s="44">
        <f>IFERROR(_xll.qlIndexFixing(Index3M,H1451,TRUE,_xll.ohTrigger(RecalcTrigger,Trigger3M)),NA())</f>
        <v>1.5700559644027463E-2</v>
      </c>
      <c r="L1451" s="44">
        <f>IFERROR(_xll.qlIndexFixing(Index6M,$H1451,TRUE,_xll.ohTrigger(RecalcTrigger,Trigger6M)),NA())</f>
        <v>1.5742984619487633E-2</v>
      </c>
      <c r="M1451" s="183">
        <f>IFERROR(_xll.qlIndexFixing(Index1Y,$H1451,TRUE,_xll.ohTrigger(RecalcTrigger,Trigger1Y)),NA())</f>
        <v>1.5981825067330299E-2</v>
      </c>
      <c r="N1451" s="182">
        <f>IFERROR(_xll.qlIndexFixing(ONIndex1M,I1451,TRUE,_xll.ohTrigger(RecalcTrigger,Trigger1M)),NA())</f>
        <v>1.537041482011503E-2</v>
      </c>
      <c r="O1451" s="44">
        <f>IFERROR(_xll.qlIndexFixing(ONIndex3M,I1451,TRUE,_xll.ohTrigger(RecalcTrigger,Trigger3M)),NA())</f>
        <v>1.574686268595471E-2</v>
      </c>
      <c r="P1451" s="44">
        <f>IFERROR(_xll.qlIndexFixing(ONIndex6M,I1451,TRUE,_xll.ohTrigger(RecalcTrigger,Trigger6M)),NA())</f>
        <v>1.5836049846651434E-2</v>
      </c>
      <c r="Q1451" s="183">
        <f>IFERROR(_xll.qlIndexFixing(ONIndex1Y,I1451,TRUE,_xll.ohTrigger(RecalcTrigger,Trigger1Y)),NA())</f>
        <v>1.6139302875659567E-2</v>
      </c>
    </row>
    <row r="1452" spans="2:17" x14ac:dyDescent="0.2">
      <c r="B1452" s="39" t="s">
        <v>42</v>
      </c>
      <c r="D1452" s="42">
        <f>_xll.qlCalendarAdvance(Calendar,$D1451,B1452,"f",FALSE)</f>
        <v>49677</v>
      </c>
      <c r="E1452" s="177">
        <f>_xll.qlInterestRateIndexValueDate(IndexON,D1452)</f>
        <v>49677</v>
      </c>
      <c r="F1452" s="193">
        <f>IFERROR(_xll.qlIndexFixing(IndexON,D1452,TRUE,_xll.ohTrigger(RecalcTrigger,TriggerON)),NA())</f>
        <v>1.6644273939183662E-2</v>
      </c>
      <c r="H1452" s="42">
        <f>_xll.qlCalendarAdvance(Calendar,$H1451,B1452,"f",FALSE)</f>
        <v>49677</v>
      </c>
      <c r="I1452" s="177">
        <f>_xll.qlInterestRateIndexValueDate(Index1M,$H1452)</f>
        <v>49681</v>
      </c>
      <c r="J1452" s="182">
        <f>IFERROR(_xll.qlIndexFixing(Index1M,$H1452,TRUE,_xll.ohTrigger(RecalcTrigger,Trigger1M)),NA())</f>
        <v>1.5346986715608312E-2</v>
      </c>
      <c r="K1452" s="44">
        <f>IFERROR(_xll.qlIndexFixing(Index3M,H1452,TRUE,_xll.ohTrigger(RecalcTrigger,Trigger3M)),NA())</f>
        <v>1.5687680724395612E-2</v>
      </c>
      <c r="L1452" s="44">
        <f>IFERROR(_xll.qlIndexFixing(Index6M,$H1452,TRUE,_xll.ohTrigger(RecalcTrigger,Trigger6M)),NA())</f>
        <v>1.573052323772775E-2</v>
      </c>
      <c r="M1452" s="183">
        <f>IFERROR(_xll.qlIndexFixing(Index1Y,$H1452,TRUE,_xll.ohTrigger(RecalcTrigger,Trigger1Y)),NA())</f>
        <v>1.5970581112616986E-2</v>
      </c>
      <c r="N1452" s="182">
        <f>IFERROR(_xll.qlIndexFixing(ONIndex1M,I1452,TRUE,_xll.ohTrigger(RecalcTrigger,Trigger1M)),NA())</f>
        <v>1.5359929066569578E-2</v>
      </c>
      <c r="O1452" s="44">
        <f>IFERROR(_xll.qlIndexFixing(ONIndex3M,I1452,TRUE,_xll.ohTrigger(RecalcTrigger,Trigger3M)),NA())</f>
        <v>1.5735857192398228E-2</v>
      </c>
      <c r="P1452" s="44">
        <f>IFERROR(_xll.qlIndexFixing(ONIndex6M,I1452,TRUE,_xll.ohTrigger(RecalcTrigger,Trigger6M)),NA())</f>
        <v>1.5825372468469823E-2</v>
      </c>
      <c r="Q1452" s="183">
        <f>IFERROR(_xll.qlIndexFixing(ONIndex1Y,I1452,TRUE,_xll.ohTrigger(RecalcTrigger,Trigger1Y)),NA())</f>
        <v>1.6129078811824016E-2</v>
      </c>
    </row>
    <row r="1453" spans="2:17" x14ac:dyDescent="0.2">
      <c r="B1453" s="39" t="s">
        <v>42</v>
      </c>
      <c r="D1453" s="42">
        <f>_xll.qlCalendarAdvance(Calendar,$D1452,B1453,"f",FALSE)</f>
        <v>49684</v>
      </c>
      <c r="E1453" s="177">
        <f>_xll.qlInterestRateIndexValueDate(IndexON,D1453)</f>
        <v>49684</v>
      </c>
      <c r="F1453" s="193">
        <f>IFERROR(_xll.qlIndexFixing(IndexON,D1453,TRUE,_xll.ohTrigger(RecalcTrigger,TriggerON)),NA())</f>
        <v>1.6644273939183662E-2</v>
      </c>
      <c r="H1453" s="42">
        <f>_xll.qlCalendarAdvance(Calendar,$H1452,B1453,"f",FALSE)</f>
        <v>49684</v>
      </c>
      <c r="I1453" s="177">
        <f>_xll.qlInterestRateIndexValueDate(Index1M,$H1453)</f>
        <v>49688</v>
      </c>
      <c r="J1453" s="182">
        <f>IFERROR(_xll.qlIndexFixing(Index1M,$H1453,TRUE,_xll.ohTrigger(RecalcTrigger,Trigger1M)),NA())</f>
        <v>1.533471552297596E-2</v>
      </c>
      <c r="K1453" s="44">
        <f>IFERROR(_xll.qlIndexFixing(Index3M,H1453,TRUE,_xll.ohTrigger(RecalcTrigger,Trigger3M)),NA())</f>
        <v>1.5674228625209601E-2</v>
      </c>
      <c r="L1453" s="44">
        <f>IFERROR(_xll.qlIndexFixing(Index6M,$H1453,TRUE,_xll.ohTrigger(RecalcTrigger,Trigger6M)),NA())</f>
        <v>1.5718070808977632E-2</v>
      </c>
      <c r="M1453" s="183">
        <f>IFERROR(_xll.qlIndexFixing(Index1Y,$H1453,TRUE,_xll.ohTrigger(RecalcTrigger,Trigger1Y)),NA())</f>
        <v>1.5959356111104647E-2</v>
      </c>
      <c r="N1453" s="182">
        <f>IFERROR(_xll.qlIndexFixing(ONIndex1M,I1453,TRUE,_xll.ohTrigger(RecalcTrigger,Trigger1M)),NA())</f>
        <v>1.5347687631743767E-2</v>
      </c>
      <c r="O1453" s="44">
        <f>IFERROR(_xll.qlIndexFixing(ONIndex3M,I1453,TRUE,_xll.ohTrigger(RecalcTrigger,Trigger3M)),NA())</f>
        <v>1.5723014694053461E-2</v>
      </c>
      <c r="P1453" s="44">
        <f>IFERROR(_xll.qlIndexFixing(ONIndex6M,I1453,TRUE,_xll.ohTrigger(RecalcTrigger,Trigger6M)),NA())</f>
        <v>1.5812919238902268E-2</v>
      </c>
      <c r="Q1453" s="183">
        <f>IFERROR(_xll.qlIndexFixing(ONIndex1Y,I1453,TRUE,_xll.ohTrigger(RecalcTrigger,Trigger1Y)),NA())</f>
        <v>1.6117160488775539E-2</v>
      </c>
    </row>
    <row r="1454" spans="2:17" x14ac:dyDescent="0.2">
      <c r="B1454" s="39" t="s">
        <v>42</v>
      </c>
      <c r="D1454" s="42">
        <f>_xll.qlCalendarAdvance(Calendar,$D1453,B1454,"f",FALSE)</f>
        <v>49691</v>
      </c>
      <c r="E1454" s="177">
        <f>_xll.qlInterestRateIndexValueDate(IndexON,D1454)</f>
        <v>49691</v>
      </c>
      <c r="F1454" s="193">
        <f>IFERROR(_xll.qlIndexFixing(IndexON,D1454,TRUE,_xll.ohTrigger(RecalcTrigger,TriggerON)),NA())</f>
        <v>1.6644273939263599E-2</v>
      </c>
      <c r="H1454" s="42">
        <f>_xll.qlCalendarAdvance(Calendar,$H1453,B1454,"f",FALSE)</f>
        <v>49691</v>
      </c>
      <c r="I1454" s="177">
        <f>_xll.qlInterestRateIndexValueDate(Index1M,$H1454)</f>
        <v>49695</v>
      </c>
      <c r="J1454" s="182">
        <f>IFERROR(_xll.qlIndexFixing(Index1M,$H1454,TRUE,_xll.ohTrigger(RecalcTrigger,Trigger1M)),NA())</f>
        <v>1.5322440289477901E-2</v>
      </c>
      <c r="K1454" s="44">
        <f>IFERROR(_xll.qlIndexFixing(Index3M,H1454,TRUE,_xll.ohTrigger(RecalcTrigger,Trigger3M)),NA())</f>
        <v>1.5661937269398872E-2</v>
      </c>
      <c r="L1454" s="44">
        <f>IFERROR(_xll.qlIndexFixing(Index6M,$H1454,TRUE,_xll.ohTrigger(RecalcTrigger,Trigger6M)),NA())</f>
        <v>1.5705627655569761E-2</v>
      </c>
      <c r="M1454" s="183">
        <f>IFERROR(_xll.qlIndexFixing(Index1Y,$H1454,TRUE,_xll.ohTrigger(RecalcTrigger,Trigger1Y)),NA())</f>
        <v>1.5948149932945677E-2</v>
      </c>
      <c r="N1454" s="182">
        <f>IFERROR(_xll.qlIndexFixing(ONIndex1M,I1454,TRUE,_xll.ohTrigger(RecalcTrigger,Trigger1M)),NA())</f>
        <v>1.5335437712504785E-2</v>
      </c>
      <c r="O1454" s="44">
        <f>IFERROR(_xll.qlIndexFixing(ONIndex3M,I1454,TRUE,_xll.ohTrigger(RecalcTrigger,Trigger3M)),NA())</f>
        <v>1.5710169434797194E-2</v>
      </c>
      <c r="P1454" s="44">
        <f>IFERROR(_xll.qlIndexFixing(ONIndex6M,I1454,TRUE,_xll.ohTrigger(RecalcTrigger,Trigger6M)),NA())</f>
        <v>1.5800470224043295E-2</v>
      </c>
      <c r="Q1454" s="183">
        <f>IFERROR(_xll.qlIndexFixing(ONIndex1Y,I1454,TRUE,_xll.ohTrigger(RecalcTrigger,Trigger1Y)),NA())</f>
        <v>1.6105252893785504E-2</v>
      </c>
    </row>
    <row r="1455" spans="2:17" x14ac:dyDescent="0.2">
      <c r="B1455" s="39" t="s">
        <v>42</v>
      </c>
      <c r="D1455" s="42">
        <f>_xll.qlCalendarAdvance(Calendar,$D1454,B1455,"f",FALSE)</f>
        <v>49698</v>
      </c>
      <c r="E1455" s="177">
        <f>_xll.qlInterestRateIndexValueDate(IndexON,D1455)</f>
        <v>49698</v>
      </c>
      <c r="F1455" s="193">
        <f>IFERROR(_xll.qlIndexFixing(IndexON,D1455,TRUE,_xll.ohTrigger(RecalcTrigger,TriggerON)),NA())</f>
        <v>1.6644273939183662E-2</v>
      </c>
      <c r="H1455" s="42">
        <f>_xll.qlCalendarAdvance(Calendar,$H1454,B1455,"f",FALSE)</f>
        <v>49698</v>
      </c>
      <c r="I1455" s="177">
        <f>_xll.qlInterestRateIndexValueDate(Index1M,$H1455)</f>
        <v>49702</v>
      </c>
      <c r="J1455" s="182">
        <f>IFERROR(_xll.qlIndexFixing(Index1M,$H1455,TRUE,_xll.ohTrigger(RecalcTrigger,Trigger1M)),NA())</f>
        <v>1.5310164076742508E-2</v>
      </c>
      <c r="K1455" s="44">
        <f>IFERROR(_xll.qlIndexFixing(Index3M,H1455,TRUE,_xll.ohTrigger(RecalcTrigger,Trigger3M)),NA())</f>
        <v>1.5649074553939088E-2</v>
      </c>
      <c r="L1455" s="44">
        <f>IFERROR(_xll.qlIndexFixing(Index6M,$H1455,TRUE,_xll.ohTrigger(RecalcTrigger,Trigger6M)),NA())</f>
        <v>1.5693194100152429E-2</v>
      </c>
      <c r="M1455" s="183">
        <f>IFERROR(_xll.qlIndexFixing(Index1Y,$H1455,TRUE,_xll.ohTrigger(RecalcTrigger,Trigger1Y)),NA())</f>
        <v>1.5936962446931588E-2</v>
      </c>
      <c r="N1455" s="182">
        <f>IFERROR(_xll.qlIndexFixing(ONIndex1M,I1455,TRUE,_xll.ohTrigger(RecalcTrigger,Trigger1M)),NA())</f>
        <v>1.5323179509412199E-2</v>
      </c>
      <c r="O1455" s="44">
        <f>IFERROR(_xll.qlIndexFixing(ONIndex3M,I1455,TRUE,_xll.ohTrigger(RecalcTrigger,Trigger3M)),NA())</f>
        <v>1.5697321631895633E-2</v>
      </c>
      <c r="P1455" s="44">
        <f>IFERROR(_xll.qlIndexFixing(ONIndex6M,I1455,TRUE,_xll.ohTrigger(RecalcTrigger,Trigger6M)),NA())</f>
        <v>1.5788025652350157E-2</v>
      </c>
      <c r="Q1455" s="183">
        <f>IFERROR(_xll.qlIndexFixing(ONIndex1Y,I1455,TRUE,_xll.ohTrigger(RecalcTrigger,Trigger1Y)),NA())</f>
        <v>1.6093356265223235E-2</v>
      </c>
    </row>
    <row r="1456" spans="2:17" x14ac:dyDescent="0.2">
      <c r="B1456" s="39" t="s">
        <v>42</v>
      </c>
      <c r="D1456" s="42">
        <f>_xll.qlCalendarAdvance(Calendar,$D1455,B1456,"f",FALSE)</f>
        <v>49705</v>
      </c>
      <c r="E1456" s="177">
        <f>_xll.qlInterestRateIndexValueDate(IndexON,D1456)</f>
        <v>49705</v>
      </c>
      <c r="F1456" s="193">
        <f>IFERROR(_xll.qlIndexFixing(IndexON,D1456,TRUE,_xll.ohTrigger(RecalcTrigger,TriggerON)),NA())</f>
        <v>1.6644273939183662E-2</v>
      </c>
      <c r="H1456" s="42">
        <f>_xll.qlCalendarAdvance(Calendar,$H1455,B1456,"f",FALSE)</f>
        <v>49705</v>
      </c>
      <c r="I1456" s="177">
        <f>_xll.qlInterestRateIndexValueDate(Index1M,$H1456)</f>
        <v>49709</v>
      </c>
      <c r="J1456" s="182">
        <f>IFERROR(_xll.qlIndexFixing(Index1M,$H1456,TRUE,_xll.ohTrigger(RecalcTrigger,Trigger1M)),NA())</f>
        <v>1.529899272034132E-2</v>
      </c>
      <c r="K1456" s="44">
        <f>IFERROR(_xll.qlIndexFixing(Index3M,H1456,TRUE,_xll.ohTrigger(RecalcTrigger,Trigger3M)),NA())</f>
        <v>1.5636219064014641E-2</v>
      </c>
      <c r="L1456" s="44">
        <f>IFERROR(_xll.qlIndexFixing(Index6M,$H1456,TRUE,_xll.ohTrigger(RecalcTrigger,Trigger6M)),NA())</f>
        <v>1.5680770465693217E-2</v>
      </c>
      <c r="M1456" s="183">
        <f>IFERROR(_xll.qlIndexFixing(Index1Y,$H1456,TRUE,_xll.ohTrigger(RecalcTrigger,Trigger1Y)),NA())</f>
        <v>1.5925793520494762E-2</v>
      </c>
      <c r="N1456" s="182">
        <f>IFERROR(_xll.qlIndexFixing(ONIndex1M,I1456,TRUE,_xll.ohTrigger(RecalcTrigger,Trigger1M)),NA())</f>
        <v>1.531091403509599E-2</v>
      </c>
      <c r="O1456" s="44">
        <f>IFERROR(_xll.qlIndexFixing(ONIndex3M,I1456,TRUE,_xll.ohTrigger(RecalcTrigger,Trigger3M)),NA())</f>
        <v>1.5684472060808474E-2</v>
      </c>
      <c r="P1456" s="44">
        <f>IFERROR(_xll.qlIndexFixing(ONIndex6M,I1456,TRUE,_xll.ohTrigger(RecalcTrigger,Trigger6M)),NA())</f>
        <v>1.577558589376693E-2</v>
      </c>
      <c r="Q1456" s="183">
        <f>IFERROR(_xll.qlIndexFixing(ONIndex1Y,I1456,TRUE,_xll.ohTrigger(RecalcTrigger,Trigger1Y)),NA())</f>
        <v>1.608180469024667E-2</v>
      </c>
    </row>
    <row r="1457" spans="2:17" x14ac:dyDescent="0.2">
      <c r="B1457" s="39" t="s">
        <v>42</v>
      </c>
      <c r="D1457" s="42">
        <f>_xll.qlCalendarAdvance(Calendar,$D1456,B1457,"f",FALSE)</f>
        <v>49712</v>
      </c>
      <c r="E1457" s="177">
        <f>_xll.qlInterestRateIndexValueDate(IndexON,D1457)</f>
        <v>49712</v>
      </c>
      <c r="F1457" s="193">
        <f>IFERROR(_xll.qlIndexFixing(IndexON,D1457,TRUE,_xll.ohTrigger(RecalcTrigger,TriggerON)),NA())</f>
        <v>1.3915039525995709E-2</v>
      </c>
      <c r="H1457" s="42">
        <f>_xll.qlCalendarAdvance(Calendar,$H1456,B1457,"f",FALSE)</f>
        <v>49712</v>
      </c>
      <c r="I1457" s="177">
        <f>_xll.qlInterestRateIndexValueDate(Index1M,$H1457)</f>
        <v>49716</v>
      </c>
      <c r="J1457" s="182">
        <f>IFERROR(_xll.qlIndexFixing(Index1M,$H1457,TRUE,_xll.ohTrigger(RecalcTrigger,Trigger1M)),NA())</f>
        <v>1.5286723565501639E-2</v>
      </c>
      <c r="K1457" s="44">
        <f>IFERROR(_xll.qlIndexFixing(Index3M,H1457,TRUE,_xll.ohTrigger(RecalcTrigger,Trigger3M)),NA())</f>
        <v>1.5623371604780154E-2</v>
      </c>
      <c r="L1457" s="44">
        <f>IFERROR(_xll.qlIndexFixing(Index6M,$H1457,TRUE,_xll.ohTrigger(RecalcTrigger,Trigger6M)),NA())</f>
        <v>1.5668357061313205E-2</v>
      </c>
      <c r="M1457" s="183">
        <f>IFERROR(_xll.qlIndexFixing(Index1Y,$H1457,TRUE,_xll.ohTrigger(RecalcTrigger,Trigger1Y)),NA())</f>
        <v>1.5914633959573078E-2</v>
      </c>
      <c r="N1457" s="182">
        <f>IFERROR(_xll.qlIndexFixing(ONIndex1M,I1457,TRUE,_xll.ohTrigger(RecalcTrigger,Trigger1M)),NA())</f>
        <v>1.5298650651747181E-2</v>
      </c>
      <c r="O1457" s="44">
        <f>IFERROR(_xll.qlIndexFixing(ONIndex3M,I1457,TRUE,_xll.ohTrigger(RecalcTrigger,Trigger3M)),NA())</f>
        <v>1.567162723176807E-2</v>
      </c>
      <c r="P1457" s="44">
        <f>IFERROR(_xll.qlIndexFixing(ONIndex6M,I1457,TRUE,_xll.ohTrigger(RecalcTrigger,Trigger6M)),NA())</f>
        <v>1.5763152774272982E-2</v>
      </c>
      <c r="Q1457" s="183">
        <f>IFERROR(_xll.qlIndexFixing(ONIndex1Y,I1457,TRUE,_xll.ohTrigger(RecalcTrigger,Trigger1Y)),NA())</f>
        <v>1.6070854867997753E-2</v>
      </c>
    </row>
    <row r="1458" spans="2:17" x14ac:dyDescent="0.2">
      <c r="B1458" s="39" t="s">
        <v>42</v>
      </c>
      <c r="D1458" s="42">
        <f>_xll.qlCalendarAdvance(Calendar,$D1457,B1458,"f",FALSE)</f>
        <v>49719</v>
      </c>
      <c r="E1458" s="177">
        <f>_xll.qlInterestRateIndexValueDate(IndexON,D1458)</f>
        <v>49719</v>
      </c>
      <c r="F1458" s="193">
        <f>IFERROR(_xll.qlIndexFixing(IndexON,D1458,TRUE,_xll.ohTrigger(RecalcTrigger,TriggerON)),NA())</f>
        <v>1.3915039525995709E-2</v>
      </c>
      <c r="H1458" s="42">
        <f>_xll.qlCalendarAdvance(Calendar,$H1457,B1458,"f",FALSE)</f>
        <v>49719</v>
      </c>
      <c r="I1458" s="177">
        <f>_xll.qlInterestRateIndexValueDate(Index1M,$H1458)</f>
        <v>49723</v>
      </c>
      <c r="J1458" s="182">
        <f>IFERROR(_xll.qlIndexFixing(Index1M,$H1458,TRUE,_xll.ohTrigger(RecalcTrigger,Trigger1M)),NA())</f>
        <v>1.5274459798479047E-2</v>
      </c>
      <c r="K1458" s="44">
        <f>IFERROR(_xll.qlIndexFixing(Index3M,H1458,TRUE,_xll.ohTrigger(RecalcTrigger,Trigger3M)),NA())</f>
        <v>1.5610532538482999E-2</v>
      </c>
      <c r="L1458" s="44">
        <f>IFERROR(_xll.qlIndexFixing(Index6M,$H1458,TRUE,_xll.ohTrigger(RecalcTrigger,Trigger6M)),NA())</f>
        <v>1.5655954139697739E-2</v>
      </c>
      <c r="M1458" s="183">
        <f>IFERROR(_xll.qlIndexFixing(Index1Y,$H1458,TRUE,_xll.ohTrigger(RecalcTrigger,Trigger1Y)),NA())</f>
        <v>1.5903474772770487E-2</v>
      </c>
      <c r="N1458" s="182">
        <f>IFERROR(_xll.qlIndexFixing(ONIndex1M,I1458,TRUE,_xll.ohTrigger(RecalcTrigger,Trigger1M)),NA())</f>
        <v>1.5286392211804056E-2</v>
      </c>
      <c r="O1458" s="44">
        <f>IFERROR(_xll.qlIndexFixing(ONIndex3M,I1458,TRUE,_xll.ohTrigger(RecalcTrigger,Trigger3M)),NA())</f>
        <v>1.565878918386332E-2</v>
      </c>
      <c r="P1458" s="44">
        <f>IFERROR(_xll.qlIndexFixing(ONIndex6M,I1458,TRUE,_xll.ohTrigger(RecalcTrigger,Trigger6M)),NA())</f>
        <v>1.575072698451585E-2</v>
      </c>
      <c r="Q1458" s="183">
        <f>IFERROR(_xll.qlIndexFixing(ONIndex1Y,I1458,TRUE,_xll.ohTrigger(RecalcTrigger,Trigger1Y)),NA())</f>
        <v>1.6059900967171359E-2</v>
      </c>
    </row>
    <row r="1459" spans="2:17" x14ac:dyDescent="0.2">
      <c r="B1459" s="39" t="s">
        <v>42</v>
      </c>
      <c r="D1459" s="42">
        <f>_xll.qlCalendarAdvance(Calendar,$D1458,B1459,"f",FALSE)</f>
        <v>49726</v>
      </c>
      <c r="E1459" s="177">
        <f>_xll.qlInterestRateIndexValueDate(IndexON,D1459)</f>
        <v>49726</v>
      </c>
      <c r="F1459" s="193">
        <f>IFERROR(_xll.qlIndexFixing(IndexON,D1459,TRUE,_xll.ohTrigger(RecalcTrigger,TriggerON)),NA())</f>
        <v>1.3915039525995709E-2</v>
      </c>
      <c r="H1459" s="42">
        <f>_xll.qlCalendarAdvance(Calendar,$H1458,B1459,"f",FALSE)</f>
        <v>49726</v>
      </c>
      <c r="I1459" s="177">
        <f>_xll.qlInterestRateIndexValueDate(Index1M,$H1459)</f>
        <v>49730</v>
      </c>
      <c r="J1459" s="182">
        <f>IFERROR(_xll.qlIndexFixing(Index1M,$H1459,TRUE,_xll.ohTrigger(RecalcTrigger,Trigger1M)),NA())</f>
        <v>1.5262201668199941E-2</v>
      </c>
      <c r="K1459" s="44">
        <f>IFERROR(_xll.qlIndexFixing(Index3M,H1459,TRUE,_xll.ohTrigger(RecalcTrigger,Trigger3M)),NA())</f>
        <v>1.5597702116428089E-2</v>
      </c>
      <c r="L1459" s="44">
        <f>IFERROR(_xll.qlIndexFixing(Index6M,$H1459,TRUE,_xll.ohTrigger(RecalcTrigger,Trigger6M)),NA())</f>
        <v>1.5643561939391828E-2</v>
      </c>
      <c r="M1459" s="183">
        <f>IFERROR(_xll.qlIndexFixing(Index1Y,$H1459,TRUE,_xll.ohTrigger(RecalcTrigger,Trigger1Y)),NA())</f>
        <v>1.5892316130489702E-2</v>
      </c>
      <c r="N1459" s="182">
        <f>IFERROR(_xll.qlIndexFixing(ONIndex1M,I1459,TRUE,_xll.ohTrigger(RecalcTrigger,Trigger1M)),NA())</f>
        <v>1.5274138964027628E-2</v>
      </c>
      <c r="O1459" s="44">
        <f>IFERROR(_xll.qlIndexFixing(ONIndex3M,I1459,TRUE,_xll.ohTrigger(RecalcTrigger,Trigger3M)),NA())</f>
        <v>1.5645958167533891E-2</v>
      </c>
      <c r="P1459" s="44">
        <f>IFERROR(_xll.qlIndexFixing(ONIndex6M,I1459,TRUE,_xll.ohTrigger(RecalcTrigger,Trigger6M)),NA())</f>
        <v>1.5738308761505948E-2</v>
      </c>
      <c r="Q1459" s="183">
        <f>IFERROR(_xll.qlIndexFixing(ONIndex1Y,I1459,TRUE,_xll.ohTrigger(RecalcTrigger,Trigger1Y)),NA())</f>
        <v>1.6048943155313466E-2</v>
      </c>
    </row>
    <row r="1460" spans="2:17" x14ac:dyDescent="0.2">
      <c r="B1460" s="39" t="s">
        <v>42</v>
      </c>
      <c r="D1460" s="42">
        <f>_xll.qlCalendarAdvance(Calendar,$D1459,B1460,"f",FALSE)</f>
        <v>49733</v>
      </c>
      <c r="E1460" s="177">
        <f>_xll.qlInterestRateIndexValueDate(IndexON,D1460)</f>
        <v>49733</v>
      </c>
      <c r="F1460" s="193">
        <f>IFERROR(_xll.qlIndexFixing(IndexON,D1460,TRUE,_xll.ohTrigger(RecalcTrigger,TriggerON)),NA())</f>
        <v>1.3915039525995709E-2</v>
      </c>
      <c r="H1460" s="42">
        <f>_xll.qlCalendarAdvance(Calendar,$H1459,B1460,"f",FALSE)</f>
        <v>49733</v>
      </c>
      <c r="I1460" s="177">
        <f>_xll.qlInterestRateIndexValueDate(Index1M,$H1460)</f>
        <v>49737</v>
      </c>
      <c r="J1460" s="182">
        <f>IFERROR(_xll.qlIndexFixing(Index1M,$H1460,TRUE,_xll.ohTrigger(RecalcTrigger,Trigger1M)),NA())</f>
        <v>1.5248845834702459E-2</v>
      </c>
      <c r="K1460" s="44">
        <f>IFERROR(_xll.qlIndexFixing(Index3M,H1460,TRUE,_xll.ohTrigger(RecalcTrigger,Trigger3M)),NA())</f>
        <v>1.5584303401728075E-2</v>
      </c>
      <c r="L1460" s="44">
        <f>IFERROR(_xll.qlIndexFixing(Index6M,$H1460,TRUE,_xll.ohTrigger(RecalcTrigger,Trigger6M)),NA())</f>
        <v>1.5630096594182609E-2</v>
      </c>
      <c r="M1460" s="183">
        <f>IFERROR(_xll.qlIndexFixing(Index1Y,$H1460,TRUE,_xll.ohTrigger(RecalcTrigger,Trigger1Y)),NA())</f>
        <v>1.5881606252385244E-2</v>
      </c>
      <c r="N1460" s="182">
        <f>IFERROR(_xll.qlIndexFixing(ONIndex1M,I1460,TRUE,_xll.ohTrigger(RecalcTrigger,Trigger1M)),NA())</f>
        <v>1.5261891157019036E-2</v>
      </c>
      <c r="O1460" s="44">
        <f>IFERROR(_xll.qlIndexFixing(ONIndex3M,I1460,TRUE,_xll.ohTrigger(RecalcTrigger,Trigger3M)),NA())</f>
        <v>1.5633134433139517E-2</v>
      </c>
      <c r="P1460" s="44">
        <f>IFERROR(_xll.qlIndexFixing(ONIndex6M,I1460,TRUE,_xll.ohTrigger(RecalcTrigger,Trigger6M)),NA())</f>
        <v>1.5725898342253686E-2</v>
      </c>
      <c r="Q1460" s="183">
        <f>IFERROR(_xll.qlIndexFixing(ONIndex1Y,I1460,TRUE,_xll.ohTrigger(RecalcTrigger,Trigger1Y)),NA())</f>
        <v>1.6037981600289797E-2</v>
      </c>
    </row>
    <row r="1461" spans="2:17" x14ac:dyDescent="0.2">
      <c r="B1461" s="39" t="s">
        <v>42</v>
      </c>
      <c r="D1461" s="42">
        <f>_xll.qlCalendarAdvance(Calendar,$D1460,B1461,"f",FALSE)</f>
        <v>49740</v>
      </c>
      <c r="E1461" s="177">
        <f>_xll.qlInterestRateIndexValueDate(IndexON,D1461)</f>
        <v>49740</v>
      </c>
      <c r="F1461" s="193">
        <f>IFERROR(_xll.qlIndexFixing(IndexON,D1461,TRUE,_xll.ohTrigger(RecalcTrigger,TriggerON)),NA())</f>
        <v>1.3915039525995709E-2</v>
      </c>
      <c r="H1461" s="42">
        <f>_xll.qlCalendarAdvance(Calendar,$H1460,B1461,"f",FALSE)</f>
        <v>49740</v>
      </c>
      <c r="I1461" s="177">
        <f>_xll.qlInterestRateIndexValueDate(Index1M,$H1461)</f>
        <v>49744</v>
      </c>
      <c r="J1461" s="182">
        <f>IFERROR(_xll.qlIndexFixing(Index1M,$H1461,TRUE,_xll.ohTrigger(RecalcTrigger,Trigger1M)),NA())</f>
        <v>1.5236599610471645E-2</v>
      </c>
      <c r="K1461" s="44">
        <f>IFERROR(_xll.qlIndexFixing(Index3M,H1461,TRUE,_xll.ohTrigger(RecalcTrigger,Trigger3M)),NA())</f>
        <v>1.5571491170840543E-2</v>
      </c>
      <c r="L1461" s="44">
        <f>IFERROR(_xll.qlIndexFixing(Index6M,$H1461,TRUE,_xll.ohTrigger(RecalcTrigger,Trigger6M)),NA())</f>
        <v>1.5617727250561939E-2</v>
      </c>
      <c r="M1461" s="183">
        <f>IFERROR(_xll.qlIndexFixing(Index1Y,$H1461,TRUE,_xll.ohTrigger(RecalcTrigger,Trigger1Y)),NA())</f>
        <v>1.5870449523624239E-2</v>
      </c>
      <c r="N1461" s="182">
        <f>IFERROR(_xll.qlIndexFixing(ONIndex1M,I1461,TRUE,_xll.ohTrigger(RecalcTrigger,Trigger1M)),NA())</f>
        <v>1.5249649039459356E-2</v>
      </c>
      <c r="O1461" s="44">
        <f>IFERROR(_xll.qlIndexFixing(ONIndex3M,I1461,TRUE,_xll.ohTrigger(RecalcTrigger,Trigger3M)),NA())</f>
        <v>1.5620318231199803E-2</v>
      </c>
      <c r="P1461" s="44">
        <f>IFERROR(_xll.qlIndexFixing(ONIndex6M,I1461,TRUE,_xll.ohTrigger(RecalcTrigger,Trigger6M)),NA())</f>
        <v>1.5713495963289859E-2</v>
      </c>
      <c r="Q1461" s="183">
        <f>IFERROR(_xll.qlIndexFixing(ONIndex1Y,I1461,TRUE,_xll.ohTrigger(RecalcTrigger,Trigger1Y)),NA())</f>
        <v>1.6027016469806199E-2</v>
      </c>
    </row>
    <row r="1462" spans="2:17" x14ac:dyDescent="0.2">
      <c r="B1462" s="39" t="s">
        <v>42</v>
      </c>
      <c r="D1462" s="42">
        <f>_xll.qlCalendarAdvance(Calendar,$D1461,B1462,"f",FALSE)</f>
        <v>49747</v>
      </c>
      <c r="E1462" s="177">
        <f>_xll.qlInterestRateIndexValueDate(IndexON,D1462)</f>
        <v>49747</v>
      </c>
      <c r="F1462" s="193">
        <f>IFERROR(_xll.qlIndexFixing(IndexON,D1462,TRUE,_xll.ohTrigger(RecalcTrigger,TriggerON)),NA())</f>
        <v>1.3915039525995709E-2</v>
      </c>
      <c r="H1462" s="42">
        <f>_xll.qlCalendarAdvance(Calendar,$H1461,B1462,"f",FALSE)</f>
        <v>49747</v>
      </c>
      <c r="I1462" s="177">
        <f>_xll.qlInterestRateIndexValueDate(Index1M,$H1462)</f>
        <v>49751</v>
      </c>
      <c r="J1462" s="182">
        <f>IFERROR(_xll.qlIndexFixing(Index1M,$H1462,TRUE,_xll.ohTrigger(RecalcTrigger,Trigger1M)),NA())</f>
        <v>1.5224359806697259E-2</v>
      </c>
      <c r="K1462" s="44">
        <f>IFERROR(_xll.qlIndexFixing(Index3M,H1462,TRUE,_xll.ohTrigger(RecalcTrigger,Trigger3M)),NA())</f>
        <v>1.5558688356901973E-2</v>
      </c>
      <c r="L1462" s="44">
        <f>IFERROR(_xll.qlIndexFixing(Index6M,$H1462,TRUE,_xll.ohTrigger(RecalcTrigger,Trigger6M)),NA())</f>
        <v>1.560536937975701E-2</v>
      </c>
      <c r="M1462" s="183">
        <f>IFERROR(_xll.qlIndexFixing(Index1Y,$H1462,TRUE,_xll.ohTrigger(RecalcTrigger,Trigger1Y)),NA())</f>
        <v>1.585929383799484E-2</v>
      </c>
      <c r="N1462" s="182">
        <f>IFERROR(_xll.qlIndexFixing(ONIndex1M,I1462,TRUE,_xll.ohTrigger(RecalcTrigger,Trigger1M)),NA())</f>
        <v>1.5237412860029664E-2</v>
      </c>
      <c r="O1462" s="44">
        <f>IFERROR(_xll.qlIndexFixing(ONIndex3M,I1462,TRUE,_xll.ohTrigger(RecalcTrigger,Trigger3M)),NA())</f>
        <v>1.5607509811914611E-2</v>
      </c>
      <c r="P1462" s="44">
        <f>IFERROR(_xll.qlIndexFixing(ONIndex6M,I1462,TRUE,_xll.ohTrigger(RecalcTrigger,Trigger6M)),NA())</f>
        <v>1.570110186178475E-2</v>
      </c>
      <c r="Q1462" s="183">
        <f>IFERROR(_xll.qlIndexFixing(ONIndex1Y,I1462,TRUE,_xll.ohTrigger(RecalcTrigger,Trigger1Y)),NA())</f>
        <v>1.601604793140865E-2</v>
      </c>
    </row>
    <row r="1463" spans="2:17" x14ac:dyDescent="0.2">
      <c r="B1463" s="39" t="s">
        <v>42</v>
      </c>
      <c r="D1463" s="42">
        <f>_xll.qlCalendarAdvance(Calendar,$D1462,B1463,"f",FALSE)</f>
        <v>49754</v>
      </c>
      <c r="E1463" s="177">
        <f>_xll.qlInterestRateIndexValueDate(IndexON,D1463)</f>
        <v>49754</v>
      </c>
      <c r="F1463" s="193">
        <f>IFERROR(_xll.qlIndexFixing(IndexON,D1463,TRUE,_xll.ohTrigger(RecalcTrigger,TriggerON)),NA())</f>
        <v>1.3915039525995709E-2</v>
      </c>
      <c r="H1463" s="42">
        <f>_xll.qlCalendarAdvance(Calendar,$H1462,B1463,"f",FALSE)</f>
        <v>49754</v>
      </c>
      <c r="I1463" s="177">
        <f>_xll.qlInterestRateIndexValueDate(Index1M,$H1463)</f>
        <v>49758</v>
      </c>
      <c r="J1463" s="182">
        <f>IFERROR(_xll.qlIndexFixing(Index1M,$H1463,TRUE,_xll.ohTrigger(RecalcTrigger,Trigger1M)),NA())</f>
        <v>1.521212667231823E-2</v>
      </c>
      <c r="K1463" s="44">
        <f>IFERROR(_xll.qlIndexFixing(Index3M,H1463,TRUE,_xll.ohTrigger(RecalcTrigger,Trigger3M)),NA())</f>
        <v>1.5545895211214817E-2</v>
      </c>
      <c r="L1463" s="44">
        <f>IFERROR(_xll.qlIndexFixing(Index6M,$H1463,TRUE,_xll.ohTrigger(RecalcTrigger,Trigger6M)),NA())</f>
        <v>1.5593023220307008E-2</v>
      </c>
      <c r="M1463" s="183">
        <f>IFERROR(_xll.qlIndexFixing(Index1Y,$H1463,TRUE,_xll.ohTrigger(RecalcTrigger,Trigger1Y)),NA())</f>
        <v>1.5848139365862473E-2</v>
      </c>
      <c r="N1463" s="182">
        <f>IFERROR(_xll.qlIndexFixing(ONIndex1M,I1463,TRUE,_xll.ohTrigger(RecalcTrigger,Trigger1M)),NA())</f>
        <v>1.5225182867251164E-2</v>
      </c>
      <c r="O1463" s="44">
        <f>IFERROR(_xll.qlIndexFixing(ONIndex3M,I1463,TRUE,_xll.ohTrigger(RecalcTrigger,Trigger3M)),NA())</f>
        <v>1.559470942588348E-2</v>
      </c>
      <c r="P1463" s="44">
        <f>IFERROR(_xll.qlIndexFixing(ONIndex6M,I1463,TRUE,_xll.ohTrigger(RecalcTrigger,Trigger6M)),NA())</f>
        <v>1.5688716274508963E-2</v>
      </c>
      <c r="Q1463" s="183">
        <f>IFERROR(_xll.qlIndexFixing(ONIndex1Y,I1463,TRUE,_xll.ohTrigger(RecalcTrigger,Trigger1Y)),NA())</f>
        <v>1.6005076152962872E-2</v>
      </c>
    </row>
    <row r="1464" spans="2:17" x14ac:dyDescent="0.2">
      <c r="B1464" s="39" t="s">
        <v>42</v>
      </c>
      <c r="D1464" s="42">
        <f>_xll.qlCalendarAdvance(Calendar,$D1463,B1464,"f",FALSE)</f>
        <v>49761</v>
      </c>
      <c r="E1464" s="177">
        <f>_xll.qlInterestRateIndexValueDate(IndexON,D1464)</f>
        <v>49761</v>
      </c>
      <c r="F1464" s="193">
        <f>IFERROR(_xll.qlIndexFixing(IndexON,D1464,TRUE,_xll.ohTrigger(RecalcTrigger,TriggerON)),NA())</f>
        <v>1.3915039525995709E-2</v>
      </c>
      <c r="H1464" s="42">
        <f>_xll.qlCalendarAdvance(Calendar,$H1463,B1464,"f",FALSE)</f>
        <v>49761</v>
      </c>
      <c r="I1464" s="177">
        <f>_xll.qlInterestRateIndexValueDate(Index1M,$H1464)</f>
        <v>49765</v>
      </c>
      <c r="J1464" s="182">
        <f>IFERROR(_xll.qlIndexFixing(Index1M,$H1464,TRUE,_xll.ohTrigger(RecalcTrigger,Trigger1M)),NA())</f>
        <v>1.5200452375407458E-2</v>
      </c>
      <c r="K1464" s="44">
        <f>IFERROR(_xll.qlIndexFixing(Index3M,H1464,TRUE,_xll.ohTrigger(RecalcTrigger,Trigger3M)),NA())</f>
        <v>1.5533688465257945E-2</v>
      </c>
      <c r="L1464" s="44">
        <f>IFERROR(_xll.qlIndexFixing(Index6M,$H1464,TRUE,_xll.ohTrigger(RecalcTrigger,Trigger6M)),NA())</f>
        <v>1.5581229544781866E-2</v>
      </c>
      <c r="M1464" s="183">
        <f>IFERROR(_xll.qlIndexFixing(Index1Y,$H1464,TRUE,_xll.ohTrigger(RecalcTrigger,Trigger1Y)),NA())</f>
        <v>1.5836986277585764E-2</v>
      </c>
      <c r="N1464" s="182">
        <f>IFERROR(_xll.qlIndexFixing(ONIndex1M,I1464,TRUE,_xll.ohTrigger(RecalcTrigger,Trigger1M)),NA())</f>
        <v>1.5212959309884866E-2</v>
      </c>
      <c r="O1464" s="44">
        <f>IFERROR(_xll.qlIndexFixing(ONIndex3M,I1464,TRUE,_xll.ohTrigger(RecalcTrigger,Trigger3M)),NA())</f>
        <v>1.5581917323466143E-2</v>
      </c>
      <c r="P1464" s="44">
        <f>IFERROR(_xll.qlIndexFixing(ONIndex6M,I1464,TRUE,_xll.ohTrigger(RecalcTrigger,Trigger6M)),NA())</f>
        <v>1.5676339438313036E-2</v>
      </c>
      <c r="Q1464" s="183">
        <f>IFERROR(_xll.qlIndexFixing(ONIndex1Y,I1464,TRUE,_xll.ohTrigger(RecalcTrigger,Trigger1Y)),NA())</f>
        <v>1.5994101302174712E-2</v>
      </c>
    </row>
    <row r="1465" spans="2:17" x14ac:dyDescent="0.2">
      <c r="B1465" s="39" t="s">
        <v>42</v>
      </c>
      <c r="D1465" s="42">
        <f>_xll.qlCalendarAdvance(Calendar,$D1464,B1465,"f",FALSE)</f>
        <v>49768</v>
      </c>
      <c r="E1465" s="177">
        <f>_xll.qlInterestRateIndexValueDate(IndexON,D1465)</f>
        <v>49768</v>
      </c>
      <c r="F1465" s="193">
        <f>IFERROR(_xll.qlIndexFixing(IndexON,D1465,TRUE,_xll.ohTrigger(RecalcTrigger,TriggerON)),NA())</f>
        <v>1.3915039525995709E-2</v>
      </c>
      <c r="H1465" s="42">
        <f>_xll.qlCalendarAdvance(Calendar,$H1464,B1465,"f",FALSE)</f>
        <v>49768</v>
      </c>
      <c r="I1465" s="177">
        <f>_xll.qlInterestRateIndexValueDate(Index1M,$H1465)</f>
        <v>49772</v>
      </c>
      <c r="J1465" s="182">
        <f>IFERROR(_xll.qlIndexFixing(Index1M,$H1465,TRUE,_xll.ohTrigger(RecalcTrigger,Trigger1M)),NA())</f>
        <v>1.5188233308934151E-2</v>
      </c>
      <c r="K1465" s="44">
        <f>IFERROR(_xll.qlIndexFixing(Index3M,H1465,TRUE,_xll.ohTrigger(RecalcTrigger,Trigger3M)),NA())</f>
        <v>1.5520915185892738E-2</v>
      </c>
      <c r="L1465" s="44">
        <f>IFERROR(_xll.qlIndexFixing(Index6M,$H1465,TRUE,_xll.ohTrigger(RecalcTrigger,Trigger6M)),NA())</f>
        <v>1.5568907101670948E-2</v>
      </c>
      <c r="M1465" s="183">
        <f>IFERROR(_xll.qlIndexFixing(Index1Y,$H1465,TRUE,_xll.ohTrigger(RecalcTrigger,Trigger1Y)),NA())</f>
        <v>1.5825834743514806E-2</v>
      </c>
      <c r="N1465" s="182">
        <f>IFERROR(_xll.qlIndexFixing(ONIndex1M,I1465,TRUE,_xll.ohTrigger(RecalcTrigger,Trigger1M)),NA())</f>
        <v>1.5200742436531911E-2</v>
      </c>
      <c r="O1465" s="44">
        <f>IFERROR(_xll.qlIndexFixing(ONIndex3M,I1465,TRUE,_xll.ohTrigger(RecalcTrigger,Trigger3M)),NA())</f>
        <v>1.5569133754942399E-2</v>
      </c>
      <c r="P1465" s="44">
        <f>IFERROR(_xll.qlIndexFixing(ONIndex6M,I1465,TRUE,_xll.ohTrigger(RecalcTrigger,Trigger6M)),NA())</f>
        <v>1.5663971590127446E-2</v>
      </c>
      <c r="Q1465" s="183">
        <f>IFERROR(_xll.qlIndexFixing(ONIndex1Y,I1465,TRUE,_xll.ohTrigger(RecalcTrigger,Trigger1Y)),NA())</f>
        <v>1.5983123546750022E-2</v>
      </c>
    </row>
    <row r="1466" spans="2:17" x14ac:dyDescent="0.2">
      <c r="B1466" s="39" t="s">
        <v>42</v>
      </c>
      <c r="D1466" s="42">
        <f>_xll.qlCalendarAdvance(Calendar,$D1465,B1466,"f",FALSE)</f>
        <v>49775</v>
      </c>
      <c r="E1466" s="177">
        <f>_xll.qlInterestRateIndexValueDate(IndexON,D1466)</f>
        <v>49775</v>
      </c>
      <c r="F1466" s="193">
        <f>IFERROR(_xll.qlIndexFixing(IndexON,D1466,TRUE,_xll.ohTrigger(RecalcTrigger,TriggerON)),NA())</f>
        <v>1.3916115280473207E-2</v>
      </c>
      <c r="H1466" s="42">
        <f>_xll.qlCalendarAdvance(Calendar,$H1465,B1466,"f",FALSE)</f>
        <v>49775</v>
      </c>
      <c r="I1466" s="177">
        <f>_xll.qlInterestRateIndexValueDate(Index1M,$H1466)</f>
        <v>49781</v>
      </c>
      <c r="J1466" s="182">
        <f>IFERROR(_xll.qlIndexFixing(Index1M,$H1466,TRUE,_xll.ohTrigger(RecalcTrigger,Trigger1M)),NA())</f>
        <v>1.5172533985551517E-2</v>
      </c>
      <c r="K1466" s="44">
        <f>IFERROR(_xll.qlIndexFixing(Index3M,H1466,TRUE,_xll.ohTrigger(RecalcTrigger,Trigger3M)),NA())</f>
        <v>1.5504507719770287E-2</v>
      </c>
      <c r="L1466" s="44">
        <f>IFERROR(_xll.qlIndexFixing(Index6M,$H1466,TRUE,_xll.ohTrigger(RecalcTrigger,Trigger6M)),NA())</f>
        <v>1.5553082227463409E-2</v>
      </c>
      <c r="M1466" s="183">
        <f>IFERROR(_xll.qlIndexFixing(Index1Y,$H1466,TRUE,_xll.ohTrigger(RecalcTrigger,Trigger1Y)),NA())</f>
        <v>1.5811499614720333E-2</v>
      </c>
      <c r="N1466" s="182">
        <f>IFERROR(_xll.qlIndexFixing(ONIndex1M,I1466,TRUE,_xll.ohTrigger(RecalcTrigger,Trigger1M)),NA())</f>
        <v>1.5183942275056594E-2</v>
      </c>
      <c r="O1466" s="44">
        <f>IFERROR(_xll.qlIndexFixing(ONIndex3M,I1466,TRUE,_xll.ohTrigger(RecalcTrigger,Trigger3M)),NA())</f>
        <v>1.5551558636754947E-2</v>
      </c>
      <c r="P1466" s="44">
        <f>IFERROR(_xll.qlIndexFixing(ONIndex6M,I1466,TRUE,_xll.ohTrigger(RecalcTrigger,Trigger6M)),NA())</f>
        <v>1.5646999391680794E-2</v>
      </c>
      <c r="Q1466" s="183">
        <f>IFERROR(_xll.qlIndexFixing(ONIndex1Y,I1466,TRUE,_xll.ohTrigger(RecalcTrigger,Trigger1Y)),NA())</f>
        <v>1.5968144545697172E-2</v>
      </c>
    </row>
    <row r="1467" spans="2:17" x14ac:dyDescent="0.2">
      <c r="B1467" s="39" t="s">
        <v>42</v>
      </c>
      <c r="D1467" s="42">
        <f>_xll.qlCalendarAdvance(Calendar,$D1466,B1467,"f",FALSE)</f>
        <v>49782</v>
      </c>
      <c r="E1467" s="177">
        <f>_xll.qlInterestRateIndexValueDate(IndexON,D1467)</f>
        <v>49782</v>
      </c>
      <c r="F1467" s="193">
        <f>IFERROR(_xll.qlIndexFixing(IndexON,D1467,TRUE,_xll.ohTrigger(RecalcTrigger,TriggerON)),NA())</f>
        <v>1.3915039525915773E-2</v>
      </c>
      <c r="H1467" s="42">
        <f>_xll.qlCalendarAdvance(Calendar,$H1466,B1467,"f",FALSE)</f>
        <v>49782</v>
      </c>
      <c r="I1467" s="177">
        <f>_xll.qlInterestRateIndexValueDate(Index1M,$H1467)</f>
        <v>49786</v>
      </c>
      <c r="J1467" s="182">
        <f>IFERROR(_xll.qlIndexFixing(Index1M,$H1467,TRUE,_xll.ohTrigger(RecalcTrigger,Trigger1M)),NA())</f>
        <v>1.5163817618046416E-2</v>
      </c>
      <c r="K1467" s="44">
        <f>IFERROR(_xll.qlIndexFixing(Index3M,H1467,TRUE,_xll.ohTrigger(RecalcTrigger,Trigger3M)),NA())</f>
        <v>1.5495400088315125E-2</v>
      </c>
      <c r="L1467" s="44">
        <f>IFERROR(_xll.qlIndexFixing(Index6M,$H1467,TRUE,_xll.ohTrigger(RecalcTrigger,Trigger6M)),NA())</f>
        <v>1.5544299680802775E-2</v>
      </c>
      <c r="M1467" s="183">
        <f>IFERROR(_xll.qlIndexFixing(Index1Y,$H1467,TRUE,_xll.ohTrigger(RecalcTrigger,Trigger1Y)),NA())</f>
        <v>1.5803537019354805E-2</v>
      </c>
      <c r="N1467" s="182">
        <f>IFERROR(_xll.qlIndexFixing(ONIndex1M,I1467,TRUE,_xll.ohTrigger(RecalcTrigger,Trigger1M)),NA())</f>
        <v>1.5176329736510397E-2</v>
      </c>
      <c r="O1467" s="44">
        <f>IFERROR(_xll.qlIndexFixing(ONIndex3M,I1467,TRUE,_xll.ohTrigger(RecalcTrigger,Trigger3M)),NA())</f>
        <v>1.5543593221734042E-2</v>
      </c>
      <c r="P1467" s="44">
        <f>IFERROR(_xll.qlIndexFixing(ONIndex6M,I1467,TRUE,_xll.ohTrigger(RecalcTrigger,Trigger6M)),NA())</f>
        <v>1.5639263805109493E-2</v>
      </c>
      <c r="Q1467" s="183">
        <f>IFERROR(_xll.qlIndexFixing(ONIndex1Y,I1467,TRUE,_xll.ohTrigger(RecalcTrigger,Trigger1Y)),NA())</f>
        <v>1.5961159992654572E-2</v>
      </c>
    </row>
    <row r="1468" spans="2:17" x14ac:dyDescent="0.2">
      <c r="B1468" s="39" t="s">
        <v>42</v>
      </c>
      <c r="D1468" s="42">
        <f>_xll.qlCalendarAdvance(Calendar,$D1467,B1468,"f",FALSE)</f>
        <v>49789</v>
      </c>
      <c r="E1468" s="177">
        <f>_xll.qlInterestRateIndexValueDate(IndexON,D1468)</f>
        <v>49789</v>
      </c>
      <c r="F1468" s="193">
        <f>IFERROR(_xll.qlIndexFixing(IndexON,D1468,TRUE,_xll.ohTrigger(RecalcTrigger,TriggerON)),NA())</f>
        <v>1.3915039525915773E-2</v>
      </c>
      <c r="H1468" s="42">
        <f>_xll.qlCalendarAdvance(Calendar,$H1467,B1468,"f",FALSE)</f>
        <v>49789</v>
      </c>
      <c r="I1468" s="177">
        <f>_xll.qlInterestRateIndexValueDate(Index1M,$H1468)</f>
        <v>49793</v>
      </c>
      <c r="J1468" s="182">
        <f>IFERROR(_xll.qlIndexFixing(Index1M,$H1468,TRUE,_xll.ohTrigger(RecalcTrigger,Trigger1M)),NA())</f>
        <v>1.5151621491489742E-2</v>
      </c>
      <c r="K1468" s="44">
        <f>IFERROR(_xll.qlIndexFixing(Index3M,H1468,TRUE,_xll.ohTrigger(RecalcTrigger,Trigger3M)),NA())</f>
        <v>1.5482658772658959E-2</v>
      </c>
      <c r="L1468" s="44">
        <f>IFERROR(_xll.qlIndexFixing(Index6M,$H1468,TRUE,_xll.ohTrigger(RecalcTrigger,Trigger6M)),NA())</f>
        <v>1.5532015180055861E-2</v>
      </c>
      <c r="M1468" s="183">
        <f>IFERROR(_xll.qlIndexFixing(Index1Y,$H1468,TRUE,_xll.ohTrigger(RecalcTrigger,Trigger1Y)),NA())</f>
        <v>1.579239116992915E-2</v>
      </c>
      <c r="N1468" s="182">
        <f>IFERROR(_xll.qlIndexFixing(ONIndex1M,I1468,TRUE,_xll.ohTrigger(RecalcTrigger,Trigger1M)),NA())</f>
        <v>1.5163582962314237E-2</v>
      </c>
      <c r="O1468" s="44">
        <f>IFERROR(_xll.qlIndexFixing(ONIndex3M,I1468,TRUE,_xll.ohTrigger(RecalcTrigger,Trigger3M)),NA())</f>
        <v>1.553026093833676E-2</v>
      </c>
      <c r="P1468" s="44">
        <f>IFERROR(_xll.qlIndexFixing(ONIndex6M,I1468,TRUE,_xll.ohTrigger(RecalcTrigger,Trigger6M)),NA())</f>
        <v>1.5626382484019707E-2</v>
      </c>
      <c r="Q1468" s="183">
        <f>IFERROR(_xll.qlIndexFixing(ONIndex1Y,I1468,TRUE,_xll.ohTrigger(RecalcTrigger,Trigger1Y)),NA())</f>
        <v>1.5949743070167166E-2</v>
      </c>
    </row>
    <row r="1469" spans="2:17" x14ac:dyDescent="0.2">
      <c r="B1469" s="39" t="s">
        <v>42</v>
      </c>
      <c r="D1469" s="42">
        <f>_xll.qlCalendarAdvance(Calendar,$D1468,B1469,"f",FALSE)</f>
        <v>49797</v>
      </c>
      <c r="E1469" s="177">
        <f>_xll.qlInterestRateIndexValueDate(IndexON,D1469)</f>
        <v>49797</v>
      </c>
      <c r="F1469" s="193">
        <f>IFERROR(_xll.qlIndexFixing(IndexON,D1469,TRUE,_xll.ohTrigger(RecalcTrigger,TriggerON)),NA())</f>
        <v>1.391557738937621E-2</v>
      </c>
      <c r="H1469" s="42">
        <f>_xll.qlCalendarAdvance(Calendar,$H1468,B1469,"f",FALSE)</f>
        <v>49797</v>
      </c>
      <c r="I1469" s="177">
        <f>_xll.qlInterestRateIndexValueDate(Index1M,$H1469)</f>
        <v>49801</v>
      </c>
      <c r="J1469" s="182">
        <f>IFERROR(_xll.qlIndexFixing(Index1M,$H1469,TRUE,_xll.ohTrigger(RecalcTrigger,Trigger1M)),NA())</f>
        <v>1.5137141417708775E-2</v>
      </c>
      <c r="K1469" s="44">
        <f>IFERROR(_xll.qlIndexFixing(Index3M,H1469,TRUE,_xll.ohTrigger(RecalcTrigger,Trigger3M)),NA())</f>
        <v>1.5467535818581991E-2</v>
      </c>
      <c r="L1469" s="44">
        <f>IFERROR(_xll.qlIndexFixing(Index6M,$H1469,TRUE,_xll.ohTrigger(RecalcTrigger,Trigger6M)),NA())</f>
        <v>1.5517453663095992E-2</v>
      </c>
      <c r="M1469" s="183">
        <f>IFERROR(_xll.qlIndexFixing(Index1Y,$H1469,TRUE,_xll.ohTrigger(RecalcTrigger,Trigger1Y)),NA())</f>
        <v>1.5779655803616944E-2</v>
      </c>
      <c r="N1469" s="182">
        <f>IFERROR(_xll.qlIndexFixing(ONIndex1M,I1469,TRUE,_xll.ohTrigger(RecalcTrigger,Trigger1M)),NA())</f>
        <v>1.5150206304692659E-2</v>
      </c>
      <c r="O1469" s="44">
        <f>IFERROR(_xll.qlIndexFixing(ONIndex3M,I1469,TRUE,_xll.ohTrigger(RecalcTrigger,Trigger3M)),NA())</f>
        <v>1.5516269632742663E-2</v>
      </c>
      <c r="P1469" s="44">
        <f>IFERROR(_xll.qlIndexFixing(ONIndex6M,I1469,TRUE,_xll.ohTrigger(RecalcTrigger,Trigger6M)),NA())</f>
        <v>1.5612834278302401E-2</v>
      </c>
      <c r="Q1469" s="183">
        <f>IFERROR(_xll.qlIndexFixing(ONIndex1Y,I1469,TRUE,_xll.ohTrigger(RecalcTrigger,Trigger1Y)),NA())</f>
        <v>1.5937616988868086E-2</v>
      </c>
    </row>
    <row r="1470" spans="2:17" x14ac:dyDescent="0.2">
      <c r="B1470" s="39" t="s">
        <v>42</v>
      </c>
      <c r="D1470" s="42">
        <f>_xll.qlCalendarAdvance(Calendar,$D1469,B1470,"f",FALSE)</f>
        <v>49804</v>
      </c>
      <c r="E1470" s="177">
        <f>_xll.qlInterestRateIndexValueDate(IndexON,D1470)</f>
        <v>49804</v>
      </c>
      <c r="F1470" s="193">
        <f>IFERROR(_xll.qlIndexFixing(IndexON,D1470,TRUE,_xll.ohTrigger(RecalcTrigger,TriggerON)),NA())</f>
        <v>1.391557738932292E-2</v>
      </c>
      <c r="H1470" s="42">
        <f>_xll.qlCalendarAdvance(Calendar,$H1469,B1470,"f",FALSE)</f>
        <v>49804</v>
      </c>
      <c r="I1470" s="177">
        <f>_xll.qlInterestRateIndexValueDate(Index1M,$H1470)</f>
        <v>49808</v>
      </c>
      <c r="J1470" s="182">
        <f>IFERROR(_xll.qlIndexFixing(Index1M,$H1470,TRUE,_xll.ohTrigger(RecalcTrigger,Trigger1M)),NA())</f>
        <v>1.5124963161431809E-2</v>
      </c>
      <c r="K1470" s="44">
        <f>IFERROR(_xll.qlIndexFixing(Index3M,H1470,TRUE,_xll.ohTrigger(RecalcTrigger,Trigger3M)),NA())</f>
        <v>1.5454819039828484E-2</v>
      </c>
      <c r="L1470" s="44">
        <f>IFERROR(_xll.qlIndexFixing(Index6M,$H1470,TRUE,_xll.ohTrigger(RecalcTrigger,Trigger6M)),NA())</f>
        <v>1.5505198092777405E-2</v>
      </c>
      <c r="M1470" s="183">
        <f>IFERROR(_xll.qlIndexFixing(Index1Y,$H1470,TRUE,_xll.ohTrigger(RecalcTrigger,Trigger1Y)),NA())</f>
        <v>1.5768514953163046E-2</v>
      </c>
      <c r="N1470" s="182">
        <f>IFERROR(_xll.qlIndexFixing(ONIndex1M,I1470,TRUE,_xll.ohTrigger(RecalcTrigger,Trigger1M)),NA())</f>
        <v>1.5138027733820891E-2</v>
      </c>
      <c r="O1470" s="44">
        <f>IFERROR(_xll.qlIndexFixing(ONIndex3M,I1470,TRUE,_xll.ohTrigger(RecalcTrigger,Trigger3M)),NA())</f>
        <v>1.5503533908827194E-2</v>
      </c>
      <c r="P1470" s="44">
        <f>IFERROR(_xll.qlIndexFixing(ONIndex6M,I1470,TRUE,_xll.ohTrigger(RecalcTrigger,Trigger6M)),NA())</f>
        <v>1.5600516395588571E-2</v>
      </c>
      <c r="Q1470" s="183">
        <f>IFERROR(_xll.qlIndexFixing(ONIndex1Y,I1470,TRUE,_xll.ohTrigger(RecalcTrigger,Trigger1Y)),NA())</f>
        <v>1.5926626944313682E-2</v>
      </c>
    </row>
    <row r="1471" spans="2:17" x14ac:dyDescent="0.2">
      <c r="B1471" s="39" t="s">
        <v>42</v>
      </c>
      <c r="D1471" s="42">
        <f>_xll.qlCalendarAdvance(Calendar,$D1470,B1471,"f",FALSE)</f>
        <v>49811</v>
      </c>
      <c r="E1471" s="177">
        <f>_xll.qlInterestRateIndexValueDate(IndexON,D1471)</f>
        <v>49811</v>
      </c>
      <c r="F1471" s="193">
        <f>IFERROR(_xll.qlIndexFixing(IndexON,D1471,TRUE,_xll.ohTrigger(RecalcTrigger,TriggerON)),NA())</f>
        <v>1.391557738937621E-2</v>
      </c>
      <c r="H1471" s="42">
        <f>_xll.qlCalendarAdvance(Calendar,$H1470,B1471,"f",FALSE)</f>
        <v>49811</v>
      </c>
      <c r="I1471" s="177">
        <f>_xll.qlInterestRateIndexValueDate(Index1M,$H1471)</f>
        <v>49815</v>
      </c>
      <c r="J1471" s="182">
        <f>IFERROR(_xll.qlIndexFixing(Index1M,$H1471,TRUE,_xll.ohTrigger(RecalcTrigger,Trigger1M)),NA())</f>
        <v>1.5112793601617748E-2</v>
      </c>
      <c r="K1471" s="44">
        <f>IFERROR(_xll.qlIndexFixing(Index3M,H1471,TRUE,_xll.ohTrigger(RecalcTrigger,Trigger3M)),NA())</f>
        <v>1.5442113975525255E-2</v>
      </c>
      <c r="L1471" s="44">
        <f>IFERROR(_xll.qlIndexFixing(Index6M,$H1471,TRUE,_xll.ohTrigger(RecalcTrigger,Trigger6M)),NA())</f>
        <v>1.5492956175991036E-2</v>
      </c>
      <c r="M1471" s="183">
        <f>IFERROR(_xll.qlIndexFixing(Index1Y,$H1471,TRUE,_xll.ohTrigger(RecalcTrigger,Trigger1Y)),NA())</f>
        <v>1.5757376703187883E-2</v>
      </c>
      <c r="N1471" s="182">
        <f>IFERROR(_xll.qlIndexFixing(ONIndex1M,I1471,TRUE,_xll.ohTrigger(RecalcTrigger,Trigger1M)),NA())</f>
        <v>1.5125857374460594E-2</v>
      </c>
      <c r="O1471" s="44">
        <f>IFERROR(_xll.qlIndexFixing(ONIndex3M,I1471,TRUE,_xll.ohTrigger(RecalcTrigger,Trigger3M)),NA())</f>
        <v>1.5490808257254685E-2</v>
      </c>
      <c r="P1471" s="44">
        <f>IFERROR(_xll.qlIndexFixing(ONIndex6M,I1471,TRUE,_xll.ohTrigger(RecalcTrigger,Trigger6M)),NA())</f>
        <v>1.5588208956041072E-2</v>
      </c>
      <c r="Q1471" s="183">
        <f>IFERROR(_xll.qlIndexFixing(ONIndex1Y,I1471,TRUE,_xll.ohTrigger(RecalcTrigger,Trigger1Y)),NA())</f>
        <v>1.5915635025338659E-2</v>
      </c>
    </row>
    <row r="1472" spans="2:17" x14ac:dyDescent="0.2">
      <c r="B1472" s="39" t="s">
        <v>42</v>
      </c>
      <c r="D1472" s="42">
        <f>_xll.qlCalendarAdvance(Calendar,$D1471,B1472,"f",FALSE)</f>
        <v>49818</v>
      </c>
      <c r="E1472" s="177">
        <f>_xll.qlInterestRateIndexValueDate(IndexON,D1472)</f>
        <v>49818</v>
      </c>
      <c r="F1472" s="193">
        <f>IFERROR(_xll.qlIndexFixing(IndexON,D1472,TRUE,_xll.ohTrigger(RecalcTrigger,TriggerON)),NA())</f>
        <v>1.3915577389349565E-2</v>
      </c>
      <c r="H1472" s="42">
        <f>_xll.qlCalendarAdvance(Calendar,$H1471,B1472,"f",FALSE)</f>
        <v>49818</v>
      </c>
      <c r="I1472" s="177">
        <f>_xll.qlInterestRateIndexValueDate(Index1M,$H1472)</f>
        <v>49822</v>
      </c>
      <c r="J1472" s="182">
        <f>IFERROR(_xll.qlIndexFixing(Index1M,$H1472,TRUE,_xll.ohTrigger(RecalcTrigger,Trigger1M)),NA())</f>
        <v>1.510063298719521E-2</v>
      </c>
      <c r="K1472" s="44">
        <f>IFERROR(_xll.qlIndexFixing(Index3M,H1472,TRUE,_xll.ohTrigger(RecalcTrigger,Trigger3M)),NA())</f>
        <v>1.5429420876945221E-2</v>
      </c>
      <c r="L1472" s="44">
        <f>IFERROR(_xll.qlIndexFixing(Index6M,$H1472,TRUE,_xll.ohTrigger(RecalcTrigger,Trigger6M)),NA())</f>
        <v>1.5480728151222639E-2</v>
      </c>
      <c r="M1472" s="183">
        <f>IFERROR(_xll.qlIndexFixing(Index1Y,$H1472,TRUE,_xll.ohTrigger(RecalcTrigger,Trigger1Y)),NA())</f>
        <v>1.5746241223988329E-2</v>
      </c>
      <c r="N1472" s="182">
        <f>IFERROR(_xll.qlIndexFixing(ONIndex1M,I1472,TRUE,_xll.ohTrigger(RecalcTrigger,Trigger1M)),NA())</f>
        <v>1.5113695475212907E-2</v>
      </c>
      <c r="O1472" s="44">
        <f>IFERROR(_xll.qlIndexFixing(ONIndex3M,I1472,TRUE,_xll.ohTrigger(RecalcTrigger,Trigger3M)),NA())</f>
        <v>1.5478092928304932E-2</v>
      </c>
      <c r="P1472" s="44">
        <f>IFERROR(_xll.qlIndexFixing(ONIndex6M,I1472,TRUE,_xll.ohTrigger(RecalcTrigger,Trigger6M)),NA())</f>
        <v>1.5575912196270636E-2</v>
      </c>
      <c r="Q1472" s="183">
        <f>IFERROR(_xll.qlIndexFixing(ONIndex1Y,I1472,TRUE,_xll.ohTrigger(RecalcTrigger,Trigger1Y)),NA())</f>
        <v>1.5904641399568931E-2</v>
      </c>
    </row>
    <row r="1473" spans="2:17" x14ac:dyDescent="0.2">
      <c r="B1473" s="39" t="s">
        <v>42</v>
      </c>
      <c r="D1473" s="42">
        <f>_xll.qlCalendarAdvance(Calendar,$D1472,B1473,"f",FALSE)</f>
        <v>49825</v>
      </c>
      <c r="E1473" s="177">
        <f>_xll.qlInterestRateIndexValueDate(IndexON,D1473)</f>
        <v>49825</v>
      </c>
      <c r="F1473" s="193">
        <f>IFERROR(_xll.qlIndexFixing(IndexON,D1473,TRUE,_xll.ohTrigger(RecalcTrigger,TriggerON)),NA())</f>
        <v>1.391557738937621E-2</v>
      </c>
      <c r="H1473" s="42">
        <f>_xll.qlCalendarAdvance(Calendar,$H1472,B1473,"f",FALSE)</f>
        <v>49825</v>
      </c>
      <c r="I1473" s="177">
        <f>_xll.qlInterestRateIndexValueDate(Index1M,$H1473)</f>
        <v>49829</v>
      </c>
      <c r="J1473" s="182">
        <f>IFERROR(_xll.qlIndexFixing(Index1M,$H1473,TRUE,_xll.ohTrigger(RecalcTrigger,Trigger1M)),NA())</f>
        <v>1.5089032634549859E-2</v>
      </c>
      <c r="K1473" s="44">
        <f>IFERROR(_xll.qlIndexFixing(Index3M,H1473,TRUE,_xll.ohTrigger(RecalcTrigger,Trigger3M)),NA())</f>
        <v>1.5416739995360428E-2</v>
      </c>
      <c r="L1473" s="44">
        <f>IFERROR(_xll.qlIndexFixing(Index6M,$H1473,TRUE,_xll.ohTrigger(RecalcTrigger,Trigger6M)),NA())</f>
        <v>1.5469050262646045E-2</v>
      </c>
      <c r="M1473" s="183">
        <f>IFERROR(_xll.qlIndexFixing(Index1Y,$H1473,TRUE,_xll.ohTrigger(RecalcTrigger,Trigger1Y)),NA())</f>
        <v>1.5735108685852716E-2</v>
      </c>
      <c r="N1473" s="182">
        <f>IFERROR(_xll.qlIndexFixing(ONIndex1M,I1473,TRUE,_xll.ohTrigger(RecalcTrigger,Trigger1M)),NA())</f>
        <v>1.5101542284599034E-2</v>
      </c>
      <c r="O1473" s="44">
        <f>IFERROR(_xll.qlIndexFixing(ONIndex3M,I1473,TRUE,_xll.ohTrigger(RecalcTrigger,Trigger3M)),NA())</f>
        <v>1.5465388172417605E-2</v>
      </c>
      <c r="P1473" s="44">
        <f>IFERROR(_xll.qlIndexFixing(ONIndex6M,I1473,TRUE,_xll.ohTrigger(RecalcTrigger,Trigger6M)),NA())</f>
        <v>1.5563626353447546E-2</v>
      </c>
      <c r="Q1473" s="183">
        <f>IFERROR(_xll.qlIndexFixing(ONIndex1Y,I1473,TRUE,_xll.ohTrigger(RecalcTrigger,Trigger1Y)),NA())</f>
        <v>1.5893646234790282E-2</v>
      </c>
    </row>
    <row r="1474" spans="2:17" x14ac:dyDescent="0.2">
      <c r="B1474" s="39" t="s">
        <v>42</v>
      </c>
      <c r="D1474" s="42">
        <f>_xll.qlCalendarAdvance(Calendar,$D1473,B1474,"f",FALSE)</f>
        <v>49832</v>
      </c>
      <c r="E1474" s="177">
        <f>_xll.qlInterestRateIndexValueDate(IndexON,D1474)</f>
        <v>49832</v>
      </c>
      <c r="F1474" s="193">
        <f>IFERROR(_xll.qlIndexFixing(IndexON,D1474,TRUE,_xll.ohTrigger(RecalcTrigger,TriggerON)),NA())</f>
        <v>1.3915577389349565E-2</v>
      </c>
      <c r="H1474" s="42">
        <f>_xll.qlCalendarAdvance(Calendar,$H1473,B1474,"f",FALSE)</f>
        <v>49832</v>
      </c>
      <c r="I1474" s="177">
        <f>_xll.qlInterestRateIndexValueDate(Index1M,$H1474)</f>
        <v>49836</v>
      </c>
      <c r="J1474" s="182">
        <f>IFERROR(_xll.qlIndexFixing(Index1M,$H1474,TRUE,_xll.ohTrigger(RecalcTrigger,Trigger1M)),NA())</f>
        <v>1.5076890470430371E-2</v>
      </c>
      <c r="K1474" s="44">
        <f>IFERROR(_xll.qlIndexFixing(Index3M,H1474,TRUE,_xll.ohTrigger(RecalcTrigger,Trigger3M)),NA())</f>
        <v>1.5404071582035104E-2</v>
      </c>
      <c r="L1474" s="44">
        <f>IFERROR(_xll.qlIndexFixing(Index6M,$H1474,TRUE,_xll.ohTrigger(RecalcTrigger,Trigger6M)),NA())</f>
        <v>1.5456850150601496E-2</v>
      </c>
      <c r="M1474" s="183">
        <f>IFERROR(_xll.qlIndexFixing(Index1Y,$H1474,TRUE,_xll.ohTrigger(RecalcTrigger,Trigger1Y)),NA())</f>
        <v>1.5723979259062368E-2</v>
      </c>
      <c r="N1474" s="182">
        <f>IFERROR(_xll.qlIndexFixing(ONIndex1M,I1474,TRUE,_xll.ohTrigger(RecalcTrigger,Trigger1M)),NA())</f>
        <v>1.5089398051379987E-2</v>
      </c>
      <c r="O1474" s="44">
        <f>IFERROR(_xll.qlIndexFixing(ONIndex3M,I1474,TRUE,_xll.ohTrigger(RecalcTrigger,Trigger3M)),NA())</f>
        <v>1.5452694239952436E-2</v>
      </c>
      <c r="P1474" s="44">
        <f>IFERROR(_xll.qlIndexFixing(ONIndex6M,I1474,TRUE,_xll.ohTrigger(RecalcTrigger,Trigger6M)),NA())</f>
        <v>1.5551351664342405E-2</v>
      </c>
      <c r="Q1474" s="183">
        <f>IFERROR(_xll.qlIndexFixing(ONIndex1Y,I1474,TRUE,_xll.ohTrigger(RecalcTrigger,Trigger1Y)),NA())</f>
        <v>1.5882649698708562E-2</v>
      </c>
    </row>
    <row r="1475" spans="2:17" x14ac:dyDescent="0.2">
      <c r="B1475" s="39" t="s">
        <v>42</v>
      </c>
      <c r="D1475" s="42">
        <f>_xll.qlCalendarAdvance(Calendar,$D1474,B1475,"f",FALSE)</f>
        <v>49839</v>
      </c>
      <c r="E1475" s="177">
        <f>_xll.qlInterestRateIndexValueDate(IndexON,D1475)</f>
        <v>49839</v>
      </c>
      <c r="F1475" s="193">
        <f>IFERROR(_xll.qlIndexFixing(IndexON,D1475,TRUE,_xll.ohTrigger(RecalcTrigger,TriggerON)),NA())</f>
        <v>1.391557738937621E-2</v>
      </c>
      <c r="H1475" s="42">
        <f>_xll.qlCalendarAdvance(Calendar,$H1474,B1475,"f",FALSE)</f>
        <v>49839</v>
      </c>
      <c r="I1475" s="177">
        <f>_xll.qlInterestRateIndexValueDate(Index1M,$H1475)</f>
        <v>49843</v>
      </c>
      <c r="J1475" s="182">
        <f>IFERROR(_xll.qlIndexFixing(Index1M,$H1475,TRUE,_xll.ohTrigger(RecalcTrigger,Trigger1M)),NA())</f>
        <v>1.5064757979908805E-2</v>
      </c>
      <c r="K1475" s="44">
        <f>IFERROR(_xll.qlIndexFixing(Index3M,H1475,TRUE,_xll.ohTrigger(RecalcTrigger,Trigger3M)),NA())</f>
        <v>1.5391415888235213E-2</v>
      </c>
      <c r="L1475" s="44">
        <f>IFERROR(_xll.qlIndexFixing(Index6M,$H1475,TRUE,_xll.ohTrigger(RecalcTrigger,Trigger6M)),NA())</f>
        <v>1.5444664627935834E-2</v>
      </c>
      <c r="M1475" s="183">
        <f>IFERROR(_xll.qlIndexFixing(Index1Y,$H1475,TRUE,_xll.ohTrigger(RecalcTrigger,Trigger1Y)),NA())</f>
        <v>1.5712853113891596E-2</v>
      </c>
      <c r="N1475" s="182">
        <f>IFERROR(_xll.qlIndexFixing(ONIndex1M,I1475,TRUE,_xll.ohTrigger(RecalcTrigger,Trigger1M)),NA())</f>
        <v>1.5077263024236842E-2</v>
      </c>
      <c r="O1475" s="44">
        <f>IFERROR(_xll.qlIndexFixing(ONIndex3M,I1475,TRUE,_xll.ohTrigger(RecalcTrigger,Trigger3M)),NA())</f>
        <v>1.5440011381349095E-2</v>
      </c>
      <c r="P1475" s="44">
        <f>IFERROR(_xll.qlIndexFixing(ONIndex6M,I1475,TRUE,_xll.ohTrigger(RecalcTrigger,Trigger6M)),NA())</f>
        <v>1.5539088365725817E-2</v>
      </c>
      <c r="Q1475" s="183">
        <f>IFERROR(_xll.qlIndexFixing(ONIndex1Y,I1475,TRUE,_xll.ohTrigger(RecalcTrigger,Trigger1Y)),NA())</f>
        <v>1.587165195902962E-2</v>
      </c>
    </row>
    <row r="1476" spans="2:17" x14ac:dyDescent="0.2">
      <c r="B1476" s="39" t="s">
        <v>42</v>
      </c>
      <c r="D1476" s="42">
        <f>_xll.qlCalendarAdvance(Calendar,$D1475,B1476,"f",FALSE)</f>
        <v>49846</v>
      </c>
      <c r="E1476" s="177">
        <f>_xll.qlInterestRateIndexValueDate(IndexON,D1476)</f>
        <v>49846</v>
      </c>
      <c r="F1476" s="193">
        <f>IFERROR(_xll.qlIndexFixing(IndexON,D1476,TRUE,_xll.ohTrigger(RecalcTrigger,TriggerON)),NA())</f>
        <v>1.391557738937621E-2</v>
      </c>
      <c r="H1476" s="42">
        <f>_xll.qlCalendarAdvance(Calendar,$H1475,B1476,"f",FALSE)</f>
        <v>49846</v>
      </c>
      <c r="I1476" s="177">
        <f>_xll.qlInterestRateIndexValueDate(Index1M,$H1476)</f>
        <v>49850</v>
      </c>
      <c r="J1476" s="182">
        <f>IFERROR(_xll.qlIndexFixing(Index1M,$H1476,TRUE,_xll.ohTrigger(RecalcTrigger,Trigger1M)),NA())</f>
        <v>1.5052635411895388E-2</v>
      </c>
      <c r="K1476" s="44">
        <f>IFERROR(_xll.qlIndexFixing(Index3M,H1476,TRUE,_xll.ohTrigger(RecalcTrigger,Trigger3M)),NA())</f>
        <v>1.5378773165219769E-2</v>
      </c>
      <c r="L1476" s="44">
        <f>IFERROR(_xll.qlIndexFixing(Index6M,$H1476,TRUE,_xll.ohTrigger(RecalcTrigger,Trigger6M)),NA())</f>
        <v>1.543249393310487E-2</v>
      </c>
      <c r="M1476" s="183">
        <f>IFERROR(_xll.qlIndexFixing(Index1Y,$H1476,TRUE,_xll.ohTrigger(RecalcTrigger,Trigger1Y)),NA())</f>
        <v>1.570173042060662E-2</v>
      </c>
      <c r="N1476" s="182">
        <f>IFERROR(_xll.qlIndexFixing(ONIndex1M,I1476,TRUE,_xll.ohTrigger(RecalcTrigger,Trigger1M)),NA())</f>
        <v>1.5065137451690802E-2</v>
      </c>
      <c r="O1476" s="44">
        <f>IFERROR(_xll.qlIndexFixing(ONIndex3M,I1476,TRUE,_xll.ohTrigger(RecalcTrigger,Trigger3M)),NA())</f>
        <v>1.542733984704725E-2</v>
      </c>
      <c r="P1476" s="44">
        <f>IFERROR(_xll.qlIndexFixing(ONIndex6M,I1476,TRUE,_xll.ohTrigger(RecalcTrigger,Trigger6M)),NA())</f>
        <v>1.5526836694688129E-2</v>
      </c>
      <c r="Q1476" s="183">
        <f>IFERROR(_xll.qlIndexFixing(ONIndex1Y,I1476,TRUE,_xll.ohTrigger(RecalcTrigger,Trigger1Y)),NA())</f>
        <v>1.5860653183539242E-2</v>
      </c>
    </row>
    <row r="1477" spans="2:17" x14ac:dyDescent="0.2">
      <c r="B1477" s="39" t="s">
        <v>42</v>
      </c>
      <c r="D1477" s="42">
        <f>_xll.qlCalendarAdvance(Calendar,$D1476,B1477,"f",FALSE)</f>
        <v>49853</v>
      </c>
      <c r="E1477" s="177">
        <f>_xll.qlInterestRateIndexValueDate(IndexON,D1477)</f>
        <v>49853</v>
      </c>
      <c r="F1477" s="193">
        <f>IFERROR(_xll.qlIndexFixing(IndexON,D1477,TRUE,_xll.ohTrigger(RecalcTrigger,TriggerON)),NA())</f>
        <v>1.3915577389349565E-2</v>
      </c>
      <c r="H1477" s="42">
        <f>_xll.qlCalendarAdvance(Calendar,$H1476,B1477,"f",FALSE)</f>
        <v>49853</v>
      </c>
      <c r="I1477" s="177">
        <f>_xll.qlInterestRateIndexValueDate(Index1M,$H1477)</f>
        <v>49857</v>
      </c>
      <c r="J1477" s="182">
        <f>IFERROR(_xll.qlIndexFixing(Index1M,$H1477,TRUE,_xll.ohTrigger(RecalcTrigger,Trigger1M)),NA())</f>
        <v>1.503997280855764E-2</v>
      </c>
      <c r="K1477" s="44">
        <f>IFERROR(_xll.qlIndexFixing(Index3M,H1477,TRUE,_xll.ohTrigger(RecalcTrigger,Trigger3M)),NA())</f>
        <v>1.5366143664246917E-2</v>
      </c>
      <c r="L1477" s="44">
        <f>IFERROR(_xll.qlIndexFixing(Index6M,$H1477,TRUE,_xll.ohTrigger(RecalcTrigger,Trigger6M)),NA())</f>
        <v>1.5419271254563377E-2</v>
      </c>
      <c r="M1477" s="183">
        <f>IFERROR(_xll.qlIndexFixing(Index1Y,$H1477,TRUE,_xll.ohTrigger(RecalcTrigger,Trigger1Y)),NA())</f>
        <v>1.5690611349465759E-2</v>
      </c>
      <c r="N1477" s="182">
        <f>IFERROR(_xll.qlIndexFixing(ONIndex1M,I1477,TRUE,_xll.ohTrigger(RecalcTrigger,Trigger1M)),NA())</f>
        <v>1.5053021582422943E-2</v>
      </c>
      <c r="O1477" s="44">
        <f>IFERROR(_xll.qlIndexFixing(ONIndex3M,I1477,TRUE,_xll.ohTrigger(RecalcTrigger,Trigger3M)),NA())</f>
        <v>1.5414679887406635E-2</v>
      </c>
      <c r="P1477" s="44">
        <f>IFERROR(_xll.qlIndexFixing(ONIndex6M,I1477,TRUE,_xll.ohTrigger(RecalcTrigger,Trigger6M)),NA())</f>
        <v>1.5514596887840071E-2</v>
      </c>
      <c r="Q1477" s="183">
        <f>IFERROR(_xll.qlIndexFixing(ONIndex1Y,I1477,TRUE,_xll.ohTrigger(RecalcTrigger,Trigger1Y)),NA())</f>
        <v>1.584965353986334E-2</v>
      </c>
    </row>
    <row r="1478" spans="2:17" x14ac:dyDescent="0.2">
      <c r="B1478" s="39" t="s">
        <v>42</v>
      </c>
      <c r="D1478" s="42">
        <f>_xll.qlCalendarAdvance(Calendar,$D1477,B1478,"f",FALSE)</f>
        <v>49860</v>
      </c>
      <c r="E1478" s="177">
        <f>_xll.qlInterestRateIndexValueDate(IndexON,D1478)</f>
        <v>49860</v>
      </c>
      <c r="F1478" s="193">
        <f>IFERROR(_xll.qlIndexFixing(IndexON,D1478,TRUE,_xll.ohTrigger(RecalcTrigger,TriggerON)),NA())</f>
        <v>1.391557738937621E-2</v>
      </c>
      <c r="H1478" s="42">
        <f>_xll.qlCalendarAdvance(Calendar,$H1477,B1478,"f",FALSE)</f>
        <v>49860</v>
      </c>
      <c r="I1478" s="177">
        <f>_xll.qlInterestRateIndexValueDate(Index1M,$H1478)</f>
        <v>49864</v>
      </c>
      <c r="J1478" s="182">
        <f>IFERROR(_xll.qlIndexFixing(Index1M,$H1478,TRUE,_xll.ohTrigger(RecalcTrigger,Trigger1M)),NA())</f>
        <v>1.5027871094029097E-2</v>
      </c>
      <c r="K1478" s="44">
        <f>IFERROR(_xll.qlIndexFixing(Index3M,H1478,TRUE,_xll.ohTrigger(RecalcTrigger,Trigger3M)),NA())</f>
        <v>1.5353527636571324E-2</v>
      </c>
      <c r="L1478" s="44">
        <f>IFERROR(_xll.qlIndexFixing(Index6M,$H1478,TRUE,_xll.ohTrigger(RecalcTrigger,Trigger6M)),NA())</f>
        <v>1.5407665089551876E-2</v>
      </c>
      <c r="M1478" s="183">
        <f>IFERROR(_xll.qlIndexFixing(Index1Y,$H1478,TRUE,_xll.ohTrigger(RecalcTrigger,Trigger1Y)),NA())</f>
        <v>1.5679496070720993E-2</v>
      </c>
      <c r="N1478" s="182">
        <f>IFERROR(_xll.qlIndexFixing(ONIndex1M,I1478,TRUE,_xll.ohTrigger(RecalcTrigger,Trigger1M)),NA())</f>
        <v>1.5040915665194277E-2</v>
      </c>
      <c r="O1478" s="44">
        <f>IFERROR(_xll.qlIndexFixing(ONIndex3M,I1478,TRUE,_xll.ohTrigger(RecalcTrigger,Trigger3M)),NA())</f>
        <v>1.5402031752946854E-2</v>
      </c>
      <c r="P1478" s="44">
        <f>IFERROR(_xll.qlIndexFixing(ONIndex6M,I1478,TRUE,_xll.ohTrigger(RecalcTrigger,Trigger6M)),NA())</f>
        <v>1.5502369182192055E-2</v>
      </c>
      <c r="Q1478" s="183">
        <f>IFERROR(_xll.qlIndexFixing(ONIndex1Y,I1478,TRUE,_xll.ohTrigger(RecalcTrigger,Trigger1Y)),NA())</f>
        <v>1.5838653195627828E-2</v>
      </c>
    </row>
    <row r="1479" spans="2:17" x14ac:dyDescent="0.2">
      <c r="B1479" s="39" t="s">
        <v>42</v>
      </c>
      <c r="D1479" s="42">
        <f>_xll.qlCalendarAdvance(Calendar,$D1478,B1479,"f",FALSE)</f>
        <v>49867</v>
      </c>
      <c r="E1479" s="177">
        <f>_xll.qlInterestRateIndexValueDate(IndexON,D1479)</f>
        <v>49867</v>
      </c>
      <c r="F1479" s="193">
        <f>IFERROR(_xll.qlIndexFixing(IndexON,D1479,TRUE,_xll.ohTrigger(RecalcTrigger,TriggerON)),NA())</f>
        <v>1.3915577389349565E-2</v>
      </c>
      <c r="H1479" s="42">
        <f>_xll.qlCalendarAdvance(Calendar,$H1478,B1479,"f",FALSE)</f>
        <v>49867</v>
      </c>
      <c r="I1479" s="177">
        <f>_xll.qlInterestRateIndexValueDate(Index1M,$H1479)</f>
        <v>49871</v>
      </c>
      <c r="J1479" s="182">
        <f>IFERROR(_xll.qlIndexFixing(Index1M,$H1479,TRUE,_xll.ohTrigger(RecalcTrigger,Trigger1M)),NA())</f>
        <v>1.5015780067394995E-2</v>
      </c>
      <c r="K1479" s="44">
        <f>IFERROR(_xll.qlIndexFixing(Index3M,H1479,TRUE,_xll.ohTrigger(RecalcTrigger,Trigger3M)),NA())</f>
        <v>1.5340925333444184E-2</v>
      </c>
      <c r="L1479" s="44">
        <f>IFERROR(_xll.qlIndexFixing(Index6M,$H1479,TRUE,_xll.ohTrigger(RecalcTrigger,Trigger6M)),NA())</f>
        <v>1.5395540986073311E-2</v>
      </c>
      <c r="M1479" s="183">
        <f>IFERROR(_xll.qlIndexFixing(Index1Y,$H1479,TRUE,_xll.ohTrigger(RecalcTrigger,Trigger1Y)),NA())</f>
        <v>1.5668384754615322E-2</v>
      </c>
      <c r="N1479" s="182">
        <f>IFERROR(_xll.qlIndexFixing(ONIndex1M,I1479,TRUE,_xll.ohTrigger(RecalcTrigger,Trigger1M)),NA())</f>
        <v>1.502881994844607E-2</v>
      </c>
      <c r="O1479" s="44">
        <f>IFERROR(_xll.qlIndexFixing(ONIndex3M,I1479,TRUE,_xll.ohTrigger(RecalcTrigger,Trigger3M)),NA())</f>
        <v>1.5389395693867769E-2</v>
      </c>
      <c r="P1479" s="44">
        <f>IFERROR(_xll.qlIndexFixing(ONIndex6M,I1479,TRUE,_xll.ohTrigger(RecalcTrigger,Trigger6M)),NA())</f>
        <v>1.5490153814754493E-2</v>
      </c>
      <c r="Q1479" s="183">
        <f>IFERROR(_xll.qlIndexFixing(ONIndex1Y,I1479,TRUE,_xll.ohTrigger(RecalcTrigger,Trigger1Y)),NA())</f>
        <v>1.5827652318698426E-2</v>
      </c>
    </row>
    <row r="1480" spans="2:17" x14ac:dyDescent="0.2">
      <c r="B1480" s="39" t="s">
        <v>42</v>
      </c>
      <c r="D1480" s="42">
        <f>_xll.qlCalendarAdvance(Calendar,$D1479,B1480,"f",FALSE)</f>
        <v>49874</v>
      </c>
      <c r="E1480" s="177">
        <f>_xll.qlInterestRateIndexValueDate(IndexON,D1480)</f>
        <v>49874</v>
      </c>
      <c r="F1480" s="193">
        <f>IFERROR(_xll.qlIndexFixing(IndexON,D1480,TRUE,_xll.ohTrigger(RecalcTrigger,TriggerON)),NA())</f>
        <v>1.3915577389349565E-2</v>
      </c>
      <c r="H1480" s="42">
        <f>_xll.qlCalendarAdvance(Calendar,$H1479,B1480,"f",FALSE)</f>
        <v>49874</v>
      </c>
      <c r="I1480" s="177">
        <f>_xll.qlInterestRateIndexValueDate(Index1M,$H1480)</f>
        <v>49878</v>
      </c>
      <c r="J1480" s="182">
        <f>IFERROR(_xll.qlIndexFixing(Index1M,$H1480,TRUE,_xll.ohTrigger(RecalcTrigger,Trigger1M)),NA())</f>
        <v>1.5003699977581374E-2</v>
      </c>
      <c r="K1480" s="44">
        <f>IFERROR(_xll.qlIndexFixing(Index3M,H1480,TRUE,_xll.ohTrigger(RecalcTrigger,Trigger3M)),NA())</f>
        <v>1.5328337006113218E-2</v>
      </c>
      <c r="L1480" s="44">
        <f>IFERROR(_xll.qlIndexFixing(Index6M,$H1480,TRUE,_xll.ohTrigger(RecalcTrigger,Trigger6M)),NA())</f>
        <v>1.5383432682306287E-2</v>
      </c>
      <c r="M1480" s="183">
        <f>IFERROR(_xll.qlIndexFixing(Index1Y,$H1480,TRUE,_xll.ohTrigger(RecalcTrigger,Trigger1Y)),NA())</f>
        <v>1.5657277571385173E-2</v>
      </c>
      <c r="N1480" s="182">
        <f>IFERROR(_xll.qlIndexFixing(ONIndex1M,I1480,TRUE,_xll.ohTrigger(RecalcTrigger,Trigger1M)),NA())</f>
        <v>1.50167346808594E-2</v>
      </c>
      <c r="O1480" s="44">
        <f>IFERROR(_xll.qlIndexFixing(ONIndex3M,I1480,TRUE,_xll.ohTrigger(RecalcTrigger,Trigger3M)),NA())</f>
        <v>1.537677196076892E-2</v>
      </c>
      <c r="P1480" s="44">
        <f>IFERROR(_xll.qlIndexFixing(ONIndex6M,I1480,TRUE,_xll.ohTrigger(RecalcTrigger,Trigger6M)),NA())</f>
        <v>1.5477951022058178E-2</v>
      </c>
      <c r="Q1480" s="183">
        <f>IFERROR(_xll.qlIndexFixing(ONIndex1Y,I1480,TRUE,_xll.ohTrigger(RecalcTrigger,Trigger1Y)),NA())</f>
        <v>1.5816651076701049E-2</v>
      </c>
    </row>
    <row r="1481" spans="2:17" x14ac:dyDescent="0.2">
      <c r="B1481" s="39" t="s">
        <v>42</v>
      </c>
      <c r="D1481" s="42">
        <f>_xll.qlCalendarAdvance(Calendar,$D1480,B1481,"f",FALSE)</f>
        <v>49881</v>
      </c>
      <c r="E1481" s="177">
        <f>_xll.qlInterestRateIndexValueDate(IndexON,D1481)</f>
        <v>49881</v>
      </c>
      <c r="F1481" s="193">
        <f>IFERROR(_xll.qlIndexFixing(IndexON,D1481,TRUE,_xll.ohTrigger(RecalcTrigger,TriggerON)),NA())</f>
        <v>1.3915577389349565E-2</v>
      </c>
      <c r="H1481" s="42">
        <f>_xll.qlCalendarAdvance(Calendar,$H1480,B1481,"f",FALSE)</f>
        <v>49881</v>
      </c>
      <c r="I1481" s="177">
        <f>_xll.qlInterestRateIndexValueDate(Index1M,$H1481)</f>
        <v>49885</v>
      </c>
      <c r="J1481" s="182">
        <f>IFERROR(_xll.qlIndexFixing(Index1M,$H1481,TRUE,_xll.ohTrigger(RecalcTrigger,Trigger1M)),NA())</f>
        <v>1.4991631073509119E-2</v>
      </c>
      <c r="K1481" s="44">
        <f>IFERROR(_xll.qlIndexFixing(Index3M,H1481,TRUE,_xll.ohTrigger(RecalcTrigger,Trigger3M)),NA())</f>
        <v>1.5315762905824405E-2</v>
      </c>
      <c r="L1481" s="44">
        <f>IFERROR(_xll.qlIndexFixing(Index6M,$H1481,TRUE,_xll.ohTrigger(RecalcTrigger,Trigger6M)),NA())</f>
        <v>1.5371340416688332E-2</v>
      </c>
      <c r="M1481" s="183">
        <f>IFERROR(_xll.qlIndexFixing(Index1Y,$H1481,TRUE,_xll.ohTrigger(RecalcTrigger,Trigger1Y)),NA())</f>
        <v>1.5646174691259524E-2</v>
      </c>
      <c r="N1481" s="182">
        <f>IFERROR(_xll.qlIndexFixing(ONIndex1M,I1481,TRUE,_xll.ohTrigger(RecalcTrigger,Trigger1M)),NA())</f>
        <v>1.500466011135515E-2</v>
      </c>
      <c r="O1481" s="44">
        <f>IFERROR(_xll.qlIndexFixing(ONIndex3M,I1481,TRUE,_xll.ohTrigger(RecalcTrigger,Trigger3M)),NA())</f>
        <v>1.5364160803930105E-2</v>
      </c>
      <c r="P1481" s="44">
        <f>IFERROR(_xll.qlIndexFixing(ONIndex6M,I1481,TRUE,_xll.ohTrigger(RecalcTrigger,Trigger6M)),NA())</f>
        <v>1.5465761041353332E-2</v>
      </c>
      <c r="Q1481" s="183">
        <f>IFERROR(_xll.qlIndexFixing(ONIndex1Y,I1481,TRUE,_xll.ohTrigger(RecalcTrigger,Trigger1Y)),NA())</f>
        <v>1.5805649637341546E-2</v>
      </c>
    </row>
    <row r="1482" spans="2:17" x14ac:dyDescent="0.2">
      <c r="B1482" s="39" t="s">
        <v>42</v>
      </c>
      <c r="D1482" s="42">
        <f>_xll.qlCalendarAdvance(Calendar,$D1481,B1482,"f",FALSE)</f>
        <v>49888</v>
      </c>
      <c r="E1482" s="177">
        <f>_xll.qlInterestRateIndexValueDate(IndexON,D1482)</f>
        <v>49888</v>
      </c>
      <c r="F1482" s="193">
        <f>IFERROR(_xll.qlIndexFixing(IndexON,D1482,TRUE,_xll.ohTrigger(RecalcTrigger,TriggerON)),NA())</f>
        <v>1.3915577389349565E-2</v>
      </c>
      <c r="H1482" s="42">
        <f>_xll.qlCalendarAdvance(Calendar,$H1481,B1482,"f",FALSE)</f>
        <v>49888</v>
      </c>
      <c r="I1482" s="177">
        <f>_xll.qlInterestRateIndexValueDate(Index1M,$H1482)</f>
        <v>49892</v>
      </c>
      <c r="J1482" s="182">
        <f>IFERROR(_xll.qlIndexFixing(Index1M,$H1482,TRUE,_xll.ohTrigger(RecalcTrigger,Trigger1M)),NA())</f>
        <v>1.4979573604106847E-2</v>
      </c>
      <c r="K1482" s="44">
        <f>IFERROR(_xll.qlIndexFixing(Index3M,H1482,TRUE,_xll.ohTrigger(RecalcTrigger,Trigger3M)),NA())</f>
        <v>1.5303203283819383E-2</v>
      </c>
      <c r="L1482" s="44">
        <f>IFERROR(_xll.qlIndexFixing(Index6M,$H1482,TRUE,_xll.ohTrigger(RecalcTrigger,Trigger6M)),NA())</f>
        <v>1.5359264427651328E-2</v>
      </c>
      <c r="M1482" s="183">
        <f>IFERROR(_xll.qlIndexFixing(Index1Y,$H1482,TRUE,_xll.ohTrigger(RecalcTrigger,Trigger1Y)),NA())</f>
        <v>1.5635076284459478E-2</v>
      </c>
      <c r="N1482" s="182">
        <f>IFERROR(_xll.qlIndexFixing(ONIndex1M,I1482,TRUE,_xll.ohTrigger(RecalcTrigger,Trigger1M)),NA())</f>
        <v>1.4992596488294652E-2</v>
      </c>
      <c r="O1482" s="44">
        <f>IFERROR(_xll.qlIndexFixing(ONIndex3M,I1482,TRUE,_xll.ohTrigger(RecalcTrigger,Trigger3M)),NA())</f>
        <v>1.5351562473870928E-2</v>
      </c>
      <c r="P1482" s="44">
        <f>IFERROR(_xll.qlIndexFixing(ONIndex6M,I1482,TRUE,_xll.ohTrigger(RecalcTrigger,Trigger6M)),NA())</f>
        <v>1.5453584109250684E-2</v>
      </c>
      <c r="Q1482" s="183">
        <f>IFERROR(_xll.qlIndexFixing(ONIndex1Y,I1482,TRUE,_xll.ohTrigger(RecalcTrigger,Trigger1Y)),NA())</f>
        <v>1.5794648168485637E-2</v>
      </c>
    </row>
    <row r="1483" spans="2:17" x14ac:dyDescent="0.2">
      <c r="B1483" s="39" t="s">
        <v>42</v>
      </c>
      <c r="D1483" s="42">
        <f>_xll.qlCalendarAdvance(Calendar,$D1482,B1483,"f",FALSE)</f>
        <v>49895</v>
      </c>
      <c r="E1483" s="177">
        <f>_xll.qlInterestRateIndexValueDate(IndexON,D1483)</f>
        <v>49895</v>
      </c>
      <c r="F1483" s="193">
        <f>IFERROR(_xll.qlIndexFixing(IndexON,D1483,TRUE,_xll.ohTrigger(RecalcTrigger,TriggerON)),NA())</f>
        <v>1.391557738937621E-2</v>
      </c>
      <c r="H1483" s="42">
        <f>_xll.qlCalendarAdvance(Calendar,$H1482,B1483,"f",FALSE)</f>
        <v>49895</v>
      </c>
      <c r="I1483" s="177">
        <f>_xll.qlInterestRateIndexValueDate(Index1M,$H1483)</f>
        <v>49899</v>
      </c>
      <c r="J1483" s="182">
        <f>IFERROR(_xll.qlIndexFixing(Index1M,$H1483,TRUE,_xll.ohTrigger(RecalcTrigger,Trigger1M)),NA())</f>
        <v>1.4967527818292867E-2</v>
      </c>
      <c r="K1483" s="44">
        <f>IFERROR(_xll.qlIndexFixing(Index3M,H1483,TRUE,_xll.ohTrigger(RecalcTrigger,Trigger3M)),NA())</f>
        <v>1.5290658391337177E-2</v>
      </c>
      <c r="L1483" s="44">
        <f>IFERROR(_xll.qlIndexFixing(Index6M,$H1483,TRUE,_xll.ohTrigger(RecalcTrigger,Trigger6M)),NA())</f>
        <v>1.5347204953619777E-2</v>
      </c>
      <c r="M1483" s="183">
        <f>IFERROR(_xll.qlIndexFixing(Index1Y,$H1483,TRUE,_xll.ohTrigger(RecalcTrigger,Trigger1Y)),NA())</f>
        <v>1.5623982521198685E-2</v>
      </c>
      <c r="N1483" s="182">
        <f>IFERROR(_xll.qlIndexFixing(ONIndex1M,I1483,TRUE,_xll.ohTrigger(RecalcTrigger,Trigger1M)),NA())</f>
        <v>1.4980544060438916E-2</v>
      </c>
      <c r="O1483" s="44">
        <f>IFERROR(_xll.qlIndexFixing(ONIndex3M,I1483,TRUE,_xll.ohTrigger(RecalcTrigger,Trigger3M)),NA())</f>
        <v>1.5338977220951122E-2</v>
      </c>
      <c r="P1483" s="44">
        <f>IFERROR(_xll.qlIndexFixing(ONIndex6M,I1483,TRUE,_xll.ohTrigger(RecalcTrigger,Trigger6M)),NA())</f>
        <v>1.5441420462760647E-2</v>
      </c>
      <c r="Q1483" s="183">
        <f>IFERROR(_xll.qlIndexFixing(ONIndex1Y,I1483,TRUE,_xll.ohTrigger(RecalcTrigger,Trigger1Y)),NA())</f>
        <v>1.5783646837599363E-2</v>
      </c>
    </row>
    <row r="1484" spans="2:17" x14ac:dyDescent="0.2">
      <c r="B1484" s="39" t="s">
        <v>42</v>
      </c>
      <c r="D1484" s="42">
        <f>_xll.qlCalendarAdvance(Calendar,$D1483,B1484,"f",FALSE)</f>
        <v>49902</v>
      </c>
      <c r="E1484" s="177">
        <f>_xll.qlInterestRateIndexValueDate(IndexON,D1484)</f>
        <v>49902</v>
      </c>
      <c r="F1484" s="193">
        <f>IFERROR(_xll.qlIndexFixing(IndexON,D1484,TRUE,_xll.ohTrigger(RecalcTrigger,TriggerON)),NA())</f>
        <v>1.3915577389349565E-2</v>
      </c>
      <c r="H1484" s="42">
        <f>_xll.qlCalendarAdvance(Calendar,$H1483,B1484,"f",FALSE)</f>
        <v>49902</v>
      </c>
      <c r="I1484" s="177">
        <f>_xll.qlInterestRateIndexValueDate(Index1M,$H1484)</f>
        <v>49906</v>
      </c>
      <c r="J1484" s="182">
        <f>IFERROR(_xll.qlIndexFixing(Index1M,$H1484,TRUE,_xll.ohTrigger(RecalcTrigger,Trigger1M)),NA())</f>
        <v>1.4955493964985482E-2</v>
      </c>
      <c r="K1484" s="44">
        <f>IFERROR(_xll.qlIndexFixing(Index3M,H1484,TRUE,_xll.ohTrigger(RecalcTrigger,Trigger3M)),NA())</f>
        <v>1.5278128479613346E-2</v>
      </c>
      <c r="L1484" s="44">
        <f>IFERROR(_xll.qlIndexFixing(Index6M,$H1484,TRUE,_xll.ohTrigger(RecalcTrigger,Trigger6M)),NA())</f>
        <v>1.5335162233015566E-2</v>
      </c>
      <c r="M1484" s="183">
        <f>IFERROR(_xll.qlIndexFixing(Index1Y,$H1484,TRUE,_xll.ohTrigger(RecalcTrigger,Trigger1Y)),NA())</f>
        <v>1.5612893571683347E-2</v>
      </c>
      <c r="N1484" s="182">
        <f>IFERROR(_xll.qlIndexFixing(ONIndex1M,I1484,TRUE,_xll.ohTrigger(RecalcTrigger,Trigger1M)),NA())</f>
        <v>1.4968503076389084E-2</v>
      </c>
      <c r="O1484" s="44">
        <f>IFERROR(_xll.qlIndexFixing(ONIndex3M,I1484,TRUE,_xll.ohTrigger(RecalcTrigger,Trigger3M)),NA())</f>
        <v>1.5326405295530421E-2</v>
      </c>
      <c r="P1484" s="44">
        <f>IFERROR(_xll.qlIndexFixing(ONIndex6M,I1484,TRUE,_xll.ohTrigger(RecalcTrigger,Trigger6M)),NA())</f>
        <v>1.5429270338653822E-2</v>
      </c>
      <c r="Q1484" s="183">
        <f>IFERROR(_xll.qlIndexFixing(ONIndex1Y,I1484,TRUE,_xll.ohTrigger(RecalcTrigger,Trigger1Y)),NA())</f>
        <v>1.5772645812548447E-2</v>
      </c>
    </row>
    <row r="1485" spans="2:17" x14ac:dyDescent="0.2">
      <c r="B1485" s="39" t="s">
        <v>42</v>
      </c>
      <c r="D1485" s="42">
        <f>_xll.qlCalendarAdvance(Calendar,$D1484,B1485,"f",FALSE)</f>
        <v>49909</v>
      </c>
      <c r="E1485" s="177">
        <f>_xll.qlInterestRateIndexValueDate(IndexON,D1485)</f>
        <v>49909</v>
      </c>
      <c r="F1485" s="193">
        <f>IFERROR(_xll.qlIndexFixing(IndexON,D1485,TRUE,_xll.ohTrigger(RecalcTrigger,TriggerON)),NA())</f>
        <v>1.3915577389349565E-2</v>
      </c>
      <c r="H1485" s="42">
        <f>_xll.qlCalendarAdvance(Calendar,$H1484,B1485,"f",FALSE)</f>
        <v>49909</v>
      </c>
      <c r="I1485" s="177">
        <f>_xll.qlInterestRateIndexValueDate(Index1M,$H1485)</f>
        <v>49913</v>
      </c>
      <c r="J1485" s="182">
        <f>IFERROR(_xll.qlIndexFixing(Index1M,$H1485,TRUE,_xll.ohTrigger(RecalcTrigger,Trigger1M)),NA())</f>
        <v>1.4943472293108157E-2</v>
      </c>
      <c r="K1485" s="44">
        <f>IFERROR(_xll.qlIndexFixing(Index3M,H1485,TRUE,_xll.ohTrigger(RecalcTrigger,Trigger3M)),NA())</f>
        <v>1.5265613799881702E-2</v>
      </c>
      <c r="L1485" s="44">
        <f>IFERROR(_xll.qlIndexFixing(Index6M,$H1485,TRUE,_xll.ohTrigger(RecalcTrigger,Trigger6M)),NA())</f>
        <v>1.5323136504252767E-2</v>
      </c>
      <c r="M1485" s="183">
        <f>IFERROR(_xll.qlIndexFixing(Index1Y,$H1485,TRUE,_xll.ohTrigger(RecalcTrigger,Trigger1Y)),NA())</f>
        <v>1.5601809606112006E-2</v>
      </c>
      <c r="N1485" s="182">
        <f>IFERROR(_xll.qlIndexFixing(ONIndex1M,I1485,TRUE,_xll.ohTrigger(RecalcTrigger,Trigger1M)),NA())</f>
        <v>1.495647378482623E-2</v>
      </c>
      <c r="O1485" s="44">
        <f>IFERROR(_xll.qlIndexFixing(ONIndex3M,I1485,TRUE,_xll.ohTrigger(RecalcTrigger,Trigger3M)),NA())</f>
        <v>1.5313846948128429E-2</v>
      </c>
      <c r="P1485" s="44">
        <f>IFERROR(_xll.qlIndexFixing(ONIndex6M,I1485,TRUE,_xll.ohTrigger(RecalcTrigger,Trigger6M)),NA())</f>
        <v>1.5417133973940622E-2</v>
      </c>
      <c r="Q1485" s="183">
        <f>IFERROR(_xll.qlIndexFixing(ONIndex1Y,I1485,TRUE,_xll.ohTrigger(RecalcTrigger,Trigger1Y)),NA())</f>
        <v>1.5761645260958801E-2</v>
      </c>
    </row>
    <row r="1486" spans="2:17" x14ac:dyDescent="0.2">
      <c r="B1486" s="39" t="s">
        <v>42</v>
      </c>
      <c r="D1486" s="42">
        <f>_xll.qlCalendarAdvance(Calendar,$D1485,B1486,"f",FALSE)</f>
        <v>49916</v>
      </c>
      <c r="E1486" s="177">
        <f>_xll.qlInterestRateIndexValueDate(IndexON,D1486)</f>
        <v>49916</v>
      </c>
      <c r="F1486" s="193">
        <f>IFERROR(_xll.qlIndexFixing(IndexON,D1486,TRUE,_xll.ohTrigger(RecalcTrigger,TriggerON)),NA())</f>
        <v>1.3915577389349565E-2</v>
      </c>
      <c r="H1486" s="42">
        <f>_xll.qlCalendarAdvance(Calendar,$H1485,B1486,"f",FALSE)</f>
        <v>49916</v>
      </c>
      <c r="I1486" s="177">
        <f>_xll.qlInterestRateIndexValueDate(Index1M,$H1486)</f>
        <v>49920</v>
      </c>
      <c r="J1486" s="182">
        <f>IFERROR(_xll.qlIndexFixing(Index1M,$H1486,TRUE,_xll.ohTrigger(RecalcTrigger,Trigger1M)),NA())</f>
        <v>1.4932010231467174E-2</v>
      </c>
      <c r="K1486" s="44">
        <f>IFERROR(_xll.qlIndexFixing(Index3M,H1486,TRUE,_xll.ohTrigger(RecalcTrigger,Trigger3M)),NA())</f>
        <v>1.5253681695338913E-2</v>
      </c>
      <c r="L1486" s="44">
        <f>IFERROR(_xll.qlIndexFixing(Index6M,$H1486,TRUE,_xll.ohTrigger(RecalcTrigger,Trigger6M)),NA())</f>
        <v>1.5312709103370346E-2</v>
      </c>
      <c r="M1486" s="183">
        <f>IFERROR(_xll.qlIndexFixing(Index1Y,$H1486,TRUE,_xll.ohTrigger(RecalcTrigger,Trigger1Y)),NA())</f>
        <v>1.5590730794676632E-2</v>
      </c>
      <c r="N1486" s="182">
        <f>IFERROR(_xll.qlIndexFixing(ONIndex1M,I1486,TRUE,_xll.ohTrigger(RecalcTrigger,Trigger1M)),NA())</f>
        <v>1.4944456434351494E-2</v>
      </c>
      <c r="O1486" s="44">
        <f>IFERROR(_xll.qlIndexFixing(ONIndex3M,I1486,TRUE,_xll.ohTrigger(RecalcTrigger,Trigger3M)),NA())</f>
        <v>1.5301302429024943E-2</v>
      </c>
      <c r="P1486" s="44">
        <f>IFERROR(_xll.qlIndexFixing(ONIndex6M,I1486,TRUE,_xll.ohTrigger(RecalcTrigger,Trigger6M)),NA())</f>
        <v>1.540501160539165E-2</v>
      </c>
      <c r="Q1486" s="183">
        <f>IFERROR(_xll.qlIndexFixing(ONIndex1Y,I1486,TRUE,_xll.ohTrigger(RecalcTrigger,Trigger1Y)),NA())</f>
        <v>1.575064535061621E-2</v>
      </c>
    </row>
    <row r="1487" spans="2:17" x14ac:dyDescent="0.2">
      <c r="B1487" s="39" t="s">
        <v>42</v>
      </c>
      <c r="D1487" s="42">
        <f>_xll.qlCalendarAdvance(Calendar,$D1486,B1487,"f",FALSE)</f>
        <v>49923</v>
      </c>
      <c r="E1487" s="177">
        <f>_xll.qlInterestRateIndexValueDate(IndexON,D1487)</f>
        <v>49923</v>
      </c>
      <c r="F1487" s="193">
        <f>IFERROR(_xll.qlIndexFixing(IndexON,D1487,TRUE,_xll.ohTrigger(RecalcTrigger,TriggerON)),NA())</f>
        <v>1.3915577389349565E-2</v>
      </c>
      <c r="H1487" s="42">
        <f>_xll.qlCalendarAdvance(Calendar,$H1486,B1487,"f",FALSE)</f>
        <v>49923</v>
      </c>
      <c r="I1487" s="177">
        <f>_xll.qlInterestRateIndexValueDate(Index1M,$H1487)</f>
        <v>49927</v>
      </c>
      <c r="J1487" s="182">
        <f>IFERROR(_xll.qlIndexFixing(Index1M,$H1487,TRUE,_xll.ohTrigger(RecalcTrigger,Trigger1M)),NA())</f>
        <v>1.4920013239485996E-2</v>
      </c>
      <c r="K1487" s="44">
        <f>IFERROR(_xll.qlIndexFixing(Index3M,H1487,TRUE,_xll.ohTrigger(RecalcTrigger,Trigger3M)),NA())</f>
        <v>1.5241197589694279E-2</v>
      </c>
      <c r="L1487" s="44">
        <f>IFERROR(_xll.qlIndexFixing(Index6M,$H1487,TRUE,_xll.ohTrigger(RecalcTrigger,Trigger6M)),NA())</f>
        <v>1.5300715612065278E-2</v>
      </c>
      <c r="M1487" s="183">
        <f>IFERROR(_xll.qlIndexFixing(Index1Y,$H1487,TRUE,_xll.ohTrigger(RecalcTrigger,Trigger1Y)),NA())</f>
        <v>1.5579657307560437E-2</v>
      </c>
      <c r="N1487" s="182">
        <f>IFERROR(_xll.qlIndexFixing(ONIndex1M,I1487,TRUE,_xll.ohTrigger(RecalcTrigger,Trigger1M)),NA())</f>
        <v>1.4932451273645952E-2</v>
      </c>
      <c r="O1487" s="44">
        <f>IFERROR(_xll.qlIndexFixing(ONIndex3M,I1487,TRUE,_xll.ohTrigger(RecalcTrigger,Trigger3M)),NA())</f>
        <v>1.5288771988739569E-2</v>
      </c>
      <c r="P1487" s="44">
        <f>IFERROR(_xll.qlIndexFixing(ONIndex6M,I1487,TRUE,_xll.ohTrigger(RecalcTrigger,Trigger6M)),NA())</f>
        <v>1.539290346993738E-2</v>
      </c>
      <c r="Q1487" s="183">
        <f>IFERROR(_xll.qlIndexFixing(ONIndex1Y,I1487,TRUE,_xll.ohTrigger(RecalcTrigger,Trigger1Y)),NA())</f>
        <v>1.573964624930646E-2</v>
      </c>
    </row>
    <row r="1488" spans="2:17" x14ac:dyDescent="0.2">
      <c r="B1488" s="39" t="s">
        <v>42</v>
      </c>
      <c r="D1488" s="42">
        <f>_xll.qlCalendarAdvance(Calendar,$D1487,B1488,"f",FALSE)</f>
        <v>49930</v>
      </c>
      <c r="E1488" s="177">
        <f>_xll.qlInterestRateIndexValueDate(IndexON,D1488)</f>
        <v>49930</v>
      </c>
      <c r="F1488" s="193">
        <f>IFERROR(_xll.qlIndexFixing(IndexON,D1488,TRUE,_xll.ohTrigger(RecalcTrigger,TriggerON)),NA())</f>
        <v>1.391557738937621E-2</v>
      </c>
      <c r="H1488" s="42">
        <f>_xll.qlCalendarAdvance(Calendar,$H1487,B1488,"f",FALSE)</f>
        <v>49930</v>
      </c>
      <c r="I1488" s="177">
        <f>_xll.qlInterestRateIndexValueDate(Index1M,$H1488)</f>
        <v>49934</v>
      </c>
      <c r="J1488" s="182">
        <f>IFERROR(_xll.qlIndexFixing(Index1M,$H1488,TRUE,_xll.ohTrigger(RecalcTrigger,Trigger1M)),NA())</f>
        <v>1.4908029156972979E-2</v>
      </c>
      <c r="K1488" s="44">
        <f>IFERROR(_xll.qlIndexFixing(Index3M,H1488,TRUE,_xll.ohTrigger(RecalcTrigger,Trigger3M)),NA())</f>
        <v>1.522872945067371E-2</v>
      </c>
      <c r="L1488" s="44">
        <f>IFERROR(_xll.qlIndexFixing(Index6M,$H1488,TRUE,_xll.ohTrigger(RecalcTrigger,Trigger6M)),NA())</f>
        <v>1.5288739773302621E-2</v>
      </c>
      <c r="M1488" s="183">
        <f>IFERROR(_xll.qlIndexFixing(Index1Y,$H1488,TRUE,_xll.ohTrigger(RecalcTrigger,Trigger1Y)),NA())</f>
        <v>1.5568589314940278E-2</v>
      </c>
      <c r="N1488" s="182">
        <f>IFERROR(_xll.qlIndexFixing(ONIndex1M,I1488,TRUE,_xll.ohTrigger(RecalcTrigger,Trigger1M)),NA())</f>
        <v>1.4920458551390681E-2</v>
      </c>
      <c r="O1488" s="44">
        <f>IFERROR(_xll.qlIndexFixing(ONIndex3M,I1488,TRUE,_xll.ohTrigger(RecalcTrigger,Trigger3M)),NA())</f>
        <v>1.5276255877552103E-2</v>
      </c>
      <c r="P1488" s="44">
        <f>IFERROR(_xll.qlIndexFixing(ONIndex6M,I1488,TRUE,_xll.ohTrigger(RecalcTrigger,Trigger6M)),NA())</f>
        <v>1.5380809804348416E-2</v>
      </c>
      <c r="Q1488" s="183">
        <f>IFERROR(_xll.qlIndexFixing(ONIndex1Y,I1488,TRUE,_xll.ohTrigger(RecalcTrigger,Trigger1Y)),NA())</f>
        <v>1.5728648124495592E-2</v>
      </c>
    </row>
    <row r="1489" spans="2:17" x14ac:dyDescent="0.2">
      <c r="B1489" s="39" t="s">
        <v>42</v>
      </c>
      <c r="D1489" s="42">
        <f>_xll.qlCalendarAdvance(Calendar,$D1488,B1489,"f",FALSE)</f>
        <v>49937</v>
      </c>
      <c r="E1489" s="177">
        <f>_xll.qlInterestRateIndexValueDate(IndexON,D1489)</f>
        <v>49937</v>
      </c>
      <c r="F1489" s="193">
        <f>IFERROR(_xll.qlIndexFixing(IndexON,D1489,TRUE,_xll.ohTrigger(RecalcTrigger,TriggerON)),NA())</f>
        <v>1.3915577389349565E-2</v>
      </c>
      <c r="H1489" s="42">
        <f>_xll.qlCalendarAdvance(Calendar,$H1488,B1489,"f",FALSE)</f>
        <v>49937</v>
      </c>
      <c r="I1489" s="177">
        <f>_xll.qlInterestRateIndexValueDate(Index1M,$H1489)</f>
        <v>49941</v>
      </c>
      <c r="J1489" s="182">
        <f>IFERROR(_xll.qlIndexFixing(Index1M,$H1489,TRUE,_xll.ohTrigger(RecalcTrigger,Trigger1M)),NA())</f>
        <v>1.489605823283835E-2</v>
      </c>
      <c r="K1489" s="44">
        <f>IFERROR(_xll.qlIndexFixing(Index3M,H1489,TRUE,_xll.ohTrigger(RecalcTrigger,Trigger3M)),NA())</f>
        <v>1.5216277529488131E-2</v>
      </c>
      <c r="L1489" s="44">
        <f>IFERROR(_xll.qlIndexFixing(Index6M,$H1489,TRUE,_xll.ohTrigger(RecalcTrigger,Trigger6M)),NA())</f>
        <v>1.5276781825452142E-2</v>
      </c>
      <c r="M1489" s="183">
        <f>IFERROR(_xll.qlIndexFixing(Index1Y,$H1489,TRUE,_xll.ohTrigger(RecalcTrigger,Trigger1Y)),NA())</f>
        <v>1.555752698698469E-2</v>
      </c>
      <c r="N1489" s="182">
        <f>IFERROR(_xll.qlIndexFixing(ONIndex1M,I1489,TRUE,_xll.ohTrigger(RecalcTrigger,Trigger1M)),NA())</f>
        <v>1.4908478516106882E-2</v>
      </c>
      <c r="O1489" s="44">
        <f>IFERROR(_xll.qlIndexFixing(ONIndex3M,I1489,TRUE,_xll.ohTrigger(RecalcTrigger,Trigger3M)),NA())</f>
        <v>1.5263754346142022E-2</v>
      </c>
      <c r="P1489" s="44">
        <f>IFERROR(_xll.qlIndexFixing(ONIndex6M,I1489,TRUE,_xll.ohTrigger(RecalcTrigger,Trigger6M)),NA())</f>
        <v>1.536873084563517E-2</v>
      </c>
      <c r="Q1489" s="183">
        <f>IFERROR(_xll.qlIndexFixing(ONIndex1Y,I1489,TRUE,_xll.ohTrigger(RecalcTrigger,Trigger1Y)),NA())</f>
        <v>1.5717651144049327E-2</v>
      </c>
    </row>
    <row r="1490" spans="2:17" x14ac:dyDescent="0.2">
      <c r="B1490" s="39" t="s">
        <v>42</v>
      </c>
      <c r="D1490" s="42">
        <f>_xll.qlCalendarAdvance(Calendar,$D1489,B1490,"f",FALSE)</f>
        <v>49944</v>
      </c>
      <c r="E1490" s="177">
        <f>_xll.qlInterestRateIndexValueDate(IndexON,D1490)</f>
        <v>49944</v>
      </c>
      <c r="F1490" s="193">
        <f>IFERROR(_xll.qlIndexFixing(IndexON,D1490,TRUE,_xll.ohTrigger(RecalcTrigger,TriggerON)),NA())</f>
        <v>1.3915577389349565E-2</v>
      </c>
      <c r="H1490" s="42">
        <f>_xll.qlCalendarAdvance(Calendar,$H1489,B1490,"f",FALSE)</f>
        <v>49944</v>
      </c>
      <c r="I1490" s="177">
        <f>_xll.qlInterestRateIndexValueDate(Index1M,$H1490)</f>
        <v>49948</v>
      </c>
      <c r="J1490" s="182">
        <f>IFERROR(_xll.qlIndexFixing(Index1M,$H1490,TRUE,_xll.ohTrigger(RecalcTrigger,Trigger1M)),NA())</f>
        <v>1.4883555367292457E-2</v>
      </c>
      <c r="K1490" s="44">
        <f>IFERROR(_xll.qlIndexFixing(Index3M,H1490,TRUE,_xll.ohTrigger(RecalcTrigger,Trigger3M)),NA())</f>
        <v>1.5203277674046617E-2</v>
      </c>
      <c r="L1490" s="44">
        <f>IFERROR(_xll.qlIndexFixing(Index6M,$H1490,TRUE,_xll.ohTrigger(RecalcTrigger,Trigger6M)),NA())</f>
        <v>1.526431829217036E-2</v>
      </c>
      <c r="M1490" s="183">
        <f>IFERROR(_xll.qlIndexFixing(Index1Y,$H1490,TRUE,_xll.ohTrigger(RecalcTrigger,Trigger1Y)),NA())</f>
        <v>1.5546470493855425E-2</v>
      </c>
      <c r="N1490" s="182">
        <f>IFERROR(_xll.qlIndexFixing(ONIndex1M,I1490,TRUE,_xll.ohTrigger(RecalcTrigger,Trigger1M)),NA())</f>
        <v>1.4896511416635505E-2</v>
      </c>
      <c r="O1490" s="44">
        <f>IFERROR(_xll.qlIndexFixing(ONIndex3M,I1490,TRUE,_xll.ohTrigger(RecalcTrigger,Trigger3M)),NA())</f>
        <v>1.525126764446938E-2</v>
      </c>
      <c r="P1490" s="44">
        <f>IFERROR(_xll.qlIndexFixing(ONIndex6M,I1490,TRUE,_xll.ohTrigger(RecalcTrigger,Trigger6M)),NA())</f>
        <v>1.5356666830568244E-2</v>
      </c>
      <c r="Q1490" s="183">
        <f>IFERROR(_xll.qlIndexFixing(ONIndex1Y,I1490,TRUE,_xll.ohTrigger(RecalcTrigger,Trigger1Y)),NA())</f>
        <v>1.5706655475673514E-2</v>
      </c>
    </row>
    <row r="1491" spans="2:17" x14ac:dyDescent="0.2">
      <c r="B1491" s="39" t="s">
        <v>42</v>
      </c>
      <c r="D1491" s="42">
        <f>_xll.qlCalendarAdvance(Calendar,$D1490,B1491,"f",FALSE)</f>
        <v>49951</v>
      </c>
      <c r="E1491" s="177">
        <f>_xll.qlInterestRateIndexValueDate(IndexON,D1491)</f>
        <v>49951</v>
      </c>
      <c r="F1491" s="193">
        <f>IFERROR(_xll.qlIndexFixing(IndexON,D1491,TRUE,_xll.ohTrigger(RecalcTrigger,TriggerON)),NA())</f>
        <v>1.3915577389349565E-2</v>
      </c>
      <c r="H1491" s="42">
        <f>_xll.qlCalendarAdvance(Calendar,$H1490,B1491,"f",FALSE)</f>
        <v>49951</v>
      </c>
      <c r="I1491" s="177">
        <f>_xll.qlInterestRateIndexValueDate(Index1M,$H1491)</f>
        <v>49955</v>
      </c>
      <c r="J1491" s="182">
        <f>IFERROR(_xll.qlIndexFixing(Index1M,$H1491,TRUE,_xll.ohTrigger(RecalcTrigger,Trigger1M)),NA())</f>
        <v>1.4871612011254105E-2</v>
      </c>
      <c r="K1491" s="44">
        <f>IFERROR(_xll.qlIndexFixing(Index3M,H1491,TRUE,_xll.ohTrigger(RecalcTrigger,Trigger3M)),NA())</f>
        <v>1.5190859661989709E-2</v>
      </c>
      <c r="L1491" s="44">
        <f>IFERROR(_xll.qlIndexFixing(Index6M,$H1491,TRUE,_xll.ohTrigger(RecalcTrigger,Trigger6M)),NA())</f>
        <v>1.5252397732673055E-2</v>
      </c>
      <c r="M1491" s="183">
        <f>IFERROR(_xll.qlIndexFixing(Index1Y,$H1491,TRUE,_xll.ohTrigger(RecalcTrigger,Trigger1Y)),NA())</f>
        <v>1.5535420005706782E-2</v>
      </c>
      <c r="N1491" s="182">
        <f>IFERROR(_xll.qlIndexFixing(ONIndex1M,I1491,TRUE,_xll.ohTrigger(RecalcTrigger,Trigger1M)),NA())</f>
        <v>1.4884557501337881E-2</v>
      </c>
      <c r="O1491" s="44">
        <f>IFERROR(_xll.qlIndexFixing(ONIndex3M,I1491,TRUE,_xll.ohTrigger(RecalcTrigger,Trigger3M)),NA())</f>
        <v>1.5238796023373524E-2</v>
      </c>
      <c r="P1491" s="44">
        <f>IFERROR(_xll.qlIndexFixing(ONIndex6M,I1491,TRUE,_xll.ohTrigger(RecalcTrigger,Trigger6M)),NA())</f>
        <v>1.5344617996237986E-2</v>
      </c>
      <c r="Q1491" s="183">
        <f>IFERROR(_xll.qlIndexFixing(ONIndex1Y,I1491,TRUE,_xll.ohTrigger(RecalcTrigger,Trigger1Y)),NA())</f>
        <v>1.5695661287153939E-2</v>
      </c>
    </row>
    <row r="1492" spans="2:17" x14ac:dyDescent="0.2">
      <c r="B1492" s="39" t="s">
        <v>42</v>
      </c>
      <c r="D1492" s="42">
        <f>_xll.qlCalendarAdvance(Calendar,$D1491,B1492,"f",FALSE)</f>
        <v>49958</v>
      </c>
      <c r="E1492" s="177">
        <f>_xll.qlInterestRateIndexValueDate(IndexON,D1492)</f>
        <v>49958</v>
      </c>
      <c r="F1492" s="193">
        <f>IFERROR(_xll.qlIndexFixing(IndexON,D1492,TRUE,_xll.ohTrigger(RecalcTrigger,TriggerON)),NA())</f>
        <v>1.3915577389349565E-2</v>
      </c>
      <c r="H1492" s="42">
        <f>_xll.qlCalendarAdvance(Calendar,$H1491,B1492,"f",FALSE)</f>
        <v>49958</v>
      </c>
      <c r="I1492" s="177">
        <f>_xll.qlInterestRateIndexValueDate(Index1M,$H1492)</f>
        <v>49962</v>
      </c>
      <c r="J1492" s="182">
        <f>IFERROR(_xll.qlIndexFixing(Index1M,$H1492,TRUE,_xll.ohTrigger(RecalcTrigger,Trigger1M)),NA())</f>
        <v>1.48596825790559E-2</v>
      </c>
      <c r="K1492" s="44">
        <f>IFERROR(_xll.qlIndexFixing(Index3M,H1492,TRUE,_xll.ohTrigger(RecalcTrigger,Trigger3M)),NA())</f>
        <v>1.5178458640472211E-2</v>
      </c>
      <c r="L1492" s="44">
        <f>IFERROR(_xll.qlIndexFixing(Index6M,$H1492,TRUE,_xll.ohTrigger(RecalcTrigger,Trigger6M)),NA())</f>
        <v>1.524049579736717E-2</v>
      </c>
      <c r="M1492" s="183">
        <f>IFERROR(_xll.qlIndexFixing(Index1Y,$H1492,TRUE,_xll.ohTrigger(RecalcTrigger,Trigger1Y)),NA())</f>
        <v>1.5524375692684958E-2</v>
      </c>
      <c r="N1492" s="182">
        <f>IFERROR(_xll.qlIndexFixing(ONIndex1M,I1492,TRUE,_xll.ohTrigger(RecalcTrigger,Trigger1M)),NA())</f>
        <v>1.4872617019214829E-2</v>
      </c>
      <c r="O1492" s="44">
        <f>IFERROR(_xll.qlIndexFixing(ONIndex3M,I1492,TRUE,_xll.ohTrigger(RecalcTrigger,Trigger3M)),NA())</f>
        <v>1.5226339733134253E-2</v>
      </c>
      <c r="P1492" s="44">
        <f>IFERROR(_xll.qlIndexFixing(ONIndex6M,I1492,TRUE,_xll.ohTrigger(RecalcTrigger,Trigger6M)),NA())</f>
        <v>1.533258457917519E-2</v>
      </c>
      <c r="Q1492" s="183">
        <f>IFERROR(_xll.qlIndexFixing(ONIndex1Y,I1492,TRUE,_xll.ohTrigger(RecalcTrigger,Trigger1Y)),NA())</f>
        <v>1.5684668746036579E-2</v>
      </c>
    </row>
    <row r="1493" spans="2:17" x14ac:dyDescent="0.2">
      <c r="B1493" s="39" t="s">
        <v>42</v>
      </c>
      <c r="D1493" s="42">
        <f>_xll.qlCalendarAdvance(Calendar,$D1492,B1493,"f",FALSE)</f>
        <v>49965</v>
      </c>
      <c r="E1493" s="177">
        <f>_xll.qlInterestRateIndexValueDate(IndexON,D1493)</f>
        <v>49965</v>
      </c>
      <c r="F1493" s="193">
        <f>IFERROR(_xll.qlIndexFixing(IndexON,D1493,TRUE,_xll.ohTrigger(RecalcTrigger,TriggerON)),NA())</f>
        <v>1.391557738937621E-2</v>
      </c>
      <c r="H1493" s="42">
        <f>_xll.qlCalendarAdvance(Calendar,$H1492,B1493,"f",FALSE)</f>
        <v>49965</v>
      </c>
      <c r="I1493" s="177">
        <f>_xll.qlInterestRateIndexValueDate(Index1M,$H1493)</f>
        <v>49969</v>
      </c>
      <c r="J1493" s="182">
        <f>IFERROR(_xll.qlIndexFixing(Index1M,$H1493,TRUE,_xll.ohTrigger(RecalcTrigger,Trigger1M)),NA())</f>
        <v>1.4847767319608409E-2</v>
      </c>
      <c r="K1493" s="44">
        <f>IFERROR(_xll.qlIndexFixing(Index3M,H1493,TRUE,_xll.ohTrigger(RecalcTrigger,Trigger3M)),NA())</f>
        <v>1.5166074860702743E-2</v>
      </c>
      <c r="L1493" s="44">
        <f>IFERROR(_xll.qlIndexFixing(Index6M,$H1493,TRUE,_xll.ohTrigger(RecalcTrigger,Trigger6M)),NA())</f>
        <v>1.5228612724609732E-2</v>
      </c>
      <c r="M1493" s="183">
        <f>IFERROR(_xll.qlIndexFixing(Index1Y,$H1493,TRUE,_xll.ohTrigger(RecalcTrigger,Trigger1Y)),NA())</f>
        <v>1.5513337724929585E-2</v>
      </c>
      <c r="N1493" s="182">
        <f>IFERROR(_xll.qlIndexFixing(ONIndex1M,I1493,TRUE,_xll.ohTrigger(RecalcTrigger,Trigger1M)),NA())</f>
        <v>1.4860690218627681E-2</v>
      </c>
      <c r="O1493" s="44">
        <f>IFERROR(_xll.qlIndexFixing(ONIndex3M,I1493,TRUE,_xll.ohTrigger(RecalcTrigger,Trigger3M)),NA())</f>
        <v>1.5213899023951427E-2</v>
      </c>
      <c r="P1493" s="44">
        <f>IFERROR(_xll.qlIndexFixing(ONIndex6M,I1493,TRUE,_xll.ohTrigger(RecalcTrigger,Trigger6M)),NA())</f>
        <v>1.5320566816470205E-2</v>
      </c>
      <c r="Q1493" s="183">
        <f>IFERROR(_xll.qlIndexFixing(ONIndex1Y,I1493,TRUE,_xll.ohTrigger(RecalcTrigger,Trigger1Y)),NA())</f>
        <v>1.5673678020107218E-2</v>
      </c>
    </row>
    <row r="1494" spans="2:17" x14ac:dyDescent="0.2">
      <c r="B1494" s="39" t="s">
        <v>42</v>
      </c>
      <c r="D1494" s="42">
        <f>_xll.qlCalendarAdvance(Calendar,$D1493,B1494,"f",FALSE)</f>
        <v>49972</v>
      </c>
      <c r="E1494" s="177">
        <f>_xll.qlInterestRateIndexValueDate(IndexON,D1494)</f>
        <v>49972</v>
      </c>
      <c r="F1494" s="193">
        <f>IFERROR(_xll.qlIndexFixing(IndexON,D1494,TRUE,_xll.ohTrigger(RecalcTrigger,TriggerON)),NA())</f>
        <v>1.3915577389349565E-2</v>
      </c>
      <c r="H1494" s="42">
        <f>_xll.qlCalendarAdvance(Calendar,$H1493,B1494,"f",FALSE)</f>
        <v>49972</v>
      </c>
      <c r="I1494" s="177">
        <f>_xll.qlInterestRateIndexValueDate(Index1M,$H1494)</f>
        <v>49976</v>
      </c>
      <c r="J1494" s="182">
        <f>IFERROR(_xll.qlIndexFixing(Index1M,$H1494,TRUE,_xll.ohTrigger(RecalcTrigger,Trigger1M)),NA())</f>
        <v>1.4835866481827361E-2</v>
      </c>
      <c r="K1494" s="44">
        <f>IFERROR(_xll.qlIndexFixing(Index3M,H1494,TRUE,_xll.ohTrigger(RecalcTrigger,Trigger3M)),NA())</f>
        <v>1.5153708573884709E-2</v>
      </c>
      <c r="L1494" s="44">
        <f>IFERROR(_xll.qlIndexFixing(Index6M,$H1494,TRUE,_xll.ohTrigger(RecalcTrigger,Trigger6M)),NA())</f>
        <v>1.5216748752752056E-2</v>
      </c>
      <c r="M1494" s="183">
        <f>IFERROR(_xll.qlIndexFixing(Index1Y,$H1494,TRUE,_xll.ohTrigger(RecalcTrigger,Trigger1Y)),NA())</f>
        <v>1.5502306272572625E-2</v>
      </c>
      <c r="N1494" s="182">
        <f>IFERROR(_xll.qlIndexFixing(ONIndex1M,I1494,TRUE,_xll.ohTrigger(RecalcTrigger,Trigger1M)),NA())</f>
        <v>1.4848777348417386E-2</v>
      </c>
      <c r="O1494" s="44">
        <f>IFERROR(_xll.qlIndexFixing(ONIndex3M,I1494,TRUE,_xll.ohTrigger(RecalcTrigger,Trigger3M)),NA())</f>
        <v>1.5201474146504523E-2</v>
      </c>
      <c r="P1494" s="44">
        <f>IFERROR(_xll.qlIndexFixing(ONIndex6M,I1494,TRUE,_xll.ohTrigger(RecalcTrigger,Trigger6M)),NA())</f>
        <v>1.5308564945053504E-2</v>
      </c>
      <c r="Q1494" s="183">
        <f>IFERROR(_xll.qlIndexFixing(ONIndex1Y,I1494,TRUE,_xll.ohTrigger(RecalcTrigger,Trigger1Y)),NA())</f>
        <v>1.5662689277151642E-2</v>
      </c>
    </row>
    <row r="1495" spans="2:17" x14ac:dyDescent="0.2">
      <c r="B1495" s="39" t="s">
        <v>42</v>
      </c>
      <c r="D1495" s="42">
        <f>_xll.qlCalendarAdvance(Calendar,$D1494,B1495,"f",FALSE)</f>
        <v>49979</v>
      </c>
      <c r="E1495" s="177">
        <f>_xll.qlInterestRateIndexValueDate(IndexON,D1495)</f>
        <v>49979</v>
      </c>
      <c r="F1495" s="193">
        <f>IFERROR(_xll.qlIndexFixing(IndexON,D1495,TRUE,_xll.ohTrigger(RecalcTrigger,TriggerON)),NA())</f>
        <v>1.3915577389349565E-2</v>
      </c>
      <c r="H1495" s="42">
        <f>_xll.qlCalendarAdvance(Calendar,$H1494,B1495,"f",FALSE)</f>
        <v>49979</v>
      </c>
      <c r="I1495" s="177">
        <f>_xll.qlInterestRateIndexValueDate(Index1M,$H1495)</f>
        <v>49983</v>
      </c>
      <c r="J1495" s="182">
        <f>IFERROR(_xll.qlIndexFixing(Index1M,$H1495,TRUE,_xll.ohTrigger(RecalcTrigger,Trigger1M)),NA())</f>
        <v>1.4824522952602948E-2</v>
      </c>
      <c r="K1495" s="44">
        <f>IFERROR(_xll.qlIndexFixing(Index3M,H1495,TRUE,_xll.ohTrigger(RecalcTrigger,Trigger3M)),NA())</f>
        <v>1.5141360031224993E-2</v>
      </c>
      <c r="L1495" s="44">
        <f>IFERROR(_xll.qlIndexFixing(Index6M,$H1495,TRUE,_xll.ohTrigger(RecalcTrigger,Trigger6M)),NA())</f>
        <v>1.5205423195554721E-2</v>
      </c>
      <c r="M1495" s="183">
        <f>IFERROR(_xll.qlIndexFixing(Index1Y,$H1495,TRUE,_xll.ohTrigger(RecalcTrigger,Trigger1Y)),NA())</f>
        <v>1.5491281505738374E-2</v>
      </c>
      <c r="N1495" s="182">
        <f>IFERROR(_xll.qlIndexFixing(ONIndex1M,I1495,TRUE,_xll.ohTrigger(RecalcTrigger,Trigger1M)),NA())</f>
        <v>1.483687865702521E-2</v>
      </c>
      <c r="O1495" s="44">
        <f>IFERROR(_xll.qlIndexFixing(ONIndex3M,I1495,TRUE,_xll.ohTrigger(RecalcTrigger,Trigger3M)),NA())</f>
        <v>1.5189065350993403E-2</v>
      </c>
      <c r="P1495" s="44">
        <f>IFERROR(_xll.qlIndexFixing(ONIndex6M,I1495,TRUE,_xll.ohTrigger(RecalcTrigger,Trigger6M)),NA())</f>
        <v>1.5296579201615756E-2</v>
      </c>
      <c r="Q1495" s="183">
        <f>IFERROR(_xll.qlIndexFixing(ONIndex1Y,I1495,TRUE,_xll.ohTrigger(RecalcTrigger,Trigger1Y)),NA())</f>
        <v>1.5651702684715829E-2</v>
      </c>
    </row>
    <row r="1496" spans="2:17" x14ac:dyDescent="0.2">
      <c r="B1496" s="39" t="s">
        <v>42</v>
      </c>
      <c r="D1496" s="42">
        <f>_xll.qlCalendarAdvance(Calendar,$D1495,B1496,"f",FALSE)</f>
        <v>49986</v>
      </c>
      <c r="E1496" s="177">
        <f>_xll.qlInterestRateIndexValueDate(IndexON,D1496)</f>
        <v>49986</v>
      </c>
      <c r="F1496" s="193">
        <f>IFERROR(_xll.qlIndexFixing(IndexON,D1496,TRUE,_xll.ohTrigger(RecalcTrigger,TriggerON)),NA())</f>
        <v>1.3915577389349565E-2</v>
      </c>
      <c r="H1496" s="42">
        <f>_xll.qlCalendarAdvance(Calendar,$H1495,B1496,"f",FALSE)</f>
        <v>49986</v>
      </c>
      <c r="I1496" s="177">
        <f>_xll.qlInterestRateIndexValueDate(Index1M,$H1496)</f>
        <v>49990</v>
      </c>
      <c r="J1496" s="182">
        <f>IFERROR(_xll.qlIndexFixing(Index1M,$H1496,TRUE,_xll.ohTrigger(RecalcTrigger,Trigger1M)),NA())</f>
        <v>1.4812651106419494E-2</v>
      </c>
      <c r="K1496" s="44">
        <f>IFERROR(_xll.qlIndexFixing(Index3M,H1496,TRUE,_xll.ohTrigger(RecalcTrigger,Trigger3M)),NA())</f>
        <v>1.5129029483921785E-2</v>
      </c>
      <c r="L1496" s="44">
        <f>IFERROR(_xll.qlIndexFixing(Index6M,$H1496,TRUE,_xll.ohTrigger(RecalcTrigger,Trigger6M)),NA())</f>
        <v>1.5193597158006592E-2</v>
      </c>
      <c r="M1496" s="183">
        <f>IFERROR(_xll.qlIndexFixing(Index1Y,$H1496,TRUE,_xll.ohTrigger(RecalcTrigger,Trigger1Y)),NA())</f>
        <v>1.5480263594544125E-2</v>
      </c>
      <c r="N1496" s="182">
        <f>IFERROR(_xll.qlIndexFixing(ONIndex1M,I1496,TRUE,_xll.ohTrigger(RecalcTrigger,Trigger1M)),NA())</f>
        <v>1.4824994393292101E-2</v>
      </c>
      <c r="O1496" s="44">
        <f>IFERROR(_xll.qlIndexFixing(ONIndex3M,I1496,TRUE,_xll.ohTrigger(RecalcTrigger,Trigger3M)),NA())</f>
        <v>1.5176672888017606E-2</v>
      </c>
      <c r="P1496" s="44">
        <f>IFERROR(_xll.qlIndexFixing(ONIndex6M,I1496,TRUE,_xll.ohTrigger(RecalcTrigger,Trigger6M)),NA())</f>
        <v>1.5284609823087436E-2</v>
      </c>
      <c r="Q1496" s="183">
        <f>IFERROR(_xll.qlIndexFixing(ONIndex1Y,I1496,TRUE,_xll.ohTrigger(RecalcTrigger,Trigger1Y)),NA())</f>
        <v>1.56407184106655E-2</v>
      </c>
    </row>
    <row r="1497" spans="2:17" x14ac:dyDescent="0.2">
      <c r="B1497" s="39" t="s">
        <v>42</v>
      </c>
      <c r="D1497" s="42">
        <f>_xll.qlCalendarAdvance(Calendar,$D1496,B1497,"f",FALSE)</f>
        <v>49993</v>
      </c>
      <c r="E1497" s="177">
        <f>_xll.qlInterestRateIndexValueDate(IndexON,D1497)</f>
        <v>49993</v>
      </c>
      <c r="F1497" s="193">
        <f>IFERROR(_xll.qlIndexFixing(IndexON,D1497,TRUE,_xll.ohTrigger(RecalcTrigger,TriggerON)),NA())</f>
        <v>1.3915577389349565E-2</v>
      </c>
      <c r="H1497" s="42">
        <f>_xll.qlCalendarAdvance(Calendar,$H1496,B1497,"f",FALSE)</f>
        <v>49993</v>
      </c>
      <c r="I1497" s="177">
        <f>_xll.qlInterestRateIndexValueDate(Index1M,$H1497)</f>
        <v>49997</v>
      </c>
      <c r="J1497" s="182">
        <f>IFERROR(_xll.qlIndexFixing(Index1M,$H1497,TRUE,_xll.ohTrigger(RecalcTrigger,Trigger1M)),NA())</f>
        <v>1.4800794409832285E-2</v>
      </c>
      <c r="K1497" s="44">
        <f>IFERROR(_xll.qlIndexFixing(Index3M,H1497,TRUE,_xll.ohTrigger(RecalcTrigger,Trigger3M)),NA())</f>
        <v>1.5116717183173279E-2</v>
      </c>
      <c r="L1497" s="44">
        <f>IFERROR(_xll.qlIndexFixing(Index6M,$H1497,TRUE,_xll.ohTrigger(RecalcTrigger,Trigger6M)),NA())</f>
        <v>1.5181790918142837E-2</v>
      </c>
      <c r="M1497" s="183">
        <f>IFERROR(_xll.qlIndexFixing(Index1Y,$H1497,TRUE,_xll.ohTrigger(RecalcTrigger,Trigger1Y)),NA())</f>
        <v>1.546925270909994E-2</v>
      </c>
      <c r="N1497" s="182">
        <f>IFERROR(_xll.qlIndexFixing(ONIndex1M,I1497,TRUE,_xll.ohTrigger(RecalcTrigger,Trigger1M)),NA())</f>
        <v>1.4813124805739264E-2</v>
      </c>
      <c r="O1497" s="44">
        <f>IFERROR(_xll.qlIndexFixing(ONIndex3M,I1497,TRUE,_xll.ohTrigger(RecalcTrigger,Trigger3M)),NA())</f>
        <v>1.5164297007936867E-2</v>
      </c>
      <c r="P1497" s="44">
        <f>IFERROR(_xll.qlIndexFixing(ONIndex6M,I1497,TRUE,_xll.ohTrigger(RecalcTrigger,Trigger6M)),NA())</f>
        <v>1.5272657046399019E-2</v>
      </c>
      <c r="Q1497" s="183">
        <f>IFERROR(_xll.qlIndexFixing(ONIndex1Y,I1497,TRUE,_xll.ohTrigger(RecalcTrigger,Trigger1Y)),NA())</f>
        <v>1.5629736622546631E-2</v>
      </c>
    </row>
    <row r="1498" spans="2:17" x14ac:dyDescent="0.2">
      <c r="B1498" s="39" t="s">
        <v>42</v>
      </c>
      <c r="D1498" s="42">
        <f>_xll.qlCalendarAdvance(Calendar,$D1497,B1498,"f",FALSE)</f>
        <v>50000</v>
      </c>
      <c r="E1498" s="177">
        <f>_xll.qlInterestRateIndexValueDate(IndexON,D1498)</f>
        <v>50000</v>
      </c>
      <c r="F1498" s="193">
        <f>IFERROR(_xll.qlIndexFixing(IndexON,D1498,TRUE,_xll.ohTrigger(RecalcTrigger,TriggerON)),NA())</f>
        <v>1.391557738937621E-2</v>
      </c>
      <c r="H1498" s="42">
        <f>_xll.qlCalendarAdvance(Calendar,$H1497,B1498,"f",FALSE)</f>
        <v>50000</v>
      </c>
      <c r="I1498" s="177">
        <f>_xll.qlInterestRateIndexValueDate(Index1M,$H1498)</f>
        <v>50004</v>
      </c>
      <c r="J1498" s="182">
        <f>IFERROR(_xll.qlIndexFixing(Index1M,$H1498,TRUE,_xll.ohTrigger(RecalcTrigger,Trigger1M)),NA())</f>
        <v>1.4786790252093273E-2</v>
      </c>
      <c r="K1498" s="44">
        <f>IFERROR(_xll.qlIndexFixing(Index3M,H1498,TRUE,_xll.ohTrigger(RecalcTrigger,Trigger3M)),NA())</f>
        <v>1.5104423380172455E-2</v>
      </c>
      <c r="L1498" s="44">
        <f>IFERROR(_xll.qlIndexFixing(Index6M,$H1498,TRUE,_xll.ohTrigger(RecalcTrigger,Trigger6M)),NA())</f>
        <v>1.5170004714286853E-2</v>
      </c>
      <c r="M1498" s="183">
        <f>IFERROR(_xll.qlIndexFixing(Index1Y,$H1498,TRUE,_xll.ohTrigger(RecalcTrigger,Trigger1Y)),NA())</f>
        <v>1.5458249019507778E-2</v>
      </c>
      <c r="N1498" s="182">
        <f>IFERROR(_xll.qlIndexFixing(ONIndex1M,I1498,TRUE,_xll.ohTrigger(RecalcTrigger,Trigger1M)),NA())</f>
        <v>1.4801270143047773E-2</v>
      </c>
      <c r="O1498" s="44">
        <f>IFERROR(_xll.qlIndexFixing(ONIndex3M,I1498,TRUE,_xll.ohTrigger(RecalcTrigger,Trigger3M)),NA())</f>
        <v>1.5151937961030981E-2</v>
      </c>
      <c r="P1498" s="44">
        <f>IFERROR(_xll.qlIndexFixing(ONIndex6M,I1498,TRUE,_xll.ohTrigger(RecalcTrigger,Trigger6M)),NA())</f>
        <v>1.5260721108401043E-2</v>
      </c>
      <c r="Q1498" s="183">
        <f>IFERROR(_xll.qlIndexFixing(ONIndex1Y,I1498,TRUE,_xll.ohTrigger(RecalcTrigger,Trigger1Y)),NA())</f>
        <v>1.561875748830488E-2</v>
      </c>
    </row>
    <row r="1499" spans="2:17" x14ac:dyDescent="0.2">
      <c r="B1499" s="39" t="s">
        <v>42</v>
      </c>
      <c r="D1499" s="42">
        <f>_xll.qlCalendarAdvance(Calendar,$D1498,B1499,"f",FALSE)</f>
        <v>50007</v>
      </c>
      <c r="E1499" s="177">
        <f>_xll.qlInterestRateIndexValueDate(IndexON,D1499)</f>
        <v>50007</v>
      </c>
      <c r="F1499" s="193">
        <f>IFERROR(_xll.qlIndexFixing(IndexON,D1499,TRUE,_xll.ohTrigger(RecalcTrigger,TriggerON)),NA())</f>
        <v>1.3915577389349565E-2</v>
      </c>
      <c r="H1499" s="42">
        <f>_xll.qlCalendarAdvance(Calendar,$H1498,B1499,"f",FALSE)</f>
        <v>50007</v>
      </c>
      <c r="I1499" s="177">
        <f>_xll.qlInterestRateIndexValueDate(Index1M,$H1499)</f>
        <v>50011</v>
      </c>
      <c r="J1499" s="182">
        <f>IFERROR(_xll.qlIndexFixing(Index1M,$H1499,TRUE,_xll.ohTrigger(RecalcTrigger,Trigger1M)),NA())</f>
        <v>1.4776587329688111E-2</v>
      </c>
      <c r="K1499" s="44">
        <f>IFERROR(_xll.qlIndexFixing(Index3M,H1499,TRUE,_xll.ohTrigger(RecalcTrigger,Trigger3M)),NA())</f>
        <v>1.5093262870534474E-2</v>
      </c>
      <c r="L1499" s="44">
        <f>IFERROR(_xll.qlIndexFixing(Index6M,$H1499,TRUE,_xll.ohTrigger(RecalcTrigger,Trigger6M)),NA())</f>
        <v>1.515772374892109E-2</v>
      </c>
      <c r="M1499" s="183">
        <f>IFERROR(_xll.qlIndexFixing(Index1Y,$H1499,TRUE,_xll.ohTrigger(RecalcTrigger,Trigger1Y)),NA())</f>
        <v>1.544725269586303E-2</v>
      </c>
      <c r="N1499" s="182">
        <f>IFERROR(_xll.qlIndexFixing(ONIndex1M,I1499,TRUE,_xll.ohTrigger(RecalcTrigger,Trigger1M)),NA())</f>
        <v>1.4789430653898705E-2</v>
      </c>
      <c r="O1499" s="44">
        <f>IFERROR(_xll.qlIndexFixing(ONIndex3M,I1499,TRUE,_xll.ohTrigger(RecalcTrigger,Trigger3M)),NA())</f>
        <v>1.5139595997819555E-2</v>
      </c>
      <c r="P1499" s="44">
        <f>IFERROR(_xll.qlIndexFixing(ONIndex6M,I1499,TRUE,_xll.ohTrigger(RecalcTrigger,Trigger6M)),NA())</f>
        <v>1.5248802246023985E-2</v>
      </c>
      <c r="Q1499" s="183">
        <f>IFERROR(_xll.qlIndexFixing(ONIndex1Y,I1499,TRUE,_xll.ohTrigger(RecalcTrigger,Trigger1Y)),NA())</f>
        <v>1.5607781175406288E-2</v>
      </c>
    </row>
    <row r="1500" spans="2:17" x14ac:dyDescent="0.2">
      <c r="B1500" s="39" t="s">
        <v>42</v>
      </c>
      <c r="D1500" s="42">
        <f>_xll.qlCalendarAdvance(Calendar,$D1499,B1500,"f",FALSE)</f>
        <v>50014</v>
      </c>
      <c r="E1500" s="177">
        <f>_xll.qlInterestRateIndexValueDate(IndexON,D1500)</f>
        <v>50014</v>
      </c>
      <c r="F1500" s="193">
        <f>IFERROR(_xll.qlIndexFixing(IndexON,D1500,TRUE,_xll.ohTrigger(RecalcTrigger,TriggerON)),NA())</f>
        <v>1.391557738937621E-2</v>
      </c>
      <c r="H1500" s="42">
        <f>_xll.qlCalendarAdvance(Calendar,$H1499,B1500,"f",FALSE)</f>
        <v>50014</v>
      </c>
      <c r="I1500" s="177">
        <f>_xll.qlInterestRateIndexValueDate(Index1M,$H1500)</f>
        <v>50018</v>
      </c>
      <c r="J1500" s="182">
        <f>IFERROR(_xll.qlIndexFixing(Index1M,$H1500,TRUE,_xll.ohTrigger(RecalcTrigger,Trigger1M)),NA())</f>
        <v>1.4764778248965786E-2</v>
      </c>
      <c r="K1500" s="44">
        <f>IFERROR(_xll.qlIndexFixing(Index3M,H1500,TRUE,_xll.ohTrigger(RecalcTrigger,Trigger3M)),NA())</f>
        <v>1.5081005034665473E-2</v>
      </c>
      <c r="L1500" s="44">
        <f>IFERROR(_xll.qlIndexFixing(Index6M,$H1500,TRUE,_xll.ohTrigger(RecalcTrigger,Trigger6M)),NA())</f>
        <v>1.5145979387565137E-2</v>
      </c>
      <c r="M1500" s="183">
        <f>IFERROR(_xll.qlIndexFixing(Index1Y,$H1500,TRUE,_xll.ohTrigger(RecalcTrigger,Trigger1Y)),NA())</f>
        <v>1.5436263908253639E-2</v>
      </c>
      <c r="N1500" s="182">
        <f>IFERROR(_xll.qlIndexFixing(ONIndex1M,I1500,TRUE,_xll.ohTrigger(RecalcTrigger,Trigger1M)),NA())</f>
        <v>1.4777606586893199E-2</v>
      </c>
      <c r="O1500" s="44">
        <f>IFERROR(_xll.qlIndexFixing(ONIndex3M,I1500,TRUE,_xll.ohTrigger(RecalcTrigger,Trigger3M)),NA())</f>
        <v>1.5127271368662321E-2</v>
      </c>
      <c r="P1500" s="44">
        <f>IFERROR(_xll.qlIndexFixing(ONIndex6M,I1500,TRUE,_xll.ohTrigger(RecalcTrigger,Trigger6M)),NA())</f>
        <v>1.5236900695958511E-2</v>
      </c>
      <c r="Q1500" s="183">
        <f>IFERROR(_xll.qlIndexFixing(ONIndex1Y,I1500,TRUE,_xll.ohTrigger(RecalcTrigger,Trigger1Y)),NA())</f>
        <v>1.5596807851716576E-2</v>
      </c>
    </row>
    <row r="1501" spans="2:17" x14ac:dyDescent="0.2">
      <c r="B1501" s="39" t="s">
        <v>42</v>
      </c>
      <c r="D1501" s="42">
        <f>_xll.qlCalendarAdvance(Calendar,$D1500,B1501,"f",FALSE)</f>
        <v>50021</v>
      </c>
      <c r="E1501" s="177">
        <f>_xll.qlInterestRateIndexValueDate(IndexON,D1501)</f>
        <v>50021</v>
      </c>
      <c r="F1501" s="193">
        <f>IFERROR(_xll.qlIndexFixing(IndexON,D1501,TRUE,_xll.ohTrigger(RecalcTrigger,TriggerON)),NA())</f>
        <v>1.3915577389349565E-2</v>
      </c>
      <c r="H1501" s="42">
        <f>_xll.qlCalendarAdvance(Calendar,$H1500,B1501,"f",FALSE)</f>
        <v>50021</v>
      </c>
      <c r="I1501" s="177">
        <f>_xll.qlInterestRateIndexValueDate(Index1M,$H1501)</f>
        <v>50025</v>
      </c>
      <c r="J1501" s="182">
        <f>IFERROR(_xll.qlIndexFixing(Index1M,$H1501,TRUE,_xll.ohTrigger(RecalcTrigger,Trigger1M)),NA())</f>
        <v>1.4752985332258106E-2</v>
      </c>
      <c r="K1501" s="44">
        <f>IFERROR(_xll.qlIndexFixing(Index3M,H1501,TRUE,_xll.ohTrigger(RecalcTrigger,Trigger3M)),NA())</f>
        <v>1.5068766411791223E-2</v>
      </c>
      <c r="L1501" s="44">
        <f>IFERROR(_xll.qlIndexFixing(Index6M,$H1501,TRUE,_xll.ohTrigger(RecalcTrigger,Trigger6M)),NA())</f>
        <v>1.5134255795428934E-2</v>
      </c>
      <c r="M1501" s="183">
        <f>IFERROR(_xll.qlIndexFixing(Index1Y,$H1501,TRUE,_xll.ohTrigger(RecalcTrigger,Trigger1Y)),NA())</f>
        <v>1.5425282826759886E-2</v>
      </c>
      <c r="N1501" s="182">
        <f>IFERROR(_xll.qlIndexFixing(ONIndex1M,I1501,TRUE,_xll.ohTrigger(RecalcTrigger,Trigger1M)),NA())</f>
        <v>1.4765798190712331E-2</v>
      </c>
      <c r="O1501" s="44">
        <f>IFERROR(_xll.qlIndexFixing(ONIndex3M,I1501,TRUE,_xll.ohTrigger(RecalcTrigger,Trigger3M)),NA())</f>
        <v>1.5114964323998947E-2</v>
      </c>
      <c r="P1501" s="44">
        <f>IFERROR(_xll.qlIndexFixing(ONIndex6M,I1501,TRUE,_xll.ohTrigger(RecalcTrigger,Trigger6M)),NA())</f>
        <v>1.5225016695374904E-2</v>
      </c>
      <c r="Q1501" s="183">
        <f>IFERROR(_xll.qlIndexFixing(ONIndex1Y,I1501,TRUE,_xll.ohTrigger(RecalcTrigger,Trigger1Y)),NA())</f>
        <v>1.5585837684941595E-2</v>
      </c>
    </row>
    <row r="1502" spans="2:17" x14ac:dyDescent="0.2">
      <c r="B1502" s="39" t="s">
        <v>42</v>
      </c>
      <c r="D1502" s="42">
        <f>_xll.qlCalendarAdvance(Calendar,$D1501,B1502,"f",FALSE)</f>
        <v>50028</v>
      </c>
      <c r="E1502" s="177">
        <f>_xll.qlInterestRateIndexValueDate(IndexON,D1502)</f>
        <v>50028</v>
      </c>
      <c r="F1502" s="193">
        <f>IFERROR(_xll.qlIndexFixing(IndexON,D1502,TRUE,_xll.ohTrigger(RecalcTrigger,TriggerON)),NA())</f>
        <v>1.3915577389349565E-2</v>
      </c>
      <c r="H1502" s="42">
        <f>_xll.qlCalendarAdvance(Calendar,$H1501,B1502,"f",FALSE)</f>
        <v>50028</v>
      </c>
      <c r="I1502" s="177">
        <f>_xll.qlInterestRateIndexValueDate(Index1M,$H1502)</f>
        <v>50032</v>
      </c>
      <c r="J1502" s="182">
        <f>IFERROR(_xll.qlIndexFixing(Index1M,$H1502,TRUE,_xll.ohTrigger(RecalcTrigger,Trigger1M)),NA())</f>
        <v>1.4741208828465323E-2</v>
      </c>
      <c r="K1502" s="44">
        <f>IFERROR(_xll.qlIndexFixing(Index3M,H1502,TRUE,_xll.ohTrigger(RecalcTrigger,Trigger3M)),NA())</f>
        <v>1.5056547253077035E-2</v>
      </c>
      <c r="L1502" s="44">
        <f>IFERROR(_xll.qlIndexFixing(Index6M,$H1502,TRUE,_xll.ohTrigger(RecalcTrigger,Trigger6M)),NA())</f>
        <v>1.5122553210823831E-2</v>
      </c>
      <c r="M1502" s="183">
        <f>IFERROR(_xll.qlIndexFixing(Index1Y,$H1502,TRUE,_xll.ohTrigger(RecalcTrigger,Trigger1Y)),NA())</f>
        <v>1.5414309621455038E-2</v>
      </c>
      <c r="N1502" s="182">
        <f>IFERROR(_xll.qlIndexFixing(ONIndex1M,I1502,TRUE,_xll.ohTrigger(RecalcTrigger,Trigger1M)),NA())</f>
        <v>1.47472743990118E-2</v>
      </c>
      <c r="O1502" s="44">
        <f>IFERROR(_xll.qlIndexFixing(ONIndex3M,I1502,TRUE,_xll.ohTrigger(RecalcTrigger,Trigger3M)),NA())</f>
        <v>1.5095660812569633E-2</v>
      </c>
      <c r="P1502" s="44">
        <f>IFERROR(_xll.qlIndexFixing(ONIndex6M,I1502,TRUE,_xll.ohTrigger(RecalcTrigger,Trigger6M)),NA())</f>
        <v>1.5206377863616893E-2</v>
      </c>
      <c r="Q1502" s="183">
        <f>IFERROR(_xll.qlIndexFixing(ONIndex1Y,I1502,TRUE,_xll.ohTrigger(RecalcTrigger,Trigger1Y)),NA())</f>
        <v>1.5568605632916288E-2</v>
      </c>
    </row>
    <row r="1503" spans="2:17" x14ac:dyDescent="0.2">
      <c r="B1503" s="39" t="s">
        <v>42</v>
      </c>
      <c r="D1503" s="42">
        <f>_xll.qlCalendarAdvance(Calendar,$D1502,B1503,"f",FALSE)</f>
        <v>50038</v>
      </c>
      <c r="E1503" s="177">
        <f>_xll.qlInterestRateIndexValueDate(IndexON,D1503)</f>
        <v>50038</v>
      </c>
      <c r="F1503" s="193">
        <f>IFERROR(_xll.qlIndexFixing(IndexON,D1503,TRUE,_xll.ohTrigger(RecalcTrigger,TriggerON)),NA())</f>
        <v>1.3915039525915773E-2</v>
      </c>
      <c r="H1503" s="42">
        <f>_xll.qlCalendarAdvance(Calendar,$H1502,B1503,"f",FALSE)</f>
        <v>50038</v>
      </c>
      <c r="I1503" s="177">
        <f>_xll.qlInterestRateIndexValueDate(Index1M,$H1503)</f>
        <v>50040</v>
      </c>
      <c r="J1503" s="182">
        <f>IFERROR(_xll.qlIndexFixing(Index1M,$H1503,TRUE,_xll.ohTrigger(RecalcTrigger,Trigger1M)),NA())</f>
        <v>1.4728307601524548E-2</v>
      </c>
      <c r="K1503" s="44">
        <f>IFERROR(_xll.qlIndexFixing(Index3M,H1503,TRUE,_xll.ohTrigger(RecalcTrigger,Trigger3M)),NA())</f>
        <v>1.5042606656120228E-2</v>
      </c>
      <c r="L1503" s="44">
        <f>IFERROR(_xll.qlIndexFixing(Index6M,$H1503,TRUE,_xll.ohTrigger(RecalcTrigger,Trigger6M)),NA())</f>
        <v>1.5109715401554412E-2</v>
      </c>
      <c r="M1503" s="183">
        <f>IFERROR(_xll.qlIndexFixing(Index1Y,$H1503,TRUE,_xll.ohTrigger(RecalcTrigger,Trigger1Y)),NA())</f>
        <v>1.5401778677865526E-2</v>
      </c>
      <c r="N1503" s="182">
        <f>IFERROR(_xll.qlIndexFixing(ONIndex1M,I1503,TRUE,_xll.ohTrigger(RecalcTrigger,Trigger1M)),NA())</f>
        <v>1.4735507440883922E-2</v>
      </c>
      <c r="O1503" s="44">
        <f>IFERROR(_xll.qlIndexFixing(ONIndex3M,I1503,TRUE,_xll.ohTrigger(RecalcTrigger,Trigger3M)),NA())</f>
        <v>1.508340013505638E-2</v>
      </c>
      <c r="P1503" s="44">
        <f>IFERROR(_xll.qlIndexFixing(ONIndex6M,I1503,TRUE,_xll.ohTrigger(RecalcTrigger,Trigger6M)),NA())</f>
        <v>1.5194540077505536E-2</v>
      </c>
      <c r="Q1503" s="183">
        <f>IFERROR(_xll.qlIndexFixing(ONIndex1Y,I1503,TRUE,_xll.ohTrigger(RecalcTrigger,Trigger1Y)),NA())</f>
        <v>1.555764435383189E-2</v>
      </c>
    </row>
    <row r="1504" spans="2:17" x14ac:dyDescent="0.2">
      <c r="B1504" s="39" t="s">
        <v>42</v>
      </c>
      <c r="D1504" s="42">
        <f>_xll.qlCalendarAdvance(Calendar,$D1503,B1504,"f",FALSE)</f>
        <v>50045</v>
      </c>
      <c r="E1504" s="177">
        <f>_xll.qlInterestRateIndexValueDate(IndexON,D1504)</f>
        <v>50045</v>
      </c>
      <c r="F1504" s="193">
        <f>IFERROR(_xll.qlIndexFixing(IndexON,D1504,TRUE,_xll.ohTrigger(RecalcTrigger,TriggerON)),NA())</f>
        <v>1.3915039525915773E-2</v>
      </c>
      <c r="H1504" s="42">
        <f>_xll.qlCalendarAdvance(Calendar,$H1503,B1504,"f",FALSE)</f>
        <v>50045</v>
      </c>
      <c r="I1504" s="177">
        <f>_xll.qlInterestRateIndexValueDate(Index1M,$H1504)</f>
        <v>50047</v>
      </c>
      <c r="J1504" s="182">
        <f>IFERROR(_xll.qlIndexFixing(Index1M,$H1504,TRUE,_xll.ohTrigger(RecalcTrigger,Trigger1M)),NA())</f>
        <v>1.4714957132570691E-2</v>
      </c>
      <c r="K1504" s="44">
        <f>IFERROR(_xll.qlIndexFixing(Index3M,H1504,TRUE,_xll.ohTrigger(RecalcTrigger,Trigger3M)),NA())</f>
        <v>1.5030430052074273E-2</v>
      </c>
      <c r="L1504" s="44">
        <f>IFERROR(_xll.qlIndexFixing(Index6M,$H1504,TRUE,_xll.ohTrigger(RecalcTrigger,Trigger6M)),NA())</f>
        <v>1.5098057504264684E-2</v>
      </c>
      <c r="M1504" s="183">
        <f>IFERROR(_xll.qlIndexFixing(Index1Y,$H1504,TRUE,_xll.ohTrigger(RecalcTrigger,Trigger1Y)),NA())</f>
        <v>1.5390822922770284E-2</v>
      </c>
      <c r="N1504" s="182">
        <f>IFERROR(_xll.qlIndexFixing(ONIndex1M,I1504,TRUE,_xll.ohTrigger(RecalcTrigger,Trigger1M)),NA())</f>
        <v>1.472771518263194E-2</v>
      </c>
      <c r="O1504" s="44">
        <f>IFERROR(_xll.qlIndexFixing(ONIndex3M,I1504,TRUE,_xll.ohTrigger(RecalcTrigger,Trigger3M)),NA())</f>
        <v>1.5075285179468878E-2</v>
      </c>
      <c r="P1504" s="44">
        <f>IFERROR(_xll.qlIndexFixing(ONIndex6M,I1504,TRUE,_xll.ohTrigger(RecalcTrigger,Trigger6M)),NA())</f>
        <v>1.5186736504011478E-2</v>
      </c>
      <c r="Q1504" s="183">
        <f>IFERROR(_xll.qlIndexFixing(ONIndex1Y,I1504,TRUE,_xll.ohTrigger(RecalcTrigger,Trigger1Y)),NA())</f>
        <v>1.555048885238719E-2</v>
      </c>
    </row>
    <row r="1505" spans="2:17" x14ac:dyDescent="0.2">
      <c r="B1505" s="39" t="s">
        <v>42</v>
      </c>
      <c r="D1505" s="42">
        <f>_xll.qlCalendarAdvance(Calendar,$D1504,B1505,"f",FALSE)</f>
        <v>50052</v>
      </c>
      <c r="E1505" s="177">
        <f>_xll.qlInterestRateIndexValueDate(IndexON,D1505)</f>
        <v>50052</v>
      </c>
      <c r="F1505" s="193">
        <f>IFERROR(_xll.qlIndexFixing(IndexON,D1505,TRUE,_xll.ohTrigger(RecalcTrigger,TriggerON)),NA())</f>
        <v>1.3915039525995709E-2</v>
      </c>
      <c r="H1505" s="42">
        <f>_xll.qlCalendarAdvance(Calendar,$H1504,B1505,"f",FALSE)</f>
        <v>50052</v>
      </c>
      <c r="I1505" s="177">
        <f>_xll.qlInterestRateIndexValueDate(Index1M,$H1505)</f>
        <v>50054</v>
      </c>
      <c r="J1505" s="182">
        <f>IFERROR(_xll.qlIndexFixing(Index1M,$H1505,TRUE,_xll.ohTrigger(RecalcTrigger,Trigger1M)),NA())</f>
        <v>1.470323537932023E-2</v>
      </c>
      <c r="K1505" s="44">
        <f>IFERROR(_xll.qlIndexFixing(Index3M,H1505,TRUE,_xll.ohTrigger(RecalcTrigger,Trigger3M)),NA())</f>
        <v>1.5018273701549845E-2</v>
      </c>
      <c r="L1505" s="44">
        <f>IFERROR(_xll.qlIndexFixing(Index6M,$H1505,TRUE,_xll.ohTrigger(RecalcTrigger,Trigger6M)),NA())</f>
        <v>1.5086421345149089E-2</v>
      </c>
      <c r="M1505" s="183">
        <f>IFERROR(_xll.qlIndexFixing(Index1Y,$H1505,TRUE,_xll.ohTrigger(RecalcTrigger,Trigger1Y)),NA())</f>
        <v>1.5379875578332199E-2</v>
      </c>
      <c r="N1505" s="182">
        <f>IFERROR(_xll.qlIndexFixing(ONIndex1M,I1505,TRUE,_xll.ohTrigger(RecalcTrigger,Trigger1M)),NA())</f>
        <v>1.4715975804975301E-2</v>
      </c>
      <c r="O1505" s="44">
        <f>IFERROR(_xll.qlIndexFixing(ONIndex3M,I1505,TRUE,_xll.ohTrigger(RecalcTrigger,Trigger3M)),NA())</f>
        <v>1.5063055311070883E-2</v>
      </c>
      <c r="P1505" s="44">
        <f>IFERROR(_xll.qlIndexFixing(ONIndex6M,I1505,TRUE,_xll.ohTrigger(RecalcTrigger,Trigger6M)),NA())</f>
        <v>1.5174929403567461E-2</v>
      </c>
      <c r="Q1505" s="183">
        <f>IFERROR(_xll.qlIndexFixing(ONIndex1Y,I1505,TRUE,_xll.ohTrigger(RecalcTrigger,Trigger1Y)),NA())</f>
        <v>1.5539533169706132E-2</v>
      </c>
    </row>
    <row r="1506" spans="2:17" x14ac:dyDescent="0.2">
      <c r="B1506" s="39" t="s">
        <v>42</v>
      </c>
      <c r="D1506" s="42">
        <f>_xll.qlCalendarAdvance(Calendar,$D1505,B1506,"f",FALSE)</f>
        <v>50059</v>
      </c>
      <c r="E1506" s="177">
        <f>_xll.qlInterestRateIndexValueDate(IndexON,D1506)</f>
        <v>50059</v>
      </c>
      <c r="F1506" s="193">
        <f>IFERROR(_xll.qlIndexFixing(IndexON,D1506,TRUE,_xll.ohTrigger(RecalcTrigger,TriggerON)),NA())</f>
        <v>1.3915039525995709E-2</v>
      </c>
      <c r="H1506" s="42">
        <f>_xll.qlCalendarAdvance(Calendar,$H1505,B1506,"f",FALSE)</f>
        <v>50059</v>
      </c>
      <c r="I1506" s="177">
        <f>_xll.qlInterestRateIndexValueDate(Index1M,$H1506)</f>
        <v>50061</v>
      </c>
      <c r="J1506" s="182">
        <f>IFERROR(_xll.qlIndexFixing(Index1M,$H1506,TRUE,_xll.ohTrigger(RecalcTrigger,Trigger1M)),NA())</f>
        <v>1.4691531107889396E-2</v>
      </c>
      <c r="K1506" s="44">
        <f>IFERROR(_xll.qlIndexFixing(Index3M,H1506,TRUE,_xll.ohTrigger(RecalcTrigger,Trigger3M)),NA())</f>
        <v>1.5006137855702484E-2</v>
      </c>
      <c r="L1506" s="44">
        <f>IFERROR(_xll.qlIndexFixing(Index6M,$H1506,TRUE,_xll.ohTrigger(RecalcTrigger,Trigger6M)),NA())</f>
        <v>1.50748071624926E-2</v>
      </c>
      <c r="M1506" s="183">
        <f>IFERROR(_xll.qlIndexFixing(Index1Y,$H1506,TRUE,_xll.ohTrigger(RecalcTrigger,Trigger1Y)),NA())</f>
        <v>1.5368936814594976E-2</v>
      </c>
      <c r="N1506" s="182">
        <f>IFERROR(_xll.qlIndexFixing(ONIndex1M,I1506,TRUE,_xll.ohTrigger(RecalcTrigger,Trigger1M)),NA())</f>
        <v>1.4704253414530299E-2</v>
      </c>
      <c r="O1506" s="44">
        <f>IFERROR(_xll.qlIndexFixing(ONIndex3M,I1506,TRUE,_xll.ohTrigger(RecalcTrigger,Trigger3M)),NA())</f>
        <v>1.5050844353199366E-2</v>
      </c>
      <c r="P1506" s="44">
        <f>IFERROR(_xll.qlIndexFixing(ONIndex6M,I1506,TRUE,_xll.ohTrigger(RecalcTrigger,Trigger6M)),NA())</f>
        <v>1.5163141106881994E-2</v>
      </c>
      <c r="Q1506" s="183">
        <f>IFERROR(_xll.qlIndexFixing(ONIndex1Y,I1506,TRUE,_xll.ohTrigger(RecalcTrigger,Trigger1Y)),NA())</f>
        <v>1.5528581531363272E-2</v>
      </c>
    </row>
    <row r="1507" spans="2:17" x14ac:dyDescent="0.2">
      <c r="B1507" s="39" t="s">
        <v>42</v>
      </c>
      <c r="D1507" s="42">
        <f>_xll.qlCalendarAdvance(Calendar,$D1506,B1507,"f",FALSE)</f>
        <v>50066</v>
      </c>
      <c r="E1507" s="177">
        <f>_xll.qlInterestRateIndexValueDate(IndexON,D1507)</f>
        <v>50066</v>
      </c>
      <c r="F1507" s="193">
        <f>IFERROR(_xll.qlIndexFixing(IndexON,D1507,TRUE,_xll.ohTrigger(RecalcTrigger,TriggerON)),NA())</f>
        <v>1.3915039525995709E-2</v>
      </c>
      <c r="H1507" s="42">
        <f>_xll.qlCalendarAdvance(Calendar,$H1506,B1507,"f",FALSE)</f>
        <v>50066</v>
      </c>
      <c r="I1507" s="177">
        <f>_xll.qlInterestRateIndexValueDate(Index1M,$H1507)</f>
        <v>50068</v>
      </c>
      <c r="J1507" s="182">
        <f>IFERROR(_xll.qlIndexFixing(Index1M,$H1507,TRUE,_xll.ohTrigger(RecalcTrigger,Trigger1M)),NA())</f>
        <v>1.4681446667593967E-2</v>
      </c>
      <c r="K1507" s="44">
        <f>IFERROR(_xll.qlIndexFixing(Index3M,H1507,TRUE,_xll.ohTrigger(RecalcTrigger,Trigger3M)),NA())</f>
        <v>1.4994022765685955E-2</v>
      </c>
      <c r="L1507" s="44">
        <f>IFERROR(_xll.qlIndexFixing(Index6M,$H1507,TRUE,_xll.ohTrigger(RecalcTrigger,Trigger6M)),NA())</f>
        <v>1.5063215194573123E-2</v>
      </c>
      <c r="M1507" s="183">
        <f>IFERROR(_xll.qlIndexFixing(Index1Y,$H1507,TRUE,_xll.ohTrigger(RecalcTrigger,Trigger1Y)),NA())</f>
        <v>1.5358006801593998E-2</v>
      </c>
      <c r="N1507" s="182">
        <f>IFERROR(_xll.qlIndexFixing(ONIndex1M,I1507,TRUE,_xll.ohTrigger(RecalcTrigger,Trigger1M)),NA())</f>
        <v>1.4692548259951366E-2</v>
      </c>
      <c r="O1507" s="44">
        <f>IFERROR(_xll.qlIndexFixing(ONIndex3M,I1507,TRUE,_xll.ohTrigger(RecalcTrigger,Trigger3M)),NA())</f>
        <v>1.5038652556187415E-2</v>
      </c>
      <c r="P1507" s="44">
        <f>IFERROR(_xll.qlIndexFixing(ONIndex6M,I1507,TRUE,_xll.ohTrigger(RecalcTrigger,Trigger6M)),NA())</f>
        <v>1.5151371850752327E-2</v>
      </c>
      <c r="Q1507" s="183">
        <f>IFERROR(_xll.qlIndexFixing(ONIndex1Y,I1507,TRUE,_xll.ohTrigger(RecalcTrigger,Trigger1Y)),NA())</f>
        <v>1.551763410506446E-2</v>
      </c>
    </row>
    <row r="1508" spans="2:17" x14ac:dyDescent="0.2">
      <c r="B1508" s="39" t="s">
        <v>42</v>
      </c>
      <c r="D1508" s="42">
        <f>_xll.qlCalendarAdvance(Calendar,$D1507,B1508,"f",FALSE)</f>
        <v>50073</v>
      </c>
      <c r="E1508" s="177">
        <f>_xll.qlInterestRateIndexValueDate(IndexON,D1508)</f>
        <v>50073</v>
      </c>
      <c r="F1508" s="193">
        <f>IFERROR(_xll.qlIndexFixing(IndexON,D1508,TRUE,_xll.ohTrigger(RecalcTrigger,TriggerON)),NA())</f>
        <v>1.3915039525915773E-2</v>
      </c>
      <c r="H1508" s="42">
        <f>_xll.qlCalendarAdvance(Calendar,$H1507,B1508,"f",FALSE)</f>
        <v>50073</v>
      </c>
      <c r="I1508" s="177">
        <f>_xll.qlInterestRateIndexValueDate(Index1M,$H1508)</f>
        <v>50075</v>
      </c>
      <c r="J1508" s="182">
        <f>IFERROR(_xll.qlIndexFixing(Index1M,$H1508,TRUE,_xll.ohTrigger(RecalcTrigger,Trigger1M)),NA())</f>
        <v>1.4670842357253275E-2</v>
      </c>
      <c r="K1508" s="44">
        <f>IFERROR(_xll.qlIndexFixing(Index3M,H1508,TRUE,_xll.ohTrigger(RecalcTrigger,Trigger3M)),NA())</f>
        <v>1.498247722585273E-2</v>
      </c>
      <c r="L1508" s="44">
        <f>IFERROR(_xll.qlIndexFixing(Index6M,$H1508,TRUE,_xll.ohTrigger(RecalcTrigger,Trigger6M)),NA())</f>
        <v>1.5051645679664586E-2</v>
      </c>
      <c r="M1508" s="183">
        <f>IFERROR(_xll.qlIndexFixing(Index1Y,$H1508,TRUE,_xll.ohTrigger(RecalcTrigger,Trigger1Y)),NA())</f>
        <v>1.5347085709358518E-2</v>
      </c>
      <c r="N1508" s="182">
        <f>IFERROR(_xll.qlIndexFixing(ONIndex1M,I1508,TRUE,_xll.ohTrigger(RecalcTrigger,Trigger1M)),NA())</f>
        <v>1.4680860589972866E-2</v>
      </c>
      <c r="O1508" s="44">
        <f>IFERROR(_xll.qlIndexFixing(ONIndex3M,I1508,TRUE,_xll.ohTrigger(RecalcTrigger,Trigger3M)),NA())</f>
        <v>1.5026480170554635E-2</v>
      </c>
      <c r="P1508" s="44">
        <f>IFERROR(_xll.qlIndexFixing(ONIndex6M,I1508,TRUE,_xll.ohTrigger(RecalcTrigger,Trigger6M)),NA())</f>
        <v>1.5139621872162223E-2</v>
      </c>
      <c r="Q1508" s="183">
        <f>IFERROR(_xll.qlIndexFixing(ONIndex1Y,I1508,TRUE,_xll.ohTrigger(RecalcTrigger,Trigger1Y)),NA())</f>
        <v>1.5506691058622124E-2</v>
      </c>
    </row>
    <row r="1509" spans="2:17" x14ac:dyDescent="0.2">
      <c r="B1509" s="39" t="s">
        <v>42</v>
      </c>
      <c r="D1509" s="42">
        <f>_xll.qlCalendarAdvance(Calendar,$D1508,B1509,"f",FALSE)</f>
        <v>50080</v>
      </c>
      <c r="E1509" s="177">
        <f>_xll.qlInterestRateIndexValueDate(IndexON,D1509)</f>
        <v>50080</v>
      </c>
      <c r="F1509" s="193">
        <f>IFERROR(_xll.qlIndexFixing(IndexON,D1509,TRUE,_xll.ohTrigger(RecalcTrigger,TriggerON)),NA())</f>
        <v>1.3915039525995709E-2</v>
      </c>
      <c r="H1509" s="42">
        <f>_xll.qlCalendarAdvance(Calendar,$H1508,B1509,"f",FALSE)</f>
        <v>50080</v>
      </c>
      <c r="I1509" s="177">
        <f>_xll.qlInterestRateIndexValueDate(Index1M,$H1509)</f>
        <v>50082</v>
      </c>
      <c r="J1509" s="182">
        <f>IFERROR(_xll.qlIndexFixing(Index1M,$H1509,TRUE,_xll.ohTrigger(RecalcTrigger,Trigger1M)),NA())</f>
        <v>1.4659187794138693E-2</v>
      </c>
      <c r="K1509" s="44">
        <f>IFERROR(_xll.qlIndexFixing(Index3M,H1509,TRUE,_xll.ohTrigger(RecalcTrigger,Trigger3M)),NA())</f>
        <v>1.4970403337298608E-2</v>
      </c>
      <c r="L1509" s="44">
        <f>IFERROR(_xll.qlIndexFixing(Index6M,$H1509,TRUE,_xll.ohTrigger(RecalcTrigger,Trigger6M)),NA())</f>
        <v>1.5040098856035624E-2</v>
      </c>
      <c r="M1509" s="183">
        <f>IFERROR(_xll.qlIndexFixing(Index1Y,$H1509,TRUE,_xll.ohTrigger(RecalcTrigger,Trigger1Y)),NA())</f>
        <v>1.5336173707909899E-2</v>
      </c>
      <c r="N1509" s="182">
        <f>IFERROR(_xll.qlIndexFixing(ONIndex1M,I1509,TRUE,_xll.ohTrigger(RecalcTrigger,Trigger1M)),NA())</f>
        <v>1.4669190653169295E-2</v>
      </c>
      <c r="O1509" s="44">
        <f>IFERROR(_xll.qlIndexFixing(ONIndex3M,I1509,TRUE,_xll.ohTrigger(RecalcTrigger,Trigger3M)),NA())</f>
        <v>1.5014327446634113E-2</v>
      </c>
      <c r="P1509" s="44">
        <f>IFERROR(_xll.qlIndexFixing(ONIndex6M,I1509,TRUE,_xll.ohTrigger(RecalcTrigger,Trigger6M)),NA())</f>
        <v>1.5127891407935579E-2</v>
      </c>
      <c r="Q1509" s="183">
        <f>IFERROR(_xll.qlIndexFixing(ONIndex1Y,I1509,TRUE,_xll.ohTrigger(RecalcTrigger,Trigger1Y)),NA())</f>
        <v>1.5495752559688825E-2</v>
      </c>
    </row>
    <row r="1510" spans="2:17" x14ac:dyDescent="0.2">
      <c r="B1510" s="39" t="s">
        <v>42</v>
      </c>
      <c r="D1510" s="42">
        <f>_xll.qlCalendarAdvance(Calendar,$D1509,B1510,"f",FALSE)</f>
        <v>50087</v>
      </c>
      <c r="E1510" s="177">
        <f>_xll.qlInterestRateIndexValueDate(IndexON,D1510)</f>
        <v>50087</v>
      </c>
      <c r="F1510" s="193">
        <f>IFERROR(_xll.qlIndexFixing(IndexON,D1510,TRUE,_xll.ohTrigger(RecalcTrigger,TriggerON)),NA())</f>
        <v>1.3915039525995709E-2</v>
      </c>
      <c r="H1510" s="42">
        <f>_xll.qlCalendarAdvance(Calendar,$H1509,B1510,"f",FALSE)</f>
        <v>50087</v>
      </c>
      <c r="I1510" s="177">
        <f>_xll.qlInterestRateIndexValueDate(Index1M,$H1510)</f>
        <v>50089</v>
      </c>
      <c r="J1510" s="182">
        <f>IFERROR(_xll.qlIndexFixing(Index1M,$H1510,TRUE,_xll.ohTrigger(RecalcTrigger,Trigger1M)),NA())</f>
        <v>1.4647551613982124E-2</v>
      </c>
      <c r="K1510" s="44">
        <f>IFERROR(_xll.qlIndexFixing(Index3M,H1510,TRUE,_xll.ohTrigger(RecalcTrigger,Trigger3M)),NA())</f>
        <v>1.4958350938779405E-2</v>
      </c>
      <c r="L1510" s="44">
        <f>IFERROR(_xll.qlIndexFixing(Index6M,$H1510,TRUE,_xll.ohTrigger(RecalcTrigger,Trigger6M)),NA())</f>
        <v>1.5028574961950892E-2</v>
      </c>
      <c r="M1510" s="183">
        <f>IFERROR(_xll.qlIndexFixing(Index1Y,$H1510,TRUE,_xll.ohTrigger(RecalcTrigger,Trigger1Y)),NA())</f>
        <v>1.5325270967261847E-2</v>
      </c>
      <c r="N1510" s="182">
        <f>IFERROR(_xll.qlIndexFixing(ONIndex1M,I1510,TRUE,_xll.ohTrigger(RecalcTrigger,Trigger1M)),NA())</f>
        <v>1.4657538698248374E-2</v>
      </c>
      <c r="O1510" s="44">
        <f>IFERROR(_xll.qlIndexFixing(ONIndex3M,I1510,TRUE,_xll.ohTrigger(RecalcTrigger,Trigger3M)),NA())</f>
        <v>1.5002194634945454E-2</v>
      </c>
      <c r="P1510" s="44">
        <f>IFERROR(_xll.qlIndexFixing(ONIndex6M,I1510,TRUE,_xll.ohTrigger(RecalcTrigger,Trigger6M)),NA())</f>
        <v>1.5116180695029513E-2</v>
      </c>
      <c r="Q1510" s="183">
        <f>IFERROR(_xll.qlIndexFixing(ONIndex1Y,I1510,TRUE,_xll.ohTrigger(RecalcTrigger,Trigger1Y)),NA())</f>
        <v>1.5484818775997056E-2</v>
      </c>
    </row>
    <row r="1511" spans="2:17" x14ac:dyDescent="0.2">
      <c r="B1511" s="39" t="s">
        <v>42</v>
      </c>
      <c r="D1511" s="42">
        <f>_xll.qlCalendarAdvance(Calendar,$D1510,B1511,"f",FALSE)</f>
        <v>50094</v>
      </c>
      <c r="E1511" s="177">
        <f>_xll.qlInterestRateIndexValueDate(IndexON,D1511)</f>
        <v>50094</v>
      </c>
      <c r="F1511" s="193">
        <f>IFERROR(_xll.qlIndexFixing(IndexON,D1511,TRUE,_xll.ohTrigger(RecalcTrigger,TriggerON)),NA())</f>
        <v>1.3915039525995709E-2</v>
      </c>
      <c r="H1511" s="42">
        <f>_xll.qlCalendarAdvance(Calendar,$H1510,B1511,"f",FALSE)</f>
        <v>50094</v>
      </c>
      <c r="I1511" s="177">
        <f>_xll.qlInterestRateIndexValueDate(Index1M,$H1511)</f>
        <v>50096</v>
      </c>
      <c r="J1511" s="182">
        <f>IFERROR(_xll.qlIndexFixing(Index1M,$H1511,TRUE,_xll.ohTrigger(RecalcTrigger,Trigger1M)),NA())</f>
        <v>1.4635934065658773E-2</v>
      </c>
      <c r="K1511" s="44">
        <f>IFERROR(_xll.qlIndexFixing(Index3M,H1511,TRUE,_xll.ohTrigger(RecalcTrigger,Trigger3M)),NA())</f>
        <v>1.4946320281431764E-2</v>
      </c>
      <c r="L1511" s="44">
        <f>IFERROR(_xll.qlIndexFixing(Index6M,$H1511,TRUE,_xll.ohTrigger(RecalcTrigger,Trigger6M)),NA())</f>
        <v>1.5017074235670631E-2</v>
      </c>
      <c r="M1511" s="183">
        <f>IFERROR(_xll.qlIndexFixing(Index1Y,$H1511,TRUE,_xll.ohTrigger(RecalcTrigger,Trigger1Y)),NA())</f>
        <v>1.5314377657422584E-2</v>
      </c>
      <c r="N1511" s="182">
        <f>IFERROR(_xll.qlIndexFixing(ONIndex1M,I1511,TRUE,_xll.ohTrigger(RecalcTrigger,Trigger1M)),NA())</f>
        <v>1.4645904973864532E-2</v>
      </c>
      <c r="O1511" s="44">
        <f>IFERROR(_xll.qlIndexFixing(ONIndex3M,I1511,TRUE,_xll.ohTrigger(RecalcTrigger,Trigger3M)),NA())</f>
        <v>1.4990081985821746E-2</v>
      </c>
      <c r="P1511" s="44">
        <f>IFERROR(_xll.qlIndexFixing(ONIndex6M,I1511,TRUE,_xll.ohTrigger(RecalcTrigger,Trigger6M)),NA())</f>
        <v>1.5104489970294566E-2</v>
      </c>
      <c r="Q1511" s="183">
        <f>IFERROR(_xll.qlIndexFixing(ONIndex1Y,I1511,TRUE,_xll.ohTrigger(RecalcTrigger,Trigger1Y)),NA())</f>
        <v>1.5473889875279312E-2</v>
      </c>
    </row>
    <row r="1512" spans="2:17" x14ac:dyDescent="0.2">
      <c r="B1512" s="39" t="s">
        <v>42</v>
      </c>
      <c r="D1512" s="42">
        <f>_xll.qlCalendarAdvance(Calendar,$D1511,B1512,"f",FALSE)</f>
        <v>50101</v>
      </c>
      <c r="E1512" s="177">
        <f>_xll.qlInterestRateIndexValueDate(IndexON,D1512)</f>
        <v>50101</v>
      </c>
      <c r="F1512" s="193">
        <f>IFERROR(_xll.qlIndexFixing(IndexON,D1512,TRUE,_xll.ohTrigger(RecalcTrigger,TriggerON)),NA())</f>
        <v>1.3915039525995709E-2</v>
      </c>
      <c r="H1512" s="42">
        <f>_xll.qlCalendarAdvance(Calendar,$H1511,B1512,"f",FALSE)</f>
        <v>50101</v>
      </c>
      <c r="I1512" s="177">
        <f>_xll.qlInterestRateIndexValueDate(Index1M,$H1512)</f>
        <v>50103</v>
      </c>
      <c r="J1512" s="182">
        <f>IFERROR(_xll.qlIndexFixing(Index1M,$H1512,TRUE,_xll.ohTrigger(RecalcTrigger,Trigger1M)),NA())</f>
        <v>1.4621156984857423E-2</v>
      </c>
      <c r="K1512" s="44">
        <f>IFERROR(_xll.qlIndexFixing(Index3M,H1512,TRUE,_xll.ohTrigger(RecalcTrigger,Trigger3M)),NA())</f>
        <v>1.4932679381192719E-2</v>
      </c>
      <c r="L1512" s="44">
        <f>IFERROR(_xll.qlIndexFixing(Index6M,$H1512,TRUE,_xll.ohTrigger(RecalcTrigger,Trigger6M)),NA())</f>
        <v>1.5004098144822278E-2</v>
      </c>
      <c r="M1512" s="183">
        <f>IFERROR(_xll.qlIndexFixing(Index1Y,$H1512,TRUE,_xll.ohTrigger(RecalcTrigger,Trigger1Y)),NA())</f>
        <v>1.5303493948391362E-2</v>
      </c>
      <c r="N1512" s="182">
        <f>IFERROR(_xll.qlIndexFixing(ONIndex1M,I1512,TRUE,_xll.ohTrigger(RecalcTrigger,Trigger1M)),NA())</f>
        <v>1.4634289728672201E-2</v>
      </c>
      <c r="O1512" s="44">
        <f>IFERROR(_xll.qlIndexFixing(ONIndex3M,I1512,TRUE,_xll.ohTrigger(RecalcTrigger,Trigger3M)),NA())</f>
        <v>1.4977989749729304E-2</v>
      </c>
      <c r="P1512" s="44">
        <f>IFERROR(_xll.qlIndexFixing(ONIndex6M,I1512,TRUE,_xll.ohTrigger(RecalcTrigger,Trigger6M)),NA())</f>
        <v>1.5092819470581276E-2</v>
      </c>
      <c r="Q1512" s="183">
        <f>IFERROR(_xll.qlIndexFixing(ONIndex1Y,I1512,TRUE,_xll.ohTrigger(RecalcTrigger,Trigger1Y)),NA())</f>
        <v>1.5462966025268088E-2</v>
      </c>
    </row>
    <row r="1513" spans="2:17" x14ac:dyDescent="0.2">
      <c r="B1513" s="39" t="s">
        <v>42</v>
      </c>
      <c r="D1513" s="42">
        <f>_xll.qlCalendarAdvance(Calendar,$D1512,B1513,"f",FALSE)</f>
        <v>50108</v>
      </c>
      <c r="E1513" s="177">
        <f>_xll.qlInterestRateIndexValueDate(IndexON,D1513)</f>
        <v>50108</v>
      </c>
      <c r="F1513" s="193">
        <f>IFERROR(_xll.qlIndexFixing(IndexON,D1513,TRUE,_xll.ohTrigger(RecalcTrigger,TriggerON)),NA())</f>
        <v>1.3915039525915773E-2</v>
      </c>
      <c r="H1513" s="42">
        <f>_xll.qlCalendarAdvance(Calendar,$H1512,B1513,"f",FALSE)</f>
        <v>50108</v>
      </c>
      <c r="I1513" s="177">
        <f>_xll.qlInterestRateIndexValueDate(Index1M,$H1513)</f>
        <v>50110</v>
      </c>
      <c r="J1513" s="182">
        <f>IFERROR(_xll.qlIndexFixing(Index1M,$H1513,TRUE,_xll.ohTrigger(RecalcTrigger,Trigger1M)),NA())</f>
        <v>1.4610111607712317E-2</v>
      </c>
      <c r="K1513" s="44">
        <f>IFERROR(_xll.qlIndexFixing(Index3M,H1513,TRUE,_xll.ohTrigger(RecalcTrigger,Trigger3M)),NA())</f>
        <v>1.4920696387082693E-2</v>
      </c>
      <c r="L1513" s="44">
        <f>IFERROR(_xll.qlIndexFixing(Index6M,$H1513,TRUE,_xll.ohTrigger(RecalcTrigger,Trigger6M)),NA())</f>
        <v>1.49926483631104E-2</v>
      </c>
      <c r="M1513" s="183">
        <f>IFERROR(_xll.qlIndexFixing(Index1Y,$H1513,TRUE,_xll.ohTrigger(RecalcTrigger,Trigger1Y)),NA())</f>
        <v>1.5292620010161294E-2</v>
      </c>
      <c r="N1513" s="182">
        <f>IFERROR(_xll.qlIndexFixing(ONIndex1M,I1513,TRUE,_xll.ohTrigger(RecalcTrigger,Trigger1M)),NA())</f>
        <v>1.4622693211352455E-2</v>
      </c>
      <c r="O1513" s="44">
        <f>IFERROR(_xll.qlIndexFixing(ONIndex3M,I1513,TRUE,_xll.ohTrigger(RecalcTrigger,Trigger3M)),NA())</f>
        <v>1.496591817708115E-2</v>
      </c>
      <c r="P1513" s="44">
        <f>IFERROR(_xll.qlIndexFixing(ONIndex6M,I1513,TRUE,_xll.ohTrigger(RecalcTrigger,Trigger6M)),NA())</f>
        <v>1.5081169432846764E-2</v>
      </c>
      <c r="Q1513" s="183">
        <f>IFERROR(_xll.qlIndexFixing(ONIndex1Y,I1513,TRUE,_xll.ohTrigger(RecalcTrigger,Trigger1Y)),NA())</f>
        <v>1.5452047393642587E-2</v>
      </c>
    </row>
    <row r="1514" spans="2:17" x14ac:dyDescent="0.2">
      <c r="B1514" s="39" t="s">
        <v>42</v>
      </c>
      <c r="D1514" s="42">
        <f>_xll.qlCalendarAdvance(Calendar,$D1513,B1514,"f",FALSE)</f>
        <v>50115</v>
      </c>
      <c r="E1514" s="177">
        <f>_xll.qlInterestRateIndexValueDate(IndexON,D1514)</f>
        <v>50115</v>
      </c>
      <c r="F1514" s="193">
        <f>IFERROR(_xll.qlIndexFixing(IndexON,D1514,TRUE,_xll.ohTrigger(RecalcTrigger,TriggerON)),NA())</f>
        <v>1.3915039525995709E-2</v>
      </c>
      <c r="H1514" s="42">
        <f>_xll.qlCalendarAdvance(Calendar,$H1513,B1514,"f",FALSE)</f>
        <v>50115</v>
      </c>
      <c r="I1514" s="177">
        <f>_xll.qlInterestRateIndexValueDate(Index1M,$H1514)</f>
        <v>50117</v>
      </c>
      <c r="J1514" s="182">
        <f>IFERROR(_xll.qlIndexFixing(Index1M,$H1514,TRUE,_xll.ohTrigger(RecalcTrigger,Trigger1M)),NA())</f>
        <v>1.4598556151743255E-2</v>
      </c>
      <c r="K1514" s="44">
        <f>IFERROR(_xll.qlIndexFixing(Index3M,H1514,TRUE,_xll.ohTrigger(RecalcTrigger,Trigger3M)),NA())</f>
        <v>1.4908735945323957E-2</v>
      </c>
      <c r="L1514" s="44">
        <f>IFERROR(_xll.qlIndexFixing(Index6M,$H1514,TRUE,_xll.ohTrigger(RecalcTrigger,Trigger6M)),NA())</f>
        <v>1.4981222519064719E-2</v>
      </c>
      <c r="M1514" s="183">
        <f>IFERROR(_xll.qlIndexFixing(Index1Y,$H1514,TRUE,_xll.ohTrigger(RecalcTrigger,Trigger1Y)),NA())</f>
        <v>1.5281756012718486E-2</v>
      </c>
      <c r="N1514" s="182">
        <f>IFERROR(_xll.qlIndexFixing(ONIndex1M,I1514,TRUE,_xll.ohTrigger(RecalcTrigger,Trigger1M)),NA())</f>
        <v>1.4611115670533081E-2</v>
      </c>
      <c r="O1514" s="44">
        <f>IFERROR(_xll.qlIndexFixing(ONIndex3M,I1514,TRUE,_xll.ohTrigger(RecalcTrigger,Trigger3M)),NA())</f>
        <v>1.4953867518316954E-2</v>
      </c>
      <c r="P1514" s="44">
        <f>IFERROR(_xll.qlIndexFixing(ONIndex6M,I1514,TRUE,_xll.ohTrigger(RecalcTrigger,Trigger6M)),NA())</f>
        <v>1.5069540093968214E-2</v>
      </c>
      <c r="Q1514" s="183">
        <f>IFERROR(_xll.qlIndexFixing(ONIndex1Y,I1514,TRUE,_xll.ohTrigger(RecalcTrigger,Trigger1Y)),NA())</f>
        <v>1.5441134148188596E-2</v>
      </c>
    </row>
    <row r="1515" spans="2:17" x14ac:dyDescent="0.2">
      <c r="B1515" s="39" t="s">
        <v>42</v>
      </c>
      <c r="D1515" s="42">
        <f>_xll.qlCalendarAdvance(Calendar,$D1514,B1515,"f",FALSE)</f>
        <v>50122</v>
      </c>
      <c r="E1515" s="177">
        <f>_xll.qlInterestRateIndexValueDate(IndexON,D1515)</f>
        <v>50122</v>
      </c>
      <c r="F1515" s="193">
        <f>IFERROR(_xll.qlIndexFixing(IndexON,D1515,TRUE,_xll.ohTrigger(RecalcTrigger,TriggerON)),NA())</f>
        <v>1.3915039525915773E-2</v>
      </c>
      <c r="H1515" s="42">
        <f>_xll.qlCalendarAdvance(Calendar,$H1514,B1515,"f",FALSE)</f>
        <v>50122</v>
      </c>
      <c r="I1515" s="177">
        <f>_xll.qlInterestRateIndexValueDate(Index1M,$H1515)</f>
        <v>50124</v>
      </c>
      <c r="J1515" s="182">
        <f>IFERROR(_xll.qlIndexFixing(Index1M,$H1515,TRUE,_xll.ohTrigger(RecalcTrigger,Trigger1M)),NA())</f>
        <v>1.4587020417799419E-2</v>
      </c>
      <c r="K1515" s="44">
        <f>IFERROR(_xll.qlIndexFixing(Index3M,H1515,TRUE,_xll.ohTrigger(RecalcTrigger,Trigger3M)),NA())</f>
        <v>1.4896798307066918E-2</v>
      </c>
      <c r="L1515" s="44">
        <f>IFERROR(_xll.qlIndexFixing(Index6M,$H1515,TRUE,_xll.ohTrigger(RecalcTrigger,Trigger6M)),NA())</f>
        <v>1.4969820850947254E-2</v>
      </c>
      <c r="M1515" s="183">
        <f>IFERROR(_xll.qlIndexFixing(Index1Y,$H1515,TRUE,_xll.ohTrigger(RecalcTrigger,Trigger1Y)),NA())</f>
        <v>1.5270902126041383E-2</v>
      </c>
      <c r="N1515" s="182">
        <f>IFERROR(_xll.qlIndexFixing(ONIndex1M,I1515,TRUE,_xll.ohTrigger(RecalcTrigger,Trigger1M)),NA())</f>
        <v>1.4599557354948445E-2</v>
      </c>
      <c r="O1515" s="44">
        <f>IFERROR(_xll.qlIndexFixing(ONIndex3M,I1515,TRUE,_xll.ohTrigger(RecalcTrigger,Trigger3M)),NA())</f>
        <v>1.4941838023876386E-2</v>
      </c>
      <c r="P1515" s="44">
        <f>IFERROR(_xll.qlIndexFixing(ONIndex6M,I1515,TRUE,_xll.ohTrigger(RecalcTrigger,Trigger6M)),NA())</f>
        <v>1.5057931690796167E-2</v>
      </c>
      <c r="Q1515" s="183">
        <f>IFERROR(_xll.qlIndexFixing(ONIndex1Y,I1515,TRUE,_xll.ohTrigger(RecalcTrigger,Trigger1Y)),NA())</f>
        <v>1.5430226456585316E-2</v>
      </c>
    </row>
    <row r="1516" spans="2:17" x14ac:dyDescent="0.2">
      <c r="B1516" s="39" t="s">
        <v>42</v>
      </c>
      <c r="D1516" s="42">
        <f>_xll.qlCalendarAdvance(Calendar,$D1515,B1516,"f",FALSE)</f>
        <v>50129</v>
      </c>
      <c r="E1516" s="177">
        <f>_xll.qlInterestRateIndexValueDate(IndexON,D1516)</f>
        <v>50129</v>
      </c>
      <c r="F1516" s="193">
        <f>IFERROR(_xll.qlIndexFixing(IndexON,D1516,TRUE,_xll.ohTrigger(RecalcTrigger,TriggerON)),NA())</f>
        <v>1.3915039525995709E-2</v>
      </c>
      <c r="H1516" s="42">
        <f>_xll.qlCalendarAdvance(Calendar,$H1515,B1516,"f",FALSE)</f>
        <v>50129</v>
      </c>
      <c r="I1516" s="177">
        <f>_xll.qlInterestRateIndexValueDate(Index1M,$H1516)</f>
        <v>50131</v>
      </c>
      <c r="J1516" s="182">
        <f>IFERROR(_xll.qlIndexFixing(Index1M,$H1516,TRUE,_xll.ohTrigger(RecalcTrigger,Trigger1M)),NA())</f>
        <v>1.457550465478958E-2</v>
      </c>
      <c r="K1516" s="44">
        <f>IFERROR(_xll.qlIndexFixing(Index3M,H1516,TRUE,_xll.ohTrigger(RecalcTrigger,Trigger3M)),NA())</f>
        <v>1.4885423013795189E-2</v>
      </c>
      <c r="L1516" s="44">
        <f>IFERROR(_xll.qlIndexFixing(Index6M,$H1516,TRUE,_xll.ohTrigger(RecalcTrigger,Trigger6M)),NA())</f>
        <v>1.4958937764724159E-2</v>
      </c>
      <c r="M1516" s="183">
        <f>IFERROR(_xll.qlIndexFixing(Index1Y,$H1516,TRUE,_xll.ohTrigger(RecalcTrigger,Trigger1Y)),NA())</f>
        <v>1.526005852010142E-2</v>
      </c>
      <c r="N1516" s="182">
        <f>IFERROR(_xll.qlIndexFixing(ONIndex1M,I1516,TRUE,_xll.ohTrigger(RecalcTrigger,Trigger1M)),NA())</f>
        <v>1.4582488483858569E-2</v>
      </c>
      <c r="O1516" s="44">
        <f>IFERROR(_xll.qlIndexFixing(ONIndex3M,I1516,TRUE,_xll.ohTrigger(RecalcTrigger,Trigger3M)),NA())</f>
        <v>1.4924071396533733E-2</v>
      </c>
      <c r="P1516" s="44">
        <f>IFERROR(_xll.qlIndexFixing(ONIndex6M,I1516,TRUE,_xll.ohTrigger(RecalcTrigger,Trigger6M)),NA())</f>
        <v>1.5040756488282625E-2</v>
      </c>
      <c r="Q1516" s="183">
        <f>IFERROR(_xll.qlIndexFixing(ONIndex1Y,I1516,TRUE,_xll.ohTrigger(RecalcTrigger,Trigger1Y)),NA())</f>
        <v>1.5413993981194807E-2</v>
      </c>
    </row>
    <row r="1517" spans="2:17" x14ac:dyDescent="0.2">
      <c r="B1517" s="39" t="s">
        <v>42</v>
      </c>
      <c r="D1517" s="42">
        <f>_xll.qlCalendarAdvance(Calendar,$D1516,B1517,"f",FALSE)</f>
        <v>50137</v>
      </c>
      <c r="E1517" s="177">
        <f>_xll.qlInterestRateIndexValueDate(IndexON,D1517)</f>
        <v>50137</v>
      </c>
      <c r="F1517" s="193">
        <f>IFERROR(_xll.qlIndexFixing(IndexON,D1517,TRUE,_xll.ohTrigger(RecalcTrigger,TriggerON)),NA())</f>
        <v>1.3915039525995709E-2</v>
      </c>
      <c r="H1517" s="42">
        <f>_xll.qlCalendarAdvance(Calendar,$H1516,B1517,"f",FALSE)</f>
        <v>50137</v>
      </c>
      <c r="I1517" s="177">
        <f>_xll.qlInterestRateIndexValueDate(Index1M,$H1517)</f>
        <v>50139</v>
      </c>
      <c r="J1517" s="182">
        <f>IFERROR(_xll.qlIndexFixing(Index1M,$H1517,TRUE,_xll.ohTrigger(RecalcTrigger,Trigger1M)),NA())</f>
        <v>1.456289322048665E-2</v>
      </c>
      <c r="K1517" s="44">
        <f>IFERROR(_xll.qlIndexFixing(Index3M,H1517,TRUE,_xll.ohTrigger(RecalcTrigger,Trigger3M)),NA())</f>
        <v>1.4871833501570219E-2</v>
      </c>
      <c r="L1517" s="44">
        <f>IFERROR(_xll.qlIndexFixing(Index6M,$H1517,TRUE,_xll.ohTrigger(RecalcTrigger,Trigger6M)),NA())</f>
        <v>1.4945963818261429E-2</v>
      </c>
      <c r="M1517" s="183">
        <f>IFERROR(_xll.qlIndexFixing(Index1Y,$H1517,TRUE,_xll.ohTrigger(RecalcTrigger,Trigger1Y)),NA())</f>
        <v>1.5247678634286634E-2</v>
      </c>
      <c r="N1517" s="182">
        <f>IFERROR(_xll.qlIndexFixing(ONIndex1M,I1517,TRUE,_xll.ohTrigger(RecalcTrigger,Trigger1M)),NA())</f>
        <v>1.457262183747865E-2</v>
      </c>
      <c r="O1517" s="44">
        <f>IFERROR(_xll.qlIndexFixing(ONIndex3M,I1517,TRUE,_xll.ohTrigger(RecalcTrigger,Trigger3M)),NA())</f>
        <v>1.4913804858194268E-2</v>
      </c>
      <c r="P1517" s="44">
        <f>IFERROR(_xll.qlIndexFixing(ONIndex6M,I1517,TRUE,_xll.ohTrigger(RecalcTrigger,Trigger6M)),NA())</f>
        <v>1.5030850354449399E-2</v>
      </c>
      <c r="Q1517" s="183">
        <f>IFERROR(_xll.qlIndexFixing(ONIndex1Y,I1517,TRUE,_xll.ohTrigger(RecalcTrigger,Trigger1Y)),NA())</f>
        <v>1.5404657117912279E-2</v>
      </c>
    </row>
    <row r="1518" spans="2:17" x14ac:dyDescent="0.2">
      <c r="B1518" s="39" t="s">
        <v>42</v>
      </c>
      <c r="D1518" s="42">
        <f>_xll.qlCalendarAdvance(Calendar,$D1517,B1518,"f",FALSE)</f>
        <v>50144</v>
      </c>
      <c r="E1518" s="177">
        <f>_xll.qlInterestRateIndexValueDate(IndexON,D1518)</f>
        <v>50144</v>
      </c>
      <c r="F1518" s="193">
        <f>IFERROR(_xll.qlIndexFixing(IndexON,D1518,TRUE,_xll.ohTrigger(RecalcTrigger,TriggerON)),NA())</f>
        <v>1.3915039525995709E-2</v>
      </c>
      <c r="H1518" s="42">
        <f>_xll.qlCalendarAdvance(Calendar,$H1517,B1518,"f",FALSE)</f>
        <v>50144</v>
      </c>
      <c r="I1518" s="177">
        <f>_xll.qlInterestRateIndexValueDate(Index1M,$H1518)</f>
        <v>50146</v>
      </c>
      <c r="J1518" s="182">
        <f>IFERROR(_xll.qlIndexFixing(Index1M,$H1518,TRUE,_xll.ohTrigger(RecalcTrigger,Trigger1M)),NA())</f>
        <v>1.4551420067518972E-2</v>
      </c>
      <c r="K1518" s="44">
        <f>IFERROR(_xll.qlIndexFixing(Index3M,H1518,TRUE,_xll.ohTrigger(RecalcTrigger,Trigger3M)),NA())</f>
        <v>1.485996792288183E-2</v>
      </c>
      <c r="L1518" s="44">
        <f>IFERROR(_xll.qlIndexFixing(Index6M,$H1518,TRUE,_xll.ohTrigger(RecalcTrigger,Trigger6M)),NA())</f>
        <v>1.4934638288297953E-2</v>
      </c>
      <c r="M1518" s="183">
        <f>IFERROR(_xll.qlIndexFixing(Index1Y,$H1518,TRUE,_xll.ohTrigger(RecalcTrigger,Trigger1Y)),NA())</f>
        <v>1.5236857630818893E-2</v>
      </c>
      <c r="N1518" s="182">
        <f>IFERROR(_xll.qlIndexFixing(ONIndex1M,I1518,TRUE,_xll.ohTrigger(RecalcTrigger,Trigger1M)),NA())</f>
        <v>1.4561129369461412E-2</v>
      </c>
      <c r="O1518" s="44">
        <f>IFERROR(_xll.qlIndexFixing(ONIndex3M,I1518,TRUE,_xll.ohTrigger(RecalcTrigger,Trigger3M)),NA())</f>
        <v>1.4901847655446332E-2</v>
      </c>
      <c r="P1518" s="44">
        <f>IFERROR(_xll.qlIndexFixing(ONIndex6M,I1518,TRUE,_xll.ohTrigger(RecalcTrigger,Trigger6M)),NA())</f>
        <v>1.5019313369482035E-2</v>
      </c>
      <c r="Q1518" s="183">
        <f>IFERROR(_xll.qlIndexFixing(ONIndex1Y,I1518,TRUE,_xll.ohTrigger(RecalcTrigger,Trigger1Y)),NA())</f>
        <v>1.5393769785916334E-2</v>
      </c>
    </row>
    <row r="1519" spans="2:17" x14ac:dyDescent="0.2">
      <c r="B1519" s="39" t="s">
        <v>42</v>
      </c>
      <c r="D1519" s="42">
        <f>_xll.qlCalendarAdvance(Calendar,$D1518,B1519,"f",FALSE)</f>
        <v>50151</v>
      </c>
      <c r="E1519" s="177">
        <f>_xll.qlInterestRateIndexValueDate(IndexON,D1519)</f>
        <v>50151</v>
      </c>
      <c r="F1519" s="193">
        <f>IFERROR(_xll.qlIndexFixing(IndexON,D1519,TRUE,_xll.ohTrigger(RecalcTrigger,TriggerON)),NA())</f>
        <v>1.3915039525915773E-2</v>
      </c>
      <c r="H1519" s="42">
        <f>_xll.qlCalendarAdvance(Calendar,$H1518,B1519,"f",FALSE)</f>
        <v>50151</v>
      </c>
      <c r="I1519" s="177">
        <f>_xll.qlInterestRateIndexValueDate(Index1M,$H1519)</f>
        <v>50153</v>
      </c>
      <c r="J1519" s="182">
        <f>IFERROR(_xll.qlIndexFixing(Index1M,$H1519,TRUE,_xll.ohTrigger(RecalcTrigger,Trigger1M)),NA())</f>
        <v>1.4539967648780627E-2</v>
      </c>
      <c r="K1519" s="44">
        <f>IFERROR(_xll.qlIndexFixing(Index3M,H1519,TRUE,_xll.ohTrigger(RecalcTrigger,Trigger3M)),NA())</f>
        <v>1.4848126168822744E-2</v>
      </c>
      <c r="L1519" s="44">
        <f>IFERROR(_xll.qlIndexFixing(Index6M,$H1519,TRUE,_xll.ohTrigger(RecalcTrigger,Trigger6M)),NA())</f>
        <v>1.4923337902894575E-2</v>
      </c>
      <c r="M1519" s="183">
        <f>IFERROR(_xll.qlIndexFixing(Index1Y,$H1519,TRUE,_xll.ohTrigger(RecalcTrigger,Trigger1Y)),NA())</f>
        <v>1.5224269021905752E-2</v>
      </c>
      <c r="N1519" s="182">
        <f>IFERROR(_xll.qlIndexFixing(ONIndex1M,I1519,TRUE,_xll.ohTrigger(RecalcTrigger,Trigger1M)),NA())</f>
        <v>1.4549657189935061E-2</v>
      </c>
      <c r="O1519" s="44">
        <f>IFERROR(_xll.qlIndexFixing(ONIndex3M,I1519,TRUE,_xll.ohTrigger(RecalcTrigger,Trigger3M)),NA())</f>
        <v>1.4889912687472417E-2</v>
      </c>
      <c r="P1519" s="44">
        <f>IFERROR(_xll.qlIndexFixing(ONIndex6M,I1519,TRUE,_xll.ohTrigger(RecalcTrigger,Trigger6M)),NA())</f>
        <v>1.5007798332877798E-2</v>
      </c>
      <c r="Q1519" s="183">
        <f>IFERROR(_xll.qlIndexFixing(ONIndex1Y,I1519,TRUE,_xll.ohTrigger(RecalcTrigger,Trigger1Y)),NA())</f>
        <v>1.5382888725383737E-2</v>
      </c>
    </row>
    <row r="1520" spans="2:17" x14ac:dyDescent="0.2">
      <c r="B1520" s="39" t="s">
        <v>42</v>
      </c>
      <c r="D1520" s="42">
        <f>_xll.qlCalendarAdvance(Calendar,$D1519,B1520,"f",FALSE)</f>
        <v>50158</v>
      </c>
      <c r="E1520" s="177">
        <f>_xll.qlInterestRateIndexValueDate(IndexON,D1520)</f>
        <v>50158</v>
      </c>
      <c r="F1520" s="193">
        <f>IFERROR(_xll.qlIndexFixing(IndexON,D1520,TRUE,_xll.ohTrigger(RecalcTrigger,TriggerON)),NA())</f>
        <v>1.3915039525995709E-2</v>
      </c>
      <c r="H1520" s="42">
        <f>_xll.qlCalendarAdvance(Calendar,$H1519,B1520,"f",FALSE)</f>
        <v>50158</v>
      </c>
      <c r="I1520" s="177">
        <f>_xll.qlInterestRateIndexValueDate(Index1M,$H1520)</f>
        <v>50160</v>
      </c>
      <c r="J1520" s="182">
        <f>IFERROR(_xll.qlIndexFixing(Index1M,$H1520,TRUE,_xll.ohTrigger(RecalcTrigger,Trigger1M)),NA())</f>
        <v>1.4530101358591818E-2</v>
      </c>
      <c r="K1520" s="44">
        <f>IFERROR(_xll.qlIndexFixing(Index3M,H1520,TRUE,_xll.ohTrigger(RecalcTrigger,Trigger3M)),NA())</f>
        <v>1.4835774386364213E-2</v>
      </c>
      <c r="L1520" s="44">
        <f>IFERROR(_xll.qlIndexFixing(Index6M,$H1520,TRUE,_xll.ohTrigger(RecalcTrigger,Trigger6M)),NA())</f>
        <v>1.491206290028433E-2</v>
      </c>
      <c r="M1520" s="183">
        <f>IFERROR(_xll.qlIndexFixing(Index1Y,$H1520,TRUE,_xll.ohTrigger(RecalcTrigger,Trigger1Y)),NA())</f>
        <v>1.5215248238489439E-2</v>
      </c>
      <c r="N1520" s="182">
        <f>IFERROR(_xll.qlIndexFixing(ONIndex1M,I1520,TRUE,_xll.ohTrigger(RecalcTrigger,Trigger1M)),NA())</f>
        <v>1.4536571289731626E-2</v>
      </c>
      <c r="O1520" s="44">
        <f>IFERROR(_xll.qlIndexFixing(ONIndex3M,I1520,TRUE,_xll.ohTrigger(RecalcTrigger,Trigger3M)),NA())</f>
        <v>1.4876300271877696E-2</v>
      </c>
      <c r="P1520" s="44">
        <f>IFERROR(_xll.qlIndexFixing(ONIndex6M,I1520,TRUE,_xll.ohTrigger(RecalcTrigger,Trigger6M)),NA())</f>
        <v>1.4994665470480228E-2</v>
      </c>
      <c r="Q1520" s="183">
        <f>IFERROR(_xll.qlIndexFixing(ONIndex1Y,I1520,TRUE,_xll.ohTrigger(RecalcTrigger,Trigger1Y)),NA())</f>
        <v>1.5370461122277135E-2</v>
      </c>
    </row>
    <row r="1521" spans="2:17" x14ac:dyDescent="0.2">
      <c r="B1521" s="39" t="s">
        <v>42</v>
      </c>
      <c r="D1521" s="42">
        <f>_xll.qlCalendarAdvance(Calendar,$D1520,B1521,"f",FALSE)</f>
        <v>50165</v>
      </c>
      <c r="E1521" s="177">
        <f>_xll.qlInterestRateIndexValueDate(IndexON,D1521)</f>
        <v>50165</v>
      </c>
      <c r="F1521" s="193">
        <f>IFERROR(_xll.qlIndexFixing(IndexON,D1521,TRUE,_xll.ohTrigger(RecalcTrigger,TriggerON)),NA())</f>
        <v>1.3915039525995709E-2</v>
      </c>
      <c r="H1521" s="42">
        <f>_xll.qlCalendarAdvance(Calendar,$H1520,B1521,"f",FALSE)</f>
        <v>50165</v>
      </c>
      <c r="I1521" s="177">
        <f>_xll.qlInterestRateIndexValueDate(Index1M,$H1521)</f>
        <v>50167</v>
      </c>
      <c r="J1521" s="182">
        <f>IFERROR(_xll.qlIndexFixing(Index1M,$H1521,TRUE,_xll.ohTrigger(RecalcTrigger,Trigger1M)),NA())</f>
        <v>1.4517126009553072E-2</v>
      </c>
      <c r="K1521" s="44">
        <f>IFERROR(_xll.qlIndexFixing(Index3M,H1521,TRUE,_xll.ohTrigger(RecalcTrigger,Trigger3M)),NA())</f>
        <v>1.4823982336442472E-2</v>
      </c>
      <c r="L1521" s="44">
        <f>IFERROR(_xll.qlIndexFixing(Index6M,$H1521,TRUE,_xll.ohTrigger(RecalcTrigger,Trigger6M)),NA())</f>
        <v>1.4899353182228238E-2</v>
      </c>
      <c r="M1521" s="183">
        <f>IFERROR(_xll.qlIndexFixing(Index1Y,$H1521,TRUE,_xll.ohTrigger(RecalcTrigger,Trigger1Y)),NA())</f>
        <v>1.520446018950599E-2</v>
      </c>
      <c r="N1521" s="182">
        <f>IFERROR(_xll.qlIndexFixing(ONIndex1M,I1521,TRUE,_xll.ohTrigger(RecalcTrigger,Trigger1M)),NA())</f>
        <v>1.4526774691079325E-2</v>
      </c>
      <c r="O1521" s="44">
        <f>IFERROR(_xll.qlIndexFixing(ONIndex3M,I1521,TRUE,_xll.ohTrigger(RecalcTrigger,Trigger3M)),NA())</f>
        <v>1.4866110458084947E-2</v>
      </c>
      <c r="P1521" s="44">
        <f>IFERROR(_xll.qlIndexFixing(ONIndex6M,I1521,TRUE,_xll.ohTrigger(RecalcTrigger,Trigger6M)),NA())</f>
        <v>1.4984835052400669E-2</v>
      </c>
      <c r="Q1521" s="183">
        <f>IFERROR(_xll.qlIndexFixing(ONIndex1Y,I1521,TRUE,_xll.ohTrigger(RecalcTrigger,Trigger1Y)),NA())</f>
        <v>1.5361146089771793E-2</v>
      </c>
    </row>
    <row r="1522" spans="2:17" x14ac:dyDescent="0.2">
      <c r="B1522" s="39" t="s">
        <v>42</v>
      </c>
      <c r="D1522" s="42">
        <f>_xll.qlCalendarAdvance(Calendar,$D1521,B1522,"f",FALSE)</f>
        <v>50172</v>
      </c>
      <c r="E1522" s="177">
        <f>_xll.qlInterestRateIndexValueDate(IndexON,D1522)</f>
        <v>50172</v>
      </c>
      <c r="F1522" s="193">
        <f>IFERROR(_xll.qlIndexFixing(IndexON,D1522,TRUE,_xll.ohTrigger(RecalcTrigger,TriggerON)),NA())</f>
        <v>1.3915039525995709E-2</v>
      </c>
      <c r="H1522" s="42">
        <f>_xll.qlCalendarAdvance(Calendar,$H1521,B1522,"f",FALSE)</f>
        <v>50172</v>
      </c>
      <c r="I1522" s="177">
        <f>_xll.qlInterestRateIndexValueDate(Index1M,$H1522)</f>
        <v>50174</v>
      </c>
      <c r="J1522" s="182">
        <f>IFERROR(_xll.qlIndexFixing(Index1M,$H1522,TRUE,_xll.ohTrigger(RecalcTrigger,Trigger1M)),NA())</f>
        <v>1.4505737286848175E-2</v>
      </c>
      <c r="K1522" s="44">
        <f>IFERROR(_xll.qlIndexFixing(Index3M,H1522,TRUE,_xll.ohTrigger(RecalcTrigger,Trigger3M)),NA())</f>
        <v>1.4812214883850993E-2</v>
      </c>
      <c r="L1522" s="44">
        <f>IFERROR(_xll.qlIndexFixing(Index6M,$H1522,TRUE,_xll.ohTrigger(RecalcTrigger,Trigger6M)),NA())</f>
        <v>1.4888134069620706E-2</v>
      </c>
      <c r="M1522" s="183">
        <f>IFERROR(_xll.qlIndexFixing(Index1Y,$H1522,TRUE,_xll.ohTrigger(RecalcTrigger,Trigger1Y)),NA())</f>
        <v>1.5193683465216927E-2</v>
      </c>
      <c r="N1522" s="182">
        <f>IFERROR(_xll.qlIndexFixing(ONIndex1M,I1522,TRUE,_xll.ohTrigger(RecalcTrigger,Trigger1M)),NA())</f>
        <v>1.4515364869032155E-2</v>
      </c>
      <c r="O1522" s="44">
        <f>IFERROR(_xll.qlIndexFixing(ONIndex3M,I1522,TRUE,_xll.ohTrigger(RecalcTrigger,Trigger3M)),NA())</f>
        <v>1.4854243697470793E-2</v>
      </c>
      <c r="P1522" s="44">
        <f>IFERROR(_xll.qlIndexFixing(ONIndex6M,I1522,TRUE,_xll.ohTrigger(RecalcTrigger,Trigger6M)),NA())</f>
        <v>1.4973387282228856E-2</v>
      </c>
      <c r="Q1522" s="183">
        <f>IFERROR(_xll.qlIndexFixing(ONIndex1Y,I1522,TRUE,_xll.ohTrigger(RecalcTrigger,Trigger1Y)),NA())</f>
        <v>1.535028485002421E-2</v>
      </c>
    </row>
    <row r="1523" spans="2:17" x14ac:dyDescent="0.2">
      <c r="B1523" s="39" t="s">
        <v>42</v>
      </c>
      <c r="D1523" s="42">
        <f>_xll.qlCalendarAdvance(Calendar,$D1522,B1523,"f",FALSE)</f>
        <v>50179</v>
      </c>
      <c r="E1523" s="177">
        <f>_xll.qlInterestRateIndexValueDate(IndexON,D1523)</f>
        <v>50179</v>
      </c>
      <c r="F1523" s="193">
        <f>IFERROR(_xll.qlIndexFixing(IndexON,D1523,TRUE,_xll.ohTrigger(RecalcTrigger,TriggerON)),NA())</f>
        <v>1.3915039525915773E-2</v>
      </c>
      <c r="H1523" s="42">
        <f>_xll.qlCalendarAdvance(Calendar,$H1522,B1523,"f",FALSE)</f>
        <v>50179</v>
      </c>
      <c r="I1523" s="177">
        <f>_xll.qlInterestRateIndexValueDate(Index1M,$H1523)</f>
        <v>50181</v>
      </c>
      <c r="J1523" s="182">
        <f>IFERROR(_xll.qlIndexFixing(Index1M,$H1523,TRUE,_xll.ohTrigger(RecalcTrigger,Trigger1M)),NA())</f>
        <v>1.4494370293948733E-2</v>
      </c>
      <c r="K1523" s="44">
        <f>IFERROR(_xll.qlIndexFixing(Index3M,H1523,TRUE,_xll.ohTrigger(RecalcTrigger,Trigger3M)),NA())</f>
        <v>1.4800472279711506E-2</v>
      </c>
      <c r="L1523" s="44">
        <f>IFERROR(_xll.qlIndexFixing(Index6M,$H1523,TRUE,_xll.ohTrigger(RecalcTrigger,Trigger6M)),NA())</f>
        <v>1.4876941109790752E-2</v>
      </c>
      <c r="M1523" s="183">
        <f>IFERROR(_xll.qlIndexFixing(Index1Y,$H1523,TRUE,_xll.ohTrigger(RecalcTrigger,Trigger1Y)),NA())</f>
        <v>1.5182918235543975E-2</v>
      </c>
      <c r="N1523" s="182">
        <f>IFERROR(_xll.qlIndexFixing(ONIndex1M,I1523,TRUE,_xll.ohTrigger(RecalcTrigger,Trigger1M)),NA())</f>
        <v>1.4503976329960366E-2</v>
      </c>
      <c r="O1523" s="44">
        <f>IFERROR(_xll.qlIndexFixing(ONIndex3M,I1523,TRUE,_xll.ohTrigger(RecalcTrigger,Trigger3M)),NA())</f>
        <v>1.4842400173229464E-2</v>
      </c>
      <c r="P1523" s="44">
        <f>IFERROR(_xll.qlIndexFixing(ONIndex6M,I1523,TRUE,_xll.ohTrigger(RecalcTrigger,Trigger6M)),NA())</f>
        <v>1.4961962407982199E-2</v>
      </c>
      <c r="Q1523" s="183">
        <f>IFERROR(_xll.qlIndexFixing(ONIndex1Y,I1523,TRUE,_xll.ohTrigger(RecalcTrigger,Trigger1Y)),NA())</f>
        <v>1.5339430552483435E-2</v>
      </c>
    </row>
    <row r="1524" spans="2:17" x14ac:dyDescent="0.2">
      <c r="B1524" s="39" t="s">
        <v>42</v>
      </c>
      <c r="D1524" s="42">
        <f>_xll.qlCalendarAdvance(Calendar,$D1523,B1524,"f",FALSE)</f>
        <v>50186</v>
      </c>
      <c r="E1524" s="177">
        <f>_xll.qlInterestRateIndexValueDate(IndexON,D1524)</f>
        <v>50186</v>
      </c>
      <c r="F1524" s="193">
        <f>IFERROR(_xll.qlIndexFixing(IndexON,D1524,TRUE,_xll.ohTrigger(RecalcTrigger,TriggerON)),NA())</f>
        <v>1.3915039525995709E-2</v>
      </c>
      <c r="H1524" s="42">
        <f>_xll.qlCalendarAdvance(Calendar,$H1523,B1524,"f",FALSE)</f>
        <v>50186</v>
      </c>
      <c r="I1524" s="177">
        <f>_xll.qlInterestRateIndexValueDate(Index1M,$H1524)</f>
        <v>50188</v>
      </c>
      <c r="J1524" s="182">
        <f>IFERROR(_xll.qlIndexFixing(Index1M,$H1524,TRUE,_xll.ohTrigger(RecalcTrigger,Trigger1M)),NA())</f>
        <v>1.4483025279733164E-2</v>
      </c>
      <c r="K1524" s="44">
        <f>IFERROR(_xll.qlIndexFixing(Index3M,H1524,TRUE,_xll.ohTrigger(RecalcTrigger,Trigger3M)),NA())</f>
        <v>1.4788754775149217E-2</v>
      </c>
      <c r="L1524" s="44">
        <f>IFERROR(_xll.qlIndexFixing(Index6M,$H1524,TRUE,_xll.ohTrigger(RecalcTrigger,Trigger6M)),NA())</f>
        <v>1.4865774540973613E-2</v>
      </c>
      <c r="M1524" s="183">
        <f>IFERROR(_xll.qlIndexFixing(Index1Y,$H1524,TRUE,_xll.ohTrigger(RecalcTrigger,Trigger1Y)),NA())</f>
        <v>1.5172164670401623E-2</v>
      </c>
      <c r="N1524" s="182">
        <f>IFERROR(_xll.qlIndexFixing(ONIndex1M,I1524,TRUE,_xll.ohTrigger(RecalcTrigger,Trigger1M)),NA())</f>
        <v>1.4492609322624972E-2</v>
      </c>
      <c r="O1524" s="44">
        <f>IFERROR(_xll.qlIndexFixing(ONIndex3M,I1524,TRUE,_xll.ohTrigger(RecalcTrigger,Trigger3M)),NA())</f>
        <v>1.4830580136040439E-2</v>
      </c>
      <c r="P1524" s="44">
        <f>IFERROR(_xll.qlIndexFixing(ONIndex6M,I1524,TRUE,_xll.ohTrigger(RecalcTrigger,Trigger6M)),NA())</f>
        <v>1.4950560666511237E-2</v>
      </c>
      <c r="Q1524" s="183">
        <f>IFERROR(_xll.qlIndexFixing(ONIndex1Y,I1524,TRUE,_xll.ohTrigger(RecalcTrigger,Trigger1Y)),NA())</f>
        <v>1.5328583365095128E-2</v>
      </c>
    </row>
    <row r="1525" spans="2:17" x14ac:dyDescent="0.2">
      <c r="B1525" s="39" t="s">
        <v>42</v>
      </c>
      <c r="D1525" s="42">
        <f>_xll.qlCalendarAdvance(Calendar,$D1524,B1525,"f",FALSE)</f>
        <v>50193</v>
      </c>
      <c r="E1525" s="177">
        <f>_xll.qlInterestRateIndexValueDate(IndexON,D1525)</f>
        <v>50193</v>
      </c>
      <c r="F1525" s="193">
        <f>IFERROR(_xll.qlIndexFixing(IndexON,D1525,TRUE,_xll.ohTrigger(RecalcTrigger,TriggerON)),NA())</f>
        <v>1.3915039525995709E-2</v>
      </c>
      <c r="H1525" s="42">
        <f>_xll.qlCalendarAdvance(Calendar,$H1524,B1525,"f",FALSE)</f>
        <v>50193</v>
      </c>
      <c r="I1525" s="177">
        <f>_xll.qlInterestRateIndexValueDate(Index1M,$H1525)</f>
        <v>50195</v>
      </c>
      <c r="J1525" s="182">
        <f>IFERROR(_xll.qlIndexFixing(Index1M,$H1525,TRUE,_xll.ohTrigger(RecalcTrigger,Trigger1M)),NA())</f>
        <v>1.4471702493102367E-2</v>
      </c>
      <c r="K1525" s="44">
        <f>IFERROR(_xll.qlIndexFixing(Index3M,H1525,TRUE,_xll.ohTrigger(RecalcTrigger,Trigger3M)),NA())</f>
        <v>1.4777062621284122E-2</v>
      </c>
      <c r="L1525" s="44">
        <f>IFERROR(_xll.qlIndexFixing(Index6M,$H1525,TRUE,_xll.ohTrigger(RecalcTrigger,Trigger6M)),NA())</f>
        <v>1.4856076966941013E-2</v>
      </c>
      <c r="M1525" s="183">
        <f>IFERROR(_xll.qlIndexFixing(Index1Y,$H1525,TRUE,_xll.ohTrigger(RecalcTrigger,Trigger1Y)),NA())</f>
        <v>1.5161422939697796E-2</v>
      </c>
      <c r="N1525" s="182">
        <f>IFERROR(_xll.qlIndexFixing(ONIndex1M,I1525,TRUE,_xll.ohTrigger(RecalcTrigger,Trigger1M)),NA())</f>
        <v>1.4481264095627111E-2</v>
      </c>
      <c r="O1525" s="44">
        <f>IFERROR(_xll.qlIndexFixing(ONIndex3M,I1525,TRUE,_xll.ohTrigger(RecalcTrigger,Trigger3M)),NA())</f>
        <v>1.4818783836263449E-2</v>
      </c>
      <c r="P1525" s="44">
        <f>IFERROR(_xll.qlIndexFixing(ONIndex6M,I1525,TRUE,_xll.ohTrigger(RecalcTrigger,Trigger6M)),NA())</f>
        <v>1.4939182294746445E-2</v>
      </c>
      <c r="Q1525" s="183">
        <f>IFERROR(_xll.qlIndexFixing(ONIndex1Y,I1525,TRUE,_xll.ohTrigger(RecalcTrigger,Trigger1Y)),NA())</f>
        <v>1.5317743455405264E-2</v>
      </c>
    </row>
    <row r="1526" spans="2:17" x14ac:dyDescent="0.2">
      <c r="B1526" s="39" t="s">
        <v>42</v>
      </c>
      <c r="D1526" s="42">
        <f>_xll.qlCalendarAdvance(Calendar,$D1525,B1526,"f",FALSE)</f>
        <v>50200</v>
      </c>
      <c r="E1526" s="177">
        <f>_xll.qlInterestRateIndexValueDate(IndexON,D1526)</f>
        <v>50200</v>
      </c>
      <c r="F1526" s="193">
        <f>IFERROR(_xll.qlIndexFixing(IndexON,D1526,TRUE,_xll.ohTrigger(RecalcTrigger,TriggerON)),NA())</f>
        <v>1.3915039525995709E-2</v>
      </c>
      <c r="H1526" s="42">
        <f>_xll.qlCalendarAdvance(Calendar,$H1525,B1526,"f",FALSE)</f>
        <v>50200</v>
      </c>
      <c r="I1526" s="177">
        <f>_xll.qlInterestRateIndexValueDate(Index1M,$H1526)</f>
        <v>50202</v>
      </c>
      <c r="J1526" s="182">
        <f>IFERROR(_xll.qlIndexFixing(Index1M,$H1526,TRUE,_xll.ohTrigger(RecalcTrigger,Trigger1M)),NA())</f>
        <v>1.446040218293726E-2</v>
      </c>
      <c r="K1526" s="44">
        <f>IFERROR(_xll.qlIndexFixing(Index3M,H1526,TRUE,_xll.ohTrigger(RecalcTrigger,Trigger3M)),NA())</f>
        <v>1.4765396069233609E-2</v>
      </c>
      <c r="L1526" s="44">
        <f>IFERROR(_xll.qlIndexFixing(Index6M,$H1526,TRUE,_xll.ohTrigger(RecalcTrigger,Trigger6M)),NA())</f>
        <v>1.4844959263716963E-2</v>
      </c>
      <c r="M1526" s="183">
        <f>IFERROR(_xll.qlIndexFixing(Index1Y,$H1526,TRUE,_xll.ohTrigger(RecalcTrigger,Trigger1Y)),NA())</f>
        <v>1.5150693213333189E-2</v>
      </c>
      <c r="N1526" s="182">
        <f>IFERROR(_xll.qlIndexFixing(ONIndex1M,I1526,TRUE,_xll.ohTrigger(RecalcTrigger,Trigger1M)),NA())</f>
        <v>1.4469940897727795E-2</v>
      </c>
      <c r="O1526" s="44">
        <f>IFERROR(_xll.qlIndexFixing(ONIndex3M,I1526,TRUE,_xll.ohTrigger(RecalcTrigger,Trigger3M)),NA())</f>
        <v>1.4807011524098357E-2</v>
      </c>
      <c r="P1526" s="44">
        <f>IFERROR(_xll.qlIndexFixing(ONIndex6M,I1526,TRUE,_xll.ohTrigger(RecalcTrigger,Trigger6M)),NA())</f>
        <v>1.492782752937849E-2</v>
      </c>
      <c r="Q1526" s="183">
        <f>IFERROR(_xll.qlIndexFixing(ONIndex1Y,I1526,TRUE,_xll.ohTrigger(RecalcTrigger,Trigger1Y)),NA())</f>
        <v>1.5306910991199629E-2</v>
      </c>
    </row>
    <row r="1527" spans="2:17" x14ac:dyDescent="0.2">
      <c r="B1527" s="39" t="s">
        <v>42</v>
      </c>
      <c r="D1527" s="42">
        <f>_xll.qlCalendarAdvance(Calendar,$D1526,B1527,"f",FALSE)</f>
        <v>50207</v>
      </c>
      <c r="E1527" s="177">
        <f>_xll.qlInterestRateIndexValueDate(IndexON,D1527)</f>
        <v>50207</v>
      </c>
      <c r="F1527" s="193">
        <f>IFERROR(_xll.qlIndexFixing(IndexON,D1527,TRUE,_xll.ohTrigger(RecalcTrigger,TriggerON)),NA())</f>
        <v>1.3915039525995709E-2</v>
      </c>
      <c r="H1527" s="42">
        <f>_xll.qlCalendarAdvance(Calendar,$H1526,B1527,"f",FALSE)</f>
        <v>50207</v>
      </c>
      <c r="I1527" s="177">
        <f>_xll.qlInterestRateIndexValueDate(Index1M,$H1527)</f>
        <v>50209</v>
      </c>
      <c r="J1527" s="182">
        <f>IFERROR(_xll.qlIndexFixing(Index1M,$H1527,TRUE,_xll.ohTrigger(RecalcTrigger,Trigger1M)),NA())</f>
        <v>1.4449124598131247E-2</v>
      </c>
      <c r="K1527" s="44">
        <f>IFERROR(_xll.qlIndexFixing(Index3M,H1527,TRUE,_xll.ohTrigger(RecalcTrigger,Trigger3M)),NA())</f>
        <v>1.4753755370115064E-2</v>
      </c>
      <c r="L1527" s="44">
        <f>IFERROR(_xll.qlIndexFixing(Index6M,$H1527,TRUE,_xll.ohTrigger(RecalcTrigger,Trigger6M)),NA())</f>
        <v>1.4833868610787157E-2</v>
      </c>
      <c r="M1527" s="183">
        <f>IFERROR(_xll.qlIndexFixing(Index1Y,$H1527,TRUE,_xll.ohTrigger(RecalcTrigger,Trigger1Y)),NA())</f>
        <v>1.5139975661201713E-2</v>
      </c>
      <c r="N1527" s="182">
        <f>IFERROR(_xll.qlIndexFixing(ONIndex1M,I1527,TRUE,_xll.ohTrigger(RecalcTrigger,Trigger1M)),NA())</f>
        <v>1.4458639977528165E-2</v>
      </c>
      <c r="O1527" s="44">
        <f>IFERROR(_xll.qlIndexFixing(ONIndex3M,I1527,TRUE,_xll.ohTrigger(RecalcTrigger,Trigger3M)),NA())</f>
        <v>1.4795263450144702E-2</v>
      </c>
      <c r="P1527" s="44">
        <f>IFERROR(_xll.qlIndexFixing(ONIndex6M,I1527,TRUE,_xll.ohTrigger(RecalcTrigger,Trigger6M)),NA())</f>
        <v>1.4916496607417784E-2</v>
      </c>
      <c r="Q1527" s="183">
        <f>IFERROR(_xll.qlIndexFixing(ONIndex1Y,I1527,TRUE,_xll.ohTrigger(RecalcTrigger,Trigger1Y)),NA())</f>
        <v>1.5296086140104137E-2</v>
      </c>
    </row>
    <row r="1528" spans="2:17" x14ac:dyDescent="0.2">
      <c r="B1528" s="39" t="s">
        <v>42</v>
      </c>
      <c r="D1528" s="42">
        <f>_xll.qlCalendarAdvance(Calendar,$D1527,B1528,"f",FALSE)</f>
        <v>50214</v>
      </c>
      <c r="E1528" s="177">
        <f>_xll.qlInterestRateIndexValueDate(IndexON,D1528)</f>
        <v>50214</v>
      </c>
      <c r="F1528" s="193">
        <f>IFERROR(_xll.qlIndexFixing(IndexON,D1528,TRUE,_xll.ohTrigger(RecalcTrigger,TriggerON)),NA())</f>
        <v>1.3915039525995709E-2</v>
      </c>
      <c r="H1528" s="42">
        <f>_xll.qlCalendarAdvance(Calendar,$H1527,B1528,"f",FALSE)</f>
        <v>50214</v>
      </c>
      <c r="I1528" s="177">
        <f>_xll.qlInterestRateIndexValueDate(Index1M,$H1528)</f>
        <v>50216</v>
      </c>
      <c r="J1528" s="182">
        <f>IFERROR(_xll.qlIndexFixing(Index1M,$H1528,TRUE,_xll.ohTrigger(RecalcTrigger,Trigger1M)),NA())</f>
        <v>1.4437869987572738E-2</v>
      </c>
      <c r="K1528" s="44">
        <f>IFERROR(_xll.qlIndexFixing(Index3M,H1528,TRUE,_xll.ohTrigger(RecalcTrigger,Trigger3M)),NA())</f>
        <v>1.4742140775037188E-2</v>
      </c>
      <c r="L1528" s="44">
        <f>IFERROR(_xll.qlIndexFixing(Index6M,$H1528,TRUE,_xll.ohTrigger(RecalcTrigger,Trigger6M)),NA())</f>
        <v>1.4821376940400886E-2</v>
      </c>
      <c r="M1528" s="183">
        <f>IFERROR(_xll.qlIndexFixing(Index1Y,$H1528,TRUE,_xll.ohTrigger(RecalcTrigger,Trigger1Y)),NA())</f>
        <v>1.5129270453190702E-2</v>
      </c>
      <c r="N1528" s="182">
        <f>IFERROR(_xll.qlIndexFixing(ONIndex1M,I1528,TRUE,_xll.ohTrigger(RecalcTrigger,Trigger1M)),NA())</f>
        <v>1.4447361583629359E-2</v>
      </c>
      <c r="O1528" s="44">
        <f>IFERROR(_xll.qlIndexFixing(ONIndex3M,I1528,TRUE,_xll.ohTrigger(RecalcTrigger,Trigger3M)),NA())</f>
        <v>1.4783539864762218E-2</v>
      </c>
      <c r="P1528" s="44">
        <f>IFERROR(_xll.qlIndexFixing(ONIndex6M,I1528,TRUE,_xll.ohTrigger(RecalcTrigger,Trigger6M)),NA())</f>
        <v>1.4905189765794802E-2</v>
      </c>
      <c r="Q1528" s="183">
        <f>IFERROR(_xll.qlIndexFixing(ONIndex1Y,I1528,TRUE,_xll.ohTrigger(RecalcTrigger,Trigger1Y)),NA())</f>
        <v>1.5285269069904572E-2</v>
      </c>
    </row>
    <row r="1529" spans="2:17" x14ac:dyDescent="0.2">
      <c r="B1529" s="39" t="s">
        <v>42</v>
      </c>
      <c r="D1529" s="42">
        <f>_xll.qlCalendarAdvance(Calendar,$D1528,B1529,"f",FALSE)</f>
        <v>50221</v>
      </c>
      <c r="E1529" s="177">
        <f>_xll.qlInterestRateIndexValueDate(IndexON,D1529)</f>
        <v>50221</v>
      </c>
      <c r="F1529" s="193">
        <f>IFERROR(_xll.qlIndexFixing(IndexON,D1529,TRUE,_xll.ohTrigger(RecalcTrigger,TriggerON)),NA())</f>
        <v>1.3915039525915773E-2</v>
      </c>
      <c r="H1529" s="42">
        <f>_xll.qlCalendarAdvance(Calendar,$H1528,B1529,"f",FALSE)</f>
        <v>50221</v>
      </c>
      <c r="I1529" s="177">
        <f>_xll.qlInterestRateIndexValueDate(Index1M,$H1529)</f>
        <v>50223</v>
      </c>
      <c r="J1529" s="182">
        <f>IFERROR(_xll.qlIndexFixing(Index1M,$H1529,TRUE,_xll.ohTrigger(RecalcTrigger,Trigger1M)),NA())</f>
        <v>1.4426638600145147E-2</v>
      </c>
      <c r="K1529" s="44">
        <f>IFERROR(_xll.qlIndexFixing(Index3M,H1529,TRUE,_xll.ohTrigger(RecalcTrigger,Trigger3M)),NA())</f>
        <v>1.4730552535114761E-2</v>
      </c>
      <c r="L1529" s="44">
        <f>IFERROR(_xll.qlIndexFixing(Index6M,$H1529,TRUE,_xll.ohTrigger(RecalcTrigger,Trigger6M)),NA())</f>
        <v>1.4810345900034145E-2</v>
      </c>
      <c r="M1529" s="183">
        <f>IFERROR(_xll.qlIndexFixing(Index1Y,$H1529,TRUE,_xll.ohTrigger(RecalcTrigger,Trigger1Y)),NA())</f>
        <v>1.5118577759180265E-2</v>
      </c>
      <c r="N1529" s="182">
        <f>IFERROR(_xll.qlIndexFixing(ONIndex1M,I1529,TRUE,_xll.ohTrigger(RecalcTrigger,Trigger1M)),NA())</f>
        <v>1.4436105964632517E-2</v>
      </c>
      <c r="O1529" s="44">
        <f>IFERROR(_xll.qlIndexFixing(ONIndex3M,I1529,TRUE,_xll.ohTrigger(RecalcTrigger,Trigger3M)),NA())</f>
        <v>1.4771841018470511E-2</v>
      </c>
      <c r="P1529" s="44">
        <f>IFERROR(_xll.qlIndexFixing(ONIndex6M,I1529,TRUE,_xll.ohTrigger(RecalcTrigger,Trigger6M)),NA())</f>
        <v>1.4893907241280147E-2</v>
      </c>
      <c r="Q1529" s="183">
        <f>IFERROR(_xll.qlIndexFixing(ONIndex1Y,I1529,TRUE,_xll.ohTrigger(RecalcTrigger,Trigger1Y)),NA())</f>
        <v>1.5274459948226848E-2</v>
      </c>
    </row>
    <row r="1530" spans="2:17" x14ac:dyDescent="0.2">
      <c r="B1530" s="39" t="s">
        <v>42</v>
      </c>
      <c r="D1530" s="42">
        <f>_xll.qlCalendarAdvance(Calendar,$D1529,B1530,"f",FALSE)</f>
        <v>50228</v>
      </c>
      <c r="E1530" s="177">
        <f>_xll.qlInterestRateIndexValueDate(IndexON,D1530)</f>
        <v>50228</v>
      </c>
      <c r="F1530" s="193">
        <f>IFERROR(_xll.qlIndexFixing(IndexON,D1530,TRUE,_xll.ohTrigger(RecalcTrigger,TriggerON)),NA())</f>
        <v>1.3915039525915773E-2</v>
      </c>
      <c r="H1530" s="42">
        <f>_xll.qlCalendarAdvance(Calendar,$H1529,B1530,"f",FALSE)</f>
        <v>50228</v>
      </c>
      <c r="I1530" s="177">
        <f>_xll.qlInterestRateIndexValueDate(Index1M,$H1530)</f>
        <v>50230</v>
      </c>
      <c r="J1530" s="182">
        <f>IFERROR(_xll.qlIndexFixing(Index1M,$H1530,TRUE,_xll.ohTrigger(RecalcTrigger,Trigger1M)),NA())</f>
        <v>1.4415430684736885E-2</v>
      </c>
      <c r="K1530" s="44">
        <f>IFERROR(_xll.qlIndexFixing(Index3M,H1530,TRUE,_xll.ohTrigger(RecalcTrigger,Trigger3M)),NA())</f>
        <v>1.4718990901453876E-2</v>
      </c>
      <c r="L1530" s="44">
        <f>IFERROR(_xll.qlIndexFixing(Index6M,$H1530,TRUE,_xll.ohTrigger(RecalcTrigger,Trigger6M)),NA())</f>
        <v>1.4799342680004407E-2</v>
      </c>
      <c r="M1530" s="183">
        <f>IFERROR(_xll.qlIndexFixing(Index1Y,$H1530,TRUE,_xll.ohTrigger(RecalcTrigger,Trigger1Y)),NA())</f>
        <v>1.5107897749043945E-2</v>
      </c>
      <c r="N1530" s="182">
        <f>IFERROR(_xll.qlIndexFixing(ONIndex1M,I1530,TRUE,_xll.ohTrigger(RecalcTrigger,Trigger1M)),NA())</f>
        <v>1.4424873369218716E-2</v>
      </c>
      <c r="O1530" s="44">
        <f>IFERROR(_xll.qlIndexFixing(ONIndex3M,I1530,TRUE,_xll.ohTrigger(RecalcTrigger,Trigger3M)),NA())</f>
        <v>1.4760167161389504E-2</v>
      </c>
      <c r="P1530" s="44">
        <f>IFERROR(_xll.qlIndexFixing(ONIndex6M,I1530,TRUE,_xll.ohTrigger(RecalcTrigger,Trigger6M)),NA())</f>
        <v>1.4882649270804293E-2</v>
      </c>
      <c r="Q1530" s="183">
        <f>IFERROR(_xll.qlIndexFixing(ONIndex1Y,I1530,TRUE,_xll.ohTrigger(RecalcTrigger,Trigger1Y)),NA())</f>
        <v>1.526365894285675E-2</v>
      </c>
    </row>
    <row r="1531" spans="2:17" x14ac:dyDescent="0.2">
      <c r="B1531" s="39" t="s">
        <v>42</v>
      </c>
      <c r="D1531" s="42">
        <f>_xll.qlCalendarAdvance(Calendar,$D1530,B1531,"f",FALSE)</f>
        <v>50235</v>
      </c>
      <c r="E1531" s="177">
        <f>_xll.qlInterestRateIndexValueDate(IndexON,D1531)</f>
        <v>50235</v>
      </c>
      <c r="F1531" s="193">
        <f>IFERROR(_xll.qlIndexFixing(IndexON,D1531,TRUE,_xll.ohTrigger(RecalcTrigger,TriggerON)),NA())</f>
        <v>1.3915039525915773E-2</v>
      </c>
      <c r="H1531" s="42">
        <f>_xll.qlCalendarAdvance(Calendar,$H1530,B1531,"f",FALSE)</f>
        <v>50235</v>
      </c>
      <c r="I1531" s="177">
        <f>_xll.qlInterestRateIndexValueDate(Index1M,$H1531)</f>
        <v>50237</v>
      </c>
      <c r="J1531" s="182">
        <f>IFERROR(_xll.qlIndexFixing(Index1M,$H1531,TRUE,_xll.ohTrigger(RecalcTrigger,Trigger1M)),NA())</f>
        <v>1.4404246490233863E-2</v>
      </c>
      <c r="K1531" s="44">
        <f>IFERROR(_xll.qlIndexFixing(Index3M,H1531,TRUE,_xll.ohTrigger(RecalcTrigger,Trigger3M)),NA())</f>
        <v>1.4707456125159757E-2</v>
      </c>
      <c r="L1531" s="44">
        <f>IFERROR(_xll.qlIndexFixing(Index6M,$H1531,TRUE,_xll.ohTrigger(RecalcTrigger,Trigger6M)),NA())</f>
        <v>1.4788367518517684E-2</v>
      </c>
      <c r="M1531" s="183">
        <f>IFERROR(_xll.qlIndexFixing(Index1Y,$H1531,TRUE,_xll.ohTrigger(RecalcTrigger,Trigger1Y)),NA())</f>
        <v>1.5097230592648491E-2</v>
      </c>
      <c r="N1531" s="182">
        <f>IFERROR(_xll.qlIndexFixing(ONIndex1M,I1531,TRUE,_xll.ohTrigger(RecalcTrigger,Trigger1M)),NA())</f>
        <v>1.441366404606903E-2</v>
      </c>
      <c r="O1531" s="44">
        <f>IFERROR(_xll.qlIndexFixing(ONIndex3M,I1531,TRUE,_xll.ohTrigger(RecalcTrigger,Trigger3M)),NA())</f>
        <v>1.474851854427861E-2</v>
      </c>
      <c r="P1531" s="44">
        <f>IFERROR(_xll.qlIndexFixing(ONIndex6M,I1531,TRUE,_xll.ohTrigger(RecalcTrigger,Trigger6M)),NA())</f>
        <v>1.4871416091217782E-2</v>
      </c>
      <c r="Q1531" s="183">
        <f>IFERROR(_xll.qlIndexFixing(ONIndex1Y,I1531,TRUE,_xll.ohTrigger(RecalcTrigger,Trigger1Y)),NA())</f>
        <v>1.5252866221580064E-2</v>
      </c>
    </row>
    <row r="1532" spans="2:17" x14ac:dyDescent="0.2">
      <c r="B1532" s="39" t="s">
        <v>42</v>
      </c>
      <c r="D1532" s="42">
        <f>_xll.qlCalendarAdvance(Calendar,$D1531,B1532,"f",FALSE)</f>
        <v>50242</v>
      </c>
      <c r="E1532" s="177">
        <f>_xll.qlInterestRateIndexValueDate(IndexON,D1532)</f>
        <v>50242</v>
      </c>
      <c r="F1532" s="193">
        <f>IFERROR(_xll.qlIndexFixing(IndexON,D1532,TRUE,_xll.ohTrigger(RecalcTrigger,TriggerON)),NA())</f>
        <v>1.3915039525995709E-2</v>
      </c>
      <c r="H1532" s="42">
        <f>_xll.qlCalendarAdvance(Calendar,$H1531,B1532,"f",FALSE)</f>
        <v>50242</v>
      </c>
      <c r="I1532" s="177">
        <f>_xll.qlInterestRateIndexValueDate(Index1M,$H1532)</f>
        <v>50244</v>
      </c>
      <c r="J1532" s="182">
        <f>IFERROR(_xll.qlIndexFixing(Index1M,$H1532,TRUE,_xll.ohTrigger(RecalcTrigger,Trigger1M)),NA())</f>
        <v>1.4393086265519495E-2</v>
      </c>
      <c r="K1532" s="44">
        <f>IFERROR(_xll.qlIndexFixing(Index3M,H1532,TRUE,_xll.ohTrigger(RecalcTrigger,Trigger3M)),NA())</f>
        <v>1.4695948457336756E-2</v>
      </c>
      <c r="L1532" s="44">
        <f>IFERROR(_xll.qlIndexFixing(Index6M,$H1532,TRUE,_xll.ohTrigger(RecalcTrigger,Trigger6M)),NA())</f>
        <v>1.4777420653773974E-2</v>
      </c>
      <c r="M1532" s="183">
        <f>IFERROR(_xll.qlIndexFixing(Index1Y,$H1532,TRUE,_xll.ohTrigger(RecalcTrigger,Trigger1Y)),NA())</f>
        <v>1.5086576459854083E-2</v>
      </c>
      <c r="N1532" s="182">
        <f>IFERROR(_xll.qlIndexFixing(ONIndex1M,I1532,TRUE,_xll.ohTrigger(RecalcTrigger,Trigger1M)),NA())</f>
        <v>1.44024782437846E-2</v>
      </c>
      <c r="O1532" s="44">
        <f>IFERROR(_xll.qlIndexFixing(ONIndex3M,I1532,TRUE,_xll.ohTrigger(RecalcTrigger,Trigger3M)),NA())</f>
        <v>1.4736895417257756E-2</v>
      </c>
      <c r="P1532" s="44">
        <f>IFERROR(_xll.qlIndexFixing(ONIndex6M,I1532,TRUE,_xll.ohTrigger(RecalcTrigger,Trigger6M)),NA())</f>
        <v>1.4860207939291215E-2</v>
      </c>
      <c r="Q1532" s="183">
        <f>IFERROR(_xll.qlIndexFixing(ONIndex1Y,I1532,TRUE,_xll.ohTrigger(RecalcTrigger,Trigger1Y)),NA())</f>
        <v>1.5242081951862829E-2</v>
      </c>
    </row>
    <row r="1533" spans="2:17" x14ac:dyDescent="0.2">
      <c r="B1533" s="39" t="s">
        <v>42</v>
      </c>
      <c r="D1533" s="42">
        <f>_xll.qlCalendarAdvance(Calendar,$D1532,B1533,"f",FALSE)</f>
        <v>50249</v>
      </c>
      <c r="E1533" s="177">
        <f>_xll.qlInterestRateIndexValueDate(IndexON,D1533)</f>
        <v>50249</v>
      </c>
      <c r="F1533" s="193">
        <f>IFERROR(_xll.qlIndexFixing(IndexON,D1533,TRUE,_xll.ohTrigger(RecalcTrigger,TriggerON)),NA())</f>
        <v>1.3915039525915773E-2</v>
      </c>
      <c r="H1533" s="42">
        <f>_xll.qlCalendarAdvance(Calendar,$H1532,B1533,"f",FALSE)</f>
        <v>50249</v>
      </c>
      <c r="I1533" s="177">
        <f>_xll.qlInterestRateIndexValueDate(Index1M,$H1533)</f>
        <v>50251</v>
      </c>
      <c r="J1533" s="182">
        <f>IFERROR(_xll.qlIndexFixing(Index1M,$H1533,TRUE,_xll.ohTrigger(RecalcTrigger,Trigger1M)),NA())</f>
        <v>1.4381950259474696E-2</v>
      </c>
      <c r="K1533" s="44">
        <f>IFERROR(_xll.qlIndexFixing(Index3M,H1533,TRUE,_xll.ohTrigger(RecalcTrigger,Trigger3M)),NA())</f>
        <v>1.4684468149084888E-2</v>
      </c>
      <c r="L1533" s="44">
        <f>IFERROR(_xll.qlIndexFixing(Index6M,$H1533,TRUE,_xll.ohTrigger(RecalcTrigger,Trigger6M)),NA())</f>
        <v>1.476790608817634E-2</v>
      </c>
      <c r="M1533" s="183">
        <f>IFERROR(_xll.qlIndexFixing(Index1Y,$H1533,TRUE,_xll.ohTrigger(RecalcTrigger,Trigger1Y)),NA())</f>
        <v>1.5075935520513239E-2</v>
      </c>
      <c r="N1533" s="182">
        <f>IFERROR(_xll.qlIndexFixing(ONIndex1M,I1533,TRUE,_xll.ohTrigger(RecalcTrigger,Trigger1M)),NA())</f>
        <v>1.4391316211046501E-2</v>
      </c>
      <c r="O1533" s="44">
        <f>IFERROR(_xll.qlIndexFixing(ONIndex3M,I1533,TRUE,_xll.ohTrigger(RecalcTrigger,Trigger3M)),NA())</f>
        <v>1.4725298030926481E-2</v>
      </c>
      <c r="P1533" s="44">
        <f>IFERROR(_xll.qlIndexFixing(ONIndex6M,I1533,TRUE,_xll.ohTrigger(RecalcTrigger,Trigger6M)),NA())</f>
        <v>1.4849025052194875E-2</v>
      </c>
      <c r="Q1533" s="183">
        <f>IFERROR(_xll.qlIndexFixing(ONIndex1Y,I1533,TRUE,_xll.ohTrigger(RecalcTrigger,Trigger1Y)),NA())</f>
        <v>1.5231306301650704E-2</v>
      </c>
    </row>
    <row r="1534" spans="2:17" x14ac:dyDescent="0.2">
      <c r="B1534" s="39" t="s">
        <v>42</v>
      </c>
      <c r="D1534" s="42">
        <f>_xll.qlCalendarAdvance(Calendar,$D1533,B1534,"f",FALSE)</f>
        <v>50256</v>
      </c>
      <c r="E1534" s="177">
        <f>_xll.qlInterestRateIndexValueDate(IndexON,D1534)</f>
        <v>50256</v>
      </c>
      <c r="F1534" s="193">
        <f>IFERROR(_xll.qlIndexFixing(IndexON,D1534,TRUE,_xll.ohTrigger(RecalcTrigger,TriggerON)),NA())</f>
        <v>1.3915039525995709E-2</v>
      </c>
      <c r="H1534" s="42">
        <f>_xll.qlCalendarAdvance(Calendar,$H1533,B1534,"f",FALSE)</f>
        <v>50256</v>
      </c>
      <c r="I1534" s="177">
        <f>_xll.qlInterestRateIndexValueDate(Index1M,$H1534)</f>
        <v>50258</v>
      </c>
      <c r="J1534" s="182">
        <f>IFERROR(_xll.qlIndexFixing(Index1M,$H1534,TRUE,_xll.ohTrigger(RecalcTrigger,Trigger1M)),NA())</f>
        <v>1.4370838720987877E-2</v>
      </c>
      <c r="K1534" s="44">
        <f>IFERROR(_xll.qlIndexFixing(Index3M,H1534,TRUE,_xll.ohTrigger(RecalcTrigger,Trigger3M)),NA())</f>
        <v>1.467301545150242E-2</v>
      </c>
      <c r="L1534" s="44">
        <f>IFERROR(_xll.qlIndexFixing(Index6M,$H1534,TRUE,_xll.ohTrigger(RecalcTrigger,Trigger6M)),NA())</f>
        <v>1.4755612767305699E-2</v>
      </c>
      <c r="M1534" s="183">
        <f>IFERROR(_xll.qlIndexFixing(Index1Y,$H1534,TRUE,_xll.ohTrigger(RecalcTrigger,Trigger1Y)),NA())</f>
        <v>1.5065307944472996E-2</v>
      </c>
      <c r="N1534" s="182">
        <f>IFERROR(_xll.qlIndexFixing(ONIndex1M,I1534,TRUE,_xll.ohTrigger(RecalcTrigger,Trigger1M)),NA())</f>
        <v>1.4380178196455873E-2</v>
      </c>
      <c r="O1534" s="44">
        <f>IFERROR(_xll.qlIndexFixing(ONIndex3M,I1534,TRUE,_xll.ohTrigger(RecalcTrigger,Trigger3M)),NA())</f>
        <v>1.4713726635564583E-2</v>
      </c>
      <c r="P1534" s="44">
        <f>IFERROR(_xll.qlIndexFixing(ONIndex6M,I1534,TRUE,_xll.ohTrigger(RecalcTrigger,Trigger6M)),NA())</f>
        <v>1.4837867666459559E-2</v>
      </c>
      <c r="Q1534" s="183">
        <f>IFERROR(_xll.qlIndexFixing(ONIndex1Y,I1534,TRUE,_xll.ohTrigger(RecalcTrigger,Trigger1Y)),NA())</f>
        <v>1.5220539438649539E-2</v>
      </c>
    </row>
    <row r="1535" spans="2:17" x14ac:dyDescent="0.2">
      <c r="B1535" s="39" t="s">
        <v>42</v>
      </c>
      <c r="D1535" s="42">
        <f>_xll.qlCalendarAdvance(Calendar,$D1534,B1535,"f",FALSE)</f>
        <v>50263</v>
      </c>
      <c r="E1535" s="177">
        <f>_xll.qlInterestRateIndexValueDate(IndexON,D1535)</f>
        <v>50263</v>
      </c>
      <c r="F1535" s="193">
        <f>IFERROR(_xll.qlIndexFixing(IndexON,D1535,TRUE,_xll.ohTrigger(RecalcTrigger,TriggerON)),NA())</f>
        <v>1.3915039525915773E-2</v>
      </c>
      <c r="H1535" s="42">
        <f>_xll.qlCalendarAdvance(Calendar,$H1534,B1535,"f",FALSE)</f>
        <v>50263</v>
      </c>
      <c r="I1535" s="177">
        <f>_xll.qlInterestRateIndexValueDate(Index1M,$H1535)</f>
        <v>50265</v>
      </c>
      <c r="J1535" s="182">
        <f>IFERROR(_xll.qlIndexFixing(Index1M,$H1535,TRUE,_xll.ohTrigger(RecalcTrigger,Trigger1M)),NA())</f>
        <v>1.4359751898937456E-2</v>
      </c>
      <c r="K1535" s="44">
        <f>IFERROR(_xll.qlIndexFixing(Index3M,H1535,TRUE,_xll.ohTrigger(RecalcTrigger,Trigger3M)),NA())</f>
        <v>1.4661590615686761E-2</v>
      </c>
      <c r="L1535" s="44">
        <f>IFERROR(_xll.qlIndexFixing(Index6M,$H1535,TRUE,_xll.ohTrigger(RecalcTrigger,Trigger6M)),NA())</f>
        <v>1.474475222196265E-2</v>
      </c>
      <c r="M1535" s="183">
        <f>IFERROR(_xll.qlIndexFixing(Index1Y,$H1535,TRUE,_xll.ohTrigger(RecalcTrigger,Trigger1Y)),NA())</f>
        <v>1.5054693901573171E-2</v>
      </c>
      <c r="N1535" s="182">
        <f>IFERROR(_xll.qlIndexFixing(ONIndex1M,I1535,TRUE,_xll.ohTrigger(RecalcTrigger,Trigger1M)),NA())</f>
        <v>1.4369064448773727E-2</v>
      </c>
      <c r="O1535" s="44">
        <f>IFERROR(_xll.qlIndexFixing(ONIndex3M,I1535,TRUE,_xll.ohTrigger(RecalcTrigger,Trigger3M)),NA())</f>
        <v>1.4702181481691667E-2</v>
      </c>
      <c r="P1535" s="44">
        <f>IFERROR(_xll.qlIndexFixing(ONIndex6M,I1535,TRUE,_xll.ohTrigger(RecalcTrigger,Trigger6M)),NA())</f>
        <v>1.4826736019095677E-2</v>
      </c>
      <c r="Q1535" s="183">
        <f>IFERROR(_xll.qlIndexFixing(ONIndex1Y,I1535,TRUE,_xll.ohTrigger(RecalcTrigger,Trigger1Y)),NA())</f>
        <v>1.5209781530325373E-2</v>
      </c>
    </row>
    <row r="1536" spans="2:17" x14ac:dyDescent="0.2">
      <c r="B1536" s="39" t="s">
        <v>42</v>
      </c>
      <c r="D1536" s="42">
        <f>_xll.qlCalendarAdvance(Calendar,$D1535,B1536,"f",FALSE)</f>
        <v>50270</v>
      </c>
      <c r="E1536" s="177">
        <f>_xll.qlInterestRateIndexValueDate(IndexON,D1536)</f>
        <v>50270</v>
      </c>
      <c r="F1536" s="193">
        <f>IFERROR(_xll.qlIndexFixing(IndexON,D1536,TRUE,_xll.ohTrigger(RecalcTrigger,TriggerON)),NA())</f>
        <v>1.3915039525995709E-2</v>
      </c>
      <c r="H1536" s="42">
        <f>_xll.qlCalendarAdvance(Calendar,$H1535,B1536,"f",FALSE)</f>
        <v>50270</v>
      </c>
      <c r="I1536" s="177">
        <f>_xll.qlInterestRateIndexValueDate(Index1M,$H1536)</f>
        <v>50272</v>
      </c>
      <c r="J1536" s="182">
        <f>IFERROR(_xll.qlIndexFixing(Index1M,$H1536,TRUE,_xll.ohTrigger(RecalcTrigger,Trigger1M)),NA())</f>
        <v>1.4348690042206846E-2</v>
      </c>
      <c r="K1536" s="44">
        <f>IFERROR(_xll.qlIndexFixing(Index3M,H1536,TRUE,_xll.ohTrigger(RecalcTrigger,Trigger3M)),NA())</f>
        <v>1.4650193892730099E-2</v>
      </c>
      <c r="L1536" s="44">
        <f>IFERROR(_xll.qlIndexFixing(Index6M,$H1536,TRUE,_xll.ohTrigger(RecalcTrigger,Trigger6M)),NA())</f>
        <v>1.4733920926128652E-2</v>
      </c>
      <c r="M1536" s="183">
        <f>IFERROR(_xll.qlIndexFixing(Index1Y,$H1536,TRUE,_xll.ohTrigger(RecalcTrigger,Trigger1Y)),NA())</f>
        <v>1.5044093561646567E-2</v>
      </c>
      <c r="N1536" s="182">
        <f>IFERROR(_xll.qlIndexFixing(ONIndex1M,I1536,TRUE,_xll.ohTrigger(RecalcTrigger,Trigger1M)),NA())</f>
        <v>1.4357975216441332E-2</v>
      </c>
      <c r="O1536" s="44">
        <f>IFERROR(_xll.qlIndexFixing(ONIndex3M,I1536,TRUE,_xll.ohTrigger(RecalcTrigger,Trigger3M)),NA())</f>
        <v>1.469066281958753E-2</v>
      </c>
      <c r="P1536" s="44">
        <f>IFERROR(_xll.qlIndexFixing(ONIndex6M,I1536,TRUE,_xll.ohTrigger(RecalcTrigger,Trigger6M)),NA())</f>
        <v>1.4815630347033704E-2</v>
      </c>
      <c r="Q1536" s="183">
        <f>IFERROR(_xll.qlIndexFixing(ONIndex1Y,I1536,TRUE,_xll.ohTrigger(RecalcTrigger,Trigger1Y)),NA())</f>
        <v>1.5199032744623864E-2</v>
      </c>
    </row>
    <row r="1537" spans="2:17" x14ac:dyDescent="0.2">
      <c r="B1537" s="39" t="s">
        <v>42</v>
      </c>
      <c r="D1537" s="42">
        <f>_xll.qlCalendarAdvance(Calendar,$D1536,B1537,"f",FALSE)</f>
        <v>50277</v>
      </c>
      <c r="E1537" s="177">
        <f>_xll.qlInterestRateIndexValueDate(IndexON,D1537)</f>
        <v>50277</v>
      </c>
      <c r="F1537" s="193">
        <f>IFERROR(_xll.qlIndexFixing(IndexON,D1537,TRUE,_xll.ohTrigger(RecalcTrigger,TriggerON)),NA())</f>
        <v>1.3915039525995709E-2</v>
      </c>
      <c r="H1537" s="42">
        <f>_xll.qlCalendarAdvance(Calendar,$H1536,B1537,"f",FALSE)</f>
        <v>50277</v>
      </c>
      <c r="I1537" s="177">
        <f>_xll.qlInterestRateIndexValueDate(Index1M,$H1537)</f>
        <v>50279</v>
      </c>
      <c r="J1537" s="182">
        <f>IFERROR(_xll.qlIndexFixing(Index1M,$H1537,TRUE,_xll.ohTrigger(RecalcTrigger,Trigger1M)),NA())</f>
        <v>1.433765339966947E-2</v>
      </c>
      <c r="K1537" s="44">
        <f>IFERROR(_xll.qlIndexFixing(Index3M,H1537,TRUE,_xll.ohTrigger(RecalcTrigger,Trigger3M)),NA())</f>
        <v>1.4638825533723756E-2</v>
      </c>
      <c r="L1537" s="44">
        <f>IFERROR(_xll.qlIndexFixing(Index6M,$H1537,TRUE,_xll.ohTrigger(RecalcTrigger,Trigger6M)),NA())</f>
        <v>1.4724502249116636E-2</v>
      </c>
      <c r="M1537" s="183">
        <f>IFERROR(_xll.qlIndexFixing(Index1Y,$H1537,TRUE,_xll.ohTrigger(RecalcTrigger,Trigger1Y)),NA())</f>
        <v>1.503350709451964E-2</v>
      </c>
      <c r="N1537" s="182">
        <f>IFERROR(_xll.qlIndexFixing(ONIndex1M,I1537,TRUE,_xll.ohTrigger(RecalcTrigger,Trigger1M)),NA())</f>
        <v>1.4346910748299635E-2</v>
      </c>
      <c r="O1537" s="44">
        <f>IFERROR(_xll.qlIndexFixing(ONIndex3M,I1537,TRUE,_xll.ohTrigger(RecalcTrigger,Trigger3M)),NA())</f>
        <v>1.4679170899771776E-2</v>
      </c>
      <c r="P1537" s="44">
        <f>IFERROR(_xll.qlIndexFixing(ONIndex6M,I1537,TRUE,_xll.ohTrigger(RecalcTrigger,Trigger6M)),NA())</f>
        <v>1.4804550887124179E-2</v>
      </c>
      <c r="Q1537" s="183">
        <f>IFERROR(_xll.qlIndexFixing(ONIndex1Y,I1537,TRUE,_xll.ohTrigger(RecalcTrigger,Trigger1Y)),NA())</f>
        <v>1.5188293249170925E-2</v>
      </c>
    </row>
    <row r="1538" spans="2:17" x14ac:dyDescent="0.2">
      <c r="B1538" s="39" t="s">
        <v>42</v>
      </c>
      <c r="D1538" s="42">
        <f>_xll.qlCalendarAdvance(Calendar,$D1537,B1538,"f",FALSE)</f>
        <v>50284</v>
      </c>
      <c r="E1538" s="177">
        <f>_xll.qlInterestRateIndexValueDate(IndexON,D1538)</f>
        <v>50284</v>
      </c>
      <c r="F1538" s="193">
        <f>IFERROR(_xll.qlIndexFixing(IndexON,D1538,TRUE,_xll.ohTrigger(RecalcTrigger,TriggerON)),NA())</f>
        <v>1.3915039525995709E-2</v>
      </c>
      <c r="H1538" s="42">
        <f>_xll.qlCalendarAdvance(Calendar,$H1537,B1538,"f",FALSE)</f>
        <v>50284</v>
      </c>
      <c r="I1538" s="177">
        <f>_xll.qlInterestRateIndexValueDate(Index1M,$H1538)</f>
        <v>50286</v>
      </c>
      <c r="J1538" s="182">
        <f>IFERROR(_xll.qlIndexFixing(Index1M,$H1538,TRUE,_xll.ohTrigger(RecalcTrigger,Trigger1M)),NA())</f>
        <v>1.4326642220213737E-2</v>
      </c>
      <c r="K1538" s="44">
        <f>IFERROR(_xll.qlIndexFixing(Index3M,H1538,TRUE,_xll.ohTrigger(RecalcTrigger,Trigger3M)),NA())</f>
        <v>1.4627993502777263E-2</v>
      </c>
      <c r="L1538" s="44">
        <f>IFERROR(_xll.qlIndexFixing(Index6M,$H1538,TRUE,_xll.ohTrigger(RecalcTrigger,Trigger6M)),NA())</f>
        <v>1.4714644227089556E-2</v>
      </c>
      <c r="M1538" s="183">
        <f>IFERROR(_xll.qlIndexFixing(Index1Y,$H1538,TRUE,_xll.ohTrigger(RecalcTrigger,Trigger1Y)),NA())</f>
        <v>1.5022934670012492E-2</v>
      </c>
      <c r="N1538" s="182">
        <f>IFERROR(_xll.qlIndexFixing(ONIndex1M,I1538,TRUE,_xll.ohTrigger(RecalcTrigger,Trigger1M)),NA())</f>
        <v>1.433587129286984E-2</v>
      </c>
      <c r="O1538" s="44">
        <f>IFERROR(_xll.qlIndexFixing(ONIndex3M,I1538,TRUE,_xll.ohTrigger(RecalcTrigger,Trigger3M)),NA())</f>
        <v>1.4667705972604139E-2</v>
      </c>
      <c r="P1538" s="44">
        <f>IFERROR(_xll.qlIndexFixing(ONIndex6M,I1538,TRUE,_xll.ohTrigger(RecalcTrigger,Trigger6M)),NA())</f>
        <v>1.4793497876137707E-2</v>
      </c>
      <c r="Q1538" s="183">
        <f>IFERROR(_xll.qlIndexFixing(ONIndex1Y,I1538,TRUE,_xll.ohTrigger(RecalcTrigger,Trigger1Y)),NA())</f>
        <v>1.5177563211672407E-2</v>
      </c>
    </row>
    <row r="1539" spans="2:17" x14ac:dyDescent="0.2">
      <c r="B1539" s="39" t="s">
        <v>42</v>
      </c>
      <c r="D1539" s="42">
        <f>_xll.qlCalendarAdvance(Calendar,$D1538,B1539,"f",FALSE)</f>
        <v>50291</v>
      </c>
      <c r="E1539" s="177">
        <f>_xll.qlInterestRateIndexValueDate(IndexON,D1539)</f>
        <v>50291</v>
      </c>
      <c r="F1539" s="193">
        <f>IFERROR(_xll.qlIndexFixing(IndexON,D1539,TRUE,_xll.ohTrigger(RecalcTrigger,TriggerON)),NA())</f>
        <v>1.3915039525995709E-2</v>
      </c>
      <c r="H1539" s="42">
        <f>_xll.qlCalendarAdvance(Calendar,$H1538,B1539,"f",FALSE)</f>
        <v>50291</v>
      </c>
      <c r="I1539" s="177">
        <f>_xll.qlInterestRateIndexValueDate(Index1M,$H1539)</f>
        <v>50293</v>
      </c>
      <c r="J1539" s="182">
        <f>IFERROR(_xll.qlIndexFixing(Index1M,$H1539,TRUE,_xll.ohTrigger(RecalcTrigger,Trigger1M)),NA())</f>
        <v>1.4315656752713068E-2</v>
      </c>
      <c r="K1539" s="44">
        <f>IFERROR(_xll.qlIndexFixing(Index3M,H1539,TRUE,_xll.ohTrigger(RecalcTrigger,Trigger3M)),NA())</f>
        <v>1.461668097429758E-2</v>
      </c>
      <c r="L1539" s="44">
        <f>IFERROR(_xll.qlIndexFixing(Index6M,$H1539,TRUE,_xll.ohTrigger(RecalcTrigger,Trigger6M)),NA())</f>
        <v>1.4703893196446136E-2</v>
      </c>
      <c r="M1539" s="183">
        <f>IFERROR(_xll.qlIndexFixing(Index1Y,$H1539,TRUE,_xll.ohTrigger(RecalcTrigger,Trigger1Y)),NA())</f>
        <v>1.5012376457937999E-2</v>
      </c>
      <c r="N1539" s="182">
        <f>IFERROR(_xll.qlIndexFixing(ONIndex1M,I1539,TRUE,_xll.ohTrigger(RecalcTrigger,Trigger1M)),NA())</f>
        <v>1.4324857098833021E-2</v>
      </c>
      <c r="O1539" s="44">
        <f>IFERROR(_xll.qlIndexFixing(ONIndex3M,I1539,TRUE,_xll.ohTrigger(RecalcTrigger,Trigger3M)),NA())</f>
        <v>1.4656268288444352E-2</v>
      </c>
      <c r="P1539" s="44">
        <f>IFERROR(_xll.qlIndexFixing(ONIndex6M,I1539,TRUE,_xll.ohTrigger(RecalcTrigger,Trigger6M)),NA())</f>
        <v>1.4782471551084697E-2</v>
      </c>
      <c r="Q1539" s="183">
        <f>IFERROR(_xll.qlIndexFixing(ONIndex1Y,I1539,TRUE,_xll.ohTrigger(RecalcTrigger,Trigger1Y)),NA())</f>
        <v>1.5166842799834157E-2</v>
      </c>
    </row>
    <row r="1540" spans="2:17" x14ac:dyDescent="0.2">
      <c r="B1540" s="39" t="s">
        <v>42</v>
      </c>
      <c r="D1540" s="42">
        <f>_xll.qlCalendarAdvance(Calendar,$D1539,B1540,"f",FALSE)</f>
        <v>50298</v>
      </c>
      <c r="E1540" s="177">
        <f>_xll.qlInterestRateIndexValueDate(IndexON,D1540)</f>
        <v>50298</v>
      </c>
      <c r="F1540" s="193">
        <f>IFERROR(_xll.qlIndexFixing(IndexON,D1540,TRUE,_xll.ohTrigger(RecalcTrigger,TriggerON)),NA())</f>
        <v>1.3915039525915773E-2</v>
      </c>
      <c r="H1540" s="42">
        <f>_xll.qlCalendarAdvance(Calendar,$H1539,B1540,"f",FALSE)</f>
        <v>50298</v>
      </c>
      <c r="I1540" s="177">
        <f>_xll.qlInterestRateIndexValueDate(Index1M,$H1540)</f>
        <v>50300</v>
      </c>
      <c r="J1540" s="182">
        <f>IFERROR(_xll.qlIndexFixing(Index1M,$H1540,TRUE,_xll.ohTrigger(RecalcTrigger,Trigger1M)),NA())</f>
        <v>1.4304697246045883E-2</v>
      </c>
      <c r="K1540" s="44">
        <f>IFERROR(_xll.qlIndexFixing(Index3M,H1540,TRUE,_xll.ohTrigger(RecalcTrigger,Trigger3M)),NA())</f>
        <v>1.4605397543562772E-2</v>
      </c>
      <c r="L1540" s="44">
        <f>IFERROR(_xll.qlIndexFixing(Index6M,$H1540,TRUE,_xll.ohTrigger(RecalcTrigger,Trigger6M)),NA())</f>
        <v>1.4693172275240311E-2</v>
      </c>
      <c r="M1540" s="183">
        <f>IFERROR(_xll.qlIndexFixing(Index1Y,$H1540,TRUE,_xll.ohTrigger(RecalcTrigger,Trigger1Y)),NA())</f>
        <v>1.5001832628102906E-2</v>
      </c>
      <c r="N1540" s="182">
        <f>IFERROR(_xll.qlIndexFixing(ONIndex1M,I1540,TRUE,_xll.ohTrigger(RecalcTrigger,Trigger1M)),NA())</f>
        <v>1.4313868414870257E-2</v>
      </c>
      <c r="O1540" s="44">
        <f>IFERROR(_xll.qlIndexFixing(ONIndex3M,I1540,TRUE,_xll.ohTrigger(RecalcTrigger,Trigger3M)),NA())</f>
        <v>1.4644858097732083E-2</v>
      </c>
      <c r="P1540" s="44">
        <f>IFERROR(_xll.qlIndexFixing(ONIndex6M,I1540,TRUE,_xll.ohTrigger(RecalcTrigger,Trigger6M)),NA())</f>
        <v>1.4771472148735754E-2</v>
      </c>
      <c r="Q1540" s="183">
        <f>IFERROR(_xll.qlIndexFixing(ONIndex1Y,I1540,TRUE,_xll.ohTrigger(RecalcTrigger,Trigger1Y)),NA())</f>
        <v>1.5156132181441961E-2</v>
      </c>
    </row>
    <row r="1541" spans="2:17" x14ac:dyDescent="0.2">
      <c r="B1541" s="39" t="s">
        <v>42</v>
      </c>
      <c r="D1541" s="42">
        <f>_xll.qlCalendarAdvance(Calendar,$D1540,B1541,"f",FALSE)</f>
        <v>50305</v>
      </c>
      <c r="E1541" s="177">
        <f>_xll.qlInterestRateIndexValueDate(IndexON,D1541)</f>
        <v>50305</v>
      </c>
      <c r="F1541" s="193">
        <f>IFERROR(_xll.qlIndexFixing(IndexON,D1541,TRUE,_xll.ohTrigger(RecalcTrigger,TriggerON)),NA())</f>
        <v>1.3915039525915773E-2</v>
      </c>
      <c r="H1541" s="42">
        <f>_xll.qlCalendarAdvance(Calendar,$H1540,B1541,"f",FALSE)</f>
        <v>50305</v>
      </c>
      <c r="I1541" s="177">
        <f>_xll.qlInterestRateIndexValueDate(Index1M,$H1541)</f>
        <v>50307</v>
      </c>
      <c r="J1541" s="182">
        <f>IFERROR(_xll.qlIndexFixing(Index1M,$H1541,TRUE,_xll.ohTrigger(RecalcTrigger,Trigger1M)),NA())</f>
        <v>1.4293763949088101E-2</v>
      </c>
      <c r="K1541" s="44">
        <f>IFERROR(_xll.qlIndexFixing(Index3M,H1541,TRUE,_xll.ohTrigger(RecalcTrigger,Trigger3M)),NA())</f>
        <v>1.4594143461648479E-2</v>
      </c>
      <c r="L1541" s="44">
        <f>IFERROR(_xll.qlIndexFixing(Index6M,$H1541,TRUE,_xll.ohTrigger(RecalcTrigger,Trigger6M)),NA())</f>
        <v>1.4682481701603804E-2</v>
      </c>
      <c r="M1541" s="183">
        <f>IFERROR(_xll.qlIndexFixing(Index1Y,$H1541,TRUE,_xll.ohTrigger(RecalcTrigger,Trigger1Y)),NA())</f>
        <v>1.4991303350307605E-2</v>
      </c>
      <c r="N1541" s="182">
        <f>IFERROR(_xll.qlIndexFixing(ONIndex1M,I1541,TRUE,_xll.ohTrigger(RecalcTrigger,Trigger1M)),NA())</f>
        <v>1.4302905489582685E-2</v>
      </c>
      <c r="O1541" s="44">
        <f>IFERROR(_xll.qlIndexFixing(ONIndex3M,I1541,TRUE,_xll.ohTrigger(RecalcTrigger,Trigger3M)),NA())</f>
        <v>1.4633475650907002E-2</v>
      </c>
      <c r="P1541" s="44">
        <f>IFERROR(_xll.qlIndexFixing(ONIndex6M,I1541,TRUE,_xll.ohTrigger(RecalcTrigger,Trigger6M)),NA())</f>
        <v>1.4760499906021352E-2</v>
      </c>
      <c r="Q1541" s="183">
        <f>IFERROR(_xll.qlIndexFixing(ONIndex1Y,I1541,TRUE,_xll.ohTrigger(RecalcTrigger,Trigger1Y)),NA())</f>
        <v>1.5145431524041797E-2</v>
      </c>
    </row>
    <row r="1542" spans="2:17" x14ac:dyDescent="0.2">
      <c r="B1542" s="39" t="s">
        <v>42</v>
      </c>
      <c r="D1542" s="42">
        <f>_xll.qlCalendarAdvance(Calendar,$D1541,B1542,"f",FALSE)</f>
        <v>50312</v>
      </c>
      <c r="E1542" s="177">
        <f>_xll.qlInterestRateIndexValueDate(IndexON,D1542)</f>
        <v>50312</v>
      </c>
      <c r="F1542" s="193">
        <f>IFERROR(_xll.qlIndexFixing(IndexON,D1542,TRUE,_xll.ohTrigger(RecalcTrigger,TriggerON)),NA())</f>
        <v>1.3915039525995709E-2</v>
      </c>
      <c r="H1542" s="42">
        <f>_xll.qlCalendarAdvance(Calendar,$H1541,B1542,"f",FALSE)</f>
        <v>50312</v>
      </c>
      <c r="I1542" s="177">
        <f>_xll.qlInterestRateIndexValueDate(Index1M,$H1542)</f>
        <v>50314</v>
      </c>
      <c r="J1542" s="182">
        <f>IFERROR(_xll.qlIndexFixing(Index1M,$H1542,TRUE,_xll.ohTrigger(RecalcTrigger,Trigger1M)),NA())</f>
        <v>1.4282857110723135E-2</v>
      </c>
      <c r="K1542" s="44">
        <f>IFERROR(_xll.qlIndexFixing(Index3M,H1542,TRUE,_xll.ohTrigger(RecalcTrigger,Trigger3M)),NA())</f>
        <v>1.4580915920109454E-2</v>
      </c>
      <c r="L1542" s="44">
        <f>IFERROR(_xll.qlIndexFixing(Index6M,$H1542,TRUE,_xll.ohTrigger(RecalcTrigger,Trigger6M)),NA())</f>
        <v>1.467136918151178E-2</v>
      </c>
      <c r="M1542" s="183">
        <f>IFERROR(_xll.qlIndexFixing(Index1Y,$H1542,TRUE,_xll.ohTrigger(RecalcTrigger,Trigger1Y)),NA())</f>
        <v>1.4980788794345263E-2</v>
      </c>
      <c r="N1542" s="182">
        <f>IFERROR(_xll.qlIndexFixing(ONIndex1M,I1542,TRUE,_xll.ohTrigger(RecalcTrigger,Trigger1M)),NA())</f>
        <v>1.4291968571651381E-2</v>
      </c>
      <c r="O1542" s="44">
        <f>IFERROR(_xll.qlIndexFixing(ONIndex3M,I1542,TRUE,_xll.ohTrigger(RecalcTrigger,Trigger3M)),NA())</f>
        <v>1.4622121198328841E-2</v>
      </c>
      <c r="P1542" s="44">
        <f>IFERROR(_xll.qlIndexFixing(ONIndex6M,I1542,TRUE,_xll.ohTrigger(RecalcTrigger,Trigger6M)),NA())</f>
        <v>1.4749555059871966E-2</v>
      </c>
      <c r="Q1542" s="183">
        <f>IFERROR(_xll.qlIndexFixing(ONIndex1Y,I1542,TRUE,_xll.ohTrigger(RecalcTrigger,Trigger1Y)),NA())</f>
        <v>1.5134740995499385E-2</v>
      </c>
    </row>
    <row r="1543" spans="2:17" x14ac:dyDescent="0.2">
      <c r="B1543" s="39" t="s">
        <v>42</v>
      </c>
      <c r="D1543" s="42">
        <f>_xll.qlCalendarAdvance(Calendar,$D1542,B1543,"f",FALSE)</f>
        <v>50319</v>
      </c>
      <c r="E1543" s="177">
        <f>_xll.qlInterestRateIndexValueDate(IndexON,D1543)</f>
        <v>50319</v>
      </c>
      <c r="F1543" s="193">
        <f>IFERROR(_xll.qlIndexFixing(IndexON,D1543,TRUE,_xll.ohTrigger(RecalcTrigger,TriggerON)),NA())</f>
        <v>1.3915039525995709E-2</v>
      </c>
      <c r="H1543" s="42">
        <f>_xll.qlCalendarAdvance(Calendar,$H1542,B1543,"f",FALSE)</f>
        <v>50319</v>
      </c>
      <c r="I1543" s="177">
        <f>_xll.qlInterestRateIndexValueDate(Index1M,$H1543)</f>
        <v>50321</v>
      </c>
      <c r="J1543" s="182">
        <f>IFERROR(_xll.qlIndexFixing(Index1M,$H1543,TRUE,_xll.ohTrigger(RecalcTrigger,Trigger1M)),NA())</f>
        <v>1.4271976979819412E-2</v>
      </c>
      <c r="K1543" s="44">
        <f>IFERROR(_xll.qlIndexFixing(Index3M,H1543,TRUE,_xll.ohTrigger(RecalcTrigger,Trigger3M)),NA())</f>
        <v>1.4571225083494004E-2</v>
      </c>
      <c r="L1543" s="44">
        <f>IFERROR(_xll.qlIndexFixing(Index6M,$H1543,TRUE,_xll.ohTrigger(RecalcTrigger,Trigger6M)),NA())</f>
        <v>1.4660741870469614E-2</v>
      </c>
      <c r="M1543" s="183">
        <f>IFERROR(_xll.qlIndexFixing(Index1Y,$H1543,TRUE,_xll.ohTrigger(RecalcTrigger,Trigger1Y)),NA())</f>
        <v>1.4970289130003131E-2</v>
      </c>
      <c r="N1543" s="182">
        <f>IFERROR(_xll.qlIndexFixing(ONIndex1M,I1543,TRUE,_xll.ohTrigger(RecalcTrigger,Trigger1M)),NA())</f>
        <v>1.428105790959755E-2</v>
      </c>
      <c r="O1543" s="44">
        <f>IFERROR(_xll.qlIndexFixing(ONIndex3M,I1543,TRUE,_xll.ohTrigger(RecalcTrigger,Trigger3M)),NA())</f>
        <v>1.4610794990517206E-2</v>
      </c>
      <c r="P1543" s="44">
        <f>IFERROR(_xll.qlIndexFixing(ONIndex6M,I1543,TRUE,_xll.ohTrigger(RecalcTrigger,Trigger6M)),NA())</f>
        <v>1.47386378470582E-2</v>
      </c>
      <c r="Q1543" s="183">
        <f>IFERROR(_xll.qlIndexFixing(ONIndex1Y,I1543,TRUE,_xll.ohTrigger(RecalcTrigger,Trigger1Y)),NA())</f>
        <v>1.5124060763520575E-2</v>
      </c>
    </row>
    <row r="1544" spans="2:17" x14ac:dyDescent="0.2">
      <c r="B1544" s="39" t="s">
        <v>42</v>
      </c>
      <c r="D1544" s="42">
        <f>_xll.qlCalendarAdvance(Calendar,$D1543,B1544,"f",FALSE)</f>
        <v>50326</v>
      </c>
      <c r="E1544" s="177">
        <f>_xll.qlInterestRateIndexValueDate(IndexON,D1544)</f>
        <v>50326</v>
      </c>
      <c r="F1544" s="193">
        <f>IFERROR(_xll.qlIndexFixing(IndexON,D1544,TRUE,_xll.ohTrigger(RecalcTrigger,TriggerON)),NA())</f>
        <v>1.3915039526075645E-2</v>
      </c>
      <c r="H1544" s="42">
        <f>_xll.qlCalendarAdvance(Calendar,$H1543,B1544,"f",FALSE)</f>
        <v>50326</v>
      </c>
      <c r="I1544" s="177">
        <f>_xll.qlInterestRateIndexValueDate(Index1M,$H1544)</f>
        <v>50328</v>
      </c>
      <c r="J1544" s="182">
        <f>IFERROR(_xll.qlIndexFixing(Index1M,$H1544,TRUE,_xll.ohTrigger(RecalcTrigger,Trigger1M)),NA())</f>
        <v>1.4261123805252851E-2</v>
      </c>
      <c r="K1544" s="44">
        <f>IFERROR(_xll.qlIndexFixing(Index3M,H1544,TRUE,_xll.ohTrigger(RecalcTrigger,Trigger3M)),NA())</f>
        <v>1.4560062302514436E-2</v>
      </c>
      <c r="L1544" s="44">
        <f>IFERROR(_xll.qlIndexFixing(Index6M,$H1544,TRUE,_xll.ohTrigger(RecalcTrigger,Trigger6M)),NA())</f>
        <v>1.4650145639950218E-2</v>
      </c>
      <c r="M1544" s="183">
        <f>IFERROR(_xll.qlIndexFixing(Index1Y,$H1544,TRUE,_xll.ohTrigger(RecalcTrigger,Trigger1Y)),NA())</f>
        <v>1.4959804527061674E-2</v>
      </c>
      <c r="N1544" s="182">
        <f>IFERROR(_xll.qlIndexFixing(ONIndex1M,I1544,TRUE,_xll.ohTrigger(RecalcTrigger,Trigger1M)),NA())</f>
        <v>1.4270173752262139E-2</v>
      </c>
      <c r="O1544" s="44">
        <f>IFERROR(_xll.qlIndexFixing(ONIndex3M,I1544,TRUE,_xll.ohTrigger(RecalcTrigger,Trigger3M)),NA())</f>
        <v>1.459949727783183E-2</v>
      </c>
      <c r="P1544" s="44">
        <f>IFERROR(_xll.qlIndexFixing(ONIndex6M,I1544,TRUE,_xll.ohTrigger(RecalcTrigger,Trigger6M)),NA())</f>
        <v>1.4727748504430593E-2</v>
      </c>
      <c r="Q1544" s="183">
        <f>IFERROR(_xll.qlIndexFixing(ONIndex1Y,I1544,TRUE,_xll.ohTrigger(RecalcTrigger,Trigger1Y)),NA())</f>
        <v>1.5113390995651343E-2</v>
      </c>
    </row>
    <row r="1545" spans="2:17" x14ac:dyDescent="0.2">
      <c r="B1545" s="39" t="s">
        <v>42</v>
      </c>
      <c r="D1545" s="42">
        <f>_xll.qlCalendarAdvance(Calendar,$D1544,B1545,"f",FALSE)</f>
        <v>50333</v>
      </c>
      <c r="E1545" s="177">
        <f>_xll.qlInterestRateIndexValueDate(IndexON,D1545)</f>
        <v>50333</v>
      </c>
      <c r="F1545" s="193">
        <f>IFERROR(_xll.qlIndexFixing(IndexON,D1545,TRUE,_xll.ohTrigger(RecalcTrigger,TriggerON)),NA())</f>
        <v>1.3915039525915773E-2</v>
      </c>
      <c r="H1545" s="42">
        <f>_xll.qlCalendarAdvance(Calendar,$H1544,B1545,"f",FALSE)</f>
        <v>50333</v>
      </c>
      <c r="I1545" s="177">
        <f>_xll.qlInterestRateIndexValueDate(Index1M,$H1545)</f>
        <v>50335</v>
      </c>
      <c r="J1545" s="182">
        <f>IFERROR(_xll.qlIndexFixing(Index1M,$H1545,TRUE,_xll.ohTrigger(RecalcTrigger,Trigger1M)),NA())</f>
        <v>1.4250297835899373E-2</v>
      </c>
      <c r="K1545" s="44">
        <f>IFERROR(_xll.qlIndexFixing(Index3M,H1545,TRUE,_xll.ohTrigger(RecalcTrigger,Trigger3M)),NA())</f>
        <v>1.4548929894136694E-2</v>
      </c>
      <c r="L1545" s="44">
        <f>IFERROR(_xll.qlIndexFixing(Index6M,$H1545,TRUE,_xll.ohTrigger(RecalcTrigger,Trigger6M)),NA())</f>
        <v>1.46395807280774E-2</v>
      </c>
      <c r="M1545" s="183">
        <f>IFERROR(_xll.qlIndexFixing(Index1Y,$H1545,TRUE,_xll.ohTrigger(RecalcTrigger,Trigger1Y)),NA())</f>
        <v>1.4949335155295004E-2</v>
      </c>
      <c r="N1545" s="182">
        <f>IFERROR(_xll.qlIndexFixing(ONIndex1M,I1545,TRUE,_xll.ohTrigger(RecalcTrigger,Trigger1M)),NA())</f>
        <v>1.4259316348246287E-2</v>
      </c>
      <c r="O1545" s="44">
        <f>IFERROR(_xll.qlIndexFixing(ONIndex3M,I1545,TRUE,_xll.ohTrigger(RecalcTrigger,Trigger3M)),NA())</f>
        <v>1.4588228310472573E-2</v>
      </c>
      <c r="P1545" s="44">
        <f>IFERROR(_xll.qlIndexFixing(ONIndex6M,I1545,TRUE,_xll.ohTrigger(RecalcTrigger,Trigger6M)),NA())</f>
        <v>1.4716887268999557E-2</v>
      </c>
      <c r="Q1545" s="183">
        <f>IFERROR(_xll.qlIndexFixing(ONIndex1Y,I1545,TRUE,_xll.ohTrigger(RecalcTrigger,Trigger1Y)),NA())</f>
        <v>1.5102731859837348E-2</v>
      </c>
    </row>
    <row r="1546" spans="2:17" x14ac:dyDescent="0.2">
      <c r="B1546" s="39" t="s">
        <v>42</v>
      </c>
      <c r="D1546" s="42">
        <f>_xll.qlCalendarAdvance(Calendar,$D1545,B1546,"f",FALSE)</f>
        <v>50340</v>
      </c>
      <c r="E1546" s="177">
        <f>_xll.qlInterestRateIndexValueDate(IndexON,D1546)</f>
        <v>50340</v>
      </c>
      <c r="F1546" s="193">
        <f>IFERROR(_xll.qlIndexFixing(IndexON,D1546,TRUE,_xll.ohTrigger(RecalcTrigger,TriggerON)),NA())</f>
        <v>1.3915039526075645E-2</v>
      </c>
      <c r="H1546" s="42">
        <f>_xll.qlCalendarAdvance(Calendar,$H1545,B1546,"f",FALSE)</f>
        <v>50340</v>
      </c>
      <c r="I1546" s="177">
        <f>_xll.qlInterestRateIndexValueDate(Index1M,$H1546)</f>
        <v>50342</v>
      </c>
      <c r="J1546" s="182">
        <f>IFERROR(_xll.qlIndexFixing(Index1M,$H1546,TRUE,_xll.ohTrigger(RecalcTrigger,Trigger1M)),NA())</f>
        <v>1.4239499320627402E-2</v>
      </c>
      <c r="K1546" s="44">
        <f>IFERROR(_xll.qlIndexFixing(Index3M,H1546,TRUE,_xll.ohTrigger(RecalcTrigger,Trigger3M)),NA())</f>
        <v>1.4537828109431244E-2</v>
      </c>
      <c r="L1546" s="44">
        <f>IFERROR(_xll.qlIndexFixing(Index6M,$H1546,TRUE,_xll.ohTrigger(RecalcTrigger,Trigger6M)),NA())</f>
        <v>1.4629047372971013E-2</v>
      </c>
      <c r="M1546" s="183">
        <f>IFERROR(_xll.qlIndexFixing(Index1Y,$H1546,TRUE,_xll.ohTrigger(RecalcTrigger,Trigger1Y)),NA())</f>
        <v>1.4938881184470882E-2</v>
      </c>
      <c r="N1546" s="182">
        <f>IFERROR(_xll.qlIndexFixing(ONIndex1M,I1546,TRUE,_xll.ohTrigger(RecalcTrigger,Trigger1M)),NA())</f>
        <v>1.4248485945991263E-2</v>
      </c>
      <c r="O1546" s="44">
        <f>IFERROR(_xll.qlIndexFixing(ONIndex3M,I1546,TRUE,_xll.ohTrigger(RecalcTrigger,Trigger3M)),NA())</f>
        <v>1.4576988339038977E-2</v>
      </c>
      <c r="P1546" s="44">
        <f>IFERROR(_xll.qlIndexFixing(ONIndex6M,I1546,TRUE,_xll.ohTrigger(RecalcTrigger,Trigger6M)),NA())</f>
        <v>1.4706054377535693E-2</v>
      </c>
      <c r="Q1546" s="183">
        <f>IFERROR(_xll.qlIndexFixing(ONIndex1Y,I1546,TRUE,_xll.ohTrigger(RecalcTrigger,Trigger1Y)),NA())</f>
        <v>1.509208352354463E-2</v>
      </c>
    </row>
    <row r="1547" spans="2:17" x14ac:dyDescent="0.2">
      <c r="B1547" s="39" t="s">
        <v>42</v>
      </c>
      <c r="D1547" s="42">
        <f>_xll.qlCalendarAdvance(Calendar,$D1546,B1547,"f",FALSE)</f>
        <v>50347</v>
      </c>
      <c r="E1547" s="177">
        <f>_xll.qlInterestRateIndexValueDate(IndexON,D1547)</f>
        <v>50347</v>
      </c>
      <c r="F1547" s="193">
        <f>IFERROR(_xll.qlIndexFixing(IndexON,D1547,TRUE,_xll.ohTrigger(RecalcTrigger,TriggerON)),NA())</f>
        <v>1.3915039525915773E-2</v>
      </c>
      <c r="H1547" s="42">
        <f>_xll.qlCalendarAdvance(Calendar,$H1546,B1547,"f",FALSE)</f>
        <v>50347</v>
      </c>
      <c r="I1547" s="177">
        <f>_xll.qlInterestRateIndexValueDate(Index1M,$H1547)</f>
        <v>50349</v>
      </c>
      <c r="J1547" s="182">
        <f>IFERROR(_xll.qlIndexFixing(Index1M,$H1547,TRUE,_xll.ohTrigger(RecalcTrigger,Trigger1M)),NA())</f>
        <v>1.4228728508315358E-2</v>
      </c>
      <c r="K1547" s="44">
        <f>IFERROR(_xll.qlIndexFixing(Index3M,H1547,TRUE,_xll.ohTrigger(RecalcTrigger,Trigger3M)),NA())</f>
        <v>1.4526757199467688E-2</v>
      </c>
      <c r="L1547" s="44">
        <f>IFERROR(_xll.qlIndexFixing(Index6M,$H1547,TRUE,_xll.ohTrigger(RecalcTrigger,Trigger6M)),NA())</f>
        <v>1.4618988893661708E-2</v>
      </c>
      <c r="M1547" s="183">
        <f>IFERROR(_xll.qlIndexFixing(Index1Y,$H1547,TRUE,_xll.ohTrigger(RecalcTrigger,Trigger1Y)),NA())</f>
        <v>1.4928442784350283E-2</v>
      </c>
      <c r="N1547" s="182">
        <f>IFERROR(_xll.qlIndexFixing(ONIndex1M,I1547,TRUE,_xll.ohTrigger(RecalcTrigger,Trigger1M)),NA())</f>
        <v>1.423768279441795E-2</v>
      </c>
      <c r="O1547" s="44">
        <f>IFERROR(_xll.qlIndexFixing(ONIndex3M,I1547,TRUE,_xll.ohTrigger(RecalcTrigger,Trigger3M)),NA())</f>
        <v>1.4565777614050646E-2</v>
      </c>
      <c r="P1547" s="44">
        <f>IFERROR(_xll.qlIndexFixing(ONIndex6M,I1547,TRUE,_xll.ohTrigger(RecalcTrigger,Trigger6M)),NA())</f>
        <v>1.4695250066889542E-2</v>
      </c>
      <c r="Q1547" s="183">
        <f>IFERROR(_xll.qlIndexFixing(ONIndex1Y,I1547,TRUE,_xll.ohTrigger(RecalcTrigger,Trigger1Y)),NA())</f>
        <v>1.5081446154638911E-2</v>
      </c>
    </row>
    <row r="1548" spans="2:17" x14ac:dyDescent="0.2">
      <c r="B1548" s="39" t="s">
        <v>42</v>
      </c>
      <c r="D1548" s="42">
        <f>_xll.qlCalendarAdvance(Calendar,$D1547,B1548,"f",FALSE)</f>
        <v>50354</v>
      </c>
      <c r="E1548" s="177">
        <f>_xll.qlInterestRateIndexValueDate(IndexON,D1548)</f>
        <v>50354</v>
      </c>
      <c r="F1548" s="193">
        <f>IFERROR(_xll.qlIndexFixing(IndexON,D1548,TRUE,_xll.ohTrigger(RecalcTrigger,TriggerON)),NA())</f>
        <v>1.3915039525995709E-2</v>
      </c>
      <c r="H1548" s="42">
        <f>_xll.qlCalendarAdvance(Calendar,$H1547,B1548,"f",FALSE)</f>
        <v>50354</v>
      </c>
      <c r="I1548" s="177">
        <f>_xll.qlInterestRateIndexValueDate(Index1M,$H1548)</f>
        <v>50356</v>
      </c>
      <c r="J1548" s="182">
        <f>IFERROR(_xll.qlIndexFixing(Index1M,$H1548,TRUE,_xll.ohTrigger(RecalcTrigger,Trigger1M)),NA())</f>
        <v>1.4217985647834164E-2</v>
      </c>
      <c r="K1548" s="44">
        <f>IFERROR(_xll.qlIndexFixing(Index3M,H1548,TRUE,_xll.ohTrigger(RecalcTrigger,Trigger3M)),NA())</f>
        <v>1.4515717415313888E-2</v>
      </c>
      <c r="L1548" s="44">
        <f>IFERROR(_xll.qlIndexFixing(Index6M,$H1548,TRUE,_xll.ohTrigger(RecalcTrigger,Trigger6M)),NA())</f>
        <v>1.4608517420395314E-2</v>
      </c>
      <c r="M1548" s="183">
        <f>IFERROR(_xll.qlIndexFixing(Index1Y,$H1548,TRUE,_xll.ohTrigger(RecalcTrigger,Trigger1Y)),NA())</f>
        <v>1.4918020124688701E-2</v>
      </c>
      <c r="N1548" s="182">
        <f>IFERROR(_xll.qlIndexFixing(ONIndex1M,I1548,TRUE,_xll.ohTrigger(RecalcTrigger,Trigger1M)),NA())</f>
        <v>1.4226907141887679E-2</v>
      </c>
      <c r="O1548" s="44">
        <f>IFERROR(_xll.qlIndexFixing(ONIndex3M,I1548,TRUE,_xll.ohTrigger(RecalcTrigger,Trigger3M)),NA())</f>
        <v>1.4554596385707441E-2</v>
      </c>
      <c r="P1548" s="44">
        <f>IFERROR(_xll.qlIndexFixing(ONIndex6M,I1548,TRUE,_xll.ohTrigger(RecalcTrigger,Trigger6M)),NA())</f>
        <v>1.4684474573991579E-2</v>
      </c>
      <c r="Q1548" s="183">
        <f>IFERROR(_xll.qlIndexFixing(ONIndex1Y,I1548,TRUE,_xll.ohTrigger(RecalcTrigger,Trigger1Y)),NA())</f>
        <v>1.5070819920746104E-2</v>
      </c>
    </row>
    <row r="1549" spans="2:17" x14ac:dyDescent="0.2">
      <c r="B1549" s="39" t="s">
        <v>42</v>
      </c>
      <c r="D1549" s="42">
        <f>_xll.qlCalendarAdvance(Calendar,$D1548,B1549,"f",FALSE)</f>
        <v>50361</v>
      </c>
      <c r="E1549" s="177">
        <f>_xll.qlInterestRateIndexValueDate(IndexON,D1549)</f>
        <v>50361</v>
      </c>
      <c r="F1549" s="193">
        <f>IFERROR(_xll.qlIndexFixing(IndexON,D1549,TRUE,_xll.ohTrigger(RecalcTrigger,TriggerON)),NA())</f>
        <v>1.3915039525915773E-2</v>
      </c>
      <c r="H1549" s="42">
        <f>_xll.qlCalendarAdvance(Calendar,$H1548,B1549,"f",FALSE)</f>
        <v>50361</v>
      </c>
      <c r="I1549" s="177">
        <f>_xll.qlInterestRateIndexValueDate(Index1M,$H1549)</f>
        <v>50363</v>
      </c>
      <c r="J1549" s="182">
        <f>IFERROR(_xll.qlIndexFixing(Index1M,$H1549,TRUE,_xll.ohTrigger(RecalcTrigger,Trigger1M)),NA())</f>
        <v>1.4207270988052245E-2</v>
      </c>
      <c r="K1549" s="44">
        <f>IFERROR(_xll.qlIndexFixing(Index3M,H1549,TRUE,_xll.ohTrigger(RecalcTrigger,Trigger3M)),NA())</f>
        <v>1.4504709008033361E-2</v>
      </c>
      <c r="L1549" s="44">
        <f>IFERROR(_xll.qlIndexFixing(Index6M,$H1549,TRUE,_xll.ohTrigger(RecalcTrigger,Trigger6M)),NA())</f>
        <v>1.4598078199622635E-2</v>
      </c>
      <c r="M1549" s="183">
        <f>IFERROR(_xll.qlIndexFixing(Index1Y,$H1549,TRUE,_xll.ohTrigger(RecalcTrigger,Trigger1Y)),NA())</f>
        <v>1.4907613375234188E-2</v>
      </c>
      <c r="N1549" s="182">
        <f>IFERROR(_xll.qlIndexFixing(ONIndex1M,I1549,TRUE,_xll.ohTrigger(RecalcTrigger,Trigger1M)),NA())</f>
        <v>1.4216159237321335E-2</v>
      </c>
      <c r="O1549" s="44">
        <f>IFERROR(_xll.qlIndexFixing(ONIndex3M,I1549,TRUE,_xll.ohTrigger(RecalcTrigger,Trigger3M)),NA())</f>
        <v>1.4543444904369096E-2</v>
      </c>
      <c r="P1549" s="44">
        <f>IFERROR(_xll.qlIndexFixing(ONIndex6M,I1549,TRUE,_xll.ohTrigger(RecalcTrigger,Trigger6M)),NA())</f>
        <v>1.4673728135692343E-2</v>
      </c>
      <c r="Q1549" s="183">
        <f>IFERROR(_xll.qlIndexFixing(ONIndex1Y,I1549,TRUE,_xll.ohTrigger(RecalcTrigger,Trigger1Y)),NA())</f>
        <v>1.5060204989651993E-2</v>
      </c>
    </row>
    <row r="1550" spans="2:17" x14ac:dyDescent="0.2">
      <c r="B1550" s="39" t="s">
        <v>42</v>
      </c>
      <c r="D1550" s="42">
        <f>_xll.qlCalendarAdvance(Calendar,$D1549,B1550,"f",FALSE)</f>
        <v>50368</v>
      </c>
      <c r="E1550" s="177">
        <f>_xll.qlInterestRateIndexValueDate(IndexON,D1550)</f>
        <v>50368</v>
      </c>
      <c r="F1550" s="193">
        <f>IFERROR(_xll.qlIndexFixing(IndexON,D1550,TRUE,_xll.ohTrigger(RecalcTrigger,TriggerON)),NA())</f>
        <v>1.3915039525915773E-2</v>
      </c>
      <c r="H1550" s="42">
        <f>_xll.qlCalendarAdvance(Calendar,$H1549,B1550,"f",FALSE)</f>
        <v>50368</v>
      </c>
      <c r="I1550" s="177">
        <f>_xll.qlInterestRateIndexValueDate(Index1M,$H1550)</f>
        <v>50370</v>
      </c>
      <c r="J1550" s="182">
        <f>IFERROR(_xll.qlIndexFixing(Index1M,$H1550,TRUE,_xll.ohTrigger(RecalcTrigger,Trigger1M)),NA())</f>
        <v>1.4196584777838028E-2</v>
      </c>
      <c r="K1550" s="44">
        <f>IFERROR(_xll.qlIndexFixing(Index3M,H1550,TRUE,_xll.ohTrigger(RecalcTrigger,Trigger3M)),NA())</f>
        <v>1.4493732228690496E-2</v>
      </c>
      <c r="L1550" s="44">
        <f>IFERROR(_xll.qlIndexFixing(Index6M,$H1550,TRUE,_xll.ohTrigger(RecalcTrigger,Trigger6M)),NA())</f>
        <v>1.4587671469443595E-2</v>
      </c>
      <c r="M1550" s="183">
        <f>IFERROR(_xll.qlIndexFixing(Index1Y,$H1550,TRUE,_xll.ohTrigger(RecalcTrigger,Trigger1Y)),NA())</f>
        <v>1.4897222705728883E-2</v>
      </c>
      <c r="N1550" s="182">
        <f>IFERROR(_xll.qlIndexFixing(ONIndex1M,I1550,TRUE,_xll.ohTrigger(RecalcTrigger,Trigger1M)),NA())</f>
        <v>1.4205439329240122E-2</v>
      </c>
      <c r="O1550" s="44">
        <f>IFERROR(_xll.qlIndexFixing(ONIndex3M,I1550,TRUE,_xll.ohTrigger(RecalcTrigger,Trigger3M)),NA())</f>
        <v>1.4532323420635151E-2</v>
      </c>
      <c r="P1550" s="44">
        <f>IFERROR(_xll.qlIndexFixing(ONIndex6M,I1550,TRUE,_xll.ohTrigger(RecalcTrigger,Trigger6M)),NA())</f>
        <v>1.4663010988922309E-2</v>
      </c>
      <c r="Q1550" s="183">
        <f>IFERROR(_xll.qlIndexFixing(ONIndex1Y,I1550,TRUE,_xll.ohTrigger(RecalcTrigger,Trigger1Y)),NA())</f>
        <v>1.5049601529062429E-2</v>
      </c>
    </row>
    <row r="1551" spans="2:17" x14ac:dyDescent="0.2">
      <c r="B1551" s="39" t="s">
        <v>42</v>
      </c>
      <c r="D1551" s="42">
        <f>_xll.qlCalendarAdvance(Calendar,$D1550,B1551,"f",FALSE)</f>
        <v>50375</v>
      </c>
      <c r="E1551" s="177">
        <f>_xll.qlInterestRateIndexValueDate(IndexON,D1551)</f>
        <v>50375</v>
      </c>
      <c r="F1551" s="193">
        <f>IFERROR(_xll.qlIndexFixing(IndexON,D1551,TRUE,_xll.ohTrigger(RecalcTrigger,TriggerON)),NA())</f>
        <v>1.3915039525995709E-2</v>
      </c>
      <c r="H1551" s="42">
        <f>_xll.qlCalendarAdvance(Calendar,$H1550,B1551,"f",FALSE)</f>
        <v>50375</v>
      </c>
      <c r="I1551" s="177">
        <f>_xll.qlInterestRateIndexValueDate(Index1M,$H1551)</f>
        <v>50377</v>
      </c>
      <c r="J1551" s="182">
        <f>IFERROR(_xll.qlIndexFixing(Index1M,$H1551,TRUE,_xll.ohTrigger(RecalcTrigger,Trigger1M)),NA())</f>
        <v>1.4185927266067433E-2</v>
      </c>
      <c r="K1551" s="44">
        <f>IFERROR(_xll.qlIndexFixing(Index3M,H1551,TRUE,_xll.ohTrigger(RecalcTrigger,Trigger3M)),NA())</f>
        <v>1.4483756966179762E-2</v>
      </c>
      <c r="L1551" s="44">
        <f>IFERROR(_xll.qlIndexFixing(Index6M,$H1551,TRUE,_xll.ohTrigger(RecalcTrigger,Trigger6M)),NA())</f>
        <v>1.4576862282897628E-2</v>
      </c>
      <c r="M1551" s="183">
        <f>IFERROR(_xll.qlIndexFixing(Index1Y,$H1551,TRUE,_xll.ohTrigger(RecalcTrigger,Trigger1Y)),NA())</f>
        <v>1.4886848285908793E-2</v>
      </c>
      <c r="N1551" s="182">
        <f>IFERROR(_xll.qlIndexFixing(ONIndex1M,I1551,TRUE,_xll.ohTrigger(RecalcTrigger,Trigger1M)),NA())</f>
        <v>1.4194747666245178E-2</v>
      </c>
      <c r="O1551" s="44">
        <f>IFERROR(_xll.qlIndexFixing(ONIndex3M,I1551,TRUE,_xll.ohTrigger(RecalcTrigger,Trigger3M)),NA())</f>
        <v>1.4521232184945276E-2</v>
      </c>
      <c r="P1551" s="44">
        <f>IFERROR(_xll.qlIndexFixing(ONIndex6M,I1551,TRUE,_xll.ohTrigger(RecalcTrigger,Trigger6M)),NA())</f>
        <v>1.4652323370372144E-2</v>
      </c>
      <c r="Q1551" s="183">
        <f>IFERROR(_xll.qlIndexFixing(ONIndex1Y,I1551,TRUE,_xll.ohTrigger(RecalcTrigger,Trigger1Y)),NA())</f>
        <v>1.5039009706603323E-2</v>
      </c>
    </row>
    <row r="1552" spans="2:17" x14ac:dyDescent="0.2">
      <c r="B1552" s="39" t="s">
        <v>42</v>
      </c>
      <c r="D1552" s="42">
        <f>_xll.qlCalendarAdvance(Calendar,$D1551,B1552,"f",FALSE)</f>
        <v>50382</v>
      </c>
      <c r="E1552" s="177">
        <f>_xll.qlInterestRateIndexValueDate(IndexON,D1552)</f>
        <v>50382</v>
      </c>
      <c r="F1552" s="193">
        <f>IFERROR(_xll.qlIndexFixing(IndexON,D1552,TRUE,_xll.ohTrigger(RecalcTrigger,TriggerON)),NA())</f>
        <v>1.3915039525915773E-2</v>
      </c>
      <c r="H1552" s="42">
        <f>_xll.qlCalendarAdvance(Calendar,$H1551,B1552,"f",FALSE)</f>
        <v>50382</v>
      </c>
      <c r="I1552" s="177">
        <f>_xll.qlInterestRateIndexValueDate(Index1M,$H1552)</f>
        <v>50384</v>
      </c>
      <c r="J1552" s="182">
        <f>IFERROR(_xll.qlIndexFixing(Index1M,$H1552,TRUE,_xll.ohTrigger(RecalcTrigger,Trigger1M)),NA())</f>
        <v>1.4175298701603889E-2</v>
      </c>
      <c r="K1552" s="44">
        <f>IFERROR(_xll.qlIndexFixing(Index3M,H1552,TRUE,_xll.ohTrigger(RecalcTrigger,Trigger3M)),NA())</f>
        <v>1.4472840389274211E-2</v>
      </c>
      <c r="L1552" s="44">
        <f>IFERROR(_xll.qlIndexFixing(Index6M,$H1552,TRUE,_xll.ohTrigger(RecalcTrigger,Trigger6M)),NA())</f>
        <v>1.4566523268719645E-2</v>
      </c>
      <c r="M1552" s="183">
        <f>IFERROR(_xll.qlIndexFixing(Index1Y,$H1552,TRUE,_xll.ohTrigger(RecalcTrigger,Trigger1Y)),NA())</f>
        <v>1.487649028550401E-2</v>
      </c>
      <c r="N1552" s="182">
        <f>IFERROR(_xll.qlIndexFixing(ONIndex1M,I1552,TRUE,_xll.ohTrigger(RecalcTrigger,Trigger1M)),NA())</f>
        <v>1.4184084497017579E-2</v>
      </c>
      <c r="O1552" s="44">
        <f>IFERROR(_xll.qlIndexFixing(ONIndex3M,I1552,TRUE,_xll.ohTrigger(RecalcTrigger,Trigger3M)),NA())</f>
        <v>1.4510171447499332E-2</v>
      </c>
      <c r="P1552" s="44">
        <f>IFERROR(_xll.qlIndexFixing(ONIndex6M,I1552,TRUE,_xll.ohTrigger(RecalcTrigger,Trigger6M)),NA())</f>
        <v>1.4641665517212132E-2</v>
      </c>
      <c r="Q1552" s="183">
        <f>IFERROR(_xll.qlIndexFixing(ONIndex1Y,I1552,TRUE,_xll.ohTrigger(RecalcTrigger,Trigger1Y)),NA())</f>
        <v>1.5028429690060463E-2</v>
      </c>
    </row>
    <row r="1553" spans="2:17" x14ac:dyDescent="0.2">
      <c r="B1553" s="39" t="s">
        <v>42</v>
      </c>
      <c r="D1553" s="42">
        <f>_xll.qlCalendarAdvance(Calendar,$D1552,B1553,"f",FALSE)</f>
        <v>50389</v>
      </c>
      <c r="E1553" s="177">
        <f>_xll.qlInterestRateIndexValueDate(IndexON,D1553)</f>
        <v>50389</v>
      </c>
      <c r="F1553" s="193">
        <f>IFERROR(_xll.qlIndexFixing(IndexON,D1553,TRUE,_xll.ohTrigger(RecalcTrigger,TriggerON)),NA())</f>
        <v>1.3915039525995709E-2</v>
      </c>
      <c r="H1553" s="42">
        <f>_xll.qlCalendarAdvance(Calendar,$H1552,B1553,"f",FALSE)</f>
        <v>50389</v>
      </c>
      <c r="I1553" s="177">
        <f>_xll.qlInterestRateIndexValueDate(Index1M,$H1553)</f>
        <v>50391</v>
      </c>
      <c r="J1553" s="182">
        <f>IFERROR(_xll.qlIndexFixing(Index1M,$H1553,TRUE,_xll.ohTrigger(RecalcTrigger,Trigger1M)),NA())</f>
        <v>1.4164699333315822E-2</v>
      </c>
      <c r="K1553" s="44">
        <f>IFERROR(_xll.qlIndexFixing(Index3M,H1553,TRUE,_xll.ohTrigger(RecalcTrigger,Trigger3M)),NA())</f>
        <v>1.446195615436352E-2</v>
      </c>
      <c r="L1553" s="44">
        <f>IFERROR(_xll.qlIndexFixing(Index6M,$H1553,TRUE,_xll.ohTrigger(RecalcTrigger,Trigger6M)),NA())</f>
        <v>1.4556217478053517E-2</v>
      </c>
      <c r="M1553" s="183">
        <f>IFERROR(_xll.qlIndexFixing(Index1Y,$H1553,TRUE,_xll.ohTrigger(RecalcTrigger,Trigger1Y)),NA())</f>
        <v>1.4866148874237399E-2</v>
      </c>
      <c r="N1553" s="182">
        <f>IFERROR(_xll.qlIndexFixing(ONIndex1M,I1553,TRUE,_xll.ohTrigger(RecalcTrigger,Trigger1M)),NA())</f>
        <v>1.4173450070238403E-2</v>
      </c>
      <c r="O1553" s="44">
        <f>IFERROR(_xll.qlIndexFixing(ONIndex3M,I1553,TRUE,_xll.ohTrigger(RecalcTrigger,Trigger3M)),NA())</f>
        <v>1.4499141458736986E-2</v>
      </c>
      <c r="P1553" s="44">
        <f>IFERROR(_xll.qlIndexFixing(ONIndex6M,I1553,TRUE,_xll.ohTrigger(RecalcTrigger,Trigger6M)),NA())</f>
        <v>1.4631037666053004E-2</v>
      </c>
      <c r="Q1553" s="183">
        <f>IFERROR(_xll.qlIndexFixing(ONIndex1Y,I1553,TRUE,_xll.ohTrigger(RecalcTrigger,Trigger1Y)),NA())</f>
        <v>1.5017861647139696E-2</v>
      </c>
    </row>
    <row r="1554" spans="2:17" x14ac:dyDescent="0.2">
      <c r="B1554" s="39" t="s">
        <v>42</v>
      </c>
      <c r="D1554" s="42">
        <f>_xll.qlCalendarAdvance(Calendar,$D1553,B1554,"f",FALSE)</f>
        <v>50396</v>
      </c>
      <c r="E1554" s="177">
        <f>_xll.qlInterestRateIndexValueDate(IndexON,D1554)</f>
        <v>50396</v>
      </c>
      <c r="F1554" s="193">
        <f>IFERROR(_xll.qlIndexFixing(IndexON,D1554,TRUE,_xll.ohTrigger(RecalcTrigger,TriggerON)),NA())</f>
        <v>1.3915039525995709E-2</v>
      </c>
      <c r="H1554" s="42">
        <f>_xll.qlCalendarAdvance(Calendar,$H1553,B1554,"f",FALSE)</f>
        <v>50396</v>
      </c>
      <c r="I1554" s="177">
        <f>_xll.qlInterestRateIndexValueDate(Index1M,$H1554)</f>
        <v>50398</v>
      </c>
      <c r="J1554" s="182">
        <f>IFERROR(_xll.qlIndexFixing(Index1M,$H1554,TRUE,_xll.ohTrigger(RecalcTrigger,Trigger1M)),NA())</f>
        <v>1.4154129410074157E-2</v>
      </c>
      <c r="K1554" s="44">
        <f>IFERROR(_xll.qlIndexFixing(Index3M,H1554,TRUE,_xll.ohTrigger(RecalcTrigger,Trigger3M)),NA())</f>
        <v>1.4451104512489543E-2</v>
      </c>
      <c r="L1554" s="44">
        <f>IFERROR(_xll.qlIndexFixing(Index6M,$H1554,TRUE,_xll.ohTrigger(RecalcTrigger,Trigger6M)),NA())</f>
        <v>1.4545945148990986E-2</v>
      </c>
      <c r="M1554" s="183">
        <f>IFERROR(_xll.qlIndexFixing(Index1Y,$H1554,TRUE,_xll.ohTrigger(RecalcTrigger,Trigger1Y)),NA())</f>
        <v>1.4855824221826351E-2</v>
      </c>
      <c r="N1554" s="182">
        <f>IFERROR(_xll.qlIndexFixing(ONIndex1M,I1554,TRUE,_xll.ohTrigger(RecalcTrigger,Trigger1M)),NA())</f>
        <v>1.4161331953408407E-2</v>
      </c>
      <c r="O1554" s="44">
        <f>IFERROR(_xll.qlIndexFixing(ONIndex3M,I1554,TRUE,_xll.ohTrigger(RecalcTrigger,Trigger3M)),NA())</f>
        <v>1.448657373011919E-2</v>
      </c>
      <c r="P1554" s="44">
        <f>IFERROR(_xll.qlIndexFixing(ONIndex6M,I1554,TRUE,_xll.ohTrigger(RecalcTrigger,Trigger6M)),NA())</f>
        <v>1.4618928591589864E-2</v>
      </c>
      <c r="Q1554" s="183">
        <f>IFERROR(_xll.qlIndexFixing(ONIndex1Y,I1554,TRUE,_xll.ohTrigger(RecalcTrigger,Trigger1Y)),NA())</f>
        <v>1.5005798760450162E-2</v>
      </c>
    </row>
    <row r="1555" spans="2:17" x14ac:dyDescent="0.2">
      <c r="B1555" s="39" t="s">
        <v>42</v>
      </c>
      <c r="D1555" s="42">
        <f>_xll.qlCalendarAdvance(Calendar,$D1554,B1555,"f",FALSE)</f>
        <v>50403</v>
      </c>
      <c r="E1555" s="177">
        <f>_xll.qlInterestRateIndexValueDate(IndexON,D1555)</f>
        <v>50403</v>
      </c>
      <c r="F1555" s="193">
        <f>IFERROR(_xll.qlIndexFixing(IndexON,D1555,TRUE,_xll.ohTrigger(RecalcTrigger,TriggerON)),NA())</f>
        <v>1.3915039525995709E-2</v>
      </c>
      <c r="H1555" s="42">
        <f>_xll.qlCalendarAdvance(Calendar,$H1554,B1555,"f",FALSE)</f>
        <v>50403</v>
      </c>
      <c r="I1555" s="177">
        <f>_xll.qlInterestRateIndexValueDate(Index1M,$H1555)</f>
        <v>50405</v>
      </c>
      <c r="J1555" s="182">
        <f>IFERROR(_xll.qlIndexFixing(Index1M,$H1555,TRUE,_xll.ohTrigger(RecalcTrigger,Trigger1M)),NA())</f>
        <v>1.4145007251412694E-2</v>
      </c>
      <c r="K1555" s="44">
        <f>IFERROR(_xll.qlIndexFixing(Index3M,H1555,TRUE,_xll.ohTrigger(RecalcTrigger,Trigger3M)),NA())</f>
        <v>1.444028571469147E-2</v>
      </c>
      <c r="L1555" s="44">
        <f>IFERROR(_xll.qlIndexFixing(Index6M,$H1555,TRUE,_xll.ohTrigger(RecalcTrigger,Trigger6M)),NA())</f>
        <v>1.4536133510704452E-2</v>
      </c>
      <c r="M1555" s="183">
        <f>IFERROR(_xll.qlIndexFixing(Index1Y,$H1555,TRUE,_xll.ohTrigger(RecalcTrigger,Trigger1Y)),NA())</f>
        <v>1.4845516497981907E-2</v>
      </c>
      <c r="N1555" s="182">
        <f>IFERROR(_xll.qlIndexFixing(ONIndex1M,I1555,TRUE,_xll.ohTrigger(RecalcTrigger,Trigger1M)),NA())</f>
        <v>1.4150759954771885E-2</v>
      </c>
      <c r="O1555" s="44">
        <f>IFERROR(_xll.qlIndexFixing(ONIndex3M,I1555,TRUE,_xll.ohTrigger(RecalcTrigger,Trigger3M)),NA())</f>
        <v>1.4475610474775635E-2</v>
      </c>
      <c r="P1555" s="44">
        <f>IFERROR(_xll.qlIndexFixing(ONIndex6M,I1555,TRUE,_xll.ohTrigger(RecalcTrigger,Trigger6M)),NA())</f>
        <v>1.4608365828285841E-2</v>
      </c>
      <c r="Q1555" s="183">
        <f>IFERROR(_xll.qlIndexFixing(ONIndex1Y,I1555,TRUE,_xll.ohTrigger(RecalcTrigger,Trigger1Y)),NA())</f>
        <v>1.4995256939993595E-2</v>
      </c>
    </row>
    <row r="1556" spans="2:17" x14ac:dyDescent="0.2">
      <c r="B1556" s="39" t="s">
        <v>42</v>
      </c>
      <c r="D1556" s="42">
        <f>_xll.qlCalendarAdvance(Calendar,$D1555,B1556,"f",FALSE)</f>
        <v>50410</v>
      </c>
      <c r="E1556" s="177">
        <f>_xll.qlInterestRateIndexValueDate(IndexON,D1556)</f>
        <v>50410</v>
      </c>
      <c r="F1556" s="193">
        <f>IFERROR(_xll.qlIndexFixing(IndexON,D1556,TRUE,_xll.ohTrigger(RecalcTrigger,TriggerON)),NA())</f>
        <v>1.3915039525995709E-2</v>
      </c>
      <c r="H1556" s="42">
        <f>_xll.qlCalendarAdvance(Calendar,$H1555,B1556,"f",FALSE)</f>
        <v>50410</v>
      </c>
      <c r="I1556" s="177">
        <f>_xll.qlInterestRateIndexValueDate(Index1M,$H1556)</f>
        <v>50412</v>
      </c>
      <c r="J1556" s="182">
        <f>IFERROR(_xll.qlIndexFixing(Index1M,$H1556,TRUE,_xll.ohTrigger(RecalcTrigger,Trigger1M)),NA())</f>
        <v>1.4133078894186246E-2</v>
      </c>
      <c r="K1556" s="44">
        <f>IFERROR(_xll.qlIndexFixing(Index3M,H1556,TRUE,_xll.ohTrigger(RecalcTrigger,Trigger3M)),NA())</f>
        <v>1.4429500012005825E-2</v>
      </c>
      <c r="L1556" s="44">
        <f>IFERROR(_xll.qlIndexFixing(Index6M,$H1556,TRUE,_xll.ohTrigger(RecalcTrigger,Trigger6M)),NA())</f>
        <v>1.4525926723994047E-2</v>
      </c>
      <c r="M1556" s="183">
        <f>IFERROR(_xll.qlIndexFixing(Index1Y,$H1556,TRUE,_xll.ohTrigger(RecalcTrigger,Trigger1Y)),NA())</f>
        <v>1.4835225872408755E-2</v>
      </c>
      <c r="N1556" s="182">
        <f>IFERROR(_xll.qlIndexFixing(ONIndex1M,I1556,TRUE,_xll.ohTrigger(RecalcTrigger,Trigger1M)),NA())</f>
        <v>1.4141721730922541E-2</v>
      </c>
      <c r="O1556" s="44">
        <f>IFERROR(_xll.qlIndexFixing(ONIndex3M,I1556,TRUE,_xll.ohTrigger(RecalcTrigger,Trigger3M)),NA())</f>
        <v>1.446623848926798E-2</v>
      </c>
      <c r="P1556" s="44">
        <f>IFERROR(_xll.qlIndexFixing(ONIndex6M,I1556,TRUE,_xll.ohTrigger(RecalcTrigger,Trigger6M)),NA())</f>
        <v>1.4599336493965609E-2</v>
      </c>
      <c r="Q1556" s="183">
        <f>IFERROR(_xll.qlIndexFixing(ONIndex1Y,I1556,TRUE,_xll.ohTrigger(RecalcTrigger,Trigger1Y)),NA())</f>
        <v>1.4986231037008579E-2</v>
      </c>
    </row>
    <row r="1557" spans="2:17" x14ac:dyDescent="0.2">
      <c r="B1557" s="39" t="s">
        <v>42</v>
      </c>
      <c r="D1557" s="42">
        <f>_xll.qlCalendarAdvance(Calendar,$D1556,B1557,"f",FALSE)</f>
        <v>50417</v>
      </c>
      <c r="E1557" s="177">
        <f>_xll.qlInterestRateIndexValueDate(IndexON,D1557)</f>
        <v>50417</v>
      </c>
      <c r="F1557" s="193">
        <f>IFERROR(_xll.qlIndexFixing(IndexON,D1557,TRUE,_xll.ohTrigger(RecalcTrigger,TriggerON)),NA())</f>
        <v>1.3915039525915773E-2</v>
      </c>
      <c r="H1557" s="42">
        <f>_xll.qlCalendarAdvance(Calendar,$H1556,B1557,"f",FALSE)</f>
        <v>50417</v>
      </c>
      <c r="I1557" s="177">
        <f>_xll.qlInterestRateIndexValueDate(Index1M,$H1557)</f>
        <v>50419</v>
      </c>
      <c r="J1557" s="182">
        <f>IFERROR(_xll.qlIndexFixing(Index1M,$H1557,TRUE,_xll.ohTrigger(RecalcTrigger,Trigger1M)),NA())</f>
        <v>1.4122598799274355E-2</v>
      </c>
      <c r="K1557" s="44">
        <f>IFERROR(_xll.qlIndexFixing(Index3M,H1557,TRUE,_xll.ohTrigger(RecalcTrigger,Trigger3M)),NA())</f>
        <v>1.4418747655468245E-2</v>
      </c>
      <c r="L1557" s="44">
        <f>IFERROR(_xll.qlIndexFixing(Index6M,$H1557,TRUE,_xll.ohTrigger(RecalcTrigger,Trigger6M)),NA())</f>
        <v>1.4515754094482258E-2</v>
      </c>
      <c r="M1557" s="183">
        <f>IFERROR(_xll.qlIndexFixing(Index1Y,$H1557,TRUE,_xll.ohTrigger(RecalcTrigger,Trigger1Y)),NA())</f>
        <v>1.482495251480589E-2</v>
      </c>
      <c r="N1557" s="182">
        <f>IFERROR(_xll.qlIndexFixing(ONIndex1M,I1557,TRUE,_xll.ohTrigger(RecalcTrigger,Trigger1M)),NA())</f>
        <v>1.4131204760188254E-2</v>
      </c>
      <c r="O1557" s="44">
        <f>IFERROR(_xll.qlIndexFixing(ONIndex3M,I1557,TRUE,_xll.ohTrigger(RecalcTrigger,Trigger3M)),NA())</f>
        <v>1.4455333999556785E-2</v>
      </c>
      <c r="P1557" s="44">
        <f>IFERROR(_xll.qlIndexFixing(ONIndex6M,I1557,TRUE,_xll.ohTrigger(RecalcTrigger,Trigger6M)),NA())</f>
        <v>1.4588831019954895E-2</v>
      </c>
      <c r="Q1557" s="183">
        <f>IFERROR(_xll.qlIndexFixing(ONIndex1Y,I1557,TRUE,_xll.ohTrigger(RecalcTrigger,Trigger1Y)),NA())</f>
        <v>1.4975712565554744E-2</v>
      </c>
    </row>
    <row r="1558" spans="2:17" x14ac:dyDescent="0.2">
      <c r="B1558" s="39" t="s">
        <v>42</v>
      </c>
      <c r="D1558" s="42">
        <f>_xll.qlCalendarAdvance(Calendar,$D1557,B1558,"f",FALSE)</f>
        <v>50424</v>
      </c>
      <c r="E1558" s="177">
        <f>_xll.qlInterestRateIndexValueDate(IndexON,D1558)</f>
        <v>50424</v>
      </c>
      <c r="F1558" s="193">
        <f>IFERROR(_xll.qlIndexFixing(IndexON,D1558,TRUE,_xll.ohTrigger(RecalcTrigger,TriggerON)),NA())</f>
        <v>1.3915039525995709E-2</v>
      </c>
      <c r="H1558" s="42">
        <f>_xll.qlCalendarAdvance(Calendar,$H1557,B1558,"f",FALSE)</f>
        <v>50424</v>
      </c>
      <c r="I1558" s="177">
        <f>_xll.qlInterestRateIndexValueDate(Index1M,$H1558)</f>
        <v>50426</v>
      </c>
      <c r="J1558" s="182">
        <f>IFERROR(_xll.qlIndexFixing(Index1M,$H1558,TRUE,_xll.ohTrigger(RecalcTrigger,Trigger1M)),NA())</f>
        <v>1.4112149144867581E-2</v>
      </c>
      <c r="K1558" s="44">
        <f>IFERROR(_xll.qlIndexFixing(Index3M,H1558,TRUE,_xll.ohTrigger(RecalcTrigger,Trigger3M)),NA())</f>
        <v>1.4408028896109926E-2</v>
      </c>
      <c r="L1558" s="44">
        <f>IFERROR(_xll.qlIndexFixing(Index6M,$H1558,TRUE,_xll.ohTrigger(RecalcTrigger,Trigger6M)),NA())</f>
        <v>1.4505615860243395E-2</v>
      </c>
      <c r="M1558" s="183">
        <f>IFERROR(_xll.qlIndexFixing(Index1Y,$H1558,TRUE,_xll.ohTrigger(RecalcTrigger,Trigger1Y)),NA())</f>
        <v>1.4814696594865734E-2</v>
      </c>
      <c r="N1558" s="182">
        <f>IFERROR(_xll.qlIndexFixing(ONIndex1M,I1558,TRUE,_xll.ohTrigger(RecalcTrigger,Trigger1M)),NA())</f>
        <v>1.4120717775147895E-2</v>
      </c>
      <c r="O1558" s="44">
        <f>IFERROR(_xll.qlIndexFixing(ONIndex3M,I1558,TRUE,_xll.ohTrigger(RecalcTrigger,Trigger3M)),NA())</f>
        <v>1.4444461510727535E-2</v>
      </c>
      <c r="P1558" s="44">
        <f>IFERROR(_xll.qlIndexFixing(ONIndex6M,I1558,TRUE,_xll.ohTrigger(RecalcTrigger,Trigger6M)),NA())</f>
        <v>1.4578356732517506E-2</v>
      </c>
      <c r="Q1558" s="183">
        <f>IFERROR(_xll.qlIndexFixing(ONIndex1Y,I1558,TRUE,_xll.ohTrigger(RecalcTrigger,Trigger1Y)),NA())</f>
        <v>1.4965206906252249E-2</v>
      </c>
    </row>
    <row r="1559" spans="2:17" x14ac:dyDescent="0.2">
      <c r="B1559" s="39" t="s">
        <v>42</v>
      </c>
      <c r="D1559" s="42">
        <f>_xll.qlCalendarAdvance(Calendar,$D1558,B1559,"f",FALSE)</f>
        <v>50431</v>
      </c>
      <c r="E1559" s="177">
        <f>_xll.qlInterestRateIndexValueDate(IndexON,D1559)</f>
        <v>50431</v>
      </c>
      <c r="F1559" s="193">
        <f>IFERROR(_xll.qlIndexFixing(IndexON,D1559,TRUE,_xll.ohTrigger(RecalcTrigger,TriggerON)),NA())</f>
        <v>1.3915039525995709E-2</v>
      </c>
      <c r="H1559" s="42">
        <f>_xll.qlCalendarAdvance(Calendar,$H1558,B1559,"f",FALSE)</f>
        <v>50431</v>
      </c>
      <c r="I1559" s="177">
        <f>_xll.qlInterestRateIndexValueDate(Index1M,$H1559)</f>
        <v>50433</v>
      </c>
      <c r="J1559" s="182">
        <f>IFERROR(_xll.qlIndexFixing(Index1M,$H1559,TRUE,_xll.ohTrigger(RecalcTrigger,Trigger1M)),NA())</f>
        <v>1.4103126953374885E-2</v>
      </c>
      <c r="K1559" s="44">
        <f>IFERROR(_xll.qlIndexFixing(Index3M,H1559,TRUE,_xll.ohTrigger(RecalcTrigger,Trigger3M)),NA())</f>
        <v>1.4397343984965616E-2</v>
      </c>
      <c r="L1559" s="44">
        <f>IFERROR(_xll.qlIndexFixing(Index6M,$H1559,TRUE,_xll.ohTrigger(RecalcTrigger,Trigger6M)),NA())</f>
        <v>1.4495512259347799E-2</v>
      </c>
      <c r="M1559" s="183">
        <f>IFERROR(_xll.qlIndexFixing(Index1Y,$H1559,TRUE,_xll.ohTrigger(RecalcTrigger,Trigger1Y)),NA())</f>
        <v>1.4804458282274802E-2</v>
      </c>
      <c r="N1559" s="182">
        <f>IFERROR(_xll.qlIndexFixing(ONIndex1M,I1559,TRUE,_xll.ohTrigger(RecalcTrigger,Trigger1M)),NA())</f>
        <v>1.4110261024402604E-2</v>
      </c>
      <c r="O1559" s="44">
        <f>IFERROR(_xll.qlIndexFixing(ONIndex3M,I1559,TRUE,_xll.ohTrigger(RecalcTrigger,Trigger3M)),NA())</f>
        <v>1.4433621272980091E-2</v>
      </c>
      <c r="P1559" s="44">
        <f>IFERROR(_xll.qlIndexFixing(ONIndex6M,I1559,TRUE,_xll.ohTrigger(RecalcTrigger,Trigger6M)),NA())</f>
        <v>1.4567913868264171E-2</v>
      </c>
      <c r="Q1559" s="183">
        <f>IFERROR(_xll.qlIndexFixing(ONIndex1Y,I1559,TRUE,_xll.ohTrigger(RecalcTrigger,Trigger1Y)),NA())</f>
        <v>1.4954714226806942E-2</v>
      </c>
    </row>
    <row r="1560" spans="2:17" x14ac:dyDescent="0.2">
      <c r="B1560" s="39" t="s">
        <v>42</v>
      </c>
      <c r="D1560" s="42">
        <f>_xll.qlCalendarAdvance(Calendar,$D1559,B1560,"f",FALSE)</f>
        <v>50438</v>
      </c>
      <c r="E1560" s="177">
        <f>_xll.qlInterestRateIndexValueDate(IndexON,D1560)</f>
        <v>50438</v>
      </c>
      <c r="F1560" s="193">
        <f>IFERROR(_xll.qlIndexFixing(IndexON,D1560,TRUE,_xll.ohTrigger(RecalcTrigger,TriggerON)),NA())</f>
        <v>1.3915039525995709E-2</v>
      </c>
      <c r="H1560" s="42">
        <f>_xll.qlCalendarAdvance(Calendar,$H1559,B1560,"f",FALSE)</f>
        <v>50438</v>
      </c>
      <c r="I1560" s="177">
        <f>_xll.qlInterestRateIndexValueDate(Index1M,$H1560)</f>
        <v>50440</v>
      </c>
      <c r="J1560" s="182">
        <f>IFERROR(_xll.qlIndexFixing(Index1M,$H1560,TRUE,_xll.ohTrigger(RecalcTrigger,Trigger1M)),NA())</f>
        <v>1.4093197551821986E-2</v>
      </c>
      <c r="K1560" s="44">
        <f>IFERROR(_xll.qlIndexFixing(Index3M,H1560,TRUE,_xll.ohTrigger(RecalcTrigger,Trigger3M)),NA())</f>
        <v>1.4387160437457875E-2</v>
      </c>
      <c r="L1560" s="44">
        <f>IFERROR(_xll.qlIndexFixing(Index6M,$H1560,TRUE,_xll.ohTrigger(RecalcTrigger,Trigger6M)),NA())</f>
        <v>1.4485443529863596E-2</v>
      </c>
      <c r="M1560" s="183">
        <f>IFERROR(_xll.qlIndexFixing(Index1Y,$H1560,TRUE,_xll.ohTrigger(RecalcTrigger,Trigger1Y)),NA())</f>
        <v>1.4794237746713691E-2</v>
      </c>
      <c r="N1560" s="182">
        <f>IFERROR(_xll.qlIndexFixing(ONIndex1M,I1560,TRUE,_xll.ohTrigger(RecalcTrigger,Trigger1M)),NA())</f>
        <v>1.4099834756633456E-2</v>
      </c>
      <c r="O1560" s="44">
        <f>IFERROR(_xll.qlIndexFixing(ONIndex3M,I1560,TRUE,_xll.ohTrigger(RecalcTrigger,Trigger3M)),NA())</f>
        <v>1.4422813536834056E-2</v>
      </c>
      <c r="P1560" s="44">
        <f>IFERROR(_xll.qlIndexFixing(ONIndex6M,I1560,TRUE,_xll.ohTrigger(RecalcTrigger,Trigger6M)),NA())</f>
        <v>1.4557502664365174E-2</v>
      </c>
      <c r="Q1560" s="183">
        <f>IFERROR(_xll.qlIndexFixing(ONIndex1Y,I1560,TRUE,_xll.ohTrigger(RecalcTrigger,Trigger1Y)),NA())</f>
        <v>1.4944234694924674E-2</v>
      </c>
    </row>
    <row r="1561" spans="2:17" x14ac:dyDescent="0.2">
      <c r="B1561" s="39" t="s">
        <v>42</v>
      </c>
      <c r="D1561" s="42">
        <f>_xll.qlCalendarAdvance(Calendar,$D1560,B1561,"f",FALSE)</f>
        <v>50445</v>
      </c>
      <c r="E1561" s="177">
        <f>_xll.qlInterestRateIndexValueDate(IndexON,D1561)</f>
        <v>50445</v>
      </c>
      <c r="F1561" s="193">
        <f>IFERROR(_xll.qlIndexFixing(IndexON,D1561,TRUE,_xll.ohTrigger(RecalcTrigger,TriggerON)),NA())</f>
        <v>1.3915039525915773E-2</v>
      </c>
      <c r="H1561" s="42">
        <f>_xll.qlCalendarAdvance(Calendar,$H1560,B1561,"f",FALSE)</f>
        <v>50445</v>
      </c>
      <c r="I1561" s="177">
        <f>_xll.qlInterestRateIndexValueDate(Index1M,$H1561)</f>
        <v>50447</v>
      </c>
      <c r="J1561" s="182">
        <f>IFERROR(_xll.qlIndexFixing(Index1M,$H1561,TRUE,_xll.ohTrigger(RecalcTrigger,Trigger1M)),NA())</f>
        <v>1.4082833346907693E-2</v>
      </c>
      <c r="K1561" s="44">
        <f>IFERROR(_xll.qlIndexFixing(Index3M,H1561,TRUE,_xll.ohTrigger(RecalcTrigger,Trigger3M)),NA())</f>
        <v>1.4376541899135989E-2</v>
      </c>
      <c r="L1561" s="44">
        <f>IFERROR(_xll.qlIndexFixing(Index6M,$H1561,TRUE,_xll.ohTrigger(RecalcTrigger,Trigger6M)),NA())</f>
        <v>1.4475409909855384E-2</v>
      </c>
      <c r="M1561" s="183">
        <f>IFERROR(_xll.qlIndexFixing(Index1Y,$H1561,TRUE,_xll.ohTrigger(RecalcTrigger,Trigger1Y)),NA())</f>
        <v>1.4784035157856647E-2</v>
      </c>
      <c r="N1561" s="182">
        <f>IFERROR(_xll.qlIndexFixing(ONIndex1M,I1561,TRUE,_xll.ohTrigger(RecalcTrigger,Trigger1M)),NA())</f>
        <v>1.4089439220361655E-2</v>
      </c>
      <c r="O1561" s="44">
        <f>IFERROR(_xll.qlIndexFixing(ONIndex3M,I1561,TRUE,_xll.ohTrigger(RecalcTrigger,Trigger3M)),NA())</f>
        <v>1.4412038552809037E-2</v>
      </c>
      <c r="P1561" s="44">
        <f>IFERROR(_xll.qlIndexFixing(ONIndex6M,I1561,TRUE,_xll.ohTrigger(RecalcTrigger,Trigger6M)),NA())</f>
        <v>1.4547123357431246E-2</v>
      </c>
      <c r="Q1561" s="183">
        <f>IFERROR(_xll.qlIndexFixing(ONIndex1Y,I1561,TRUE,_xll.ohTrigger(RecalcTrigger,Trigger1Y)),NA())</f>
        <v>1.4933768478311293E-2</v>
      </c>
    </row>
    <row r="1562" spans="2:17" x14ac:dyDescent="0.2">
      <c r="B1562" s="39" t="s">
        <v>42</v>
      </c>
      <c r="D1562" s="42">
        <f>_xll.qlCalendarAdvance(Calendar,$D1561,B1562,"f",FALSE)</f>
        <v>50452</v>
      </c>
      <c r="E1562" s="177">
        <f>_xll.qlInterestRateIndexValueDate(IndexON,D1562)</f>
        <v>50452</v>
      </c>
      <c r="F1562" s="193">
        <f>IFERROR(_xll.qlIndexFixing(IndexON,D1562,TRUE,_xll.ohTrigger(RecalcTrigger,TriggerON)),NA())</f>
        <v>1.3915039525995709E-2</v>
      </c>
      <c r="H1562" s="42">
        <f>_xll.qlCalendarAdvance(Calendar,$H1561,B1562,"f",FALSE)</f>
        <v>50452</v>
      </c>
      <c r="I1562" s="177">
        <f>_xll.qlInterestRateIndexValueDate(Index1M,$H1562)</f>
        <v>50454</v>
      </c>
      <c r="J1562" s="182">
        <f>IFERROR(_xll.qlIndexFixing(Index1M,$H1562,TRUE,_xll.ohTrigger(RecalcTrigger,Trigger1M)),NA())</f>
        <v>1.4072500500754703E-2</v>
      </c>
      <c r="K1562" s="44">
        <f>IFERROR(_xll.qlIndexFixing(Index3M,H1562,TRUE,_xll.ohTrigger(RecalcTrigger,Trigger3M)),NA())</f>
        <v>1.4365957942491851E-2</v>
      </c>
      <c r="L1562" s="44">
        <f>IFERROR(_xll.qlIndexFixing(Index6M,$H1562,TRUE,_xll.ohTrigger(RecalcTrigger,Trigger6M)),NA())</f>
        <v>1.4465411637384223E-2</v>
      </c>
      <c r="M1562" s="183">
        <f>IFERROR(_xll.qlIndexFixing(Index1Y,$H1562,TRUE,_xll.ohTrigger(RecalcTrigger,Trigger1Y)),NA())</f>
        <v>1.4773850685372663E-2</v>
      </c>
      <c r="N1562" s="182">
        <f>IFERROR(_xll.qlIndexFixing(ONIndex1M,I1562,TRUE,_xll.ohTrigger(RecalcTrigger,Trigger1M)),NA())</f>
        <v>1.4079074664348212E-2</v>
      </c>
      <c r="O1562" s="44">
        <f>IFERROR(_xll.qlIndexFixing(ONIndex3M,I1562,TRUE,_xll.ohTrigger(RecalcTrigger,Trigger3M)),NA())</f>
        <v>1.4401296571104893E-2</v>
      </c>
      <c r="P1562" s="44">
        <f>IFERROR(_xll.qlIndexFixing(ONIndex6M,I1562,TRUE,_xll.ohTrigger(RecalcTrigger,Trigger6M)),NA())</f>
        <v>1.4536776184472799E-2</v>
      </c>
      <c r="Q1562" s="183">
        <f>IFERROR(_xll.qlIndexFixing(ONIndex1Y,I1562,TRUE,_xll.ohTrigger(RecalcTrigger,Trigger1Y)),NA())</f>
        <v>1.4923315744672649E-2</v>
      </c>
    </row>
    <row r="1563" spans="2:17" x14ac:dyDescent="0.2">
      <c r="B1563" s="39" t="s">
        <v>42</v>
      </c>
      <c r="D1563" s="42">
        <f>_xll.qlCalendarAdvance(Calendar,$D1562,B1563,"f",FALSE)</f>
        <v>50459</v>
      </c>
      <c r="E1563" s="177">
        <f>_xll.qlInterestRateIndexValueDate(IndexON,D1563)</f>
        <v>50459</v>
      </c>
      <c r="F1563" s="193">
        <f>IFERROR(_xll.qlIndexFixing(IndexON,D1563,TRUE,_xll.ohTrigger(RecalcTrigger,TriggerON)),NA())</f>
        <v>1.3915039525915773E-2</v>
      </c>
      <c r="H1563" s="42">
        <f>_xll.qlCalendarAdvance(Calendar,$H1562,B1563,"f",FALSE)</f>
        <v>50459</v>
      </c>
      <c r="I1563" s="177">
        <f>_xll.qlInterestRateIndexValueDate(Index1M,$H1563)</f>
        <v>50461</v>
      </c>
      <c r="J1563" s="182">
        <f>IFERROR(_xll.qlIndexFixing(Index1M,$H1563,TRUE,_xll.ohTrigger(RecalcTrigger,Trigger1M)),NA())</f>
        <v>1.4062199262195398E-2</v>
      </c>
      <c r="K1563" s="44">
        <f>IFERROR(_xll.qlIndexFixing(Index3M,H1563,TRUE,_xll.ohTrigger(RecalcTrigger,Trigger3M)),NA())</f>
        <v>1.4355408818539948E-2</v>
      </c>
      <c r="L1563" s="44">
        <f>IFERROR(_xll.qlIndexFixing(Index6M,$H1563,TRUE,_xll.ohTrigger(RecalcTrigger,Trigger6M)),NA())</f>
        <v>1.4455448950510735E-2</v>
      </c>
      <c r="M1563" s="183">
        <f>IFERROR(_xll.qlIndexFixing(Index1Y,$H1563,TRUE,_xll.ohTrigger(RecalcTrigger,Trigger1Y)),NA())</f>
        <v>1.4763684498923941E-2</v>
      </c>
      <c r="N1563" s="182">
        <f>IFERROR(_xll.qlIndexFixing(ONIndex1M,I1563,TRUE,_xll.ohTrigger(RecalcTrigger,Trigger1M)),NA())</f>
        <v>1.4068741337114332E-2</v>
      </c>
      <c r="O1563" s="44">
        <f>IFERROR(_xll.qlIndexFixing(ONIndex3M,I1563,TRUE,_xll.ohTrigger(RecalcTrigger,Trigger3M)),NA())</f>
        <v>1.4390587842241231E-2</v>
      </c>
      <c r="P1563" s="44">
        <f>IFERROR(_xll.qlIndexFixing(ONIndex6M,I1563,TRUE,_xll.ohTrigger(RecalcTrigger,Trigger6M)),NA())</f>
        <v>1.4526461382340372E-2</v>
      </c>
      <c r="Q1563" s="183">
        <f>IFERROR(_xll.qlIndexFixing(ONIndex1Y,I1563,TRUE,_xll.ohTrigger(RecalcTrigger,Trigger1Y)),NA())</f>
        <v>1.4912876661794527E-2</v>
      </c>
    </row>
    <row r="1564" spans="2:17" x14ac:dyDescent="0.2">
      <c r="B1564" s="39" t="s">
        <v>42</v>
      </c>
      <c r="D1564" s="42">
        <f>_xll.qlCalendarAdvance(Calendar,$D1563,B1564,"f",FALSE)</f>
        <v>50466</v>
      </c>
      <c r="E1564" s="177">
        <f>_xll.qlInterestRateIndexValueDate(IndexON,D1564)</f>
        <v>50466</v>
      </c>
      <c r="F1564" s="193">
        <f>IFERROR(_xll.qlIndexFixing(IndexON,D1564,TRUE,_xll.ohTrigger(RecalcTrigger,TriggerON)),NA())</f>
        <v>1.3915039525995709E-2</v>
      </c>
      <c r="H1564" s="42">
        <f>_xll.qlCalendarAdvance(Calendar,$H1563,B1564,"f",FALSE)</f>
        <v>50466</v>
      </c>
      <c r="I1564" s="177">
        <f>_xll.qlInterestRateIndexValueDate(Index1M,$H1564)</f>
        <v>50468</v>
      </c>
      <c r="J1564" s="182">
        <f>IFERROR(_xll.qlIndexFixing(Index1M,$H1564,TRUE,_xll.ohTrigger(RecalcTrigger,Trigger1M)),NA())</f>
        <v>1.4050104405396446E-2</v>
      </c>
      <c r="K1564" s="44">
        <f>IFERROR(_xll.qlIndexFixing(Index3M,H1564,TRUE,_xll.ohTrigger(RecalcTrigger,Trigger3M)),NA())</f>
        <v>1.4343518841823076E-2</v>
      </c>
      <c r="L1564" s="44">
        <f>IFERROR(_xll.qlIndexFixing(Index6M,$H1564,TRUE,_xll.ohTrigger(RecalcTrigger,Trigger6M)),NA())</f>
        <v>1.4443486856127495E-2</v>
      </c>
      <c r="M1564" s="183">
        <f>IFERROR(_xll.qlIndexFixing(Index1Y,$H1564,TRUE,_xll.ohTrigger(RecalcTrigger,Trigger1Y)),NA())</f>
        <v>1.4753536768167206E-2</v>
      </c>
      <c r="N1564" s="182">
        <f>IFERROR(_xll.qlIndexFixing(ONIndex1M,I1564,TRUE,_xll.ohTrigger(RecalcTrigger,Trigger1M)),NA())</f>
        <v>1.4058439487500962E-2</v>
      </c>
      <c r="O1564" s="44">
        <f>IFERROR(_xll.qlIndexFixing(ONIndex3M,I1564,TRUE,_xll.ohTrigger(RecalcTrigger,Trigger3M)),NA())</f>
        <v>1.4379912616577784E-2</v>
      </c>
      <c r="P1564" s="44">
        <f>IFERROR(_xll.qlIndexFixing(ONIndex6M,I1564,TRUE,_xll.ohTrigger(RecalcTrigger,Trigger6M)),NA())</f>
        <v>1.4516179187884504E-2</v>
      </c>
      <c r="Q1564" s="183">
        <f>IFERROR(_xll.qlIndexFixing(ONIndex1Y,I1564,TRUE,_xll.ohTrigger(RecalcTrigger,Trigger1Y)),NA())</f>
        <v>1.4902451397142968E-2</v>
      </c>
    </row>
    <row r="1565" spans="2:17" x14ac:dyDescent="0.2">
      <c r="B1565" s="39" t="s">
        <v>42</v>
      </c>
      <c r="D1565" s="42">
        <f>_xll.qlCalendarAdvance(Calendar,$D1564,B1565,"f",FALSE)</f>
        <v>50473</v>
      </c>
      <c r="E1565" s="177">
        <f>_xll.qlInterestRateIndexValueDate(IndexON,D1565)</f>
        <v>50473</v>
      </c>
      <c r="F1565" s="193">
        <f>IFERROR(_xll.qlIndexFixing(IndexON,D1565,TRUE,_xll.ohTrigger(RecalcTrigger,TriggerON)),NA())</f>
        <v>1.3915039525995709E-2</v>
      </c>
      <c r="H1565" s="42">
        <f>_xll.qlCalendarAdvance(Calendar,$H1564,B1565,"f",FALSE)</f>
        <v>50473</v>
      </c>
      <c r="I1565" s="177">
        <f>_xll.qlInterestRateIndexValueDate(Index1M,$H1565)</f>
        <v>50475</v>
      </c>
      <c r="J1565" s="182">
        <f>IFERROR(_xll.qlIndexFixing(Index1M,$H1565,TRUE,_xll.ohTrigger(RecalcTrigger,Trigger1M)),NA())</f>
        <v>1.4039874802686536E-2</v>
      </c>
      <c r="K1565" s="44">
        <f>IFERROR(_xll.qlIndexFixing(Index3M,H1565,TRUE,_xll.ohTrigger(RecalcTrigger,Trigger3M)),NA())</f>
        <v>1.4333046607753596E-2</v>
      </c>
      <c r="L1565" s="44">
        <f>IFERROR(_xll.qlIndexFixing(Index6M,$H1565,TRUE,_xll.ohTrigger(RecalcTrigger,Trigger6M)),NA())</f>
        <v>1.4433607389854901E-2</v>
      </c>
      <c r="M1565" s="183">
        <f>IFERROR(_xll.qlIndexFixing(Index1Y,$H1565,TRUE,_xll.ohTrigger(RecalcTrigger,Trigger1Y)),NA())</f>
        <v>1.4743407662753493E-2</v>
      </c>
      <c r="N1565" s="182">
        <f>IFERROR(_xll.qlIndexFixing(ONIndex1M,I1565,TRUE,_xll.ohTrigger(RecalcTrigger,Trigger1M)),NA())</f>
        <v>1.4048169364029306E-2</v>
      </c>
      <c r="O1565" s="44">
        <f>IFERROR(_xll.qlIndexFixing(ONIndex3M,I1565,TRUE,_xll.ohTrigger(RecalcTrigger,Trigger3M)),NA())</f>
        <v>1.4369271144554219E-2</v>
      </c>
      <c r="P1565" s="44">
        <f>IFERROR(_xll.qlIndexFixing(ONIndex6M,I1565,TRUE,_xll.ohTrigger(RecalcTrigger,Trigger6M)),NA())</f>
        <v>1.4505929838115605E-2</v>
      </c>
      <c r="Q1565" s="183">
        <f>IFERROR(_xll.qlIndexFixing(ONIndex1Y,I1565,TRUE,_xll.ohTrigger(RecalcTrigger,Trigger1Y)),NA())</f>
        <v>1.4892040118823502E-2</v>
      </c>
    </row>
    <row r="1566" spans="2:17" x14ac:dyDescent="0.2">
      <c r="B1566" s="39" t="s">
        <v>42</v>
      </c>
      <c r="D1566" s="42">
        <f>_xll.qlCalendarAdvance(Calendar,$D1565,B1566,"f",FALSE)</f>
        <v>50480</v>
      </c>
      <c r="E1566" s="177">
        <f>_xll.qlInterestRateIndexValueDate(IndexON,D1566)</f>
        <v>50480</v>
      </c>
      <c r="F1566" s="193">
        <f>IFERROR(_xll.qlIndexFixing(IndexON,D1566,TRUE,_xll.ohTrigger(RecalcTrigger,TriggerON)),NA())</f>
        <v>1.3915039525915773E-2</v>
      </c>
      <c r="H1566" s="42">
        <f>_xll.qlCalendarAdvance(Calendar,$H1565,B1566,"f",FALSE)</f>
        <v>50480</v>
      </c>
      <c r="I1566" s="177">
        <f>_xll.qlInterestRateIndexValueDate(Index1M,$H1566)</f>
        <v>50482</v>
      </c>
      <c r="J1566" s="182">
        <f>IFERROR(_xll.qlIndexFixing(Index1M,$H1566,TRUE,_xll.ohTrigger(RecalcTrigger,Trigger1M)),NA())</f>
        <v>1.4029677631376691E-2</v>
      </c>
      <c r="K1566" s="44">
        <f>IFERROR(_xll.qlIndexFixing(Index3M,H1566,TRUE,_xll.ohTrigger(RecalcTrigger,Trigger3M)),NA())</f>
        <v>1.4322610018365238E-2</v>
      </c>
      <c r="L1566" s="44">
        <f>IFERROR(_xll.qlIndexFixing(Index6M,$H1566,TRUE,_xll.ohTrigger(RecalcTrigger,Trigger6M)),NA())</f>
        <v>1.4423764316961801E-2</v>
      </c>
      <c r="M1566" s="183">
        <f>IFERROR(_xll.qlIndexFixing(Index1Y,$H1566,TRUE,_xll.ohTrigger(RecalcTrigger,Trigger1Y)),NA())</f>
        <v>1.4733297352327264E-2</v>
      </c>
      <c r="N1566" s="182">
        <f>IFERROR(_xll.qlIndexFixing(ONIndex1M,I1566,TRUE,_xll.ohTrigger(RecalcTrigger,Trigger1M)),NA())</f>
        <v>1.4037931215300503E-2</v>
      </c>
      <c r="O1566" s="44">
        <f>IFERROR(_xll.qlIndexFixing(ONIndex3M,I1566,TRUE,_xll.ohTrigger(RecalcTrigger,Trigger3M)),NA())</f>
        <v>1.435866367653027E-2</v>
      </c>
      <c r="P1566" s="44">
        <f>IFERROR(_xll.qlIndexFixing(ONIndex6M,I1566,TRUE,_xll.ohTrigger(RecalcTrigger,Trigger6M)),NA())</f>
        <v>1.4495713569724344E-2</v>
      </c>
      <c r="Q1566" s="183">
        <f>IFERROR(_xll.qlIndexFixing(ONIndex1Y,I1566,TRUE,_xll.ohTrigger(RecalcTrigger,Trigger1Y)),NA())</f>
        <v>1.4881642994142297E-2</v>
      </c>
    </row>
    <row r="1567" spans="2:17" x14ac:dyDescent="0.2">
      <c r="B1567" s="39" t="s">
        <v>42</v>
      </c>
      <c r="D1567" s="42">
        <f>_xll.qlCalendarAdvance(Calendar,$D1566,B1567,"f",FALSE)</f>
        <v>50487</v>
      </c>
      <c r="E1567" s="177">
        <f>_xll.qlInterestRateIndexValueDate(IndexON,D1567)</f>
        <v>50487</v>
      </c>
      <c r="F1567" s="193">
        <f>IFERROR(_xll.qlIndexFixing(IndexON,D1567,TRUE,_xll.ohTrigger(RecalcTrigger,TriggerON)),NA())</f>
        <v>1.3915039525915773E-2</v>
      </c>
      <c r="H1567" s="42">
        <f>_xll.qlCalendarAdvance(Calendar,$H1566,B1567,"f",FALSE)</f>
        <v>50487</v>
      </c>
      <c r="I1567" s="177">
        <f>_xll.qlInterestRateIndexValueDate(Index1M,$H1567)</f>
        <v>50489</v>
      </c>
      <c r="J1567" s="182">
        <f>IFERROR(_xll.qlIndexFixing(Index1M,$H1567,TRUE,_xll.ohTrigger(RecalcTrigger,Trigger1M)),NA())</f>
        <v>1.4019063026563024E-2</v>
      </c>
      <c r="K1567" s="44">
        <f>IFERROR(_xll.qlIndexFixing(Index3M,H1567,TRUE,_xll.ohTrigger(RecalcTrigger,Trigger3M)),NA())</f>
        <v>1.4312209324688498E-2</v>
      </c>
      <c r="L1567" s="44">
        <f>IFERROR(_xll.qlIndexFixing(Index6M,$H1567,TRUE,_xll.ohTrigger(RecalcTrigger,Trigger6M)),NA())</f>
        <v>1.4413957875526568E-2</v>
      </c>
      <c r="M1567" s="183">
        <f>IFERROR(_xll.qlIndexFixing(Index1Y,$H1567,TRUE,_xll.ohTrigger(RecalcTrigger,Trigger1Y)),NA())</f>
        <v>1.4723206006527727E-2</v>
      </c>
      <c r="N1567" s="182">
        <f>IFERROR(_xll.qlIndexFixing(ONIndex1M,I1567,TRUE,_xll.ohTrigger(RecalcTrigger,Trigger1M)),NA())</f>
        <v>1.4027725289915693E-2</v>
      </c>
      <c r="O1567" s="44">
        <f>IFERROR(_xll.qlIndexFixing(ONIndex3M,I1567,TRUE,_xll.ohTrigger(RecalcTrigger,Trigger3M)),NA())</f>
        <v>1.4348090462945606E-2</v>
      </c>
      <c r="P1567" s="44">
        <f>IFERROR(_xll.qlIndexFixing(ONIndex6M,I1567,TRUE,_xll.ohTrigger(RecalcTrigger,Trigger6M)),NA())</f>
        <v>1.4485530619721132E-2</v>
      </c>
      <c r="Q1567" s="183">
        <f>IFERROR(_xll.qlIndexFixing(ONIndex1Y,I1567,TRUE,_xll.ohTrigger(RecalcTrigger,Trigger1Y)),NA())</f>
        <v>1.4871260191124946E-2</v>
      </c>
    </row>
    <row r="1568" spans="2:17" x14ac:dyDescent="0.2">
      <c r="B1568" s="39" t="s">
        <v>42</v>
      </c>
      <c r="D1568" s="42">
        <f>_xll.qlCalendarAdvance(Calendar,$D1567,B1568,"f",FALSE)</f>
        <v>50494</v>
      </c>
      <c r="E1568" s="177">
        <f>_xll.qlInterestRateIndexValueDate(IndexON,D1568)</f>
        <v>50494</v>
      </c>
      <c r="F1568" s="193">
        <f>IFERROR(_xll.qlIndexFixing(IndexON,D1568,TRUE,_xll.ohTrigger(RecalcTrigger,TriggerON)),NA())</f>
        <v>1.3915039525915773E-2</v>
      </c>
      <c r="H1568" s="42">
        <f>_xll.qlCalendarAdvance(Calendar,$H1567,B1568,"f",FALSE)</f>
        <v>50494</v>
      </c>
      <c r="I1568" s="177">
        <f>_xll.qlInterestRateIndexValueDate(Index1M,$H1568)</f>
        <v>50496</v>
      </c>
      <c r="J1568" s="182">
        <f>IFERROR(_xll.qlIndexFixing(Index1M,$H1568,TRUE,_xll.ohTrigger(RecalcTrigger,Trigger1M)),NA())</f>
        <v>1.4009381578388436E-2</v>
      </c>
      <c r="K1568" s="44">
        <f>IFERROR(_xll.qlIndexFixing(Index3M,H1568,TRUE,_xll.ohTrigger(RecalcTrigger,Trigger3M)),NA())</f>
        <v>1.4302294474502396E-2</v>
      </c>
      <c r="L1568" s="44">
        <f>IFERROR(_xll.qlIndexFixing(Index6M,$H1568,TRUE,_xll.ohTrigger(RecalcTrigger,Trigger6M)),NA())</f>
        <v>1.4405381253748165E-2</v>
      </c>
      <c r="M1568" s="183">
        <f>IFERROR(_xll.qlIndexFixing(Index1Y,$H1568,TRUE,_xll.ohTrigger(RecalcTrigger,Trigger1Y)),NA())</f>
        <v>1.4713133794988393E-2</v>
      </c>
      <c r="N1568" s="182">
        <f>IFERROR(_xll.qlIndexFixing(ONIndex1M,I1568,TRUE,_xll.ohTrigger(RecalcTrigger,Trigger1M)),NA())</f>
        <v>1.4017551836715825E-2</v>
      </c>
      <c r="O1568" s="44">
        <f>IFERROR(_xll.qlIndexFixing(ONIndex3M,I1568,TRUE,_xll.ohTrigger(RecalcTrigger,Trigger3M)),NA())</f>
        <v>1.4337551754159961E-2</v>
      </c>
      <c r="P1568" s="44">
        <f>IFERROR(_xll.qlIndexFixing(ONIndex6M,I1568,TRUE,_xll.ohTrigger(RecalcTrigger,Trigger6M)),NA())</f>
        <v>1.4475381224796635E-2</v>
      </c>
      <c r="Q1568" s="183">
        <f>IFERROR(_xll.qlIndexFixing(ONIndex1Y,I1568,TRUE,_xll.ohTrigger(RecalcTrigger,Trigger1Y)),NA())</f>
        <v>1.4860891877237492E-2</v>
      </c>
    </row>
    <row r="1569" spans="2:17" x14ac:dyDescent="0.2">
      <c r="B1569" s="39" t="s">
        <v>42</v>
      </c>
      <c r="D1569" s="42">
        <f>_xll.qlCalendarAdvance(Calendar,$D1568,B1569,"f",FALSE)</f>
        <v>50501</v>
      </c>
      <c r="E1569" s="177">
        <f>_xll.qlInterestRateIndexValueDate(IndexON,D1569)</f>
        <v>50501</v>
      </c>
      <c r="F1569" s="193">
        <f>IFERROR(_xll.qlIndexFixing(IndexON,D1569,TRUE,_xll.ohTrigger(RecalcTrigger,TriggerON)),NA())</f>
        <v>1.3915039525995709E-2</v>
      </c>
      <c r="H1569" s="42">
        <f>_xll.qlCalendarAdvance(Calendar,$H1568,B1569,"f",FALSE)</f>
        <v>50501</v>
      </c>
      <c r="I1569" s="177">
        <f>_xll.qlInterestRateIndexValueDate(Index1M,$H1569)</f>
        <v>50503</v>
      </c>
      <c r="J1569" s="182">
        <f>IFERROR(_xll.qlIndexFixing(Index1M,$H1569,TRUE,_xll.ohTrigger(RecalcTrigger,Trigger1M)),NA())</f>
        <v>1.3999283194426893E-2</v>
      </c>
      <c r="K1569" s="44">
        <f>IFERROR(_xll.qlIndexFixing(Index3M,H1569,TRUE,_xll.ohTrigger(RecalcTrigger,Trigger3M)),NA())</f>
        <v>1.4291964087608355E-2</v>
      </c>
      <c r="L1569" s="44">
        <f>IFERROR(_xll.qlIndexFixing(Index6M,$H1569,TRUE,_xll.ohTrigger(RecalcTrigger,Trigger6M)),NA())</f>
        <v>1.4395641757926307E-2</v>
      </c>
      <c r="M1569" s="183">
        <f>IFERROR(_xll.qlIndexFixing(Index1Y,$H1569,TRUE,_xll.ohTrigger(RecalcTrigger,Trigger1Y)),NA())</f>
        <v>1.4701455371406274E-2</v>
      </c>
      <c r="N1569" s="182">
        <f>IFERROR(_xll.qlIndexFixing(ONIndex1M,I1569,TRUE,_xll.ohTrigger(RecalcTrigger,Trigger1M)),NA())</f>
        <v>1.4007411104222101E-2</v>
      </c>
      <c r="O1569" s="44">
        <f>IFERROR(_xll.qlIndexFixing(ONIndex3M,I1569,TRUE,_xll.ohTrigger(RecalcTrigger,Trigger3M)),NA())</f>
        <v>1.4327047800772874E-2</v>
      </c>
      <c r="P1569" s="44">
        <f>IFERROR(_xll.qlIndexFixing(ONIndex6M,I1569,TRUE,_xll.ohTrigger(RecalcTrigger,Trigger6M)),NA())</f>
        <v>1.4465265621961265E-2</v>
      </c>
      <c r="Q1569" s="183">
        <f>IFERROR(_xll.qlIndexFixing(ONIndex1Y,I1569,TRUE,_xll.ohTrigger(RecalcTrigger,Trigger1Y)),NA())</f>
        <v>1.4850538220265719E-2</v>
      </c>
    </row>
    <row r="1570" spans="2:17" x14ac:dyDescent="0.2">
      <c r="B1570" s="39" t="s">
        <v>42</v>
      </c>
      <c r="D1570" s="42">
        <f>_xll.qlCalendarAdvance(Calendar,$D1569,B1570,"f",FALSE)</f>
        <v>50508</v>
      </c>
      <c r="E1570" s="177">
        <f>_xll.qlInterestRateIndexValueDate(IndexON,D1570)</f>
        <v>50508</v>
      </c>
      <c r="F1570" s="193">
        <f>IFERROR(_xll.qlIndexFixing(IndexON,D1570,TRUE,_xll.ohTrigger(RecalcTrigger,TriggerON)),NA())</f>
        <v>1.3915039526075645E-2</v>
      </c>
      <c r="H1570" s="42">
        <f>_xll.qlCalendarAdvance(Calendar,$H1569,B1570,"f",FALSE)</f>
        <v>50508</v>
      </c>
      <c r="I1570" s="177">
        <f>_xll.qlInterestRateIndexValueDate(Index1M,$H1570)</f>
        <v>50510</v>
      </c>
      <c r="J1570" s="182">
        <f>IFERROR(_xll.qlIndexFixing(Index1M,$H1570,TRUE,_xll.ohTrigger(RecalcTrigger,Trigger1M)),NA())</f>
        <v>1.3989218237294154E-2</v>
      </c>
      <c r="K1570" s="44">
        <f>IFERROR(_xll.qlIndexFixing(Index3M,H1570,TRUE,_xll.ohTrigger(RecalcTrigger,Trigger3M)),NA())</f>
        <v>1.4281670329834271E-2</v>
      </c>
      <c r="L1570" s="44">
        <f>IFERROR(_xll.qlIndexFixing(Index6M,$H1570,TRUE,_xll.ohTrigger(RecalcTrigger,Trigger6M)),NA())</f>
        <v>1.4385939551531514E-2</v>
      </c>
      <c r="M1570" s="183">
        <f>IFERROR(_xll.qlIndexFixing(Index1Y,$H1570,TRUE,_xll.ohTrigger(RecalcTrigger,Trigger1Y)),NA())</f>
        <v>1.4693047453194163E-2</v>
      </c>
      <c r="N1570" s="182">
        <f>IFERROR(_xll.qlIndexFixing(ONIndex1M,I1570,TRUE,_xll.ohTrigger(RecalcTrigger,Trigger1M)),NA())</f>
        <v>1.3997303341115597E-2</v>
      </c>
      <c r="O1570" s="44">
        <f>IFERROR(_xll.qlIndexFixing(ONIndex3M,I1570,TRUE,_xll.ohTrigger(RecalcTrigger,Trigger3M)),NA())</f>
        <v>1.4316578852904271E-2</v>
      </c>
      <c r="P1570" s="44">
        <f>IFERROR(_xll.qlIndexFixing(ONIndex6M,I1570,TRUE,_xll.ohTrigger(RecalcTrigger,Trigger6M)),NA())</f>
        <v>1.4455184048065561E-2</v>
      </c>
      <c r="Q1570" s="183">
        <f>IFERROR(_xll.qlIndexFixing(ONIndex1Y,I1570,TRUE,_xll.ohTrigger(RecalcTrigger,Trigger1Y)),NA())</f>
        <v>1.4840199387995412E-2</v>
      </c>
    </row>
    <row r="1571" spans="2:17" x14ac:dyDescent="0.2">
      <c r="B1571" s="39" t="s">
        <v>42</v>
      </c>
      <c r="D1571" s="42">
        <f>_xll.qlCalendarAdvance(Calendar,$D1570,B1571,"f",FALSE)</f>
        <v>50515</v>
      </c>
      <c r="E1571" s="177">
        <f>_xll.qlInterestRateIndexValueDate(IndexON,D1571)</f>
        <v>50515</v>
      </c>
      <c r="F1571" s="193">
        <f>IFERROR(_xll.qlIndexFixing(IndexON,D1571,TRUE,_xll.ohTrigger(RecalcTrigger,TriggerON)),NA())</f>
        <v>1.3915039525995709E-2</v>
      </c>
      <c r="H1571" s="42">
        <f>_xll.qlCalendarAdvance(Calendar,$H1570,B1571,"f",FALSE)</f>
        <v>50515</v>
      </c>
      <c r="I1571" s="177">
        <f>_xll.qlInterestRateIndexValueDate(Index1M,$H1571)</f>
        <v>50517</v>
      </c>
      <c r="J1571" s="182">
        <f>IFERROR(_xll.qlIndexFixing(Index1M,$H1571,TRUE,_xll.ohTrigger(RecalcTrigger,Trigger1M)),NA())</f>
        <v>1.3979186955851153E-2</v>
      </c>
      <c r="K1571" s="44">
        <f>IFERROR(_xll.qlIndexFixing(Index3M,H1571,TRUE,_xll.ohTrigger(RecalcTrigger,Trigger3M)),NA())</f>
        <v>1.4271413452196935E-2</v>
      </c>
      <c r="L1571" s="44">
        <f>IFERROR(_xll.qlIndexFixing(Index6M,$H1571,TRUE,_xll.ohTrigger(RecalcTrigger,Trigger6M)),NA())</f>
        <v>1.4376274872614676E-2</v>
      </c>
      <c r="M1571" s="183">
        <f>IFERROR(_xll.qlIndexFixing(Index1Y,$H1571,TRUE,_xll.ohTrigger(RecalcTrigger,Trigger1Y)),NA())</f>
        <v>1.4683033662177386E-2</v>
      </c>
      <c r="N1571" s="182">
        <f>IFERROR(_xll.qlIndexFixing(ONIndex1M,I1571,TRUE,_xll.ohTrigger(RecalcTrigger,Trigger1M)),NA())</f>
        <v>1.398435649064389E-2</v>
      </c>
      <c r="O1571" s="44">
        <f>IFERROR(_xll.qlIndexFixing(ONIndex3M,I1571,TRUE,_xll.ohTrigger(RecalcTrigger,Trigger3M)),NA())</f>
        <v>1.4303170616942751E-2</v>
      </c>
      <c r="P1571" s="44">
        <f>IFERROR(_xll.qlIndexFixing(ONIndex6M,I1571,TRUE,_xll.ohTrigger(RecalcTrigger,Trigger6M)),NA())</f>
        <v>1.4442272407428902E-2</v>
      </c>
      <c r="Q1571" s="183">
        <f>IFERROR(_xll.qlIndexFixing(ONIndex1Y,I1571,TRUE,_xll.ohTrigger(RecalcTrigger,Trigger1Y)),NA())</f>
        <v>1.4826928656761496E-2</v>
      </c>
    </row>
    <row r="1572" spans="2:17" x14ac:dyDescent="0.2">
      <c r="B1572" s="39" t="s">
        <v>42</v>
      </c>
      <c r="D1572" s="42">
        <f>_xll.qlCalendarAdvance(Calendar,$D1571,B1572,"f",FALSE)</f>
        <v>50522</v>
      </c>
      <c r="E1572" s="177">
        <f>_xll.qlInterestRateIndexValueDate(IndexON,D1572)</f>
        <v>50522</v>
      </c>
      <c r="F1572" s="193">
        <f>IFERROR(_xll.qlIndexFixing(IndexON,D1572,TRUE,_xll.ohTrigger(RecalcTrigger,TriggerON)),NA())</f>
        <v>1.3915039525995709E-2</v>
      </c>
      <c r="H1572" s="42">
        <f>_xll.qlCalendarAdvance(Calendar,$H1571,B1572,"f",FALSE)</f>
        <v>50522</v>
      </c>
      <c r="I1572" s="177">
        <f>_xll.qlInterestRateIndexValueDate(Index1M,$H1572)</f>
        <v>50524</v>
      </c>
      <c r="J1572" s="182">
        <f>IFERROR(_xll.qlIndexFixing(Index1M,$H1572,TRUE,_xll.ohTrigger(RecalcTrigger,Trigger1M)),NA())</f>
        <v>1.3969189598948828E-2</v>
      </c>
      <c r="K1572" s="44">
        <f>IFERROR(_xll.qlIndexFixing(Index3M,H1572,TRUE,_xll.ohTrigger(RecalcTrigger,Trigger3M)),NA())</f>
        <v>1.4261193705713134E-2</v>
      </c>
      <c r="L1572" s="44">
        <f>IFERROR(_xll.qlIndexFixing(Index6M,$H1572,TRUE,_xll.ohTrigger(RecalcTrigger,Trigger6M)),NA())</f>
        <v>1.4366647959222755E-2</v>
      </c>
      <c r="M1572" s="183">
        <f>IFERROR(_xll.qlIndexFixing(Index1Y,$H1572,TRUE,_xll.ohTrigger(RecalcTrigger,Trigger1Y)),NA())</f>
        <v>1.4673039683896388E-2</v>
      </c>
      <c r="N1572" s="182">
        <f>IFERROR(_xll.qlIndexFixing(ONIndex1M,I1572,TRUE,_xll.ohTrigger(RecalcTrigger,Trigger1M)),NA())</f>
        <v>1.3977187717628681E-2</v>
      </c>
      <c r="O1572" s="44">
        <f>IFERROR(_xll.qlIndexFixing(ONIndex3M,I1572,TRUE,_xll.ohTrigger(RecalcTrigger,Trigger3M)),NA())</f>
        <v>1.4295746975800938E-2</v>
      </c>
      <c r="P1572" s="44">
        <f>IFERROR(_xll.qlIndexFixing(ONIndex6M,I1572,TRUE,_xll.ohTrigger(RecalcTrigger,Trigger6M)),NA())</f>
        <v>1.4435123934575245E-2</v>
      </c>
      <c r="Q1572" s="183">
        <f>IFERROR(_xll.qlIndexFixing(ONIndex1Y,I1572,TRUE,_xll.ohTrigger(RecalcTrigger,Trigger1Y)),NA())</f>
        <v>1.4819566868302658E-2</v>
      </c>
    </row>
    <row r="1573" spans="2:17" x14ac:dyDescent="0.2">
      <c r="B1573" s="39" t="s">
        <v>42</v>
      </c>
      <c r="D1573" s="42">
        <f>_xll.qlCalendarAdvance(Calendar,$D1572,B1573,"f",FALSE)</f>
        <v>50529</v>
      </c>
      <c r="E1573" s="177">
        <f>_xll.qlInterestRateIndexValueDate(IndexON,D1573)</f>
        <v>50529</v>
      </c>
      <c r="F1573" s="193">
        <f>IFERROR(_xll.qlIndexFixing(IndexON,D1573,TRUE,_xll.ohTrigger(RecalcTrigger,TriggerON)),NA())</f>
        <v>1.3915039525995709E-2</v>
      </c>
      <c r="H1573" s="42">
        <f>_xll.qlCalendarAdvance(Calendar,$H1572,B1573,"f",FALSE)</f>
        <v>50529</v>
      </c>
      <c r="I1573" s="177">
        <f>_xll.qlInterestRateIndexValueDate(Index1M,$H1573)</f>
        <v>50531</v>
      </c>
      <c r="J1573" s="182">
        <f>IFERROR(_xll.qlIndexFixing(Index1M,$H1573,TRUE,_xll.ohTrigger(RecalcTrigger,Trigger1M)),NA())</f>
        <v>1.3959226415443116E-2</v>
      </c>
      <c r="K1573" s="44">
        <f>IFERROR(_xll.qlIndexFixing(Index3M,H1573,TRUE,_xll.ohTrigger(RecalcTrigger,Trigger3M)),NA())</f>
        <v>1.4250573030104623E-2</v>
      </c>
      <c r="L1573" s="44">
        <f>IFERROR(_xll.qlIndexFixing(Index6M,$H1573,TRUE,_xll.ohTrigger(RecalcTrigger,Trigger6M)),NA())</f>
        <v>1.4355901819652447E-2</v>
      </c>
      <c r="M1573" s="183">
        <f>IFERROR(_xll.qlIndexFixing(Index1Y,$H1573,TRUE,_xll.ohTrigger(RecalcTrigger,Trigger1Y)),NA())</f>
        <v>1.4663065687956434E-2</v>
      </c>
      <c r="N1573" s="182">
        <f>IFERROR(_xll.qlIndexFixing(ONIndex1M,I1573,TRUE,_xll.ohTrigger(RecalcTrigger,Trigger1M)),NA())</f>
        <v>1.3967180354370612E-2</v>
      </c>
      <c r="O1573" s="44">
        <f>IFERROR(_xll.qlIndexFixing(ONIndex3M,I1573,TRUE,_xll.ohTrigger(RecalcTrigger,Trigger3M)),NA())</f>
        <v>1.4285384547285673E-2</v>
      </c>
      <c r="P1573" s="44">
        <f>IFERROR(_xll.qlIndexFixing(ONIndex6M,I1573,TRUE,_xll.ohTrigger(RecalcTrigger,Trigger6M)),NA())</f>
        <v>1.4425145868761646E-2</v>
      </c>
      <c r="Q1573" s="183">
        <f>IFERROR(_xll.qlIndexFixing(ONIndex1Y,I1573,TRUE,_xll.ohTrigger(RecalcTrigger,Trigger1Y)),NA())</f>
        <v>1.4809273516211974E-2</v>
      </c>
    </row>
    <row r="1574" spans="2:17" x14ac:dyDescent="0.2">
      <c r="B1574" s="39" t="s">
        <v>42</v>
      </c>
      <c r="D1574" s="42">
        <f>_xll.qlCalendarAdvance(Calendar,$D1573,B1574,"f",FALSE)</f>
        <v>50536</v>
      </c>
      <c r="E1574" s="177">
        <f>_xll.qlInterestRateIndexValueDate(IndexON,D1574)</f>
        <v>50536</v>
      </c>
      <c r="F1574" s="193">
        <f>IFERROR(_xll.qlIndexFixing(IndexON,D1574,TRUE,_xll.ohTrigger(RecalcTrigger,TriggerON)),NA())</f>
        <v>1.3915039525995709E-2</v>
      </c>
      <c r="H1574" s="42">
        <f>_xll.qlCalendarAdvance(Calendar,$H1573,B1574,"f",FALSE)</f>
        <v>50536</v>
      </c>
      <c r="I1574" s="177">
        <f>_xll.qlInterestRateIndexValueDate(Index1M,$H1574)</f>
        <v>50538</v>
      </c>
      <c r="J1574" s="182">
        <f>IFERROR(_xll.qlIndexFixing(Index1M,$H1574,TRUE,_xll.ohTrigger(RecalcTrigger,Trigger1M)),NA())</f>
        <v>1.3949297654189952E-2</v>
      </c>
      <c r="K1574" s="44">
        <f>IFERROR(_xll.qlIndexFixing(Index3M,H1574,TRUE,_xll.ohTrigger(RecalcTrigger,Trigger3M)),NA())</f>
        <v>1.4240430635141606E-2</v>
      </c>
      <c r="L1574" s="44">
        <f>IFERROR(_xll.qlIndexFixing(Index6M,$H1574,TRUE,_xll.ohTrigger(RecalcTrigger,Trigger6M)),NA())</f>
        <v>1.4346358464425946E-2</v>
      </c>
      <c r="M1574" s="183">
        <f>IFERROR(_xll.qlIndexFixing(Index1Y,$H1574,TRUE,_xll.ohTrigger(RecalcTrigger,Trigger1Y)),NA())</f>
        <v>1.4653111843955994E-2</v>
      </c>
      <c r="N1574" s="182">
        <f>IFERROR(_xll.qlIndexFixing(ONIndex1M,I1574,TRUE,_xll.ohTrigger(RecalcTrigger,Trigger1M)),NA())</f>
        <v>1.3957206955224066E-2</v>
      </c>
      <c r="O1574" s="44">
        <f>IFERROR(_xll.qlIndexFixing(ONIndex3M,I1574,TRUE,_xll.ohTrigger(RecalcTrigger,Trigger3M)),NA())</f>
        <v>1.4275058126207441E-2</v>
      </c>
      <c r="P1574" s="44">
        <f>IFERROR(_xll.qlIndexFixing(ONIndex6M,I1574,TRUE,_xll.ohTrigger(RecalcTrigger,Trigger6M)),NA())</f>
        <v>1.4415202779449743E-2</v>
      </c>
      <c r="Q1574" s="183">
        <f>IFERROR(_xll.qlIndexFixing(ONIndex1Y,I1574,TRUE,_xll.ohTrigger(RecalcTrigger,Trigger1Y)),NA())</f>
        <v>1.4798995659726089E-2</v>
      </c>
    </row>
    <row r="1575" spans="2:17" x14ac:dyDescent="0.2">
      <c r="B1575" s="39" t="s">
        <v>42</v>
      </c>
      <c r="D1575" s="42">
        <f>_xll.qlCalendarAdvance(Calendar,$D1574,B1575,"f",FALSE)</f>
        <v>50543</v>
      </c>
      <c r="E1575" s="177">
        <f>_xll.qlInterestRateIndexValueDate(IndexON,D1575)</f>
        <v>50543</v>
      </c>
      <c r="F1575" s="193">
        <f>IFERROR(_xll.qlIndexFixing(IndexON,D1575,TRUE,_xll.ohTrigger(RecalcTrigger,TriggerON)),NA())</f>
        <v>1.3915039525915773E-2</v>
      </c>
      <c r="H1575" s="42">
        <f>_xll.qlCalendarAdvance(Calendar,$H1574,B1575,"f",FALSE)</f>
        <v>50543</v>
      </c>
      <c r="I1575" s="177">
        <f>_xll.qlInterestRateIndexValueDate(Index1M,$H1575)</f>
        <v>50545</v>
      </c>
      <c r="J1575" s="182">
        <f>IFERROR(_xll.qlIndexFixing(Index1M,$H1575,TRUE,_xll.ohTrigger(RecalcTrigger,Trigger1M)),NA())</f>
        <v>1.3939403564045272E-2</v>
      </c>
      <c r="K1575" s="44">
        <f>IFERROR(_xll.qlIndexFixing(Index3M,H1575,TRUE,_xll.ohTrigger(RecalcTrigger,Trigger3M)),NA())</f>
        <v>1.4230326144079477E-2</v>
      </c>
      <c r="L1575" s="44">
        <f>IFERROR(_xll.qlIndexFixing(Index6M,$H1575,TRUE,_xll.ohTrigger(RecalcTrigger,Trigger6M)),NA())</f>
        <v>1.4336853645198353E-2</v>
      </c>
      <c r="M1575" s="183">
        <f>IFERROR(_xll.qlIndexFixing(Index1Y,$H1575,TRUE,_xll.ohTrigger(RecalcTrigger,Trigger1Y)),NA())</f>
        <v>1.4643178321489597E-2</v>
      </c>
      <c r="N1575" s="182">
        <f>IFERROR(_xll.qlIndexFixing(ONIndex1M,I1575,TRUE,_xll.ohTrigger(RecalcTrigger,Trigger1M)),NA())</f>
        <v>1.3947267768550375E-2</v>
      </c>
      <c r="O1575" s="44">
        <f>IFERROR(_xll.qlIndexFixing(ONIndex3M,I1575,TRUE,_xll.ohTrigger(RecalcTrigger,Trigger3M)),NA())</f>
        <v>1.4264767962686165E-2</v>
      </c>
      <c r="P1575" s="44">
        <f>IFERROR(_xll.qlIndexFixing(ONIndex6M,I1575,TRUE,_xll.ohTrigger(RecalcTrigger,Trigger6M)),NA())</f>
        <v>1.4405294903250265E-2</v>
      </c>
      <c r="Q1575" s="183">
        <f>IFERROR(_xll.qlIndexFixing(ONIndex1Y,I1575,TRUE,_xll.ohTrigger(RecalcTrigger,Trigger1Y)),NA())</f>
        <v>1.4788733466231108E-2</v>
      </c>
    </row>
    <row r="1576" spans="2:17" x14ac:dyDescent="0.2">
      <c r="B1576" s="39" t="s">
        <v>42</v>
      </c>
      <c r="D1576" s="42">
        <f>_xll.qlCalendarAdvance(Calendar,$D1575,B1576,"f",FALSE)</f>
        <v>50550</v>
      </c>
      <c r="E1576" s="177">
        <f>_xll.qlInterestRateIndexValueDate(IndexON,D1576)</f>
        <v>50550</v>
      </c>
      <c r="F1576" s="193">
        <f>IFERROR(_xll.qlIndexFixing(IndexON,D1576,TRUE,_xll.ohTrigger(RecalcTrigger,TriggerON)),NA())</f>
        <v>1.3915039525995709E-2</v>
      </c>
      <c r="H1576" s="42">
        <f>_xll.qlCalendarAdvance(Calendar,$H1575,B1576,"f",FALSE)</f>
        <v>50550</v>
      </c>
      <c r="I1576" s="177">
        <f>_xll.qlInterestRateIndexValueDate(Index1M,$H1576)</f>
        <v>50552</v>
      </c>
      <c r="J1576" s="182">
        <f>IFERROR(_xll.qlIndexFixing(Index1M,$H1576,TRUE,_xll.ohTrigger(RecalcTrigger,Trigger1M)),NA())</f>
        <v>1.392954439385502E-2</v>
      </c>
      <c r="K1576" s="44">
        <f>IFERROR(_xll.qlIndexFixing(Index3M,H1576,TRUE,_xll.ohTrigger(RecalcTrigger,Trigger3M)),NA())</f>
        <v>1.4220259807935703E-2</v>
      </c>
      <c r="L1576" s="44">
        <f>IFERROR(_xll.qlIndexFixing(Index6M,$H1576,TRUE,_xll.ohTrigger(RecalcTrigger,Trigger6M)),NA())</f>
        <v>1.4327387600025264E-2</v>
      </c>
      <c r="M1576" s="183">
        <f>IFERROR(_xll.qlIndexFixing(Index1Y,$H1576,TRUE,_xll.ohTrigger(RecalcTrigger,Trigger1Y)),NA())</f>
        <v>1.4633265290144769E-2</v>
      </c>
      <c r="N1576" s="182">
        <f>IFERROR(_xll.qlIndexFixing(ONIndex1M,I1576,TRUE,_xll.ohTrigger(RecalcTrigger,Trigger1M)),NA())</f>
        <v>1.3937363043110551E-2</v>
      </c>
      <c r="O1576" s="44">
        <f>IFERROR(_xll.qlIndexFixing(ONIndex3M,I1576,TRUE,_xll.ohTrigger(RecalcTrigger,Trigger3M)),NA())</f>
        <v>1.4254514307321386E-2</v>
      </c>
      <c r="P1576" s="44">
        <f>IFERROR(_xll.qlIndexFixing(ONIndex6M,I1576,TRUE,_xll.ohTrigger(RecalcTrigger,Trigger6M)),NA())</f>
        <v>1.4395422477333497E-2</v>
      </c>
      <c r="Q1576" s="183">
        <f>IFERROR(_xll.qlIndexFixing(ONIndex1Y,I1576,TRUE,_xll.ohTrigger(RecalcTrigger,Trigger1Y)),NA())</f>
        <v>1.477848710383256E-2</v>
      </c>
    </row>
    <row r="1577" spans="2:17" x14ac:dyDescent="0.2">
      <c r="B1577" s="39" t="s">
        <v>42</v>
      </c>
      <c r="D1577" s="42">
        <f>_xll.qlCalendarAdvance(Calendar,$D1576,B1577,"f",FALSE)</f>
        <v>50557</v>
      </c>
      <c r="E1577" s="177">
        <f>_xll.qlInterestRateIndexValueDate(IndexON,D1577)</f>
        <v>50557</v>
      </c>
      <c r="F1577" s="193">
        <f>IFERROR(_xll.qlIndexFixing(IndexON,D1577,TRUE,_xll.ohTrigger(RecalcTrigger,TriggerON)),NA())</f>
        <v>1.3915039525995709E-2</v>
      </c>
      <c r="H1577" s="42">
        <f>_xll.qlCalendarAdvance(Calendar,$H1576,B1577,"f",FALSE)</f>
        <v>50557</v>
      </c>
      <c r="I1577" s="177">
        <f>_xll.qlInterestRateIndexValueDate(Index1M,$H1577)</f>
        <v>50559</v>
      </c>
      <c r="J1577" s="182">
        <f>IFERROR(_xll.qlIndexFixing(Index1M,$H1577,TRUE,_xll.ohTrigger(RecalcTrigger,Trigger1M)),NA())</f>
        <v>1.3919720392480128E-2</v>
      </c>
      <c r="K1577" s="44">
        <f>IFERROR(_xll.qlIndexFixing(Index3M,H1577,TRUE,_xll.ohTrigger(RecalcTrigger,Trigger3M)),NA())</f>
        <v>1.4210231877725146E-2</v>
      </c>
      <c r="L1577" s="44">
        <f>IFERROR(_xll.qlIndexFixing(Index6M,$H1577,TRUE,_xll.ohTrigger(RecalcTrigger,Trigger6M)),NA())</f>
        <v>1.4319088206618818E-2</v>
      </c>
      <c r="M1577" s="183">
        <f>IFERROR(_xll.qlIndexFixing(Index1Y,$H1577,TRUE,_xll.ohTrigger(RecalcTrigger,Trigger1Y)),NA())</f>
        <v>1.4623372919504649E-2</v>
      </c>
      <c r="N1577" s="182">
        <f>IFERROR(_xll.qlIndexFixing(ONIndex1M,I1577,TRUE,_xll.ohTrigger(RecalcTrigger,Trigger1M)),NA())</f>
        <v>1.3927493027585669E-2</v>
      </c>
      <c r="O1577" s="44">
        <f>IFERROR(_xll.qlIndexFixing(ONIndex3M,I1577,TRUE,_xll.ohTrigger(RecalcTrigger,Trigger3M)),NA())</f>
        <v>1.4244297410472839E-2</v>
      </c>
      <c r="P1577" s="44">
        <f>IFERROR(_xll.qlIndexFixing(ONIndex6M,I1577,TRUE,_xll.ohTrigger(RecalcTrigger,Trigger6M)),NA())</f>
        <v>1.4385585738390105E-2</v>
      </c>
      <c r="Q1577" s="183">
        <f>IFERROR(_xll.qlIndexFixing(ONIndex1Y,I1577,TRUE,_xll.ohTrigger(RecalcTrigger,Trigger1Y)),NA())</f>
        <v>1.4768256739916552E-2</v>
      </c>
    </row>
    <row r="1578" spans="2:17" x14ac:dyDescent="0.2">
      <c r="B1578" s="39" t="s">
        <v>42</v>
      </c>
      <c r="D1578" s="42">
        <f>_xll.qlCalendarAdvance(Calendar,$D1577,B1578,"f",FALSE)</f>
        <v>50564</v>
      </c>
      <c r="E1578" s="177">
        <f>_xll.qlInterestRateIndexValueDate(IndexON,D1578)</f>
        <v>50564</v>
      </c>
      <c r="F1578" s="193">
        <f>IFERROR(_xll.qlIndexFixing(IndexON,D1578,TRUE,_xll.ohTrigger(RecalcTrigger,TriggerON)),NA())</f>
        <v>1.3915039525915773E-2</v>
      </c>
      <c r="H1578" s="42">
        <f>_xll.qlCalendarAdvance(Calendar,$H1577,B1578,"f",FALSE)</f>
        <v>50564</v>
      </c>
      <c r="I1578" s="177">
        <f>_xll.qlInterestRateIndexValueDate(Index1M,$H1578)</f>
        <v>50566</v>
      </c>
      <c r="J1578" s="182">
        <f>IFERROR(_xll.qlIndexFixing(Index1M,$H1578,TRUE,_xll.ohTrigger(RecalcTrigger,Trigger1M)),NA())</f>
        <v>1.3909931808771536E-2</v>
      </c>
      <c r="K1578" s="44">
        <f>IFERROR(_xll.qlIndexFixing(Index3M,H1578,TRUE,_xll.ohTrigger(RecalcTrigger,Trigger3M)),NA())</f>
        <v>1.4200242604461797E-2</v>
      </c>
      <c r="L1578" s="44">
        <f>IFERROR(_xll.qlIndexFixing(Index6M,$H1578,TRUE,_xll.ohTrigger(RecalcTrigger,Trigger6M)),NA())</f>
        <v>1.4309692885232796E-2</v>
      </c>
      <c r="M1578" s="183">
        <f>IFERROR(_xll.qlIndexFixing(Index1Y,$H1578,TRUE,_xll.ohTrigger(RecalcTrigger,Trigger1Y)),NA())</f>
        <v>1.4613501379146247E-2</v>
      </c>
      <c r="N1578" s="182">
        <f>IFERROR(_xll.qlIndexFixing(ONIndex1M,I1578,TRUE,_xll.ohTrigger(RecalcTrigger,Trigger1M)),NA())</f>
        <v>1.3917657970576869E-2</v>
      </c>
      <c r="O1578" s="44">
        <f>IFERROR(_xll.qlIndexFixing(ONIndex3M,I1578,TRUE,_xll.ohTrigger(RecalcTrigger,Trigger3M)),NA())</f>
        <v>1.4234117522340384E-2</v>
      </c>
      <c r="P1578" s="44">
        <f>IFERROR(_xll.qlIndexFixing(ONIndex6M,I1578,TRUE,_xll.ohTrigger(RecalcTrigger,Trigger6M)),NA())</f>
        <v>1.4375784923430501E-2</v>
      </c>
      <c r="Q1578" s="183">
        <f>IFERROR(_xll.qlIndexFixing(ONIndex1Y,I1578,TRUE,_xll.ohTrigger(RecalcTrigger,Trigger1Y)),NA())</f>
        <v>1.475804254242874E-2</v>
      </c>
    </row>
    <row r="1579" spans="2:17" x14ac:dyDescent="0.2">
      <c r="B1579" s="39" t="s">
        <v>42</v>
      </c>
      <c r="D1579" s="42">
        <f>_xll.qlCalendarAdvance(Calendar,$D1578,B1579,"f",FALSE)</f>
        <v>50571</v>
      </c>
      <c r="E1579" s="177">
        <f>_xll.qlInterestRateIndexValueDate(IndexON,D1579)</f>
        <v>50571</v>
      </c>
      <c r="F1579" s="193">
        <f>IFERROR(_xll.qlIndexFixing(IndexON,D1579,TRUE,_xll.ohTrigger(RecalcTrigger,TriggerON)),NA())</f>
        <v>1.3915039525995709E-2</v>
      </c>
      <c r="H1579" s="42">
        <f>_xll.qlCalendarAdvance(Calendar,$H1578,B1579,"f",FALSE)</f>
        <v>50571</v>
      </c>
      <c r="I1579" s="177">
        <f>_xll.qlInterestRateIndexValueDate(Index1M,$H1579)</f>
        <v>50573</v>
      </c>
      <c r="J1579" s="182">
        <f>IFERROR(_xll.qlIndexFixing(Index1M,$H1579,TRUE,_xll.ohTrigger(RecalcTrigger,Trigger1M)),NA())</f>
        <v>1.3900178891577686E-2</v>
      </c>
      <c r="K1579" s="44">
        <f>IFERROR(_xll.qlIndexFixing(Index3M,H1579,TRUE,_xll.ohTrigger(RecalcTrigger,Trigger3M)),NA())</f>
        <v>1.4190292239157911E-2</v>
      </c>
      <c r="L1579" s="44">
        <f>IFERROR(_xll.qlIndexFixing(Index6M,$H1579,TRUE,_xll.ohTrigger(RecalcTrigger,Trigger6M)),NA())</f>
        <v>1.4300336995635756E-2</v>
      </c>
      <c r="M1579" s="183">
        <f>IFERROR(_xll.qlIndexFixing(Index1Y,$H1579,TRUE,_xll.ohTrigger(RecalcTrigger,Trigger1Y)),NA())</f>
        <v>1.4603650838640878E-2</v>
      </c>
      <c r="N1579" s="182">
        <f>IFERROR(_xll.qlIndexFixing(ONIndex1M,I1579,TRUE,_xll.ohTrigger(RecalcTrigger,Trigger1M)),NA())</f>
        <v>1.390785812068529E-2</v>
      </c>
      <c r="O1579" s="44">
        <f>IFERROR(_xll.qlIndexFixing(ONIndex3M,I1579,TRUE,_xll.ohTrigger(RecalcTrigger,Trigger3M)),NA())</f>
        <v>1.4223974893603497E-2</v>
      </c>
      <c r="P1579" s="44">
        <f>IFERROR(_xll.qlIndexFixing(ONIndex6M,I1579,TRUE,_xll.ohTrigger(RecalcTrigger,Trigger6M)),NA())</f>
        <v>1.4366020269305224E-2</v>
      </c>
      <c r="Q1579" s="183">
        <f>IFERROR(_xll.qlIndexFixing(ONIndex1Y,I1579,TRUE,_xll.ohTrigger(RecalcTrigger,Trigger1Y)),NA())</f>
        <v>1.4747844678915101E-2</v>
      </c>
    </row>
    <row r="1580" spans="2:17" x14ac:dyDescent="0.2">
      <c r="B1580" s="39" t="s">
        <v>42</v>
      </c>
      <c r="D1580" s="42">
        <f>_xll.qlCalendarAdvance(Calendar,$D1579,B1580,"f",FALSE)</f>
        <v>50578</v>
      </c>
      <c r="E1580" s="177">
        <f>_xll.qlInterestRateIndexValueDate(IndexON,D1580)</f>
        <v>50578</v>
      </c>
      <c r="F1580" s="193">
        <f>IFERROR(_xll.qlIndexFixing(IndexON,D1580,TRUE,_xll.ohTrigger(RecalcTrigger,TriggerON)),NA())</f>
        <v>1.3915039525995709E-2</v>
      </c>
      <c r="H1580" s="42">
        <f>_xll.qlCalendarAdvance(Calendar,$H1579,B1580,"f",FALSE)</f>
        <v>50578</v>
      </c>
      <c r="I1580" s="177">
        <f>_xll.qlInterestRateIndexValueDate(Index1M,$H1580)</f>
        <v>50580</v>
      </c>
      <c r="J1580" s="182">
        <f>IFERROR(_xll.qlIndexFixing(Index1M,$H1580,TRUE,_xll.ohTrigger(RecalcTrigger,Trigger1M)),NA())</f>
        <v>1.3890461889752015E-2</v>
      </c>
      <c r="K1580" s="44">
        <f>IFERROR(_xll.qlIndexFixing(Index3M,H1580,TRUE,_xll.ohTrigger(RecalcTrigger,Trigger3M)),NA())</f>
        <v>1.4180381032824872E-2</v>
      </c>
      <c r="L1580" s="44">
        <f>IFERROR(_xll.qlIndexFixing(Index6M,$H1580,TRUE,_xll.ohTrigger(RecalcTrigger,Trigger6M)),NA())</f>
        <v>1.429102077585631E-2</v>
      </c>
      <c r="M1580" s="183">
        <f>IFERROR(_xll.qlIndexFixing(Index1Y,$H1580,TRUE,_xll.ohTrigger(RecalcTrigger,Trigger1Y)),NA())</f>
        <v>1.4593821467555701E-2</v>
      </c>
      <c r="N1580" s="182">
        <f>IFERROR(_xll.qlIndexFixing(ONIndex1M,I1580,TRUE,_xll.ohTrigger(RecalcTrigger,Trigger1M)),NA())</f>
        <v>1.3898093726671945E-2</v>
      </c>
      <c r="O1580" s="44">
        <f>IFERROR(_xll.qlIndexFixing(ONIndex3M,I1580,TRUE,_xll.ohTrigger(RecalcTrigger,Trigger3M)),NA())</f>
        <v>1.4213869774701848E-2</v>
      </c>
      <c r="P1580" s="44">
        <f>IFERROR(_xll.qlIndexFixing(ONIndex6M,I1580,TRUE,_xll.ohTrigger(RecalcTrigger,Trigger6M)),NA())</f>
        <v>1.4356292012784877E-2</v>
      </c>
      <c r="Q1580" s="183">
        <f>IFERROR(_xll.qlIndexFixing(ONIndex1Y,I1580,TRUE,_xll.ohTrigger(RecalcTrigger,Trigger1Y)),NA())</f>
        <v>1.4737663317081484E-2</v>
      </c>
    </row>
    <row r="1581" spans="2:17" x14ac:dyDescent="0.2">
      <c r="B1581" s="39" t="s">
        <v>42</v>
      </c>
      <c r="D1581" s="42">
        <f>_xll.qlCalendarAdvance(Calendar,$D1580,B1581,"f",FALSE)</f>
        <v>50585</v>
      </c>
      <c r="E1581" s="177">
        <f>_xll.qlInterestRateIndexValueDate(IndexON,D1581)</f>
        <v>50585</v>
      </c>
      <c r="F1581" s="193">
        <f>IFERROR(_xll.qlIndexFixing(IndexON,D1581,TRUE,_xll.ohTrigger(RecalcTrigger,TriggerON)),NA())</f>
        <v>1.3915039525995709E-2</v>
      </c>
      <c r="H1581" s="42">
        <f>_xll.qlCalendarAdvance(Calendar,$H1580,B1581,"f",FALSE)</f>
        <v>50585</v>
      </c>
      <c r="I1581" s="177">
        <f>_xll.qlInterestRateIndexValueDate(Index1M,$H1581)</f>
        <v>50587</v>
      </c>
      <c r="J1581" s="182">
        <f>IFERROR(_xll.qlIndexFixing(Index1M,$H1581,TRUE,_xll.ohTrigger(RecalcTrigger,Trigger1M)),NA())</f>
        <v>1.3880781052142965E-2</v>
      </c>
      <c r="K1581" s="44">
        <f>IFERROR(_xll.qlIndexFixing(Index3M,H1581,TRUE,_xll.ohTrigger(RecalcTrigger,Trigger3M)),NA())</f>
        <v>1.41705092364732E-2</v>
      </c>
      <c r="L1581" s="44">
        <f>IFERROR(_xll.qlIndexFixing(Index6M,$H1581,TRUE,_xll.ohTrigger(RecalcTrigger,Trigger6M)),NA())</f>
        <v>1.4280647316802945E-2</v>
      </c>
      <c r="M1581" s="183">
        <f>IFERROR(_xll.qlIndexFixing(Index1Y,$H1581,TRUE,_xll.ohTrigger(RecalcTrigger,Trigger1Y)),NA())</f>
        <v>1.4584013435451078E-2</v>
      </c>
      <c r="N1581" s="182">
        <f>IFERROR(_xll.qlIndexFixing(ONIndex1M,I1581,TRUE,_xll.ohTrigger(RecalcTrigger,Trigger1M)),NA())</f>
        <v>1.3888365037137973E-2</v>
      </c>
      <c r="O1581" s="44">
        <f>IFERROR(_xll.qlIndexFixing(ONIndex3M,I1581,TRUE,_xll.ohTrigger(RecalcTrigger,Trigger3M)),NA())</f>
        <v>1.4203802415915234E-2</v>
      </c>
      <c r="P1581" s="44">
        <f>IFERROR(_xll.qlIndexFixing(ONIndex6M,I1581,TRUE,_xll.ohTrigger(RecalcTrigger,Trigger6M)),NA())</f>
        <v>1.4346600390879871E-2</v>
      </c>
      <c r="Q1581" s="183">
        <f>IFERROR(_xll.qlIndexFixing(ONIndex1Y,I1581,TRUE,_xll.ohTrigger(RecalcTrigger,Trigger1Y)),NA())</f>
        <v>1.4727498624793611E-2</v>
      </c>
    </row>
    <row r="1582" spans="2:17" x14ac:dyDescent="0.2">
      <c r="B1582" s="39" t="s">
        <v>42</v>
      </c>
      <c r="D1582" s="42">
        <f>_xll.qlCalendarAdvance(Calendar,$D1581,B1582,"f",FALSE)</f>
        <v>50592</v>
      </c>
      <c r="E1582" s="177">
        <f>_xll.qlInterestRateIndexValueDate(IndexON,D1582)</f>
        <v>50592</v>
      </c>
      <c r="F1582" s="193">
        <f>IFERROR(_xll.qlIndexFixing(IndexON,D1582,TRUE,_xll.ohTrigger(RecalcTrigger,TriggerON)),NA())</f>
        <v>1.3915039525995709E-2</v>
      </c>
      <c r="H1582" s="42">
        <f>_xll.qlCalendarAdvance(Calendar,$H1581,B1582,"f",FALSE)</f>
        <v>50592</v>
      </c>
      <c r="I1582" s="177">
        <f>_xll.qlInterestRateIndexValueDate(Index1M,$H1582)</f>
        <v>50594</v>
      </c>
      <c r="J1582" s="182">
        <f>IFERROR(_xll.qlIndexFixing(Index1M,$H1582,TRUE,_xll.ohTrigger(RecalcTrigger,Trigger1M)),NA())</f>
        <v>1.3871136627606473E-2</v>
      </c>
      <c r="K1582" s="44">
        <f>IFERROR(_xll.qlIndexFixing(Index3M,H1582,TRUE,_xll.ohTrigger(RecalcTrigger,Trigger3M)),NA())</f>
        <v>1.4160677101109066E-2</v>
      </c>
      <c r="L1582" s="44">
        <f>IFERROR(_xll.qlIndexFixing(Index6M,$H1582,TRUE,_xll.ohTrigger(RecalcTrigger,Trigger6M)),NA())</f>
        <v>1.4271418915017835E-2</v>
      </c>
      <c r="M1582" s="183">
        <f>IFERROR(_xll.qlIndexFixing(Index1Y,$H1582,TRUE,_xll.ohTrigger(RecalcTrigger,Trigger1Y)),NA())</f>
        <v>1.4574226911883216E-2</v>
      </c>
      <c r="N1582" s="182">
        <f>IFERROR(_xll.qlIndexFixing(ONIndex1M,I1582,TRUE,_xll.ohTrigger(RecalcTrigger,Trigger1M)),NA())</f>
        <v>1.3878672300524642E-2</v>
      </c>
      <c r="O1582" s="44">
        <f>IFERROR(_xll.qlIndexFixing(ONIndex3M,I1582,TRUE,_xll.ohTrigger(RecalcTrigger,Trigger3M)),NA())</f>
        <v>1.4193773067523452E-2</v>
      </c>
      <c r="P1582" s="44">
        <f>IFERROR(_xll.qlIndexFixing(ONIndex6M,I1582,TRUE,_xll.ohTrigger(RecalcTrigger,Trigger6M)),NA())</f>
        <v>1.433694564036081E-2</v>
      </c>
      <c r="Q1582" s="183">
        <f>IFERROR(_xll.qlIndexFixing(ONIndex1Y,I1582,TRUE,_xll.ohTrigger(RecalcTrigger,Trigger1Y)),NA())</f>
        <v>1.4717350769677395E-2</v>
      </c>
    </row>
    <row r="1583" spans="2:17" x14ac:dyDescent="0.2">
      <c r="B1583" s="39" t="s">
        <v>42</v>
      </c>
      <c r="D1583" s="42">
        <f>_xll.qlCalendarAdvance(Calendar,$D1582,B1583,"f",FALSE)</f>
        <v>50599</v>
      </c>
      <c r="E1583" s="177">
        <f>_xll.qlInterestRateIndexValueDate(IndexON,D1583)</f>
        <v>50599</v>
      </c>
      <c r="F1583" s="193">
        <f>IFERROR(_xll.qlIndexFixing(IndexON,D1583,TRUE,_xll.ohTrigger(RecalcTrigger,TriggerON)),NA())</f>
        <v>1.3915039525915773E-2</v>
      </c>
      <c r="H1583" s="42">
        <f>_xll.qlCalendarAdvance(Calendar,$H1582,B1583,"f",FALSE)</f>
        <v>50599</v>
      </c>
      <c r="I1583" s="177">
        <f>_xll.qlInterestRateIndexValueDate(Index1M,$H1583)</f>
        <v>50601</v>
      </c>
      <c r="J1583" s="182">
        <f>IFERROR(_xll.qlIndexFixing(Index1M,$H1583,TRUE,_xll.ohTrigger(RecalcTrigger,Trigger1M)),NA())</f>
        <v>1.3861528864988482E-2</v>
      </c>
      <c r="K1583" s="44">
        <f>IFERROR(_xll.qlIndexFixing(Index3M,H1583,TRUE,_xll.ohTrigger(RecalcTrigger,Trigger3M)),NA())</f>
        <v>1.4150884877741247E-2</v>
      </c>
      <c r="L1583" s="44">
        <f>IFERROR(_xll.qlIndexFixing(Index6M,$H1583,TRUE,_xll.ohTrigger(RecalcTrigger,Trigger6M)),NA())</f>
        <v>1.4262230953619679E-2</v>
      </c>
      <c r="M1583" s="183">
        <f>IFERROR(_xll.qlIndexFixing(Index1Y,$H1583,TRUE,_xll.ohTrigger(RecalcTrigger,Trigger1Y)),NA())</f>
        <v>1.4564462066402405E-2</v>
      </c>
      <c r="N1583" s="182">
        <f>IFERROR(_xll.qlIndexFixing(ONIndex1M,I1583,TRUE,_xll.ohTrigger(RecalcTrigger,Trigger1M)),NA())</f>
        <v>1.3869015765832771E-2</v>
      </c>
      <c r="O1583" s="44">
        <f>IFERROR(_xll.qlIndexFixing(ONIndex3M,I1583,TRUE,_xll.ohTrigger(RecalcTrigger,Trigger3M)),NA())</f>
        <v>1.4183781980126042E-2</v>
      </c>
      <c r="P1583" s="44">
        <f>IFERROR(_xll.qlIndexFixing(ONIndex6M,I1583,TRUE,_xll.ohTrigger(RecalcTrigger,Trigger6M)),NA())</f>
        <v>1.4327327998078232E-2</v>
      </c>
      <c r="Q1583" s="183">
        <f>IFERROR(_xll.qlIndexFixing(ONIndex1Y,I1583,TRUE,_xll.ohTrigger(RecalcTrigger,Trigger1Y)),NA())</f>
        <v>1.4707219919358749E-2</v>
      </c>
    </row>
    <row r="1584" spans="2:17" x14ac:dyDescent="0.2">
      <c r="B1584" s="39" t="s">
        <v>42</v>
      </c>
      <c r="D1584" s="42">
        <f>_xll.qlCalendarAdvance(Calendar,$D1583,B1584,"f",FALSE)</f>
        <v>50606</v>
      </c>
      <c r="E1584" s="177">
        <f>_xll.qlInterestRateIndexValueDate(IndexON,D1584)</f>
        <v>50606</v>
      </c>
      <c r="F1584" s="193">
        <f>IFERROR(_xll.qlIndexFixing(IndexON,D1584,TRUE,_xll.ohTrigger(RecalcTrigger,TriggerON)),NA())</f>
        <v>1.3915039525995709E-2</v>
      </c>
      <c r="H1584" s="42">
        <f>_xll.qlCalendarAdvance(Calendar,$H1583,B1584,"f",FALSE)</f>
        <v>50606</v>
      </c>
      <c r="I1584" s="177">
        <f>_xll.qlInterestRateIndexValueDate(Index1M,$H1584)</f>
        <v>50608</v>
      </c>
      <c r="J1584" s="182">
        <f>IFERROR(_xll.qlIndexFixing(Index1M,$H1584,TRUE,_xll.ohTrigger(RecalcTrigger,Trigger1M)),NA())</f>
        <v>1.3851958013134935E-2</v>
      </c>
      <c r="K1584" s="44">
        <f>IFERROR(_xll.qlIndexFixing(Index3M,H1584,TRUE,_xll.ohTrigger(RecalcTrigger,Trigger3M)),NA())</f>
        <v>1.414113281737331E-2</v>
      </c>
      <c r="L1584" s="44">
        <f>IFERROR(_xll.qlIndexFixing(Index6M,$H1584,TRUE,_xll.ohTrigger(RecalcTrigger,Trigger6M)),NA())</f>
        <v>1.4253083670648172E-2</v>
      </c>
      <c r="M1584" s="183">
        <f>IFERROR(_xll.qlIndexFixing(Index1Y,$H1584,TRUE,_xll.ohTrigger(RecalcTrigger,Trigger1Y)),NA())</f>
        <v>1.4554719068553899E-2</v>
      </c>
      <c r="N1584" s="182">
        <f>IFERROR(_xll.qlIndexFixing(ONIndex1M,I1584,TRUE,_xll.ohTrigger(RecalcTrigger,Trigger1M)),NA())</f>
        <v>1.3859395681423692E-2</v>
      </c>
      <c r="O1584" s="44">
        <f>IFERROR(_xll.qlIndexFixing(ONIndex3M,I1584,TRUE,_xll.ohTrigger(RecalcTrigger,Trigger3M)),NA())</f>
        <v>1.4173829404162674E-2</v>
      </c>
      <c r="P1584" s="44">
        <f>IFERROR(_xll.qlIndexFixing(ONIndex6M,I1584,TRUE,_xll.ohTrigger(RecalcTrigger,Trigger6M)),NA())</f>
        <v>1.4317747700962613E-2</v>
      </c>
      <c r="Q1584" s="183">
        <f>IFERROR(_xll.qlIndexFixing(ONIndex1Y,I1584,TRUE,_xll.ohTrigger(RecalcTrigger,Trigger1Y)),NA())</f>
        <v>1.4697106241623459E-2</v>
      </c>
    </row>
    <row r="1585" spans="2:17" x14ac:dyDescent="0.2">
      <c r="B1585" s="39" t="s">
        <v>42</v>
      </c>
      <c r="D1585" s="42">
        <f>_xll.qlCalendarAdvance(Calendar,$D1584,B1585,"f",FALSE)</f>
        <v>50613</v>
      </c>
      <c r="E1585" s="177">
        <f>_xll.qlInterestRateIndexValueDate(IndexON,D1585)</f>
        <v>50613</v>
      </c>
      <c r="F1585" s="193">
        <f>IFERROR(_xll.qlIndexFixing(IndexON,D1585,TRUE,_xll.ohTrigger(RecalcTrigger,TriggerON)),NA())</f>
        <v>1.3915039525915773E-2</v>
      </c>
      <c r="H1585" s="42">
        <f>_xll.qlCalendarAdvance(Calendar,$H1584,B1585,"f",FALSE)</f>
        <v>50613</v>
      </c>
      <c r="I1585" s="177">
        <f>_xll.qlInterestRateIndexValueDate(Index1M,$H1585)</f>
        <v>50615</v>
      </c>
      <c r="J1585" s="182">
        <f>IFERROR(_xll.qlIndexFixing(Index1M,$H1585,TRUE,_xll.ohTrigger(RecalcTrigger,Trigger1M)),NA())</f>
        <v>1.3842424320901769E-2</v>
      </c>
      <c r="K1585" s="44">
        <f>IFERROR(_xll.qlIndexFixing(Index3M,H1585,TRUE,_xll.ohTrigger(RecalcTrigger,Trigger3M)),NA())</f>
        <v>1.4131421171012298E-2</v>
      </c>
      <c r="L1585" s="44">
        <f>IFERROR(_xll.qlIndexFixing(Index6M,$H1585,TRUE,_xll.ohTrigger(RecalcTrigger,Trigger6M)),NA())</f>
        <v>1.4243977304139569E-2</v>
      </c>
      <c r="M1585" s="183">
        <f>IFERROR(_xll.qlIndexFixing(Index1Y,$H1585,TRUE,_xll.ohTrigger(RecalcTrigger,Trigger1Y)),NA())</f>
        <v>1.454499808787748E-2</v>
      </c>
      <c r="N1585" s="182">
        <f>IFERROR(_xll.qlIndexFixing(ONIndex1M,I1585,TRUE,_xll.ohTrigger(RecalcTrigger,Trigger1M)),NA())</f>
        <v>1.3849812296058417E-2</v>
      </c>
      <c r="O1585" s="44">
        <f>IFERROR(_xll.qlIndexFixing(ONIndex3M,I1585,TRUE,_xll.ohTrigger(RecalcTrigger,Trigger3M)),NA())</f>
        <v>1.4163915589753273E-2</v>
      </c>
      <c r="P1585" s="44">
        <f>IFERROR(_xll.qlIndexFixing(ONIndex6M,I1585,TRUE,_xll.ohTrigger(RecalcTrigger,Trigger6M)),NA())</f>
        <v>1.4308204985864492E-2</v>
      </c>
      <c r="Q1585" s="183">
        <f>IFERROR(_xll.qlIndexFixing(ONIndex1Y,I1585,TRUE,_xll.ohTrigger(RecalcTrigger,Trigger1Y)),NA())</f>
        <v>1.4687009904177373E-2</v>
      </c>
    </row>
    <row r="1586" spans="2:17" x14ac:dyDescent="0.2">
      <c r="B1586" s="39" t="s">
        <v>42</v>
      </c>
      <c r="D1586" s="42">
        <f>_xll.qlCalendarAdvance(Calendar,$D1585,B1586,"f",FALSE)</f>
        <v>50620</v>
      </c>
      <c r="E1586" s="177">
        <f>_xll.qlInterestRateIndexValueDate(IndexON,D1586)</f>
        <v>50620</v>
      </c>
      <c r="F1586" s="193">
        <f>IFERROR(_xll.qlIndexFixing(IndexON,D1586,TRUE,_xll.ohTrigger(RecalcTrigger,TriggerON)),NA())</f>
        <v>1.3915039525915773E-2</v>
      </c>
      <c r="H1586" s="42">
        <f>_xll.qlCalendarAdvance(Calendar,$H1585,B1586,"f",FALSE)</f>
        <v>50620</v>
      </c>
      <c r="I1586" s="177">
        <f>_xll.qlInterestRateIndexValueDate(Index1M,$H1586)</f>
        <v>50622</v>
      </c>
      <c r="J1586" s="182">
        <f>IFERROR(_xll.qlIndexFixing(Index1M,$H1586,TRUE,_xll.ohTrigger(RecalcTrigger,Trigger1M)),NA())</f>
        <v>1.3832928037129932E-2</v>
      </c>
      <c r="K1586" s="44">
        <f>IFERROR(_xll.qlIndexFixing(Index3M,H1586,TRUE,_xll.ohTrigger(RecalcTrigger,Trigger3M)),NA())</f>
        <v>1.4121750189660038E-2</v>
      </c>
      <c r="L1586" s="44">
        <f>IFERROR(_xll.qlIndexFixing(Index6M,$H1586,TRUE,_xll.ohTrigger(RecalcTrigger,Trigger6M)),NA())</f>
        <v>1.4234912092129702E-2</v>
      </c>
      <c r="M1586" s="183">
        <f>IFERROR(_xll.qlIndexFixing(Index1Y,$H1586,TRUE,_xll.ohTrigger(RecalcTrigger,Trigger1Y)),NA())</f>
        <v>1.4535299293908325E-2</v>
      </c>
      <c r="N1586" s="182">
        <f>IFERROR(_xll.qlIndexFixing(ONIndex1M,I1586,TRUE,_xll.ohTrigger(RecalcTrigger,Trigger1M)),NA())</f>
        <v>1.3840265858258149E-2</v>
      </c>
      <c r="O1586" s="44">
        <f>IFERROR(_xll.qlIndexFixing(ONIndex3M,I1586,TRUE,_xll.ohTrigger(RecalcTrigger,Trigger3M)),NA())</f>
        <v>1.4154040787577316E-2</v>
      </c>
      <c r="P1586" s="44">
        <f>IFERROR(_xll.qlIndexFixing(ONIndex6M,I1586,TRUE,_xll.ohTrigger(RecalcTrigger,Trigger6M)),NA())</f>
        <v>1.4298700089714345E-2</v>
      </c>
      <c r="Q1586" s="183">
        <f>IFERROR(_xll.qlIndexFixing(ONIndex1Y,I1586,TRUE,_xll.ohTrigger(RecalcTrigger,Trigger1Y)),NA())</f>
        <v>1.4676931074646404E-2</v>
      </c>
    </row>
    <row r="1587" spans="2:17" x14ac:dyDescent="0.2">
      <c r="B1587" s="39" t="s">
        <v>42</v>
      </c>
      <c r="D1587" s="42">
        <f>_xll.qlCalendarAdvance(Calendar,$D1586,B1587,"f",FALSE)</f>
        <v>50627</v>
      </c>
      <c r="E1587" s="177">
        <f>_xll.qlInterestRateIndexValueDate(IndexON,D1587)</f>
        <v>50627</v>
      </c>
      <c r="F1587" s="193">
        <f>IFERROR(_xll.qlIndexFixing(IndexON,D1587,TRUE,_xll.ohTrigger(RecalcTrigger,TriggerON)),NA())</f>
        <v>1.3915039525995709E-2</v>
      </c>
      <c r="H1587" s="42">
        <f>_xll.qlCalendarAdvance(Calendar,$H1586,B1587,"f",FALSE)</f>
        <v>50627</v>
      </c>
      <c r="I1587" s="177">
        <f>_xll.qlInterestRateIndexValueDate(Index1M,$H1587)</f>
        <v>50629</v>
      </c>
      <c r="J1587" s="182">
        <f>IFERROR(_xll.qlIndexFixing(Index1M,$H1587,TRUE,_xll.ohTrigger(RecalcTrigger,Trigger1M)),NA())</f>
        <v>1.382346941067536E-2</v>
      </c>
      <c r="K1587" s="44">
        <f>IFERROR(_xll.qlIndexFixing(Index3M,H1587,TRUE,_xll.ohTrigger(RecalcTrigger,Trigger3M)),NA())</f>
        <v>1.4112120124317487E-2</v>
      </c>
      <c r="L1587" s="44">
        <f>IFERROR(_xll.qlIndexFixing(Index6M,$H1587,TRUE,_xll.ohTrigger(RecalcTrigger,Trigger6M)),NA())</f>
        <v>1.4225888272651815E-2</v>
      </c>
      <c r="M1587" s="183">
        <f>IFERROR(_xll.qlIndexFixing(Index1Y,$H1587,TRUE,_xll.ohTrigger(RecalcTrigger,Trigger1Y)),NA())</f>
        <v>1.4525622856175705E-2</v>
      </c>
      <c r="N1587" s="182">
        <f>IFERROR(_xll.qlIndexFixing(ONIndex1M,I1587,TRUE,_xll.ohTrigger(RecalcTrigger,Trigger1M)),NA())</f>
        <v>1.3830756616863837E-2</v>
      </c>
      <c r="O1587" s="44">
        <f>IFERROR(_xll.qlIndexFixing(ONIndex3M,I1587,TRUE,_xll.ohTrigger(RecalcTrigger,Trigger3M)),NA())</f>
        <v>1.4144205247914599E-2</v>
      </c>
      <c r="P1587" s="44">
        <f>IFERROR(_xll.qlIndexFixing(ONIndex6M,I1587,TRUE,_xll.ohTrigger(RecalcTrigger,Trigger6M)),NA())</f>
        <v>1.4289233249282773E-2</v>
      </c>
      <c r="Q1587" s="183">
        <f>IFERROR(_xll.qlIndexFixing(ONIndex1Y,I1587,TRUE,_xll.ohTrigger(RecalcTrigger,Trigger1Y)),NA())</f>
        <v>1.4666869920896275E-2</v>
      </c>
    </row>
    <row r="1588" spans="2:17" x14ac:dyDescent="0.2">
      <c r="B1588" s="39" t="s">
        <v>42</v>
      </c>
      <c r="D1588" s="42">
        <f>_xll.qlCalendarAdvance(Calendar,$D1587,B1588,"f",FALSE)</f>
        <v>50634</v>
      </c>
      <c r="E1588" s="177">
        <f>_xll.qlInterestRateIndexValueDate(IndexON,D1588)</f>
        <v>50634</v>
      </c>
      <c r="F1588" s="193">
        <f>IFERROR(_xll.qlIndexFixing(IndexON,D1588,TRUE,_xll.ohTrigger(RecalcTrigger,TriggerON)),NA())</f>
        <v>1.3915039525915773E-2</v>
      </c>
      <c r="H1588" s="42">
        <f>_xll.qlCalendarAdvance(Calendar,$H1587,B1588,"f",FALSE)</f>
        <v>50634</v>
      </c>
      <c r="I1588" s="177">
        <f>_xll.qlInterestRateIndexValueDate(Index1M,$H1588)</f>
        <v>50636</v>
      </c>
      <c r="J1588" s="182">
        <f>IFERROR(_xll.qlIndexFixing(Index1M,$H1588,TRUE,_xll.ohTrigger(RecalcTrigger,Trigger1M)),NA())</f>
        <v>1.3814048690378999E-2</v>
      </c>
      <c r="K1588" s="44">
        <f>IFERROR(_xll.qlIndexFixing(Index3M,H1588,TRUE,_xll.ohTrigger(RecalcTrigger,Trigger3M)),NA())</f>
        <v>1.4102531225987347E-2</v>
      </c>
      <c r="L1588" s="44">
        <f>IFERROR(_xll.qlIndexFixing(Index6M,$H1588,TRUE,_xll.ohTrigger(RecalcTrigger,Trigger6M)),NA())</f>
        <v>1.4216906083737442E-2</v>
      </c>
      <c r="M1588" s="183">
        <f>IFERROR(_xll.qlIndexFixing(Index1Y,$H1588,TRUE,_xll.ohTrigger(RecalcTrigger,Trigger1Y)),NA())</f>
        <v>1.4515968944204724E-2</v>
      </c>
      <c r="N1588" s="182">
        <f>IFERROR(_xll.qlIndexFixing(ONIndex1M,I1588,TRUE,_xll.ohTrigger(RecalcTrigger,Trigger1M)),NA())</f>
        <v>1.382128482047662E-2</v>
      </c>
      <c r="O1588" s="44">
        <f>IFERROR(_xll.qlIndexFixing(ONIndex3M,I1588,TRUE,_xll.ohTrigger(RecalcTrigger,Trigger3M)),NA())</f>
        <v>1.4134409221284727E-2</v>
      </c>
      <c r="P1588" s="44">
        <f>IFERROR(_xll.qlIndexFixing(ONIndex6M,I1588,TRUE,_xll.ohTrigger(RecalcTrigger,Trigger6M)),NA())</f>
        <v>1.4279804701420318E-2</v>
      </c>
      <c r="Q1588" s="183">
        <f>IFERROR(_xll.qlIndexFixing(ONIndex1Y,I1588,TRUE,_xll.ohTrigger(RecalcTrigger,Trigger1Y)),NA())</f>
        <v>1.4656826610472962E-2</v>
      </c>
    </row>
    <row r="1589" spans="2:17" x14ac:dyDescent="0.2">
      <c r="B1589" s="39" t="s">
        <v>42</v>
      </c>
      <c r="D1589" s="42">
        <f>_xll.qlCalendarAdvance(Calendar,$D1588,B1589,"f",FALSE)</f>
        <v>50641</v>
      </c>
      <c r="E1589" s="177">
        <f>_xll.qlInterestRateIndexValueDate(IndexON,D1589)</f>
        <v>50641</v>
      </c>
      <c r="F1589" s="193">
        <f>IFERROR(_xll.qlIndexFixing(IndexON,D1589,TRUE,_xll.ohTrigger(RecalcTrigger,TriggerON)),NA())</f>
        <v>1.3915039525915773E-2</v>
      </c>
      <c r="H1589" s="42">
        <f>_xll.qlCalendarAdvance(Calendar,$H1588,B1589,"f",FALSE)</f>
        <v>50641</v>
      </c>
      <c r="I1589" s="177">
        <f>_xll.qlInterestRateIndexValueDate(Index1M,$H1589)</f>
        <v>50643</v>
      </c>
      <c r="J1589" s="182">
        <f>IFERROR(_xll.qlIndexFixing(Index1M,$H1589,TRUE,_xll.ohTrigger(RecalcTrigger,Trigger1M)),NA())</f>
        <v>1.3804666125089293E-2</v>
      </c>
      <c r="K1589" s="44">
        <f>IFERROR(_xll.qlIndexFixing(Index3M,H1589,TRUE,_xll.ohTrigger(RecalcTrigger,Trigger3M)),NA())</f>
        <v>1.4092983745667096E-2</v>
      </c>
      <c r="L1589" s="44">
        <f>IFERROR(_xll.qlIndexFixing(Index6M,$H1589,TRUE,_xll.ohTrigger(RecalcTrigger,Trigger6M)),NA())</f>
        <v>1.4207965763415964E-2</v>
      </c>
      <c r="M1589" s="183">
        <f>IFERROR(_xll.qlIndexFixing(Index1Y,$H1589,TRUE,_xll.ohTrigger(RecalcTrigger,Trigger1Y)),NA())</f>
        <v>1.4506337727515013E-2</v>
      </c>
      <c r="N1589" s="182">
        <f>IFERROR(_xll.qlIndexFixing(ONIndex1M,I1589,TRUE,_xll.ohTrigger(RecalcTrigger,Trigger1M)),NA())</f>
        <v>1.3811850717617702E-2</v>
      </c>
      <c r="O1589" s="44">
        <f>IFERROR(_xll.qlIndexFixing(ONIndex3M,I1589,TRUE,_xll.ohTrigger(RecalcTrigger,Trigger3M)),NA())</f>
        <v>1.4124652957967498E-2</v>
      </c>
      <c r="P1589" s="44">
        <f>IFERROR(_xll.qlIndexFixing(ONIndex6M,I1589,TRUE,_xll.ohTrigger(RecalcTrigger,Trigger6M)),NA())</f>
        <v>1.4270414683217325E-2</v>
      </c>
      <c r="Q1589" s="183">
        <f>IFERROR(_xll.qlIndexFixing(ONIndex1Y,I1589,TRUE,_xll.ohTrigger(RecalcTrigger,Trigger1Y)),NA())</f>
        <v>1.4646801311242186E-2</v>
      </c>
    </row>
    <row r="1590" spans="2:17" x14ac:dyDescent="0.2">
      <c r="B1590" s="39" t="s">
        <v>42</v>
      </c>
      <c r="D1590" s="42">
        <f>_xll.qlCalendarAdvance(Calendar,$D1589,B1590,"f",FALSE)</f>
        <v>50648</v>
      </c>
      <c r="E1590" s="177">
        <f>_xll.qlInterestRateIndexValueDate(IndexON,D1590)</f>
        <v>50648</v>
      </c>
      <c r="F1590" s="193">
        <f>IFERROR(_xll.qlIndexFixing(IndexON,D1590,TRUE,_xll.ohTrigger(RecalcTrigger,TriggerON)),NA())</f>
        <v>1.3915039525995709E-2</v>
      </c>
      <c r="H1590" s="42">
        <f>_xll.qlCalendarAdvance(Calendar,$H1589,B1590,"f",FALSE)</f>
        <v>50648</v>
      </c>
      <c r="I1590" s="177">
        <f>_xll.qlInterestRateIndexValueDate(Index1M,$H1590)</f>
        <v>50650</v>
      </c>
      <c r="J1590" s="182">
        <f>IFERROR(_xll.qlIndexFixing(Index1M,$H1590,TRUE,_xll.ohTrigger(RecalcTrigger,Trigger1M)),NA())</f>
        <v>1.3795321963654683E-2</v>
      </c>
      <c r="K1590" s="44">
        <f>IFERROR(_xll.qlIndexFixing(Index3M,H1590,TRUE,_xll.ohTrigger(RecalcTrigger,Trigger3M)),NA())</f>
        <v>1.4083873845748628E-2</v>
      </c>
      <c r="L1590" s="44">
        <f>IFERROR(_xll.qlIndexFixing(Index6M,$H1590,TRUE,_xll.ohTrigger(RecalcTrigger,Trigger6M)),NA())</f>
        <v>1.4200777555368442E-2</v>
      </c>
      <c r="M1590" s="183">
        <f>IFERROR(_xll.qlIndexFixing(Index1Y,$H1590,TRUE,_xll.ohTrigger(RecalcTrigger,Trigger1Y)),NA())</f>
        <v>1.449672937562051E-2</v>
      </c>
      <c r="N1590" s="182">
        <f>IFERROR(_xll.qlIndexFixing(ONIndex1M,I1590,TRUE,_xll.ohTrigger(RecalcTrigger,Trigger1M)),NA())</f>
        <v>1.3802454556968158E-2</v>
      </c>
      <c r="O1590" s="44">
        <f>IFERROR(_xll.qlIndexFixing(ONIndex3M,I1590,TRUE,_xll.ohTrigger(RecalcTrigger,Trigger3M)),NA())</f>
        <v>1.4114936708482517E-2</v>
      </c>
      <c r="P1590" s="44">
        <f>IFERROR(_xll.qlIndexFixing(ONIndex6M,I1590,TRUE,_xll.ohTrigger(RecalcTrigger,Trigger6M)),NA())</f>
        <v>1.4261063431364462E-2</v>
      </c>
      <c r="Q1590" s="183">
        <f>IFERROR(_xll.qlIndexFixing(ONIndex1Y,I1590,TRUE,_xll.ohTrigger(RecalcTrigger,Trigger1Y)),NA())</f>
        <v>1.463679419082986E-2</v>
      </c>
    </row>
    <row r="1591" spans="2:17" x14ac:dyDescent="0.2">
      <c r="B1591" s="39" t="s">
        <v>42</v>
      </c>
      <c r="D1591" s="42">
        <f>_xll.qlCalendarAdvance(Calendar,$D1590,B1591,"f",FALSE)</f>
        <v>50655</v>
      </c>
      <c r="E1591" s="177">
        <f>_xll.qlInterestRateIndexValueDate(IndexON,D1591)</f>
        <v>50655</v>
      </c>
      <c r="F1591" s="193">
        <f>IFERROR(_xll.qlIndexFixing(IndexON,D1591,TRUE,_xll.ohTrigger(RecalcTrigger,TriggerON)),NA())</f>
        <v>1.3915039525995709E-2</v>
      </c>
      <c r="H1591" s="42">
        <f>_xll.qlCalendarAdvance(Calendar,$H1590,B1591,"f",FALSE)</f>
        <v>50655</v>
      </c>
      <c r="I1591" s="177">
        <f>_xll.qlInterestRateIndexValueDate(Index1M,$H1591)</f>
        <v>50657</v>
      </c>
      <c r="J1591" s="182">
        <f>IFERROR(_xll.qlIndexFixing(Index1M,$H1591,TRUE,_xll.ohTrigger(RecalcTrigger,Trigger1M)),NA())</f>
        <v>1.3786016454918615E-2</v>
      </c>
      <c r="K1591" s="44">
        <f>IFERROR(_xll.qlIndexFixing(Index3M,H1591,TRUE,_xll.ohTrigger(RecalcTrigger,Trigger3M)),NA())</f>
        <v>1.4074407282321849E-2</v>
      </c>
      <c r="L1591" s="44">
        <f>IFERROR(_xll.qlIndexFixing(Index6M,$H1591,TRUE,_xll.ohTrigger(RecalcTrigger,Trigger6M)),NA())</f>
        <v>1.4191907906694131E-2</v>
      </c>
      <c r="M1591" s="183">
        <f>IFERROR(_xll.qlIndexFixing(Index1Y,$H1591,TRUE,_xll.ohTrigger(RecalcTrigger,Trigger1Y)),NA())</f>
        <v>1.448714405803121E-2</v>
      </c>
      <c r="N1591" s="182">
        <f>IFERROR(_xll.qlIndexFixing(ONIndex1M,I1591,TRUE,_xll.ohTrigger(RecalcTrigger,Trigger1M)),NA())</f>
        <v>1.3793096587209064E-2</v>
      </c>
      <c r="O1591" s="44">
        <f>IFERROR(_xll.qlIndexFixing(ONIndex3M,I1591,TRUE,_xll.ohTrigger(RecalcTrigger,Trigger3M)),NA())</f>
        <v>1.4105260723109581E-2</v>
      </c>
      <c r="P1591" s="44">
        <f>IFERROR(_xll.qlIndexFixing(ONIndex6M,I1591,TRUE,_xll.ohTrigger(RecalcTrigger,Trigger6M)),NA())</f>
        <v>1.4251751182712269E-2</v>
      </c>
      <c r="Q1591" s="183">
        <f>IFERROR(_xll.qlIndexFixing(ONIndex1Y,I1591,TRUE,_xll.ohTrigger(RecalcTrigger,Trigger1Y)),NA())</f>
        <v>1.4626805416941835E-2</v>
      </c>
    </row>
    <row r="1592" spans="2:17" x14ac:dyDescent="0.2">
      <c r="B1592" s="39" t="s">
        <v>42</v>
      </c>
      <c r="D1592" s="42">
        <f>_xll.qlCalendarAdvance(Calendar,$D1591,B1592,"f",FALSE)</f>
        <v>50662</v>
      </c>
      <c r="E1592" s="177">
        <f>_xll.qlInterestRateIndexValueDate(IndexON,D1592)</f>
        <v>50662</v>
      </c>
      <c r="F1592" s="193">
        <f>IFERROR(_xll.qlIndexFixing(IndexON,D1592,TRUE,_xll.ohTrigger(RecalcTrigger,TriggerON)),NA())</f>
        <v>1.3915039525915773E-2</v>
      </c>
      <c r="H1592" s="42">
        <f>_xll.qlCalendarAdvance(Calendar,$H1591,B1592,"f",FALSE)</f>
        <v>50662</v>
      </c>
      <c r="I1592" s="177">
        <f>_xll.qlInterestRateIndexValueDate(Index1M,$H1592)</f>
        <v>50664</v>
      </c>
      <c r="J1592" s="182">
        <f>IFERROR(_xll.qlIndexFixing(Index1M,$H1592,TRUE,_xll.ohTrigger(RecalcTrigger,Trigger1M)),NA())</f>
        <v>1.3776749847727032E-2</v>
      </c>
      <c r="K1592" s="44">
        <f>IFERROR(_xll.qlIndexFixing(Index3M,H1592,TRUE,_xll.ohTrigger(RecalcTrigger,Trigger3M)),NA())</f>
        <v>1.4064982870077835E-2</v>
      </c>
      <c r="L1592" s="44">
        <f>IFERROR(_xll.qlIndexFixing(Index6M,$H1592,TRUE,_xll.ohTrigger(RecalcTrigger,Trigger6M)),NA())</f>
        <v>1.4183080746260814E-2</v>
      </c>
      <c r="M1592" s="183">
        <f>IFERROR(_xll.qlIndexFixing(Index1Y,$H1592,TRUE,_xll.ohTrigger(RecalcTrigger,Trigger1Y)),NA())</f>
        <v>1.4477581944251635E-2</v>
      </c>
      <c r="N1592" s="182">
        <f>IFERROR(_xll.qlIndexFixing(ONIndex1M,I1592,TRUE,_xll.ohTrigger(RecalcTrigger,Trigger1M)),NA())</f>
        <v>1.3783777057021496E-2</v>
      </c>
      <c r="O1592" s="44">
        <f>IFERROR(_xll.qlIndexFixing(ONIndex3M,I1592,TRUE,_xll.ohTrigger(RecalcTrigger,Trigger3M)),NA())</f>
        <v>1.4095625252368293E-2</v>
      </c>
      <c r="P1592" s="44">
        <f>IFERROR(_xll.qlIndexFixing(ONIndex6M,I1592,TRUE,_xll.ohTrigger(RecalcTrigger,Trigger6M)),NA())</f>
        <v>1.4242478174271156E-2</v>
      </c>
      <c r="Q1592" s="183">
        <f>IFERROR(_xll.qlIndexFixing(ONIndex1Y,I1592,TRUE,_xll.ohTrigger(RecalcTrigger,Trigger1Y)),NA())</f>
        <v>1.4616835157283958E-2</v>
      </c>
    </row>
    <row r="1593" spans="2:17" x14ac:dyDescent="0.2">
      <c r="B1593" s="39" t="s">
        <v>42</v>
      </c>
      <c r="D1593" s="42">
        <f>_xll.qlCalendarAdvance(Calendar,$D1592,B1593,"f",FALSE)</f>
        <v>50669</v>
      </c>
      <c r="E1593" s="177">
        <f>_xll.qlInterestRateIndexValueDate(IndexON,D1593)</f>
        <v>50669</v>
      </c>
      <c r="F1593" s="193">
        <f>IFERROR(_xll.qlIndexFixing(IndexON,D1593,TRUE,_xll.ohTrigger(RecalcTrigger,TriggerON)),NA())</f>
        <v>1.3915039525995709E-2</v>
      </c>
      <c r="H1593" s="42">
        <f>_xll.qlCalendarAdvance(Calendar,$H1592,B1593,"f",FALSE)</f>
        <v>50669</v>
      </c>
      <c r="I1593" s="177">
        <f>_xll.qlInterestRateIndexValueDate(Index1M,$H1593)</f>
        <v>50671</v>
      </c>
      <c r="J1593" s="182">
        <f>IFERROR(_xll.qlIndexFixing(Index1M,$H1593,TRUE,_xll.ohTrigger(RecalcTrigger,Trigger1M)),NA())</f>
        <v>1.3767522390928377E-2</v>
      </c>
      <c r="K1593" s="44">
        <f>IFERROR(_xll.qlIndexFixing(Index3M,H1593,TRUE,_xll.ohTrigger(RecalcTrigger,Trigger3M)),NA())</f>
        <v>1.4055600860005265E-2</v>
      </c>
      <c r="L1593" s="44">
        <f>IFERROR(_xll.qlIndexFixing(Index6M,$H1593,TRUE,_xll.ohTrigger(RecalcTrigger,Trigger6M)),NA())</f>
        <v>1.4174296312060214E-2</v>
      </c>
      <c r="M1593" s="183">
        <f>IFERROR(_xll.qlIndexFixing(Index1Y,$H1593,TRUE,_xll.ohTrigger(RecalcTrigger,Trigger1Y)),NA())</f>
        <v>1.4468043203781701E-2</v>
      </c>
      <c r="N1593" s="182">
        <f>IFERROR(_xll.qlIndexFixing(ONIndex1M,I1593,TRUE,_xll.ohTrigger(RecalcTrigger,Trigger1M)),NA())</f>
        <v>1.3774496215086529E-2</v>
      </c>
      <c r="O1593" s="44">
        <f>IFERROR(_xll.qlIndexFixing(ONIndex3M,I1593,TRUE,_xll.ohTrigger(RecalcTrigger,Trigger3M)),NA())</f>
        <v>1.4086030546618389E-2</v>
      </c>
      <c r="P1593" s="44">
        <f>IFERROR(_xll.qlIndexFixing(ONIndex6M,I1593,TRUE,_xll.ohTrigger(RecalcTrigger,Trigger6M)),NA())</f>
        <v>1.423324464273179E-2</v>
      </c>
      <c r="Q1593" s="183">
        <f>IFERROR(_xll.qlIndexFixing(ONIndex1Y,I1593,TRUE,_xll.ohTrigger(RecalcTrigger,Trigger1Y)),NA())</f>
        <v>1.460688357956208E-2</v>
      </c>
    </row>
    <row r="1594" spans="2:17" x14ac:dyDescent="0.2">
      <c r="B1594" s="39" t="s">
        <v>42</v>
      </c>
      <c r="D1594" s="42">
        <f>_xll.qlCalendarAdvance(Calendar,$D1593,B1594,"f",FALSE)</f>
        <v>50676</v>
      </c>
      <c r="E1594" s="177">
        <f>_xll.qlInterestRateIndexValueDate(IndexON,D1594)</f>
        <v>50676</v>
      </c>
      <c r="F1594" s="193">
        <f>IFERROR(_xll.qlIndexFixing(IndexON,D1594,TRUE,_xll.ohTrigger(RecalcTrigger,TriggerON)),NA())</f>
        <v>1.3915039525995709E-2</v>
      </c>
      <c r="H1594" s="42">
        <f>_xll.qlCalendarAdvance(Calendar,$H1593,B1594,"f",FALSE)</f>
        <v>50676</v>
      </c>
      <c r="I1594" s="177">
        <f>_xll.qlInterestRateIndexValueDate(Index1M,$H1594)</f>
        <v>50678</v>
      </c>
      <c r="J1594" s="182">
        <f>IFERROR(_xll.qlIndexFixing(Index1M,$H1594,TRUE,_xll.ohTrigger(RecalcTrigger,Trigger1M)),NA())</f>
        <v>1.3759505124579642E-2</v>
      </c>
      <c r="K1594" s="44">
        <f>IFERROR(_xll.qlIndexFixing(Index3M,H1594,TRUE,_xll.ohTrigger(RecalcTrigger,Trigger3M)),NA())</f>
        <v>1.4045876399145256E-2</v>
      </c>
      <c r="L1594" s="44">
        <f>IFERROR(_xll.qlIndexFixing(Index6M,$H1594,TRUE,_xll.ohTrigger(RecalcTrigger,Trigger6M)),NA())</f>
        <v>1.416522344959392E-2</v>
      </c>
      <c r="M1594" s="183">
        <f>IFERROR(_xll.qlIndexFixing(Index1Y,$H1594,TRUE,_xll.ohTrigger(RecalcTrigger,Trigger1Y)),NA())</f>
        <v>1.4458528006116297E-2</v>
      </c>
      <c r="N1594" s="182">
        <f>IFERROR(_xll.qlIndexFixing(ONIndex1M,I1594,TRUE,_xll.ohTrigger(RecalcTrigger,Trigger1M)),NA())</f>
        <v>1.3765254309765496E-2</v>
      </c>
      <c r="O1594" s="44">
        <f>IFERROR(_xll.qlIndexFixing(ONIndex3M,I1594,TRUE,_xll.ohTrigger(RecalcTrigger,Trigger3M)),NA())</f>
        <v>1.40764768562196E-2</v>
      </c>
      <c r="P1594" s="44">
        <f>IFERROR(_xll.qlIndexFixing(ONIndex6M,I1594,TRUE,_xll.ohTrigger(RecalcTrigger,Trigger6M)),NA())</f>
        <v>1.422405082518452E-2</v>
      </c>
      <c r="Q1594" s="183">
        <f>IFERROR(_xll.qlIndexFixing(ONIndex1Y,I1594,TRUE,_xll.ohTrigger(RecalcTrigger,Trigger1Y)),NA())</f>
        <v>1.4596950851482049E-2</v>
      </c>
    </row>
    <row r="1595" spans="2:17" x14ac:dyDescent="0.2">
      <c r="B1595" s="39" t="s">
        <v>42</v>
      </c>
      <c r="D1595" s="42">
        <f>_xll.qlCalendarAdvance(Calendar,$D1594,B1595,"f",FALSE)</f>
        <v>50683</v>
      </c>
      <c r="E1595" s="177">
        <f>_xll.qlInterestRateIndexValueDate(IndexON,D1595)</f>
        <v>50683</v>
      </c>
      <c r="F1595" s="193">
        <f>IFERROR(_xll.qlIndexFixing(IndexON,D1595,TRUE,_xll.ohTrigger(RecalcTrigger,TriggerON)),NA())</f>
        <v>1.3915039525915773E-2</v>
      </c>
      <c r="H1595" s="42">
        <f>_xll.qlCalendarAdvance(Calendar,$H1594,B1595,"f",FALSE)</f>
        <v>50683</v>
      </c>
      <c r="I1595" s="177">
        <f>_xll.qlInterestRateIndexValueDate(Index1M,$H1595)</f>
        <v>50685</v>
      </c>
      <c r="J1595" s="182">
        <f>IFERROR(_xll.qlIndexFixing(Index1M,$H1595,TRUE,_xll.ohTrigger(RecalcTrigger,Trigger1M)),NA())</f>
        <v>1.3749185923878637E-2</v>
      </c>
      <c r="K1595" s="44">
        <f>IFERROR(_xll.qlIndexFixing(Index3M,H1595,TRUE,_xll.ohTrigger(RecalcTrigger,Trigger3M)),NA())</f>
        <v>1.4036582697822821E-2</v>
      </c>
      <c r="L1595" s="44">
        <f>IFERROR(_xll.qlIndexFixing(Index6M,$H1595,TRUE,_xll.ohTrigger(RecalcTrigger,Trigger6M)),NA())</f>
        <v>1.4156528009571394E-2</v>
      </c>
      <c r="M1595" s="183">
        <f>IFERROR(_xll.qlIndexFixing(Index1Y,$H1595,TRUE,_xll.ohTrigger(RecalcTrigger,Trigger1Y)),NA())</f>
        <v>1.4449036520745267E-2</v>
      </c>
      <c r="N1595" s="182">
        <f>IFERROR(_xll.qlIndexFixing(ONIndex1M,I1595,TRUE,_xll.ohTrigger(RecalcTrigger,Trigger1M)),NA())</f>
        <v>1.3756051589979279E-2</v>
      </c>
      <c r="O1595" s="44">
        <f>IFERROR(_xll.qlIndexFixing(ONIndex3M,I1595,TRUE,_xll.ohTrigger(RecalcTrigger,Trigger3M)),NA())</f>
        <v>1.4066964431611595E-2</v>
      </c>
      <c r="P1595" s="44">
        <f>IFERROR(_xll.qlIndexFixing(ONIndex6M,I1595,TRUE,_xll.ohTrigger(RecalcTrigger,Trigger6M)),NA())</f>
        <v>1.4214896958320011E-2</v>
      </c>
      <c r="Q1595" s="183">
        <f>IFERROR(_xll.qlIndexFixing(ONIndex1Y,I1595,TRUE,_xll.ohTrigger(RecalcTrigger,Trigger1Y)),NA())</f>
        <v>1.4587037140829651E-2</v>
      </c>
    </row>
    <row r="1596" spans="2:17" x14ac:dyDescent="0.2">
      <c r="B1596" s="39" t="s">
        <v>42</v>
      </c>
      <c r="D1596" s="42">
        <f>_xll.qlCalendarAdvance(Calendar,$D1595,B1596,"f",FALSE)</f>
        <v>50690</v>
      </c>
      <c r="E1596" s="177">
        <f>_xll.qlInterestRateIndexValueDate(IndexON,D1596)</f>
        <v>50690</v>
      </c>
      <c r="F1596" s="193">
        <f>IFERROR(_xll.qlIndexFixing(IndexON,D1596,TRUE,_xll.ohTrigger(RecalcTrigger,TriggerON)),NA())</f>
        <v>1.3915039525995709E-2</v>
      </c>
      <c r="H1596" s="42">
        <f>_xll.qlCalendarAdvance(Calendar,$H1595,B1596,"f",FALSE)</f>
        <v>50690</v>
      </c>
      <c r="I1596" s="177">
        <f>_xll.qlInterestRateIndexValueDate(Index1M,$H1596)</f>
        <v>50692</v>
      </c>
      <c r="J1596" s="182">
        <f>IFERROR(_xll.qlIndexFixing(Index1M,$H1596,TRUE,_xll.ohTrigger(RecalcTrigger,Trigger1M)),NA())</f>
        <v>1.374007741131944E-2</v>
      </c>
      <c r="K1596" s="44">
        <f>IFERROR(_xll.qlIndexFixing(Index3M,H1596,TRUE,_xll.ohTrigger(RecalcTrigger,Trigger3M)),NA())</f>
        <v>1.4027332171477024E-2</v>
      </c>
      <c r="L1596" s="44">
        <f>IFERROR(_xll.qlIndexFixing(Index6M,$H1596,TRUE,_xll.ohTrigger(RecalcTrigger,Trigger6M)),NA())</f>
        <v>1.4147876028660781E-2</v>
      </c>
      <c r="M1596" s="183">
        <f>IFERROR(_xll.qlIndexFixing(Index1Y,$H1596,TRUE,_xll.ohTrigger(RecalcTrigger,Trigger1Y)),NA())</f>
        <v>1.443956891715386E-2</v>
      </c>
      <c r="N1596" s="182">
        <f>IFERROR(_xll.qlIndexFixing(ONIndex1M,I1596,TRUE,_xll.ohTrigger(RecalcTrigger,Trigger1M)),NA())</f>
        <v>1.3746888304408955E-2</v>
      </c>
      <c r="O1596" s="44">
        <f>IFERROR(_xll.qlIndexFixing(ONIndex3M,I1596,TRUE,_xll.ohTrigger(RecalcTrigger,Trigger3M)),NA())</f>
        <v>1.405749352331398E-2</v>
      </c>
      <c r="P1596" s="44">
        <f>IFERROR(_xll.qlIndexFixing(ONIndex6M,I1596,TRUE,_xll.ohTrigger(RecalcTrigger,Trigger6M)),NA())</f>
        <v>1.4205783279148676E-2</v>
      </c>
      <c r="Q1596" s="183">
        <f>IFERROR(_xll.qlIndexFixing(ONIndex1Y,I1596,TRUE,_xll.ohTrigger(RecalcTrigger,Trigger1Y)),NA())</f>
        <v>1.4577142615150862E-2</v>
      </c>
    </row>
    <row r="1597" spans="2:17" x14ac:dyDescent="0.2">
      <c r="B1597" s="39" t="s">
        <v>42</v>
      </c>
      <c r="D1597" s="42">
        <f>_xll.qlCalendarAdvance(Calendar,$D1596,B1597,"f",FALSE)</f>
        <v>50697</v>
      </c>
      <c r="E1597" s="177">
        <f>_xll.qlInterestRateIndexValueDate(IndexON,D1597)</f>
        <v>50697</v>
      </c>
      <c r="F1597" s="193">
        <f>IFERROR(_xll.qlIndexFixing(IndexON,D1597,TRUE,_xll.ohTrigger(RecalcTrigger,TriggerON)),NA())</f>
        <v>1.3915039525915773E-2</v>
      </c>
      <c r="H1597" s="42">
        <f>_xll.qlCalendarAdvance(Calendar,$H1596,B1597,"f",FALSE)</f>
        <v>50697</v>
      </c>
      <c r="I1597" s="177">
        <f>_xll.qlInterestRateIndexValueDate(Index1M,$H1597)</f>
        <v>50699</v>
      </c>
      <c r="J1597" s="182">
        <f>IFERROR(_xll.qlIndexFixing(Index1M,$H1597,TRUE,_xll.ohTrigger(RecalcTrigger,Trigger1M)),NA())</f>
        <v>1.3731009044524456E-2</v>
      </c>
      <c r="K1597" s="44">
        <f>IFERROR(_xll.qlIndexFixing(Index3M,H1597,TRUE,_xll.ohTrigger(RecalcTrigger,Trigger3M)),NA())</f>
        <v>1.4018125071100134E-2</v>
      </c>
      <c r="L1597" s="44">
        <f>IFERROR(_xll.qlIndexFixing(Index6M,$H1597,TRUE,_xll.ohTrigger(RecalcTrigger,Trigger6M)),NA())</f>
        <v>1.4139267744855442E-2</v>
      </c>
      <c r="M1597" s="183">
        <f>IFERROR(_xll.qlIndexFixing(Index1Y,$H1597,TRUE,_xll.ohTrigger(RecalcTrigger,Trigger1Y)),NA())</f>
        <v>1.443012536482316E-2</v>
      </c>
      <c r="N1597" s="182">
        <f>IFERROR(_xll.qlIndexFixing(ONIndex1M,I1597,TRUE,_xll.ohTrigger(RecalcTrigger,Trigger1M)),NA())</f>
        <v>1.3737764701415855E-2</v>
      </c>
      <c r="O1597" s="44">
        <f>IFERROR(_xll.qlIndexFixing(ONIndex3M,I1597,TRUE,_xll.ohTrigger(RecalcTrigger,Trigger3M)),NA())</f>
        <v>1.4048064381526615E-2</v>
      </c>
      <c r="P1597" s="44">
        <f>IFERROR(_xll.qlIndexFixing(ONIndex6M,I1597,TRUE,_xll.ohTrigger(RecalcTrigger,Trigger6M)),NA())</f>
        <v>1.4196710024441117E-2</v>
      </c>
      <c r="Q1597" s="183">
        <f>IFERROR(_xll.qlIndexFixing(ONIndex1Y,I1597,TRUE,_xll.ohTrigger(RecalcTrigger,Trigger1Y)),NA())</f>
        <v>1.4567267442391341E-2</v>
      </c>
    </row>
    <row r="1598" spans="2:17" x14ac:dyDescent="0.2">
      <c r="B1598" s="39" t="s">
        <v>42</v>
      </c>
      <c r="D1598" s="42">
        <f>_xll.qlCalendarAdvance(Calendar,$D1597,B1598,"f",FALSE)</f>
        <v>50704</v>
      </c>
      <c r="E1598" s="177">
        <f>_xll.qlInterestRateIndexValueDate(IndexON,D1598)</f>
        <v>50704</v>
      </c>
      <c r="F1598" s="193">
        <f>IFERROR(_xll.qlIndexFixing(IndexON,D1598,TRUE,_xll.ohTrigger(RecalcTrigger,TriggerON)),NA())</f>
        <v>1.3915039525995709E-2</v>
      </c>
      <c r="H1598" s="42">
        <f>_xll.qlCalendarAdvance(Calendar,$H1597,B1598,"f",FALSE)</f>
        <v>50704</v>
      </c>
      <c r="I1598" s="177">
        <f>_xll.qlInterestRateIndexValueDate(Index1M,$H1598)</f>
        <v>50706</v>
      </c>
      <c r="J1598" s="182">
        <f>IFERROR(_xll.qlIndexFixing(Index1M,$H1598,TRUE,_xll.ohTrigger(RecalcTrigger,Trigger1M)),NA())</f>
        <v>1.3721981072342126E-2</v>
      </c>
      <c r="K1598" s="44">
        <f>IFERROR(_xll.qlIndexFixing(Index3M,H1598,TRUE,_xll.ohTrigger(RecalcTrigger,Trigger3M)),NA())</f>
        <v>1.4008961647683553E-2</v>
      </c>
      <c r="L1598" s="44">
        <f>IFERROR(_xll.qlIndexFixing(Index6M,$H1598,TRUE,_xll.ohTrigger(RecalcTrigger,Trigger6M)),NA())</f>
        <v>1.4130703396147422E-2</v>
      </c>
      <c r="M1598" s="183">
        <f>IFERROR(_xll.qlIndexFixing(Index1Y,$H1598,TRUE,_xll.ohTrigger(RecalcTrigger,Trigger1Y)),NA())</f>
        <v>1.4420706033228344E-2</v>
      </c>
      <c r="N1598" s="182">
        <f>IFERROR(_xll.qlIndexFixing(ONIndex1M,I1598,TRUE,_xll.ohTrigger(RecalcTrigger,Trigger1M)),NA())</f>
        <v>1.3728681029920864E-2</v>
      </c>
      <c r="O1598" s="44">
        <f>IFERROR(_xll.qlIndexFixing(ONIndex3M,I1598,TRUE,_xll.ohTrigger(RecalcTrigger,Trigger3M)),NA())</f>
        <v>1.4038677256769105E-2</v>
      </c>
      <c r="P1598" s="44">
        <f>IFERROR(_xll.qlIndexFixing(ONIndex6M,I1598,TRUE,_xll.ohTrigger(RecalcTrigger,Trigger6M)),NA())</f>
        <v>1.418767743112781E-2</v>
      </c>
      <c r="Q1598" s="183">
        <f>IFERROR(_xll.qlIndexFixing(ONIndex1Y,I1598,TRUE,_xll.ohTrigger(RecalcTrigger,Trigger1Y)),NA())</f>
        <v>1.4557411789937191E-2</v>
      </c>
    </row>
    <row r="1599" spans="2:17" x14ac:dyDescent="0.2">
      <c r="B1599" s="39" t="s">
        <v>42</v>
      </c>
      <c r="D1599" s="42">
        <f>_xll.qlCalendarAdvance(Calendar,$D1598,B1599,"f",FALSE)</f>
        <v>50711</v>
      </c>
      <c r="E1599" s="177">
        <f>_xll.qlInterestRateIndexValueDate(IndexON,D1599)</f>
        <v>50711</v>
      </c>
      <c r="F1599" s="193">
        <f>IFERROR(_xll.qlIndexFixing(IndexON,D1599,TRUE,_xll.ohTrigger(RecalcTrigger,TriggerON)),NA())</f>
        <v>1.3915039525915773E-2</v>
      </c>
      <c r="H1599" s="42">
        <f>_xll.qlCalendarAdvance(Calendar,$H1598,B1599,"f",FALSE)</f>
        <v>50711</v>
      </c>
      <c r="I1599" s="177">
        <f>_xll.qlInterestRateIndexValueDate(Index1M,$H1599)</f>
        <v>50713</v>
      </c>
      <c r="J1599" s="182">
        <f>IFERROR(_xll.qlIndexFixing(Index1M,$H1599,TRUE,_xll.ohTrigger(RecalcTrigger,Trigger1M)),NA())</f>
        <v>1.3712993743610902E-2</v>
      </c>
      <c r="K1599" s="44">
        <f>IFERROR(_xll.qlIndexFixing(Index3M,H1599,TRUE,_xll.ohTrigger(RecalcTrigger,Trigger3M)),NA())</f>
        <v>1.3999842152216078E-2</v>
      </c>
      <c r="L1599" s="44">
        <f>IFERROR(_xll.qlIndexFixing(Index6M,$H1599,TRUE,_xll.ohTrigger(RecalcTrigger,Trigger6M)),NA())</f>
        <v>1.4122500285168588E-2</v>
      </c>
      <c r="M1599" s="183">
        <f>IFERROR(_xll.qlIndexFixing(Index1Y,$H1599,TRUE,_xll.ohTrigger(RecalcTrigger,Trigger1Y)),NA())</f>
        <v>1.4411311091840861E-2</v>
      </c>
      <c r="N1599" s="182">
        <f>IFERROR(_xll.qlIndexFixing(ONIndex1M,I1599,TRUE,_xll.ohTrigger(RecalcTrigger,Trigger1M)),NA())</f>
        <v>1.3719637538365248E-2</v>
      </c>
      <c r="O1599" s="44">
        <f>IFERROR(_xll.qlIndexFixing(ONIndex3M,I1599,TRUE,_xll.ohTrigger(RecalcTrigger,Trigger3M)),NA())</f>
        <v>1.402933239948112E-2</v>
      </c>
      <c r="P1599" s="44">
        <f>IFERROR(_xll.qlIndexFixing(ONIndex6M,I1599,TRUE,_xll.ohTrigger(RecalcTrigger,Trigger6M)),NA())</f>
        <v>1.4178685736059293E-2</v>
      </c>
      <c r="Q1599" s="183">
        <f>IFERROR(_xll.qlIndexFixing(ONIndex1Y,I1599,TRUE,_xll.ohTrigger(RecalcTrigger,Trigger1Y)),NA())</f>
        <v>1.4547575825814008E-2</v>
      </c>
    </row>
    <row r="1600" spans="2:17" x14ac:dyDescent="0.2">
      <c r="B1600" s="39" t="s">
        <v>42</v>
      </c>
      <c r="D1600" s="42">
        <f>_xll.qlCalendarAdvance(Calendar,$D1599,B1600,"f",FALSE)</f>
        <v>50718</v>
      </c>
      <c r="E1600" s="177">
        <f>_xll.qlInterestRateIndexValueDate(IndexON,D1600)</f>
        <v>50718</v>
      </c>
      <c r="F1600" s="193">
        <f>IFERROR(_xll.qlIndexFixing(IndexON,D1600,TRUE,_xll.ohTrigger(RecalcTrigger,TriggerON)),NA())</f>
        <v>1.3915039525915773E-2</v>
      </c>
      <c r="H1600" s="42">
        <f>_xll.qlCalendarAdvance(Calendar,$H1599,B1600,"f",FALSE)</f>
        <v>50718</v>
      </c>
      <c r="I1600" s="177">
        <f>_xll.qlInterestRateIndexValueDate(Index1M,$H1600)</f>
        <v>50720</v>
      </c>
      <c r="J1600" s="182">
        <f>IFERROR(_xll.qlIndexFixing(Index1M,$H1600,TRUE,_xll.ohTrigger(RecalcTrigger,Trigger1M)),NA())</f>
        <v>1.3704047307176725E-2</v>
      </c>
      <c r="K1600" s="44">
        <f>IFERROR(_xll.qlIndexFixing(Index3M,H1600,TRUE,_xll.ohTrigger(RecalcTrigger,Trigger3M)),NA())</f>
        <v>1.3990766835684764E-2</v>
      </c>
      <c r="L1600" s="44">
        <f>IFERROR(_xll.qlIndexFixing(Index6M,$H1600,TRUE,_xll.ohTrigger(RecalcTrigger,Trigger6M)),NA())</f>
        <v>1.4114021598280097E-2</v>
      </c>
      <c r="M1600" s="183">
        <f>IFERROR(_xll.qlIndexFixing(Index1Y,$H1600,TRUE,_xll.ohTrigger(RecalcTrigger,Trigger1Y)),NA())</f>
        <v>1.4401940710127781E-2</v>
      </c>
      <c r="N1600" s="182">
        <f>IFERROR(_xll.qlIndexFixing(ONIndex1M,I1600,TRUE,_xll.ohTrigger(RecalcTrigger,Trigger1M)),NA())</f>
        <v>1.371063447551002E-2</v>
      </c>
      <c r="O1600" s="44">
        <f>IFERROR(_xll.qlIndexFixing(ONIndex3M,I1600,TRUE,_xll.ohTrigger(RecalcTrigger,Trigger3M)),NA())</f>
        <v>1.4020030059942457E-2</v>
      </c>
      <c r="P1600" s="44">
        <f>IFERROR(_xll.qlIndexFixing(ONIndex6M,I1600,TRUE,_xll.ohTrigger(RecalcTrigger,Trigger6M)),NA())</f>
        <v>1.4169735176006171E-2</v>
      </c>
      <c r="Q1600" s="183">
        <f>IFERROR(_xll.qlIndexFixing(ONIndex1Y,I1600,TRUE,_xll.ohTrigger(RecalcTrigger,Trigger1Y)),NA())</f>
        <v>1.4537759717567766E-2</v>
      </c>
    </row>
    <row r="1601" spans="2:17" x14ac:dyDescent="0.2">
      <c r="B1601" s="39" t="s">
        <v>42</v>
      </c>
      <c r="D1601" s="42">
        <f>_xll.qlCalendarAdvance(Calendar,$D1600,B1601,"f",FALSE)</f>
        <v>50725</v>
      </c>
      <c r="E1601" s="177">
        <f>_xll.qlInterestRateIndexValueDate(IndexON,D1601)</f>
        <v>50725</v>
      </c>
      <c r="F1601" s="193">
        <f>IFERROR(_xll.qlIndexFixing(IndexON,D1601,TRUE,_xll.ohTrigger(RecalcTrigger,TriggerON)),NA())</f>
        <v>1.3915039525995709E-2</v>
      </c>
      <c r="H1601" s="42">
        <f>_xll.qlCalendarAdvance(Calendar,$H1600,B1601,"f",FALSE)</f>
        <v>50725</v>
      </c>
      <c r="I1601" s="177">
        <f>_xll.qlInterestRateIndexValueDate(Index1M,$H1601)</f>
        <v>50727</v>
      </c>
      <c r="J1601" s="182">
        <f>IFERROR(_xll.qlIndexFixing(Index1M,$H1601,TRUE,_xll.ohTrigger(RecalcTrigger,Trigger1M)),NA())</f>
        <v>1.3695142011883044E-2</v>
      </c>
      <c r="K1601" s="44">
        <f>IFERROR(_xll.qlIndexFixing(Index3M,H1601,TRUE,_xll.ohTrigger(RecalcTrigger,Trigger3M)),NA())</f>
        <v>1.3981735949078406E-2</v>
      </c>
      <c r="L1601" s="44">
        <f>IFERROR(_xll.qlIndexFixing(Index6M,$H1601,TRUE,_xll.ohTrigger(RecalcTrigger,Trigger6M)),NA())</f>
        <v>1.4105587541518822E-2</v>
      </c>
      <c r="M1601" s="183">
        <f>IFERROR(_xll.qlIndexFixing(Index1Y,$H1601,TRUE,_xll.ohTrigger(RecalcTrigger,Trigger1Y)),NA())</f>
        <v>1.4392595057550483E-2</v>
      </c>
      <c r="N1601" s="182">
        <f>IFERROR(_xll.qlIndexFixing(ONIndex1M,I1601,TRUE,_xll.ohTrigger(RecalcTrigger,Trigger1M)),NA())</f>
        <v>1.3701672090036254E-2</v>
      </c>
      <c r="O1601" s="44">
        <f>IFERROR(_xll.qlIndexFixing(ONIndex3M,I1601,TRUE,_xll.ohTrigger(RecalcTrigger,Trigger3M)),NA())</f>
        <v>1.4010770488672719E-2</v>
      </c>
      <c r="P1601" s="44">
        <f>IFERROR(_xll.qlIndexFixing(ONIndex6M,I1601,TRUE,_xll.ohTrigger(RecalcTrigger,Trigger6M)),NA())</f>
        <v>1.4160825987978853E-2</v>
      </c>
      <c r="Q1601" s="183">
        <f>IFERROR(_xll.qlIndexFixing(ONIndex1Y,I1601,TRUE,_xll.ohTrigger(RecalcTrigger,Trigger1Y)),NA())</f>
        <v>1.4527963632984253E-2</v>
      </c>
    </row>
    <row r="1602" spans="2:17" x14ac:dyDescent="0.2">
      <c r="B1602" s="39" t="s">
        <v>42</v>
      </c>
      <c r="D1602" s="42">
        <f>_xll.qlCalendarAdvance(Calendar,$D1601,B1602,"f",FALSE)</f>
        <v>50732</v>
      </c>
      <c r="E1602" s="177">
        <f>_xll.qlInterestRateIndexValueDate(IndexON,D1602)</f>
        <v>50732</v>
      </c>
      <c r="F1602" s="193">
        <f>IFERROR(_xll.qlIndexFixing(IndexON,D1602,TRUE,_xll.ohTrigger(RecalcTrigger,TriggerON)),NA())</f>
        <v>1.3915039525995709E-2</v>
      </c>
      <c r="H1602" s="42">
        <f>_xll.qlCalendarAdvance(Calendar,$H1601,B1602,"f",FALSE)</f>
        <v>50732</v>
      </c>
      <c r="I1602" s="177">
        <f>_xll.qlInterestRateIndexValueDate(Index1M,$H1602)</f>
        <v>50734</v>
      </c>
      <c r="J1602" s="182">
        <f>IFERROR(_xll.qlIndexFixing(Index1M,$H1602,TRUE,_xll.ohTrigger(RecalcTrigger,Trigger1M)),NA())</f>
        <v>1.3686278106568306E-2</v>
      </c>
      <c r="K1602" s="44">
        <f>IFERROR(_xll.qlIndexFixing(Index3M,H1602,TRUE,_xll.ohTrigger(RecalcTrigger,Trigger3M)),NA())</f>
        <v>1.39727497433858E-2</v>
      </c>
      <c r="L1602" s="44">
        <f>IFERROR(_xll.qlIndexFixing(Index6M,$H1602,TRUE,_xll.ohTrigger(RecalcTrigger,Trigger6M)),NA())</f>
        <v>1.4097198352865452E-2</v>
      </c>
      <c r="M1602" s="183">
        <f>IFERROR(_xll.qlIndexFixing(Index1Y,$H1602,TRUE,_xll.ohTrigger(RecalcTrigger,Trigger1Y)),NA())</f>
        <v>1.4383274303566618E-2</v>
      </c>
      <c r="N1602" s="182">
        <f>IFERROR(_xll.qlIndexFixing(ONIndex1M,I1602,TRUE,_xll.ohTrigger(RecalcTrigger,Trigger1M)),NA())</f>
        <v>1.3692750630545092E-2</v>
      </c>
      <c r="O1602" s="44">
        <f>IFERROR(_xll.qlIndexFixing(ONIndex3M,I1602,TRUE,_xll.ohTrigger(RecalcTrigger,Trigger3M)),NA())</f>
        <v>1.4001553936111577E-2</v>
      </c>
      <c r="P1602" s="44">
        <f>IFERROR(_xll.qlIndexFixing(ONIndex6M,I1602,TRUE,_xll.ohTrigger(RecalcTrigger,Trigger6M)),NA())</f>
        <v>1.4151958408907817E-2</v>
      </c>
      <c r="Q1602" s="183">
        <f>IFERROR(_xll.qlIndexFixing(ONIndex1Y,I1602,TRUE,_xll.ohTrigger(RecalcTrigger,Trigger1Y)),NA())</f>
        <v>1.4518187739609445E-2</v>
      </c>
    </row>
    <row r="1603" spans="2:17" x14ac:dyDescent="0.2">
      <c r="B1603" s="39" t="s">
        <v>42</v>
      </c>
      <c r="D1603" s="42">
        <f>_xll.qlCalendarAdvance(Calendar,$D1602,B1603,"f",FALSE)</f>
        <v>50739</v>
      </c>
      <c r="E1603" s="177">
        <f>_xll.qlInterestRateIndexValueDate(IndexON,D1603)</f>
        <v>50739</v>
      </c>
      <c r="F1603" s="193">
        <f>IFERROR(_xll.qlIndexFixing(IndexON,D1603,TRUE,_xll.ohTrigger(RecalcTrigger,TriggerON)),NA())</f>
        <v>1.3915039525995709E-2</v>
      </c>
      <c r="H1603" s="42">
        <f>_xll.qlCalendarAdvance(Calendar,$H1602,B1603,"f",FALSE)</f>
        <v>50739</v>
      </c>
      <c r="I1603" s="177">
        <f>_xll.qlInterestRateIndexValueDate(Index1M,$H1603)</f>
        <v>50741</v>
      </c>
      <c r="J1603" s="182">
        <f>IFERROR(_xll.qlIndexFixing(Index1M,$H1603,TRUE,_xll.ohTrigger(RecalcTrigger,Trigger1M)),NA())</f>
        <v>1.3677455840075958E-2</v>
      </c>
      <c r="K1603" s="44">
        <f>IFERROR(_xll.qlIndexFixing(Index3M,H1603,TRUE,_xll.ohTrigger(RecalcTrigger,Trigger3M)),NA())</f>
        <v>1.3964527992465392E-2</v>
      </c>
      <c r="L1603" s="44">
        <f>IFERROR(_xll.qlIndexFixing(Index6M,$H1603,TRUE,_xll.ohTrigger(RecalcTrigger,Trigger6M)),NA())</f>
        <v>1.4088549008706933E-2</v>
      </c>
      <c r="M1603" s="183">
        <f>IFERROR(_xll.qlIndexFixing(Index1Y,$H1603,TRUE,_xll.ohTrigger(RecalcTrigger,Trigger1Y)),NA())</f>
        <v>1.4373978617629022E-2</v>
      </c>
      <c r="N1603" s="182">
        <f>IFERROR(_xll.qlIndexFixing(ONIndex1M,I1603,TRUE,_xll.ohTrigger(RecalcTrigger,Trigger1M)),NA())</f>
        <v>1.3683870345637672E-2</v>
      </c>
      <c r="O1603" s="44">
        <f>IFERROR(_xll.qlIndexFixing(ONIndex3M,I1603,TRUE,_xll.ohTrigger(RecalcTrigger,Trigger3M)),NA())</f>
        <v>1.3992380652538827E-2</v>
      </c>
      <c r="P1603" s="44">
        <f>IFERROR(_xll.qlIndexFixing(ONIndex6M,I1603,TRUE,_xll.ohTrigger(RecalcTrigger,Trigger6M)),NA())</f>
        <v>1.4143132675483727E-2</v>
      </c>
      <c r="Q1603" s="183">
        <f>IFERROR(_xll.qlIndexFixing(ONIndex1Y,I1603,TRUE,_xll.ohTrigger(RecalcTrigger,Trigger1Y)),NA())</f>
        <v>1.4508432205388999E-2</v>
      </c>
    </row>
    <row r="1604" spans="2:17" x14ac:dyDescent="0.2">
      <c r="B1604" s="39" t="s">
        <v>42</v>
      </c>
      <c r="D1604" s="42">
        <f>_xll.qlCalendarAdvance(Calendar,$D1603,B1604,"f",FALSE)</f>
        <v>50746</v>
      </c>
      <c r="E1604" s="177">
        <f>_xll.qlInterestRateIndexValueDate(IndexON,D1604)</f>
        <v>50746</v>
      </c>
      <c r="F1604" s="193">
        <f>IFERROR(_xll.qlIndexFixing(IndexON,D1604,TRUE,_xll.ohTrigger(RecalcTrigger,TriggerON)),NA())</f>
        <v>1.3915039525995709E-2</v>
      </c>
      <c r="H1604" s="42">
        <f>_xll.qlCalendarAdvance(Calendar,$H1603,B1604,"f",FALSE)</f>
        <v>50746</v>
      </c>
      <c r="I1604" s="177">
        <f>_xll.qlInterestRateIndexValueDate(Index1M,$H1604)</f>
        <v>50748</v>
      </c>
      <c r="J1604" s="182">
        <f>IFERROR(_xll.qlIndexFixing(Index1M,$H1604,TRUE,_xll.ohTrigger(RecalcTrigger,Trigger1M)),NA())</f>
        <v>1.3668675461244451E-2</v>
      </c>
      <c r="K1604" s="44">
        <f>IFERROR(_xll.qlIndexFixing(Index3M,H1604,TRUE,_xll.ohTrigger(RecalcTrigger,Trigger3M)),NA())</f>
        <v>1.3955626042963409E-2</v>
      </c>
      <c r="L1604" s="44">
        <f>IFERROR(_xll.qlIndexFixing(Index6M,$H1604,TRUE,_xll.ohTrigger(RecalcTrigger,Trigger6M)),NA())</f>
        <v>1.4080253268352057E-2</v>
      </c>
      <c r="M1604" s="183">
        <f>IFERROR(_xll.qlIndexFixing(Index1Y,$H1604,TRUE,_xll.ohTrigger(RecalcTrigger,Trigger1Y)),NA())</f>
        <v>1.4364708169186806E-2</v>
      </c>
      <c r="N1604" s="182">
        <f>IFERROR(_xll.qlIndexFixing(ONIndex1M,I1604,TRUE,_xll.ohTrigger(RecalcTrigger,Trigger1M)),NA())</f>
        <v>1.3675031483915134E-2</v>
      </c>
      <c r="O1604" s="44">
        <f>IFERROR(_xll.qlIndexFixing(ONIndex3M,I1604,TRUE,_xll.ohTrigger(RecalcTrigger,Trigger3M)),NA())</f>
        <v>1.3983250888394139E-2</v>
      </c>
      <c r="P1604" s="44">
        <f>IFERROR(_xll.qlIndexFixing(ONIndex6M,I1604,TRUE,_xll.ohTrigger(RecalcTrigger,Trigger6M)),NA())</f>
        <v>1.4134349024637061E-2</v>
      </c>
      <c r="Q1604" s="183">
        <f>IFERROR(_xll.qlIndexFixing(ONIndex1Y,I1604,TRUE,_xll.ohTrigger(RecalcTrigger,Trigger1Y)),NA())</f>
        <v>1.4498697197788957E-2</v>
      </c>
    </row>
    <row r="1605" spans="2:17" x14ac:dyDescent="0.2">
      <c r="B1605" s="39" t="s">
        <v>42</v>
      </c>
      <c r="D1605" s="42">
        <f>_xll.qlCalendarAdvance(Calendar,$D1604,B1605,"f",FALSE)</f>
        <v>50753</v>
      </c>
      <c r="E1605" s="177">
        <f>_xll.qlInterestRateIndexValueDate(IndexON,D1605)</f>
        <v>50753</v>
      </c>
      <c r="F1605" s="193">
        <f>IFERROR(_xll.qlIndexFixing(IndexON,D1605,TRUE,_xll.ohTrigger(RecalcTrigger,TriggerON)),NA())</f>
        <v>1.3915039525915773E-2</v>
      </c>
      <c r="H1605" s="42">
        <f>_xll.qlCalendarAdvance(Calendar,$H1604,B1605,"f",FALSE)</f>
        <v>50753</v>
      </c>
      <c r="I1605" s="177">
        <f>_xll.qlInterestRateIndexValueDate(Index1M,$H1605)</f>
        <v>50755</v>
      </c>
      <c r="J1605" s="182">
        <f>IFERROR(_xll.qlIndexFixing(Index1M,$H1605,TRUE,_xll.ohTrigger(RecalcTrigger,Trigger1M)),NA())</f>
        <v>1.3659937218917229E-2</v>
      </c>
      <c r="K1605" s="44">
        <f>IFERROR(_xll.qlIndexFixing(Index3M,H1605,TRUE,_xll.ohTrigger(RecalcTrigger,Trigger3M)),NA())</f>
        <v>1.3946769487525934E-2</v>
      </c>
      <c r="L1605" s="44">
        <f>IFERROR(_xll.qlIndexFixing(Index6M,$H1605,TRUE,_xll.ohTrigger(RecalcTrigger,Trigger6M)),NA())</f>
        <v>1.4072003129007618E-2</v>
      </c>
      <c r="M1605" s="183">
        <f>IFERROR(_xll.qlIndexFixing(Index1Y,$H1605,TRUE,_xll.ohTrigger(RecalcTrigger,Trigger1Y)),NA())</f>
        <v>1.4355463127683609E-2</v>
      </c>
      <c r="N1605" s="182">
        <f>IFERROR(_xll.qlIndexFixing(ONIndex1M,I1605,TRUE,_xll.ohTrigger(RecalcTrigger,Trigger1M)),NA())</f>
        <v>1.3666234294058555E-2</v>
      </c>
      <c r="O1605" s="44">
        <f>IFERROR(_xll.qlIndexFixing(ONIndex3M,I1605,TRUE,_xll.ohTrigger(RecalcTrigger,Trigger3M)),NA())</f>
        <v>1.397416489411718E-2</v>
      </c>
      <c r="P1605" s="44">
        <f>IFERROR(_xll.qlIndexFixing(ONIndex6M,I1605,TRUE,_xll.ohTrigger(RecalcTrigger,Trigger6M)),NA())</f>
        <v>1.4125607693298292E-2</v>
      </c>
      <c r="Q1605" s="183">
        <f>IFERROR(_xll.qlIndexFixing(ONIndex1Y,I1605,TRUE,_xll.ohTrigger(RecalcTrigger,Trigger1Y)),NA())</f>
        <v>1.4488982884675039E-2</v>
      </c>
    </row>
    <row r="1606" spans="2:17" x14ac:dyDescent="0.2">
      <c r="B1606" s="39" t="s">
        <v>42</v>
      </c>
      <c r="D1606" s="42">
        <f>_xll.qlCalendarAdvance(Calendar,$D1605,B1606,"f",FALSE)</f>
        <v>50760</v>
      </c>
      <c r="E1606" s="177">
        <f>_xll.qlInterestRateIndexValueDate(IndexON,D1606)</f>
        <v>50760</v>
      </c>
      <c r="F1606" s="193">
        <f>IFERROR(_xll.qlIndexFixing(IndexON,D1606,TRUE,_xll.ohTrigger(RecalcTrigger,TriggerON)),NA())</f>
        <v>1.3915039525995709E-2</v>
      </c>
      <c r="H1606" s="42">
        <f>_xll.qlCalendarAdvance(Calendar,$H1605,B1606,"f",FALSE)</f>
        <v>50760</v>
      </c>
      <c r="I1606" s="177">
        <f>_xll.qlInterestRateIndexValueDate(Index1M,$H1606)</f>
        <v>50762</v>
      </c>
      <c r="J1606" s="182">
        <f>IFERROR(_xll.qlIndexFixing(Index1M,$H1606,TRUE,_xll.ohTrigger(RecalcTrigger,Trigger1M)),NA())</f>
        <v>1.3651241361932742E-2</v>
      </c>
      <c r="K1606" s="44">
        <f>IFERROR(_xll.qlIndexFixing(Index3M,H1606,TRUE,_xll.ohTrigger(RecalcTrigger,Trigger3M)),NA())</f>
        <v>1.3937958577122878E-2</v>
      </c>
      <c r="L1606" s="44">
        <f>IFERROR(_xll.qlIndexFixing(Index6M,$H1606,TRUE,_xll.ohTrigger(RecalcTrigger,Trigger6M)),NA())</f>
        <v>1.4063798828659078E-2</v>
      </c>
      <c r="M1606" s="183">
        <f>IFERROR(_xll.qlIndexFixing(Index1Y,$H1606,TRUE,_xll.ohTrigger(RecalcTrigger,Trigger1Y)),NA())</f>
        <v>1.4346243662559346E-2</v>
      </c>
      <c r="N1606" s="182">
        <f>IFERROR(_xll.qlIndexFixing(ONIndex1M,I1606,TRUE,_xll.ohTrigger(RecalcTrigger,Trigger1M)),NA())</f>
        <v>1.3657479024749009E-2</v>
      </c>
      <c r="O1606" s="44">
        <f>IFERROR(_xll.qlIndexFixing(ONIndex3M,I1606,TRUE,_xll.ohTrigger(RecalcTrigger,Trigger3M)),NA())</f>
        <v>1.3965122920147621E-2</v>
      </c>
      <c r="P1606" s="44">
        <f>IFERROR(_xll.qlIndexFixing(ONIndex6M,I1606,TRUE,_xll.ohTrigger(RecalcTrigger,Trigger6M)),NA())</f>
        <v>1.4116908918238025E-2</v>
      </c>
      <c r="Q1606" s="183">
        <f>IFERROR(_xll.qlIndexFixing(ONIndex1Y,I1606,TRUE,_xll.ohTrigger(RecalcTrigger,Trigger1Y)),NA())</f>
        <v>1.4479289433753095E-2</v>
      </c>
    </row>
    <row r="1607" spans="2:17" x14ac:dyDescent="0.2">
      <c r="B1607" s="39" t="s">
        <v>42</v>
      </c>
      <c r="D1607" s="42">
        <f>_xll.qlCalendarAdvance(Calendar,$D1606,B1607,"f",FALSE)</f>
        <v>50767</v>
      </c>
      <c r="E1607" s="177">
        <f>_xll.qlInterestRateIndexValueDate(IndexON,D1607)</f>
        <v>50767</v>
      </c>
      <c r="F1607" s="193">
        <f>IFERROR(_xll.qlIndexFixing(IndexON,D1607,TRUE,_xll.ohTrigger(RecalcTrigger,TriggerON)),NA())</f>
        <v>1.3915039525915773E-2</v>
      </c>
      <c r="H1607" s="42">
        <f>_xll.qlCalendarAdvance(Calendar,$H1606,B1607,"f",FALSE)</f>
        <v>50767</v>
      </c>
      <c r="I1607" s="177">
        <f>_xll.qlInterestRateIndexValueDate(Index1M,$H1607)</f>
        <v>50769</v>
      </c>
      <c r="J1607" s="182">
        <f>IFERROR(_xll.qlIndexFixing(Index1M,$H1607,TRUE,_xll.ohTrigger(RecalcTrigger,Trigger1M)),NA())</f>
        <v>1.3642588139134437E-2</v>
      </c>
      <c r="K1607" s="44">
        <f>IFERROR(_xll.qlIndexFixing(Index3M,H1607,TRUE,_xll.ohTrigger(RecalcTrigger,Trigger3M)),NA())</f>
        <v>1.3929193562724151E-2</v>
      </c>
      <c r="L1607" s="44">
        <f>IFERROR(_xll.qlIndexFixing(Index6M,$H1607,TRUE,_xll.ohTrigger(RecalcTrigger,Trigger6M)),NA())</f>
        <v>1.4055640605287934E-2</v>
      </c>
      <c r="M1607" s="183">
        <f>IFERROR(_xll.qlIndexFixing(Index1Y,$H1607,TRUE,_xll.ohTrigger(RecalcTrigger,Trigger1Y)),NA())</f>
        <v>1.4337049943249547E-2</v>
      </c>
      <c r="N1607" s="182">
        <f>IFERROR(_xll.qlIndexFixing(ONIndex1M,I1607,TRUE,_xll.ohTrigger(RecalcTrigger,Trigger1M)),NA())</f>
        <v>1.3648765924667572E-2</v>
      </c>
      <c r="O1607" s="44">
        <f>IFERROR(_xll.qlIndexFixing(ONIndex3M,I1607,TRUE,_xll.ohTrigger(RecalcTrigger,Trigger3M)),NA())</f>
        <v>1.3956125216845194E-2</v>
      </c>
      <c r="P1607" s="44">
        <f>IFERROR(_xll.qlIndexFixing(ONIndex6M,I1607,TRUE,_xll.ohTrigger(RecalcTrigger,Trigger6M)),NA())</f>
        <v>1.410825293646667E-2</v>
      </c>
      <c r="Q1607" s="183">
        <f>IFERROR(_xll.qlIndexFixing(ONIndex1Y,I1607,TRUE,_xll.ohTrigger(RecalcTrigger,Trigger1Y)),NA())</f>
        <v>1.4469617012569103E-2</v>
      </c>
    </row>
    <row r="1608" spans="2:17" x14ac:dyDescent="0.2">
      <c r="B1608" s="39" t="s">
        <v>42</v>
      </c>
      <c r="D1608" s="42">
        <f>_xll.qlCalendarAdvance(Calendar,$D1607,B1608,"f",FALSE)</f>
        <v>50774</v>
      </c>
      <c r="E1608" s="177">
        <f>_xll.qlInterestRateIndexValueDate(IndexON,D1608)</f>
        <v>50774</v>
      </c>
      <c r="F1608" s="193">
        <f>IFERROR(_xll.qlIndexFixing(IndexON,D1608,TRUE,_xll.ohTrigger(RecalcTrigger,TriggerON)),NA())</f>
        <v>1.3915039525915773E-2</v>
      </c>
      <c r="H1608" s="42">
        <f>_xll.qlCalendarAdvance(Calendar,$H1607,B1608,"f",FALSE)</f>
        <v>50774</v>
      </c>
      <c r="I1608" s="177">
        <f>_xll.qlInterestRateIndexValueDate(Index1M,$H1608)</f>
        <v>50776</v>
      </c>
      <c r="J1608" s="182">
        <f>IFERROR(_xll.qlIndexFixing(Index1M,$H1608,TRUE,_xll.ohTrigger(RecalcTrigger,Trigger1M)),NA())</f>
        <v>1.3633977799360764E-2</v>
      </c>
      <c r="K1608" s="44">
        <f>IFERROR(_xll.qlIndexFixing(Index3M,H1608,TRUE,_xll.ohTrigger(RecalcTrigger,Trigger3M)),NA())</f>
        <v>1.3920474695302332E-2</v>
      </c>
      <c r="L1608" s="44">
        <f>IFERROR(_xll.qlIndexFixing(Index6M,$H1608,TRUE,_xll.ohTrigger(RecalcTrigger,Trigger6M)),NA())</f>
        <v>1.4047818778061535E-2</v>
      </c>
      <c r="M1608" s="183">
        <f>IFERROR(_xll.qlIndexFixing(Index1Y,$H1608,TRUE,_xll.ohTrigger(RecalcTrigger,Trigger1Y)),NA())</f>
        <v>1.432788213918537E-2</v>
      </c>
      <c r="N1608" s="182">
        <f>IFERROR(_xll.qlIndexFixing(ONIndex1M,I1608,TRUE,_xll.ohTrigger(RecalcTrigger,Trigger1M)),NA())</f>
        <v>1.3640095242415384E-2</v>
      </c>
      <c r="O1608" s="44">
        <f>IFERROR(_xll.qlIndexFixing(ONIndex3M,I1608,TRUE,_xll.ohTrigger(RecalcTrigger,Trigger3M)),NA())</f>
        <v>1.3947172034569633E-2</v>
      </c>
      <c r="P1608" s="44">
        <f>IFERROR(_xll.qlIndexFixing(ONIndex6M,I1608,TRUE,_xll.ohTrigger(RecalcTrigger,Trigger6M)),NA())</f>
        <v>1.4099639984834766E-2</v>
      </c>
      <c r="Q1608" s="183">
        <f>IFERROR(_xll.qlIndexFixing(ONIndex1Y,I1608,TRUE,_xll.ohTrigger(RecalcTrigger,Trigger1Y)),NA())</f>
        <v>1.4459965789148654E-2</v>
      </c>
    </row>
    <row r="1609" spans="2:17" x14ac:dyDescent="0.2">
      <c r="B1609" s="39" t="s">
        <v>42</v>
      </c>
      <c r="D1609" s="42">
        <f>_xll.qlCalendarAdvance(Calendar,$D1608,B1609,"f",FALSE)</f>
        <v>50781</v>
      </c>
      <c r="E1609" s="177">
        <f>_xll.qlInterestRateIndexValueDate(IndexON,D1609)</f>
        <v>50781</v>
      </c>
      <c r="F1609" s="193">
        <f>IFERROR(_xll.qlIndexFixing(IndexON,D1609,TRUE,_xll.ohTrigger(RecalcTrigger,TriggerON)),NA())</f>
        <v>1.3915039525995709E-2</v>
      </c>
      <c r="H1609" s="42">
        <f>_xll.qlCalendarAdvance(Calendar,$H1608,B1609,"f",FALSE)</f>
        <v>50781</v>
      </c>
      <c r="I1609" s="177">
        <f>_xll.qlInterestRateIndexValueDate(Index1M,$H1609)</f>
        <v>50783</v>
      </c>
      <c r="J1609" s="182">
        <f>IFERROR(_xll.qlIndexFixing(Index1M,$H1609,TRUE,_xll.ohTrigger(RecalcTrigger,Trigger1M)),NA())</f>
        <v>1.3625410591452669E-2</v>
      </c>
      <c r="K1609" s="44">
        <f>IFERROR(_xll.qlIndexFixing(Index3M,H1609,TRUE,_xll.ohTrigger(RecalcTrigger,Trigger3M)),NA())</f>
        <v>1.3911802225825554E-2</v>
      </c>
      <c r="L1609" s="44">
        <f>IFERROR(_xll.qlIndexFixing(Index6M,$H1609,TRUE,_xll.ohTrigger(RecalcTrigger,Trigger6M)),NA())</f>
        <v>1.4039750329569667E-2</v>
      </c>
      <c r="M1609" s="183">
        <f>IFERROR(_xll.qlIndexFixing(Index1Y,$H1609,TRUE,_xll.ohTrigger(RecalcTrigger,Trigger1Y)),NA())</f>
        <v>1.4318740419793589E-2</v>
      </c>
      <c r="N1609" s="182">
        <f>IFERROR(_xll.qlIndexFixing(ONIndex1M,I1609,TRUE,_xll.ohTrigger(RecalcTrigger,Trigger1M)),NA())</f>
        <v>1.3631467226593585E-2</v>
      </c>
      <c r="O1609" s="44">
        <f>IFERROR(_xll.qlIndexFixing(ONIndex3M,I1609,TRUE,_xll.ohTrigger(RecalcTrigger,Trigger3M)),NA())</f>
        <v>1.3938263623840541E-2</v>
      </c>
      <c r="P1609" s="44">
        <f>IFERROR(_xll.qlIndexFixing(ONIndex6M,I1609,TRUE,_xll.ohTrigger(RecalcTrigger,Trigger6M)),NA())</f>
        <v>1.4091070300112918E-2</v>
      </c>
      <c r="Q1609" s="183">
        <f>IFERROR(_xll.qlIndexFixing(ONIndex1Y,I1609,TRUE,_xll.ohTrigger(RecalcTrigger,Trigger1Y)),NA())</f>
        <v>1.4450335930877856E-2</v>
      </c>
    </row>
    <row r="1610" spans="2:17" x14ac:dyDescent="0.2">
      <c r="B1610" s="39" t="s">
        <v>42</v>
      </c>
      <c r="D1610" s="42">
        <f>_xll.qlCalendarAdvance(Calendar,$D1609,B1610,"f",FALSE)</f>
        <v>50788</v>
      </c>
      <c r="E1610" s="177">
        <f>_xll.qlInterestRateIndexValueDate(IndexON,D1610)</f>
        <v>50788</v>
      </c>
      <c r="F1610" s="193">
        <f>IFERROR(_xll.qlIndexFixing(IndexON,D1610,TRUE,_xll.ohTrigger(RecalcTrigger,TriggerON)),NA())</f>
        <v>1.3915039525995709E-2</v>
      </c>
      <c r="H1610" s="42">
        <f>_xll.qlCalendarAdvance(Calendar,$H1609,B1610,"f",FALSE)</f>
        <v>50788</v>
      </c>
      <c r="I1610" s="177">
        <f>_xll.qlInterestRateIndexValueDate(Index1M,$H1610)</f>
        <v>50790</v>
      </c>
      <c r="J1610" s="182">
        <f>IFERROR(_xll.qlIndexFixing(Index1M,$H1610,TRUE,_xll.ohTrigger(RecalcTrigger,Trigger1M)),NA())</f>
        <v>1.3616886764246106E-2</v>
      </c>
      <c r="K1610" s="44">
        <f>IFERROR(_xll.qlIndexFixing(Index3M,H1610,TRUE,_xll.ohTrigger(RecalcTrigger,Trigger3M)),NA())</f>
        <v>1.3903176405261064E-2</v>
      </c>
      <c r="L1610" s="44">
        <f>IFERROR(_xll.qlIndexFixing(Index6M,$H1610,TRUE,_xll.ohTrigger(RecalcTrigger,Trigger6M)),NA())</f>
        <v>1.4031728653006892E-2</v>
      </c>
      <c r="M1610" s="183">
        <f>IFERROR(_xll.qlIndexFixing(Index1Y,$H1610,TRUE,_xll.ohTrigger(RecalcTrigger,Trigger1Y)),NA())</f>
        <v>1.4309624954497471E-2</v>
      </c>
      <c r="N1610" s="182">
        <f>IFERROR(_xll.qlIndexFixing(ONIndex1M,I1610,TRUE,_xll.ohTrigger(RecalcTrigger,Trigger1M)),NA())</f>
        <v>1.3622882125963187E-2</v>
      </c>
      <c r="O1610" s="44">
        <f>IFERROR(_xll.qlIndexFixing(ONIndex3M,I1610,TRUE,_xll.ohTrigger(RecalcTrigger,Trigger3M)),NA())</f>
        <v>1.3929400234937717E-2</v>
      </c>
      <c r="P1610" s="44">
        <f>IFERROR(_xll.qlIndexFixing(ONIndex6M,I1610,TRUE,_xll.ohTrigger(RecalcTrigger,Trigger6M)),NA())</f>
        <v>1.4082544119151663E-2</v>
      </c>
      <c r="Q1610" s="183">
        <f>IFERROR(_xll.qlIndexFixing(ONIndex1Y,I1610,TRUE,_xll.ohTrigger(RecalcTrigger,Trigger1Y)),NA())</f>
        <v>1.4440727605622428E-2</v>
      </c>
    </row>
    <row r="1611" spans="2:17" x14ac:dyDescent="0.2">
      <c r="B1611" s="39" t="s">
        <v>42</v>
      </c>
      <c r="D1611" s="42">
        <f>_xll.qlCalendarAdvance(Calendar,$D1610,B1611,"f",FALSE)</f>
        <v>50795</v>
      </c>
      <c r="E1611" s="177">
        <f>_xll.qlInterestRateIndexValueDate(IndexON,D1611)</f>
        <v>50795</v>
      </c>
      <c r="F1611" s="193">
        <f>IFERROR(_xll.qlIndexFixing(IndexON,D1611,TRUE,_xll.ohTrigger(RecalcTrigger,TriggerON)),NA())</f>
        <v>1.3915039525995709E-2</v>
      </c>
      <c r="H1611" s="42">
        <f>_xll.qlCalendarAdvance(Calendar,$H1610,B1611,"f",FALSE)</f>
        <v>50795</v>
      </c>
      <c r="I1611" s="177">
        <f>_xll.qlInterestRateIndexValueDate(Index1M,$H1611)</f>
        <v>50797</v>
      </c>
      <c r="J1611" s="182">
        <f>IFERROR(_xll.qlIndexFixing(Index1M,$H1611,TRUE,_xll.ohTrigger(RecalcTrigger,Trigger1M)),NA())</f>
        <v>1.3608406566582021E-2</v>
      </c>
      <c r="K1611" s="44">
        <f>IFERROR(_xll.qlIndexFixing(Index3M,H1611,TRUE,_xll.ohTrigger(RecalcTrigger,Trigger3M)),NA())</f>
        <v>1.3894597484579663E-2</v>
      </c>
      <c r="L1611" s="44">
        <f>IFERROR(_xll.qlIndexFixing(Index6M,$H1611,TRUE,_xll.ohTrigger(RecalcTrigger,Trigger6M)),NA())</f>
        <v>1.4023753986346385E-2</v>
      </c>
      <c r="M1611" s="183">
        <f>IFERROR(_xll.qlIndexFixing(Index1Y,$H1611,TRUE,_xll.ohTrigger(RecalcTrigger,Trigger1Y)),NA())</f>
        <v>1.4300535912715032E-2</v>
      </c>
      <c r="N1611" s="182">
        <f>IFERROR(_xll.qlIndexFixing(ONIndex1M,I1611,TRUE,_xll.ohTrigger(RecalcTrigger,Trigger1M)),NA())</f>
        <v>1.3614340188965457E-2</v>
      </c>
      <c r="O1611" s="44">
        <f>IFERROR(_xll.qlIndexFixing(ONIndex3M,I1611,TRUE,_xll.ohTrigger(RecalcTrigger,Trigger3M)),NA())</f>
        <v>1.3920582118300828E-2</v>
      </c>
      <c r="P1611" s="44">
        <f>IFERROR(_xll.qlIndexFixing(ONIndex6M,I1611,TRUE,_xll.ohTrigger(RecalcTrigger,Trigger6M)),NA())</f>
        <v>1.4074061678961414E-2</v>
      </c>
      <c r="Q1611" s="183">
        <f>IFERROR(_xll.qlIndexFixing(ONIndex1Y,I1611,TRUE,_xll.ohTrigger(RecalcTrigger,Trigger1Y)),NA())</f>
        <v>1.443114098108822E-2</v>
      </c>
    </row>
    <row r="1612" spans="2:17" x14ac:dyDescent="0.2">
      <c r="B1612" s="39" t="s">
        <v>42</v>
      </c>
      <c r="D1612" s="42">
        <f>_xll.qlCalendarAdvance(Calendar,$D1611,B1612,"f",FALSE)</f>
        <v>50802</v>
      </c>
      <c r="E1612" s="177">
        <f>_xll.qlInterestRateIndexValueDate(IndexON,D1612)</f>
        <v>50802</v>
      </c>
      <c r="F1612" s="193">
        <f>IFERROR(_xll.qlIndexFixing(IndexON,D1612,TRUE,_xll.ohTrigger(RecalcTrigger,TriggerON)),NA())</f>
        <v>1.3915039525995709E-2</v>
      </c>
      <c r="H1612" s="42">
        <f>_xll.qlCalendarAdvance(Calendar,$H1611,B1612,"f",FALSE)</f>
        <v>50802</v>
      </c>
      <c r="I1612" s="177">
        <f>_xll.qlInterestRateIndexValueDate(Index1M,$H1612)</f>
        <v>50804</v>
      </c>
      <c r="J1612" s="182">
        <f>IFERROR(_xll.qlIndexFixing(Index1M,$H1612,TRUE,_xll.ohTrigger(RecalcTrigger,Trigger1M)),NA())</f>
        <v>1.3601339695064052E-2</v>
      </c>
      <c r="K1612" s="44">
        <f>IFERROR(_xll.qlIndexFixing(Index3M,H1612,TRUE,_xll.ohTrigger(RecalcTrigger,Trigger3M)),NA())</f>
        <v>1.3886398828453566E-2</v>
      </c>
      <c r="L1612" s="44">
        <f>IFERROR(_xll.qlIndexFixing(Index6M,$H1612,TRUE,_xll.ohTrigger(RecalcTrigger,Trigger6M)),NA())</f>
        <v>1.4015826567563974E-2</v>
      </c>
      <c r="M1612" s="183">
        <f>IFERROR(_xll.qlIndexFixing(Index1Y,$H1612,TRUE,_xll.ohTrigger(RecalcTrigger,Trigger1Y)),NA())</f>
        <v>1.4291473463861219E-2</v>
      </c>
      <c r="N1612" s="182">
        <f>IFERROR(_xll.qlIndexFixing(ONIndex1M,I1612,TRUE,_xll.ohTrigger(RecalcTrigger,Trigger1M)),NA())</f>
        <v>1.3605841664361407E-2</v>
      </c>
      <c r="O1612" s="44">
        <f>IFERROR(_xll.qlIndexFixing(ONIndex3M,I1612,TRUE,_xll.ohTrigger(RecalcTrigger,Trigger3M)),NA())</f>
        <v>1.3911809524449481E-2</v>
      </c>
      <c r="P1612" s="44">
        <f>IFERROR(_xll.qlIndexFixing(ONIndex6M,I1612,TRUE,_xll.ohTrigger(RecalcTrigger,Trigger6M)),NA())</f>
        <v>1.4065623216392709E-2</v>
      </c>
      <c r="Q1612" s="183">
        <f>IFERROR(_xll.qlIndexFixing(ONIndex1Y,I1612,TRUE,_xll.ohTrigger(RecalcTrigger,Trigger1Y)),NA())</f>
        <v>1.4421576224901145E-2</v>
      </c>
    </row>
    <row r="1613" spans="2:17" x14ac:dyDescent="0.2">
      <c r="B1613" s="39" t="s">
        <v>42</v>
      </c>
      <c r="D1613" s="42">
        <f>_xll.qlCalendarAdvance(Calendar,$D1612,B1613,"f",FALSE)</f>
        <v>50809</v>
      </c>
      <c r="E1613" s="177">
        <f>_xll.qlInterestRateIndexValueDate(IndexON,D1613)</f>
        <v>50809</v>
      </c>
      <c r="F1613" s="193">
        <f>IFERROR(_xll.qlIndexFixing(IndexON,D1613,TRUE,_xll.ohTrigger(RecalcTrigger,TriggerON)),NA())</f>
        <v>1.3915039525915773E-2</v>
      </c>
      <c r="H1613" s="42">
        <f>_xll.qlCalendarAdvance(Calendar,$H1612,B1613,"f",FALSE)</f>
        <v>50809</v>
      </c>
      <c r="I1613" s="177">
        <f>_xll.qlInterestRateIndexValueDate(Index1M,$H1613)</f>
        <v>50811</v>
      </c>
      <c r="J1613" s="182">
        <f>IFERROR(_xll.qlIndexFixing(Index1M,$H1613,TRUE,_xll.ohTrigger(RecalcTrigger,Trigger1M)),NA())</f>
        <v>1.359293608807377E-2</v>
      </c>
      <c r="K1613" s="44">
        <f>IFERROR(_xll.qlIndexFixing(Index3M,H1613,TRUE,_xll.ohTrigger(RecalcTrigger,Trigger3M)),NA())</f>
        <v>1.3877911354778677E-2</v>
      </c>
      <c r="L1613" s="44">
        <f>IFERROR(_xll.qlIndexFixing(Index6M,$H1613,TRUE,_xll.ohTrigger(RecalcTrigger,Trigger6M)),NA())</f>
        <v>1.4007946634631511E-2</v>
      </c>
      <c r="M1613" s="183">
        <f>IFERROR(_xll.qlIndexFixing(Index1Y,$H1613,TRUE,_xll.ohTrigger(RecalcTrigger,Trigger1Y)),NA())</f>
        <v>1.428243777734638E-2</v>
      </c>
      <c r="N1613" s="182">
        <f>IFERROR(_xll.qlIndexFixing(ONIndex1M,I1613,TRUE,_xll.ohTrigger(RecalcTrigger,Trigger1M)),NA())</f>
        <v>1.3597386800832112E-2</v>
      </c>
      <c r="O1613" s="44">
        <f>IFERROR(_xll.qlIndexFixing(ONIndex3M,I1613,TRUE,_xll.ohTrigger(RecalcTrigger,Trigger3M)),NA())</f>
        <v>1.3903082703583536E-2</v>
      </c>
      <c r="P1613" s="44">
        <f>IFERROR(_xll.qlIndexFixing(ONIndex6M,I1613,TRUE,_xll.ohTrigger(RecalcTrigger,Trigger6M)),NA())</f>
        <v>1.4057228968296087E-2</v>
      </c>
      <c r="Q1613" s="183">
        <f>IFERROR(_xll.qlIndexFixing(ONIndex1Y,I1613,TRUE,_xll.ohTrigger(RecalcTrigger,Trigger1Y)),NA())</f>
        <v>1.4412033504926924E-2</v>
      </c>
    </row>
    <row r="1614" spans="2:17" x14ac:dyDescent="0.2">
      <c r="B1614" s="39" t="s">
        <v>42</v>
      </c>
      <c r="D1614" s="42">
        <f>_xll.qlCalendarAdvance(Calendar,$D1613,B1614,"f",FALSE)</f>
        <v>50816</v>
      </c>
      <c r="E1614" s="177">
        <f>_xll.qlInterestRateIndexValueDate(IndexON,D1614)</f>
        <v>50816</v>
      </c>
      <c r="F1614" s="193">
        <f>IFERROR(_xll.qlIndexFixing(IndexON,D1614,TRUE,_xll.ohTrigger(RecalcTrigger,TriggerON)),NA())</f>
        <v>1.3915039525995709E-2</v>
      </c>
      <c r="H1614" s="42">
        <f>_xll.qlCalendarAdvance(Calendar,$H1613,B1614,"f",FALSE)</f>
        <v>50816</v>
      </c>
      <c r="I1614" s="177">
        <f>_xll.qlInterestRateIndexValueDate(Index1M,$H1614)</f>
        <v>50818</v>
      </c>
      <c r="J1614" s="182">
        <f>IFERROR(_xll.qlIndexFixing(Index1M,$H1614,TRUE,_xll.ohTrigger(RecalcTrigger,Trigger1M)),NA())</f>
        <v>1.3584576778577733E-2</v>
      </c>
      <c r="K1614" s="44">
        <f>IFERROR(_xll.qlIndexFixing(Index3M,H1614,TRUE,_xll.ohTrigger(RecalcTrigger,Trigger3M)),NA())</f>
        <v>1.3869471513929111E-2</v>
      </c>
      <c r="L1614" s="44">
        <f>IFERROR(_xll.qlIndexFixing(Index6M,$H1614,TRUE,_xll.ohTrigger(RecalcTrigger,Trigger6M)),NA())</f>
        <v>1.4000114425523499E-2</v>
      </c>
      <c r="M1614" s="183">
        <f>IFERROR(_xll.qlIndexFixing(Index1Y,$H1614,TRUE,_xll.ohTrigger(RecalcTrigger,Trigger1Y)),NA())</f>
        <v>1.4273429022576925E-2</v>
      </c>
      <c r="N1614" s="182">
        <f>IFERROR(_xll.qlIndexFixing(ONIndex1M,I1614,TRUE,_xll.ohTrigger(RecalcTrigger,Trigger1M)),NA())</f>
        <v>1.3588975846978713E-2</v>
      </c>
      <c r="O1614" s="44">
        <f>IFERROR(_xll.qlIndexFixing(ONIndex3M,I1614,TRUE,_xll.ohTrigger(RecalcTrigger,Trigger3M)),NA())</f>
        <v>1.3894401906222598E-2</v>
      </c>
      <c r="P1614" s="44">
        <f>IFERROR(_xll.qlIndexFixing(ONIndex6M,I1614,TRUE,_xll.ohTrigger(RecalcTrigger,Trigger6M)),NA())</f>
        <v>1.4048879171442152E-2</v>
      </c>
      <c r="Q1614" s="183">
        <f>IFERROR(_xll.qlIndexFixing(ONIndex1Y,I1614,TRUE,_xll.ohTrigger(RecalcTrigger,Trigger1Y)),NA())</f>
        <v>1.4402512988631599E-2</v>
      </c>
    </row>
    <row r="1615" spans="2:17" x14ac:dyDescent="0.2">
      <c r="B1615" s="39" t="s">
        <v>42</v>
      </c>
      <c r="D1615" s="42">
        <f>_xll.qlCalendarAdvance(Calendar,$D1614,B1615,"f",FALSE)</f>
        <v>50823</v>
      </c>
      <c r="E1615" s="177">
        <f>_xll.qlInterestRateIndexValueDate(IndexON,D1615)</f>
        <v>50823</v>
      </c>
      <c r="F1615" s="193">
        <f>IFERROR(_xll.qlIndexFixing(IndexON,D1615,TRUE,_xll.ohTrigger(RecalcTrigger,TriggerON)),NA())</f>
        <v>1.3915039525915773E-2</v>
      </c>
      <c r="H1615" s="42">
        <f>_xll.qlCalendarAdvance(Calendar,$H1614,B1615,"f",FALSE)</f>
        <v>50823</v>
      </c>
      <c r="I1615" s="177">
        <f>_xll.qlInterestRateIndexValueDate(Index1M,$H1615)</f>
        <v>50825</v>
      </c>
      <c r="J1615" s="182">
        <f>IFERROR(_xll.qlIndexFixing(Index1M,$H1615,TRUE,_xll.ohTrigger(RecalcTrigger,Trigger1M)),NA())</f>
        <v>1.3576262015394049E-2</v>
      </c>
      <c r="K1615" s="44">
        <f>IFERROR(_xll.qlIndexFixing(Index3M,H1615,TRUE,_xll.ohTrigger(RecalcTrigger,Trigger3M)),NA())</f>
        <v>1.3861079556867266E-2</v>
      </c>
      <c r="L1615" s="44">
        <f>IFERROR(_xll.qlIndexFixing(Index6M,$H1615,TRUE,_xll.ohTrigger(RecalcTrigger,Trigger6M)),NA())</f>
        <v>1.399233017821179E-2</v>
      </c>
      <c r="M1615" s="183">
        <f>IFERROR(_xll.qlIndexFixing(Index1Y,$H1615,TRUE,_xll.ohTrigger(RecalcTrigger,Trigger1Y)),NA())</f>
        <v>1.4264447368955315E-2</v>
      </c>
      <c r="N1615" s="182">
        <f>IFERROR(_xll.qlIndexFixing(ONIndex1M,I1615,TRUE,_xll.ohTrigger(RecalcTrigger,Trigger1M)),NA())</f>
        <v>1.3580609051482284E-2</v>
      </c>
      <c r="O1615" s="44">
        <f>IFERROR(_xll.qlIndexFixing(ONIndex3M,I1615,TRUE,_xll.ohTrigger(RecalcTrigger,Trigger3M)),NA())</f>
        <v>1.3885767382886272E-2</v>
      </c>
      <c r="P1615" s="44">
        <f>IFERROR(_xll.qlIndexFixing(ONIndex6M,I1615,TRUE,_xll.ohTrigger(RecalcTrigger,Trigger6M)),NA())</f>
        <v>1.4040574062841316E-2</v>
      </c>
      <c r="Q1615" s="183">
        <f>IFERROR(_xll.qlIndexFixing(ONIndex1Y,I1615,TRUE,_xll.ohTrigger(RecalcTrigger,Trigger1Y)),NA())</f>
        <v>1.4393014843960827E-2</v>
      </c>
    </row>
    <row r="1616" spans="2:17" x14ac:dyDescent="0.2">
      <c r="B1616" s="39" t="s">
        <v>42</v>
      </c>
      <c r="D1616" s="42">
        <f>_xll.qlCalendarAdvance(Calendar,$D1615,B1616,"f",FALSE)</f>
        <v>50830</v>
      </c>
      <c r="E1616" s="177">
        <f>_xll.qlInterestRateIndexValueDate(IndexON,D1616)</f>
        <v>50830</v>
      </c>
      <c r="F1616" s="193">
        <f>IFERROR(_xll.qlIndexFixing(IndexON,D1616,TRUE,_xll.ohTrigger(RecalcTrigger,TriggerON)),NA())</f>
        <v>1.3915039525995709E-2</v>
      </c>
      <c r="H1616" s="42">
        <f>_xll.qlCalendarAdvance(Calendar,$H1615,B1616,"f",FALSE)</f>
        <v>50830</v>
      </c>
      <c r="I1616" s="177">
        <f>_xll.qlInterestRateIndexValueDate(Index1M,$H1616)</f>
        <v>50832</v>
      </c>
      <c r="J1616" s="182">
        <f>IFERROR(_xll.qlIndexFixing(Index1M,$H1616,TRUE,_xll.ohTrigger(RecalcTrigger,Trigger1M)),NA())</f>
        <v>1.3566668730764508E-2</v>
      </c>
      <c r="K1616" s="44">
        <f>IFERROR(_xll.qlIndexFixing(Index3M,H1616,TRUE,_xll.ohTrigger(RecalcTrigger,Trigger3M)),NA())</f>
        <v>1.3851774910419881E-2</v>
      </c>
      <c r="L1616" s="44">
        <f>IFERROR(_xll.qlIndexFixing(Index6M,$H1616,TRUE,_xll.ohTrigger(RecalcTrigger,Trigger6M)),NA())</f>
        <v>1.3983273165327983E-2</v>
      </c>
      <c r="M1616" s="183">
        <f>IFERROR(_xll.qlIndexFixing(Index1Y,$H1616,TRUE,_xll.ohTrigger(RecalcTrigger,Trigger1Y)),NA())</f>
        <v>1.4254471491541118E-2</v>
      </c>
      <c r="N1616" s="182">
        <f>IFERROR(_xll.qlIndexFixing(ONIndex1M,I1616,TRUE,_xll.ohTrigger(RecalcTrigger,Trigger1M)),NA())</f>
        <v>1.3572286662943966E-2</v>
      </c>
      <c r="O1616" s="44">
        <f>IFERROR(_xll.qlIndexFixing(ONIndex3M,I1616,TRUE,_xll.ohTrigger(RecalcTrigger,Trigger3M)),NA())</f>
        <v>1.3877179383774418E-2</v>
      </c>
      <c r="P1616" s="44">
        <f>IFERROR(_xll.qlIndexFixing(ONIndex6M,I1616,TRUE,_xll.ohTrigger(RecalcTrigger,Trigger6M)),NA())</f>
        <v>1.403231387926418E-2</v>
      </c>
      <c r="Q1616" s="183">
        <f>IFERROR(_xll.qlIndexFixing(ONIndex1Y,I1616,TRUE,_xll.ohTrigger(RecalcTrigger,Trigger1Y)),NA())</f>
        <v>1.4383539238460585E-2</v>
      </c>
    </row>
    <row r="1617" spans="2:17" x14ac:dyDescent="0.2">
      <c r="B1617" s="39" t="s">
        <v>42</v>
      </c>
      <c r="D1617" s="42">
        <f>_xll.qlCalendarAdvance(Calendar,$D1616,B1617,"f",FALSE)</f>
        <v>50837</v>
      </c>
      <c r="E1617" s="177">
        <f>_xll.qlInterestRateIndexValueDate(IndexON,D1617)</f>
        <v>50837</v>
      </c>
      <c r="F1617" s="193">
        <f>IFERROR(_xll.qlIndexFixing(IndexON,D1617,TRUE,_xll.ohTrigger(RecalcTrigger,TriggerON)),NA())</f>
        <v>1.3915039525995709E-2</v>
      </c>
      <c r="H1617" s="42">
        <f>_xll.qlCalendarAdvance(Calendar,$H1616,B1617,"f",FALSE)</f>
        <v>50837</v>
      </c>
      <c r="I1617" s="177">
        <f>_xll.qlInterestRateIndexValueDate(Index1M,$H1617)</f>
        <v>50839</v>
      </c>
      <c r="J1617" s="182">
        <f>IFERROR(_xll.qlIndexFixing(Index1M,$H1617,TRUE,_xll.ohTrigger(RecalcTrigger,Trigger1M)),NA())</f>
        <v>1.3558128321431441E-2</v>
      </c>
      <c r="K1617" s="44">
        <f>IFERROR(_xll.qlIndexFixing(Index3M,H1617,TRUE,_xll.ohTrigger(RecalcTrigger,Trigger3M)),NA())</f>
        <v>1.3843489036372125E-2</v>
      </c>
      <c r="L1617" s="44">
        <f>IFERROR(_xll.qlIndexFixing(Index6M,$H1617,TRUE,_xll.ohTrigger(RecalcTrigger,Trigger6M)),NA())</f>
        <v>1.3975601800332697E-2</v>
      </c>
      <c r="M1617" s="183">
        <f>IFERROR(_xll.qlIndexFixing(Index1Y,$H1617,TRUE,_xll.ohTrigger(RecalcTrigger,Trigger1Y)),NA())</f>
        <v>1.4245549716335544E-2</v>
      </c>
      <c r="N1617" s="182">
        <f>IFERROR(_xll.qlIndexFixing(ONIndex1M,I1617,TRUE,_xll.ohTrigger(RecalcTrigger,Trigger1M)),NA())</f>
        <v>1.3564008929964899E-2</v>
      </c>
      <c r="O1617" s="44">
        <f>IFERROR(_xll.qlIndexFixing(ONIndex3M,I1617,TRUE,_xll.ohTrigger(RecalcTrigger,Trigger3M)),NA())</f>
        <v>1.3868638159486579E-2</v>
      </c>
      <c r="P1617" s="44">
        <f>IFERROR(_xll.qlIndexFixing(ONIndex6M,I1617,TRUE,_xll.ohTrigger(RecalcTrigger,Trigger6M)),NA())</f>
        <v>1.4024098857641221E-2</v>
      </c>
      <c r="Q1617" s="183">
        <f>IFERROR(_xll.qlIndexFixing(ONIndex1Y,I1617,TRUE,_xll.ohTrigger(RecalcTrigger,Trigger1Y)),NA())</f>
        <v>1.4374086339996595E-2</v>
      </c>
    </row>
    <row r="1618" spans="2:17" x14ac:dyDescent="0.2">
      <c r="B1618" s="39" t="s">
        <v>42</v>
      </c>
      <c r="D1618" s="42">
        <f>_xll.qlCalendarAdvance(Calendar,$D1617,B1618,"f",FALSE)</f>
        <v>50844</v>
      </c>
      <c r="E1618" s="177">
        <f>_xll.qlInterestRateIndexValueDate(IndexON,D1618)</f>
        <v>50844</v>
      </c>
      <c r="F1618" s="193">
        <f>IFERROR(_xll.qlIndexFixing(IndexON,D1618,TRUE,_xll.ohTrigger(RecalcTrigger,TriggerON)),NA())</f>
        <v>1.3915039525995709E-2</v>
      </c>
      <c r="H1618" s="42">
        <f>_xll.qlCalendarAdvance(Calendar,$H1617,B1618,"f",FALSE)</f>
        <v>50844</v>
      </c>
      <c r="I1618" s="177">
        <f>_xll.qlInterestRateIndexValueDate(Index1M,$H1618)</f>
        <v>50846</v>
      </c>
      <c r="J1618" s="182">
        <f>IFERROR(_xll.qlIndexFixing(Index1M,$H1618,TRUE,_xll.ohTrigger(RecalcTrigger,Trigger1M)),NA())</f>
        <v>1.3550287712587594E-2</v>
      </c>
      <c r="K1618" s="44">
        <f>IFERROR(_xll.qlIndexFixing(Index3M,H1618,TRUE,_xll.ohTrigger(RecalcTrigger,Trigger3M)),NA())</f>
        <v>1.3835251858940674E-2</v>
      </c>
      <c r="L1618" s="44">
        <f>IFERROR(_xll.qlIndexFixing(Index6M,$H1618,TRUE,_xll.ohTrigger(RecalcTrigger,Trigger6M)),NA())</f>
        <v>1.3967979206276956E-2</v>
      </c>
      <c r="M1618" s="183">
        <f>IFERROR(_xll.qlIndexFixing(Index1Y,$H1618,TRUE,_xll.ohTrigger(RecalcTrigger,Trigger1Y)),NA())</f>
        <v>1.4236655590666111E-2</v>
      </c>
      <c r="N1618" s="182">
        <f>IFERROR(_xll.qlIndexFixing(ONIndex1M,I1618,TRUE,_xll.ohTrigger(RecalcTrigger,Trigger1M)),NA())</f>
        <v>1.3555776101306094E-2</v>
      </c>
      <c r="O1618" s="44">
        <f>IFERROR(_xll.qlIndexFixing(ONIndex3M,I1618,TRUE,_xll.ohTrigger(RecalcTrigger,Trigger3M)),NA())</f>
        <v>1.3860143960302551E-2</v>
      </c>
      <c r="P1618" s="44">
        <f>IFERROR(_xll.qlIndexFixing(ONIndex6M,I1618,TRUE,_xll.ohTrigger(RecalcTrigger,Trigger6M)),NA())</f>
        <v>1.4015929234822977E-2</v>
      </c>
      <c r="Q1618" s="183">
        <f>IFERROR(_xll.qlIndexFixing(ONIndex1Y,I1618,TRUE,_xll.ohTrigger(RecalcTrigger,Trigger1Y)),NA())</f>
        <v>1.4364656316034896E-2</v>
      </c>
    </row>
    <row r="1619" spans="2:17" x14ac:dyDescent="0.2">
      <c r="B1619" s="39" t="s">
        <v>42</v>
      </c>
      <c r="D1619" s="42">
        <f>_xll.qlCalendarAdvance(Calendar,$D1618,B1619,"f",FALSE)</f>
        <v>50851</v>
      </c>
      <c r="E1619" s="177">
        <f>_xll.qlInterestRateIndexValueDate(IndexON,D1619)</f>
        <v>50851</v>
      </c>
      <c r="F1619" s="193">
        <f>IFERROR(_xll.qlIndexFixing(IndexON,D1619,TRUE,_xll.ohTrigger(RecalcTrigger,TriggerON)),NA())</f>
        <v>1.3915039525915773E-2</v>
      </c>
      <c r="H1619" s="42">
        <f>_xll.qlCalendarAdvance(Calendar,$H1618,B1619,"f",FALSE)</f>
        <v>50851</v>
      </c>
      <c r="I1619" s="177">
        <f>_xll.qlInterestRateIndexValueDate(Index1M,$H1619)</f>
        <v>50853</v>
      </c>
      <c r="J1619" s="182">
        <f>IFERROR(_xll.qlIndexFixing(Index1M,$H1619,TRUE,_xll.ohTrigger(RecalcTrigger,Trigger1M)),NA())</f>
        <v>1.3542165509452531E-2</v>
      </c>
      <c r="K1619" s="44">
        <f>IFERROR(_xll.qlIndexFixing(Index3M,H1619,TRUE,_xll.ohTrigger(RecalcTrigger,Trigger3M)),NA())</f>
        <v>1.3827063629104764E-2</v>
      </c>
      <c r="L1619" s="44">
        <f>IFERROR(_xll.qlIndexFixing(Index6M,$H1619,TRUE,_xll.ohTrigger(RecalcTrigger,Trigger6M)),NA())</f>
        <v>1.3960405621165645E-2</v>
      </c>
      <c r="M1619" s="183">
        <f>IFERROR(_xll.qlIndexFixing(Index1Y,$H1619,TRUE,_xll.ohTrigger(RecalcTrigger,Trigger1Y)),NA())</f>
        <v>1.4227789283932309E-2</v>
      </c>
      <c r="N1619" s="182">
        <f>IFERROR(_xll.qlIndexFixing(ONIndex1M,I1619,TRUE,_xll.ohTrigger(RecalcTrigger,Trigger1M)),NA())</f>
        <v>1.3547588425568691E-2</v>
      </c>
      <c r="O1619" s="44">
        <f>IFERROR(_xll.qlIndexFixing(ONIndex3M,I1619,TRUE,_xll.ohTrigger(RecalcTrigger,Trigger3M)),NA())</f>
        <v>1.3851697036662003E-2</v>
      </c>
      <c r="P1619" s="44">
        <f>IFERROR(_xll.qlIndexFixing(ONIndex6M,I1619,TRUE,_xll.ohTrigger(RecalcTrigger,Trigger6M)),NA())</f>
        <v>1.4007805247739924E-2</v>
      </c>
      <c r="Q1619" s="183">
        <f>IFERROR(_xll.qlIndexFixing(ONIndex1Y,I1619,TRUE,_xll.ohTrigger(RecalcTrigger,Trigger1Y)),NA())</f>
        <v>1.4355249334681019E-2</v>
      </c>
    </row>
    <row r="1620" spans="2:17" x14ac:dyDescent="0.2">
      <c r="B1620" s="39" t="s">
        <v>42</v>
      </c>
      <c r="D1620" s="42">
        <f>_xll.qlCalendarAdvance(Calendar,$D1619,B1620,"f",FALSE)</f>
        <v>50858</v>
      </c>
      <c r="E1620" s="177">
        <f>_xll.qlInterestRateIndexValueDate(IndexON,D1620)</f>
        <v>50858</v>
      </c>
      <c r="F1620" s="193">
        <f>IFERROR(_xll.qlIndexFixing(IndexON,D1620,TRUE,_xll.ohTrigger(RecalcTrigger,TriggerON)),NA())</f>
        <v>1.3915039526075645E-2</v>
      </c>
      <c r="H1620" s="42">
        <f>_xll.qlCalendarAdvance(Calendar,$H1619,B1620,"f",FALSE)</f>
        <v>50858</v>
      </c>
      <c r="I1620" s="177">
        <f>_xll.qlInterestRateIndexValueDate(Index1M,$H1620)</f>
        <v>50860</v>
      </c>
      <c r="J1620" s="182">
        <f>IFERROR(_xll.qlIndexFixing(Index1M,$H1620,TRUE,_xll.ohTrigger(RecalcTrigger,Trigger1M)),NA())</f>
        <v>1.3535045703033615E-2</v>
      </c>
      <c r="K1620" s="44">
        <f>IFERROR(_xll.qlIndexFixing(Index3M,H1620,TRUE,_xll.ohTrigger(RecalcTrigger,Trigger3M)),NA())</f>
        <v>1.381923169791411E-2</v>
      </c>
      <c r="L1620" s="44">
        <f>IFERROR(_xll.qlIndexFixing(Index6M,$H1620,TRUE,_xll.ohTrigger(RecalcTrigger,Trigger6M)),NA())</f>
        <v>1.3953633591079158E-2</v>
      </c>
      <c r="M1620" s="183">
        <f>IFERROR(_xll.qlIndexFixing(Index1Y,$H1620,TRUE,_xll.ohTrigger(RecalcTrigger,Trigger1Y)),NA())</f>
        <v>1.4220285405040702E-2</v>
      </c>
      <c r="N1620" s="182">
        <f>IFERROR(_xll.qlIndexFixing(ONIndex1M,I1620,TRUE,_xll.ohTrigger(RecalcTrigger,Trigger1M)),NA())</f>
        <v>1.3539446151273893E-2</v>
      </c>
      <c r="O1620" s="44">
        <f>IFERROR(_xll.qlIndexFixing(ONIndex3M,I1620,TRUE,_xll.ohTrigger(RecalcTrigger,Trigger3M)),NA())</f>
        <v>1.3843297638924668E-2</v>
      </c>
      <c r="P1620" s="44">
        <f>IFERROR(_xll.qlIndexFixing(ONIndex6M,I1620,TRUE,_xll.ohTrigger(RecalcTrigger,Trigger6M)),NA())</f>
        <v>1.3999727133162665E-2</v>
      </c>
      <c r="Q1620" s="183">
        <f>IFERROR(_xll.qlIndexFixing(ONIndex1Y,I1620,TRUE,_xll.ohTrigger(RecalcTrigger,Trigger1Y)),NA())</f>
        <v>1.4345865563081261E-2</v>
      </c>
    </row>
    <row r="1621" spans="2:17" x14ac:dyDescent="0.2">
      <c r="B1621" s="39" t="s">
        <v>42</v>
      </c>
      <c r="D1621" s="42">
        <f>_xll.qlCalendarAdvance(Calendar,$D1620,B1621,"f",FALSE)</f>
        <v>50865</v>
      </c>
      <c r="E1621" s="177">
        <f>_xll.qlInterestRateIndexValueDate(IndexON,D1621)</f>
        <v>50865</v>
      </c>
      <c r="F1621" s="193">
        <f>IFERROR(_xll.qlIndexFixing(IndexON,D1621,TRUE,_xll.ohTrigger(RecalcTrigger,TriggerON)),NA())</f>
        <v>1.3915039525915773E-2</v>
      </c>
      <c r="H1621" s="42">
        <f>_xll.qlCalendarAdvance(Calendar,$H1620,B1621,"f",FALSE)</f>
        <v>50865</v>
      </c>
      <c r="I1621" s="177">
        <f>_xll.qlInterestRateIndexValueDate(Index1M,$H1621)</f>
        <v>50867</v>
      </c>
      <c r="J1621" s="182">
        <f>IFERROR(_xll.qlIndexFixing(Index1M,$H1621,TRUE,_xll.ohTrigger(RecalcTrigger,Trigger1M)),NA())</f>
        <v>1.3526058959276444E-2</v>
      </c>
      <c r="K1621" s="44">
        <f>IFERROR(_xll.qlIndexFixing(Index3M,H1621,TRUE,_xll.ohTrigger(RecalcTrigger,Trigger3M)),NA())</f>
        <v>1.381113884670823E-2</v>
      </c>
      <c r="L1621" s="44">
        <f>IFERROR(_xll.qlIndexFixing(Index6M,$H1621,TRUE,_xll.ohTrigger(RecalcTrigger,Trigger6M)),NA())</f>
        <v>1.3946148756596676E-2</v>
      </c>
      <c r="M1621" s="183">
        <f>IFERROR(_xll.qlIndexFixing(Index1Y,$H1621,TRUE,_xll.ohTrigger(RecalcTrigger,Trigger1Y)),NA())</f>
        <v>1.4210140804854814E-2</v>
      </c>
      <c r="N1621" s="182">
        <f>IFERROR(_xll.qlIndexFixing(ONIndex1M,I1621,TRUE,_xll.ohTrigger(RecalcTrigger,Trigger1M)),NA())</f>
        <v>1.3529044625473219E-2</v>
      </c>
      <c r="O1621" s="44">
        <f>IFERROR(_xll.qlIndexFixing(ONIndex3M,I1621,TRUE,_xll.ohTrigger(RecalcTrigger,Trigger3M)),NA())</f>
        <v>1.3832568650187227E-2</v>
      </c>
      <c r="P1621" s="44">
        <f>IFERROR(_xll.qlIndexFixing(ONIndex6M,I1621,TRUE,_xll.ohTrigger(RecalcTrigger,Trigger6M)),NA())</f>
        <v>1.3989408771637457E-2</v>
      </c>
      <c r="Q1621" s="183">
        <f>IFERROR(_xll.qlIndexFixing(ONIndex1Y,I1621,TRUE,_xll.ohTrigger(RecalcTrigger,Trigger1Y)),NA())</f>
        <v>1.4333835088624625E-2</v>
      </c>
    </row>
    <row r="1622" spans="2:17" x14ac:dyDescent="0.2">
      <c r="B1622" s="39" t="s">
        <v>42</v>
      </c>
      <c r="D1622" s="42">
        <f>_xll.qlCalendarAdvance(Calendar,$D1621,B1622,"f",FALSE)</f>
        <v>50872</v>
      </c>
      <c r="E1622" s="177">
        <f>_xll.qlInterestRateIndexValueDate(IndexON,D1622)</f>
        <v>50872</v>
      </c>
      <c r="F1622" s="193">
        <f>IFERROR(_xll.qlIndexFixing(IndexON,D1622,TRUE,_xll.ohTrigger(RecalcTrigger,TriggerON)),NA())</f>
        <v>1.3915039525995709E-2</v>
      </c>
      <c r="H1622" s="42">
        <f>_xll.qlCalendarAdvance(Calendar,$H1621,B1622,"f",FALSE)</f>
        <v>50872</v>
      </c>
      <c r="I1622" s="177">
        <f>_xll.qlInterestRateIndexValueDate(Index1M,$H1622)</f>
        <v>50874</v>
      </c>
      <c r="J1622" s="182">
        <f>IFERROR(_xll.qlIndexFixing(Index1M,$H1622,TRUE,_xll.ohTrigger(RecalcTrigger,Trigger1M)),NA())</f>
        <v>1.3518075109909822E-2</v>
      </c>
      <c r="K1622" s="44">
        <f>IFERROR(_xll.qlIndexFixing(Index3M,H1622,TRUE,_xll.ohTrigger(RecalcTrigger,Trigger3M)),NA())</f>
        <v>1.3803095676016119E-2</v>
      </c>
      <c r="L1622" s="44">
        <f>IFERROR(_xll.qlIndexFixing(Index6M,$H1622,TRUE,_xll.ohTrigger(RecalcTrigger,Trigger6M)),NA())</f>
        <v>1.3938713587853258E-2</v>
      </c>
      <c r="M1622" s="183">
        <f>IFERROR(_xll.qlIndexFixing(Index1Y,$H1622,TRUE,_xll.ohTrigger(RecalcTrigger,Trigger1Y)),NA())</f>
        <v>1.4201358971292948E-2</v>
      </c>
      <c r="N1622" s="182">
        <f>IFERROR(_xll.qlIndexFixing(ONIndex1M,I1622,TRUE,_xll.ohTrigger(RecalcTrigger,Trigger1M)),NA())</f>
        <v>1.3523298801896289E-2</v>
      </c>
      <c r="O1622" s="44">
        <f>IFERROR(_xll.qlIndexFixing(ONIndex3M,I1622,TRUE,_xll.ohTrigger(RecalcTrigger,Trigger3M)),NA())</f>
        <v>1.3826642422918312E-2</v>
      </c>
      <c r="P1622" s="44">
        <f>IFERROR(_xll.qlIndexFixing(ONIndex6M,I1622,TRUE,_xll.ohTrigger(RecalcTrigger,Trigger6M)),NA())</f>
        <v>1.398370946924743E-2</v>
      </c>
      <c r="Q1622" s="183">
        <f>IFERROR(_xll.qlIndexFixing(ONIndex1Y,I1622,TRUE,_xll.ohTrigger(RecalcTrigger,Trigger1Y)),NA())</f>
        <v>1.4327168321326411E-2</v>
      </c>
    </row>
    <row r="1623" spans="2:17" x14ac:dyDescent="0.2">
      <c r="B1623" s="39" t="s">
        <v>42</v>
      </c>
      <c r="D1623" s="42">
        <f>_xll.qlCalendarAdvance(Calendar,$D1622,B1623,"f",FALSE)</f>
        <v>50879</v>
      </c>
      <c r="E1623" s="177">
        <f>_xll.qlInterestRateIndexValueDate(IndexON,D1623)</f>
        <v>50879</v>
      </c>
      <c r="F1623" s="193">
        <f>IFERROR(_xll.qlIndexFixing(IndexON,D1623,TRUE,_xll.ohTrigger(RecalcTrigger,TriggerON)),NA())</f>
        <v>1.3915039525915773E-2</v>
      </c>
      <c r="H1623" s="42">
        <f>_xll.qlCalendarAdvance(Calendar,$H1622,B1623,"f",FALSE)</f>
        <v>50879</v>
      </c>
      <c r="I1623" s="177">
        <f>_xll.qlInterestRateIndexValueDate(Index1M,$H1623)</f>
        <v>50881</v>
      </c>
      <c r="J1623" s="182">
        <f>IFERROR(_xll.qlIndexFixing(Index1M,$H1623,TRUE,_xll.ohTrigger(RecalcTrigger,Trigger1M)),NA())</f>
        <v>1.3510137876139583E-2</v>
      </c>
      <c r="K1623" s="44">
        <f>IFERROR(_xll.qlIndexFixing(Index3M,H1623,TRUE,_xll.ohTrigger(RecalcTrigger,Trigger3M)),NA())</f>
        <v>1.3795102436812402E-2</v>
      </c>
      <c r="L1623" s="44">
        <f>IFERROR(_xll.qlIndexFixing(Index6M,$H1623,TRUE,_xll.ohTrigger(RecalcTrigger,Trigger6M)),NA())</f>
        <v>1.3931328322832962E-2</v>
      </c>
      <c r="M1623" s="183">
        <f>IFERROR(_xll.qlIndexFixing(Index1Y,$H1623,TRUE,_xll.ohTrigger(RecalcTrigger,Trigger1Y)),NA())</f>
        <v>1.4192605634231024E-2</v>
      </c>
      <c r="N1623" s="182">
        <f>IFERROR(_xll.qlIndexFixing(ONIndex1M,I1623,TRUE,_xll.ohTrigger(RecalcTrigger,Trigger1M)),NA())</f>
        <v>1.3515294224095697E-2</v>
      </c>
      <c r="O1623" s="44">
        <f>IFERROR(_xll.qlIndexFixing(ONIndex3M,I1623,TRUE,_xll.ohTrigger(RecalcTrigger,Trigger3M)),NA())</f>
        <v>1.3818387105368757E-2</v>
      </c>
      <c r="P1623" s="44">
        <f>IFERROR(_xll.qlIndexFixing(ONIndex6M,I1623,TRUE,_xll.ohTrigger(RecalcTrigger,Trigger6M)),NA())</f>
        <v>1.3975770393610532E-2</v>
      </c>
      <c r="Q1623" s="183">
        <f>IFERROR(_xll.qlIndexFixing(ONIndex1Y,I1623,TRUE,_xll.ohTrigger(RecalcTrigger,Trigger1Y)),NA())</f>
        <v>1.4317855186263273E-2</v>
      </c>
    </row>
    <row r="1624" spans="2:17" x14ac:dyDescent="0.2">
      <c r="B1624" s="39" t="s">
        <v>42</v>
      </c>
      <c r="D1624" s="42">
        <f>_xll.qlCalendarAdvance(Calendar,$D1623,B1624,"f",FALSE)</f>
        <v>50886</v>
      </c>
      <c r="E1624" s="177">
        <f>_xll.qlInterestRateIndexValueDate(IndexON,D1624)</f>
        <v>50886</v>
      </c>
      <c r="F1624" s="193">
        <f>IFERROR(_xll.qlIndexFixing(IndexON,D1624,TRUE,_xll.ohTrigger(RecalcTrigger,TriggerON)),NA())</f>
        <v>1.3915039525995709E-2</v>
      </c>
      <c r="H1624" s="42">
        <f>_xll.qlCalendarAdvance(Calendar,$H1623,B1624,"f",FALSE)</f>
        <v>50886</v>
      </c>
      <c r="I1624" s="177">
        <f>_xll.qlInterestRateIndexValueDate(Index1M,$H1624)</f>
        <v>50888</v>
      </c>
      <c r="J1624" s="182">
        <f>IFERROR(_xll.qlIndexFixing(Index1M,$H1624,TRUE,_xll.ohTrigger(RecalcTrigger,Trigger1M)),NA())</f>
        <v>1.3502247506804177E-2</v>
      </c>
      <c r="K1624" s="44">
        <f>IFERROR(_xll.qlIndexFixing(Index3M,H1624,TRUE,_xll.ohTrigger(RecalcTrigger,Trigger3M)),NA())</f>
        <v>1.3787159380062922E-2</v>
      </c>
      <c r="L1624" s="44">
        <f>IFERROR(_xll.qlIndexFixing(Index6M,$H1624,TRUE,_xll.ohTrigger(RecalcTrigger,Trigger6M)),NA())</f>
        <v>1.3923993199521154E-2</v>
      </c>
      <c r="M1624" s="183">
        <f>IFERROR(_xll.qlIndexFixing(Index1Y,$H1624,TRUE,_xll.ohTrigger(RecalcTrigger,Trigger1Y)),NA())</f>
        <v>1.4183880963051161E-2</v>
      </c>
      <c r="N1624" s="182">
        <f>IFERROR(_xll.qlIndexFixing(ONIndex1M,I1624,TRUE,_xll.ohTrigger(RecalcTrigger,Trigger1M)),NA())</f>
        <v>1.3507336042462015E-2</v>
      </c>
      <c r="O1624" s="44">
        <f>IFERROR(_xll.qlIndexFixing(ONIndex3M,I1624,TRUE,_xll.ohTrigger(RecalcTrigger,Trigger3M)),NA())</f>
        <v>1.3810180315481091E-2</v>
      </c>
      <c r="P1624" s="44">
        <f>IFERROR(_xll.qlIndexFixing(ONIndex6M,I1624,TRUE,_xll.ohTrigger(RecalcTrigger,Trigger6M)),NA())</f>
        <v>1.396787813796152E-2</v>
      </c>
      <c r="Q1624" s="183">
        <f>IFERROR(_xll.qlIndexFixing(ONIndex1Y,I1624,TRUE,_xll.ohTrigger(RecalcTrigger,Trigger1Y)),NA())</f>
        <v>1.4308565932177331E-2</v>
      </c>
    </row>
    <row r="1625" spans="2:17" x14ac:dyDescent="0.2">
      <c r="B1625" s="39" t="s">
        <v>42</v>
      </c>
      <c r="D1625" s="42">
        <f>_xll.qlCalendarAdvance(Calendar,$D1624,B1625,"f",FALSE)</f>
        <v>50893</v>
      </c>
      <c r="E1625" s="177">
        <f>_xll.qlInterestRateIndexValueDate(IndexON,D1625)</f>
        <v>50893</v>
      </c>
      <c r="F1625" s="193">
        <f>IFERROR(_xll.qlIndexFixing(IndexON,D1625,TRUE,_xll.ohTrigger(RecalcTrigger,TriggerON)),NA())</f>
        <v>1.3915039525915773E-2</v>
      </c>
      <c r="H1625" s="42">
        <f>_xll.qlCalendarAdvance(Calendar,$H1624,B1625,"f",FALSE)</f>
        <v>50893</v>
      </c>
      <c r="I1625" s="177">
        <f>_xll.qlInterestRateIndexValueDate(Index1M,$H1625)</f>
        <v>50895</v>
      </c>
      <c r="J1625" s="182">
        <f>IFERROR(_xll.qlIndexFixing(Index1M,$H1625,TRUE,_xll.ohTrigger(RecalcTrigger,Trigger1M)),NA())</f>
        <v>1.3494404250742054E-2</v>
      </c>
      <c r="K1625" s="44">
        <f>IFERROR(_xll.qlIndexFixing(Index3M,H1625,TRUE,_xll.ohTrigger(RecalcTrigger,Trigger3M)),NA())</f>
        <v>1.377897620426616E-2</v>
      </c>
      <c r="L1625" s="44">
        <f>IFERROR(_xll.qlIndexFixing(Index6M,$H1625,TRUE,_xll.ohTrigger(RecalcTrigger,Trigger6M)),NA())</f>
        <v>1.3916006626458645E-2</v>
      </c>
      <c r="M1625" s="183">
        <f>IFERROR(_xll.qlIndexFixing(Index1Y,$H1625,TRUE,_xll.ohTrigger(RecalcTrigger,Trigger1Y)),NA())</f>
        <v>1.4175185127131345E-2</v>
      </c>
      <c r="N1625" s="182">
        <f>IFERROR(_xll.qlIndexFixing(ONIndex1M,I1625,TRUE,_xll.ohTrigger(RecalcTrigger,Trigger1M)),NA())</f>
        <v>1.349942450559638E-2</v>
      </c>
      <c r="O1625" s="44">
        <f>IFERROR(_xll.qlIndexFixing(ONIndex3M,I1625,TRUE,_xll.ohTrigger(RecalcTrigger,Trigger3M)),NA())</f>
        <v>1.3802022303455175E-2</v>
      </c>
      <c r="P1625" s="44">
        <f>IFERROR(_xll.qlIndexFixing(ONIndex6M,I1625,TRUE,_xll.ohTrigger(RecalcTrigger,Trigger6M)),NA())</f>
        <v>1.3960032939230871E-2</v>
      </c>
      <c r="Q1625" s="183">
        <f>IFERROR(_xll.qlIndexFixing(ONIndex1Y,I1625,TRUE,_xll.ohTrigger(RecalcTrigger,Trigger1Y)),NA())</f>
        <v>1.4299300726694497E-2</v>
      </c>
    </row>
    <row r="1626" spans="2:17" x14ac:dyDescent="0.2">
      <c r="B1626" s="39" t="s">
        <v>42</v>
      </c>
      <c r="D1626" s="42">
        <f>_xll.qlCalendarAdvance(Calendar,$D1625,B1626,"f",FALSE)</f>
        <v>50900</v>
      </c>
      <c r="E1626" s="177">
        <f>_xll.qlInterestRateIndexValueDate(IndexON,D1626)</f>
        <v>50900</v>
      </c>
      <c r="F1626" s="193">
        <f>IFERROR(_xll.qlIndexFixing(IndexON,D1626,TRUE,_xll.ohTrigger(RecalcTrigger,TriggerON)),NA())</f>
        <v>1.3915039525915773E-2</v>
      </c>
      <c r="H1626" s="42">
        <f>_xll.qlCalendarAdvance(Calendar,$H1625,B1626,"f",FALSE)</f>
        <v>50900</v>
      </c>
      <c r="I1626" s="177">
        <f>_xll.qlInterestRateIndexValueDate(Index1M,$H1626)</f>
        <v>50902</v>
      </c>
      <c r="J1626" s="182">
        <f>IFERROR(_xll.qlIndexFixing(Index1M,$H1626,TRUE,_xll.ohTrigger(RecalcTrigger,Trigger1M)),NA())</f>
        <v>1.3486608356781671E-2</v>
      </c>
      <c r="K1626" s="44">
        <f>IFERROR(_xll.qlIndexFixing(Index3M,H1626,TRUE,_xll.ohTrigger(RecalcTrigger,Trigger3M)),NA())</f>
        <v>1.3771137634942098E-2</v>
      </c>
      <c r="L1626" s="44">
        <f>IFERROR(_xll.qlIndexFixing(Index6M,$H1626,TRUE,_xll.ohTrigger(RecalcTrigger,Trigger6M)),NA())</f>
        <v>1.3908782768030646E-2</v>
      </c>
      <c r="M1626" s="183">
        <f>IFERROR(_xll.qlIndexFixing(Index1Y,$H1626,TRUE,_xll.ohTrigger(RecalcTrigger,Trigger1Y)),NA())</f>
        <v>1.4166518295846964E-2</v>
      </c>
      <c r="N1626" s="182">
        <f>IFERROR(_xll.qlIndexFixing(ONIndex1M,I1626,TRUE,_xll.ohTrigger(RecalcTrigger,Trigger1M)),NA())</f>
        <v>1.3491559862019997E-2</v>
      </c>
      <c r="O1626" s="44">
        <f>IFERROR(_xll.qlIndexFixing(ONIndex3M,I1626,TRUE,_xll.ohTrigger(RecalcTrigger,Trigger3M)),NA())</f>
        <v>1.3793913319890549E-2</v>
      </c>
      <c r="P1626" s="44">
        <f>IFERROR(_xll.qlIndexFixing(ONIndex6M,I1626,TRUE,_xll.ohTrigger(RecalcTrigger,Trigger6M)),NA())</f>
        <v>1.3952235034349059E-2</v>
      </c>
      <c r="Q1626" s="183">
        <f>IFERROR(_xll.qlIndexFixing(ONIndex1Y,I1626,TRUE,_xll.ohTrigger(RecalcTrigger,Trigger1Y)),NA())</f>
        <v>1.4290059737520622E-2</v>
      </c>
    </row>
    <row r="1627" spans="2:17" x14ac:dyDescent="0.2">
      <c r="B1627" s="39" t="s">
        <v>42</v>
      </c>
      <c r="D1627" s="42">
        <f>_xll.qlCalendarAdvance(Calendar,$D1626,B1627,"f",FALSE)</f>
        <v>50907</v>
      </c>
      <c r="E1627" s="177">
        <f>_xll.qlInterestRateIndexValueDate(IndexON,D1627)</f>
        <v>50907</v>
      </c>
      <c r="F1627" s="193">
        <f>IFERROR(_xll.qlIndexFixing(IndexON,D1627,TRUE,_xll.ohTrigger(RecalcTrigger,TriggerON)),NA())</f>
        <v>1.3915039525915773E-2</v>
      </c>
      <c r="H1627" s="42">
        <f>_xll.qlCalendarAdvance(Calendar,$H1626,B1627,"f",FALSE)</f>
        <v>50907</v>
      </c>
      <c r="I1627" s="177">
        <f>_xll.qlInterestRateIndexValueDate(Index1M,$H1627)</f>
        <v>50909</v>
      </c>
      <c r="J1627" s="182">
        <f>IFERROR(_xll.qlIndexFixing(Index1M,$H1627,TRUE,_xll.ohTrigger(RecalcTrigger,Trigger1M)),NA())</f>
        <v>1.3478860073768972E-2</v>
      </c>
      <c r="K1627" s="44">
        <f>IFERROR(_xll.qlIndexFixing(Index3M,H1627,TRUE,_xll.ohTrigger(RecalcTrigger,Trigger3M)),NA())</f>
        <v>1.3763350021023151E-2</v>
      </c>
      <c r="L1627" s="44">
        <f>IFERROR(_xll.qlIndexFixing(Index6M,$H1627,TRUE,_xll.ohTrigger(RecalcTrigger,Trigger6M)),NA())</f>
        <v>1.3901609822571541E-2</v>
      </c>
      <c r="M1627" s="183">
        <f>IFERROR(_xll.qlIndexFixing(Index1Y,$H1627,TRUE,_xll.ohTrigger(RecalcTrigger,Trigger1Y)),NA())</f>
        <v>1.4157880638569705E-2</v>
      </c>
      <c r="N1627" s="182">
        <f>IFERROR(_xll.qlIndexFixing(ONIndex1M,I1627,TRUE,_xll.ohTrigger(RecalcTrigger,Trigger1M)),NA())</f>
        <v>1.3483742360493878E-2</v>
      </c>
      <c r="O1627" s="44">
        <f>IFERROR(_xll.qlIndexFixing(ONIndex3M,I1627,TRUE,_xll.ohTrigger(RecalcTrigger,Trigger3M)),NA())</f>
        <v>1.3785853615146948E-2</v>
      </c>
      <c r="P1627" s="44">
        <f>IFERROR(_xll.qlIndexFixing(ONIndex6M,I1627,TRUE,_xll.ohTrigger(RecalcTrigger,Trigger6M)),NA())</f>
        <v>1.3944484660166623E-2</v>
      </c>
      <c r="Q1627" s="183">
        <f>IFERROR(_xll.qlIndexFixing(ONIndex1Y,I1627,TRUE,_xll.ohTrigger(RecalcTrigger,Trigger1Y)),NA())</f>
        <v>1.4280843132361554E-2</v>
      </c>
    </row>
    <row r="1628" spans="2:17" x14ac:dyDescent="0.2">
      <c r="B1628" s="39" t="s">
        <v>42</v>
      </c>
      <c r="D1628" s="42">
        <f>_xll.qlCalendarAdvance(Calendar,$D1627,B1628,"f",FALSE)</f>
        <v>50914</v>
      </c>
      <c r="E1628" s="177">
        <f>_xll.qlInterestRateIndexValueDate(IndexON,D1628)</f>
        <v>50914</v>
      </c>
      <c r="F1628" s="193">
        <f>IFERROR(_xll.qlIndexFixing(IndexON,D1628,TRUE,_xll.ohTrigger(RecalcTrigger,TriggerON)),NA())</f>
        <v>1.3915039525915773E-2</v>
      </c>
      <c r="H1628" s="42">
        <f>_xll.qlCalendarAdvance(Calendar,$H1627,B1628,"f",FALSE)</f>
        <v>50914</v>
      </c>
      <c r="I1628" s="177">
        <f>_xll.qlInterestRateIndexValueDate(Index1M,$H1628)</f>
        <v>50916</v>
      </c>
      <c r="J1628" s="182">
        <f>IFERROR(_xll.qlIndexFixing(Index1M,$H1628,TRUE,_xll.ohTrigger(RecalcTrigger,Trigger1M)),NA())</f>
        <v>1.3471159650537412E-2</v>
      </c>
      <c r="K1628" s="44">
        <f>IFERROR(_xll.qlIndexFixing(Index3M,H1628,TRUE,_xll.ohTrigger(RecalcTrigger,Trigger3M)),NA())</f>
        <v>1.3755613613490291E-2</v>
      </c>
      <c r="L1628" s="44">
        <f>IFERROR(_xll.qlIndexFixing(Index6M,$H1628,TRUE,_xll.ohTrigger(RecalcTrigger,Trigger6M)),NA())</f>
        <v>1.3894488028087074E-2</v>
      </c>
      <c r="M1628" s="183">
        <f>IFERROR(_xll.qlIndexFixing(Index1Y,$H1628,TRUE,_xll.ohTrigger(RecalcTrigger,Trigger1Y)),NA())</f>
        <v>1.4149272324667566E-2</v>
      </c>
      <c r="N1628" s="182">
        <f>IFERROR(_xll.qlIndexFixing(ONIndex1M,I1628,TRUE,_xll.ohTrigger(RecalcTrigger,Trigger1M)),NA())</f>
        <v>1.347597224985897E-2</v>
      </c>
      <c r="O1628" s="44">
        <f>IFERROR(_xll.qlIndexFixing(ONIndex3M,I1628,TRUE,_xll.ohTrigger(RecalcTrigger,Trigger3M)),NA())</f>
        <v>1.3777843439584103E-2</v>
      </c>
      <c r="P1628" s="44">
        <f>IFERROR(_xll.qlIndexFixing(ONIndex6M,I1628,TRUE,_xll.ohTrigger(RecalcTrigger,Trigger6M)),NA())</f>
        <v>1.3936782053454166E-2</v>
      </c>
      <c r="Q1628" s="183">
        <f>IFERROR(_xll.qlIndexFixing(ONIndex1Y,I1628,TRUE,_xll.ohTrigger(RecalcTrigger,Trigger1Y)),NA())</f>
        <v>1.4271651079003078E-2</v>
      </c>
    </row>
    <row r="1629" spans="2:17" x14ac:dyDescent="0.2">
      <c r="B1629" s="39" t="s">
        <v>42</v>
      </c>
      <c r="D1629" s="42">
        <f>_xll.qlCalendarAdvance(Calendar,$D1628,B1629,"f",FALSE)</f>
        <v>50921</v>
      </c>
      <c r="E1629" s="177">
        <f>_xll.qlInterestRateIndexValueDate(IndexON,D1629)</f>
        <v>50921</v>
      </c>
      <c r="F1629" s="193">
        <f>IFERROR(_xll.qlIndexFixing(IndexON,D1629,TRUE,_xll.ohTrigger(RecalcTrigger,TriggerON)),NA())</f>
        <v>1.3915039525915773E-2</v>
      </c>
      <c r="H1629" s="42">
        <f>_xll.qlCalendarAdvance(Calendar,$H1628,B1629,"f",FALSE)</f>
        <v>50921</v>
      </c>
      <c r="I1629" s="177">
        <f>_xll.qlInterestRateIndexValueDate(Index1M,$H1629)</f>
        <v>50923</v>
      </c>
      <c r="J1629" s="182">
        <f>IFERROR(_xll.qlIndexFixing(Index1M,$H1629,TRUE,_xll.ohTrigger(RecalcTrigger,Trigger1M)),NA())</f>
        <v>1.3463507335920444E-2</v>
      </c>
      <c r="K1629" s="44">
        <f>IFERROR(_xll.qlIndexFixing(Index3M,H1629,TRUE,_xll.ohTrigger(RecalcTrigger,Trigger3M)),NA())</f>
        <v>1.3747928663315805E-2</v>
      </c>
      <c r="L1629" s="44">
        <f>IFERROR(_xll.qlIndexFixing(Index6M,$H1629,TRUE,_xll.ohTrigger(RecalcTrigger,Trigger6M)),NA())</f>
        <v>1.3888078038068656E-2</v>
      </c>
      <c r="M1629" s="183">
        <f>IFERROR(_xll.qlIndexFixing(Index1Y,$H1629,TRUE,_xll.ohTrigger(RecalcTrigger,Trigger1Y)),NA())</f>
        <v>1.4140693523505291E-2</v>
      </c>
      <c r="N1629" s="182">
        <f>IFERROR(_xll.qlIndexFixing(ONIndex1M,I1629,TRUE,_xll.ohTrigger(RecalcTrigger,Trigger1M)),NA())</f>
        <v>1.3468249778316732E-2</v>
      </c>
      <c r="O1629" s="44">
        <f>IFERROR(_xll.qlIndexFixing(ONIndex3M,I1629,TRUE,_xll.ohTrigger(RecalcTrigger,Trigger3M)),NA())</f>
        <v>1.3769883043481812E-2</v>
      </c>
      <c r="P1629" s="44">
        <f>IFERROR(_xll.qlIndexFixing(ONIndex6M,I1629,TRUE,_xll.ohTrigger(RecalcTrigger,Trigger6M)),NA())</f>
        <v>1.3929127451142165E-2</v>
      </c>
      <c r="Q1629" s="183">
        <f>IFERROR(_xll.qlIndexFixing(ONIndex1Y,I1629,TRUE,_xll.ohTrigger(RecalcTrigger,Trigger1Y)),NA())</f>
        <v>1.4262483744911236E-2</v>
      </c>
    </row>
    <row r="1630" spans="2:17" x14ac:dyDescent="0.2">
      <c r="B1630" s="39" t="s">
        <v>42</v>
      </c>
      <c r="D1630" s="42">
        <f>_xll.qlCalendarAdvance(Calendar,$D1629,B1630,"f",FALSE)</f>
        <v>50928</v>
      </c>
      <c r="E1630" s="177">
        <f>_xll.qlInterestRateIndexValueDate(IndexON,D1630)</f>
        <v>50928</v>
      </c>
      <c r="F1630" s="193">
        <f>IFERROR(_xll.qlIndexFixing(IndexON,D1630,TRUE,_xll.ohTrigger(RecalcTrigger,TriggerON)),NA())</f>
        <v>1.3915039525995709E-2</v>
      </c>
      <c r="H1630" s="42">
        <f>_xll.qlCalendarAdvance(Calendar,$H1629,B1630,"f",FALSE)</f>
        <v>50928</v>
      </c>
      <c r="I1630" s="177">
        <f>_xll.qlInterestRateIndexValueDate(Index1M,$H1630)</f>
        <v>50930</v>
      </c>
      <c r="J1630" s="182">
        <f>IFERROR(_xll.qlIndexFixing(Index1M,$H1630,TRUE,_xll.ohTrigger(RecalcTrigger,Trigger1M)),NA())</f>
        <v>1.3455903378756517E-2</v>
      </c>
      <c r="K1630" s="44">
        <f>IFERROR(_xll.qlIndexFixing(Index3M,H1630,TRUE,_xll.ohTrigger(RecalcTrigger,Trigger3M)),NA())</f>
        <v>1.37402954214798E-2</v>
      </c>
      <c r="L1630" s="44">
        <f>IFERROR(_xll.qlIndexFixing(Index6M,$H1630,TRUE,_xll.ohTrigger(RecalcTrigger,Trigger6M)),NA())</f>
        <v>1.3881048762703598E-2</v>
      </c>
      <c r="M1630" s="183">
        <f>IFERROR(_xll.qlIndexFixing(Index1Y,$H1630,TRUE,_xll.ohTrigger(RecalcTrigger,Trigger1Y)),NA())</f>
        <v>1.4132144404445006E-2</v>
      </c>
      <c r="N1630" s="182">
        <f>IFERROR(_xll.qlIndexFixing(ONIndex1M,I1630,TRUE,_xll.ohTrigger(RecalcTrigger,Trigger1M)),NA())</f>
        <v>1.3460575194867985E-2</v>
      </c>
      <c r="O1630" s="44">
        <f>IFERROR(_xll.qlIndexFixing(ONIndex3M,I1630,TRUE,_xll.ohTrigger(RecalcTrigger,Trigger3M)),NA())</f>
        <v>1.3761972677439616E-2</v>
      </c>
      <c r="P1630" s="44">
        <f>IFERROR(_xll.qlIndexFixing(ONIndex6M,I1630,TRUE,_xll.ohTrigger(RecalcTrigger,Trigger6M)),NA())</f>
        <v>1.3921521090161093E-2</v>
      </c>
      <c r="Q1630" s="183">
        <f>IFERROR(_xll.qlIndexFixing(ONIndex1Y,I1630,TRUE,_xll.ohTrigger(RecalcTrigger,Trigger1Y)),NA())</f>
        <v>1.4253341298111621E-2</v>
      </c>
    </row>
    <row r="1631" spans="2:17" x14ac:dyDescent="0.2">
      <c r="B1631" s="39" t="s">
        <v>42</v>
      </c>
      <c r="D1631" s="42">
        <f>_xll.qlCalendarAdvance(Calendar,$D1630,B1631,"f",FALSE)</f>
        <v>50935</v>
      </c>
      <c r="E1631" s="177">
        <f>_xll.qlInterestRateIndexValueDate(IndexON,D1631)</f>
        <v>50935</v>
      </c>
      <c r="F1631" s="193">
        <f>IFERROR(_xll.qlIndexFixing(IndexON,D1631,TRUE,_xll.ohTrigger(RecalcTrigger,TriggerON)),NA())</f>
        <v>1.3915039525915773E-2</v>
      </c>
      <c r="H1631" s="42">
        <f>_xll.qlCalendarAdvance(Calendar,$H1630,B1631,"f",FALSE)</f>
        <v>50935</v>
      </c>
      <c r="I1631" s="177">
        <f>_xll.qlInterestRateIndexValueDate(Index1M,$H1631)</f>
        <v>50937</v>
      </c>
      <c r="J1631" s="182">
        <f>IFERROR(_xll.qlIndexFixing(Index1M,$H1631,TRUE,_xll.ohTrigger(RecalcTrigger,Trigger1M)),NA())</f>
        <v>1.3448348027881585E-2</v>
      </c>
      <c r="K1631" s="44">
        <f>IFERROR(_xll.qlIndexFixing(Index3M,H1631,TRUE,_xll.ohTrigger(RecalcTrigger,Trigger3M)),NA())</f>
        <v>1.37327141389563E-2</v>
      </c>
      <c r="L1631" s="44">
        <f>IFERROR(_xll.qlIndexFixing(Index6M,$H1631,TRUE,_xll.ohTrigger(RecalcTrigger,Trigger6M)),NA())</f>
        <v>1.3874071294949858E-2</v>
      </c>
      <c r="M1631" s="183">
        <f>IFERROR(_xll.qlIndexFixing(Index1Y,$H1631,TRUE,_xll.ohTrigger(RecalcTrigger,Trigger1Y)),NA())</f>
        <v>1.4123625136844939E-2</v>
      </c>
      <c r="N1631" s="182">
        <f>IFERROR(_xll.qlIndexFixing(ONIndex1M,I1631,TRUE,_xll.ohTrigger(RecalcTrigger,Trigger1M)),NA())</f>
        <v>1.3452948747953997E-2</v>
      </c>
      <c r="O1631" s="44">
        <f>IFERROR(_xll.qlIndexFixing(ONIndex3M,I1631,TRUE,_xll.ohTrigger(RecalcTrigger,Trigger3M)),NA())</f>
        <v>1.3754112591737311E-2</v>
      </c>
      <c r="P1631" s="44">
        <f>IFERROR(_xll.qlIndexFixing(ONIndex6M,I1631,TRUE,_xll.ohTrigger(RecalcTrigger,Trigger6M)),NA())</f>
        <v>1.3913963207281554E-2</v>
      </c>
      <c r="Q1631" s="183">
        <f>IFERROR(_xll.qlIndexFixing(ONIndex1Y,I1631,TRUE,_xll.ohTrigger(RecalcTrigger,Trigger1Y)),NA())</f>
        <v>1.4244223906070275E-2</v>
      </c>
    </row>
    <row r="1632" spans="2:17" x14ac:dyDescent="0.2">
      <c r="B1632" s="39" t="s">
        <v>42</v>
      </c>
      <c r="D1632" s="42">
        <f>_xll.qlCalendarAdvance(Calendar,$D1631,B1632,"f",FALSE)</f>
        <v>50942</v>
      </c>
      <c r="E1632" s="177">
        <f>_xll.qlInterestRateIndexValueDate(IndexON,D1632)</f>
        <v>50942</v>
      </c>
      <c r="F1632" s="193">
        <f>IFERROR(_xll.qlIndexFixing(IndexON,D1632,TRUE,_xll.ohTrigger(RecalcTrigger,TriggerON)),NA())</f>
        <v>1.3915039525915773E-2</v>
      </c>
      <c r="H1632" s="42">
        <f>_xll.qlCalendarAdvance(Calendar,$H1631,B1632,"f",FALSE)</f>
        <v>50942</v>
      </c>
      <c r="I1632" s="177">
        <f>_xll.qlInterestRateIndexValueDate(Index1M,$H1632)</f>
        <v>50944</v>
      </c>
      <c r="J1632" s="182">
        <f>IFERROR(_xll.qlIndexFixing(Index1M,$H1632,TRUE,_xll.ohTrigger(RecalcTrigger,Trigger1M)),NA())</f>
        <v>1.3440841532131598E-2</v>
      </c>
      <c r="K1632" s="44">
        <f>IFERROR(_xll.qlIndexFixing(Index3M,H1632,TRUE,_xll.ohTrigger(RecalcTrigger,Trigger3M)),NA())</f>
        <v>1.3725185066723673E-2</v>
      </c>
      <c r="L1632" s="44">
        <f>IFERROR(_xll.qlIndexFixing(Index6M,$H1632,TRUE,_xll.ohTrigger(RecalcTrigger,Trigger6M)),NA())</f>
        <v>1.3867145872796296E-2</v>
      </c>
      <c r="M1632" s="183">
        <f>IFERROR(_xll.qlIndexFixing(Index1Y,$H1632,TRUE,_xll.ohTrigger(RecalcTrigger,Trigger1Y)),NA())</f>
        <v>1.4115135890060488E-2</v>
      </c>
      <c r="N1632" s="182">
        <f>IFERROR(_xll.qlIndexFixing(ONIndex1M,I1632,TRUE,_xll.ohTrigger(RecalcTrigger,Trigger1M)),NA())</f>
        <v>1.3445370686335778E-2</v>
      </c>
      <c r="O1632" s="44">
        <f>IFERROR(_xll.qlIndexFixing(ONIndex3M,I1632,TRUE,_xll.ohTrigger(RecalcTrigger,Trigger3M)),NA())</f>
        <v>1.3746303036974439E-2</v>
      </c>
      <c r="P1632" s="44">
        <f>IFERROR(_xll.qlIndexFixing(ONIndex6M,I1632,TRUE,_xll.ohTrigger(RecalcTrigger,Trigger6M)),NA())</f>
        <v>1.3906454039354088E-2</v>
      </c>
      <c r="Q1632" s="183">
        <f>IFERROR(_xll.qlIndexFixing(ONIndex1Y,I1632,TRUE,_xll.ohTrigger(RecalcTrigger,Trigger1Y)),NA())</f>
        <v>1.4235131736732853E-2</v>
      </c>
    </row>
    <row r="1633" spans="2:17" x14ac:dyDescent="0.2">
      <c r="B1633" s="39" t="s">
        <v>42</v>
      </c>
      <c r="D1633" s="42">
        <f>_xll.qlCalendarAdvance(Calendar,$D1632,B1633,"f",FALSE)</f>
        <v>50949</v>
      </c>
      <c r="E1633" s="177">
        <f>_xll.qlInterestRateIndexValueDate(IndexON,D1633)</f>
        <v>50949</v>
      </c>
      <c r="F1633" s="193">
        <f>IFERROR(_xll.qlIndexFixing(IndexON,D1633,TRUE,_xll.ohTrigger(RecalcTrigger,TriggerON)),NA())</f>
        <v>1.3915039525995709E-2</v>
      </c>
      <c r="H1633" s="42">
        <f>_xll.qlCalendarAdvance(Calendar,$H1632,B1633,"f",FALSE)</f>
        <v>50949</v>
      </c>
      <c r="I1633" s="177">
        <f>_xll.qlInterestRateIndexValueDate(Index1M,$H1633)</f>
        <v>50951</v>
      </c>
      <c r="J1633" s="182">
        <f>IFERROR(_xll.qlIndexFixing(Index1M,$H1633,TRUE,_xll.ohTrigger(RecalcTrigger,Trigger1M)),NA())</f>
        <v>1.343421858627305E-2</v>
      </c>
      <c r="K1633" s="44">
        <f>IFERROR(_xll.qlIndexFixing(Index3M,H1633,TRUE,_xll.ohTrigger(RecalcTrigger,Trigger3M)),NA())</f>
        <v>1.3717708455755944E-2</v>
      </c>
      <c r="L1633" s="44">
        <f>IFERROR(_xll.qlIndexFixing(Index6M,$H1633,TRUE,_xll.ohTrigger(RecalcTrigger,Trigger6M)),NA())</f>
        <v>1.386027273423265E-2</v>
      </c>
      <c r="M1633" s="183">
        <f>IFERROR(_xll.qlIndexFixing(Index1Y,$H1633,TRUE,_xll.ohTrigger(RecalcTrigger,Trigger1Y)),NA())</f>
        <v>1.4107604996451605E-2</v>
      </c>
      <c r="N1633" s="182">
        <f>IFERROR(_xll.qlIndexFixing(ONIndex1M,I1633,TRUE,_xll.ohTrigger(RecalcTrigger,Trigger1M)),NA())</f>
        <v>1.3437841258614469E-2</v>
      </c>
      <c r="O1633" s="44">
        <f>IFERROR(_xll.qlIndexFixing(ONIndex3M,I1633,TRUE,_xll.ohTrigger(RecalcTrigger,Trigger3M)),NA())</f>
        <v>1.373854426335086E-2</v>
      </c>
      <c r="P1633" s="44">
        <f>IFERROR(_xll.qlIndexFixing(ONIndex6M,I1633,TRUE,_xll.ohTrigger(RecalcTrigger,Trigger6M)),NA())</f>
        <v>1.3898993823548977E-2</v>
      </c>
      <c r="Q1633" s="183">
        <f>IFERROR(_xll.qlIndexFixing(ONIndex1Y,I1633,TRUE,_xll.ohTrigger(RecalcTrigger,Trigger1Y)),NA())</f>
        <v>1.4226064957565399E-2</v>
      </c>
    </row>
    <row r="1634" spans="2:17" x14ac:dyDescent="0.2">
      <c r="B1634" s="39" t="s">
        <v>42</v>
      </c>
      <c r="D1634" s="42">
        <f>_xll.qlCalendarAdvance(Calendar,$D1633,B1634,"f",FALSE)</f>
        <v>50956</v>
      </c>
      <c r="E1634" s="177">
        <f>_xll.qlInterestRateIndexValueDate(IndexON,D1634)</f>
        <v>50956</v>
      </c>
      <c r="F1634" s="193">
        <f>IFERROR(_xll.qlIndexFixing(IndexON,D1634,TRUE,_xll.ohTrigger(RecalcTrigger,TriggerON)),NA())</f>
        <v>1.3915039525995709E-2</v>
      </c>
      <c r="H1634" s="42">
        <f>_xll.qlCalendarAdvance(Calendar,$H1633,B1634,"f",FALSE)</f>
        <v>50956</v>
      </c>
      <c r="I1634" s="177">
        <f>_xll.qlInterestRateIndexValueDate(Index1M,$H1634)</f>
        <v>50958</v>
      </c>
      <c r="J1634" s="182">
        <f>IFERROR(_xll.qlIndexFixing(Index1M,$H1634,TRUE,_xll.ohTrigger(RecalcTrigger,Trigger1M)),NA())</f>
        <v>1.3425976101352766E-2</v>
      </c>
      <c r="K1634" s="44">
        <f>IFERROR(_xll.qlIndexFixing(Index3M,H1634,TRUE,_xll.ohTrigger(RecalcTrigger,Trigger3M)),NA())</f>
        <v>1.3710284557033218E-2</v>
      </c>
      <c r="L1634" s="44">
        <f>IFERROR(_xll.qlIndexFixing(Index6M,$H1634,TRUE,_xll.ohTrigger(RecalcTrigger,Trigger6M)),NA())</f>
        <v>1.3852844759958188E-2</v>
      </c>
      <c r="M1634" s="183">
        <f>IFERROR(_xll.qlIndexFixing(Index1Y,$H1634,TRUE,_xll.ohTrigger(RecalcTrigger,Trigger1Y)),NA())</f>
        <v>1.4098248136343307E-2</v>
      </c>
      <c r="N1634" s="182">
        <f>IFERROR(_xll.qlIndexFixing(ONIndex1M,I1634,TRUE,_xll.ohTrigger(RecalcTrigger,Trigger1M)),NA())</f>
        <v>1.343036071339121E-2</v>
      </c>
      <c r="O1634" s="44">
        <f>IFERROR(_xll.qlIndexFixing(ONIndex3M,I1634,TRUE,_xll.ohTrigger(RecalcTrigger,Trigger3M)),NA())</f>
        <v>1.373083652138618E-2</v>
      </c>
      <c r="P1634" s="44">
        <f>IFERROR(_xll.qlIndexFixing(ONIndex6M,I1634,TRUE,_xll.ohTrigger(RecalcTrigger,Trigger6M)),NA())</f>
        <v>1.3891582796317081E-2</v>
      </c>
      <c r="Q1634" s="183">
        <f>IFERROR(_xll.qlIndexFixing(ONIndex1Y,I1634,TRUE,_xll.ohTrigger(RecalcTrigger,Trigger1Y)),NA())</f>
        <v>1.4217023736353696E-2</v>
      </c>
    </row>
    <row r="1635" spans="2:17" x14ac:dyDescent="0.2">
      <c r="B1635" s="39" t="s">
        <v>42</v>
      </c>
      <c r="D1635" s="42">
        <f>_xll.qlCalendarAdvance(Calendar,$D1634,B1635,"f",FALSE)</f>
        <v>50963</v>
      </c>
      <c r="E1635" s="177">
        <f>_xll.qlInterestRateIndexValueDate(IndexON,D1635)</f>
        <v>50963</v>
      </c>
      <c r="F1635" s="193">
        <f>IFERROR(_xll.qlIndexFixing(IndexON,D1635,TRUE,_xll.ohTrigger(RecalcTrigger,TriggerON)),NA())</f>
        <v>1.3915039525995709E-2</v>
      </c>
      <c r="H1635" s="42">
        <f>_xll.qlCalendarAdvance(Calendar,$H1634,B1635,"f",FALSE)</f>
        <v>50963</v>
      </c>
      <c r="I1635" s="177">
        <f>_xll.qlInterestRateIndexValueDate(Index1M,$H1635)</f>
        <v>50965</v>
      </c>
      <c r="J1635" s="182">
        <f>IFERROR(_xll.qlIndexFixing(Index1M,$H1635,TRUE,_xll.ohTrigger(RecalcTrigger,Trigger1M)),NA())</f>
        <v>1.3418617663995824E-2</v>
      </c>
      <c r="K1635" s="44">
        <f>IFERROR(_xll.qlIndexFixing(Index3M,H1635,TRUE,_xll.ohTrigger(RecalcTrigger,Trigger3M)),NA())</f>
        <v>1.3702913621531258E-2</v>
      </c>
      <c r="L1635" s="44">
        <f>IFERROR(_xll.qlIndexFixing(Index6M,$H1635,TRUE,_xll.ohTrigger(RecalcTrigger,Trigger6M)),NA())</f>
        <v>1.3846087686472072E-2</v>
      </c>
      <c r="M1635" s="183">
        <f>IFERROR(_xll.qlIndexFixing(Index1Y,$H1635,TRUE,_xll.ohTrigger(RecalcTrigger,Trigger1Y)),NA())</f>
        <v>1.4089849968106386E-2</v>
      </c>
      <c r="N1635" s="182">
        <f>IFERROR(_xll.qlIndexFixing(ONIndex1M,I1635,TRUE,_xll.ohTrigger(RecalcTrigger,Trigger1M)),NA())</f>
        <v>1.3422929299506947E-2</v>
      </c>
      <c r="O1635" s="44">
        <f>IFERROR(_xll.qlIndexFixing(ONIndex3M,I1635,TRUE,_xll.ohTrigger(RecalcTrigger,Trigger3M)),NA())</f>
        <v>1.3723180061440132E-2</v>
      </c>
      <c r="P1635" s="44">
        <f>IFERROR(_xll.qlIndexFixing(ONIndex6M,I1635,TRUE,_xll.ohTrigger(RecalcTrigger,Trigger6M)),NA())</f>
        <v>1.3884221194828683E-2</v>
      </c>
      <c r="Q1635" s="183">
        <f>IFERROR(_xll.qlIndexFixing(ONIndex1Y,I1635,TRUE,_xll.ohTrigger(RecalcTrigger,Trigger1Y)),NA())</f>
        <v>1.4208008240803593E-2</v>
      </c>
    </row>
    <row r="1636" spans="2:17" x14ac:dyDescent="0.2">
      <c r="B1636" s="39" t="s">
        <v>42</v>
      </c>
      <c r="D1636" s="42">
        <f>_xll.qlCalendarAdvance(Calendar,$D1635,B1636,"f",FALSE)</f>
        <v>50970</v>
      </c>
      <c r="E1636" s="177">
        <f>_xll.qlInterestRateIndexValueDate(IndexON,D1636)</f>
        <v>50970</v>
      </c>
      <c r="F1636" s="193">
        <f>IFERROR(_xll.qlIndexFixing(IndexON,D1636,TRUE,_xll.ohTrigger(RecalcTrigger,TriggerON)),NA())</f>
        <v>1.3915039525995709E-2</v>
      </c>
      <c r="H1636" s="42">
        <f>_xll.qlCalendarAdvance(Calendar,$H1635,B1636,"f",FALSE)</f>
        <v>50970</v>
      </c>
      <c r="I1636" s="177">
        <f>_xll.qlInterestRateIndexValueDate(Index1M,$H1636)</f>
        <v>50972</v>
      </c>
      <c r="J1636" s="182">
        <f>IFERROR(_xll.qlIndexFixing(Index1M,$H1636,TRUE,_xll.ohTrigger(RecalcTrigger,Trigger1M)),NA())</f>
        <v>1.3411309077105138E-2</v>
      </c>
      <c r="K1636" s="44">
        <f>IFERROR(_xll.qlIndexFixing(Index3M,H1636,TRUE,_xll.ohTrigger(RecalcTrigger,Trigger3M)),NA())</f>
        <v>1.3695595900226693E-2</v>
      </c>
      <c r="L1636" s="44">
        <f>IFERROR(_xll.qlIndexFixing(Index6M,$H1636,TRUE,_xll.ohTrigger(RecalcTrigger,Trigger6M)),NA())</f>
        <v>1.3839383668019869E-2</v>
      </c>
      <c r="M1636" s="183">
        <f>IFERROR(_xll.qlIndexFixing(Index1Y,$H1636,TRUE,_xll.ohTrigger(RecalcTrigger,Trigger1Y)),NA())</f>
        <v>1.4081482498075398E-2</v>
      </c>
      <c r="N1636" s="182">
        <f>IFERROR(_xll.qlIndexFixing(ONIndex1M,I1636,TRUE,_xll.ohTrigger(RecalcTrigger,Trigger1M)),NA())</f>
        <v>1.3415547265323013E-2</v>
      </c>
      <c r="O1636" s="44">
        <f>IFERROR(_xll.qlIndexFixing(ONIndex3M,I1636,TRUE,_xll.ohTrigger(RecalcTrigger,Trigger3M)),NA())</f>
        <v>1.3715575133872449E-2</v>
      </c>
      <c r="P1636" s="44">
        <f>IFERROR(_xll.qlIndexFixing(ONIndex6M,I1636,TRUE,_xll.ohTrigger(RecalcTrigger,Trigger6M)),NA())</f>
        <v>1.387690925577445E-2</v>
      </c>
      <c r="Q1636" s="183">
        <f>IFERROR(_xll.qlIndexFixing(ONIndex1Y,I1636,TRUE,_xll.ohTrigger(RecalcTrigger,Trigger1Y)),NA())</f>
        <v>1.4199018638700878E-2</v>
      </c>
    </row>
    <row r="1637" spans="2:17" x14ac:dyDescent="0.2">
      <c r="B1637" s="39" t="s">
        <v>42</v>
      </c>
      <c r="D1637" s="42">
        <f>_xll.qlCalendarAdvance(Calendar,$D1636,B1637,"f",FALSE)</f>
        <v>50977</v>
      </c>
      <c r="E1637" s="177">
        <f>_xll.qlInterestRateIndexValueDate(IndexON,D1637)</f>
        <v>50977</v>
      </c>
      <c r="F1637" s="193">
        <f>IFERROR(_xll.qlIndexFixing(IndexON,D1637,TRUE,_xll.ohTrigger(RecalcTrigger,TriggerON)),NA())</f>
        <v>1.3915039525915773E-2</v>
      </c>
      <c r="H1637" s="42">
        <f>_xll.qlCalendarAdvance(Calendar,$H1636,B1637,"f",FALSE)</f>
        <v>50977</v>
      </c>
      <c r="I1637" s="177">
        <f>_xll.qlInterestRateIndexValueDate(Index1M,$H1637)</f>
        <v>50979</v>
      </c>
      <c r="J1637" s="182">
        <f>IFERROR(_xll.qlIndexFixing(Index1M,$H1637,TRUE,_xll.ohTrigger(RecalcTrigger,Trigger1M)),NA())</f>
        <v>1.340405058952665E-2</v>
      </c>
      <c r="K1637" s="44">
        <f>IFERROR(_xll.qlIndexFixing(Index3M,H1637,TRUE,_xll.ohTrigger(RecalcTrigger,Trigger3M)),NA())</f>
        <v>1.3688331644098764E-2</v>
      </c>
      <c r="L1637" s="44">
        <f>IFERROR(_xll.qlIndexFixing(Index6M,$H1637,TRUE,_xll.ohTrigger(RecalcTrigger,Trigger6M)),NA())</f>
        <v>1.383273294261592E-2</v>
      </c>
      <c r="M1637" s="183">
        <f>IFERROR(_xll.qlIndexFixing(Index1Y,$H1637,TRUE,_xll.ohTrigger(RecalcTrigger,Trigger1Y)),NA())</f>
        <v>1.4073145895590973E-2</v>
      </c>
      <c r="N1637" s="182">
        <f>IFERROR(_xll.qlIndexFixing(ONIndex1M,I1637,TRUE,_xll.ohTrigger(RecalcTrigger,Trigger1M)),NA())</f>
        <v>1.340821485960042E-2</v>
      </c>
      <c r="O1637" s="44">
        <f>IFERROR(_xll.qlIndexFixing(ONIndex3M,I1637,TRUE,_xll.ohTrigger(RecalcTrigger,Trigger3M)),NA())</f>
        <v>1.3708021989122798E-2</v>
      </c>
      <c r="P1637" s="44">
        <f>IFERROR(_xll.qlIndexFixing(ONIndex6M,I1637,TRUE,_xll.ohTrigger(RecalcTrigger,Trigger6M)),NA())</f>
        <v>1.3869647216164793E-2</v>
      </c>
      <c r="Q1637" s="183">
        <f>IFERROR(_xll.qlIndexFixing(ONIndex1Y,I1637,TRUE,_xll.ohTrigger(RecalcTrigger,Trigger1Y)),NA())</f>
        <v>1.4190055097671461E-2</v>
      </c>
    </row>
    <row r="1638" spans="2:17" x14ac:dyDescent="0.2">
      <c r="B1638" s="39" t="s">
        <v>42</v>
      </c>
      <c r="D1638" s="42">
        <f>_xll.qlCalendarAdvance(Calendar,$D1637,B1638,"f",FALSE)</f>
        <v>50984</v>
      </c>
      <c r="E1638" s="177">
        <f>_xll.qlInterestRateIndexValueDate(IndexON,D1638)</f>
        <v>50984</v>
      </c>
      <c r="F1638" s="193">
        <f>IFERROR(_xll.qlIndexFixing(IndexON,D1638,TRUE,_xll.ohTrigger(RecalcTrigger,TriggerON)),NA())</f>
        <v>1.3915039525995709E-2</v>
      </c>
      <c r="H1638" s="42">
        <f>_xll.qlCalendarAdvance(Calendar,$H1637,B1638,"f",FALSE)</f>
        <v>50984</v>
      </c>
      <c r="I1638" s="177">
        <f>_xll.qlInterestRateIndexValueDate(Index1M,$H1638)</f>
        <v>50986</v>
      </c>
      <c r="J1638" s="182">
        <f>IFERROR(_xll.qlIndexFixing(Index1M,$H1638,TRUE,_xll.ohTrigger(RecalcTrigger,Trigger1M)),NA())</f>
        <v>1.3396842450086321E-2</v>
      </c>
      <c r="K1638" s="44">
        <f>IFERROR(_xll.qlIndexFixing(Index3M,H1638,TRUE,_xll.ohTrigger(RecalcTrigger,Trigger3M)),NA())</f>
        <v>1.3681121104124097E-2</v>
      </c>
      <c r="L1638" s="44">
        <f>IFERROR(_xll.qlIndexFixing(Index6M,$H1638,TRUE,_xll.ohTrigger(RecalcTrigger,Trigger6M)),NA())</f>
        <v>1.3826135748270267E-2</v>
      </c>
      <c r="M1638" s="183">
        <f>IFERROR(_xll.qlIndexFixing(Index1Y,$H1638,TRUE,_xll.ohTrigger(RecalcTrigger,Trigger1Y)),NA())</f>
        <v>1.4064840329990481E-2</v>
      </c>
      <c r="N1638" s="182">
        <f>IFERROR(_xll.qlIndexFixing(ONIndex1M,I1638,TRUE,_xll.ohTrigger(RecalcTrigger,Trigger1M)),NA())</f>
        <v>1.3400932331020243E-2</v>
      </c>
      <c r="O1638" s="44">
        <f>IFERROR(_xll.qlIndexFixing(ONIndex3M,I1638,TRUE,_xll.ohTrigger(RecalcTrigger,Trigger3M)),NA())</f>
        <v>1.3700520877630851E-2</v>
      </c>
      <c r="P1638" s="44">
        <f>IFERROR(_xll.qlIndexFixing(ONIndex6M,I1638,TRUE,_xll.ohTrigger(RecalcTrigger,Trigger6M)),NA())</f>
        <v>1.3862435312770316E-2</v>
      </c>
      <c r="Q1638" s="183">
        <f>IFERROR(_xll.qlIndexFixing(ONIndex1Y,I1638,TRUE,_xll.ohTrigger(RecalcTrigger,Trigger1Y)),NA())</f>
        <v>1.4181117785581066E-2</v>
      </c>
    </row>
    <row r="1639" spans="2:17" x14ac:dyDescent="0.2">
      <c r="B1639" s="39" t="s">
        <v>42</v>
      </c>
      <c r="D1639" s="42">
        <f>_xll.qlCalendarAdvance(Calendar,$D1638,B1639,"f",FALSE)</f>
        <v>50991</v>
      </c>
      <c r="E1639" s="177">
        <f>_xll.qlInterestRateIndexValueDate(IndexON,D1639)</f>
        <v>50991</v>
      </c>
      <c r="F1639" s="193">
        <f>IFERROR(_xll.qlIndexFixing(IndexON,D1639,TRUE,_xll.ohTrigger(RecalcTrigger,TriggerON)),NA())</f>
        <v>1.3915039525995709E-2</v>
      </c>
      <c r="H1639" s="42">
        <f>_xll.qlCalendarAdvance(Calendar,$H1638,B1639,"f",FALSE)</f>
        <v>50991</v>
      </c>
      <c r="I1639" s="177">
        <f>_xll.qlInterestRateIndexValueDate(Index1M,$H1639)</f>
        <v>50993</v>
      </c>
      <c r="J1639" s="182">
        <f>IFERROR(_xll.qlIndexFixing(Index1M,$H1639,TRUE,_xll.ohTrigger(RecalcTrigger,Trigger1M)),NA())</f>
        <v>1.3389684907622601E-2</v>
      </c>
      <c r="K1639" s="44">
        <f>IFERROR(_xll.qlIndexFixing(Index3M,H1639,TRUE,_xll.ohTrigger(RecalcTrigger,Trigger3M)),NA())</f>
        <v>1.3673964531281935E-2</v>
      </c>
      <c r="L1639" s="44">
        <f>IFERROR(_xll.qlIndexFixing(Index6M,$H1639,TRUE,_xll.ohTrigger(RecalcTrigger,Trigger6M)),NA())</f>
        <v>1.3819592322999397E-2</v>
      </c>
      <c r="M1639" s="183">
        <f>IFERROR(_xll.qlIndexFixing(Index1Y,$H1639,TRUE,_xll.ohTrigger(RecalcTrigger,Trigger1Y)),NA())</f>
        <v>1.4056565970608685E-2</v>
      </c>
      <c r="N1639" s="182">
        <f>IFERROR(_xll.qlIndexFixing(ONIndex1M,I1639,TRUE,_xll.ohTrigger(RecalcTrigger,Trigger1M)),NA())</f>
        <v>1.3393699928183622E-2</v>
      </c>
      <c r="O1639" s="44">
        <f>IFERROR(_xll.qlIndexFixing(ONIndex3M,I1639,TRUE,_xll.ohTrigger(RecalcTrigger,Trigger3M)),NA())</f>
        <v>1.3693072049836275E-2</v>
      </c>
      <c r="P1639" s="44">
        <f>IFERROR(_xll.qlIndexFixing(ONIndex6M,I1639,TRUE,_xll.ohTrigger(RecalcTrigger,Trigger6M)),NA())</f>
        <v>1.3855273782521493E-2</v>
      </c>
      <c r="Q1639" s="183">
        <f>IFERROR(_xll.qlIndexFixing(ONIndex1Y,I1639,TRUE,_xll.ohTrigger(RecalcTrigger,Trigger1Y)),NA())</f>
        <v>1.4172206869895732E-2</v>
      </c>
    </row>
    <row r="1640" spans="2:17" x14ac:dyDescent="0.2">
      <c r="B1640" s="39" t="s">
        <v>42</v>
      </c>
      <c r="D1640" s="42">
        <f>_xll.qlCalendarAdvance(Calendar,$D1639,B1640,"f",FALSE)</f>
        <v>50998</v>
      </c>
      <c r="E1640" s="177">
        <f>_xll.qlInterestRateIndexValueDate(IndexON,D1640)</f>
        <v>50998</v>
      </c>
      <c r="F1640" s="193">
        <f>IFERROR(_xll.qlIndexFixing(IndexON,D1640,TRUE,_xll.ohTrigger(RecalcTrigger,TriggerON)),NA())</f>
        <v>1.3915039525995709E-2</v>
      </c>
      <c r="H1640" s="42">
        <f>_xll.qlCalendarAdvance(Calendar,$H1639,B1640,"f",FALSE)</f>
        <v>50998</v>
      </c>
      <c r="I1640" s="177">
        <f>_xll.qlInterestRateIndexValueDate(Index1M,$H1640)</f>
        <v>51000</v>
      </c>
      <c r="J1640" s="182">
        <f>IFERROR(_xll.qlIndexFixing(Index1M,$H1640,TRUE,_xll.ohTrigger(RecalcTrigger,Trigger1M)),NA())</f>
        <v>1.3382578210976437E-2</v>
      </c>
      <c r="K1640" s="44">
        <f>IFERROR(_xll.qlIndexFixing(Index3M,H1640,TRUE,_xll.ohTrigger(RecalcTrigger,Trigger3M)),NA())</f>
        <v>1.3666862176549773E-2</v>
      </c>
      <c r="L1640" s="44">
        <f>IFERROR(_xll.qlIndexFixing(Index6M,$H1640,TRUE,_xll.ohTrigger(RecalcTrigger,Trigger6M)),NA())</f>
        <v>1.3813102904817222E-2</v>
      </c>
      <c r="M1640" s="183">
        <f>IFERROR(_xll.qlIndexFixing(Index1Y,$H1640,TRUE,_xll.ohTrigger(RecalcTrigger,Trigger1Y)),NA())</f>
        <v>1.4048322986776874E-2</v>
      </c>
      <c r="N1640" s="182">
        <f>IFERROR(_xll.qlIndexFixing(ONIndex1M,I1640,TRUE,_xll.ohTrigger(RecalcTrigger,Trigger1M)),NA())</f>
        <v>1.3386517899851569E-2</v>
      </c>
      <c r="O1640" s="44">
        <f>IFERROR(_xll.qlIndexFixing(ONIndex3M,I1640,TRUE,_xll.ohTrigger(RecalcTrigger,Trigger3M)),NA())</f>
        <v>1.3685675756098803E-2</v>
      </c>
      <c r="P1640" s="44">
        <f>IFERROR(_xll.qlIndexFixing(ONIndex6M,I1640,TRUE,_xll.ohTrigger(RecalcTrigger,Trigger6M)),NA())</f>
        <v>1.3848162862268865E-2</v>
      </c>
      <c r="Q1640" s="183">
        <f>IFERROR(_xll.qlIndexFixing(ONIndex1Y,I1640,TRUE,_xll.ohTrigger(RecalcTrigger,Trigger1Y)),NA())</f>
        <v>1.4163322518401245E-2</v>
      </c>
    </row>
    <row r="1641" spans="2:17" x14ac:dyDescent="0.2">
      <c r="B1641" s="39" t="s">
        <v>42</v>
      </c>
      <c r="D1641" s="42">
        <f>_xll.qlCalendarAdvance(Calendar,$D1640,B1641,"f",FALSE)</f>
        <v>51005</v>
      </c>
      <c r="E1641" s="177">
        <f>_xll.qlInterestRateIndexValueDate(IndexON,D1641)</f>
        <v>51005</v>
      </c>
      <c r="F1641" s="193">
        <f>IFERROR(_xll.qlIndexFixing(IndexON,D1641,TRUE,_xll.ohTrigger(RecalcTrigger,TriggerON)),NA())</f>
        <v>1.3915039525915773E-2</v>
      </c>
      <c r="H1641" s="42">
        <f>_xll.qlCalendarAdvance(Calendar,$H1640,B1641,"f",FALSE)</f>
        <v>51005</v>
      </c>
      <c r="I1641" s="177">
        <f>_xll.qlInterestRateIndexValueDate(Index1M,$H1641)</f>
        <v>51007</v>
      </c>
      <c r="J1641" s="182">
        <f>IFERROR(_xll.qlIndexFixing(Index1M,$H1641,TRUE,_xll.ohTrigger(RecalcTrigger,Trigger1M)),NA())</f>
        <v>1.3375522608978785E-2</v>
      </c>
      <c r="K1641" s="44">
        <f>IFERROR(_xll.qlIndexFixing(Index3M,H1641,TRUE,_xll.ohTrigger(RecalcTrigger,Trigger3M)),NA())</f>
        <v>1.3659814290909457E-2</v>
      </c>
      <c r="L1641" s="44">
        <f>IFERROR(_xll.qlIndexFixing(Index6M,$H1641,TRUE,_xll.ohTrigger(RecalcTrigger,Trigger6M)),NA())</f>
        <v>1.3806667731740658E-2</v>
      </c>
      <c r="M1641" s="183">
        <f>IFERROR(_xll.qlIndexFixing(Index1Y,$H1641,TRUE,_xll.ohTrigger(RecalcTrigger,Trigger1Y)),NA())</f>
        <v>1.4040111547825031E-2</v>
      </c>
      <c r="N1641" s="182">
        <f>IFERROR(_xll.qlIndexFixing(ONIndex1M,I1641,TRUE,_xll.ohTrigger(RecalcTrigger,Trigger1M)),NA())</f>
        <v>1.3379386494465351E-2</v>
      </c>
      <c r="O1641" s="44">
        <f>IFERROR(_xll.qlIndexFixing(ONIndex3M,I1641,TRUE,_xll.ohTrigger(RecalcTrigger,Trigger3M)),NA())</f>
        <v>1.3678332246778169E-2</v>
      </c>
      <c r="P1641" s="44">
        <f>IFERROR(_xll.qlIndexFixing(ONIndex6M,I1641,TRUE,_xll.ohTrigger(RecalcTrigger,Trigger6M)),NA())</f>
        <v>1.3841102788942905E-2</v>
      </c>
      <c r="Q1641" s="183">
        <f>IFERROR(_xll.qlIndexFixing(ONIndex1Y,I1641,TRUE,_xll.ohTrigger(RecalcTrigger,Trigger1Y)),NA())</f>
        <v>1.415446489888339E-2</v>
      </c>
    </row>
    <row r="1642" spans="2:17" x14ac:dyDescent="0.2">
      <c r="B1642" s="39" t="s">
        <v>42</v>
      </c>
      <c r="D1642" s="42">
        <f>_xll.qlCalendarAdvance(Calendar,$D1641,B1642,"f",FALSE)</f>
        <v>51012</v>
      </c>
      <c r="E1642" s="177">
        <f>_xll.qlInterestRateIndexValueDate(IndexON,D1642)</f>
        <v>51012</v>
      </c>
      <c r="F1642" s="193">
        <f>IFERROR(_xll.qlIndexFixing(IndexON,D1642,TRUE,_xll.ohTrigger(RecalcTrigger,TriggerON)),NA())</f>
        <v>1.3915039525915773E-2</v>
      </c>
      <c r="H1642" s="42">
        <f>_xll.qlCalendarAdvance(Calendar,$H1641,B1642,"f",FALSE)</f>
        <v>51012</v>
      </c>
      <c r="I1642" s="177">
        <f>_xll.qlInterestRateIndexValueDate(Index1M,$H1642)</f>
        <v>51014</v>
      </c>
      <c r="J1642" s="182">
        <f>IFERROR(_xll.qlIndexFixing(Index1M,$H1642,TRUE,_xll.ohTrigger(RecalcTrigger,Trigger1M)),NA())</f>
        <v>1.3368518350470593E-2</v>
      </c>
      <c r="K1642" s="44">
        <f>IFERROR(_xll.qlIndexFixing(Index3M,H1642,TRUE,_xll.ohTrigger(RecalcTrigger,Trigger3M)),NA())</f>
        <v>1.3653051664747758E-2</v>
      </c>
      <c r="L1642" s="44">
        <f>IFERROR(_xll.qlIndexFixing(Index6M,$H1642,TRUE,_xll.ohTrigger(RecalcTrigger,Trigger6M)),NA())</f>
        <v>1.3800980387632106E-2</v>
      </c>
      <c r="M1642" s="183">
        <f>IFERROR(_xll.qlIndexFixing(Index1Y,$H1642,TRUE,_xll.ohTrigger(RecalcTrigger,Trigger1Y)),NA())</f>
        <v>1.4031931823079231E-2</v>
      </c>
      <c r="N1642" s="182">
        <f>IFERROR(_xll.qlIndexFixing(ONIndex1M,I1642,TRUE,_xll.ohTrigger(RecalcTrigger,Trigger1M)),NA())</f>
        <v>1.337230596078598E-2</v>
      </c>
      <c r="O1642" s="44">
        <f>IFERROR(_xll.qlIndexFixing(ONIndex3M,I1642,TRUE,_xll.ohTrigger(RecalcTrigger,Trigger3M)),NA())</f>
        <v>1.3671041772234105E-2</v>
      </c>
      <c r="P1642" s="44">
        <f>IFERROR(_xll.qlIndexFixing(ONIndex6M,I1642,TRUE,_xll.ohTrigger(RecalcTrigger,Trigger6M)),NA())</f>
        <v>1.3834093799234282E-2</v>
      </c>
      <c r="Q1642" s="183">
        <f>IFERROR(_xll.qlIndexFixing(ONIndex1Y,I1642,TRUE,_xll.ohTrigger(RecalcTrigger,Trigger1Y)),NA())</f>
        <v>1.4145634178968081E-2</v>
      </c>
    </row>
    <row r="1643" spans="2:17" x14ac:dyDescent="0.2">
      <c r="B1643" s="39" t="s">
        <v>42</v>
      </c>
      <c r="D1643" s="42">
        <f>_xll.qlCalendarAdvance(Calendar,$D1642,B1643,"f",FALSE)</f>
        <v>51019</v>
      </c>
      <c r="E1643" s="177">
        <f>_xll.qlInterestRateIndexValueDate(IndexON,D1643)</f>
        <v>51019</v>
      </c>
      <c r="F1643" s="193">
        <f>IFERROR(_xll.qlIndexFixing(IndexON,D1643,TRUE,_xll.ohTrigger(RecalcTrigger,TriggerON)),NA())</f>
        <v>1.3915039525915773E-2</v>
      </c>
      <c r="H1643" s="42">
        <f>_xll.qlCalendarAdvance(Calendar,$H1642,B1643,"f",FALSE)</f>
        <v>51019</v>
      </c>
      <c r="I1643" s="177">
        <f>_xll.qlInterestRateIndexValueDate(Index1M,$H1643)</f>
        <v>51021</v>
      </c>
      <c r="J1643" s="182">
        <f>IFERROR(_xll.qlIndexFixing(Index1M,$H1643,TRUE,_xll.ohTrigger(RecalcTrigger,Trigger1M)),NA())</f>
        <v>1.3361565684282817E-2</v>
      </c>
      <c r="K1643" s="44">
        <f>IFERROR(_xll.qlIndexFixing(Index3M,H1643,TRUE,_xll.ohTrigger(RecalcTrigger,Trigger3M)),NA())</f>
        <v>1.364610975907153E-2</v>
      </c>
      <c r="L1643" s="44">
        <f>IFERROR(_xll.qlIndexFixing(Index6M,$H1643,TRUE,_xll.ohTrigger(RecalcTrigger,Trigger6M)),NA())</f>
        <v>1.3794639430369546E-2</v>
      </c>
      <c r="M1643" s="183">
        <f>IFERROR(_xll.qlIndexFixing(Index1Y,$H1643,TRUE,_xll.ohTrigger(RecalcTrigger,Trigger1Y)),NA())</f>
        <v>1.4023783981863814E-2</v>
      </c>
      <c r="N1643" s="182">
        <f>IFERROR(_xll.qlIndexFixing(ONIndex1M,I1643,TRUE,_xll.ohTrigger(RecalcTrigger,Trigger1M)),NA())</f>
        <v>1.3365276547414595E-2</v>
      </c>
      <c r="O1643" s="44">
        <f>IFERROR(_xll.qlIndexFixing(ONIndex3M,I1643,TRUE,_xll.ohTrigger(RecalcTrigger,Trigger3M)),NA())</f>
        <v>1.3663804582986216E-2</v>
      </c>
      <c r="P1643" s="44">
        <f>IFERROR(_xll.qlIndexFixing(ONIndex6M,I1643,TRUE,_xll.ohTrigger(RecalcTrigger,Trigger6M)),NA())</f>
        <v>1.3827136130233342E-2</v>
      </c>
      <c r="Q1643" s="183">
        <f>IFERROR(_xll.qlIndexFixing(ONIndex1Y,I1643,TRUE,_xll.ohTrigger(RecalcTrigger,Trigger1Y)),NA())</f>
        <v>1.4136830526441102E-2</v>
      </c>
    </row>
    <row r="1644" spans="2:17" x14ac:dyDescent="0.2">
      <c r="B1644" s="39" t="s">
        <v>42</v>
      </c>
      <c r="D1644" s="42">
        <f>_xll.qlCalendarAdvance(Calendar,$D1643,B1644,"f",FALSE)</f>
        <v>51026</v>
      </c>
      <c r="E1644" s="177">
        <f>_xll.qlInterestRateIndexValueDate(IndexON,D1644)</f>
        <v>51026</v>
      </c>
      <c r="F1644" s="193">
        <f>IFERROR(_xll.qlIndexFixing(IndexON,D1644,TRUE,_xll.ohTrigger(RecalcTrigger,TriggerON)),NA())</f>
        <v>1.3915039525915773E-2</v>
      </c>
      <c r="H1644" s="42">
        <f>_xll.qlCalendarAdvance(Calendar,$H1643,B1644,"f",FALSE)</f>
        <v>51026</v>
      </c>
      <c r="I1644" s="177">
        <f>_xll.qlInterestRateIndexValueDate(Index1M,$H1644)</f>
        <v>51028</v>
      </c>
      <c r="J1644" s="182">
        <f>IFERROR(_xll.qlIndexFixing(Index1M,$H1644,TRUE,_xll.ohTrigger(RecalcTrigger,Trigger1M)),NA())</f>
        <v>1.3354664859256404E-2</v>
      </c>
      <c r="K1644" s="44">
        <f>IFERROR(_xll.qlIndexFixing(Index3M,H1644,TRUE,_xll.ohTrigger(RecalcTrigger,Trigger3M)),NA())</f>
        <v>1.3639223055277049E-2</v>
      </c>
      <c r="L1644" s="44">
        <f>IFERROR(_xll.qlIndexFixing(Index6M,$H1644,TRUE,_xll.ohTrigger(RecalcTrigger,Trigger6M)),NA())</f>
        <v>1.3788353355441268E-2</v>
      </c>
      <c r="M1644" s="183">
        <f>IFERROR(_xll.qlIndexFixing(Index1Y,$H1644,TRUE,_xll.ohTrigger(RecalcTrigger,Trigger1Y)),NA())</f>
        <v>1.4015668193500072E-2</v>
      </c>
      <c r="N1644" s="182">
        <f>IFERROR(_xll.qlIndexFixing(ONIndex1M,I1644,TRUE,_xll.ohTrigger(RecalcTrigger,Trigger1M)),NA())</f>
        <v>1.3358298503032273E-2</v>
      </c>
      <c r="O1644" s="44">
        <f>IFERROR(_xll.qlIndexFixing(ONIndex3M,I1644,TRUE,_xll.ohTrigger(RecalcTrigger,Trigger3M)),NA())</f>
        <v>1.3656620929474172E-2</v>
      </c>
      <c r="P1644" s="44">
        <f>IFERROR(_xll.qlIndexFixing(ONIndex6M,I1644,TRUE,_xll.ohTrigger(RecalcTrigger,Trigger6M)),NA())</f>
        <v>1.3820230018790625E-2</v>
      </c>
      <c r="Q1644" s="183">
        <f>IFERROR(_xll.qlIndexFixing(ONIndex1Y,I1644,TRUE,_xll.ohTrigger(RecalcTrigger,Trigger1Y)),NA())</f>
        <v>1.4128054108928367E-2</v>
      </c>
    </row>
    <row r="1645" spans="2:17" x14ac:dyDescent="0.2">
      <c r="B1645" s="39" t="s">
        <v>42</v>
      </c>
      <c r="D1645" s="42">
        <f>_xll.qlCalendarAdvance(Calendar,$D1644,B1645,"f",FALSE)</f>
        <v>51033</v>
      </c>
      <c r="E1645" s="177">
        <f>_xll.qlInterestRateIndexValueDate(IndexON,D1645)</f>
        <v>51033</v>
      </c>
      <c r="F1645" s="193">
        <f>IFERROR(_xll.qlIndexFixing(IndexON,D1645,TRUE,_xll.ohTrigger(RecalcTrigger,TriggerON)),NA())</f>
        <v>1.3915039525995709E-2</v>
      </c>
      <c r="H1645" s="42">
        <f>_xll.qlCalendarAdvance(Calendar,$H1644,B1645,"f",FALSE)</f>
        <v>51033</v>
      </c>
      <c r="I1645" s="177">
        <f>_xll.qlInterestRateIndexValueDate(Index1M,$H1645)</f>
        <v>51035</v>
      </c>
      <c r="J1645" s="182">
        <f>IFERROR(_xll.qlIndexFixing(Index1M,$H1645,TRUE,_xll.ohTrigger(RecalcTrigger,Trigger1M)),NA())</f>
        <v>1.3347816124227307E-2</v>
      </c>
      <c r="K1645" s="44">
        <f>IFERROR(_xll.qlIndexFixing(Index3M,H1645,TRUE,_xll.ohTrigger(RecalcTrigger,Trigger3M)),NA())</f>
        <v>1.3632391804338062E-2</v>
      </c>
      <c r="L1645" s="44">
        <f>IFERROR(_xll.qlIndexFixing(Index6M,$H1645,TRUE,_xll.ohTrigger(RecalcTrigger,Trigger6M)),NA())</f>
        <v>1.3782122400843269E-2</v>
      </c>
      <c r="M1645" s="183">
        <f>IFERROR(_xll.qlIndexFixing(Index1Y,$H1645,TRUE,_xll.ohTrigger(RecalcTrigger,Trigger1Y)),NA())</f>
        <v>1.4007584627306698E-2</v>
      </c>
      <c r="N1645" s="182">
        <f>IFERROR(_xll.qlIndexFixing(ONIndex1M,I1645,TRUE,_xll.ohTrigger(RecalcTrigger,Trigger1M)),NA())</f>
        <v>1.3351372076320089E-2</v>
      </c>
      <c r="O1645" s="44">
        <f>IFERROR(_xll.qlIndexFixing(ONIndex3M,I1645,TRUE,_xll.ohTrigger(RecalcTrigger,Trigger3M)),NA())</f>
        <v>1.3649491062057706E-2</v>
      </c>
      <c r="P1645" s="44">
        <f>IFERROR(_xll.qlIndexFixing(ONIndex6M,I1645,TRUE,_xll.ohTrigger(RecalcTrigger,Trigger6M)),NA())</f>
        <v>1.3813375701516861E-2</v>
      </c>
      <c r="Q1645" s="183">
        <f>IFERROR(_xll.qlIndexFixing(ONIndex1Y,I1645,TRUE,_xll.ohTrigger(RecalcTrigger,Trigger1Y)),NA())</f>
        <v>1.4119305094215662E-2</v>
      </c>
    </row>
    <row r="1646" spans="2:17" x14ac:dyDescent="0.2">
      <c r="B1646" s="39" t="s">
        <v>42</v>
      </c>
      <c r="D1646" s="42">
        <f>_xll.qlCalendarAdvance(Calendar,$D1645,B1646,"f",FALSE)</f>
        <v>51040</v>
      </c>
      <c r="E1646" s="177">
        <f>_xll.qlInterestRateIndexValueDate(IndexON,D1646)</f>
        <v>51040</v>
      </c>
      <c r="F1646" s="193">
        <f>IFERROR(_xll.qlIndexFixing(IndexON,D1646,TRUE,_xll.ohTrigger(RecalcTrigger,TriggerON)),NA())</f>
        <v>1.3915039525995709E-2</v>
      </c>
      <c r="H1646" s="42">
        <f>_xll.qlCalendarAdvance(Calendar,$H1645,B1646,"f",FALSE)</f>
        <v>51040</v>
      </c>
      <c r="I1646" s="177">
        <f>_xll.qlInterestRateIndexValueDate(Index1M,$H1646)</f>
        <v>51042</v>
      </c>
      <c r="J1646" s="182">
        <f>IFERROR(_xll.qlIndexFixing(Index1M,$H1646,TRUE,_xll.ohTrigger(RecalcTrigger,Trigger1M)),NA())</f>
        <v>1.3341019728031478E-2</v>
      </c>
      <c r="K1646" s="44">
        <f>IFERROR(_xll.qlIndexFixing(Index3M,H1646,TRUE,_xll.ohTrigger(RecalcTrigger,Trigger3M)),NA())</f>
        <v>1.3625616257232707E-2</v>
      </c>
      <c r="L1646" s="44">
        <f>IFERROR(_xll.qlIndexFixing(Index6M,$H1646,TRUE,_xll.ohTrigger(RecalcTrigger,Trigger6M)),NA())</f>
        <v>1.3775946804574618E-2</v>
      </c>
      <c r="M1646" s="183">
        <f>IFERROR(_xll.qlIndexFixing(Index1Y,$H1646,TRUE,_xll.ohTrigger(RecalcTrigger,Trigger1Y)),NA())</f>
        <v>1.4000382367805099E-2</v>
      </c>
      <c r="N1646" s="182">
        <f>IFERROR(_xll.qlIndexFixing(ONIndex1M,I1646,TRUE,_xll.ohTrigger(RecalcTrigger,Trigger1M)),NA())</f>
        <v>1.3344497515879183E-2</v>
      </c>
      <c r="O1646" s="44">
        <f>IFERROR(_xll.qlIndexFixing(ONIndex3M,I1646,TRUE,_xll.ohTrigger(RecalcTrigger,Trigger3M)),NA())</f>
        <v>1.364241523109655E-2</v>
      </c>
      <c r="P1646" s="44">
        <f>IFERROR(_xll.qlIndexFixing(ONIndex6M,I1646,TRUE,_xll.ohTrigger(RecalcTrigger,Trigger6M)),NA())</f>
        <v>1.3806573415662271E-2</v>
      </c>
      <c r="Q1646" s="183">
        <f>IFERROR(_xll.qlIndexFixing(ONIndex1Y,I1646,TRUE,_xll.ohTrigger(RecalcTrigger,Trigger1Y)),NA())</f>
        <v>1.4110583649848962E-2</v>
      </c>
    </row>
    <row r="1647" spans="2:17" x14ac:dyDescent="0.2">
      <c r="B1647" s="39" t="s">
        <v>42</v>
      </c>
      <c r="D1647" s="42">
        <f>_xll.qlCalendarAdvance(Calendar,$D1646,B1647,"f",FALSE)</f>
        <v>51047</v>
      </c>
      <c r="E1647" s="177">
        <f>_xll.qlInterestRateIndexValueDate(IndexON,D1647)</f>
        <v>51047</v>
      </c>
      <c r="F1647" s="193">
        <f>IFERROR(_xll.qlIndexFixing(IndexON,D1647,TRUE,_xll.ohTrigger(RecalcTrigger,TriggerON)),NA())</f>
        <v>1.3915039525995709E-2</v>
      </c>
      <c r="H1647" s="42">
        <f>_xll.qlCalendarAdvance(Calendar,$H1646,B1647,"f",FALSE)</f>
        <v>51047</v>
      </c>
      <c r="I1647" s="177">
        <f>_xll.qlInterestRateIndexValueDate(Index1M,$H1647)</f>
        <v>51049</v>
      </c>
      <c r="J1647" s="182">
        <f>IFERROR(_xll.qlIndexFixing(Index1M,$H1647,TRUE,_xll.ohTrigger(RecalcTrigger,Trigger1M)),NA())</f>
        <v>1.3334275919507366E-2</v>
      </c>
      <c r="K1647" s="44">
        <f>IFERROR(_xll.qlIndexFixing(Index3M,H1647,TRUE,_xll.ohTrigger(RecalcTrigger,Trigger3M)),NA())</f>
        <v>1.3618684882846644E-2</v>
      </c>
      <c r="L1647" s="44">
        <f>IFERROR(_xll.qlIndexFixing(Index6M,$H1647,TRUE,_xll.ohTrigger(RecalcTrigger,Trigger6M)),NA())</f>
        <v>1.3769671847595678E-2</v>
      </c>
      <c r="M1647" s="183">
        <f>IFERROR(_xll.qlIndexFixing(Index1Y,$H1647,TRUE,_xll.ohTrigger(RecalcTrigger,Trigger1Y)),NA())</f>
        <v>1.3991514838696902E-2</v>
      </c>
      <c r="N1647" s="182">
        <f>IFERROR(_xll.qlIndexFixing(ONIndex1M,I1647,TRUE,_xll.ohTrigger(RecalcTrigger,Trigger1M)),NA())</f>
        <v>1.3337675070310695E-2</v>
      </c>
      <c r="O1647" s="44">
        <f>IFERROR(_xll.qlIndexFixing(ONIndex3M,I1647,TRUE,_xll.ohTrigger(RecalcTrigger,Trigger3M)),NA())</f>
        <v>1.3635393687030373E-2</v>
      </c>
      <c r="P1647" s="44">
        <f>IFERROR(_xll.qlIndexFixing(ONIndex6M,I1647,TRUE,_xll.ohTrigger(RecalcTrigger,Trigger6M)),NA())</f>
        <v>1.3799823397837585E-2</v>
      </c>
      <c r="Q1647" s="183">
        <f>IFERROR(_xll.qlIndexFixing(ONIndex1Y,I1647,TRUE,_xll.ohTrigger(RecalcTrigger,Trigger1Y)),NA())</f>
        <v>1.4101889943853863E-2</v>
      </c>
    </row>
    <row r="1648" spans="2:17" x14ac:dyDescent="0.2">
      <c r="B1648" s="39" t="s">
        <v>42</v>
      </c>
      <c r="D1648" s="42">
        <f>_xll.qlCalendarAdvance(Calendar,$D1647,B1648,"f",FALSE)</f>
        <v>51054</v>
      </c>
      <c r="E1648" s="177">
        <f>_xll.qlInterestRateIndexValueDate(IndexON,D1648)</f>
        <v>51054</v>
      </c>
      <c r="F1648" s="193">
        <f>IFERROR(_xll.qlIndexFixing(IndexON,D1648,TRUE,_xll.ohTrigger(RecalcTrigger,TriggerON)),NA())</f>
        <v>1.3915039525995709E-2</v>
      </c>
      <c r="H1648" s="42">
        <f>_xll.qlCalendarAdvance(Calendar,$H1647,B1648,"f",FALSE)</f>
        <v>51054</v>
      </c>
      <c r="I1648" s="177">
        <f>_xll.qlInterestRateIndexValueDate(Index1M,$H1648)</f>
        <v>51056</v>
      </c>
      <c r="J1648" s="182">
        <f>IFERROR(_xll.qlIndexFixing(Index1M,$H1648,TRUE,_xll.ohTrigger(RecalcTrigger,Trigger1M)),NA())</f>
        <v>1.3327584947488424E-2</v>
      </c>
      <c r="K1648" s="44">
        <f>IFERROR(_xll.qlIndexFixing(Index3M,H1648,TRUE,_xll.ohTrigger(RecalcTrigger,Trigger3M)),NA())</f>
        <v>1.3612025308295698E-2</v>
      </c>
      <c r="L1648" s="44">
        <f>IFERROR(_xll.qlIndexFixing(Index6M,$H1648,TRUE,_xll.ohTrigger(RecalcTrigger,Trigger6M)),NA())</f>
        <v>1.3763611522297907E-2</v>
      </c>
      <c r="M1648" s="183">
        <f>IFERROR(_xll.qlIndexFixing(Index1Y,$H1648,TRUE,_xll.ohTrigger(RecalcTrigger,Trigger1Y)),NA())</f>
        <v>1.3983528954905913E-2</v>
      </c>
      <c r="N1648" s="182">
        <f>IFERROR(_xll.qlIndexFixing(ONIndex1M,I1648,TRUE,_xll.ohTrigger(RecalcTrigger,Trigger1M)),NA())</f>
        <v>1.3330904988215764E-2</v>
      </c>
      <c r="O1648" s="44">
        <f>IFERROR(_xll.qlIndexFixing(ONIndex3M,I1648,TRUE,_xll.ohTrigger(RecalcTrigger,Trigger3M)),NA())</f>
        <v>1.3628426680218908E-2</v>
      </c>
      <c r="P1648" s="44">
        <f>IFERROR(_xll.qlIndexFixing(ONIndex6M,I1648,TRUE,_xll.ohTrigger(RecalcTrigger,Trigger6M)),NA())</f>
        <v>1.3793125884973279E-2</v>
      </c>
      <c r="Q1648" s="183">
        <f>IFERROR(_xll.qlIndexFixing(ONIndex1Y,I1648,TRUE,_xll.ohTrigger(RecalcTrigger,Trigger1Y)),NA())</f>
        <v>1.4093224143616467E-2</v>
      </c>
    </row>
    <row r="1649" spans="2:17" x14ac:dyDescent="0.2">
      <c r="B1649" s="39" t="s">
        <v>42</v>
      </c>
      <c r="D1649" s="42">
        <f>_xll.qlCalendarAdvance(Calendar,$D1648,B1649,"f",FALSE)</f>
        <v>51061</v>
      </c>
      <c r="E1649" s="177">
        <f>_xll.qlInterestRateIndexValueDate(IndexON,D1649)</f>
        <v>51061</v>
      </c>
      <c r="F1649" s="193">
        <f>IFERROR(_xll.qlIndexFixing(IndexON,D1649,TRUE,_xll.ohTrigger(RecalcTrigger,TriggerON)),NA())</f>
        <v>1.3915039525995709E-2</v>
      </c>
      <c r="H1649" s="42">
        <f>_xll.qlCalendarAdvance(Calendar,$H1648,B1649,"f",FALSE)</f>
        <v>51061</v>
      </c>
      <c r="I1649" s="177">
        <f>_xll.qlInterestRateIndexValueDate(Index1M,$H1649)</f>
        <v>51063</v>
      </c>
      <c r="J1649" s="182">
        <f>IFERROR(_xll.qlIndexFixing(Index1M,$H1649,TRUE,_xll.ohTrigger(RecalcTrigger,Trigger1M)),NA())</f>
        <v>1.3320947060815602E-2</v>
      </c>
      <c r="K1649" s="44">
        <f>IFERROR(_xll.qlIndexFixing(Index3M,H1649,TRUE,_xll.ohTrigger(RecalcTrigger,Trigger3M)),NA())</f>
        <v>1.3605422210687005E-2</v>
      </c>
      <c r="L1649" s="44">
        <f>IFERROR(_xll.qlIndexFixing(Index6M,$H1649,TRUE,_xll.ohTrigger(RecalcTrigger,Trigger6M)),NA())</f>
        <v>1.3757607288573925E-2</v>
      </c>
      <c r="M1649" s="183">
        <f>IFERROR(_xll.qlIndexFixing(Index1Y,$H1649,TRUE,_xll.ohTrigger(RecalcTrigger,Trigger1Y)),NA())</f>
        <v>1.3975575970538326E-2</v>
      </c>
      <c r="N1649" s="182">
        <f>IFERROR(_xll.qlIndexFixing(ONIndex1M,I1649,TRUE,_xll.ohTrigger(RecalcTrigger,Trigger1M)),NA())</f>
        <v>1.3324187518355401E-2</v>
      </c>
      <c r="O1649" s="44">
        <f>IFERROR(_xll.qlIndexFixing(ONIndex3M,I1649,TRUE,_xll.ohTrigger(RecalcTrigger,Trigger3M)),NA())</f>
        <v>1.3621514461181761E-2</v>
      </c>
      <c r="P1649" s="44">
        <f>IFERROR(_xll.qlIndexFixing(ONIndex6M,I1649,TRUE,_xll.ohTrigger(RecalcTrigger,Trigger6M)),NA())</f>
        <v>1.3786481113919891E-2</v>
      </c>
      <c r="Q1649" s="183">
        <f>IFERROR(_xll.qlIndexFixing(ONIndex1Y,I1649,TRUE,_xll.ohTrigger(RecalcTrigger,Trigger1Y)),NA())</f>
        <v>1.4084586417082434E-2</v>
      </c>
    </row>
    <row r="1650" spans="2:17" x14ac:dyDescent="0.2">
      <c r="B1650" s="39" t="s">
        <v>42</v>
      </c>
      <c r="D1650" s="42">
        <f>_xll.qlCalendarAdvance(Calendar,$D1649,B1650,"f",FALSE)</f>
        <v>51068</v>
      </c>
      <c r="E1650" s="177">
        <f>_xll.qlInterestRateIndexValueDate(IndexON,D1650)</f>
        <v>51068</v>
      </c>
      <c r="F1650" s="193">
        <f>IFERROR(_xll.qlIndexFixing(IndexON,D1650,TRUE,_xll.ohTrigger(RecalcTrigger,TriggerON)),NA())</f>
        <v>1.3915039525995709E-2</v>
      </c>
      <c r="H1650" s="42">
        <f>_xll.qlCalendarAdvance(Calendar,$H1649,B1650,"f",FALSE)</f>
        <v>51068</v>
      </c>
      <c r="I1650" s="177">
        <f>_xll.qlInterestRateIndexValueDate(Index1M,$H1650)</f>
        <v>51070</v>
      </c>
      <c r="J1650" s="182">
        <f>IFERROR(_xll.qlIndexFixing(Index1M,$H1650,TRUE,_xll.ohTrigger(RecalcTrigger,Trigger1M)),NA())</f>
        <v>1.3314362508324851E-2</v>
      </c>
      <c r="K1650" s="44">
        <f>IFERROR(_xll.qlIndexFixing(Index3M,H1650,TRUE,_xll.ohTrigger(RecalcTrigger,Trigger3M)),NA())</f>
        <v>1.3598875841005015E-2</v>
      </c>
      <c r="L1650" s="44">
        <f>IFERROR(_xll.qlIndexFixing(Index6M,$H1650,TRUE,_xll.ohTrigger(RecalcTrigger,Trigger6M)),NA())</f>
        <v>1.3751659384434001E-2</v>
      </c>
      <c r="M1650" s="183">
        <f>IFERROR(_xll.qlIndexFixing(Index1Y,$H1650,TRUE,_xll.ohTrigger(RecalcTrigger,Trigger1Y)),NA())</f>
        <v>1.3967656054900884E-2</v>
      </c>
      <c r="N1650" s="182">
        <f>IFERROR(_xll.qlIndexFixing(ONIndex1M,I1650,TRUE,_xll.ohTrigger(RecalcTrigger,Trigger1M)),NA())</f>
        <v>1.3317522909410684E-2</v>
      </c>
      <c r="O1650" s="44">
        <f>IFERROR(_xll.qlIndexFixing(ONIndex3M,I1650,TRUE,_xll.ohTrigger(RecalcTrigger,Trigger3M)),NA())</f>
        <v>1.3614657280118792E-2</v>
      </c>
      <c r="P1650" s="44">
        <f>IFERROR(_xll.qlIndexFixing(ONIndex6M,I1650,TRUE,_xll.ohTrigger(RecalcTrigger,Trigger6M)),NA())</f>
        <v>1.3779889321767769E-2</v>
      </c>
      <c r="Q1650" s="183">
        <f>IFERROR(_xll.qlIndexFixing(ONIndex1Y,I1650,TRUE,_xll.ohTrigger(RecalcTrigger,Trigger1Y)),NA())</f>
        <v>1.4075976931717804E-2</v>
      </c>
    </row>
    <row r="1651" spans="2:17" x14ac:dyDescent="0.2">
      <c r="B1651" s="39" t="s">
        <v>42</v>
      </c>
      <c r="D1651" s="42">
        <f>_xll.qlCalendarAdvance(Calendar,$D1650,B1651,"f",FALSE)</f>
        <v>51075</v>
      </c>
      <c r="E1651" s="177">
        <f>_xll.qlInterestRateIndexValueDate(IndexON,D1651)</f>
        <v>51075</v>
      </c>
      <c r="F1651" s="193">
        <f>IFERROR(_xll.qlIndexFixing(IndexON,D1651,TRUE,_xll.ohTrigger(RecalcTrigger,TriggerON)),NA())</f>
        <v>1.3915039525915773E-2</v>
      </c>
      <c r="H1651" s="42">
        <f>_xll.qlCalendarAdvance(Calendar,$H1650,B1651,"f",FALSE)</f>
        <v>51075</v>
      </c>
      <c r="I1651" s="177">
        <f>_xll.qlInterestRateIndexValueDate(Index1M,$H1651)</f>
        <v>51077</v>
      </c>
      <c r="J1651" s="182">
        <f>IFERROR(_xll.qlIndexFixing(Index1M,$H1651,TRUE,_xll.ohTrigger(RecalcTrigger,Trigger1M)),NA())</f>
        <v>1.3307831538852122E-2</v>
      </c>
      <c r="K1651" s="44">
        <f>IFERROR(_xll.qlIndexFixing(Index3M,H1651,TRUE,_xll.ohTrigger(RecalcTrigger,Trigger3M)),NA())</f>
        <v>1.359238645023505E-2</v>
      </c>
      <c r="L1651" s="44">
        <f>IFERROR(_xll.qlIndexFixing(Index6M,$H1651,TRUE,_xll.ohTrigger(RecalcTrigger,Trigger6M)),NA())</f>
        <v>1.3745907528240104E-2</v>
      </c>
      <c r="M1651" s="183">
        <f>IFERROR(_xll.qlIndexFixing(Index1Y,$H1651,TRUE,_xll.ohTrigger(RecalcTrigger,Trigger1Y)),NA())</f>
        <v>1.3959769377300113E-2</v>
      </c>
      <c r="N1651" s="182">
        <f>IFERROR(_xll.qlIndexFixing(ONIndex1M,I1651,TRUE,_xll.ohTrigger(RecalcTrigger,Trigger1M)),NA())</f>
        <v>1.3310911409822879E-2</v>
      </c>
      <c r="O1651" s="44">
        <f>IFERROR(_xll.qlIndexFixing(ONIndex3M,I1651,TRUE,_xll.ohTrigger(RecalcTrigger,Trigger3M)),NA())</f>
        <v>1.3607855387709478E-2</v>
      </c>
      <c r="P1651" s="44">
        <f>IFERROR(_xll.qlIndexFixing(ONIndex6M,I1651,TRUE,_xll.ohTrigger(RecalcTrigger,Trigger6M)),NA())</f>
        <v>1.3773350745047708E-2</v>
      </c>
      <c r="Q1651" s="183">
        <f>IFERROR(_xll.qlIndexFixing(ONIndex1Y,I1651,TRUE,_xll.ohTrigger(RecalcTrigger,Trigger1Y)),NA())</f>
        <v>1.4067395855388298E-2</v>
      </c>
    </row>
    <row r="1652" spans="2:17" x14ac:dyDescent="0.2">
      <c r="B1652" s="39" t="s">
        <v>42</v>
      </c>
      <c r="D1652" s="42">
        <f>_xll.qlCalendarAdvance(Calendar,$D1651,B1652,"f",FALSE)</f>
        <v>51082</v>
      </c>
      <c r="E1652" s="177">
        <f>_xll.qlInterestRateIndexValueDate(IndexON,D1652)</f>
        <v>51082</v>
      </c>
      <c r="F1652" s="193">
        <f>IFERROR(_xll.qlIndexFixing(IndexON,D1652,TRUE,_xll.ohTrigger(RecalcTrigger,TriggerON)),NA())</f>
        <v>1.3915039525915773E-2</v>
      </c>
      <c r="H1652" s="42">
        <f>_xll.qlCalendarAdvance(Calendar,$H1651,B1652,"f",FALSE)</f>
        <v>51082</v>
      </c>
      <c r="I1652" s="177">
        <f>_xll.qlInterestRateIndexValueDate(Index1M,$H1652)</f>
        <v>51084</v>
      </c>
      <c r="J1652" s="182">
        <f>IFERROR(_xll.qlIndexFixing(Index1M,$H1652,TRUE,_xll.ohTrigger(RecalcTrigger,Trigger1M)),NA())</f>
        <v>1.3301354401235865E-2</v>
      </c>
      <c r="K1652" s="44">
        <f>IFERROR(_xll.qlIndexFixing(Index3M,H1652,TRUE,_xll.ohTrigger(RecalcTrigger,Trigger3M)),NA())</f>
        <v>1.3585954289365034E-2</v>
      </c>
      <c r="L1652" s="44">
        <f>IFERROR(_xll.qlIndexFixing(Index6M,$H1652,TRUE,_xll.ohTrigger(RecalcTrigger,Trigger6M)),NA())</f>
        <v>1.3740069080014124E-2</v>
      </c>
      <c r="M1652" s="183">
        <f>IFERROR(_xll.qlIndexFixing(Index1Y,$H1652,TRUE,_xll.ohTrigger(RecalcTrigger,Trigger1Y)),NA())</f>
        <v>1.3951916107038194E-2</v>
      </c>
      <c r="N1652" s="182">
        <f>IFERROR(_xll.qlIndexFixing(ONIndex1M,I1652,TRUE,_xll.ohTrigger(RecalcTrigger,Trigger1M)),NA())</f>
        <v>1.3304353268432934E-2</v>
      </c>
      <c r="O1652" s="44">
        <f>IFERROR(_xll.qlIndexFixing(ONIndex3M,I1652,TRUE,_xll.ohTrigger(RecalcTrigger,Trigger3M)),NA())</f>
        <v>1.3601109034073744E-2</v>
      </c>
      <c r="P1652" s="44">
        <f>IFERROR(_xll.qlIndexFixing(ONIndex6M,I1652,TRUE,_xll.ohTrigger(RecalcTrigger,Trigger6M)),NA())</f>
        <v>1.3766865620850055E-2</v>
      </c>
      <c r="Q1652" s="183">
        <f>IFERROR(_xll.qlIndexFixing(ONIndex1Y,I1652,TRUE,_xll.ohTrigger(RecalcTrigger,Trigger1Y)),NA())</f>
        <v>1.4058843355799766E-2</v>
      </c>
    </row>
    <row r="1653" spans="2:17" x14ac:dyDescent="0.2">
      <c r="B1653" s="39" t="s">
        <v>42</v>
      </c>
      <c r="D1653" s="42">
        <f>_xll.qlCalendarAdvance(Calendar,$D1652,B1653,"f",FALSE)</f>
        <v>51089</v>
      </c>
      <c r="E1653" s="177">
        <f>_xll.qlInterestRateIndexValueDate(IndexON,D1653)</f>
        <v>51089</v>
      </c>
      <c r="F1653" s="193">
        <f>IFERROR(_xll.qlIndexFixing(IndexON,D1653,TRUE,_xll.ohTrigger(RecalcTrigger,TriggerON)),NA())</f>
        <v>1.3915039525995709E-2</v>
      </c>
      <c r="H1653" s="42">
        <f>_xll.qlCalendarAdvance(Calendar,$H1652,B1653,"f",FALSE)</f>
        <v>51089</v>
      </c>
      <c r="I1653" s="177">
        <f>_xll.qlInterestRateIndexValueDate(Index1M,$H1653)</f>
        <v>51091</v>
      </c>
      <c r="J1653" s="182">
        <f>IFERROR(_xll.qlIndexFixing(Index1M,$H1653,TRUE,_xll.ohTrigger(RecalcTrigger,Trigger1M)),NA())</f>
        <v>1.3294931344317029E-2</v>
      </c>
      <c r="K1653" s="44">
        <f>IFERROR(_xll.qlIndexFixing(Index3M,H1653,TRUE,_xll.ohTrigger(RecalcTrigger,Trigger3M)),NA())</f>
        <v>1.3579579609379418E-2</v>
      </c>
      <c r="L1653" s="44">
        <f>IFERROR(_xll.qlIndexFixing(Index6M,$H1653,TRUE,_xll.ohTrigger(RecalcTrigger,Trigger6M)),NA())</f>
        <v>1.3734287656156668E-2</v>
      </c>
      <c r="M1653" s="183">
        <f>IFERROR(_xll.qlIndexFixing(Index1Y,$H1653,TRUE,_xll.ohTrigger(RecalcTrigger,Trigger1Y)),NA())</f>
        <v>1.3944096413417092E-2</v>
      </c>
      <c r="N1653" s="182">
        <f>IFERROR(_xll.qlIndexFixing(ONIndex1M,I1653,TRUE,_xll.ohTrigger(RecalcTrigger,Trigger1M)),NA())</f>
        <v>1.3297848733762052E-2</v>
      </c>
      <c r="O1653" s="44">
        <f>IFERROR(_xll.qlIndexFixing(ONIndex3M,I1653,TRUE,_xll.ohTrigger(RecalcTrigger,Trigger3M)),NA())</f>
        <v>1.3594418469891068E-2</v>
      </c>
      <c r="P1653" s="44">
        <f>IFERROR(_xll.qlIndexFixing(ONIndex6M,I1653,TRUE,_xll.ohTrigger(RecalcTrigger,Trigger6M)),NA())</f>
        <v>1.376043418602535E-2</v>
      </c>
      <c r="Q1653" s="183">
        <f>IFERROR(_xll.qlIndexFixing(ONIndex1Y,I1653,TRUE,_xll.ohTrigger(RecalcTrigger,Trigger1Y)),NA())</f>
        <v>1.4050319600658057E-2</v>
      </c>
    </row>
    <row r="1654" spans="2:17" x14ac:dyDescent="0.2">
      <c r="B1654" s="39" t="s">
        <v>42</v>
      </c>
      <c r="D1654" s="42">
        <f>_xll.qlCalendarAdvance(Calendar,$D1653,B1654,"f",FALSE)</f>
        <v>51096</v>
      </c>
      <c r="E1654" s="177">
        <f>_xll.qlInterestRateIndexValueDate(IndexON,D1654)</f>
        <v>51096</v>
      </c>
      <c r="F1654" s="193">
        <f>IFERROR(_xll.qlIndexFixing(IndexON,D1654,TRUE,_xll.ohTrigger(RecalcTrigger,TriggerON)),NA())</f>
        <v>1.3915039525995709E-2</v>
      </c>
      <c r="H1654" s="42">
        <f>_xll.qlCalendarAdvance(Calendar,$H1653,B1654,"f",FALSE)</f>
        <v>51096</v>
      </c>
      <c r="I1654" s="177">
        <f>_xll.qlInterestRateIndexValueDate(Index1M,$H1654)</f>
        <v>51098</v>
      </c>
      <c r="J1654" s="182">
        <f>IFERROR(_xll.qlIndexFixing(Index1M,$H1654,TRUE,_xll.ohTrigger(RecalcTrigger,Trigger1M)),NA())</f>
        <v>1.3288357958890598E-2</v>
      </c>
      <c r="K1654" s="44">
        <f>IFERROR(_xll.qlIndexFixing(Index3M,H1654,TRUE,_xll.ohTrigger(RecalcTrigger,Trigger3M)),NA())</f>
        <v>1.3573262661268735E-2</v>
      </c>
      <c r="L1654" s="44">
        <f>IFERROR(_xll.qlIndexFixing(Index6M,$H1654,TRUE,_xll.ohTrigger(RecalcTrigger,Trigger6M)),NA())</f>
        <v>1.3728563494681302E-2</v>
      </c>
      <c r="M1654" s="183">
        <f>IFERROR(_xll.qlIndexFixing(Index1Y,$H1654,TRUE,_xll.ohTrigger(RecalcTrigger,Trigger1Y)),NA())</f>
        <v>1.3936310465735293E-2</v>
      </c>
      <c r="N1654" s="182">
        <f>IFERROR(_xll.qlIndexFixing(ONIndex1M,I1654,TRUE,_xll.ohTrigger(RecalcTrigger,Trigger1M)),NA())</f>
        <v>1.3291398054571246E-2</v>
      </c>
      <c r="O1654" s="44">
        <f>IFERROR(_xll.qlIndexFixing(ONIndex3M,I1654,TRUE,_xll.ohTrigger(RecalcTrigger,Trigger3M)),NA())</f>
        <v>1.3587783945361309E-2</v>
      </c>
      <c r="P1654" s="44">
        <f>IFERROR(_xll.qlIndexFixing(ONIndex6M,I1654,TRUE,_xll.ohTrigger(RecalcTrigger,Trigger6M)),NA())</f>
        <v>1.3754056677264259E-2</v>
      </c>
      <c r="Q1654" s="183">
        <f>IFERROR(_xll.qlIndexFixing(ONIndex1Y,I1654,TRUE,_xll.ohTrigger(RecalcTrigger,Trigger1Y)),NA())</f>
        <v>1.4041824757669019E-2</v>
      </c>
    </row>
    <row r="1655" spans="2:17" x14ac:dyDescent="0.2">
      <c r="B1655" s="39" t="s">
        <v>42</v>
      </c>
      <c r="D1655" s="42">
        <f>_xll.qlCalendarAdvance(Calendar,$D1654,B1655,"f",FALSE)</f>
        <v>51103</v>
      </c>
      <c r="E1655" s="177">
        <f>_xll.qlInterestRateIndexValueDate(IndexON,D1655)</f>
        <v>51103</v>
      </c>
      <c r="F1655" s="193">
        <f>IFERROR(_xll.qlIndexFixing(IndexON,D1655,TRUE,_xll.ohTrigger(RecalcTrigger,TriggerON)),NA())</f>
        <v>1.3915039525915773E-2</v>
      </c>
      <c r="H1655" s="42">
        <f>_xll.qlCalendarAdvance(Calendar,$H1654,B1655,"f",FALSE)</f>
        <v>51103</v>
      </c>
      <c r="I1655" s="177">
        <f>_xll.qlInterestRateIndexValueDate(Index1M,$H1655)</f>
        <v>51105</v>
      </c>
      <c r="J1655" s="182">
        <f>IFERROR(_xll.qlIndexFixing(Index1M,$H1655,TRUE,_xll.ohTrigger(RecalcTrigger,Trigger1M)),NA())</f>
        <v>1.3282248467915425E-2</v>
      </c>
      <c r="K1655" s="44">
        <f>IFERROR(_xll.qlIndexFixing(Index3M,H1655,TRUE,_xll.ohTrigger(RecalcTrigger,Trigger3M)),NA())</f>
        <v>1.3567184417004812E-2</v>
      </c>
      <c r="L1655" s="44">
        <f>IFERROR(_xll.qlIndexFixing(Index6M,$H1655,TRUE,_xll.ohTrigger(RecalcTrigger,Trigger6M)),NA())</f>
        <v>1.3722773138064264E-2</v>
      </c>
      <c r="M1655" s="183">
        <f>IFERROR(_xll.qlIndexFixing(Index1Y,$H1655,TRUE,_xll.ohTrigger(RecalcTrigger,Trigger1Y)),NA())</f>
        <v>1.3928558433291067E-2</v>
      </c>
      <c r="N1655" s="182">
        <f>IFERROR(_xll.qlIndexFixing(ONIndex1M,I1655,TRUE,_xll.ohTrigger(RecalcTrigger,Trigger1M)),NA())</f>
        <v>1.3285001479381719E-2</v>
      </c>
      <c r="O1655" s="44">
        <f>IFERROR(_xll.qlIndexFixing(ONIndex3M,I1655,TRUE,_xll.ohTrigger(RecalcTrigger,Trigger3M)),NA())</f>
        <v>1.3581205711004074E-2</v>
      </c>
      <c r="P1655" s="44">
        <f>IFERROR(_xll.qlIndexFixing(ONIndex6M,I1655,TRUE,_xll.ohTrigger(RecalcTrigger,Trigger6M)),NA())</f>
        <v>1.374773333165713E-2</v>
      </c>
      <c r="Q1655" s="183">
        <f>IFERROR(_xll.qlIndexFixing(ONIndex1Y,I1655,TRUE,_xll.ohTrigger(RecalcTrigger,Trigger1Y)),NA())</f>
        <v>1.4033358994458567E-2</v>
      </c>
    </row>
    <row r="1656" spans="2:17" x14ac:dyDescent="0.2">
      <c r="B1656" s="39" t="s">
        <v>42</v>
      </c>
      <c r="D1656" s="42">
        <f>_xll.qlCalendarAdvance(Calendar,$D1655,B1656,"f",FALSE)</f>
        <v>51110</v>
      </c>
      <c r="E1656" s="177">
        <f>_xll.qlInterestRateIndexValueDate(IndexON,D1656)</f>
        <v>51110</v>
      </c>
      <c r="F1656" s="193">
        <f>IFERROR(_xll.qlIndexFixing(IndexON,D1656,TRUE,_xll.ohTrigger(RecalcTrigger,TriggerON)),NA())</f>
        <v>1.3915039525995709E-2</v>
      </c>
      <c r="H1656" s="42">
        <f>_xll.qlCalendarAdvance(Calendar,$H1655,B1656,"f",FALSE)</f>
        <v>51110</v>
      </c>
      <c r="I1656" s="177">
        <f>_xll.qlInterestRateIndexValueDate(Index1M,$H1656)</f>
        <v>51112</v>
      </c>
      <c r="J1656" s="182">
        <f>IFERROR(_xll.qlIndexFixing(Index1M,$H1656,TRUE,_xll.ohTrigger(RecalcTrigger,Trigger1M)),NA())</f>
        <v>1.3275989146109557E-2</v>
      </c>
      <c r="K1656" s="44">
        <f>IFERROR(_xll.qlIndexFixing(Index3M,H1656,TRUE,_xll.ohTrigger(RecalcTrigger,Trigger3M)),NA())</f>
        <v>1.3560979712022041E-2</v>
      </c>
      <c r="L1656" s="44">
        <f>IFERROR(_xll.qlIndexFixing(Index6M,$H1656,TRUE,_xll.ohTrigger(RecalcTrigger,Trigger6M)),NA())</f>
        <v>1.3717168209796305E-2</v>
      </c>
      <c r="M1656" s="183">
        <f>IFERROR(_xll.qlIndexFixing(Index1Y,$H1656,TRUE,_xll.ohTrigger(RecalcTrigger,Trigger1Y)),NA())</f>
        <v>1.392084048537943E-2</v>
      </c>
      <c r="N1656" s="182">
        <f>IFERROR(_xll.qlIndexFixing(ONIndex1M,I1656,TRUE,_xll.ohTrigger(RecalcTrigger,Trigger1M)),NA())</f>
        <v>1.3278659256874548E-2</v>
      </c>
      <c r="O1656" s="44">
        <f>IFERROR(_xll.qlIndexFixing(ONIndex3M,I1656,TRUE,_xll.ohTrigger(RecalcTrigger,Trigger3M)),NA())</f>
        <v>1.3574684017179095E-2</v>
      </c>
      <c r="P1656" s="44">
        <f>IFERROR(_xll.qlIndexFixing(ONIndex6M,I1656,TRUE,_xll.ohTrigger(RecalcTrigger,Trigger6M)),NA())</f>
        <v>1.3741464386054503E-2</v>
      </c>
      <c r="Q1656" s="183">
        <f>IFERROR(_xll.qlIndexFixing(ONIndex1Y,I1656,TRUE,_xll.ohTrigger(RecalcTrigger,Trigger1Y)),NA())</f>
        <v>1.4024922478732549E-2</v>
      </c>
    </row>
    <row r="1657" spans="2:17" x14ac:dyDescent="0.2">
      <c r="B1657" s="39" t="s">
        <v>42</v>
      </c>
      <c r="D1657" s="42">
        <f>_xll.qlCalendarAdvance(Calendar,$D1656,B1657,"f",FALSE)</f>
        <v>51117</v>
      </c>
      <c r="E1657" s="177">
        <f>_xll.qlInterestRateIndexValueDate(IndexON,D1657)</f>
        <v>51117</v>
      </c>
      <c r="F1657" s="193">
        <f>IFERROR(_xll.qlIndexFixing(IndexON,D1657,TRUE,_xll.ohTrigger(RecalcTrigger,TriggerON)),NA())</f>
        <v>1.3915039525915773E-2</v>
      </c>
      <c r="H1657" s="42">
        <f>_xll.qlCalendarAdvance(Calendar,$H1656,B1657,"f",FALSE)</f>
        <v>51117</v>
      </c>
      <c r="I1657" s="177">
        <f>_xll.qlInterestRateIndexValueDate(Index1M,$H1657)</f>
        <v>51119</v>
      </c>
      <c r="J1657" s="182">
        <f>IFERROR(_xll.qlIndexFixing(Index1M,$H1657,TRUE,_xll.ohTrigger(RecalcTrigger,Trigger1M)),NA())</f>
        <v>1.3269784900354908E-2</v>
      </c>
      <c r="K1657" s="44">
        <f>IFERROR(_xll.qlIndexFixing(Index3M,H1657,TRUE,_xll.ohTrigger(RecalcTrigger,Trigger3M)),NA())</f>
        <v>1.3554833471650006E-2</v>
      </c>
      <c r="L1657" s="44">
        <f>IFERROR(_xll.qlIndexFixing(Index6M,$H1657,TRUE,_xll.ohTrigger(RecalcTrigger,Trigger6M)),NA())</f>
        <v>1.3711621277254164E-2</v>
      </c>
      <c r="M1657" s="183">
        <f>IFERROR(_xll.qlIndexFixing(Index1Y,$H1657,TRUE,_xll.ohTrigger(RecalcTrigger,Trigger1Y)),NA())</f>
        <v>1.391315679129409E-2</v>
      </c>
      <c r="N1657" s="182">
        <f>IFERROR(_xll.qlIndexFixing(ONIndex1M,I1657,TRUE,_xll.ohTrigger(RecalcTrigger,Trigger1M)),NA())</f>
        <v>1.3272371635730806E-2</v>
      </c>
      <c r="O1657" s="44">
        <f>IFERROR(_xll.qlIndexFixing(ONIndex3M,I1657,TRUE,_xll.ohTrigger(RecalcTrigger,Trigger3M)),NA())</f>
        <v>1.3568219114405977E-2</v>
      </c>
      <c r="P1657" s="44">
        <f>IFERROR(_xll.qlIndexFixing(ONIndex6M,I1657,TRUE,_xll.ohTrigger(RecalcTrigger,Trigger6M)),NA())</f>
        <v>1.3735250077306915E-2</v>
      </c>
      <c r="Q1657" s="183">
        <f>IFERROR(_xll.qlIndexFixing(ONIndex1Y,I1657,TRUE,_xll.ohTrigger(RecalcTrigger,Trigger1Y)),NA())</f>
        <v>1.4016515378356686E-2</v>
      </c>
    </row>
    <row r="1658" spans="2:17" x14ac:dyDescent="0.2">
      <c r="B1658" s="39" t="s">
        <v>42</v>
      </c>
      <c r="D1658" s="42">
        <f>_xll.qlCalendarAdvance(Calendar,$D1657,B1658,"f",FALSE)</f>
        <v>51124</v>
      </c>
      <c r="E1658" s="177">
        <f>_xll.qlInterestRateIndexValueDate(IndexON,D1658)</f>
        <v>51124</v>
      </c>
      <c r="F1658" s="193">
        <f>IFERROR(_xll.qlIndexFixing(IndexON,D1658,TRUE,_xll.ohTrigger(RecalcTrigger,TriggerON)),NA())</f>
        <v>1.3915039525995709E-2</v>
      </c>
      <c r="H1658" s="42">
        <f>_xll.qlCalendarAdvance(Calendar,$H1657,B1658,"f",FALSE)</f>
        <v>51124</v>
      </c>
      <c r="I1658" s="177">
        <f>_xll.qlInterestRateIndexValueDate(Index1M,$H1658)</f>
        <v>51126</v>
      </c>
      <c r="J1658" s="182">
        <f>IFERROR(_xll.qlIndexFixing(Index1M,$H1658,TRUE,_xll.ohTrigger(RecalcTrigger,Trigger1M)),NA())</f>
        <v>1.3263635979484933E-2</v>
      </c>
      <c r="K1658" s="44">
        <f>IFERROR(_xll.qlIndexFixing(Index3M,H1658,TRUE,_xll.ohTrigger(RecalcTrigger,Trigger3M)),NA())</f>
        <v>1.3548745946873872E-2</v>
      </c>
      <c r="L1658" s="44">
        <f>IFERROR(_xll.qlIndexFixing(Index6M,$H1658,TRUE,_xll.ohTrigger(RecalcTrigger,Trigger6M)),NA())</f>
        <v>1.3706132578467764E-2</v>
      </c>
      <c r="M1658" s="183">
        <f>IFERROR(_xll.qlIndexFixing(Index1Y,$H1658,TRUE,_xll.ohTrigger(RecalcTrigger,Trigger1Y)),NA())</f>
        <v>1.3905507520327237E-2</v>
      </c>
      <c r="N1658" s="182">
        <f>IFERROR(_xll.qlIndexFixing(ONIndex1M,I1658,TRUE,_xll.ohTrigger(RecalcTrigger,Trigger1M)),NA())</f>
        <v>1.3265252960721341E-2</v>
      </c>
      <c r="O1658" s="44">
        <f>IFERROR(_xll.qlIndexFixing(ONIndex3M,I1658,TRUE,_xll.ohTrigger(RecalcTrigger,Trigger3M)),NA())</f>
        <v>1.3560900514999474E-2</v>
      </c>
      <c r="P1658" s="44">
        <f>IFERROR(_xll.qlIndexFixing(ONIndex6M,I1658,TRUE,_xll.ohTrigger(RecalcTrigger,Trigger6M)),NA())</f>
        <v>1.3728215216133322E-2</v>
      </c>
      <c r="Q1658" s="183">
        <f>IFERROR(_xll.qlIndexFixing(ONIndex1Y,I1658,TRUE,_xll.ohTrigger(RecalcTrigger,Trigger1Y)),NA())</f>
        <v>1.4006943497468782E-2</v>
      </c>
    </row>
    <row r="1659" spans="2:17" x14ac:dyDescent="0.2">
      <c r="B1659" s="39" t="s">
        <v>42</v>
      </c>
      <c r="D1659" s="42">
        <f>_xll.qlCalendarAdvance(Calendar,$D1658,B1659,"f",FALSE)</f>
        <v>51131</v>
      </c>
      <c r="E1659" s="177">
        <f>_xll.qlInterestRateIndexValueDate(IndexON,D1659)</f>
        <v>51131</v>
      </c>
      <c r="F1659" s="193">
        <f>IFERROR(_xll.qlIndexFixing(IndexON,D1659,TRUE,_xll.ohTrigger(RecalcTrigger,TriggerON)),NA())</f>
        <v>1.3915039525915773E-2</v>
      </c>
      <c r="H1659" s="42">
        <f>_xll.qlCalendarAdvance(Calendar,$H1658,B1659,"f",FALSE)</f>
        <v>51131</v>
      </c>
      <c r="I1659" s="177">
        <f>_xll.qlInterestRateIndexValueDate(Index1M,$H1659)</f>
        <v>51133</v>
      </c>
      <c r="J1659" s="182">
        <f>IFERROR(_xll.qlIndexFixing(Index1M,$H1659,TRUE,_xll.ohTrigger(RecalcTrigger,Trigger1M)),NA())</f>
        <v>1.3257542632343078E-2</v>
      </c>
      <c r="K1659" s="44">
        <f>IFERROR(_xll.qlIndexFixing(Index3M,H1659,TRUE,_xll.ohTrigger(RecalcTrigger,Trigger3M)),NA())</f>
        <v>1.3542717388679683E-2</v>
      </c>
      <c r="L1659" s="44">
        <f>IFERROR(_xll.qlIndexFixing(Index6M,$H1659,TRUE,_xll.ohTrigger(RecalcTrigger,Trigger6M)),NA())</f>
        <v>1.3700702351468776E-2</v>
      </c>
      <c r="M1659" s="183">
        <f>IFERROR(_xll.qlIndexFixing(Index1Y,$H1659,TRUE,_xll.ohTrigger(RecalcTrigger,Trigger1Y)),NA())</f>
        <v>1.3897892841769321E-2</v>
      </c>
      <c r="N1659" s="182">
        <f>IFERROR(_xll.qlIndexFixing(ONIndex1M,I1659,TRUE,_xll.ohTrigger(RecalcTrigger,Trigger1M)),NA())</f>
        <v>1.3259961191938174E-2</v>
      </c>
      <c r="O1659" s="44">
        <f>IFERROR(_xll.qlIndexFixing(ONIndex3M,I1659,TRUE,_xll.ohTrigger(RecalcTrigger,Trigger3M)),NA())</f>
        <v>1.355546068297464E-2</v>
      </c>
      <c r="P1659" s="44">
        <f>IFERROR(_xll.qlIndexFixing(ONIndex6M,I1659,TRUE,_xll.ohTrigger(RecalcTrigger,Trigger6M)),NA())</f>
        <v>1.3722986317619146E-2</v>
      </c>
      <c r="Q1659" s="183">
        <f>IFERROR(_xll.qlIndexFixing(ONIndex1Y,I1659,TRUE,_xll.ohTrigger(RecalcTrigger,Trigger1Y)),NA())</f>
        <v>1.3999790094159081E-2</v>
      </c>
    </row>
    <row r="1660" spans="2:17" x14ac:dyDescent="0.2">
      <c r="B1660" s="39" t="s">
        <v>42</v>
      </c>
      <c r="D1660" s="42">
        <f>_xll.qlCalendarAdvance(Calendar,$D1659,B1660,"f",FALSE)</f>
        <v>51138</v>
      </c>
      <c r="E1660" s="177">
        <f>_xll.qlInterestRateIndexValueDate(IndexON,D1660)</f>
        <v>51138</v>
      </c>
      <c r="F1660" s="193">
        <f>IFERROR(_xll.qlIndexFixing(IndexON,D1660,TRUE,_xll.ohTrigger(RecalcTrigger,TriggerON)),NA())</f>
        <v>1.3915039525995709E-2</v>
      </c>
      <c r="H1660" s="42">
        <f>_xll.qlCalendarAdvance(Calendar,$H1659,B1660,"f",FALSE)</f>
        <v>51138</v>
      </c>
      <c r="I1660" s="177">
        <f>_xll.qlInterestRateIndexValueDate(Index1M,$H1660)</f>
        <v>51140</v>
      </c>
      <c r="J1660" s="182">
        <f>IFERROR(_xll.qlIndexFixing(Index1M,$H1660,TRUE,_xll.ohTrigger(RecalcTrigger,Trigger1M)),NA())</f>
        <v>1.3251505107767791E-2</v>
      </c>
      <c r="K1660" s="44">
        <f>IFERROR(_xll.qlIndexFixing(Index3M,H1660,TRUE,_xll.ohTrigger(RecalcTrigger,Trigger3M)),NA())</f>
        <v>1.3536748048055245E-2</v>
      </c>
      <c r="L1660" s="44">
        <f>IFERROR(_xll.qlIndexFixing(Index6M,$H1660,TRUE,_xll.ohTrigger(RecalcTrigger,Trigger6M)),NA())</f>
        <v>1.3695434364906427E-2</v>
      </c>
      <c r="M1660" s="183">
        <f>IFERROR(_xll.qlIndexFixing(Index1Y,$H1660,TRUE,_xll.ohTrigger(RecalcTrigger,Trigger1Y)),NA())</f>
        <v>1.389031292490862E-2</v>
      </c>
      <c r="N1660" s="182">
        <f>IFERROR(_xll.qlIndexFixing(ONIndex1M,I1660,TRUE,_xll.ohTrigger(RecalcTrigger,Trigger1M)),NA())</f>
        <v>1.3253838866651435E-2</v>
      </c>
      <c r="O1660" s="44">
        <f>IFERROR(_xll.qlIndexFixing(ONIndex3M,I1660,TRUE,_xll.ohTrigger(RecalcTrigger,Trigger3M)),NA())</f>
        <v>1.3549167655275696E-2</v>
      </c>
      <c r="P1660" s="44">
        <f>IFERROR(_xll.qlIndexFixing(ONIndex6M,I1660,TRUE,_xll.ohTrigger(RecalcTrigger,Trigger6M)),NA())</f>
        <v>1.371693734061985E-2</v>
      </c>
      <c r="Q1660" s="183">
        <f>IFERROR(_xll.qlIndexFixing(ONIndex1Y,I1660,TRUE,_xll.ohTrigger(RecalcTrigger,Trigger1Y)),NA())</f>
        <v>1.3991472245749037E-2</v>
      </c>
    </row>
    <row r="1661" spans="2:17" x14ac:dyDescent="0.2">
      <c r="B1661" s="39" t="s">
        <v>42</v>
      </c>
      <c r="D1661" s="42">
        <f>_xll.qlCalendarAdvance(Calendar,$D1660,B1661,"f",FALSE)</f>
        <v>51145</v>
      </c>
      <c r="E1661" s="177">
        <f>_xll.qlInterestRateIndexValueDate(IndexON,D1661)</f>
        <v>51145</v>
      </c>
      <c r="F1661" s="193">
        <f>IFERROR(_xll.qlIndexFixing(IndexON,D1661,TRUE,_xll.ohTrigger(RecalcTrigger,TriggerON)),NA())</f>
        <v>1.3915039525915773E-2</v>
      </c>
      <c r="H1661" s="42">
        <f>_xll.qlCalendarAdvance(Calendar,$H1660,B1661,"f",FALSE)</f>
        <v>51145</v>
      </c>
      <c r="I1661" s="177">
        <f>_xll.qlInterestRateIndexValueDate(Index1M,$H1661)</f>
        <v>51147</v>
      </c>
      <c r="J1661" s="182">
        <f>IFERROR(_xll.qlIndexFixing(Index1M,$H1661,TRUE,_xll.ohTrigger(RecalcTrigger,Trigger1M)),NA())</f>
        <v>1.324552365460252E-2</v>
      </c>
      <c r="K1661" s="44">
        <f>IFERROR(_xll.qlIndexFixing(Index3M,H1661,TRUE,_xll.ohTrigger(RecalcTrigger,Trigger3M)),NA())</f>
        <v>1.3530838175988357E-2</v>
      </c>
      <c r="L1661" s="44">
        <f>IFERROR(_xll.qlIndexFixing(Index6M,$H1661,TRUE,_xll.ohTrigger(RecalcTrigger,Trigger6M)),NA())</f>
        <v>1.3690117704680508E-2</v>
      </c>
      <c r="M1661" s="183">
        <f>IFERROR(_xll.qlIndexFixing(Index1Y,$H1661,TRUE,_xll.ohTrigger(RecalcTrigger,Trigger1Y)),NA())</f>
        <v>1.3882767939032764E-2</v>
      </c>
      <c r="N1661" s="182">
        <f>IFERROR(_xll.qlIndexFixing(ONIndex1M,I1661,TRUE,_xll.ohTrigger(RecalcTrigger,Trigger1M)),NA())</f>
        <v>1.3247772137292557E-2</v>
      </c>
      <c r="O1661" s="44">
        <f>IFERROR(_xll.qlIndexFixing(ONIndex3M,I1661,TRUE,_xll.ohTrigger(RecalcTrigger,Trigger3M)),NA())</f>
        <v>1.3542932420307352E-2</v>
      </c>
      <c r="P1661" s="44">
        <f>IFERROR(_xll.qlIndexFixing(ONIndex6M,I1661,TRUE,_xll.ohTrigger(RecalcTrigger,Trigger6M)),NA())</f>
        <v>1.3710943947877752E-2</v>
      </c>
      <c r="Q1661" s="183">
        <f>IFERROR(_xll.qlIndexFixing(ONIndex1Y,I1661,TRUE,_xll.ohTrigger(RecalcTrigger,Trigger1Y)),NA())</f>
        <v>1.3983184483352673E-2</v>
      </c>
    </row>
    <row r="1662" spans="2:17" x14ac:dyDescent="0.2">
      <c r="B1662" s="39" t="s">
        <v>42</v>
      </c>
      <c r="D1662" s="42">
        <f>_xll.qlCalendarAdvance(Calendar,$D1661,B1662,"f",FALSE)</f>
        <v>51152</v>
      </c>
      <c r="E1662" s="177">
        <f>_xll.qlInterestRateIndexValueDate(IndexON,D1662)</f>
        <v>51152</v>
      </c>
      <c r="F1662" s="193">
        <f>IFERROR(_xll.qlIndexFixing(IndexON,D1662,TRUE,_xll.ohTrigger(RecalcTrigger,TriggerON)),NA())</f>
        <v>1.3915039525995709E-2</v>
      </c>
      <c r="H1662" s="42">
        <f>_xll.qlCalendarAdvance(Calendar,$H1661,B1662,"f",FALSE)</f>
        <v>51152</v>
      </c>
      <c r="I1662" s="177">
        <f>_xll.qlInterestRateIndexValueDate(Index1M,$H1662)</f>
        <v>51154</v>
      </c>
      <c r="J1662" s="182">
        <f>IFERROR(_xll.qlIndexFixing(Index1M,$H1662,TRUE,_xll.ohTrigger(RecalcTrigger,Trigger1M)),NA())</f>
        <v>1.3239598521680718E-2</v>
      </c>
      <c r="K1662" s="44">
        <f>IFERROR(_xll.qlIndexFixing(Index3M,H1662,TRUE,_xll.ohTrigger(RecalcTrigger,Trigger3M)),NA())</f>
        <v>1.3524988023469459E-2</v>
      </c>
      <c r="L1662" s="44">
        <f>IFERROR(_xll.qlIndexFixing(Index6M,$H1662,TRUE,_xll.ohTrigger(RecalcTrigger,Trigger6M)),NA())</f>
        <v>1.3684860211029963E-2</v>
      </c>
      <c r="M1662" s="183">
        <f>IFERROR(_xll.qlIndexFixing(Index1Y,$H1662,TRUE,_xll.ohTrigger(RecalcTrigger,Trigger1Y)),NA())</f>
        <v>1.387525805342699E-2</v>
      </c>
      <c r="N1662" s="182">
        <f>IFERROR(_xll.qlIndexFixing(ONIndex1M,I1662,TRUE,_xll.ohTrigger(RecalcTrigger,Trigger1M)),NA())</f>
        <v>1.324176125246268E-2</v>
      </c>
      <c r="O1662" s="44">
        <f>IFERROR(_xll.qlIndexFixing(ONIndex3M,I1662,TRUE,_xll.ohTrigger(RecalcTrigger,Trigger3M)),NA())</f>
        <v>1.3536755228189534E-2</v>
      </c>
      <c r="P1662" s="44">
        <f>IFERROR(_xll.qlIndexFixing(ONIndex6M,I1662,TRUE,_xll.ohTrigger(RecalcTrigger,Trigger6M)),NA())</f>
        <v>1.3705006376323325E-2</v>
      </c>
      <c r="Q1662" s="183">
        <f>IFERROR(_xll.qlIndexFixing(ONIndex1Y,I1662,TRUE,_xll.ohTrigger(RecalcTrigger,Trigger1Y)),NA())</f>
        <v>1.3974926974915647E-2</v>
      </c>
    </row>
    <row r="1663" spans="2:17" x14ac:dyDescent="0.2">
      <c r="B1663" s="39" t="s">
        <v>42</v>
      </c>
      <c r="D1663" s="42">
        <f>_xll.qlCalendarAdvance(Calendar,$D1662,B1663,"f",FALSE)</f>
        <v>51159</v>
      </c>
      <c r="E1663" s="177">
        <f>_xll.qlInterestRateIndexValueDate(IndexON,D1663)</f>
        <v>51159</v>
      </c>
      <c r="F1663" s="193">
        <f>IFERROR(_xll.qlIndexFixing(IndexON,D1663,TRUE,_xll.ohTrigger(RecalcTrigger,TriggerON)),NA())</f>
        <v>1.3915039525915773E-2</v>
      </c>
      <c r="H1663" s="42">
        <f>_xll.qlCalendarAdvance(Calendar,$H1662,B1663,"f",FALSE)</f>
        <v>51159</v>
      </c>
      <c r="I1663" s="177">
        <f>_xll.qlInterestRateIndexValueDate(Index1M,$H1663)</f>
        <v>51161</v>
      </c>
      <c r="J1663" s="182">
        <f>IFERROR(_xll.qlIndexFixing(Index1M,$H1663,TRUE,_xll.ohTrigger(RecalcTrigger,Trigger1M)),NA())</f>
        <v>1.323372995784583E-2</v>
      </c>
      <c r="K1663" s="44">
        <f>IFERROR(_xll.qlIndexFixing(Index3M,H1663,TRUE,_xll.ohTrigger(RecalcTrigger,Trigger3M)),NA())</f>
        <v>1.3519197841488985E-2</v>
      </c>
      <c r="L1663" s="44">
        <f>IFERROR(_xll.qlIndexFixing(Index6M,$H1663,TRUE,_xll.ohTrigger(RecalcTrigger,Trigger6M)),NA())</f>
        <v>1.3679662121991199E-2</v>
      </c>
      <c r="M1663" s="183">
        <f>IFERROR(_xll.qlIndexFixing(Index1Y,$H1663,TRUE,_xll.ohTrigger(RecalcTrigger,Trigger1Y)),NA())</f>
        <v>1.3867783437375667E-2</v>
      </c>
      <c r="N1663" s="182">
        <f>IFERROR(_xll.qlIndexFixing(ONIndex1M,I1663,TRUE,_xll.ohTrigger(RecalcTrigger,Trigger1M)),NA())</f>
        <v>1.323580646084288E-2</v>
      </c>
      <c r="O1663" s="44">
        <f>IFERROR(_xll.qlIndexFixing(ONIndex3M,I1663,TRUE,_xll.ohTrigger(RecalcTrigger,Trigger3M)),NA())</f>
        <v>1.3530636329521784E-2</v>
      </c>
      <c r="P1663" s="44">
        <f>IFERROR(_xll.qlIndexFixing(ONIndex6M,I1663,TRUE,_xll.ohTrigger(RecalcTrigger,Trigger6M)),NA())</f>
        <v>1.3699124862807111E-2</v>
      </c>
      <c r="Q1663" s="183">
        <f>IFERROR(_xll.qlIndexFixing(ONIndex1Y,I1663,TRUE,_xll.ohTrigger(RecalcTrigger,Trigger1Y)),NA())</f>
        <v>1.3966699887824063E-2</v>
      </c>
    </row>
    <row r="1664" spans="2:17" x14ac:dyDescent="0.2">
      <c r="B1664" s="39" t="s">
        <v>42</v>
      </c>
      <c r="D1664" s="42">
        <f>_xll.qlCalendarAdvance(Calendar,$D1663,B1664,"f",FALSE)</f>
        <v>51166</v>
      </c>
      <c r="E1664" s="177">
        <f>_xll.qlInterestRateIndexValueDate(IndexON,D1664)</f>
        <v>51166</v>
      </c>
      <c r="F1664" s="193">
        <f>IFERROR(_xll.qlIndexFixing(IndexON,D1664,TRUE,_xll.ohTrigger(RecalcTrigger,TriggerON)),NA())</f>
        <v>1.3915039525995709E-2</v>
      </c>
      <c r="H1664" s="42">
        <f>_xll.qlCalendarAdvance(Calendar,$H1663,B1664,"f",FALSE)</f>
        <v>51166</v>
      </c>
      <c r="I1664" s="177">
        <f>_xll.qlInterestRateIndexValueDate(Index1M,$H1664)</f>
        <v>51168</v>
      </c>
      <c r="J1664" s="182">
        <f>IFERROR(_xll.qlIndexFixing(Index1M,$H1664,TRUE,_xll.ohTrigger(RecalcTrigger,Trigger1M)),NA())</f>
        <v>1.3228421021333269E-2</v>
      </c>
      <c r="K1664" s="44">
        <f>IFERROR(_xll.qlIndexFixing(Index3M,H1664,TRUE,_xll.ohTrigger(RecalcTrigger,Trigger3M)),NA())</f>
        <v>1.3513612504289618E-2</v>
      </c>
      <c r="L1664" s="44">
        <f>IFERROR(_xll.qlIndexFixing(Index6M,$H1664,TRUE,_xll.ohTrigger(RecalcTrigger,Trigger6M)),NA())</f>
        <v>1.3674523675601055E-2</v>
      </c>
      <c r="M1664" s="183">
        <f>IFERROR(_xll.qlIndexFixing(Index1Y,$H1664,TRUE,_xll.ohTrigger(RecalcTrigger,Trigger1Y)),NA())</f>
        <v>1.3860344260162295E-2</v>
      </c>
      <c r="N1664" s="182">
        <f>IFERROR(_xll.qlIndexFixing(ONIndex1M,I1664,TRUE,_xll.ohTrigger(RecalcTrigger,Trigger1M)),NA())</f>
        <v>1.3229908011034297E-2</v>
      </c>
      <c r="O1664" s="44">
        <f>IFERROR(_xll.qlIndexFixing(ONIndex3M,I1664,TRUE,_xll.ohTrigger(RecalcTrigger,Trigger3M)),NA())</f>
        <v>1.3524575974503961E-2</v>
      </c>
      <c r="P1664" s="44">
        <f>IFERROR(_xll.qlIndexFixing(ONIndex6M,I1664,TRUE,_xll.ohTrigger(RecalcTrigger,Trigger6M)),NA())</f>
        <v>1.3693299644259582E-2</v>
      </c>
      <c r="Q1664" s="183">
        <f>IFERROR(_xll.qlIndexFixing(ONIndex1Y,I1664,TRUE,_xll.ohTrigger(RecalcTrigger,Trigger1Y)),NA())</f>
        <v>1.395850339002358E-2</v>
      </c>
    </row>
    <row r="1665" spans="2:17" x14ac:dyDescent="0.2">
      <c r="B1665" s="39" t="s">
        <v>42</v>
      </c>
      <c r="D1665" s="42">
        <f>_xll.qlCalendarAdvance(Calendar,$D1664,B1665,"f",FALSE)</f>
        <v>51173</v>
      </c>
      <c r="E1665" s="177">
        <f>_xll.qlInterestRateIndexValueDate(IndexON,D1665)</f>
        <v>51173</v>
      </c>
      <c r="F1665" s="193">
        <f>IFERROR(_xll.qlIndexFixing(IndexON,D1665,TRUE,_xll.ohTrigger(RecalcTrigger,TriggerON)),NA())</f>
        <v>1.3915039525995709E-2</v>
      </c>
      <c r="H1665" s="42">
        <f>_xll.qlCalendarAdvance(Calendar,$H1664,B1665,"f",FALSE)</f>
        <v>51173</v>
      </c>
      <c r="I1665" s="177">
        <f>_xll.qlInterestRateIndexValueDate(Index1M,$H1665)</f>
        <v>51175</v>
      </c>
      <c r="J1665" s="182">
        <f>IFERROR(_xll.qlIndexFixing(Index1M,$H1665,TRUE,_xll.ohTrigger(RecalcTrigger,Trigger1M)),NA())</f>
        <v>1.32226546891436E-2</v>
      </c>
      <c r="K1665" s="44">
        <f>IFERROR(_xll.qlIndexFixing(Index3M,H1665,TRUE,_xll.ohTrigger(RecalcTrigger,Trigger3M)),NA())</f>
        <v>1.3507938862492352E-2</v>
      </c>
      <c r="L1665" s="44">
        <f>IFERROR(_xll.qlIndexFixing(Index6M,$H1665,TRUE,_xll.ohTrigger(RecalcTrigger,Trigger6M)),NA())</f>
        <v>1.3669445109902525E-2</v>
      </c>
      <c r="M1665" s="183">
        <f>IFERROR(_xll.qlIndexFixing(Index1Y,$H1665,TRUE,_xll.ohTrigger(RecalcTrigger,Trigger1Y)),NA())</f>
        <v>1.3852985829498586E-2</v>
      </c>
      <c r="N1665" s="182">
        <f>IFERROR(_xll.qlIndexFixing(ONIndex1M,I1665,TRUE,_xll.ohTrigger(RecalcTrigger,Trigger1M)),NA())</f>
        <v>1.3224066151718006E-2</v>
      </c>
      <c r="O1665" s="44">
        <f>IFERROR(_xll.qlIndexFixing(ONIndex3M,I1665,TRUE,_xll.ohTrigger(RecalcTrigger,Trigger3M)),NA())</f>
        <v>1.3518574413815543E-2</v>
      </c>
      <c r="P1665" s="44">
        <f>IFERROR(_xll.qlIndexFixing(ONIndex6M,I1665,TRUE,_xll.ohTrigger(RecalcTrigger,Trigger6M)),NA())</f>
        <v>1.3687530957451344E-2</v>
      </c>
      <c r="Q1665" s="183">
        <f>IFERROR(_xll.qlIndexFixing(ONIndex1Y,I1665,TRUE,_xll.ohTrigger(RecalcTrigger,Trigger1Y)),NA())</f>
        <v>1.395033764914011E-2</v>
      </c>
    </row>
    <row r="1666" spans="2:17" x14ac:dyDescent="0.2">
      <c r="B1666" s="39" t="s">
        <v>42</v>
      </c>
      <c r="D1666" s="42">
        <f>_xll.qlCalendarAdvance(Calendar,$D1665,B1666,"f",FALSE)</f>
        <v>51180</v>
      </c>
      <c r="E1666" s="177">
        <f>_xll.qlInterestRateIndexValueDate(IndexON,D1666)</f>
        <v>51180</v>
      </c>
      <c r="F1666" s="193">
        <f>IFERROR(_xll.qlIndexFixing(IndexON,D1666,TRUE,_xll.ohTrigger(RecalcTrigger,TriggerON)),NA())</f>
        <v>1.3915039525995709E-2</v>
      </c>
      <c r="H1666" s="42">
        <f>_xll.qlCalendarAdvance(Calendar,$H1665,B1666,"f",FALSE)</f>
        <v>51180</v>
      </c>
      <c r="I1666" s="177">
        <f>_xll.qlInterestRateIndexValueDate(Index1M,$H1666)</f>
        <v>51182</v>
      </c>
      <c r="J1666" s="182">
        <f>IFERROR(_xll.qlIndexFixing(Index1M,$H1666,TRUE,_xll.ohTrigger(RecalcTrigger,Trigger1M)),NA())</f>
        <v>1.321694561266307E-2</v>
      </c>
      <c r="K1666" s="44">
        <f>IFERROR(_xll.qlIndexFixing(Index3M,H1666,TRUE,_xll.ohTrigger(RecalcTrigger,Trigger3M)),NA())</f>
        <v>1.3502325923925085E-2</v>
      </c>
      <c r="L1666" s="44">
        <f>IFERROR(_xll.qlIndexFixing(Index6M,$H1666,TRUE,_xll.ohTrigger(RecalcTrigger,Trigger6M)),NA())</f>
        <v>1.3664426662939481E-2</v>
      </c>
      <c r="M1666" s="183">
        <f>IFERROR(_xll.qlIndexFixing(Index1Y,$H1666,TRUE,_xll.ohTrigger(RecalcTrigger,Trigger1Y)),NA())</f>
        <v>1.3845752982781597E-2</v>
      </c>
      <c r="N1666" s="182">
        <f>IFERROR(_xll.qlIndexFixing(ONIndex1M,I1666,TRUE,_xll.ohTrigger(RecalcTrigger,Trigger1M)),NA())</f>
        <v>1.3218281131575083E-2</v>
      </c>
      <c r="O1666" s="44">
        <f>IFERROR(_xll.qlIndexFixing(ONIndex3M,I1666,TRUE,_xll.ohTrigger(RecalcTrigger,Trigger3M)),NA())</f>
        <v>1.3512631897656391E-2</v>
      </c>
      <c r="P1666" s="44">
        <f>IFERROR(_xll.qlIndexFixing(ONIndex6M,I1666,TRUE,_xll.ohTrigger(RecalcTrigger,Trigger6M)),NA())</f>
        <v>1.3681819039392806E-2</v>
      </c>
      <c r="Q1666" s="183">
        <f>IFERROR(_xll.qlIndexFixing(ONIndex1Y,I1666,TRUE,_xll.ohTrigger(RecalcTrigger,Trigger1Y)),NA())</f>
        <v>1.3942202832879502E-2</v>
      </c>
    </row>
    <row r="1667" spans="2:17" x14ac:dyDescent="0.2">
      <c r="B1667" s="39" t="s">
        <v>42</v>
      </c>
      <c r="D1667" s="42">
        <f>_xll.qlCalendarAdvance(Calendar,$D1666,B1667,"f",FALSE)</f>
        <v>51187</v>
      </c>
      <c r="E1667" s="177">
        <f>_xll.qlInterestRateIndexValueDate(IndexON,D1667)</f>
        <v>51187</v>
      </c>
      <c r="F1667" s="193">
        <f>IFERROR(_xll.qlIndexFixing(IndexON,D1667,TRUE,_xll.ohTrigger(RecalcTrigger,TriggerON)),NA())</f>
        <v>1.3915039525995709E-2</v>
      </c>
      <c r="H1667" s="42">
        <f>_xll.qlCalendarAdvance(Calendar,$H1666,B1667,"f",FALSE)</f>
        <v>51187</v>
      </c>
      <c r="I1667" s="177">
        <f>_xll.qlInterestRateIndexValueDate(Index1M,$H1667)</f>
        <v>51189</v>
      </c>
      <c r="J1667" s="182">
        <f>IFERROR(_xll.qlIndexFixing(Index1M,$H1667,TRUE,_xll.ohTrigger(RecalcTrigger,Trigger1M)),NA())</f>
        <v>1.3211294040710576E-2</v>
      </c>
      <c r="K1667" s="44">
        <f>IFERROR(_xll.qlIndexFixing(Index3M,H1667,TRUE,_xll.ohTrigger(RecalcTrigger,Trigger3M)),NA())</f>
        <v>1.3496773939574602E-2</v>
      </c>
      <c r="L1667" s="44">
        <f>IFERROR(_xll.qlIndexFixing(Index6M,$H1667,TRUE,_xll.ohTrigger(RecalcTrigger,Trigger6M)),NA())</f>
        <v>1.3659468572758866E-2</v>
      </c>
      <c r="M1667" s="183">
        <f>IFERROR(_xll.qlIndexFixing(Index1Y,$H1667,TRUE,_xll.ohTrigger(RecalcTrigger,Trigger1Y)),NA())</f>
        <v>1.3838645181775352E-2</v>
      </c>
      <c r="N1667" s="182">
        <f>IFERROR(_xll.qlIndexFixing(ONIndex1M,I1667,TRUE,_xll.ohTrigger(RecalcTrigger,Trigger1M)),NA())</f>
        <v>1.3212553199126731E-2</v>
      </c>
      <c r="O1667" s="44">
        <f>IFERROR(_xll.qlIndexFixing(ONIndex3M,I1667,TRUE,_xll.ohTrigger(RecalcTrigger,Trigger3M)),NA())</f>
        <v>1.3506748676466174E-2</v>
      </c>
      <c r="P1667" s="44">
        <f>IFERROR(_xll.qlIndexFixing(ONIndex6M,I1667,TRUE,_xll.ohTrigger(RecalcTrigger,Trigger6M)),NA())</f>
        <v>1.3676164126854573E-2</v>
      </c>
      <c r="Q1667" s="183">
        <f>IFERROR(_xll.qlIndexFixing(ONIndex1Y,I1667,TRUE,_xll.ohTrigger(RecalcTrigger,Trigger1Y)),NA())</f>
        <v>1.393409910886767E-2</v>
      </c>
    </row>
    <row r="1668" spans="2:17" x14ac:dyDescent="0.2">
      <c r="B1668" s="39" t="s">
        <v>42</v>
      </c>
      <c r="D1668" s="42">
        <f>_xll.qlCalendarAdvance(Calendar,$D1667,B1668,"f",FALSE)</f>
        <v>51194</v>
      </c>
      <c r="E1668" s="177">
        <f>_xll.qlInterestRateIndexValueDate(IndexON,D1668)</f>
        <v>51194</v>
      </c>
      <c r="F1668" s="193">
        <f>IFERROR(_xll.qlIndexFixing(IndexON,D1668,TRUE,_xll.ohTrigger(RecalcTrigger,TriggerON)),NA())</f>
        <v>1.3915039525995709E-2</v>
      </c>
      <c r="H1668" s="42">
        <f>_xll.qlCalendarAdvance(Calendar,$H1667,B1668,"f",FALSE)</f>
        <v>51194</v>
      </c>
      <c r="I1668" s="177">
        <f>_xll.qlInterestRateIndexValueDate(Index1M,$H1668)</f>
        <v>51196</v>
      </c>
      <c r="J1668" s="182">
        <f>IFERROR(_xll.qlIndexFixing(Index1M,$H1668,TRUE,_xll.ohTrigger(RecalcTrigger,Trigger1M)),NA())</f>
        <v>1.3205093186196913E-2</v>
      </c>
      <c r="K1668" s="44">
        <f>IFERROR(_xll.qlIndexFixing(Index3M,H1668,TRUE,_xll.ohTrigger(RecalcTrigger,Trigger3M)),NA())</f>
        <v>1.3491027790037873E-2</v>
      </c>
      <c r="L1668" s="44">
        <f>IFERROR(_xll.qlIndexFixing(Index6M,$H1668,TRUE,_xll.ohTrigger(RecalcTrigger,Trigger6M)),NA())</f>
        <v>1.3654292467801235E-2</v>
      </c>
      <c r="M1668" s="183">
        <f>IFERROR(_xll.qlIndexFixing(Index1Y,$H1668,TRUE,_xll.ohTrigger(RecalcTrigger,Trigger1Y)),NA())</f>
        <v>1.3832221008409069E-2</v>
      </c>
      <c r="N1668" s="182">
        <f>IFERROR(_xll.qlIndexFixing(ONIndex1M,I1668,TRUE,_xll.ohTrigger(RecalcTrigger,Trigger1M)),NA())</f>
        <v>1.3206882603133963E-2</v>
      </c>
      <c r="O1668" s="44">
        <f>IFERROR(_xll.qlIndexFixing(ONIndex3M,I1668,TRUE,_xll.ohTrigger(RecalcTrigger,Trigger3M)),NA())</f>
        <v>1.3500925000764497E-2</v>
      </c>
      <c r="P1668" s="44">
        <f>IFERROR(_xll.qlIndexFixing(ONIndex6M,I1668,TRUE,_xll.ohTrigger(RecalcTrigger,Trigger6M)),NA())</f>
        <v>1.3670566456687183E-2</v>
      </c>
      <c r="Q1668" s="183">
        <f>IFERROR(_xll.qlIndexFixing(ONIndex1Y,I1668,TRUE,_xll.ohTrigger(RecalcTrigger,Trigger1Y)),NA())</f>
        <v>1.3926026644890399E-2</v>
      </c>
    </row>
    <row r="1669" spans="2:17" x14ac:dyDescent="0.2">
      <c r="B1669" s="39" t="s">
        <v>42</v>
      </c>
      <c r="D1669" s="42">
        <f>_xll.qlCalendarAdvance(Calendar,$D1668,B1669,"f",FALSE)</f>
        <v>51201</v>
      </c>
      <c r="E1669" s="177">
        <f>_xll.qlInterestRateIndexValueDate(IndexON,D1669)</f>
        <v>51201</v>
      </c>
      <c r="F1669" s="193">
        <f>IFERROR(_xll.qlIndexFixing(IndexON,D1669,TRUE,_xll.ohTrigger(RecalcTrigger,TriggerON)),NA())</f>
        <v>1.3915039525995709E-2</v>
      </c>
      <c r="H1669" s="42">
        <f>_xll.qlCalendarAdvance(Calendar,$H1668,B1669,"f",FALSE)</f>
        <v>51201</v>
      </c>
      <c r="I1669" s="177">
        <f>_xll.qlInterestRateIndexValueDate(Index1M,$H1669)</f>
        <v>51203</v>
      </c>
      <c r="J1669" s="182">
        <f>IFERROR(_xll.qlIndexFixing(Index1M,$H1669,TRUE,_xll.ohTrigger(RecalcTrigger,Trigger1M)),NA())</f>
        <v>1.3199720460794762E-2</v>
      </c>
      <c r="K1669" s="44">
        <f>IFERROR(_xll.qlIndexFixing(Index3M,H1669,TRUE,_xll.ohTrigger(RecalcTrigger,Trigger3M)),NA())</f>
        <v>1.3485606939286113E-2</v>
      </c>
      <c r="L1669" s="44">
        <f>IFERROR(_xll.qlIndexFixing(Index6M,$H1669,TRUE,_xll.ohTrigger(RecalcTrigger,Trigger6M)),NA())</f>
        <v>1.3649472799775695E-2</v>
      </c>
      <c r="M1669" s="183">
        <f>IFERROR(_xll.qlIndexFixing(Index1Y,$H1669,TRUE,_xll.ohTrigger(RecalcTrigger,Trigger1Y)),NA())</f>
        <v>1.3825319847817258E-2</v>
      </c>
      <c r="N1669" s="182">
        <f>IFERROR(_xll.qlIndexFixing(ONIndex1M,I1669,TRUE,_xll.ohTrigger(RecalcTrigger,Trigger1M)),NA())</f>
        <v>1.3201269592197917E-2</v>
      </c>
      <c r="O1669" s="44">
        <f>IFERROR(_xll.qlIndexFixing(ONIndex3M,I1669,TRUE,_xll.ohTrigger(RecalcTrigger,Trigger3M)),NA())</f>
        <v>1.3495161120831156E-2</v>
      </c>
      <c r="P1669" s="44">
        <f>IFERROR(_xll.qlIndexFixing(ONIndex6M,I1669,TRUE,_xll.ohTrigger(RecalcTrigger,Trigger6M)),NA())</f>
        <v>1.3665026265980984E-2</v>
      </c>
      <c r="Q1669" s="183">
        <f>IFERROR(_xll.qlIndexFixing(ONIndex1Y,I1669,TRUE,_xll.ohTrigger(RecalcTrigger,Trigger1Y)),NA())</f>
        <v>1.3917985608733474E-2</v>
      </c>
    </row>
    <row r="1670" spans="2:17" x14ac:dyDescent="0.2">
      <c r="B1670" s="39" t="s">
        <v>42</v>
      </c>
      <c r="D1670" s="42">
        <f>_xll.qlCalendarAdvance(Calendar,$D1669,B1670,"f",FALSE)</f>
        <v>51208</v>
      </c>
      <c r="E1670" s="177">
        <f>_xll.qlInterestRateIndexValueDate(IndexON,D1670)</f>
        <v>51208</v>
      </c>
      <c r="F1670" s="193">
        <f>IFERROR(_xll.qlIndexFixing(IndexON,D1670,TRUE,_xll.ohTrigger(RecalcTrigger,TriggerON)),NA())</f>
        <v>1.3915039525995709E-2</v>
      </c>
      <c r="H1670" s="42">
        <f>_xll.qlCalendarAdvance(Calendar,$H1669,B1670,"f",FALSE)</f>
        <v>51208</v>
      </c>
      <c r="I1670" s="177">
        <f>_xll.qlInterestRateIndexValueDate(Index1M,$H1670)</f>
        <v>51210</v>
      </c>
      <c r="J1670" s="182">
        <f>IFERROR(_xll.qlIndexFixing(Index1M,$H1670,TRUE,_xll.ohTrigger(RecalcTrigger,Trigger1M)),NA())</f>
        <v>1.3194254848139797E-2</v>
      </c>
      <c r="K1670" s="44">
        <f>IFERROR(_xll.qlIndexFixing(Index3M,H1670,TRUE,_xll.ohTrigger(RecalcTrigger,Trigger3M)),NA())</f>
        <v>1.3480247836363814E-2</v>
      </c>
      <c r="L1670" s="44">
        <f>IFERROR(_xll.qlIndexFixing(Index6M,$H1670,TRUE,_xll.ohTrigger(RecalcTrigger,Trigger6M)),NA())</f>
        <v>1.3644714280204197E-2</v>
      </c>
      <c r="M1670" s="183">
        <f>IFERROR(_xll.qlIndexFixing(Index1Y,$H1670,TRUE,_xll.ohTrigger(RecalcTrigger,Trigger1Y)),NA())</f>
        <v>1.38185430751735E-2</v>
      </c>
      <c r="N1670" s="182">
        <f>IFERROR(_xll.qlIndexFixing(ONIndex1M,I1670,TRUE,_xll.ohTrigger(RecalcTrigger,Trigger1M)),NA())</f>
        <v>1.3195714414919735E-2</v>
      </c>
      <c r="O1670" s="44">
        <f>IFERROR(_xll.qlIndexFixing(ONIndex3M,I1670,TRUE,_xll.ohTrigger(RecalcTrigger,Trigger3M)),NA())</f>
        <v>1.3489457287025886E-2</v>
      </c>
      <c r="P1670" s="44">
        <f>IFERROR(_xll.qlIndexFixing(ONIndex6M,I1670,TRUE,_xll.ohTrigger(RecalcTrigger,Trigger6M)),NA())</f>
        <v>1.3659543791346707E-2</v>
      </c>
      <c r="Q1670" s="183">
        <f>IFERROR(_xll.qlIndexFixing(ONIndex1Y,I1670,TRUE,_xll.ohTrigger(RecalcTrigger,Trigger1Y)),NA())</f>
        <v>1.3909976168022808E-2</v>
      </c>
    </row>
    <row r="1671" spans="2:17" x14ac:dyDescent="0.2">
      <c r="B1671" s="39" t="s">
        <v>42</v>
      </c>
      <c r="D1671" s="42">
        <f>_xll.qlCalendarAdvance(Calendar,$D1670,B1671,"f",FALSE)</f>
        <v>51215</v>
      </c>
      <c r="E1671" s="177">
        <f>_xll.qlInterestRateIndexValueDate(IndexON,D1671)</f>
        <v>51215</v>
      </c>
      <c r="F1671" s="193">
        <f>IFERROR(_xll.qlIndexFixing(IndexON,D1671,TRUE,_xll.ohTrigger(RecalcTrigger,TriggerON)),NA())</f>
        <v>1.3915039525995709E-2</v>
      </c>
      <c r="H1671" s="42">
        <f>_xll.qlCalendarAdvance(Calendar,$H1670,B1671,"f",FALSE)</f>
        <v>51215</v>
      </c>
      <c r="I1671" s="177">
        <f>_xll.qlInterestRateIndexValueDate(Index1M,$H1671)</f>
        <v>51217</v>
      </c>
      <c r="J1671" s="182">
        <f>IFERROR(_xll.qlIndexFixing(Index1M,$H1671,TRUE,_xll.ohTrigger(RecalcTrigger,Trigger1M)),NA())</f>
        <v>1.3188847795304326E-2</v>
      </c>
      <c r="K1671" s="44">
        <f>IFERROR(_xll.qlIndexFixing(Index3M,H1671,TRUE,_xll.ohTrigger(RecalcTrigger,Trigger3M)),NA())</f>
        <v>1.3474950732280619E-2</v>
      </c>
      <c r="L1671" s="44">
        <f>IFERROR(_xll.qlIndexFixing(Index6M,$H1671,TRUE,_xll.ohTrigger(RecalcTrigger,Trigger6M)),NA())</f>
        <v>1.3640017147175431E-2</v>
      </c>
      <c r="M1671" s="183">
        <f>IFERROR(_xll.qlIndexFixing(Index1Y,$H1671,TRUE,_xll.ohTrigger(RecalcTrigger,Trigger1Y)),NA())</f>
        <v>1.3811890136698743E-2</v>
      </c>
      <c r="N1671" s="182">
        <f>IFERROR(_xll.qlIndexFixing(ONIndex1M,I1671,TRUE,_xll.ohTrigger(RecalcTrigger,Trigger1M)),NA())</f>
        <v>1.3190217319980491E-2</v>
      </c>
      <c r="O1671" s="44">
        <f>IFERROR(_xll.qlIndexFixing(ONIndex3M,I1671,TRUE,_xll.ohTrigger(RecalcTrigger,Trigger3M)),NA())</f>
        <v>1.3483813750028162E-2</v>
      </c>
      <c r="P1671" s="44">
        <f>IFERROR(_xll.qlIndexFixing(ONIndex6M,I1671,TRUE,_xll.ohTrigger(RecalcTrigger,Trigger6M)),NA())</f>
        <v>1.3654119269714826E-2</v>
      </c>
      <c r="Q1671" s="183">
        <f>IFERROR(_xll.qlIndexFixing(ONIndex1Y,I1671,TRUE,_xll.ohTrigger(RecalcTrigger,Trigger1Y)),NA())</f>
        <v>1.3901998490384315E-2</v>
      </c>
    </row>
    <row r="1672" spans="2:17" x14ac:dyDescent="0.2">
      <c r="B1672" s="39" t="s">
        <v>42</v>
      </c>
      <c r="D1672" s="42">
        <f>_xll.qlCalendarAdvance(Calendar,$D1671,B1672,"f",FALSE)</f>
        <v>51222</v>
      </c>
      <c r="E1672" s="177">
        <f>_xll.qlInterestRateIndexValueDate(IndexON,D1672)</f>
        <v>51222</v>
      </c>
      <c r="F1672" s="193">
        <f>IFERROR(_xll.qlIndexFixing(IndexON,D1672,TRUE,_xll.ohTrigger(RecalcTrigger,TriggerON)),NA())</f>
        <v>1.3915039525995709E-2</v>
      </c>
      <c r="H1672" s="42">
        <f>_xll.qlCalendarAdvance(Calendar,$H1671,B1672,"f",FALSE)</f>
        <v>51222</v>
      </c>
      <c r="I1672" s="177">
        <f>_xll.qlInterestRateIndexValueDate(Index1M,$H1672)</f>
        <v>51224</v>
      </c>
      <c r="J1672" s="182">
        <f>IFERROR(_xll.qlIndexFixing(Index1M,$H1672,TRUE,_xll.ohTrigger(RecalcTrigger,Trigger1M)),NA())</f>
        <v>1.3183499551141786E-2</v>
      </c>
      <c r="K1672" s="44">
        <f>IFERROR(_xll.qlIndexFixing(Index3M,H1672,TRUE,_xll.ohTrigger(RecalcTrigger,Trigger3M)),NA())</f>
        <v>1.3469715878046178E-2</v>
      </c>
      <c r="L1672" s="44">
        <f>IFERROR(_xll.qlIndexFixing(Index6M,$H1672,TRUE,_xll.ohTrigger(RecalcTrigger,Trigger6M)),NA())</f>
        <v>1.3635538642495273E-2</v>
      </c>
      <c r="M1672" s="183">
        <f>IFERROR(_xll.qlIndexFixing(Index1Y,$H1672,TRUE,_xll.ohTrigger(RecalcTrigger,Trigger1Y)),NA())</f>
        <v>1.3805360475865013E-2</v>
      </c>
      <c r="N1672" s="182">
        <f>IFERROR(_xll.qlIndexFixing(ONIndex1M,I1672,TRUE,_xll.ohTrigger(RecalcTrigger,Trigger1M)),NA())</f>
        <v>1.3183235372240532E-2</v>
      </c>
      <c r="O1672" s="44">
        <f>IFERROR(_xll.qlIndexFixing(ONIndex3M,I1672,TRUE,_xll.ohTrigger(RecalcTrigger,Trigger3M)),NA())</f>
        <v>1.3476646775893997E-2</v>
      </c>
      <c r="P1672" s="44">
        <f>IFERROR(_xll.qlIndexFixing(ONIndex6M,I1672,TRUE,_xll.ohTrigger(RecalcTrigger,Trigger6M)),NA())</f>
        <v>1.3647230421423018E-2</v>
      </c>
      <c r="Q1672" s="183">
        <f>IFERROR(_xll.qlIndexFixing(ONIndex1Y,I1672,TRUE,_xll.ohTrigger(RecalcTrigger,Trigger1Y)),NA())</f>
        <v>1.3891788418716189E-2</v>
      </c>
    </row>
    <row r="1673" spans="2:17" x14ac:dyDescent="0.2">
      <c r="B1673" s="39" t="s">
        <v>42</v>
      </c>
      <c r="D1673" s="42">
        <f>_xll.qlCalendarAdvance(Calendar,$D1672,B1673,"f",FALSE)</f>
        <v>51229</v>
      </c>
      <c r="E1673" s="177">
        <f>_xll.qlInterestRateIndexValueDate(IndexON,D1673)</f>
        <v>51229</v>
      </c>
      <c r="F1673" s="193">
        <f>IFERROR(_xll.qlIndexFixing(IndexON,D1673,TRUE,_xll.ohTrigger(RecalcTrigger,TriggerON)),NA())</f>
        <v>1.3915039525915773E-2</v>
      </c>
      <c r="H1673" s="42">
        <f>_xll.qlCalendarAdvance(Calendar,$H1672,B1673,"f",FALSE)</f>
        <v>51229</v>
      </c>
      <c r="I1673" s="177">
        <f>_xll.qlInterestRateIndexValueDate(Index1M,$H1673)</f>
        <v>51231</v>
      </c>
      <c r="J1673" s="182">
        <f>IFERROR(_xll.qlIndexFixing(Index1M,$H1673,TRUE,_xll.ohTrigger(RecalcTrigger,Trigger1M)),NA())</f>
        <v>1.3178210364490628E-2</v>
      </c>
      <c r="K1673" s="44">
        <f>IFERROR(_xll.qlIndexFixing(Index3M,H1673,TRUE,_xll.ohTrigger(RecalcTrigger,Trigger3M)),NA())</f>
        <v>1.3464649620240901E-2</v>
      </c>
      <c r="L1673" s="44">
        <f>IFERROR(_xll.qlIndexFixing(Index6M,$H1673,TRUE,_xll.ohTrigger(RecalcTrigger,Trigger6M)),NA())</f>
        <v>1.3630952015404901E-2</v>
      </c>
      <c r="M1673" s="183">
        <f>IFERROR(_xll.qlIndexFixing(Index1Y,$H1673,TRUE,_xll.ohTrigger(RecalcTrigger,Trigger1Y)),NA())</f>
        <v>1.3798953533393221E-2</v>
      </c>
      <c r="N1673" s="182">
        <f>IFERROR(_xll.qlIndexFixing(ONIndex1M,I1673,TRUE,_xll.ohTrigger(RecalcTrigger,Trigger1M)),NA())</f>
        <v>1.3179398371843121E-2</v>
      </c>
      <c r="O1673" s="44">
        <f>IFERROR(_xll.qlIndexFixing(ONIndex3M,I1673,TRUE,_xll.ohTrigger(RecalcTrigger,Trigger3M)),NA())</f>
        <v>1.3472708567334735E-2</v>
      </c>
      <c r="P1673" s="44">
        <f>IFERROR(_xll.qlIndexFixing(ONIndex6M,I1673,TRUE,_xll.ohTrigger(RecalcTrigger,Trigger6M)),NA())</f>
        <v>1.3643445033100221E-2</v>
      </c>
      <c r="Q1673" s="183">
        <f>IFERROR(_xll.qlIndexFixing(ONIndex1Y,I1673,TRUE,_xll.ohTrigger(RecalcTrigger,Trigger1Y)),NA())</f>
        <v>1.3886139095546923E-2</v>
      </c>
    </row>
    <row r="1674" spans="2:17" x14ac:dyDescent="0.2">
      <c r="B1674" s="39" t="s">
        <v>42</v>
      </c>
      <c r="D1674" s="42">
        <f>_xll.qlCalendarAdvance(Calendar,$D1673,B1674,"f",FALSE)</f>
        <v>51236</v>
      </c>
      <c r="E1674" s="177">
        <f>_xll.qlInterestRateIndexValueDate(IndexON,D1674)</f>
        <v>51236</v>
      </c>
      <c r="F1674" s="193">
        <f>IFERROR(_xll.qlIndexFixing(IndexON,D1674,TRUE,_xll.ohTrigger(RecalcTrigger,TriggerON)),NA())</f>
        <v>1.3915039525995709E-2</v>
      </c>
      <c r="H1674" s="42">
        <f>_xll.qlCalendarAdvance(Calendar,$H1673,B1674,"f",FALSE)</f>
        <v>51236</v>
      </c>
      <c r="I1674" s="177">
        <f>_xll.qlInterestRateIndexValueDate(Index1M,$H1674)</f>
        <v>51238</v>
      </c>
      <c r="J1674" s="182">
        <f>IFERROR(_xll.qlIndexFixing(Index1M,$H1674,TRUE,_xll.ohTrigger(RecalcTrigger,Trigger1M)),NA())</f>
        <v>1.3172980484199293E-2</v>
      </c>
      <c r="K1674" s="44">
        <f>IFERROR(_xll.qlIndexFixing(Index3M,H1674,TRUE,_xll.ohTrigger(RecalcTrigger,Trigger3M)),NA())</f>
        <v>1.3459535679967454E-2</v>
      </c>
      <c r="L1674" s="44">
        <f>IFERROR(_xll.qlIndexFixing(Index6M,$H1674,TRUE,_xll.ohTrigger(RecalcTrigger,Trigger6M)),NA())</f>
        <v>1.3626427430923396E-2</v>
      </c>
      <c r="M1674" s="183">
        <f>IFERROR(_xll.qlIndexFixing(Index1Y,$H1674,TRUE,_xll.ohTrigger(RecalcTrigger,Trigger1Y)),NA())</f>
        <v>1.3792668747254258E-2</v>
      </c>
      <c r="N1674" s="182">
        <f>IFERROR(_xll.qlIndexFixing(ONIndex1M,I1674,TRUE,_xll.ohTrigger(RecalcTrigger,Trigger1M)),NA())</f>
        <v>1.3174077015767338E-2</v>
      </c>
      <c r="O1674" s="44">
        <f>IFERROR(_xll.qlIndexFixing(ONIndex3M,I1674,TRUE,_xll.ohTrigger(RecalcTrigger,Trigger3M)),NA())</f>
        <v>1.3467247422518369E-2</v>
      </c>
      <c r="P1674" s="44">
        <f>IFERROR(_xll.qlIndexFixing(ONIndex6M,I1674,TRUE,_xll.ohTrigger(RecalcTrigger,Trigger6M)),NA())</f>
        <v>1.3638195791898511E-2</v>
      </c>
      <c r="Q1674" s="183">
        <f>IFERROR(_xll.qlIndexFixing(ONIndex1Y,I1674,TRUE,_xll.ohTrigger(RecalcTrigger,Trigger1Y)),NA())</f>
        <v>1.3878257713679787E-2</v>
      </c>
    </row>
    <row r="1675" spans="2:17" x14ac:dyDescent="0.2">
      <c r="B1675" s="39" t="s">
        <v>42</v>
      </c>
      <c r="D1675" s="42">
        <f>_xll.qlCalendarAdvance(Calendar,$D1674,B1675,"f",FALSE)</f>
        <v>51243</v>
      </c>
      <c r="E1675" s="177">
        <f>_xll.qlInterestRateIndexValueDate(IndexON,D1675)</f>
        <v>51243</v>
      </c>
      <c r="F1675" s="193">
        <f>IFERROR(_xll.qlIndexFixing(IndexON,D1675,TRUE,_xll.ohTrigger(RecalcTrigger,TriggerON)),NA())</f>
        <v>1.3915039525915773E-2</v>
      </c>
      <c r="H1675" s="42">
        <f>_xll.qlCalendarAdvance(Calendar,$H1674,B1675,"f",FALSE)</f>
        <v>51243</v>
      </c>
      <c r="I1675" s="177">
        <f>_xll.qlInterestRateIndexValueDate(Index1M,$H1675)</f>
        <v>51245</v>
      </c>
      <c r="J1675" s="182">
        <f>IFERROR(_xll.qlIndexFixing(Index1M,$H1675,TRUE,_xll.ohTrigger(RecalcTrigger,Trigger1M)),NA())</f>
        <v>1.3167810159108728E-2</v>
      </c>
      <c r="K1675" s="44">
        <f>IFERROR(_xll.qlIndexFixing(Index3M,H1675,TRUE,_xll.ohTrigger(RecalcTrigger,Trigger3M)),NA())</f>
        <v>1.3454484722231874E-2</v>
      </c>
      <c r="L1675" s="44">
        <f>IFERROR(_xll.qlIndexFixing(Index6M,$H1675,TRUE,_xll.ohTrigger(RecalcTrigger,Trigger6M)),NA())</f>
        <v>1.3621965127132658E-2</v>
      </c>
      <c r="M1675" s="183">
        <f>IFERROR(_xll.qlIndexFixing(Index1Y,$H1675,TRUE,_xll.ohTrigger(RecalcTrigger,Trigger1Y)),NA())</f>
        <v>1.3786125953997174E-2</v>
      </c>
      <c r="N1675" s="182">
        <f>IFERROR(_xll.qlIndexFixing(ONIndex1M,I1675,TRUE,_xll.ohTrigger(RecalcTrigger,Trigger1M)),NA())</f>
        <v>1.3168814736834733E-2</v>
      </c>
      <c r="O1675" s="44">
        <f>IFERROR(_xll.qlIndexFixing(ONIndex3M,I1675,TRUE,_xll.ohTrigger(RecalcTrigger,Trigger3M)),NA())</f>
        <v>1.3461847576108354E-2</v>
      </c>
      <c r="P1675" s="44">
        <f>IFERROR(_xll.qlIndexFixing(ONIndex6M,I1675,TRUE,_xll.ohTrigger(RecalcTrigger,Trigger6M)),NA())</f>
        <v>1.363300545118129E-2</v>
      </c>
      <c r="Q1675" s="183">
        <f>IFERROR(_xll.qlIndexFixing(ONIndex1Y,I1675,TRUE,_xll.ohTrigger(RecalcTrigger,Trigger1Y)),NA())</f>
        <v>1.3870408765788156E-2</v>
      </c>
    </row>
    <row r="1676" spans="2:17" x14ac:dyDescent="0.2">
      <c r="B1676" s="39" t="s">
        <v>42</v>
      </c>
      <c r="D1676" s="42">
        <f>_xll.qlCalendarAdvance(Calendar,$D1675,B1676,"f",FALSE)</f>
        <v>51250</v>
      </c>
      <c r="E1676" s="177">
        <f>_xll.qlInterestRateIndexValueDate(IndexON,D1676)</f>
        <v>51250</v>
      </c>
      <c r="F1676" s="193">
        <f>IFERROR(_xll.qlIndexFixing(IndexON,D1676,TRUE,_xll.ohTrigger(RecalcTrigger,TriggerON)),NA())</f>
        <v>1.3915039525995709E-2</v>
      </c>
      <c r="H1676" s="42">
        <f>_xll.qlCalendarAdvance(Calendar,$H1675,B1676,"f",FALSE)</f>
        <v>51250</v>
      </c>
      <c r="I1676" s="177">
        <f>_xll.qlInterestRateIndexValueDate(Index1M,$H1676)</f>
        <v>51252</v>
      </c>
      <c r="J1676" s="182">
        <f>IFERROR(_xll.qlIndexFixing(Index1M,$H1676,TRUE,_xll.ohTrigger(RecalcTrigger,Trigger1M)),NA())</f>
        <v>1.3162699638067377E-2</v>
      </c>
      <c r="K1676" s="44">
        <f>IFERROR(_xll.qlIndexFixing(Index3M,H1676,TRUE,_xll.ohTrigger(RecalcTrigger,Trigger3M)),NA())</f>
        <v>1.3449496998042165E-2</v>
      </c>
      <c r="L1676" s="44">
        <f>IFERROR(_xll.qlIndexFixing(Index6M,$H1676,TRUE,_xll.ohTrigger(RecalcTrigger,Trigger6M)),NA())</f>
        <v>1.3617565342116776E-2</v>
      </c>
      <c r="M1676" s="183">
        <f>IFERROR(_xll.qlIndexFixing(Index1Y,$H1676,TRUE,_xll.ohTrigger(RecalcTrigger,Trigger1Y)),NA())</f>
        <v>1.3780463382098656E-2</v>
      </c>
      <c r="N1676" s="182">
        <f>IFERROR(_xll.qlIndexFixing(ONIndex1M,I1676,TRUE,_xll.ohTrigger(RecalcTrigger,Trigger1M)),NA())</f>
        <v>1.3163483226441564E-2</v>
      </c>
      <c r="O1676" s="44">
        <f>IFERROR(_xll.qlIndexFixing(ONIndex3M,I1676,TRUE,_xll.ohTrigger(RecalcTrigger,Trigger3M)),NA())</f>
        <v>1.3456381973138143E-2</v>
      </c>
      <c r="P1676" s="44">
        <f>IFERROR(_xll.qlIndexFixing(ONIndex6M,I1676,TRUE,_xll.ohTrigger(RecalcTrigger,Trigger6M)),NA())</f>
        <v>1.3627768083241953E-2</v>
      </c>
      <c r="Q1676" s="183">
        <f>IFERROR(_xll.qlIndexFixing(ONIndex1Y,I1676,TRUE,_xll.ohTrigger(RecalcTrigger,Trigger1Y)),NA())</f>
        <v>1.3862302328107035E-2</v>
      </c>
    </row>
    <row r="1677" spans="2:17" x14ac:dyDescent="0.2">
      <c r="B1677" s="39" t="s">
        <v>42</v>
      </c>
      <c r="D1677" s="42">
        <f>_xll.qlCalendarAdvance(Calendar,$D1676,B1677,"f",FALSE)</f>
        <v>51258</v>
      </c>
      <c r="E1677" s="177">
        <f>_xll.qlInterestRateIndexValueDate(IndexON,D1677)</f>
        <v>51258</v>
      </c>
      <c r="F1677" s="193">
        <f>IFERROR(_xll.qlIndexFixing(IndexON,D1677,TRUE,_xll.ohTrigger(RecalcTrigger,TriggerON)),NA())</f>
        <v>1.3915039525995709E-2</v>
      </c>
      <c r="H1677" s="42">
        <f>_xll.qlCalendarAdvance(Calendar,$H1676,B1677,"f",FALSE)</f>
        <v>51258</v>
      </c>
      <c r="I1677" s="177">
        <f>_xll.qlInterestRateIndexValueDate(Index1M,$H1677)</f>
        <v>51260</v>
      </c>
      <c r="J1677" s="182">
        <f>IFERROR(_xll.qlIndexFixing(Index1M,$H1677,TRUE,_xll.ohTrigger(RecalcTrigger,Trigger1M)),NA())</f>
        <v>1.315704715563107E-2</v>
      </c>
      <c r="K1677" s="44">
        <f>IFERROR(_xll.qlIndexFixing(Index3M,H1677,TRUE,_xll.ohTrigger(RecalcTrigger,Trigger3M)),NA())</f>
        <v>1.3443611790204906E-2</v>
      </c>
      <c r="L1677" s="44">
        <f>IFERROR(_xll.qlIndexFixing(Index6M,$H1677,TRUE,_xll.ohTrigger(RecalcTrigger,Trigger6M)),NA())</f>
        <v>1.3612553703095951E-2</v>
      </c>
      <c r="M1677" s="183">
        <f>IFERROR(_xll.qlIndexFixing(Index1Y,$H1677,TRUE,_xll.ohTrigger(RecalcTrigger,Trigger1Y)),NA())</f>
        <v>1.3773562658897228E-2</v>
      </c>
      <c r="N1677" s="182">
        <f>IFERROR(_xll.qlIndexFixing(ONIndex1M,I1677,TRUE,_xll.ohTrigger(RecalcTrigger,Trigger1M)),NA())</f>
        <v>1.3157738513136508E-2</v>
      </c>
      <c r="O1677" s="44">
        <f>IFERROR(_xll.qlIndexFixing(ONIndex3M,I1677,TRUE,_xll.ohTrigger(RecalcTrigger,Trigger3M)),NA())</f>
        <v>1.3450484053185718E-2</v>
      </c>
      <c r="P1677" s="44">
        <f>IFERROR(_xll.qlIndexFixing(ONIndex6M,I1677,TRUE,_xll.ohTrigger(RecalcTrigger,Trigger6M)),NA())</f>
        <v>1.3622082732531737E-2</v>
      </c>
      <c r="Q1677" s="183">
        <f>IFERROR(_xll.qlIndexFixing(ONIndex1Y,I1677,TRUE,_xll.ohTrigger(RecalcTrigger,Trigger1Y)),NA())</f>
        <v>1.385369958814664E-2</v>
      </c>
    </row>
    <row r="1678" spans="2:17" x14ac:dyDescent="0.2">
      <c r="B1678" s="39" t="s">
        <v>42</v>
      </c>
      <c r="D1678" s="42">
        <f>_xll.qlCalendarAdvance(Calendar,$D1677,B1678,"f",FALSE)</f>
        <v>51265</v>
      </c>
      <c r="E1678" s="177">
        <f>_xll.qlInterestRateIndexValueDate(IndexON,D1678)</f>
        <v>51265</v>
      </c>
      <c r="F1678" s="193">
        <f>IFERROR(_xll.qlIndexFixing(IndexON,D1678,TRUE,_xll.ohTrigger(RecalcTrigger,TriggerON)),NA())</f>
        <v>1.3915039525915773E-2</v>
      </c>
      <c r="H1678" s="42">
        <f>_xll.qlCalendarAdvance(Calendar,$H1677,B1678,"f",FALSE)</f>
        <v>51265</v>
      </c>
      <c r="I1678" s="177">
        <f>_xll.qlInterestRateIndexValueDate(Index1M,$H1678)</f>
        <v>51267</v>
      </c>
      <c r="J1678" s="182">
        <f>IFERROR(_xll.qlIndexFixing(Index1M,$H1678,TRUE,_xll.ohTrigger(RecalcTrigger,Trigger1M)),NA())</f>
        <v>1.3152061474761627E-2</v>
      </c>
      <c r="K1678" s="44">
        <f>IFERROR(_xll.qlIndexFixing(Index3M,H1678,TRUE,_xll.ohTrigger(RecalcTrigger,Trigger3M)),NA())</f>
        <v>1.3438773687287464E-2</v>
      </c>
      <c r="L1678" s="44">
        <f>IFERROR(_xll.qlIndexFixing(Index6M,$H1678,TRUE,_xll.ohTrigger(RecalcTrigger,Trigger6M)),NA())</f>
        <v>1.3608297540683172E-2</v>
      </c>
      <c r="M1678" s="183">
        <f>IFERROR(_xll.qlIndexFixing(Index1Y,$H1678,TRUE,_xll.ohTrigger(RecalcTrigger,Trigger1Y)),NA())</f>
        <v>1.3767800028279526E-2</v>
      </c>
      <c r="N1678" s="182">
        <f>IFERROR(_xll.qlIndexFixing(ONIndex1M,I1678,TRUE,_xll.ohTrigger(RecalcTrigger,Trigger1M)),NA())</f>
        <v>1.3152663523028352E-2</v>
      </c>
      <c r="O1678" s="44">
        <f>IFERROR(_xll.qlIndexFixing(ONIndex3M,I1678,TRUE,_xll.ohTrigger(RecalcTrigger,Trigger3M)),NA())</f>
        <v>1.3445278488406487E-2</v>
      </c>
      <c r="P1678" s="44">
        <f>IFERROR(_xll.qlIndexFixing(ONIndex6M,I1678,TRUE,_xll.ohTrigger(RecalcTrigger,Trigger6M)),NA())</f>
        <v>1.3617079049783598E-2</v>
      </c>
      <c r="Q1678" s="183">
        <f>IFERROR(_xll.qlIndexFixing(ONIndex1Y,I1678,TRUE,_xll.ohTrigger(RecalcTrigger,Trigger1Y)),NA())</f>
        <v>1.384595366744179E-2</v>
      </c>
    </row>
    <row r="1679" spans="2:17" x14ac:dyDescent="0.2">
      <c r="B1679" s="39" t="s">
        <v>42</v>
      </c>
      <c r="D1679" s="42">
        <f>_xll.qlCalendarAdvance(Calendar,$D1678,B1679,"f",FALSE)</f>
        <v>51272</v>
      </c>
      <c r="E1679" s="177">
        <f>_xll.qlInterestRateIndexValueDate(IndexON,D1679)</f>
        <v>51272</v>
      </c>
      <c r="F1679" s="193">
        <f>IFERROR(_xll.qlIndexFixing(IndexON,D1679,TRUE,_xll.ohTrigger(RecalcTrigger,TriggerON)),NA())</f>
        <v>1.3915039525995709E-2</v>
      </c>
      <c r="H1679" s="42">
        <f>_xll.qlCalendarAdvance(Calendar,$H1678,B1679,"f",FALSE)</f>
        <v>51272</v>
      </c>
      <c r="I1679" s="177">
        <f>_xll.qlInterestRateIndexValueDate(Index1M,$H1679)</f>
        <v>51274</v>
      </c>
      <c r="J1679" s="182">
        <f>IFERROR(_xll.qlIndexFixing(Index1M,$H1679,TRUE,_xll.ohTrigger(RecalcTrigger,Trigger1M)),NA())</f>
        <v>1.3147136359975947E-2</v>
      </c>
      <c r="K1679" s="44">
        <f>IFERROR(_xll.qlIndexFixing(Index3M,H1679,TRUE,_xll.ohTrigger(RecalcTrigger,Trigger3M)),NA())</f>
        <v>1.3433999667960371E-2</v>
      </c>
      <c r="L1679" s="44">
        <f>IFERROR(_xll.qlIndexFixing(Index6M,$H1679,TRUE,_xll.ohTrigger(RecalcTrigger,Trigger6M)),NA())</f>
        <v>1.3604104684218986E-2</v>
      </c>
      <c r="M1679" s="183">
        <f>IFERROR(_xll.qlIndexFixing(Index1Y,$H1679,TRUE,_xll.ohTrigger(RecalcTrigger,Trigger1Y)),NA())</f>
        <v>1.3762155998339439E-2</v>
      </c>
      <c r="N1679" s="182">
        <f>IFERROR(_xll.qlIndexFixing(ONIndex1M,I1679,TRUE,_xll.ohTrigger(RecalcTrigger,Trigger1M)),NA())</f>
        <v>1.3147648639959542E-2</v>
      </c>
      <c r="O1679" s="44">
        <f>IFERROR(_xll.qlIndexFixing(ONIndex3M,I1679,TRUE,_xll.ohTrigger(RecalcTrigger,Trigger3M)),NA())</f>
        <v>1.3440135259283892E-2</v>
      </c>
      <c r="P1679" s="44">
        <f>IFERROR(_xll.qlIndexFixing(ONIndex6M,I1679,TRUE,_xll.ohTrigger(RecalcTrigger,Trigger6M)),NA())</f>
        <v>1.3612135248974866E-2</v>
      </c>
      <c r="Q1679" s="183">
        <f>IFERROR(_xll.qlIndexFixing(ONIndex1Y,I1679,TRUE,_xll.ohTrigger(RecalcTrigger,Trigger1Y)),NA())</f>
        <v>1.3838240875516661E-2</v>
      </c>
    </row>
    <row r="1680" spans="2:17" x14ac:dyDescent="0.2">
      <c r="B1680" s="39" t="s">
        <v>42</v>
      </c>
      <c r="D1680" s="42">
        <f>_xll.qlCalendarAdvance(Calendar,$D1679,B1680,"f",FALSE)</f>
        <v>51279</v>
      </c>
      <c r="E1680" s="177">
        <f>_xll.qlInterestRateIndexValueDate(IndexON,D1680)</f>
        <v>51279</v>
      </c>
      <c r="F1680" s="193">
        <f>IFERROR(_xll.qlIndexFixing(IndexON,D1680,TRUE,_xll.ohTrigger(RecalcTrigger,TriggerON)),NA())</f>
        <v>1.3915039525995709E-2</v>
      </c>
      <c r="H1680" s="42">
        <f>_xll.qlCalendarAdvance(Calendar,$H1679,B1680,"f",FALSE)</f>
        <v>51279</v>
      </c>
      <c r="I1680" s="177">
        <f>_xll.qlInterestRateIndexValueDate(Index1M,$H1680)</f>
        <v>51281</v>
      </c>
      <c r="J1680" s="182">
        <f>IFERROR(_xll.qlIndexFixing(Index1M,$H1680,TRUE,_xll.ohTrigger(RecalcTrigger,Trigger1M)),NA())</f>
        <v>1.3142272060120133E-2</v>
      </c>
      <c r="K1680" s="44">
        <f>IFERROR(_xll.qlIndexFixing(Index3M,H1680,TRUE,_xll.ohTrigger(RecalcTrigger,Trigger3M)),NA())</f>
        <v>1.3429289983267921E-2</v>
      </c>
      <c r="L1680" s="44">
        <f>IFERROR(_xll.qlIndexFixing(Index6M,$H1680,TRUE,_xll.ohTrigger(RecalcTrigger,Trigger6M)),NA())</f>
        <v>1.3599975371819079E-2</v>
      </c>
      <c r="M1680" s="183">
        <f>IFERROR(_xll.qlIndexFixing(Index1Y,$H1680,TRUE,_xll.ohTrigger(RecalcTrigger,Trigger1Y)),NA())</f>
        <v>1.3756629993371818E-2</v>
      </c>
      <c r="N1680" s="182">
        <f>IFERROR(_xll.qlIndexFixing(ONIndex1M,I1680,TRUE,_xll.ohTrigger(RecalcTrigger,Trigger1M)),NA())</f>
        <v>1.3142694112611153E-2</v>
      </c>
      <c r="O1680" s="44">
        <f>IFERROR(_xll.qlIndexFixing(ONIndex3M,I1680,TRUE,_xll.ohTrigger(RecalcTrigger,Trigger3M)),NA())</f>
        <v>1.3435054616257602E-2</v>
      </c>
      <c r="P1680" s="44">
        <f>IFERROR(_xll.qlIndexFixing(ONIndex6M,I1680,TRUE,_xll.ohTrigger(RecalcTrigger,Trigger6M)),NA())</f>
        <v>1.360725156695608E-2</v>
      </c>
      <c r="Q1680" s="183">
        <f>IFERROR(_xll.qlIndexFixing(ONIndex1Y,I1680,TRUE,_xll.ohTrigger(RecalcTrigger,Trigger1Y)),NA())</f>
        <v>1.3830561380157036E-2</v>
      </c>
    </row>
    <row r="1681" spans="2:17" x14ac:dyDescent="0.2">
      <c r="B1681" s="39" t="s">
        <v>42</v>
      </c>
      <c r="D1681" s="42">
        <f>_xll.qlCalendarAdvance(Calendar,$D1680,B1681,"f",FALSE)</f>
        <v>51286</v>
      </c>
      <c r="E1681" s="177">
        <f>_xll.qlInterestRateIndexValueDate(IndexON,D1681)</f>
        <v>51286</v>
      </c>
      <c r="F1681" s="193">
        <f>IFERROR(_xll.qlIndexFixing(IndexON,D1681,TRUE,_xll.ohTrigger(RecalcTrigger,TriggerON)),NA())</f>
        <v>1.3915039525915773E-2</v>
      </c>
      <c r="H1681" s="42">
        <f>_xll.qlCalendarAdvance(Calendar,$H1680,B1681,"f",FALSE)</f>
        <v>51286</v>
      </c>
      <c r="I1681" s="177">
        <f>_xll.qlInterestRateIndexValueDate(Index1M,$H1681)</f>
        <v>51288</v>
      </c>
      <c r="J1681" s="182">
        <f>IFERROR(_xll.qlIndexFixing(Index1M,$H1681,TRUE,_xll.ohTrigger(RecalcTrigger,Trigger1M)),NA())</f>
        <v>1.3137468824029976E-2</v>
      </c>
      <c r="K1681" s="44">
        <f>IFERROR(_xll.qlIndexFixing(Index3M,H1681,TRUE,_xll.ohTrigger(RecalcTrigger,Trigger3M)),NA())</f>
        <v>1.3424644884245898E-2</v>
      </c>
      <c r="L1681" s="44">
        <f>IFERROR(_xll.qlIndexFixing(Index6M,$H1681,TRUE,_xll.ohTrigger(RecalcTrigger,Trigger6M)),NA())</f>
        <v>1.3595909841603897E-2</v>
      </c>
      <c r="M1681" s="183">
        <f>IFERROR(_xll.qlIndexFixing(Index1Y,$H1681,TRUE,_xll.ohTrigger(RecalcTrigger,Trigger1Y)),NA())</f>
        <v>1.3751221434932558E-2</v>
      </c>
      <c r="N1681" s="182">
        <f>IFERROR(_xll.qlIndexFixing(ONIndex1M,I1681,TRUE,_xll.ohTrigger(RecalcTrigger,Trigger1M)),NA())</f>
        <v>1.3137800189424453E-2</v>
      </c>
      <c r="O1681" s="44">
        <f>IFERROR(_xll.qlIndexFixing(ONIndex3M,I1681,TRUE,_xll.ohTrigger(RecalcTrigger,Trigger3M)),NA())</f>
        <v>1.3430036809767287E-2</v>
      </c>
      <c r="P1681" s="44">
        <f>IFERROR(_xll.qlIndexFixing(ONIndex6M,I1681,TRUE,_xll.ohTrigger(RecalcTrigger,Trigger6M)),NA())</f>
        <v>1.3602428240497844E-2</v>
      </c>
      <c r="Q1681" s="183">
        <f>IFERROR(_xll.qlIndexFixing(ONIndex1Y,I1681,TRUE,_xll.ohTrigger(RecalcTrigger,Trigger1Y)),NA())</f>
        <v>1.3822915348828957E-2</v>
      </c>
    </row>
    <row r="1682" spans="2:17" x14ac:dyDescent="0.2">
      <c r="B1682" s="39" t="s">
        <v>42</v>
      </c>
      <c r="D1682" s="42">
        <f>_xll.qlCalendarAdvance(Calendar,$D1681,B1682,"f",FALSE)</f>
        <v>51293</v>
      </c>
      <c r="E1682" s="177">
        <f>_xll.qlInterestRateIndexValueDate(IndexON,D1682)</f>
        <v>51293</v>
      </c>
      <c r="F1682" s="193">
        <f>IFERROR(_xll.qlIndexFixing(IndexON,D1682,TRUE,_xll.ohTrigger(RecalcTrigger,TriggerON)),NA())</f>
        <v>1.3915039525995709E-2</v>
      </c>
      <c r="H1682" s="42">
        <f>_xll.qlCalendarAdvance(Calendar,$H1681,B1682,"f",FALSE)</f>
        <v>51293</v>
      </c>
      <c r="I1682" s="177">
        <f>_xll.qlInterestRateIndexValueDate(Index1M,$H1682)</f>
        <v>51295</v>
      </c>
      <c r="J1682" s="182">
        <f>IFERROR(_xll.qlIndexFixing(Index1M,$H1682,TRUE,_xll.ohTrigger(RecalcTrigger,Trigger1M)),NA())</f>
        <v>1.3132726900549001E-2</v>
      </c>
      <c r="K1682" s="44">
        <f>IFERROR(_xll.qlIndexFixing(Index3M,H1682,TRUE,_xll.ohTrigger(RecalcTrigger,Trigger3M)),NA())</f>
        <v>1.3420064621937745E-2</v>
      </c>
      <c r="L1682" s="44">
        <f>IFERROR(_xll.qlIndexFixing(Index6M,$H1682,TRUE,_xll.ohTrigger(RecalcTrigger,Trigger6M)),NA())</f>
        <v>1.3591908331695175E-2</v>
      </c>
      <c r="M1682" s="183">
        <f>IFERROR(_xll.qlIndexFixing(Index1Y,$H1682,TRUE,_xll.ohTrigger(RecalcTrigger,Trigger1Y)),NA())</f>
        <v>1.3745929741835552E-2</v>
      </c>
      <c r="N1682" s="182">
        <f>IFERROR(_xll.qlIndexFixing(ONIndex1M,I1682,TRUE,_xll.ohTrigger(RecalcTrigger,Trigger1M)),NA())</f>
        <v>1.3132967119320327E-2</v>
      </c>
      <c r="O1682" s="44">
        <f>IFERROR(_xll.qlIndexFixing(ONIndex3M,I1682,TRUE,_xll.ohTrigger(RecalcTrigger,Trigger3M)),NA())</f>
        <v>1.3425082090012808E-2</v>
      </c>
      <c r="P1682" s="44">
        <f>IFERROR(_xll.qlIndexFixing(ONIndex6M,I1682,TRUE,_xll.ohTrigger(RecalcTrigger,Trigger6M)),NA())</f>
        <v>1.3597665506530632E-2</v>
      </c>
      <c r="Q1682" s="183">
        <f>IFERROR(_xll.qlIndexFixing(ONIndex1Y,I1682,TRUE,_xll.ohTrigger(RecalcTrigger,Trigger1Y)),NA())</f>
        <v>1.3815302949558017E-2</v>
      </c>
    </row>
    <row r="1683" spans="2:17" x14ac:dyDescent="0.2">
      <c r="B1683" s="39" t="s">
        <v>42</v>
      </c>
      <c r="D1683" s="42">
        <f>_xll.qlCalendarAdvance(Calendar,$D1682,B1683,"f",FALSE)</f>
        <v>51300</v>
      </c>
      <c r="E1683" s="177">
        <f>_xll.qlInterestRateIndexValueDate(IndexON,D1683)</f>
        <v>51300</v>
      </c>
      <c r="F1683" s="193">
        <f>IFERROR(_xll.qlIndexFixing(IndexON,D1683,TRUE,_xll.ohTrigger(RecalcTrigger,TriggerON)),NA())</f>
        <v>1.3915039525915773E-2</v>
      </c>
      <c r="H1683" s="42">
        <f>_xll.qlCalendarAdvance(Calendar,$H1682,B1683,"f",FALSE)</f>
        <v>51300</v>
      </c>
      <c r="I1683" s="177">
        <f>_xll.qlInterestRateIndexValueDate(Index1M,$H1683)</f>
        <v>51302</v>
      </c>
      <c r="J1683" s="182">
        <f>IFERROR(_xll.qlIndexFixing(Index1M,$H1683,TRUE,_xll.ohTrigger(RecalcTrigger,Trigger1M)),NA())</f>
        <v>1.3128046538523315E-2</v>
      </c>
      <c r="K1683" s="44">
        <f>IFERROR(_xll.qlIndexFixing(Index3M,H1683,TRUE,_xll.ohTrigger(RecalcTrigger,Trigger3M)),NA())</f>
        <v>1.3415549447389456E-2</v>
      </c>
      <c r="L1683" s="44">
        <f>IFERROR(_xll.qlIndexFixing(Index6M,$H1683,TRUE,_xll.ohTrigger(RecalcTrigger,Trigger6M)),NA())</f>
        <v>1.3587971080221998E-2</v>
      </c>
      <c r="M1683" s="183">
        <f>IFERROR(_xll.qlIndexFixing(Index1Y,$H1683,TRUE,_xll.ohTrigger(RecalcTrigger,Trigger1Y)),NA())</f>
        <v>1.3740754330153778E-2</v>
      </c>
      <c r="N1683" s="182">
        <f>IFERROR(_xll.qlIndexFixing(ONIndex1M,I1683,TRUE,_xll.ohTrigger(RecalcTrigger,Trigger1M)),NA())</f>
        <v>1.3128195150660105E-2</v>
      </c>
      <c r="O1683" s="44">
        <f>IFERROR(_xll.qlIndexFixing(ONIndex3M,I1683,TRUE,_xll.ohTrigger(RecalcTrigger,Trigger3M)),NA())</f>
        <v>1.3420190707593704E-2</v>
      </c>
      <c r="P1683" s="44">
        <f>IFERROR(_xll.qlIndexFixing(ONIndex6M,I1683,TRUE,_xll.ohTrigger(RecalcTrigger,Trigger6M)),NA())</f>
        <v>1.3592963601825048E-2</v>
      </c>
      <c r="Q1683" s="183">
        <f>IFERROR(_xll.qlIndexFixing(ONIndex1Y,I1683,TRUE,_xll.ohTrigger(RecalcTrigger,Trigger1Y)),NA())</f>
        <v>1.3807724349810258E-2</v>
      </c>
    </row>
    <row r="1684" spans="2:17" x14ac:dyDescent="0.2">
      <c r="B1684" s="39" t="s">
        <v>42</v>
      </c>
      <c r="D1684" s="42">
        <f>_xll.qlCalendarAdvance(Calendar,$D1683,B1684,"f",FALSE)</f>
        <v>51307</v>
      </c>
      <c r="E1684" s="177">
        <f>_xll.qlInterestRateIndexValueDate(IndexON,D1684)</f>
        <v>51307</v>
      </c>
      <c r="F1684" s="193">
        <f>IFERROR(_xll.qlIndexFixing(IndexON,D1684,TRUE,_xll.ohTrigger(RecalcTrigger,TriggerON)),NA())</f>
        <v>1.3915039525995709E-2</v>
      </c>
      <c r="H1684" s="42">
        <f>_xll.qlCalendarAdvance(Calendar,$H1683,B1684,"f",FALSE)</f>
        <v>51307</v>
      </c>
      <c r="I1684" s="177">
        <f>_xll.qlInterestRateIndexValueDate(Index1M,$H1684)</f>
        <v>51309</v>
      </c>
      <c r="J1684" s="182">
        <f>IFERROR(_xll.qlIndexFixing(Index1M,$H1684,TRUE,_xll.ohTrigger(RecalcTrigger,Trigger1M)),NA())</f>
        <v>1.3123427986796443E-2</v>
      </c>
      <c r="K1684" s="44">
        <f>IFERROR(_xll.qlIndexFixing(Index3M,H1684,TRUE,_xll.ohTrigger(RecalcTrigger,Trigger3M)),NA())</f>
        <v>1.3411099611645319E-2</v>
      </c>
      <c r="L1684" s="44">
        <f>IFERROR(_xll.qlIndexFixing(Index6M,$H1684,TRUE,_xll.ohTrigger(RecalcTrigger,Trigger6M)),NA())</f>
        <v>1.3584098325315612E-2</v>
      </c>
      <c r="M1684" s="183">
        <f>IFERROR(_xll.qlIndexFixing(Index1Y,$H1684,TRUE,_xll.ohTrigger(RecalcTrigger,Trigger1Y)),NA())</f>
        <v>1.3735694613217341E-2</v>
      </c>
      <c r="N1684" s="182">
        <f>IFERROR(_xll.qlIndexFixing(ONIndex1M,I1684,TRUE,_xll.ohTrigger(RecalcTrigger,Trigger1M)),NA())</f>
        <v>1.3123484532364671E-2</v>
      </c>
      <c r="O1684" s="44">
        <f>IFERROR(_xll.qlIndexFixing(ONIndex3M,I1684,TRUE,_xll.ohTrigger(RecalcTrigger,Trigger3M)),NA())</f>
        <v>1.3415362912789774E-2</v>
      </c>
      <c r="P1684" s="44">
        <f>IFERROR(_xll.qlIndexFixing(ONIndex6M,I1684,TRUE,_xll.ohTrigger(RecalcTrigger,Trigger6M)),NA())</f>
        <v>1.3588322763471439E-2</v>
      </c>
      <c r="Q1684" s="183">
        <f>IFERROR(_xll.qlIndexFixing(ONIndex1Y,I1684,TRUE,_xll.ohTrigger(RecalcTrigger,Trigger1Y)),NA())</f>
        <v>1.3800179717291527E-2</v>
      </c>
    </row>
    <row r="1685" spans="2:17" x14ac:dyDescent="0.2">
      <c r="B1685" s="39" t="s">
        <v>42</v>
      </c>
      <c r="D1685" s="42">
        <f>_xll.qlCalendarAdvance(Calendar,$D1684,B1685,"f",FALSE)</f>
        <v>51314</v>
      </c>
      <c r="E1685" s="177">
        <f>_xll.qlInterestRateIndexValueDate(IndexON,D1685)</f>
        <v>51314</v>
      </c>
      <c r="F1685" s="193">
        <f>IFERROR(_xll.qlIndexFixing(IndexON,D1685,TRUE,_xll.ohTrigger(RecalcTrigger,TriggerON)),NA())</f>
        <v>1.3915039525915773E-2</v>
      </c>
      <c r="H1685" s="42">
        <f>_xll.qlCalendarAdvance(Calendar,$H1684,B1685,"f",FALSE)</f>
        <v>51314</v>
      </c>
      <c r="I1685" s="177">
        <f>_xll.qlInterestRateIndexValueDate(Index1M,$H1685)</f>
        <v>51316</v>
      </c>
      <c r="J1685" s="182">
        <f>IFERROR(_xll.qlIndexFixing(Index1M,$H1685,TRUE,_xll.ohTrigger(RecalcTrigger,Trigger1M)),NA())</f>
        <v>1.3118790686250381E-2</v>
      </c>
      <c r="K1685" s="44">
        <f>IFERROR(_xll.qlIndexFixing(Index3M,H1685,TRUE,_xll.ohTrigger(RecalcTrigger,Trigger3M)),NA())</f>
        <v>1.3406870150450237E-2</v>
      </c>
      <c r="L1685" s="44">
        <f>IFERROR(_xll.qlIndexFixing(Index6M,$H1685,TRUE,_xll.ohTrigger(RecalcTrigger,Trigger6M)),NA())</f>
        <v>1.3580290305112878E-2</v>
      </c>
      <c r="M1685" s="183">
        <f>IFERROR(_xll.qlIndexFixing(Index1Y,$H1685,TRUE,_xll.ohTrigger(RecalcTrigger,Trigger1Y)),NA())</f>
        <v>1.3730725697960361E-2</v>
      </c>
      <c r="N1685" s="182">
        <f>IFERROR(_xll.qlIndexFixing(ONIndex1M,I1685,TRUE,_xll.ohTrigger(RecalcTrigger,Trigger1M)),NA())</f>
        <v>1.3118835512875293E-2</v>
      </c>
      <c r="O1685" s="44">
        <f>IFERROR(_xll.qlIndexFixing(ONIndex3M,I1685,TRUE,_xll.ohTrigger(RecalcTrigger,Trigger3M)),NA())</f>
        <v>1.3410598956120623E-2</v>
      </c>
      <c r="P1685" s="44">
        <f>IFERROR(_xll.qlIndexFixing(ONIndex6M,I1685,TRUE,_xll.ohTrigger(RecalcTrigger,Trigger6M)),NA())</f>
        <v>1.3583743228080536E-2</v>
      </c>
      <c r="Q1685" s="183">
        <f>IFERROR(_xll.qlIndexFixing(ONIndex1Y,I1685,TRUE,_xll.ohTrigger(RecalcTrigger,Trigger1Y)),NA())</f>
        <v>1.3792669219947484E-2</v>
      </c>
    </row>
    <row r="1686" spans="2:17" x14ac:dyDescent="0.2">
      <c r="B1686" s="39" t="s">
        <v>42</v>
      </c>
      <c r="D1686" s="42">
        <f>_xll.qlCalendarAdvance(Calendar,$D1685,B1686,"f",FALSE)</f>
        <v>51321</v>
      </c>
      <c r="E1686" s="177">
        <f>_xll.qlInterestRateIndexValueDate(IndexON,D1686)</f>
        <v>51321</v>
      </c>
      <c r="F1686" s="193">
        <f>IFERROR(_xll.qlIndexFixing(IndexON,D1686,TRUE,_xll.ohTrigger(RecalcTrigger,TriggerON)),NA())</f>
        <v>1.3915039525995709E-2</v>
      </c>
      <c r="H1686" s="42">
        <f>_xll.qlCalendarAdvance(Calendar,$H1685,B1686,"f",FALSE)</f>
        <v>51321</v>
      </c>
      <c r="I1686" s="177">
        <f>_xll.qlInterestRateIndexValueDate(Index1M,$H1686)</f>
        <v>51323</v>
      </c>
      <c r="J1686" s="182">
        <f>IFERROR(_xll.qlIndexFixing(Index1M,$H1686,TRUE,_xll.ohTrigger(RecalcTrigger,Trigger1M)),NA())</f>
        <v>1.3114377309605515E-2</v>
      </c>
      <c r="K1686" s="44">
        <f>IFERROR(_xll.qlIndexFixing(Index3M,H1686,TRUE,_xll.ohTrigger(RecalcTrigger,Trigger3M)),NA())</f>
        <v>1.340239696077304E-2</v>
      </c>
      <c r="L1686" s="44">
        <f>IFERROR(_xll.qlIndexFixing(Index6M,$H1686,TRUE,_xll.ohTrigger(RecalcTrigger,Trigger6M)),NA())</f>
        <v>1.3576547257755842E-2</v>
      </c>
      <c r="M1686" s="183">
        <f>IFERROR(_xll.qlIndexFixing(Index1Y,$H1686,TRUE,_xll.ohTrigger(RecalcTrigger,Trigger1Y)),NA())</f>
        <v>1.372591990318936E-2</v>
      </c>
      <c r="N1686" s="182">
        <f>IFERROR(_xll.qlIndexFixing(ONIndex1M,I1686,TRUE,_xll.ohTrigger(RecalcTrigger,Trigger1M)),NA())</f>
        <v>1.3114248340873047E-2</v>
      </c>
      <c r="O1686" s="44">
        <f>IFERROR(_xll.qlIndexFixing(ONIndex3M,I1686,TRUE,_xll.ohTrigger(RecalcTrigger,Trigger3M)),NA())</f>
        <v>1.3405899087786111E-2</v>
      </c>
      <c r="P1686" s="44">
        <f>IFERROR(_xll.qlIndexFixing(ONIndex6M,I1686,TRUE,_xll.ohTrigger(RecalcTrigger,Trigger6M)),NA())</f>
        <v>1.3579225232742687E-2</v>
      </c>
      <c r="Q1686" s="183">
        <f>IFERROR(_xll.qlIndexFixing(ONIndex1Y,I1686,TRUE,_xll.ohTrigger(RecalcTrigger,Trigger1Y)),NA())</f>
        <v>1.3785193025244169E-2</v>
      </c>
    </row>
    <row r="1687" spans="2:17" x14ac:dyDescent="0.2">
      <c r="B1687" s="39" t="s">
        <v>42</v>
      </c>
      <c r="D1687" s="42">
        <f>_xll.qlCalendarAdvance(Calendar,$D1686,B1687,"f",FALSE)</f>
        <v>51328</v>
      </c>
      <c r="E1687" s="177">
        <f>_xll.qlInterestRateIndexValueDate(IndexON,D1687)</f>
        <v>51328</v>
      </c>
      <c r="F1687" s="193">
        <f>IFERROR(_xll.qlIndexFixing(IndexON,D1687,TRUE,_xll.ohTrigger(RecalcTrigger,TriggerON)),NA())</f>
        <v>1.3915039525995709E-2</v>
      </c>
      <c r="H1687" s="42">
        <f>_xll.qlCalendarAdvance(Calendar,$H1686,B1687,"f",FALSE)</f>
        <v>51328</v>
      </c>
      <c r="I1687" s="177">
        <f>_xll.qlInterestRateIndexValueDate(Index1M,$H1687)</f>
        <v>51330</v>
      </c>
      <c r="J1687" s="182">
        <f>IFERROR(_xll.qlIndexFixing(Index1M,$H1687,TRUE,_xll.ohTrigger(RecalcTrigger,Trigger1M)),NA())</f>
        <v>1.3109945681833667E-2</v>
      </c>
      <c r="K1687" s="44">
        <f>IFERROR(_xll.qlIndexFixing(Index3M,H1687,TRUE,_xll.ohTrigger(RecalcTrigger,Trigger3M)),NA())</f>
        <v>1.3398144647747938E-2</v>
      </c>
      <c r="L1687" s="44">
        <f>IFERROR(_xll.qlIndexFixing(Index6M,$H1687,TRUE,_xll.ohTrigger(RecalcTrigger,Trigger6M)),NA())</f>
        <v>1.3572869421390008E-2</v>
      </c>
      <c r="M1687" s="183">
        <f>IFERROR(_xll.qlIndexFixing(Index1Y,$H1687,TRUE,_xll.ohTrigger(RecalcTrigger,Trigger1Y)),NA())</f>
        <v>1.3721203723043219E-2</v>
      </c>
      <c r="N1687" s="182">
        <f>IFERROR(_xll.qlIndexFixing(ONIndex1M,I1687,TRUE,_xll.ohTrigger(RecalcTrigger,Trigger1M)),NA())</f>
        <v>1.3109723265039008E-2</v>
      </c>
      <c r="O1687" s="44">
        <f>IFERROR(_xll.qlIndexFixing(ONIndex3M,I1687,TRUE,_xll.ohTrigger(RecalcTrigger,Trigger3M)),NA())</f>
        <v>1.3401263558465715E-2</v>
      </c>
      <c r="P1687" s="44">
        <f>IFERROR(_xll.qlIndexFixing(ONIndex6M,I1687,TRUE,_xll.ohTrigger(RecalcTrigger,Trigger6M)),NA())</f>
        <v>1.357476901430843E-2</v>
      </c>
      <c r="Q1687" s="183">
        <f>IFERROR(_xll.qlIndexFixing(ONIndex1Y,I1687,TRUE,_xll.ohTrigger(RecalcTrigger,Trigger1Y)),NA())</f>
        <v>1.3777751301047303E-2</v>
      </c>
    </row>
    <row r="1688" spans="2:17" x14ac:dyDescent="0.2">
      <c r="B1688" s="39" t="s">
        <v>42</v>
      </c>
      <c r="D1688" s="42">
        <f>_xll.qlCalendarAdvance(Calendar,$D1687,B1688,"f",FALSE)</f>
        <v>51335</v>
      </c>
      <c r="E1688" s="177">
        <f>_xll.qlInterestRateIndexValueDate(IndexON,D1688)</f>
        <v>51335</v>
      </c>
      <c r="F1688" s="193">
        <f>IFERROR(_xll.qlIndexFixing(IndexON,D1688,TRUE,_xll.ohTrigger(RecalcTrigger,TriggerON)),NA())</f>
        <v>1.3915039525995709E-2</v>
      </c>
      <c r="H1688" s="42">
        <f>_xll.qlCalendarAdvance(Calendar,$H1687,B1688,"f",FALSE)</f>
        <v>51335</v>
      </c>
      <c r="I1688" s="177">
        <f>_xll.qlInterestRateIndexValueDate(Index1M,$H1688)</f>
        <v>51337</v>
      </c>
      <c r="J1688" s="182">
        <f>IFERROR(_xll.qlIndexFixing(Index1M,$H1688,TRUE,_xll.ohTrigger(RecalcTrigger,Trigger1M)),NA())</f>
        <v>1.3105576859739898E-2</v>
      </c>
      <c r="K1688" s="44">
        <f>IFERROR(_xll.qlIndexFixing(Index3M,H1688,TRUE,_xll.ohTrigger(RecalcTrigger,Trigger3M)),NA())</f>
        <v>1.3393958677736469E-2</v>
      </c>
      <c r="L1688" s="44">
        <f>IFERROR(_xll.qlIndexFixing(Index6M,$H1688,TRUE,_xll.ohTrigger(RecalcTrigger,Trigger6M)),NA())</f>
        <v>1.3569257034165632E-2</v>
      </c>
      <c r="M1688" s="183">
        <f>IFERROR(_xll.qlIndexFixing(Index1Y,$H1688,TRUE,_xll.ohTrigger(RecalcTrigger,Trigger1Y)),NA())</f>
        <v>1.3716600863531044E-2</v>
      </c>
      <c r="N1688" s="182">
        <f>IFERROR(_xll.qlIndexFixing(ONIndex1M,I1688,TRUE,_xll.ohTrigger(RecalcTrigger,Trigger1M)),NA())</f>
        <v>1.3105260534054253E-2</v>
      </c>
      <c r="O1688" s="44">
        <f>IFERROR(_xll.qlIndexFixing(ONIndex3M,I1688,TRUE,_xll.ohTrigger(RecalcTrigger,Trigger3M)),NA())</f>
        <v>1.3396692618359296E-2</v>
      </c>
      <c r="P1688" s="44">
        <f>IFERROR(_xll.qlIndexFixing(ONIndex6M,I1688,TRUE,_xll.ohTrigger(RecalcTrigger,Trigger6M)),NA())</f>
        <v>1.3570374809468433E-2</v>
      </c>
      <c r="Q1688" s="183">
        <f>IFERROR(_xll.qlIndexFixing(ONIndex1Y,I1688,TRUE,_xll.ohTrigger(RecalcTrigger,Trigger1Y)),NA())</f>
        <v>1.3770344214902863E-2</v>
      </c>
    </row>
    <row r="1689" spans="2:17" x14ac:dyDescent="0.2">
      <c r="B1689" s="39" t="s">
        <v>42</v>
      </c>
      <c r="D1689" s="42">
        <f>_xll.qlCalendarAdvance(Calendar,$D1688,B1689,"f",FALSE)</f>
        <v>51342</v>
      </c>
      <c r="E1689" s="177">
        <f>_xll.qlInterestRateIndexValueDate(IndexON,D1689)</f>
        <v>51342</v>
      </c>
      <c r="F1689" s="193">
        <f>IFERROR(_xll.qlIndexFixing(IndexON,D1689,TRUE,_xll.ohTrigger(RecalcTrigger,TriggerON)),NA())</f>
        <v>1.3915039525995709E-2</v>
      </c>
      <c r="H1689" s="42">
        <f>_xll.qlCalendarAdvance(Calendar,$H1688,B1689,"f",FALSE)</f>
        <v>51342</v>
      </c>
      <c r="I1689" s="177">
        <f>_xll.qlInterestRateIndexValueDate(Index1M,$H1689)</f>
        <v>51344</v>
      </c>
      <c r="J1689" s="182">
        <f>IFERROR(_xll.qlIndexFixing(Index1M,$H1689,TRUE,_xll.ohTrigger(RecalcTrigger,Trigger1M)),NA())</f>
        <v>1.310127109217289E-2</v>
      </c>
      <c r="K1689" s="44">
        <f>IFERROR(_xll.qlIndexFixing(Index3M,H1689,TRUE,_xll.ohTrigger(RecalcTrigger,Trigger3M)),NA())</f>
        <v>1.3389839301797386E-2</v>
      </c>
      <c r="L1689" s="44">
        <f>IFERROR(_xll.qlIndexFixing(Index6M,$H1689,TRUE,_xll.ohTrigger(RecalcTrigger,Trigger6M)),NA())</f>
        <v>1.3565710334238585E-2</v>
      </c>
      <c r="M1689" s="183">
        <f>IFERROR(_xll.qlIndexFixing(Index1Y,$H1689,TRUE,_xll.ohTrigger(RecalcTrigger,Trigger1Y)),NA())</f>
        <v>1.3712110724264431E-2</v>
      </c>
      <c r="N1689" s="182">
        <f>IFERROR(_xll.qlIndexFixing(ONIndex1M,I1689,TRUE,_xll.ohTrigger(RecalcTrigger,Trigger1M)),NA())</f>
        <v>1.310086039651992E-2</v>
      </c>
      <c r="O1689" s="44">
        <f>IFERROR(_xll.qlIndexFixing(ONIndex3M,I1689,TRUE,_xll.ohTrigger(RecalcTrigger,Trigger3M)),NA())</f>
        <v>1.3392186518066396E-2</v>
      </c>
      <c r="P1689" s="44">
        <f>IFERROR(_xll.qlIndexFixing(ONIndex6M,I1689,TRUE,_xll.ohTrigger(RecalcTrigger,Trigger6M)),NA())</f>
        <v>1.3566042855153171E-2</v>
      </c>
      <c r="Q1689" s="183">
        <f>IFERROR(_xll.qlIndexFixing(ONIndex1Y,I1689,TRUE,_xll.ohTrigger(RecalcTrigger,Trigger1Y)),NA())</f>
        <v>1.3762971934676571E-2</v>
      </c>
    </row>
    <row r="1690" spans="2:17" x14ac:dyDescent="0.2">
      <c r="B1690" s="39" t="s">
        <v>42</v>
      </c>
      <c r="D1690" s="42">
        <f>_xll.qlCalendarAdvance(Calendar,$D1689,B1690,"f",FALSE)</f>
        <v>51349</v>
      </c>
      <c r="E1690" s="177">
        <f>_xll.qlInterestRateIndexValueDate(IndexON,D1690)</f>
        <v>51349</v>
      </c>
      <c r="F1690" s="193">
        <f>IFERROR(_xll.qlIndexFixing(IndexON,D1690,TRUE,_xll.ohTrigger(RecalcTrigger,TriggerON)),NA())</f>
        <v>1.3915039525995709E-2</v>
      </c>
      <c r="H1690" s="42">
        <f>_xll.qlCalendarAdvance(Calendar,$H1689,B1690,"f",FALSE)</f>
        <v>51349</v>
      </c>
      <c r="I1690" s="177">
        <f>_xll.qlInterestRateIndexValueDate(Index1M,$H1690)</f>
        <v>51351</v>
      </c>
      <c r="J1690" s="182">
        <f>IFERROR(_xll.qlIndexFixing(Index1M,$H1690,TRUE,_xll.ohTrigger(RecalcTrigger,Trigger1M)),NA())</f>
        <v>1.309702862797359E-2</v>
      </c>
      <c r="K1690" s="44">
        <f>IFERROR(_xll.qlIndexFixing(Index3M,H1690,TRUE,_xll.ohTrigger(RecalcTrigger,Trigger3M)),NA())</f>
        <v>1.3385786770990286E-2</v>
      </c>
      <c r="L1690" s="44">
        <f>IFERROR(_xll.qlIndexFixing(Index6M,$H1690,TRUE,_xll.ohTrigger(RecalcTrigger,Trigger6M)),NA())</f>
        <v>1.3562229559768633E-2</v>
      </c>
      <c r="M1690" s="183">
        <f>IFERROR(_xll.qlIndexFixing(Index1Y,$H1690,TRUE,_xll.ohTrigger(RecalcTrigger,Trigger1Y)),NA())</f>
        <v>1.3707732702107312E-2</v>
      </c>
      <c r="N1690" s="182">
        <f>IFERROR(_xll.qlIndexFixing(ONIndex1M,I1690,TRUE,_xll.ohTrigger(RecalcTrigger,Trigger1M)),NA())</f>
        <v>1.309652310103715E-2</v>
      </c>
      <c r="O1690" s="44">
        <f>IFERROR(_xll.qlIndexFixing(ONIndex3M,I1690,TRUE,_xll.ohTrigger(RecalcTrigger,Trigger3M)),NA())</f>
        <v>1.3387745507946747E-2</v>
      </c>
      <c r="P1690" s="44">
        <f>IFERROR(_xll.qlIndexFixing(ONIndex6M,I1690,TRUE,_xll.ohTrigger(RecalcTrigger,Trigger6M)),NA())</f>
        <v>1.3561773388452991E-2</v>
      </c>
      <c r="Q1690" s="183">
        <f>IFERROR(_xll.qlIndexFixing(ONIndex1Y,I1690,TRUE,_xll.ohTrigger(RecalcTrigger,Trigger1Y)),NA())</f>
        <v>1.3755634627914404E-2</v>
      </c>
    </row>
    <row r="1691" spans="2:17" x14ac:dyDescent="0.2">
      <c r="B1691" s="39" t="s">
        <v>42</v>
      </c>
      <c r="D1691" s="42">
        <f>_xll.qlCalendarAdvance(Calendar,$D1690,B1691,"f",FALSE)</f>
        <v>51356</v>
      </c>
      <c r="E1691" s="177">
        <f>_xll.qlInterestRateIndexValueDate(IndexON,D1691)</f>
        <v>51356</v>
      </c>
      <c r="F1691" s="193">
        <f>IFERROR(_xll.qlIndexFixing(IndexON,D1691,TRUE,_xll.ohTrigger(RecalcTrigger,TriggerON)),NA())</f>
        <v>1.3915039525995709E-2</v>
      </c>
      <c r="H1691" s="42">
        <f>_xll.qlCalendarAdvance(Calendar,$H1690,B1691,"f",FALSE)</f>
        <v>51356</v>
      </c>
      <c r="I1691" s="177">
        <f>_xll.qlInterestRateIndexValueDate(Index1M,$H1691)</f>
        <v>51358</v>
      </c>
      <c r="J1691" s="182">
        <f>IFERROR(_xll.qlIndexFixing(Index1M,$H1691,TRUE,_xll.ohTrigger(RecalcTrigger,Trigger1M)),NA())</f>
        <v>1.3092849715993263E-2</v>
      </c>
      <c r="K1691" s="44">
        <f>IFERROR(_xll.qlIndexFixing(Index3M,H1691,TRUE,_xll.ohTrigger(RecalcTrigger,Trigger3M)),NA())</f>
        <v>1.3381801336379017E-2</v>
      </c>
      <c r="L1691" s="44">
        <f>IFERROR(_xll.qlIndexFixing(Index6M,$H1691,TRUE,_xll.ohTrigger(RecalcTrigger,Trigger6M)),NA())</f>
        <v>1.3558814499552612E-2</v>
      </c>
      <c r="M1691" s="183">
        <f>IFERROR(_xll.qlIndexFixing(Index1Y,$H1691,TRUE,_xll.ohTrigger(RecalcTrigger,Trigger1Y)),NA())</f>
        <v>1.3703466191179218E-2</v>
      </c>
      <c r="N1691" s="182">
        <f>IFERROR(_xll.qlIndexFixing(ONIndex1M,I1691,TRUE,_xll.ohTrigger(RecalcTrigger,Trigger1M)),NA())</f>
        <v>1.3092248896287018E-2</v>
      </c>
      <c r="O1691" s="44">
        <f>IFERROR(_xll.qlIndexFixing(ONIndex3M,I1691,TRUE,_xll.ohTrigger(RecalcTrigger,Trigger3M)),NA())</f>
        <v>1.3383369838120274E-2</v>
      </c>
      <c r="P1691" s="44">
        <f>IFERROR(_xll.qlIndexFixing(ONIndex6M,I1691,TRUE,_xll.ohTrigger(RecalcTrigger,Trigger6M)),NA())</f>
        <v>1.3557566645978625E-2</v>
      </c>
      <c r="Q1691" s="183">
        <f>IFERROR(_xll.qlIndexFixing(ONIndex1Y,I1691,TRUE,_xll.ohTrigger(RecalcTrigger,Trigger1Y)),NA())</f>
        <v>1.3748332462482082E-2</v>
      </c>
    </row>
    <row r="1692" spans="2:17" x14ac:dyDescent="0.2">
      <c r="B1692" s="39" t="s">
        <v>42</v>
      </c>
      <c r="D1692" s="42">
        <f>_xll.qlCalendarAdvance(Calendar,$D1691,B1692,"f",FALSE)</f>
        <v>51363</v>
      </c>
      <c r="E1692" s="177">
        <f>_xll.qlInterestRateIndexValueDate(IndexON,D1692)</f>
        <v>51363</v>
      </c>
      <c r="F1692" s="193">
        <f>IFERROR(_xll.qlIndexFixing(IndexON,D1692,TRUE,_xll.ohTrigger(RecalcTrigger,TriggerON)),NA())</f>
        <v>1.3915039525995709E-2</v>
      </c>
      <c r="H1692" s="42">
        <f>_xll.qlCalendarAdvance(Calendar,$H1691,B1692,"f",FALSE)</f>
        <v>51363</v>
      </c>
      <c r="I1692" s="177">
        <f>_xll.qlInterestRateIndexValueDate(Index1M,$H1692)</f>
        <v>51365</v>
      </c>
      <c r="J1692" s="182">
        <f>IFERROR(_xll.qlIndexFixing(Index1M,$H1692,TRUE,_xll.ohTrigger(RecalcTrigger,Trigger1M)),NA())</f>
        <v>1.3088734605083169E-2</v>
      </c>
      <c r="K1692" s="44">
        <f>IFERROR(_xll.qlIndexFixing(Index3M,H1692,TRUE,_xll.ohTrigger(RecalcTrigger,Trigger3M)),NA())</f>
        <v>1.3377883249026584E-2</v>
      </c>
      <c r="L1692" s="44">
        <f>IFERROR(_xll.qlIndexFixing(Index6M,$H1692,TRUE,_xll.ohTrigger(RecalcTrigger,Trigger6M)),NA())</f>
        <v>1.3555463142165547E-2</v>
      </c>
      <c r="M1692" s="183">
        <f>IFERROR(_xll.qlIndexFixing(Index1Y,$H1692,TRUE,_xll.ohTrigger(RecalcTrigger,Trigger1Y)),NA())</f>
        <v>1.3699310582850923E-2</v>
      </c>
      <c r="N1692" s="182">
        <f>IFERROR(_xll.qlIndexFixing(ONIndex1M,I1692,TRUE,_xll.ohTrigger(RecalcTrigger,Trigger1M)),NA())</f>
        <v>1.3088038030950599E-2</v>
      </c>
      <c r="O1692" s="44">
        <f>IFERROR(_xll.qlIndexFixing(ONIndex3M,I1692,TRUE,_xll.ohTrigger(RecalcTrigger,Trigger3M)),NA())</f>
        <v>1.337905975934639E-2</v>
      </c>
      <c r="P1692" s="44">
        <f>IFERROR(_xll.qlIndexFixing(ONIndex6M,I1692,TRUE,_xll.ohTrigger(RecalcTrigger,Trigger6M)),NA())</f>
        <v>1.3553422864740483E-2</v>
      </c>
      <c r="Q1692" s="183">
        <f>IFERROR(_xll.qlIndexFixing(ONIndex1Y,I1692,TRUE,_xll.ohTrigger(RecalcTrigger,Trigger1Y)),NA())</f>
        <v>1.374106560600552E-2</v>
      </c>
    </row>
    <row r="1693" spans="2:17" x14ac:dyDescent="0.2">
      <c r="B1693" s="39" t="s">
        <v>42</v>
      </c>
      <c r="D1693" s="42">
        <f>_xll.qlCalendarAdvance(Calendar,$D1692,B1693,"f",FALSE)</f>
        <v>51370</v>
      </c>
      <c r="E1693" s="177">
        <f>_xll.qlInterestRateIndexValueDate(IndexON,D1693)</f>
        <v>51370</v>
      </c>
      <c r="F1693" s="193">
        <f>IFERROR(_xll.qlIndexFixing(IndexON,D1693,TRUE,_xll.ohTrigger(RecalcTrigger,TriggerON)),NA())</f>
        <v>1.3915039525915773E-2</v>
      </c>
      <c r="H1693" s="42">
        <f>_xll.qlCalendarAdvance(Calendar,$H1692,B1693,"f",FALSE)</f>
        <v>51370</v>
      </c>
      <c r="I1693" s="177">
        <f>_xll.qlInterestRateIndexValueDate(Index1M,$H1693)</f>
        <v>51372</v>
      </c>
      <c r="J1693" s="182">
        <f>IFERROR(_xll.qlIndexFixing(Index1M,$H1693,TRUE,_xll.ohTrigger(RecalcTrigger,Trigger1M)),NA())</f>
        <v>1.3084683544084255E-2</v>
      </c>
      <c r="K1693" s="44">
        <f>IFERROR(_xll.qlIndexFixing(Index3M,H1693,TRUE,_xll.ohTrigger(RecalcTrigger,Trigger3M)),NA())</f>
        <v>1.3374032760001937E-2</v>
      </c>
      <c r="L1693" s="44">
        <f>IFERROR(_xll.qlIndexFixing(Index6M,$H1693,TRUE,_xll.ohTrigger(RecalcTrigger,Trigger6M)),NA())</f>
        <v>1.3552173019267097E-2</v>
      </c>
      <c r="M1693" s="183">
        <f>IFERROR(_xll.qlIndexFixing(Index1Y,$H1693,TRUE,_xll.ohTrigger(RecalcTrigger,Trigger1Y)),NA())</f>
        <v>1.3695265265746196E-2</v>
      </c>
      <c r="N1693" s="182">
        <f>IFERROR(_xll.qlIndexFixing(ONIndex1M,I1693,TRUE,_xll.ohTrigger(RecalcTrigger,Trigger1M)),NA())</f>
        <v>1.3083890753629035E-2</v>
      </c>
      <c r="O1693" s="44">
        <f>IFERROR(_xll.qlIndexFixing(ONIndex3M,I1693,TRUE,_xll.ohTrigger(RecalcTrigger,Trigger3M)),NA())</f>
        <v>1.3374815521904893E-2</v>
      </c>
      <c r="P1693" s="44">
        <f>IFERROR(_xll.qlIndexFixing(ONIndex6M,I1693,TRUE,_xll.ohTrigger(RecalcTrigger,Trigger6M)),NA())</f>
        <v>1.3549342281589105E-2</v>
      </c>
      <c r="Q1693" s="183">
        <f>IFERROR(_xll.qlIndexFixing(ONIndex1Y,I1693,TRUE,_xll.ohTrigger(RecalcTrigger,Trigger1Y)),NA())</f>
        <v>1.3733834226270503E-2</v>
      </c>
    </row>
    <row r="1694" spans="2:17" x14ac:dyDescent="0.2">
      <c r="B1694" s="39" t="s">
        <v>42</v>
      </c>
      <c r="D1694" s="42">
        <f>_xll.qlCalendarAdvance(Calendar,$D1693,B1694,"f",FALSE)</f>
        <v>51377</v>
      </c>
      <c r="E1694" s="177">
        <f>_xll.qlInterestRateIndexValueDate(IndexON,D1694)</f>
        <v>51377</v>
      </c>
      <c r="F1694" s="193">
        <f>IFERROR(_xll.qlIndexFixing(IndexON,D1694,TRUE,_xll.ohTrigger(RecalcTrigger,TriggerON)),NA())</f>
        <v>1.3915039525995709E-2</v>
      </c>
      <c r="H1694" s="42">
        <f>_xll.qlCalendarAdvance(Calendar,$H1693,B1694,"f",FALSE)</f>
        <v>51377</v>
      </c>
      <c r="I1694" s="177">
        <f>_xll.qlInterestRateIndexValueDate(Index1M,$H1694)</f>
        <v>51379</v>
      </c>
      <c r="J1694" s="182">
        <f>IFERROR(_xll.qlIndexFixing(Index1M,$H1694,TRUE,_xll.ohTrigger(RecalcTrigger,Trigger1M)),NA())</f>
        <v>1.3080823221871858E-2</v>
      </c>
      <c r="K1694" s="44">
        <f>IFERROR(_xll.qlIndexFixing(Index3M,H1694,TRUE,_xll.ohTrigger(RecalcTrigger,Trigger3M)),NA())</f>
        <v>1.3370278808132768E-2</v>
      </c>
      <c r="L1694" s="44">
        <f>IFERROR(_xll.qlIndexFixing(Index6M,$H1694,TRUE,_xll.ohTrigger(RecalcTrigger,Trigger6M)),NA())</f>
        <v>1.3548762546739366E-2</v>
      </c>
      <c r="M1694" s="183">
        <f>IFERROR(_xll.qlIndexFixing(Index1Y,$H1694,TRUE,_xll.ohTrigger(RecalcTrigger,Trigger1Y)),NA())</f>
        <v>1.3691103717123411E-2</v>
      </c>
      <c r="N1694" s="182">
        <f>IFERROR(_xll.qlIndexFixing(ONIndex1M,I1694,TRUE,_xll.ohTrigger(RecalcTrigger,Trigger1M)),NA())</f>
        <v>1.3079807312923464E-2</v>
      </c>
      <c r="O1694" s="44">
        <f>IFERROR(_xll.qlIndexFixing(ONIndex3M,I1694,TRUE,_xll.ohTrigger(RecalcTrigger,Trigger3M)),NA())</f>
        <v>1.3370637376075578E-2</v>
      </c>
      <c r="P1694" s="44">
        <f>IFERROR(_xll.qlIndexFixing(ONIndex6M,I1694,TRUE,_xll.ohTrigger(RecalcTrigger,Trigger6M)),NA())</f>
        <v>1.3545325133454966E-2</v>
      </c>
      <c r="Q1694" s="183">
        <f>IFERROR(_xll.qlIndexFixing(ONIndex1Y,I1694,TRUE,_xll.ohTrigger(RecalcTrigger,Trigger1Y)),NA())</f>
        <v>1.3726638490823007E-2</v>
      </c>
    </row>
    <row r="1695" spans="2:17" x14ac:dyDescent="0.2">
      <c r="B1695" s="39" t="s">
        <v>42</v>
      </c>
      <c r="D1695" s="42">
        <f>_xll.qlCalendarAdvance(Calendar,$D1694,B1695,"f",FALSE)</f>
        <v>51384</v>
      </c>
      <c r="E1695" s="177">
        <f>_xll.qlInterestRateIndexValueDate(IndexON,D1695)</f>
        <v>51384</v>
      </c>
      <c r="F1695" s="193">
        <f>IFERROR(_xll.qlIndexFixing(IndexON,D1695,TRUE,_xll.ohTrigger(RecalcTrigger,TriggerON)),NA())</f>
        <v>1.3915039525995709E-2</v>
      </c>
      <c r="H1695" s="42">
        <f>_xll.qlCalendarAdvance(Calendar,$H1694,B1695,"f",FALSE)</f>
        <v>51384</v>
      </c>
      <c r="I1695" s="177">
        <f>_xll.qlInterestRateIndexValueDate(Index1M,$H1695)</f>
        <v>51386</v>
      </c>
      <c r="J1695" s="182">
        <f>IFERROR(_xll.qlIndexFixing(Index1M,$H1695,TRUE,_xll.ohTrigger(RecalcTrigger,Trigger1M)),NA())</f>
        <v>1.3076774567248227E-2</v>
      </c>
      <c r="K1695" s="44">
        <f>IFERROR(_xll.qlIndexFixing(Index3M,H1695,TRUE,_xll.ohTrigger(RecalcTrigger,Trigger3M)),NA())</f>
        <v>1.3366549951058225E-2</v>
      </c>
      <c r="L1695" s="44">
        <f>IFERROR(_xll.qlIndexFixing(Index6M,$H1695,TRUE,_xll.ohTrigger(RecalcTrigger,Trigger6M)),NA())</f>
        <v>1.3545574502190572E-2</v>
      </c>
      <c r="M1695" s="183">
        <f>IFERROR(_xll.qlIndexFixing(Index1Y,$H1695,TRUE,_xll.ohTrigger(RecalcTrigger,Trigger1Y)),NA())</f>
        <v>1.3687503045961114E-2</v>
      </c>
      <c r="N1695" s="182">
        <f>IFERROR(_xll.qlIndexFixing(ONIndex1M,I1695,TRUE,_xll.ohTrigger(RecalcTrigger,Trigger1M)),NA())</f>
        <v>1.3075787957594898E-2</v>
      </c>
      <c r="O1695" s="44">
        <f>IFERROR(_xll.qlIndexFixing(ONIndex3M,I1695,TRUE,_xll.ohTrigger(RecalcTrigger,Trigger3M)),NA())</f>
        <v>1.3366525572537924E-2</v>
      </c>
      <c r="P1695" s="44">
        <f>IFERROR(_xll.qlIndexFixing(ONIndex6M,I1695,TRUE,_xll.ohTrigger(RecalcTrigger,Trigger6M)),NA())</f>
        <v>1.3541371657028733E-2</v>
      </c>
      <c r="Q1695" s="183">
        <f>IFERROR(_xll.qlIndexFixing(ONIndex1Y,I1695,TRUE,_xll.ohTrigger(RecalcTrigger,Trigger1Y)),NA())</f>
        <v>1.3719478567528753E-2</v>
      </c>
    </row>
    <row r="1696" spans="2:17" x14ac:dyDescent="0.2">
      <c r="B1696" s="39" t="s">
        <v>42</v>
      </c>
      <c r="D1696" s="42">
        <f>_xll.qlCalendarAdvance(Calendar,$D1695,B1696,"f",FALSE)</f>
        <v>51391</v>
      </c>
      <c r="E1696" s="177">
        <f>_xll.qlInterestRateIndexValueDate(IndexON,D1696)</f>
        <v>51391</v>
      </c>
      <c r="F1696" s="193">
        <f>IFERROR(_xll.qlIndexFixing(IndexON,D1696,TRUE,_xll.ohTrigger(RecalcTrigger,TriggerON)),NA())</f>
        <v>1.3915039525915773E-2</v>
      </c>
      <c r="H1696" s="42">
        <f>_xll.qlCalendarAdvance(Calendar,$H1695,B1696,"f",FALSE)</f>
        <v>51391</v>
      </c>
      <c r="I1696" s="177">
        <f>_xll.qlInterestRateIndexValueDate(Index1M,$H1696)</f>
        <v>51393</v>
      </c>
      <c r="J1696" s="182">
        <f>IFERROR(_xll.qlIndexFixing(Index1M,$H1696,TRUE,_xll.ohTrigger(RecalcTrigger,Trigger1M)),NA())</f>
        <v>1.3072917149105903E-2</v>
      </c>
      <c r="K1696" s="44">
        <f>IFERROR(_xll.qlIndexFixing(Index3M,H1696,TRUE,_xll.ohTrigger(RecalcTrigger,Trigger3M)),NA())</f>
        <v>1.3362889384021043E-2</v>
      </c>
      <c r="L1696" s="44">
        <f>IFERROR(_xll.qlIndexFixing(Index6M,$H1696,TRUE,_xll.ohTrigger(RecalcTrigger,Trigger6M)),NA())</f>
        <v>1.3542441457516489E-2</v>
      </c>
      <c r="M1696" s="183">
        <f>IFERROR(_xll.qlIndexFixing(Index1Y,$H1696,TRUE,_xll.ohTrigger(RecalcTrigger,Trigger1Y)),NA())</f>
        <v>1.3683784906784079E-2</v>
      </c>
      <c r="N1696" s="182">
        <f>IFERROR(_xll.qlIndexFixing(ONIndex1M,I1696,TRUE,_xll.ohTrigger(RecalcTrigger,Trigger1M)),NA())</f>
        <v>1.307183293616454E-2</v>
      </c>
      <c r="O1696" s="44">
        <f>IFERROR(_xll.qlIndexFixing(ONIndex3M,I1696,TRUE,_xll.ohTrigger(RecalcTrigger,Trigger3M)),NA())</f>
        <v>1.3362480361411855E-2</v>
      </c>
      <c r="P1696" s="44">
        <f>IFERROR(_xll.qlIndexFixing(ONIndex6M,I1696,TRUE,_xll.ohTrigger(RecalcTrigger,Trigger6M)),NA())</f>
        <v>1.3537482089320818E-2</v>
      </c>
      <c r="Q1696" s="183">
        <f>IFERROR(_xll.qlIndexFixing(ONIndex1Y,I1696,TRUE,_xll.ohTrigger(RecalcTrigger,Trigger1Y)),NA())</f>
        <v>1.3712354624013656E-2</v>
      </c>
    </row>
    <row r="1697" spans="2:17" x14ac:dyDescent="0.2">
      <c r="B1697" s="39" t="s">
        <v>42</v>
      </c>
      <c r="D1697" s="42">
        <f>_xll.qlCalendarAdvance(Calendar,$D1696,B1697,"f",FALSE)</f>
        <v>51398</v>
      </c>
      <c r="E1697" s="177">
        <f>_xll.qlInterestRateIndexValueDate(IndexON,D1697)</f>
        <v>51398</v>
      </c>
      <c r="F1697" s="193">
        <f>IFERROR(_xll.qlIndexFixing(IndexON,D1697,TRUE,_xll.ohTrigger(RecalcTrigger,TriggerON)),NA())</f>
        <v>1.3915039525915773E-2</v>
      </c>
      <c r="H1697" s="42">
        <f>_xll.qlCalendarAdvance(Calendar,$H1696,B1697,"f",FALSE)</f>
        <v>51398</v>
      </c>
      <c r="I1697" s="177">
        <f>_xll.qlInterestRateIndexValueDate(Index1M,$H1697)</f>
        <v>51400</v>
      </c>
      <c r="J1697" s="182">
        <f>IFERROR(_xll.qlIndexFixing(Index1M,$H1697,TRUE,_xll.ohTrigger(RecalcTrigger,Trigger1M)),NA())</f>
        <v>1.3069124776287543E-2</v>
      </c>
      <c r="K1697" s="44">
        <f>IFERROR(_xll.qlIndexFixing(Index3M,H1697,TRUE,_xll.ohTrigger(RecalcTrigger,Trigger3M)),NA())</f>
        <v>1.3359297358074907E-2</v>
      </c>
      <c r="L1697" s="44">
        <f>IFERROR(_xll.qlIndexFixing(Index6M,$H1697,TRUE,_xll.ohTrigger(RecalcTrigger,Trigger6M)),NA())</f>
        <v>1.3539360856089496E-2</v>
      </c>
      <c r="M1697" s="183">
        <f>IFERROR(_xll.qlIndexFixing(Index1Y,$H1697,TRUE,_xll.ohTrigger(RecalcTrigger,Trigger1Y)),NA())</f>
        <v>1.3680174585836593E-2</v>
      </c>
      <c r="N1697" s="182">
        <f>IFERROR(_xll.qlIndexFixing(ONIndex1M,I1697,TRUE,_xll.ohTrigger(RecalcTrigger,Trigger1M)),NA())</f>
        <v>1.3067942497393403E-2</v>
      </c>
      <c r="O1697" s="44">
        <f>IFERROR(_xll.qlIndexFixing(ONIndex3M,I1697,TRUE,_xll.ohTrigger(RecalcTrigger,Trigger3M)),NA())</f>
        <v>1.3358501993296912E-2</v>
      </c>
      <c r="P1697" s="44">
        <f>IFERROR(_xll.qlIndexFixing(ONIndex6M,I1697,TRUE,_xll.ohTrigger(RecalcTrigger,Trigger6M)),NA())</f>
        <v>1.3533656667181759E-2</v>
      </c>
      <c r="Q1697" s="183">
        <f>IFERROR(_xll.qlIndexFixing(ONIndex1Y,I1697,TRUE,_xll.ohTrigger(RecalcTrigger,Trigger1Y)),NA())</f>
        <v>1.3705266827983564E-2</v>
      </c>
    </row>
    <row r="1698" spans="2:17" x14ac:dyDescent="0.2">
      <c r="B1698" s="39" t="s">
        <v>42</v>
      </c>
      <c r="D1698" s="42">
        <f>_xll.qlCalendarAdvance(Calendar,$D1697,B1698,"f",FALSE)</f>
        <v>51405</v>
      </c>
      <c r="E1698" s="177">
        <f>_xll.qlInterestRateIndexValueDate(IndexON,D1698)</f>
        <v>51405</v>
      </c>
      <c r="F1698" s="193">
        <f>IFERROR(_xll.qlIndexFixing(IndexON,D1698,TRUE,_xll.ohTrigger(RecalcTrigger,TriggerON)),NA())</f>
        <v>1.3915039525995709E-2</v>
      </c>
      <c r="H1698" s="42">
        <f>_xll.qlCalendarAdvance(Calendar,$H1697,B1698,"f",FALSE)</f>
        <v>51405</v>
      </c>
      <c r="I1698" s="177">
        <f>_xll.qlInterestRateIndexValueDate(Index1M,$H1698)</f>
        <v>51407</v>
      </c>
      <c r="J1698" s="182">
        <f>IFERROR(_xll.qlIndexFixing(Index1M,$H1698,TRUE,_xll.ohTrigger(RecalcTrigger,Trigger1M)),NA())</f>
        <v>1.3065351715666071E-2</v>
      </c>
      <c r="K1698" s="44">
        <f>IFERROR(_xll.qlIndexFixing(Index3M,H1698,TRUE,_xll.ohTrigger(RecalcTrigger,Trigger3M)),NA())</f>
        <v>1.3355803077347459E-2</v>
      </c>
      <c r="L1698" s="44">
        <f>IFERROR(_xll.qlIndexFixing(Index6M,$H1698,TRUE,_xll.ohTrigger(RecalcTrigger,Trigger6M)),NA())</f>
        <v>1.3536385867537141E-2</v>
      </c>
      <c r="M1698" s="183">
        <f>IFERROR(_xll.qlIndexFixing(Index1Y,$H1698,TRUE,_xll.ohTrigger(RecalcTrigger,Trigger1Y)),NA())</f>
        <v>1.3676671457994723E-2</v>
      </c>
      <c r="N1698" s="182">
        <f>IFERROR(_xll.qlIndexFixing(ONIndex1M,I1698,TRUE,_xll.ohTrigger(RecalcTrigger,Trigger1M)),NA())</f>
        <v>1.306411688980269E-2</v>
      </c>
      <c r="O1698" s="44">
        <f>IFERROR(_xll.qlIndexFixing(ONIndex3M,I1698,TRUE,_xll.ohTrigger(RecalcTrigger,Trigger3M)),NA())</f>
        <v>1.3354590718552828E-2</v>
      </c>
      <c r="P1698" s="44">
        <f>IFERROR(_xll.qlIndexFixing(ONIndex6M,I1698,TRUE,_xll.ohTrigger(RecalcTrigger,Trigger6M)),NA())</f>
        <v>1.3529895627621968E-2</v>
      </c>
      <c r="Q1698" s="183">
        <f>IFERROR(_xll.qlIndexFixing(ONIndex1Y,I1698,TRUE,_xll.ohTrigger(RecalcTrigger,Trigger1Y)),NA())</f>
        <v>1.3698215347144327E-2</v>
      </c>
    </row>
    <row r="1699" spans="2:17" x14ac:dyDescent="0.2">
      <c r="B1699" s="39" t="s">
        <v>42</v>
      </c>
      <c r="D1699" s="42">
        <f>_xll.qlCalendarAdvance(Calendar,$D1698,B1699,"f",FALSE)</f>
        <v>51412</v>
      </c>
      <c r="E1699" s="177">
        <f>_xll.qlInterestRateIndexValueDate(IndexON,D1699)</f>
        <v>51412</v>
      </c>
      <c r="F1699" s="193">
        <f>IFERROR(_xll.qlIndexFixing(IndexON,D1699,TRUE,_xll.ohTrigger(RecalcTrigger,TriggerON)),NA())</f>
        <v>1.3915039525915773E-2</v>
      </c>
      <c r="H1699" s="42">
        <f>_xll.qlCalendarAdvance(Calendar,$H1698,B1699,"f",FALSE)</f>
        <v>51412</v>
      </c>
      <c r="I1699" s="177">
        <f>_xll.qlInterestRateIndexValueDate(Index1M,$H1699)</f>
        <v>51414</v>
      </c>
      <c r="J1699" s="182">
        <f>IFERROR(_xll.qlIndexFixing(Index1M,$H1699,TRUE,_xll.ohTrigger(RecalcTrigger,Trigger1M)),NA())</f>
        <v>1.3061736162027771E-2</v>
      </c>
      <c r="K1699" s="44">
        <f>IFERROR(_xll.qlIndexFixing(Index3M,H1699,TRUE,_xll.ohTrigger(RecalcTrigger,Trigger3M)),NA())</f>
        <v>1.3352363450857444E-2</v>
      </c>
      <c r="L1699" s="44">
        <f>IFERROR(_xll.qlIndexFixing(Index6M,$H1699,TRUE,_xll.ohTrigger(RecalcTrigger,Trigger6M)),NA())</f>
        <v>1.3533404588816545E-2</v>
      </c>
      <c r="M1699" s="183">
        <f>IFERROR(_xll.qlIndexFixing(Index1Y,$H1699,TRUE,_xll.ohTrigger(RecalcTrigger,Trigger1Y)),NA())</f>
        <v>1.3673274895382956E-2</v>
      </c>
      <c r="N1699" s="182">
        <f>IFERROR(_xll.qlIndexFixing(ONIndex1M,I1699,TRUE,_xll.ohTrigger(RecalcTrigger,Trigger1M)),NA())</f>
        <v>1.3060356362153414E-2</v>
      </c>
      <c r="O1699" s="44">
        <f>IFERROR(_xll.qlIndexFixing(ONIndex3M,I1699,TRUE,_xll.ohTrigger(RecalcTrigger,Trigger3M)),NA())</f>
        <v>1.3350746787539336E-2</v>
      </c>
      <c r="P1699" s="44">
        <f>IFERROR(_xll.qlIndexFixing(ONIndex6M,I1699,TRUE,_xll.ohTrigger(RecalcTrigger,Trigger6M)),NA())</f>
        <v>1.352619920717224E-2</v>
      </c>
      <c r="Q1699" s="183">
        <f>IFERROR(_xll.qlIndexFixing(ONIndex1Y,I1699,TRUE,_xll.ohTrigger(RecalcTrigger,Trigger1Y)),NA())</f>
        <v>1.3691200349361665E-2</v>
      </c>
    </row>
    <row r="1700" spans="2:17" x14ac:dyDescent="0.2">
      <c r="B1700" s="39" t="s">
        <v>42</v>
      </c>
      <c r="D1700" s="42">
        <f>_xll.qlCalendarAdvance(Calendar,$D1699,B1700,"f",FALSE)</f>
        <v>51419</v>
      </c>
      <c r="E1700" s="177">
        <f>_xll.qlInterestRateIndexValueDate(IndexON,D1700)</f>
        <v>51419</v>
      </c>
      <c r="F1700" s="193">
        <f>IFERROR(_xll.qlIndexFixing(IndexON,D1700,TRUE,_xll.ohTrigger(RecalcTrigger,TriggerON)),NA())</f>
        <v>1.3915039525995709E-2</v>
      </c>
      <c r="H1700" s="42">
        <f>_xll.qlCalendarAdvance(Calendar,$H1699,B1700,"f",FALSE)</f>
        <v>51419</v>
      </c>
      <c r="I1700" s="177">
        <f>_xll.qlInterestRateIndexValueDate(Index1M,$H1700)</f>
        <v>51421</v>
      </c>
      <c r="J1700" s="182">
        <f>IFERROR(_xll.qlIndexFixing(Index1M,$H1700,TRUE,_xll.ohTrigger(RecalcTrigger,Trigger1M)),NA())</f>
        <v>1.3058140418294039E-2</v>
      </c>
      <c r="K1700" s="44">
        <f>IFERROR(_xll.qlIndexFixing(Index3M,H1700,TRUE,_xll.ohTrigger(RecalcTrigger,Trigger3M)),NA())</f>
        <v>1.3348993180241665E-2</v>
      </c>
      <c r="L1700" s="44">
        <f>IFERROR(_xll.qlIndexFixing(Index6M,$H1700,TRUE,_xll.ohTrigger(RecalcTrigger,Trigger6M)),NA())</f>
        <v>1.3530467779452059E-2</v>
      </c>
      <c r="M1700" s="183">
        <f>IFERROR(_xll.qlIndexFixing(Index1Y,$H1700,TRUE,_xll.ohTrigger(RecalcTrigger,Trigger1Y)),NA())</f>
        <v>1.3669984267373968E-2</v>
      </c>
      <c r="N1700" s="182">
        <f>IFERROR(_xll.qlIndexFixing(ONIndex1M,I1700,TRUE,_xll.ohTrigger(RecalcTrigger,Trigger1M)),NA())</f>
        <v>1.3056661162966776E-2</v>
      </c>
      <c r="O1700" s="44">
        <f>IFERROR(_xll.qlIndexFixing(ONIndex3M,I1700,TRUE,_xll.ohTrigger(RecalcTrigger,Trigger3M)),NA())</f>
        <v>1.3346970450776041E-2</v>
      </c>
      <c r="P1700" s="44">
        <f>IFERROR(_xll.qlIndexFixing(ONIndex6M,I1700,TRUE,_xll.ohTrigger(RecalcTrigger,Trigger6M)),NA())</f>
        <v>1.3522567643082795E-2</v>
      </c>
      <c r="Q1700" s="183">
        <f>IFERROR(_xll.qlIndexFixing(ONIndex1Y,I1700,TRUE,_xll.ohTrigger(RecalcTrigger,Trigger1Y)),NA())</f>
        <v>1.3684222002181556E-2</v>
      </c>
    </row>
    <row r="1701" spans="2:17" x14ac:dyDescent="0.2">
      <c r="B1701" s="39" t="s">
        <v>42</v>
      </c>
      <c r="D1701" s="42">
        <f>_xll.qlCalendarAdvance(Calendar,$D1700,B1701,"f",FALSE)</f>
        <v>51426</v>
      </c>
      <c r="E1701" s="177">
        <f>_xll.qlInterestRateIndexValueDate(IndexON,D1701)</f>
        <v>51426</v>
      </c>
      <c r="F1701" s="193">
        <f>IFERROR(_xll.qlIndexFixing(IndexON,D1701,TRUE,_xll.ohTrigger(RecalcTrigger,TriggerON)),NA())</f>
        <v>1.3915039525995709E-2</v>
      </c>
      <c r="H1701" s="42">
        <f>_xll.qlCalendarAdvance(Calendar,$H1700,B1701,"f",FALSE)</f>
        <v>51426</v>
      </c>
      <c r="I1701" s="177">
        <f>_xll.qlInterestRateIndexValueDate(Index1M,$H1701)</f>
        <v>51428</v>
      </c>
      <c r="J1701" s="182">
        <f>IFERROR(_xll.qlIndexFixing(Index1M,$H1701,TRUE,_xll.ohTrigger(RecalcTrigger,Trigger1M)),NA())</f>
        <v>1.3054610715299635E-2</v>
      </c>
      <c r="K1701" s="44">
        <f>IFERROR(_xll.qlIndexFixing(Index3M,H1701,TRUE,_xll.ohTrigger(RecalcTrigger,Trigger3M)),NA())</f>
        <v>1.3345692516591184E-2</v>
      </c>
      <c r="L1701" s="44">
        <f>IFERROR(_xll.qlIndexFixing(Index6M,$H1701,TRUE,_xll.ohTrigger(RecalcTrigger,Trigger6M)),NA())</f>
        <v>1.3527819275293614E-2</v>
      </c>
      <c r="M1701" s="183">
        <f>IFERROR(_xll.qlIndexFixing(Index1Y,$H1701,TRUE,_xll.ohTrigger(RecalcTrigger,Trigger1Y)),NA())</f>
        <v>1.366679894058798E-2</v>
      </c>
      <c r="N1701" s="182">
        <f>IFERROR(_xll.qlIndexFixing(ONIndex1M,I1701,TRUE,_xll.ohTrigger(RecalcTrigger,Trigger1M)),NA())</f>
        <v>1.3053031540923854E-2</v>
      </c>
      <c r="O1701" s="44">
        <f>IFERROR(_xll.qlIndexFixing(ONIndex3M,I1701,TRUE,_xll.ohTrigger(RecalcTrigger,Trigger3M)),NA())</f>
        <v>1.3343261958462804E-2</v>
      </c>
      <c r="P1701" s="44">
        <f>IFERROR(_xll.qlIndexFixing(ONIndex6M,I1701,TRUE,_xll.ohTrigger(RecalcTrigger,Trigger6M)),NA())</f>
        <v>1.3519001171884426E-2</v>
      </c>
      <c r="Q1701" s="183">
        <f>IFERROR(_xll.qlIndexFixing(ONIndex1Y,I1701,TRUE,_xll.ohTrigger(RecalcTrigger,Trigger1Y)),NA())</f>
        <v>1.3677280473149978E-2</v>
      </c>
    </row>
    <row r="1702" spans="2:17" x14ac:dyDescent="0.2">
      <c r="B1702" s="39" t="s">
        <v>42</v>
      </c>
      <c r="D1702" s="42">
        <f>_xll.qlCalendarAdvance(Calendar,$D1701,B1702,"f",FALSE)</f>
        <v>51433</v>
      </c>
      <c r="E1702" s="177">
        <f>_xll.qlInterestRateIndexValueDate(IndexON,D1702)</f>
        <v>51433</v>
      </c>
      <c r="F1702" s="193">
        <f>IFERROR(_xll.qlIndexFixing(IndexON,D1702,TRUE,_xll.ohTrigger(RecalcTrigger,TriggerON)),NA())</f>
        <v>1.3915039525995709E-2</v>
      </c>
      <c r="H1702" s="42">
        <f>_xll.qlCalendarAdvance(Calendar,$H1701,B1702,"f",FALSE)</f>
        <v>51433</v>
      </c>
      <c r="I1702" s="177">
        <f>_xll.qlInterestRateIndexValueDate(Index1M,$H1702)</f>
        <v>51435</v>
      </c>
      <c r="J1702" s="182">
        <f>IFERROR(_xll.qlIndexFixing(Index1M,$H1702,TRUE,_xll.ohTrigger(RecalcTrigger,Trigger1M)),NA())</f>
        <v>1.3051147301898401E-2</v>
      </c>
      <c r="K1702" s="44">
        <f>IFERROR(_xll.qlIndexFixing(Index3M,H1702,TRUE,_xll.ohTrigger(RecalcTrigger,Trigger3M)),NA())</f>
        <v>1.3342461710996213E-2</v>
      </c>
      <c r="L1702" s="44">
        <f>IFERROR(_xll.qlIndexFixing(Index6M,$H1702,TRUE,_xll.ohTrigger(RecalcTrigger,Trigger6M)),NA())</f>
        <v>1.3524717256151441E-2</v>
      </c>
      <c r="M1702" s="183">
        <f>IFERROR(_xll.qlIndexFixing(Index1Y,$H1702,TRUE,_xll.ohTrigger(RecalcTrigger,Trigger1Y)),NA())</f>
        <v>1.3663718278891448E-2</v>
      </c>
      <c r="N1702" s="182">
        <f>IFERROR(_xll.qlIndexFixing(ONIndex1M,I1702,TRUE,_xll.ohTrigger(RecalcTrigger,Trigger1M)),NA())</f>
        <v>1.3049467744785659E-2</v>
      </c>
      <c r="O1702" s="44">
        <f>IFERROR(_xll.qlIndexFixing(ONIndex3M,I1702,TRUE,_xll.ohTrigger(RecalcTrigger,Trigger3M)),NA())</f>
        <v>1.3339621561279102E-2</v>
      </c>
      <c r="P1702" s="44">
        <f>IFERROR(_xll.qlIndexFixing(ONIndex6M,I1702,TRUE,_xll.ohTrigger(RecalcTrigger,Trigger6M)),NA())</f>
        <v>1.3515500030747418E-2</v>
      </c>
      <c r="Q1702" s="183">
        <f>IFERROR(_xll.qlIndexFixing(ONIndex1Y,I1702,TRUE,_xll.ohTrigger(RecalcTrigger,Trigger1Y)),NA())</f>
        <v>1.3670375930372458E-2</v>
      </c>
    </row>
    <row r="1703" spans="2:17" x14ac:dyDescent="0.2">
      <c r="B1703" s="39" t="s">
        <v>42</v>
      </c>
      <c r="D1703" s="42">
        <f>_xll.qlCalendarAdvance(Calendar,$D1702,B1703,"f",FALSE)</f>
        <v>51440</v>
      </c>
      <c r="E1703" s="177">
        <f>_xll.qlInterestRateIndexValueDate(IndexON,D1703)</f>
        <v>51440</v>
      </c>
      <c r="F1703" s="193">
        <f>IFERROR(_xll.qlIndexFixing(IndexON,D1703,TRUE,_xll.ohTrigger(RecalcTrigger,TriggerON)),NA())</f>
        <v>1.3915039525995709E-2</v>
      </c>
      <c r="H1703" s="42">
        <f>_xll.qlCalendarAdvance(Calendar,$H1702,B1703,"f",FALSE)</f>
        <v>51440</v>
      </c>
      <c r="I1703" s="177">
        <f>_xll.qlInterestRateIndexValueDate(Index1M,$H1703)</f>
        <v>51442</v>
      </c>
      <c r="J1703" s="182">
        <f>IFERROR(_xll.qlIndexFixing(Index1M,$H1703,TRUE,_xll.ohTrigger(RecalcTrigger,Trigger1M)),NA())</f>
        <v>1.3047750426951915E-2</v>
      </c>
      <c r="K1703" s="44">
        <f>IFERROR(_xll.qlIndexFixing(Index3M,H1703,TRUE,_xll.ohTrigger(RecalcTrigger,Trigger3M)),NA())</f>
        <v>1.3339301014554619E-2</v>
      </c>
      <c r="L1703" s="44">
        <f>IFERROR(_xll.qlIndexFixing(Index6M,$H1703,TRUE,_xll.ohTrigger(RecalcTrigger,Trigger6M)),NA())</f>
        <v>1.3521834323493876E-2</v>
      </c>
      <c r="M1703" s="183">
        <f>IFERROR(_xll.qlIndexFixing(Index1Y,$H1703,TRUE,_xll.ohTrigger(RecalcTrigger,Trigger1Y)),NA())</f>
        <v>1.3660741643397499E-2</v>
      </c>
      <c r="N1703" s="182">
        <f>IFERROR(_xll.qlIndexFixing(ONIndex1M,I1703,TRUE,_xll.ohTrigger(RecalcTrigger,Trigger1M)),NA())</f>
        <v>1.3045970022993458E-2</v>
      </c>
      <c r="O1703" s="44">
        <f>IFERROR(_xll.qlIndexFixing(ONIndex3M,I1703,TRUE,_xll.ohTrigger(RecalcTrigger,Trigger3M)),NA())</f>
        <v>1.3336049509344861E-2</v>
      </c>
      <c r="P1703" s="44">
        <f>IFERROR(_xll.qlIndexFixing(ONIndex6M,I1703,TRUE,_xll.ohTrigger(RecalcTrigger,Trigger6M)),NA())</f>
        <v>1.3512064456442374E-2</v>
      </c>
      <c r="Q1703" s="183">
        <f>IFERROR(_xll.qlIndexFixing(ONIndex1Y,I1703,TRUE,_xll.ohTrigger(RecalcTrigger,Trigger1Y)),NA())</f>
        <v>1.3663508541235103E-2</v>
      </c>
    </row>
    <row r="1704" spans="2:17" x14ac:dyDescent="0.2">
      <c r="B1704" s="39" t="s">
        <v>42</v>
      </c>
      <c r="D1704" s="42">
        <f>_xll.qlCalendarAdvance(Calendar,$D1703,B1704,"f",FALSE)</f>
        <v>51447</v>
      </c>
      <c r="E1704" s="177">
        <f>_xll.qlInterestRateIndexValueDate(IndexON,D1704)</f>
        <v>51447</v>
      </c>
      <c r="F1704" s="193">
        <f>IFERROR(_xll.qlIndexFixing(IndexON,D1704,TRUE,_xll.ohTrigger(RecalcTrigger,TriggerON)),NA())</f>
        <v>1.3915039525995709E-2</v>
      </c>
      <c r="H1704" s="42">
        <f>_xll.qlCalendarAdvance(Calendar,$H1703,B1704,"f",FALSE)</f>
        <v>51447</v>
      </c>
      <c r="I1704" s="177">
        <f>_xll.qlInterestRateIndexValueDate(Index1M,$H1704)</f>
        <v>51449</v>
      </c>
      <c r="J1704" s="182">
        <f>IFERROR(_xll.qlIndexFixing(Index1M,$H1704,TRUE,_xll.ohTrigger(RecalcTrigger,Trigger1M)),NA())</f>
        <v>1.3044420339308856E-2</v>
      </c>
      <c r="K1704" s="44">
        <f>IFERROR(_xll.qlIndexFixing(Index3M,H1704,TRUE,_xll.ohTrigger(RecalcTrigger,Trigger3M)),NA())</f>
        <v>1.3336209868863715E-2</v>
      </c>
      <c r="L1704" s="44">
        <f>IFERROR(_xll.qlIndexFixing(Index6M,$H1704,TRUE,_xll.ohTrigger(RecalcTrigger,Trigger6M)),NA())</f>
        <v>1.35190485318342E-2</v>
      </c>
      <c r="M1704" s="183">
        <f>IFERROR(_xll.qlIndexFixing(Index1Y,$H1704,TRUE,_xll.ohTrigger(RecalcTrigger,Trigger1Y)),NA())</f>
        <v>1.3657868392463537E-2</v>
      </c>
      <c r="N1704" s="182">
        <f>IFERROR(_xll.qlIndexFixing(ONIndex1M,I1704,TRUE,_xll.ohTrigger(RecalcTrigger,Trigger1M)),NA())</f>
        <v>1.3042538624468136E-2</v>
      </c>
      <c r="O1704" s="44">
        <f>IFERROR(_xll.qlIndexFixing(ONIndex3M,I1704,TRUE,_xll.ohTrigger(RecalcTrigger,Trigger3M)),NA())</f>
        <v>1.333254605325962E-2</v>
      </c>
      <c r="P1704" s="44">
        <f>IFERROR(_xll.qlIndexFixing(ONIndex6M,I1704,TRUE,_xll.ohTrigger(RecalcTrigger,Trigger6M)),NA())</f>
        <v>1.3508694685739897E-2</v>
      </c>
      <c r="Q1704" s="183">
        <f>IFERROR(_xll.qlIndexFixing(ONIndex1Y,I1704,TRUE,_xll.ohTrigger(RecalcTrigger,Trigger1Y)),NA())</f>
        <v>1.3656678473523698E-2</v>
      </c>
    </row>
    <row r="1705" spans="2:17" x14ac:dyDescent="0.2">
      <c r="B1705" s="39" t="s">
        <v>42</v>
      </c>
      <c r="D1705" s="42">
        <f>_xll.qlCalendarAdvance(Calendar,$D1704,B1705,"f",FALSE)</f>
        <v>51454</v>
      </c>
      <c r="E1705" s="177">
        <f>_xll.qlInterestRateIndexValueDate(IndexON,D1705)</f>
        <v>51454</v>
      </c>
      <c r="F1705" s="193">
        <f>IFERROR(_xll.qlIndexFixing(IndexON,D1705,TRUE,_xll.ohTrigger(RecalcTrigger,TriggerON)),NA())</f>
        <v>1.3915039525995709E-2</v>
      </c>
      <c r="H1705" s="42">
        <f>_xll.qlCalendarAdvance(Calendar,$H1704,B1705,"f",FALSE)</f>
        <v>51454</v>
      </c>
      <c r="I1705" s="177">
        <f>_xll.qlInterestRateIndexValueDate(Index1M,$H1705)</f>
        <v>51456</v>
      </c>
      <c r="J1705" s="182">
        <f>IFERROR(_xll.qlIndexFixing(Index1M,$H1705,TRUE,_xll.ohTrigger(RecalcTrigger,Trigger1M)),NA())</f>
        <v>1.3041157287841118E-2</v>
      </c>
      <c r="K1705" s="44">
        <f>IFERROR(_xll.qlIndexFixing(Index3M,H1705,TRUE,_xll.ohTrigger(RecalcTrigger,Trigger3M)),NA())</f>
        <v>1.3333184472580431E-2</v>
      </c>
      <c r="L1705" s="44">
        <f>IFERROR(_xll.qlIndexFixing(Index6M,$H1705,TRUE,_xll.ohTrigger(RecalcTrigger,Trigger6M)),NA())</f>
        <v>1.3516294427224858E-2</v>
      </c>
      <c r="M1705" s="183">
        <f>IFERROR(_xll.qlIndexFixing(Index1Y,$H1705,TRUE,_xll.ohTrigger(RecalcTrigger,Trigger1Y)),NA())</f>
        <v>1.3655097881693201E-2</v>
      </c>
      <c r="N1705" s="182">
        <f>IFERROR(_xll.qlIndexFixing(ONIndex1M,I1705,TRUE,_xll.ohTrigger(RecalcTrigger,Trigger1M)),NA())</f>
        <v>1.3039173797571024E-2</v>
      </c>
      <c r="O1705" s="44">
        <f>IFERROR(_xll.qlIndexFixing(ONIndex3M,I1705,TRUE,_xll.ohTrigger(RecalcTrigger,Trigger3M)),NA())</f>
        <v>1.3329111443303177E-2</v>
      </c>
      <c r="P1705" s="44">
        <f>IFERROR(_xll.qlIndexFixing(ONIndex6M,I1705,TRUE,_xll.ohTrigger(RecalcTrigger,Trigger6M)),NA())</f>
        <v>1.3505390955570462E-2</v>
      </c>
      <c r="Q1705" s="183">
        <f>IFERROR(_xll.qlIndexFixing(ONIndex1Y,I1705,TRUE,_xll.ohTrigger(RecalcTrigger,Trigger1Y)),NA())</f>
        <v>1.3649885895024028E-2</v>
      </c>
    </row>
    <row r="1706" spans="2:17" x14ac:dyDescent="0.2">
      <c r="B1706" s="39" t="s">
        <v>42</v>
      </c>
      <c r="D1706" s="42">
        <f>_xll.qlCalendarAdvance(Calendar,$D1705,B1706,"f",FALSE)</f>
        <v>51461</v>
      </c>
      <c r="E1706" s="177">
        <f>_xll.qlInterestRateIndexValueDate(IndexON,D1706)</f>
        <v>51461</v>
      </c>
      <c r="F1706" s="193">
        <f>IFERROR(_xll.qlIndexFixing(IndexON,D1706,TRUE,_xll.ohTrigger(RecalcTrigger,TriggerON)),NA())</f>
        <v>1.3915039525995709E-2</v>
      </c>
      <c r="H1706" s="42">
        <f>_xll.qlCalendarAdvance(Calendar,$H1705,B1706,"f",FALSE)</f>
        <v>51461</v>
      </c>
      <c r="I1706" s="177">
        <f>_xll.qlInterestRateIndexValueDate(Index1M,$H1706)</f>
        <v>51463</v>
      </c>
      <c r="J1706" s="182">
        <f>IFERROR(_xll.qlIndexFixing(Index1M,$H1706,TRUE,_xll.ohTrigger(RecalcTrigger,Trigger1M)),NA())</f>
        <v>1.3037961521394806E-2</v>
      </c>
      <c r="K1706" s="44">
        <f>IFERROR(_xll.qlIndexFixing(Index3M,H1706,TRUE,_xll.ohTrigger(RecalcTrigger,Trigger3M)),NA())</f>
        <v>1.3330220201240554E-2</v>
      </c>
      <c r="L1706" s="44">
        <f>IFERROR(_xll.qlIndexFixing(Index6M,$H1706,TRUE,_xll.ohTrigger(RecalcTrigger,Trigger6M)),NA())</f>
        <v>1.3513569377237649E-2</v>
      </c>
      <c r="M1706" s="183">
        <f>IFERROR(_xll.qlIndexFixing(Index1Y,$H1706,TRUE,_xll.ohTrigger(RecalcTrigger,Trigger1Y)),NA())</f>
        <v>1.3652429463933748E-2</v>
      </c>
      <c r="N1706" s="182">
        <f>IFERROR(_xll.qlIndexFixing(ONIndex1M,I1706,TRUE,_xll.ohTrigger(RecalcTrigger,Trigger1M)),NA())</f>
        <v>1.303587579114307E-2</v>
      </c>
      <c r="O1706" s="44">
        <f>IFERROR(_xll.qlIndexFixing(ONIndex3M,I1706,TRUE,_xll.ohTrigger(RecalcTrigger,Trigger3M)),NA())</f>
        <v>1.3325745930155009E-2</v>
      </c>
      <c r="P1706" s="44">
        <f>IFERROR(_xll.qlIndexFixing(ONIndex6M,I1706,TRUE,_xll.ohTrigger(RecalcTrigger,Trigger6M)),NA())</f>
        <v>1.3502153502864545E-2</v>
      </c>
      <c r="Q1706" s="183">
        <f>IFERROR(_xll.qlIndexFixing(ONIndex1Y,I1706,TRUE,_xll.ohTrigger(RecalcTrigger,Trigger1Y)),NA())</f>
        <v>1.3643130973441941E-2</v>
      </c>
    </row>
    <row r="1707" spans="2:17" x14ac:dyDescent="0.2">
      <c r="B1707" s="39" t="s">
        <v>42</v>
      </c>
      <c r="D1707" s="42">
        <f>_xll.qlCalendarAdvance(Calendar,$D1706,B1707,"f",FALSE)</f>
        <v>51468</v>
      </c>
      <c r="E1707" s="177">
        <f>_xll.qlInterestRateIndexValueDate(IndexON,D1707)</f>
        <v>51468</v>
      </c>
      <c r="F1707" s="193">
        <f>IFERROR(_xll.qlIndexFixing(IndexON,D1707,TRUE,_xll.ohTrigger(RecalcTrigger,TriggerON)),NA())</f>
        <v>1.3915039525995709E-2</v>
      </c>
      <c r="H1707" s="42">
        <f>_xll.qlCalendarAdvance(Calendar,$H1706,B1707,"f",FALSE)</f>
        <v>51468</v>
      </c>
      <c r="I1707" s="177">
        <f>_xll.qlInterestRateIndexValueDate(Index1M,$H1707)</f>
        <v>51470</v>
      </c>
      <c r="J1707" s="182">
        <f>IFERROR(_xll.qlIndexFixing(Index1M,$H1707,TRUE,_xll.ohTrigger(RecalcTrigger,Trigger1M)),NA())</f>
        <v>1.3034833288841811E-2</v>
      </c>
      <c r="K1707" s="44">
        <f>IFERROR(_xll.qlIndexFixing(Index3M,H1707,TRUE,_xll.ohTrigger(RecalcTrigger,Trigger3M)),NA())</f>
        <v>1.3327114841245269E-2</v>
      </c>
      <c r="L1707" s="44">
        <f>IFERROR(_xll.qlIndexFixing(Index6M,$H1707,TRUE,_xll.ohTrigger(RecalcTrigger,Trigger6M)),NA())</f>
        <v>1.351093781089497E-2</v>
      </c>
      <c r="M1707" s="183">
        <f>IFERROR(_xll.qlIndexFixing(Index1Y,$H1707,TRUE,_xll.ohTrigger(RecalcTrigger,Trigger1Y)),NA())</f>
        <v>1.3649466555943646E-2</v>
      </c>
      <c r="N1707" s="182">
        <f>IFERROR(_xll.qlIndexFixing(ONIndex1M,I1707,TRUE,_xll.ohTrigger(RecalcTrigger,Trigger1M)),NA())</f>
        <v>1.3032644853625541E-2</v>
      </c>
      <c r="O1707" s="44">
        <f>IFERROR(_xll.qlIndexFixing(ONIndex3M,I1707,TRUE,_xll.ohTrigger(RecalcTrigger,Trigger3M)),NA())</f>
        <v>1.3322449763855104E-2</v>
      </c>
      <c r="P1707" s="44">
        <f>IFERROR(_xll.qlIndexFixing(ONIndex6M,I1707,TRUE,_xll.ohTrigger(RecalcTrigger,Trigger6M)),NA())</f>
        <v>1.3498982564392747E-2</v>
      </c>
      <c r="Q1707" s="183">
        <f>IFERROR(_xll.qlIndexFixing(ONIndex1Y,I1707,TRUE,_xll.ohTrigger(RecalcTrigger,Trigger1Y)),NA())</f>
        <v>1.3636413876403353E-2</v>
      </c>
    </row>
    <row r="1708" spans="2:17" x14ac:dyDescent="0.2">
      <c r="B1708" s="39" t="s">
        <v>42</v>
      </c>
      <c r="D1708" s="42">
        <f>_xll.qlCalendarAdvance(Calendar,$D1707,B1708,"f",FALSE)</f>
        <v>51475</v>
      </c>
      <c r="E1708" s="177">
        <f>_xll.qlInterestRateIndexValueDate(IndexON,D1708)</f>
        <v>51475</v>
      </c>
      <c r="F1708" s="193">
        <f>IFERROR(_xll.qlIndexFixing(IndexON,D1708,TRUE,_xll.ohTrigger(RecalcTrigger,TriggerON)),NA())</f>
        <v>1.3915039525995709E-2</v>
      </c>
      <c r="H1708" s="42">
        <f>_xll.qlCalendarAdvance(Calendar,$H1707,B1708,"f",FALSE)</f>
        <v>51475</v>
      </c>
      <c r="I1708" s="177">
        <f>_xll.qlInterestRateIndexValueDate(Index1M,$H1708)</f>
        <v>51477</v>
      </c>
      <c r="J1708" s="182">
        <f>IFERROR(_xll.qlIndexFixing(Index1M,$H1708,TRUE,_xll.ohTrigger(RecalcTrigger,Trigger1M)),NA())</f>
        <v>1.3031772839035971E-2</v>
      </c>
      <c r="K1708" s="44">
        <f>IFERROR(_xll.qlIndexFixing(Index3M,H1708,TRUE,_xll.ohTrigger(RecalcTrigger,Trigger3M)),NA())</f>
        <v>1.3324248820955731E-2</v>
      </c>
      <c r="L1708" s="44">
        <f>IFERROR(_xll.qlIndexFixing(Index6M,$H1708,TRUE,_xll.ohTrigger(RecalcTrigger,Trigger6M)),NA())</f>
        <v>1.3508263314360841E-2</v>
      </c>
      <c r="M1708" s="183">
        <f>IFERROR(_xll.qlIndexFixing(Index1Y,$H1708,TRUE,_xll.ohTrigger(RecalcTrigger,Trigger1Y)),NA())</f>
        <v>1.3647396305053338E-2</v>
      </c>
      <c r="N1708" s="182">
        <f>IFERROR(_xll.qlIndexFixing(ONIndex1M,I1708,TRUE,_xll.ohTrigger(RecalcTrigger,Trigger1M)),NA())</f>
        <v>1.3029481233939322E-2</v>
      </c>
      <c r="O1708" s="44">
        <f>IFERROR(_xll.qlIndexFixing(ONIndex3M,I1708,TRUE,_xll.ohTrigger(RecalcTrigger,Trigger3M)),NA())</f>
        <v>1.3319223195082941E-2</v>
      </c>
      <c r="P1708" s="44">
        <f>IFERROR(_xll.qlIndexFixing(ONIndex6M,I1708,TRUE,_xll.ohTrigger(RecalcTrigger,Trigger6M)),NA())</f>
        <v>1.3495878377165482E-2</v>
      </c>
      <c r="Q1708" s="183">
        <f>IFERROR(_xll.qlIndexFixing(ONIndex1Y,I1708,TRUE,_xll.ohTrigger(RecalcTrigger,Trigger1Y)),NA())</f>
        <v>1.362973477161411E-2</v>
      </c>
    </row>
    <row r="1709" spans="2:17" x14ac:dyDescent="0.2">
      <c r="B1709" s="39" t="s">
        <v>42</v>
      </c>
      <c r="D1709" s="42">
        <f>_xll.qlCalendarAdvance(Calendar,$D1708,B1709,"f",FALSE)</f>
        <v>51482</v>
      </c>
      <c r="E1709" s="177">
        <f>_xll.qlInterestRateIndexValueDate(IndexON,D1709)</f>
        <v>51482</v>
      </c>
      <c r="F1709" s="193">
        <f>IFERROR(_xll.qlIndexFixing(IndexON,D1709,TRUE,_xll.ohTrigger(RecalcTrigger,TriggerON)),NA())</f>
        <v>1.3915039525915773E-2</v>
      </c>
      <c r="H1709" s="42">
        <f>_xll.qlCalendarAdvance(Calendar,$H1708,B1709,"f",FALSE)</f>
        <v>51482</v>
      </c>
      <c r="I1709" s="177">
        <f>_xll.qlInterestRateIndexValueDate(Index1M,$H1709)</f>
        <v>51484</v>
      </c>
      <c r="J1709" s="182">
        <f>IFERROR(_xll.qlIndexFixing(Index1M,$H1709,TRUE,_xll.ohTrigger(RecalcTrigger,Trigger1M)),NA())</f>
        <v>1.3028780420841445E-2</v>
      </c>
      <c r="K1709" s="44">
        <f>IFERROR(_xll.qlIndexFixing(Index3M,H1709,TRUE,_xll.ohTrigger(RecalcTrigger,Trigger3M)),NA())</f>
        <v>1.3321431735547229E-2</v>
      </c>
      <c r="L1709" s="44">
        <f>IFERROR(_xll.qlIndexFixing(Index6M,$H1709,TRUE,_xll.ohTrigger(RecalcTrigger,Trigger6M)),NA())</f>
        <v>1.3505609801015525E-2</v>
      </c>
      <c r="M1709" s="183">
        <f>IFERROR(_xll.qlIndexFixing(Index1Y,$H1709,TRUE,_xll.ohTrigger(RecalcTrigger,Trigger1Y)),NA())</f>
        <v>1.3645030255842613E-2</v>
      </c>
      <c r="N1709" s="182">
        <f>IFERROR(_xll.qlIndexFixing(ONIndex1M,I1709,TRUE,_xll.ohTrigger(RecalcTrigger,Trigger1M)),NA())</f>
        <v>1.3026385180525679E-2</v>
      </c>
      <c r="O1709" s="44">
        <f>IFERROR(_xll.qlIndexFixing(ONIndex3M,I1709,TRUE,_xll.ohTrigger(RecalcTrigger,Trigger3M)),NA())</f>
        <v>1.3316066474038379E-2</v>
      </c>
      <c r="P1709" s="44">
        <f>IFERROR(_xll.qlIndexFixing(ONIndex6M,I1709,TRUE,_xll.ohTrigger(RecalcTrigger,Trigger6M)),NA())</f>
        <v>1.3492841178033288E-2</v>
      </c>
      <c r="Q1709" s="183">
        <f>IFERROR(_xll.qlIndexFixing(ONIndex1Y,I1709,TRUE,_xll.ohTrigger(RecalcTrigger,Trigger1Y)),NA())</f>
        <v>1.3623093826939936E-2</v>
      </c>
    </row>
    <row r="1710" spans="2:17" x14ac:dyDescent="0.2">
      <c r="B1710" s="39" t="s">
        <v>42</v>
      </c>
      <c r="D1710" s="42">
        <f>_xll.qlCalendarAdvance(Calendar,$D1709,B1710,"f",FALSE)</f>
        <v>51489</v>
      </c>
      <c r="E1710" s="177">
        <f>_xll.qlInterestRateIndexValueDate(IndexON,D1710)</f>
        <v>51489</v>
      </c>
      <c r="F1710" s="193">
        <f>IFERROR(_xll.qlIndexFixing(IndexON,D1710,TRUE,_xll.ohTrigger(RecalcTrigger,TriggerON)),NA())</f>
        <v>1.3915039525995709E-2</v>
      </c>
      <c r="H1710" s="42">
        <f>_xll.qlCalendarAdvance(Calendar,$H1709,B1710,"f",FALSE)</f>
        <v>51489</v>
      </c>
      <c r="I1710" s="177">
        <f>_xll.qlInterestRateIndexValueDate(Index1M,$H1710)</f>
        <v>51491</v>
      </c>
      <c r="J1710" s="182">
        <f>IFERROR(_xll.qlIndexFixing(Index1M,$H1710,TRUE,_xll.ohTrigger(RecalcTrigger,Trigger1M)),NA())</f>
        <v>1.3025856283124965E-2</v>
      </c>
      <c r="K1710" s="44">
        <f>IFERROR(_xll.qlIndexFixing(Index3M,H1710,TRUE,_xll.ohTrigger(RecalcTrigger,Trigger3M)),NA())</f>
        <v>1.3318658691378715E-2</v>
      </c>
      <c r="L1710" s="44">
        <f>IFERROR(_xll.qlIndexFixing(Index6M,$H1710,TRUE,_xll.ohTrigger(RecalcTrigger,Trigger6M)),NA())</f>
        <v>1.3502974619392724E-2</v>
      </c>
      <c r="M1710" s="183">
        <f>IFERROR(_xll.qlIndexFixing(Index1Y,$H1710,TRUE,_xll.ohTrigger(RecalcTrigger,Trigger1Y)),NA())</f>
        <v>1.3642763683461061E-2</v>
      </c>
      <c r="N1710" s="182">
        <f>IFERROR(_xll.qlIndexFixing(ONIndex1M,I1710,TRUE,_xll.ohTrigger(RecalcTrigger,Trigger1M)),NA())</f>
        <v>1.3022504221611442E-2</v>
      </c>
      <c r="O1710" s="44">
        <f>IFERROR(_xll.qlIndexFixing(ONIndex3M,I1710,TRUE,_xll.ohTrigger(RecalcTrigger,Trigger3M)),NA())</f>
        <v>1.3312110869154736E-2</v>
      </c>
      <c r="P1710" s="44">
        <f>IFERROR(_xll.qlIndexFixing(ONIndex6M,I1710,TRUE,_xll.ohTrigger(RecalcTrigger,Trigger6M)),NA())</f>
        <v>1.3489035020244344E-2</v>
      </c>
      <c r="Q1710" s="183">
        <f>IFERROR(_xll.qlIndexFixing(ONIndex1Y,I1710,TRUE,_xll.ohTrigger(RecalcTrigger,Trigger1Y)),NA())</f>
        <v>1.3614611811050281E-2</v>
      </c>
    </row>
    <row r="1711" spans="2:17" x14ac:dyDescent="0.2">
      <c r="B1711" s="39" t="s">
        <v>42</v>
      </c>
      <c r="D1711" s="42">
        <f>_xll.qlCalendarAdvance(Calendar,$D1710,B1711,"f",FALSE)</f>
        <v>51497</v>
      </c>
      <c r="E1711" s="177">
        <f>_xll.qlInterestRateIndexValueDate(IndexON,D1711)</f>
        <v>51497</v>
      </c>
      <c r="F1711" s="193">
        <f>IFERROR(_xll.qlIndexFixing(IndexON,D1711,TRUE,_xll.ohTrigger(RecalcTrigger,TriggerON)),NA())</f>
        <v>1.3915039525915773E-2</v>
      </c>
      <c r="H1711" s="42">
        <f>_xll.qlCalendarAdvance(Calendar,$H1710,B1711,"f",FALSE)</f>
        <v>51497</v>
      </c>
      <c r="I1711" s="177">
        <f>_xll.qlInterestRateIndexValueDate(Index1M,$H1711)</f>
        <v>51501</v>
      </c>
      <c r="J1711" s="182">
        <f>IFERROR(_xll.qlIndexFixing(Index1M,$H1711,TRUE,_xll.ohTrigger(RecalcTrigger,Trigger1M)),NA())</f>
        <v>1.3021797882626722E-2</v>
      </c>
      <c r="K1711" s="44">
        <f>IFERROR(_xll.qlIndexFixing(Index3M,H1711,TRUE,_xll.ohTrigger(RecalcTrigger,Trigger3M)),NA())</f>
        <v>1.3314649264716665E-2</v>
      </c>
      <c r="L1711" s="44">
        <f>IFERROR(_xll.qlIndexFixing(Index6M,$H1711,TRUE,_xll.ohTrigger(RecalcTrigger,Trigger6M)),NA())</f>
        <v>1.3499032904859291E-2</v>
      </c>
      <c r="M1711" s="183">
        <f>IFERROR(_xll.qlIndexFixing(Index1Y,$H1711,TRUE,_xll.ohTrigger(RecalcTrigger,Trigger1Y)),NA())</f>
        <v>1.3639414956287461E-2</v>
      </c>
      <c r="N1711" s="182">
        <f>IFERROR(_xll.qlIndexFixing(ONIndex1M,I1711,TRUE,_xll.ohTrigger(RecalcTrigger,Trigger1M)),NA())</f>
        <v>1.3019563539193868E-2</v>
      </c>
      <c r="O1711" s="44">
        <f>IFERROR(_xll.qlIndexFixing(ONIndex3M,I1711,TRUE,_xll.ohTrigger(RecalcTrigger,Trigger3M)),NA())</f>
        <v>1.3309114740689409E-2</v>
      </c>
      <c r="P1711" s="44">
        <f>IFERROR(_xll.qlIndexFixing(ONIndex6M,I1711,TRUE,_xll.ohTrigger(RecalcTrigger,Trigger6M)),NA())</f>
        <v>1.3486151826080928E-2</v>
      </c>
      <c r="Q1711" s="183">
        <f>IFERROR(_xll.qlIndexFixing(ONIndex1Y,I1711,TRUE,_xll.ohTrigger(RecalcTrigger,Trigger1Y)),NA())</f>
        <v>1.3608058718981297E-2</v>
      </c>
    </row>
    <row r="1712" spans="2:17" x14ac:dyDescent="0.2">
      <c r="B1712" s="39" t="s">
        <v>42</v>
      </c>
      <c r="D1712" s="42">
        <f>_xll.qlCalendarAdvance(Calendar,$D1711,B1712,"f",FALSE)</f>
        <v>51504</v>
      </c>
      <c r="E1712" s="177">
        <f>_xll.qlInterestRateIndexValueDate(IndexON,D1712)</f>
        <v>51504</v>
      </c>
      <c r="F1712" s="193">
        <f>IFERROR(_xll.qlIndexFixing(IndexON,D1712,TRUE,_xll.ohTrigger(RecalcTrigger,TriggerON)),NA())</f>
        <v>1.3915039525995709E-2</v>
      </c>
      <c r="H1712" s="42">
        <f>_xll.qlCalendarAdvance(Calendar,$H1711,B1712,"f",FALSE)</f>
        <v>51504</v>
      </c>
      <c r="I1712" s="177">
        <f>_xll.qlInterestRateIndexValueDate(Index1M,$H1712)</f>
        <v>51508</v>
      </c>
      <c r="J1712" s="182">
        <f>IFERROR(_xll.qlIndexFixing(Index1M,$H1712,TRUE,_xll.ohTrigger(RecalcTrigger,Trigger1M)),NA())</f>
        <v>1.3019040420427499E-2</v>
      </c>
      <c r="K1712" s="44">
        <f>IFERROR(_xll.qlIndexFixing(Index3M,H1712,TRUE,_xll.ohTrigger(RecalcTrigger,Trigger3M)),NA())</f>
        <v>1.331213567554289E-2</v>
      </c>
      <c r="L1712" s="44">
        <f>IFERROR(_xll.qlIndexFixing(Index6M,$H1712,TRUE,_xll.ohTrigger(RecalcTrigger,Trigger6M)),NA())</f>
        <v>1.3496634847230972E-2</v>
      </c>
      <c r="M1712" s="183">
        <f>IFERROR(_xll.qlIndexFixing(Index1Y,$H1712,TRUE,_xll.ohTrigger(RecalcTrigger,Trigger1Y)),NA())</f>
        <v>1.3637384537682051E-2</v>
      </c>
      <c r="N1712" s="182">
        <f>IFERROR(_xll.qlIndexFixing(ONIndex1M,I1712,TRUE,_xll.ohTrigger(RecalcTrigger,Trigger1M)),NA())</f>
        <v>1.301709737232315E-2</v>
      </c>
      <c r="O1712" s="44">
        <f>IFERROR(_xll.qlIndexFixing(ONIndex3M,I1712,TRUE,_xll.ohTrigger(RecalcTrigger,Trigger3M)),NA())</f>
        <v>1.3306602869018747E-2</v>
      </c>
      <c r="P1712" s="44">
        <f>IFERROR(_xll.qlIndexFixing(ONIndex6M,I1712,TRUE,_xll.ohTrigger(RecalcTrigger,Trigger6M)),NA())</f>
        <v>1.3483734444266204E-2</v>
      </c>
      <c r="Q1712" s="183">
        <f>IFERROR(_xll.qlIndexFixing(ONIndex1Y,I1712,TRUE,_xll.ohTrigger(RecalcTrigger,Trigger1Y)),NA())</f>
        <v>1.3602472587264103E-2</v>
      </c>
    </row>
    <row r="1713" spans="2:17" x14ac:dyDescent="0.2">
      <c r="B1713" s="39" t="s">
        <v>42</v>
      </c>
      <c r="D1713" s="42">
        <f>_xll.qlCalendarAdvance(Calendar,$D1712,B1713,"f",FALSE)</f>
        <v>51511</v>
      </c>
      <c r="E1713" s="177">
        <f>_xll.qlInterestRateIndexValueDate(IndexON,D1713)</f>
        <v>51511</v>
      </c>
      <c r="F1713" s="193">
        <f>IFERROR(_xll.qlIndexFixing(IndexON,D1713,TRUE,_xll.ohTrigger(RecalcTrigger,TriggerON)),NA())</f>
        <v>1.3915039525915773E-2</v>
      </c>
      <c r="H1713" s="42">
        <f>_xll.qlCalendarAdvance(Calendar,$H1712,B1713,"f",FALSE)</f>
        <v>51511</v>
      </c>
      <c r="I1713" s="177">
        <f>_xll.qlInterestRateIndexValueDate(Index1M,$H1713)</f>
        <v>51515</v>
      </c>
      <c r="J1713" s="182">
        <f>IFERROR(_xll.qlIndexFixing(Index1M,$H1713,TRUE,_xll.ohTrigger(RecalcTrigger,Trigger1M)),NA())</f>
        <v>1.3016345619384541E-2</v>
      </c>
      <c r="K1713" s="44">
        <f>IFERROR(_xll.qlIndexFixing(Index3M,H1713,TRUE,_xll.ohTrigger(RecalcTrigger,Trigger3M)),NA())</f>
        <v>1.3309477018752782E-2</v>
      </c>
      <c r="L1713" s="44">
        <f>IFERROR(_xll.qlIndexFixing(Index6M,$H1713,TRUE,_xll.ohTrigger(RecalcTrigger,Trigger6M)),NA())</f>
        <v>1.3494042272628499E-2</v>
      </c>
      <c r="M1713" s="183">
        <f>IFERROR(_xll.qlIndexFixing(Index1Y,$H1713,TRUE,_xll.ohTrigger(RecalcTrigger,Trigger1Y)),NA())</f>
        <v>1.3635451820096296E-2</v>
      </c>
      <c r="N1713" s="182">
        <f>IFERROR(_xll.qlIndexFixing(ONIndex1M,I1713,TRUE,_xll.ohTrigger(RecalcTrigger,Trigger1M)),NA())</f>
        <v>1.3014283885359745E-2</v>
      </c>
      <c r="O1713" s="44">
        <f>IFERROR(_xll.qlIndexFixing(ONIndex3M,I1713,TRUE,_xll.ohTrigger(RecalcTrigger,Trigger3M)),NA())</f>
        <v>1.3303738185168612E-2</v>
      </c>
      <c r="P1713" s="44">
        <f>IFERROR(_xll.qlIndexFixing(ONIndex6M,I1713,TRUE,_xll.ohTrigger(RecalcTrigger,Trigger6M)),NA())</f>
        <v>1.3480977290400986E-2</v>
      </c>
      <c r="Q1713" s="183">
        <f>IFERROR(_xll.qlIndexFixing(ONIndex1Y,I1713,TRUE,_xll.ohTrigger(RecalcTrigger,Trigger1Y)),NA())</f>
        <v>1.3595991520460871E-2</v>
      </c>
    </row>
    <row r="1714" spans="2:17" x14ac:dyDescent="0.2">
      <c r="B1714" s="39" t="s">
        <v>42</v>
      </c>
      <c r="D1714" s="42">
        <f>_xll.qlCalendarAdvance(Calendar,$D1713,B1714,"f",FALSE)</f>
        <v>51518</v>
      </c>
      <c r="E1714" s="177">
        <f>_xll.qlInterestRateIndexValueDate(IndexON,D1714)</f>
        <v>51518</v>
      </c>
      <c r="F1714" s="193">
        <f>IFERROR(_xll.qlIndexFixing(IndexON,D1714,TRUE,_xll.ohTrigger(RecalcTrigger,TriggerON)),NA())</f>
        <v>1.3915039525995709E-2</v>
      </c>
      <c r="H1714" s="42">
        <f>_xll.qlCalendarAdvance(Calendar,$H1713,B1714,"f",FALSE)</f>
        <v>51518</v>
      </c>
      <c r="I1714" s="177">
        <f>_xll.qlInterestRateIndexValueDate(Index1M,$H1714)</f>
        <v>51522</v>
      </c>
      <c r="J1714" s="182">
        <f>IFERROR(_xll.qlIndexFixing(Index1M,$H1714,TRUE,_xll.ohTrigger(RecalcTrigger,Trigger1M)),NA())</f>
        <v>1.3013700060642142E-2</v>
      </c>
      <c r="K1714" s="44">
        <f>IFERROR(_xll.qlIndexFixing(Index3M,H1714,TRUE,_xll.ohTrigger(RecalcTrigger,Trigger3M)),NA())</f>
        <v>1.3306900141541867E-2</v>
      </c>
      <c r="L1714" s="44">
        <f>IFERROR(_xll.qlIndexFixing(Index6M,$H1714,TRUE,_xll.ohTrigger(RecalcTrigger,Trigger6M)),NA())</f>
        <v>1.3491456186822339E-2</v>
      </c>
      <c r="M1714" s="183">
        <f>IFERROR(_xll.qlIndexFixing(Index1Y,$H1714,TRUE,_xll.ohTrigger(RecalcTrigger,Trigger1Y)),NA())</f>
        <v>1.3633616129376646E-2</v>
      </c>
      <c r="N1714" s="182">
        <f>IFERROR(_xll.qlIndexFixing(ONIndex1M,I1714,TRUE,_xll.ohTrigger(RecalcTrigger,Trigger1M)),NA())</f>
        <v>1.301153924348597E-2</v>
      </c>
      <c r="O1714" s="44">
        <f>IFERROR(_xll.qlIndexFixing(ONIndex3M,I1714,TRUE,_xll.ohTrigger(RecalcTrigger,Trigger3M)),NA())</f>
        <v>1.3300944637055778E-2</v>
      </c>
      <c r="P1714" s="44">
        <f>IFERROR(_xll.qlIndexFixing(ONIndex6M,I1714,TRUE,_xll.ohTrigger(RecalcTrigger,Trigger6M)),NA())</f>
        <v>1.3478288342776423E-2</v>
      </c>
      <c r="Q1714" s="183">
        <f>IFERROR(_xll.qlIndexFixing(ONIndex1Y,I1714,TRUE,_xll.ohTrigger(RecalcTrigger,Trigger1Y)),NA())</f>
        <v>1.358954947628277E-2</v>
      </c>
    </row>
    <row r="1715" spans="2:17" x14ac:dyDescent="0.2">
      <c r="B1715" s="39" t="s">
        <v>42</v>
      </c>
      <c r="D1715" s="42">
        <f>_xll.qlCalendarAdvance(Calendar,$D1714,B1715,"f",FALSE)</f>
        <v>51525</v>
      </c>
      <c r="E1715" s="177">
        <f>_xll.qlInterestRateIndexValueDate(IndexON,D1715)</f>
        <v>51525</v>
      </c>
      <c r="F1715" s="193">
        <f>IFERROR(_xll.qlIndexFixing(IndexON,D1715,TRUE,_xll.ohTrigger(RecalcTrigger,TriggerON)),NA())</f>
        <v>1.3915039525995709E-2</v>
      </c>
      <c r="H1715" s="42">
        <f>_xll.qlCalendarAdvance(Calendar,$H1714,B1715,"f",FALSE)</f>
        <v>51525</v>
      </c>
      <c r="I1715" s="177">
        <f>_xll.qlInterestRateIndexValueDate(Index1M,$H1715)</f>
        <v>51529</v>
      </c>
      <c r="J1715" s="182">
        <f>IFERROR(_xll.qlIndexFixing(Index1M,$H1715,TRUE,_xll.ohTrigger(RecalcTrigger,Trigger1M)),NA())</f>
        <v>1.3011089845034615E-2</v>
      </c>
      <c r="K1715" s="44">
        <f>IFERROR(_xll.qlIndexFixing(Index3M,H1715,TRUE,_xll.ohTrigger(RecalcTrigger,Trigger3M)),NA())</f>
        <v>1.3304220845404786E-2</v>
      </c>
      <c r="L1715" s="44">
        <f>IFERROR(_xll.qlIndexFixing(Index6M,$H1715,TRUE,_xll.ohTrigger(RecalcTrigger,Trigger6M)),NA())</f>
        <v>1.3488873892859065E-2</v>
      </c>
      <c r="M1715" s="183">
        <f>IFERROR(_xll.qlIndexFixing(Index1Y,$H1715,TRUE,_xll.ohTrigger(RecalcTrigger,Trigger1Y)),NA())</f>
        <v>1.363187678859171E-2</v>
      </c>
      <c r="N1715" s="182">
        <f>IFERROR(_xll.qlIndexFixing(ONIndex1M,I1715,TRUE,_xll.ohTrigger(RecalcTrigger,Trigger1M)),NA())</f>
        <v>1.3008863695302963E-2</v>
      </c>
      <c r="O1715" s="44">
        <f>IFERROR(_xll.qlIndexFixing(ONIndex3M,I1715,TRUE,_xll.ohTrigger(RecalcTrigger,Trigger3M)),NA())</f>
        <v>1.329822247480017E-2</v>
      </c>
      <c r="P1715" s="44">
        <f>IFERROR(_xll.qlIndexFixing(ONIndex6M,I1715,TRUE,_xll.ohTrigger(RecalcTrigger,Trigger6M)),NA())</f>
        <v>1.3475667838322991E-2</v>
      </c>
      <c r="Q1715" s="183">
        <f>IFERROR(_xll.qlIndexFixing(ONIndex1Y,I1715,TRUE,_xll.ohTrigger(RecalcTrigger,Trigger1Y)),NA())</f>
        <v>1.3583146622195841E-2</v>
      </c>
    </row>
    <row r="1716" spans="2:17" x14ac:dyDescent="0.2">
      <c r="B1716" s="39" t="s">
        <v>42</v>
      </c>
      <c r="D1716" s="42">
        <f>_xll.qlCalendarAdvance(Calendar,$D1715,B1716,"f",FALSE)</f>
        <v>51532</v>
      </c>
      <c r="E1716" s="177">
        <f>_xll.qlInterestRateIndexValueDate(IndexON,D1716)</f>
        <v>51532</v>
      </c>
      <c r="F1716" s="193">
        <f>IFERROR(_xll.qlIndexFixing(IndexON,D1716,TRUE,_xll.ohTrigger(RecalcTrigger,TriggerON)),NA())</f>
        <v>1.3915039525995709E-2</v>
      </c>
      <c r="H1716" s="42">
        <f>_xll.qlCalendarAdvance(Calendar,$H1715,B1716,"f",FALSE)</f>
        <v>51532</v>
      </c>
      <c r="I1716" s="177">
        <f>_xll.qlInterestRateIndexValueDate(Index1M,$H1716)</f>
        <v>51536</v>
      </c>
      <c r="J1716" s="182">
        <f>IFERROR(_xll.qlIndexFixing(Index1M,$H1716,TRUE,_xll.ohTrigger(RecalcTrigger,Trigger1M)),NA())</f>
        <v>1.3008348677908517E-2</v>
      </c>
      <c r="K1716" s="44">
        <f>IFERROR(_xll.qlIndexFixing(Index3M,H1716,TRUE,_xll.ohTrigger(RecalcTrigger,Trigger3M)),NA())</f>
        <v>1.330161346785224E-2</v>
      </c>
      <c r="L1716" s="44">
        <f>IFERROR(_xll.qlIndexFixing(Index6M,$H1716,TRUE,_xll.ohTrigger(RecalcTrigger,Trigger6M)),NA())</f>
        <v>1.3486292685405571E-2</v>
      </c>
      <c r="M1716" s="183">
        <f>IFERROR(_xll.qlIndexFixing(Index1Y,$H1716,TRUE,_xll.ohTrigger(RecalcTrigger,Trigger1Y)),NA())</f>
        <v>1.3630233118033585E-2</v>
      </c>
      <c r="N1716" s="182">
        <f>IFERROR(_xll.qlIndexFixing(ONIndex1M,I1716,TRUE,_xll.ohTrigger(RecalcTrigger,Trigger1M)),NA())</f>
        <v>1.3006253466869566E-2</v>
      </c>
      <c r="O1716" s="44">
        <f>IFERROR(_xll.qlIndexFixing(ONIndex3M,I1716,TRUE,_xll.ohTrigger(RecalcTrigger,Trigger3M)),NA())</f>
        <v>1.3295567750120085E-2</v>
      </c>
      <c r="P1716" s="44">
        <f>IFERROR(_xll.qlIndexFixing(ONIndex6M,I1716,TRUE,_xll.ohTrigger(RecalcTrigger,Trigger6M)),NA())</f>
        <v>1.3473111442188213E-2</v>
      </c>
      <c r="Q1716" s="183">
        <f>IFERROR(_xll.qlIndexFixing(ONIndex1Y,I1716,TRUE,_xll.ohTrigger(RecalcTrigger,Trigger1Y)),NA())</f>
        <v>1.3578456497826963E-2</v>
      </c>
    </row>
    <row r="1717" spans="2:17" x14ac:dyDescent="0.2">
      <c r="B1717" s="39" t="s">
        <v>42</v>
      </c>
      <c r="D1717" s="42">
        <f>_xll.qlCalendarAdvance(Calendar,$D1716,B1717,"f",FALSE)</f>
        <v>51539</v>
      </c>
      <c r="E1717" s="177">
        <f>_xll.qlInterestRateIndexValueDate(IndexON,D1717)</f>
        <v>51539</v>
      </c>
      <c r="F1717" s="193">
        <f>IFERROR(_xll.qlIndexFixing(IndexON,D1717,TRUE,_xll.ohTrigger(RecalcTrigger,TriggerON)),NA())</f>
        <v>1.2578541811896216E-2</v>
      </c>
      <c r="H1717" s="42">
        <f>_xll.qlCalendarAdvance(Calendar,$H1716,B1717,"f",FALSE)</f>
        <v>51539</v>
      </c>
      <c r="I1717" s="177">
        <f>_xll.qlInterestRateIndexValueDate(Index1M,$H1717)</f>
        <v>51543</v>
      </c>
      <c r="J1717" s="182">
        <f>IFERROR(_xll.qlIndexFixing(Index1M,$H1717,TRUE,_xll.ohTrigger(RecalcTrigger,Trigger1M)),NA())</f>
        <v>1.3005768300767986E-2</v>
      </c>
      <c r="K1717" s="44">
        <f>IFERROR(_xll.qlIndexFixing(Index3M,H1717,TRUE,_xll.ohTrigger(RecalcTrigger,Trigger3M)),NA())</f>
        <v>1.3299014132882555E-2</v>
      </c>
      <c r="L1717" s="44">
        <f>IFERROR(_xll.qlIndexFixing(Index6M,$H1717,TRUE,_xll.ohTrigger(RecalcTrigger,Trigger6M)),NA())</f>
        <v>1.3483710307456731E-2</v>
      </c>
      <c r="M1717" s="183">
        <f>IFERROR(_xll.qlIndexFixing(Index1Y,$H1717,TRUE,_xll.ohTrigger(RecalcTrigger,Trigger1Y)),NA())</f>
        <v>1.3628638941169642E-2</v>
      </c>
      <c r="N1717" s="182">
        <f>IFERROR(_xll.qlIndexFixing(ONIndex1M,I1717,TRUE,_xll.ohTrigger(RecalcTrigger,Trigger1M)),NA())</f>
        <v>1.3003663442514579E-2</v>
      </c>
      <c r="O1717" s="44">
        <f>IFERROR(_xll.qlIndexFixing(ONIndex3M,I1717,TRUE,_xll.ohTrigger(RecalcTrigger,Trigger3M)),NA())</f>
        <v>1.3292933359334569E-2</v>
      </c>
      <c r="P1717" s="44">
        <f>IFERROR(_xll.qlIndexFixing(ONIndex6M,I1717,TRUE,_xll.ohTrigger(RecalcTrigger,Trigger6M)),NA())</f>
        <v>1.3470567834943381E-2</v>
      </c>
      <c r="Q1717" s="183">
        <f>IFERROR(_xll.qlIndexFixing(ONIndex1Y,I1717,TRUE,_xll.ohTrigger(RecalcTrigger,Trigger1Y)),NA())</f>
        <v>1.3576793325906777E-2</v>
      </c>
    </row>
    <row r="1718" spans="2:17" x14ac:dyDescent="0.2">
      <c r="B1718" s="39" t="s">
        <v>42</v>
      </c>
      <c r="D1718" s="42">
        <f>_xll.qlCalendarAdvance(Calendar,$D1717,B1718,"f",FALSE)</f>
        <v>51546</v>
      </c>
      <c r="E1718" s="177">
        <f>_xll.qlInterestRateIndexValueDate(IndexON,D1718)</f>
        <v>51546</v>
      </c>
      <c r="F1718" s="193">
        <f>IFERROR(_xll.qlIndexFixing(IndexON,D1718,TRUE,_xll.ohTrigger(RecalcTrigger,TriggerON)),NA())</f>
        <v>1.2578541811896216E-2</v>
      </c>
      <c r="H1718" s="42">
        <f>_xll.qlCalendarAdvance(Calendar,$H1717,B1718,"f",FALSE)</f>
        <v>51546</v>
      </c>
      <c r="I1718" s="177">
        <f>_xll.qlInterestRateIndexValueDate(Index1M,$H1718)</f>
        <v>51550</v>
      </c>
      <c r="J1718" s="182">
        <f>IFERROR(_xll.qlIndexFixing(Index1M,$H1718,TRUE,_xll.ohTrigger(RecalcTrigger,Trigger1M)),NA())</f>
        <v>1.3003195387405622E-2</v>
      </c>
      <c r="K1718" s="44">
        <f>IFERROR(_xll.qlIndexFixing(Index3M,H1718,TRUE,_xll.ohTrigger(RecalcTrigger,Trigger3M)),NA())</f>
        <v>1.3296422057156627E-2</v>
      </c>
      <c r="L1718" s="44">
        <f>IFERROR(_xll.qlIndexFixing(Index6M,$H1718,TRUE,_xll.ohTrigger(RecalcTrigger,Trigger6M)),NA())</f>
        <v>1.3481126323252541E-2</v>
      </c>
      <c r="M1718" s="183">
        <f>IFERROR(_xll.qlIndexFixing(Index1Y,$H1718,TRUE,_xll.ohTrigger(RecalcTrigger,Trigger1Y)),NA())</f>
        <v>1.3627048551650056E-2</v>
      </c>
      <c r="N1718" s="182">
        <f>IFERROR(_xll.qlIndexFixing(ONIndex1M,I1718,TRUE,_xll.ohTrigger(RecalcTrigger,Trigger1M)),NA())</f>
        <v>1.30010807789116E-2</v>
      </c>
      <c r="O1718" s="44">
        <f>IFERROR(_xll.qlIndexFixing(ONIndex3M,I1718,TRUE,_xll.ohTrigger(RecalcTrigger,Trigger3M)),NA())</f>
        <v>1.3290305886854981E-2</v>
      </c>
      <c r="P1718" s="44">
        <f>IFERROR(_xll.qlIndexFixing(ONIndex6M,I1718,TRUE,_xll.ohTrigger(RecalcTrigger,Trigger6M)),NA())</f>
        <v>1.346802237478073E-2</v>
      </c>
      <c r="Q1718" s="183">
        <f>IFERROR(_xll.qlIndexFixing(ONIndex1Y,I1718,TRUE,_xll.ohTrigger(RecalcTrigger,Trigger1Y)),NA())</f>
        <v>1.357513329147686E-2</v>
      </c>
    </row>
    <row r="1719" spans="2:17" x14ac:dyDescent="0.2">
      <c r="B1719" s="39" t="s">
        <v>42</v>
      </c>
      <c r="D1719" s="42">
        <f>_xll.qlCalendarAdvance(Calendar,$D1718,B1719,"f",FALSE)</f>
        <v>51553</v>
      </c>
      <c r="E1719" s="177">
        <f>_xll.qlInterestRateIndexValueDate(IndexON,D1719)</f>
        <v>51553</v>
      </c>
      <c r="F1719" s="193">
        <f>IFERROR(_xll.qlIndexFixing(IndexON,D1719,TRUE,_xll.ohTrigger(RecalcTrigger,TriggerON)),NA())</f>
        <v>1.257854181181628E-2</v>
      </c>
      <c r="H1719" s="42">
        <f>_xll.qlCalendarAdvance(Calendar,$H1718,B1719,"f",FALSE)</f>
        <v>51553</v>
      </c>
      <c r="I1719" s="177">
        <f>_xll.qlInterestRateIndexValueDate(Index1M,$H1719)</f>
        <v>51557</v>
      </c>
      <c r="J1719" s="182">
        <f>IFERROR(_xll.qlIndexFixing(Index1M,$H1719,TRUE,_xll.ohTrigger(RecalcTrigger,Trigger1M)),NA())</f>
        <v>1.3000629995780777E-2</v>
      </c>
      <c r="K1719" s="44">
        <f>IFERROR(_xll.qlIndexFixing(Index3M,H1719,TRUE,_xll.ohTrigger(RecalcTrigger,Trigger3M)),NA())</f>
        <v>1.3293837292138342E-2</v>
      </c>
      <c r="L1719" s="44">
        <f>IFERROR(_xll.qlIndexFixing(Index6M,$H1719,TRUE,_xll.ohTrigger(RecalcTrigger,Trigger6M)),NA())</f>
        <v>1.3478540753044057E-2</v>
      </c>
      <c r="M1719" s="183">
        <f>IFERROR(_xll.qlIndexFixing(Index1Y,$H1719,TRUE,_xll.ohTrigger(RecalcTrigger,Trigger1Y)),NA())</f>
        <v>1.3625461972956755E-2</v>
      </c>
      <c r="N1719" s="182">
        <f>IFERROR(_xll.qlIndexFixing(ONIndex1M,I1719,TRUE,_xll.ohTrigger(RecalcTrigger,Trigger1M)),NA())</f>
        <v>1.2998505534254079E-2</v>
      </c>
      <c r="O1719" s="44">
        <f>IFERROR(_xll.qlIndexFixing(ONIndex3M,I1719,TRUE,_xll.ohTrigger(RecalcTrigger,Trigger3M)),NA())</f>
        <v>1.328768538400027E-2</v>
      </c>
      <c r="P1719" s="44">
        <f>IFERROR(_xll.qlIndexFixing(ONIndex6M,I1719,TRUE,_xll.ohTrigger(RecalcTrigger,Trigger6M)),NA())</f>
        <v>1.3465475081684275E-2</v>
      </c>
      <c r="Q1719" s="183">
        <f>IFERROR(_xll.qlIndexFixing(ONIndex1Y,I1719,TRUE,_xll.ohTrigger(RecalcTrigger,Trigger1Y)),NA())</f>
        <v>1.3573476417398922E-2</v>
      </c>
    </row>
    <row r="1720" spans="2:17" x14ac:dyDescent="0.2">
      <c r="B1720" s="39" t="s">
        <v>42</v>
      </c>
      <c r="D1720" s="42">
        <f>_xll.qlCalendarAdvance(Calendar,$D1719,B1720,"f",FALSE)</f>
        <v>51560</v>
      </c>
      <c r="E1720" s="177">
        <f>_xll.qlInterestRateIndexValueDate(IndexON,D1720)</f>
        <v>51560</v>
      </c>
      <c r="F1720" s="193">
        <f>IFERROR(_xll.qlIndexFixing(IndexON,D1720,TRUE,_xll.ohTrigger(RecalcTrigger,TriggerON)),NA())</f>
        <v>1.2578541811896216E-2</v>
      </c>
      <c r="H1720" s="42">
        <f>_xll.qlCalendarAdvance(Calendar,$H1719,B1720,"f",FALSE)</f>
        <v>51560</v>
      </c>
      <c r="I1720" s="177">
        <f>_xll.qlInterestRateIndexValueDate(Index1M,$H1720)</f>
        <v>51564</v>
      </c>
      <c r="J1720" s="182">
        <f>IFERROR(_xll.qlIndexFixing(Index1M,$H1720,TRUE,_xll.ohTrigger(RecalcTrigger,Trigger1M)),NA())</f>
        <v>1.2998229911366985E-2</v>
      </c>
      <c r="K1720" s="44">
        <f>IFERROR(_xll.qlIndexFixing(Index3M,H1720,TRUE,_xll.ohTrigger(RecalcTrigger,Trigger3M)),NA())</f>
        <v>1.3291322305861334E-2</v>
      </c>
      <c r="L1720" s="44">
        <f>IFERROR(_xll.qlIndexFixing(Index6M,$H1720,TRUE,_xll.ohTrigger(RecalcTrigger,Trigger6M)),NA())</f>
        <v>1.3476086228608453E-2</v>
      </c>
      <c r="M1720" s="183">
        <f>IFERROR(_xll.qlIndexFixing(Index1Y,$H1720,TRUE,_xll.ohTrigger(RecalcTrigger,Trigger1Y)),NA())</f>
        <v>1.3623879228571887E-2</v>
      </c>
      <c r="N1720" s="182">
        <f>IFERROR(_xll.qlIndexFixing(ONIndex1M,I1720,TRUE,_xll.ohTrigger(RecalcTrigger,Trigger1M)),NA())</f>
        <v>1.2995937766175913E-2</v>
      </c>
      <c r="O1720" s="44">
        <f>IFERROR(_xll.qlIndexFixing(ONIndex3M,I1720,TRUE,_xll.ohTrigger(RecalcTrigger,Trigger3M)),NA())</f>
        <v>1.3285071902089385E-2</v>
      </c>
      <c r="P1720" s="44">
        <f>IFERROR(_xll.qlIndexFixing(ONIndex6M,I1720,TRUE,_xll.ohTrigger(RecalcTrigger,Trigger6M)),NA())</f>
        <v>1.3462925975957774E-2</v>
      </c>
      <c r="Q1720" s="183">
        <f>IFERROR(_xll.qlIndexFixing(ONIndex1Y,I1720,TRUE,_xll.ohTrigger(RecalcTrigger,Trigger1Y)),NA())</f>
        <v>1.3571822726934357E-2</v>
      </c>
    </row>
    <row r="1721" spans="2:17" x14ac:dyDescent="0.2">
      <c r="B1721" s="39" t="s">
        <v>42</v>
      </c>
      <c r="D1721" s="42">
        <f>_xll.qlCalendarAdvance(Calendar,$D1720,B1721,"f",FALSE)</f>
        <v>51567</v>
      </c>
      <c r="E1721" s="177">
        <f>_xll.qlInterestRateIndexValueDate(IndexON,D1721)</f>
        <v>51567</v>
      </c>
      <c r="F1721" s="193">
        <f>IFERROR(_xll.qlIndexFixing(IndexON,D1721,TRUE,_xll.ohTrigger(RecalcTrigger,TriggerON)),NA())</f>
        <v>1.257854181181628E-2</v>
      </c>
      <c r="H1721" s="42">
        <f>_xll.qlCalendarAdvance(Calendar,$H1720,B1721,"f",FALSE)</f>
        <v>51567</v>
      </c>
      <c r="I1721" s="177">
        <f>_xll.qlInterestRateIndexValueDate(Index1M,$H1721)</f>
        <v>51571</v>
      </c>
      <c r="J1721" s="182">
        <f>IFERROR(_xll.qlIndexFixing(Index1M,$H1721,TRUE,_xll.ohTrigger(RecalcTrigger,Trigger1M)),NA())</f>
        <v>1.2995681114139516E-2</v>
      </c>
      <c r="K1721" s="44">
        <f>IFERROR(_xll.qlIndexFixing(Index3M,H1721,TRUE,_xll.ohTrigger(RecalcTrigger,Trigger3M)),NA())</f>
        <v>1.3288752761490143E-2</v>
      </c>
      <c r="L1721" s="44">
        <f>IFERROR(_xll.qlIndexFixing(Index6M,$H1721,TRUE,_xll.ohTrigger(RecalcTrigger,Trigger6M)),NA())</f>
        <v>1.3473497147463324E-2</v>
      </c>
      <c r="M1721" s="183">
        <f>IFERROR(_xll.qlIndexFixing(Index1Y,$H1721,TRUE,_xll.ohTrigger(RecalcTrigger,Trigger1Y)),NA())</f>
        <v>1.3622300341978037E-2</v>
      </c>
      <c r="N1721" s="182">
        <f>IFERROR(_xll.qlIndexFixing(ONIndex1M,I1721,TRUE,_xll.ohTrigger(RecalcTrigger,Trigger1M)),NA())</f>
        <v>1.2993377532630745E-2</v>
      </c>
      <c r="O1721" s="44">
        <f>IFERROR(_xll.qlIndexFixing(ONIndex3M,I1721,TRUE,_xll.ohTrigger(RecalcTrigger,Trigger3M)),NA())</f>
        <v>1.3282465492361339E-2</v>
      </c>
      <c r="P1721" s="44">
        <f>IFERROR(_xll.qlIndexFixing(ONIndex6M,I1721,TRUE,_xll.ohTrigger(RecalcTrigger,Trigger6M)),NA())</f>
        <v>1.3460375077505304E-2</v>
      </c>
      <c r="Q1721" s="183">
        <f>IFERROR(_xll.qlIndexFixing(ONIndex1Y,I1721,TRUE,_xll.ohTrigger(RecalcTrigger,Trigger1Y)),NA())</f>
        <v>1.3570172243264622E-2</v>
      </c>
    </row>
    <row r="1722" spans="2:17" x14ac:dyDescent="0.2">
      <c r="B1722" s="39" t="s">
        <v>42</v>
      </c>
      <c r="D1722" s="42">
        <f>_xll.qlCalendarAdvance(Calendar,$D1721,B1722,"f",FALSE)</f>
        <v>51574</v>
      </c>
      <c r="E1722" s="177">
        <f>_xll.qlInterestRateIndexValueDate(IndexON,D1722)</f>
        <v>51574</v>
      </c>
      <c r="F1722" s="193">
        <f>IFERROR(_xll.qlIndexFixing(IndexON,D1722,TRUE,_xll.ohTrigger(RecalcTrigger,TriggerON)),NA())</f>
        <v>1.2578541811896216E-2</v>
      </c>
      <c r="H1722" s="42">
        <f>_xll.qlCalendarAdvance(Calendar,$H1721,B1722,"f",FALSE)</f>
        <v>51574</v>
      </c>
      <c r="I1722" s="177">
        <f>_xll.qlInterestRateIndexValueDate(Index1M,$H1722)</f>
        <v>51578</v>
      </c>
      <c r="J1722" s="182">
        <f>IFERROR(_xll.qlIndexFixing(Index1M,$H1722,TRUE,_xll.ohTrigger(RecalcTrigger,Trigger1M)),NA())</f>
        <v>1.2993140025855209E-2</v>
      </c>
      <c r="K1722" s="44">
        <f>IFERROR(_xll.qlIndexFixing(Index3M,H1722,TRUE,_xll.ohTrigger(RecalcTrigger,Trigger3M)),NA())</f>
        <v>1.3286190686196481E-2</v>
      </c>
      <c r="L1722" s="44">
        <f>IFERROR(_xll.qlIndexFixing(Index6M,$H1722,TRUE,_xll.ohTrigger(RecalcTrigger,Trigger6M)),NA())</f>
        <v>1.3470906543879498E-2</v>
      </c>
      <c r="M1722" s="183">
        <f>IFERROR(_xll.qlIndexFixing(Index1Y,$H1722,TRUE,_xll.ohTrigger(RecalcTrigger,Trigger1Y)),NA())</f>
        <v>1.3620725336656475E-2</v>
      </c>
      <c r="N1722" s="182">
        <f>IFERROR(_xll.qlIndexFixing(ONIndex1M,I1722,TRUE,_xll.ohTrigger(RecalcTrigger,Trigger1M)),NA())</f>
        <v>1.2990824891732089E-2</v>
      </c>
      <c r="O1722" s="44">
        <f>IFERROR(_xll.qlIndexFixing(ONIndex3M,I1722,TRUE,_xll.ohTrigger(RecalcTrigger,Trigger3M)),NA())</f>
        <v>1.3279866206294955E-2</v>
      </c>
      <c r="P1722" s="44">
        <f>IFERROR(_xll.qlIndexFixing(ONIndex6M,I1722,TRUE,_xll.ohTrigger(RecalcTrigger,Trigger6M)),NA())</f>
        <v>1.345782240655069E-2</v>
      </c>
      <c r="Q1722" s="183">
        <f>IFERROR(_xll.qlIndexFixing(ONIndex1Y,I1722,TRUE,_xll.ohTrigger(RecalcTrigger,Trigger1Y)),NA())</f>
        <v>1.3568524989731046E-2</v>
      </c>
    </row>
    <row r="1723" spans="2:17" x14ac:dyDescent="0.2">
      <c r="B1723" s="39" t="s">
        <v>42</v>
      </c>
      <c r="D1723" s="42">
        <f>_xll.qlCalendarAdvance(Calendar,$D1722,B1723,"f",FALSE)</f>
        <v>51581</v>
      </c>
      <c r="E1723" s="177">
        <f>_xll.qlInterestRateIndexValueDate(IndexON,D1723)</f>
        <v>51581</v>
      </c>
      <c r="F1723" s="193">
        <f>IFERROR(_xll.qlIndexFixing(IndexON,D1723,TRUE,_xll.ohTrigger(RecalcTrigger,TriggerON)),NA())</f>
        <v>1.2578541811976152E-2</v>
      </c>
      <c r="H1723" s="42">
        <f>_xll.qlCalendarAdvance(Calendar,$H1722,B1723,"f",FALSE)</f>
        <v>51581</v>
      </c>
      <c r="I1723" s="177">
        <f>_xll.qlInterestRateIndexValueDate(Index1M,$H1723)</f>
        <v>51585</v>
      </c>
      <c r="J1723" s="182">
        <f>IFERROR(_xll.qlIndexFixing(Index1M,$H1723,TRUE,_xll.ohTrigger(RecalcTrigger,Trigger1M)),NA())</f>
        <v>1.2990606704483175E-2</v>
      </c>
      <c r="K1723" s="44">
        <f>IFERROR(_xll.qlIndexFixing(Index3M,H1723,TRUE,_xll.ohTrigger(RecalcTrigger,Trigger3M)),NA())</f>
        <v>1.3283636131449615E-2</v>
      </c>
      <c r="L1723" s="44">
        <f>IFERROR(_xll.qlIndexFixing(Index6M,$H1723,TRUE,_xll.ohTrigger(RecalcTrigger,Trigger6M)),NA())</f>
        <v>1.3468314438109471E-2</v>
      </c>
      <c r="M1723" s="183">
        <f>IFERROR(_xll.qlIndexFixing(Index1Y,$H1723,TRUE,_xll.ohTrigger(RecalcTrigger,Trigger1Y)),NA())</f>
        <v>1.361915423608979E-2</v>
      </c>
      <c r="N1723" s="182">
        <f>IFERROR(_xll.qlIndexFixing(ONIndex1M,I1723,TRUE,_xll.ohTrigger(RecalcTrigger,Trigger1M)),NA())</f>
        <v>1.2988279901193778E-2</v>
      </c>
      <c r="O1723" s="44">
        <f>IFERROR(_xll.qlIndexFixing(ONIndex3M,I1723,TRUE,_xll.ohTrigger(RecalcTrigger,Trigger3M)),NA())</f>
        <v>1.3277274095129243E-2</v>
      </c>
      <c r="P1723" s="44">
        <f>IFERROR(_xll.qlIndexFixing(ONIndex6M,I1723,TRUE,_xll.ohTrigger(RecalcTrigger,Trigger6M)),NA())</f>
        <v>1.3455267983077945E-2</v>
      </c>
      <c r="Q1723" s="183">
        <f>IFERROR(_xll.qlIndexFixing(ONIndex1Y,I1723,TRUE,_xll.ohTrigger(RecalcTrigger,Trigger1Y)),NA())</f>
        <v>1.3566880989355212E-2</v>
      </c>
    </row>
    <row r="1724" spans="2:17" x14ac:dyDescent="0.2">
      <c r="B1724" s="39" t="s">
        <v>42</v>
      </c>
      <c r="D1724" s="42">
        <f>_xll.qlCalendarAdvance(Calendar,$D1723,B1724,"f",FALSE)</f>
        <v>51588</v>
      </c>
      <c r="E1724" s="177">
        <f>_xll.qlInterestRateIndexValueDate(IndexON,D1724)</f>
        <v>51588</v>
      </c>
      <c r="F1724" s="193">
        <f>IFERROR(_xll.qlIndexFixing(IndexON,D1724,TRUE,_xll.ohTrigger(RecalcTrigger,TriggerON)),NA())</f>
        <v>1.2578541811976152E-2</v>
      </c>
      <c r="H1724" s="42">
        <f>_xll.qlCalendarAdvance(Calendar,$H1723,B1724,"f",FALSE)</f>
        <v>51588</v>
      </c>
      <c r="I1724" s="177">
        <f>_xll.qlInterestRateIndexValueDate(Index1M,$H1724)</f>
        <v>51592</v>
      </c>
      <c r="J1724" s="182">
        <f>IFERROR(_xll.qlIndexFixing(Index1M,$H1724,TRUE,_xll.ohTrigger(RecalcTrigger,Trigger1M)),NA())</f>
        <v>1.2988081207997689E-2</v>
      </c>
      <c r="K1724" s="44">
        <f>IFERROR(_xll.qlIndexFixing(Index3M,H1724,TRUE,_xll.ohTrigger(RecalcTrigger,Trigger3M)),NA())</f>
        <v>1.3281024929014488E-2</v>
      </c>
      <c r="L1724" s="44">
        <f>IFERROR(_xll.qlIndexFixing(Index6M,$H1724,TRUE,_xll.ohTrigger(RecalcTrigger,Trigger6M)),NA())</f>
        <v>1.3465655343875024E-2</v>
      </c>
      <c r="M1724" s="183">
        <f>IFERROR(_xll.qlIndexFixing(Index1Y,$H1724,TRUE,_xll.ohTrigger(RecalcTrigger,Trigger1Y)),NA())</f>
        <v>1.3617587063759252E-2</v>
      </c>
      <c r="N1724" s="182">
        <f>IFERROR(_xll.qlIndexFixing(ONIndex1M,I1724,TRUE,_xll.ohTrigger(RecalcTrigger,Trigger1M)),NA())</f>
        <v>1.2985742618969454E-2</v>
      </c>
      <c r="O1724" s="44">
        <f>IFERROR(_xll.qlIndexFixing(ONIndex3M,I1724,TRUE,_xll.ohTrigger(RecalcTrigger,Trigger3M)),NA())</f>
        <v>1.3274689210103219E-2</v>
      </c>
      <c r="P1724" s="44">
        <f>IFERROR(_xll.qlIndexFixing(ONIndex6M,I1724,TRUE,_xll.ohTrigger(RecalcTrigger,Trigger6M)),NA())</f>
        <v>1.3452711827310893E-2</v>
      </c>
      <c r="Q1724" s="183">
        <f>IFERROR(_xll.qlIndexFixing(ONIndex1Y,I1724,TRUE,_xll.ohTrigger(RecalcTrigger,Trigger1Y)),NA())</f>
        <v>1.3565240265398515E-2</v>
      </c>
    </row>
    <row r="1725" spans="2:17" x14ac:dyDescent="0.2">
      <c r="B1725" s="39" t="s">
        <v>42</v>
      </c>
      <c r="D1725" s="42">
        <f>_xll.qlCalendarAdvance(Calendar,$D1724,B1725,"f",FALSE)</f>
        <v>51595</v>
      </c>
      <c r="E1725" s="177">
        <f>_xll.qlInterestRateIndexValueDate(IndexON,D1725)</f>
        <v>51595</v>
      </c>
      <c r="F1725" s="193">
        <f>IFERROR(_xll.qlIndexFixing(IndexON,D1725,TRUE,_xll.ohTrigger(RecalcTrigger,TriggerON)),NA())</f>
        <v>1.2578541811896216E-2</v>
      </c>
      <c r="H1725" s="42">
        <f>_xll.qlCalendarAdvance(Calendar,$H1724,B1725,"f",FALSE)</f>
        <v>51595</v>
      </c>
      <c r="I1725" s="177">
        <f>_xll.qlInterestRateIndexValueDate(Index1M,$H1725)</f>
        <v>51599</v>
      </c>
      <c r="J1725" s="182">
        <f>IFERROR(_xll.qlIndexFixing(Index1M,$H1725,TRUE,_xll.ohTrigger(RecalcTrigger,Trigger1M)),NA())</f>
        <v>1.2985508631998322E-2</v>
      </c>
      <c r="K1725" s="44">
        <f>IFERROR(_xll.qlIndexFixing(Index3M,H1725,TRUE,_xll.ohTrigger(RecalcTrigger,Trigger3M)),NA())</f>
        <v>1.327848510904257E-2</v>
      </c>
      <c r="L1725" s="44">
        <f>IFERROR(_xll.qlIndexFixing(Index6M,$H1725,TRUE,_xll.ohTrigger(RecalcTrigger,Trigger6M)),NA())</f>
        <v>1.3463060488623261E-2</v>
      </c>
      <c r="M1725" s="183">
        <f>IFERROR(_xll.qlIndexFixing(Index1Y,$H1725,TRUE,_xll.ohTrigger(RecalcTrigger,Trigger1Y)),NA())</f>
        <v>1.361602384314701E-2</v>
      </c>
      <c r="N1725" s="182">
        <f>IFERROR(_xll.qlIndexFixing(ONIndex1M,I1725,TRUE,_xll.ohTrigger(RecalcTrigger,Trigger1M)),NA())</f>
        <v>1.2983213103172631E-2</v>
      </c>
      <c r="O1725" s="44">
        <f>IFERROR(_xll.qlIndexFixing(ONIndex3M,I1725,TRUE,_xll.ohTrigger(RecalcTrigger,Trigger3M)),NA())</f>
        <v>1.3272111602615766E-2</v>
      </c>
      <c r="P1725" s="44">
        <f>IFERROR(_xll.qlIndexFixing(ONIndex6M,I1725,TRUE,_xll.ohTrigger(RecalcTrigger,Trigger6M)),NA())</f>
        <v>1.3450153959393418E-2</v>
      </c>
      <c r="Q1725" s="183">
        <f>IFERROR(_xll.qlIndexFixing(ONIndex1Y,I1725,TRUE,_xll.ohTrigger(RecalcTrigger,Trigger1Y)),NA())</f>
        <v>1.3563602840882538E-2</v>
      </c>
    </row>
    <row r="1726" spans="2:17" x14ac:dyDescent="0.2">
      <c r="B1726" s="39" t="s">
        <v>42</v>
      </c>
      <c r="D1726" s="42">
        <f>_xll.qlCalendarAdvance(Calendar,$D1725,B1726,"f",FALSE)</f>
        <v>51602</v>
      </c>
      <c r="E1726" s="177">
        <f>_xll.qlInterestRateIndexValueDate(IndexON,D1726)</f>
        <v>51602</v>
      </c>
      <c r="F1726" s="193">
        <f>IFERROR(_xll.qlIndexFixing(IndexON,D1726,TRUE,_xll.ohTrigger(RecalcTrigger,TriggerON)),NA())</f>
        <v>1.2578541811896216E-2</v>
      </c>
      <c r="H1726" s="42">
        <f>_xll.qlCalendarAdvance(Calendar,$H1725,B1726,"f",FALSE)</f>
        <v>51602</v>
      </c>
      <c r="I1726" s="177">
        <f>_xll.qlInterestRateIndexValueDate(Index1M,$H1726)</f>
        <v>51606</v>
      </c>
      <c r="J1726" s="182">
        <f>IFERROR(_xll.qlIndexFixing(Index1M,$H1726,TRUE,_xll.ohTrigger(RecalcTrigger,Trigger1M)),NA())</f>
        <v>1.2982998477540697E-2</v>
      </c>
      <c r="K1726" s="44">
        <f>IFERROR(_xll.qlIndexFixing(Index3M,H1726,TRUE,_xll.ohTrigger(RecalcTrigger,Trigger3M)),NA())</f>
        <v>1.3275952960043958E-2</v>
      </c>
      <c r="L1726" s="44">
        <f>IFERROR(_xll.qlIndexFixing(Index6M,$H1726,TRUE,_xll.ohTrigger(RecalcTrigger,Trigger6M)),NA())</f>
        <v>1.3460464190526966E-2</v>
      </c>
      <c r="M1726" s="183">
        <f>IFERROR(_xll.qlIndexFixing(Index1Y,$H1726,TRUE,_xll.ohTrigger(RecalcTrigger,Trigger1Y)),NA())</f>
        <v>1.3614464597733895E-2</v>
      </c>
      <c r="N1726" s="182">
        <f>IFERROR(_xll.qlIndexFixing(ONIndex1M,I1726,TRUE,_xll.ohTrigger(RecalcTrigger,Trigger1M)),NA())</f>
        <v>1.2980691411277334E-2</v>
      </c>
      <c r="O1726" s="44">
        <f>IFERROR(_xll.qlIndexFixing(ONIndex3M,I1726,TRUE,_xll.ohTrigger(RecalcTrigger,Trigger3M)),NA())</f>
        <v>1.3269541323825962E-2</v>
      </c>
      <c r="P1726" s="44">
        <f>IFERROR(_xll.qlIndexFixing(ONIndex6M,I1726,TRUE,_xll.ohTrigger(RecalcTrigger,Trigger6M)),NA())</f>
        <v>1.3447594399389473E-2</v>
      </c>
      <c r="Q1726" s="183">
        <f>IFERROR(_xll.qlIndexFixing(ONIndex1Y,I1726,TRUE,_xll.ohTrigger(RecalcTrigger,Trigger1Y)),NA())</f>
        <v>1.3561968739148611E-2</v>
      </c>
    </row>
    <row r="1727" spans="2:17" x14ac:dyDescent="0.2">
      <c r="B1727" s="39" t="s">
        <v>42</v>
      </c>
      <c r="D1727" s="42">
        <f>_xll.qlCalendarAdvance(Calendar,$D1726,B1727,"f",FALSE)</f>
        <v>51609</v>
      </c>
      <c r="E1727" s="177">
        <f>_xll.qlInterestRateIndexValueDate(IndexON,D1727)</f>
        <v>51609</v>
      </c>
      <c r="F1727" s="193">
        <f>IFERROR(_xll.qlIndexFixing(IndexON,D1727,TRUE,_xll.ohTrigger(RecalcTrigger,TriggerON)),NA())</f>
        <v>1.2579420841017708E-2</v>
      </c>
      <c r="H1727" s="42">
        <f>_xll.qlCalendarAdvance(Calendar,$H1726,B1727,"f",FALSE)</f>
        <v>51609</v>
      </c>
      <c r="I1727" s="177">
        <f>_xll.qlInterestRateIndexValueDate(Index1M,$H1727)</f>
        <v>51615</v>
      </c>
      <c r="J1727" s="182">
        <f>IFERROR(_xll.qlIndexFixing(Index1M,$H1727,TRUE,_xll.ohTrigger(RecalcTrigger,Trigger1M)),NA())</f>
        <v>1.2979782891004987E-2</v>
      </c>
      <c r="K1727" s="44">
        <f>IFERROR(_xll.qlIndexFixing(Index3M,H1727,TRUE,_xll.ohTrigger(RecalcTrigger,Trigger3M)),NA())</f>
        <v>1.327270869435797E-2</v>
      </c>
      <c r="L1727" s="44">
        <f>IFERROR(_xll.qlIndexFixing(Index6M,$H1727,TRUE,_xll.ohTrigger(RecalcTrigger,Trigger6M)),NA())</f>
        <v>1.3457124005467277E-2</v>
      </c>
      <c r="M1727" s="183">
        <f>IFERROR(_xll.qlIndexFixing(Index1Y,$H1727,TRUE,_xll.ohTrigger(RecalcTrigger,Trigger1Y)),NA())</f>
        <v>1.3612465732530785E-2</v>
      </c>
      <c r="N1727" s="182">
        <f>IFERROR(_xll.qlIndexFixing(ONIndex1M,I1727,TRUE,_xll.ohTrigger(RecalcTrigger,Trigger1M)),NA())</f>
        <v>1.2977570533854177E-2</v>
      </c>
      <c r="O1727" s="44">
        <f>IFERROR(_xll.qlIndexFixing(ONIndex3M,I1727,TRUE,_xll.ohTrigger(RecalcTrigger,Trigger3M)),NA())</f>
        <v>1.3266371212159456E-2</v>
      </c>
      <c r="P1727" s="44">
        <f>IFERROR(_xll.qlIndexFixing(ONIndex6M,I1727,TRUE,_xll.ohTrigger(RecalcTrigger,Trigger6M)),NA())</f>
        <v>1.3444437038483414E-2</v>
      </c>
      <c r="Q1727" s="183">
        <f>IFERROR(_xll.qlIndexFixing(ONIndex1Y,I1727,TRUE,_xll.ohTrigger(RecalcTrigger,Trigger1Y)),NA())</f>
        <v>1.3560150880325139E-2</v>
      </c>
    </row>
    <row r="1728" spans="2:17" x14ac:dyDescent="0.2">
      <c r="B1728" s="39" t="s">
        <v>42</v>
      </c>
      <c r="D1728" s="42">
        <f>_xll.qlCalendarAdvance(Calendar,$D1727,B1728,"f",FALSE)</f>
        <v>51616</v>
      </c>
      <c r="E1728" s="177">
        <f>_xll.qlInterestRateIndexValueDate(IndexON,D1728)</f>
        <v>51616</v>
      </c>
      <c r="F1728" s="193">
        <f>IFERROR(_xll.qlIndexFixing(IndexON,D1728,TRUE,_xll.ohTrigger(RecalcTrigger,TriggerON)),NA())</f>
        <v>1.2578541811896216E-2</v>
      </c>
      <c r="H1728" s="42">
        <f>_xll.qlCalendarAdvance(Calendar,$H1727,B1728,"f",FALSE)</f>
        <v>51616</v>
      </c>
      <c r="I1728" s="177">
        <f>_xll.qlInterestRateIndexValueDate(Index1M,$H1728)</f>
        <v>51620</v>
      </c>
      <c r="J1728" s="182">
        <f>IFERROR(_xll.qlIndexFixing(Index1M,$H1728,TRUE,_xll.ohTrigger(RecalcTrigger,Trigger1M)),NA())</f>
        <v>1.2978002209639961E-2</v>
      </c>
      <c r="K1728" s="44">
        <f>IFERROR(_xll.qlIndexFixing(Index3M,H1728,TRUE,_xll.ohTrigger(RecalcTrigger,Trigger3M)),NA())</f>
        <v>1.3270911880822208E-2</v>
      </c>
      <c r="L1728" s="44">
        <f>IFERROR(_xll.qlIndexFixing(Index6M,$H1728,TRUE,_xll.ohTrigger(RecalcTrigger,Trigger6M)),NA())</f>
        <v>1.3455267346804399E-2</v>
      </c>
      <c r="M1728" s="183">
        <f>IFERROR(_xll.qlIndexFixing(Index1Y,$H1728,TRUE,_xll.ohTrigger(RecalcTrigger,Trigger1Y)),NA())</f>
        <v>1.3611358126432769E-2</v>
      </c>
      <c r="N1728" s="182">
        <f>IFERROR(_xll.qlIndexFixing(ONIndex1M,I1728,TRUE,_xll.ohTrigger(RecalcTrigger,Trigger1M)),NA())</f>
        <v>1.2975314402039473E-2</v>
      </c>
      <c r="O1728" s="44">
        <f>IFERROR(_xll.qlIndexFixing(ONIndex3M,I1728,TRUE,_xll.ohTrigger(RecalcTrigger,Trigger3M)),NA())</f>
        <v>1.3264058500910281E-2</v>
      </c>
      <c r="P1728" s="44">
        <f>IFERROR(_xll.qlIndexFixing(ONIndex6M,I1728,TRUE,_xll.ohTrigger(RecalcTrigger,Trigger6M)),NA())</f>
        <v>1.3442104023395629E-2</v>
      </c>
      <c r="Q1728" s="183">
        <f>IFERROR(_xll.qlIndexFixing(ONIndex1Y,I1728,TRUE,_xll.ohTrigger(RecalcTrigger,Trigger1Y)),NA())</f>
        <v>1.355847838921953E-2</v>
      </c>
    </row>
    <row r="1729" spans="2:17" x14ac:dyDescent="0.2">
      <c r="B1729" s="39" t="s">
        <v>42</v>
      </c>
      <c r="D1729" s="42">
        <f>_xll.qlCalendarAdvance(Calendar,$D1728,B1729,"f",FALSE)</f>
        <v>51623</v>
      </c>
      <c r="E1729" s="177">
        <f>_xll.qlInterestRateIndexValueDate(IndexON,D1729)</f>
        <v>51623</v>
      </c>
      <c r="F1729" s="193">
        <f>IFERROR(_xll.qlIndexFixing(IndexON,D1729,TRUE,_xll.ohTrigger(RecalcTrigger,TriggerON)),NA())</f>
        <v>1.2578541811896216E-2</v>
      </c>
      <c r="H1729" s="42">
        <f>_xll.qlCalendarAdvance(Calendar,$H1728,B1729,"f",FALSE)</f>
        <v>51623</v>
      </c>
      <c r="I1729" s="177">
        <f>_xll.qlInterestRateIndexValueDate(Index1M,$H1729)</f>
        <v>51627</v>
      </c>
      <c r="J1729" s="182">
        <f>IFERROR(_xll.qlIndexFixing(Index1M,$H1729,TRUE,_xll.ohTrigger(RecalcTrigger,Trigger1M)),NA())</f>
        <v>1.2975573127753874E-2</v>
      </c>
      <c r="K1729" s="44">
        <f>IFERROR(_xll.qlIndexFixing(Index3M,H1729,TRUE,_xll.ohTrigger(RecalcTrigger,Trigger3M)),NA())</f>
        <v>1.3268469616603865E-2</v>
      </c>
      <c r="L1729" s="44">
        <f>IFERROR(_xll.qlIndexFixing(Index6M,$H1729,TRUE,_xll.ohTrigger(RecalcTrigger,Trigger6M)),NA())</f>
        <v>1.3452731391643222E-2</v>
      </c>
      <c r="M1729" s="183">
        <f>IFERROR(_xll.qlIndexFixing(Index1Y,$H1729,TRUE,_xll.ohTrigger(RecalcTrigger,Trigger1Y)),NA())</f>
        <v>1.360981094750708E-2</v>
      </c>
      <c r="N1729" s="182">
        <f>IFERROR(_xll.qlIndexFixing(ONIndex1M,I1729,TRUE,_xll.ohTrigger(RecalcTrigger,Trigger1M)),NA())</f>
        <v>1.2973173860135745E-2</v>
      </c>
      <c r="O1729" s="44">
        <f>IFERROR(_xll.qlIndexFixing(ONIndex3M,I1729,TRUE,_xll.ohTrigger(RecalcTrigger,Trigger3M)),NA())</f>
        <v>1.3261874973631294E-2</v>
      </c>
      <c r="P1729" s="44">
        <f>IFERROR(_xll.qlIndexFixing(ONIndex6M,I1729,TRUE,_xll.ohTrigger(RecalcTrigger,Trigger6M)),NA())</f>
        <v>1.3439905767658189E-2</v>
      </c>
      <c r="Q1729" s="183">
        <f>IFERROR(_xll.qlIndexFixing(ONIndex1Y,I1729,TRUE,_xll.ohTrigger(RecalcTrigger,Trigger1Y)),NA())</f>
        <v>1.3557086602293822E-2</v>
      </c>
    </row>
    <row r="1730" spans="2:17" x14ac:dyDescent="0.2">
      <c r="B1730" s="39" t="s">
        <v>42</v>
      </c>
      <c r="D1730" s="42">
        <f>_xll.qlCalendarAdvance(Calendar,$D1729,B1730,"f",FALSE)</f>
        <v>51630</v>
      </c>
      <c r="E1730" s="177">
        <f>_xll.qlInterestRateIndexValueDate(IndexON,D1730)</f>
        <v>51630</v>
      </c>
      <c r="F1730" s="193">
        <f>IFERROR(_xll.qlIndexFixing(IndexON,D1730,TRUE,_xll.ohTrigger(RecalcTrigger,TriggerON)),NA())</f>
        <v>1.2578541811896216E-2</v>
      </c>
      <c r="H1730" s="42">
        <f>_xll.qlCalendarAdvance(Calendar,$H1729,B1730,"f",FALSE)</f>
        <v>51630</v>
      </c>
      <c r="I1730" s="177">
        <f>_xll.qlInterestRateIndexValueDate(Index1M,$H1730)</f>
        <v>51634</v>
      </c>
      <c r="J1730" s="182">
        <f>IFERROR(_xll.qlIndexFixing(Index1M,$H1730,TRUE,_xll.ohTrigger(RecalcTrigger,Trigger1M)),NA())</f>
        <v>1.297309579793646E-2</v>
      </c>
      <c r="K1730" s="44">
        <f>IFERROR(_xll.qlIndexFixing(Index3M,H1730,TRUE,_xll.ohTrigger(RecalcTrigger,Trigger3M)),NA())</f>
        <v>1.3265969146763987E-2</v>
      </c>
      <c r="L1730" s="44">
        <f>IFERROR(_xll.qlIndexFixing(Index6M,$H1730,TRUE,_xll.ohTrigger(RecalcTrigger,Trigger6M)),NA())</f>
        <v>1.345012933760012E-2</v>
      </c>
      <c r="M1730" s="183">
        <f>IFERROR(_xll.qlIndexFixing(Index1Y,$H1730,TRUE,_xll.ohTrigger(RecalcTrigger,Trigger1Y)),NA())</f>
        <v>1.3608267837706264E-2</v>
      </c>
      <c r="N1730" s="182">
        <f>IFERROR(_xll.qlIndexFixing(ONIndex1M,I1730,TRUE,_xll.ohTrigger(RecalcTrigger,Trigger1M)),NA())</f>
        <v>1.2970684044102399E-2</v>
      </c>
      <c r="O1730" s="44">
        <f>IFERROR(_xll.qlIndexFixing(ONIndex3M,I1730,TRUE,_xll.ohTrigger(RecalcTrigger,Trigger3M)),NA())</f>
        <v>1.325933452314132E-2</v>
      </c>
      <c r="P1730" s="44">
        <f>IFERROR(_xll.qlIndexFixing(ONIndex6M,I1730,TRUE,_xll.ohTrigger(RecalcTrigger,Trigger6M)),NA())</f>
        <v>1.3437339640267609E-2</v>
      </c>
      <c r="Q1730" s="183">
        <f>IFERROR(_xll.qlIndexFixing(ONIndex1Y,I1730,TRUE,_xll.ohTrigger(RecalcTrigger,Trigger1Y)),NA())</f>
        <v>1.3555466023262852E-2</v>
      </c>
    </row>
    <row r="1731" spans="2:17" x14ac:dyDescent="0.2">
      <c r="B1731" s="39" t="s">
        <v>42</v>
      </c>
      <c r="D1731" s="42">
        <f>_xll.qlCalendarAdvance(Calendar,$D1730,B1731,"f",FALSE)</f>
        <v>51637</v>
      </c>
      <c r="E1731" s="177">
        <f>_xll.qlInterestRateIndexValueDate(IndexON,D1731)</f>
        <v>51637</v>
      </c>
      <c r="F1731" s="193">
        <f>IFERROR(_xll.qlIndexFixing(IndexON,D1731,TRUE,_xll.ohTrigger(RecalcTrigger,TriggerON)),NA())</f>
        <v>1.2578541811976152E-2</v>
      </c>
      <c r="H1731" s="42">
        <f>_xll.qlCalendarAdvance(Calendar,$H1730,B1731,"f",FALSE)</f>
        <v>51637</v>
      </c>
      <c r="I1731" s="177">
        <f>_xll.qlInterestRateIndexValueDate(Index1M,$H1731)</f>
        <v>51641</v>
      </c>
      <c r="J1731" s="182">
        <f>IFERROR(_xll.qlIndexFixing(Index1M,$H1731,TRUE,_xll.ohTrigger(RecalcTrigger,Trigger1M)),NA())</f>
        <v>1.2970626698791963E-2</v>
      </c>
      <c r="K1731" s="44">
        <f>IFERROR(_xll.qlIndexFixing(Index3M,H1731,TRUE,_xll.ohTrigger(RecalcTrigger,Trigger3M)),NA())</f>
        <v>1.3263476609208503E-2</v>
      </c>
      <c r="L1731" s="44">
        <f>IFERROR(_xll.qlIndexFixing(Index6M,$H1731,TRUE,_xll.ohTrigger(RecalcTrigger,Trigger6M)),NA())</f>
        <v>1.3447525943379049E-2</v>
      </c>
      <c r="M1731" s="183">
        <f>IFERROR(_xll.qlIndexFixing(Index1Y,$H1731,TRUE,_xll.ohTrigger(RecalcTrigger,Trigger1Y)),NA())</f>
        <v>1.3606728820511593E-2</v>
      </c>
      <c r="N1731" s="182">
        <f>IFERROR(_xll.qlIndexFixing(ONIndex1M,I1731,TRUE,_xll.ohTrigger(RecalcTrigger,Trigger1M)),NA())</f>
        <v>1.2968202341818724E-2</v>
      </c>
      <c r="O1731" s="44">
        <f>IFERROR(_xll.qlIndexFixing(ONIndex3M,I1731,TRUE,_xll.ohTrigger(RecalcTrigger,Trigger3M)),NA())</f>
        <v>1.3256801658103612E-2</v>
      </c>
      <c r="P1731" s="44">
        <f>IFERROR(_xll.qlIndexFixing(ONIndex6M,I1731,TRUE,_xll.ohTrigger(RecalcTrigger,Trigger6M)),NA())</f>
        <v>1.3434771921270183E-2</v>
      </c>
      <c r="Q1731" s="183">
        <f>IFERROR(_xll.qlIndexFixing(ONIndex1Y,I1731,TRUE,_xll.ohTrigger(RecalcTrigger,Trigger1Y)),NA())</f>
        <v>1.3553848882921216E-2</v>
      </c>
    </row>
    <row r="1732" spans="2:17" x14ac:dyDescent="0.2">
      <c r="B1732" s="39" t="s">
        <v>42</v>
      </c>
      <c r="D1732" s="42">
        <f>_xll.qlCalendarAdvance(Calendar,$D1731,B1732,"f",FALSE)</f>
        <v>51644</v>
      </c>
      <c r="E1732" s="177">
        <f>_xll.qlInterestRateIndexValueDate(IndexON,D1732)</f>
        <v>51644</v>
      </c>
      <c r="F1732" s="193">
        <f>IFERROR(_xll.qlIndexFixing(IndexON,D1732,TRUE,_xll.ohTrigger(RecalcTrigger,TriggerON)),NA())</f>
        <v>1.2578541811896216E-2</v>
      </c>
      <c r="H1732" s="42">
        <f>_xll.qlCalendarAdvance(Calendar,$H1731,B1732,"f",FALSE)</f>
        <v>51644</v>
      </c>
      <c r="I1732" s="177">
        <f>_xll.qlInterestRateIndexValueDate(Index1M,$H1732)</f>
        <v>51648</v>
      </c>
      <c r="J1732" s="182">
        <f>IFERROR(_xll.qlIndexFixing(Index1M,$H1732,TRUE,_xll.ohTrigger(RecalcTrigger,Trigger1M)),NA())</f>
        <v>1.2968165888289496E-2</v>
      </c>
      <c r="K1732" s="44">
        <f>IFERROR(_xll.qlIndexFixing(Index3M,H1732,TRUE,_xll.ohTrigger(RecalcTrigger,Trigger3M)),NA())</f>
        <v>1.3260992055404069E-2</v>
      </c>
      <c r="L1732" s="44">
        <f>IFERROR(_xll.qlIndexFixing(Index6M,$H1732,TRUE,_xll.ohTrigger(RecalcTrigger,Trigger6M)),NA())</f>
        <v>1.3444921229229464E-2</v>
      </c>
      <c r="M1732" s="183">
        <f>IFERROR(_xll.qlIndexFixing(Index1Y,$H1732,TRUE,_xll.ohTrigger(RecalcTrigger,Trigger1Y)),NA())</f>
        <v>1.3605193919403681E-2</v>
      </c>
      <c r="N1732" s="182">
        <f>IFERROR(_xll.qlIndexFixing(ONIndex1M,I1732,TRUE,_xll.ohTrigger(RecalcTrigger,Trigger1M)),NA())</f>
        <v>1.2965728811158428E-2</v>
      </c>
      <c r="O1732" s="44">
        <f>IFERROR(_xll.qlIndexFixing(ONIndex3M,I1732,TRUE,_xll.ohTrigger(RecalcTrigger,Trigger3M)),NA())</f>
        <v>1.3254276429757184E-2</v>
      </c>
      <c r="P1732" s="44">
        <f>IFERROR(_xll.qlIndexFixing(ONIndex6M,I1732,TRUE,_xll.ohTrigger(RecalcTrigger,Trigger6M)),NA())</f>
        <v>1.3432202630809797E-2</v>
      </c>
      <c r="Q1732" s="183">
        <f>IFERROR(_xll.qlIndexFixing(ONIndex1Y,I1732,TRUE,_xll.ohTrigger(RecalcTrigger,Trigger1Y)),NA())</f>
        <v>1.3552235204450369E-2</v>
      </c>
    </row>
    <row r="1733" spans="2:17" x14ac:dyDescent="0.2">
      <c r="B1733" s="39" t="s">
        <v>42</v>
      </c>
      <c r="D1733" s="42">
        <f>_xll.qlCalendarAdvance(Calendar,$D1732,B1733,"f",FALSE)</f>
        <v>51651</v>
      </c>
      <c r="E1733" s="177">
        <f>_xll.qlInterestRateIndexValueDate(IndexON,D1733)</f>
        <v>51651</v>
      </c>
      <c r="F1733" s="193">
        <f>IFERROR(_xll.qlIndexFixing(IndexON,D1733,TRUE,_xll.ohTrigger(RecalcTrigger,TriggerON)),NA())</f>
        <v>1.2578541811896216E-2</v>
      </c>
      <c r="H1733" s="42">
        <f>_xll.qlCalendarAdvance(Calendar,$H1732,B1733,"f",FALSE)</f>
        <v>51651</v>
      </c>
      <c r="I1733" s="177">
        <f>_xll.qlInterestRateIndexValueDate(Index1M,$H1733)</f>
        <v>51655</v>
      </c>
      <c r="J1733" s="182">
        <f>IFERROR(_xll.qlIndexFixing(Index1M,$H1733,TRUE,_xll.ohTrigger(RecalcTrigger,Trigger1M)),NA())</f>
        <v>1.2965654484285771E-2</v>
      </c>
      <c r="K1733" s="44">
        <f>IFERROR(_xll.qlIndexFixing(Index3M,H1733,TRUE,_xll.ohTrigger(RecalcTrigger,Trigger3M)),NA())</f>
        <v>1.3258515536818213E-2</v>
      </c>
      <c r="L1733" s="44">
        <f>IFERROR(_xll.qlIndexFixing(Index6M,$H1733,TRUE,_xll.ohTrigger(RecalcTrigger,Trigger6M)),NA())</f>
        <v>1.3442251405234822E-2</v>
      </c>
      <c r="M1733" s="183">
        <f>IFERROR(_xll.qlIndexFixing(Index1Y,$H1733,TRUE,_xll.ohTrigger(RecalcTrigger,Trigger1Y)),NA())</f>
        <v>1.36036631578638E-2</v>
      </c>
      <c r="N1733" s="182">
        <f>IFERROR(_xll.qlIndexFixing(ONIndex1M,I1733,TRUE,_xll.ohTrigger(RecalcTrigger,Trigger1M)),NA())</f>
        <v>1.2963263510155087E-2</v>
      </c>
      <c r="O1733" s="44">
        <f>IFERROR(_xll.qlIndexFixing(ONIndex3M,I1733,TRUE,_xll.ohTrigger(RecalcTrigger,Trigger3M)),NA())</f>
        <v>1.3251758889341048E-2</v>
      </c>
      <c r="P1733" s="44">
        <f>IFERROR(_xll.qlIndexFixing(ONIndex6M,I1733,TRUE,_xll.ohTrigger(RecalcTrigger,Trigger6M)),NA())</f>
        <v>1.3429631789030338E-2</v>
      </c>
      <c r="Q1733" s="183">
        <f>IFERROR(_xll.qlIndexFixing(ONIndex1Y,I1733,TRUE,_xll.ohTrigger(RecalcTrigger,Trigger1Y)),NA())</f>
        <v>1.3550625010871897E-2</v>
      </c>
    </row>
    <row r="1734" spans="2:17" x14ac:dyDescent="0.2">
      <c r="B1734" s="39" t="s">
        <v>42</v>
      </c>
      <c r="D1734" s="42">
        <f>_xll.qlCalendarAdvance(Calendar,$D1733,B1734,"f",FALSE)</f>
        <v>51658</v>
      </c>
      <c r="E1734" s="177">
        <f>_xll.qlInterestRateIndexValueDate(IndexON,D1734)</f>
        <v>51658</v>
      </c>
      <c r="F1734" s="193">
        <f>IFERROR(_xll.qlIndexFixing(IndexON,D1734,TRUE,_xll.ohTrigger(RecalcTrigger,TriggerON)),NA())</f>
        <v>1.2578541811896216E-2</v>
      </c>
      <c r="H1734" s="42">
        <f>_xll.qlCalendarAdvance(Calendar,$H1733,B1734,"f",FALSE)</f>
        <v>51658</v>
      </c>
      <c r="I1734" s="177">
        <f>_xll.qlInterestRateIndexValueDate(Index1M,$H1734)</f>
        <v>51662</v>
      </c>
      <c r="J1734" s="182">
        <f>IFERROR(_xll.qlIndexFixing(Index1M,$H1734,TRUE,_xll.ohTrigger(RecalcTrigger,Trigger1M)),NA())</f>
        <v>1.2963209907712603E-2</v>
      </c>
      <c r="K1734" s="44">
        <f>IFERROR(_xll.qlIndexFixing(Index3M,H1734,TRUE,_xll.ohTrigger(RecalcTrigger,Trigger3M)),NA())</f>
        <v>1.3256047104916725E-2</v>
      </c>
      <c r="L1734" s="44">
        <f>IFERROR(_xll.qlIndexFixing(Index6M,$H1734,TRUE,_xll.ohTrigger(RecalcTrigger,Trigger6M)),NA())</f>
        <v>1.3439644293388195E-2</v>
      </c>
      <c r="M1734" s="183">
        <f>IFERROR(_xll.qlIndexFixing(Index1Y,$H1734,TRUE,_xll.ohTrigger(RecalcTrigger,Trigger1Y)),NA())</f>
        <v>1.3602136559372344E-2</v>
      </c>
      <c r="N1734" s="182">
        <f>IFERROR(_xll.qlIndexFixing(ONIndex1M,I1734,TRUE,_xll.ohTrigger(RecalcTrigger,Trigger1M)),NA())</f>
        <v>1.2960806496522537E-2</v>
      </c>
      <c r="O1734" s="44">
        <f>IFERROR(_xll.qlIndexFixing(ONIndex3M,I1734,TRUE,_xll.ohTrigger(RecalcTrigger,Trigger3M)),NA())</f>
        <v>1.3249249088254089E-2</v>
      </c>
      <c r="P1734" s="44">
        <f>IFERROR(_xll.qlIndexFixing(ONIndex6M,I1734,TRUE,_xll.ohTrigger(RecalcTrigger,Trigger6M)),NA())</f>
        <v>1.3427059415995757E-2</v>
      </c>
      <c r="Q1734" s="183">
        <f>IFERROR(_xll.qlIndexFixing(ONIndex1Y,I1734,TRUE,_xll.ohTrigger(RecalcTrigger,Trigger1Y)),NA())</f>
        <v>1.3549018325607065E-2</v>
      </c>
    </row>
    <row r="1735" spans="2:17" x14ac:dyDescent="0.2">
      <c r="B1735" s="39" t="s">
        <v>42</v>
      </c>
      <c r="D1735" s="42">
        <f>_xll.qlCalendarAdvance(Calendar,$D1734,B1735,"f",FALSE)</f>
        <v>51665</v>
      </c>
      <c r="E1735" s="177">
        <f>_xll.qlInterestRateIndexValueDate(IndexON,D1735)</f>
        <v>51665</v>
      </c>
      <c r="F1735" s="193">
        <f>IFERROR(_xll.qlIndexFixing(IndexON,D1735,TRUE,_xll.ohTrigger(RecalcTrigger,TriggerON)),NA())</f>
        <v>1.257854181181628E-2</v>
      </c>
      <c r="H1735" s="42">
        <f>_xll.qlCalendarAdvance(Calendar,$H1734,B1735,"f",FALSE)</f>
        <v>51665</v>
      </c>
      <c r="I1735" s="177">
        <f>_xll.qlInterestRateIndexValueDate(Index1M,$H1735)</f>
        <v>51669</v>
      </c>
      <c r="J1735" s="182">
        <f>IFERROR(_xll.qlIndexFixing(Index1M,$H1735,TRUE,_xll.ohTrigger(RecalcTrigger,Trigger1M)),NA())</f>
        <v>1.2960773789232327E-2</v>
      </c>
      <c r="K1735" s="44">
        <f>IFERROR(_xll.qlIndexFixing(Index3M,H1735,TRUE,_xll.ohTrigger(RecalcTrigger,Trigger3M)),NA())</f>
        <v>1.3253586811166257E-2</v>
      </c>
      <c r="L1735" s="44">
        <f>IFERROR(_xll.qlIndexFixing(Index6M,$H1735,TRUE,_xll.ohTrigger(RecalcTrigger,Trigger6M)),NA())</f>
        <v>1.3437035920946442E-2</v>
      </c>
      <c r="M1735" s="183">
        <f>IFERROR(_xll.qlIndexFixing(Index1Y,$H1735,TRUE,_xll.ohTrigger(RecalcTrigger,Trigger1Y)),NA())</f>
        <v>1.3600614147410588E-2</v>
      </c>
      <c r="N1735" s="182">
        <f>IFERROR(_xll.qlIndexFixing(ONIndex1M,I1735,TRUE,_xll.ohTrigger(RecalcTrigger,Trigger1M)),NA())</f>
        <v>1.2958357828214417E-2</v>
      </c>
      <c r="O1735" s="44">
        <f>IFERROR(_xll.qlIndexFixing(ONIndex3M,I1735,TRUE,_xll.ohTrigger(RecalcTrigger,Trigger3M)),NA())</f>
        <v>1.3246747077575449E-2</v>
      </c>
      <c r="P1735" s="44">
        <f>IFERROR(_xll.qlIndexFixing(ONIndex6M,I1735,TRUE,_xll.ohTrigger(RecalcTrigger,Trigger6M)),NA())</f>
        <v>1.3424485531849939E-2</v>
      </c>
      <c r="Q1735" s="183">
        <f>IFERROR(_xll.qlIndexFixing(ONIndex1Y,I1735,TRUE,_xll.ohTrigger(RecalcTrigger,Trigger1Y)),NA())</f>
        <v>1.3547415171677457E-2</v>
      </c>
    </row>
    <row r="1736" spans="2:17" x14ac:dyDescent="0.2">
      <c r="B1736" s="39" t="s">
        <v>42</v>
      </c>
      <c r="D1736" s="42">
        <f>_xll.qlCalendarAdvance(Calendar,$D1735,B1736,"f",FALSE)</f>
        <v>51672</v>
      </c>
      <c r="E1736" s="177">
        <f>_xll.qlInterestRateIndexValueDate(IndexON,D1736)</f>
        <v>51672</v>
      </c>
      <c r="F1736" s="193">
        <f>IFERROR(_xll.qlIndexFixing(IndexON,D1736,TRUE,_xll.ohTrigger(RecalcTrigger,TriggerON)),NA())</f>
        <v>1.2578541811896216E-2</v>
      </c>
      <c r="H1736" s="42">
        <f>_xll.qlCalendarAdvance(Calendar,$H1735,B1736,"f",FALSE)</f>
        <v>51672</v>
      </c>
      <c r="I1736" s="177">
        <f>_xll.qlInterestRateIndexValueDate(Index1M,$H1736)</f>
        <v>51676</v>
      </c>
      <c r="J1736" s="182">
        <f>IFERROR(_xll.qlIndexFixing(Index1M,$H1736,TRUE,_xll.ohTrigger(RecalcTrigger,Trigger1M)),NA())</f>
        <v>1.2958346186811909E-2</v>
      </c>
      <c r="K1736" s="44">
        <f>IFERROR(_xll.qlIndexFixing(Index3M,H1736,TRUE,_xll.ohTrigger(RecalcTrigger,Trigger3M)),NA())</f>
        <v>1.3251134707035208E-2</v>
      </c>
      <c r="L1736" s="44">
        <f>IFERROR(_xll.qlIndexFixing(Index6M,$H1736,TRUE,_xll.ohTrigger(RecalcTrigger,Trigger6M)),NA())</f>
        <v>1.3434426308159157E-2</v>
      </c>
      <c r="M1736" s="183">
        <f>IFERROR(_xll.qlIndexFixing(Index1Y,$H1736,TRUE,_xll.ohTrigger(RecalcTrigger,Trigger1Y)),NA())</f>
        <v>1.3599095945458706E-2</v>
      </c>
      <c r="N1736" s="182">
        <f>IFERROR(_xll.qlIndexFixing(ONIndex1M,I1736,TRUE,_xll.ohTrigger(RecalcTrigger,Trigger1M)),NA())</f>
        <v>1.2955917563264308E-2</v>
      </c>
      <c r="O1736" s="44">
        <f>IFERROR(_xll.qlIndexFixing(ONIndex3M,I1736,TRUE,_xll.ohTrigger(RecalcTrigger,Trigger3M)),NA())</f>
        <v>1.3244252908943821E-2</v>
      </c>
      <c r="P1736" s="44">
        <f>IFERROR(_xll.qlIndexFixing(ONIndex6M,I1736,TRUE,_xll.ohTrigger(RecalcTrigger,Trigger6M)),NA())</f>
        <v>1.3421910156656836E-2</v>
      </c>
      <c r="Q1736" s="183">
        <f>IFERROR(_xll.qlIndexFixing(ONIndex1Y,I1736,TRUE,_xll.ohTrigger(RecalcTrigger,Trigger1Y)),NA())</f>
        <v>1.3545815572184594E-2</v>
      </c>
    </row>
    <row r="1737" spans="2:17" x14ac:dyDescent="0.2">
      <c r="B1737" s="39" t="s">
        <v>42</v>
      </c>
      <c r="D1737" s="42">
        <f>_xll.qlCalendarAdvance(Calendar,$D1736,B1737,"f",FALSE)</f>
        <v>51679</v>
      </c>
      <c r="E1737" s="177">
        <f>_xll.qlInterestRateIndexValueDate(IndexON,D1737)</f>
        <v>51679</v>
      </c>
      <c r="F1737" s="193">
        <f>IFERROR(_xll.qlIndexFixing(IndexON,D1737,TRUE,_xll.ohTrigger(RecalcTrigger,TriggerON)),NA())</f>
        <v>1.2578541811896216E-2</v>
      </c>
      <c r="H1737" s="42">
        <f>_xll.qlCalendarAdvance(Calendar,$H1736,B1737,"f",FALSE)</f>
        <v>51679</v>
      </c>
      <c r="I1737" s="177">
        <f>_xll.qlInterestRateIndexValueDate(Index1M,$H1737)</f>
        <v>51683</v>
      </c>
      <c r="J1737" s="182">
        <f>IFERROR(_xll.qlIndexFixing(Index1M,$H1737,TRUE,_xll.ohTrigger(RecalcTrigger,Trigger1M)),NA())</f>
        <v>1.2955988194383325E-2</v>
      </c>
      <c r="K1737" s="44">
        <f>IFERROR(_xll.qlIndexFixing(Index3M,H1737,TRUE,_xll.ohTrigger(RecalcTrigger,Trigger3M)),NA())</f>
        <v>1.3248690843989363E-2</v>
      </c>
      <c r="L1737" s="44">
        <f>IFERROR(_xll.qlIndexFixing(Index6M,$H1737,TRUE,_xll.ohTrigger(RecalcTrigger,Trigger6M)),NA())</f>
        <v>1.3431941646425425E-2</v>
      </c>
      <c r="M1737" s="183">
        <f>IFERROR(_xll.qlIndexFixing(Index1Y,$H1737,TRUE,_xll.ohTrigger(RecalcTrigger,Trigger1Y)),NA())</f>
        <v>1.3597581976997534E-2</v>
      </c>
      <c r="N1737" s="182">
        <f>IFERROR(_xll.qlIndexFixing(ONIndex1M,I1737,TRUE,_xll.ohTrigger(RecalcTrigger,Trigger1M)),NA())</f>
        <v>1.2953485759465977E-2</v>
      </c>
      <c r="O1737" s="44">
        <f>IFERROR(_xll.qlIndexFixing(ONIndex3M,I1737,TRUE,_xll.ohTrigger(RecalcTrigger,Trigger3M)),NA())</f>
        <v>1.3241766633518282E-2</v>
      </c>
      <c r="P1737" s="44">
        <f>IFERROR(_xll.qlIndexFixing(ONIndex6M,I1737,TRUE,_xll.ohTrigger(RecalcTrigger,Trigger6M)),NA())</f>
        <v>1.3419333310560333E-2</v>
      </c>
      <c r="Q1737" s="183">
        <f>IFERROR(_xll.qlIndexFixing(ONIndex1Y,I1737,TRUE,_xll.ohTrigger(RecalcTrigger,Trigger1Y)),NA())</f>
        <v>1.3544219550549741E-2</v>
      </c>
    </row>
    <row r="1738" spans="2:17" x14ac:dyDescent="0.2">
      <c r="B1738" s="39" t="s">
        <v>42</v>
      </c>
      <c r="D1738" s="42">
        <f>_xll.qlCalendarAdvance(Calendar,$D1737,B1738,"f",FALSE)</f>
        <v>51686</v>
      </c>
      <c r="E1738" s="177">
        <f>_xll.qlInterestRateIndexValueDate(IndexON,D1738)</f>
        <v>51686</v>
      </c>
      <c r="F1738" s="193">
        <f>IFERROR(_xll.qlIndexFixing(IndexON,D1738,TRUE,_xll.ohTrigger(RecalcTrigger,TriggerON)),NA())</f>
        <v>1.2578541811896216E-2</v>
      </c>
      <c r="H1738" s="42">
        <f>_xll.qlCalendarAdvance(Calendar,$H1737,B1738,"f",FALSE)</f>
        <v>51686</v>
      </c>
      <c r="I1738" s="177">
        <f>_xll.qlInterestRateIndexValueDate(Index1M,$H1738)</f>
        <v>51690</v>
      </c>
      <c r="J1738" s="182">
        <f>IFERROR(_xll.qlIndexFixing(Index1M,$H1738,TRUE,_xll.ohTrigger(RecalcTrigger,Trigger1M)),NA())</f>
        <v>1.2953578333110212E-2</v>
      </c>
      <c r="K1738" s="44">
        <f>IFERROR(_xll.qlIndexFixing(Index3M,H1738,TRUE,_xll.ohTrigger(RecalcTrigger,Trigger3M)),NA())</f>
        <v>1.3246255273494512E-2</v>
      </c>
      <c r="L1738" s="44">
        <f>IFERROR(_xll.qlIndexFixing(Index6M,$H1738,TRUE,_xll.ohTrigger(RecalcTrigger,Trigger6M)),NA())</f>
        <v>1.3429266359866019E-2</v>
      </c>
      <c r="M1738" s="183">
        <f>IFERROR(_xll.qlIndexFixing(Index1Y,$H1738,TRUE,_xll.ohTrigger(RecalcTrigger,Trigger1Y)),NA())</f>
        <v>1.3596072265507247E-2</v>
      </c>
      <c r="N1738" s="182">
        <f>IFERROR(_xll.qlIndexFixing(ONIndex1M,I1738,TRUE,_xll.ohTrigger(RecalcTrigger,Trigger1M)),NA())</f>
        <v>1.2951062474853003E-2</v>
      </c>
      <c r="O1738" s="44">
        <f>IFERROR(_xll.qlIndexFixing(ONIndex3M,I1738,TRUE,_xll.ohTrigger(RecalcTrigger,Trigger3M)),NA())</f>
        <v>1.3239288302697716E-2</v>
      </c>
      <c r="P1738" s="44">
        <f>IFERROR(_xll.qlIndexFixing(ONIndex6M,I1738,TRUE,_xll.ohTrigger(RecalcTrigger,Trigger6M)),NA())</f>
        <v>1.3416755013624382E-2</v>
      </c>
      <c r="Q1738" s="183">
        <f>IFERROR(_xll.qlIndexFixing(ONIndex1Y,I1738,TRUE,_xll.ohTrigger(RecalcTrigger,Trigger1Y)),NA())</f>
        <v>1.3542627129874418E-2</v>
      </c>
    </row>
    <row r="1739" spans="2:17" x14ac:dyDescent="0.2">
      <c r="B1739" s="39" t="s">
        <v>42</v>
      </c>
      <c r="D1739" s="42">
        <f>_xll.qlCalendarAdvance(Calendar,$D1738,B1739,"f",FALSE)</f>
        <v>51693</v>
      </c>
      <c r="E1739" s="177">
        <f>_xll.qlInterestRateIndexValueDate(IndexON,D1739)</f>
        <v>51693</v>
      </c>
      <c r="F1739" s="193">
        <f>IFERROR(_xll.qlIndexFixing(IndexON,D1739,TRUE,_xll.ohTrigger(RecalcTrigger,TriggerON)),NA())</f>
        <v>1.2578541811896216E-2</v>
      </c>
      <c r="H1739" s="42">
        <f>_xll.qlCalendarAdvance(Calendar,$H1738,B1739,"f",FALSE)</f>
        <v>51693</v>
      </c>
      <c r="I1739" s="177">
        <f>_xll.qlInterestRateIndexValueDate(Index1M,$H1739)</f>
        <v>51697</v>
      </c>
      <c r="J1739" s="182">
        <f>IFERROR(_xll.qlIndexFixing(Index1M,$H1739,TRUE,_xll.ohTrigger(RecalcTrigger,Trigger1M)),NA())</f>
        <v>1.2951177166268079E-2</v>
      </c>
      <c r="K1739" s="44">
        <f>IFERROR(_xll.qlIndexFixing(Index3M,H1739,TRUE,_xll.ohTrigger(RecalcTrigger,Trigger3M)),NA())</f>
        <v>1.3243828047015575E-2</v>
      </c>
      <c r="L1739" s="44">
        <f>IFERROR(_xll.qlIndexFixing(Index6M,$H1739,TRUE,_xll.ohTrigger(RecalcTrigger,Trigger6M)),NA())</f>
        <v>1.3426652973227621E-2</v>
      </c>
      <c r="M1739" s="183">
        <f>IFERROR(_xll.qlIndexFixing(Index1Y,$H1739,TRUE,_xll.ohTrigger(RecalcTrigger,Trigger1Y)),NA())</f>
        <v>1.359456683446824E-2</v>
      </c>
      <c r="N1739" s="182">
        <f>IFERROR(_xll.qlIndexFixing(ONIndex1M,I1739,TRUE,_xll.ohTrigger(RecalcTrigger,Trigger1M)),NA())</f>
        <v>1.2948647767219157E-2</v>
      </c>
      <c r="O1739" s="44">
        <f>IFERROR(_xll.qlIndexFixing(ONIndex3M,I1739,TRUE,_xll.ohTrigger(RecalcTrigger,Trigger3M)),NA())</f>
        <v>1.3236817967641201E-2</v>
      </c>
      <c r="P1739" s="44">
        <f>IFERROR(_xll.qlIndexFixing(ONIndex6M,I1739,TRUE,_xll.ohTrigger(RecalcTrigger,Trigger6M)),NA())</f>
        <v>1.3414175285992869E-2</v>
      </c>
      <c r="Q1739" s="183">
        <f>IFERROR(_xll.qlIndexFixing(ONIndex1Y,I1739,TRUE,_xll.ohTrigger(RecalcTrigger,Trigger1Y)),NA())</f>
        <v>1.3541038333100275E-2</v>
      </c>
    </row>
    <row r="1740" spans="2:17" x14ac:dyDescent="0.2">
      <c r="B1740" s="39" t="s">
        <v>42</v>
      </c>
      <c r="D1740" s="42">
        <f>_xll.qlCalendarAdvance(Calendar,$D1739,B1740,"f",FALSE)</f>
        <v>51700</v>
      </c>
      <c r="E1740" s="177">
        <f>_xll.qlInterestRateIndexValueDate(IndexON,D1740)</f>
        <v>51700</v>
      </c>
      <c r="F1740" s="193">
        <f>IFERROR(_xll.qlIndexFixing(IndexON,D1740,TRUE,_xll.ohTrigger(RecalcTrigger,TriggerON)),NA())</f>
        <v>1.2578541811976152E-2</v>
      </c>
      <c r="H1740" s="42">
        <f>_xll.qlCalendarAdvance(Calendar,$H1739,B1740,"f",FALSE)</f>
        <v>51700</v>
      </c>
      <c r="I1740" s="177">
        <f>_xll.qlInterestRateIndexValueDate(Index1M,$H1740)</f>
        <v>51704</v>
      </c>
      <c r="J1740" s="182">
        <f>IFERROR(_xll.qlIndexFixing(Index1M,$H1740,TRUE,_xll.ohTrigger(RecalcTrigger,Trigger1M)),NA())</f>
        <v>1.294878475182862E-2</v>
      </c>
      <c r="K1740" s="44">
        <f>IFERROR(_xll.qlIndexFixing(Index3M,H1740,TRUE,_xll.ohTrigger(RecalcTrigger,Trigger3M)),NA())</f>
        <v>1.3241409216021814E-2</v>
      </c>
      <c r="L1740" s="44">
        <f>IFERROR(_xll.qlIndexFixing(Index6M,$H1740,TRUE,_xll.ohTrigger(RecalcTrigger,Trigger6M)),NA())</f>
        <v>1.3424038428662424E-2</v>
      </c>
      <c r="M1740" s="183">
        <f>IFERROR(_xll.qlIndexFixing(Index1Y,$H1740,TRUE,_xll.ohTrigger(RecalcTrigger,Trigger1Y)),NA())</f>
        <v>1.3593065707360911E-2</v>
      </c>
      <c r="N1740" s="182">
        <f>IFERROR(_xll.qlIndexFixing(ONIndex1M,I1740,TRUE,_xll.ohTrigger(RecalcTrigger,Trigger1M)),NA())</f>
        <v>1.2946241694518079E-2</v>
      </c>
      <c r="O1740" s="44">
        <f>IFERROR(_xll.qlIndexFixing(ONIndex3M,I1740,TRUE,_xll.ohTrigger(RecalcTrigger,Trigger3M)),NA())</f>
        <v>1.3234355679747623E-2</v>
      </c>
      <c r="P1740" s="44">
        <f>IFERROR(_xll.qlIndexFixing(ONIndex6M,I1740,TRUE,_xll.ohTrigger(RecalcTrigger,Trigger6M)),NA())</f>
        <v>1.341159414780968E-2</v>
      </c>
      <c r="Q1740" s="183">
        <f>IFERROR(_xll.qlIndexFixing(ONIndex1Y,I1740,TRUE,_xll.ohTrigger(RecalcTrigger,Trigger1Y)),NA())</f>
        <v>1.3539453183728511E-2</v>
      </c>
    </row>
    <row r="1741" spans="2:17" x14ac:dyDescent="0.2">
      <c r="B1741" s="39" t="s">
        <v>42</v>
      </c>
      <c r="D1741" s="42">
        <f>_xll.qlCalendarAdvance(Calendar,$D1740,B1741,"f",FALSE)</f>
        <v>51707</v>
      </c>
      <c r="E1741" s="177">
        <f>_xll.qlInterestRateIndexValueDate(IndexON,D1741)</f>
        <v>51707</v>
      </c>
      <c r="F1741" s="193">
        <f>IFERROR(_xll.qlIndexFixing(IndexON,D1741,TRUE,_xll.ohTrigger(RecalcTrigger,TriggerON)),NA())</f>
        <v>1.2578541811976152E-2</v>
      </c>
      <c r="H1741" s="42">
        <f>_xll.qlCalendarAdvance(Calendar,$H1740,B1741,"f",FALSE)</f>
        <v>51707</v>
      </c>
      <c r="I1741" s="177">
        <f>_xll.qlInterestRateIndexValueDate(Index1M,$H1741)</f>
        <v>51711</v>
      </c>
      <c r="J1741" s="182">
        <f>IFERROR(_xll.qlIndexFixing(Index1M,$H1741,TRUE,_xll.ohTrigger(RecalcTrigger,Trigger1M)),NA())</f>
        <v>1.2946401147763525E-2</v>
      </c>
      <c r="K1741" s="44">
        <f>IFERROR(_xll.qlIndexFixing(Index3M,H1741,TRUE,_xll.ohTrigger(RecalcTrigger,Trigger3M)),NA())</f>
        <v>1.3238998831978148E-2</v>
      </c>
      <c r="L1741" s="44">
        <f>IFERROR(_xll.qlIndexFixing(Index6M,$H1741,TRUE,_xll.ohTrigger(RecalcTrigger,Trigger6M)),NA())</f>
        <v>1.3421422746419014E-2</v>
      </c>
      <c r="M1741" s="183">
        <f>IFERROR(_xll.qlIndexFixing(Index1Y,$H1741,TRUE,_xll.ohTrigger(RecalcTrigger,Trigger1Y)),NA())</f>
        <v>1.3591568907665434E-2</v>
      </c>
      <c r="N1741" s="182">
        <f>IFERROR(_xll.qlIndexFixing(ONIndex1M,I1741,TRUE,_xll.ohTrigger(RecalcTrigger,Trigger1M)),NA())</f>
        <v>1.2943844314703412E-2</v>
      </c>
      <c r="O1741" s="44">
        <f>IFERROR(_xll.qlIndexFixing(ONIndex3M,I1741,TRUE,_xll.ohTrigger(RecalcTrigger,Trigger3M)),NA())</f>
        <v>1.3231901490176057E-2</v>
      </c>
      <c r="P1741" s="44">
        <f>IFERROR(_xll.qlIndexFixing(ONIndex6M,I1741,TRUE,_xll.ohTrigger(RecalcTrigger,Trigger6M)),NA())</f>
        <v>1.340901161905883E-2</v>
      </c>
      <c r="Q1741" s="183">
        <f>IFERROR(_xll.qlIndexFixing(ONIndex1Y,I1741,TRUE,_xll.ohTrigger(RecalcTrigger,Trigger1Y)),NA())</f>
        <v>1.3537871704860649E-2</v>
      </c>
    </row>
    <row r="1742" spans="2:17" x14ac:dyDescent="0.2">
      <c r="B1742" s="39" t="s">
        <v>42</v>
      </c>
      <c r="D1742" s="42">
        <f>_xll.qlCalendarAdvance(Calendar,$D1741,B1742,"f",FALSE)</f>
        <v>51714</v>
      </c>
      <c r="E1742" s="177">
        <f>_xll.qlInterestRateIndexValueDate(IndexON,D1742)</f>
        <v>51714</v>
      </c>
      <c r="F1742" s="193">
        <f>IFERROR(_xll.qlIndexFixing(IndexON,D1742,TRUE,_xll.ohTrigger(RecalcTrigger,TriggerON)),NA())</f>
        <v>1.2578541811976152E-2</v>
      </c>
      <c r="H1742" s="42">
        <f>_xll.qlCalendarAdvance(Calendar,$H1741,B1742,"f",FALSE)</f>
        <v>51714</v>
      </c>
      <c r="I1742" s="177">
        <f>_xll.qlInterestRateIndexValueDate(Index1M,$H1742)</f>
        <v>51718</v>
      </c>
      <c r="J1742" s="182">
        <f>IFERROR(_xll.qlIndexFixing(Index1M,$H1742,TRUE,_xll.ohTrigger(RecalcTrigger,Trigger1M)),NA())</f>
        <v>1.2944026412034175E-2</v>
      </c>
      <c r="K1742" s="44">
        <f>IFERROR(_xll.qlIndexFixing(Index3M,H1742,TRUE,_xll.ohTrigger(RecalcTrigger,Trigger3M)),NA())</f>
        <v>1.3236596946352106E-2</v>
      </c>
      <c r="L1742" s="44">
        <f>IFERROR(_xll.qlIndexFixing(Index6M,$H1742,TRUE,_xll.ohTrigger(RecalcTrigger,Trigger6M)),NA())</f>
        <v>1.3418805946748149E-2</v>
      </c>
      <c r="M1742" s="183">
        <f>IFERROR(_xll.qlIndexFixing(Index1Y,$H1742,TRUE,_xll.ohTrigger(RecalcTrigger,Trigger1Y)),NA())</f>
        <v>1.3590076458861988E-2</v>
      </c>
      <c r="N1742" s="182">
        <f>IFERROR(_xll.qlIndexFixing(ONIndex1M,I1742,TRUE,_xll.ohTrigger(RecalcTrigger,Trigger1M)),NA())</f>
        <v>1.2941455685568926E-2</v>
      </c>
      <c r="O1742" s="44">
        <f>IFERROR(_xll.qlIndexFixing(ONIndex3M,I1742,TRUE,_xll.ohTrigger(RecalcTrigger,Trigger3M)),NA())</f>
        <v>1.3229455450565197E-2</v>
      </c>
      <c r="P1742" s="44">
        <f>IFERROR(_xll.qlIndexFixing(ONIndex6M,I1742,TRUE,_xll.ohTrigger(RecalcTrigger,Trigger6M)),NA())</f>
        <v>1.3406427719884206E-2</v>
      </c>
      <c r="Q1742" s="183">
        <f>IFERROR(_xll.qlIndexFixing(ONIndex1Y,I1742,TRUE,_xll.ohTrigger(RecalcTrigger,Trigger1Y)),NA())</f>
        <v>1.3536293919438336E-2</v>
      </c>
    </row>
    <row r="1743" spans="2:17" x14ac:dyDescent="0.2">
      <c r="B1743" s="39" t="s">
        <v>42</v>
      </c>
      <c r="D1743" s="42">
        <f>_xll.qlCalendarAdvance(Calendar,$D1742,B1743,"f",FALSE)</f>
        <v>51721</v>
      </c>
      <c r="E1743" s="177">
        <f>_xll.qlInterestRateIndexValueDate(IndexON,D1743)</f>
        <v>51721</v>
      </c>
      <c r="F1743" s="193">
        <f>IFERROR(_xll.qlIndexFixing(IndexON,D1743,TRUE,_xll.ohTrigger(RecalcTrigger,TriggerON)),NA())</f>
        <v>1.2578541811896216E-2</v>
      </c>
      <c r="H1743" s="42">
        <f>_xll.qlCalendarAdvance(Calendar,$H1742,B1743,"f",FALSE)</f>
        <v>51721</v>
      </c>
      <c r="I1743" s="177">
        <f>_xll.qlInterestRateIndexValueDate(Index1M,$H1743)</f>
        <v>51725</v>
      </c>
      <c r="J1743" s="182">
        <f>IFERROR(_xll.qlIndexFixing(Index1M,$H1743,TRUE,_xll.ohTrigger(RecalcTrigger,Trigger1M)),NA())</f>
        <v>1.2941660602617417E-2</v>
      </c>
      <c r="K1743" s="44">
        <f>IFERROR(_xll.qlIndexFixing(Index3M,H1743,TRUE,_xll.ohTrigger(RecalcTrigger,Trigger3M)),NA())</f>
        <v>1.3234203610607734E-2</v>
      </c>
      <c r="L1743" s="44">
        <f>IFERROR(_xll.qlIndexFixing(Index6M,$H1743,TRUE,_xll.ohTrigger(RecalcTrigger,Trigger6M)),NA())</f>
        <v>1.3416188049897981E-2</v>
      </c>
      <c r="M1743" s="183">
        <f>IFERROR(_xll.qlIndexFixing(Index1Y,$H1743,TRUE,_xll.ohTrigger(RecalcTrigger,Trigger1Y)),NA())</f>
        <v>1.3588588384430311E-2</v>
      </c>
      <c r="N1743" s="182">
        <f>IFERROR(_xll.qlIndexFixing(ONIndex1M,I1743,TRUE,_xll.ohTrigger(RecalcTrigger,Trigger1M)),NA())</f>
        <v>1.2939075865228133E-2</v>
      </c>
      <c r="O1743" s="44">
        <f>IFERROR(_xll.qlIndexFixing(ONIndex3M,I1743,TRUE,_xll.ohTrigger(RecalcTrigger,Trigger3M)),NA())</f>
        <v>1.3227017611914249E-2</v>
      </c>
      <c r="P1743" s="44">
        <f>IFERROR(_xll.qlIndexFixing(ONIndex6M,I1743,TRUE,_xll.ohTrigger(RecalcTrigger,Trigger6M)),NA())</f>
        <v>1.340384247050963E-2</v>
      </c>
      <c r="Q1743" s="183">
        <f>IFERROR(_xll.qlIndexFixing(ONIndex1Y,I1743,TRUE,_xll.ohTrigger(RecalcTrigger,Trigger1Y)),NA())</f>
        <v>1.3534719850882837E-2</v>
      </c>
    </row>
    <row r="1744" spans="2:17" x14ac:dyDescent="0.2">
      <c r="B1744" s="39" t="s">
        <v>42</v>
      </c>
      <c r="D1744" s="42">
        <f>_xll.qlCalendarAdvance(Calendar,$D1743,B1744,"f",FALSE)</f>
        <v>51728</v>
      </c>
      <c r="E1744" s="177">
        <f>_xll.qlInterestRateIndexValueDate(IndexON,D1744)</f>
        <v>51728</v>
      </c>
      <c r="F1744" s="193">
        <f>IFERROR(_xll.qlIndexFixing(IndexON,D1744,TRUE,_xll.ohTrigger(RecalcTrigger,TriggerON)),NA())</f>
        <v>1.2578541811896216E-2</v>
      </c>
      <c r="H1744" s="42">
        <f>_xll.qlCalendarAdvance(Calendar,$H1743,B1744,"f",FALSE)</f>
        <v>51728</v>
      </c>
      <c r="I1744" s="177">
        <f>_xll.qlInterestRateIndexValueDate(Index1M,$H1744)</f>
        <v>51732</v>
      </c>
      <c r="J1744" s="182">
        <f>IFERROR(_xll.qlIndexFixing(Index1M,$H1744,TRUE,_xll.ohTrigger(RecalcTrigger,Trigger1M)),NA())</f>
        <v>1.2939303777482364E-2</v>
      </c>
      <c r="K1744" s="44">
        <f>IFERROR(_xll.qlIndexFixing(Index3M,H1744,TRUE,_xll.ohTrigger(RecalcTrigger,Trigger3M)),NA())</f>
        <v>1.3231818876211693E-2</v>
      </c>
      <c r="L1744" s="44">
        <f>IFERROR(_xll.qlIndexFixing(Index6M,$H1744,TRUE,_xll.ohTrigger(RecalcTrigger,Trigger6M)),NA())</f>
        <v>1.3413569076118396E-2</v>
      </c>
      <c r="M1744" s="183">
        <f>IFERROR(_xll.qlIndexFixing(Index1Y,$H1744,TRUE,_xll.ohTrigger(RecalcTrigger,Trigger1Y)),NA())</f>
        <v>1.3587104707850579E-2</v>
      </c>
      <c r="N1744" s="182">
        <f>IFERROR(_xll.qlIndexFixing(ONIndex1M,I1744,TRUE,_xll.ohTrigger(RecalcTrigger,Trigger1M)),NA())</f>
        <v>1.293670491139487E-2</v>
      </c>
      <c r="O1744" s="44">
        <f>IFERROR(_xll.qlIndexFixing(ONIndex3M,I1744,TRUE,_xll.ohTrigger(RecalcTrigger,Trigger3M)),NA())</f>
        <v>1.3224588025702033E-2</v>
      </c>
      <c r="P1744" s="44">
        <f>IFERROR(_xll.qlIndexFixing(ONIndex6M,I1744,TRUE,_xll.ohTrigger(RecalcTrigger,Trigger6M)),NA())</f>
        <v>1.3401255890999053E-2</v>
      </c>
      <c r="Q1744" s="183">
        <f>IFERROR(_xll.qlIndexFixing(ONIndex1Y,I1744,TRUE,_xll.ohTrigger(RecalcTrigger,Trigger1Y)),NA())</f>
        <v>1.3533149522375609E-2</v>
      </c>
    </row>
    <row r="1745" spans="2:17" x14ac:dyDescent="0.2">
      <c r="B1745" s="39" t="s">
        <v>42</v>
      </c>
      <c r="D1745" s="42">
        <f>_xll.qlCalendarAdvance(Calendar,$D1744,B1745,"f",FALSE)</f>
        <v>51735</v>
      </c>
      <c r="E1745" s="177">
        <f>_xll.qlInterestRateIndexValueDate(IndexON,D1745)</f>
        <v>51735</v>
      </c>
      <c r="F1745" s="193">
        <f>IFERROR(_xll.qlIndexFixing(IndexON,D1745,TRUE,_xll.ohTrigger(RecalcTrigger,TriggerON)),NA())</f>
        <v>1.2578541811896216E-2</v>
      </c>
      <c r="H1745" s="42">
        <f>_xll.qlCalendarAdvance(Calendar,$H1744,B1745,"f",FALSE)</f>
        <v>51735</v>
      </c>
      <c r="I1745" s="177">
        <f>_xll.qlInterestRateIndexValueDate(Index1M,$H1745)</f>
        <v>51739</v>
      </c>
      <c r="J1745" s="182">
        <f>IFERROR(_xll.qlIndexFixing(Index1M,$H1745,TRUE,_xll.ohTrigger(RecalcTrigger,Trigger1M)),NA())</f>
        <v>1.2936955994598131E-2</v>
      </c>
      <c r="K1745" s="44">
        <f>IFERROR(_xll.qlIndexFixing(Index3M,H1745,TRUE,_xll.ohTrigger(RecalcTrigger,Trigger3M)),NA())</f>
        <v>1.3229442794631506E-2</v>
      </c>
      <c r="L1745" s="44">
        <f>IFERROR(_xll.qlIndexFixing(Index6M,$H1745,TRUE,_xll.ohTrigger(RecalcTrigger,Trigger6M)),NA())</f>
        <v>1.3410949045658418E-2</v>
      </c>
      <c r="M1745" s="183">
        <f>IFERROR(_xll.qlIndexFixing(Index1Y,$H1745,TRUE,_xll.ohTrigger(RecalcTrigger,Trigger1Y)),NA())</f>
        <v>1.3585625452602532E-2</v>
      </c>
      <c r="N1745" s="182">
        <f>IFERROR(_xll.qlIndexFixing(ONIndex1M,I1745,TRUE,_xll.ohTrigger(RecalcTrigger,Trigger1M)),NA())</f>
        <v>1.2934342882102712E-2</v>
      </c>
      <c r="O1745" s="44">
        <f>IFERROR(_xll.qlIndexFixing(ONIndex3M,I1745,TRUE,_xll.ohTrigger(RecalcTrigger,Trigger3M)),NA())</f>
        <v>1.3222166743167563E-2</v>
      </c>
      <c r="P1745" s="44">
        <f>IFERROR(_xll.qlIndexFixing(ONIndex6M,I1745,TRUE,_xll.ohTrigger(RecalcTrigger,Trigger6M)),NA())</f>
        <v>1.3398668001416425E-2</v>
      </c>
      <c r="Q1745" s="183">
        <f>IFERROR(_xll.qlIndexFixing(ONIndex1Y,I1745,TRUE,_xll.ohTrigger(RecalcTrigger,Trigger1Y)),NA())</f>
        <v>1.3531582957018173E-2</v>
      </c>
    </row>
    <row r="1746" spans="2:17" x14ac:dyDescent="0.2">
      <c r="B1746" s="39" t="s">
        <v>42</v>
      </c>
      <c r="D1746" s="42">
        <f>_xll.qlCalendarAdvance(Calendar,$D1745,B1746,"f",FALSE)</f>
        <v>51742</v>
      </c>
      <c r="E1746" s="177">
        <f>_xll.qlInterestRateIndexValueDate(IndexON,D1746)</f>
        <v>51742</v>
      </c>
      <c r="F1746" s="193">
        <f>IFERROR(_xll.qlIndexFixing(IndexON,D1746,TRUE,_xll.ohTrigger(RecalcTrigger,TriggerON)),NA())</f>
        <v>1.2578541811976152E-2</v>
      </c>
      <c r="H1746" s="42">
        <f>_xll.qlCalendarAdvance(Calendar,$H1745,B1746,"f",FALSE)</f>
        <v>51742</v>
      </c>
      <c r="I1746" s="177">
        <f>_xll.qlInterestRateIndexValueDate(Index1M,$H1746)</f>
        <v>51746</v>
      </c>
      <c r="J1746" s="182">
        <f>IFERROR(_xll.qlIndexFixing(Index1M,$H1746,TRUE,_xll.ohTrigger(RecalcTrigger,Trigger1M)),NA())</f>
        <v>1.2934551298778629E-2</v>
      </c>
      <c r="K1746" s="44">
        <f>IFERROR(_xll.qlIndexFixing(Index3M,H1746,TRUE,_xll.ohTrigger(RecalcTrigger,Trigger3M)),NA())</f>
        <v>1.3227000140616873E-2</v>
      </c>
      <c r="L1746" s="44">
        <f>IFERROR(_xll.qlIndexFixing(Index6M,$H1746,TRUE,_xll.ohTrigger(RecalcTrigger,Trigger6M)),NA())</f>
        <v>1.3408204839543549E-2</v>
      </c>
      <c r="M1746" s="183">
        <f>IFERROR(_xll.qlIndexFixing(Index1Y,$H1746,TRUE,_xll.ohTrigger(RecalcTrigger,Trigger1Y)),NA())</f>
        <v>1.3584150642165909E-2</v>
      </c>
      <c r="N1746" s="182">
        <f>IFERROR(_xll.qlIndexFixing(ONIndex1M,I1746,TRUE,_xll.ohTrigger(RecalcTrigger,Trigger1M)),NA())</f>
        <v>1.293198983514543E-2</v>
      </c>
      <c r="O1746" s="44">
        <f>IFERROR(_xll.qlIndexFixing(ONIndex3M,I1746,TRUE,_xll.ohTrigger(RecalcTrigger,Trigger3M)),NA())</f>
        <v>1.3219753815629787E-2</v>
      </c>
      <c r="P1746" s="44">
        <f>IFERROR(_xll.qlIndexFixing(ONIndex6M,I1746,TRUE,_xll.ohTrigger(RecalcTrigger,Trigger6M)),NA())</f>
        <v>1.3396078821905633E-2</v>
      </c>
      <c r="Q1746" s="183">
        <f>IFERROR(_xll.qlIndexFixing(ONIndex1Y,I1746,TRUE,_xll.ohTrigger(RecalcTrigger,Trigger1Y)),NA())</f>
        <v>1.3530020178071922E-2</v>
      </c>
    </row>
    <row r="1747" spans="2:17" x14ac:dyDescent="0.2">
      <c r="B1747" s="39" t="s">
        <v>42</v>
      </c>
      <c r="D1747" s="42">
        <f>_xll.qlCalendarAdvance(Calendar,$D1746,B1747,"f",FALSE)</f>
        <v>51749</v>
      </c>
      <c r="E1747" s="177">
        <f>_xll.qlInterestRateIndexValueDate(IndexON,D1747)</f>
        <v>51749</v>
      </c>
      <c r="F1747" s="193">
        <f>IFERROR(_xll.qlIndexFixing(IndexON,D1747,TRUE,_xll.ohTrigger(RecalcTrigger,TriggerON)),NA())</f>
        <v>1.2578541811896216E-2</v>
      </c>
      <c r="H1747" s="42">
        <f>_xll.qlCalendarAdvance(Calendar,$H1746,B1747,"f",FALSE)</f>
        <v>51749</v>
      </c>
      <c r="I1747" s="177">
        <f>_xll.qlInterestRateIndexValueDate(Index1M,$H1747)</f>
        <v>51753</v>
      </c>
      <c r="J1747" s="182">
        <f>IFERROR(_xll.qlIndexFixing(Index1M,$H1747,TRUE,_xll.ohTrigger(RecalcTrigger,Trigger1M)),NA())</f>
        <v>1.2932221198884264E-2</v>
      </c>
      <c r="K1747" s="44">
        <f>IFERROR(_xll.qlIndexFixing(Index3M,H1747,TRUE,_xll.ohTrigger(RecalcTrigger,Trigger3M)),NA())</f>
        <v>1.3224640970465332E-2</v>
      </c>
      <c r="L1747" s="44">
        <f>IFERROR(_xll.qlIndexFixing(Index6M,$H1747,TRUE,_xll.ohTrigger(RecalcTrigger,Trigger6M)),NA())</f>
        <v>1.3405583082421379E-2</v>
      </c>
      <c r="M1747" s="183">
        <f>IFERROR(_xll.qlIndexFixing(Index1Y,$H1747,TRUE,_xll.ohTrigger(RecalcTrigger,Trigger1Y)),NA())</f>
        <v>1.3582680300020666E-2</v>
      </c>
      <c r="N1747" s="182">
        <f>IFERROR(_xll.qlIndexFixing(ONIndex1M,I1747,TRUE,_xll.ohTrigger(RecalcTrigger,Trigger1M)),NA())</f>
        <v>1.2929645828556602E-2</v>
      </c>
      <c r="O1747" s="44">
        <f>IFERROR(_xll.qlIndexFixing(ONIndex3M,I1747,TRUE,_xll.ohTrigger(RecalcTrigger,Trigger3M)),NA())</f>
        <v>1.3217349294407654E-2</v>
      </c>
      <c r="P1747" s="44">
        <f>IFERROR(_xll.qlIndexFixing(ONIndex6M,I1747,TRUE,_xll.ohTrigger(RecalcTrigger,Trigger6M)),NA())</f>
        <v>1.3393488372530626E-2</v>
      </c>
      <c r="Q1747" s="183">
        <f>IFERROR(_xll.qlIndexFixing(ONIndex1Y,I1747,TRUE,_xll.ohTrigger(RecalcTrigger,Trigger1Y)),NA())</f>
        <v>1.352846120855844E-2</v>
      </c>
    </row>
    <row r="1748" spans="2:17" x14ac:dyDescent="0.2">
      <c r="B1748" s="39" t="s">
        <v>42</v>
      </c>
      <c r="D1748" s="42">
        <f>_xll.qlCalendarAdvance(Calendar,$D1747,B1748,"f",FALSE)</f>
        <v>51756</v>
      </c>
      <c r="E1748" s="177">
        <f>_xll.qlInterestRateIndexValueDate(IndexON,D1748)</f>
        <v>51756</v>
      </c>
      <c r="F1748" s="193">
        <f>IFERROR(_xll.qlIndexFixing(IndexON,D1748,TRUE,_xll.ohTrigger(RecalcTrigger,TriggerON)),NA())</f>
        <v>1.2578541811896216E-2</v>
      </c>
      <c r="H1748" s="42">
        <f>_xll.qlCalendarAdvance(Calendar,$H1747,B1748,"f",FALSE)</f>
        <v>51756</v>
      </c>
      <c r="I1748" s="177">
        <f>_xll.qlInterestRateIndexValueDate(Index1M,$H1748)</f>
        <v>51760</v>
      </c>
      <c r="J1748" s="182">
        <f>IFERROR(_xll.qlIndexFixing(Index1M,$H1748,TRUE,_xll.ohTrigger(RecalcTrigger,Trigger1M)),NA())</f>
        <v>1.2929900310661324E-2</v>
      </c>
      <c r="K1748" s="44">
        <f>IFERROR(_xll.qlIndexFixing(Index3M,H1748,TRUE,_xll.ohTrigger(RecalcTrigger,Trigger3M)),NA())</f>
        <v>1.3222290603510205E-2</v>
      </c>
      <c r="L1748" s="44">
        <f>IFERROR(_xll.qlIndexFixing(Index6M,$H1748,TRUE,_xll.ohTrigger(RecalcTrigger,Trigger6M)),NA())</f>
        <v>1.3402960326508269E-2</v>
      </c>
      <c r="M1748" s="183">
        <f>IFERROR(_xll.qlIndexFixing(Index1Y,$H1748,TRUE,_xll.ohTrigger(RecalcTrigger,Trigger1Y)),NA())</f>
        <v>1.3581214449646105E-2</v>
      </c>
      <c r="N1748" s="182">
        <f>IFERROR(_xll.qlIndexFixing(ONIndex1M,I1748,TRUE,_xll.ohTrigger(RecalcTrigger,Trigger1M)),NA())</f>
        <v>1.2927310920209933E-2</v>
      </c>
      <c r="O1748" s="44">
        <f>IFERROR(_xll.qlIndexFixing(ONIndex3M,I1748,TRUE,_xll.ohTrigger(RecalcTrigger,Trigger3M)),NA())</f>
        <v>1.3214953230660242E-2</v>
      </c>
      <c r="P1748" s="44">
        <f>IFERROR(_xll.qlIndexFixing(ONIndex6M,I1748,TRUE,_xll.ohTrigger(RecalcTrigger,Trigger6M)),NA())</f>
        <v>1.3390896673355357E-2</v>
      </c>
      <c r="Q1748" s="183">
        <f>IFERROR(_xll.qlIndexFixing(ONIndex1Y,I1748,TRUE,_xll.ohTrigger(RecalcTrigger,Trigger1Y)),NA())</f>
        <v>1.3526906071898992E-2</v>
      </c>
    </row>
    <row r="1749" spans="2:17" x14ac:dyDescent="0.2">
      <c r="B1749" s="39" t="s">
        <v>42</v>
      </c>
      <c r="D1749" s="42">
        <f>_xll.qlCalendarAdvance(Calendar,$D1748,B1749,"f",FALSE)</f>
        <v>51763</v>
      </c>
      <c r="E1749" s="177">
        <f>_xll.qlInterestRateIndexValueDate(IndexON,D1749)</f>
        <v>51763</v>
      </c>
      <c r="F1749" s="193">
        <f>IFERROR(_xll.qlIndexFixing(IndexON,D1749,TRUE,_xll.ohTrigger(RecalcTrigger,TriggerON)),NA())</f>
        <v>1.2578541811896216E-2</v>
      </c>
      <c r="H1749" s="42">
        <f>_xll.qlCalendarAdvance(Calendar,$H1748,B1749,"f",FALSE)</f>
        <v>51763</v>
      </c>
      <c r="I1749" s="177">
        <f>_xll.qlInterestRateIndexValueDate(Index1M,$H1749)</f>
        <v>51767</v>
      </c>
      <c r="J1749" s="182">
        <f>IFERROR(_xll.qlIndexFixing(Index1M,$H1749,TRUE,_xll.ohTrigger(RecalcTrigger,Trigger1M)),NA())</f>
        <v>1.2927588692076775E-2</v>
      </c>
      <c r="K1749" s="44">
        <f>IFERROR(_xll.qlIndexFixing(Index3M,H1749,TRUE,_xll.ohTrigger(RecalcTrigger,Trigger3M)),NA())</f>
        <v>1.3219949091218014E-2</v>
      </c>
      <c r="L1749" s="44">
        <f>IFERROR(_xll.qlIndexFixing(Index6M,$H1749,TRUE,_xll.ohTrigger(RecalcTrigger,Trigger6M)),NA())</f>
        <v>1.3400336592053076E-2</v>
      </c>
      <c r="M1749" s="183">
        <f>IFERROR(_xll.qlIndexFixing(Index1Y,$H1749,TRUE,_xll.ohTrigger(RecalcTrigger,Trigger1Y)),NA())</f>
        <v>1.3579753114521743E-2</v>
      </c>
      <c r="N1749" s="182">
        <f>IFERROR(_xll.qlIndexFixing(ONIndex1M,I1749,TRUE,_xll.ohTrigger(RecalcTrigger,Trigger1M)),NA())</f>
        <v>1.2924985168059067E-2</v>
      </c>
      <c r="O1749" s="44">
        <f>IFERROR(_xll.qlIndexFixing(ONIndex3M,I1749,TRUE,_xll.ohTrigger(RecalcTrigger,Trigger3M)),NA())</f>
        <v>1.321256567610618E-2</v>
      </c>
      <c r="P1749" s="44">
        <f>IFERROR(_xll.qlIndexFixing(ONIndex6M,I1749,TRUE,_xll.ohTrigger(RecalcTrigger,Trigger6M)),NA())</f>
        <v>1.3388303744603647E-2</v>
      </c>
      <c r="Q1749" s="183">
        <f>IFERROR(_xll.qlIndexFixing(ONIndex1Y,I1749,TRUE,_xll.ohTrigger(RecalcTrigger,Trigger1Y)),NA())</f>
        <v>1.3525354791035227E-2</v>
      </c>
    </row>
    <row r="1750" spans="2:17" x14ac:dyDescent="0.2">
      <c r="B1750" s="39" t="s">
        <v>42</v>
      </c>
      <c r="D1750" s="42">
        <f>_xll.qlCalendarAdvance(Calendar,$D1749,B1750,"f",FALSE)</f>
        <v>51770</v>
      </c>
      <c r="E1750" s="177">
        <f>_xll.qlInterestRateIndexValueDate(IndexON,D1750)</f>
        <v>51770</v>
      </c>
      <c r="F1750" s="193">
        <f>IFERROR(_xll.qlIndexFixing(IndexON,D1750,TRUE,_xll.ohTrigger(RecalcTrigger,TriggerON)),NA())</f>
        <v>1.2578541811896216E-2</v>
      </c>
      <c r="H1750" s="42">
        <f>_xll.qlCalendarAdvance(Calendar,$H1749,B1750,"f",FALSE)</f>
        <v>51770</v>
      </c>
      <c r="I1750" s="177">
        <f>_xll.qlInterestRateIndexValueDate(Index1M,$H1750)</f>
        <v>51774</v>
      </c>
      <c r="J1750" s="182">
        <f>IFERROR(_xll.qlIndexFixing(Index1M,$H1750,TRUE,_xll.ohTrigger(RecalcTrigger,Trigger1M)),NA())</f>
        <v>1.292535474285306E-2</v>
      </c>
      <c r="K1750" s="44">
        <f>IFERROR(_xll.qlIndexFixing(Index3M,H1750,TRUE,_xll.ohTrigger(RecalcTrigger,Trigger3M)),NA())</f>
        <v>1.321769398025187E-2</v>
      </c>
      <c r="L1750" s="44">
        <f>IFERROR(_xll.qlIndexFixing(Index6M,$H1750,TRUE,_xll.ohTrigger(RecalcTrigger,Trigger6M)),NA())</f>
        <v>1.3397711899302023E-2</v>
      </c>
      <c r="M1750" s="183">
        <f>IFERROR(_xll.qlIndexFixing(Index1Y,$H1750,TRUE,_xll.ohTrigger(RecalcTrigger,Trigger1Y)),NA())</f>
        <v>1.3578296318127542E-2</v>
      </c>
      <c r="N1750" s="182">
        <f>IFERROR(_xll.qlIndexFixing(ONIndex1M,I1750,TRUE,_xll.ohTrigger(RecalcTrigger,Trigger1M)),NA())</f>
        <v>1.2922668629897771E-2</v>
      </c>
      <c r="O1750" s="44">
        <f>IFERROR(_xll.qlIndexFixing(ONIndex3M,I1750,TRUE,_xll.ohTrigger(RecalcTrigger,Trigger3M)),NA())</f>
        <v>1.3210186681664737E-2</v>
      </c>
      <c r="P1750" s="44">
        <f>IFERROR(_xll.qlIndexFixing(ONIndex6M,I1750,TRUE,_xll.ohTrigger(RecalcTrigger,Trigger6M)),NA())</f>
        <v>1.3385709606339447E-2</v>
      </c>
      <c r="Q1750" s="183">
        <f>IFERROR(_xll.qlIndexFixing(ONIndex1Y,I1750,TRUE,_xll.ohTrigger(RecalcTrigger,Trigger1Y)),NA())</f>
        <v>1.3523807389228537E-2</v>
      </c>
    </row>
    <row r="1751" spans="2:17" x14ac:dyDescent="0.2">
      <c r="B1751" s="39" t="s">
        <v>42</v>
      </c>
      <c r="D1751" s="42">
        <f>_xll.qlCalendarAdvance(Calendar,$D1750,B1751,"f",FALSE)</f>
        <v>51777</v>
      </c>
      <c r="E1751" s="177">
        <f>_xll.qlInterestRateIndexValueDate(IndexON,D1751)</f>
        <v>51777</v>
      </c>
      <c r="F1751" s="193">
        <f>IFERROR(_xll.qlIndexFixing(IndexON,D1751,TRUE,_xll.ohTrigger(RecalcTrigger,TriggerON)),NA())</f>
        <v>1.2578541811896216E-2</v>
      </c>
      <c r="H1751" s="42">
        <f>_xll.qlCalendarAdvance(Calendar,$H1750,B1751,"f",FALSE)</f>
        <v>51777</v>
      </c>
      <c r="I1751" s="177">
        <f>_xll.qlInterestRateIndexValueDate(Index1M,$H1751)</f>
        <v>51781</v>
      </c>
      <c r="J1751" s="182">
        <f>IFERROR(_xll.qlIndexFixing(Index1M,$H1751,TRUE,_xll.ohTrigger(RecalcTrigger,Trigger1M)),NA())</f>
        <v>1.2923062430827701E-2</v>
      </c>
      <c r="K1751" s="44">
        <f>IFERROR(_xll.qlIndexFixing(Index3M,H1751,TRUE,_xll.ohTrigger(RecalcTrigger,Trigger3M)),NA())</f>
        <v>1.3215370896340546E-2</v>
      </c>
      <c r="L1751" s="44">
        <f>IFERROR(_xll.qlIndexFixing(Index6M,$H1751,TRUE,_xll.ohTrigger(RecalcTrigger,Trigger6M)),NA())</f>
        <v>1.3395147044088326E-2</v>
      </c>
      <c r="M1751" s="183">
        <f>IFERROR(_xll.qlIndexFixing(Index1Y,$H1751,TRUE,_xll.ohTrigger(RecalcTrigger,Trigger1Y)),NA())</f>
        <v>1.3576844083942143E-2</v>
      </c>
      <c r="N1751" s="182">
        <f>IFERROR(_xll.qlIndexFixing(ONIndex1M,I1751,TRUE,_xll.ohTrigger(RecalcTrigger,Trigger1M)),NA())</f>
        <v>1.2920361363679689E-2</v>
      </c>
      <c r="O1751" s="44">
        <f>IFERROR(_xll.qlIndexFixing(ONIndex3M,I1751,TRUE,_xll.ohTrigger(RecalcTrigger,Trigger3M)),NA())</f>
        <v>1.3207816298734798E-2</v>
      </c>
      <c r="P1751" s="44">
        <f>IFERROR(_xll.qlIndexFixing(ONIndex6M,I1751,TRUE,_xll.ohTrigger(RecalcTrigger,Trigger6M)),NA())</f>
        <v>1.338311427854677E-2</v>
      </c>
      <c r="Q1751" s="183">
        <f>IFERROR(_xll.qlIndexFixing(ONIndex1Y,I1751,TRUE,_xll.ohTrigger(RecalcTrigger,Trigger1Y)),NA())</f>
        <v>1.3522263889740316E-2</v>
      </c>
    </row>
    <row r="1752" spans="2:17" x14ac:dyDescent="0.2">
      <c r="B1752" s="39" t="s">
        <v>42</v>
      </c>
      <c r="D1752" s="42">
        <f>_xll.qlCalendarAdvance(Calendar,$D1751,B1752,"f",FALSE)</f>
        <v>51784</v>
      </c>
      <c r="E1752" s="177">
        <f>_xll.qlInterestRateIndexValueDate(IndexON,D1752)</f>
        <v>51784</v>
      </c>
      <c r="F1752" s="193">
        <f>IFERROR(_xll.qlIndexFixing(IndexON,D1752,TRUE,_xll.ohTrigger(RecalcTrigger,TriggerON)),NA())</f>
        <v>1.2578541811896216E-2</v>
      </c>
      <c r="H1752" s="42">
        <f>_xll.qlCalendarAdvance(Calendar,$H1751,B1752,"f",FALSE)</f>
        <v>51784</v>
      </c>
      <c r="I1752" s="177">
        <f>_xll.qlInterestRateIndexValueDate(Index1M,$H1752)</f>
        <v>51788</v>
      </c>
      <c r="J1752" s="182">
        <f>IFERROR(_xll.qlIndexFixing(Index1M,$H1752,TRUE,_xll.ohTrigger(RecalcTrigger,Trigger1M)),NA())</f>
        <v>1.2920779566836954E-2</v>
      </c>
      <c r="K1752" s="44">
        <f>IFERROR(_xll.qlIndexFixing(Index3M,H1752,TRUE,_xll.ohTrigger(RecalcTrigger,Trigger3M)),NA())</f>
        <v>1.3213056825504724E-2</v>
      </c>
      <c r="L1752" s="44">
        <f>IFERROR(_xll.qlIndexFixing(Index6M,$H1752,TRUE,_xll.ohTrigger(RecalcTrigger,Trigger6M)),NA())</f>
        <v>1.3392459719901616E-2</v>
      </c>
      <c r="M1752" s="183">
        <f>IFERROR(_xll.qlIndexFixing(Index1Y,$H1752,TRUE,_xll.ohTrigger(RecalcTrigger,Trigger1Y)),NA())</f>
        <v>1.3575396435445503E-2</v>
      </c>
      <c r="N1752" s="182">
        <f>IFERROR(_xll.qlIndexFixing(ONIndex1M,I1752,TRUE,_xll.ohTrigger(RecalcTrigger,Trigger1M)),NA())</f>
        <v>1.2918063427438398E-2</v>
      </c>
      <c r="O1752" s="44">
        <f>IFERROR(_xll.qlIndexFixing(ONIndex3M,I1752,TRUE,_xll.ohTrigger(RecalcTrigger,Trigger3M)),NA())</f>
        <v>1.3205454578715248E-2</v>
      </c>
      <c r="P1752" s="44">
        <f>IFERROR(_xll.qlIndexFixing(ONIndex6M,I1752,TRUE,_xll.ohTrigger(RecalcTrigger,Trigger6M)),NA())</f>
        <v>1.338051778168925E-2</v>
      </c>
      <c r="Q1752" s="183">
        <f>IFERROR(_xll.qlIndexFixing(ONIndex1Y,I1752,TRUE,_xll.ohTrigger(RecalcTrigger,Trigger1Y)),NA())</f>
        <v>1.3520724315672084E-2</v>
      </c>
    </row>
    <row r="1753" spans="2:17" x14ac:dyDescent="0.2">
      <c r="B1753" s="39" t="s">
        <v>42</v>
      </c>
      <c r="D1753" s="42">
        <f>_xll.qlCalendarAdvance(Calendar,$D1752,B1753,"f",FALSE)</f>
        <v>51791</v>
      </c>
      <c r="E1753" s="177">
        <f>_xll.qlInterestRateIndexValueDate(IndexON,D1753)</f>
        <v>51791</v>
      </c>
      <c r="F1753" s="193">
        <f>IFERROR(_xll.qlIndexFixing(IndexON,D1753,TRUE,_xll.ohTrigger(RecalcTrigger,TriggerON)),NA())</f>
        <v>1.2578541811976152E-2</v>
      </c>
      <c r="H1753" s="42">
        <f>_xll.qlCalendarAdvance(Calendar,$H1752,B1753,"f",FALSE)</f>
        <v>51791</v>
      </c>
      <c r="I1753" s="177">
        <f>_xll.qlInterestRateIndexValueDate(Index1M,$H1753)</f>
        <v>51795</v>
      </c>
      <c r="J1753" s="182">
        <f>IFERROR(_xll.qlIndexFixing(Index1M,$H1753,TRUE,_xll.ohTrigger(RecalcTrigger,Trigger1M)),NA())</f>
        <v>1.2918506208852513E-2</v>
      </c>
      <c r="K1753" s="44">
        <f>IFERROR(_xll.qlIndexFixing(Index3M,H1753,TRUE,_xll.ohTrigger(RecalcTrigger,Trigger3M)),NA())</f>
        <v>1.3210751819208458E-2</v>
      </c>
      <c r="L1753" s="44">
        <f>IFERROR(_xll.qlIndexFixing(Index6M,$H1753,TRUE,_xll.ohTrigger(RecalcTrigger,Trigger6M)),NA())</f>
        <v>1.3389832273745588E-2</v>
      </c>
      <c r="M1753" s="183">
        <f>IFERROR(_xll.qlIndexFixing(Index1Y,$H1753,TRUE,_xll.ohTrigger(RecalcTrigger,Trigger1Y)),NA())</f>
        <v>1.3573953396116487E-2</v>
      </c>
      <c r="N1753" s="182">
        <f>IFERROR(_xll.qlIndexFixing(ONIndex1M,I1753,TRUE,_xll.ohTrigger(RecalcTrigger,Trigger1M)),NA())</f>
        <v>1.2915774878967667E-2</v>
      </c>
      <c r="O1753" s="44">
        <f>IFERROR(_xll.qlIndexFixing(ONIndex3M,I1753,TRUE,_xll.ohTrigger(RecalcTrigger,Trigger3M)),NA())</f>
        <v>1.32031015728451E-2</v>
      </c>
      <c r="P1753" s="44">
        <f>IFERROR(_xll.qlIndexFixing(ONIndex6M,I1753,TRUE,_xll.ohTrigger(RecalcTrigger,Trigger6M)),NA())</f>
        <v>1.337792013551109E-2</v>
      </c>
      <c r="Q1753" s="183">
        <f>IFERROR(_xll.qlIndexFixing(ONIndex1Y,I1753,TRUE,_xll.ohTrigger(RecalcTrigger,Trigger1Y)),NA())</f>
        <v>1.3519188690205297E-2</v>
      </c>
    </row>
    <row r="1754" spans="2:17" x14ac:dyDescent="0.2">
      <c r="B1754" s="39" t="s">
        <v>42</v>
      </c>
      <c r="D1754" s="42">
        <f>_xll.qlCalendarAdvance(Calendar,$D1753,B1754,"f",FALSE)</f>
        <v>51798</v>
      </c>
      <c r="E1754" s="177">
        <f>_xll.qlInterestRateIndexValueDate(IndexON,D1754)</f>
        <v>51798</v>
      </c>
      <c r="F1754" s="193">
        <f>IFERROR(_xll.qlIndexFixing(IndexON,D1754,TRUE,_xll.ohTrigger(RecalcTrigger,TriggerON)),NA())</f>
        <v>1.2578541811896216E-2</v>
      </c>
      <c r="H1754" s="42">
        <f>_xll.qlCalendarAdvance(Calendar,$H1753,B1754,"f",FALSE)</f>
        <v>51798</v>
      </c>
      <c r="I1754" s="177">
        <f>_xll.qlInterestRateIndexValueDate(Index1M,$H1754)</f>
        <v>51802</v>
      </c>
      <c r="J1754" s="182">
        <f>IFERROR(_xll.qlIndexFixing(Index1M,$H1754,TRUE,_xll.ohTrigger(RecalcTrigger,Trigger1M)),NA())</f>
        <v>1.2916242414843489E-2</v>
      </c>
      <c r="K1754" s="44">
        <f>IFERROR(_xll.qlIndexFixing(Index3M,H1754,TRUE,_xll.ohTrigger(RecalcTrigger,Trigger3M)),NA())</f>
        <v>1.32084559289184E-2</v>
      </c>
      <c r="L1754" s="44">
        <f>IFERROR(_xll.qlIndexFixing(Index6M,$H1754,TRUE,_xll.ohTrigger(RecalcTrigger,Trigger6M)),NA())</f>
        <v>1.3387203950280783E-2</v>
      </c>
      <c r="M1754" s="183">
        <f>IFERROR(_xll.qlIndexFixing(Index1Y,$H1754,TRUE,_xll.ohTrigger(RecalcTrigger,Trigger1Y)),NA())</f>
        <v>1.3572514989434395E-2</v>
      </c>
      <c r="N1754" s="182">
        <f>IFERROR(_xll.qlIndexFixing(ONIndex1M,I1754,TRUE,_xll.ohTrigger(RecalcTrigger,Trigger1M)),NA())</f>
        <v>1.2913495776141204E-2</v>
      </c>
      <c r="O1754" s="44">
        <f>IFERROR(_xll.qlIndexFixing(ONIndex3M,I1754,TRUE,_xll.ohTrigger(RecalcTrigger,Trigger3M)),NA())</f>
        <v>1.3200757332523239E-2</v>
      </c>
      <c r="P1754" s="44">
        <f>IFERROR(_xll.qlIndexFixing(ONIndex6M,I1754,TRUE,_xll.ohTrigger(RecalcTrigger,Trigger6M)),NA())</f>
        <v>1.3375321360156178E-2</v>
      </c>
      <c r="Q1754" s="183">
        <f>IFERROR(_xll.qlIndexFixing(ONIndex1Y,I1754,TRUE,_xll.ohTrigger(RecalcTrigger,Trigger1Y)),NA())</f>
        <v>1.3517657036681285E-2</v>
      </c>
    </row>
    <row r="1755" spans="2:17" x14ac:dyDescent="0.2">
      <c r="B1755" s="39" t="s">
        <v>42</v>
      </c>
      <c r="D1755" s="42">
        <f>_xll.qlCalendarAdvance(Calendar,$D1754,B1755,"f",FALSE)</f>
        <v>51805</v>
      </c>
      <c r="E1755" s="177">
        <f>_xll.qlInterestRateIndexValueDate(IndexON,D1755)</f>
        <v>51805</v>
      </c>
      <c r="F1755" s="193">
        <f>IFERROR(_xll.qlIndexFixing(IndexON,D1755,TRUE,_xll.ohTrigger(RecalcTrigger,TriggerON)),NA())</f>
        <v>1.2578541811976152E-2</v>
      </c>
      <c r="H1755" s="42">
        <f>_xll.qlCalendarAdvance(Calendar,$H1754,B1755,"f",FALSE)</f>
        <v>51805</v>
      </c>
      <c r="I1755" s="177">
        <f>_xll.qlInterestRateIndexValueDate(Index1M,$H1755)</f>
        <v>51809</v>
      </c>
      <c r="J1755" s="182">
        <f>IFERROR(_xll.qlIndexFixing(Index1M,$H1755,TRUE,_xll.ohTrigger(RecalcTrigger,Trigger1M)),NA())</f>
        <v>1.2913916889186972E-2</v>
      </c>
      <c r="K1755" s="44">
        <f>IFERROR(_xll.qlIndexFixing(Index3M,H1755,TRUE,_xll.ohTrigger(RecalcTrigger,Trigger3M)),NA())</f>
        <v>1.3206169206098605E-2</v>
      </c>
      <c r="L1755" s="44">
        <f>IFERROR(_xll.qlIndexFixing(Index6M,$H1755,TRUE,_xll.ohTrigger(RecalcTrigger,Trigger6M)),NA())</f>
        <v>1.3384574769755181E-2</v>
      </c>
      <c r="M1755" s="183">
        <f>IFERROR(_xll.qlIndexFixing(Index1Y,$H1755,TRUE,_xll.ohTrigger(RecalcTrigger,Trigger1Y)),NA())</f>
        <v>1.3571081238878088E-2</v>
      </c>
      <c r="N1755" s="182">
        <f>IFERROR(_xll.qlIndexFixing(ONIndex1M,I1755,TRUE,_xll.ohTrigger(RecalcTrigger,Trigger1M)),NA())</f>
        <v>1.2911226177072521E-2</v>
      </c>
      <c r="O1755" s="44">
        <f>IFERROR(_xll.qlIndexFixing(ONIndex3M,I1755,TRUE,_xll.ohTrigger(RecalcTrigger,Trigger3M)),NA())</f>
        <v>1.3198421908988678E-2</v>
      </c>
      <c r="P1755" s="44">
        <f>IFERROR(_xll.qlIndexFixing(ONIndex6M,I1755,TRUE,_xll.ohTrigger(RecalcTrigger,Trigger6M)),NA())</f>
        <v>1.3372721476008209E-2</v>
      </c>
      <c r="Q1755" s="183">
        <f>IFERROR(_xll.qlIndexFixing(ONIndex1Y,I1755,TRUE,_xll.ohTrigger(RecalcTrigger,Trigger1Y)),NA())</f>
        <v>1.3516129377961761E-2</v>
      </c>
    </row>
    <row r="1756" spans="2:17" x14ac:dyDescent="0.2">
      <c r="B1756" s="39" t="s">
        <v>42</v>
      </c>
      <c r="D1756" s="42">
        <f>_xll.qlCalendarAdvance(Calendar,$D1755,B1756,"f",FALSE)</f>
        <v>51812</v>
      </c>
      <c r="E1756" s="177">
        <f>_xll.qlInterestRateIndexValueDate(IndexON,D1756)</f>
        <v>51812</v>
      </c>
      <c r="F1756" s="193">
        <f>IFERROR(_xll.qlIndexFixing(IndexON,D1756,TRUE,_xll.ohTrigger(RecalcTrigger,TriggerON)),NA())</f>
        <v>1.2578541811896216E-2</v>
      </c>
      <c r="H1756" s="42">
        <f>_xll.qlCalendarAdvance(Calendar,$H1755,B1756,"f",FALSE)</f>
        <v>51812</v>
      </c>
      <c r="I1756" s="177">
        <f>_xll.qlInterestRateIndexValueDate(Index1M,$H1756)</f>
        <v>51816</v>
      </c>
      <c r="J1756" s="182">
        <f>IFERROR(_xll.qlIndexFixing(Index1M,$H1756,TRUE,_xll.ohTrigger(RecalcTrigger,Trigger1M)),NA())</f>
        <v>1.2911671781172807E-2</v>
      </c>
      <c r="K1756" s="44">
        <f>IFERROR(_xll.qlIndexFixing(Index3M,H1756,TRUE,_xll.ohTrigger(RecalcTrigger,Trigger3M)),NA())</f>
        <v>1.3203891702214858E-2</v>
      </c>
      <c r="L1756" s="44">
        <f>IFERROR(_xll.qlIndexFixing(Index6M,$H1756,TRUE,_xll.ohTrigger(RecalcTrigger,Trigger6M)),NA())</f>
        <v>1.3381944752414129E-2</v>
      </c>
      <c r="M1756" s="183">
        <f>IFERROR(_xll.qlIndexFixing(Index1Y,$H1756,TRUE,_xll.ohTrigger(RecalcTrigger,Trigger1Y)),NA())</f>
        <v>1.3569652167927087E-2</v>
      </c>
      <c r="N1756" s="182">
        <f>IFERROR(_xll.qlIndexFixing(ONIndex1M,I1756,TRUE,_xll.ohTrigger(RecalcTrigger,Trigger1M)),NA())</f>
        <v>1.2908966139395517E-2</v>
      </c>
      <c r="O1756" s="44">
        <f>IFERROR(_xll.qlIndexFixing(ONIndex3M,I1756,TRUE,_xll.ohTrigger(RecalcTrigger,Trigger3M)),NA())</f>
        <v>1.319609535348043E-2</v>
      </c>
      <c r="P1756" s="44">
        <f>IFERROR(_xll.qlIndexFixing(ONIndex6M,I1756,TRUE,_xll.ohTrigger(RecalcTrigger,Trigger6M)),NA())</f>
        <v>1.3370120502891325E-2</v>
      </c>
      <c r="Q1756" s="183">
        <f>IFERROR(_xll.qlIndexFixing(ONIndex1Y,I1756,TRUE,_xll.ohTrigger(RecalcTrigger,Trigger1Y)),NA())</f>
        <v>1.3514605737467988E-2</v>
      </c>
    </row>
    <row r="1757" spans="2:17" x14ac:dyDescent="0.2">
      <c r="B1757" s="39" t="s">
        <v>42</v>
      </c>
      <c r="D1757" s="42">
        <f>_xll.qlCalendarAdvance(Calendar,$D1756,B1757,"f",FALSE)</f>
        <v>51819</v>
      </c>
      <c r="E1757" s="177">
        <f>_xll.qlInterestRateIndexValueDate(IndexON,D1757)</f>
        <v>51819</v>
      </c>
      <c r="F1757" s="193">
        <f>IFERROR(_xll.qlIndexFixing(IndexON,D1757,TRUE,_xll.ohTrigger(RecalcTrigger,TriggerON)),NA())</f>
        <v>1.2578541811896216E-2</v>
      </c>
      <c r="H1757" s="42">
        <f>_xll.qlCalendarAdvance(Calendar,$H1756,B1757,"f",FALSE)</f>
        <v>51819</v>
      </c>
      <c r="I1757" s="177">
        <f>_xll.qlInterestRateIndexValueDate(Index1M,$H1757)</f>
        <v>51823</v>
      </c>
      <c r="J1757" s="182">
        <f>IFERROR(_xll.qlIndexFixing(Index1M,$H1757,TRUE,_xll.ohTrigger(RecalcTrigger,Trigger1M)),NA())</f>
        <v>1.2909436406532748E-2</v>
      </c>
      <c r="K1757" s="44">
        <f>IFERROR(_xll.qlIndexFixing(Index3M,H1757,TRUE,_xll.ohTrigger(RecalcTrigger,Trigger3M)),NA())</f>
        <v>1.3201623468732951E-2</v>
      </c>
      <c r="L1757" s="44">
        <f>IFERROR(_xll.qlIndexFixing(Index6M,$H1757,TRUE,_xll.ohTrigger(RecalcTrigger,Trigger6M)),NA())</f>
        <v>1.3379313918504287E-2</v>
      </c>
      <c r="M1757" s="183">
        <f>IFERROR(_xll.qlIndexFixing(Index1Y,$H1757,TRUE,_xll.ohTrigger(RecalcTrigger,Trigger1Y)),NA())</f>
        <v>1.3568227800059817E-2</v>
      </c>
      <c r="N1757" s="182">
        <f>IFERROR(_xll.qlIndexFixing(ONIndex1M,I1757,TRUE,_xll.ohTrigger(RecalcTrigger,Trigger1M)),NA())</f>
        <v>1.2906715721223705E-2</v>
      </c>
      <c r="O1757" s="44">
        <f>IFERROR(_xll.qlIndexFixing(ONIndex3M,I1757,TRUE,_xll.ohTrigger(RecalcTrigger,Trigger3M)),NA())</f>
        <v>1.3193777717397381E-2</v>
      </c>
      <c r="P1757" s="44">
        <f>IFERROR(_xll.qlIndexFixing(ONIndex6M,I1757,TRUE,_xll.ohTrigger(RecalcTrigger,Trigger6M)),NA())</f>
        <v>1.3367518460949412E-2</v>
      </c>
      <c r="Q1757" s="183">
        <f>IFERROR(_xll.qlIndexFixing(ONIndex1Y,I1757,TRUE,_xll.ohTrigger(RecalcTrigger,Trigger1Y)),NA())</f>
        <v>1.3513086138301489E-2</v>
      </c>
    </row>
    <row r="1758" spans="2:17" x14ac:dyDescent="0.2">
      <c r="B1758" s="39" t="s">
        <v>42</v>
      </c>
      <c r="D1758" s="42">
        <f>_xll.qlCalendarAdvance(Calendar,$D1757,B1758,"f",FALSE)</f>
        <v>51826</v>
      </c>
      <c r="E1758" s="177">
        <f>_xll.qlInterestRateIndexValueDate(IndexON,D1758)</f>
        <v>51826</v>
      </c>
      <c r="F1758" s="193">
        <f>IFERROR(_xll.qlIndexFixing(IndexON,D1758,TRUE,_xll.ohTrigger(RecalcTrigger,TriggerON)),NA())</f>
        <v>1.2578541811896216E-2</v>
      </c>
      <c r="H1758" s="42">
        <f>_xll.qlCalendarAdvance(Calendar,$H1757,B1758,"f",FALSE)</f>
        <v>51826</v>
      </c>
      <c r="I1758" s="177">
        <f>_xll.qlInterestRateIndexValueDate(Index1M,$H1758)</f>
        <v>51830</v>
      </c>
      <c r="J1758" s="182">
        <f>IFERROR(_xll.qlIndexFixing(Index1M,$H1758,TRUE,_xll.ohTrigger(RecalcTrigger,Trigger1M)),NA())</f>
        <v>1.2907357314299872E-2</v>
      </c>
      <c r="K1758" s="44">
        <f>IFERROR(_xll.qlIndexFixing(Index3M,H1758,TRUE,_xll.ohTrigger(RecalcTrigger,Trigger3M)),NA())</f>
        <v>1.3199364557117798E-2</v>
      </c>
      <c r="L1758" s="44">
        <f>IFERROR(_xll.qlIndexFixing(Index6M,$H1758,TRUE,_xll.ohTrigger(RecalcTrigger,Trigger6M)),NA())</f>
        <v>1.3376682288271874E-2</v>
      </c>
      <c r="M1758" s="183">
        <f>IFERROR(_xll.qlIndexFixing(Index1Y,$H1758,TRUE,_xll.ohTrigger(RecalcTrigger,Trigger1Y)),NA())</f>
        <v>1.356680815875558E-2</v>
      </c>
      <c r="N1758" s="182">
        <f>IFERROR(_xll.qlIndexFixing(ONIndex1M,I1758,TRUE,_xll.ohTrigger(RecalcTrigger,Trigger1M)),NA())</f>
        <v>1.2904474980430791E-2</v>
      </c>
      <c r="O1758" s="44">
        <f>IFERROR(_xll.qlIndexFixing(ONIndex3M,I1758,TRUE,_xll.ohTrigger(RecalcTrigger,Trigger3M)),NA())</f>
        <v>1.319146905205848E-2</v>
      </c>
      <c r="P1758" s="44">
        <f>IFERROR(_xll.qlIndexFixing(ONIndex6M,I1758,TRUE,_xll.ohTrigger(RecalcTrigger,Trigger6M)),NA())</f>
        <v>1.3364915370406294E-2</v>
      </c>
      <c r="Q1758" s="183">
        <f>IFERROR(_xll.qlIndexFixing(ONIndex1Y,I1758,TRUE,_xll.ohTrigger(RecalcTrigger,Trigger1Y)),NA())</f>
        <v>1.3511570603723655E-2</v>
      </c>
    </row>
    <row r="1759" spans="2:17" x14ac:dyDescent="0.2">
      <c r="B1759" s="39" t="s">
        <v>42</v>
      </c>
      <c r="D1759" s="42">
        <f>_xll.qlCalendarAdvance(Calendar,$D1758,B1759,"f",FALSE)</f>
        <v>51833</v>
      </c>
      <c r="E1759" s="177">
        <f>_xll.qlInterestRateIndexValueDate(IndexON,D1759)</f>
        <v>51833</v>
      </c>
      <c r="F1759" s="193">
        <f>IFERROR(_xll.qlIndexFixing(IndexON,D1759,TRUE,_xll.ohTrigger(RecalcTrigger,TriggerON)),NA())</f>
        <v>1.2578541811896216E-2</v>
      </c>
      <c r="H1759" s="42">
        <f>_xll.qlCalendarAdvance(Calendar,$H1758,B1759,"f",FALSE)</f>
        <v>51833</v>
      </c>
      <c r="I1759" s="177">
        <f>_xll.qlInterestRateIndexValueDate(Index1M,$H1759)</f>
        <v>51837</v>
      </c>
      <c r="J1759" s="182">
        <f>IFERROR(_xll.qlIndexFixing(Index1M,$H1759,TRUE,_xll.ohTrigger(RecalcTrigger,Trigger1M)),NA())</f>
        <v>1.2905068933340872E-2</v>
      </c>
      <c r="K1759" s="44">
        <f>IFERROR(_xll.qlIndexFixing(Index3M,H1759,TRUE,_xll.ohTrigger(RecalcTrigger,Trigger3M)),NA())</f>
        <v>1.3197032296734841E-2</v>
      </c>
      <c r="L1759" s="44">
        <f>IFERROR(_xll.qlIndexFixing(Index6M,$H1759,TRUE,_xll.ohTrigger(RecalcTrigger,Trigger6M)),NA())</f>
        <v>1.3374049881963557E-2</v>
      </c>
      <c r="M1759" s="183">
        <f>IFERROR(_xll.qlIndexFixing(Index1Y,$H1759,TRUE,_xll.ohTrigger(RecalcTrigger,Trigger1Y)),NA())</f>
        <v>1.3565393267492797E-2</v>
      </c>
      <c r="N1759" s="182">
        <f>IFERROR(_xll.qlIndexFixing(ONIndex1M,I1759,TRUE,_xll.ohTrigger(RecalcTrigger,Trigger1M)),NA())</f>
        <v>1.2902243974890482E-2</v>
      </c>
      <c r="O1759" s="44">
        <f>IFERROR(_xll.qlIndexFixing(ONIndex3M,I1759,TRUE,_xll.ohTrigger(RecalcTrigger,Trigger3M)),NA())</f>
        <v>1.3189169408782675E-2</v>
      </c>
      <c r="P1759" s="44">
        <f>IFERROR(_xll.qlIndexFixing(ONIndex6M,I1759,TRUE,_xll.ohTrigger(RecalcTrigger,Trigger6M)),NA())</f>
        <v>1.336231125132592E-2</v>
      </c>
      <c r="Q1759" s="183">
        <f>IFERROR(_xll.qlIndexFixing(ONIndex1Y,I1759,TRUE,_xll.ohTrigger(RecalcTrigger,Trigger1Y)),NA())</f>
        <v>1.3510059156836007E-2</v>
      </c>
    </row>
    <row r="1760" spans="2:17" x14ac:dyDescent="0.2">
      <c r="B1760" s="39" t="s">
        <v>42</v>
      </c>
      <c r="D1760" s="42">
        <f>_xll.qlCalendarAdvance(Calendar,$D1759,B1760,"f",FALSE)</f>
        <v>51840</v>
      </c>
      <c r="E1760" s="177">
        <f>_xll.qlInterestRateIndexValueDate(IndexON,D1760)</f>
        <v>51840</v>
      </c>
      <c r="F1760" s="193">
        <f>IFERROR(_xll.qlIndexFixing(IndexON,D1760,TRUE,_xll.ohTrigger(RecalcTrigger,TriggerON)),NA())</f>
        <v>1.2578541811896216E-2</v>
      </c>
      <c r="H1760" s="42">
        <f>_xll.qlCalendarAdvance(Calendar,$H1759,B1760,"f",FALSE)</f>
        <v>51840</v>
      </c>
      <c r="I1760" s="177">
        <f>_xll.qlInterestRateIndexValueDate(Index1M,$H1760)</f>
        <v>51844</v>
      </c>
      <c r="J1760" s="182">
        <f>IFERROR(_xll.qlIndexFixing(Index1M,$H1760,TRUE,_xll.ohTrigger(RecalcTrigger,Trigger1M)),NA())</f>
        <v>1.2902863740538317E-2</v>
      </c>
      <c r="K1760" s="44">
        <f>IFERROR(_xll.qlIndexFixing(Index3M,H1760,TRUE,_xll.ohTrigger(RecalcTrigger,Trigger3M)),NA())</f>
        <v>1.3194791582331368E-2</v>
      </c>
      <c r="L1760" s="44">
        <f>IFERROR(_xll.qlIndexFixing(Index6M,$H1760,TRUE,_xll.ohTrigger(RecalcTrigger,Trigger6M)),NA())</f>
        <v>1.3371416719824674E-2</v>
      </c>
      <c r="M1760" s="183">
        <f>IFERROR(_xll.qlIndexFixing(Index1Y,$H1760,TRUE,_xll.ohTrigger(RecalcTrigger,Trigger1Y)),NA())</f>
        <v>1.3563983149750772E-2</v>
      </c>
      <c r="N1760" s="182">
        <f>IFERROR(_xll.qlIndexFixing(ONIndex1M,I1760,TRUE,_xll.ohTrigger(RecalcTrigger,Trigger1M)),NA())</f>
        <v>1.2900022762556418E-2</v>
      </c>
      <c r="O1760" s="44">
        <f>IFERROR(_xll.qlIndexFixing(ONIndex3M,I1760,TRUE,_xll.ohTrigger(RecalcTrigger,Trigger3M)),NA())</f>
        <v>1.3186878838888916E-2</v>
      </c>
      <c r="P1760" s="44">
        <f>IFERROR(_xll.qlIndexFixing(ONIndex6M,I1760,TRUE,_xll.ohTrigger(RecalcTrigger,Trigger6M)),NA())</f>
        <v>1.3359706123852177E-2</v>
      </c>
      <c r="Q1760" s="183">
        <f>IFERROR(_xll.qlIndexFixing(ONIndex1Y,I1760,TRUE,_xll.ohTrigger(RecalcTrigger,Trigger1Y)),NA())</f>
        <v>1.3508551820740067E-2</v>
      </c>
    </row>
    <row r="1761" spans="2:17" x14ac:dyDescent="0.2">
      <c r="B1761" s="39" t="s">
        <v>42</v>
      </c>
      <c r="D1761" s="42">
        <f>_xll.qlCalendarAdvance(Calendar,$D1760,B1761,"f",FALSE)</f>
        <v>51847</v>
      </c>
      <c r="E1761" s="177">
        <f>_xll.qlInterestRateIndexValueDate(IndexON,D1761)</f>
        <v>51847</v>
      </c>
      <c r="F1761" s="193">
        <f>IFERROR(_xll.qlIndexFixing(IndexON,D1761,TRUE,_xll.ohTrigger(RecalcTrigger,TriggerON)),NA())</f>
        <v>1.2578541811976152E-2</v>
      </c>
      <c r="H1761" s="42">
        <f>_xll.qlCalendarAdvance(Calendar,$H1760,B1761,"f",FALSE)</f>
        <v>51847</v>
      </c>
      <c r="I1761" s="177">
        <f>_xll.qlInterestRateIndexValueDate(Index1M,$H1761)</f>
        <v>51851</v>
      </c>
      <c r="J1761" s="182">
        <f>IFERROR(_xll.qlIndexFixing(Index1M,$H1761,TRUE,_xll.ohTrigger(RecalcTrigger,Trigger1M)),NA())</f>
        <v>1.2900668517489815E-2</v>
      </c>
      <c r="K1761" s="44">
        <f>IFERROR(_xll.qlIndexFixing(Index3M,H1761,TRUE,_xll.ohTrigger(RecalcTrigger,Trigger3M)),NA())</f>
        <v>1.3192560340152218E-2</v>
      </c>
      <c r="L1761" s="44">
        <f>IFERROR(_xll.qlIndexFixing(Index6M,$H1761,TRUE,_xll.ohTrigger(RecalcTrigger,Trigger6M)),NA())</f>
        <v>1.3368782822101891E-2</v>
      </c>
      <c r="M1761" s="183">
        <f>IFERROR(_xll.qlIndexFixing(Index1Y,$H1761,TRUE,_xll.ohTrigger(RecalcTrigger,Trigger1Y)),NA())</f>
        <v>1.3562577829007709E-2</v>
      </c>
      <c r="N1761" s="182">
        <f>IFERROR(_xll.qlIndexFixing(ONIndex1M,I1761,TRUE,_xll.ohTrigger(RecalcTrigger,Trigger1M)),NA())</f>
        <v>1.2897811401382242E-2</v>
      </c>
      <c r="O1761" s="44">
        <f>IFERROR(_xll.qlIndexFixing(ONIndex3M,I1761,TRUE,_xll.ohTrigger(RecalcTrigger,Trigger3M)),NA())</f>
        <v>1.3184597393536279E-2</v>
      </c>
      <c r="P1761" s="44">
        <f>IFERROR(_xll.qlIndexFixing(ONIndex6M,I1761,TRUE,_xll.ohTrigger(RecalcTrigger,Trigger6M)),NA())</f>
        <v>1.335710000796908E-2</v>
      </c>
      <c r="Q1761" s="183">
        <f>IFERROR(_xll.qlIndexFixing(ONIndex1Y,I1761,TRUE,_xll.ohTrigger(RecalcTrigger,Trigger1Y)),NA())</f>
        <v>1.3507048618857098E-2</v>
      </c>
    </row>
    <row r="1762" spans="2:17" x14ac:dyDescent="0.2">
      <c r="B1762" s="39" t="s">
        <v>42</v>
      </c>
      <c r="D1762" s="42">
        <f>_xll.qlCalendarAdvance(Calendar,$D1761,B1762,"f",FALSE)</f>
        <v>51854</v>
      </c>
      <c r="E1762" s="177">
        <f>_xll.qlInterestRateIndexValueDate(IndexON,D1762)</f>
        <v>51854</v>
      </c>
      <c r="F1762" s="193">
        <f>IFERROR(_xll.qlIndexFixing(IndexON,D1762,TRUE,_xll.ohTrigger(RecalcTrigger,TriggerON)),NA())</f>
        <v>1.2578541811976152E-2</v>
      </c>
      <c r="H1762" s="42">
        <f>_xll.qlCalendarAdvance(Calendar,$H1761,B1762,"f",FALSE)</f>
        <v>51854</v>
      </c>
      <c r="I1762" s="177">
        <f>_xll.qlInterestRateIndexValueDate(Index1M,$H1762)</f>
        <v>51858</v>
      </c>
      <c r="J1762" s="182">
        <f>IFERROR(_xll.qlIndexFixing(Index1M,$H1762,TRUE,_xll.ohTrigger(RecalcTrigger,Trigger1M)),NA())</f>
        <v>1.2898483322174796E-2</v>
      </c>
      <c r="K1762" s="44">
        <f>IFERROR(_xll.qlIndexFixing(Index3M,H1762,TRUE,_xll.ohTrigger(RecalcTrigger,Trigger3M)),NA())</f>
        <v>1.3190338621661279E-2</v>
      </c>
      <c r="L1762" s="44">
        <f>IFERROR(_xll.qlIndexFixing(Index6M,$H1762,TRUE,_xll.ohTrigger(RecalcTrigger,Trigger6M)),NA())</f>
        <v>1.3366148209040111E-2</v>
      </c>
      <c r="M1762" s="183">
        <f>IFERROR(_xll.qlIndexFixing(Index1Y,$H1762,TRUE,_xll.ohTrigger(RecalcTrigger,Trigger1Y)),NA())</f>
        <v>1.3561177328742471E-2</v>
      </c>
      <c r="N1762" s="182">
        <f>IFERROR(_xll.qlIndexFixing(ONIndex1M,I1762,TRUE,_xll.ohTrigger(RecalcTrigger,Trigger1M)),NA())</f>
        <v>1.2895131458821041E-2</v>
      </c>
      <c r="O1762" s="44">
        <f>IFERROR(_xll.qlIndexFixing(ONIndex3M,I1762,TRUE,_xll.ohTrigger(RecalcTrigger,Trigger3M)),NA())</f>
        <v>1.318183681856766E-2</v>
      </c>
      <c r="P1762" s="44">
        <f>IFERROR(_xll.qlIndexFixing(ONIndex6M,I1762,TRUE,_xll.ohTrigger(RecalcTrigger,Trigger6M)),NA())</f>
        <v>1.3353870623316055E-2</v>
      </c>
      <c r="Q1762" s="183">
        <f>IFERROR(_xll.qlIndexFixing(ONIndex1Y,I1762,TRUE,_xll.ohTrigger(RecalcTrigger,Trigger1Y)),NA())</f>
        <v>1.3505415057837311E-2</v>
      </c>
    </row>
    <row r="1763" spans="2:17" x14ac:dyDescent="0.2">
      <c r="B1763" s="39" t="s">
        <v>42</v>
      </c>
      <c r="D1763" s="42">
        <f>_xll.qlCalendarAdvance(Calendar,$D1762,B1763,"f",FALSE)</f>
        <v>51862</v>
      </c>
      <c r="E1763" s="177">
        <f>_xll.qlInterestRateIndexValueDate(IndexON,D1763)</f>
        <v>51862</v>
      </c>
      <c r="F1763" s="193">
        <f>IFERROR(_xll.qlIndexFixing(IndexON,D1763,TRUE,_xll.ohTrigger(RecalcTrigger,TriggerON)),NA())</f>
        <v>1.2578981316249127E-2</v>
      </c>
      <c r="H1763" s="42">
        <f>_xll.qlCalendarAdvance(Calendar,$H1762,B1763,"f",FALSE)</f>
        <v>51862</v>
      </c>
      <c r="I1763" s="177">
        <f>_xll.qlInterestRateIndexValueDate(Index1M,$H1763)</f>
        <v>51866</v>
      </c>
      <c r="J1763" s="182">
        <f>IFERROR(_xll.qlIndexFixing(Index1M,$H1763,TRUE,_xll.ohTrigger(RecalcTrigger,Trigger1M)),NA())</f>
        <v>1.2895998309310925E-2</v>
      </c>
      <c r="K1763" s="44">
        <f>IFERROR(_xll.qlIndexFixing(Index3M,H1763,TRUE,_xll.ohTrigger(RecalcTrigger,Trigger3M)),NA())</f>
        <v>1.3187726065730487E-2</v>
      </c>
      <c r="L1763" s="44">
        <f>IFERROR(_xll.qlIndexFixing(Index6M,$H1763,TRUE,_xll.ohTrigger(RecalcTrigger,Trigger6M)),NA())</f>
        <v>1.3363077381557882E-2</v>
      </c>
      <c r="M1763" s="183">
        <f>IFERROR(_xll.qlIndexFixing(Index1Y,$H1763,TRUE,_xll.ohTrigger(RecalcTrigger,Trigger1Y)),NA())</f>
        <v>1.355958268975482E-2</v>
      </c>
      <c r="N1763" s="182">
        <f>IFERROR(_xll.qlIndexFixing(ONIndex1M,I1763,TRUE,_xll.ohTrigger(RecalcTrigger,Trigger1M)),NA())</f>
        <v>1.2892944106468462E-2</v>
      </c>
      <c r="O1763" s="44">
        <f>IFERROR(_xll.qlIndexFixing(ONIndex3M,I1763,TRUE,_xll.ohTrigger(RecalcTrigger,Trigger3M)),NA())</f>
        <v>1.3179577581636792E-2</v>
      </c>
      <c r="P1763" s="44">
        <f>IFERROR(_xll.qlIndexFixing(ONIndex6M,I1763,TRUE,_xll.ohTrigger(RecalcTrigger,Trigger6M)),NA())</f>
        <v>1.3351261997573971E-2</v>
      </c>
      <c r="Q1763" s="183">
        <f>IFERROR(_xll.qlIndexFixing(ONIndex1Y,I1763,TRUE,_xll.ohTrigger(RecalcTrigger,Trigger1Y)),NA())</f>
        <v>1.3503921880415604E-2</v>
      </c>
    </row>
    <row r="1764" spans="2:17" x14ac:dyDescent="0.2">
      <c r="B1764" s="39" t="s">
        <v>42</v>
      </c>
      <c r="D1764" s="42">
        <f>_xll.qlCalendarAdvance(Calendar,$D1763,B1764,"f",FALSE)</f>
        <v>51869</v>
      </c>
      <c r="E1764" s="177">
        <f>_xll.qlInterestRateIndexValueDate(IndexON,D1764)</f>
        <v>51869</v>
      </c>
      <c r="F1764" s="193">
        <f>IFERROR(_xll.qlIndexFixing(IndexON,D1764,TRUE,_xll.ohTrigger(RecalcTrigger,TriggerON)),NA())</f>
        <v>1.2578981316222482E-2</v>
      </c>
      <c r="H1764" s="42">
        <f>_xll.qlCalendarAdvance(Calendar,$H1763,B1764,"f",FALSE)</f>
        <v>51869</v>
      </c>
      <c r="I1764" s="177">
        <f>_xll.qlInterestRateIndexValueDate(Index1M,$H1764)</f>
        <v>51873</v>
      </c>
      <c r="J1764" s="182">
        <f>IFERROR(_xll.qlIndexFixing(Index1M,$H1764,TRUE,_xll.ohTrigger(RecalcTrigger,Trigger1M)),NA())</f>
        <v>1.2893834797187921E-2</v>
      </c>
      <c r="K1764" s="44">
        <f>IFERROR(_xll.qlIndexFixing(Index3M,H1764,TRUE,_xll.ohTrigger(RecalcTrigger,Trigger3M)),NA())</f>
        <v>1.3185610105201136E-2</v>
      </c>
      <c r="L1764" s="44">
        <f>IFERROR(_xll.qlIndexFixing(Index6M,$H1764,TRUE,_xll.ohTrigger(RecalcTrigger,Trigger6M)),NA())</f>
        <v>1.3360441442388845E-2</v>
      </c>
      <c r="M1764" s="183">
        <f>IFERROR(_xll.qlIndexFixing(Index1Y,$H1764,TRUE,_xll.ohTrigger(RecalcTrigger,Trigger1Y)),NA())</f>
        <v>1.3558192598145218E-2</v>
      </c>
      <c r="N1764" s="182">
        <f>IFERROR(_xll.qlIndexFixing(ONIndex1M,I1764,TRUE,_xll.ohTrigger(RecalcTrigger,Trigger1M)),NA())</f>
        <v>1.2890926187782981E-2</v>
      </c>
      <c r="O1764" s="44">
        <f>IFERROR(_xll.qlIndexFixing(ONIndex3M,I1764,TRUE,_xll.ohTrigger(RecalcTrigger,Trigger3M)),NA())</f>
        <v>1.3177487112772113E-2</v>
      </c>
      <c r="P1764" s="44">
        <f>IFERROR(_xll.qlIndexFixing(ONIndex6M,I1764,TRUE,_xll.ohTrigger(RecalcTrigger,Trigger6M)),NA())</f>
        <v>1.3348903148298064E-2</v>
      </c>
      <c r="Q1764" s="183">
        <f>IFERROR(_xll.qlIndexFixing(ONIndex1Y,I1764,TRUE,_xll.ohTrigger(RecalcTrigger,Trigger1Y)),NA())</f>
        <v>1.3502351442209459E-2</v>
      </c>
    </row>
    <row r="1765" spans="2:17" x14ac:dyDescent="0.2">
      <c r="B1765" s="39" t="s">
        <v>42</v>
      </c>
      <c r="D1765" s="42">
        <f>_xll.qlCalendarAdvance(Calendar,$D1764,B1765,"f",FALSE)</f>
        <v>51876</v>
      </c>
      <c r="E1765" s="177">
        <f>_xll.qlInterestRateIndexValueDate(IndexON,D1765)</f>
        <v>51876</v>
      </c>
      <c r="F1765" s="193">
        <f>IFERROR(_xll.qlIndexFixing(IndexON,D1765,TRUE,_xll.ohTrigger(RecalcTrigger,TriggerON)),NA())</f>
        <v>1.2578981316222482E-2</v>
      </c>
      <c r="H1765" s="42">
        <f>_xll.qlCalendarAdvance(Calendar,$H1764,B1765,"f",FALSE)</f>
        <v>51876</v>
      </c>
      <c r="I1765" s="177">
        <f>_xll.qlInterestRateIndexValueDate(Index1M,$H1765)</f>
        <v>51880</v>
      </c>
      <c r="J1765" s="182">
        <f>IFERROR(_xll.qlIndexFixing(Index1M,$H1765,TRUE,_xll.ohTrigger(RecalcTrigger,Trigger1M)),NA())</f>
        <v>1.2891681494982991E-2</v>
      </c>
      <c r="K1765" s="44">
        <f>IFERROR(_xll.qlIndexFixing(Index3M,H1765,TRUE,_xll.ohTrigger(RecalcTrigger,Trigger3M)),NA())</f>
        <v>1.3183332238032364E-2</v>
      </c>
      <c r="L1765" s="44">
        <f>IFERROR(_xll.qlIndexFixing(Index6M,$H1765,TRUE,_xll.ohTrigger(RecalcTrigger,Trigger6M)),NA())</f>
        <v>1.3357804850069788E-2</v>
      </c>
      <c r="M1765" s="183">
        <f>IFERROR(_xll.qlIndexFixing(Index1Y,$H1765,TRUE,_xll.ohTrigger(RecalcTrigger,Trigger1Y)),NA())</f>
        <v>1.3556807400802746E-2</v>
      </c>
      <c r="N1765" s="182">
        <f>IFERROR(_xll.qlIndexFixing(ONIndex1M,I1765,TRUE,_xll.ohTrigger(RecalcTrigger,Trigger1M)),NA())</f>
        <v>1.2888756255229339E-2</v>
      </c>
      <c r="O1765" s="44">
        <f>IFERROR(_xll.qlIndexFixing(ONIndex3M,I1765,TRUE,_xll.ohTrigger(RecalcTrigger,Trigger3M)),NA())</f>
        <v>1.3175244016263576E-2</v>
      </c>
      <c r="P1765" s="44">
        <f>IFERROR(_xll.qlIndexFixing(ONIndex6M,I1765,TRUE,_xll.ohTrigger(RecalcTrigger,Trigger6M)),NA())</f>
        <v>1.3346293152078914E-2</v>
      </c>
      <c r="Q1765" s="183">
        <f>IFERROR(_xll.qlIndexFixing(ONIndex1Y,I1765,TRUE,_xll.ohTrigger(RecalcTrigger,Trigger1Y)),NA())</f>
        <v>1.3500865614108903E-2</v>
      </c>
    </row>
    <row r="1766" spans="2:17" x14ac:dyDescent="0.2">
      <c r="B1766" s="39" t="s">
        <v>42</v>
      </c>
      <c r="D1766" s="42">
        <f>_xll.qlCalendarAdvance(Calendar,$D1765,B1766,"f",FALSE)</f>
        <v>51883</v>
      </c>
      <c r="E1766" s="177">
        <f>_xll.qlInterestRateIndexValueDate(IndexON,D1766)</f>
        <v>51883</v>
      </c>
      <c r="F1766" s="193">
        <f>IFERROR(_xll.qlIndexFixing(IndexON,D1766,TRUE,_xll.ohTrigger(RecalcTrigger,TriggerON)),NA())</f>
        <v>1.2578981316222482E-2</v>
      </c>
      <c r="H1766" s="42">
        <f>_xll.qlCalendarAdvance(Calendar,$H1765,B1766,"f",FALSE)</f>
        <v>51883</v>
      </c>
      <c r="I1766" s="177">
        <f>_xll.qlInterestRateIndexValueDate(Index1M,$H1766)</f>
        <v>51887</v>
      </c>
      <c r="J1766" s="182">
        <f>IFERROR(_xll.qlIndexFixing(Index1M,$H1766,TRUE,_xll.ohTrigger(RecalcTrigger,Trigger1M)),NA())</f>
        <v>1.2889538460660089E-2</v>
      </c>
      <c r="K1766" s="44">
        <f>IFERROR(_xll.qlIndexFixing(Index3M,H1766,TRUE,_xll.ohTrigger(RecalcTrigger,Trigger3M)),NA())</f>
        <v>1.3181149897723898E-2</v>
      </c>
      <c r="L1766" s="44">
        <f>IFERROR(_xll.qlIndexFixing(Index6M,$H1766,TRUE,_xll.ohTrigger(RecalcTrigger,Trigger6M)),NA())</f>
        <v>1.3355167624845289E-2</v>
      </c>
      <c r="M1766" s="183">
        <f>IFERROR(_xll.qlIndexFixing(Index1Y,$H1766,TRUE,_xll.ohTrigger(RecalcTrigger,Trigger1Y)),NA())</f>
        <v>1.3555427121206044E-2</v>
      </c>
      <c r="N1766" s="182">
        <f>IFERROR(_xll.qlIndexFixing(ONIndex1M,I1766,TRUE,_xll.ohTrigger(RecalcTrigger,Trigger1M)),NA())</f>
        <v>1.2886596471517464E-2</v>
      </c>
      <c r="O1766" s="44">
        <f>IFERROR(_xll.qlIndexFixing(ONIndex3M,I1766,TRUE,_xll.ohTrigger(RecalcTrigger,Trigger3M)),NA())</f>
        <v>1.3173010308245026E-2</v>
      </c>
      <c r="P1766" s="44">
        <f>IFERROR(_xll.qlIndexFixing(ONIndex6M,I1766,TRUE,_xll.ohTrigger(RecalcTrigger,Trigger6M)),NA())</f>
        <v>1.3343682271047541E-2</v>
      </c>
      <c r="Q1766" s="183">
        <f>IFERROR(_xll.qlIndexFixing(ONIndex1Y,I1766,TRUE,_xll.ohTrigger(RecalcTrigger,Trigger1Y)),NA())</f>
        <v>1.349938403924611E-2</v>
      </c>
    </row>
    <row r="1767" spans="2:17" x14ac:dyDescent="0.2">
      <c r="B1767" s="39" t="s">
        <v>42</v>
      </c>
      <c r="D1767" s="42">
        <f>_xll.qlCalendarAdvance(Calendar,$D1766,B1767,"f",FALSE)</f>
        <v>51890</v>
      </c>
      <c r="E1767" s="177">
        <f>_xll.qlInterestRateIndexValueDate(IndexON,D1767)</f>
        <v>51890</v>
      </c>
      <c r="F1767" s="193">
        <f>IFERROR(_xll.qlIndexFixing(IndexON,D1767,TRUE,_xll.ohTrigger(RecalcTrigger,TriggerON)),NA())</f>
        <v>1.2578981316222482E-2</v>
      </c>
      <c r="H1767" s="42">
        <f>_xll.qlCalendarAdvance(Calendar,$H1766,B1767,"f",FALSE)</f>
        <v>51890</v>
      </c>
      <c r="I1767" s="177">
        <f>_xll.qlInterestRateIndexValueDate(Index1M,$H1767)</f>
        <v>51894</v>
      </c>
      <c r="J1767" s="182">
        <f>IFERROR(_xll.qlIndexFixing(Index1M,$H1767,TRUE,_xll.ohTrigger(RecalcTrigger,Trigger1M)),NA())</f>
        <v>1.2887405752196063E-2</v>
      </c>
      <c r="K1767" s="44">
        <f>IFERROR(_xll.qlIndexFixing(Index3M,H1767,TRUE,_xll.ohTrigger(RecalcTrigger,Trigger3M)),NA())</f>
        <v>1.3178977341725684E-2</v>
      </c>
      <c r="L1767" s="44">
        <f>IFERROR(_xll.qlIndexFixing(Index6M,$H1767,TRUE,_xll.ohTrigger(RecalcTrigger,Trigger6M)),NA())</f>
        <v>1.3352529786959047E-2</v>
      </c>
      <c r="M1767" s="183">
        <f>IFERROR(_xll.qlIndexFixing(Index1Y,$H1767,TRUE,_xll.ohTrigger(RecalcTrigger,Trigger1Y)),NA())</f>
        <v>1.3554051782833322E-2</v>
      </c>
      <c r="N1767" s="182">
        <f>IFERROR(_xll.qlIndexFixing(ONIndex1M,I1767,TRUE,_xll.ohTrigger(RecalcTrigger,Trigger1M)),NA())</f>
        <v>1.2884446894600998E-2</v>
      </c>
      <c r="O1767" s="44">
        <f>IFERROR(_xll.qlIndexFixing(ONIndex3M,I1767,TRUE,_xll.ohTrigger(RecalcTrigger,Trigger3M)),NA())</f>
        <v>1.3170786039955473E-2</v>
      </c>
      <c r="P1767" s="44">
        <f>IFERROR(_xll.qlIndexFixing(ONIndex6M,I1767,TRUE,_xll.ohTrigger(RecalcTrigger,Trigger6M)),NA())</f>
        <v>1.3341070525108023E-2</v>
      </c>
      <c r="Q1767" s="183">
        <f>IFERROR(_xll.qlIndexFixing(ONIndex1Y,I1767,TRUE,_xll.ohTrigger(RecalcTrigger,Trigger1Y)),NA())</f>
        <v>1.3497906740802534E-2</v>
      </c>
    </row>
    <row r="1768" spans="2:17" x14ac:dyDescent="0.2">
      <c r="B1768" s="39" t="s">
        <v>42</v>
      </c>
      <c r="D1768" s="42">
        <f>_xll.qlCalendarAdvance(Calendar,$D1767,B1768,"f",FALSE)</f>
        <v>51897</v>
      </c>
      <c r="E1768" s="177">
        <f>_xll.qlInterestRateIndexValueDate(IndexON,D1768)</f>
        <v>51897</v>
      </c>
      <c r="F1768" s="193">
        <f>IFERROR(_xll.qlIndexFixing(IndexON,D1768,TRUE,_xll.ohTrigger(RecalcTrigger,TriggerON)),NA())</f>
        <v>1.2578981316249127E-2</v>
      </c>
      <c r="H1768" s="42">
        <f>_xll.qlCalendarAdvance(Calendar,$H1767,B1768,"f",FALSE)</f>
        <v>51897</v>
      </c>
      <c r="I1768" s="177">
        <f>_xll.qlInterestRateIndexValueDate(Index1M,$H1768)</f>
        <v>51901</v>
      </c>
      <c r="J1768" s="182">
        <f>IFERROR(_xll.qlIndexFixing(Index1M,$H1768,TRUE,_xll.ohTrigger(RecalcTrigger,Trigger1M)),NA())</f>
        <v>1.2885044202735381E-2</v>
      </c>
      <c r="K1768" s="44">
        <f>IFERROR(_xll.qlIndexFixing(Index3M,H1768,TRUE,_xll.ohTrigger(RecalcTrigger,Trigger3M)),NA())</f>
        <v>1.3176814621498778E-2</v>
      </c>
      <c r="L1768" s="44">
        <f>IFERROR(_xll.qlIndexFixing(Index6M,$H1768,TRUE,_xll.ohTrigger(RecalcTrigger,Trigger6M)),NA())</f>
        <v>1.3349891356656081E-2</v>
      </c>
      <c r="M1768" s="183">
        <f>IFERROR(_xll.qlIndexFixing(Index1Y,$H1768,TRUE,_xll.ohTrigger(RecalcTrigger,Trigger1Y)),NA())</f>
        <v>1.3552681409162782E-2</v>
      </c>
      <c r="N1768" s="182">
        <f>IFERROR(_xll.qlIndexFixing(ONIndex1M,I1768,TRUE,_xll.ohTrigger(RecalcTrigger,Trigger1M)),NA())</f>
        <v>1.2882307582593455E-2</v>
      </c>
      <c r="O1768" s="44">
        <f>IFERROR(_xll.qlIndexFixing(ONIndex3M,I1768,TRUE,_xll.ohTrigger(RecalcTrigger,Trigger3M)),NA())</f>
        <v>1.3168571262953677E-2</v>
      </c>
      <c r="P1768" s="44">
        <f>IFERROR(_xll.qlIndexFixing(ONIndex6M,I1768,TRUE,_xll.ohTrigger(RecalcTrigger,Trigger6M)),NA())</f>
        <v>1.3338457934484182E-2</v>
      </c>
      <c r="Q1768" s="183">
        <f>IFERROR(_xll.qlIndexFixing(ONIndex1Y,I1768,TRUE,_xll.ohTrigger(RecalcTrigger,Trigger1Y)),NA())</f>
        <v>1.3496433742119507E-2</v>
      </c>
    </row>
    <row r="1769" spans="2:17" x14ac:dyDescent="0.2">
      <c r="B1769" s="39" t="s">
        <v>42</v>
      </c>
      <c r="D1769" s="42">
        <f>_xll.qlCalendarAdvance(Calendar,$D1768,B1769,"f",FALSE)</f>
        <v>51904</v>
      </c>
      <c r="E1769" s="177">
        <f>_xll.qlInterestRateIndexValueDate(IndexON,D1769)</f>
        <v>51904</v>
      </c>
      <c r="F1769" s="193">
        <f>IFERROR(_xll.qlIndexFixing(IndexON,D1769,TRUE,_xll.ohTrigger(RecalcTrigger,TriggerON)),NA())</f>
        <v>1.2578981316222482E-2</v>
      </c>
      <c r="H1769" s="42">
        <f>_xll.qlCalendarAdvance(Calendar,$H1768,B1769,"f",FALSE)</f>
        <v>51904</v>
      </c>
      <c r="I1769" s="177">
        <f>_xll.qlInterestRateIndexValueDate(Index1M,$H1769)</f>
        <v>51908</v>
      </c>
      <c r="J1769" s="182">
        <f>IFERROR(_xll.qlIndexFixing(Index1M,$H1769,TRUE,_xll.ohTrigger(RecalcTrigger,Trigger1M)),NA())</f>
        <v>1.2882930295617458E-2</v>
      </c>
      <c r="K1769" s="44">
        <f>IFERROR(_xll.qlIndexFixing(Index3M,H1769,TRUE,_xll.ohTrigger(RecalcTrigger,Trigger3M)),NA())</f>
        <v>1.317466178850335E-2</v>
      </c>
      <c r="L1769" s="44">
        <f>IFERROR(_xll.qlIndexFixing(Index6M,$H1769,TRUE,_xll.ohTrigger(RecalcTrigger,Trigger6M)),NA())</f>
        <v>1.334725235418097E-2</v>
      </c>
      <c r="M1769" s="183">
        <f>IFERROR(_xll.qlIndexFixing(Index1Y,$H1769,TRUE,_xll.ohTrigger(RecalcTrigger,Trigger1Y)),NA())</f>
        <v>1.3551316023673069E-2</v>
      </c>
      <c r="N1769" s="182">
        <f>IFERROR(_xll.qlIndexFixing(ONIndex1M,I1769,TRUE,_xll.ohTrigger(RecalcTrigger,Trigger1M)),NA())</f>
        <v>1.2880178593128733E-2</v>
      </c>
      <c r="O1769" s="44">
        <f>IFERROR(_xll.qlIndexFixing(ONIndex3M,I1769,TRUE,_xll.ohTrigger(RecalcTrigger,Trigger3M)),NA())</f>
        <v>1.3166366028318777E-2</v>
      </c>
      <c r="P1769" s="44">
        <f>IFERROR(_xll.qlIndexFixing(ONIndex6M,I1769,TRUE,_xll.ohTrigger(RecalcTrigger,Trigger6M)),NA())</f>
        <v>1.3335844519319906E-2</v>
      </c>
      <c r="Q1769" s="183">
        <f>IFERROR(_xll.qlIndexFixing(ONIndex1Y,I1769,TRUE,_xll.ohTrigger(RecalcTrigger,Trigger1Y)),NA())</f>
        <v>1.3494965066138676E-2</v>
      </c>
    </row>
    <row r="1770" spans="2:17" x14ac:dyDescent="0.2">
      <c r="B1770" s="39" t="s">
        <v>42</v>
      </c>
      <c r="D1770" s="42">
        <f>_xll.qlCalendarAdvance(Calendar,$D1769,B1770,"f",FALSE)</f>
        <v>51911</v>
      </c>
      <c r="E1770" s="177">
        <f>_xll.qlInterestRateIndexValueDate(IndexON,D1770)</f>
        <v>51911</v>
      </c>
      <c r="F1770" s="193">
        <f>IFERROR(_xll.qlIndexFixing(IndexON,D1770,TRUE,_xll.ohTrigger(RecalcTrigger,TriggerON)),NA())</f>
        <v>1.2578981316249127E-2</v>
      </c>
      <c r="H1770" s="42">
        <f>_xll.qlCalendarAdvance(Calendar,$H1769,B1770,"f",FALSE)</f>
        <v>51911</v>
      </c>
      <c r="I1770" s="177">
        <f>_xll.qlInterestRateIndexValueDate(Index1M,$H1770)</f>
        <v>51915</v>
      </c>
      <c r="J1770" s="182">
        <f>IFERROR(_xll.qlIndexFixing(Index1M,$H1770,TRUE,_xll.ohTrigger(RecalcTrigger,Trigger1M)),NA())</f>
        <v>1.2880826874680031E-2</v>
      </c>
      <c r="K1770" s="44">
        <f>IFERROR(_xll.qlIndexFixing(Index3M,H1770,TRUE,_xll.ohTrigger(RecalcTrigger,Trigger3M)),NA())</f>
        <v>1.3172518894201346E-2</v>
      </c>
      <c r="L1770" s="44">
        <f>IFERROR(_xll.qlIndexFixing(Index6M,$H1770,TRUE,_xll.ohTrigger(RecalcTrigger,Trigger6M)),NA())</f>
        <v>1.3344612799776528E-2</v>
      </c>
      <c r="M1770" s="183">
        <f>IFERROR(_xll.qlIndexFixing(Index1Y,$H1770,TRUE,_xll.ohTrigger(RecalcTrigger,Trigger1Y)),NA())</f>
        <v>1.3549955649841733E-2</v>
      </c>
      <c r="N1770" s="182">
        <f>IFERROR(_xll.qlIndexFixing(ONIndex1M,I1770,TRUE,_xll.ohTrigger(RecalcTrigger,Trigger1M)),NA())</f>
        <v>1.2878059984240409E-2</v>
      </c>
      <c r="O1770" s="44">
        <f>IFERROR(_xll.qlIndexFixing(ONIndex3M,I1770,TRUE,_xll.ohTrigger(RecalcTrigger,Trigger3M)),NA())</f>
        <v>1.3164170387529595E-2</v>
      </c>
      <c r="P1770" s="44">
        <f>IFERROR(_xll.qlIndexFixing(ONIndex6M,I1770,TRUE,_xll.ohTrigger(RecalcTrigger,Trigger6M)),NA())</f>
        <v>1.3333230299599208E-2</v>
      </c>
      <c r="Q1770" s="183">
        <f>IFERROR(_xll.qlIndexFixing(ONIndex1Y,I1770,TRUE,_xll.ohTrigger(RecalcTrigger,Trigger1Y)),NA())</f>
        <v>1.3493500736281305E-2</v>
      </c>
    </row>
    <row r="1771" spans="2:17" x14ac:dyDescent="0.2">
      <c r="B1771" s="39" t="s">
        <v>42</v>
      </c>
      <c r="D1771" s="42">
        <f>_xll.qlCalendarAdvance(Calendar,$D1770,B1771,"f",FALSE)</f>
        <v>51918</v>
      </c>
      <c r="E1771" s="177">
        <f>_xll.qlInterestRateIndexValueDate(IndexON,D1771)</f>
        <v>51918</v>
      </c>
      <c r="F1771" s="193">
        <f>IFERROR(_xll.qlIndexFixing(IndexON,D1771,TRUE,_xll.ohTrigger(RecalcTrigger,TriggerON)),NA())</f>
        <v>1.2578981316249127E-2</v>
      </c>
      <c r="H1771" s="42">
        <f>_xll.qlCalendarAdvance(Calendar,$H1770,B1771,"f",FALSE)</f>
        <v>51918</v>
      </c>
      <c r="I1771" s="177">
        <f>_xll.qlInterestRateIndexValueDate(Index1M,$H1771)</f>
        <v>51922</v>
      </c>
      <c r="J1771" s="182">
        <f>IFERROR(_xll.qlIndexFixing(Index1M,$H1771,TRUE,_xll.ohTrigger(RecalcTrigger,Trigger1M)),NA())</f>
        <v>1.2878733997888161E-2</v>
      </c>
      <c r="K1771" s="44">
        <f>IFERROR(_xll.qlIndexFixing(Index3M,H1771,TRUE,_xll.ohTrigger(RecalcTrigger,Trigger3M)),NA())</f>
        <v>1.3170385990056488E-2</v>
      </c>
      <c r="L1771" s="44">
        <f>IFERROR(_xll.qlIndexFixing(Index6M,$H1771,TRUE,_xll.ohTrigger(RecalcTrigger,Trigger6M)),NA())</f>
        <v>1.3341972713689546E-2</v>
      </c>
      <c r="M1771" s="183">
        <f>IFERROR(_xll.qlIndexFixing(Index1Y,$H1771,TRUE,_xll.ohTrigger(RecalcTrigger,Trigger1Y)),NA())</f>
        <v>1.3548600311147197E-2</v>
      </c>
      <c r="N1771" s="182">
        <f>IFERROR(_xll.qlIndexFixing(ONIndex1M,I1771,TRUE,_xll.ohTrigger(RecalcTrigger,Trigger1M)),NA())</f>
        <v>1.2875951813962061E-2</v>
      </c>
      <c r="O1771" s="44">
        <f>IFERROR(_xll.qlIndexFixing(ONIndex3M,I1771,TRUE,_xll.ohTrigger(RecalcTrigger,Trigger3M)),NA())</f>
        <v>1.3161984391825143E-2</v>
      </c>
      <c r="P1771" s="44">
        <f>IFERROR(_xll.qlIndexFixing(ONIndex6M,I1771,TRUE,_xll.ohTrigger(RecalcTrigger,Trigger6M)),NA())</f>
        <v>1.3330615295465975E-2</v>
      </c>
      <c r="Q1771" s="183">
        <f>IFERROR(_xll.qlIndexFixing(ONIndex1Y,I1771,TRUE,_xll.ohTrigger(RecalcTrigger,Trigger1Y)),NA())</f>
        <v>1.3492040775568981E-2</v>
      </c>
    </row>
    <row r="1772" spans="2:17" x14ac:dyDescent="0.2">
      <c r="B1772" s="39" t="s">
        <v>42</v>
      </c>
      <c r="D1772" s="42">
        <f>_xll.qlCalendarAdvance(Calendar,$D1771,B1772,"f",FALSE)</f>
        <v>51925</v>
      </c>
      <c r="E1772" s="177">
        <f>_xll.qlInterestRateIndexValueDate(IndexON,D1772)</f>
        <v>51925</v>
      </c>
      <c r="F1772" s="193">
        <f>IFERROR(_xll.qlIndexFixing(IndexON,D1772,TRUE,_xll.ohTrigger(RecalcTrigger,TriggerON)),NA())</f>
        <v>1.2578981316222482E-2</v>
      </c>
      <c r="H1772" s="42">
        <f>_xll.qlCalendarAdvance(Calendar,$H1771,B1772,"f",FALSE)</f>
        <v>51925</v>
      </c>
      <c r="I1772" s="177">
        <f>_xll.qlInterestRateIndexValueDate(Index1M,$H1772)</f>
        <v>51929</v>
      </c>
      <c r="J1772" s="182">
        <f>IFERROR(_xll.qlIndexFixing(Index1M,$H1772,TRUE,_xll.ohTrigger(RecalcTrigger,Trigger1M)),NA())</f>
        <v>1.287722994978781E-2</v>
      </c>
      <c r="K1772" s="44">
        <f>IFERROR(_xll.qlIndexFixing(Index3M,H1772,TRUE,_xll.ohTrigger(RecalcTrigger,Trigger3M)),NA())</f>
        <v>1.3168444947732786E-2</v>
      </c>
      <c r="L1772" s="44">
        <f>IFERROR(_xll.qlIndexFixing(Index6M,$H1772,TRUE,_xll.ohTrigger(RecalcTrigger,Trigger6M)),NA())</f>
        <v>1.3339505472743797E-2</v>
      </c>
      <c r="M1772" s="183">
        <f>IFERROR(_xll.qlIndexFixing(Index1Y,$H1772,TRUE,_xll.ohTrigger(RecalcTrigger,Trigger1Y)),NA())</f>
        <v>1.3547250031067449E-2</v>
      </c>
      <c r="N1772" s="182">
        <f>IFERROR(_xll.qlIndexFixing(ONIndex1M,I1772,TRUE,_xll.ohTrigger(RecalcTrigger,Trigger1M)),NA())</f>
        <v>1.287385414008746E-2</v>
      </c>
      <c r="O1772" s="44">
        <f>IFERROR(_xll.qlIndexFixing(ONIndex3M,I1772,TRUE,_xll.ohTrigger(RecalcTrigger,Trigger3M)),NA())</f>
        <v>1.3159808092444436E-2</v>
      </c>
      <c r="P1772" s="44">
        <f>IFERROR(_xll.qlIndexFixing(ONIndex6M,I1772,TRUE,_xll.ohTrigger(RecalcTrigger,Trigger6M)),NA())</f>
        <v>1.3327999527223966E-2</v>
      </c>
      <c r="Q1772" s="183">
        <f>IFERROR(_xll.qlIndexFixing(ONIndex1Y,I1772,TRUE,_xll.ohTrigger(RecalcTrigger,Trigger1Y)),NA())</f>
        <v>1.3490585207263095E-2</v>
      </c>
    </row>
    <row r="1773" spans="2:17" x14ac:dyDescent="0.2">
      <c r="B1773" s="39" t="s">
        <v>42</v>
      </c>
      <c r="D1773" s="42">
        <f>_xll.qlCalendarAdvance(Calendar,$D1772,B1773,"f",FALSE)</f>
        <v>51932</v>
      </c>
      <c r="E1773" s="177">
        <f>_xll.qlInterestRateIndexValueDate(IndexON,D1773)</f>
        <v>51932</v>
      </c>
      <c r="F1773" s="193">
        <f>IFERROR(_xll.qlIndexFixing(IndexON,D1773,TRUE,_xll.ohTrigger(RecalcTrigger,TriggerON)),NA())</f>
        <v>1.2578981316222482E-2</v>
      </c>
      <c r="H1773" s="42">
        <f>_xll.qlCalendarAdvance(Calendar,$H1772,B1773,"f",FALSE)</f>
        <v>51932</v>
      </c>
      <c r="I1773" s="177">
        <f>_xll.qlInterestRateIndexValueDate(Index1M,$H1773)</f>
        <v>51936</v>
      </c>
      <c r="J1773" s="182">
        <f>IFERROR(_xll.qlIndexFixing(Index1M,$H1773,TRUE,_xll.ohTrigger(RecalcTrigger,Trigger1M)),NA())</f>
        <v>1.2874829590654231E-2</v>
      </c>
      <c r="K1773" s="44">
        <f>IFERROR(_xll.qlIndexFixing(Index3M,H1773,TRUE,_xll.ohTrigger(RecalcTrigger,Trigger3M)),NA())</f>
        <v>1.3166333486088129E-2</v>
      </c>
      <c r="L1773" s="44">
        <f>IFERROR(_xll.qlIndexFixing(Index6M,$H1773,TRUE,_xll.ohTrigger(RecalcTrigger,Trigger6M)),NA())</f>
        <v>1.3336864007654964E-2</v>
      </c>
      <c r="M1773" s="183">
        <f>IFERROR(_xll.qlIndexFixing(Index1Y,$H1773,TRUE,_xll.ohTrigger(RecalcTrigger,Trigger1Y)),NA())</f>
        <v>1.3545904833080694E-2</v>
      </c>
      <c r="N1773" s="182">
        <f>IFERROR(_xll.qlIndexFixing(ONIndex1M,I1773,TRUE,_xll.ohTrigger(RecalcTrigger,Trigger1M)),NA())</f>
        <v>1.287176702049031E-2</v>
      </c>
      <c r="O1773" s="44">
        <f>IFERROR(_xll.qlIndexFixing(ONIndex3M,I1773,TRUE,_xll.ohTrigger(RecalcTrigger,Trigger3M)),NA())</f>
        <v>1.3157641540786358E-2</v>
      </c>
      <c r="P1773" s="44">
        <f>IFERROR(_xll.qlIndexFixing(ONIndex6M,I1773,TRUE,_xll.ohTrigger(RecalcTrigger,Trigger6M)),NA())</f>
        <v>1.3325383014617387E-2</v>
      </c>
      <c r="Q1773" s="183">
        <f>IFERROR(_xll.qlIndexFixing(ONIndex1Y,I1773,TRUE,_xll.ohTrigger(RecalcTrigger,Trigger1Y)),NA())</f>
        <v>1.3489134054465168E-2</v>
      </c>
    </row>
    <row r="1774" spans="2:17" x14ac:dyDescent="0.2">
      <c r="B1774" s="39" t="s">
        <v>42</v>
      </c>
      <c r="D1774" s="42">
        <f>_xll.qlCalendarAdvance(Calendar,$D1773,B1774,"f",FALSE)</f>
        <v>51939</v>
      </c>
      <c r="E1774" s="177">
        <f>_xll.qlInterestRateIndexValueDate(IndexON,D1774)</f>
        <v>51939</v>
      </c>
      <c r="F1774" s="193">
        <f>IFERROR(_xll.qlIndexFixing(IndexON,D1774,TRUE,_xll.ohTrigger(RecalcTrigger,TriggerON)),NA())</f>
        <v>1.2578981316222482E-2</v>
      </c>
      <c r="H1774" s="42">
        <f>_xll.qlCalendarAdvance(Calendar,$H1773,B1774,"f",FALSE)</f>
        <v>51939</v>
      </c>
      <c r="I1774" s="177">
        <f>_xll.qlInterestRateIndexValueDate(Index1M,$H1774)</f>
        <v>51943</v>
      </c>
      <c r="J1774" s="182">
        <f>IFERROR(_xll.qlIndexFixing(Index1M,$H1774,TRUE,_xll.ohTrigger(RecalcTrigger,Trigger1M)),NA())</f>
        <v>1.2872770786314318E-2</v>
      </c>
      <c r="K1774" s="44">
        <f>IFERROR(_xll.qlIndexFixing(Index3M,H1774,TRUE,_xll.ohTrigger(RecalcTrigger,Trigger3M)),NA())</f>
        <v>1.3164232177096103E-2</v>
      </c>
      <c r="L1774" s="44">
        <f>IFERROR(_xll.qlIndexFixing(Index6M,$H1774,TRUE,_xll.ohTrigger(RecalcTrigger,Trigger6M)),NA())</f>
        <v>1.3334222075957206E-2</v>
      </c>
      <c r="M1774" s="183">
        <f>IFERROR(_xll.qlIndexFixing(Index1Y,$H1774,TRUE,_xll.ohTrigger(RecalcTrigger,Trigger1Y)),NA())</f>
        <v>1.354456474066448E-2</v>
      </c>
      <c r="N1774" s="182">
        <f>IFERROR(_xll.qlIndexFixing(ONIndex1M,I1774,TRUE,_xll.ohTrigger(RecalcTrigger,Trigger1M)),NA())</f>
        <v>1.2869690513044318E-2</v>
      </c>
      <c r="O1774" s="44">
        <f>IFERROR(_xll.qlIndexFixing(ONIndex3M,I1774,TRUE,_xll.ohTrigger(RecalcTrigger,Trigger3M)),NA())</f>
        <v>1.3155484788089922E-2</v>
      </c>
      <c r="P1774" s="44">
        <f>IFERROR(_xll.qlIndexFixing(ONIndex6M,I1774,TRUE,_xll.ohTrigger(RecalcTrigger,Trigger6M)),NA())</f>
        <v>1.3322765777949996E-2</v>
      </c>
      <c r="Q1774" s="183">
        <f>IFERROR(_xll.qlIndexFixing(ONIndex1Y,I1774,TRUE,_xll.ohTrigger(RecalcTrigger,Trigger1Y)),NA())</f>
        <v>1.3487687340436594E-2</v>
      </c>
    </row>
    <row r="1775" spans="2:17" x14ac:dyDescent="0.2">
      <c r="B1775" s="39" t="s">
        <v>42</v>
      </c>
      <c r="D1775" s="42">
        <f>_xll.qlCalendarAdvance(Calendar,$D1774,B1775,"f",FALSE)</f>
        <v>51946</v>
      </c>
      <c r="E1775" s="177">
        <f>_xll.qlInterestRateIndexValueDate(IndexON,D1775)</f>
        <v>51946</v>
      </c>
      <c r="F1775" s="193">
        <f>IFERROR(_xll.qlIndexFixing(IndexON,D1775,TRUE,_xll.ohTrigger(RecalcTrigger,TriggerON)),NA())</f>
        <v>1.2578981316222482E-2</v>
      </c>
      <c r="H1775" s="42">
        <f>_xll.qlCalendarAdvance(Calendar,$H1774,B1775,"f",FALSE)</f>
        <v>51946</v>
      </c>
      <c r="I1775" s="177">
        <f>_xll.qlInterestRateIndexValueDate(Index1M,$H1775)</f>
        <v>51950</v>
      </c>
      <c r="J1775" s="182">
        <f>IFERROR(_xll.qlIndexFixing(Index1M,$H1775,TRUE,_xll.ohTrigger(RecalcTrigger,Trigger1M)),NA())</f>
        <v>1.2870722771581031E-2</v>
      </c>
      <c r="K1775" s="44">
        <f>IFERROR(_xll.qlIndexFixing(Index3M,H1775,TRUE,_xll.ohTrigger(RecalcTrigger,Trigger3M)),NA())</f>
        <v>1.3162141072225972E-2</v>
      </c>
      <c r="L1775" s="44">
        <f>IFERROR(_xll.qlIndexFixing(Index6M,$H1775,TRUE,_xll.ohTrigger(RecalcTrigger,Trigger6M)),NA())</f>
        <v>1.3331579697897368E-2</v>
      </c>
      <c r="M1775" s="183">
        <f>IFERROR(_xll.qlIndexFixing(Index1Y,$H1775,TRUE,_xll.ohTrigger(RecalcTrigger,Trigger1Y)),NA())</f>
        <v>1.3543229777297014E-2</v>
      </c>
      <c r="N1775" s="182">
        <f>IFERROR(_xll.qlIndexFixing(ONIndex1M,I1775,TRUE,_xll.ohTrigger(RecalcTrigger,Trigger1M)),NA())</f>
        <v>1.2867624675862999E-2</v>
      </c>
      <c r="O1775" s="44">
        <f>IFERROR(_xll.qlIndexFixing(ONIndex3M,I1775,TRUE,_xll.ohTrigger(RecalcTrigger,Trigger3M)),NA())</f>
        <v>1.3153337885833949E-2</v>
      </c>
      <c r="P1775" s="44">
        <f>IFERROR(_xll.qlIndexFixing(ONIndex6M,I1775,TRUE,_xll.ohTrigger(RecalcTrigger,Trigger6M)),NA())</f>
        <v>1.3320147837525553E-2</v>
      </c>
      <c r="Q1775" s="183">
        <f>IFERROR(_xll.qlIndexFixing(ONIndex1Y,I1775,TRUE,_xll.ohTrigger(RecalcTrigger,Trigger1Y)),NA())</f>
        <v>1.3486245088278892E-2</v>
      </c>
    </row>
    <row r="1776" spans="2:17" x14ac:dyDescent="0.2">
      <c r="B1776" s="39" t="s">
        <v>42</v>
      </c>
      <c r="D1776" s="42">
        <f>_xll.qlCalendarAdvance(Calendar,$D1775,B1776,"f",FALSE)</f>
        <v>51953</v>
      </c>
      <c r="E1776" s="177">
        <f>_xll.qlInterestRateIndexValueDate(IndexON,D1776)</f>
        <v>51953</v>
      </c>
      <c r="F1776" s="193">
        <f>IFERROR(_xll.qlIndexFixing(IndexON,D1776,TRUE,_xll.ohTrigger(RecalcTrigger,TriggerON)),NA())</f>
        <v>1.2578981316222482E-2</v>
      </c>
      <c r="H1776" s="42">
        <f>_xll.qlCalendarAdvance(Calendar,$H1775,B1776,"f",FALSE)</f>
        <v>51953</v>
      </c>
      <c r="I1776" s="177">
        <f>_xll.qlInterestRateIndexValueDate(Index1M,$H1776)</f>
        <v>51957</v>
      </c>
      <c r="J1776" s="182">
        <f>IFERROR(_xll.qlIndexFixing(Index1M,$H1776,TRUE,_xll.ohTrigger(RecalcTrigger,Trigger1M)),NA())</f>
        <v>1.2868685604428644E-2</v>
      </c>
      <c r="K1776" s="44">
        <f>IFERROR(_xll.qlIndexFixing(Index3M,H1776,TRUE,_xll.ohTrigger(RecalcTrigger,Trigger3M)),NA())</f>
        <v>1.3159966639679558E-2</v>
      </c>
      <c r="L1776" s="44">
        <f>IFERROR(_xll.qlIndexFixing(Index6M,$H1776,TRUE,_xll.ohTrigger(RecalcTrigger,Trigger6M)),NA())</f>
        <v>1.3328879611085491E-2</v>
      </c>
      <c r="M1776" s="183">
        <f>IFERROR(_xll.qlIndexFixing(Index1Y,$H1776,TRUE,_xll.ohTrigger(RecalcTrigger,Trigger1Y)),NA())</f>
        <v>1.3541899966456062E-2</v>
      </c>
      <c r="N1776" s="182">
        <f>IFERROR(_xll.qlIndexFixing(ONIndex1M,I1776,TRUE,_xll.ohTrigger(RecalcTrigger,Trigger1M)),NA())</f>
        <v>1.286590411244326E-2</v>
      </c>
      <c r="O1776" s="44">
        <f>IFERROR(_xll.qlIndexFixing(ONIndex3M,I1776,TRUE,_xll.ohTrigger(RecalcTrigger,Trigger3M)),NA())</f>
        <v>1.3151553144998829E-2</v>
      </c>
      <c r="P1776" s="44">
        <f>IFERROR(_xll.qlIndexFixing(ONIndex6M,I1776,TRUE,_xll.ohTrigger(RecalcTrigger,Trigger6M)),NA())</f>
        <v>1.3317766138607467E-2</v>
      </c>
      <c r="Q1776" s="183">
        <f>IFERROR(_xll.qlIndexFixing(ONIndex1Y,I1776,TRUE,_xll.ohTrigger(RecalcTrigger,Trigger1Y)),NA())</f>
        <v>1.3485407648625269E-2</v>
      </c>
    </row>
    <row r="1777" spans="2:17" x14ac:dyDescent="0.2">
      <c r="B1777" s="39" t="s">
        <v>42</v>
      </c>
      <c r="D1777" s="42">
        <f>_xll.qlCalendarAdvance(Calendar,$D1776,B1777,"f",FALSE)</f>
        <v>51964</v>
      </c>
      <c r="E1777" s="177">
        <f>_xll.qlInterestRateIndexValueDate(IndexON,D1777)</f>
        <v>51964</v>
      </c>
      <c r="F1777" s="193">
        <f>IFERROR(_xll.qlIndexFixing(IndexON,D1777,TRUE,_xll.ohTrigger(RecalcTrigger,TriggerON)),NA())</f>
        <v>1.2578541811896216E-2</v>
      </c>
      <c r="H1777" s="42">
        <f>_xll.qlCalendarAdvance(Calendar,$H1776,B1777,"f",FALSE)</f>
        <v>51964</v>
      </c>
      <c r="I1777" s="177">
        <f>_xll.qlInterestRateIndexValueDate(Index1M,$H1777)</f>
        <v>51966</v>
      </c>
      <c r="J1777" s="182">
        <f>IFERROR(_xll.qlIndexFixing(Index1M,$H1777,TRUE,_xll.ohTrigger(RecalcTrigger,Trigger1M)),NA())</f>
        <v>1.2866168744315176E-2</v>
      </c>
      <c r="K1777" s="44">
        <f>IFERROR(_xll.qlIndexFixing(Index3M,H1777,TRUE,_xll.ohTrigger(RecalcTrigger,Trigger3M)),NA())</f>
        <v>1.3157305551654458E-2</v>
      </c>
      <c r="L1777" s="44">
        <f>IFERROR(_xll.qlIndexFixing(Index6M,$H1777,TRUE,_xll.ohTrigger(RecalcTrigger,Trigger6M)),NA())</f>
        <v>1.3325481279858577E-2</v>
      </c>
      <c r="M1777" s="183">
        <f>IFERROR(_xll.qlIndexFixing(Index1Y,$H1777,TRUE,_xll.ohTrigger(RecalcTrigger,Trigger1Y)),NA())</f>
        <v>1.3540197818503394E-2</v>
      </c>
      <c r="N1777" s="182">
        <f>IFERROR(_xll.qlIndexFixing(ONIndex1M,I1777,TRUE,_xll.ohTrigger(RecalcTrigger,Trigger1M)),NA())</f>
        <v>1.2862361923788868E-2</v>
      </c>
      <c r="O1777" s="44">
        <f>IFERROR(_xll.qlIndexFixing(ONIndex3M,I1777,TRUE,_xll.ohTrigger(RecalcTrigger,Trigger3M)),NA())</f>
        <v>1.3147862869953286E-2</v>
      </c>
      <c r="P1777" s="44">
        <f>IFERROR(_xll.qlIndexFixing(ONIndex6M,I1777,TRUE,_xll.ohTrigger(RecalcTrigger,Trigger6M)),NA())</f>
        <v>1.3313412898678934E-2</v>
      </c>
      <c r="Q1777" s="183">
        <f>IFERROR(_xll.qlIndexFixing(ONIndex1Y,I1777,TRUE,_xll.ohTrigger(RecalcTrigger,Trigger1Y)),NA())</f>
        <v>1.3482557090451763E-2</v>
      </c>
    </row>
    <row r="1778" spans="2:17" x14ac:dyDescent="0.2">
      <c r="B1778" s="39" t="s">
        <v>42</v>
      </c>
      <c r="D1778" s="42">
        <f>_xll.qlCalendarAdvance(Calendar,$D1777,B1778,"f",FALSE)</f>
        <v>51971</v>
      </c>
      <c r="E1778" s="177">
        <f>_xll.qlInterestRateIndexValueDate(IndexON,D1778)</f>
        <v>51971</v>
      </c>
      <c r="F1778" s="193">
        <f>IFERROR(_xll.qlIndexFixing(IndexON,D1778,TRUE,_xll.ohTrigger(RecalcTrigger,TriggerON)),NA())</f>
        <v>1.2578541811896216E-2</v>
      </c>
      <c r="H1778" s="42">
        <f>_xll.qlCalendarAdvance(Calendar,$H1777,B1778,"f",FALSE)</f>
        <v>51971</v>
      </c>
      <c r="I1778" s="177">
        <f>_xll.qlInterestRateIndexValueDate(Index1M,$H1778)</f>
        <v>51973</v>
      </c>
      <c r="J1778" s="182">
        <f>IFERROR(_xll.qlIndexFixing(Index1M,$H1778,TRUE,_xll.ohTrigger(RecalcTrigger,Trigger1M)),NA())</f>
        <v>1.2864157307078405E-2</v>
      </c>
      <c r="K1778" s="44">
        <f>IFERROR(_xll.qlIndexFixing(Index3M,H1778,TRUE,_xll.ohTrigger(RecalcTrigger,Trigger3M)),NA())</f>
        <v>1.3155247661379568E-2</v>
      </c>
      <c r="L1778" s="44">
        <f>IFERROR(_xll.qlIndexFixing(Index6M,$H1778,TRUE,_xll.ohTrigger(RecalcTrigger,Trigger6M)),NA())</f>
        <v>1.3322837695383317E-2</v>
      </c>
      <c r="M1778" s="183">
        <f>IFERROR(_xll.qlIndexFixing(Index1Y,$H1778,TRUE,_xll.ohTrigger(RecalcTrigger,Trigger1Y)),NA())</f>
        <v>1.3538879873027461E-2</v>
      </c>
      <c r="N1778" s="182">
        <f>IFERROR(_xll.qlIndexFixing(ONIndex1M,I1778,TRUE,_xll.ohTrigger(RecalcTrigger,Trigger1M)),NA())</f>
        <v>1.2860334666866535E-2</v>
      </c>
      <c r="O1778" s="44">
        <f>IFERROR(_xll.qlIndexFixing(ONIndex3M,I1778,TRUE,_xll.ohTrigger(RecalcTrigger,Trigger3M)),NA())</f>
        <v>1.314575156626141E-2</v>
      </c>
      <c r="P1778" s="44">
        <f>IFERROR(_xll.qlIndexFixing(ONIndex6M,I1778,TRUE,_xll.ohTrigger(RecalcTrigger,Trigger6M)),NA())</f>
        <v>1.3310792608214328E-2</v>
      </c>
      <c r="Q1778" s="183">
        <f>IFERROR(_xll.qlIndexFixing(ONIndex1Y,I1778,TRUE,_xll.ohTrigger(RecalcTrigger,Trigger1Y)),NA())</f>
        <v>1.3481130962995636E-2</v>
      </c>
    </row>
    <row r="1779" spans="2:17" x14ac:dyDescent="0.2">
      <c r="B1779" s="39" t="s">
        <v>42</v>
      </c>
      <c r="D1779" s="42">
        <f>_xll.qlCalendarAdvance(Calendar,$D1778,B1779,"f",FALSE)</f>
        <v>51978</v>
      </c>
      <c r="E1779" s="177">
        <f>_xll.qlInterestRateIndexValueDate(IndexON,D1779)</f>
        <v>51978</v>
      </c>
      <c r="F1779" s="193">
        <f>IFERROR(_xll.qlIndexFixing(IndexON,D1779,TRUE,_xll.ohTrigger(RecalcTrigger,TriggerON)),NA())</f>
        <v>1.2578541811976152E-2</v>
      </c>
      <c r="H1779" s="42">
        <f>_xll.qlCalendarAdvance(Calendar,$H1778,B1779,"f",FALSE)</f>
        <v>51978</v>
      </c>
      <c r="I1779" s="177">
        <f>_xll.qlInterestRateIndexValueDate(Index1M,$H1779)</f>
        <v>51980</v>
      </c>
      <c r="J1779" s="182">
        <f>IFERROR(_xll.qlIndexFixing(Index1M,$H1779,TRUE,_xll.ohTrigger(RecalcTrigger,Trigger1M)),NA())</f>
        <v>1.2862156912433476E-2</v>
      </c>
      <c r="K1779" s="44">
        <f>IFERROR(_xll.qlIndexFixing(Index3M,H1779,TRUE,_xll.ohTrigger(RecalcTrigger,Trigger3M)),NA())</f>
        <v>1.3153200191719377E-2</v>
      </c>
      <c r="L1779" s="44">
        <f>IFERROR(_xll.qlIndexFixing(Index6M,$H1779,TRUE,_xll.ohTrigger(RecalcTrigger,Trigger6M)),NA())</f>
        <v>1.3320193749860472E-2</v>
      </c>
      <c r="M1779" s="183">
        <f>IFERROR(_xll.qlIndexFixing(Index1Y,$H1779,TRUE,_xll.ohTrigger(RecalcTrigger,Trigger1Y)),NA())</f>
        <v>1.3537567157218969E-2</v>
      </c>
      <c r="N1779" s="182">
        <f>IFERROR(_xll.qlIndexFixing(ONIndex1M,I1779,TRUE,_xll.ohTrigger(RecalcTrigger,Trigger1M)),NA())</f>
        <v>1.2858318345037034E-2</v>
      </c>
      <c r="O1779" s="44">
        <f>IFERROR(_xll.qlIndexFixing(ONIndex3M,I1779,TRUE,_xll.ohTrigger(RecalcTrigger,Trigger3M)),NA())</f>
        <v>1.3143650347382518E-2</v>
      </c>
      <c r="P1779" s="44">
        <f>IFERROR(_xll.qlIndexFixing(ONIndex6M,I1779,TRUE,_xll.ohTrigger(RecalcTrigger,Trigger6M)),NA())</f>
        <v>1.3308171705759264E-2</v>
      </c>
      <c r="Q1779" s="183">
        <f>IFERROR(_xll.qlIndexFixing(ONIndex1Y,I1779,TRUE,_xll.ohTrigger(RecalcTrigger,Trigger1Y)),NA())</f>
        <v>1.3479709403405593E-2</v>
      </c>
    </row>
    <row r="1780" spans="2:17" x14ac:dyDescent="0.2">
      <c r="B1780" s="39" t="s">
        <v>42</v>
      </c>
      <c r="D1780" s="42">
        <f>_xll.qlCalendarAdvance(Calendar,$D1779,B1780,"f",FALSE)</f>
        <v>51985</v>
      </c>
      <c r="E1780" s="177">
        <f>_xll.qlInterestRateIndexValueDate(IndexON,D1780)</f>
        <v>51985</v>
      </c>
      <c r="F1780" s="193">
        <f>IFERROR(_xll.qlIndexFixing(IndexON,D1780,TRUE,_xll.ohTrigger(RecalcTrigger,TriggerON)),NA())</f>
        <v>1.2578541811896216E-2</v>
      </c>
      <c r="H1780" s="42">
        <f>_xll.qlCalendarAdvance(Calendar,$H1779,B1780,"f",FALSE)</f>
        <v>51985</v>
      </c>
      <c r="I1780" s="177">
        <f>_xll.qlInterestRateIndexValueDate(Index1M,$H1780)</f>
        <v>51988</v>
      </c>
      <c r="J1780" s="182">
        <f>IFERROR(_xll.qlIndexFixing(Index1M,$H1780,TRUE,_xll.ohTrigger(RecalcTrigger,Trigger1M)),NA())</f>
        <v>1.2859795749646009E-2</v>
      </c>
      <c r="K1780" s="44">
        <f>IFERROR(_xll.qlIndexFixing(Index3M,H1780,TRUE,_xll.ohTrigger(RecalcTrigger,Trigger3M)),NA())</f>
        <v>1.3151163005478139E-2</v>
      </c>
      <c r="L1780" s="44">
        <f>IFERROR(_xll.qlIndexFixing(Index6M,$H1780,TRUE,_xll.ohTrigger(RecalcTrigger,Trigger6M)),NA())</f>
        <v>1.3317285201240132E-2</v>
      </c>
      <c r="M1780" s="183">
        <f>IFERROR(_xll.qlIndexFixing(Index1Y,$H1780,TRUE,_xll.ohTrigger(RecalcTrigger,Trigger1Y)),NA())</f>
        <v>1.3536400322877203E-2</v>
      </c>
      <c r="N1780" s="182">
        <f>IFERROR(_xll.qlIndexFixing(ONIndex1M,I1780,TRUE,_xll.ohTrigger(RecalcTrigger,Trigger1M)),NA())</f>
        <v>1.2856027441010554E-2</v>
      </c>
      <c r="O1780" s="44">
        <f>IFERROR(_xll.qlIndexFixing(ONIndex3M,I1780,TRUE,_xll.ohTrigger(RecalcTrigger,Trigger3M)),NA())</f>
        <v>1.3141261369007395E-2</v>
      </c>
      <c r="P1780" s="44">
        <f>IFERROR(_xll.qlIndexFixing(ONIndex6M,I1780,TRUE,_xll.ohTrigger(RecalcTrigger,Trigger6M)),NA())</f>
        <v>1.3305175664903857E-2</v>
      </c>
      <c r="Q1780" s="183">
        <f>IFERROR(_xll.qlIndexFixing(ONIndex1Y,I1780,TRUE,_xll.ohTrigger(RecalcTrigger,Trigger1Y)),NA())</f>
        <v>1.3478090386884745E-2</v>
      </c>
    </row>
    <row r="1781" spans="2:17" x14ac:dyDescent="0.2">
      <c r="B1781" s="39" t="s">
        <v>42</v>
      </c>
      <c r="D1781" s="42">
        <f>_xll.qlCalendarAdvance(Calendar,$D1780,B1781,"f",FALSE)</f>
        <v>51992</v>
      </c>
      <c r="E1781" s="177">
        <f>_xll.qlInterestRateIndexValueDate(IndexON,D1781)</f>
        <v>51992</v>
      </c>
      <c r="F1781" s="193">
        <f>IFERROR(_xll.qlIndexFixing(IndexON,D1781,TRUE,_xll.ohTrigger(RecalcTrigger,TriggerON)),NA())</f>
        <v>1.2578541811896216E-2</v>
      </c>
      <c r="H1781" s="42">
        <f>_xll.qlCalendarAdvance(Calendar,$H1780,B1781,"f",FALSE)</f>
        <v>51992</v>
      </c>
      <c r="I1781" s="177">
        <f>_xll.qlInterestRateIndexValueDate(Index1M,$H1781)</f>
        <v>51994</v>
      </c>
      <c r="J1781" s="182">
        <f>IFERROR(_xll.qlIndexFixing(Index1M,$H1781,TRUE,_xll.ohTrigger(RecalcTrigger,Trigger1M)),NA())</f>
        <v>1.2858189482806148E-2</v>
      </c>
      <c r="K1781" s="44">
        <f>IFERROR(_xll.qlIndexFixing(Index3M,H1781,TRUE,_xll.ohTrigger(RecalcTrigger,Trigger3M)),NA())</f>
        <v>1.3149233892705137E-2</v>
      </c>
      <c r="L1781" s="44">
        <f>IFERROR(_xll.qlIndexFixing(Index6M,$H1781,TRUE,_xll.ohTrigger(RecalcTrigger,Trigger6M)),NA())</f>
        <v>1.3315074831526616E-2</v>
      </c>
      <c r="M1781" s="183">
        <f>IFERROR(_xll.qlIndexFixing(Index1Y,$H1781,TRUE,_xll.ohTrigger(RecalcTrigger,Trigger1Y)),NA())</f>
        <v>1.3534957508516247E-2</v>
      </c>
      <c r="N1781" s="182">
        <f>IFERROR(_xll.qlIndexFixing(ONIndex1M,I1781,TRUE,_xll.ohTrigger(RecalcTrigger,Trigger1M)),NA())</f>
        <v>1.2854318737431925E-2</v>
      </c>
      <c r="O1781" s="44">
        <f>IFERROR(_xll.qlIndexFixing(ONIndex3M,I1781,TRUE,_xll.ohTrigger(RecalcTrigger,Trigger3M)),NA())</f>
        <v>1.3139478369579294E-2</v>
      </c>
      <c r="P1781" s="44">
        <f>IFERROR(_xll.qlIndexFixing(ONIndex6M,I1781,TRUE,_xll.ohTrigger(RecalcTrigger,Trigger6M)),NA())</f>
        <v>1.3302928144973691E-2</v>
      </c>
      <c r="Q1781" s="183">
        <f>IFERROR(_xll.qlIndexFixing(ONIndex1Y,I1781,TRUE,_xll.ohTrigger(RecalcTrigger,Trigger1Y)),NA())</f>
        <v>1.3476880080549591E-2</v>
      </c>
    </row>
    <row r="1782" spans="2:17" x14ac:dyDescent="0.2">
      <c r="B1782" s="39" t="s">
        <v>42</v>
      </c>
      <c r="D1782" s="42">
        <f>_xll.qlCalendarAdvance(Calendar,$D1781,B1782,"f",FALSE)</f>
        <v>51999</v>
      </c>
      <c r="E1782" s="177">
        <f>_xll.qlInterestRateIndexValueDate(IndexON,D1782)</f>
        <v>51999</v>
      </c>
      <c r="F1782" s="193">
        <f>IFERROR(_xll.qlIndexFixing(IndexON,D1782,TRUE,_xll.ohTrigger(RecalcTrigger,TriggerON)),NA())</f>
        <v>1.2578541811976152E-2</v>
      </c>
      <c r="H1782" s="42">
        <f>_xll.qlCalendarAdvance(Calendar,$H1781,B1782,"f",FALSE)</f>
        <v>51999</v>
      </c>
      <c r="I1782" s="177">
        <f>_xll.qlInterestRateIndexValueDate(Index1M,$H1782)</f>
        <v>52001</v>
      </c>
      <c r="J1782" s="182">
        <f>IFERROR(_xll.qlIndexFixing(Index1M,$H1782,TRUE,_xll.ohTrigger(RecalcTrigger,Trigger1M)),NA())</f>
        <v>1.2856222563763509E-2</v>
      </c>
      <c r="K1782" s="44">
        <f>IFERROR(_xll.qlIndexFixing(Index3M,H1782,TRUE,_xll.ohTrigger(RecalcTrigger,Trigger3M)),NA())</f>
        <v>1.3147218685522271E-2</v>
      </c>
      <c r="L1782" s="44">
        <f>IFERROR(_xll.qlIndexFixing(Index6M,$H1782,TRUE,_xll.ohTrigger(RecalcTrigger,Trigger6M)),NA())</f>
        <v>1.3312429589202078E-2</v>
      </c>
      <c r="M1782" s="183">
        <f>IFERROR(_xll.qlIndexFixing(Index1Y,$H1782,TRUE,_xll.ohTrigger(RecalcTrigger,Trigger1Y)),NA())</f>
        <v>1.3533660622576894E-2</v>
      </c>
      <c r="N1782" s="182">
        <f>IFERROR(_xll.qlIndexFixing(ONIndex1M,I1782,TRUE,_xll.ohTrigger(RecalcTrigger,Trigger1M)),NA())</f>
        <v>1.2852335567643536E-2</v>
      </c>
      <c r="O1782" s="44">
        <f>IFERROR(_xll.qlIndexFixing(ONIndex3M,I1782,TRUE,_xll.ohTrigger(RecalcTrigger,Trigger3M)),NA())</f>
        <v>1.3137407713212923E-2</v>
      </c>
      <c r="P1782" s="44">
        <f>IFERROR(_xll.qlIndexFixing(ONIndex6M,I1782,TRUE,_xll.ohTrigger(RecalcTrigger,Trigger6M)),NA())</f>
        <v>1.3300305527010892E-2</v>
      </c>
      <c r="Q1782" s="183">
        <f>IFERROR(_xll.qlIndexFixing(ONIndex1Y,I1782,TRUE,_xll.ohTrigger(RecalcTrigger,Trigger1Y)),NA())</f>
        <v>1.3475472363726482E-2</v>
      </c>
    </row>
    <row r="1783" spans="2:17" x14ac:dyDescent="0.2">
      <c r="B1783" s="39" t="s">
        <v>42</v>
      </c>
      <c r="D1783" s="42">
        <f>_xll.qlCalendarAdvance(Calendar,$D1782,B1783,"f",FALSE)</f>
        <v>52006</v>
      </c>
      <c r="E1783" s="177">
        <f>_xll.qlInterestRateIndexValueDate(IndexON,D1783)</f>
        <v>52006</v>
      </c>
      <c r="F1783" s="193">
        <f>IFERROR(_xll.qlIndexFixing(IndexON,D1783,TRUE,_xll.ohTrigger(RecalcTrigger,TriggerON)),NA())</f>
        <v>1.2578541811976152E-2</v>
      </c>
      <c r="H1783" s="42">
        <f>_xll.qlCalendarAdvance(Calendar,$H1782,B1783,"f",FALSE)</f>
        <v>52006</v>
      </c>
      <c r="I1783" s="177">
        <f>_xll.qlInterestRateIndexValueDate(Index1M,$H1783)</f>
        <v>52008</v>
      </c>
      <c r="J1783" s="182">
        <f>IFERROR(_xll.qlIndexFixing(Index1M,$H1783,TRUE,_xll.ohTrigger(RecalcTrigger,Trigger1M)),NA())</f>
        <v>1.2854266919199719E-2</v>
      </c>
      <c r="K1783" s="44">
        <f>IFERROR(_xll.qlIndexFixing(Index3M,H1783,TRUE,_xll.ohTrigger(RecalcTrigger,Trigger3M)),NA())</f>
        <v>1.3145214108876726E-2</v>
      </c>
      <c r="L1783" s="44">
        <f>IFERROR(_xll.qlIndexFixing(Index6M,$H1783,TRUE,_xll.ohTrigger(RecalcTrigger,Trigger6M)),NA())</f>
        <v>1.3309784071173348E-2</v>
      </c>
      <c r="M1783" s="183">
        <f>IFERROR(_xll.qlIndexFixing(Index1Y,$H1783,TRUE,_xll.ohTrigger(RecalcTrigger,Trigger1Y)),NA())</f>
        <v>1.3532369060215833E-2</v>
      </c>
      <c r="N1783" s="182">
        <f>IFERROR(_xll.qlIndexFixing(ONIndex1M,I1783,TRUE,_xll.ohTrigger(RecalcTrigger,Trigger1M)),NA())</f>
        <v>1.2850363564282929E-2</v>
      </c>
      <c r="O1783" s="44">
        <f>IFERROR(_xll.qlIndexFixing(ONIndex3M,I1783,TRUE,_xll.ohTrigger(RecalcTrigger,Trigger3M)),NA())</f>
        <v>1.3135347346855397E-2</v>
      </c>
      <c r="P1783" s="44">
        <f>IFERROR(_xll.qlIndexFixing(ONIndex6M,I1783,TRUE,_xll.ohTrigger(RecalcTrigger,Trigger6M)),NA())</f>
        <v>1.3297682377393372E-2</v>
      </c>
      <c r="Q1783" s="183">
        <f>IFERROR(_xll.qlIndexFixing(ONIndex1Y,I1783,TRUE,_xll.ohTrigger(RecalcTrigger,Trigger1Y)),NA())</f>
        <v>1.3474069307415348E-2</v>
      </c>
    </row>
    <row r="1784" spans="2:17" x14ac:dyDescent="0.2">
      <c r="B1784" s="39" t="s">
        <v>42</v>
      </c>
      <c r="D1784" s="42">
        <f>_xll.qlCalendarAdvance(Calendar,$D1783,B1784,"f",FALSE)</f>
        <v>52013</v>
      </c>
      <c r="E1784" s="177">
        <f>_xll.qlInterestRateIndexValueDate(IndexON,D1784)</f>
        <v>52013</v>
      </c>
      <c r="F1784" s="193">
        <f>IFERROR(_xll.qlIndexFixing(IndexON,D1784,TRUE,_xll.ohTrigger(RecalcTrigger,TriggerON)),NA())</f>
        <v>1.2578541811896216E-2</v>
      </c>
      <c r="H1784" s="42">
        <f>_xll.qlCalendarAdvance(Calendar,$H1783,B1784,"f",FALSE)</f>
        <v>52013</v>
      </c>
      <c r="I1784" s="177">
        <f>_xll.qlInterestRateIndexValueDate(Index1M,$H1784)</f>
        <v>52015</v>
      </c>
      <c r="J1784" s="182">
        <f>IFERROR(_xll.qlIndexFixing(Index1M,$H1784,TRUE,_xll.ohTrigger(RecalcTrigger,Trigger1M)),NA())</f>
        <v>1.2852322607080913E-2</v>
      </c>
      <c r="K1784" s="44">
        <f>IFERROR(_xll.qlIndexFixing(Index3M,H1784,TRUE,_xll.ohTrigger(RecalcTrigger,Trigger3M)),NA())</f>
        <v>1.3143220214236027E-2</v>
      </c>
      <c r="L1784" s="44">
        <f>IFERROR(_xll.qlIndexFixing(Index6M,$H1784,TRUE,_xll.ohTrigger(RecalcTrigger,Trigger6M)),NA())</f>
        <v>1.3306969315091796E-2</v>
      </c>
      <c r="M1784" s="183">
        <f>IFERROR(_xll.qlIndexFixing(Index1Y,$H1784,TRUE,_xll.ohTrigger(RecalcTrigger,Trigger1Y)),NA())</f>
        <v>1.3531082844910393E-2</v>
      </c>
      <c r="N1784" s="182">
        <f>IFERROR(_xll.qlIndexFixing(ONIndex1M,I1784,TRUE,_xll.ohTrigger(RecalcTrigger,Trigger1M)),NA())</f>
        <v>1.2848402785543556E-2</v>
      </c>
      <c r="O1784" s="44">
        <f>IFERROR(_xll.qlIndexFixing(ONIndex3M,I1784,TRUE,_xll.ohTrigger(RecalcTrigger,Trigger3M)),NA())</f>
        <v>1.3133297322065474E-2</v>
      </c>
      <c r="P1784" s="44">
        <f>IFERROR(_xll.qlIndexFixing(ONIndex6M,I1784,TRUE,_xll.ohTrigger(RecalcTrigger,Trigger6M)),NA())</f>
        <v>1.3295058716344954E-2</v>
      </c>
      <c r="Q1784" s="183">
        <f>IFERROR(_xll.qlIndexFixing(ONIndex1Y,I1784,TRUE,_xll.ohTrigger(RecalcTrigger,Trigger1Y)),NA())</f>
        <v>1.3472670934877584E-2</v>
      </c>
    </row>
    <row r="1785" spans="2:17" x14ac:dyDescent="0.2">
      <c r="B1785" s="39" t="s">
        <v>42</v>
      </c>
      <c r="D1785" s="42">
        <f>_xll.qlCalendarAdvance(Calendar,$D1784,B1785,"f",FALSE)</f>
        <v>52020</v>
      </c>
      <c r="E1785" s="177">
        <f>_xll.qlInterestRateIndexValueDate(IndexON,D1785)</f>
        <v>52020</v>
      </c>
      <c r="F1785" s="193">
        <f>IFERROR(_xll.qlIndexFixing(IndexON,D1785,TRUE,_xll.ohTrigger(RecalcTrigger,TriggerON)),NA())</f>
        <v>1.2578541811896216E-2</v>
      </c>
      <c r="H1785" s="42">
        <f>_xll.qlCalendarAdvance(Calendar,$H1784,B1785,"f",FALSE)</f>
        <v>52020</v>
      </c>
      <c r="I1785" s="177">
        <f>_xll.qlInterestRateIndexValueDate(Index1M,$H1785)</f>
        <v>52022</v>
      </c>
      <c r="J1785" s="182">
        <f>IFERROR(_xll.qlIndexFixing(Index1M,$H1785,TRUE,_xll.ohTrigger(RecalcTrigger,Trigger1M)),NA())</f>
        <v>1.2850389685380714E-2</v>
      </c>
      <c r="K1785" s="44">
        <f>IFERROR(_xll.qlIndexFixing(Index3M,H1785,TRUE,_xll.ohTrigger(RecalcTrigger,Trigger3M)),NA())</f>
        <v>1.3141237053063356E-2</v>
      </c>
      <c r="L1785" s="44">
        <f>IFERROR(_xll.qlIndexFixing(Index6M,$H1785,TRUE,_xll.ohTrigger(RecalcTrigger,Trigger6M)),NA())</f>
        <v>1.3304323628417903E-2</v>
      </c>
      <c r="M1785" s="183">
        <f>IFERROR(_xll.qlIndexFixing(Index1Y,$H1785,TRUE,_xll.ohTrigger(RecalcTrigger,Trigger1Y)),NA())</f>
        <v>1.3529802000138121E-2</v>
      </c>
      <c r="N1785" s="182">
        <f>IFERROR(_xll.qlIndexFixing(ONIndex1M,I1785,TRUE,_xll.ohTrigger(RecalcTrigger,Trigger1M)),NA())</f>
        <v>1.2846453289139248E-2</v>
      </c>
      <c r="O1785" s="44">
        <f>IFERROR(_xll.qlIndexFixing(ONIndex3M,I1785,TRUE,_xll.ohTrigger(RecalcTrigger,Trigger3M)),NA())</f>
        <v>1.3131257690082165E-2</v>
      </c>
      <c r="P1785" s="44">
        <f>IFERROR(_xll.qlIndexFixing(ONIndex6M,I1785,TRUE,_xll.ohTrigger(RecalcTrigger,Trigger6M)),NA())</f>
        <v>1.3292434563929589E-2</v>
      </c>
      <c r="Q1785" s="183">
        <f>IFERROR(_xll.qlIndexFixing(ONIndex1Y,I1785,TRUE,_xll.ohTrigger(RecalcTrigger,Trigger1Y)),NA())</f>
        <v>1.3471277269454518E-2</v>
      </c>
    </row>
    <row r="1786" spans="2:17" x14ac:dyDescent="0.2">
      <c r="B1786" s="39" t="s">
        <v>42</v>
      </c>
      <c r="D1786" s="42">
        <f>_xll.qlCalendarAdvance(Calendar,$D1785,B1786,"f",FALSE)</f>
        <v>52027</v>
      </c>
      <c r="E1786" s="177">
        <f>_xll.qlInterestRateIndexValueDate(IndexON,D1786)</f>
        <v>52027</v>
      </c>
      <c r="F1786" s="193">
        <f>IFERROR(_xll.qlIndexFixing(IndexON,D1786,TRUE,_xll.ohTrigger(RecalcTrigger,TriggerON)),NA())</f>
        <v>1.2578541811896216E-2</v>
      </c>
      <c r="H1786" s="42">
        <f>_xll.qlCalendarAdvance(Calendar,$H1785,B1786,"f",FALSE)</f>
        <v>52027</v>
      </c>
      <c r="I1786" s="177">
        <f>_xll.qlInterestRateIndexValueDate(Index1M,$H1786)</f>
        <v>52029</v>
      </c>
      <c r="J1786" s="182">
        <f>IFERROR(_xll.qlIndexFixing(Index1M,$H1786,TRUE,_xll.ohTrigger(RecalcTrigger,Trigger1M)),NA())</f>
        <v>1.2848468212067754E-2</v>
      </c>
      <c r="K1786" s="44">
        <f>IFERROR(_xll.qlIndexFixing(Index3M,H1786,TRUE,_xll.ohTrigger(RecalcTrigger,Trigger3M)),NA())</f>
        <v>1.3139264676820155E-2</v>
      </c>
      <c r="L1786" s="44">
        <f>IFERROR(_xll.qlIndexFixing(Index6M,$H1786,TRUE,_xll.ohTrigger(RecalcTrigger,Trigger6M)),NA())</f>
        <v>1.3301677722406017E-2</v>
      </c>
      <c r="M1786" s="183">
        <f>IFERROR(_xll.qlIndexFixing(Index1Y,$H1786,TRUE,_xll.ohTrigger(RecalcTrigger,Trigger1Y)),NA())</f>
        <v>1.3528526549376347E-2</v>
      </c>
      <c r="N1786" s="182">
        <f>IFERROR(_xll.qlIndexFixing(ONIndex1M,I1786,TRUE,_xll.ohTrigger(RecalcTrigger,Trigger1M)),NA())</f>
        <v>1.2844515132943712E-2</v>
      </c>
      <c r="O1786" s="44">
        <f>IFERROR(_xll.qlIndexFixing(ONIndex3M,I1786,TRUE,_xll.ohTrigger(RecalcTrigger,Trigger3M)),NA())</f>
        <v>1.3129228501984613E-2</v>
      </c>
      <c r="P1786" s="44">
        <f>IFERROR(_xll.qlIndexFixing(ONIndex6M,I1786,TRUE,_xll.ohTrigger(RecalcTrigger,Trigger6M)),NA())</f>
        <v>1.3289809940291164E-2</v>
      </c>
      <c r="Q1786" s="183">
        <f>IFERROR(_xll.qlIndexFixing(ONIndex1Y,I1786,TRUE,_xll.ohTrigger(RecalcTrigger,Trigger1Y)),NA())</f>
        <v>1.3469888334087798E-2</v>
      </c>
    </row>
    <row r="1787" spans="2:17" x14ac:dyDescent="0.2">
      <c r="B1787" s="39" t="s">
        <v>42</v>
      </c>
      <c r="D1787" s="42">
        <f>_xll.qlCalendarAdvance(Calendar,$D1786,B1787,"f",FALSE)</f>
        <v>52034</v>
      </c>
      <c r="E1787" s="177">
        <f>_xll.qlInterestRateIndexValueDate(IndexON,D1787)</f>
        <v>52034</v>
      </c>
      <c r="F1787" s="193">
        <f>IFERROR(_xll.qlIndexFixing(IndexON,D1787,TRUE,_xll.ohTrigger(RecalcTrigger,TriggerON)),NA())</f>
        <v>1.2578541811976152E-2</v>
      </c>
      <c r="H1787" s="42">
        <f>_xll.qlCalendarAdvance(Calendar,$H1786,B1787,"f",FALSE)</f>
        <v>52034</v>
      </c>
      <c r="I1787" s="177">
        <f>_xll.qlInterestRateIndexValueDate(Index1M,$H1787)</f>
        <v>52036</v>
      </c>
      <c r="J1787" s="182">
        <f>IFERROR(_xll.qlIndexFixing(Index1M,$H1787,TRUE,_xll.ohTrigger(RecalcTrigger,Trigger1M)),NA())</f>
        <v>1.284655824511316E-2</v>
      </c>
      <c r="K1787" s="44">
        <f>IFERROR(_xll.qlIndexFixing(Index3M,H1787,TRUE,_xll.ohTrigger(RecalcTrigger,Trigger3M)),NA())</f>
        <v>1.313730313697482E-2</v>
      </c>
      <c r="L1787" s="44">
        <f>IFERROR(_xll.qlIndexFixing(Index6M,$H1787,TRUE,_xll.ohTrigger(RecalcTrigger,Trigger6M)),NA())</f>
        <v>1.3299031617300495E-2</v>
      </c>
      <c r="M1787" s="183">
        <f>IFERROR(_xll.qlIndexFixing(Index1Y,$H1787,TRUE,_xll.ohTrigger(RecalcTrigger,Trigger1Y)),NA())</f>
        <v>1.3527256516102841E-2</v>
      </c>
      <c r="N1787" s="182">
        <f>IFERROR(_xll.qlIndexFixing(ONIndex1M,I1787,TRUE,_xll.ohTrigger(RecalcTrigger,Trigger1M)),NA())</f>
        <v>1.2842588374830655E-2</v>
      </c>
      <c r="O1787" s="44">
        <f>IFERROR(_xll.qlIndexFixing(ONIndex3M,I1787,TRUE,_xll.ohTrigger(RecalcTrigger,Trigger3M)),NA())</f>
        <v>1.3127209809331575E-2</v>
      </c>
      <c r="P1787" s="44">
        <f>IFERROR(_xll.qlIndexFixing(ONIndex6M,I1787,TRUE,_xll.ohTrigger(RecalcTrigger,Trigger6M)),NA())</f>
        <v>1.3287184865333757E-2</v>
      </c>
      <c r="Q1787" s="183">
        <f>IFERROR(_xll.qlIndexFixing(ONIndex1Y,I1787,TRUE,_xll.ohTrigger(RecalcTrigger,Trigger1Y)),NA())</f>
        <v>1.3468504152038818E-2</v>
      </c>
    </row>
    <row r="1788" spans="2:17" x14ac:dyDescent="0.2">
      <c r="B1788" s="39" t="s">
        <v>42</v>
      </c>
      <c r="D1788" s="42">
        <f>_xll.qlCalendarAdvance(Calendar,$D1787,B1788,"f",FALSE)</f>
        <v>52041</v>
      </c>
      <c r="E1788" s="177">
        <f>_xll.qlInterestRateIndexValueDate(IndexON,D1788)</f>
        <v>52041</v>
      </c>
      <c r="F1788" s="193">
        <f>IFERROR(_xll.qlIndexFixing(IndexON,D1788,TRUE,_xll.ohTrigger(RecalcTrigger,TriggerON)),NA())</f>
        <v>1.2578541811896216E-2</v>
      </c>
      <c r="H1788" s="42">
        <f>_xll.qlCalendarAdvance(Calendar,$H1787,B1788,"f",FALSE)</f>
        <v>52041</v>
      </c>
      <c r="I1788" s="177">
        <f>_xll.qlInterestRateIndexValueDate(Index1M,$H1788)</f>
        <v>52043</v>
      </c>
      <c r="J1788" s="182">
        <f>IFERROR(_xll.qlIndexFixing(Index1M,$H1788,TRUE,_xll.ohTrigger(RecalcTrigger,Trigger1M)),NA())</f>
        <v>1.2844659842490558E-2</v>
      </c>
      <c r="K1788" s="44">
        <f>IFERROR(_xll.qlIndexFixing(Index3M,H1788,TRUE,_xll.ohTrigger(RecalcTrigger,Trigger3M)),NA())</f>
        <v>1.3135352484987926E-2</v>
      </c>
      <c r="L1788" s="44">
        <f>IFERROR(_xll.qlIndexFixing(Index6M,$H1788,TRUE,_xll.ohTrigger(RecalcTrigger,Trigger6M)),NA())</f>
        <v>1.3296553054087532E-2</v>
      </c>
      <c r="M1788" s="183">
        <f>IFERROR(_xll.qlIndexFixing(Index1Y,$H1788,TRUE,_xll.ohTrigger(RecalcTrigger,Trigger1Y)),NA())</f>
        <v>1.3525991923794492E-2</v>
      </c>
      <c r="N1788" s="182">
        <f>IFERROR(_xll.qlIndexFixing(ONIndex1M,I1788,TRUE,_xll.ohTrigger(RecalcTrigger,Trigger1M)),NA())</f>
        <v>1.2840673072993525E-2</v>
      </c>
      <c r="O1788" s="44">
        <f>IFERROR(_xll.qlIndexFixing(ONIndex3M,I1788,TRUE,_xll.ohTrigger(RecalcTrigger,Trigger3M)),NA())</f>
        <v>1.3125201663282127E-2</v>
      </c>
      <c r="P1788" s="44">
        <f>IFERROR(_xll.qlIndexFixing(ONIndex6M,I1788,TRUE,_xll.ohTrigger(RecalcTrigger,Trigger6M)),NA())</f>
        <v>1.3284559359361126E-2</v>
      </c>
      <c r="Q1788" s="183">
        <f>IFERROR(_xll.qlIndexFixing(ONIndex1Y,I1788,TRUE,_xll.ohTrigger(RecalcTrigger,Trigger1Y)),NA())</f>
        <v>1.346712474656897E-2</v>
      </c>
    </row>
    <row r="1789" spans="2:17" x14ac:dyDescent="0.2">
      <c r="B1789" s="39" t="s">
        <v>42</v>
      </c>
      <c r="D1789" s="42">
        <f>_xll.qlCalendarAdvance(Calendar,$D1788,B1789,"f",FALSE)</f>
        <v>52048</v>
      </c>
      <c r="E1789" s="177">
        <f>_xll.qlInterestRateIndexValueDate(IndexON,D1789)</f>
        <v>52048</v>
      </c>
      <c r="F1789" s="193">
        <f>IFERROR(_xll.qlIndexFixing(IndexON,D1789,TRUE,_xll.ohTrigger(RecalcTrigger,TriggerON)),NA())</f>
        <v>1.2578541811896216E-2</v>
      </c>
      <c r="H1789" s="42">
        <f>_xll.qlCalendarAdvance(Calendar,$H1788,B1789,"f",FALSE)</f>
        <v>52048</v>
      </c>
      <c r="I1789" s="177">
        <f>_xll.qlInterestRateIndexValueDate(Index1M,$H1789)</f>
        <v>52050</v>
      </c>
      <c r="J1789" s="182">
        <f>IFERROR(_xll.qlIndexFixing(Index1M,$H1789,TRUE,_xll.ohTrigger(RecalcTrigger,Trigger1M)),NA())</f>
        <v>1.2842773062168578E-2</v>
      </c>
      <c r="K1789" s="44">
        <f>IFERROR(_xll.qlIndexFixing(Index3M,H1789,TRUE,_xll.ohTrigger(RecalcTrigger,Trigger3M)),NA())</f>
        <v>1.3133412772325262E-2</v>
      </c>
      <c r="L1789" s="44">
        <f>IFERROR(_xll.qlIndexFixing(Index6M,$H1789,TRUE,_xll.ohTrigger(RecalcTrigger,Trigger6M)),NA())</f>
        <v>1.3293906307004525E-2</v>
      </c>
      <c r="M1789" s="183">
        <f>IFERROR(_xll.qlIndexFixing(Index1Y,$H1789,TRUE,_xll.ohTrigger(RecalcTrigger,Trigger1Y)),NA())</f>
        <v>1.3524732795928848E-2</v>
      </c>
      <c r="N1789" s="182">
        <f>IFERROR(_xll.qlIndexFixing(ONIndex1M,I1789,TRUE,_xll.ohTrigger(RecalcTrigger,Trigger1M)),NA())</f>
        <v>1.2838769285146157E-2</v>
      </c>
      <c r="O1789" s="44">
        <f>IFERROR(_xll.qlIndexFixing(ONIndex3M,I1789,TRUE,_xll.ohTrigger(RecalcTrigger,Trigger3M)),NA())</f>
        <v>1.3123204115235154E-2</v>
      </c>
      <c r="P1789" s="44">
        <f>IFERROR(_xll.qlIndexFixing(ONIndex6M,I1789,TRUE,_xll.ohTrigger(RecalcTrigger,Trigger6M)),NA())</f>
        <v>1.3281933442437222E-2</v>
      </c>
      <c r="Q1789" s="183">
        <f>IFERROR(_xll.qlIndexFixing(ONIndex1Y,I1789,TRUE,_xll.ohTrigger(RecalcTrigger,Trigger1Y)),NA())</f>
        <v>1.3465750140779775E-2</v>
      </c>
    </row>
    <row r="1790" spans="2:17" x14ac:dyDescent="0.2">
      <c r="B1790" s="39" t="s">
        <v>42</v>
      </c>
      <c r="D1790" s="42">
        <f>_xll.qlCalendarAdvance(Calendar,$D1789,B1790,"f",FALSE)</f>
        <v>52055</v>
      </c>
      <c r="E1790" s="177">
        <f>_xll.qlInterestRateIndexValueDate(IndexON,D1790)</f>
        <v>52055</v>
      </c>
      <c r="F1790" s="193">
        <f>IFERROR(_xll.qlIndexFixing(IndexON,D1790,TRUE,_xll.ohTrigger(RecalcTrigger,TriggerON)),NA())</f>
        <v>1.2578541811896216E-2</v>
      </c>
      <c r="H1790" s="42">
        <f>_xll.qlCalendarAdvance(Calendar,$H1789,B1790,"f",FALSE)</f>
        <v>52055</v>
      </c>
      <c r="I1790" s="177">
        <f>_xll.qlInterestRateIndexValueDate(Index1M,$H1790)</f>
        <v>52057</v>
      </c>
      <c r="J1790" s="182">
        <f>IFERROR(_xll.qlIndexFixing(Index1M,$H1790,TRUE,_xll.ohTrigger(RecalcTrigger,Trigger1M)),NA())</f>
        <v>1.2840897962118347E-2</v>
      </c>
      <c r="K1790" s="44">
        <f>IFERROR(_xll.qlIndexFixing(Index3M,H1790,TRUE,_xll.ohTrigger(RecalcTrigger,Trigger3M)),NA())</f>
        <v>1.3131484050452615E-2</v>
      </c>
      <c r="L1790" s="44">
        <f>IFERROR(_xll.qlIndexFixing(Index6M,$H1790,TRUE,_xll.ohTrigger(RecalcTrigger,Trigger6M)),NA())</f>
        <v>1.329125942594009E-2</v>
      </c>
      <c r="M1790" s="183">
        <f>IFERROR(_xll.qlIndexFixing(Index1Y,$H1790,TRUE,_xll.ohTrigger(RecalcTrigger,Trigger1Y)),NA())</f>
        <v>1.352347915598346E-2</v>
      </c>
      <c r="N1790" s="182">
        <f>IFERROR(_xll.qlIndexFixing(ONIndex1M,I1790,TRUE,_xll.ohTrigger(RecalcTrigger,Trigger1M)),NA())</f>
        <v>1.2836877069162256E-2</v>
      </c>
      <c r="O1790" s="44">
        <f>IFERROR(_xll.qlIndexFixing(ONIndex3M,I1790,TRUE,_xll.ohTrigger(RecalcTrigger,Trigger3M)),NA())</f>
        <v>1.3121217216589542E-2</v>
      </c>
      <c r="P1790" s="44">
        <f>IFERROR(_xll.qlIndexFixing(ONIndex6M,I1790,TRUE,_xll.ohTrigger(RecalcTrigger,Trigger6M)),NA())</f>
        <v>1.3279307134785867E-2</v>
      </c>
      <c r="Q1790" s="183">
        <f>IFERROR(_xll.qlIndexFixing(ONIndex1Y,I1790,TRUE,_xll.ohTrigger(RecalcTrigger,Trigger1Y)),NA())</f>
        <v>1.3464380357772754E-2</v>
      </c>
    </row>
    <row r="1791" spans="2:17" x14ac:dyDescent="0.2">
      <c r="B1791" s="39" t="s">
        <v>42</v>
      </c>
      <c r="D1791" s="42">
        <f>_xll.qlCalendarAdvance(Calendar,$D1790,B1791,"f",FALSE)</f>
        <v>52062</v>
      </c>
      <c r="E1791" s="177">
        <f>_xll.qlInterestRateIndexValueDate(IndexON,D1791)</f>
        <v>52062</v>
      </c>
      <c r="F1791" s="193">
        <f>IFERROR(_xll.qlIndexFixing(IndexON,D1791,TRUE,_xll.ohTrigger(RecalcTrigger,TriggerON)),NA())</f>
        <v>1.2578541811896216E-2</v>
      </c>
      <c r="H1791" s="42">
        <f>_xll.qlCalendarAdvance(Calendar,$H1790,B1791,"f",FALSE)</f>
        <v>52062</v>
      </c>
      <c r="I1791" s="177">
        <f>_xll.qlInterestRateIndexValueDate(Index1M,$H1791)</f>
        <v>52064</v>
      </c>
      <c r="J1791" s="182">
        <f>IFERROR(_xll.qlIndexFixing(Index1M,$H1791,TRUE,_xll.ohTrigger(RecalcTrigger,Trigger1M)),NA())</f>
        <v>1.2839034600308497E-2</v>
      </c>
      <c r="K1791" s="44">
        <f>IFERROR(_xll.qlIndexFixing(Index3M,H1791,TRUE,_xll.ohTrigger(RecalcTrigger,Trigger3M)),NA())</f>
        <v>1.3129566370830559E-2</v>
      </c>
      <c r="L1791" s="44">
        <f>IFERROR(_xll.qlIndexFixing(Index6M,$H1791,TRUE,_xll.ohTrigger(RecalcTrigger,Trigger6M)),NA())</f>
        <v>1.3288612431139967E-2</v>
      </c>
      <c r="M1791" s="183">
        <f>IFERROR(_xll.qlIndexFixing(Index1Y,$H1791,TRUE,_xll.ohTrigger(RecalcTrigger,Trigger1Y)),NA())</f>
        <v>1.3522231027435438E-2</v>
      </c>
      <c r="N1791" s="182">
        <f>IFERROR(_xll.qlIndexFixing(ONIndex1M,I1791,TRUE,_xll.ohTrigger(RecalcTrigger,Trigger1M)),NA())</f>
        <v>1.28349964830754E-2</v>
      </c>
      <c r="O1791" s="44">
        <f>IFERROR(_xll.qlIndexFixing(ONIndex3M,I1791,TRUE,_xll.ohTrigger(RecalcTrigger,Trigger3M)),NA())</f>
        <v>1.3119241018344496E-2</v>
      </c>
      <c r="P1791" s="44">
        <f>IFERROR(_xll.qlIndexFixing(ONIndex6M,I1791,TRUE,_xll.ohTrigger(RecalcTrigger,Trigger6M)),NA())</f>
        <v>1.3276680456231205E-2</v>
      </c>
      <c r="Q1791" s="183">
        <f>IFERROR(_xll.qlIndexFixing(ONIndex1Y,I1791,TRUE,_xll.ohTrigger(RecalcTrigger,Trigger1Y)),NA())</f>
        <v>1.3463015420889235E-2</v>
      </c>
    </row>
    <row r="1792" spans="2:17" x14ac:dyDescent="0.2">
      <c r="B1792" s="39" t="s">
        <v>42</v>
      </c>
      <c r="D1792" s="42">
        <f>_xll.qlCalendarAdvance(Calendar,$D1791,B1792,"f",FALSE)</f>
        <v>52069</v>
      </c>
      <c r="E1792" s="177">
        <f>_xll.qlInterestRateIndexValueDate(IndexON,D1792)</f>
        <v>52069</v>
      </c>
      <c r="F1792" s="193">
        <f>IFERROR(_xll.qlIndexFixing(IndexON,D1792,TRUE,_xll.ohTrigger(RecalcTrigger,TriggerON)),NA())</f>
        <v>1.2578541811976152E-2</v>
      </c>
      <c r="H1792" s="42">
        <f>_xll.qlCalendarAdvance(Calendar,$H1791,B1792,"f",FALSE)</f>
        <v>52069</v>
      </c>
      <c r="I1792" s="177">
        <f>_xll.qlInterestRateIndexValueDate(Index1M,$H1792)</f>
        <v>52071</v>
      </c>
      <c r="J1792" s="182">
        <f>IFERROR(_xll.qlIndexFixing(Index1M,$H1792,TRUE,_xll.ohTrigger(RecalcTrigger,Trigger1M)),NA())</f>
        <v>1.2837183034712651E-2</v>
      </c>
      <c r="K1792" s="44">
        <f>IFERROR(_xll.qlIndexFixing(Index3M,H1792,TRUE,_xll.ohTrigger(RecalcTrigger,Trigger3M)),NA())</f>
        <v>1.3127659784925753E-2</v>
      </c>
      <c r="L1792" s="44">
        <f>IFERROR(_xll.qlIndexFixing(Index6M,$H1792,TRUE,_xll.ohTrigger(RecalcTrigger,Trigger6M)),NA())</f>
        <v>1.3285965342849468E-2</v>
      </c>
      <c r="M1792" s="183">
        <f>IFERROR(_xll.qlIndexFixing(Index1Y,$H1792,TRUE,_xll.ohTrigger(RecalcTrigger,Trigger1Y)),NA())</f>
        <v>1.3520988433762112E-2</v>
      </c>
      <c r="N1792" s="182">
        <f>IFERROR(_xll.qlIndexFixing(ONIndex1M,I1792,TRUE,_xll.ohTrigger(RecalcTrigger,Trigger1M)),NA())</f>
        <v>1.2833127584599424E-2</v>
      </c>
      <c r="O1792" s="44">
        <f>IFERROR(_xll.qlIndexFixing(ONIndex3M,I1792,TRUE,_xll.ohTrigger(RecalcTrigger,Trigger3M)),NA())</f>
        <v>1.3117275572138709E-2</v>
      </c>
      <c r="P1792" s="44">
        <f>IFERROR(_xll.qlIndexFixing(ONIndex6M,I1792,TRUE,_xll.ohTrigger(RecalcTrigger,Trigger6M)),NA())</f>
        <v>1.3274053427156929E-2</v>
      </c>
      <c r="Q1792" s="183">
        <f>IFERROR(_xll.qlIndexFixing(ONIndex1Y,I1792,TRUE,_xll.ohTrigger(RecalcTrigger,Trigger1Y)),NA())</f>
        <v>1.3461655353310675E-2</v>
      </c>
    </row>
    <row r="1793" spans="2:17" x14ac:dyDescent="0.2">
      <c r="B1793" s="39" t="s">
        <v>42</v>
      </c>
      <c r="D1793" s="42">
        <f>_xll.qlCalendarAdvance(Calendar,$D1792,B1793,"f",FALSE)</f>
        <v>52076</v>
      </c>
      <c r="E1793" s="177">
        <f>_xll.qlInterestRateIndexValueDate(IndexON,D1793)</f>
        <v>52076</v>
      </c>
      <c r="F1793" s="193">
        <f>IFERROR(_xll.qlIndexFixing(IndexON,D1793,TRUE,_xll.ohTrigger(RecalcTrigger,TriggerON)),NA())</f>
        <v>1.2578541811896216E-2</v>
      </c>
      <c r="H1793" s="42">
        <f>_xll.qlCalendarAdvance(Calendar,$H1792,B1793,"f",FALSE)</f>
        <v>52076</v>
      </c>
      <c r="I1793" s="177">
        <f>_xll.qlInterestRateIndexValueDate(Index1M,$H1793)</f>
        <v>52078</v>
      </c>
      <c r="J1793" s="182">
        <f>IFERROR(_xll.qlIndexFixing(Index1M,$H1793,TRUE,_xll.ohTrigger(RecalcTrigger,Trigger1M)),NA())</f>
        <v>1.2835048496343576E-2</v>
      </c>
      <c r="K1793" s="44">
        <f>IFERROR(_xll.qlIndexFixing(Index3M,H1793,TRUE,_xll.ohTrigger(RecalcTrigger,Trigger3M)),NA())</f>
        <v>1.3125764344201377E-2</v>
      </c>
      <c r="L1793" s="44">
        <f>IFERROR(_xll.qlIndexFixing(Index6M,$H1793,TRUE,_xll.ohTrigger(RecalcTrigger,Trigger6M)),NA())</f>
        <v>1.3283151939348899E-2</v>
      </c>
      <c r="M1793" s="183">
        <f>IFERROR(_xll.qlIndexFixing(Index1Y,$H1793,TRUE,_xll.ohTrigger(RecalcTrigger,Trigger1Y)),NA())</f>
        <v>1.3519751398440593E-2</v>
      </c>
      <c r="N1793" s="182">
        <f>IFERROR(_xll.qlIndexFixing(ONIndex1M,I1793,TRUE,_xll.ohTrigger(RecalcTrigger,Trigger1M)),NA())</f>
        <v>1.2831270431927777E-2</v>
      </c>
      <c r="O1793" s="44">
        <f>IFERROR(_xll.qlIndexFixing(ONIndex3M,I1793,TRUE,_xll.ohTrigger(RecalcTrigger,Trigger3M)),NA())</f>
        <v>1.3115320929211194E-2</v>
      </c>
      <c r="P1793" s="44">
        <f>IFERROR(_xll.qlIndexFixing(ONIndex6M,I1793,TRUE,_xll.ohTrigger(RecalcTrigger,Trigger6M)),NA())</f>
        <v>1.3271426067547054E-2</v>
      </c>
      <c r="Q1793" s="183">
        <f>IFERROR(_xll.qlIndexFixing(ONIndex1Y,I1793,TRUE,_xll.ohTrigger(RecalcTrigger,Trigger1Y)),NA())</f>
        <v>1.346030017805866E-2</v>
      </c>
    </row>
    <row r="1794" spans="2:17" x14ac:dyDescent="0.2">
      <c r="B1794" s="39" t="s">
        <v>42</v>
      </c>
      <c r="D1794" s="42">
        <f>_xll.qlCalendarAdvance(Calendar,$D1793,B1794,"f",FALSE)</f>
        <v>52083</v>
      </c>
      <c r="E1794" s="177">
        <f>_xll.qlInterestRateIndexValueDate(IndexON,D1794)</f>
        <v>52083</v>
      </c>
      <c r="F1794" s="193">
        <f>IFERROR(_xll.qlIndexFixing(IndexON,D1794,TRUE,_xll.ohTrigger(RecalcTrigger,TriggerON)),NA())</f>
        <v>1.2578541811896216E-2</v>
      </c>
      <c r="H1794" s="42">
        <f>_xll.qlCalendarAdvance(Calendar,$H1793,B1794,"f",FALSE)</f>
        <v>52083</v>
      </c>
      <c r="I1794" s="177">
        <f>_xll.qlInterestRateIndexValueDate(Index1M,$H1794)</f>
        <v>52085</v>
      </c>
      <c r="J1794" s="182">
        <f>IFERROR(_xll.qlIndexFixing(Index1M,$H1794,TRUE,_xll.ohTrigger(RecalcTrigger,Trigger1M)),NA())</f>
        <v>1.2833515524042494E-2</v>
      </c>
      <c r="K1794" s="44">
        <f>IFERROR(_xll.qlIndexFixing(Index3M,H1794,TRUE,_xll.ohTrigger(RecalcTrigger,Trigger3M)),NA())</f>
        <v>1.3123880100123221E-2</v>
      </c>
      <c r="L1794" s="44">
        <f>IFERROR(_xll.qlIndexFixing(Index6M,$H1794,TRUE,_xll.ohTrigger(RecalcTrigger,Trigger6M)),NA())</f>
        <v>1.3280670966779012E-2</v>
      </c>
      <c r="M1794" s="183">
        <f>IFERROR(_xll.qlIndexFixing(Index1Y,$H1794,TRUE,_xll.ohTrigger(RecalcTrigger,Trigger1Y)),NA())</f>
        <v>1.3518519944947989E-2</v>
      </c>
      <c r="N1794" s="182">
        <f>IFERROR(_xll.qlIndexFixing(ONIndex1M,I1794,TRUE,_xll.ohTrigger(RecalcTrigger,Trigger1M)),NA())</f>
        <v>1.2829425082774293E-2</v>
      </c>
      <c r="O1794" s="44">
        <f>IFERROR(_xll.qlIndexFixing(ONIndex3M,I1794,TRUE,_xll.ohTrigger(RecalcTrigger,Trigger3M)),NA())</f>
        <v>1.3113377140641092E-2</v>
      </c>
      <c r="P1794" s="44">
        <f>IFERROR(_xll.qlIndexFixing(ONIndex6M,I1794,TRUE,_xll.ohTrigger(RecalcTrigger,Trigger6M)),NA())</f>
        <v>1.3268798397545467E-2</v>
      </c>
      <c r="Q1794" s="183">
        <f>IFERROR(_xll.qlIndexFixing(ONIndex1Y,I1794,TRUE,_xll.ohTrigger(RecalcTrigger,Trigger1Y)),NA())</f>
        <v>1.3458949918474516E-2</v>
      </c>
    </row>
    <row r="1795" spans="2:17" x14ac:dyDescent="0.2">
      <c r="B1795" s="39" t="s">
        <v>42</v>
      </c>
      <c r="D1795" s="42">
        <f>_xll.qlCalendarAdvance(Calendar,$D1794,B1795,"f",FALSE)</f>
        <v>52090</v>
      </c>
      <c r="E1795" s="177">
        <f>_xll.qlInterestRateIndexValueDate(IndexON,D1795)</f>
        <v>52090</v>
      </c>
      <c r="F1795" s="193">
        <f>IFERROR(_xll.qlIndexFixing(IndexON,D1795,TRUE,_xll.ohTrigger(RecalcTrigger,TriggerON)),NA())</f>
        <v>1.2578541811896216E-2</v>
      </c>
      <c r="H1795" s="42">
        <f>_xll.qlCalendarAdvance(Calendar,$H1794,B1795,"f",FALSE)</f>
        <v>52090</v>
      </c>
      <c r="I1795" s="177">
        <f>_xll.qlInterestRateIndexValueDate(Index1M,$H1795)</f>
        <v>52092</v>
      </c>
      <c r="J1795" s="182">
        <f>IFERROR(_xll.qlIndexFixing(Index1M,$H1795,TRUE,_xll.ohTrigger(RecalcTrigger,Trigger1M)),NA())</f>
        <v>1.2831699694907939E-2</v>
      </c>
      <c r="K1795" s="44">
        <f>IFERROR(_xll.qlIndexFixing(Index3M,H1795,TRUE,_xll.ohTrigger(RecalcTrigger,Trigger3M)),NA())</f>
        <v>1.3122007104151859E-2</v>
      </c>
      <c r="L1795" s="44">
        <f>IFERROR(_xll.qlIndexFixing(Index6M,$H1795,TRUE,_xll.ohTrigger(RecalcTrigger,Trigger6M)),NA())</f>
        <v>1.3278023719490106E-2</v>
      </c>
      <c r="M1795" s="183">
        <f>IFERROR(_xll.qlIndexFixing(Index1Y,$H1795,TRUE,_xll.ohTrigger(RecalcTrigger,Trigger1Y)),NA())</f>
        <v>1.3517294096761853E-2</v>
      </c>
      <c r="N1795" s="182">
        <f>IFERROR(_xll.qlIndexFixing(ONIndex1M,I1795,TRUE,_xll.ohTrigger(RecalcTrigger,Trigger1M)),NA())</f>
        <v>1.2827591595092613E-2</v>
      </c>
      <c r="O1795" s="44">
        <f>IFERROR(_xll.qlIndexFixing(ONIndex3M,I1795,TRUE,_xll.ohTrigger(RecalcTrigger,Trigger3M)),NA())</f>
        <v>1.3111444257987159E-2</v>
      </c>
      <c r="P1795" s="44">
        <f>IFERROR(_xll.qlIndexFixing(ONIndex6M,I1795,TRUE,_xll.ohTrigger(RecalcTrigger,Trigger6M)),NA())</f>
        <v>1.3266170437216118E-2</v>
      </c>
      <c r="Q1795" s="183">
        <f>IFERROR(_xll.qlIndexFixing(ONIndex1Y,I1795,TRUE,_xll.ohTrigger(RecalcTrigger,Trigger1Y)),NA())</f>
        <v>1.3457604597579831E-2</v>
      </c>
    </row>
    <row r="1796" spans="2:17" x14ac:dyDescent="0.2">
      <c r="B1796" s="39" t="s">
        <v>42</v>
      </c>
      <c r="D1796" s="42">
        <f>_xll.qlCalendarAdvance(Calendar,$D1795,B1796,"f",FALSE)</f>
        <v>52097</v>
      </c>
      <c r="E1796" s="177">
        <f>_xll.qlInterestRateIndexValueDate(IndexON,D1796)</f>
        <v>52097</v>
      </c>
      <c r="F1796" s="193">
        <f>IFERROR(_xll.qlIndexFixing(IndexON,D1796,TRUE,_xll.ohTrigger(RecalcTrigger,TriggerON)),NA())</f>
        <v>1.2578541811896216E-2</v>
      </c>
      <c r="H1796" s="42">
        <f>_xll.qlCalendarAdvance(Calendar,$H1795,B1796,"f",FALSE)</f>
        <v>52097</v>
      </c>
      <c r="I1796" s="177">
        <f>_xll.qlInterestRateIndexValueDate(Index1M,$H1796)</f>
        <v>52099</v>
      </c>
      <c r="J1796" s="182">
        <f>IFERROR(_xll.qlIndexFixing(Index1M,$H1796,TRUE,_xll.ohTrigger(RecalcTrigger,Trigger1M)),NA())</f>
        <v>1.2829895893871901E-2</v>
      </c>
      <c r="K1796" s="44">
        <f>IFERROR(_xll.qlIndexFixing(Index3M,H1796,TRUE,_xll.ohTrigger(RecalcTrigger,Trigger3M)),NA())</f>
        <v>1.3120145407754816E-2</v>
      </c>
      <c r="L1796" s="44">
        <f>IFERROR(_xll.qlIndexFixing(Index6M,$H1796,TRUE,_xll.ohTrigger(RecalcTrigger,Trigger6M)),NA())</f>
        <v>1.3275376459691209E-2</v>
      </c>
      <c r="M1796" s="183">
        <f>IFERROR(_xll.qlIndexFixing(Index1Y,$H1796,TRUE,_xll.ohTrigger(RecalcTrigger,Trigger1Y)),NA())</f>
        <v>1.3516073877359073E-2</v>
      </c>
      <c r="N1796" s="182">
        <f>IFERROR(_xll.qlIndexFixing(ONIndex1M,I1796,TRUE,_xll.ohTrigger(RecalcTrigger,Trigger1M)),NA())</f>
        <v>1.2825770026836381E-2</v>
      </c>
      <c r="O1796" s="44">
        <f>IFERROR(_xll.qlIndexFixing(ONIndex3M,I1796,TRUE,_xll.ohTrigger(RecalcTrigger,Trigger3M)),NA())</f>
        <v>1.310952233248841E-2</v>
      </c>
      <c r="P1796" s="44">
        <f>IFERROR(_xll.qlIndexFixing(ONIndex6M,I1796,TRUE,_xll.ohTrigger(RecalcTrigger,Trigger6M)),NA())</f>
        <v>1.3263542206622958E-2</v>
      </c>
      <c r="Q1796" s="183">
        <f>IFERROR(_xll.qlIndexFixing(ONIndex1Y,I1796,TRUE,_xll.ohTrigger(RecalcTrigger,Trigger1Y)),NA())</f>
        <v>1.3456264238715931E-2</v>
      </c>
    </row>
    <row r="1797" spans="2:17" x14ac:dyDescent="0.2">
      <c r="B1797" s="39" t="s">
        <v>42</v>
      </c>
      <c r="D1797" s="42">
        <f>_xll.qlCalendarAdvance(Calendar,$D1796,B1797,"f",FALSE)</f>
        <v>52104</v>
      </c>
      <c r="E1797" s="177">
        <f>_xll.qlInterestRateIndexValueDate(IndexON,D1797)</f>
        <v>52104</v>
      </c>
      <c r="F1797" s="193">
        <f>IFERROR(_xll.qlIndexFixing(IndexON,D1797,TRUE,_xll.ohTrigger(RecalcTrigger,TriggerON)),NA())</f>
        <v>1.2578541811896216E-2</v>
      </c>
      <c r="H1797" s="42">
        <f>_xll.qlCalendarAdvance(Calendar,$H1796,B1797,"f",FALSE)</f>
        <v>52104</v>
      </c>
      <c r="I1797" s="177">
        <f>_xll.qlInterestRateIndexValueDate(Index1M,$H1797)</f>
        <v>52106</v>
      </c>
      <c r="J1797" s="182">
        <f>IFERROR(_xll.qlIndexFixing(Index1M,$H1797,TRUE,_xll.ohTrigger(RecalcTrigger,Trigger1M)),NA())</f>
        <v>1.282810417890301E-2</v>
      </c>
      <c r="K1797" s="44">
        <f>IFERROR(_xll.qlIndexFixing(Index3M,H1797,TRUE,_xll.ohTrigger(RecalcTrigger,Trigger3M)),NA())</f>
        <v>1.3118295062395273E-2</v>
      </c>
      <c r="L1797" s="44">
        <f>IFERROR(_xll.qlIndexFixing(Index6M,$H1797,TRUE,_xll.ohTrigger(RecalcTrigger,Trigger6M)),NA())</f>
        <v>1.3272564069678928E-2</v>
      </c>
      <c r="M1797" s="183">
        <f>IFERROR(_xll.qlIndexFixing(Index1Y,$H1797,TRUE,_xll.ohTrigger(RecalcTrigger,Trigger1Y)),NA())</f>
        <v>1.3514859310216979E-2</v>
      </c>
      <c r="N1797" s="182">
        <f>IFERROR(_xll.qlIndexFixing(ONIndex1M,I1797,TRUE,_xll.ohTrigger(RecalcTrigger,Trigger1M)),NA())</f>
        <v>1.2823960435959236E-2</v>
      </c>
      <c r="O1797" s="44">
        <f>IFERROR(_xll.qlIndexFixing(ONIndex3M,I1797,TRUE,_xll.ohTrigger(RecalcTrigger,Trigger3M)),NA())</f>
        <v>1.3107611415463793E-2</v>
      </c>
      <c r="P1797" s="44">
        <f>IFERROR(_xll.qlIndexFixing(ONIndex6M,I1797,TRUE,_xll.ohTrigger(RecalcTrigger,Trigger6M)),NA())</f>
        <v>1.3260913725989809E-2</v>
      </c>
      <c r="Q1797" s="183">
        <f>IFERROR(_xll.qlIndexFixing(ONIndex1Y,I1797,TRUE,_xll.ohTrigger(RecalcTrigger,Trigger1Y)),NA())</f>
        <v>1.3454928864984339E-2</v>
      </c>
    </row>
    <row r="1798" spans="2:17" x14ac:dyDescent="0.2">
      <c r="B1798" s="39" t="s">
        <v>42</v>
      </c>
      <c r="D1798" s="42">
        <f>_xll.qlCalendarAdvance(Calendar,$D1797,B1798,"f",FALSE)</f>
        <v>52111</v>
      </c>
      <c r="E1798" s="177">
        <f>_xll.qlInterestRateIndexValueDate(IndexON,D1798)</f>
        <v>52111</v>
      </c>
      <c r="F1798" s="193">
        <f>IFERROR(_xll.qlIndexFixing(IndexON,D1798,TRUE,_xll.ohTrigger(RecalcTrigger,TriggerON)),NA())</f>
        <v>1.2578541811976152E-2</v>
      </c>
      <c r="H1798" s="42">
        <f>_xll.qlCalendarAdvance(Calendar,$H1797,B1798,"f",FALSE)</f>
        <v>52111</v>
      </c>
      <c r="I1798" s="177">
        <f>_xll.qlInterestRateIndexValueDate(Index1M,$H1798)</f>
        <v>52113</v>
      </c>
      <c r="J1798" s="182">
        <f>IFERROR(_xll.qlIndexFixing(Index1M,$H1798,TRUE,_xll.ohTrigger(RecalcTrigger,Trigger1M)),NA())</f>
        <v>1.2826324607972395E-2</v>
      </c>
      <c r="K1798" s="44">
        <f>IFERROR(_xll.qlIndexFixing(Index3M,H1798,TRUE,_xll.ohTrigger(RecalcTrigger,Trigger3M)),NA())</f>
        <v>1.311634662999616E-2</v>
      </c>
      <c r="L1798" s="44">
        <f>IFERROR(_xll.qlIndexFixing(Index6M,$H1798,TRUE,_xll.ohTrigger(RecalcTrigger,Trigger6M)),NA())</f>
        <v>1.326980716174957E-2</v>
      </c>
      <c r="M1798" s="183">
        <f>IFERROR(_xll.qlIndexFixing(Index1Y,$H1798,TRUE,_xll.ohTrigger(RecalcTrigger,Trigger1Y)),NA())</f>
        <v>1.3513650418812683E-2</v>
      </c>
      <c r="N1798" s="182">
        <f>IFERROR(_xll.qlIndexFixing(ONIndex1M,I1798,TRUE,_xll.ohTrigger(RecalcTrigger,Trigger1M)),NA())</f>
        <v>1.2822162880095078E-2</v>
      </c>
      <c r="O1798" s="44">
        <f>IFERROR(_xll.qlIndexFixing(ONIndex3M,I1798,TRUE,_xll.ohTrigger(RecalcTrigger,Trigger3M)),NA())</f>
        <v>1.3105711558232258E-2</v>
      </c>
      <c r="P1798" s="44">
        <f>IFERROR(_xll.qlIndexFixing(ONIndex6M,I1798,TRUE,_xll.ohTrigger(RecalcTrigger,Trigger6M)),NA())</f>
        <v>1.3258285015460558E-2</v>
      </c>
      <c r="Q1798" s="183">
        <f>IFERROR(_xll.qlIndexFixing(ONIndex1Y,I1798,TRUE,_xll.ohTrigger(RecalcTrigger,Trigger1Y)),NA())</f>
        <v>1.345359849956651E-2</v>
      </c>
    </row>
    <row r="1799" spans="2:17" x14ac:dyDescent="0.2">
      <c r="B1799" s="39" t="s">
        <v>42</v>
      </c>
      <c r="D1799" s="42">
        <f>_xll.qlCalendarAdvance(Calendar,$D1798,B1799,"f",FALSE)</f>
        <v>52118</v>
      </c>
      <c r="E1799" s="177">
        <f>_xll.qlInterestRateIndexValueDate(IndexON,D1799)</f>
        <v>52118</v>
      </c>
      <c r="F1799" s="193">
        <f>IFERROR(_xll.qlIndexFixing(IndexON,D1799,TRUE,_xll.ohTrigger(RecalcTrigger,TriggerON)),NA())</f>
        <v>1.2578541811896216E-2</v>
      </c>
      <c r="H1799" s="42">
        <f>_xll.qlCalendarAdvance(Calendar,$H1798,B1799,"f",FALSE)</f>
        <v>52118</v>
      </c>
      <c r="I1799" s="177">
        <f>_xll.qlInterestRateIndexValueDate(Index1M,$H1799)</f>
        <v>52120</v>
      </c>
      <c r="J1799" s="182">
        <f>IFERROR(_xll.qlIndexFixing(Index1M,$H1799,TRUE,_xll.ohTrigger(RecalcTrigger,Trigger1M)),NA())</f>
        <v>1.2824557239048684E-2</v>
      </c>
      <c r="K1799" s="44">
        <f>IFERROR(_xll.qlIndexFixing(Index3M,H1799,TRUE,_xll.ohTrigger(RecalcTrigger,Trigger3M)),NA())</f>
        <v>1.3114518379743433E-2</v>
      </c>
      <c r="L1799" s="44">
        <f>IFERROR(_xll.qlIndexFixing(Index6M,$H1799,TRUE,_xll.ohTrigger(RecalcTrigger,Trigger6M)),NA())</f>
        <v>1.3267160420934105E-2</v>
      </c>
      <c r="M1799" s="183">
        <f>IFERROR(_xll.qlIndexFixing(Index1Y,$H1799,TRUE,_xll.ohTrigger(RecalcTrigger,Trigger1Y)),NA())</f>
        <v>1.3512447226623077E-2</v>
      </c>
      <c r="N1799" s="182">
        <f>IFERROR(_xll.qlIndexFixing(ONIndex1M,I1799,TRUE,_xll.ohTrigger(RecalcTrigger,Trigger1M)),NA())</f>
        <v>1.2820377417597228E-2</v>
      </c>
      <c r="O1799" s="44">
        <f>IFERROR(_xll.qlIndexFixing(ONIndex3M,I1799,TRUE,_xll.ohTrigger(RecalcTrigger,Trigger3M)),NA())</f>
        <v>1.3103822812032817E-2</v>
      </c>
      <c r="P1799" s="44">
        <f>IFERROR(_xll.qlIndexFixing(ONIndex6M,I1799,TRUE,_xll.ohTrigger(RecalcTrigger,Trigger6M)),NA())</f>
        <v>1.3255656094939283E-2</v>
      </c>
      <c r="Q1799" s="183">
        <f>IFERROR(_xll.qlIndexFixing(ONIndex1Y,I1799,TRUE,_xll.ohTrigger(RecalcTrigger,Trigger1Y)),NA())</f>
        <v>1.3452273165643902E-2</v>
      </c>
    </row>
    <row r="1800" spans="2:17" x14ac:dyDescent="0.2">
      <c r="B1800" s="39" t="s">
        <v>42</v>
      </c>
      <c r="D1800" s="42">
        <f>_xll.qlCalendarAdvance(Calendar,$D1799,B1800,"f",FALSE)</f>
        <v>52125</v>
      </c>
      <c r="E1800" s="177">
        <f>_xll.qlInterestRateIndexValueDate(IndexON,D1800)</f>
        <v>52125</v>
      </c>
      <c r="F1800" s="193">
        <f>IFERROR(_xll.qlIndexFixing(IndexON,D1800,TRUE,_xll.ohTrigger(RecalcTrigger,TriggerON)),NA())</f>
        <v>1.2578541811976152E-2</v>
      </c>
      <c r="H1800" s="42">
        <f>_xll.qlCalendarAdvance(Calendar,$H1799,B1800,"f",FALSE)</f>
        <v>52125</v>
      </c>
      <c r="I1800" s="177">
        <f>_xll.qlInterestRateIndexValueDate(Index1M,$H1800)</f>
        <v>52127</v>
      </c>
      <c r="J1800" s="182">
        <f>IFERROR(_xll.qlIndexFixing(Index1M,$H1800,TRUE,_xll.ohTrigger(RecalcTrigger,Trigger1M)),NA())</f>
        <v>1.2822802130103006E-2</v>
      </c>
      <c r="K1800" s="44">
        <f>IFERROR(_xll.qlIndexFixing(Index3M,H1800,TRUE,_xll.ohTrigger(RecalcTrigger,Trigger3M)),NA())</f>
        <v>1.3112701630815434E-2</v>
      </c>
      <c r="L1800" s="44">
        <f>IFERROR(_xll.qlIndexFixing(Index6M,$H1800,TRUE,_xll.ohTrigger(RecalcTrigger,Trigger6M)),NA())</f>
        <v>1.3264513741250291E-2</v>
      </c>
      <c r="M1800" s="183">
        <f>IFERROR(_xll.qlIndexFixing(Index1Y,$H1800,TRUE,_xll.ohTrigger(RecalcTrigger,Trigger1Y)),NA())</f>
        <v>1.3511249757125709E-2</v>
      </c>
      <c r="N1800" s="182">
        <f>IFERROR(_xll.qlIndexFixing(ONIndex1M,I1800,TRUE,_xll.ohTrigger(RecalcTrigger,Trigger1M)),NA())</f>
        <v>1.2818604106019649E-2</v>
      </c>
      <c r="O1800" s="44">
        <f>IFERROR(_xll.qlIndexFixing(ONIndex3M,I1800,TRUE,_xll.ohTrigger(RecalcTrigger,Trigger3M)),NA())</f>
        <v>1.3101945228264356E-2</v>
      </c>
      <c r="P1800" s="44">
        <f>IFERROR(_xll.qlIndexFixing(ONIndex6M,I1800,TRUE,_xll.ohTrigger(RecalcTrigger,Trigger6M)),NA())</f>
        <v>1.3253026984649807E-2</v>
      </c>
      <c r="Q1800" s="183">
        <f>IFERROR(_xll.qlIndexFixing(ONIndex1Y,I1800,TRUE,_xll.ohTrigger(RecalcTrigger,Trigger1Y)),NA())</f>
        <v>1.3450952886397971E-2</v>
      </c>
    </row>
    <row r="1801" spans="2:17" x14ac:dyDescent="0.2">
      <c r="B1801" s="39" t="s">
        <v>42</v>
      </c>
      <c r="D1801" s="42">
        <f>_xll.qlCalendarAdvance(Calendar,$D1800,B1801,"f",FALSE)</f>
        <v>52132</v>
      </c>
      <c r="E1801" s="177">
        <f>_xll.qlInterestRateIndexValueDate(IndexON,D1801)</f>
        <v>52132</v>
      </c>
      <c r="F1801" s="193">
        <f>IFERROR(_xll.qlIndexFixing(IndexON,D1801,TRUE,_xll.ohTrigger(RecalcTrigger,TriggerON)),NA())</f>
        <v>1.2578541811896216E-2</v>
      </c>
      <c r="H1801" s="42">
        <f>_xll.qlCalendarAdvance(Calendar,$H1800,B1801,"f",FALSE)</f>
        <v>52132</v>
      </c>
      <c r="I1801" s="177">
        <f>_xll.qlInterestRateIndexValueDate(Index1M,$H1801)</f>
        <v>52134</v>
      </c>
      <c r="J1801" s="182">
        <f>IFERROR(_xll.qlIndexFixing(Index1M,$H1801,TRUE,_xll.ohTrigger(RecalcTrigger,Trigger1M)),NA())</f>
        <v>1.2821059339108987E-2</v>
      </c>
      <c r="K1801" s="44">
        <f>IFERROR(_xll.qlIndexFixing(Index3M,H1801,TRUE,_xll.ohTrigger(RecalcTrigger,Trigger3M)),NA())</f>
        <v>1.3111344038724375E-2</v>
      </c>
      <c r="L1801" s="44">
        <f>IFERROR(_xll.qlIndexFixing(Index6M,$H1801,TRUE,_xll.ohTrigger(RecalcTrigger,Trigger6M)),NA())</f>
        <v>1.3261867142940502E-2</v>
      </c>
      <c r="M1801" s="183">
        <f>IFERROR(_xll.qlIndexFixing(Index1Y,$H1801,TRUE,_xll.ohTrigger(RecalcTrigger,Trigger1Y)),NA())</f>
        <v>1.351005803379725E-2</v>
      </c>
      <c r="N1801" s="182">
        <f>IFERROR(_xll.qlIndexFixing(ONIndex1M,I1801,TRUE,_xll.ohTrigger(RecalcTrigger,Trigger1M)),NA())</f>
        <v>1.2816843003395917E-2</v>
      </c>
      <c r="O1801" s="44">
        <f>IFERROR(_xll.qlIndexFixing(ONIndex3M,I1801,TRUE,_xll.ohTrigger(RecalcTrigger,Trigger3M)),NA())</f>
        <v>1.3100078858006015E-2</v>
      </c>
      <c r="P1801" s="44">
        <f>IFERROR(_xll.qlIndexFixing(ONIndex6M,I1801,TRUE,_xll.ohTrigger(RecalcTrigger,Trigger6M)),NA())</f>
        <v>1.3250397704736017E-2</v>
      </c>
      <c r="Q1801" s="183">
        <f>IFERROR(_xll.qlIndexFixing(ONIndex1Y,I1801,TRUE,_xll.ohTrigger(RecalcTrigger,Trigger1Y)),NA())</f>
        <v>1.3449637685010174E-2</v>
      </c>
    </row>
    <row r="1802" spans="2:17" x14ac:dyDescent="0.2">
      <c r="B1802" s="39" t="s">
        <v>42</v>
      </c>
      <c r="D1802" s="42">
        <f>_xll.qlCalendarAdvance(Calendar,$D1801,B1802,"f",FALSE)</f>
        <v>52139</v>
      </c>
      <c r="E1802" s="177">
        <f>_xll.qlInterestRateIndexValueDate(IndexON,D1802)</f>
        <v>52139</v>
      </c>
      <c r="F1802" s="193">
        <f>IFERROR(_xll.qlIndexFixing(IndexON,D1802,TRUE,_xll.ohTrigger(RecalcTrigger,TriggerON)),NA())</f>
        <v>1.2578541811896216E-2</v>
      </c>
      <c r="H1802" s="42">
        <f>_xll.qlCalendarAdvance(Calendar,$H1801,B1802,"f",FALSE)</f>
        <v>52139</v>
      </c>
      <c r="I1802" s="177">
        <f>_xll.qlInterestRateIndexValueDate(Index1M,$H1802)</f>
        <v>52141</v>
      </c>
      <c r="J1802" s="182">
        <f>IFERROR(_xll.qlIndexFixing(Index1M,$H1802,TRUE,_xll.ohTrigger(RecalcTrigger,Trigger1M)),NA())</f>
        <v>1.2819328924035256E-2</v>
      </c>
      <c r="K1802" s="44">
        <f>IFERROR(_xll.qlIndexFixing(Index3M,H1802,TRUE,_xll.ohTrigger(RecalcTrigger,Trigger3M)),NA())</f>
        <v>1.3109215402395765E-2</v>
      </c>
      <c r="L1802" s="44">
        <f>IFERROR(_xll.qlIndexFixing(Index6M,$H1802,TRUE,_xll.ohTrigger(RecalcTrigger,Trigger6M)),NA())</f>
        <v>1.325927528371389E-2</v>
      </c>
      <c r="M1802" s="183">
        <f>IFERROR(_xll.qlIndexFixing(Index1Y,$H1802,TRUE,_xll.ohTrigger(RecalcTrigger,Trigger1Y)),NA())</f>
        <v>1.3508872080115033E-2</v>
      </c>
      <c r="N1802" s="182">
        <f>IFERROR(_xll.qlIndexFixing(ONIndex1M,I1802,TRUE,_xll.ohTrigger(RecalcTrigger,Trigger1M)),NA())</f>
        <v>1.2815094167679675E-2</v>
      </c>
      <c r="O1802" s="44">
        <f>IFERROR(_xll.qlIndexFixing(ONIndex3M,I1802,TRUE,_xll.ohTrigger(RecalcTrigger,Trigger3M)),NA())</f>
        <v>1.3098223752976423E-2</v>
      </c>
      <c r="P1802" s="44">
        <f>IFERROR(_xll.qlIndexFixing(ONIndex6M,I1802,TRUE,_xll.ohTrigger(RecalcTrigger,Trigger6M)),NA())</f>
        <v>1.3247768275261862E-2</v>
      </c>
      <c r="Q1802" s="183">
        <f>IFERROR(_xll.qlIndexFixing(ONIndex1Y,I1802,TRUE,_xll.ohTrigger(RecalcTrigger,Trigger1Y)),NA())</f>
        <v>1.3448327584661968E-2</v>
      </c>
    </row>
    <row r="1803" spans="2:17" x14ac:dyDescent="0.2">
      <c r="B1803" s="39" t="s">
        <v>42</v>
      </c>
      <c r="D1803" s="42">
        <f>_xll.qlCalendarAdvance(Calendar,$D1802,B1803,"f",FALSE)</f>
        <v>52146</v>
      </c>
      <c r="E1803" s="177">
        <f>_xll.qlInterestRateIndexValueDate(IndexON,D1803)</f>
        <v>52146</v>
      </c>
      <c r="F1803" s="193">
        <f>IFERROR(_xll.qlIndexFixing(IndexON,D1803,TRUE,_xll.ohTrigger(RecalcTrigger,TriggerON)),NA())</f>
        <v>1.2578541811896216E-2</v>
      </c>
      <c r="H1803" s="42">
        <f>_xll.qlCalendarAdvance(Calendar,$H1802,B1803,"f",FALSE)</f>
        <v>52146</v>
      </c>
      <c r="I1803" s="177">
        <f>_xll.qlInterestRateIndexValueDate(Index1M,$H1803)</f>
        <v>52148</v>
      </c>
      <c r="J1803" s="182">
        <f>IFERROR(_xll.qlIndexFixing(Index1M,$H1803,TRUE,_xll.ohTrigger(RecalcTrigger,Trigger1M)),NA())</f>
        <v>1.2817610942852942E-2</v>
      </c>
      <c r="K1803" s="44">
        <f>IFERROR(_xll.qlIndexFixing(Index3M,H1803,TRUE,_xll.ohTrigger(RecalcTrigger,Trigger3M)),NA())</f>
        <v>1.3107434244005421E-2</v>
      </c>
      <c r="L1803" s="44">
        <f>IFERROR(_xll.qlIndexFixing(Index6M,$H1803,TRUE,_xll.ohTrigger(RecalcTrigger,Trigger6M)),NA())</f>
        <v>1.3256628827461946E-2</v>
      </c>
      <c r="M1803" s="183">
        <f>IFERROR(_xll.qlIndexFixing(Index1Y,$H1803,TRUE,_xll.ohTrigger(RecalcTrigger,Trigger1Y)),NA())</f>
        <v>1.3507691919555946E-2</v>
      </c>
      <c r="N1803" s="182">
        <f>IFERROR(_xll.qlIndexFixing(ONIndex1M,I1803,TRUE,_xll.ohTrigger(RecalcTrigger,Trigger1M)),NA())</f>
        <v>1.2813357656744628E-2</v>
      </c>
      <c r="O1803" s="44">
        <f>IFERROR(_xll.qlIndexFixing(ONIndex3M,I1803,TRUE,_xll.ohTrigger(RecalcTrigger,Trigger3M)),NA())</f>
        <v>1.3096379964174787E-2</v>
      </c>
      <c r="P1803" s="44">
        <f>IFERROR(_xll.qlIndexFixing(ONIndex6M,I1803,TRUE,_xll.ohTrigger(RecalcTrigger,Trigger6M)),NA())</f>
        <v>1.3245138716451166E-2</v>
      </c>
      <c r="Q1803" s="183">
        <f>IFERROR(_xll.qlIndexFixing(ONIndex1Y,I1803,TRUE,_xll.ohTrigger(RecalcTrigger,Trigger1Y)),NA())</f>
        <v>1.3447022608614745E-2</v>
      </c>
    </row>
    <row r="1804" spans="2:17" x14ac:dyDescent="0.2">
      <c r="B1804" s="39" t="s">
        <v>42</v>
      </c>
      <c r="D1804" s="42">
        <f>_xll.qlCalendarAdvance(Calendar,$D1803,B1804,"f",FALSE)</f>
        <v>52153</v>
      </c>
      <c r="E1804" s="177">
        <f>_xll.qlInterestRateIndexValueDate(IndexON,D1804)</f>
        <v>52153</v>
      </c>
      <c r="F1804" s="193">
        <f>IFERROR(_xll.qlIndexFixing(IndexON,D1804,TRUE,_xll.ohTrigger(RecalcTrigger,TriggerON)),NA())</f>
        <v>1.257854181181628E-2</v>
      </c>
      <c r="H1804" s="42">
        <f>_xll.qlCalendarAdvance(Calendar,$H1803,B1804,"f",FALSE)</f>
        <v>52153</v>
      </c>
      <c r="I1804" s="177">
        <f>_xll.qlInterestRateIndexValueDate(Index1M,$H1804)</f>
        <v>52155</v>
      </c>
      <c r="J1804" s="182">
        <f>IFERROR(_xll.qlIndexFixing(Index1M,$H1804,TRUE,_xll.ohTrigger(RecalcTrigger,Trigger1M)),NA())</f>
        <v>1.2815905453533172E-2</v>
      </c>
      <c r="K1804" s="44">
        <f>IFERROR(_xll.qlIndexFixing(Index3M,H1804,TRUE,_xll.ohTrigger(RecalcTrigger,Trigger3M)),NA())</f>
        <v>1.3105664796901799E-2</v>
      </c>
      <c r="L1804" s="44">
        <f>IFERROR(_xll.qlIndexFixing(Index6M,$H1804,TRUE,_xll.ohTrigger(RecalcTrigger,Trigger6M)),NA())</f>
        <v>1.3253982514775161E-2</v>
      </c>
      <c r="M1804" s="183">
        <f>IFERROR(_xll.qlIndexFixing(Index1Y,$H1804,TRUE,_xll.ohTrigger(RecalcTrigger,Trigger1Y)),NA())</f>
        <v>1.3506517575597102E-2</v>
      </c>
      <c r="N1804" s="182">
        <f>IFERROR(_xll.qlIndexFixing(ONIndex1M,I1804,TRUE,_xll.ohTrigger(RecalcTrigger,Trigger1M)),NA())</f>
        <v>1.2811633528464483E-2</v>
      </c>
      <c r="O1804" s="44">
        <f>IFERROR(_xll.qlIndexFixing(ONIndex3M,I1804,TRUE,_xll.ohTrigger(RecalcTrigger,Trigger3M)),NA())</f>
        <v>1.3094547543079926E-2</v>
      </c>
      <c r="P1804" s="44">
        <f>IFERROR(_xll.qlIndexFixing(ONIndex6M,I1804,TRUE,_xll.ohTrigger(RecalcTrigger,Trigger6M)),NA())</f>
        <v>1.3242509048208007E-2</v>
      </c>
      <c r="Q1804" s="183">
        <f>IFERROR(_xll.qlIndexFixing(ONIndex1Y,I1804,TRUE,_xll.ohTrigger(RecalcTrigger,Trigger1Y)),NA())</f>
        <v>1.344572277989009E-2</v>
      </c>
    </row>
    <row r="1805" spans="2:17" x14ac:dyDescent="0.2">
      <c r="B1805" s="39" t="s">
        <v>42</v>
      </c>
      <c r="D1805" s="42">
        <f>_xll.qlCalendarAdvance(Calendar,$D1804,B1805,"f",FALSE)</f>
        <v>52160</v>
      </c>
      <c r="E1805" s="177">
        <f>_xll.qlInterestRateIndexValueDate(IndexON,D1805)</f>
        <v>52160</v>
      </c>
      <c r="F1805" s="193">
        <f>IFERROR(_xll.qlIndexFixing(IndexON,D1805,TRUE,_xll.ohTrigger(RecalcTrigger,TriggerON)),NA())</f>
        <v>1.2578541811976152E-2</v>
      </c>
      <c r="H1805" s="42">
        <f>_xll.qlCalendarAdvance(Calendar,$H1804,B1805,"f",FALSE)</f>
        <v>52160</v>
      </c>
      <c r="I1805" s="177">
        <f>_xll.qlInterestRateIndexValueDate(Index1M,$H1805)</f>
        <v>52162</v>
      </c>
      <c r="J1805" s="182">
        <f>IFERROR(_xll.qlIndexFixing(Index1M,$H1805,TRUE,_xll.ohTrigger(RecalcTrigger,Trigger1M)),NA())</f>
        <v>1.2814212514044576E-2</v>
      </c>
      <c r="K1805" s="44">
        <f>IFERROR(_xll.qlIndexFixing(Index3M,H1805,TRUE,_xll.ohTrigger(RecalcTrigger,Trigger3M)),NA())</f>
        <v>1.3103907112548082E-2</v>
      </c>
      <c r="L1805" s="44">
        <f>IFERROR(_xll.qlIndexFixing(Index6M,$H1805,TRUE,_xll.ohTrigger(RecalcTrigger,Trigger6M)),NA())</f>
        <v>1.3251336365894487E-2</v>
      </c>
      <c r="M1805" s="183">
        <f>IFERROR(_xll.qlIndexFixing(Index1Y,$H1805,TRUE,_xll.ohTrigger(RecalcTrigger,Trigger1Y)),NA())</f>
        <v>1.3505349071715612E-2</v>
      </c>
      <c r="N1805" s="182">
        <f>IFERROR(_xll.qlIndexFixing(ONIndex1M,I1805,TRUE,_xll.ohTrigger(RecalcTrigger,Trigger1M)),NA())</f>
        <v>1.2809921840872818E-2</v>
      </c>
      <c r="O1805" s="44">
        <f>IFERROR(_xll.qlIndexFixing(ONIndex3M,I1805,TRUE,_xll.ohTrigger(RecalcTrigger,Trigger3M)),NA())</f>
        <v>1.3092726540770983E-2</v>
      </c>
      <c r="P1805" s="44">
        <f>IFERROR(_xll.qlIndexFixing(ONIndex6M,I1805,TRUE,_xll.ohTrigger(RecalcTrigger,Trigger6M)),NA())</f>
        <v>1.3239879290756207E-2</v>
      </c>
      <c r="Q1805" s="183">
        <f>IFERROR(_xll.qlIndexFixing(ONIndex1Y,I1805,TRUE,_xll.ohTrigger(RecalcTrigger,Trigger1Y)),NA())</f>
        <v>1.3444428121829333E-2</v>
      </c>
    </row>
    <row r="1806" spans="2:17" x14ac:dyDescent="0.2">
      <c r="B1806" s="39" t="s">
        <v>42</v>
      </c>
      <c r="D1806" s="42">
        <f>_xll.qlCalendarAdvance(Calendar,$D1805,B1806,"f",FALSE)</f>
        <v>52167</v>
      </c>
      <c r="E1806" s="177">
        <f>_xll.qlInterestRateIndexValueDate(IndexON,D1806)</f>
        <v>52167</v>
      </c>
      <c r="F1806" s="193">
        <f>IFERROR(_xll.qlIndexFixing(IndexON,D1806,TRUE,_xll.ohTrigger(RecalcTrigger,TriggerON)),NA())</f>
        <v>1.2578541811896216E-2</v>
      </c>
      <c r="H1806" s="42">
        <f>_xll.qlCalendarAdvance(Calendar,$H1805,B1806,"f",FALSE)</f>
        <v>52167</v>
      </c>
      <c r="I1806" s="177">
        <f>_xll.qlInterestRateIndexValueDate(Index1M,$H1806)</f>
        <v>52169</v>
      </c>
      <c r="J1806" s="182">
        <f>IFERROR(_xll.qlIndexFixing(Index1M,$H1806,TRUE,_xll.ohTrigger(RecalcTrigger,Trigger1M)),NA())</f>
        <v>1.2812205461842382E-2</v>
      </c>
      <c r="K1806" s="44">
        <f>IFERROR(_xll.qlIndexFixing(Index3M,H1806,TRUE,_xll.ohTrigger(RecalcTrigger,Trigger3M)),NA())</f>
        <v>1.310216124240832E-2</v>
      </c>
      <c r="L1806" s="44">
        <f>IFERROR(_xll.qlIndexFixing(Index6M,$H1806,TRUE,_xll.ohTrigger(RecalcTrigger,Trigger6M)),NA())</f>
        <v>1.3248690401061757E-2</v>
      </c>
      <c r="M1806" s="183">
        <f>IFERROR(_xll.qlIndexFixing(Index1Y,$H1806,TRUE,_xll.ohTrigger(RecalcTrigger,Trigger1Y)),NA())</f>
        <v>1.3504186431388367E-2</v>
      </c>
      <c r="N1806" s="182">
        <f>IFERROR(_xll.qlIndexFixing(ONIndex1M,I1806,TRUE,_xll.ohTrigger(RecalcTrigger,Trigger1M)),NA())</f>
        <v>1.2808222651763401E-2</v>
      </c>
      <c r="O1806" s="44">
        <f>IFERROR(_xll.qlIndexFixing(ONIndex3M,I1806,TRUE,_xll.ohTrigger(RecalcTrigger,Trigger3M)),NA())</f>
        <v>1.3090917008886649E-2</v>
      </c>
      <c r="P1806" s="44">
        <f>IFERROR(_xll.qlIndexFixing(ONIndex6M,I1806,TRUE,_xll.ohTrigger(RecalcTrigger,Trigger6M)),NA())</f>
        <v>1.3237249464159717E-2</v>
      </c>
      <c r="Q1806" s="183">
        <f>IFERROR(_xll.qlIndexFixing(ONIndex1Y,I1806,TRUE,_xll.ohTrigger(RecalcTrigger,Trigger1Y)),NA())</f>
        <v>1.3443138657533993E-2</v>
      </c>
    </row>
    <row r="1807" spans="2:17" x14ac:dyDescent="0.2">
      <c r="B1807" s="39" t="s">
        <v>42</v>
      </c>
      <c r="D1807" s="42">
        <f>_xll.qlCalendarAdvance(Calendar,$D1806,B1807,"f",FALSE)</f>
        <v>52174</v>
      </c>
      <c r="E1807" s="177">
        <f>_xll.qlInterestRateIndexValueDate(IndexON,D1807)</f>
        <v>52174</v>
      </c>
      <c r="F1807" s="193">
        <f>IFERROR(_xll.qlIndexFixing(IndexON,D1807,TRUE,_xll.ohTrigger(RecalcTrigger,TriggerON)),NA())</f>
        <v>1.2578541811976152E-2</v>
      </c>
      <c r="H1807" s="42">
        <f>_xll.qlCalendarAdvance(Calendar,$H1806,B1807,"f",FALSE)</f>
        <v>52174</v>
      </c>
      <c r="I1807" s="177">
        <f>_xll.qlInterestRateIndexValueDate(Index1M,$H1807)</f>
        <v>52176</v>
      </c>
      <c r="J1807" s="182">
        <f>IFERROR(_xll.qlIndexFixing(Index1M,$H1807,TRUE,_xll.ohTrigger(RecalcTrigger,Trigger1M)),NA())</f>
        <v>1.2810864516455411E-2</v>
      </c>
      <c r="K1807" s="44">
        <f>IFERROR(_xll.qlIndexFixing(Index3M,H1807,TRUE,_xll.ohTrigger(RecalcTrigger,Trigger3M)),NA())</f>
        <v>1.310042723794917E-2</v>
      </c>
      <c r="L1807" s="44">
        <f>IFERROR(_xll.qlIndexFixing(Index6M,$H1807,TRUE,_xll.ohTrigger(RecalcTrigger,Trigger6M)),NA())</f>
        <v>1.3245990395384953E-2</v>
      </c>
      <c r="M1807" s="183">
        <f>IFERROR(_xll.qlIndexFixing(Index1Y,$H1807,TRUE,_xll.ohTrigger(RecalcTrigger,Trigger1Y)),NA())</f>
        <v>1.3503029678092696E-2</v>
      </c>
      <c r="N1807" s="182">
        <f>IFERROR(_xll.qlIndexFixing(ONIndex1M,I1807,TRUE,_xll.ohTrigger(RecalcTrigger,Trigger1M)),NA())</f>
        <v>1.2806536019089876E-2</v>
      </c>
      <c r="O1807" s="44">
        <f>IFERROR(_xll.qlIndexFixing(ONIndex3M,I1807,TRUE,_xll.ohTrigger(RecalcTrigger,Trigger3M)),NA())</f>
        <v>1.308911899842613E-2</v>
      </c>
      <c r="P1807" s="44">
        <f>IFERROR(_xll.qlIndexFixing(ONIndex6M,I1807,TRUE,_xll.ohTrigger(RecalcTrigger,Trigger6M)),NA())</f>
        <v>1.3234619588562424E-2</v>
      </c>
      <c r="Q1807" s="183">
        <f>IFERROR(_xll.qlIndexFixing(ONIndex1Y,I1807,TRUE,_xll.ohTrigger(RecalcTrigger,Trigger1Y)),NA())</f>
        <v>1.3441854410105591E-2</v>
      </c>
    </row>
    <row r="1808" spans="2:17" x14ac:dyDescent="0.2">
      <c r="B1808" s="39" t="s">
        <v>42</v>
      </c>
      <c r="D1808" s="42">
        <f>_xll.qlCalendarAdvance(Calendar,$D1807,B1808,"f",FALSE)</f>
        <v>52181</v>
      </c>
      <c r="E1808" s="177">
        <f>_xll.qlInterestRateIndexValueDate(IndexON,D1808)</f>
        <v>52181</v>
      </c>
      <c r="F1808" s="193">
        <f>IFERROR(_xll.qlIndexFixing(IndexON,D1808,TRUE,_xll.ohTrigger(RecalcTrigger,TriggerON)),NA())</f>
        <v>1.2578541811896216E-2</v>
      </c>
      <c r="H1808" s="42">
        <f>_xll.qlCalendarAdvance(Calendar,$H1807,B1808,"f",FALSE)</f>
        <v>52181</v>
      </c>
      <c r="I1808" s="177">
        <f>_xll.qlInterestRateIndexValueDate(Index1M,$H1808)</f>
        <v>52183</v>
      </c>
      <c r="J1808" s="182">
        <f>IFERROR(_xll.qlIndexFixing(Index1M,$H1808,TRUE,_xll.ohTrigger(RecalcTrigger,Trigger1M)),NA())</f>
        <v>1.2809209574292102E-2</v>
      </c>
      <c r="K1808" s="44">
        <f>IFERROR(_xll.qlIndexFixing(Index3M,H1808,TRUE,_xll.ohTrigger(RecalcTrigger,Trigger3M)),NA())</f>
        <v>1.3098705150632075E-2</v>
      </c>
      <c r="L1808" s="44">
        <f>IFERROR(_xll.qlIndexFixing(Index6M,$H1808,TRUE,_xll.ohTrigger(RecalcTrigger,Trigger6M)),NA())</f>
        <v>1.3243344933420987E-2</v>
      </c>
      <c r="M1808" s="183">
        <f>IFERROR(_xll.qlIndexFixing(Index1Y,$H1808,TRUE,_xll.ohTrigger(RecalcTrigger,Trigger1Y)),NA())</f>
        <v>1.3501878835305273E-2</v>
      </c>
      <c r="N1808" s="182">
        <f>IFERROR(_xll.qlIndexFixing(ONIndex1M,I1808,TRUE,_xll.ohTrigger(RecalcTrigger,Trigger1M)),NA())</f>
        <v>1.2804862000725947E-2</v>
      </c>
      <c r="O1808" s="44">
        <f>IFERROR(_xll.qlIndexFixing(ONIndex3M,I1808,TRUE,_xll.ohTrigger(RecalcTrigger,Trigger3M)),NA())</f>
        <v>1.3087332560868248E-2</v>
      </c>
      <c r="P1808" s="44">
        <f>IFERROR(_xll.qlIndexFixing(ONIndex6M,I1808,TRUE,_xll.ohTrigger(RecalcTrigger,Trigger6M)),NA())</f>
        <v>1.323198968418815E-2</v>
      </c>
      <c r="Q1808" s="183">
        <f>IFERROR(_xll.qlIndexFixing(ONIndex1Y,I1808,TRUE,_xll.ohTrigger(RecalcTrigger,Trigger1Y)),NA())</f>
        <v>1.3440575402885457E-2</v>
      </c>
    </row>
    <row r="1809" spans="2:17" x14ac:dyDescent="0.2">
      <c r="B1809" s="39" t="s">
        <v>42</v>
      </c>
      <c r="D1809" s="42">
        <f>_xll.qlCalendarAdvance(Calendar,$D1808,B1809,"f",FALSE)</f>
        <v>52188</v>
      </c>
      <c r="E1809" s="177">
        <f>_xll.qlInterestRateIndexValueDate(IndexON,D1809)</f>
        <v>52188</v>
      </c>
      <c r="F1809" s="193">
        <f>IFERROR(_xll.qlIndexFixing(IndexON,D1809,TRUE,_xll.ohTrigger(RecalcTrigger,TriggerON)),NA())</f>
        <v>1.2578541811896216E-2</v>
      </c>
      <c r="H1809" s="42">
        <f>_xll.qlCalendarAdvance(Calendar,$H1808,B1809,"f",FALSE)</f>
        <v>52188</v>
      </c>
      <c r="I1809" s="177">
        <f>_xll.qlInterestRateIndexValueDate(Index1M,$H1809)</f>
        <v>52190</v>
      </c>
      <c r="J1809" s="182">
        <f>IFERROR(_xll.qlIndexFixing(Index1M,$H1809,TRUE,_xll.ohTrigger(RecalcTrigger,Trigger1M)),NA())</f>
        <v>1.2807567413844478E-2</v>
      </c>
      <c r="K1809" s="44">
        <f>IFERROR(_xll.qlIndexFixing(Index3M,H1809,TRUE,_xll.ohTrigger(RecalcTrigger,Trigger3M)),NA())</f>
        <v>1.3096995031921087E-2</v>
      </c>
      <c r="L1809" s="44">
        <f>IFERROR(_xll.qlIndexFixing(Index6M,$H1809,TRUE,_xll.ohTrigger(RecalcTrigger,Trigger6M)),NA())</f>
        <v>1.3240699714752792E-2</v>
      </c>
      <c r="M1809" s="183">
        <f>IFERROR(_xll.qlIndexFixing(Index1Y,$H1809,TRUE,_xll.ohTrigger(RecalcTrigger,Trigger1Y)),NA())</f>
        <v>1.3500733926503207E-2</v>
      </c>
      <c r="N1809" s="182">
        <f>IFERROR(_xll.qlIndexFixing(ONIndex1M,I1809,TRUE,_xll.ohTrigger(RecalcTrigger,Trigger1M)),NA())</f>
        <v>1.2803200654705194E-2</v>
      </c>
      <c r="O1809" s="44">
        <f>IFERROR(_xll.qlIndexFixing(ONIndex3M,I1809,TRUE,_xll.ohTrigger(RecalcTrigger,Trigger3M)),NA())</f>
        <v>1.3085557747452015E-2</v>
      </c>
      <c r="P1809" s="44">
        <f>IFERROR(_xll.qlIndexFixing(ONIndex6M,I1809,TRUE,_xll.ohTrigger(RecalcTrigger,Trigger6M)),NA())</f>
        <v>1.3229359770781102E-2</v>
      </c>
      <c r="Q1809" s="183">
        <f>IFERROR(_xll.qlIndexFixing(ONIndex1Y,I1809,TRUE,_xll.ohTrigger(RecalcTrigger,Trigger1Y)),NA())</f>
        <v>1.3439301658975111E-2</v>
      </c>
    </row>
    <row r="1810" spans="2:17" x14ac:dyDescent="0.2">
      <c r="B1810" s="39" t="s">
        <v>42</v>
      </c>
      <c r="D1810" s="42">
        <f>_xll.qlCalendarAdvance(Calendar,$D1809,B1810,"f",FALSE)</f>
        <v>52195</v>
      </c>
      <c r="E1810" s="177">
        <f>_xll.qlInterestRateIndexValueDate(IndexON,D1810)</f>
        <v>52195</v>
      </c>
      <c r="F1810" s="193">
        <f>IFERROR(_xll.qlIndexFixing(IndexON,D1810,TRUE,_xll.ohTrigger(RecalcTrigger,TriggerON)),NA())</f>
        <v>1.2578541811896216E-2</v>
      </c>
      <c r="H1810" s="42">
        <f>_xll.qlCalendarAdvance(Calendar,$H1809,B1810,"f",FALSE)</f>
        <v>52195</v>
      </c>
      <c r="I1810" s="177">
        <f>_xll.qlInterestRateIndexValueDate(Index1M,$H1810)</f>
        <v>52197</v>
      </c>
      <c r="J1810" s="182">
        <f>IFERROR(_xll.qlIndexFixing(Index1M,$H1810,TRUE,_xll.ohTrigger(RecalcTrigger,Trigger1M)),NA())</f>
        <v>1.2805938093083669E-2</v>
      </c>
      <c r="K1810" s="44">
        <f>IFERROR(_xll.qlIndexFixing(Index3M,H1810,TRUE,_xll.ohTrigger(RecalcTrigger,Trigger3M)),NA())</f>
        <v>1.3095296933282864E-2</v>
      </c>
      <c r="L1810" s="44">
        <f>IFERROR(_xll.qlIndexFixing(Index6M,$H1810,TRUE,_xll.ohTrigger(RecalcTrigger,Trigger6M)),NA())</f>
        <v>1.3238054759620971E-2</v>
      </c>
      <c r="M1810" s="183">
        <f>IFERROR(_xll.qlIndexFixing(Index1Y,$H1810,TRUE,_xll.ohTrigger(RecalcTrigger,Trigger1Y)),NA())</f>
        <v>1.349959497516361E-2</v>
      </c>
      <c r="N1810" s="182">
        <f>IFERROR(_xll.qlIndexFixing(ONIndex1M,I1810,TRUE,_xll.ohTrigger(RecalcTrigger,Trigger1M)),NA())</f>
        <v>1.2801552038821384E-2</v>
      </c>
      <c r="O1810" s="44">
        <f>IFERROR(_xll.qlIndexFixing(ONIndex3M,I1810,TRUE,_xll.ohTrigger(RecalcTrigger,Trigger3M)),NA())</f>
        <v>1.3083794609576316E-2</v>
      </c>
      <c r="P1810" s="44">
        <f>IFERROR(_xll.qlIndexFixing(ONIndex6M,I1810,TRUE,_xll.ohTrigger(RecalcTrigger,Trigger6M)),NA())</f>
        <v>1.322672986880491E-2</v>
      </c>
      <c r="Q1810" s="183">
        <f>IFERROR(_xll.qlIndexFixing(ONIndex1Y,I1810,TRUE,_xll.ohTrigger(RecalcTrigger,Trigger1Y)),NA())</f>
        <v>1.343803320155601E-2</v>
      </c>
    </row>
    <row r="1811" spans="2:17" x14ac:dyDescent="0.2">
      <c r="B1811" s="39" t="s">
        <v>42</v>
      </c>
      <c r="D1811" s="42">
        <f>_xll.qlCalendarAdvance(Calendar,$D1810,B1811,"f",FALSE)</f>
        <v>52202</v>
      </c>
      <c r="E1811" s="177">
        <f>_xll.qlInterestRateIndexValueDate(IndexON,D1811)</f>
        <v>52202</v>
      </c>
      <c r="F1811" s="193">
        <f>IFERROR(_xll.qlIndexFixing(IndexON,D1811,TRUE,_xll.ohTrigger(RecalcTrigger,TriggerON)),NA())</f>
        <v>1.2578541811896216E-2</v>
      </c>
      <c r="H1811" s="42">
        <f>_xll.qlCalendarAdvance(Calendar,$H1810,B1811,"f",FALSE)</f>
        <v>52202</v>
      </c>
      <c r="I1811" s="177">
        <f>_xll.qlInterestRateIndexValueDate(Index1M,$H1811)</f>
        <v>52204</v>
      </c>
      <c r="J1811" s="182">
        <f>IFERROR(_xll.qlIndexFixing(Index1M,$H1811,TRUE,_xll.ohTrigger(RecalcTrigger,Trigger1M)),NA())</f>
        <v>1.2804321669983298E-2</v>
      </c>
      <c r="K1811" s="44">
        <f>IFERROR(_xll.qlIndexFixing(Index3M,H1811,TRUE,_xll.ohTrigger(RecalcTrigger,Trigger3M)),NA())</f>
        <v>1.309337157138124E-2</v>
      </c>
      <c r="L1811" s="44">
        <f>IFERROR(_xll.qlIndexFixing(Index6M,$H1811,TRUE,_xll.ohTrigger(RecalcTrigger,Trigger6M)),NA())</f>
        <v>1.3235464046041753E-2</v>
      </c>
      <c r="M1811" s="183">
        <f>IFERROR(_xll.qlIndexFixing(Index1Y,$H1811,TRUE,_xll.ohTrigger(RecalcTrigger,Trigger1Y)),NA())</f>
        <v>1.3498462004763812E-2</v>
      </c>
      <c r="N1811" s="182">
        <f>IFERROR(_xll.qlIndexFixing(ONIndex1M,I1811,TRUE,_xll.ohTrigger(RecalcTrigger,Trigger1M)),NA())</f>
        <v>1.2799916210948226E-2</v>
      </c>
      <c r="O1811" s="44">
        <f>IFERROR(_xll.qlIndexFixing(ONIndex3M,I1811,TRUE,_xll.ohTrigger(RecalcTrigger,Trigger3M)),NA())</f>
        <v>1.3082043198480164E-2</v>
      </c>
      <c r="P1811" s="44">
        <f>IFERROR(_xll.qlIndexFixing(ONIndex6M,I1811,TRUE,_xll.ohTrigger(RecalcTrigger,Trigger6M)),NA())</f>
        <v>1.3224099998323524E-2</v>
      </c>
      <c r="Q1811" s="183">
        <f>IFERROR(_xll.qlIndexFixing(ONIndex1Y,I1811,TRUE,_xll.ohTrigger(RecalcTrigger,Trigger1Y)),NA())</f>
        <v>1.3436770053729674E-2</v>
      </c>
    </row>
    <row r="1812" spans="2:17" x14ac:dyDescent="0.2">
      <c r="B1812" s="39" t="s">
        <v>42</v>
      </c>
      <c r="D1812" s="42">
        <f>_xll.qlCalendarAdvance(Calendar,$D1811,B1812,"f",FALSE)</f>
        <v>52209</v>
      </c>
      <c r="E1812" s="177">
        <f>_xll.qlInterestRateIndexValueDate(IndexON,D1812)</f>
        <v>52209</v>
      </c>
      <c r="F1812" s="193">
        <f>IFERROR(_xll.qlIndexFixing(IndexON,D1812,TRUE,_xll.ohTrigger(RecalcTrigger,TriggerON)),NA())</f>
        <v>1.2578541811976152E-2</v>
      </c>
      <c r="H1812" s="42">
        <f>_xll.qlCalendarAdvance(Calendar,$H1811,B1812,"f",FALSE)</f>
        <v>52209</v>
      </c>
      <c r="I1812" s="177">
        <f>_xll.qlInterestRateIndexValueDate(Index1M,$H1812)</f>
        <v>52211</v>
      </c>
      <c r="J1812" s="182">
        <f>IFERROR(_xll.qlIndexFixing(Index1M,$H1812,TRUE,_xll.ohTrigger(RecalcTrigger,Trigger1M)),NA())</f>
        <v>1.28027182025095E-2</v>
      </c>
      <c r="K1812" s="44">
        <f>IFERROR(_xll.qlIndexFixing(Index3M,H1812,TRUE,_xll.ohTrigger(RecalcTrigger,Trigger3M)),NA())</f>
        <v>1.3091696038015854E-2</v>
      </c>
      <c r="L1812" s="44">
        <f>IFERROR(_xll.qlIndexFixing(Index6M,$H1812,TRUE,_xll.ohTrigger(RecalcTrigger,Trigger6M)),NA())</f>
        <v>1.3232819610551387E-2</v>
      </c>
      <c r="M1812" s="183">
        <f>IFERROR(_xll.qlIndexFixing(Index1Y,$H1812,TRUE,_xll.ohTrigger(RecalcTrigger,Trigger1Y)),NA())</f>
        <v>1.3497335038780046E-2</v>
      </c>
      <c r="N1812" s="182">
        <f>IFERROR(_xll.qlIndexFixing(ONIndex1M,I1812,TRUE,_xll.ohTrigger(RecalcTrigger,Trigger1M)),NA())</f>
        <v>1.2798293229119295E-2</v>
      </c>
      <c r="O1812" s="44">
        <f>IFERROR(_xll.qlIndexFixing(ONIndex3M,I1812,TRUE,_xll.ohTrigger(RecalcTrigger,Trigger3M)),NA())</f>
        <v>1.3080303565482509E-2</v>
      </c>
      <c r="P1812" s="44">
        <f>IFERROR(_xll.qlIndexFixing(ONIndex6M,I1812,TRUE,_xll.ohTrigger(RecalcTrigger,Trigger6M)),NA())</f>
        <v>1.3221470179241024E-2</v>
      </c>
      <c r="Q1812" s="183">
        <f>IFERROR(_xll.qlIndexFixing(ONIndex1Y,I1812,TRUE,_xll.ohTrigger(RecalcTrigger,Trigger1Y)),NA())</f>
        <v>1.3435512238837433E-2</v>
      </c>
    </row>
    <row r="1813" spans="2:17" x14ac:dyDescent="0.2">
      <c r="B1813" s="39" t="s">
        <v>42</v>
      </c>
      <c r="D1813" s="42">
        <f>_xll.qlCalendarAdvance(Calendar,$D1812,B1813,"f",FALSE)</f>
        <v>52216</v>
      </c>
      <c r="E1813" s="177">
        <f>_xll.qlInterestRateIndexValueDate(IndexON,D1813)</f>
        <v>52216</v>
      </c>
      <c r="F1813" s="193">
        <f>IFERROR(_xll.qlIndexFixing(IndexON,D1813,TRUE,_xll.ohTrigger(RecalcTrigger,TriggerON)),NA())</f>
        <v>1.257854181181628E-2</v>
      </c>
      <c r="H1813" s="42">
        <f>_xll.qlCalendarAdvance(Calendar,$H1812,B1813,"f",FALSE)</f>
        <v>52216</v>
      </c>
      <c r="I1813" s="177">
        <f>_xll.qlInterestRateIndexValueDate(Index1M,$H1813)</f>
        <v>52218</v>
      </c>
      <c r="J1813" s="182">
        <f>IFERROR(_xll.qlIndexFixing(Index1M,$H1813,TRUE,_xll.ohTrigger(RecalcTrigger,Trigger1M)),NA())</f>
        <v>1.2801127748638397E-2</v>
      </c>
      <c r="K1813" s="44">
        <f>IFERROR(_xll.qlIndexFixing(Index3M,H1813,TRUE,_xll.ohTrigger(RecalcTrigger,Trigger3M)),NA())</f>
        <v>1.3090032670863394E-2</v>
      </c>
      <c r="L1813" s="44">
        <f>IFERROR(_xll.qlIndexFixing(Index6M,$H1813,TRUE,_xll.ohTrigger(RecalcTrigger,Trigger6M)),NA())</f>
        <v>1.3230175500792554E-2</v>
      </c>
      <c r="M1813" s="183">
        <f>IFERROR(_xll.qlIndexFixing(Index1Y,$H1813,TRUE,_xll.ohTrigger(RecalcTrigger,Trigger1Y)),NA())</f>
        <v>1.349621410068986E-2</v>
      </c>
      <c r="N1813" s="182">
        <f>IFERROR(_xll.qlIndexFixing(ONIndex1M,I1813,TRUE,_xll.ohTrigger(RecalcTrigger,Trigger1M)),NA())</f>
        <v>1.2796683151208299E-2</v>
      </c>
      <c r="O1813" s="44">
        <f>IFERROR(_xll.qlIndexFixing(ONIndex3M,I1813,TRUE,_xll.ohTrigger(RecalcTrigger,Trigger3M)),NA())</f>
        <v>1.30785757619023E-2</v>
      </c>
      <c r="P1813" s="44">
        <f>IFERROR(_xll.qlIndexFixing(ONIndex6M,I1813,TRUE,_xll.ohTrigger(RecalcTrigger,Trigger6M)),NA())</f>
        <v>1.3218840431861167E-2</v>
      </c>
      <c r="Q1813" s="183">
        <f>IFERROR(_xll.qlIndexFixing(ONIndex1Y,I1813,TRUE,_xll.ohTrigger(RecalcTrigger,Trigger1Y)),NA())</f>
        <v>1.3434259779980806E-2</v>
      </c>
    </row>
    <row r="1814" spans="2:17" x14ac:dyDescent="0.2">
      <c r="B1814" s="39" t="s">
        <v>42</v>
      </c>
      <c r="D1814" s="42">
        <f>_xll.qlCalendarAdvance(Calendar,$D1813,B1814,"f",FALSE)</f>
        <v>52223</v>
      </c>
      <c r="E1814" s="177">
        <f>_xll.qlInterestRateIndexValueDate(IndexON,D1814)</f>
        <v>52223</v>
      </c>
      <c r="F1814" s="193">
        <f>IFERROR(_xll.qlIndexFixing(IndexON,D1814,TRUE,_xll.ohTrigger(RecalcTrigger,TriggerON)),NA())</f>
        <v>1.2578541811896216E-2</v>
      </c>
      <c r="H1814" s="42">
        <f>_xll.qlCalendarAdvance(Calendar,$H1813,B1814,"f",FALSE)</f>
        <v>52223</v>
      </c>
      <c r="I1814" s="177">
        <f>_xll.qlInterestRateIndexValueDate(Index1M,$H1814)</f>
        <v>52229</v>
      </c>
      <c r="J1814" s="182">
        <f>IFERROR(_xll.qlIndexFixing(Index1M,$H1814,TRUE,_xll.ohTrigger(RecalcTrigger,Trigger1M)),NA())</f>
        <v>1.2798538467472791E-2</v>
      </c>
      <c r="K1814" s="44">
        <f>IFERROR(_xll.qlIndexFixing(Index3M,H1814,TRUE,_xll.ohTrigger(RecalcTrigger,Trigger3M)),NA())</f>
        <v>1.3087688704176138E-2</v>
      </c>
      <c r="L1814" s="44">
        <f>IFERROR(_xll.qlIndexFixing(Index6M,$H1814,TRUE,_xll.ohTrigger(RecalcTrigger,Trigger6M)),NA())</f>
        <v>1.322602117796615E-2</v>
      </c>
      <c r="M1814" s="183">
        <f>IFERROR(_xll.qlIndexFixing(Index1Y,$H1814,TRUE,_xll.ohTrigger(RecalcTrigger,Trigger1Y)),NA())</f>
        <v>1.3494464861821476E-2</v>
      </c>
      <c r="N1814" s="182">
        <f>IFERROR(_xll.qlIndexFixing(ONIndex1M,I1814,TRUE,_xll.ohTrigger(RecalcTrigger,Trigger1M)),NA())</f>
        <v>1.2794746182782646E-2</v>
      </c>
      <c r="O1814" s="44">
        <f>IFERROR(_xll.qlIndexFixing(ONIndex3M,I1814,TRUE,_xll.ohTrigger(RecalcTrigger,Trigger3M)),NA())</f>
        <v>1.307648741272871E-2</v>
      </c>
      <c r="P1814" s="44">
        <f>IFERROR(_xll.qlIndexFixing(ONIndex6M,I1814,TRUE,_xll.ohTrigger(RecalcTrigger,Trigger6M)),NA())</f>
        <v>1.3215514200131118E-2</v>
      </c>
      <c r="Q1814" s="183">
        <f>IFERROR(_xll.qlIndexFixing(ONIndex1Y,I1814,TRUE,_xll.ohTrigger(RecalcTrigger,Trigger1Y)),NA())</f>
        <v>1.3432819239214133E-2</v>
      </c>
    </row>
    <row r="1815" spans="2:17" x14ac:dyDescent="0.2">
      <c r="B1815" s="39" t="s">
        <v>42</v>
      </c>
      <c r="D1815" s="42">
        <f>_xll.qlCalendarAdvance(Calendar,$D1814,B1815,"f",FALSE)</f>
        <v>52230</v>
      </c>
      <c r="E1815" s="177">
        <f>_xll.qlInterestRateIndexValueDate(IndexON,D1815)</f>
        <v>52230</v>
      </c>
      <c r="F1815" s="193">
        <f>IFERROR(_xll.qlIndexFixing(IndexON,D1815,TRUE,_xll.ohTrigger(RecalcTrigger,TriggerON)),NA())</f>
        <v>1.2578541811896216E-2</v>
      </c>
      <c r="H1815" s="42">
        <f>_xll.qlCalendarAdvance(Calendar,$H1814,B1815,"f",FALSE)</f>
        <v>52230</v>
      </c>
      <c r="I1815" s="177">
        <f>_xll.qlInterestRateIndexValueDate(Index1M,$H1815)</f>
        <v>52233</v>
      </c>
      <c r="J1815" s="182">
        <f>IFERROR(_xll.qlIndexFixing(Index1M,$H1815,TRUE,_xll.ohTrigger(RecalcTrigger,Trigger1M)),NA())</f>
        <v>1.2797646787413968E-2</v>
      </c>
      <c r="K1815" s="44">
        <f>IFERROR(_xll.qlIndexFixing(Index3M,H1815,TRUE,_xll.ohTrigger(RecalcTrigger,Trigger3M)),NA())</f>
        <v>1.3086509519840916E-2</v>
      </c>
      <c r="L1815" s="44">
        <f>IFERROR(_xll.qlIndexFixing(Index6M,$H1815,TRUE,_xll.ohTrigger(RecalcTrigger,Trigger6M)),NA())</f>
        <v>1.3224457057224423E-2</v>
      </c>
      <c r="M1815" s="183">
        <f>IFERROR(_xll.qlIndexFixing(Index1Y,$H1815,TRUE,_xll.ohTrigger(RecalcTrigger,Trigger1Y)),NA())</f>
        <v>1.3494185814324646E-2</v>
      </c>
      <c r="N1815" s="182">
        <f>IFERROR(_xll.qlIndexFixing(ONIndex1M,I1815,TRUE,_xll.ohTrigger(RecalcTrigger,Trigger1M)),NA())</f>
        <v>1.2793276705442835E-2</v>
      </c>
      <c r="O1815" s="44">
        <f>IFERROR(_xll.qlIndexFixing(ONIndex3M,I1815,TRUE,_xll.ohTrigger(RecalcTrigger,Trigger3M)),NA())</f>
        <v>1.3074913398050114E-2</v>
      </c>
      <c r="P1815" s="44">
        <f>IFERROR(_xll.qlIndexFixing(ONIndex6M,I1815,TRUE,_xll.ohTrigger(RecalcTrigger,Trigger6M)),NA())</f>
        <v>1.3213205593585187E-2</v>
      </c>
      <c r="Q1815" s="183">
        <f>IFERROR(_xll.qlIndexFixing(ONIndex1Y,I1815,TRUE,_xll.ohTrigger(RecalcTrigger,Trigger1Y)),NA())</f>
        <v>1.3431594083037623E-2</v>
      </c>
    </row>
    <row r="1816" spans="2:17" x14ac:dyDescent="0.2">
      <c r="B1816" s="39" t="s">
        <v>42</v>
      </c>
      <c r="D1816" s="42">
        <f>_xll.qlCalendarAdvance(Calendar,$D1815,B1816,"f",FALSE)</f>
        <v>52237</v>
      </c>
      <c r="E1816" s="177">
        <f>_xll.qlInterestRateIndexValueDate(IndexON,D1816)</f>
        <v>52237</v>
      </c>
      <c r="F1816" s="193">
        <f>IFERROR(_xll.qlIndexFixing(IndexON,D1816,TRUE,_xll.ohTrigger(RecalcTrigger,TriggerON)),NA())</f>
        <v>1.2578541811976152E-2</v>
      </c>
      <c r="H1816" s="42">
        <f>_xll.qlCalendarAdvance(Calendar,$H1815,B1816,"f",FALSE)</f>
        <v>52237</v>
      </c>
      <c r="I1816" s="177">
        <f>_xll.qlInterestRateIndexValueDate(Index1M,$H1816)</f>
        <v>52239</v>
      </c>
      <c r="J1816" s="182">
        <f>IFERROR(_xll.qlIndexFixing(Index1M,$H1816,TRUE,_xll.ohTrigger(RecalcTrigger,Trigger1M)),NA())</f>
        <v>1.2796435048325061E-2</v>
      </c>
      <c r="K1816" s="44">
        <f>IFERROR(_xll.qlIndexFixing(Index3M,H1816,TRUE,_xll.ohTrigger(RecalcTrigger,Trigger3M)),NA())</f>
        <v>1.3085116081295922E-2</v>
      </c>
      <c r="L1816" s="44">
        <f>IFERROR(_xll.qlIndexFixing(Index6M,$H1816,TRUE,_xll.ohTrigger(RecalcTrigger,Trigger6M)),NA())</f>
        <v>1.3222191696509497E-2</v>
      </c>
      <c r="M1816" s="183">
        <f>IFERROR(_xll.qlIndexFixing(Index1Y,$H1816,TRUE,_xll.ohTrigger(RecalcTrigger,Trigger1Y)),NA())</f>
        <v>1.3492887688550588E-2</v>
      </c>
      <c r="N1816" s="182">
        <f>IFERROR(_xll.qlIndexFixing(ONIndex1M,I1816,TRUE,_xll.ohTrigger(RecalcTrigger,Trigger1M)),NA())</f>
        <v>1.2791930920119654E-2</v>
      </c>
      <c r="O1816" s="44">
        <f>IFERROR(_xll.qlIndexFixing(ONIndex3M,I1816,TRUE,_xll.ohTrigger(RecalcTrigger,Trigger3M)),NA())</f>
        <v>1.3073463840775901E-2</v>
      </c>
      <c r="P1816" s="44">
        <f>IFERROR(_xll.qlIndexFixing(ONIndex6M,I1816,TRUE,_xll.ohTrigger(RecalcTrigger,Trigger6M)),NA())</f>
        <v>1.3210951820576966E-2</v>
      </c>
      <c r="Q1816" s="183">
        <f>IFERROR(_xll.qlIndexFixing(ONIndex1Y,I1816,TRUE,_xll.ohTrigger(RecalcTrigger,Trigger1Y)),NA())</f>
        <v>1.3430534771359248E-2</v>
      </c>
    </row>
    <row r="1817" spans="2:17" x14ac:dyDescent="0.2">
      <c r="B1817" s="39" t="s">
        <v>42</v>
      </c>
      <c r="D1817" s="42">
        <f>_xll.qlCalendarAdvance(Calendar,$D1816,B1817,"f",FALSE)</f>
        <v>52244</v>
      </c>
      <c r="E1817" s="177">
        <f>_xll.qlInterestRateIndexValueDate(IndexON,D1817)</f>
        <v>52244</v>
      </c>
      <c r="F1817" s="193">
        <f>IFERROR(_xll.qlIndexFixing(IndexON,D1817,TRUE,_xll.ohTrigger(RecalcTrigger,TriggerON)),NA())</f>
        <v>1.2578541811976152E-2</v>
      </c>
      <c r="H1817" s="42">
        <f>_xll.qlCalendarAdvance(Calendar,$H1816,B1817,"f",FALSE)</f>
        <v>52244</v>
      </c>
      <c r="I1817" s="177">
        <f>_xll.qlInterestRateIndexValueDate(Index1M,$H1817)</f>
        <v>52246</v>
      </c>
      <c r="J1817" s="182">
        <f>IFERROR(_xll.qlIndexFixing(Index1M,$H1817,TRUE,_xll.ohTrigger(RecalcTrigger,Trigger1M)),NA())</f>
        <v>1.2794897228561031E-2</v>
      </c>
      <c r="K1817" s="44">
        <f>IFERROR(_xll.qlIndexFixing(Index3M,H1817,TRUE,_xll.ohTrigger(RecalcTrigger,Trigger3M)),NA())</f>
        <v>1.3083501893604854E-2</v>
      </c>
      <c r="L1817" s="44">
        <f>IFERROR(_xll.qlIndexFixing(Index6M,$H1817,TRUE,_xll.ohTrigger(RecalcTrigger,Trigger6M)),NA())</f>
        <v>1.3219549152838763E-2</v>
      </c>
      <c r="M1817" s="183">
        <f>IFERROR(_xll.qlIndexFixing(Index1Y,$H1817,TRUE,_xll.ohTrigger(RecalcTrigger,Trigger1Y)),NA())</f>
        <v>1.3491791096804743E-2</v>
      </c>
      <c r="N1817" s="182">
        <f>IFERROR(_xll.qlIndexFixing(ONIndex1M,I1817,TRUE,_xll.ohTrigger(RecalcTrigger,Trigger1M)),NA())</f>
        <v>1.2790373036937197E-2</v>
      </c>
      <c r="O1817" s="44">
        <f>IFERROR(_xll.qlIndexFixing(ONIndex3M,I1817,TRUE,_xll.ohTrigger(RecalcTrigger,Trigger3M)),NA())</f>
        <v>1.3071783867975029E-2</v>
      </c>
      <c r="P1817" s="44">
        <f>IFERROR(_xll.qlIndexFixing(ONIndex6M,I1817,TRUE,_xll.ohTrigger(RecalcTrigger,Trigger6M)),NA())</f>
        <v>1.3208322560807062E-2</v>
      </c>
      <c r="Q1817" s="183">
        <f>IFERROR(_xll.qlIndexFixing(ONIndex1Y,I1817,TRUE,_xll.ohTrigger(RecalcTrigger,Trigger1Y)),NA())</f>
        <v>1.3429303968459649E-2</v>
      </c>
    </row>
    <row r="1818" spans="2:17" x14ac:dyDescent="0.2">
      <c r="B1818" s="39" t="s">
        <v>42</v>
      </c>
      <c r="D1818" s="42">
        <f>_xll.qlCalendarAdvance(Calendar,$D1817,B1818,"f",FALSE)</f>
        <v>52251</v>
      </c>
      <c r="E1818" s="177">
        <f>_xll.qlInterestRateIndexValueDate(IndexON,D1818)</f>
        <v>52251</v>
      </c>
      <c r="F1818" s="193">
        <f>IFERROR(_xll.qlIndexFixing(IndexON,D1818,TRUE,_xll.ohTrigger(RecalcTrigger,TriggerON)),NA())</f>
        <v>1.2578541811896216E-2</v>
      </c>
      <c r="H1818" s="42">
        <f>_xll.qlCalendarAdvance(Calendar,$H1817,B1818,"f",FALSE)</f>
        <v>52251</v>
      </c>
      <c r="I1818" s="177">
        <f>_xll.qlInterestRateIndexValueDate(Index1M,$H1818)</f>
        <v>52253</v>
      </c>
      <c r="J1818" s="182">
        <f>IFERROR(_xll.qlIndexFixing(Index1M,$H1818,TRUE,_xll.ohTrigger(RecalcTrigger,Trigger1M)),NA())</f>
        <v>1.2793372712250339E-2</v>
      </c>
      <c r="K1818" s="44">
        <f>IFERROR(_xll.qlIndexFixing(Index3M,H1818,TRUE,_xll.ohTrigger(RecalcTrigger,Trigger3M)),NA())</f>
        <v>1.3081900129433777E-2</v>
      </c>
      <c r="L1818" s="44">
        <f>IFERROR(_xll.qlIndexFixing(Index6M,$H1818,TRUE,_xll.ohTrigger(RecalcTrigger,Trigger6M)),NA())</f>
        <v>1.3216907034619968E-2</v>
      </c>
      <c r="M1818" s="183">
        <f>IFERROR(_xll.qlIndexFixing(Index1Y,$H1818,TRUE,_xll.ohTrigger(RecalcTrigger,Trigger1Y)),NA())</f>
        <v>1.3490700650337592E-2</v>
      </c>
      <c r="N1818" s="182">
        <f>IFERROR(_xll.qlIndexFixing(ONIndex1M,I1818,TRUE,_xll.ohTrigger(RecalcTrigger,Trigger1M)),NA())</f>
        <v>1.2788828347201076E-2</v>
      </c>
      <c r="O1818" s="44">
        <f>IFERROR(_xll.qlIndexFixing(ONIndex3M,I1818,TRUE,_xll.ohTrigger(RecalcTrigger,Trigger3M)),NA())</f>
        <v>1.3070115981186348E-2</v>
      </c>
      <c r="P1818" s="44">
        <f>IFERROR(_xll.qlIndexFixing(ONIndex6M,I1818,TRUE,_xll.ohTrigger(RecalcTrigger,Trigger6M)),NA())</f>
        <v>1.320569347313949E-2</v>
      </c>
      <c r="Q1818" s="183">
        <f>IFERROR(_xll.qlIndexFixing(ONIndex1Y,I1818,TRUE,_xll.ohTrigger(RecalcTrigger,Trigger1Y)),NA())</f>
        <v>1.3428078637502949E-2</v>
      </c>
    </row>
    <row r="1819" spans="2:17" x14ac:dyDescent="0.2">
      <c r="B1819" s="39" t="s">
        <v>42</v>
      </c>
      <c r="D1819" s="42">
        <f>_xll.qlCalendarAdvance(Calendar,$D1818,B1819,"f",FALSE)</f>
        <v>52258</v>
      </c>
      <c r="E1819" s="177">
        <f>_xll.qlInterestRateIndexValueDate(IndexON,D1819)</f>
        <v>52258</v>
      </c>
      <c r="F1819" s="193">
        <f>IFERROR(_xll.qlIndexFixing(IndexON,D1819,TRUE,_xll.ohTrigger(RecalcTrigger,TriggerON)),NA())</f>
        <v>1.2578541811896216E-2</v>
      </c>
      <c r="H1819" s="42">
        <f>_xll.qlCalendarAdvance(Calendar,$H1818,B1819,"f",FALSE)</f>
        <v>52258</v>
      </c>
      <c r="I1819" s="177">
        <f>_xll.qlInterestRateIndexValueDate(Index1M,$H1819)</f>
        <v>52260</v>
      </c>
      <c r="J1819" s="182">
        <f>IFERROR(_xll.qlIndexFixing(Index1M,$H1819,TRUE,_xll.ohTrigger(RecalcTrigger,Trigger1M)),NA())</f>
        <v>1.2791500611770701E-2</v>
      </c>
      <c r="K1819" s="44">
        <f>IFERROR(_xll.qlIndexFixing(Index3M,H1819,TRUE,_xll.ohTrigger(RecalcTrigger,Trigger3M)),NA())</f>
        <v>1.3080310840241971E-2</v>
      </c>
      <c r="L1819" s="44">
        <f>IFERROR(_xll.qlIndexFixing(Index6M,$H1819,TRUE,_xll.ohTrigger(RecalcTrigger,Trigger6M)),NA())</f>
        <v>1.3214265362091507E-2</v>
      </c>
      <c r="M1819" s="183">
        <f>IFERROR(_xll.qlIndexFixing(Index1Y,$H1819,TRUE,_xll.ohTrigger(RecalcTrigger,Trigger1Y)),NA())</f>
        <v>1.3489616372626032E-2</v>
      </c>
      <c r="N1819" s="182">
        <f>IFERROR(_xll.qlIndexFixing(ONIndex1M,I1819,TRUE,_xll.ohTrigger(RecalcTrigger,Trigger1M)),NA())</f>
        <v>1.2787296908944867E-2</v>
      </c>
      <c r="O1819" s="44">
        <f>IFERROR(_xll.qlIndexFixing(ONIndex3M,I1819,TRUE,_xll.ohTrigger(RecalcTrigger,Trigger3M)),NA())</f>
        <v>1.3068460231488999E-2</v>
      </c>
      <c r="P1819" s="44">
        <f>IFERROR(_xll.qlIndexFixing(ONIndex6M,I1819,TRUE,_xll.ohTrigger(RecalcTrigger,Trigger6M)),NA())</f>
        <v>1.320306457787801E-2</v>
      </c>
      <c r="Q1819" s="183">
        <f>IFERROR(_xll.qlIndexFixing(ONIndex1Y,I1819,TRUE,_xll.ohTrigger(RecalcTrigger,Trigger1Y)),NA())</f>
        <v>1.3426858801670605E-2</v>
      </c>
    </row>
    <row r="1820" spans="2:17" x14ac:dyDescent="0.2">
      <c r="B1820" s="39" t="s">
        <v>42</v>
      </c>
      <c r="D1820" s="42">
        <f>_xll.qlCalendarAdvance(Calendar,$D1819,B1820,"f",FALSE)</f>
        <v>52265</v>
      </c>
      <c r="E1820" s="177">
        <f>_xll.qlInterestRateIndexValueDate(IndexON,D1820)</f>
        <v>52265</v>
      </c>
      <c r="F1820" s="193">
        <f>IFERROR(_xll.qlIndexFixing(IndexON,D1820,TRUE,_xll.ohTrigger(RecalcTrigger,TriggerON)),NA())</f>
        <v>1.2578541811896216E-2</v>
      </c>
      <c r="H1820" s="42">
        <f>_xll.qlCalendarAdvance(Calendar,$H1819,B1820,"f",FALSE)</f>
        <v>52265</v>
      </c>
      <c r="I1820" s="177">
        <f>_xll.qlInterestRateIndexValueDate(Index1M,$H1820)</f>
        <v>52267</v>
      </c>
      <c r="J1820" s="182">
        <f>IFERROR(_xll.qlIndexFixing(Index1M,$H1820,TRUE,_xll.ohTrigger(RecalcTrigger,Trigger1M)),NA())</f>
        <v>1.278987910133335E-2</v>
      </c>
      <c r="K1820" s="44">
        <f>IFERROR(_xll.qlIndexFixing(Index3M,H1820,TRUE,_xll.ohTrigger(RecalcTrigger,Trigger3M)),NA())</f>
        <v>1.3078607056418043E-2</v>
      </c>
      <c r="L1820" s="44">
        <f>IFERROR(_xll.qlIndexFixing(Index6M,$H1820,TRUE,_xll.ohTrigger(RecalcTrigger,Trigger6M)),NA())</f>
        <v>1.3211624155492221E-2</v>
      </c>
      <c r="M1820" s="183">
        <f>IFERROR(_xll.qlIndexFixing(Index1Y,$H1820,TRUE,_xll.ohTrigger(RecalcTrigger,Trigger1Y)),NA())</f>
        <v>1.3488538287147389E-2</v>
      </c>
      <c r="N1820" s="182">
        <f>IFERROR(_xll.qlIndexFixing(ONIndex1M,I1820,TRUE,_xll.ohTrigger(RecalcTrigger,Trigger1M)),NA())</f>
        <v>1.2785778779882406E-2</v>
      </c>
      <c r="O1820" s="44">
        <f>IFERROR(_xll.qlIndexFixing(ONIndex3M,I1820,TRUE,_xll.ohTrigger(RecalcTrigger,Trigger3M)),NA())</f>
        <v>1.3066816670521675E-2</v>
      </c>
      <c r="P1820" s="44">
        <f>IFERROR(_xll.qlIndexFixing(ONIndex6M,I1820,TRUE,_xll.ohTrigger(RecalcTrigger,Trigger6M)),NA())</f>
        <v>1.3200435895006635E-2</v>
      </c>
      <c r="Q1820" s="183">
        <f>IFERROR(_xll.qlIndexFixing(ONIndex1Y,I1820,TRUE,_xll.ohTrigger(RecalcTrigger,Trigger1Y)),NA())</f>
        <v>1.3425644484064136E-2</v>
      </c>
    </row>
    <row r="1821" spans="2:17" x14ac:dyDescent="0.2">
      <c r="B1821" s="39" t="s">
        <v>42</v>
      </c>
      <c r="D1821" s="42">
        <f>_xll.qlCalendarAdvance(Calendar,$D1820,B1821,"f",FALSE)</f>
        <v>52272</v>
      </c>
      <c r="E1821" s="177">
        <f>_xll.qlInterestRateIndexValueDate(IndexON,D1821)</f>
        <v>52272</v>
      </c>
      <c r="F1821" s="193">
        <f>IFERROR(_xll.qlIndexFixing(IndexON,D1821,TRUE,_xll.ohTrigger(RecalcTrigger,TriggerON)),NA())</f>
        <v>1.257854181181628E-2</v>
      </c>
      <c r="H1821" s="42">
        <f>_xll.qlCalendarAdvance(Calendar,$H1820,B1821,"f",FALSE)</f>
        <v>52272</v>
      </c>
      <c r="I1821" s="177">
        <f>_xll.qlInterestRateIndexValueDate(Index1M,$H1821)</f>
        <v>52274</v>
      </c>
      <c r="J1821" s="182">
        <f>IFERROR(_xll.qlIndexFixing(Index1M,$H1821,TRUE,_xll.ohTrigger(RecalcTrigger,Trigger1M)),NA())</f>
        <v>1.278839118613373E-2</v>
      </c>
      <c r="K1821" s="44">
        <f>IFERROR(_xll.qlIndexFixing(Index3M,H1821,TRUE,_xll.ohTrigger(RecalcTrigger,Trigger3M)),NA())</f>
        <v>1.307704202036942E-2</v>
      </c>
      <c r="L1821" s="44">
        <f>IFERROR(_xll.qlIndexFixing(Index6M,$H1821,TRUE,_xll.ohTrigger(RecalcTrigger,Trigger6M)),NA())</f>
        <v>1.3208983435061388E-2</v>
      </c>
      <c r="M1821" s="183">
        <f>IFERROR(_xll.qlIndexFixing(Index1Y,$H1821,TRUE,_xll.ohTrigger(RecalcTrigger,Trigger1Y)),NA())</f>
        <v>1.3487466417378774E-2</v>
      </c>
      <c r="N1821" s="182">
        <f>IFERROR(_xll.qlIndexFixing(ONIndex1M,I1821,TRUE,_xll.ohTrigger(RecalcTrigger,Trigger1M)),NA())</f>
        <v>1.278427401804727E-2</v>
      </c>
      <c r="O1821" s="44">
        <f>IFERROR(_xll.qlIndexFixing(ONIndex3M,I1821,TRUE,_xll.ohTrigger(RecalcTrigger,Trigger3M)),NA())</f>
        <v>1.3065185349443453E-2</v>
      </c>
      <c r="P1821" s="44">
        <f>IFERROR(_xll.qlIndexFixing(ONIndex6M,I1821,TRUE,_xll.ohTrigger(RecalcTrigger,Trigger6M)),NA())</f>
        <v>1.319780744450938E-2</v>
      </c>
      <c r="Q1821" s="183">
        <f>IFERROR(_xll.qlIndexFixing(ONIndex1Y,I1821,TRUE,_xll.ohTrigger(RecalcTrigger,Trigger1Y)),NA())</f>
        <v>1.3424435708024873E-2</v>
      </c>
    </row>
    <row r="1822" spans="2:17" x14ac:dyDescent="0.2">
      <c r="B1822" s="39" t="s">
        <v>42</v>
      </c>
      <c r="D1822" s="42">
        <f>_xll.qlCalendarAdvance(Calendar,$D1821,B1822,"f",FALSE)</f>
        <v>52279</v>
      </c>
      <c r="E1822" s="177">
        <f>_xll.qlInterestRateIndexValueDate(IndexON,D1822)</f>
        <v>52279</v>
      </c>
      <c r="F1822" s="193">
        <f>IFERROR(_xll.qlIndexFixing(IndexON,D1822,TRUE,_xll.ohTrigger(RecalcTrigger,TriggerON)),NA())</f>
        <v>1.257854181181628E-2</v>
      </c>
      <c r="H1822" s="42">
        <f>_xll.qlCalendarAdvance(Calendar,$H1821,B1822,"f",FALSE)</f>
        <v>52279</v>
      </c>
      <c r="I1822" s="177">
        <f>_xll.qlInterestRateIndexValueDate(Index1M,$H1822)</f>
        <v>52281</v>
      </c>
      <c r="J1822" s="182">
        <f>IFERROR(_xll.qlIndexFixing(Index1M,$H1822,TRUE,_xll.ohTrigger(RecalcTrigger,Trigger1M)),NA())</f>
        <v>1.278691678776462E-2</v>
      </c>
      <c r="K1822" s="44">
        <f>IFERROR(_xll.qlIndexFixing(Index3M,H1822,TRUE,_xll.ohTrigger(RecalcTrigger,Trigger3M)),NA())</f>
        <v>1.3075489609543016E-2</v>
      </c>
      <c r="L1822" s="44">
        <f>IFERROR(_xll.qlIndexFixing(Index6M,$H1822,TRUE,_xll.ohTrigger(RecalcTrigger,Trigger6M)),NA())</f>
        <v>1.3206343221038291E-2</v>
      </c>
      <c r="M1822" s="183">
        <f>IFERROR(_xll.qlIndexFixing(Index1Y,$H1822,TRUE,_xll.ohTrigger(RecalcTrigger,Trigger1Y)),NA())</f>
        <v>1.3486400786797081E-2</v>
      </c>
      <c r="N1822" s="182">
        <f>IFERROR(_xll.qlIndexFixing(ONIndex1M,I1822,TRUE,_xll.ohTrigger(RecalcTrigger,Trigger1M)),NA())</f>
        <v>1.2782782681393101E-2</v>
      </c>
      <c r="O1822" s="44">
        <f>IFERROR(_xll.qlIndexFixing(ONIndex3M,I1822,TRUE,_xll.ohTrigger(RecalcTrigger,Trigger3M)),NA())</f>
        <v>1.3063566319573283E-2</v>
      </c>
      <c r="P1822" s="44">
        <f>IFERROR(_xll.qlIndexFixing(ONIndex6M,I1822,TRUE,_xll.ohTrigger(RecalcTrigger,Trigger6M)),NA())</f>
        <v>1.3195179246769939E-2</v>
      </c>
      <c r="Q1822" s="183">
        <f>IFERROR(_xll.qlIndexFixing(ONIndex1Y,I1822,TRUE,_xll.ohTrigger(RecalcTrigger,Trigger1Y)),NA())</f>
        <v>1.3423232496654336E-2</v>
      </c>
    </row>
    <row r="1823" spans="2:17" x14ac:dyDescent="0.2">
      <c r="B1823" s="39" t="s">
        <v>42</v>
      </c>
      <c r="D1823" s="42">
        <f>_xll.qlCalendarAdvance(Calendar,$D1822,B1823,"f",FALSE)</f>
        <v>52286</v>
      </c>
      <c r="E1823" s="177">
        <f>_xll.qlInterestRateIndexValueDate(IndexON,D1823)</f>
        <v>52286</v>
      </c>
      <c r="F1823" s="193">
        <f>IFERROR(_xll.qlIndexFixing(IndexON,D1823,TRUE,_xll.ohTrigger(RecalcTrigger,TriggerON)),NA())</f>
        <v>1.2578541811896216E-2</v>
      </c>
      <c r="H1823" s="42">
        <f>_xll.qlCalendarAdvance(Calendar,$H1822,B1823,"f",FALSE)</f>
        <v>52286</v>
      </c>
      <c r="I1823" s="177">
        <f>_xll.qlInterestRateIndexValueDate(Index1M,$H1823)</f>
        <v>52288</v>
      </c>
      <c r="J1823" s="182">
        <f>IFERROR(_xll.qlIndexFixing(Index1M,$H1823,TRUE,_xll.ohTrigger(RecalcTrigger,Trigger1M)),NA())</f>
        <v>1.2785455964191086E-2</v>
      </c>
      <c r="K1823" s="44">
        <f>IFERROR(_xll.qlIndexFixing(Index3M,H1823,TRUE,_xll.ohTrigger(RecalcTrigger,Trigger3M)),NA())</f>
        <v>1.3073949875398786E-2</v>
      </c>
      <c r="L1823" s="44">
        <f>IFERROR(_xll.qlIndexFixing(Index6M,$H1823,TRUE,_xll.ohTrigger(RecalcTrigger,Trigger6M)),NA())</f>
        <v>1.3203703533659555E-2</v>
      </c>
      <c r="M1823" s="183">
        <f>IFERROR(_xll.qlIndexFixing(Index1Y,$H1823,TRUE,_xll.ohTrigger(RecalcTrigger,Trigger1Y)),NA())</f>
        <v>1.3485341418879419E-2</v>
      </c>
      <c r="N1823" s="182">
        <f>IFERROR(_xll.qlIndexFixing(ONIndex1M,I1823,TRUE,_xll.ohTrigger(RecalcTrigger,Trigger1M)),NA())</f>
        <v>1.2781304827713669E-2</v>
      </c>
      <c r="O1823" s="44">
        <f>IFERROR(_xll.qlIndexFixing(ONIndex3M,I1823,TRUE,_xll.ohTrigger(RecalcTrigger,Trigger3M)),NA())</f>
        <v>1.3061959632230113E-2</v>
      </c>
      <c r="P1823" s="44">
        <f>IFERROR(_xll.qlIndexFixing(ONIndex6M,I1823,TRUE,_xll.ohTrigger(RecalcTrigger,Trigger6M)),NA())</f>
        <v>1.3192551321612456E-2</v>
      </c>
      <c r="Q1823" s="183">
        <f>IFERROR(_xll.qlIndexFixing(ONIndex1Y,I1823,TRUE,_xll.ohTrigger(RecalcTrigger,Trigger1Y)),NA())</f>
        <v>1.3422034873133981E-2</v>
      </c>
    </row>
    <row r="1824" spans="2:17" x14ac:dyDescent="0.2">
      <c r="B1824" s="39" t="s">
        <v>42</v>
      </c>
      <c r="D1824" s="42">
        <f>_xll.qlCalendarAdvance(Calendar,$D1823,B1824,"f",FALSE)</f>
        <v>52293</v>
      </c>
      <c r="E1824" s="177">
        <f>_xll.qlInterestRateIndexValueDate(IndexON,D1824)</f>
        <v>52293</v>
      </c>
      <c r="F1824" s="193">
        <f>IFERROR(_xll.qlIndexFixing(IndexON,D1824,TRUE,_xll.ohTrigger(RecalcTrigger,TriggerON)),NA())</f>
        <v>1.2578541811896216E-2</v>
      </c>
      <c r="H1824" s="42">
        <f>_xll.qlCalendarAdvance(Calendar,$H1823,B1824,"f",FALSE)</f>
        <v>52293</v>
      </c>
      <c r="I1824" s="177">
        <f>_xll.qlInterestRateIndexValueDate(Index1M,$H1824)</f>
        <v>52295</v>
      </c>
      <c r="J1824" s="182">
        <f>IFERROR(_xll.qlIndexFixing(Index1M,$H1824,TRUE,_xll.ohTrigger(RecalcTrigger,Trigger1M)),NA())</f>
        <v>1.2784508233304459E-2</v>
      </c>
      <c r="K1824" s="44">
        <f>IFERROR(_xll.qlIndexFixing(Index3M,H1824,TRUE,_xll.ohTrigger(RecalcTrigger,Trigger3M)),NA())</f>
        <v>1.3072814479884756E-2</v>
      </c>
      <c r="L1824" s="44">
        <f>IFERROR(_xll.qlIndexFixing(Index6M,$H1824,TRUE,_xll.ohTrigger(RecalcTrigger,Trigger6M)),NA())</f>
        <v>1.3201330298245417E-2</v>
      </c>
      <c r="M1824" s="183">
        <f>IFERROR(_xll.qlIndexFixing(Index1Y,$H1824,TRUE,_xll.ohTrigger(RecalcTrigger,Trigger1Y)),NA())</f>
        <v>1.3484829486132085E-2</v>
      </c>
      <c r="N1824" s="182">
        <f>IFERROR(_xll.qlIndexFixing(ONIndex1M,I1824,TRUE,_xll.ohTrigger(RecalcTrigger,Trigger1M)),NA())</f>
        <v>1.2779840515042551E-2</v>
      </c>
      <c r="O1824" s="44">
        <f>IFERROR(_xll.qlIndexFixing(ONIndex3M,I1824,TRUE,_xll.ohTrigger(RecalcTrigger,Trigger3M)),NA())</f>
        <v>1.3060365338652957E-2</v>
      </c>
      <c r="P1824" s="44">
        <f>IFERROR(_xll.qlIndexFixing(ONIndex6M,I1824,TRUE,_xll.ohTrigger(RecalcTrigger,Trigger6M)),NA())</f>
        <v>1.3189923689260752E-2</v>
      </c>
      <c r="Q1824" s="183">
        <f>IFERROR(_xll.qlIndexFixing(ONIndex1Y,I1824,TRUE,_xll.ohTrigger(RecalcTrigger,Trigger1Y)),NA())</f>
        <v>1.342084286056533E-2</v>
      </c>
    </row>
    <row r="1825" spans="2:17" x14ac:dyDescent="0.2">
      <c r="B1825" s="39" t="s">
        <v>42</v>
      </c>
      <c r="D1825" s="42">
        <f>_xll.qlCalendarAdvance(Calendar,$D1824,B1825,"f",FALSE)</f>
        <v>52300</v>
      </c>
      <c r="E1825" s="177">
        <f>_xll.qlInterestRateIndexValueDate(IndexON,D1825)</f>
        <v>52300</v>
      </c>
      <c r="F1825" s="193">
        <f>IFERROR(_xll.qlIndexFixing(IndexON,D1825,TRUE,_xll.ohTrigger(RecalcTrigger,TriggerON)),NA())</f>
        <v>1.2578541811896216E-2</v>
      </c>
      <c r="H1825" s="42">
        <f>_xll.qlCalendarAdvance(Calendar,$H1824,B1825,"f",FALSE)</f>
        <v>52300</v>
      </c>
      <c r="I1825" s="177">
        <f>_xll.qlInterestRateIndexValueDate(Index1M,$H1825)</f>
        <v>52302</v>
      </c>
      <c r="J1825" s="182">
        <f>IFERROR(_xll.qlIndexFixing(Index1M,$H1825,TRUE,_xll.ohTrigger(RecalcTrigger,Trigger1M)),NA())</f>
        <v>1.2783078464361219E-2</v>
      </c>
      <c r="K1825" s="44">
        <f>IFERROR(_xll.qlIndexFixing(Index3M,H1825,TRUE,_xll.ohTrigger(RecalcTrigger,Trigger3M)),NA())</f>
        <v>1.3071302858045751E-2</v>
      </c>
      <c r="L1825" s="44">
        <f>IFERROR(_xll.qlIndexFixing(Index6M,$H1825,TRUE,_xll.ohTrigger(RecalcTrigger,Trigger6M)),NA())</f>
        <v>1.3198691481805648E-2</v>
      </c>
      <c r="M1825" s="183">
        <f>IFERROR(_xll.qlIndexFixing(Index1Y,$H1825,TRUE,_xll.ohTrigger(RecalcTrigger,Trigger1Y)),NA())</f>
        <v>1.3483783996342343E-2</v>
      </c>
      <c r="N1825" s="182">
        <f>IFERROR(_xll.qlIndexFixing(ONIndex1M,I1825,TRUE,_xll.ohTrigger(RecalcTrigger,Trigger1M)),NA())</f>
        <v>1.2778389801173518E-2</v>
      </c>
      <c r="O1825" s="44">
        <f>IFERROR(_xll.qlIndexFixing(ONIndex3M,I1825,TRUE,_xll.ohTrigger(RecalcTrigger,Trigger3M)),NA())</f>
        <v>1.3058783490160764E-2</v>
      </c>
      <c r="P1825" s="44">
        <f>IFERROR(_xll.qlIndexFixing(ONIndex6M,I1825,TRUE,_xll.ohTrigger(RecalcTrigger,Trigger6M)),NA())</f>
        <v>1.318729636993865E-2</v>
      </c>
      <c r="Q1825" s="183">
        <f>IFERROR(_xll.qlIndexFixing(ONIndex1Y,I1825,TRUE,_xll.ohTrigger(RecalcTrigger,Trigger1Y)),NA())</f>
        <v>1.341965648228971E-2</v>
      </c>
    </row>
    <row r="1826" spans="2:17" x14ac:dyDescent="0.2">
      <c r="B1826" s="39" t="s">
        <v>42</v>
      </c>
      <c r="D1826" s="42">
        <f>_xll.qlCalendarAdvance(Calendar,$D1825,B1826,"f",FALSE)</f>
        <v>52307</v>
      </c>
      <c r="E1826" s="177">
        <f>_xll.qlInterestRateIndexValueDate(IndexON,D1826)</f>
        <v>52307</v>
      </c>
      <c r="F1826" s="193">
        <f>IFERROR(_xll.qlIndexFixing(IndexON,D1826,TRUE,_xll.ohTrigger(RecalcTrigger,TriggerON)),NA())</f>
        <v>1.2578541811896216E-2</v>
      </c>
      <c r="H1826" s="42">
        <f>_xll.qlCalendarAdvance(Calendar,$H1825,B1826,"f",FALSE)</f>
        <v>52307</v>
      </c>
      <c r="I1826" s="177">
        <f>_xll.qlInterestRateIndexValueDate(Index1M,$H1826)</f>
        <v>52309</v>
      </c>
      <c r="J1826" s="182">
        <f>IFERROR(_xll.qlIndexFixing(Index1M,$H1826,TRUE,_xll.ohTrigger(RecalcTrigger,Trigger1M)),NA())</f>
        <v>1.278166246264284E-2</v>
      </c>
      <c r="K1826" s="44">
        <f>IFERROR(_xll.qlIndexFixing(Index3M,H1826,TRUE,_xll.ohTrigger(RecalcTrigger,Trigger3M)),NA())</f>
        <v>1.3069804079711266E-2</v>
      </c>
      <c r="L1826" s="44">
        <f>IFERROR(_xll.qlIndexFixing(Index6M,$H1826,TRUE,_xll.ohTrigger(RecalcTrigger,Trigger6M)),NA())</f>
        <v>1.3196053260158052E-2</v>
      </c>
      <c r="M1826" s="183">
        <f>IFERROR(_xll.qlIndexFixing(Index1Y,$H1826,TRUE,_xll.ohTrigger(RecalcTrigger,Trigger1Y)),NA())</f>
        <v>1.3482744845395096E-2</v>
      </c>
      <c r="N1826" s="182">
        <f>IFERROR(_xll.qlIndexFixing(ONIndex1M,I1826,TRUE,_xll.ohTrigger(RecalcTrigger,Trigger1M)),NA())</f>
        <v>1.2776952744140146E-2</v>
      </c>
      <c r="O1826" s="44">
        <f>IFERROR(_xll.qlIndexFixing(ONIndex3M,I1826,TRUE,_xll.ohTrigger(RecalcTrigger,Trigger3M)),NA())</f>
        <v>1.3057214138232354E-2</v>
      </c>
      <c r="P1826" s="44">
        <f>IFERROR(_xll.qlIndexFixing(ONIndex6M,I1826,TRUE,_xll.ohTrigger(RecalcTrigger,Trigger6M)),NA())</f>
        <v>1.3184669383550229E-2</v>
      </c>
      <c r="Q1826" s="183">
        <f>IFERROR(_xll.qlIndexFixing(ONIndex1Y,I1826,TRUE,_xll.ohTrigger(RecalcTrigger,Trigger1Y)),NA())</f>
        <v>1.3418475761328708E-2</v>
      </c>
    </row>
    <row r="1827" spans="2:17" x14ac:dyDescent="0.2">
      <c r="B1827" s="39" t="s">
        <v>42</v>
      </c>
      <c r="D1827" s="42">
        <f>_xll.qlCalendarAdvance(Calendar,$D1826,B1827,"f",FALSE)</f>
        <v>52314</v>
      </c>
      <c r="E1827" s="177">
        <f>_xll.qlInterestRateIndexValueDate(IndexON,D1827)</f>
        <v>52314</v>
      </c>
      <c r="F1827" s="193">
        <f>IFERROR(_xll.qlIndexFixing(IndexON,D1827,TRUE,_xll.ohTrigger(RecalcTrigger,TriggerON)),NA())</f>
        <v>1.257854181181628E-2</v>
      </c>
      <c r="H1827" s="42">
        <f>_xll.qlCalendarAdvance(Calendar,$H1826,B1827,"f",FALSE)</f>
        <v>52314</v>
      </c>
      <c r="I1827" s="177">
        <f>_xll.qlInterestRateIndexValueDate(Index1M,$H1827)</f>
        <v>52316</v>
      </c>
      <c r="J1827" s="182">
        <f>IFERROR(_xll.qlIndexFixing(Index1M,$H1827,TRUE,_xll.ohTrigger(RecalcTrigger,Trigger1M)),NA())</f>
        <v>1.2780260286115452E-2</v>
      </c>
      <c r="K1827" s="44">
        <f>IFERROR(_xll.qlIndexFixing(Index3M,H1827,TRUE,_xll.ohTrigger(RecalcTrigger,Trigger3M)),NA())</f>
        <v>1.3068318196345354E-2</v>
      </c>
      <c r="L1827" s="44">
        <f>IFERROR(_xll.qlIndexFixing(Index6M,$H1827,TRUE,_xll.ohTrigger(RecalcTrigger,Trigger6M)),NA())</f>
        <v>1.3193415653545362E-2</v>
      </c>
      <c r="M1827" s="183">
        <f>IFERROR(_xll.qlIndexFixing(Index1Y,$H1827,TRUE,_xll.ohTrigger(RecalcTrigger,Trigger1Y)),NA())</f>
        <v>1.3481712056770474E-2</v>
      </c>
      <c r="N1827" s="182">
        <f>IFERROR(_xll.qlIndexFixing(ONIndex1M,I1827,TRUE,_xll.ohTrigger(RecalcTrigger,Trigger1M)),NA())</f>
        <v>1.277512525957647E-2</v>
      </c>
      <c r="O1827" s="44">
        <f>IFERROR(_xll.qlIndexFixing(ONIndex3M,I1827,TRUE,_xll.ohTrigger(RecalcTrigger,Trigger3M)),NA())</f>
        <v>1.3055214844701624E-2</v>
      </c>
      <c r="P1827" s="44">
        <f>IFERROR(_xll.qlIndexFixing(ONIndex6M,I1827,TRUE,_xll.ohTrigger(RecalcTrigger,Trigger6M)),NA())</f>
        <v>1.3181292351616136E-2</v>
      </c>
      <c r="Q1827" s="183">
        <f>IFERROR(_xll.qlIndexFixing(ONIndex1Y,I1827,TRUE,_xll.ohTrigger(RecalcTrigger,Trigger1Y)),NA())</f>
        <v>1.3416966041779332E-2</v>
      </c>
    </row>
    <row r="1828" spans="2:17" x14ac:dyDescent="0.2">
      <c r="B1828" s="39" t="s">
        <v>42</v>
      </c>
      <c r="D1828" s="42">
        <f>_xll.qlCalendarAdvance(Calendar,$D1827,B1828,"f",FALSE)</f>
        <v>52321</v>
      </c>
      <c r="E1828" s="177">
        <f>_xll.qlInterestRateIndexValueDate(IndexON,D1828)</f>
        <v>52321</v>
      </c>
      <c r="F1828" s="193">
        <f>IFERROR(_xll.qlIndexFixing(IndexON,D1828,TRUE,_xll.ohTrigger(RecalcTrigger,TriggerON)),NA())</f>
        <v>1.257854181181628E-2</v>
      </c>
      <c r="H1828" s="42">
        <f>_xll.qlCalendarAdvance(Calendar,$H1827,B1828,"f",FALSE)</f>
        <v>52321</v>
      </c>
      <c r="I1828" s="177">
        <f>_xll.qlInterestRateIndexValueDate(Index1M,$H1828)</f>
        <v>52323</v>
      </c>
      <c r="J1828" s="182">
        <f>IFERROR(_xll.qlIndexFixing(Index1M,$H1828,TRUE,_xll.ohTrigger(RecalcTrigger,Trigger1M)),NA())</f>
        <v>1.2778871992755181E-2</v>
      </c>
      <c r="K1828" s="44">
        <f>IFERROR(_xll.qlIndexFixing(Index3M,H1828,TRUE,_xll.ohTrigger(RecalcTrigger,Trigger3M)),NA())</f>
        <v>1.3066711137150622E-2</v>
      </c>
      <c r="L1828" s="44">
        <f>IFERROR(_xll.qlIndexFixing(Index6M,$H1828,TRUE,_xll.ohTrigger(RecalcTrigger,Trigger6M)),NA())</f>
        <v>1.3190619703371362E-2</v>
      </c>
      <c r="M1828" s="183">
        <f>IFERROR(_xll.qlIndexFixing(Index1Y,$H1828,TRUE,_xll.ohTrigger(RecalcTrigger,Trigger1Y)),NA())</f>
        <v>1.3480685653947522E-2</v>
      </c>
      <c r="N1828" s="182">
        <f>IFERROR(_xll.qlIndexFixing(ONIndex1M,I1828,TRUE,_xll.ohTrigger(RecalcTrigger,Trigger1M)),NA())</f>
        <v>1.2774119831835407E-2</v>
      </c>
      <c r="O1828" s="44">
        <f>IFERROR(_xll.qlIndexFixing(ONIndex3M,I1828,TRUE,_xll.ohTrigger(RecalcTrigger,Trigger3M)),NA())</f>
        <v>1.3054113128863065E-2</v>
      </c>
      <c r="P1828" s="44">
        <f>IFERROR(_xll.qlIndexFixing(ONIndex6M,I1828,TRUE,_xll.ohTrigger(RecalcTrigger,Trigger6M)),NA())</f>
        <v>1.3179416490549656E-2</v>
      </c>
      <c r="Q1828" s="183">
        <f>IFERROR(_xll.qlIndexFixing(ONIndex1Y,I1828,TRUE,_xll.ohTrigger(RecalcTrigger,Trigger1Y)),NA())</f>
        <v>1.3416131384316188E-2</v>
      </c>
    </row>
    <row r="1829" spans="2:17" x14ac:dyDescent="0.2">
      <c r="B1829" s="39" t="s">
        <v>42</v>
      </c>
      <c r="D1829" s="42">
        <f>_xll.qlCalendarAdvance(Calendar,$D1828,B1829,"f",FALSE)</f>
        <v>52328</v>
      </c>
      <c r="E1829" s="177">
        <f>_xll.qlInterestRateIndexValueDate(IndexON,D1829)</f>
        <v>52328</v>
      </c>
      <c r="F1829" s="193">
        <f>IFERROR(_xll.qlIndexFixing(IndexON,D1829,TRUE,_xll.ohTrigger(RecalcTrigger,TriggerON)),NA())</f>
        <v>1.2578541811896216E-2</v>
      </c>
      <c r="H1829" s="42">
        <f>_xll.qlCalendarAdvance(Calendar,$H1828,B1829,"f",FALSE)</f>
        <v>52328</v>
      </c>
      <c r="I1829" s="177">
        <f>_xll.qlInterestRateIndexValueDate(Index1M,$H1829)</f>
        <v>52330</v>
      </c>
      <c r="J1829" s="182">
        <f>IFERROR(_xll.qlIndexFixing(Index1M,$H1829,TRUE,_xll.ohTrigger(RecalcTrigger,Trigger1M)),NA())</f>
        <v>1.2777497640528157E-2</v>
      </c>
      <c r="K1829" s="44">
        <f>IFERROR(_xll.qlIndexFixing(Index3M,H1829,TRUE,_xll.ohTrigger(RecalcTrigger,Trigger3M)),NA())</f>
        <v>1.3065250312911905E-2</v>
      </c>
      <c r="L1829" s="44">
        <f>IFERROR(_xll.qlIndexFixing(Index6M,$H1829,TRUE,_xll.ohTrigger(RecalcTrigger,Trigger6M)),NA())</f>
        <v>1.3187983515119189E-2</v>
      </c>
      <c r="M1829" s="183">
        <f>IFERROR(_xll.qlIndexFixing(Index1Y,$H1829,TRUE,_xll.ohTrigger(RecalcTrigger,Trigger1Y)),NA())</f>
        <v>1.3479665660406806E-2</v>
      </c>
      <c r="N1829" s="182">
        <f>IFERROR(_xll.qlIndexFixing(ONIndex1M,I1829,TRUE,_xll.ohTrigger(RecalcTrigger,Trigger1M)),NA())</f>
        <v>1.2772724092551258E-2</v>
      </c>
      <c r="O1829" s="44">
        <f>IFERROR(_xll.qlIndexFixing(ONIndex3M,I1829,TRUE,_xll.ohTrigger(RecalcTrigger,Trigger3M)),NA())</f>
        <v>1.3052581574060085E-2</v>
      </c>
      <c r="P1829" s="44">
        <f>IFERROR(_xll.qlIndexFixing(ONIndex6M,I1829,TRUE,_xll.ohTrigger(RecalcTrigger,Trigger6M)),NA())</f>
        <v>1.3176790623985468E-2</v>
      </c>
      <c r="Q1829" s="183">
        <f>IFERROR(_xll.qlIndexFixing(ONIndex1Y,I1829,TRUE,_xll.ohTrigger(RecalcTrigger,Trigger1Y)),NA())</f>
        <v>1.3414967774627584E-2</v>
      </c>
    </row>
    <row r="1830" spans="2:17" x14ac:dyDescent="0.2">
      <c r="B1830" s="39" t="s">
        <v>42</v>
      </c>
      <c r="D1830" s="42">
        <f>_xll.qlCalendarAdvance(Calendar,$D1829,B1830,"f",FALSE)</f>
        <v>52335</v>
      </c>
      <c r="E1830" s="177">
        <f>_xll.qlInterestRateIndexValueDate(IndexON,D1830)</f>
        <v>52335</v>
      </c>
      <c r="F1830" s="193">
        <f>IFERROR(_xll.qlIndexFixing(IndexON,D1830,TRUE,_xll.ohTrigger(RecalcTrigger,TriggerON)),NA())</f>
        <v>1.2578541811896216E-2</v>
      </c>
      <c r="H1830" s="42">
        <f>_xll.qlCalendarAdvance(Calendar,$H1829,B1830,"f",FALSE)</f>
        <v>52335</v>
      </c>
      <c r="I1830" s="177">
        <f>_xll.qlInterestRateIndexValueDate(Index1M,$H1830)</f>
        <v>52337</v>
      </c>
      <c r="J1830" s="182">
        <f>IFERROR(_xll.qlIndexFixing(Index1M,$H1830,TRUE,_xll.ohTrigger(RecalcTrigger,Trigger1M)),NA())</f>
        <v>1.2776137287408007E-2</v>
      </c>
      <c r="K1830" s="44">
        <f>IFERROR(_xll.qlIndexFixing(Index3M,H1830,TRUE,_xll.ohTrigger(RecalcTrigger,Trigger3M)),NA())</f>
        <v>1.3063802533879421E-2</v>
      </c>
      <c r="L1830" s="44">
        <f>IFERROR(_xll.qlIndexFixing(Index6M,$H1830,TRUE,_xll.ohTrigger(RecalcTrigger,Trigger6M)),NA())</f>
        <v>1.3185347998157798E-2</v>
      </c>
      <c r="M1830" s="183">
        <f>IFERROR(_xll.qlIndexFixing(Index1Y,$H1830,TRUE,_xll.ohTrigger(RecalcTrigger,Trigger1Y)),NA())</f>
        <v>1.3478835170466979E-2</v>
      </c>
      <c r="N1830" s="182">
        <f>IFERROR(_xll.qlIndexFixing(ONIndex1M,I1830,TRUE,_xll.ohTrigger(RecalcTrigger,Trigger1M)),NA())</f>
        <v>1.277134224167753E-2</v>
      </c>
      <c r="O1830" s="44">
        <f>IFERROR(_xll.qlIndexFixing(ONIndex3M,I1830,TRUE,_xll.ohTrigger(RecalcTrigger,Trigger3M)),NA())</f>
        <v>1.3051062720936812E-2</v>
      </c>
      <c r="P1830" s="44">
        <f>IFERROR(_xll.qlIndexFixing(ONIndex6M,I1830,TRUE,_xll.ohTrigger(RecalcTrigger,Trigger6M)),NA())</f>
        <v>1.3174165170850571E-2</v>
      </c>
      <c r="Q1830" s="183">
        <f>IFERROR(_xll.qlIndexFixing(ONIndex1Y,I1830,TRUE,_xll.ohTrigger(RecalcTrigger,Trigger1Y)),NA())</f>
        <v>1.3413809915139296E-2</v>
      </c>
    </row>
    <row r="1831" spans="2:17" x14ac:dyDescent="0.2">
      <c r="B1831" s="39" t="s">
        <v>42</v>
      </c>
      <c r="D1831" s="42">
        <f>_xll.qlCalendarAdvance(Calendar,$D1830,B1831,"f",FALSE)</f>
        <v>52342</v>
      </c>
      <c r="E1831" s="177">
        <f>_xll.qlInterestRateIndexValueDate(IndexON,D1831)</f>
        <v>52342</v>
      </c>
      <c r="F1831" s="193">
        <f>IFERROR(_xll.qlIndexFixing(IndexON,D1831,TRUE,_xll.ohTrigger(RecalcTrigger,TriggerON)),NA())</f>
        <v>1.2578541811896216E-2</v>
      </c>
      <c r="H1831" s="42">
        <f>_xll.qlCalendarAdvance(Calendar,$H1830,B1831,"f",FALSE)</f>
        <v>52342</v>
      </c>
      <c r="I1831" s="177">
        <f>_xll.qlInterestRateIndexValueDate(Index1M,$H1831)</f>
        <v>52344</v>
      </c>
      <c r="J1831" s="182">
        <f>IFERROR(_xll.qlIndexFixing(Index1M,$H1831,TRUE,_xll.ohTrigger(RecalcTrigger,Trigger1M)),NA())</f>
        <v>1.2774790991368357E-2</v>
      </c>
      <c r="K1831" s="44">
        <f>IFERROR(_xll.qlIndexFixing(Index3M,H1831,TRUE,_xll.ohTrigger(RecalcTrigger,Trigger3M)),NA())</f>
        <v>1.3062367851520573E-2</v>
      </c>
      <c r="L1831" s="44">
        <f>IFERROR(_xll.qlIndexFixing(Index6M,$H1831,TRUE,_xll.ohTrigger(RecalcTrigger,Trigger6M)),NA())</f>
        <v>1.3182713172726301E-2</v>
      </c>
      <c r="M1831" s="183">
        <f>IFERROR(_xll.qlIndexFixing(Index1Y,$H1831,TRUE,_xll.ohTrigger(RecalcTrigger,Trigger1Y)),NA())</f>
        <v>1.3477644995088692E-2</v>
      </c>
      <c r="N1831" s="182">
        <f>IFERROR(_xll.qlIndexFixing(ONIndex1M,I1831,TRUE,_xll.ohTrigger(RecalcTrigger,Trigger1M)),NA())</f>
        <v>1.2769974337167866E-2</v>
      </c>
      <c r="O1831" s="44">
        <f>IFERROR(_xll.qlIndexFixing(ONIndex3M,I1831,TRUE,_xll.ohTrigger(RecalcTrigger,Trigger3M)),NA())</f>
        <v>1.3049556620812197E-2</v>
      </c>
      <c r="P1831" s="44">
        <f>IFERROR(_xll.qlIndexFixing(ONIndex6M,I1831,TRUE,_xll.ohTrigger(RecalcTrigger,Trigger6M)),NA())</f>
        <v>1.3171540151288852E-2</v>
      </c>
      <c r="Q1831" s="183">
        <f>IFERROR(_xll.qlIndexFixing(ONIndex1Y,I1831,TRUE,_xll.ohTrigger(RecalcTrigger,Trigger1Y)),NA())</f>
        <v>1.3412657828872909E-2</v>
      </c>
    </row>
    <row r="1832" spans="2:17" x14ac:dyDescent="0.2">
      <c r="B1832" s="39" t="s">
        <v>42</v>
      </c>
      <c r="D1832" s="42">
        <f>_xll.qlCalendarAdvance(Calendar,$D1831,B1832,"f",FALSE)</f>
        <v>52349</v>
      </c>
      <c r="E1832" s="177">
        <f>_xll.qlInterestRateIndexValueDate(IndexON,D1832)</f>
        <v>52349</v>
      </c>
      <c r="F1832" s="193">
        <f>IFERROR(_xll.qlIndexFixing(IndexON,D1832,TRUE,_xll.ohTrigger(RecalcTrigger,TriggerON)),NA())</f>
        <v>1.2578541811896216E-2</v>
      </c>
      <c r="H1832" s="42">
        <f>_xll.qlCalendarAdvance(Calendar,$H1831,B1832,"f",FALSE)</f>
        <v>52349</v>
      </c>
      <c r="I1832" s="177">
        <f>_xll.qlInterestRateIndexValueDate(Index1M,$H1832)</f>
        <v>52351</v>
      </c>
      <c r="J1832" s="182">
        <f>IFERROR(_xll.qlIndexFixing(Index1M,$H1832,TRUE,_xll.ohTrigger(RecalcTrigger,Trigger1M)),NA())</f>
        <v>1.2773061295740766E-2</v>
      </c>
      <c r="K1832" s="44">
        <f>IFERROR(_xll.qlIndexFixing(Index3M,H1832,TRUE,_xll.ohTrigger(RecalcTrigger,Trigger3M)),NA())</f>
        <v>1.3061084005308709E-2</v>
      </c>
      <c r="L1832" s="44">
        <f>IFERROR(_xll.qlIndexFixing(Index6M,$H1832,TRUE,_xll.ohTrigger(RecalcTrigger,Trigger6M)),NA())</f>
        <v>1.3180079059063371E-2</v>
      </c>
      <c r="M1832" s="183">
        <f>IFERROR(_xll.qlIndexFixing(Index1Y,$H1832,TRUE,_xll.ohTrigger(RecalcTrigger,Trigger1Y)),NA())</f>
        <v>1.3476092801240451E-2</v>
      </c>
      <c r="N1832" s="182">
        <f>IFERROR(_xll.qlIndexFixing(ONIndex1M,I1832,TRUE,_xll.ohTrigger(RecalcTrigger,Trigger1M)),NA())</f>
        <v>1.2768428169014356E-2</v>
      </c>
      <c r="O1832" s="44">
        <f>IFERROR(_xll.qlIndexFixing(ONIndex3M,I1832,TRUE,_xll.ohTrigger(RecalcTrigger,Trigger3M)),NA())</f>
        <v>1.3047851045291381E-2</v>
      </c>
      <c r="P1832" s="44">
        <f>IFERROR(_xll.qlIndexFixing(ONIndex6M,I1832,TRUE,_xll.ohTrigger(RecalcTrigger,Trigger6M)),NA())</f>
        <v>1.3168540685732921E-2</v>
      </c>
      <c r="Q1832" s="183">
        <f>IFERROR(_xll.qlIndexFixing(ONIndex1Y,I1832,TRUE,_xll.ohTrigger(RecalcTrigger,Trigger1Y)),NA())</f>
        <v>1.3411348257861277E-2</v>
      </c>
    </row>
    <row r="1833" spans="2:17" x14ac:dyDescent="0.2">
      <c r="B1833" s="39" t="s">
        <v>42</v>
      </c>
      <c r="D1833" s="42">
        <f>_xll.qlCalendarAdvance(Calendar,$D1832,B1833,"f",FALSE)</f>
        <v>52356</v>
      </c>
      <c r="E1833" s="177">
        <f>_xll.qlInterestRateIndexValueDate(IndexON,D1833)</f>
        <v>52356</v>
      </c>
      <c r="F1833" s="193">
        <f>IFERROR(_xll.qlIndexFixing(IndexON,D1833,TRUE,_xll.ohTrigger(RecalcTrigger,TriggerON)),NA())</f>
        <v>1.2578541811896216E-2</v>
      </c>
      <c r="H1833" s="42">
        <f>_xll.qlCalendarAdvance(Calendar,$H1832,B1833,"f",FALSE)</f>
        <v>52356</v>
      </c>
      <c r="I1833" s="177">
        <f>_xll.qlInterestRateIndexValueDate(Index1M,$H1833)</f>
        <v>52358</v>
      </c>
      <c r="J1833" s="182">
        <f>IFERROR(_xll.qlIndexFixing(Index1M,$H1833,TRUE,_xll.ohTrigger(RecalcTrigger,Trigger1M)),NA())</f>
        <v>1.2772140802407572E-2</v>
      </c>
      <c r="K1833" s="44">
        <f>IFERROR(_xll.qlIndexFixing(Index3M,H1833,TRUE,_xll.ohTrigger(RecalcTrigger,Trigger3M)),NA())</f>
        <v>1.3059676572517527E-2</v>
      </c>
      <c r="L1833" s="44">
        <f>IFERROR(_xll.qlIndexFixing(Index6M,$H1833,TRUE,_xll.ohTrigger(RecalcTrigger,Trigger6M)),NA())</f>
        <v>1.3177604063116143E-2</v>
      </c>
      <c r="M1833" s="183">
        <f>IFERROR(_xll.qlIndexFixing(Index1Y,$H1833,TRUE,_xll.ohTrigger(RecalcTrigger,Trigger1Y)),NA())</f>
        <v>1.3475650248655009E-2</v>
      </c>
      <c r="N1833" s="182">
        <f>IFERROR(_xll.qlIndexFixing(ONIndex1M,I1833,TRUE,_xll.ohTrigger(RecalcTrigger,Trigger1M)),NA())</f>
        <v>1.2767280598655617E-2</v>
      </c>
      <c r="O1833" s="44">
        <f>IFERROR(_xll.qlIndexFixing(ONIndex3M,I1833,TRUE,_xll.ohTrigger(RecalcTrigger,Trigger3M)),NA())</f>
        <v>1.3046582884834734E-2</v>
      </c>
      <c r="P1833" s="44">
        <f>IFERROR(_xll.qlIndexFixing(ONIndex6M,I1833,TRUE,_xll.ohTrigger(RecalcTrigger,Trigger6M)),NA())</f>
        <v>1.3166291493460491E-2</v>
      </c>
      <c r="Q1833" s="183">
        <f>IFERROR(_xll.qlIndexFixing(ONIndex1Y,I1833,TRUE,_xll.ohTrigger(RecalcTrigger,Trigger1Y)),NA())</f>
        <v>1.3410371068971472E-2</v>
      </c>
    </row>
    <row r="1834" spans="2:17" x14ac:dyDescent="0.2">
      <c r="B1834" s="39" t="s">
        <v>42</v>
      </c>
      <c r="D1834" s="42">
        <f>_xll.qlCalendarAdvance(Calendar,$D1833,B1834,"f",FALSE)</f>
        <v>52363</v>
      </c>
      <c r="E1834" s="177">
        <f>_xll.qlInterestRateIndexValueDate(IndexON,D1834)</f>
        <v>52363</v>
      </c>
      <c r="F1834" s="193">
        <f>IFERROR(_xll.qlIndexFixing(IndexON,D1834,TRUE,_xll.ohTrigger(RecalcTrigger,TriggerON)),NA())</f>
        <v>1.2578541811896216E-2</v>
      </c>
      <c r="H1834" s="42">
        <f>_xll.qlCalendarAdvance(Calendar,$H1833,B1834,"f",FALSE)</f>
        <v>52363</v>
      </c>
      <c r="I1834" s="177">
        <f>_xll.qlInterestRateIndexValueDate(Index1M,$H1834)</f>
        <v>52365</v>
      </c>
      <c r="J1834" s="182">
        <f>IFERROR(_xll.qlIndexFixing(Index1M,$H1834,TRUE,_xll.ohTrigger(RecalcTrigger,Trigger1M)),NA())</f>
        <v>1.2770837025428694E-2</v>
      </c>
      <c r="K1834" s="44">
        <f>IFERROR(_xll.qlIndexFixing(Index3M,H1834,TRUE,_xll.ohTrigger(RecalcTrigger,Trigger3M)),NA())</f>
        <v>1.3058282394948485E-2</v>
      </c>
      <c r="L1834" s="44">
        <f>IFERROR(_xll.qlIndexFixing(Index6M,$H1834,TRUE,_xll.ohTrigger(RecalcTrigger,Trigger6M)),NA())</f>
        <v>1.3174971328503461E-2</v>
      </c>
      <c r="M1834" s="183">
        <f>IFERROR(_xll.qlIndexFixing(Index1Y,$H1834,TRUE,_xll.ohTrigger(RecalcTrigger,Trigger1Y)),NA())</f>
        <v>1.3474662653719613E-2</v>
      </c>
      <c r="N1834" s="182">
        <f>IFERROR(_xll.qlIndexFixing(ONIndex1M,I1834,TRUE,_xll.ohTrigger(RecalcTrigger,Trigger1M)),NA())</f>
        <v>1.2765954880560315E-2</v>
      </c>
      <c r="O1834" s="44">
        <f>IFERROR(_xll.qlIndexFixing(ONIndex3M,I1834,TRUE,_xll.ohTrigger(RecalcTrigger,Trigger3M)),NA())</f>
        <v>1.3045115351619785E-2</v>
      </c>
      <c r="P1834" s="44">
        <f>IFERROR(_xll.qlIndexFixing(ONIndex6M,I1834,TRUE,_xll.ohTrigger(RecalcTrigger,Trigger6M)),NA())</f>
        <v>1.3163667895321751E-2</v>
      </c>
      <c r="Q1834" s="183">
        <f>IFERROR(_xll.qlIndexFixing(ONIndex1Y,I1834,TRUE,_xll.ohTrigger(RecalcTrigger,Trigger1Y)),NA())</f>
        <v>1.3409236441619399E-2</v>
      </c>
    </row>
    <row r="1835" spans="2:17" x14ac:dyDescent="0.2">
      <c r="B1835" s="39" t="s">
        <v>42</v>
      </c>
      <c r="D1835" s="42">
        <f>_xll.qlCalendarAdvance(Calendar,$D1834,B1835,"f",FALSE)</f>
        <v>52370</v>
      </c>
      <c r="E1835" s="177">
        <f>_xll.qlInterestRateIndexValueDate(IndexON,D1835)</f>
        <v>52370</v>
      </c>
      <c r="F1835" s="193">
        <f>IFERROR(_xll.qlIndexFixing(IndexON,D1835,TRUE,_xll.ohTrigger(RecalcTrigger,TriggerON)),NA())</f>
        <v>1.2578541811896216E-2</v>
      </c>
      <c r="H1835" s="42">
        <f>_xll.qlCalendarAdvance(Calendar,$H1834,B1835,"f",FALSE)</f>
        <v>52370</v>
      </c>
      <c r="I1835" s="177">
        <f>_xll.qlInterestRateIndexValueDate(Index1M,$H1835)</f>
        <v>52372</v>
      </c>
      <c r="J1835" s="182">
        <f>IFERROR(_xll.qlIndexFixing(Index1M,$H1835,TRUE,_xll.ohTrigger(RecalcTrigger,Trigger1M)),NA())</f>
        <v>1.2769547537414827E-2</v>
      </c>
      <c r="K1835" s="44">
        <f>IFERROR(_xll.qlIndexFixing(Index3M,H1835,TRUE,_xll.ohTrigger(RecalcTrigger,Trigger3M)),NA())</f>
        <v>1.3056901524068234E-2</v>
      </c>
      <c r="L1835" s="44">
        <f>IFERROR(_xll.qlIndexFixing(Index6M,$H1835,TRUE,_xll.ohTrigger(RecalcTrigger,Trigger6M)),NA())</f>
        <v>1.3172339370855077E-2</v>
      </c>
      <c r="M1835" s="183">
        <f>IFERROR(_xll.qlIndexFixing(Index1Y,$H1835,TRUE,_xll.ohTrigger(RecalcTrigger,Trigger1Y)),NA())</f>
        <v>1.3473681608944413E-2</v>
      </c>
      <c r="N1835" s="182">
        <f>IFERROR(_xll.qlIndexFixing(ONIndex1M,I1835,TRUE,_xll.ohTrigger(RecalcTrigger,Trigger1M)),NA())</f>
        <v>1.2764643340483772E-2</v>
      </c>
      <c r="O1835" s="44">
        <f>IFERROR(_xll.qlIndexFixing(ONIndex3M,I1835,TRUE,_xll.ohTrigger(RecalcTrigger,Trigger3M)),NA())</f>
        <v>1.3043660776679289E-2</v>
      </c>
      <c r="P1835" s="44">
        <f>IFERROR(_xll.qlIndexFixing(ONIndex6M,I1835,TRUE,_xll.ohTrigger(RecalcTrigger,Trigger6M)),NA())</f>
        <v>1.3161044811171863E-2</v>
      </c>
      <c r="Q1835" s="183">
        <f>IFERROR(_xll.qlIndexFixing(ONIndex1Y,I1835,TRUE,_xll.ohTrigger(RecalcTrigger,Trigger1Y)),NA())</f>
        <v>1.3408107680294989E-2</v>
      </c>
    </row>
    <row r="1836" spans="2:17" x14ac:dyDescent="0.2">
      <c r="B1836" s="39" t="s">
        <v>42</v>
      </c>
      <c r="D1836" s="42">
        <f>_xll.qlCalendarAdvance(Calendar,$D1835,B1836,"f",FALSE)</f>
        <v>52377</v>
      </c>
      <c r="E1836" s="177">
        <f>_xll.qlInterestRateIndexValueDate(IndexON,D1836)</f>
        <v>52377</v>
      </c>
      <c r="F1836" s="193">
        <f>IFERROR(_xll.qlIndexFixing(IndexON,D1836,TRUE,_xll.ohTrigger(RecalcTrigger,TriggerON)),NA())</f>
        <v>1.257854181181628E-2</v>
      </c>
      <c r="H1836" s="42">
        <f>_xll.qlCalendarAdvance(Calendar,$H1835,B1836,"f",FALSE)</f>
        <v>52377</v>
      </c>
      <c r="I1836" s="177">
        <f>_xll.qlInterestRateIndexValueDate(Index1M,$H1836)</f>
        <v>52379</v>
      </c>
      <c r="J1836" s="182">
        <f>IFERROR(_xll.qlIndexFixing(Index1M,$H1836,TRUE,_xll.ohTrigger(RecalcTrigger,Trigger1M)),NA())</f>
        <v>1.2768272396332103E-2</v>
      </c>
      <c r="K1836" s="44">
        <f>IFERROR(_xll.qlIndexFixing(Index3M,H1836,TRUE,_xll.ohTrigger(RecalcTrigger,Trigger3M)),NA())</f>
        <v>1.3055534011341699E-2</v>
      </c>
      <c r="L1836" s="44">
        <f>IFERROR(_xll.qlIndexFixing(Index6M,$H1836,TRUE,_xll.ohTrigger(RecalcTrigger,Trigger6M)),NA())</f>
        <v>1.3169708210411576E-2</v>
      </c>
      <c r="M1836" s="183">
        <f>IFERROR(_xll.qlIndexFixing(Index1Y,$H1836,TRUE,_xll.ohTrigger(RecalcTrigger,Trigger1Y)),NA())</f>
        <v>1.3472707137810194E-2</v>
      </c>
      <c r="N1836" s="182">
        <f>IFERROR(_xll.qlIndexFixing(ONIndex1M,I1836,TRUE,_xll.ohTrigger(RecalcTrigger,Trigger1M)),NA())</f>
        <v>1.2763346036299694E-2</v>
      </c>
      <c r="O1836" s="44">
        <f>IFERROR(_xll.qlIndexFixing(ONIndex3M,I1836,TRUE,_xll.ohTrigger(RecalcTrigger,Trigger3M)),NA())</f>
        <v>1.3042219211092387E-2</v>
      </c>
      <c r="P1836" s="44">
        <f>IFERROR(_xll.qlIndexFixing(ONIndex6M,I1836,TRUE,_xll.ohTrigger(RecalcTrigger,Trigger6M)),NA())</f>
        <v>1.3158422261154712E-2</v>
      </c>
      <c r="Q1836" s="183">
        <f>IFERROR(_xll.qlIndexFixing(ONIndex1Y,I1836,TRUE,_xll.ohTrigger(RecalcTrigger,Trigger1Y)),NA())</f>
        <v>1.3406984808259637E-2</v>
      </c>
    </row>
    <row r="1837" spans="2:17" x14ac:dyDescent="0.2">
      <c r="B1837" s="39" t="s">
        <v>42</v>
      </c>
      <c r="D1837" s="42">
        <f>_xll.qlCalendarAdvance(Calendar,$D1836,B1837,"f",FALSE)</f>
        <v>52384</v>
      </c>
      <c r="E1837" s="177">
        <f>_xll.qlInterestRateIndexValueDate(IndexON,D1837)</f>
        <v>52384</v>
      </c>
      <c r="F1837" s="193">
        <f>IFERROR(_xll.qlIndexFixing(IndexON,D1837,TRUE,_xll.ohTrigger(RecalcTrigger,TriggerON)),NA())</f>
        <v>1.2578541811896216E-2</v>
      </c>
      <c r="H1837" s="42">
        <f>_xll.qlCalendarAdvance(Calendar,$H1836,B1837,"f",FALSE)</f>
        <v>52384</v>
      </c>
      <c r="I1837" s="177">
        <f>_xll.qlInterestRateIndexValueDate(Index1M,$H1837)</f>
        <v>52386</v>
      </c>
      <c r="J1837" s="182">
        <f>IFERROR(_xll.qlIndexFixing(Index1M,$H1837,TRUE,_xll.ohTrigger(RecalcTrigger,Trigger1M)),NA())</f>
        <v>1.2767011660159144E-2</v>
      </c>
      <c r="K1837" s="44">
        <f>IFERROR(_xll.qlIndexFixing(Index3M,H1837,TRUE,_xll.ohTrigger(RecalcTrigger,Trigger3M)),NA())</f>
        <v>1.3054179908235533E-2</v>
      </c>
      <c r="L1837" s="44">
        <f>IFERROR(_xll.qlIndexFixing(Index6M,$H1837,TRUE,_xll.ohTrigger(RecalcTrigger,Trigger6M)),NA())</f>
        <v>1.3166919875636075E-2</v>
      </c>
      <c r="M1837" s="183">
        <f>IFERROR(_xll.qlIndexFixing(Index1Y,$H1837,TRUE,_xll.ohTrigger(RecalcTrigger,Trigger1Y)),NA())</f>
        <v>1.3471739263796216E-2</v>
      </c>
      <c r="N1837" s="182">
        <f>IFERROR(_xll.qlIndexFixing(ONIndex1M,I1837,TRUE,_xll.ohTrigger(RecalcTrigger,Trigger1M)),NA())</f>
        <v>1.2762063025881787E-2</v>
      </c>
      <c r="O1837" s="44">
        <f>IFERROR(_xll.qlIndexFixing(ONIndex3M,I1837,TRUE,_xll.ohTrigger(RecalcTrigger,Trigger3M)),NA())</f>
        <v>1.3040790706417837E-2</v>
      </c>
      <c r="P1837" s="44">
        <f>IFERROR(_xll.qlIndexFixing(ONIndex6M,I1837,TRUE,_xll.ohTrigger(RecalcTrigger,Trigger6M)),NA())</f>
        <v>1.315580026533425E-2</v>
      </c>
      <c r="Q1837" s="183">
        <f>IFERROR(_xll.qlIndexFixing(ONIndex1Y,I1837,TRUE,_xll.ohTrigger(RecalcTrigger,Trigger1Y)),NA())</f>
        <v>1.3405867848534925E-2</v>
      </c>
    </row>
    <row r="1838" spans="2:17" x14ac:dyDescent="0.2">
      <c r="B1838" s="39" t="s">
        <v>42</v>
      </c>
      <c r="D1838" s="42">
        <f>_xll.qlCalendarAdvance(Calendar,$D1837,B1838,"f",FALSE)</f>
        <v>52391</v>
      </c>
      <c r="E1838" s="177">
        <f>_xll.qlInterestRateIndexValueDate(IndexON,D1838)</f>
        <v>52391</v>
      </c>
      <c r="F1838" s="193">
        <f>IFERROR(_xll.qlIndexFixing(IndexON,D1838,TRUE,_xll.ohTrigger(RecalcTrigger,TriggerON)),NA())</f>
        <v>1.2578541811896216E-2</v>
      </c>
      <c r="H1838" s="42">
        <f>_xll.qlCalendarAdvance(Calendar,$H1837,B1838,"f",FALSE)</f>
        <v>52391</v>
      </c>
      <c r="I1838" s="177">
        <f>_xll.qlInterestRateIndexValueDate(Index1M,$H1838)</f>
        <v>52393</v>
      </c>
      <c r="J1838" s="182">
        <f>IFERROR(_xll.qlIndexFixing(Index1M,$H1838,TRUE,_xll.ohTrigger(RecalcTrigger,Trigger1M)),NA())</f>
        <v>1.2765765386859584E-2</v>
      </c>
      <c r="K1838" s="44">
        <f>IFERROR(_xll.qlIndexFixing(Index3M,H1838,TRUE,_xll.ohTrigger(RecalcTrigger,Trigger3M)),NA())</f>
        <v>1.3052839266216395E-2</v>
      </c>
      <c r="L1838" s="44">
        <f>IFERROR(_xll.qlIndexFixing(Index6M,$H1838,TRUE,_xll.ohTrigger(RecalcTrigger,Trigger6M)),NA())</f>
        <v>1.3164290457598456E-2</v>
      </c>
      <c r="M1838" s="183">
        <f>IFERROR(_xll.qlIndexFixing(Index1Y,$H1838,TRUE,_xll.ohTrigger(RecalcTrigger,Trigger1Y)),NA())</f>
        <v>1.3470778010383043E-2</v>
      </c>
      <c r="N1838" s="182">
        <f>IFERROR(_xll.qlIndexFixing(ONIndex1M,I1838,TRUE,_xll.ohTrigger(RecalcTrigger,Trigger1M)),NA())</f>
        <v>1.2760794367183692E-2</v>
      </c>
      <c r="O1838" s="44">
        <f>IFERROR(_xll.qlIndexFixing(ONIndex3M,I1838,TRUE,_xll.ohTrigger(RecalcTrigger,Trigger3M)),NA())</f>
        <v>1.3039375313974588E-2</v>
      </c>
      <c r="P1838" s="44">
        <f>IFERROR(_xll.qlIndexFixing(ONIndex6M,I1838,TRUE,_xll.ohTrigger(RecalcTrigger,Trigger6M)),NA())</f>
        <v>1.3153178843854363E-2</v>
      </c>
      <c r="Q1838" s="183">
        <f>IFERROR(_xll.qlIndexFixing(ONIndex1Y,I1838,TRUE,_xll.ohTrigger(RecalcTrigger,Trigger1Y)),NA())</f>
        <v>1.3404756824462183E-2</v>
      </c>
    </row>
    <row r="1839" spans="2:17" x14ac:dyDescent="0.2">
      <c r="B1839" s="39" t="s">
        <v>42</v>
      </c>
      <c r="D1839" s="42">
        <f>_xll.qlCalendarAdvance(Calendar,$D1838,B1839,"f",FALSE)</f>
        <v>52398</v>
      </c>
      <c r="E1839" s="177">
        <f>_xll.qlInterestRateIndexValueDate(IndexON,D1839)</f>
        <v>52398</v>
      </c>
      <c r="F1839" s="193">
        <f>IFERROR(_xll.qlIndexFixing(IndexON,D1839,TRUE,_xll.ohTrigger(RecalcTrigger,TriggerON)),NA())</f>
        <v>1.2578541811896216E-2</v>
      </c>
      <c r="H1839" s="42">
        <f>_xll.qlCalendarAdvance(Calendar,$H1838,B1839,"f",FALSE)</f>
        <v>52398</v>
      </c>
      <c r="I1839" s="177">
        <f>_xll.qlInterestRateIndexValueDate(Index1M,$H1839)</f>
        <v>52400</v>
      </c>
      <c r="J1839" s="182">
        <f>IFERROR(_xll.qlIndexFixing(Index1M,$H1839,TRUE,_xll.ohTrigger(RecalcTrigger,Trigger1M)),NA())</f>
        <v>1.2764533634412045E-2</v>
      </c>
      <c r="K1839" s="44">
        <f>IFERROR(_xll.qlIndexFixing(Index3M,H1839,TRUE,_xll.ohTrigger(RecalcTrigger,Trigger3M)),NA())</f>
        <v>1.305151213674486E-2</v>
      </c>
      <c r="L1839" s="44">
        <f>IFERROR(_xll.qlIndexFixing(Index6M,$H1839,TRUE,_xll.ohTrigger(RecalcTrigger,Trigger6M)),NA())</f>
        <v>1.3161661892999249E-2</v>
      </c>
      <c r="M1839" s="183">
        <f>IFERROR(_xll.qlIndexFixing(Index1Y,$H1839,TRUE,_xll.ohTrigger(RecalcTrigger,Trigger1Y)),NA())</f>
        <v>1.3469823401050374E-2</v>
      </c>
      <c r="N1839" s="182">
        <f>IFERROR(_xll.qlIndexFixing(ONIndex1M,I1839,TRUE,_xll.ohTrigger(RecalcTrigger,Trigger1M)),NA())</f>
        <v>1.2759540118159052E-2</v>
      </c>
      <c r="O1839" s="44">
        <f>IFERROR(_xll.qlIndexFixing(ONIndex3M,I1839,TRUE,_xll.ohTrigger(RecalcTrigger,Trigger3M)),NA())</f>
        <v>1.3037973084921717E-2</v>
      </c>
      <c r="P1839" s="44">
        <f>IFERROR(_xll.qlIndexFixing(ONIndex6M,I1839,TRUE,_xll.ohTrigger(RecalcTrigger,Trigger6M)),NA())</f>
        <v>1.3150558016779001E-2</v>
      </c>
      <c r="Q1839" s="183">
        <f>IFERROR(_xll.qlIndexFixing(ONIndex1Y,I1839,TRUE,_xll.ohTrigger(RecalcTrigger,Trigger1Y)),NA())</f>
        <v>1.3403651759062996E-2</v>
      </c>
    </row>
    <row r="1840" spans="2:17" x14ac:dyDescent="0.2">
      <c r="B1840" s="39" t="s">
        <v>42</v>
      </c>
      <c r="D1840" s="42">
        <f>_xll.qlCalendarAdvance(Calendar,$D1839,B1840,"f",FALSE)</f>
        <v>52405</v>
      </c>
      <c r="E1840" s="177">
        <f>_xll.qlInterestRateIndexValueDate(IndexON,D1840)</f>
        <v>52405</v>
      </c>
      <c r="F1840" s="193">
        <f>IFERROR(_xll.qlIndexFixing(IndexON,D1840,TRUE,_xll.ohTrigger(RecalcTrigger,TriggerON)),NA())</f>
        <v>1.2578541811896216E-2</v>
      </c>
      <c r="H1840" s="42">
        <f>_xll.qlCalendarAdvance(Calendar,$H1839,B1840,"f",FALSE)</f>
        <v>52405</v>
      </c>
      <c r="I1840" s="177">
        <f>_xll.qlInterestRateIndexValueDate(Index1M,$H1840)</f>
        <v>52407</v>
      </c>
      <c r="J1840" s="182">
        <f>IFERROR(_xll.qlIndexFixing(Index1M,$H1840,TRUE,_xll.ohTrigger(RecalcTrigger,Trigger1M)),NA())</f>
        <v>1.2763316460785157E-2</v>
      </c>
      <c r="K1840" s="44">
        <f>IFERROR(_xll.qlIndexFixing(Index3M,H1840,TRUE,_xll.ohTrigger(RecalcTrigger,Trigger3M)),NA())</f>
        <v>1.305019857129106E-2</v>
      </c>
      <c r="L1840" s="44">
        <f>IFERROR(_xll.qlIndexFixing(Index6M,$H1840,TRUE,_xll.ohTrigger(RecalcTrigger,Trigger6M)),NA())</f>
        <v>1.3159191945498926E-2</v>
      </c>
      <c r="M1840" s="183">
        <f>IFERROR(_xll.qlIndexFixing(Index1Y,$H1840,TRUE,_xll.ohTrigger(RecalcTrigger,Trigger1Y)),NA())</f>
        <v>1.3468875459278339E-2</v>
      </c>
      <c r="N1840" s="182">
        <f>IFERROR(_xll.qlIndexFixing(ONIndex1M,I1840,TRUE,_xll.ohTrigger(RecalcTrigger,Trigger1M)),NA())</f>
        <v>1.2758300336601636E-2</v>
      </c>
      <c r="O1840" s="44">
        <f>IFERROR(_xll.qlIndexFixing(ONIndex3M,I1840,TRUE,_xll.ohTrigger(RecalcTrigger,Trigger3M)),NA())</f>
        <v>1.3036584070658108E-2</v>
      </c>
      <c r="P1840" s="44">
        <f>IFERROR(_xll.qlIndexFixing(ONIndex6M,I1840,TRUE,_xll.ohTrigger(RecalcTrigger,Trigger6M)),NA())</f>
        <v>1.3147937804331988E-2</v>
      </c>
      <c r="Q1840" s="183">
        <f>IFERROR(_xll.qlIndexFixing(ONIndex1Y,I1840,TRUE,_xll.ohTrigger(RecalcTrigger,Trigger1Y)),NA())</f>
        <v>1.340255267551882E-2</v>
      </c>
    </row>
    <row r="1841" spans="2:17" x14ac:dyDescent="0.2">
      <c r="B1841" s="39" t="s">
        <v>42</v>
      </c>
      <c r="D1841" s="42">
        <f>_xll.qlCalendarAdvance(Calendar,$D1840,B1841,"f",FALSE)</f>
        <v>52412</v>
      </c>
      <c r="E1841" s="177">
        <f>_xll.qlInterestRateIndexValueDate(IndexON,D1841)</f>
        <v>52412</v>
      </c>
      <c r="F1841" s="193">
        <f>IFERROR(_xll.qlIndexFixing(IndexON,D1841,TRUE,_xll.ohTrigger(RecalcTrigger,TriggerON)),NA())</f>
        <v>1.2578541811896216E-2</v>
      </c>
      <c r="H1841" s="42">
        <f>_xll.qlCalendarAdvance(Calendar,$H1840,B1841,"f",FALSE)</f>
        <v>52412</v>
      </c>
      <c r="I1841" s="177">
        <f>_xll.qlInterestRateIndexValueDate(Index1M,$H1841)</f>
        <v>52414</v>
      </c>
      <c r="J1841" s="182">
        <f>IFERROR(_xll.qlIndexFixing(Index1M,$H1841,TRUE,_xll.ohTrigger(RecalcTrigger,Trigger1M)),NA())</f>
        <v>1.2762113923947549E-2</v>
      </c>
      <c r="K1841" s="44">
        <f>IFERROR(_xll.qlIndexFixing(Index3M,H1841,TRUE,_xll.ohTrigger(RecalcTrigger,Trigger3M)),NA())</f>
        <v>1.3048898621319045E-2</v>
      </c>
      <c r="L1841" s="44">
        <f>IFERROR(_xll.qlIndexFixing(Index6M,$H1841,TRUE,_xll.ohTrigger(RecalcTrigger,Trigger6M)),NA())</f>
        <v>1.3156565074687732E-2</v>
      </c>
      <c r="M1841" s="183">
        <f>IFERROR(_xll.qlIndexFixing(Index1Y,$H1841,TRUE,_xll.ohTrigger(RecalcTrigger,Trigger1Y)),NA())</f>
        <v>1.3467934208547286E-2</v>
      </c>
      <c r="N1841" s="182">
        <f>IFERROR(_xll.qlIndexFixing(ONIndex1M,I1841,TRUE,_xll.ohTrigger(RecalcTrigger,Trigger1M)),NA())</f>
        <v>1.2757075080545022E-2</v>
      </c>
      <c r="O1841" s="44">
        <f>IFERROR(_xll.qlIndexFixing(ONIndex3M,I1841,TRUE,_xll.ohTrigger(RecalcTrigger,Trigger3M)),NA())</f>
        <v>1.3035208322582648E-2</v>
      </c>
      <c r="P1841" s="44">
        <f>IFERROR(_xll.qlIndexFixing(ONIndex6M,I1841,TRUE,_xll.ohTrigger(RecalcTrigger,Trigger6M)),NA())</f>
        <v>1.3145318226497338E-2</v>
      </c>
      <c r="Q1841" s="183">
        <f>IFERROR(_xll.qlIndexFixing(ONIndex1Y,I1841,TRUE,_xll.ohTrigger(RecalcTrigger,Trigger1Y)),NA())</f>
        <v>1.3401459597170984E-2</v>
      </c>
    </row>
    <row r="1842" spans="2:17" x14ac:dyDescent="0.2">
      <c r="B1842" s="39" t="s">
        <v>42</v>
      </c>
      <c r="D1842" s="42">
        <f>_xll.qlCalendarAdvance(Calendar,$D1841,B1842,"f",FALSE)</f>
        <v>52419</v>
      </c>
      <c r="E1842" s="177">
        <f>_xll.qlInterestRateIndexValueDate(IndexON,D1842)</f>
        <v>52419</v>
      </c>
      <c r="F1842" s="193">
        <f>IFERROR(_xll.qlIndexFixing(IndexON,D1842,TRUE,_xll.ohTrigger(RecalcTrigger,TriggerON)),NA())</f>
        <v>1.2578541811896216E-2</v>
      </c>
      <c r="H1842" s="42">
        <f>_xll.qlCalendarAdvance(Calendar,$H1841,B1842,"f",FALSE)</f>
        <v>52419</v>
      </c>
      <c r="I1842" s="177">
        <f>_xll.qlInterestRateIndexValueDate(Index1M,$H1842)</f>
        <v>52421</v>
      </c>
      <c r="J1842" s="182">
        <f>IFERROR(_xll.qlIndexFixing(Index1M,$H1842,TRUE,_xll.ohTrigger(RecalcTrigger,Trigger1M)),NA())</f>
        <v>1.2760926081875346E-2</v>
      </c>
      <c r="K1842" s="44">
        <f>IFERROR(_xll.qlIndexFixing(Index3M,H1842,TRUE,_xll.ohTrigger(RecalcTrigger,Trigger3M)),NA())</f>
        <v>1.3047612338293735E-2</v>
      </c>
      <c r="L1842" s="44">
        <f>IFERROR(_xll.qlIndexFixing(Index6M,$H1842,TRUE,_xll.ohTrigger(RecalcTrigger,Trigger6M)),NA())</f>
        <v>1.31539391225232E-2</v>
      </c>
      <c r="M1842" s="183">
        <f>IFERROR(_xll.qlIndexFixing(Index1Y,$H1842,TRUE,_xll.ohTrigger(RecalcTrigger,Trigger1Y)),NA())</f>
        <v>1.3466999672337348E-2</v>
      </c>
      <c r="N1842" s="182">
        <f>IFERROR(_xll.qlIndexFixing(ONIndex1M,I1842,TRUE,_xll.ohTrigger(RecalcTrigger,Trigger1M)),NA())</f>
        <v>1.2755864407862916E-2</v>
      </c>
      <c r="O1842" s="44">
        <f>IFERROR(_xll.qlIndexFixing(ONIndex3M,I1842,TRUE,_xll.ohTrigger(RecalcTrigger,Trigger3M)),NA())</f>
        <v>1.3033845891934348E-2</v>
      </c>
      <c r="P1842" s="44">
        <f>IFERROR(_xll.qlIndexFixing(ONIndex6M,I1842,TRUE,_xll.ohTrigger(RecalcTrigger,Trigger6M)),NA())</f>
        <v>1.3142699303498873E-2</v>
      </c>
      <c r="Q1842" s="183">
        <f>IFERROR(_xll.qlIndexFixing(ONIndex1Y,I1842,TRUE,_xll.ohTrigger(RecalcTrigger,Trigger1Y)),NA())</f>
        <v>1.3400372547041073E-2</v>
      </c>
    </row>
    <row r="1843" spans="2:17" x14ac:dyDescent="0.2">
      <c r="B1843" s="39" t="s">
        <v>42</v>
      </c>
      <c r="D1843" s="42">
        <f>_xll.qlCalendarAdvance(Calendar,$D1842,B1843,"f",FALSE)</f>
        <v>52426</v>
      </c>
      <c r="E1843" s="177">
        <f>_xll.qlInterestRateIndexValueDate(IndexON,D1843)</f>
        <v>52426</v>
      </c>
      <c r="F1843" s="193">
        <f>IFERROR(_xll.qlIndexFixing(IndexON,D1843,TRUE,_xll.ohTrigger(RecalcTrigger,TriggerON)),NA())</f>
        <v>1.2578541811976152E-2</v>
      </c>
      <c r="H1843" s="42">
        <f>_xll.qlCalendarAdvance(Calendar,$H1842,B1843,"f",FALSE)</f>
        <v>52426</v>
      </c>
      <c r="I1843" s="177">
        <f>_xll.qlInterestRateIndexValueDate(Index1M,$H1843)</f>
        <v>52428</v>
      </c>
      <c r="J1843" s="182">
        <f>IFERROR(_xll.qlIndexFixing(Index1M,$H1843,TRUE,_xll.ohTrigger(RecalcTrigger,Trigger1M)),NA())</f>
        <v>1.2759752992534679E-2</v>
      </c>
      <c r="K1843" s="44">
        <f>IFERROR(_xll.qlIndexFixing(Index3M,H1843,TRUE,_xll.ohTrigger(RecalcTrigger,Trigger3M)),NA())</f>
        <v>1.3046339773682657E-2</v>
      </c>
      <c r="L1843" s="44">
        <f>IFERROR(_xll.qlIndexFixing(Index6M,$H1843,TRUE,_xll.ohTrigger(RecalcTrigger,Trigger6M)),NA())</f>
        <v>1.3151314109245915E-2</v>
      </c>
      <c r="M1843" s="183">
        <f>IFERROR(_xll.qlIndexFixing(Index1Y,$H1843,TRUE,_xll.ohTrigger(RecalcTrigger,Trigger1Y)),NA())</f>
        <v>1.3466071874128653E-2</v>
      </c>
      <c r="N1843" s="182">
        <f>IFERROR(_xll.qlIndexFixing(ONIndex1M,I1843,TRUE,_xll.ohTrigger(RecalcTrigger,Trigger1M)),NA())</f>
        <v>1.275466837650896E-2</v>
      </c>
      <c r="O1843" s="44">
        <f>IFERROR(_xll.qlIndexFixing(ONIndex3M,I1843,TRUE,_xll.ohTrigger(RecalcTrigger,Trigger3M)),NA())</f>
        <v>1.3032496829872287E-2</v>
      </c>
      <c r="P1843" s="44">
        <f>IFERROR(_xll.qlIndexFixing(ONIndex6M,I1843,TRUE,_xll.ohTrigger(RecalcTrigger,Trigger6M)),NA())</f>
        <v>1.3140081055160735E-2</v>
      </c>
      <c r="Q1843" s="183">
        <f>IFERROR(_xll.qlIndexFixing(ONIndex1Y,I1843,TRUE,_xll.ohTrigger(RecalcTrigger,Trigger1Y)),NA())</f>
        <v>1.339929154839048E-2</v>
      </c>
    </row>
    <row r="1844" spans="2:17" x14ac:dyDescent="0.2">
      <c r="B1844" s="39" t="s">
        <v>42</v>
      </c>
      <c r="D1844" s="42">
        <f>_xll.qlCalendarAdvance(Calendar,$D1843,B1844,"f",FALSE)</f>
        <v>52433</v>
      </c>
      <c r="E1844" s="177">
        <f>_xll.qlInterestRateIndexValueDate(IndexON,D1844)</f>
        <v>52433</v>
      </c>
      <c r="F1844" s="193">
        <f>IFERROR(_xll.qlIndexFixing(IndexON,D1844,TRUE,_xll.ohTrigger(RecalcTrigger,TriggerON)),NA())</f>
        <v>1.2578541811896216E-2</v>
      </c>
      <c r="H1844" s="42">
        <f>_xll.qlCalendarAdvance(Calendar,$H1843,B1844,"f",FALSE)</f>
        <v>52433</v>
      </c>
      <c r="I1844" s="177">
        <f>_xll.qlInterestRateIndexValueDate(Index1M,$H1844)</f>
        <v>52435</v>
      </c>
      <c r="J1844" s="182">
        <f>IFERROR(_xll.qlIndexFixing(Index1M,$H1844,TRUE,_xll.ohTrigger(RecalcTrigger,Trigger1M)),NA())</f>
        <v>1.275859471390417E-2</v>
      </c>
      <c r="K1844" s="44">
        <f>IFERROR(_xll.qlIndexFixing(Index3M,H1844,TRUE,_xll.ohTrigger(RecalcTrigger,Trigger3M)),NA())</f>
        <v>1.3045080978950727E-2</v>
      </c>
      <c r="L1844" s="44">
        <f>IFERROR(_xll.qlIndexFixing(Index6M,$H1844,TRUE,_xll.ohTrigger(RecalcTrigger,Trigger6M)),NA())</f>
        <v>1.3148690055096033E-2</v>
      </c>
      <c r="M1844" s="183">
        <f>IFERROR(_xll.qlIndexFixing(Index1Y,$H1844,TRUE,_xll.ohTrigger(RecalcTrigger,Trigger1Y)),NA())</f>
        <v>1.3465150837401331E-2</v>
      </c>
      <c r="N1844" s="182">
        <f>IFERROR(_xll.qlIndexFixing(ONIndex1M,I1844,TRUE,_xll.ohTrigger(RecalcTrigger,Trigger1M)),NA())</f>
        <v>1.2753487044196987E-2</v>
      </c>
      <c r="O1844" s="44">
        <f>IFERROR(_xll.qlIndexFixing(ONIndex3M,I1844,TRUE,_xll.ohTrigger(RecalcTrigger,Trigger3M)),NA())</f>
        <v>1.303116118795522E-2</v>
      </c>
      <c r="P1844" s="44">
        <f>IFERROR(_xll.qlIndexFixing(ONIndex6M,I1844,TRUE,_xll.ohTrigger(RecalcTrigger,Trigger6M)),NA())</f>
        <v>1.3137463501946556E-2</v>
      </c>
      <c r="Q1844" s="183">
        <f>IFERROR(_xll.qlIndexFixing(ONIndex1Y,I1844,TRUE,_xll.ohTrigger(RecalcTrigger,Trigger1Y)),NA())</f>
        <v>1.3398216624400661E-2</v>
      </c>
    </row>
    <row r="1845" spans="2:17" x14ac:dyDescent="0.2">
      <c r="B1845" s="39" t="s">
        <v>42</v>
      </c>
      <c r="D1845" s="42">
        <f>_xll.qlCalendarAdvance(Calendar,$D1844,B1845,"f",FALSE)</f>
        <v>52440</v>
      </c>
      <c r="E1845" s="177">
        <f>_xll.qlInterestRateIndexValueDate(IndexON,D1845)</f>
        <v>52440</v>
      </c>
      <c r="F1845" s="193">
        <f>IFERROR(_xll.qlIndexFixing(IndexON,D1845,TRUE,_xll.ohTrigger(RecalcTrigger,TriggerON)),NA())</f>
        <v>1.2578541811896216E-2</v>
      </c>
      <c r="H1845" s="42">
        <f>_xll.qlCalendarAdvance(Calendar,$H1844,B1845,"f",FALSE)</f>
        <v>52440</v>
      </c>
      <c r="I1845" s="177">
        <f>_xll.qlInterestRateIndexValueDate(Index1M,$H1845)</f>
        <v>52442</v>
      </c>
      <c r="J1845" s="182">
        <f>IFERROR(_xll.qlIndexFixing(Index1M,$H1845,TRUE,_xll.ohTrigger(RecalcTrigger,Trigger1M)),NA())</f>
        <v>1.2757451303949952E-2</v>
      </c>
      <c r="K1845" s="44">
        <f>IFERROR(_xll.qlIndexFixing(Index3M,H1845,TRUE,_xll.ohTrigger(RecalcTrigger,Trigger3M)),NA())</f>
        <v>1.3043836005563737E-2</v>
      </c>
      <c r="L1845" s="44">
        <f>IFERROR(_xll.qlIndexFixing(Index6M,$H1845,TRUE,_xll.ohTrigger(RecalcTrigger,Trigger6M)),NA())</f>
        <v>1.3145909560949345E-2</v>
      </c>
      <c r="M1845" s="183">
        <f>IFERROR(_xll.qlIndexFixing(Index1Y,$H1845,TRUE,_xll.ohTrigger(RecalcTrigger,Trigger1Y)),NA())</f>
        <v>1.3463667296705248E-2</v>
      </c>
      <c r="N1845" s="182">
        <f>IFERROR(_xll.qlIndexFixing(ONIndex1M,I1845,TRUE,_xll.ohTrigger(RecalcTrigger,Trigger1M)),NA())</f>
        <v>1.2752320469120448E-2</v>
      </c>
      <c r="O1845" s="44">
        <f>IFERROR(_xll.qlIndexFixing(ONIndex3M,I1845,TRUE,_xll.ohTrigger(RecalcTrigger,Trigger3M)),NA())</f>
        <v>1.3029839017182354E-2</v>
      </c>
      <c r="P1845" s="44">
        <f>IFERROR(_xll.qlIndexFixing(ONIndex6M,I1845,TRUE,_xll.ohTrigger(RecalcTrigger,Trigger6M)),NA())</f>
        <v>1.3134846663920285E-2</v>
      </c>
      <c r="Q1845" s="183">
        <f>IFERROR(_xll.qlIndexFixing(ONIndex1Y,I1845,TRUE,_xll.ohTrigger(RecalcTrigger,Trigger1Y)),NA())</f>
        <v>1.3397147798253073E-2</v>
      </c>
    </row>
    <row r="1846" spans="2:17" x14ac:dyDescent="0.2">
      <c r="B1846" s="39" t="s">
        <v>42</v>
      </c>
      <c r="D1846" s="42">
        <f>_xll.qlCalendarAdvance(Calendar,$D1845,B1846,"f",FALSE)</f>
        <v>52447</v>
      </c>
      <c r="E1846" s="177">
        <f>_xll.qlInterestRateIndexValueDate(IndexON,D1846)</f>
        <v>52447</v>
      </c>
      <c r="F1846" s="193">
        <f>IFERROR(_xll.qlIndexFixing(IndexON,D1846,TRUE,_xll.ohTrigger(RecalcTrigger,TriggerON)),NA())</f>
        <v>1.2578541811896216E-2</v>
      </c>
      <c r="H1846" s="42">
        <f>_xll.qlCalendarAdvance(Calendar,$H1845,B1846,"f",FALSE)</f>
        <v>52447</v>
      </c>
      <c r="I1846" s="177">
        <f>_xll.qlInterestRateIndexValueDate(Index1M,$H1846)</f>
        <v>52449</v>
      </c>
      <c r="J1846" s="182">
        <f>IFERROR(_xll.qlIndexFixing(Index1M,$H1846,TRUE,_xll.ohTrigger(RecalcTrigger,Trigger1M)),NA())</f>
        <v>1.2756322820645649E-2</v>
      </c>
      <c r="K1846" s="44">
        <f>IFERROR(_xll.qlIndexFixing(Index3M,H1846,TRUE,_xll.ohTrigger(RecalcTrigger,Trigger3M)),NA())</f>
        <v>1.3042604904988341E-2</v>
      </c>
      <c r="L1846" s="44">
        <f>IFERROR(_xll.qlIndexFixing(Index6M,$H1846,TRUE,_xll.ohTrigger(RecalcTrigger,Trigger6M)),NA())</f>
        <v>1.3143444905134357E-2</v>
      </c>
      <c r="M1846" s="183">
        <f>IFERROR(_xll.qlIndexFixing(Index1Y,$H1846,TRUE,_xll.ohTrigger(RecalcTrigger,Trigger1Y)),NA())</f>
        <v>1.3463329142313076E-2</v>
      </c>
      <c r="N1846" s="182">
        <f>IFERROR(_xll.qlIndexFixing(ONIndex1M,I1846,TRUE,_xll.ohTrigger(RecalcTrigger,Trigger1M)),NA())</f>
        <v>1.2751168708993177E-2</v>
      </c>
      <c r="O1846" s="44">
        <f>IFERROR(_xll.qlIndexFixing(ONIndex3M,I1846,TRUE,_xll.ohTrigger(RecalcTrigger,Trigger3M)),NA())</f>
        <v>1.3028530369192381E-2</v>
      </c>
      <c r="P1846" s="44">
        <f>IFERROR(_xll.qlIndexFixing(ONIndex6M,I1846,TRUE,_xll.ohTrigger(RecalcTrigger,Trigger6M)),NA())</f>
        <v>1.313223056082613E-2</v>
      </c>
      <c r="Q1846" s="183">
        <f>IFERROR(_xll.qlIndexFixing(ONIndex1Y,I1846,TRUE,_xll.ohTrigger(RecalcTrigger,Trigger1Y)),NA())</f>
        <v>1.3396085093209109E-2</v>
      </c>
    </row>
    <row r="1847" spans="2:17" x14ac:dyDescent="0.2">
      <c r="B1847" s="39" t="s">
        <v>42</v>
      </c>
      <c r="D1847" s="42">
        <f>_xll.qlCalendarAdvance(Calendar,$D1846,B1847,"f",FALSE)</f>
        <v>52454</v>
      </c>
      <c r="E1847" s="177">
        <f>_xll.qlInterestRateIndexValueDate(IndexON,D1847)</f>
        <v>52454</v>
      </c>
      <c r="F1847" s="193">
        <f>IFERROR(_xll.qlIndexFixing(IndexON,D1847,TRUE,_xll.ohTrigger(RecalcTrigger,TriggerON)),NA())</f>
        <v>1.2578541811896216E-2</v>
      </c>
      <c r="H1847" s="42">
        <f>_xll.qlCalendarAdvance(Calendar,$H1846,B1847,"f",FALSE)</f>
        <v>52454</v>
      </c>
      <c r="I1847" s="177">
        <f>_xll.qlInterestRateIndexValueDate(Index1M,$H1847)</f>
        <v>52456</v>
      </c>
      <c r="J1847" s="182">
        <f>IFERROR(_xll.qlIndexFixing(Index1M,$H1847,TRUE,_xll.ohTrigger(RecalcTrigger,Trigger1M)),NA())</f>
        <v>1.2755209321959893E-2</v>
      </c>
      <c r="K1847" s="44">
        <f>IFERROR(_xll.qlIndexFixing(Index3M,H1847,TRUE,_xll.ohTrigger(RecalcTrigger,Trigger3M)),NA())</f>
        <v>1.3041387728690327E-2</v>
      </c>
      <c r="L1847" s="44">
        <f>IFERROR(_xll.qlIndexFixing(Index6M,$H1847,TRUE,_xll.ohTrigger(RecalcTrigger,Trigger6M)),NA())</f>
        <v>1.3140823849802013E-2</v>
      </c>
      <c r="M1847" s="183">
        <f>IFERROR(_xll.qlIndexFixing(Index1Y,$H1847,TRUE,_xll.ohTrigger(RecalcTrigger,Trigger1Y)),NA())</f>
        <v>1.3462428530912837E-2</v>
      </c>
      <c r="N1847" s="182">
        <f>IFERROR(_xll.qlIndexFixing(ONIndex1M,I1847,TRUE,_xll.ohTrigger(RecalcTrigger,Trigger1M)),NA())</f>
        <v>1.2750031821848751E-2</v>
      </c>
      <c r="O1847" s="44">
        <f>IFERROR(_xll.qlIndexFixing(ONIndex3M,I1847,TRUE,_xll.ohTrigger(RecalcTrigger,Trigger3M)),NA())</f>
        <v>1.3027235295144379E-2</v>
      </c>
      <c r="P1847" s="44">
        <f>IFERROR(_xll.qlIndexFixing(ONIndex6M,I1847,TRUE,_xll.ohTrigger(RecalcTrigger,Trigger6M)),NA())</f>
        <v>1.3129615213287593E-2</v>
      </c>
      <c r="Q1847" s="183">
        <f>IFERROR(_xll.qlIndexFixing(ONIndex1Y,I1847,TRUE,_xll.ohTrigger(RecalcTrigger,Trigger1Y)),NA())</f>
        <v>1.3395028532130482E-2</v>
      </c>
    </row>
    <row r="1848" spans="2:17" x14ac:dyDescent="0.2">
      <c r="B1848" s="39" t="s">
        <v>42</v>
      </c>
      <c r="D1848" s="42">
        <f>_xll.qlCalendarAdvance(Calendar,$D1847,B1848,"f",FALSE)</f>
        <v>52461</v>
      </c>
      <c r="E1848" s="177">
        <f>_xll.qlInterestRateIndexValueDate(IndexON,D1848)</f>
        <v>52461</v>
      </c>
      <c r="F1848" s="193">
        <f>IFERROR(_xll.qlIndexFixing(IndexON,D1848,TRUE,_xll.ohTrigger(RecalcTrigger,TriggerON)),NA())</f>
        <v>1.257854181181628E-2</v>
      </c>
      <c r="H1848" s="42">
        <f>_xll.qlCalendarAdvance(Calendar,$H1847,B1848,"f",FALSE)</f>
        <v>52461</v>
      </c>
      <c r="I1848" s="177">
        <f>_xll.qlInterestRateIndexValueDate(Index1M,$H1848)</f>
        <v>52463</v>
      </c>
      <c r="J1848" s="182">
        <f>IFERROR(_xll.qlIndexFixing(Index1M,$H1848,TRUE,_xll.ohTrigger(RecalcTrigger,Trigger1M)),NA())</f>
        <v>1.2754110865871304E-2</v>
      </c>
      <c r="K1848" s="44">
        <f>IFERROR(_xll.qlIndexFixing(Index3M,H1848,TRUE,_xll.ohTrigger(RecalcTrigger,Trigger3M)),NA())</f>
        <v>1.3040184528136356E-2</v>
      </c>
      <c r="L1848" s="44">
        <f>IFERROR(_xll.qlIndexFixing(Index6M,$H1848,TRUE,_xll.ohTrigger(RecalcTrigger,Trigger6M)),NA())</f>
        <v>1.3138203834555965E-2</v>
      </c>
      <c r="M1848" s="183">
        <f>IFERROR(_xll.qlIndexFixing(Index1Y,$H1848,TRUE,_xll.ohTrigger(RecalcTrigger,Trigger1Y)),NA())</f>
        <v>1.3461534774915582E-2</v>
      </c>
      <c r="N1848" s="182">
        <f>IFERROR(_xll.qlIndexFixing(ONIndex1M,I1848,TRUE,_xll.ohTrigger(RecalcTrigger,Trigger1M)),NA())</f>
        <v>1.274890986548094E-2</v>
      </c>
      <c r="O1848" s="44">
        <f>IFERROR(_xll.qlIndexFixing(ONIndex3M,I1848,TRUE,_xll.ohTrigger(RecalcTrigger,Trigger3M)),NA())</f>
        <v>1.3025953846277361E-2</v>
      </c>
      <c r="P1848" s="44">
        <f>IFERROR(_xll.qlIndexFixing(ONIndex6M,I1848,TRUE,_xll.ohTrigger(RecalcTrigger,Trigger6M)),NA())</f>
        <v>1.312700064104888E-2</v>
      </c>
      <c r="Q1848" s="183">
        <f>IFERROR(_xll.qlIndexFixing(ONIndex1Y,I1848,TRUE,_xll.ohTrigger(RecalcTrigger,Trigger1Y)),NA())</f>
        <v>1.3393978138598328E-2</v>
      </c>
    </row>
    <row r="1849" spans="2:17" x14ac:dyDescent="0.2">
      <c r="B1849" s="39" t="s">
        <v>42</v>
      </c>
      <c r="D1849" s="42">
        <f>_xll.qlCalendarAdvance(Calendar,$D1848,B1849,"f",FALSE)</f>
        <v>52468</v>
      </c>
      <c r="E1849" s="177">
        <f>_xll.qlInterestRateIndexValueDate(IndexON,D1849)</f>
        <v>52468</v>
      </c>
      <c r="F1849" s="193">
        <f>IFERROR(_xll.qlIndexFixing(IndexON,D1849,TRUE,_xll.ohTrigger(RecalcTrigger,TriggerON)),NA())</f>
        <v>1.2578541811976152E-2</v>
      </c>
      <c r="H1849" s="42">
        <f>_xll.qlCalendarAdvance(Calendar,$H1848,B1849,"f",FALSE)</f>
        <v>52468</v>
      </c>
      <c r="I1849" s="177">
        <f>_xll.qlInterestRateIndexValueDate(Index1M,$H1849)</f>
        <v>52470</v>
      </c>
      <c r="J1849" s="182">
        <f>IFERROR(_xll.qlIndexFixing(Index1M,$H1849,TRUE,_xll.ohTrigger(RecalcTrigger,Trigger1M)),NA())</f>
        <v>1.2753027510343518E-2</v>
      </c>
      <c r="K1849" s="44">
        <f>IFERROR(_xll.qlIndexFixing(Index3M,H1849,TRUE,_xll.ohTrigger(RecalcTrigger,Trigger3M)),NA())</f>
        <v>1.3038995354792211E-2</v>
      </c>
      <c r="L1849" s="44">
        <f>IFERROR(_xll.qlIndexFixing(Index6M,$H1849,TRUE,_xll.ohTrigger(RecalcTrigger,Trigger6M)),NA())</f>
        <v>1.3135584879633788E-2</v>
      </c>
      <c r="M1849" s="183">
        <f>IFERROR(_xll.qlIndexFixing(Index1Y,$H1849,TRUE,_xll.ohTrigger(RecalcTrigger,Trigger1Y)),NA())</f>
        <v>1.3460647897802528E-2</v>
      </c>
      <c r="N1849" s="182">
        <f>IFERROR(_xll.qlIndexFixing(ONIndex1M,I1849,TRUE,_xll.ohTrigger(RecalcTrigger,Trigger1M)),NA())</f>
        <v>1.2747802897923322E-2</v>
      </c>
      <c r="O1849" s="44">
        <f>IFERROR(_xll.qlIndexFixing(ONIndex3M,I1849,TRUE,_xll.ohTrigger(RecalcTrigger,Trigger3M)),NA())</f>
        <v>1.3024686074070146E-2</v>
      </c>
      <c r="P1849" s="44">
        <f>IFERROR(_xll.qlIndexFixing(ONIndex6M,I1849,TRUE,_xll.ohTrigger(RecalcTrigger,Trigger6M)),NA())</f>
        <v>1.3124386864253879E-2</v>
      </c>
      <c r="Q1849" s="183">
        <f>IFERROR(_xll.qlIndexFixing(ONIndex1Y,I1849,TRUE,_xll.ohTrigger(RecalcTrigger,Trigger1Y)),NA())</f>
        <v>1.3392933935554296E-2</v>
      </c>
    </row>
    <row r="1850" spans="2:17" x14ac:dyDescent="0.2">
      <c r="B1850" s="39" t="s">
        <v>42</v>
      </c>
      <c r="D1850" s="42">
        <f>_xll.qlCalendarAdvance(Calendar,$D1849,B1850,"f",FALSE)</f>
        <v>52475</v>
      </c>
      <c r="E1850" s="177">
        <f>_xll.qlInterestRateIndexValueDate(IndexON,D1850)</f>
        <v>52475</v>
      </c>
      <c r="F1850" s="193">
        <f>IFERROR(_xll.qlIndexFixing(IndexON,D1850,TRUE,_xll.ohTrigger(RecalcTrigger,TriggerON)),NA())</f>
        <v>1.257854181181628E-2</v>
      </c>
      <c r="H1850" s="42">
        <f>_xll.qlCalendarAdvance(Calendar,$H1849,B1850,"f",FALSE)</f>
        <v>52475</v>
      </c>
      <c r="I1850" s="177">
        <f>_xll.qlInterestRateIndexValueDate(Index1M,$H1850)</f>
        <v>52477</v>
      </c>
      <c r="J1850" s="182">
        <f>IFERROR(_xll.qlIndexFixing(Index1M,$H1850,TRUE,_xll.ohTrigger(RecalcTrigger,Trigger1M)),NA())</f>
        <v>1.2751959313355155E-2</v>
      </c>
      <c r="K1850" s="44">
        <f>IFERROR(_xll.qlIndexFixing(Index3M,H1850,TRUE,_xll.ohTrigger(RecalcTrigger,Trigger3M)),NA())</f>
        <v>1.3037665701005594E-2</v>
      </c>
      <c r="L1850" s="44">
        <f>IFERROR(_xll.qlIndexFixing(Index6M,$H1850,TRUE,_xll.ohTrigger(RecalcTrigger,Trigger6M)),NA())</f>
        <v>1.3132757395963843E-2</v>
      </c>
      <c r="M1850" s="183">
        <f>IFERROR(_xll.qlIndexFixing(Index1Y,$H1850,TRUE,_xll.ohTrigger(RecalcTrigger,Trigger1Y)),NA())</f>
        <v>1.3459767923053591E-2</v>
      </c>
      <c r="N1850" s="182">
        <f>IFERROR(_xll.qlIndexFixing(ONIndex1M,I1850,TRUE,_xll.ohTrigger(RecalcTrigger,Trigger1M)),NA())</f>
        <v>1.2746710977049602E-2</v>
      </c>
      <c r="O1850" s="44">
        <f>IFERROR(_xll.qlIndexFixing(ONIndex3M,I1850,TRUE,_xll.ohTrigger(RecalcTrigger,Trigger3M)),NA())</f>
        <v>1.302343202976175E-2</v>
      </c>
      <c r="P1850" s="44">
        <f>IFERROR(_xll.qlIndexFixing(ONIndex6M,I1850,TRUE,_xll.ohTrigger(RecalcTrigger,Trigger6M)),NA())</f>
        <v>1.312177390312641E-2</v>
      </c>
      <c r="Q1850" s="183">
        <f>IFERROR(_xll.qlIndexFixing(ONIndex1Y,I1850,TRUE,_xll.ohTrigger(RecalcTrigger,Trigger1Y)),NA())</f>
        <v>1.3391895946179844E-2</v>
      </c>
    </row>
    <row r="1851" spans="2:17" x14ac:dyDescent="0.2">
      <c r="B1851" s="39" t="s">
        <v>42</v>
      </c>
      <c r="D1851" s="42">
        <f>_xll.qlCalendarAdvance(Calendar,$D1850,B1851,"f",FALSE)</f>
        <v>52482</v>
      </c>
      <c r="E1851" s="177">
        <f>_xll.qlInterestRateIndexValueDate(IndexON,D1851)</f>
        <v>52482</v>
      </c>
      <c r="F1851" s="193">
        <f>IFERROR(_xll.qlIndexFixing(IndexON,D1851,TRUE,_xll.ohTrigger(RecalcTrigger,TriggerON)),NA())</f>
        <v>1.2578541811896216E-2</v>
      </c>
      <c r="H1851" s="42">
        <f>_xll.qlCalendarAdvance(Calendar,$H1850,B1851,"f",FALSE)</f>
        <v>52482</v>
      </c>
      <c r="I1851" s="177">
        <f>_xll.qlInterestRateIndexValueDate(Index1M,$H1851)</f>
        <v>52484</v>
      </c>
      <c r="J1851" s="182">
        <f>IFERROR(_xll.qlIndexFixing(Index1M,$H1851,TRUE,_xll.ohTrigger(RecalcTrigger,Trigger1M)),NA())</f>
        <v>1.2750906332872347E-2</v>
      </c>
      <c r="K1851" s="44">
        <f>IFERROR(_xll.qlIndexFixing(Index3M,H1851,TRUE,_xll.ohTrigger(RecalcTrigger,Trigger3M)),NA())</f>
        <v>1.3036503759477985E-2</v>
      </c>
      <c r="L1851" s="44">
        <f>IFERROR(_xll.qlIndexFixing(Index6M,$H1851,TRUE,_xll.ohTrigger(RecalcTrigger,Trigger6M)),NA())</f>
        <v>1.3130140661052453E-2</v>
      </c>
      <c r="M1851" s="183">
        <f>IFERROR(_xll.qlIndexFixing(Index1Y,$H1851,TRUE,_xll.ohTrigger(RecalcTrigger,Trigger1Y)),NA())</f>
        <v>1.3458894874149767E-2</v>
      </c>
      <c r="N1851" s="182">
        <f>IFERROR(_xll.qlIndexFixing(ONIndex1M,I1851,TRUE,_xll.ohTrigger(RecalcTrigger,Trigger1M)),NA())</f>
        <v>1.2745634160733488E-2</v>
      </c>
      <c r="O1851" s="44">
        <f>IFERROR(_xll.qlIndexFixing(ONIndex3M,I1851,TRUE,_xll.ohTrigger(RecalcTrigger,Trigger3M)),NA())</f>
        <v>1.3022191764591184E-2</v>
      </c>
      <c r="P1851" s="44">
        <f>IFERROR(_xll.qlIndexFixing(ONIndex6M,I1851,TRUE,_xll.ohTrigger(RecalcTrigger,Trigger6M)),NA())</f>
        <v>1.3119161777730426E-2</v>
      </c>
      <c r="Q1851" s="183">
        <f>IFERROR(_xll.qlIndexFixing(ONIndex1Y,I1851,TRUE,_xll.ohTrigger(RecalcTrigger,Trigger1Y)),NA())</f>
        <v>1.3390864193816299E-2</v>
      </c>
    </row>
    <row r="1852" spans="2:17" x14ac:dyDescent="0.2">
      <c r="B1852" s="39" t="s">
        <v>42</v>
      </c>
      <c r="D1852" s="42">
        <f>_xll.qlCalendarAdvance(Calendar,$D1851,B1852,"f",FALSE)</f>
        <v>52489</v>
      </c>
      <c r="E1852" s="177">
        <f>_xll.qlInterestRateIndexValueDate(IndexON,D1852)</f>
        <v>52489</v>
      </c>
      <c r="F1852" s="193">
        <f>IFERROR(_xll.qlIndexFixing(IndexON,D1852,TRUE,_xll.ohTrigger(RecalcTrigger,TriggerON)),NA())</f>
        <v>1.2578541811976152E-2</v>
      </c>
      <c r="H1852" s="42">
        <f>_xll.qlCalendarAdvance(Calendar,$H1851,B1852,"f",FALSE)</f>
        <v>52489</v>
      </c>
      <c r="I1852" s="177">
        <f>_xll.qlInterestRateIndexValueDate(Index1M,$H1852)</f>
        <v>52491</v>
      </c>
      <c r="J1852" s="182">
        <f>IFERROR(_xll.qlIndexFixing(Index1M,$H1852,TRUE,_xll.ohTrigger(RecalcTrigger,Trigger1M)),NA())</f>
        <v>1.2749868626871219E-2</v>
      </c>
      <c r="K1852" s="44">
        <f>IFERROR(_xll.qlIndexFixing(Index3M,H1852,TRUE,_xll.ohTrigger(RecalcTrigger,Trigger3M)),NA())</f>
        <v>1.3035355995367417E-2</v>
      </c>
      <c r="L1852" s="44">
        <f>IFERROR(_xll.qlIndexFixing(Index6M,$H1852,TRUE,_xll.ohTrigger(RecalcTrigger,Trigger6M)),NA())</f>
        <v>1.3127525041161665E-2</v>
      </c>
      <c r="M1852" s="183">
        <f>IFERROR(_xll.qlIndexFixing(Index1Y,$H1852,TRUE,_xll.ohTrigger(RecalcTrigger,Trigger1Y)),NA())</f>
        <v>1.3458028774571624E-2</v>
      </c>
      <c r="N1852" s="182">
        <f>IFERROR(_xll.qlIndexFixing(ONIndex1M,I1852,TRUE,_xll.ohTrigger(RecalcTrigger,Trigger1M)),NA())</f>
        <v>1.2744572506848684E-2</v>
      </c>
      <c r="O1852" s="44">
        <f>IFERROR(_xll.qlIndexFixing(ONIndex3M,I1852,TRUE,_xll.ohTrigger(RecalcTrigger,Trigger3M)),NA())</f>
        <v>1.3020965329877399E-2</v>
      </c>
      <c r="P1852" s="44">
        <f>IFERROR(_xll.qlIndexFixing(ONIndex6M,I1852,TRUE,_xll.ohTrigger(RecalcTrigger,Trigger6M)),NA())</f>
        <v>1.3116550508209812E-2</v>
      </c>
      <c r="Q1852" s="183">
        <f>IFERROR(_xll.qlIndexFixing(ONIndex1Y,I1852,TRUE,_xll.ohTrigger(RecalcTrigger,Trigger1Y)),NA())</f>
        <v>1.3389838701485246E-2</v>
      </c>
    </row>
    <row r="1853" spans="2:17" x14ac:dyDescent="0.2">
      <c r="B1853" s="39" t="s">
        <v>42</v>
      </c>
      <c r="D1853" s="42">
        <f>_xll.qlCalendarAdvance(Calendar,$D1852,B1853,"f",FALSE)</f>
        <v>52496</v>
      </c>
      <c r="E1853" s="177">
        <f>_xll.qlInterestRateIndexValueDate(IndexON,D1853)</f>
        <v>52496</v>
      </c>
      <c r="F1853" s="193">
        <f>IFERROR(_xll.qlIndexFixing(IndexON,D1853,TRUE,_xll.ohTrigger(RecalcTrigger,TriggerON)),NA())</f>
        <v>1.2578541811896216E-2</v>
      </c>
      <c r="H1853" s="42">
        <f>_xll.qlCalendarAdvance(Calendar,$H1852,B1853,"f",FALSE)</f>
        <v>52496</v>
      </c>
      <c r="I1853" s="177">
        <f>_xll.qlInterestRateIndexValueDate(Index1M,$H1853)</f>
        <v>52498</v>
      </c>
      <c r="J1853" s="182">
        <f>IFERROR(_xll.qlIndexFixing(Index1M,$H1853,TRUE,_xll.ohTrigger(RecalcTrigger,Trigger1M)),NA())</f>
        <v>1.2748846253325397E-2</v>
      </c>
      <c r="K1853" s="44">
        <f>IFERROR(_xll.qlIndexFixing(Index3M,H1853,TRUE,_xll.ohTrigger(RecalcTrigger,Trigger3M)),NA())</f>
        <v>1.3034222460139537E-2</v>
      </c>
      <c r="L1853" s="44">
        <f>IFERROR(_xll.qlIndexFixing(Index6M,$H1853,TRUE,_xll.ohTrigger(RecalcTrigger,Trigger6M)),NA())</f>
        <v>1.3124910556529798E-2</v>
      </c>
      <c r="M1853" s="183">
        <f>IFERROR(_xll.qlIndexFixing(Index1Y,$H1853,TRUE,_xll.ohTrigger(RecalcTrigger,Trigger1Y)),NA())</f>
        <v>1.345716964780016E-2</v>
      </c>
      <c r="N1853" s="182">
        <f>IFERROR(_xll.qlIndexFixing(ONIndex1M,I1853,TRUE,_xll.ohTrigger(RecalcTrigger,Trigger1M)),NA())</f>
        <v>1.2743526073508704E-2</v>
      </c>
      <c r="O1853" s="44">
        <f>IFERROR(_xll.qlIndexFixing(ONIndex3M,I1853,TRUE,_xll.ohTrigger(RecalcTrigger,Trigger3M)),NA())</f>
        <v>1.3019752777099214E-2</v>
      </c>
      <c r="P1853" s="44">
        <f>IFERROR(_xll.qlIndexFixing(ONIndex6M,I1853,TRUE,_xll.ohTrigger(RecalcTrigger,Trigger6M)),NA())</f>
        <v>1.3113940114708456E-2</v>
      </c>
      <c r="Q1853" s="183">
        <f>IFERROR(_xll.qlIndexFixing(ONIndex1Y,I1853,TRUE,_xll.ohTrigger(RecalcTrigger,Trigger1Y)),NA())</f>
        <v>1.3388819492528015E-2</v>
      </c>
    </row>
    <row r="1854" spans="2:17" x14ac:dyDescent="0.2">
      <c r="B1854" s="39" t="s">
        <v>42</v>
      </c>
      <c r="D1854" s="42">
        <f>_xll.qlCalendarAdvance(Calendar,$D1853,B1854,"f",FALSE)</f>
        <v>52503</v>
      </c>
      <c r="E1854" s="177">
        <f>_xll.qlInterestRateIndexValueDate(IndexON,D1854)</f>
        <v>52503</v>
      </c>
      <c r="F1854" s="193">
        <f>IFERROR(_xll.qlIndexFixing(IndexON,D1854,TRUE,_xll.ohTrigger(RecalcTrigger,TriggerON)),NA())</f>
        <v>1.2578541811896216E-2</v>
      </c>
      <c r="H1854" s="42">
        <f>_xll.qlCalendarAdvance(Calendar,$H1853,B1854,"f",FALSE)</f>
        <v>52503</v>
      </c>
      <c r="I1854" s="177">
        <f>_xll.qlInterestRateIndexValueDate(Index1M,$H1854)</f>
        <v>52505</v>
      </c>
      <c r="J1854" s="182">
        <f>IFERROR(_xll.qlIndexFixing(Index1M,$H1854,TRUE,_xll.ohTrigger(RecalcTrigger,Trigger1M)),NA())</f>
        <v>1.2747839270201011E-2</v>
      </c>
      <c r="K1854" s="44">
        <f>IFERROR(_xll.qlIndexFixing(Index3M,H1854,TRUE,_xll.ohTrigger(RecalcTrigger,Trigger3M)),NA())</f>
        <v>1.3033737767289952E-2</v>
      </c>
      <c r="L1854" s="44">
        <f>IFERROR(_xll.qlIndexFixing(Index6M,$H1854,TRUE,_xll.ohTrigger(RecalcTrigger,Trigger6M)),NA())</f>
        <v>1.3122349598365213E-2</v>
      </c>
      <c r="M1854" s="183">
        <f>IFERROR(_xll.qlIndexFixing(Index1Y,$H1854,TRUE,_xll.ohTrigger(RecalcTrigger,Trigger1Y)),NA())</f>
        <v>1.3456317517316159E-2</v>
      </c>
      <c r="N1854" s="182">
        <f>IFERROR(_xll.qlIndexFixing(ONIndex1M,I1854,TRUE,_xll.ohTrigger(RecalcTrigger,Trigger1M)),NA())</f>
        <v>1.2742494918347447E-2</v>
      </c>
      <c r="O1854" s="44">
        <f>IFERROR(_xll.qlIndexFixing(ONIndex3M,I1854,TRUE,_xll.ohTrigger(RecalcTrigger,Trigger3M)),NA())</f>
        <v>1.3018554157335771E-2</v>
      </c>
      <c r="P1854" s="44">
        <f>IFERROR(_xll.qlIndexFixing(ONIndex6M,I1854,TRUE,_xll.ohTrigger(RecalcTrigger,Trigger6M)),NA())</f>
        <v>1.3111330617050498E-2</v>
      </c>
      <c r="Q1854" s="183">
        <f>IFERROR(_xll.qlIndexFixing(ONIndex1Y,I1854,TRUE,_xll.ohTrigger(RecalcTrigger,Trigger1Y)),NA())</f>
        <v>1.3387806589966189E-2</v>
      </c>
    </row>
    <row r="1855" spans="2:17" x14ac:dyDescent="0.2">
      <c r="B1855" s="39" t="s">
        <v>42</v>
      </c>
      <c r="D1855" s="42">
        <f>_xll.qlCalendarAdvance(Calendar,$D1854,B1855,"f",FALSE)</f>
        <v>52510</v>
      </c>
      <c r="E1855" s="177">
        <f>_xll.qlInterestRateIndexValueDate(IndexON,D1855)</f>
        <v>52510</v>
      </c>
      <c r="F1855" s="193">
        <f>IFERROR(_xll.qlIndexFixing(IndexON,D1855,TRUE,_xll.ohTrigger(RecalcTrigger,TriggerON)),NA())</f>
        <v>1.2578541811896216E-2</v>
      </c>
      <c r="H1855" s="42">
        <f>_xll.qlCalendarAdvance(Calendar,$H1854,B1855,"f",FALSE)</f>
        <v>52510</v>
      </c>
      <c r="I1855" s="177">
        <f>_xll.qlInterestRateIndexValueDate(Index1M,$H1855)</f>
        <v>52512</v>
      </c>
      <c r="J1855" s="182">
        <f>IFERROR(_xll.qlIndexFixing(Index1M,$H1855,TRUE,_xll.ohTrigger(RecalcTrigger,Trigger1M)),NA())</f>
        <v>1.2746847735471689E-2</v>
      </c>
      <c r="K1855" s="44">
        <f>IFERROR(_xll.qlIndexFixing(Index3M,H1855,TRUE,_xll.ohTrigger(RecalcTrigger,Trigger3M)),NA())</f>
        <v>1.3032157768262194E-2</v>
      </c>
      <c r="L1855" s="44">
        <f>IFERROR(_xll.qlIndexFixing(Index6M,$H1855,TRUE,_xll.ohTrigger(RecalcTrigger,Trigger6M)),NA())</f>
        <v>1.3119737441104883E-2</v>
      </c>
      <c r="M1855" s="183">
        <f>IFERROR(_xll.qlIndexFixing(Index1Y,$H1855,TRUE,_xll.ohTrigger(RecalcTrigger,Trigger1Y)),NA())</f>
        <v>1.3455472406600404E-2</v>
      </c>
      <c r="N1855" s="182">
        <f>IFERROR(_xll.qlIndexFixing(ONIndex1M,I1855,TRUE,_xll.ohTrigger(RecalcTrigger,Trigger1M)),NA())</f>
        <v>1.2741479099478425E-2</v>
      </c>
      <c r="O1855" s="44">
        <f>IFERROR(_xll.qlIndexFixing(ONIndex3M,I1855,TRUE,_xll.ohTrigger(RecalcTrigger,Trigger3M)),NA())</f>
        <v>1.3017369522065891E-2</v>
      </c>
      <c r="P1855" s="44">
        <f>IFERROR(_xll.qlIndexFixing(ONIndex6M,I1855,TRUE,_xll.ohTrigger(RecalcTrigger,Trigger6M)),NA())</f>
        <v>1.3108722035699572E-2</v>
      </c>
      <c r="Q1855" s="183">
        <f>IFERROR(_xll.qlIndexFixing(ONIndex1Y,I1855,TRUE,_xll.ohTrigger(RecalcTrigger,Trigger1Y)),NA())</f>
        <v>1.3386800016981226E-2</v>
      </c>
    </row>
    <row r="1856" spans="2:17" x14ac:dyDescent="0.2">
      <c r="B1856" s="39" t="s">
        <v>42</v>
      </c>
      <c r="D1856" s="42">
        <f>_xll.qlCalendarAdvance(Calendar,$D1855,B1856,"f",FALSE)</f>
        <v>52517</v>
      </c>
      <c r="E1856" s="177">
        <f>_xll.qlInterestRateIndexValueDate(IndexON,D1856)</f>
        <v>52517</v>
      </c>
      <c r="F1856" s="193">
        <f>IFERROR(_xll.qlIndexFixing(IndexON,D1856,TRUE,_xll.ohTrigger(RecalcTrigger,TriggerON)),NA())</f>
        <v>1.2578541811896216E-2</v>
      </c>
      <c r="H1856" s="42">
        <f>_xll.qlCalendarAdvance(Calendar,$H1855,B1856,"f",FALSE)</f>
        <v>52517</v>
      </c>
      <c r="I1856" s="177">
        <f>_xll.qlInterestRateIndexValueDate(Index1M,$H1856)</f>
        <v>52519</v>
      </c>
      <c r="J1856" s="182">
        <f>IFERROR(_xll.qlIndexFixing(Index1M,$H1856,TRUE,_xll.ohTrigger(RecalcTrigger,Trigger1M)),NA())</f>
        <v>1.2745871707111056E-2</v>
      </c>
      <c r="K1856" s="44">
        <f>IFERROR(_xll.qlIndexFixing(Index3M,H1856,TRUE,_xll.ohTrigger(RecalcTrigger,Trigger3M)),NA())</f>
        <v>1.3031068226453247E-2</v>
      </c>
      <c r="L1856" s="44">
        <f>IFERROR(_xll.qlIndexFixing(Index6M,$H1856,TRUE,_xll.ohTrigger(RecalcTrigger,Trigger6M)),NA())</f>
        <v>1.3117335954975407E-2</v>
      </c>
      <c r="M1856" s="183">
        <f>IFERROR(_xll.qlIndexFixing(Index1Y,$H1856,TRUE,_xll.ohTrigger(RecalcTrigger,Trigger1Y)),NA())</f>
        <v>1.3454634339134327E-2</v>
      </c>
      <c r="N1856" s="182">
        <f>IFERROR(_xll.qlIndexFixing(ONIndex1M,I1856,TRUE,_xll.ohTrigger(RecalcTrigger,Trigger1M)),NA())</f>
        <v>1.2740478674775346E-2</v>
      </c>
      <c r="O1856" s="44">
        <f>IFERROR(_xll.qlIndexFixing(ONIndex3M,I1856,TRUE,_xll.ohTrigger(RecalcTrigger,Trigger3M)),NA())</f>
        <v>1.3016198922528588E-2</v>
      </c>
      <c r="P1856" s="44">
        <f>IFERROR(_xll.qlIndexFixing(ONIndex6M,I1856,TRUE,_xll.ohTrigger(RecalcTrigger,Trigger6M)),NA())</f>
        <v>1.3106114390559753E-2</v>
      </c>
      <c r="Q1856" s="183">
        <f>IFERROR(_xll.qlIndexFixing(ONIndex1Y,I1856,TRUE,_xll.ohTrigger(RecalcTrigger,Trigger1Y)),NA())</f>
        <v>1.3385799796834519E-2</v>
      </c>
    </row>
    <row r="1857" spans="2:17" x14ac:dyDescent="0.2">
      <c r="B1857" s="39" t="s">
        <v>42</v>
      </c>
      <c r="D1857" s="42">
        <f>_xll.qlCalendarAdvance(Calendar,$D1856,B1857,"f",FALSE)</f>
        <v>52524</v>
      </c>
      <c r="E1857" s="177">
        <f>_xll.qlInterestRateIndexValueDate(IndexON,D1857)</f>
        <v>52524</v>
      </c>
      <c r="F1857" s="193">
        <f>IFERROR(_xll.qlIndexFixing(IndexON,D1857,TRUE,_xll.ohTrigger(RecalcTrigger,TriggerON)),NA())</f>
        <v>1.2578541811896216E-2</v>
      </c>
      <c r="H1857" s="42">
        <f>_xll.qlCalendarAdvance(Calendar,$H1856,B1857,"f",FALSE)</f>
        <v>52524</v>
      </c>
      <c r="I1857" s="177">
        <f>_xll.qlInterestRateIndexValueDate(Index1M,$H1857)</f>
        <v>52526</v>
      </c>
      <c r="J1857" s="182">
        <f>IFERROR(_xll.qlIndexFixing(Index1M,$H1857,TRUE,_xll.ohTrigger(RecalcTrigger,Trigger1M)),NA())</f>
        <v>1.2744911243092738E-2</v>
      </c>
      <c r="K1857" s="44">
        <f>IFERROR(_xll.qlIndexFixing(Index3M,H1857,TRUE,_xll.ohTrigger(RecalcTrigger,Trigger3M)),NA())</f>
        <v>1.3029993123586514E-2</v>
      </c>
      <c r="L1857" s="44">
        <f>IFERROR(_xll.qlIndexFixing(Index6M,$H1857,TRUE,_xll.ohTrigger(RecalcTrigger,Trigger6M)),NA())</f>
        <v>1.3114516739238875E-2</v>
      </c>
      <c r="M1857" s="183">
        <f>IFERROR(_xll.qlIndexFixing(Index1Y,$H1857,TRUE,_xll.ohTrigger(RecalcTrigger,Trigger1Y)),NA())</f>
        <v>1.3453803338398495E-2</v>
      </c>
      <c r="N1857" s="182">
        <f>IFERROR(_xll.qlIndexFixing(ONIndex1M,I1857,TRUE,_xll.ohTrigger(RecalcTrigger,Trigger1M)),NA())</f>
        <v>1.2739493702031979E-2</v>
      </c>
      <c r="O1857" s="44">
        <f>IFERROR(_xll.qlIndexFixing(ONIndex3M,I1857,TRUE,_xll.ohTrigger(RecalcTrigger,Trigger3M)),NA())</f>
        <v>1.301504241004281E-2</v>
      </c>
      <c r="P1857" s="44">
        <f>IFERROR(_xll.qlIndexFixing(ONIndex6M,I1857,TRUE,_xll.ohTrigger(RecalcTrigger,Trigger6M)),NA())</f>
        <v>1.3103507701854866E-2</v>
      </c>
      <c r="Q1857" s="183">
        <f>IFERROR(_xll.qlIndexFixing(ONIndex1Y,I1857,TRUE,_xll.ohTrigger(RecalcTrigger,Trigger1Y)),NA())</f>
        <v>1.3384805952707524E-2</v>
      </c>
    </row>
    <row r="1858" spans="2:17" x14ac:dyDescent="0.2">
      <c r="B1858" s="39" t="s">
        <v>42</v>
      </c>
      <c r="D1858" s="42">
        <f>_xll.qlCalendarAdvance(Calendar,$D1857,B1858,"f",FALSE)</f>
        <v>52531</v>
      </c>
      <c r="E1858" s="177">
        <f>_xll.qlInterestRateIndexValueDate(IndexON,D1858)</f>
        <v>52531</v>
      </c>
      <c r="F1858" s="193">
        <f>IFERROR(_xll.qlIndexFixing(IndexON,D1858,TRUE,_xll.ohTrigger(RecalcTrigger,TriggerON)),NA())</f>
        <v>1.2578541811976152E-2</v>
      </c>
      <c r="H1858" s="42">
        <f>_xll.qlCalendarAdvance(Calendar,$H1857,B1858,"f",FALSE)</f>
        <v>52531</v>
      </c>
      <c r="I1858" s="177">
        <f>_xll.qlInterestRateIndexValueDate(Index1M,$H1858)</f>
        <v>52533</v>
      </c>
      <c r="J1858" s="182">
        <f>IFERROR(_xll.qlIndexFixing(Index1M,$H1858,TRUE,_xll.ohTrigger(RecalcTrigger,Trigger1M)),NA())</f>
        <v>1.2743966401385365E-2</v>
      </c>
      <c r="K1858" s="44">
        <f>IFERROR(_xll.qlIndexFixing(Index3M,H1858,TRUE,_xll.ohTrigger(RecalcTrigger,Trigger3M)),NA())</f>
        <v>1.3028932511132131E-2</v>
      </c>
      <c r="L1858" s="44">
        <f>IFERROR(_xll.qlIndexFixing(Index6M,$H1858,TRUE,_xll.ohTrigger(RecalcTrigger,Trigger6M)),NA())</f>
        <v>1.311190823510618E-2</v>
      </c>
      <c r="M1858" s="183">
        <f>IFERROR(_xll.qlIndexFixing(Index1Y,$H1858,TRUE,_xll.ohTrigger(RecalcTrigger,Trigger1Y)),NA())</f>
        <v>1.345297942787434E-2</v>
      </c>
      <c r="N1858" s="182">
        <f>IFERROR(_xll.qlIndexFixing(ONIndex1M,I1858,TRUE,_xll.ohTrigger(RecalcTrigger,Trigger1M)),NA())</f>
        <v>1.2738524239361837E-2</v>
      </c>
      <c r="O1858" s="44">
        <f>IFERROR(_xll.qlIndexFixing(ONIndex3M,I1858,TRUE,_xll.ohTrigger(RecalcTrigger,Trigger3M)),NA())</f>
        <v>1.3013900035927506E-2</v>
      </c>
      <c r="P1858" s="44">
        <f>IFERROR(_xll.qlIndexFixing(ONIndex6M,I1858,TRUE,_xll.ohTrigger(RecalcTrigger,Trigger6M)),NA())</f>
        <v>1.3100901989648861E-2</v>
      </c>
      <c r="Q1858" s="183">
        <f>IFERROR(_xll.qlIndexFixing(ONIndex1Y,I1858,TRUE,_xll.ohTrigger(RecalcTrigger,Trigger1Y)),NA())</f>
        <v>1.3383818507861633E-2</v>
      </c>
    </row>
    <row r="1859" spans="2:17" x14ac:dyDescent="0.2">
      <c r="B1859" s="39" t="s">
        <v>42</v>
      </c>
      <c r="D1859" s="42">
        <f>_xll.qlCalendarAdvance(Calendar,$D1858,B1859,"f",FALSE)</f>
        <v>52538</v>
      </c>
      <c r="E1859" s="177">
        <f>_xll.qlInterestRateIndexValueDate(IndexON,D1859)</f>
        <v>52538</v>
      </c>
      <c r="F1859" s="193">
        <f>IFERROR(_xll.qlIndexFixing(IndexON,D1859,TRUE,_xll.ohTrigger(RecalcTrigger,TriggerON)),NA())</f>
        <v>1.2578541811896216E-2</v>
      </c>
      <c r="H1859" s="42">
        <f>_xll.qlCalendarAdvance(Calendar,$H1858,B1859,"f",FALSE)</f>
        <v>52538</v>
      </c>
      <c r="I1859" s="177">
        <f>_xll.qlInterestRateIndexValueDate(Index1M,$H1859)</f>
        <v>52540</v>
      </c>
      <c r="J1859" s="182">
        <f>IFERROR(_xll.qlIndexFixing(Index1M,$H1859,TRUE,_xll.ohTrigger(RecalcTrigger,Trigger1M)),NA())</f>
        <v>1.2743037239962562E-2</v>
      </c>
      <c r="K1859" s="44">
        <f>IFERROR(_xll.qlIndexFixing(Index3M,H1859,TRUE,_xll.ohTrigger(RecalcTrigger,Trigger3M)),NA())</f>
        <v>1.3027886440555015E-2</v>
      </c>
      <c r="L1859" s="44">
        <f>IFERROR(_xll.qlIndexFixing(Index6M,$H1859,TRUE,_xll.ohTrigger(RecalcTrigger,Trigger6M)),NA())</f>
        <v>1.310924862235561E-2</v>
      </c>
      <c r="M1859" s="183">
        <f>IFERROR(_xll.qlIndexFixing(Index1Y,$H1859,TRUE,_xll.ohTrigger(RecalcTrigger,Trigger1Y)),NA())</f>
        <v>1.3452162631043083E-2</v>
      </c>
      <c r="N1859" s="182">
        <f>IFERROR(_xll.qlIndexFixing(ONIndex1M,I1859,TRUE,_xll.ohTrigger(RecalcTrigger,Trigger1M)),NA())</f>
        <v>1.2737570344478755E-2</v>
      </c>
      <c r="O1859" s="44">
        <f>IFERROR(_xll.qlIndexFixing(ONIndex3M,I1859,TRUE,_xll.ohTrigger(RecalcTrigger,Trigger3M)),NA())</f>
        <v>1.3012771851341753E-2</v>
      </c>
      <c r="P1859" s="44">
        <f>IFERROR(_xll.qlIndexFixing(ONIndex6M,I1859,TRUE,_xll.ohTrigger(RecalcTrigger,Trigger6M)),NA())</f>
        <v>1.3098297274005688E-2</v>
      </c>
      <c r="Q1859" s="183">
        <f>IFERROR(_xll.qlIndexFixing(ONIndex1Y,I1859,TRUE,_xll.ohTrigger(RecalcTrigger,Trigger1Y)),NA())</f>
        <v>1.3382837485238497E-2</v>
      </c>
    </row>
    <row r="1860" spans="2:17" x14ac:dyDescent="0.2">
      <c r="B1860" s="39" t="s">
        <v>42</v>
      </c>
      <c r="D1860" s="42">
        <f>_xll.qlCalendarAdvance(Calendar,$D1859,B1860,"f",FALSE)</f>
        <v>52545</v>
      </c>
      <c r="E1860" s="177">
        <f>_xll.qlInterestRateIndexValueDate(IndexON,D1860)</f>
        <v>52545</v>
      </c>
      <c r="F1860" s="193">
        <f>IFERROR(_xll.qlIndexFixing(IndexON,D1860,TRUE,_xll.ohTrigger(RecalcTrigger,TriggerON)),NA())</f>
        <v>1.2578541811896216E-2</v>
      </c>
      <c r="H1860" s="42">
        <f>_xll.qlCalendarAdvance(Calendar,$H1859,B1860,"f",FALSE)</f>
        <v>52545</v>
      </c>
      <c r="I1860" s="177">
        <f>_xll.qlInterestRateIndexValueDate(Index1M,$H1860)</f>
        <v>52547</v>
      </c>
      <c r="J1860" s="182">
        <f>IFERROR(_xll.qlIndexFixing(Index1M,$H1860,TRUE,_xll.ohTrigger(RecalcTrigger,Trigger1M)),NA())</f>
        <v>1.2742123816795459E-2</v>
      </c>
      <c r="K1860" s="44">
        <f>IFERROR(_xll.qlIndexFixing(Index3M,H1860,TRUE,_xll.ohTrigger(RecalcTrigger,Trigger3M)),NA())</f>
        <v>1.302685496332443E-2</v>
      </c>
      <c r="L1860" s="44">
        <f>IFERROR(_xll.qlIndexFixing(Index6M,$H1860,TRUE,_xll.ohTrigger(RecalcTrigger,Trigger6M)),NA())</f>
        <v>1.3106642651128668E-2</v>
      </c>
      <c r="M1860" s="183">
        <f>IFERROR(_xll.qlIndexFixing(Index1Y,$H1860,TRUE,_xll.ohTrigger(RecalcTrigger,Trigger1Y)),NA())</f>
        <v>1.345135297138572E-2</v>
      </c>
      <c r="N1860" s="182">
        <f>IFERROR(_xll.qlIndexFixing(ONIndex1M,I1860,TRUE,_xll.ohTrigger(RecalcTrigger,Trigger1M)),NA())</f>
        <v>1.273663207541631E-2</v>
      </c>
      <c r="O1860" s="44">
        <f>IFERROR(_xll.qlIndexFixing(ONIndex3M,I1860,TRUE,_xll.ohTrigger(RecalcTrigger,Trigger3M)),NA())</f>
        <v>1.301165790784431E-2</v>
      </c>
      <c r="P1860" s="44">
        <f>IFERROR(_xll.qlIndexFixing(ONIndex6M,I1860,TRUE,_xll.ohTrigger(RecalcTrigger,Trigger6M)),NA())</f>
        <v>1.3095693574989298E-2</v>
      </c>
      <c r="Q1860" s="183">
        <f>IFERROR(_xll.qlIndexFixing(ONIndex1Y,I1860,TRUE,_xll.ohTrigger(RecalcTrigger,Trigger1Y)),NA())</f>
        <v>1.3381862908179443E-2</v>
      </c>
    </row>
    <row r="1861" spans="2:17" x14ac:dyDescent="0.2">
      <c r="B1861" s="39" t="s">
        <v>42</v>
      </c>
      <c r="D1861" s="42">
        <f>_xll.qlCalendarAdvance(Calendar,$D1860,B1861,"f",FALSE)</f>
        <v>52552</v>
      </c>
      <c r="E1861" s="177">
        <f>_xll.qlInterestRateIndexValueDate(IndexON,D1861)</f>
        <v>52552</v>
      </c>
      <c r="F1861" s="193">
        <f>IFERROR(_xll.qlIndexFixing(IndexON,D1861,TRUE,_xll.ohTrigger(RecalcTrigger,TriggerON)),NA())</f>
        <v>1.2578541811896216E-2</v>
      </c>
      <c r="H1861" s="42">
        <f>_xll.qlCalendarAdvance(Calendar,$H1860,B1861,"f",FALSE)</f>
        <v>52552</v>
      </c>
      <c r="I1861" s="177">
        <f>_xll.qlInterestRateIndexValueDate(Index1M,$H1861)</f>
        <v>52554</v>
      </c>
      <c r="J1861" s="182">
        <f>IFERROR(_xll.qlIndexFixing(Index1M,$H1861,TRUE,_xll.ohTrigger(RecalcTrigger,Trigger1M)),NA())</f>
        <v>1.274122618985768E-2</v>
      </c>
      <c r="K1861" s="44">
        <f>IFERROR(_xll.qlIndexFixing(Index3M,H1861,TRUE,_xll.ohTrigger(RecalcTrigger,Trigger3M)),NA())</f>
        <v>1.3025838130905295E-2</v>
      </c>
      <c r="L1861" s="44">
        <f>IFERROR(_xll.qlIndexFixing(Index6M,$H1861,TRUE,_xll.ohTrigger(RecalcTrigger,Trigger6M)),NA())</f>
        <v>1.3104037977044779E-2</v>
      </c>
      <c r="M1861" s="183">
        <f>IFERROR(_xll.qlIndexFixing(Index1Y,$H1861,TRUE,_xll.ohTrigger(RecalcTrigger,Trigger1Y)),NA())</f>
        <v>1.3450550472383905E-2</v>
      </c>
      <c r="N1861" s="182">
        <f>IFERROR(_xll.qlIndexFixing(ONIndex1M,I1861,TRUE,_xll.ohTrigger(RecalcTrigger,Trigger1M)),NA())</f>
        <v>1.2735709490128144E-2</v>
      </c>
      <c r="O1861" s="44">
        <f>IFERROR(_xll.qlIndexFixing(ONIndex3M,I1861,TRUE,_xll.ohTrigger(RecalcTrigger,Trigger3M)),NA())</f>
        <v>1.3010558256594251E-2</v>
      </c>
      <c r="P1861" s="44">
        <f>IFERROR(_xll.qlIndexFixing(ONIndex6M,I1861,TRUE,_xll.ohTrigger(RecalcTrigger,Trigger6M)),NA())</f>
        <v>1.3093090912823513E-2</v>
      </c>
      <c r="Q1861" s="183">
        <f>IFERROR(_xll.qlIndexFixing(ONIndex1Y,I1861,TRUE,_xll.ohTrigger(RecalcTrigger,Trigger1Y)),NA())</f>
        <v>1.3380894799865928E-2</v>
      </c>
    </row>
    <row r="1862" spans="2:17" x14ac:dyDescent="0.2">
      <c r="B1862" s="39" t="s">
        <v>42</v>
      </c>
      <c r="D1862" s="42">
        <f>_xll.qlCalendarAdvance(Calendar,$D1861,B1862,"f",FALSE)</f>
        <v>52559</v>
      </c>
      <c r="E1862" s="177">
        <f>_xll.qlInterestRateIndexValueDate(IndexON,D1862)</f>
        <v>52559</v>
      </c>
      <c r="F1862" s="193">
        <f>IFERROR(_xll.qlIndexFixing(IndexON,D1862,TRUE,_xll.ohTrigger(RecalcTrigger,TriggerON)),NA())</f>
        <v>1.2578541811896216E-2</v>
      </c>
      <c r="H1862" s="42">
        <f>_xll.qlCalendarAdvance(Calendar,$H1861,B1862,"f",FALSE)</f>
        <v>52559</v>
      </c>
      <c r="I1862" s="177">
        <f>_xll.qlInterestRateIndexValueDate(Index1M,$H1862)</f>
        <v>52561</v>
      </c>
      <c r="J1862" s="182">
        <f>IFERROR(_xll.qlIndexFixing(Index1M,$H1862,TRUE,_xll.ohTrigger(RecalcTrigger,Trigger1M)),NA())</f>
        <v>1.2740344417122851E-2</v>
      </c>
      <c r="K1862" s="44">
        <f>IFERROR(_xll.qlIndexFixing(Index3M,H1862,TRUE,_xll.ohTrigger(RecalcTrigger,Trigger3M)),NA())</f>
        <v>1.3024835994768611E-2</v>
      </c>
      <c r="L1862" s="44">
        <f>IFERROR(_xll.qlIndexFixing(Index6M,$H1862,TRUE,_xll.ohTrigger(RecalcTrigger,Trigger6M)),NA())</f>
        <v>1.3101434620339183E-2</v>
      </c>
      <c r="M1862" s="183">
        <f>IFERROR(_xll.qlIndexFixing(Index1Y,$H1862,TRUE,_xll.ohTrigger(RecalcTrigger,Trigger1Y)),NA())</f>
        <v>1.344975515751907E-2</v>
      </c>
      <c r="N1862" s="182">
        <f>IFERROR(_xll.qlIndexFixing(ONIndex1M,I1862,TRUE,_xll.ohTrigger(RecalcTrigger,Trigger1M)),NA())</f>
        <v>1.2734802646408028E-2</v>
      </c>
      <c r="O1862" s="44">
        <f>IFERROR(_xll.qlIndexFixing(ONIndex3M,I1862,TRUE,_xll.ohTrigger(RecalcTrigger,Trigger3M)),NA())</f>
        <v>1.3009472949150336E-2</v>
      </c>
      <c r="P1862" s="44">
        <f>IFERROR(_xll.qlIndexFixing(ONIndex6M,I1862,TRUE,_xll.ohTrigger(RecalcTrigger,Trigger6M)),NA())</f>
        <v>1.309048930765222E-2</v>
      </c>
      <c r="Q1862" s="183">
        <f>IFERROR(_xll.qlIndexFixing(ONIndex1Y,I1862,TRUE,_xll.ohTrigger(RecalcTrigger,Trigger1Y)),NA())</f>
        <v>1.3379933183479409E-2</v>
      </c>
    </row>
    <row r="1863" spans="2:17" x14ac:dyDescent="0.2">
      <c r="B1863" s="39" t="s">
        <v>42</v>
      </c>
      <c r="D1863" s="42">
        <f>_xll.qlCalendarAdvance(Calendar,$D1862,B1863,"f",FALSE)</f>
        <v>52566</v>
      </c>
      <c r="E1863" s="177">
        <f>_xll.qlInterestRateIndexValueDate(IndexON,D1863)</f>
        <v>52566</v>
      </c>
      <c r="F1863" s="193">
        <f>IFERROR(_xll.qlIndexFixing(IndexON,D1863,TRUE,_xll.ohTrigger(RecalcTrigger,TriggerON)),NA())</f>
        <v>1.2578541811976152E-2</v>
      </c>
      <c r="H1863" s="42">
        <f>_xll.qlCalendarAdvance(Calendar,$H1862,B1863,"f",FALSE)</f>
        <v>52566</v>
      </c>
      <c r="I1863" s="177">
        <f>_xll.qlInterestRateIndexValueDate(Index1M,$H1863)</f>
        <v>52568</v>
      </c>
      <c r="J1863" s="182">
        <f>IFERROR(_xll.qlIndexFixing(Index1M,$H1863,TRUE,_xll.ohTrigger(RecalcTrigger,Trigger1M)),NA())</f>
        <v>1.2739478556559602E-2</v>
      </c>
      <c r="K1863" s="44">
        <f>IFERROR(_xll.qlIndexFixing(Index3M,H1863,TRUE,_xll.ohTrigger(RecalcTrigger,Trigger3M)),NA())</f>
        <v>1.3023681018719554E-2</v>
      </c>
      <c r="L1863" s="44">
        <f>IFERROR(_xll.qlIndexFixing(Index6M,$H1863,TRUE,_xll.ohTrigger(RecalcTrigger,Trigger6M)),NA())</f>
        <v>1.309888499189185E-2</v>
      </c>
      <c r="M1863" s="183">
        <f>IFERROR(_xll.qlIndexFixing(Index1Y,$H1863,TRUE,_xll.ohTrigger(RecalcTrigger,Trigger1Y)),NA())</f>
        <v>1.3448967050272867E-2</v>
      </c>
      <c r="N1863" s="182">
        <f>IFERROR(_xll.qlIndexFixing(ONIndex1M,I1863,TRUE,_xll.ohTrigger(RecalcTrigger,Trigger1M)),NA())</f>
        <v>1.2733911602209602E-2</v>
      </c>
      <c r="O1863" s="44">
        <f>IFERROR(_xll.qlIndexFixing(ONIndex3M,I1863,TRUE,_xll.ohTrigger(RecalcTrigger,Trigger3M)),NA())</f>
        <v>1.3008402036431832E-2</v>
      </c>
      <c r="P1863" s="44">
        <f>IFERROR(_xll.qlIndexFixing(ONIndex6M,I1863,TRUE,_xll.ohTrigger(RecalcTrigger,Trigger6M)),NA())</f>
        <v>1.3087888779539369E-2</v>
      </c>
      <c r="Q1863" s="183">
        <f>IFERROR(_xll.qlIndexFixing(ONIndex1Y,I1863,TRUE,_xll.ohTrigger(RecalcTrigger,Trigger1Y)),NA())</f>
        <v>1.3378978082121407E-2</v>
      </c>
    </row>
    <row r="1864" spans="2:17" x14ac:dyDescent="0.2">
      <c r="B1864" s="39" t="s">
        <v>42</v>
      </c>
      <c r="D1864" s="42">
        <f>_xll.qlCalendarAdvance(Calendar,$D1863,B1864,"f",FALSE)</f>
        <v>52573</v>
      </c>
      <c r="E1864" s="177">
        <f>_xll.qlInterestRateIndexValueDate(IndexON,D1864)</f>
        <v>52573</v>
      </c>
      <c r="F1864" s="193">
        <f>IFERROR(_xll.qlIndexFixing(IndexON,D1864,TRUE,_xll.ohTrigger(RecalcTrigger,TriggerON)),NA())</f>
        <v>1.2578541811976152E-2</v>
      </c>
      <c r="H1864" s="42">
        <f>_xll.qlCalendarAdvance(Calendar,$H1863,B1864,"f",FALSE)</f>
        <v>52573</v>
      </c>
      <c r="I1864" s="177">
        <f>_xll.qlInterestRateIndexValueDate(Index1M,$H1864)</f>
        <v>52575</v>
      </c>
      <c r="J1864" s="182">
        <f>IFERROR(_xll.qlIndexFixing(Index1M,$H1864,TRUE,_xll.ohTrigger(RecalcTrigger,Trigger1M)),NA())</f>
        <v>1.2738628666144058E-2</v>
      </c>
      <c r="K1864" s="44">
        <f>IFERROR(_xll.qlIndexFixing(Index3M,H1864,TRUE,_xll.ohTrigger(RecalcTrigger,Trigger3M)),NA())</f>
        <v>1.302270739790745E-2</v>
      </c>
      <c r="L1864" s="44">
        <f>IFERROR(_xll.qlIndexFixing(Index6M,$H1864,TRUE,_xll.ohTrigger(RecalcTrigger,Trigger6M)),NA())</f>
        <v>1.3096284340388739E-2</v>
      </c>
      <c r="M1864" s="183">
        <f>IFERROR(_xll.qlIndexFixing(Index1Y,$H1864,TRUE,_xll.ohTrigger(RecalcTrigger,Trigger1Y)),NA())</f>
        <v>1.3448186174126296E-2</v>
      </c>
      <c r="N1864" s="182">
        <f>IFERROR(_xll.qlIndexFixing(ONIndex1M,I1864,TRUE,_xll.ohTrigger(RecalcTrigger,Trigger1M)),NA())</f>
        <v>1.2733036415406573E-2</v>
      </c>
      <c r="O1864" s="44">
        <f>IFERROR(_xll.qlIndexFixing(ONIndex3M,I1864,TRUE,_xll.ohTrigger(RecalcTrigger,Trigger3M)),NA())</f>
        <v>1.3007345569917561E-2</v>
      </c>
      <c r="P1864" s="44">
        <f>IFERROR(_xll.qlIndexFixing(ONIndex6M,I1864,TRUE,_xll.ohTrigger(RecalcTrigger,Trigger6M)),NA())</f>
        <v>1.308528934838904E-2</v>
      </c>
      <c r="Q1864" s="183">
        <f>IFERROR(_xll.qlIndexFixing(ONIndex1Y,I1864,TRUE,_xll.ohTrigger(RecalcTrigger,Trigger1Y)),NA())</f>
        <v>1.3378029519053314E-2</v>
      </c>
    </row>
    <row r="1865" spans="2:17" x14ac:dyDescent="0.2">
      <c r="B1865" s="39" t="s">
        <v>42</v>
      </c>
      <c r="D1865" s="42">
        <f>_xll.qlCalendarAdvance(Calendar,$D1864,B1865,"f",FALSE)</f>
        <v>52580</v>
      </c>
      <c r="E1865" s="177">
        <f>_xll.qlInterestRateIndexValueDate(IndexON,D1865)</f>
        <v>52580</v>
      </c>
      <c r="F1865" s="193">
        <f>IFERROR(_xll.qlIndexFixing(IndexON,D1865,TRUE,_xll.ohTrigger(RecalcTrigger,TriggerON)),NA())</f>
        <v>1.257854181181628E-2</v>
      </c>
      <c r="H1865" s="42">
        <f>_xll.qlCalendarAdvance(Calendar,$H1864,B1865,"f",FALSE)</f>
        <v>52580</v>
      </c>
      <c r="I1865" s="177">
        <f>_xll.qlInterestRateIndexValueDate(Index1M,$H1865)</f>
        <v>52582</v>
      </c>
      <c r="J1865" s="182">
        <f>IFERROR(_xll.qlIndexFixing(Index1M,$H1865,TRUE,_xll.ohTrigger(RecalcTrigger,Trigger1M)),NA())</f>
        <v>1.2737794803847347E-2</v>
      </c>
      <c r="K1865" s="44">
        <f>IFERROR(_xll.qlIndexFixing(Index3M,H1865,TRUE,_xll.ohTrigger(RecalcTrigger,Trigger3M)),NA())</f>
        <v>1.3021748623563137E-2</v>
      </c>
      <c r="L1865" s="44">
        <f>IFERROR(_xll.qlIndexFixing(Index6M,$H1865,TRUE,_xll.ohTrigger(RecalcTrigger,Trigger6M)),NA())</f>
        <v>1.3093685068482394E-2</v>
      </c>
      <c r="M1865" s="183">
        <f>IFERROR(_xll.qlIndexFixing(Index1Y,$H1865,TRUE,_xll.ohTrigger(RecalcTrigger,Trigger1Y)),NA())</f>
        <v>1.344741255256166E-2</v>
      </c>
      <c r="N1865" s="182">
        <f>IFERROR(_xll.qlIndexFixing(ONIndex1M,I1865,TRUE,_xll.ohTrigger(RecalcTrigger,Trigger1M)),NA())</f>
        <v>1.2732177144032519E-2</v>
      </c>
      <c r="O1865" s="44">
        <f>IFERROR(_xll.qlIndexFixing(ONIndex3M,I1865,TRUE,_xll.ohTrigger(RecalcTrigger,Trigger3M)),NA())</f>
        <v>1.3006303600926472E-2</v>
      </c>
      <c r="P1865" s="44">
        <f>IFERROR(_xll.qlIndexFixing(ONIndex6M,I1865,TRUE,_xll.ohTrigger(RecalcTrigger,Trigger6M)),NA())</f>
        <v>1.308269103450499E-2</v>
      </c>
      <c r="Q1865" s="183">
        <f>IFERROR(_xll.qlIndexFixing(ONIndex1Y,I1865,TRUE,_xll.ohTrigger(RecalcTrigger,Trigger1Y)),NA())</f>
        <v>1.3377087517376651E-2</v>
      </c>
    </row>
    <row r="1866" spans="2:17" x14ac:dyDescent="0.2">
      <c r="B1866" s="39" t="s">
        <v>42</v>
      </c>
      <c r="D1866" s="42">
        <f>_xll.qlCalendarAdvance(Calendar,$D1865,B1866,"f",FALSE)</f>
        <v>52587</v>
      </c>
      <c r="E1866" s="177">
        <f>_xll.qlInterestRateIndexValueDate(IndexON,D1866)</f>
        <v>52587</v>
      </c>
      <c r="F1866" s="193">
        <f>IFERROR(_xll.qlIndexFixing(IndexON,D1866,TRUE,_xll.ohTrigger(RecalcTrigger,TriggerON)),NA())</f>
        <v>1.2578541811976152E-2</v>
      </c>
      <c r="H1866" s="42">
        <f>_xll.qlCalendarAdvance(Calendar,$H1865,B1866,"f",FALSE)</f>
        <v>52587</v>
      </c>
      <c r="I1866" s="177">
        <f>_xll.qlInterestRateIndexValueDate(Index1M,$H1866)</f>
        <v>52589</v>
      </c>
      <c r="J1866" s="182">
        <f>IFERROR(_xll.qlIndexFixing(Index1M,$H1866,TRUE,_xll.ohTrigger(RecalcTrigger,Trigger1M)),NA())</f>
        <v>1.2736977027640595E-2</v>
      </c>
      <c r="K1866" s="44">
        <f>IFERROR(_xll.qlIndexFixing(Index3M,H1866,TRUE,_xll.ohTrigger(RecalcTrigger,Trigger3M)),NA())</f>
        <v>1.3020804747154896E-2</v>
      </c>
      <c r="L1866" s="44">
        <f>IFERROR(_xll.qlIndexFixing(Index6M,$H1866,TRUE,_xll.ohTrigger(RecalcTrigger,Trigger6M)),NA())</f>
        <v>1.3091087196408429E-2</v>
      </c>
      <c r="M1866" s="183">
        <f>IFERROR(_xll.qlIndexFixing(Index1Y,$H1866,TRUE,_xll.ohTrigger(RecalcTrigger,Trigger1Y)),NA())</f>
        <v>1.3446846312574E-2</v>
      </c>
      <c r="N1866" s="182">
        <f>IFERROR(_xll.qlIndexFixing(ONIndex1M,I1866,TRUE,_xll.ohTrigger(RecalcTrigger,Trigger1M)),NA())</f>
        <v>1.2731214682002445E-2</v>
      </c>
      <c r="O1866" s="44">
        <f>IFERROR(_xll.qlIndexFixing(ONIndex3M,I1866,TRUE,_xll.ohTrigger(RecalcTrigger,Trigger3M)),NA())</f>
        <v>1.3005130597232295E-2</v>
      </c>
      <c r="P1866" s="44">
        <f>IFERROR(_xll.qlIndexFixing(ONIndex6M,I1866,TRUE,_xll.ohTrigger(RecalcTrigger,Trigger6M)),NA())</f>
        <v>1.3079722926825355E-2</v>
      </c>
      <c r="Q1866" s="183">
        <f>IFERROR(_xll.qlIndexFixing(ONIndex1Y,I1866,TRUE,_xll.ohTrigger(RecalcTrigger,Trigger1Y)),NA())</f>
        <v>1.3376019008255469E-2</v>
      </c>
    </row>
    <row r="1867" spans="2:17" x14ac:dyDescent="0.2">
      <c r="B1867" s="39" t="s">
        <v>42</v>
      </c>
      <c r="D1867" s="42">
        <f>_xll.qlCalendarAdvance(Calendar,$D1866,B1867,"f",FALSE)</f>
        <v>52594</v>
      </c>
      <c r="E1867" s="177">
        <f>_xll.qlInterestRateIndexValueDate(IndexON,D1867)</f>
        <v>52594</v>
      </c>
      <c r="F1867" s="193">
        <f>IFERROR(_xll.qlIndexFixing(IndexON,D1867,TRUE,_xll.ohTrigger(RecalcTrigger,TriggerON)),NA())</f>
        <v>1.2578541811896216E-2</v>
      </c>
      <c r="H1867" s="42">
        <f>_xll.qlCalendarAdvance(Calendar,$H1866,B1867,"f",FALSE)</f>
        <v>52594</v>
      </c>
      <c r="I1867" s="177">
        <f>_xll.qlInterestRateIndexValueDate(Index1M,$H1867)</f>
        <v>52596</v>
      </c>
      <c r="J1867" s="182">
        <f>IFERROR(_xll.qlIndexFixing(Index1M,$H1867,TRUE,_xll.ohTrigger(RecalcTrigger,Trigger1M)),NA())</f>
        <v>1.2735667677858635E-2</v>
      </c>
      <c r="K1867" s="44">
        <f>IFERROR(_xll.qlIndexFixing(Index3M,H1867,TRUE,_xll.ohTrigger(RecalcTrigger,Trigger3M)),NA())</f>
        <v>1.301987582014837E-2</v>
      </c>
      <c r="L1867" s="44">
        <f>IFERROR(_xll.qlIndexFixing(Index6M,$H1867,TRUE,_xll.ohTrigger(RecalcTrigger,Trigger6M)),NA())</f>
        <v>1.3088438305699331E-2</v>
      </c>
      <c r="M1867" s="183">
        <f>IFERROR(_xll.qlIndexFixing(Index1Y,$H1867,TRUE,_xll.ohTrigger(RecalcTrigger,Trigger1Y)),NA())</f>
        <v>1.3445285656135911E-2</v>
      </c>
      <c r="N1867" s="182">
        <f>IFERROR(_xll.qlIndexFixing(ONIndex1M,I1867,TRUE,_xll.ohTrigger(RecalcTrigger,Trigger1M)),NA())</f>
        <v>1.2730389709991741E-2</v>
      </c>
      <c r="O1867" s="44">
        <f>IFERROR(_xll.qlIndexFixing(ONIndex3M,I1867,TRUE,_xll.ohTrigger(RecalcTrigger,Trigger3M)),NA())</f>
        <v>1.3004119867172648E-2</v>
      </c>
      <c r="P1867" s="44">
        <f>IFERROR(_xll.qlIndexFixing(ONIndex6M,I1867,TRUE,_xll.ohTrigger(RecalcTrigger,Trigger6M)),NA())</f>
        <v>1.3077127074891948E-2</v>
      </c>
      <c r="Q1867" s="183">
        <f>IFERROR(_xll.qlIndexFixing(ONIndex1Y,I1867,TRUE,_xll.ohTrigger(RecalcTrigger,Trigger1Y)),NA())</f>
        <v>1.3375091145029216E-2</v>
      </c>
    </row>
    <row r="1868" spans="2:17" x14ac:dyDescent="0.2">
      <c r="B1868" s="39" t="s">
        <v>42</v>
      </c>
      <c r="D1868" s="42">
        <f>_xll.qlCalendarAdvance(Calendar,$D1867,B1868,"f",FALSE)</f>
        <v>52601</v>
      </c>
      <c r="E1868" s="177">
        <f>_xll.qlInterestRateIndexValueDate(IndexON,D1868)</f>
        <v>52601</v>
      </c>
      <c r="F1868" s="193">
        <f>IFERROR(_xll.qlIndexFixing(IndexON,D1868,TRUE,_xll.ohTrigger(RecalcTrigger,TriggerON)),NA())</f>
        <v>1.2578541811896216E-2</v>
      </c>
      <c r="H1868" s="42">
        <f>_xll.qlCalendarAdvance(Calendar,$H1867,B1868,"f",FALSE)</f>
        <v>52601</v>
      </c>
      <c r="I1868" s="177">
        <f>_xll.qlInterestRateIndexValueDate(Index1M,$H1868)</f>
        <v>52603</v>
      </c>
      <c r="J1868" s="182">
        <f>IFERROR(_xll.qlIndexFixing(Index1M,$H1868,TRUE,_xll.ohTrigger(RecalcTrigger,Trigger1M)),NA())</f>
        <v>1.2735389965391475E-2</v>
      </c>
      <c r="K1868" s="44">
        <f>IFERROR(_xll.qlIndexFixing(Index3M,H1868,TRUE,_xll.ohTrigger(RecalcTrigger,Trigger3M)),NA())</f>
        <v>1.3018961894010085E-2</v>
      </c>
      <c r="L1868" s="44">
        <f>IFERROR(_xll.qlIndexFixing(Index6M,$H1868,TRUE,_xll.ohTrigger(RecalcTrigger,Trigger6M)),NA())</f>
        <v>1.3085843278191726E-2</v>
      </c>
      <c r="M1868" s="183">
        <f>IFERROR(_xll.qlIndexFixing(Index1Y,$H1868,TRUE,_xll.ohTrigger(RecalcTrigger,Trigger1Y)),NA())</f>
        <v>1.3445135450176315E-2</v>
      </c>
      <c r="N1868" s="182">
        <f>IFERROR(_xll.qlIndexFixing(ONIndex1M,I1868,TRUE,_xll.ohTrigger(RecalcTrigger,Trigger1M)),NA())</f>
        <v>1.2729695401061392E-2</v>
      </c>
      <c r="O1868" s="44">
        <f>IFERROR(_xll.qlIndexFixing(ONIndex3M,I1868,TRUE,_xll.ohTrigger(RecalcTrigger,Trigger3M)),NA())</f>
        <v>1.300326519244166E-2</v>
      </c>
      <c r="P1868" s="44">
        <f>IFERROR(_xll.qlIndexFixing(ONIndex6M,I1868,TRUE,_xll.ohTrigger(RecalcTrigger,Trigger6M)),NA())</f>
        <v>1.3074902997569637E-2</v>
      </c>
      <c r="Q1868" s="183">
        <f>IFERROR(_xll.qlIndexFixing(ONIndex1Y,I1868,TRUE,_xll.ohTrigger(RecalcTrigger,Trigger1Y)),NA())</f>
        <v>1.3374301113069365E-2</v>
      </c>
    </row>
    <row r="1869" spans="2:17" x14ac:dyDescent="0.2">
      <c r="B1869" s="39" t="s">
        <v>42</v>
      </c>
      <c r="D1869" s="42">
        <f>_xll.qlCalendarAdvance(Calendar,$D1868,B1869,"f",FALSE)</f>
        <v>52608</v>
      </c>
      <c r="E1869" s="177">
        <f>_xll.qlInterestRateIndexValueDate(IndexON,D1869)</f>
        <v>52608</v>
      </c>
      <c r="F1869" s="193">
        <f>IFERROR(_xll.qlIndexFixing(IndexON,D1869,TRUE,_xll.ohTrigger(RecalcTrigger,TriggerON)),NA())</f>
        <v>1.2578541811976152E-2</v>
      </c>
      <c r="H1869" s="42">
        <f>_xll.qlCalendarAdvance(Calendar,$H1868,B1869,"f",FALSE)</f>
        <v>52608</v>
      </c>
      <c r="I1869" s="177">
        <f>_xll.qlInterestRateIndexValueDate(Index1M,$H1869)</f>
        <v>52610</v>
      </c>
      <c r="J1869" s="182">
        <f>IFERROR(_xll.qlIndexFixing(Index1M,$H1869,TRUE,_xll.ohTrigger(RecalcTrigger,Trigger1M)),NA())</f>
        <v>1.2734620795293861E-2</v>
      </c>
      <c r="K1869" s="44">
        <f>IFERROR(_xll.qlIndexFixing(Index3M,H1869,TRUE,_xll.ohTrigger(RecalcTrigger,Trigger3M)),NA())</f>
        <v>1.3018063020207441E-2</v>
      </c>
      <c r="L1869" s="44">
        <f>IFERROR(_xll.qlIndexFixing(Index6M,$H1869,TRUE,_xll.ohTrigger(RecalcTrigger,Trigger6M)),NA())</f>
        <v>1.3083249709706037E-2</v>
      </c>
      <c r="M1869" s="183">
        <f>IFERROR(_xll.qlIndexFixing(Index1Y,$H1869,TRUE,_xll.ohTrigger(RecalcTrigger,Trigger1Y)),NA())</f>
        <v>1.3444391081757238E-2</v>
      </c>
      <c r="N1869" s="182">
        <f>IFERROR(_xll.qlIndexFixing(ONIndex1M,I1869,TRUE,_xll.ohTrigger(RecalcTrigger,Trigger1M)),NA())</f>
        <v>1.2728900370220231E-2</v>
      </c>
      <c r="O1869" s="44">
        <f>IFERROR(_xll.qlIndexFixing(ONIndex3M,I1869,TRUE,_xll.ohTrigger(RecalcTrigger,Trigger3M)),NA())</f>
        <v>1.3002281726812726E-2</v>
      </c>
      <c r="P1869" s="44">
        <f>IFERROR(_xll.qlIndexFixing(ONIndex6M,I1869,TRUE,_xll.ohTrigger(RecalcTrigger,Trigger6M)),NA())</f>
        <v>1.3072309353709954E-2</v>
      </c>
      <c r="Q1869" s="183">
        <f>IFERROR(_xll.qlIndexFixing(ONIndex1Y,I1869,TRUE,_xll.ohTrigger(RecalcTrigger,Trigger1Y)),NA())</f>
        <v>1.3373385589012798E-2</v>
      </c>
    </row>
    <row r="1870" spans="2:17" x14ac:dyDescent="0.2">
      <c r="B1870" s="39" t="s">
        <v>42</v>
      </c>
      <c r="D1870" s="42">
        <f>_xll.qlCalendarAdvance(Calendar,$D1869,B1870,"f",FALSE)</f>
        <v>52615</v>
      </c>
      <c r="E1870" s="177">
        <f>_xll.qlInterestRateIndexValueDate(IndexON,D1870)</f>
        <v>52615</v>
      </c>
      <c r="F1870" s="193">
        <f>IFERROR(_xll.qlIndexFixing(IndexON,D1870,TRUE,_xll.ohTrigger(RecalcTrigger,TriggerON)),NA())</f>
        <v>1.2578541811976152E-2</v>
      </c>
      <c r="H1870" s="42">
        <f>_xll.qlCalendarAdvance(Calendar,$H1869,B1870,"f",FALSE)</f>
        <v>52615</v>
      </c>
      <c r="I1870" s="177">
        <f>_xll.qlInterestRateIndexValueDate(Index1M,$H1870)</f>
        <v>52617</v>
      </c>
      <c r="J1870" s="182">
        <f>IFERROR(_xll.qlIndexFixing(Index1M,$H1870,TRUE,_xll.ohTrigger(RecalcTrigger,Trigger1M)),NA())</f>
        <v>1.273386794318071E-2</v>
      </c>
      <c r="K1870" s="44">
        <f>IFERROR(_xll.qlIndexFixing(Index3M,H1870,TRUE,_xll.ohTrigger(RecalcTrigger,Trigger3M)),NA())</f>
        <v>1.3017179250205207E-2</v>
      </c>
      <c r="L1870" s="44">
        <f>IFERROR(_xll.qlIndexFixing(Index6M,$H1870,TRUE,_xll.ohTrigger(RecalcTrigger,Trigger6M)),NA())</f>
        <v>1.3080657620475306E-2</v>
      </c>
      <c r="M1870" s="183">
        <f>IFERROR(_xll.qlIndexFixing(Index1Y,$H1870,TRUE,_xll.ohTrigger(RecalcTrigger,Trigger1Y)),NA())</f>
        <v>1.3443654085329656E-2</v>
      </c>
      <c r="N1870" s="182">
        <f>IFERROR(_xll.qlIndexFixing(ONIndex1M,I1870,TRUE,_xll.ohTrigger(RecalcTrigger,Trigger1M)),NA())</f>
        <v>1.272812154425651E-2</v>
      </c>
      <c r="O1870" s="44">
        <f>IFERROR(_xll.qlIndexFixing(ONIndex3M,I1870,TRUE,_xll.ohTrigger(RecalcTrigger,Trigger3M)),NA())</f>
        <v>1.3001313015141847E-2</v>
      </c>
      <c r="P1870" s="44">
        <f>IFERROR(_xll.qlIndexFixing(ONIndex6M,I1870,TRUE,_xll.ohTrigger(RecalcTrigger,Trigger6M)),NA())</f>
        <v>1.3069716927676112E-2</v>
      </c>
      <c r="Q1870" s="183">
        <f>IFERROR(_xll.qlIndexFixing(ONIndex1Y,I1870,TRUE,_xll.ohTrigger(RecalcTrigger,Trigger1Y)),NA())</f>
        <v>1.3372476742334882E-2</v>
      </c>
    </row>
    <row r="1871" spans="2:17" x14ac:dyDescent="0.2">
      <c r="B1871" s="39" t="s">
        <v>42</v>
      </c>
      <c r="D1871" s="42">
        <f>_xll.qlCalendarAdvance(Calendar,$D1870,B1871,"f",FALSE)</f>
        <v>52622</v>
      </c>
      <c r="E1871" s="177">
        <f>_xll.qlInterestRateIndexValueDate(IndexON,D1871)</f>
        <v>52622</v>
      </c>
      <c r="F1871" s="193">
        <f>IFERROR(_xll.qlIndexFixing(IndexON,D1871,TRUE,_xll.ohTrigger(RecalcTrigger,TriggerON)),NA())</f>
        <v>1.2578541811896216E-2</v>
      </c>
      <c r="H1871" s="42">
        <f>_xll.qlCalendarAdvance(Calendar,$H1870,B1871,"f",FALSE)</f>
        <v>52622</v>
      </c>
      <c r="I1871" s="177">
        <f>_xll.qlInterestRateIndexValueDate(Index1M,$H1871)</f>
        <v>52624</v>
      </c>
      <c r="J1871" s="182">
        <f>IFERROR(_xll.qlIndexFixing(Index1M,$H1871,TRUE,_xll.ohTrigger(RecalcTrigger,Trigger1M)),NA())</f>
        <v>1.2733131467018155E-2</v>
      </c>
      <c r="K1871" s="44">
        <f>IFERROR(_xll.qlIndexFixing(Index3M,H1871,TRUE,_xll.ohTrigger(RecalcTrigger,Trigger3M)),NA())</f>
        <v>1.3016310635472539E-2</v>
      </c>
      <c r="L1871" s="44">
        <f>IFERROR(_xll.qlIndexFixing(Index6M,$H1871,TRUE,_xll.ohTrigger(RecalcTrigger,Trigger6M)),NA())</f>
        <v>1.3078067030734339E-2</v>
      </c>
      <c r="M1871" s="183">
        <f>IFERROR(_xll.qlIndexFixing(Index1Y,$H1871,TRUE,_xll.ohTrigger(RecalcTrigger,Trigger1Y)),NA())</f>
        <v>1.3442924484375873E-2</v>
      </c>
      <c r="N1871" s="182">
        <f>IFERROR(_xll.qlIndexFixing(ONIndex1M,I1871,TRUE,_xll.ohTrigger(RecalcTrigger,Trigger1M)),NA())</f>
        <v>1.2727358981123871E-2</v>
      </c>
      <c r="O1871" s="44">
        <f>IFERROR(_xll.qlIndexFixing(ONIndex3M,I1871,TRUE,_xll.ohTrigger(RecalcTrigger,Trigger3M)),NA())</f>
        <v>1.3000359108827908E-2</v>
      </c>
      <c r="P1871" s="44">
        <f>IFERROR(_xll.qlIndexFixing(ONIndex6M,I1871,TRUE,_xll.ohTrigger(RecalcTrigger,Trigger6M)),NA())</f>
        <v>1.3067125739691932E-2</v>
      </c>
      <c r="Q1871" s="183">
        <f>IFERROR(_xll.qlIndexFixing(ONIndex1Y,I1871,TRUE,_xll.ohTrigger(RecalcTrigger,Trigger1Y)),NA())</f>
        <v>1.3371574596137137E-2</v>
      </c>
    </row>
    <row r="1872" spans="2:17" x14ac:dyDescent="0.2">
      <c r="B1872" s="39" t="s">
        <v>42</v>
      </c>
      <c r="D1872" s="42">
        <f>_xll.qlCalendarAdvance(Calendar,$D1871,B1872,"f",FALSE)</f>
        <v>52629</v>
      </c>
      <c r="E1872" s="177">
        <f>_xll.qlInterestRateIndexValueDate(IndexON,D1872)</f>
        <v>52629</v>
      </c>
      <c r="F1872" s="193">
        <f>IFERROR(_xll.qlIndexFixing(IndexON,D1872,TRUE,_xll.ohTrigger(RecalcTrigger,TriggerON)),NA())</f>
        <v>1.2578541811896216E-2</v>
      </c>
      <c r="H1872" s="42">
        <f>_xll.qlCalendarAdvance(Calendar,$H1871,B1872,"f",FALSE)</f>
        <v>52629</v>
      </c>
      <c r="I1872" s="177">
        <f>_xll.qlInterestRateIndexValueDate(Index1M,$H1872)</f>
        <v>52631</v>
      </c>
      <c r="J1872" s="182">
        <f>IFERROR(_xll.qlIndexFixing(Index1M,$H1872,TRUE,_xll.ohTrigger(RecalcTrigger,Trigger1M)),NA())</f>
        <v>1.2731886555133368E-2</v>
      </c>
      <c r="K1872" s="44">
        <f>IFERROR(_xll.qlIndexFixing(Index3M,H1872,TRUE,_xll.ohTrigger(RecalcTrigger,Trigger3M)),NA())</f>
        <v>1.3015280309569555E-2</v>
      </c>
      <c r="L1872" s="44">
        <f>IFERROR(_xll.qlIndexFixing(Index6M,$H1872,TRUE,_xll.ohTrigger(RecalcTrigger,Trigger6M)),NA())</f>
        <v>1.307547796071706E-2</v>
      </c>
      <c r="M1872" s="183">
        <f>IFERROR(_xll.qlIndexFixing(Index1Y,$H1872,TRUE,_xll.ohTrigger(RecalcTrigger,Trigger1Y)),NA())</f>
        <v>1.3442202302377974E-2</v>
      </c>
      <c r="N1872" s="182">
        <f>IFERROR(_xll.qlIndexFixing(ONIndex1M,I1872,TRUE,_xll.ohTrigger(RecalcTrigger,Trigger1M)),NA())</f>
        <v>1.2726612738696019E-2</v>
      </c>
      <c r="O1872" s="44">
        <f>IFERROR(_xll.qlIndexFixing(ONIndex3M,I1872,TRUE,_xll.ohTrigger(RecalcTrigger,Trigger3M)),NA())</f>
        <v>1.2999420059269795E-2</v>
      </c>
      <c r="P1872" s="44">
        <f>IFERROR(_xll.qlIndexFixing(ONIndex6M,I1872,TRUE,_xll.ohTrigger(RecalcTrigger,Trigger6M)),NA())</f>
        <v>1.3064535809421685E-2</v>
      </c>
      <c r="Q1872" s="183">
        <f>IFERROR(_xll.qlIndexFixing(ONIndex1Y,I1872,TRUE,_xll.ohTrigger(RecalcTrigger,Trigger1Y)),NA())</f>
        <v>1.3370679173760891E-2</v>
      </c>
    </row>
    <row r="1873" spans="2:17" x14ac:dyDescent="0.2">
      <c r="B1873" s="39" t="s">
        <v>42</v>
      </c>
      <c r="D1873" s="42">
        <f>_xll.qlCalendarAdvance(Calendar,$D1872,B1873,"f",FALSE)</f>
        <v>52636</v>
      </c>
      <c r="E1873" s="177">
        <f>_xll.qlInterestRateIndexValueDate(IndexON,D1873)</f>
        <v>52636</v>
      </c>
      <c r="F1873" s="193">
        <f>IFERROR(_xll.qlIndexFixing(IndexON,D1873,TRUE,_xll.ohTrigger(RecalcTrigger,TriggerON)),NA())</f>
        <v>1.2578541811976152E-2</v>
      </c>
      <c r="H1873" s="42">
        <f>_xll.qlCalendarAdvance(Calendar,$H1872,B1873,"f",FALSE)</f>
        <v>52636</v>
      </c>
      <c r="I1873" s="177">
        <f>_xll.qlInterestRateIndexValueDate(Index1M,$H1873)</f>
        <v>52638</v>
      </c>
      <c r="J1873" s="182">
        <f>IFERROR(_xll.qlIndexFixing(Index1M,$H1873,TRUE,_xll.ohTrigger(RecalcTrigger,Trigger1M)),NA())</f>
        <v>1.2731179531893413E-2</v>
      </c>
      <c r="K1873" s="44">
        <f>IFERROR(_xll.qlIndexFixing(Index3M,H1873,TRUE,_xll.ohTrigger(RecalcTrigger,Trigger3M)),NA())</f>
        <v>1.3014441090565931E-2</v>
      </c>
      <c r="L1873" s="44">
        <f>IFERROR(_xll.qlIndexFixing(Index6M,$H1873,TRUE,_xll.ohTrigger(RecalcTrigger,Trigger6M)),NA())</f>
        <v>1.3072890430656953E-2</v>
      </c>
      <c r="M1873" s="183">
        <f>IFERROR(_xll.qlIndexFixing(Index1Y,$H1873,TRUE,_xll.ohTrigger(RecalcTrigger,Trigger1Y)),NA())</f>
        <v>1.3441487562818696E-2</v>
      </c>
      <c r="N1873" s="182">
        <f>IFERROR(_xll.qlIndexFixing(ONIndex1M,I1873,TRUE,_xll.ohTrigger(RecalcTrigger,Trigger1M)),NA())</f>
        <v>1.2725882875086469E-2</v>
      </c>
      <c r="O1873" s="44">
        <f>IFERROR(_xll.qlIndexFixing(ONIndex3M,I1873,TRUE,_xll.ohTrigger(RecalcTrigger,Trigger3M)),NA())</f>
        <v>1.2998495917706521E-2</v>
      </c>
      <c r="P1873" s="44">
        <f>IFERROR(_xll.qlIndexFixing(ONIndex6M,I1873,TRUE,_xll.ohTrigger(RecalcTrigger,Trigger6M)),NA())</f>
        <v>1.3061947157488873E-2</v>
      </c>
      <c r="Q1873" s="183">
        <f>IFERROR(_xll.qlIndexFixing(ONIndex1Y,I1873,TRUE,_xll.ohTrigger(RecalcTrigger,Trigger1Y)),NA())</f>
        <v>1.3369790498147793E-2</v>
      </c>
    </row>
    <row r="1874" spans="2:17" x14ac:dyDescent="0.2">
      <c r="B1874" s="39" t="s">
        <v>42</v>
      </c>
      <c r="D1874" s="42">
        <f>_xll.qlCalendarAdvance(Calendar,$D1873,B1874,"f",FALSE)</f>
        <v>52643</v>
      </c>
      <c r="E1874" s="177">
        <f>_xll.qlInterestRateIndexValueDate(IndexON,D1874)</f>
        <v>52643</v>
      </c>
      <c r="F1874" s="193">
        <f>IFERROR(_xll.qlIndexFixing(IndexON,D1874,TRUE,_xll.ohTrigger(RecalcTrigger,TriggerON)),NA())</f>
        <v>1.2578541811896216E-2</v>
      </c>
      <c r="H1874" s="42">
        <f>_xll.qlCalendarAdvance(Calendar,$H1873,B1874,"f",FALSE)</f>
        <v>52643</v>
      </c>
      <c r="I1874" s="177">
        <f>_xll.qlInterestRateIndexValueDate(Index1M,$H1874)</f>
        <v>52645</v>
      </c>
      <c r="J1874" s="182">
        <f>IFERROR(_xll.qlIndexFixing(Index1M,$H1874,TRUE,_xll.ohTrigger(RecalcTrigger,Trigger1M)),NA())</f>
        <v>1.273048904435041E-2</v>
      </c>
      <c r="K1874" s="44">
        <f>IFERROR(_xll.qlIndexFixing(Index3M,H1874,TRUE,_xll.ohTrigger(RecalcTrigger,Trigger3M)),NA())</f>
        <v>1.3013617177001002E-2</v>
      </c>
      <c r="L1874" s="44">
        <f>IFERROR(_xll.qlIndexFixing(Index6M,$H1874,TRUE,_xll.ohTrigger(RecalcTrigger,Trigger6M)),NA())</f>
        <v>1.3070304460789262E-2</v>
      </c>
      <c r="M1874" s="183">
        <f>IFERROR(_xll.qlIndexFixing(Index1Y,$H1874,TRUE,_xll.ohTrigger(RecalcTrigger,Trigger1Y)),NA())</f>
        <v>1.3440780289180779E-2</v>
      </c>
      <c r="N1874" s="182">
        <f>IFERROR(_xll.qlIndexFixing(ONIndex1M,I1874,TRUE,_xll.ohTrigger(RecalcTrigger,Trigger1M)),NA())</f>
        <v>1.2725169447849183E-2</v>
      </c>
      <c r="O1874" s="44">
        <f>IFERROR(_xll.qlIndexFixing(ONIndex3M,I1874,TRUE,_xll.ohTrigger(RecalcTrigger,Trigger3M)),NA())</f>
        <v>1.2997586735457034E-2</v>
      </c>
      <c r="P1874" s="44">
        <f>IFERROR(_xll.qlIndexFixing(ONIndex6M,I1874,TRUE,_xll.ohTrigger(RecalcTrigger,Trigger6M)),NA())</f>
        <v>1.3059359803557768E-2</v>
      </c>
      <c r="Q1874" s="183">
        <f>IFERROR(_xll.qlIndexFixing(ONIndex1Y,I1874,TRUE,_xll.ohTrigger(RecalcTrigger,Trigger1Y)),NA())</f>
        <v>1.3368908592719109E-2</v>
      </c>
    </row>
    <row r="1875" spans="2:17" x14ac:dyDescent="0.2">
      <c r="B1875" s="39" t="s">
        <v>42</v>
      </c>
      <c r="D1875" s="42">
        <f>_xll.qlCalendarAdvance(Calendar,$D1874,B1875,"f",FALSE)</f>
        <v>52650</v>
      </c>
      <c r="E1875" s="177">
        <f>_xll.qlInterestRateIndexValueDate(IndexON,D1875)</f>
        <v>52650</v>
      </c>
      <c r="F1875" s="193">
        <f>IFERROR(_xll.qlIndexFixing(IndexON,D1875,TRUE,_xll.ohTrigger(RecalcTrigger,TriggerON)),NA())</f>
        <v>1.2578541811896216E-2</v>
      </c>
      <c r="H1875" s="42">
        <f>_xll.qlCalendarAdvance(Calendar,$H1874,B1875,"f",FALSE)</f>
        <v>52650</v>
      </c>
      <c r="I1875" s="177">
        <f>_xll.qlInterestRateIndexValueDate(Index1M,$H1875)</f>
        <v>52652</v>
      </c>
      <c r="J1875" s="182">
        <f>IFERROR(_xll.qlIndexFixing(Index1M,$H1875,TRUE,_xll.ohTrigger(RecalcTrigger,Trigger1M)),NA())</f>
        <v>1.2729815150469023E-2</v>
      </c>
      <c r="K1875" s="44">
        <f>IFERROR(_xll.qlIndexFixing(Index3M,H1875,TRUE,_xll.ohTrigger(RecalcTrigger,Trigger3M)),NA())</f>
        <v>1.3012808620342931E-2</v>
      </c>
      <c r="L1875" s="44">
        <f>IFERROR(_xll.qlIndexFixing(Index6M,$H1875,TRUE,_xll.ohTrigger(RecalcTrigger,Trigger6M)),NA())</f>
        <v>1.3067720071346592E-2</v>
      </c>
      <c r="M1875" s="183">
        <f>IFERROR(_xll.qlIndexFixing(Index1Y,$H1875,TRUE,_xll.ohTrigger(RecalcTrigger,Trigger1Y)),NA())</f>
        <v>1.344008050494609E-2</v>
      </c>
      <c r="N1875" s="182">
        <f>IFERROR(_xll.qlIndexFixing(ONIndex1M,I1875,TRUE,_xll.ohTrigger(RecalcTrigger,Trigger1M)),NA())</f>
        <v>1.2724472515177609E-2</v>
      </c>
      <c r="O1875" s="44">
        <f>IFERROR(_xll.qlIndexFixing(ONIndex3M,I1875,TRUE,_xll.ohTrigger(RecalcTrigger,Trigger3M)),NA())</f>
        <v>1.2996692563840284E-2</v>
      </c>
      <c r="P1875" s="44">
        <f>IFERROR(_xll.qlIndexFixing(ONIndex6M,I1875,TRUE,_xll.ohTrigger(RecalcTrigger,Trigger6M)),NA())</f>
        <v>1.3056773768092E-2</v>
      </c>
      <c r="Q1875" s="183">
        <f>IFERROR(_xll.qlIndexFixing(ONIndex1Y,I1875,TRUE,_xll.ohTrigger(RecalcTrigger,Trigger1Y)),NA())</f>
        <v>1.3368033480496422E-2</v>
      </c>
    </row>
    <row r="1876" spans="2:17" x14ac:dyDescent="0.2">
      <c r="B1876" s="39" t="s">
        <v>42</v>
      </c>
      <c r="D1876" s="42">
        <f>_xll.qlCalendarAdvance(Calendar,$D1875,B1876,"f",FALSE)</f>
        <v>52657</v>
      </c>
      <c r="E1876" s="177">
        <f>_xll.qlInterestRateIndexValueDate(IndexON,D1876)</f>
        <v>52657</v>
      </c>
      <c r="F1876" s="193">
        <f>IFERROR(_xll.qlIndexFixing(IndexON,D1876,TRUE,_xll.ohTrigger(RecalcTrigger,TriggerON)),NA())</f>
        <v>1.2578541811896216E-2</v>
      </c>
      <c r="H1876" s="42">
        <f>_xll.qlCalendarAdvance(Calendar,$H1875,B1876,"f",FALSE)</f>
        <v>52657</v>
      </c>
      <c r="I1876" s="177">
        <f>_xll.qlInterestRateIndexValueDate(Index1M,$H1876)</f>
        <v>52659</v>
      </c>
      <c r="J1876" s="182">
        <f>IFERROR(_xll.qlIndexFixing(Index1M,$H1876,TRUE,_xll.ohTrigger(RecalcTrigger,Trigger1M)),NA())</f>
        <v>1.2729696754583686E-2</v>
      </c>
      <c r="K1876" s="44">
        <f>IFERROR(_xll.qlIndexFixing(Index3M,H1876,TRUE,_xll.ohTrigger(RecalcTrigger,Trigger3M)),NA())</f>
        <v>1.3012378020445164E-2</v>
      </c>
      <c r="L1876" s="44">
        <f>IFERROR(_xll.qlIndexFixing(Index6M,$H1876,TRUE,_xll.ohTrigger(RecalcTrigger,Trigger6M)),NA())</f>
        <v>1.3065347850994162E-2</v>
      </c>
      <c r="M1876" s="183">
        <f>IFERROR(_xll.qlIndexFixing(Index1Y,$H1876,TRUE,_xll.ohTrigger(RecalcTrigger,Trigger1Y)),NA())</f>
        <v>1.3438772726152749E-2</v>
      </c>
      <c r="N1876" s="182">
        <f>IFERROR(_xll.qlIndexFixing(ONIndex1M,I1876,TRUE,_xll.ohTrigger(RecalcTrigger,Trigger1M)),NA())</f>
        <v>1.2723792134865519E-2</v>
      </c>
      <c r="O1876" s="44">
        <f>IFERROR(_xll.qlIndexFixing(ONIndex3M,I1876,TRUE,_xll.ohTrigger(RecalcTrigger,Trigger3M)),NA())</f>
        <v>1.2995813454335092E-2</v>
      </c>
      <c r="P1876" s="44">
        <f>IFERROR(_xll.qlIndexFixing(ONIndex6M,I1876,TRUE,_xll.ohTrigger(RecalcTrigger,Trigger6M)),NA())</f>
        <v>1.3054189070995648E-2</v>
      </c>
      <c r="Q1876" s="183">
        <f>IFERROR(_xll.qlIndexFixing(ONIndex1Y,I1876,TRUE,_xll.ohTrigger(RecalcTrigger,Trigger1Y)),NA())</f>
        <v>1.3367165184661189E-2</v>
      </c>
    </row>
    <row r="1877" spans="2:17" x14ac:dyDescent="0.2">
      <c r="B1877" s="39" t="s">
        <v>42</v>
      </c>
      <c r="D1877" s="42">
        <f>_xll.qlCalendarAdvance(Calendar,$D1876,B1877,"f",FALSE)</f>
        <v>52664</v>
      </c>
      <c r="E1877" s="177">
        <f>_xll.qlInterestRateIndexValueDate(IndexON,D1877)</f>
        <v>52664</v>
      </c>
      <c r="F1877" s="193">
        <f>IFERROR(_xll.qlIndexFixing(IndexON,D1877,TRUE,_xll.ohTrigger(RecalcTrigger,TriggerON)),NA())</f>
        <v>1.2578541811976152E-2</v>
      </c>
      <c r="H1877" s="42">
        <f>_xll.qlCalendarAdvance(Calendar,$H1876,B1877,"f",FALSE)</f>
        <v>52664</v>
      </c>
      <c r="I1877" s="177">
        <f>_xll.qlInterestRateIndexValueDate(Index1M,$H1877)</f>
        <v>52666</v>
      </c>
      <c r="J1877" s="182">
        <f>IFERROR(_xll.qlIndexFixing(Index1M,$H1877,TRUE,_xll.ohTrigger(RecalcTrigger,Trigger1M)),NA())</f>
        <v>1.2729059751578342E-2</v>
      </c>
      <c r="K1877" s="44">
        <f>IFERROR(_xll.qlIndexFixing(Index3M,H1877,TRUE,_xll.ohTrigger(RecalcTrigger,Trigger3M)),NA())</f>
        <v>1.3011602504709188E-2</v>
      </c>
      <c r="L1877" s="44">
        <f>IFERROR(_xll.qlIndexFixing(Index6M,$H1877,TRUE,_xll.ohTrigger(RecalcTrigger,Trigger6M)),NA())</f>
        <v>1.3062766801893694E-2</v>
      </c>
      <c r="M1877" s="183">
        <f>IFERROR(_xll.qlIndexFixing(Index1Y,$H1877,TRUE,_xll.ohTrigger(RecalcTrigger,Trigger1Y)),NA())</f>
        <v>1.3438086406674788E-2</v>
      </c>
      <c r="N1877" s="182">
        <f>IFERROR(_xll.qlIndexFixing(ONIndex1M,I1877,TRUE,_xll.ohTrigger(RecalcTrigger,Trigger1M)),NA())</f>
        <v>1.2723128364866554E-2</v>
      </c>
      <c r="O1877" s="44">
        <f>IFERROR(_xll.qlIndexFixing(ONIndex3M,I1877,TRUE,_xll.ohTrigger(RecalcTrigger,Trigger3M)),NA())</f>
        <v>1.2994949457940663E-2</v>
      </c>
      <c r="P1877" s="44">
        <f>IFERROR(_xll.qlIndexFixing(ONIndex6M,I1877,TRUE,_xll.ohTrigger(RecalcTrigger,Trigger6M)),NA())</f>
        <v>1.3051605732492533E-2</v>
      </c>
      <c r="Q1877" s="183">
        <f>IFERROR(_xll.qlIndexFixing(ONIndex1Y,I1877,TRUE,_xll.ohTrigger(RecalcTrigger,Trigger1Y)),NA())</f>
        <v>1.336630372855474E-2</v>
      </c>
    </row>
    <row r="1878" spans="2:17" x14ac:dyDescent="0.2">
      <c r="B1878" s="39" t="s">
        <v>42</v>
      </c>
      <c r="D1878" s="42">
        <f>_xll.qlCalendarAdvance(Calendar,$D1877,B1878,"f",FALSE)</f>
        <v>52671</v>
      </c>
      <c r="E1878" s="177">
        <f>_xll.qlInterestRateIndexValueDate(IndexON,D1878)</f>
        <v>52671</v>
      </c>
      <c r="F1878" s="193">
        <f>IFERROR(_xll.qlIndexFixing(IndexON,D1878,TRUE,_xll.ohTrigger(RecalcTrigger,TriggerON)),NA())</f>
        <v>1.2578541811896216E-2</v>
      </c>
      <c r="H1878" s="42">
        <f>_xll.qlCalendarAdvance(Calendar,$H1877,B1878,"f",FALSE)</f>
        <v>52671</v>
      </c>
      <c r="I1878" s="177">
        <f>_xll.qlInterestRateIndexValueDate(Index1M,$H1878)</f>
        <v>52673</v>
      </c>
      <c r="J1878" s="182">
        <f>IFERROR(_xll.qlIndexFixing(Index1M,$H1878,TRUE,_xll.ohTrigger(RecalcTrigger,Trigger1M)),NA())</f>
        <v>1.272862173813071E-2</v>
      </c>
      <c r="K1878" s="44">
        <f>IFERROR(_xll.qlIndexFixing(Index3M,H1878,TRUE,_xll.ohTrigger(RecalcTrigger,Trigger3M)),NA())</f>
        <v>1.3010842508752585E-2</v>
      </c>
      <c r="L1878" s="44">
        <f>IFERROR(_xll.qlIndexFixing(Index6M,$H1878,TRUE,_xll.ohTrigger(RecalcTrigger,Trigger6M)),NA())</f>
        <v>1.3060187400011931E-2</v>
      </c>
      <c r="M1878" s="183">
        <f>IFERROR(_xll.qlIndexFixing(Index1Y,$H1878,TRUE,_xll.ohTrigger(RecalcTrigger,Trigger1Y)),NA())</f>
        <v>1.3437407641172681E-2</v>
      </c>
      <c r="N1878" s="182">
        <f>IFERROR(_xll.qlIndexFixing(ONIndex1M,I1878,TRUE,_xll.ohTrigger(RecalcTrigger,Trigger1M)),NA())</f>
        <v>1.2722481263134355E-2</v>
      </c>
      <c r="O1878" s="44">
        <f>IFERROR(_xll.qlIndexFixing(ONIndex3M,I1878,TRUE,_xll.ohTrigger(RecalcTrigger,Trigger3M)),NA())</f>
        <v>1.2994100626055882E-2</v>
      </c>
      <c r="P1878" s="44">
        <f>IFERROR(_xll.qlIndexFixing(ONIndex6M,I1878,TRUE,_xll.ohTrigger(RecalcTrigger,Trigger6M)),NA())</f>
        <v>1.3049023772486734E-2</v>
      </c>
      <c r="Q1878" s="183">
        <f>IFERROR(_xll.qlIndexFixing(ONIndex1Y,I1878,TRUE,_xll.ohTrigger(RecalcTrigger,Trigger1Y)),NA())</f>
        <v>1.3365449135198659E-2</v>
      </c>
    </row>
    <row r="1879" spans="2:17" x14ac:dyDescent="0.2">
      <c r="B1879" s="39" t="s">
        <v>42</v>
      </c>
      <c r="D1879" s="42">
        <f>_xll.qlCalendarAdvance(Calendar,$D1878,B1879,"f",FALSE)</f>
        <v>52678</v>
      </c>
      <c r="E1879" s="177">
        <f>_xll.qlInterestRateIndexValueDate(IndexON,D1879)</f>
        <v>52678</v>
      </c>
      <c r="F1879" s="193">
        <f>IFERROR(_xll.qlIndexFixing(IndexON,D1879,TRUE,_xll.ohTrigger(RecalcTrigger,TriggerON)),NA())</f>
        <v>1.2578541811976152E-2</v>
      </c>
      <c r="H1879" s="42">
        <f>_xll.qlCalendarAdvance(Calendar,$H1878,B1879,"f",FALSE)</f>
        <v>52678</v>
      </c>
      <c r="I1879" s="177">
        <f>_xll.qlInterestRateIndexValueDate(Index1M,$H1879)</f>
        <v>52680</v>
      </c>
      <c r="J1879" s="182">
        <f>IFERROR(_xll.qlIndexFixing(Index1M,$H1879,TRUE,_xll.ohTrigger(RecalcTrigger,Trigger1M)),NA())</f>
        <v>1.2727836148844207E-2</v>
      </c>
      <c r="K1879" s="44">
        <f>IFERROR(_xll.qlIndexFixing(Index3M,H1879,TRUE,_xll.ohTrigger(RecalcTrigger,Trigger3M)),NA())</f>
        <v>1.3010098084043752E-2</v>
      </c>
      <c r="L1879" s="44">
        <f>IFERROR(_xll.qlIndexFixing(Index6M,$H1879,TRUE,_xll.ohTrigger(RecalcTrigger,Trigger6M)),NA())</f>
        <v>1.3057609665585158E-2</v>
      </c>
      <c r="M1879" s="183">
        <f>IFERROR(_xll.qlIndexFixing(Index1Y,$H1879,TRUE,_xll.ohTrigger(RecalcTrigger,Trigger1Y)),NA())</f>
        <v>1.3436736453126827E-2</v>
      </c>
      <c r="N1879" s="182">
        <f>IFERROR(_xll.qlIndexFixing(ONIndex1M,I1879,TRUE,_xll.ohTrigger(RecalcTrigger,Trigger1M)),NA())</f>
        <v>1.2721850887462693E-2</v>
      </c>
      <c r="O1879" s="44">
        <f>IFERROR(_xll.qlIndexFixing(ONIndex3M,I1879,TRUE,_xll.ohTrigger(RecalcTrigger,Trigger3M)),NA())</f>
        <v>1.2993267010079634E-2</v>
      </c>
      <c r="P1879" s="44">
        <f>IFERROR(_xll.qlIndexFixing(ONIndex6M,I1879,TRUE,_xll.ohTrigger(RecalcTrigger,Trigger6M)),NA())</f>
        <v>1.3046443211361947E-2</v>
      </c>
      <c r="Q1879" s="183">
        <f>IFERROR(_xll.qlIndexFixing(ONIndex1Y,I1879,TRUE,_xll.ohTrigger(RecalcTrigger,Trigger1Y)),NA())</f>
        <v>1.3364601427774403E-2</v>
      </c>
    </row>
    <row r="1880" spans="2:17" x14ac:dyDescent="0.2">
      <c r="B1880" s="39" t="s">
        <v>42</v>
      </c>
      <c r="D1880" s="42">
        <f>_xll.qlCalendarAdvance(Calendar,$D1879,B1880,"f",FALSE)</f>
        <v>52685</v>
      </c>
      <c r="E1880" s="177">
        <f>_xll.qlInterestRateIndexValueDate(IndexON,D1880)</f>
        <v>52685</v>
      </c>
      <c r="F1880" s="193">
        <f>IFERROR(_xll.qlIndexFixing(IndexON,D1880,TRUE,_xll.ohTrigger(RecalcTrigger,TriggerON)),NA())</f>
        <v>1.2578541811976152E-2</v>
      </c>
      <c r="H1880" s="42">
        <f>_xll.qlCalendarAdvance(Calendar,$H1879,B1880,"f",FALSE)</f>
        <v>52685</v>
      </c>
      <c r="I1880" s="177">
        <f>_xll.qlInterestRateIndexValueDate(Index1M,$H1880)</f>
        <v>52687</v>
      </c>
      <c r="J1880" s="182">
        <f>IFERROR(_xll.qlIndexFixing(Index1M,$H1880,TRUE,_xll.ohTrigger(RecalcTrigger,Trigger1M)),NA())</f>
        <v>1.2726696614804835E-2</v>
      </c>
      <c r="K1880" s="44">
        <f>IFERROR(_xll.qlIndexFixing(Index3M,H1880,TRUE,_xll.ohTrigger(RecalcTrigger,Trigger3M)),NA())</f>
        <v>1.3009183582075859E-2</v>
      </c>
      <c r="L1880" s="44">
        <f>IFERROR(_xll.qlIndexFixing(Index6M,$H1880,TRUE,_xll.ohTrigger(RecalcTrigger,Trigger6M)),NA())</f>
        <v>1.3054875301337707E-2</v>
      </c>
      <c r="M1880" s="183">
        <f>IFERROR(_xll.qlIndexFixing(Index1Y,$H1880,TRUE,_xll.ohTrigger(RecalcTrigger,Trigger1Y)),NA())</f>
        <v>1.3436072866018276E-2</v>
      </c>
      <c r="N1880" s="182">
        <f>IFERROR(_xll.qlIndexFixing(ONIndex1M,I1880,TRUE,_xll.ohTrigger(RecalcTrigger,Trigger1M)),NA())</f>
        <v>1.2721237295885146E-2</v>
      </c>
      <c r="O1880" s="44">
        <f>IFERROR(_xll.qlIndexFixing(ONIndex3M,I1880,TRUE,_xll.ohTrigger(RecalcTrigger,Trigger3M)),NA())</f>
        <v>1.2992448661250933E-2</v>
      </c>
      <c r="P1880" s="44">
        <f>IFERROR(_xll.qlIndexFixing(ONIndex6M,I1880,TRUE,_xll.ohTrigger(RecalcTrigger,Trigger6M)),NA())</f>
        <v>1.3043864069182121E-2</v>
      </c>
      <c r="Q1880" s="183">
        <f>IFERROR(_xll.qlIndexFixing(ONIndex1Y,I1880,TRUE,_xll.ohTrigger(RecalcTrigger,Trigger1Y)),NA())</f>
        <v>1.33637606296233E-2</v>
      </c>
    </row>
    <row r="1881" spans="2:17" x14ac:dyDescent="0.2">
      <c r="B1881" s="39" t="s">
        <v>42</v>
      </c>
      <c r="D1881" s="42">
        <f>_xll.qlCalendarAdvance(Calendar,$D1880,B1881,"f",FALSE)</f>
        <v>52692</v>
      </c>
      <c r="E1881" s="177">
        <f>_xll.qlInterestRateIndexValueDate(IndexON,D1881)</f>
        <v>52692</v>
      </c>
      <c r="F1881" s="193">
        <f>IFERROR(_xll.qlIndexFixing(IndexON,D1881,TRUE,_xll.ohTrigger(RecalcTrigger,TriggerON)),NA())</f>
        <v>1.2578541811976152E-2</v>
      </c>
      <c r="H1881" s="42">
        <f>_xll.qlCalendarAdvance(Calendar,$H1880,B1881,"f",FALSE)</f>
        <v>52692</v>
      </c>
      <c r="I1881" s="177">
        <f>_xll.qlInterestRateIndexValueDate(Index1M,$H1881)</f>
        <v>52694</v>
      </c>
      <c r="J1881" s="182">
        <f>IFERROR(_xll.qlIndexFixing(Index1M,$H1881,TRUE,_xll.ohTrigger(RecalcTrigger,Trigger1M)),NA())</f>
        <v>1.2726680136957991E-2</v>
      </c>
      <c r="K1881" s="44">
        <f>IFERROR(_xll.qlIndexFixing(Index3M,H1881,TRUE,_xll.ohTrigger(RecalcTrigger,Trigger3M)),NA())</f>
        <v>1.3008469350739807E-2</v>
      </c>
      <c r="L1881" s="44">
        <f>IFERROR(_xll.qlIndexFixing(Index6M,$H1881,TRUE,_xll.ohTrigger(RecalcTrigger,Trigger6M)),NA())</f>
        <v>1.3052300854926901E-2</v>
      </c>
      <c r="M1881" s="183">
        <f>IFERROR(_xll.qlIndexFixing(Index1Y,$H1881,TRUE,_xll.ohTrigger(RecalcTrigger,Trigger1Y)),NA())</f>
        <v>1.343624833610426E-2</v>
      </c>
      <c r="N1881" s="182">
        <f>IFERROR(_xll.qlIndexFixing(ONIndex1M,I1881,TRUE,_xll.ohTrigger(RecalcTrigger,Trigger1M)),NA())</f>
        <v>1.2720640546195483E-2</v>
      </c>
      <c r="O1881" s="44">
        <f>IFERROR(_xll.qlIndexFixing(ONIndex3M,I1881,TRUE,_xll.ohTrigger(RecalcTrigger,Trigger3M)),NA())</f>
        <v>1.2991645630968662E-2</v>
      </c>
      <c r="P1881" s="44">
        <f>IFERROR(_xll.qlIndexFixing(ONIndex6M,I1881,TRUE,_xll.ohTrigger(RecalcTrigger,Trigger6M)),NA())</f>
        <v>1.3041286365691462E-2</v>
      </c>
      <c r="Q1881" s="183">
        <f>IFERROR(_xll.qlIndexFixing(ONIndex1Y,I1881,TRUE,_xll.ohTrigger(RecalcTrigger,Trigger1Y)),NA())</f>
        <v>1.3362926763687E-2</v>
      </c>
    </row>
    <row r="1882" spans="2:17" x14ac:dyDescent="0.2">
      <c r="B1882" s="39" t="s">
        <v>42</v>
      </c>
      <c r="D1882" s="42">
        <f>_xll.qlCalendarAdvance(Calendar,$D1881,B1882,"f",FALSE)</f>
        <v>52699</v>
      </c>
      <c r="E1882" s="177">
        <f>_xll.qlInterestRateIndexValueDate(IndexON,D1882)</f>
        <v>52699</v>
      </c>
      <c r="F1882" s="193">
        <f>IFERROR(_xll.qlIndexFixing(IndexON,D1882,TRUE,_xll.ohTrigger(RecalcTrigger,TriggerON)),NA())</f>
        <v>1.2578541811896216E-2</v>
      </c>
      <c r="H1882" s="42">
        <f>_xll.qlCalendarAdvance(Calendar,$H1881,B1882,"f",FALSE)</f>
        <v>52699</v>
      </c>
      <c r="I1882" s="177">
        <f>_xll.qlInterestRateIndexValueDate(Index1M,$H1882)</f>
        <v>52701</v>
      </c>
      <c r="J1882" s="182">
        <f>IFERROR(_xll.qlIndexFixing(Index1M,$H1882,TRUE,_xll.ohTrigger(RecalcTrigger,Trigger1M)),NA())</f>
        <v>1.2726127622516292E-2</v>
      </c>
      <c r="K1882" s="44">
        <f>IFERROR(_xll.qlIndexFixing(Index3M,H1882,TRUE,_xll.ohTrigger(RecalcTrigger,Trigger3M)),NA())</f>
        <v>1.3007770840817376E-2</v>
      </c>
      <c r="L1882" s="44">
        <f>IFERROR(_xll.qlIndexFixing(Index6M,$H1882,TRUE,_xll.ohTrigger(RecalcTrigger,Trigger6M)),NA())</f>
        <v>1.304972813210043E-2</v>
      </c>
      <c r="M1882" s="183">
        <f>IFERROR(_xll.qlIndexFixing(Index1Y,$H1882,TRUE,_xll.ohTrigger(RecalcTrigger,Trigger1Y)),NA())</f>
        <v>1.3434768588535767E-2</v>
      </c>
      <c r="N1882" s="182">
        <f>IFERROR(_xll.qlIndexFixing(ONIndex1M,I1882,TRUE,_xll.ohTrigger(RecalcTrigger,Trigger1M)),NA())</f>
        <v>1.2719898137181218E-2</v>
      </c>
      <c r="O1882" s="44">
        <f>IFERROR(_xll.qlIndexFixing(ONIndex3M,I1882,TRUE,_xll.ohTrigger(RecalcTrigger,Trigger3M)),NA())</f>
        <v>1.2990635754706048E-2</v>
      </c>
      <c r="P1882" s="44">
        <f>IFERROR(_xll.qlIndexFixing(ONIndex6M,I1882,TRUE,_xll.ohTrigger(RecalcTrigger,Trigger6M)),NA())</f>
        <v>1.3037974322491763E-2</v>
      </c>
      <c r="Q1882" s="183">
        <f>IFERROR(_xll.qlIndexFixing(ONIndex1Y,I1882,TRUE,_xll.ohTrigger(RecalcTrigger,Trigger1Y)),NA())</f>
        <v>1.3361864873990825E-2</v>
      </c>
    </row>
    <row r="1883" spans="2:17" x14ac:dyDescent="0.2">
      <c r="B1883" s="39" t="s">
        <v>42</v>
      </c>
      <c r="D1883" s="42">
        <f>_xll.qlCalendarAdvance(Calendar,$D1882,B1883,"f",FALSE)</f>
        <v>52706</v>
      </c>
      <c r="E1883" s="177">
        <f>_xll.qlInterestRateIndexValueDate(IndexON,D1883)</f>
        <v>52706</v>
      </c>
      <c r="F1883" s="193">
        <f>IFERROR(_xll.qlIndexFixing(IndexON,D1883,TRUE,_xll.ohTrigger(RecalcTrigger,TriggerON)),NA())</f>
        <v>1.257854181181628E-2</v>
      </c>
      <c r="H1883" s="42">
        <f>_xll.qlCalendarAdvance(Calendar,$H1882,B1883,"f",FALSE)</f>
        <v>52706</v>
      </c>
      <c r="I1883" s="177">
        <f>_xll.qlInterestRateIndexValueDate(Index1M,$H1883)</f>
        <v>52708</v>
      </c>
      <c r="J1883" s="182">
        <f>IFERROR(_xll.qlIndexFixing(Index1M,$H1883,TRUE,_xll.ohTrigger(RecalcTrigger,Trigger1M)),NA())</f>
        <v>1.27255921797087E-2</v>
      </c>
      <c r="K1883" s="44">
        <f>IFERROR(_xll.qlIndexFixing(Index3M,H1883,TRUE,_xll.ohTrigger(RecalcTrigger,Trigger3M)),NA())</f>
        <v>1.3007088103776846E-2</v>
      </c>
      <c r="L1883" s="44">
        <f>IFERROR(_xll.qlIndexFixing(Index6M,$H1883,TRUE,_xll.ohTrigger(RecalcTrigger,Trigger6M)),NA())</f>
        <v>1.3047157153093037E-2</v>
      </c>
      <c r="M1883" s="183">
        <f>IFERROR(_xll.qlIndexFixing(Index1Y,$H1883,TRUE,_xll.ohTrigger(RecalcTrigger,Trigger1Y)),NA())</f>
        <v>1.3434127945123693E-2</v>
      </c>
      <c r="N1883" s="182">
        <f>IFERROR(_xll.qlIndexFixing(ONIndex1M,I1883,TRUE,_xll.ohTrigger(RecalcTrigger,Trigger1M)),NA())</f>
        <v>1.2719497804454249E-2</v>
      </c>
      <c r="O1883" s="44">
        <f>IFERROR(_xll.qlIndexFixing(ONIndex3M,I1883,TRUE,_xll.ohTrigger(RecalcTrigger,Trigger3M)),NA())</f>
        <v>1.2990085730919532E-2</v>
      </c>
      <c r="P1883" s="44">
        <f>IFERROR(_xll.qlIndexFixing(ONIndex6M,I1883,TRUE,_xll.ohTrigger(RecalcTrigger,Trigger6M)),NA())</f>
        <v>1.3036135356312428E-2</v>
      </c>
      <c r="Q1883" s="183">
        <f>IFERROR(_xll.qlIndexFixing(ONIndex1Y,I1883,TRUE,_xll.ohTrigger(RecalcTrigger,Trigger1Y)),NA())</f>
        <v>1.3361279921664249E-2</v>
      </c>
    </row>
    <row r="1884" spans="2:17" x14ac:dyDescent="0.2">
      <c r="B1884" s="39" t="s">
        <v>42</v>
      </c>
      <c r="D1884" s="42">
        <f>_xll.qlCalendarAdvance(Calendar,$D1883,B1884,"f",FALSE)</f>
        <v>52713</v>
      </c>
      <c r="E1884" s="177">
        <f>_xll.qlInterestRateIndexValueDate(IndexON,D1884)</f>
        <v>52713</v>
      </c>
      <c r="F1884" s="193">
        <f>IFERROR(_xll.qlIndexFixing(IndexON,D1884,TRUE,_xll.ohTrigger(RecalcTrigger,TriggerON)),NA())</f>
        <v>1.2578541811896216E-2</v>
      </c>
      <c r="H1884" s="42">
        <f>_xll.qlCalendarAdvance(Calendar,$H1883,B1884,"f",FALSE)</f>
        <v>52713</v>
      </c>
      <c r="I1884" s="177">
        <f>_xll.qlInterestRateIndexValueDate(Index1M,$H1884)</f>
        <v>52715</v>
      </c>
      <c r="J1884" s="182">
        <f>IFERROR(_xll.qlIndexFixing(Index1M,$H1884,TRUE,_xll.ohTrigger(RecalcTrigger,Trigger1M)),NA())</f>
        <v>1.2725073866503844E-2</v>
      </c>
      <c r="K1884" s="44">
        <f>IFERROR(_xll.qlIndexFixing(Index3M,H1884,TRUE,_xll.ohTrigger(RecalcTrigger,Trigger3M)),NA())</f>
        <v>1.30064211910865E-2</v>
      </c>
      <c r="L1884" s="44">
        <f>IFERROR(_xll.qlIndexFixing(Index6M,$H1884,TRUE,_xll.ohTrigger(RecalcTrigger,Trigger6M)),NA())</f>
        <v>1.3044587938138154E-2</v>
      </c>
      <c r="M1884" s="183">
        <f>IFERROR(_xll.qlIndexFixing(Index1Y,$H1884,TRUE,_xll.ohTrigger(RecalcTrigger,Trigger1Y)),NA())</f>
        <v>1.3433494996572259E-2</v>
      </c>
      <c r="N1884" s="182">
        <f>IFERROR(_xll.qlIndexFixing(ONIndex1M,I1884,TRUE,_xll.ohTrigger(RecalcTrigger,Trigger1M)),NA())</f>
        <v>1.2718951928070155E-2</v>
      </c>
      <c r="O1884" s="44">
        <f>IFERROR(_xll.qlIndexFixing(ONIndex3M,I1884,TRUE,_xll.ohTrigger(RecalcTrigger,Trigger3M)),NA())</f>
        <v>1.2989328964110314E-2</v>
      </c>
      <c r="P1884" s="44">
        <f>IFERROR(_xll.qlIndexFixing(ONIndex6M,I1884,TRUE,_xll.ohTrigger(RecalcTrigger,Trigger6M)),NA())</f>
        <v>1.3033562090631889E-2</v>
      </c>
      <c r="Q1884" s="183">
        <f>IFERROR(_xll.qlIndexFixing(ONIndex1Y,I1884,TRUE,_xll.ohTrigger(RecalcTrigger,Trigger1Y)),NA())</f>
        <v>1.3360466991940712E-2</v>
      </c>
    </row>
    <row r="1885" spans="2:17" x14ac:dyDescent="0.2">
      <c r="B1885" s="39" t="s">
        <v>42</v>
      </c>
      <c r="D1885" s="42">
        <f>_xll.qlCalendarAdvance(Calendar,$D1884,B1885,"f",FALSE)</f>
        <v>52720</v>
      </c>
      <c r="E1885" s="177">
        <f>_xll.qlInterestRateIndexValueDate(IndexON,D1885)</f>
        <v>52720</v>
      </c>
      <c r="F1885" s="193">
        <f>IFERROR(_xll.qlIndexFixing(IndexON,D1885,TRUE,_xll.ohTrigger(RecalcTrigger,TriggerON)),NA())</f>
        <v>1.2578541811896216E-2</v>
      </c>
      <c r="H1885" s="42">
        <f>_xll.qlCalendarAdvance(Calendar,$H1884,B1885,"f",FALSE)</f>
        <v>52720</v>
      </c>
      <c r="I1885" s="177">
        <f>_xll.qlInterestRateIndexValueDate(Index1M,$H1885)</f>
        <v>52722</v>
      </c>
      <c r="J1885" s="182">
        <f>IFERROR(_xll.qlIndexFixing(Index1M,$H1885,TRUE,_xll.ohTrigger(RecalcTrigger,Trigger1M)),NA())</f>
        <v>1.2724572740882845E-2</v>
      </c>
      <c r="K1885" s="44">
        <f>IFERROR(_xll.qlIndexFixing(Index3M,H1885,TRUE,_xll.ohTrigger(RecalcTrigger,Trigger3M)),NA())</f>
        <v>1.3005961414336974E-2</v>
      </c>
      <c r="L1885" s="44">
        <f>IFERROR(_xll.qlIndexFixing(Index6M,$H1885,TRUE,_xll.ohTrigger(RecalcTrigger,Trigger6M)),NA())</f>
        <v>1.3042179408793295E-2</v>
      </c>
      <c r="M1885" s="183">
        <f>IFERROR(_xll.qlIndexFixing(Index1Y,$H1885,TRUE,_xll.ohTrigger(RecalcTrigger,Trigger1Y)),NA())</f>
        <v>1.3432869766363174E-2</v>
      </c>
      <c r="N1885" s="182">
        <f>IFERROR(_xll.qlIndexFixing(ONIndex1M,I1885,TRUE,_xll.ohTrigger(RecalcTrigger,Trigger1M)),NA())</f>
        <v>1.2718423125388512E-2</v>
      </c>
      <c r="O1885" s="44">
        <f>IFERROR(_xll.qlIndexFixing(ONIndex3M,I1885,TRUE,_xll.ohTrigger(RecalcTrigger,Trigger3M)),NA())</f>
        <v>1.2988587720803579E-2</v>
      </c>
      <c r="P1885" s="44">
        <f>IFERROR(_xll.qlIndexFixing(ONIndex6M,I1885,TRUE,_xll.ohTrigger(RecalcTrigger,Trigger6M)),NA())</f>
        <v>1.3030990344136129E-2</v>
      </c>
      <c r="Q1885" s="183">
        <f>IFERROR(_xll.qlIndexFixing(ONIndex1Y,I1885,TRUE,_xll.ohTrigger(RecalcTrigger,Trigger1Y)),NA())</f>
        <v>1.335966108723774E-2</v>
      </c>
    </row>
    <row r="1886" spans="2:17" x14ac:dyDescent="0.2">
      <c r="B1886" s="39" t="s">
        <v>42</v>
      </c>
      <c r="D1886" s="42">
        <f>_xll.qlCalendarAdvance(Calendar,$D1885,B1886,"f",FALSE)</f>
        <v>52727</v>
      </c>
      <c r="E1886" s="177">
        <f>_xll.qlInterestRateIndexValueDate(IndexON,D1886)</f>
        <v>52727</v>
      </c>
      <c r="F1886" s="193">
        <f>IFERROR(_xll.qlIndexFixing(IndexON,D1886,TRUE,_xll.ohTrigger(RecalcTrigger,TriggerON)),NA())</f>
        <v>1.2578541811896216E-2</v>
      </c>
      <c r="H1886" s="42">
        <f>_xll.qlCalendarAdvance(Calendar,$H1885,B1886,"f",FALSE)</f>
        <v>52727</v>
      </c>
      <c r="I1886" s="177">
        <f>_xll.qlInterestRateIndexValueDate(Index1M,$H1886)</f>
        <v>52729</v>
      </c>
      <c r="J1886" s="182">
        <f>IFERROR(_xll.qlIndexFixing(Index1M,$H1886,TRUE,_xll.ohTrigger(RecalcTrigger,Trigger1M)),NA())</f>
        <v>1.2724088860811833E-2</v>
      </c>
      <c r="K1886" s="44">
        <f>IFERROR(_xll.qlIndexFixing(Index3M,H1886,TRUE,_xll.ohTrigger(RecalcTrigger,Trigger3M)),NA())</f>
        <v>1.3005327429534058E-2</v>
      </c>
      <c r="L1886" s="44">
        <f>IFERROR(_xll.qlIndexFixing(Index6M,$H1886,TRUE,_xll.ohTrigger(RecalcTrigger,Trigger6M)),NA())</f>
        <v>1.303961391315586E-2</v>
      </c>
      <c r="M1886" s="183">
        <f>IFERROR(_xll.qlIndexFixing(Index1Y,$H1886,TRUE,_xll.ohTrigger(RecalcTrigger,Trigger1Y)),NA())</f>
        <v>1.343225227797749E-2</v>
      </c>
      <c r="N1886" s="182">
        <f>IFERROR(_xll.qlIndexFixing(ONIndex1M,I1886,TRUE,_xll.ohTrigger(RecalcTrigger,Trigger1M)),NA())</f>
        <v>1.271791145420309E-2</v>
      </c>
      <c r="O1886" s="44">
        <f>IFERROR(_xll.qlIndexFixing(ONIndex3M,I1886,TRUE,_xll.ohTrigger(RecalcTrigger,Trigger3M)),NA())</f>
        <v>1.2987862052558086E-2</v>
      </c>
      <c r="P1886" s="44">
        <f>IFERROR(_xll.qlIndexFixing(ONIndex6M,I1886,TRUE,_xll.ohTrigger(RecalcTrigger,Trigger6M)),NA())</f>
        <v>1.3028420137288776E-2</v>
      </c>
      <c r="Q1886" s="183">
        <f>IFERROR(_xll.qlIndexFixing(ONIndex1Y,I1886,TRUE,_xll.ohTrigger(RecalcTrigger,Trigger1Y)),NA())</f>
        <v>1.3358862230656854E-2</v>
      </c>
    </row>
    <row r="1887" spans="2:17" x14ac:dyDescent="0.2">
      <c r="B1887" s="39" t="s">
        <v>42</v>
      </c>
      <c r="D1887" s="42">
        <f>_xll.qlCalendarAdvance(Calendar,$D1886,B1887,"f",FALSE)</f>
        <v>52734</v>
      </c>
      <c r="E1887" s="177">
        <f>_xll.qlInterestRateIndexValueDate(IndexON,D1887)</f>
        <v>52734</v>
      </c>
      <c r="F1887" s="193">
        <f>IFERROR(_xll.qlIndexFixing(IndexON,D1887,TRUE,_xll.ohTrigger(RecalcTrigger,TriggerON)),NA())</f>
        <v>1.2578541811896216E-2</v>
      </c>
      <c r="H1887" s="42">
        <f>_xll.qlCalendarAdvance(Calendar,$H1886,B1887,"f",FALSE)</f>
        <v>52734</v>
      </c>
      <c r="I1887" s="177">
        <f>_xll.qlInterestRateIndexValueDate(Index1M,$H1887)</f>
        <v>52736</v>
      </c>
      <c r="J1887" s="182">
        <f>IFERROR(_xll.qlIndexFixing(Index1M,$H1887,TRUE,_xll.ohTrigger(RecalcTrigger,Trigger1M)),NA())</f>
        <v>1.2723622284269431E-2</v>
      </c>
      <c r="K1887" s="44">
        <f>IFERROR(_xll.qlIndexFixing(Index3M,H1887,TRUE,_xll.ohTrigger(RecalcTrigger,Trigger3M)),NA())</f>
        <v>1.3004709427743446E-2</v>
      </c>
      <c r="L1887" s="44">
        <f>IFERROR(_xll.qlIndexFixing(Index6M,$H1887,TRUE,_xll.ohTrigger(RecalcTrigger,Trigger6M)),NA())</f>
        <v>1.3037050246859404E-2</v>
      </c>
      <c r="M1887" s="183">
        <f>IFERROR(_xll.qlIndexFixing(Index1Y,$H1887,TRUE,_xll.ohTrigger(RecalcTrigger,Trigger1Y)),NA())</f>
        <v>1.343164255489648E-2</v>
      </c>
      <c r="N1887" s="182">
        <f>IFERROR(_xll.qlIndexFixing(ONIndex1M,I1887,TRUE,_xll.ohTrigger(RecalcTrigger,Trigger1M)),NA())</f>
        <v>1.2717416972387596E-2</v>
      </c>
      <c r="O1887" s="44">
        <f>IFERROR(_xll.qlIndexFixing(ONIndex3M,I1887,TRUE,_xll.ohTrigger(RecalcTrigger,Trigger3M)),NA())</f>
        <v>1.2987152010692782E-2</v>
      </c>
      <c r="P1887" s="44">
        <f>IFERROR(_xll.qlIndexFixing(ONIndex6M,I1887,TRUE,_xll.ohTrigger(RecalcTrigger,Trigger6M)),NA())</f>
        <v>1.3025851489913975E-2</v>
      </c>
      <c r="Q1887" s="183">
        <f>IFERROR(_xll.qlIndexFixing(ONIndex1Y,I1887,TRUE,_xll.ohTrigger(RecalcTrigger,Trigger1Y)),NA())</f>
        <v>1.3358070445699255E-2</v>
      </c>
    </row>
    <row r="1888" spans="2:17" x14ac:dyDescent="0.2">
      <c r="B1888" s="39" t="s">
        <v>42</v>
      </c>
      <c r="D1888" s="42">
        <f>_xll.qlCalendarAdvance(Calendar,$D1887,B1888,"f",FALSE)</f>
        <v>52741</v>
      </c>
      <c r="E1888" s="177">
        <f>_xll.qlInterestRateIndexValueDate(IndexON,D1888)</f>
        <v>52741</v>
      </c>
      <c r="F1888" s="193">
        <f>IFERROR(_xll.qlIndexFixing(IndexON,D1888,TRUE,_xll.ohTrigger(RecalcTrigger,TriggerON)),NA())</f>
        <v>1.2578541811896216E-2</v>
      </c>
      <c r="H1888" s="42">
        <f>_xll.qlCalendarAdvance(Calendar,$H1887,B1888,"f",FALSE)</f>
        <v>52741</v>
      </c>
      <c r="I1888" s="177">
        <f>_xll.qlInterestRateIndexValueDate(Index1M,$H1888)</f>
        <v>52743</v>
      </c>
      <c r="J1888" s="182">
        <f>IFERROR(_xll.qlIndexFixing(Index1M,$H1888,TRUE,_xll.ohTrigger(RecalcTrigger,Trigger1M)),NA())</f>
        <v>1.2723173069229265E-2</v>
      </c>
      <c r="K1888" s="44">
        <f>IFERROR(_xll.qlIndexFixing(Index3M,H1888,TRUE,_xll.ohTrigger(RecalcTrigger,Trigger3M)),NA())</f>
        <v>1.3004107460434403E-2</v>
      </c>
      <c r="L1888" s="44">
        <f>IFERROR(_xll.qlIndexFixing(Index6M,$H1888,TRUE,_xll.ohTrigger(RecalcTrigger,Trigger6M)),NA())</f>
        <v>1.3034488430138066E-2</v>
      </c>
      <c r="M1888" s="183">
        <f>IFERROR(_xll.qlIndexFixing(Index1Y,$H1888,TRUE,_xll.ohTrigger(RecalcTrigger,Trigger1Y)),NA())</f>
        <v>1.3431040620601853E-2</v>
      </c>
      <c r="N1888" s="182">
        <f>IFERROR(_xll.qlIndexFixing(ONIndex1M,I1888,TRUE,_xll.ohTrigger(RecalcTrigger,Trigger1M)),NA())</f>
        <v>1.2716939737975608E-2</v>
      </c>
      <c r="O1888" s="44">
        <f>IFERROR(_xll.qlIndexFixing(ONIndex3M,I1888,TRUE,_xll.ohTrigger(RecalcTrigger,Trigger3M)),NA())</f>
        <v>1.2986457646526617E-2</v>
      </c>
      <c r="P1888" s="44">
        <f>IFERROR(_xll.qlIndexFixing(ONIndex6M,I1888,TRUE,_xll.ohTrigger(RecalcTrigger,Trigger6M)),NA())</f>
        <v>1.3023284422315484E-2</v>
      </c>
      <c r="Q1888" s="183">
        <f>IFERROR(_xll.qlIndexFixing(ONIndex1Y,I1888,TRUE,_xll.ohTrigger(RecalcTrigger,Trigger1Y)),NA())</f>
        <v>1.3357285755226656E-2</v>
      </c>
    </row>
    <row r="1889" spans="2:17" x14ac:dyDescent="0.2">
      <c r="B1889" s="39" t="s">
        <v>42</v>
      </c>
      <c r="D1889" s="42">
        <f>_xll.qlCalendarAdvance(Calendar,$D1888,B1889,"f",FALSE)</f>
        <v>52748</v>
      </c>
      <c r="E1889" s="177">
        <f>_xll.qlInterestRateIndexValueDate(IndexON,D1889)</f>
        <v>52748</v>
      </c>
      <c r="F1889" s="193">
        <f>IFERROR(_xll.qlIndexFixing(IndexON,D1889,TRUE,_xll.ohTrigger(RecalcTrigger,TriggerON)),NA())</f>
        <v>1.2578541811896216E-2</v>
      </c>
      <c r="H1889" s="42">
        <f>_xll.qlCalendarAdvance(Calendar,$H1888,B1889,"f",FALSE)</f>
        <v>52748</v>
      </c>
      <c r="I1889" s="177">
        <f>_xll.qlInterestRateIndexValueDate(Index1M,$H1889)</f>
        <v>52750</v>
      </c>
      <c r="J1889" s="182">
        <f>IFERROR(_xll.qlIndexFixing(Index1M,$H1889,TRUE,_xll.ohTrigger(RecalcTrigger,Trigger1M)),NA())</f>
        <v>1.2722741273662463E-2</v>
      </c>
      <c r="K1889" s="44">
        <f>IFERROR(_xll.qlIndexFixing(Index3M,H1889,TRUE,_xll.ohTrigger(RecalcTrigger,Trigger3M)),NA())</f>
        <v>1.3003521579081405E-2</v>
      </c>
      <c r="L1889" s="44">
        <f>IFERROR(_xll.qlIndexFixing(Index6M,$H1889,TRUE,_xll.ohTrigger(RecalcTrigger,Trigger6M)),NA())</f>
        <v>1.3031769032316296E-2</v>
      </c>
      <c r="M1889" s="183">
        <f>IFERROR(_xll.qlIndexFixing(Index1Y,$H1889,TRUE,_xll.ohTrigger(RecalcTrigger,Trigger1Y)),NA())</f>
        <v>1.3430446498575535E-2</v>
      </c>
      <c r="N1889" s="182">
        <f>IFERROR(_xll.qlIndexFixing(ONIndex1M,I1889,TRUE,_xll.ohTrigger(RecalcTrigger,Trigger1M)),NA())</f>
        <v>1.2716479808760894E-2</v>
      </c>
      <c r="O1889" s="44">
        <f>IFERROR(_xll.qlIndexFixing(ONIndex3M,I1889,TRUE,_xll.ohTrigger(RecalcTrigger,Trigger3M)),NA())</f>
        <v>1.2985779011218668E-2</v>
      </c>
      <c r="P1889" s="44">
        <f>IFERROR(_xll.qlIndexFixing(ONIndex6M,I1889,TRUE,_xll.ohTrigger(RecalcTrigger,Trigger6M)),NA())</f>
        <v>1.3020718954637189E-2</v>
      </c>
      <c r="Q1889" s="183">
        <f>IFERROR(_xll.qlIndexFixing(ONIndex1Y,I1889,TRUE,_xll.ohTrigger(RecalcTrigger,Trigger1Y)),NA())</f>
        <v>1.3356508182580384E-2</v>
      </c>
    </row>
    <row r="1890" spans="2:17" x14ac:dyDescent="0.2">
      <c r="B1890" s="39" t="s">
        <v>42</v>
      </c>
      <c r="D1890" s="42">
        <f>_xll.qlCalendarAdvance(Calendar,$D1889,B1890,"f",FALSE)</f>
        <v>52755</v>
      </c>
      <c r="E1890" s="177">
        <f>_xll.qlInterestRateIndexValueDate(IndexON,D1890)</f>
        <v>52755</v>
      </c>
      <c r="F1890" s="193">
        <f>IFERROR(_xll.qlIndexFixing(IndexON,D1890,TRUE,_xll.ohTrigger(RecalcTrigger,TriggerON)),NA())</f>
        <v>1.2578541811976152E-2</v>
      </c>
      <c r="H1890" s="42">
        <f>_xll.qlCalendarAdvance(Calendar,$H1889,B1890,"f",FALSE)</f>
        <v>52755</v>
      </c>
      <c r="I1890" s="177">
        <f>_xll.qlInterestRateIndexValueDate(Index1M,$H1890)</f>
        <v>52757</v>
      </c>
      <c r="J1890" s="182">
        <f>IFERROR(_xll.qlIndexFixing(Index1M,$H1890,TRUE,_xll.ohTrigger(RecalcTrigger,Trigger1M)),NA())</f>
        <v>1.2722326955545149E-2</v>
      </c>
      <c r="K1890" s="44">
        <f>IFERROR(_xll.qlIndexFixing(Index3M,H1890,TRUE,_xll.ohTrigger(RecalcTrigger,Trigger3M)),NA())</f>
        <v>1.3002951835153717E-2</v>
      </c>
      <c r="L1890" s="44">
        <f>IFERROR(_xll.qlIndexFixing(Index6M,$H1890,TRUE,_xll.ohTrigger(RecalcTrigger,Trigger6M)),NA())</f>
        <v>1.3029210826574626E-2</v>
      </c>
      <c r="M1890" s="183">
        <f>IFERROR(_xll.qlIndexFixing(Index1Y,$H1890,TRUE,_xll.ohTrigger(RecalcTrigger,Trigger1Y)),NA())</f>
        <v>1.3429860212299022E-2</v>
      </c>
      <c r="N1890" s="182">
        <f>IFERROR(_xll.qlIndexFixing(ONIndex1M,I1890,TRUE,_xll.ohTrigger(RecalcTrigger,Trigger1M)),NA())</f>
        <v>1.2716037242777034E-2</v>
      </c>
      <c r="O1890" s="44">
        <f>IFERROR(_xll.qlIndexFixing(ONIndex3M,I1890,TRUE,_xll.ohTrigger(RecalcTrigger,Trigger3M)),NA())</f>
        <v>1.2985116156327692E-2</v>
      </c>
      <c r="P1890" s="44">
        <f>IFERROR(_xll.qlIndexFixing(ONIndex6M,I1890,TRUE,_xll.ohTrigger(RecalcTrigger,Trigger6M)),NA())</f>
        <v>1.3018155106783169E-2</v>
      </c>
      <c r="Q1890" s="183">
        <f>IFERROR(_xll.qlIndexFixing(ONIndex1Y,I1890,TRUE,_xll.ohTrigger(RecalcTrigger,Trigger1Y)),NA())</f>
        <v>1.3355737750941898E-2</v>
      </c>
    </row>
    <row r="1891" spans="2:17" x14ac:dyDescent="0.2">
      <c r="B1891" s="39" t="s">
        <v>42</v>
      </c>
      <c r="D1891" s="42">
        <f>_xll.qlCalendarAdvance(Calendar,$D1890,B1891,"f",FALSE)</f>
        <v>52762</v>
      </c>
      <c r="E1891" s="177">
        <f>_xll.qlInterestRateIndexValueDate(IndexON,D1891)</f>
        <v>52762</v>
      </c>
      <c r="F1891" s="193">
        <f>IFERROR(_xll.qlIndexFixing(IndexON,D1891,TRUE,_xll.ohTrigger(RecalcTrigger,TriggerON)),NA())</f>
        <v>1.2578541811896216E-2</v>
      </c>
      <c r="H1891" s="42">
        <f>_xll.qlCalendarAdvance(Calendar,$H1890,B1891,"f",FALSE)</f>
        <v>52762</v>
      </c>
      <c r="I1891" s="177">
        <f>_xll.qlInterestRateIndexValueDate(Index1M,$H1891)</f>
        <v>52764</v>
      </c>
      <c r="J1891" s="182">
        <f>IFERROR(_xll.qlIndexFixing(Index1M,$H1891,TRUE,_xll.ohTrigger(RecalcTrigger,Trigger1M)),NA())</f>
        <v>1.2721930172850948E-2</v>
      </c>
      <c r="K1891" s="44">
        <f>IFERROR(_xll.qlIndexFixing(Index3M,H1891,TRUE,_xll.ohTrigger(RecalcTrigger,Trigger3M)),NA())</f>
        <v>1.3002398280123208E-2</v>
      </c>
      <c r="L1891" s="44">
        <f>IFERROR(_xll.qlIndexFixing(Index6M,$H1891,TRUE,_xll.ohTrigger(RecalcTrigger,Trigger6M)),NA())</f>
        <v>1.3026654526517746E-2</v>
      </c>
      <c r="M1891" s="183">
        <f>IFERROR(_xll.qlIndexFixing(Index1Y,$H1891,TRUE,_xll.ohTrigger(RecalcTrigger,Trigger1Y)),NA())</f>
        <v>1.3429281785254897E-2</v>
      </c>
      <c r="N1891" s="182">
        <f>IFERROR(_xll.qlIndexFixing(ONIndex1M,I1891,TRUE,_xll.ohTrigger(RecalcTrigger,Trigger1M)),NA())</f>
        <v>1.2715612097817797E-2</v>
      </c>
      <c r="O1891" s="44">
        <f>IFERROR(_xll.qlIndexFixing(ONIndex3M,I1891,TRUE,_xll.ohTrigger(RecalcTrigger,Trigger3M)),NA())</f>
        <v>1.298446913293283E-2</v>
      </c>
      <c r="P1891" s="44">
        <f>IFERROR(_xll.qlIndexFixing(ONIndex6M,I1891,TRUE,_xll.ohTrigger(RecalcTrigger,Trigger6M)),NA())</f>
        <v>1.3015592899057182E-2</v>
      </c>
      <c r="Q1891" s="183">
        <f>IFERROR(_xll.qlIndexFixing(ONIndex1Y,I1891,TRUE,_xll.ohTrigger(RecalcTrigger,Trigger1Y)),NA())</f>
        <v>1.3354974483492654E-2</v>
      </c>
    </row>
    <row r="1892" spans="2:17" x14ac:dyDescent="0.2">
      <c r="B1892" s="39" t="s">
        <v>42</v>
      </c>
      <c r="D1892" s="42">
        <f>_xll.qlCalendarAdvance(Calendar,$D1891,B1892,"f",FALSE)</f>
        <v>52769</v>
      </c>
      <c r="E1892" s="177">
        <f>_xll.qlInterestRateIndexValueDate(IndexON,D1892)</f>
        <v>52769</v>
      </c>
      <c r="F1892" s="193">
        <f>IFERROR(_xll.qlIndexFixing(IndexON,D1892,TRUE,_xll.ohTrigger(RecalcTrigger,TriggerON)),NA())</f>
        <v>1.257854181181628E-2</v>
      </c>
      <c r="H1892" s="42">
        <f>_xll.qlCalendarAdvance(Calendar,$H1891,B1892,"f",FALSE)</f>
        <v>52769</v>
      </c>
      <c r="I1892" s="177">
        <f>_xll.qlInterestRateIndexValueDate(Index1M,$H1892)</f>
        <v>52771</v>
      </c>
      <c r="J1892" s="182">
        <f>IFERROR(_xll.qlIndexFixing(Index1M,$H1892,TRUE,_xll.ohTrigger(RecalcTrigger,Trigger1M)),NA())</f>
        <v>1.2721550983553487E-2</v>
      </c>
      <c r="K1892" s="44">
        <f>IFERROR(_xll.qlIndexFixing(Index3M,H1892,TRUE,_xll.ohTrigger(RecalcTrigger,Trigger3M)),NA())</f>
        <v>1.3001860965463486E-2</v>
      </c>
      <c r="L1892" s="44">
        <f>IFERROR(_xll.qlIndexFixing(Index6M,$H1892,TRUE,_xll.ohTrigger(RecalcTrigger,Trigger6M)),NA())</f>
        <v>1.3024100152378655E-2</v>
      </c>
      <c r="M1892" s="183">
        <f>IFERROR(_xll.qlIndexFixing(Index1Y,$H1892,TRUE,_xll.ohTrigger(RecalcTrigger,Trigger1Y)),NA())</f>
        <v>1.3428711240924651E-2</v>
      </c>
      <c r="N1892" s="182">
        <f>IFERROR(_xll.qlIndexFixing(ONIndex1M,I1892,TRUE,_xll.ohTrigger(RecalcTrigger,Trigger1M)),NA())</f>
        <v>1.271520443191676E-2</v>
      </c>
      <c r="O1892" s="44">
        <f>IFERROR(_xll.qlIndexFixing(ONIndex3M,I1892,TRUE,_xll.ohTrigger(RecalcTrigger,Trigger3M)),NA())</f>
        <v>1.2983837992432967E-2</v>
      </c>
      <c r="P1892" s="44">
        <f>IFERROR(_xll.qlIndexFixing(ONIndex6M,I1892,TRUE,_xll.ohTrigger(RecalcTrigger,Trigger6M)),NA())</f>
        <v>1.3013032351363307E-2</v>
      </c>
      <c r="Q1892" s="183">
        <f>IFERROR(_xll.qlIndexFixing(ONIndex1Y,I1892,TRUE,_xll.ohTrigger(RecalcTrigger,Trigger1Y)),NA())</f>
        <v>1.3354218403254237E-2</v>
      </c>
    </row>
    <row r="1893" spans="2:17" x14ac:dyDescent="0.2">
      <c r="B1893" s="39" t="s">
        <v>42</v>
      </c>
      <c r="D1893" s="42">
        <f>_xll.qlCalendarAdvance(Calendar,$D1892,B1893,"f",FALSE)</f>
        <v>52776</v>
      </c>
      <c r="E1893" s="177">
        <f>_xll.qlInterestRateIndexValueDate(IndexON,D1893)</f>
        <v>52776</v>
      </c>
      <c r="F1893" s="193">
        <f>IFERROR(_xll.qlIndexFixing(IndexON,D1893,TRUE,_xll.ohTrigger(RecalcTrigger,TriggerON)),NA())</f>
        <v>1.2578541811896216E-2</v>
      </c>
      <c r="H1893" s="42">
        <f>_xll.qlCalendarAdvance(Calendar,$H1892,B1893,"f",FALSE)</f>
        <v>52776</v>
      </c>
      <c r="I1893" s="177">
        <f>_xll.qlInterestRateIndexValueDate(Index1M,$H1893)</f>
        <v>52778</v>
      </c>
      <c r="J1893" s="182">
        <f>IFERROR(_xll.qlIndexFixing(Index1M,$H1893,TRUE,_xll.ohTrigger(RecalcTrigger,Trigger1M)),NA())</f>
        <v>1.2720588659297946E-2</v>
      </c>
      <c r="K1893" s="44">
        <f>IFERROR(_xll.qlIndexFixing(Index3M,H1893,TRUE,_xll.ohTrigger(RecalcTrigger,Trigger3M)),NA())</f>
        <v>1.3001339942644683E-2</v>
      </c>
      <c r="L1893" s="44">
        <f>IFERROR(_xll.qlIndexFixing(Index6M,$H1893,TRUE,_xll.ohTrigger(RecalcTrigger,Trigger6M)),NA())</f>
        <v>1.302154772438947E-2</v>
      </c>
      <c r="M1893" s="183">
        <f>IFERROR(_xll.qlIndexFixing(Index1Y,$H1893,TRUE,_xll.ohTrigger(RecalcTrigger,Trigger1Y)),NA())</f>
        <v>1.3428148602790431E-2</v>
      </c>
      <c r="N1893" s="182">
        <f>IFERROR(_xll.qlIndexFixing(ONIndex1M,I1893,TRUE,_xll.ohTrigger(RecalcTrigger,Trigger1M)),NA())</f>
        <v>1.2714814302867694E-2</v>
      </c>
      <c r="O1893" s="44">
        <f>IFERROR(_xll.qlIndexFixing(ONIndex3M,I1893,TRUE,_xll.ohTrigger(RecalcTrigger,Trigger3M)),NA())</f>
        <v>1.2983222786147053E-2</v>
      </c>
      <c r="P1893" s="44">
        <f>IFERROR(_xll.qlIndexFixing(ONIndex6M,I1893,TRUE,_xll.ohTrigger(RecalcTrigger,Trigger6M)),NA())</f>
        <v>1.3010473484005303E-2</v>
      </c>
      <c r="Q1893" s="183">
        <f>IFERROR(_xll.qlIndexFixing(ONIndex1Y,I1893,TRUE,_xll.ohTrigger(RecalcTrigger,Trigger1Y)),NA())</f>
        <v>1.3353469533567974E-2</v>
      </c>
    </row>
    <row r="1894" spans="2:17" x14ac:dyDescent="0.2">
      <c r="B1894" s="39" t="s">
        <v>42</v>
      </c>
      <c r="D1894" s="42">
        <f>_xll.qlCalendarAdvance(Calendar,$D1893,B1894,"f",FALSE)</f>
        <v>52783</v>
      </c>
      <c r="E1894" s="177">
        <f>_xll.qlInterestRateIndexValueDate(IndexON,D1894)</f>
        <v>52783</v>
      </c>
      <c r="F1894" s="193">
        <f>IFERROR(_xll.qlIndexFixing(IndexON,D1894,TRUE,_xll.ohTrigger(RecalcTrigger,TriggerON)),NA())</f>
        <v>1.2578541811896216E-2</v>
      </c>
      <c r="H1894" s="42">
        <f>_xll.qlCalendarAdvance(Calendar,$H1893,B1894,"f",FALSE)</f>
        <v>52783</v>
      </c>
      <c r="I1894" s="177">
        <f>_xll.qlInterestRateIndexValueDate(Index1M,$H1894)</f>
        <v>52785</v>
      </c>
      <c r="J1894" s="182">
        <f>IFERROR(_xll.qlIndexFixing(Index1M,$H1894,TRUE,_xll.ohTrigger(RecalcTrigger,Trigger1M)),NA())</f>
        <v>1.272084561705078E-2</v>
      </c>
      <c r="K1894" s="44">
        <f>IFERROR(_xll.qlIndexFixing(Index3M,H1894,TRUE,_xll.ohTrigger(RecalcTrigger,Trigger3M)),NA())</f>
        <v>1.3000835263137802E-2</v>
      </c>
      <c r="L1894" s="44">
        <f>IFERROR(_xll.qlIndexFixing(Index6M,$H1894,TRUE,_xll.ohTrigger(RecalcTrigger,Trigger6M)),NA())</f>
        <v>1.3019157504068775E-2</v>
      </c>
      <c r="M1894" s="183">
        <f>IFERROR(_xll.qlIndexFixing(Index1Y,$H1894,TRUE,_xll.ohTrigger(RecalcTrigger,Trigger1Y)),NA())</f>
        <v>1.3427593894334825E-2</v>
      </c>
      <c r="N1894" s="182">
        <f>IFERROR(_xll.qlIndexFixing(ONIndex1M,I1894,TRUE,_xll.ohTrigger(RecalcTrigger,Trigger1M)),NA())</f>
        <v>1.2714441768624241E-2</v>
      </c>
      <c r="O1894" s="44">
        <f>IFERROR(_xll.qlIndexFixing(ONIndex3M,I1894,TRUE,_xll.ohTrigger(RecalcTrigger,Trigger3M)),NA())</f>
        <v>1.2982623565473972E-2</v>
      </c>
      <c r="P1894" s="44">
        <f>IFERROR(_xll.qlIndexFixing(ONIndex6M,I1894,TRUE,_xll.ohTrigger(RecalcTrigger,Trigger6M)),NA())</f>
        <v>1.3007916316967183E-2</v>
      </c>
      <c r="Q1894" s="183">
        <f>IFERROR(_xll.qlIndexFixing(ONIndex1Y,I1894,TRUE,_xll.ohTrigger(RecalcTrigger,Trigger1Y)),NA())</f>
        <v>1.3352727897535388E-2</v>
      </c>
    </row>
    <row r="1895" spans="2:17" x14ac:dyDescent="0.2">
      <c r="B1895" s="39" t="s">
        <v>42</v>
      </c>
      <c r="D1895" s="42">
        <f>_xll.qlCalendarAdvance(Calendar,$D1894,B1895,"f",FALSE)</f>
        <v>52790</v>
      </c>
      <c r="E1895" s="177">
        <f>_xll.qlInterestRateIndexValueDate(IndexON,D1895)</f>
        <v>52790</v>
      </c>
      <c r="F1895" s="193">
        <f>IFERROR(_xll.qlIndexFixing(IndexON,D1895,TRUE,_xll.ohTrigger(RecalcTrigger,TriggerON)),NA())</f>
        <v>1.2578541811896216E-2</v>
      </c>
      <c r="H1895" s="42">
        <f>_xll.qlCalendarAdvance(Calendar,$H1894,B1895,"f",FALSE)</f>
        <v>52790</v>
      </c>
      <c r="I1895" s="177">
        <f>_xll.qlInterestRateIndexValueDate(Index1M,$H1895)</f>
        <v>52792</v>
      </c>
      <c r="J1895" s="182">
        <f>IFERROR(_xll.qlIndexFixing(Index1M,$H1895,TRUE,_xll.ohTrigger(RecalcTrigger,Trigger1M)),NA())</f>
        <v>1.2720519555790288E-2</v>
      </c>
      <c r="K1895" s="44">
        <f>IFERROR(_xll.qlIndexFixing(Index3M,H1895,TRUE,_xll.ohTrigger(RecalcTrigger,Trigger3M)),NA())</f>
        <v>1.300034697841819E-2</v>
      </c>
      <c r="L1895" s="44">
        <f>IFERROR(_xll.qlIndexFixing(Index6M,$H1895,TRUE,_xll.ohTrigger(RecalcTrigger,Trigger6M)),NA())</f>
        <v>1.3016609200957881E-2</v>
      </c>
      <c r="M1895" s="183">
        <f>IFERROR(_xll.qlIndexFixing(Index1Y,$H1895,TRUE,_xll.ohTrigger(RecalcTrigger,Trigger1Y)),NA())</f>
        <v>1.3427047139040634E-2</v>
      </c>
      <c r="N1895" s="182">
        <f>IFERROR(_xll.qlIndexFixing(ONIndex1M,I1895,TRUE,_xll.ohTrigger(RecalcTrigger,Trigger1M)),NA())</f>
        <v>1.2714086887140041E-2</v>
      </c>
      <c r="O1895" s="44">
        <f>IFERROR(_xll.qlIndexFixing(ONIndex3M,I1895,TRUE,_xll.ohTrigger(RecalcTrigger,Trigger3M)),NA())</f>
        <v>1.2982040381492865E-2</v>
      </c>
      <c r="P1895" s="44">
        <f>IFERROR(_xll.qlIndexFixing(ONIndex6M,I1895,TRUE,_xll.ohTrigger(RecalcTrigger,Trigger6M)),NA())</f>
        <v>1.3005360870472771E-2</v>
      </c>
      <c r="Q1895" s="183">
        <f>IFERROR(_xll.qlIndexFixing(ONIndex1Y,I1895,TRUE,_xll.ohTrigger(RecalcTrigger,Trigger1Y)),NA())</f>
        <v>1.3351993518417871E-2</v>
      </c>
    </row>
    <row r="1896" spans="2:17" x14ac:dyDescent="0.2">
      <c r="B1896" s="39" t="s">
        <v>42</v>
      </c>
      <c r="D1896" s="42">
        <f>_xll.qlCalendarAdvance(Calendar,$D1895,B1896,"f",FALSE)</f>
        <v>52797</v>
      </c>
      <c r="E1896" s="177">
        <f>_xll.qlInterestRateIndexValueDate(IndexON,D1896)</f>
        <v>52797</v>
      </c>
      <c r="F1896" s="193">
        <f>IFERROR(_xll.qlIndexFixing(IndexON,D1896,TRUE,_xll.ohTrigger(RecalcTrigger,TriggerON)),NA())</f>
        <v>1.2578541811976152E-2</v>
      </c>
      <c r="H1896" s="42">
        <f>_xll.qlCalendarAdvance(Calendar,$H1895,B1896,"f",FALSE)</f>
        <v>52797</v>
      </c>
      <c r="I1896" s="177">
        <f>_xll.qlInterestRateIndexValueDate(Index1M,$H1896)</f>
        <v>52799</v>
      </c>
      <c r="J1896" s="182">
        <f>IFERROR(_xll.qlIndexFixing(Index1M,$H1896,TRUE,_xll.ohTrigger(RecalcTrigger,Trigger1M)),NA())</f>
        <v>1.2720211319826036E-2</v>
      </c>
      <c r="K1896" s="44">
        <f>IFERROR(_xll.qlIndexFixing(Index3M,H1896,TRUE,_xll.ohTrigger(RecalcTrigger,Trigger3M)),NA())</f>
        <v>1.2999875139957711E-2</v>
      </c>
      <c r="L1896" s="44">
        <f>IFERROR(_xll.qlIndexFixing(Index6M,$H1896,TRUE,_xll.ohTrigger(RecalcTrigger,Trigger6M)),NA())</f>
        <v>1.3014062909301218E-2</v>
      </c>
      <c r="M1896" s="183">
        <f>IFERROR(_xll.qlIndexFixing(Index1Y,$H1896,TRUE,_xll.ohTrigger(RecalcTrigger,Trigger1Y)),NA())</f>
        <v>1.3426508360390008E-2</v>
      </c>
      <c r="N1896" s="182">
        <f>IFERROR(_xll.qlIndexFixing(ONIndex1M,I1896,TRUE,_xll.ohTrigger(RecalcTrigger,Trigger1M)),NA())</f>
        <v>1.2713749716288802E-2</v>
      </c>
      <c r="O1896" s="44">
        <f>IFERROR(_xll.qlIndexFixing(ONIndex3M,I1896,TRUE,_xll.ohTrigger(RecalcTrigger,Trigger3M)),NA())</f>
        <v>1.298147328576249E-2</v>
      </c>
      <c r="P1896" s="44">
        <f>IFERROR(_xll.qlIndexFixing(ONIndex6M,I1896,TRUE,_xll.ohTrigger(RecalcTrigger,Trigger6M)),NA())</f>
        <v>1.3002807164506081E-2</v>
      </c>
      <c r="Q1896" s="183">
        <f>IFERROR(_xll.qlIndexFixing(ONIndex1Y,I1896,TRUE,_xll.ohTrigger(RecalcTrigger,Trigger1Y)),NA())</f>
        <v>1.3351266419396879E-2</v>
      </c>
    </row>
    <row r="1897" spans="2:17" x14ac:dyDescent="0.2">
      <c r="B1897" s="39" t="s">
        <v>42</v>
      </c>
      <c r="D1897" s="42">
        <f>_xll.qlCalendarAdvance(Calendar,$D1896,B1897,"f",FALSE)</f>
        <v>52804</v>
      </c>
      <c r="E1897" s="177">
        <f>_xll.qlInterestRateIndexValueDate(IndexON,D1897)</f>
        <v>52804</v>
      </c>
      <c r="F1897" s="193">
        <f>IFERROR(_xll.qlIndexFixing(IndexON,D1897,TRUE,_xll.ohTrigger(RecalcTrigger,TriggerON)),NA())</f>
        <v>1.2578541811896216E-2</v>
      </c>
      <c r="H1897" s="42">
        <f>_xll.qlCalendarAdvance(Calendar,$H1896,B1897,"f",FALSE)</f>
        <v>52804</v>
      </c>
      <c r="I1897" s="177">
        <f>_xll.qlInterestRateIndexValueDate(Index1M,$H1897)</f>
        <v>52806</v>
      </c>
      <c r="J1897" s="182">
        <f>IFERROR(_xll.qlIndexFixing(Index1M,$H1897,TRUE,_xll.ohTrigger(RecalcTrigger,Trigger1M)),NA())</f>
        <v>1.271992096712915E-2</v>
      </c>
      <c r="K1897" s="44">
        <f>IFERROR(_xll.qlIndexFixing(Index3M,H1897,TRUE,_xll.ohTrigger(RecalcTrigger,Trigger3M)),NA())</f>
        <v>1.2999419799228243E-2</v>
      </c>
      <c r="L1897" s="44">
        <f>IFERROR(_xll.qlIndexFixing(Index6M,$H1897,TRUE,_xll.ohTrigger(RecalcTrigger,Trigger6M)),NA())</f>
        <v>1.3011518649333349E-2</v>
      </c>
      <c r="M1897" s="183">
        <f>IFERROR(_xll.qlIndexFixing(Index1Y,$H1897,TRUE,_xll.ohTrigger(RecalcTrigger,Trigger1Y)),NA())</f>
        <v>1.3425977581866191E-2</v>
      </c>
      <c r="N1897" s="182">
        <f>IFERROR(_xll.qlIndexFixing(ONIndex1M,I1897,TRUE,_xll.ohTrigger(RecalcTrigger,Trigger1M)),NA())</f>
        <v>1.2713430313864293E-2</v>
      </c>
      <c r="O1897" s="44">
        <f>IFERROR(_xll.qlIndexFixing(ONIndex3M,I1897,TRUE,_xll.ohTrigger(RecalcTrigger,Trigger3M)),NA())</f>
        <v>1.2980922329361988E-2</v>
      </c>
      <c r="P1897" s="44">
        <f>IFERROR(_xll.qlIndexFixing(ONIndex6M,I1897,TRUE,_xll.ohTrigger(RecalcTrigger,Trigger6M)),NA())</f>
        <v>1.3000255219210999E-2</v>
      </c>
      <c r="Q1897" s="183">
        <f>IFERROR(_xll.qlIndexFixing(ONIndex1Y,I1897,TRUE,_xll.ohTrigger(RecalcTrigger,Trigger1Y)),NA())</f>
        <v>1.3350546623493997E-2</v>
      </c>
    </row>
    <row r="1898" spans="2:17" x14ac:dyDescent="0.2">
      <c r="B1898" s="39" t="s">
        <v>42</v>
      </c>
      <c r="D1898" s="42">
        <f>_xll.qlCalendarAdvance(Calendar,$D1897,B1898,"f",FALSE)</f>
        <v>52811</v>
      </c>
      <c r="E1898" s="177">
        <f>_xll.qlInterestRateIndexValueDate(IndexON,D1898)</f>
        <v>52811</v>
      </c>
      <c r="F1898" s="193">
        <f>IFERROR(_xll.qlIndexFixing(IndexON,D1898,TRUE,_xll.ohTrigger(RecalcTrigger,TriggerON)),NA())</f>
        <v>1.2578541811896216E-2</v>
      </c>
      <c r="H1898" s="42">
        <f>_xll.qlCalendarAdvance(Calendar,$H1897,B1898,"f",FALSE)</f>
        <v>52811</v>
      </c>
      <c r="I1898" s="177">
        <f>_xll.qlInterestRateIndexValueDate(Index1M,$H1898)</f>
        <v>52813</v>
      </c>
      <c r="J1898" s="182">
        <f>IFERROR(_xll.qlIndexFixing(Index1M,$H1898,TRUE,_xll.ohTrigger(RecalcTrigger,Trigger1M)),NA())</f>
        <v>1.2719648555675755E-2</v>
      </c>
      <c r="K1898" s="44">
        <f>IFERROR(_xll.qlIndexFixing(Index3M,H1898,TRUE,_xll.ohTrigger(RecalcTrigger,Trigger3M)),NA())</f>
        <v>1.2998981007702519E-2</v>
      </c>
      <c r="L1898" s="44">
        <f>IFERROR(_xll.qlIndexFixing(Index6M,$H1898,TRUE,_xll.ohTrigger(RecalcTrigger,Trigger6M)),NA())</f>
        <v>1.3008976441287984E-2</v>
      </c>
      <c r="M1898" s="183">
        <f>IFERROR(_xll.qlIndexFixing(Index1Y,$H1898,TRUE,_xll.ohTrigger(RecalcTrigger,Trigger1Y)),NA())</f>
        <v>1.3425454826951547E-2</v>
      </c>
      <c r="N1898" s="182">
        <f>IFERROR(_xll.qlIndexFixing(ONIndex1M,I1898,TRUE,_xll.ohTrigger(RecalcTrigger,Trigger1M)),NA())</f>
        <v>1.2713128738059964E-2</v>
      </c>
      <c r="O1898" s="44">
        <f>IFERROR(_xll.qlIndexFixing(ONIndex3M,I1898,TRUE,_xll.ohTrigger(RecalcTrigger,Trigger3M)),NA())</f>
        <v>1.2980387563850115E-2</v>
      </c>
      <c r="P1898" s="44">
        <f>IFERROR(_xll.qlIndexFixing(ONIndex6M,I1898,TRUE,_xll.ohTrigger(RecalcTrigger,Trigger6M)),NA())</f>
        <v>1.2997705054651476E-2</v>
      </c>
      <c r="Q1898" s="183">
        <f>IFERROR(_xll.qlIndexFixing(ONIndex1Y,I1898,TRUE,_xll.ohTrigger(RecalcTrigger,Trigger1Y)),NA())</f>
        <v>1.3349834154130491E-2</v>
      </c>
    </row>
    <row r="1899" spans="2:17" x14ac:dyDescent="0.2">
      <c r="B1899" s="39" t="s">
        <v>42</v>
      </c>
      <c r="D1899" s="42">
        <f>_xll.qlCalendarAdvance(Calendar,$D1898,B1899,"f",FALSE)</f>
        <v>52818</v>
      </c>
      <c r="E1899" s="177">
        <f>_xll.qlInterestRateIndexValueDate(IndexON,D1899)</f>
        <v>52818</v>
      </c>
      <c r="F1899" s="193">
        <f>IFERROR(_xll.qlIndexFixing(IndexON,D1899,TRUE,_xll.ohTrigger(RecalcTrigger,TriggerON)),NA())</f>
        <v>1.2578541811976152E-2</v>
      </c>
      <c r="H1899" s="42">
        <f>_xll.qlCalendarAdvance(Calendar,$H1898,B1899,"f",FALSE)</f>
        <v>52818</v>
      </c>
      <c r="I1899" s="177">
        <f>_xll.qlInterestRateIndexValueDate(Index1M,$H1899)</f>
        <v>52820</v>
      </c>
      <c r="J1899" s="182">
        <f>IFERROR(_xll.qlIndexFixing(Index1M,$H1899,TRUE,_xll.ohTrigger(RecalcTrigger,Trigger1M)),NA())</f>
        <v>1.2719394143444473E-2</v>
      </c>
      <c r="K1899" s="44">
        <f>IFERROR(_xll.qlIndexFixing(Index3M,H1899,TRUE,_xll.ohTrigger(RecalcTrigger,Trigger3M)),NA())</f>
        <v>1.2998558816853282E-2</v>
      </c>
      <c r="L1899" s="44">
        <f>IFERROR(_xll.qlIndexFixing(Index6M,$H1899,TRUE,_xll.ohTrigger(RecalcTrigger,Trigger6M)),NA())</f>
        <v>1.3006436305400118E-2</v>
      </c>
      <c r="M1899" s="183">
        <f>IFERROR(_xll.qlIndexFixing(Index1Y,$H1899,TRUE,_xll.ohTrigger(RecalcTrigger,Trigger1Y)),NA())</f>
        <v>1.3424940119129758E-2</v>
      </c>
      <c r="N1899" s="182">
        <f>IFERROR(_xll.qlIndexFixing(ONIndex1M,I1899,TRUE,_xll.ohTrigger(RecalcTrigger,Trigger1M)),NA())</f>
        <v>1.2712845046589649E-2</v>
      </c>
      <c r="O1899" s="44">
        <f>IFERROR(_xll.qlIndexFixing(ONIndex3M,I1899,TRUE,_xll.ohTrigger(RecalcTrigger,Trigger3M)),NA())</f>
        <v>1.2979869040306014E-2</v>
      </c>
      <c r="P1899" s="44">
        <f>IFERROR(_xll.qlIndexFixing(ONIndex6M,I1899,TRUE,_xll.ohTrigger(RecalcTrigger,Trigger6M)),NA())</f>
        <v>1.2995156691211207E-2</v>
      </c>
      <c r="Q1899" s="183">
        <f>IFERROR(_xll.qlIndexFixing(ONIndex1Y,I1899,TRUE,_xll.ohTrigger(RecalcTrigger,Trigger1Y)),NA())</f>
        <v>1.3349129034327945E-2</v>
      </c>
    </row>
    <row r="1900" spans="2:17" x14ac:dyDescent="0.2">
      <c r="B1900" s="39" t="s">
        <v>42</v>
      </c>
      <c r="D1900" s="42">
        <f>_xll.qlCalendarAdvance(Calendar,$D1899,B1900,"f",FALSE)</f>
        <v>52825</v>
      </c>
      <c r="E1900" s="177">
        <f>_xll.qlInterestRateIndexValueDate(IndexON,D1900)</f>
        <v>52825</v>
      </c>
      <c r="F1900" s="193">
        <f>IFERROR(_xll.qlIndexFixing(IndexON,D1900,TRUE,_xll.ohTrigger(RecalcTrigger,TriggerON)),NA())</f>
        <v>1.2578541811896216E-2</v>
      </c>
      <c r="H1900" s="42">
        <f>_xll.qlCalendarAdvance(Calendar,$H1899,B1900,"f",FALSE)</f>
        <v>52825</v>
      </c>
      <c r="I1900" s="177">
        <f>_xll.qlInterestRateIndexValueDate(Index1M,$H1900)</f>
        <v>52827</v>
      </c>
      <c r="J1900" s="182">
        <f>IFERROR(_xll.qlIndexFixing(Index1M,$H1900,TRUE,_xll.ohTrigger(RecalcTrigger,Trigger1M)),NA())</f>
        <v>1.2719157788403934E-2</v>
      </c>
      <c r="K1900" s="44">
        <f>IFERROR(_xll.qlIndexFixing(Index3M,H1900,TRUE,_xll.ohTrigger(RecalcTrigger,Trigger3M)),NA())</f>
        <v>1.2998153278155008E-2</v>
      </c>
      <c r="L1900" s="44">
        <f>IFERROR(_xll.qlIndexFixing(Index6M,$H1900,TRUE,_xll.ohTrigger(RecalcTrigger,Trigger6M)),NA())</f>
        <v>1.3003898261902168E-2</v>
      </c>
      <c r="M1900" s="183">
        <f>IFERROR(_xll.qlIndexFixing(Index1Y,$H1900,TRUE,_xll.ohTrigger(RecalcTrigger,Trigger1Y)),NA())</f>
        <v>1.3424433481883193E-2</v>
      </c>
      <c r="N1900" s="182">
        <f>IFERROR(_xll.qlIndexFixing(ONIndex1M,I1900,TRUE,_xll.ohTrigger(RecalcTrigger,Trigger1M)),NA())</f>
        <v>1.271257929740699E-2</v>
      </c>
      <c r="O1900" s="44">
        <f>IFERROR(_xll.qlIndexFixing(ONIndex3M,I1900,TRUE,_xll.ohTrigger(RecalcTrigger,Trigger3M)),NA())</f>
        <v>1.2979366810208504E-2</v>
      </c>
      <c r="P1900" s="44">
        <f>IFERROR(_xll.qlIndexFixing(ONIndex6M,I1900,TRUE,_xll.ohTrigger(RecalcTrigger,Trigger6M)),NA())</f>
        <v>1.2992610148634398E-2</v>
      </c>
      <c r="Q1900" s="183">
        <f>IFERROR(_xll.qlIndexFixing(ONIndex1Y,I1900,TRUE,_xll.ohTrigger(RecalcTrigger,Trigger1Y)),NA())</f>
        <v>1.3348431287347751E-2</v>
      </c>
    </row>
    <row r="1901" spans="2:17" x14ac:dyDescent="0.2">
      <c r="B1901" s="39" t="s">
        <v>42</v>
      </c>
      <c r="D1901" s="42">
        <f>_xll.qlCalendarAdvance(Calendar,$D1900,B1901,"f",FALSE)</f>
        <v>52832</v>
      </c>
      <c r="E1901" s="177">
        <f>_xll.qlInterestRateIndexValueDate(IndexON,D1901)</f>
        <v>52832</v>
      </c>
      <c r="F1901" s="193">
        <f>IFERROR(_xll.qlIndexFixing(IndexON,D1901,TRUE,_xll.ohTrigger(RecalcTrigger,TriggerON)),NA())</f>
        <v>1.2578541811896216E-2</v>
      </c>
      <c r="H1901" s="42">
        <f>_xll.qlCalendarAdvance(Calendar,$H1900,B1901,"f",FALSE)</f>
        <v>52832</v>
      </c>
      <c r="I1901" s="177">
        <f>_xll.qlInterestRateIndexValueDate(Index1M,$H1901)</f>
        <v>52834</v>
      </c>
      <c r="J1901" s="182">
        <f>IFERROR(_xll.qlIndexFixing(Index1M,$H1901,TRUE,_xll.ohTrigger(RecalcTrigger,Trigger1M)),NA())</f>
        <v>1.2718939548530261E-2</v>
      </c>
      <c r="K1901" s="44">
        <f>IFERROR(_xll.qlIndexFixing(Index3M,H1901,TRUE,_xll.ohTrigger(RecalcTrigger,Trigger3M)),NA())</f>
        <v>1.2997764443081303E-2</v>
      </c>
      <c r="L1901" s="44">
        <f>IFERROR(_xll.qlIndexFixing(Index6M,$H1901,TRUE,_xll.ohTrigger(RecalcTrigger,Trigger6M)),NA())</f>
        <v>1.3001362331029992E-2</v>
      </c>
      <c r="M1901" s="183">
        <f>IFERROR(_xll.qlIndexFixing(Index1Y,$H1901,TRUE,_xll.ohTrigger(RecalcTrigger,Trigger1Y)),NA())</f>
        <v>1.3423934938696185E-2</v>
      </c>
      <c r="N1901" s="182">
        <f>IFERROR(_xll.qlIndexFixing(ONIndex1M,I1901,TRUE,_xll.ohTrigger(RecalcTrigger,Trigger1M)),NA())</f>
        <v>1.2712331548465627E-2</v>
      </c>
      <c r="O1901" s="44">
        <f>IFERROR(_xll.qlIndexFixing(ONIndex3M,I1901,TRUE,_xll.ohTrigger(RecalcTrigger,Trigger3M)),NA())</f>
        <v>1.2978880924716663E-2</v>
      </c>
      <c r="P1901" s="44">
        <f>IFERROR(_xll.qlIndexFixing(ONIndex6M,I1901,TRUE,_xll.ohTrigger(RecalcTrigger,Trigger6M)),NA())</f>
        <v>1.2990065447144872E-2</v>
      </c>
      <c r="Q1901" s="183">
        <f>IFERROR(_xll.qlIndexFixing(ONIndex1Y,I1901,TRUE,_xll.ohTrigger(RecalcTrigger,Trigger1Y)),NA())</f>
        <v>1.3347740936211494E-2</v>
      </c>
    </row>
    <row r="1902" spans="2:17" x14ac:dyDescent="0.2">
      <c r="B1902" s="39" t="s">
        <v>42</v>
      </c>
      <c r="D1902" s="42">
        <f>_xll.qlCalendarAdvance(Calendar,$D1901,B1902,"f",FALSE)</f>
        <v>52839</v>
      </c>
      <c r="E1902" s="177">
        <f>_xll.qlInterestRateIndexValueDate(IndexON,D1902)</f>
        <v>52839</v>
      </c>
      <c r="F1902" s="193">
        <f>IFERROR(_xll.qlIndexFixing(IndexON,D1902,TRUE,_xll.ohTrigger(RecalcTrigger,TriggerON)),NA())</f>
        <v>1.257854181181628E-2</v>
      </c>
      <c r="H1902" s="42">
        <f>_xll.qlCalendarAdvance(Calendar,$H1901,B1902,"f",FALSE)</f>
        <v>52839</v>
      </c>
      <c r="I1902" s="177">
        <f>_xll.qlInterestRateIndexValueDate(Index1M,$H1902)</f>
        <v>52841</v>
      </c>
      <c r="J1902" s="182">
        <f>IFERROR(_xll.qlIndexFixing(Index1M,$H1902,TRUE,_xll.ohTrigger(RecalcTrigger,Trigger1M)),NA())</f>
        <v>1.2718739481799579E-2</v>
      </c>
      <c r="K1902" s="44">
        <f>IFERROR(_xll.qlIndexFixing(Index3M,H1902,TRUE,_xll.ohTrigger(RecalcTrigger,Trigger3M)),NA())</f>
        <v>1.2997181402015499E-2</v>
      </c>
      <c r="L1902" s="44">
        <f>IFERROR(_xll.qlIndexFixing(Index6M,$H1902,TRUE,_xll.ohTrigger(RecalcTrigger,Trigger6M)),NA())</f>
        <v>1.2998558998116368E-2</v>
      </c>
      <c r="M1902" s="183">
        <f>IFERROR(_xll.qlIndexFixing(Index1Y,$H1902,TRUE,_xll.ohTrigger(RecalcTrigger,Trigger1Y)),NA())</f>
        <v>1.3423444513051542E-2</v>
      </c>
      <c r="N1902" s="182">
        <f>IFERROR(_xll.qlIndexFixing(ONIndex1M,I1902,TRUE,_xll.ohTrigger(RecalcTrigger,Trigger1M)),NA())</f>
        <v>1.2712101857639269E-2</v>
      </c>
      <c r="O1902" s="44">
        <f>IFERROR(_xll.qlIndexFixing(ONIndex3M,I1902,TRUE,_xll.ohTrigger(RecalcTrigger,Trigger3M)),NA())</f>
        <v>1.2978411435309312E-2</v>
      </c>
      <c r="P1902" s="44">
        <f>IFERROR(_xll.qlIndexFixing(ONIndex6M,I1902,TRUE,_xll.ohTrigger(RecalcTrigger,Trigger6M)),NA())</f>
        <v>1.2987522606966451E-2</v>
      </c>
      <c r="Q1902" s="183">
        <f>IFERROR(_xll.qlIndexFixing(ONIndex1Y,I1902,TRUE,_xll.ohTrigger(RecalcTrigger,Trigger1Y)),NA())</f>
        <v>1.334705800434044E-2</v>
      </c>
    </row>
    <row r="1903" spans="2:17" x14ac:dyDescent="0.2">
      <c r="B1903" s="39" t="s">
        <v>42</v>
      </c>
      <c r="D1903" s="42">
        <f>_xll.qlCalendarAdvance(Calendar,$D1902,B1903,"f",FALSE)</f>
        <v>52846</v>
      </c>
      <c r="E1903" s="177">
        <f>_xll.qlInterestRateIndexValueDate(IndexON,D1903)</f>
        <v>52846</v>
      </c>
      <c r="F1903" s="193">
        <f>IFERROR(_xll.qlIndexFixing(IndexON,D1903,TRUE,_xll.ohTrigger(RecalcTrigger,TriggerON)),NA())</f>
        <v>1.2578541811896216E-2</v>
      </c>
      <c r="H1903" s="42">
        <f>_xll.qlCalendarAdvance(Calendar,$H1902,B1903,"f",FALSE)</f>
        <v>52846</v>
      </c>
      <c r="I1903" s="177">
        <f>_xll.qlInterestRateIndexValueDate(Index1M,$H1903)</f>
        <v>52848</v>
      </c>
      <c r="J1903" s="182">
        <f>IFERROR(_xll.qlIndexFixing(Index1M,$H1903,TRUE,_xll.ohTrigger(RecalcTrigger,Trigger1M)),NA())</f>
        <v>1.2718557646188011E-2</v>
      </c>
      <c r="K1903" s="44">
        <f>IFERROR(_xll.qlIndexFixing(Index3M,H1903,TRUE,_xll.ohTrigger(RecalcTrigger,Trigger3M)),NA())</f>
        <v>1.2996824931270707E-2</v>
      </c>
      <c r="L1903" s="44">
        <f>IFERROR(_xll.qlIndexFixing(Index6M,$H1903,TRUE,_xll.ohTrigger(RecalcTrigger,Trigger6M)),NA())</f>
        <v>1.2996027005954354E-2</v>
      </c>
      <c r="M1903" s="183">
        <f>IFERROR(_xll.qlIndexFixing(Index1Y,$H1903,TRUE,_xll.ohTrigger(RecalcTrigger,Trigger1Y)),NA())</f>
        <v>1.3422962228432945E-2</v>
      </c>
      <c r="N1903" s="182">
        <f>IFERROR(_xll.qlIndexFixing(ONIndex1M,I1903,TRUE,_xll.ohTrigger(RecalcTrigger,Trigger1M)),NA())</f>
        <v>1.2711890282801619E-2</v>
      </c>
      <c r="O1903" s="44">
        <f>IFERROR(_xll.qlIndexFixing(ONIndex3M,I1903,TRUE,_xll.ohTrigger(RecalcTrigger,Trigger3M)),NA())</f>
        <v>1.2977958393145528E-2</v>
      </c>
      <c r="P1903" s="44">
        <f>IFERROR(_xll.qlIndexFixing(ONIndex6M,I1903,TRUE,_xll.ohTrigger(RecalcTrigger,Trigger6M)),NA())</f>
        <v>1.2984981648003213E-2</v>
      </c>
      <c r="Q1903" s="183">
        <f>IFERROR(_xll.qlIndexFixing(ONIndex1Y,I1903,TRUE,_xll.ohTrigger(RecalcTrigger,Trigger1Y)),NA())</f>
        <v>1.3346382514756172E-2</v>
      </c>
    </row>
    <row r="1904" spans="2:17" x14ac:dyDescent="0.2">
      <c r="B1904" s="39" t="s">
        <v>42</v>
      </c>
      <c r="D1904" s="42">
        <f>_xll.qlCalendarAdvance(Calendar,$D1903,B1904,"f",FALSE)</f>
        <v>52853</v>
      </c>
      <c r="E1904" s="177">
        <f>_xll.qlInterestRateIndexValueDate(IndexON,D1904)</f>
        <v>52853</v>
      </c>
      <c r="F1904" s="193">
        <f>IFERROR(_xll.qlIndexFixing(IndexON,D1904,TRUE,_xll.ohTrigger(RecalcTrigger,TriggerON)),NA())</f>
        <v>1.257854181181628E-2</v>
      </c>
      <c r="H1904" s="42">
        <f>_xll.qlCalendarAdvance(Calendar,$H1903,B1904,"f",FALSE)</f>
        <v>52853</v>
      </c>
      <c r="I1904" s="177">
        <f>_xll.qlInterestRateIndexValueDate(Index1M,$H1904)</f>
        <v>52855</v>
      </c>
      <c r="J1904" s="182">
        <f>IFERROR(_xll.qlIndexFixing(Index1M,$H1904,TRUE,_xll.ohTrigger(RecalcTrigger,Trigger1M)),NA())</f>
        <v>1.2718394099669184E-2</v>
      </c>
      <c r="K1904" s="44">
        <f>IFERROR(_xll.qlIndexFixing(Index3M,H1904,TRUE,_xll.ohTrigger(RecalcTrigger,Trigger3M)),NA())</f>
        <v>1.2996485314289138E-2</v>
      </c>
      <c r="L1904" s="44">
        <f>IFERROR(_xll.qlIndexFixing(Index6M,$H1904,TRUE,_xll.ohTrigger(RecalcTrigger,Trigger6M)),NA())</f>
        <v>1.2993497179414277E-2</v>
      </c>
      <c r="M1904" s="183">
        <f>IFERROR(_xll.qlIndexFixing(Index1Y,$H1904,TRUE,_xll.ohTrigger(RecalcTrigger,Trigger1Y)),NA())</f>
        <v>1.3422488108324949E-2</v>
      </c>
      <c r="N1904" s="182">
        <f>IFERROR(_xll.qlIndexFixing(ONIndex1M,I1904,TRUE,_xll.ohTrigger(RecalcTrigger,Trigger1M)),NA())</f>
        <v>1.2711696881826384E-2</v>
      </c>
      <c r="O1904" s="44">
        <f>IFERROR(_xll.qlIndexFixing(ONIndex3M,I1904,TRUE,_xll.ohTrigger(RecalcTrigger,Trigger3M)),NA())</f>
        <v>1.297752184954426E-2</v>
      </c>
      <c r="P1904" s="44">
        <f>IFERROR(_xll.qlIndexFixing(ONIndex6M,I1904,TRUE,_xll.ohTrigger(RecalcTrigger,Trigger6M)),NA())</f>
        <v>1.2982442590638854E-2</v>
      </c>
      <c r="Q1904" s="183">
        <f>IFERROR(_xll.qlIndexFixing(ONIndex1Y,I1904,TRUE,_xll.ohTrigger(RecalcTrigger,Trigger1Y)),NA())</f>
        <v>1.3345714490640148E-2</v>
      </c>
    </row>
    <row r="1905" spans="2:17" x14ac:dyDescent="0.2">
      <c r="B1905" s="39" t="s">
        <v>42</v>
      </c>
      <c r="D1905" s="42">
        <f>_xll.qlCalendarAdvance(Calendar,$D1904,B1905,"f",FALSE)</f>
        <v>52860</v>
      </c>
      <c r="E1905" s="177">
        <f>_xll.qlInterestRateIndexValueDate(IndexON,D1905)</f>
        <v>52860</v>
      </c>
      <c r="F1905" s="193">
        <f>IFERROR(_xll.qlIndexFixing(IndexON,D1905,TRUE,_xll.ohTrigger(RecalcTrigger,TriggerON)),NA())</f>
        <v>1.2578541811976152E-2</v>
      </c>
      <c r="H1905" s="42">
        <f>_xll.qlCalendarAdvance(Calendar,$H1904,B1905,"f",FALSE)</f>
        <v>52860</v>
      </c>
      <c r="I1905" s="177">
        <f>_xll.qlInterestRateIndexValueDate(Index1M,$H1905)</f>
        <v>52862</v>
      </c>
      <c r="J1905" s="182">
        <f>IFERROR(_xll.qlIndexFixing(Index1M,$H1905,TRUE,_xll.ohTrigger(RecalcTrigger,Trigger1M)),NA())</f>
        <v>1.271824890021922E-2</v>
      </c>
      <c r="K1905" s="44">
        <f>IFERROR(_xll.qlIndexFixing(Index3M,H1905,TRUE,_xll.ohTrigger(RecalcTrigger,Trigger3M)),NA())</f>
        <v>1.2996162602539945E-2</v>
      </c>
      <c r="L1905" s="44">
        <f>IFERROR(_xll.qlIndexFixing(Index6M,$H1905,TRUE,_xll.ohTrigger(RecalcTrigger,Trigger6M)),NA())</f>
        <v>1.2990969538726582E-2</v>
      </c>
      <c r="M1905" s="183">
        <f>IFERROR(_xll.qlIndexFixing(Index1Y,$H1905,TRUE,_xll.ohTrigger(RecalcTrigger,Trigger1Y)),NA())</f>
        <v>1.3422022176210359E-2</v>
      </c>
      <c r="N1905" s="182">
        <f>IFERROR(_xll.qlIndexFixing(ONIndex1M,I1905,TRUE,_xll.ohTrigger(RecalcTrigger,Trigger1M)),NA())</f>
        <v>1.2711521712827079E-2</v>
      </c>
      <c r="O1905" s="44">
        <f>IFERROR(_xll.qlIndexFixing(ONIndex3M,I1905,TRUE,_xll.ohTrigger(RecalcTrigger,Trigger3M)),NA())</f>
        <v>1.2977101856064266E-2</v>
      </c>
      <c r="P1905" s="44">
        <f>IFERROR(_xll.qlIndexFixing(ONIndex6M,I1905,TRUE,_xll.ohTrigger(RecalcTrigger,Trigger6M)),NA())</f>
        <v>1.2979905454697516E-2</v>
      </c>
      <c r="Q1905" s="183">
        <f>IFERROR(_xll.qlIndexFixing(ONIndex1Y,I1905,TRUE,_xll.ohTrigger(RecalcTrigger,Trigger1Y)),NA())</f>
        <v>1.3345053955173825E-2</v>
      </c>
    </row>
    <row r="1906" spans="2:17" x14ac:dyDescent="0.2">
      <c r="B1906" s="39" t="s">
        <v>42</v>
      </c>
      <c r="D1906" s="42">
        <f>_xll.qlCalendarAdvance(Calendar,$D1905,B1906,"f",FALSE)</f>
        <v>52867</v>
      </c>
      <c r="E1906" s="177">
        <f>_xll.qlInterestRateIndexValueDate(IndexON,D1906)</f>
        <v>52867</v>
      </c>
      <c r="F1906" s="193">
        <f>IFERROR(_xll.qlIndexFixing(IndexON,D1906,TRUE,_xll.ohTrigger(RecalcTrigger,TriggerON)),NA())</f>
        <v>1.2578541811896216E-2</v>
      </c>
      <c r="H1906" s="42">
        <f>_xll.qlCalendarAdvance(Calendar,$H1905,B1906,"f",FALSE)</f>
        <v>52867</v>
      </c>
      <c r="I1906" s="177">
        <f>_xll.qlInterestRateIndexValueDate(Index1M,$H1906)</f>
        <v>52869</v>
      </c>
      <c r="J1906" s="182">
        <f>IFERROR(_xll.qlIndexFixing(Index1M,$H1906,TRUE,_xll.ohTrigger(RecalcTrigger,Trigger1M)),NA())</f>
        <v>1.2718122105811747E-2</v>
      </c>
      <c r="K1906" s="44">
        <f>IFERROR(_xll.qlIndexFixing(Index3M,H1906,TRUE,_xll.ohTrigger(RecalcTrigger,Trigger3M)),NA())</f>
        <v>1.2995856847494927E-2</v>
      </c>
      <c r="L1906" s="44">
        <f>IFERROR(_xll.qlIndexFixing(Index6M,$H1906,TRUE,_xll.ohTrigger(RecalcTrigger,Trigger6M)),NA())</f>
        <v>1.2988444104120835E-2</v>
      </c>
      <c r="M1906" s="183">
        <f>IFERROR(_xll.qlIndexFixing(Index1Y,$H1906,TRUE,_xll.ohTrigger(RecalcTrigger,Trigger1Y)),NA())</f>
        <v>1.3421564455574173E-2</v>
      </c>
      <c r="N1906" s="182">
        <f>IFERROR(_xll.qlIndexFixing(ONIndex1M,I1906,TRUE,_xll.ohTrigger(RecalcTrigger,Trigger1M)),NA())</f>
        <v>1.2711364833597472E-2</v>
      </c>
      <c r="O1906" s="44">
        <f>IFERROR(_xll.qlIndexFixing(ONIndex3M,I1906,TRUE,_xll.ohTrigger(RecalcTrigger,Trigger3M)),NA())</f>
        <v>1.297669846370475E-2</v>
      </c>
      <c r="P1906" s="44">
        <f>IFERROR(_xll.qlIndexFixing(ONIndex6M,I1906,TRUE,_xll.ohTrigger(RecalcTrigger,Trigger6M)),NA())</f>
        <v>1.2977370260482957E-2</v>
      </c>
      <c r="Q1906" s="183">
        <f>IFERROR(_xll.qlIndexFixing(ONIndex1Y,I1906,TRUE,_xll.ohTrigger(RecalcTrigger,Trigger1Y)),NA())</f>
        <v>1.334440093169853E-2</v>
      </c>
    </row>
    <row r="1907" spans="2:17" x14ac:dyDescent="0.2">
      <c r="B1907" s="39" t="s">
        <v>42</v>
      </c>
      <c r="D1907" s="42">
        <f>_xll.qlCalendarAdvance(Calendar,$D1906,B1907,"f",FALSE)</f>
        <v>52874</v>
      </c>
      <c r="E1907" s="177">
        <f>_xll.qlInterestRateIndexValueDate(IndexON,D1907)</f>
        <v>52874</v>
      </c>
      <c r="F1907" s="193">
        <f>IFERROR(_xll.qlIndexFixing(IndexON,D1907,TRUE,_xll.ohTrigger(RecalcTrigger,TriggerON)),NA())</f>
        <v>1.2578541811896216E-2</v>
      </c>
      <c r="H1907" s="42">
        <f>_xll.qlCalendarAdvance(Calendar,$H1906,B1907,"f",FALSE)</f>
        <v>52874</v>
      </c>
      <c r="I1907" s="177">
        <f>_xll.qlInterestRateIndexValueDate(Index1M,$H1907)</f>
        <v>52876</v>
      </c>
      <c r="J1907" s="182">
        <f>IFERROR(_xll.qlIndexFixing(Index1M,$H1907,TRUE,_xll.ohTrigger(RecalcTrigger,Trigger1M)),NA())</f>
        <v>1.2718013774422887E-2</v>
      </c>
      <c r="K1907" s="44">
        <f>IFERROR(_xll.qlIndexFixing(Index3M,H1907,TRUE,_xll.ohTrigger(RecalcTrigger,Trigger3M)),NA())</f>
        <v>1.2995785091272759E-2</v>
      </c>
      <c r="L1907" s="44">
        <f>IFERROR(_xll.qlIndexFixing(Index6M,$H1907,TRUE,_xll.ohTrigger(RecalcTrigger,Trigger6M)),NA())</f>
        <v>1.2985975147665094E-2</v>
      </c>
      <c r="M1907" s="183">
        <f>IFERROR(_xll.qlIndexFixing(Index1Y,$H1907,TRUE,_xll.ohTrigger(RecalcTrigger,Trigger1Y)),NA())</f>
        <v>1.3421114969900503E-2</v>
      </c>
      <c r="N1907" s="182">
        <f>IFERROR(_xll.qlIndexFixing(ONIndex1M,I1907,TRUE,_xll.ohTrigger(RecalcTrigger,Trigger1M)),NA())</f>
        <v>1.2711226302011269E-2</v>
      </c>
      <c r="O1907" s="44">
        <f>IFERROR(_xll.qlIndexFixing(ONIndex3M,I1907,TRUE,_xll.ohTrigger(RecalcTrigger,Trigger3M)),NA())</f>
        <v>1.2976311723944534E-2</v>
      </c>
      <c r="P1907" s="44">
        <f>IFERROR(_xll.qlIndexFixing(ONIndex6M,I1907,TRUE,_xll.ohTrigger(RecalcTrigger,Trigger6M)),NA())</f>
        <v>1.2974837028059127E-2</v>
      </c>
      <c r="Q1907" s="183">
        <f>IFERROR(_xll.qlIndexFixing(ONIndex1Y,I1907,TRUE,_xll.ohTrigger(RecalcTrigger,Trigger1Y)),NA())</f>
        <v>1.3343755443155914E-2</v>
      </c>
    </row>
    <row r="1908" spans="2:17" x14ac:dyDescent="0.2">
      <c r="B1908" s="39" t="s">
        <v>42</v>
      </c>
      <c r="D1908" s="42">
        <f>_xll.qlCalendarAdvance(Calendar,$D1907,B1908,"f",FALSE)</f>
        <v>52881</v>
      </c>
      <c r="E1908" s="177">
        <f>_xll.qlInterestRateIndexValueDate(IndexON,D1908)</f>
        <v>52881</v>
      </c>
      <c r="F1908" s="193">
        <f>IFERROR(_xll.qlIndexFixing(IndexON,D1908,TRUE,_xll.ohTrigger(RecalcTrigger,TriggerON)),NA())</f>
        <v>1.2578541811896216E-2</v>
      </c>
      <c r="H1908" s="42">
        <f>_xll.qlCalendarAdvance(Calendar,$H1907,B1908,"f",FALSE)</f>
        <v>52881</v>
      </c>
      <c r="I1908" s="177">
        <f>_xll.qlInterestRateIndexValueDate(Index1M,$H1908)</f>
        <v>52883</v>
      </c>
      <c r="J1908" s="182">
        <f>IFERROR(_xll.qlIndexFixing(Index1M,$H1908,TRUE,_xll.ohTrigger(RecalcTrigger,Trigger1M)),NA())</f>
        <v>1.2717923964028766E-2</v>
      </c>
      <c r="K1908" s="44">
        <f>IFERROR(_xll.qlIndexFixing(Index3M,H1908,TRUE,_xll.ohTrigger(RecalcTrigger,Trigger3M)),NA())</f>
        <v>1.2995514622839023E-2</v>
      </c>
      <c r="L1908" s="44">
        <f>IFERROR(_xll.qlIndexFixing(Index6M,$H1908,TRUE,_xll.ohTrigger(RecalcTrigger,Trigger6M)),NA())</f>
        <v>1.2983454262774809E-2</v>
      </c>
      <c r="M1908" s="183">
        <f>IFERROR(_xll.qlIndexFixing(Index1Y,$H1908,TRUE,_xll.ohTrigger(RecalcTrigger,Trigger1Y)),NA())</f>
        <v>1.3420673742673476E-2</v>
      </c>
      <c r="N1908" s="182">
        <f>IFERROR(_xll.qlIndexFixing(ONIndex1M,I1908,TRUE,_xll.ohTrigger(RecalcTrigger,Trigger1M)),NA())</f>
        <v>1.2711106176022113E-2</v>
      </c>
      <c r="O1908" s="44">
        <f>IFERROR(_xll.qlIndexFixing(ONIndex3M,I1908,TRUE,_xll.ohTrigger(RecalcTrigger,Trigger3M)),NA())</f>
        <v>1.2975941687862758E-2</v>
      </c>
      <c r="P1908" s="44">
        <f>IFERROR(_xll.qlIndexFixing(ONIndex6M,I1908,TRUE,_xll.ohTrigger(RecalcTrigger,Trigger6M)),NA())</f>
        <v>1.2972305777489979E-2</v>
      </c>
      <c r="Q1908" s="183">
        <f>IFERROR(_xll.qlIndexFixing(ONIndex1Y,I1908,TRUE,_xll.ohTrigger(RecalcTrigger,Trigger1Y)),NA())</f>
        <v>1.3343117512887304E-2</v>
      </c>
    </row>
    <row r="1909" spans="2:17" x14ac:dyDescent="0.2">
      <c r="B1909" s="39" t="s">
        <v>42</v>
      </c>
      <c r="D1909" s="42">
        <f>_xll.qlCalendarAdvance(Calendar,$D1908,B1909,"f",FALSE)</f>
        <v>52888</v>
      </c>
      <c r="E1909" s="177">
        <f>_xll.qlInterestRateIndexValueDate(IndexON,D1909)</f>
        <v>52888</v>
      </c>
      <c r="F1909" s="193">
        <f>IFERROR(_xll.qlIndexFixing(IndexON,D1909,TRUE,_xll.ohTrigger(RecalcTrigger,TriggerON)),NA())</f>
        <v>1.2578541811976152E-2</v>
      </c>
      <c r="H1909" s="42">
        <f>_xll.qlCalendarAdvance(Calendar,$H1908,B1909,"f",FALSE)</f>
        <v>52888</v>
      </c>
      <c r="I1909" s="177">
        <f>_xll.qlInterestRateIndexValueDate(Index1M,$H1909)</f>
        <v>52890</v>
      </c>
      <c r="J1909" s="182">
        <f>IFERROR(_xll.qlIndexFixing(Index1M,$H1909,TRUE,_xll.ohTrigger(RecalcTrigger,Trigger1M)),NA())</f>
        <v>1.2717852732605506E-2</v>
      </c>
      <c r="K1909" s="44">
        <f>IFERROR(_xll.qlIndexFixing(Index3M,H1909,TRUE,_xll.ohTrigger(RecalcTrigger,Trigger3M)),NA())</f>
        <v>1.2995261269823066E-2</v>
      </c>
      <c r="L1909" s="44">
        <f>IFERROR(_xll.qlIndexFixing(Index6M,$H1909,TRUE,_xll.ohTrigger(RecalcTrigger,Trigger6M)),NA())</f>
        <v>1.2980935646201048E-2</v>
      </c>
      <c r="M1909" s="183">
        <f>IFERROR(_xll.qlIndexFixing(Index1Y,$H1909,TRUE,_xll.ohTrigger(RecalcTrigger,Trigger1Y)),NA())</f>
        <v>1.3420240797377862E-2</v>
      </c>
      <c r="N1909" s="182">
        <f>IFERROR(_xll.qlIndexFixing(ONIndex1M,I1909,TRUE,_xll.ohTrigger(RecalcTrigger,Trigger1M)),NA())</f>
        <v>1.271100451350371E-2</v>
      </c>
      <c r="O1909" s="44">
        <f>IFERROR(_xll.qlIndexFixing(ONIndex3M,I1909,TRUE,_xll.ohTrigger(RecalcTrigger,Trigger3M)),NA())</f>
        <v>1.2975588407178051E-2</v>
      </c>
      <c r="P1909" s="44">
        <f>IFERROR(_xll.qlIndexFixing(ONIndex6M,I1909,TRUE,_xll.ohTrigger(RecalcTrigger,Trigger6M)),NA())</f>
        <v>1.2969776528759525E-2</v>
      </c>
      <c r="Q1909" s="183">
        <f>IFERROR(_xll.qlIndexFixing(ONIndex1Y,I1909,TRUE,_xll.ohTrigger(RecalcTrigger,Trigger1Y)),NA())</f>
        <v>1.3342487163994221E-2</v>
      </c>
    </row>
    <row r="1910" spans="2:17" x14ac:dyDescent="0.2">
      <c r="B1910" s="39" t="s">
        <v>42</v>
      </c>
      <c r="D1910" s="42">
        <f>_xll.qlCalendarAdvance(Calendar,$D1909,B1910,"f",FALSE)</f>
        <v>52895</v>
      </c>
      <c r="E1910" s="177">
        <f>_xll.qlInterestRateIndexValueDate(IndexON,D1910)</f>
        <v>52895</v>
      </c>
      <c r="F1910" s="193">
        <f>IFERROR(_xll.qlIndexFixing(IndexON,D1910,TRUE,_xll.ohTrigger(RecalcTrigger,TriggerON)),NA())</f>
        <v>1.257854181181628E-2</v>
      </c>
      <c r="H1910" s="42">
        <f>_xll.qlCalendarAdvance(Calendar,$H1909,B1910,"f",FALSE)</f>
        <v>52895</v>
      </c>
      <c r="I1910" s="177">
        <f>_xll.qlInterestRateIndexValueDate(Index1M,$H1910)</f>
        <v>52897</v>
      </c>
      <c r="J1910" s="182">
        <f>IFERROR(_xll.qlIndexFixing(Index1M,$H1910,TRUE,_xll.ohTrigger(RecalcTrigger,Trigger1M)),NA())</f>
        <v>1.2717800138124236E-2</v>
      </c>
      <c r="K1910" s="44">
        <f>IFERROR(_xll.qlIndexFixing(Index3M,H1910,TRUE,_xll.ohTrigger(RecalcTrigger,Trigger3M)),NA())</f>
        <v>1.2995025083701969E-2</v>
      </c>
      <c r="L1910" s="44">
        <f>IFERROR(_xll.qlIndexFixing(Index6M,$H1910,TRUE,_xll.ohTrigger(RecalcTrigger,Trigger6M)),NA())</f>
        <v>1.2978419318173343E-2</v>
      </c>
      <c r="M1910" s="183">
        <f>IFERROR(_xll.qlIndexFixing(Index1Y,$H1910,TRUE,_xll.ohTrigger(RecalcTrigger,Trigger1Y)),NA())</f>
        <v>1.3419816157498656E-2</v>
      </c>
      <c r="N1910" s="182">
        <f>IFERROR(_xll.qlIndexFixing(ONIndex1M,I1910,TRUE,_xll.ohTrigger(RecalcTrigger,Trigger1M)),NA())</f>
        <v>1.2710921372329764E-2</v>
      </c>
      <c r="O1910" s="44">
        <f>IFERROR(_xll.qlIndexFixing(ONIndex3M,I1910,TRUE,_xll.ohTrigger(RecalcTrigger,Trigger3M)),NA())</f>
        <v>1.297525193288962E-2</v>
      </c>
      <c r="P1910" s="44">
        <f>IFERROR(_xll.qlIndexFixing(ONIndex6M,I1910,TRUE,_xll.ohTrigger(RecalcTrigger,Trigger6M)),NA())</f>
        <v>1.296724930225146E-2</v>
      </c>
      <c r="Q1910" s="183">
        <f>IFERROR(_xll.qlIndexFixing(ONIndex1Y,I1910,TRUE,_xll.ohTrigger(RecalcTrigger,Trigger1Y)),NA())</f>
        <v>1.3341864419658123E-2</v>
      </c>
    </row>
    <row r="1911" spans="2:17" x14ac:dyDescent="0.2">
      <c r="B1911" s="39" t="s">
        <v>42</v>
      </c>
      <c r="D1911" s="42">
        <f>_xll.qlCalendarAdvance(Calendar,$D1910,B1911,"f",FALSE)</f>
        <v>52902</v>
      </c>
      <c r="E1911" s="177">
        <f>_xll.qlInterestRateIndexValueDate(IndexON,D1911)</f>
        <v>52902</v>
      </c>
      <c r="F1911" s="193">
        <f>IFERROR(_xll.qlIndexFixing(IndexON,D1911,TRUE,_xll.ohTrigger(RecalcTrigger,TriggerON)),NA())</f>
        <v>1.2578541811896216E-2</v>
      </c>
      <c r="H1911" s="42">
        <f>_xll.qlCalendarAdvance(Calendar,$H1910,B1911,"f",FALSE)</f>
        <v>52902</v>
      </c>
      <c r="I1911" s="177">
        <f>_xll.qlInterestRateIndexValueDate(Index1M,$H1911)</f>
        <v>52904</v>
      </c>
      <c r="J1911" s="182">
        <f>IFERROR(_xll.qlIndexFixing(Index1M,$H1911,TRUE,_xll.ohTrigger(RecalcTrigger,Trigger1M)),NA())</f>
        <v>1.2717766238568573E-2</v>
      </c>
      <c r="K1911" s="44">
        <f>IFERROR(_xll.qlIndexFixing(Index3M,H1911,TRUE,_xll.ohTrigger(RecalcTrigger,Trigger3M)),NA())</f>
        <v>1.2994806115949345E-2</v>
      </c>
      <c r="L1911" s="44">
        <f>IFERROR(_xll.qlIndexFixing(Index6M,$H1911,TRUE,_xll.ohTrigger(RecalcTrigger,Trigger6M)),NA())</f>
        <v>1.297585073037282E-2</v>
      </c>
      <c r="M1911" s="183">
        <f>IFERROR(_xll.qlIndexFixing(Index1Y,$H1911,TRUE,_xll.ohTrigger(RecalcTrigger,Trigger1Y)),NA())</f>
        <v>1.3419399846520637E-2</v>
      </c>
      <c r="N1911" s="182">
        <f>IFERROR(_xll.qlIndexFixing(ONIndex1M,I1911,TRUE,_xll.ohTrigger(RecalcTrigger,Trigger1M)),NA())</f>
        <v>1.2710856810693727E-2</v>
      </c>
      <c r="O1911" s="44">
        <f>IFERROR(_xll.qlIndexFixing(ONIndex3M,I1911,TRUE,_xll.ohTrigger(RecalcTrigger,Trigger3M)),NA())</f>
        <v>1.2974932316316412E-2</v>
      </c>
      <c r="P1911" s="44">
        <f>IFERROR(_xll.qlIndexFixing(ONIndex6M,I1911,TRUE,_xll.ohTrigger(RecalcTrigger,Trigger6M)),NA())</f>
        <v>1.29647241179498E-2</v>
      </c>
      <c r="Q1911" s="183">
        <f>IFERROR(_xll.qlIndexFixing(ONIndex1Y,I1911,TRUE,_xll.ohTrigger(RecalcTrigger,Trigger1Y)),NA())</f>
        <v>1.3341249303220337E-2</v>
      </c>
    </row>
    <row r="1912" spans="2:17" x14ac:dyDescent="0.2">
      <c r="B1912" s="39" t="s">
        <v>42</v>
      </c>
      <c r="D1912" s="42">
        <f>_xll.qlCalendarAdvance(Calendar,$D1911,B1912,"f",FALSE)</f>
        <v>52909</v>
      </c>
      <c r="E1912" s="177">
        <f>_xll.qlInterestRateIndexValueDate(IndexON,D1912)</f>
        <v>52909</v>
      </c>
      <c r="F1912" s="193">
        <f>IFERROR(_xll.qlIndexFixing(IndexON,D1912,TRUE,_xll.ohTrigger(RecalcTrigger,TriggerON)),NA())</f>
        <v>1.2578541811896216E-2</v>
      </c>
      <c r="H1912" s="42">
        <f>_xll.qlCalendarAdvance(Calendar,$H1911,B1912,"f",FALSE)</f>
        <v>52909</v>
      </c>
      <c r="I1912" s="177">
        <f>_xll.qlInterestRateIndexValueDate(Index1M,$H1912)</f>
        <v>52911</v>
      </c>
      <c r="J1912" s="182">
        <f>IFERROR(_xll.qlIndexFixing(Index1M,$H1912,TRUE,_xll.ohTrigger(RecalcTrigger,Trigger1M)),NA())</f>
        <v>1.2717751091907148E-2</v>
      </c>
      <c r="K1912" s="44">
        <f>IFERROR(_xll.qlIndexFixing(Index3M,H1912,TRUE,_xll.ohTrigger(RecalcTrigger,Trigger3M)),NA())</f>
        <v>1.2994604418042273E-2</v>
      </c>
      <c r="L1912" s="44">
        <f>IFERROR(_xll.qlIndexFixing(Index6M,$H1912,TRUE,_xll.ohTrigger(RecalcTrigger,Trigger6M)),NA())</f>
        <v>1.2973338957086663E-2</v>
      </c>
      <c r="M1912" s="183">
        <f>IFERROR(_xll.qlIndexFixing(Index1Y,$H1912,TRUE,_xll.ohTrigger(RecalcTrigger,Trigger1Y)),NA())</f>
        <v>1.3418991887928796E-2</v>
      </c>
      <c r="N1912" s="182">
        <f>IFERROR(_xll.qlIndexFixing(ONIndex1M,I1912,TRUE,_xll.ohTrigger(RecalcTrigger,Trigger1M)),NA())</f>
        <v>1.2710810886069623E-2</v>
      </c>
      <c r="O1912" s="44">
        <f>IFERROR(_xll.qlIndexFixing(ONIndex3M,I1912,TRUE,_xll.ohTrigger(RecalcTrigger,Trigger3M)),NA())</f>
        <v>1.2974629608937249E-2</v>
      </c>
      <c r="P1912" s="44">
        <f>IFERROR(_xll.qlIndexFixing(ONIndex6M,I1912,TRUE,_xll.ohTrigger(RecalcTrigger,Trigger6M)),NA())</f>
        <v>1.2962200995918494E-2</v>
      </c>
      <c r="Q1912" s="183">
        <f>IFERROR(_xll.qlIndexFixing(ONIndex1Y,I1912,TRUE,_xll.ohTrigger(RecalcTrigger,Trigger1Y)),NA())</f>
        <v>1.3340641837622513E-2</v>
      </c>
    </row>
    <row r="1913" spans="2:17" x14ac:dyDescent="0.2">
      <c r="B1913" s="39" t="s">
        <v>42</v>
      </c>
      <c r="D1913" s="42">
        <f>_xll.qlCalendarAdvance(Calendar,$D1912,B1913,"f",FALSE)</f>
        <v>52916</v>
      </c>
      <c r="E1913" s="177">
        <f>_xll.qlInterestRateIndexValueDate(IndexON,D1913)</f>
        <v>52916</v>
      </c>
      <c r="F1913" s="193">
        <f>IFERROR(_xll.qlIndexFixing(IndexON,D1913,TRUE,_xll.ohTrigger(RecalcTrigger,TriggerON)),NA())</f>
        <v>1.2578541811976152E-2</v>
      </c>
      <c r="H1913" s="42">
        <f>_xll.qlCalendarAdvance(Calendar,$H1912,B1913,"f",FALSE)</f>
        <v>52916</v>
      </c>
      <c r="I1913" s="177">
        <f>_xll.qlInterestRateIndexValueDate(Index1M,$H1913)</f>
        <v>52918</v>
      </c>
      <c r="J1913" s="182">
        <f>IFERROR(_xll.qlIndexFixing(Index1M,$H1913,TRUE,_xll.ohTrigger(RecalcTrigger,Trigger1M)),NA())</f>
        <v>1.2717754756118582E-2</v>
      </c>
      <c r="K1913" s="44">
        <f>IFERROR(_xll.qlIndexFixing(Index3M,H1913,TRUE,_xll.ohTrigger(RecalcTrigger,Trigger3M)),NA())</f>
        <v>1.2994420041456969E-2</v>
      </c>
      <c r="L1913" s="44">
        <f>IFERROR(_xll.qlIndexFixing(Index6M,$H1913,TRUE,_xll.ohTrigger(RecalcTrigger,Trigger6M)),NA())</f>
        <v>1.2970829531491165E-2</v>
      </c>
      <c r="M1913" s="183">
        <f>IFERROR(_xll.qlIndexFixing(Index1Y,$H1913,TRUE,_xll.ohTrigger(RecalcTrigger,Trigger1Y)),NA())</f>
        <v>1.3418592305208352E-2</v>
      </c>
      <c r="N1913" s="182">
        <f>IFERROR(_xll.qlIndexFixing(ONIndex1M,I1913,TRUE,_xll.ohTrigger(RecalcTrigger,Trigger1M)),NA())</f>
        <v>1.2710783656810776E-2</v>
      </c>
      <c r="O1913" s="44">
        <f>IFERROR(_xll.qlIndexFixing(ONIndex3M,I1913,TRUE,_xll.ohTrigger(RecalcTrigger,Trigger3M)),NA())</f>
        <v>1.2974343861831272E-2</v>
      </c>
      <c r="P1913" s="44">
        <f>IFERROR(_xll.qlIndexFixing(ONIndex6M,I1913,TRUE,_xll.ohTrigger(RecalcTrigger,Trigger6M)),NA())</f>
        <v>1.2959679956301429E-2</v>
      </c>
      <c r="Q1913" s="183">
        <f>IFERROR(_xll.qlIndexFixing(ONIndex1Y,I1913,TRUE,_xll.ohTrigger(RecalcTrigger,Trigger1Y)),NA())</f>
        <v>1.334004204620598E-2</v>
      </c>
    </row>
    <row r="1914" spans="2:17" x14ac:dyDescent="0.2">
      <c r="B1914" s="39" t="s">
        <v>42</v>
      </c>
      <c r="D1914" s="42">
        <f>_xll.qlCalendarAdvance(Calendar,$D1913,B1914,"f",FALSE)</f>
        <v>52923</v>
      </c>
      <c r="E1914" s="177">
        <f>_xll.qlInterestRateIndexValueDate(IndexON,D1914)</f>
        <v>52923</v>
      </c>
      <c r="F1914" s="193">
        <f>IFERROR(_xll.qlIndexFixing(IndexON,D1914,TRUE,_xll.ohTrigger(RecalcTrigger,TriggerON)),NA())</f>
        <v>1.2578541811896216E-2</v>
      </c>
      <c r="H1914" s="42">
        <f>_xll.qlCalendarAdvance(Calendar,$H1913,B1914,"f",FALSE)</f>
        <v>52923</v>
      </c>
      <c r="I1914" s="177">
        <f>_xll.qlInterestRateIndexValueDate(Index1M,$H1914)</f>
        <v>52925</v>
      </c>
      <c r="J1914" s="182">
        <f>IFERROR(_xll.qlIndexFixing(Index1M,$H1914,TRUE,_xll.ohTrigger(RecalcTrigger,Trigger1M)),NA())</f>
        <v>1.2718005228224366E-2</v>
      </c>
      <c r="K1914" s="44">
        <f>IFERROR(_xll.qlIndexFixing(Index3M,H1914,TRUE,_xll.ohTrigger(RecalcTrigger,Trigger3M)),NA())</f>
        <v>1.299425303766704E-2</v>
      </c>
      <c r="L1914" s="44">
        <f>IFERROR(_xll.qlIndexFixing(Index6M,$H1914,TRUE,_xll.ohTrigger(RecalcTrigger,Trigger6M)),NA())</f>
        <v>1.2968322473815009E-2</v>
      </c>
      <c r="M1914" s="183">
        <f>IFERROR(_xll.qlIndexFixing(Index1Y,$H1914,TRUE,_xll.ohTrigger(RecalcTrigger,Trigger1Y)),NA())</f>
        <v>1.341820112184495E-2</v>
      </c>
      <c r="N1914" s="182">
        <f>IFERROR(_xll.qlIndexFixing(ONIndex1M,I1914,TRUE,_xll.ohTrigger(RecalcTrigger,Trigger1M)),NA())</f>
        <v>1.2710775180471146E-2</v>
      </c>
      <c r="O1914" s="44">
        <f>IFERROR(_xll.qlIndexFixing(ONIndex3M,I1914,TRUE,_xll.ohTrigger(RecalcTrigger,Trigger3M)),NA())</f>
        <v>1.2974075126557238E-2</v>
      </c>
      <c r="P1914" s="44">
        <f>IFERROR(_xll.qlIndexFixing(ONIndex6M,I1914,TRUE,_xll.ohTrigger(RecalcTrigger,Trigger6M)),NA())</f>
        <v>1.2957161019162555E-2</v>
      </c>
      <c r="Q1914" s="183">
        <f>IFERROR(_xll.qlIndexFixing(ONIndex1Y,I1914,TRUE,_xll.ohTrigger(RecalcTrigger,Trigger1Y)),NA())</f>
        <v>1.3339449952072258E-2</v>
      </c>
    </row>
    <row r="1915" spans="2:17" x14ac:dyDescent="0.2">
      <c r="B1915" s="39" t="s">
        <v>42</v>
      </c>
      <c r="D1915" s="42">
        <f>_xll.qlCalendarAdvance(Calendar,$D1914,B1915,"f",FALSE)</f>
        <v>52930</v>
      </c>
      <c r="E1915" s="177">
        <f>_xll.qlInterestRateIndexValueDate(IndexON,D1915)</f>
        <v>52930</v>
      </c>
      <c r="F1915" s="193">
        <f>IFERROR(_xll.qlIndexFixing(IndexON,D1915,TRUE,_xll.ohTrigger(RecalcTrigger,TriggerON)),NA())</f>
        <v>1.2578541811896216E-2</v>
      </c>
      <c r="H1915" s="42">
        <f>_xll.qlCalendarAdvance(Calendar,$H1914,B1915,"f",FALSE)</f>
        <v>52930</v>
      </c>
      <c r="I1915" s="177">
        <f>_xll.qlInterestRateIndexValueDate(Index1M,$H1915)</f>
        <v>52932</v>
      </c>
      <c r="J1915" s="182">
        <f>IFERROR(_xll.qlIndexFixing(Index1M,$H1915,TRUE,_xll.ohTrigger(RecalcTrigger,Trigger1M)),NA())</f>
        <v>1.2717818749067022E-2</v>
      </c>
      <c r="K1915" s="44">
        <f>IFERROR(_xll.qlIndexFixing(Index3M,H1915,TRUE,_xll.ohTrigger(RecalcTrigger,Trigger3M)),NA())</f>
        <v>1.2993649860830736E-2</v>
      </c>
      <c r="L1915" s="44">
        <f>IFERROR(_xll.qlIndexFixing(Index6M,$H1915,TRUE,_xll.ohTrigger(RecalcTrigger,Trigger6M)),NA())</f>
        <v>1.2965872714286963E-2</v>
      </c>
      <c r="M1915" s="183">
        <f>IFERROR(_xll.qlIndexFixing(Index1Y,$H1915,TRUE,_xll.ohTrigger(RecalcTrigger,Trigger1Y)),NA())</f>
        <v>1.3417818361324028E-2</v>
      </c>
      <c r="N1915" s="182">
        <f>IFERROR(_xll.qlIndexFixing(ONIndex1M,I1915,TRUE,_xll.ohTrigger(RecalcTrigger,Trigger1M)),NA())</f>
        <v>1.2710785515164247E-2</v>
      </c>
      <c r="O1915" s="44">
        <f>IFERROR(_xll.qlIndexFixing(ONIndex3M,I1915,TRUE,_xll.ohTrigger(RecalcTrigger,Trigger3M)),NA())</f>
        <v>1.2973823454354161E-2</v>
      </c>
      <c r="P1915" s="44">
        <f>IFERROR(_xll.qlIndexFixing(ONIndex6M,I1915,TRUE,_xll.ohTrigger(RecalcTrigger,Trigger6M)),NA())</f>
        <v>1.295464420464576E-2</v>
      </c>
      <c r="Q1915" s="183">
        <f>IFERROR(_xll.qlIndexFixing(ONIndex1Y,I1915,TRUE,_xll.ohTrigger(RecalcTrigger,Trigger1Y)),NA())</f>
        <v>1.3338865578402803E-2</v>
      </c>
    </row>
    <row r="1916" spans="2:17" x14ac:dyDescent="0.2">
      <c r="B1916" s="39" t="s">
        <v>42</v>
      </c>
      <c r="D1916" s="42">
        <f>_xll.qlCalendarAdvance(Calendar,$D1915,B1916,"f",FALSE)</f>
        <v>52937</v>
      </c>
      <c r="E1916" s="177">
        <f>_xll.qlInterestRateIndexValueDate(IndexON,D1916)</f>
        <v>52937</v>
      </c>
      <c r="F1916" s="193">
        <f>IFERROR(_xll.qlIndexFixing(IndexON,D1916,TRUE,_xll.ohTrigger(RecalcTrigger,TriggerON)),NA())</f>
        <v>1.2578541811896216E-2</v>
      </c>
      <c r="H1916" s="42">
        <f>_xll.qlCalendarAdvance(Calendar,$H1915,B1916,"f",FALSE)</f>
        <v>52937</v>
      </c>
      <c r="I1916" s="177">
        <f>_xll.qlInterestRateIndexValueDate(Index1M,$H1916)</f>
        <v>52939</v>
      </c>
      <c r="J1916" s="182">
        <f>IFERROR(_xll.qlIndexFixing(Index1M,$H1916,TRUE,_xll.ohTrigger(RecalcTrigger,Trigger1M)),NA())</f>
        <v>1.271787919375128E-2</v>
      </c>
      <c r="K1916" s="44">
        <f>IFERROR(_xll.qlIndexFixing(Index3M,H1916,TRUE,_xll.ohTrigger(RecalcTrigger,Trigger3M)),NA())</f>
        <v>1.299351525114556E-2</v>
      </c>
      <c r="L1916" s="44">
        <f>IFERROR(_xll.qlIndexFixing(Index6M,$H1916,TRUE,_xll.ohTrigger(RecalcTrigger,Trigger6M)),NA())</f>
        <v>1.2963370542369389E-2</v>
      </c>
      <c r="M1916" s="183">
        <f>IFERROR(_xll.qlIndexFixing(Index1Y,$H1916,TRUE,_xll.ohTrigger(RecalcTrigger,Trigger1Y)),NA())</f>
        <v>1.3417444047131456E-2</v>
      </c>
      <c r="N1916" s="182">
        <f>IFERROR(_xll.qlIndexFixing(ONIndex1M,I1916,TRUE,_xll.ohTrigger(RecalcTrigger,Trigger1M)),NA())</f>
        <v>1.2710814718683849E-2</v>
      </c>
      <c r="O1916" s="44">
        <f>IFERROR(_xll.qlIndexFixing(ONIndex3M,I1916,TRUE,_xll.ohTrigger(RecalcTrigger,Trigger3M)),NA())</f>
        <v>1.2973588896381116E-2</v>
      </c>
      <c r="P1916" s="44">
        <f>IFERROR(_xll.qlIndexFixing(ONIndex6M,I1916,TRUE,_xll.ohTrigger(RecalcTrigger,Trigger6M)),NA())</f>
        <v>1.2952129532974865E-2</v>
      </c>
      <c r="Q1916" s="183">
        <f>IFERROR(_xll.qlIndexFixing(ONIndex1Y,I1916,TRUE,_xll.ohTrigger(RecalcTrigger,Trigger1Y)),NA())</f>
        <v>1.3338288948459009E-2</v>
      </c>
    </row>
    <row r="1917" spans="2:17" x14ac:dyDescent="0.2">
      <c r="B1917" s="39" t="s">
        <v>42</v>
      </c>
      <c r="D1917" s="42">
        <f>_xll.qlCalendarAdvance(Calendar,$D1916,B1917,"f",FALSE)</f>
        <v>52944</v>
      </c>
      <c r="E1917" s="177">
        <f>_xll.qlInterestRateIndexValueDate(IndexON,D1917)</f>
        <v>52944</v>
      </c>
      <c r="F1917" s="193">
        <f>IFERROR(_xll.qlIndexFixing(IndexON,D1917,TRUE,_xll.ohTrigger(RecalcTrigger,TriggerON)),NA())</f>
        <v>1.2578541811896216E-2</v>
      </c>
      <c r="H1917" s="42">
        <f>_xll.qlCalendarAdvance(Calendar,$H1916,B1917,"f",FALSE)</f>
        <v>52944</v>
      </c>
      <c r="I1917" s="177">
        <f>_xll.qlInterestRateIndexValueDate(Index1M,$H1917)</f>
        <v>52946</v>
      </c>
      <c r="J1917" s="182">
        <f>IFERROR(_xll.qlIndexFixing(Index1M,$H1917,TRUE,_xll.ohTrigger(RecalcTrigger,Trigger1M)),NA())</f>
        <v>1.2717958681217889E-2</v>
      </c>
      <c r="K1917" s="44">
        <f>IFERROR(_xll.qlIndexFixing(Index3M,H1917,TRUE,_xll.ohTrigger(RecalcTrigger,Trigger3M)),NA())</f>
        <v>1.2993398160070058E-2</v>
      </c>
      <c r="L1917" s="44">
        <f>IFERROR(_xll.qlIndexFixing(Index6M,$H1917,TRUE,_xll.ohTrigger(RecalcTrigger,Trigger6M)),NA())</f>
        <v>1.2960870800608549E-2</v>
      </c>
      <c r="M1917" s="183">
        <f>IFERROR(_xll.qlIndexFixing(Index1Y,$H1917,TRUE,_xll.ohTrigger(RecalcTrigger,Trigger1Y)),NA())</f>
        <v>1.341707820275354E-2</v>
      </c>
      <c r="N1917" s="182">
        <f>IFERROR(_xll.qlIndexFixing(ONIndex1M,I1917,TRUE,_xll.ohTrigger(RecalcTrigger,Trigger1M)),NA())</f>
        <v>1.2710862849143467E-2</v>
      </c>
      <c r="O1917" s="44">
        <f>IFERROR(_xll.qlIndexFixing(ONIndex3M,I1917,TRUE,_xll.ohTrigger(RecalcTrigger,Trigger3M)),NA())</f>
        <v>1.2973371504116926E-2</v>
      </c>
      <c r="P1917" s="44">
        <f>IFERROR(_xll.qlIndexFixing(ONIndex6M,I1917,TRUE,_xll.ohTrigger(RecalcTrigger,Trigger6M)),NA())</f>
        <v>1.294961702405395E-2</v>
      </c>
      <c r="Q1917" s="183">
        <f>IFERROR(_xll.qlIndexFixing(ONIndex1Y,I1917,TRUE,_xll.ohTrigger(RecalcTrigger,Trigger1Y)),NA())</f>
        <v>1.3337720085342397E-2</v>
      </c>
    </row>
    <row r="1918" spans="2:17" x14ac:dyDescent="0.2">
      <c r="B1918" s="39" t="s">
        <v>42</v>
      </c>
      <c r="D1918" s="42">
        <f>_xll.qlCalendarAdvance(Calendar,$D1917,B1918,"f",FALSE)</f>
        <v>52951</v>
      </c>
      <c r="E1918" s="177">
        <f>_xll.qlInterestRateIndexValueDate(IndexON,D1918)</f>
        <v>52951</v>
      </c>
      <c r="F1918" s="193">
        <f>IFERROR(_xll.qlIndexFixing(IndexON,D1918,TRUE,_xll.ohTrigger(RecalcTrigger,TriggerON)),NA())</f>
        <v>1.2578541811896216E-2</v>
      </c>
      <c r="H1918" s="42">
        <f>_xll.qlCalendarAdvance(Calendar,$H1917,B1918,"f",FALSE)</f>
        <v>52951</v>
      </c>
      <c r="I1918" s="177">
        <f>_xll.qlInterestRateIndexValueDate(Index1M,$H1918)</f>
        <v>52953</v>
      </c>
      <c r="J1918" s="182">
        <f>IFERROR(_xll.qlIndexFixing(Index1M,$H1918,TRUE,_xll.ohTrigger(RecalcTrigger,Trigger1M)),NA())</f>
        <v>1.2718057269435479E-2</v>
      </c>
      <c r="K1918" s="44">
        <f>IFERROR(_xll.qlIndexFixing(Index3M,H1918,TRUE,_xll.ohTrigger(RecalcTrigger,Trigger3M)),NA())</f>
        <v>1.2993298639079498E-2</v>
      </c>
      <c r="L1918" s="44">
        <f>IFERROR(_xll.qlIndexFixing(Index6M,$H1918,TRUE,_xll.ohTrigger(RecalcTrigger,Trigger6M)),NA())</f>
        <v>1.2958373509233978E-2</v>
      </c>
      <c r="M1918" s="183">
        <f>IFERROR(_xll.qlIndexFixing(Index1Y,$H1918,TRUE,_xll.ohTrigger(RecalcTrigger,Trigger1Y)),NA())</f>
        <v>1.3416720851675935E-2</v>
      </c>
      <c r="N1918" s="182">
        <f>IFERROR(_xll.qlIndexFixing(ONIndex1M,I1918,TRUE,_xll.ohTrigger(RecalcTrigger,Trigger1M)),NA())</f>
        <v>1.271094110526505E-2</v>
      </c>
      <c r="O1918" s="44">
        <f>IFERROR(_xll.qlIndexFixing(ONIndex3M,I1918,TRUE,_xll.ohTrigger(RecalcTrigger,Trigger3M)),NA())</f>
        <v>1.2973144140788762E-2</v>
      </c>
      <c r="P1918" s="44">
        <f>IFERROR(_xll.qlIndexFixing(ONIndex6M,I1918,TRUE,_xll.ohTrigger(RecalcTrigger,Trigger6M)),NA())</f>
        <v>1.2946748259468066E-2</v>
      </c>
      <c r="Q1918" s="183">
        <f>IFERROR(_xll.qlIndexFixing(ONIndex1Y,I1918,TRUE,_xll.ohTrigger(RecalcTrigger,Trigger1Y)),NA())</f>
        <v>1.3337079496240634E-2</v>
      </c>
    </row>
    <row r="1919" spans="2:17" x14ac:dyDescent="0.2">
      <c r="B1919" s="39" t="s">
        <v>42</v>
      </c>
      <c r="D1919" s="42">
        <f>_xll.qlCalendarAdvance(Calendar,$D1918,B1919,"f",FALSE)</f>
        <v>52958</v>
      </c>
      <c r="E1919" s="177">
        <f>_xll.qlInterestRateIndexValueDate(IndexON,D1919)</f>
        <v>52958</v>
      </c>
      <c r="F1919" s="193">
        <f>IFERROR(_xll.qlIndexFixing(IndexON,D1919,TRUE,_xll.ohTrigger(RecalcTrigger,TriggerON)),NA())</f>
        <v>1.2578541811896216E-2</v>
      </c>
      <c r="H1919" s="42">
        <f>_xll.qlCalendarAdvance(Calendar,$H1918,B1919,"f",FALSE)</f>
        <v>52958</v>
      </c>
      <c r="I1919" s="177">
        <f>_xll.qlInterestRateIndexValueDate(Index1M,$H1919)</f>
        <v>52960</v>
      </c>
      <c r="J1919" s="182">
        <f>IFERROR(_xll.qlIndexFixing(Index1M,$H1919,TRUE,_xll.ohTrigger(RecalcTrigger,Trigger1M)),NA())</f>
        <v>1.2718175016385169E-2</v>
      </c>
      <c r="K1919" s="44">
        <f>IFERROR(_xll.qlIndexFixing(Index3M,H1919,TRUE,_xll.ohTrigger(RecalcTrigger,Trigger3M)),NA())</f>
        <v>1.2993216739645597E-2</v>
      </c>
      <c r="L1919" s="44">
        <f>IFERROR(_xll.qlIndexFixing(Index6M,$H1919,TRUE,_xll.ohTrigger(RecalcTrigger,Trigger6M)),NA())</f>
        <v>1.2955878688474327E-2</v>
      </c>
      <c r="M1919" s="183">
        <f>IFERROR(_xll.qlIndexFixing(Index1Y,$H1919,TRUE,_xll.ohTrigger(RecalcTrigger,Trigger1Y)),NA())</f>
        <v>1.3416372017385386E-2</v>
      </c>
      <c r="N1919" s="182">
        <f>IFERROR(_xll.qlIndexFixing(ONIndex1M,I1919,TRUE,_xll.ohTrigger(RecalcTrigger,Trigger1M)),NA())</f>
        <v>1.2711016121897956E-2</v>
      </c>
      <c r="O1919" s="44">
        <f>IFERROR(_xll.qlIndexFixing(ONIndex3M,I1919,TRUE,_xll.ohTrigger(RecalcTrigger,Trigger3M)),NA())</f>
        <v>1.2972988421831033E-2</v>
      </c>
      <c r="P1919" s="44">
        <f>IFERROR(_xll.qlIndexFixing(ONIndex6M,I1919,TRUE,_xll.ohTrigger(RecalcTrigger,Trigger6M)),NA())</f>
        <v>1.2944598575197475E-2</v>
      </c>
      <c r="Q1919" s="183">
        <f>IFERROR(_xll.qlIndexFixing(ONIndex1Y,I1919,TRUE,_xll.ohTrigger(RecalcTrigger,Trigger1Y)),NA())</f>
        <v>1.3336605752476416E-2</v>
      </c>
    </row>
    <row r="1920" spans="2:17" x14ac:dyDescent="0.2">
      <c r="B1920" s="39" t="s">
        <v>42</v>
      </c>
      <c r="D1920" s="42">
        <f>_xll.qlCalendarAdvance(Calendar,$D1919,B1920,"f",FALSE)</f>
        <v>52965</v>
      </c>
      <c r="E1920" s="177">
        <f>_xll.qlInterestRateIndexValueDate(IndexON,D1920)</f>
        <v>52965</v>
      </c>
      <c r="F1920" s="193">
        <f>IFERROR(_xll.qlIndexFixing(IndexON,D1920,TRUE,_xll.ohTrigger(RecalcTrigger,TriggerON)),NA())</f>
        <v>1.257854181181628E-2</v>
      </c>
      <c r="H1920" s="42">
        <f>_xll.qlCalendarAdvance(Calendar,$H1919,B1920,"f",FALSE)</f>
        <v>52965</v>
      </c>
      <c r="I1920" s="177">
        <f>_xll.qlInterestRateIndexValueDate(Index1M,$H1920)</f>
        <v>52967</v>
      </c>
      <c r="J1920" s="182">
        <f>IFERROR(_xll.qlIndexFixing(Index1M,$H1920,TRUE,_xll.ohTrigger(RecalcTrigger,Trigger1M)),NA())</f>
        <v>1.2718311980040586E-2</v>
      </c>
      <c r="K1920" s="44">
        <f>IFERROR(_xll.qlIndexFixing(Index3M,H1920,TRUE,_xll.ohTrigger(RecalcTrigger,Trigger3M)),NA())</f>
        <v>1.2993152513240958E-2</v>
      </c>
      <c r="L1920" s="44">
        <f>IFERROR(_xll.qlIndexFixing(Index6M,$H1920,TRUE,_xll.ohTrigger(RecalcTrigger,Trigger6M)),NA())</f>
        <v>1.2953330986898177E-2</v>
      </c>
      <c r="M1920" s="183">
        <f>IFERROR(_xll.qlIndexFixing(Index1Y,$H1920,TRUE,_xll.ohTrigger(RecalcTrigger,Trigger1Y)),NA())</f>
        <v>1.3416031723367982E-2</v>
      </c>
      <c r="N1920" s="182">
        <f>IFERROR(_xll.qlIndexFixing(ONIndex1M,I1920,TRUE,_xll.ohTrigger(RecalcTrigger,Trigger1M)),NA())</f>
        <v>1.2711121380180046E-2</v>
      </c>
      <c r="O1920" s="44">
        <f>IFERROR(_xll.qlIndexFixing(ONIndex3M,I1920,TRUE,_xll.ohTrigger(RecalcTrigger,Trigger3M)),NA())</f>
        <v>1.297282283420742E-2</v>
      </c>
      <c r="P1920" s="44">
        <f>IFERROR(_xll.qlIndexFixing(ONIndex6M,I1920,TRUE,_xll.ohTrigger(RecalcTrigger,Trigger6M)),NA())</f>
        <v>1.2942092675469752E-2</v>
      </c>
      <c r="Q1920" s="183">
        <f>IFERROR(_xll.qlIndexFixing(ONIndex1Y,I1920,TRUE,_xll.ohTrigger(RecalcTrigger,Trigger1Y)),NA())</f>
        <v>1.3336060329010024E-2</v>
      </c>
    </row>
    <row r="1921" spans="2:17" x14ac:dyDescent="0.2">
      <c r="B1921" s="39" t="s">
        <v>42</v>
      </c>
      <c r="D1921" s="42">
        <f>_xll.qlCalendarAdvance(Calendar,$D1920,B1921,"f",FALSE)</f>
        <v>52972</v>
      </c>
      <c r="E1921" s="177">
        <f>_xll.qlInterestRateIndexValueDate(IndexON,D1921)</f>
        <v>52972</v>
      </c>
      <c r="F1921" s="193">
        <f>IFERROR(_xll.qlIndexFixing(IndexON,D1921,TRUE,_xll.ohTrigger(RecalcTrigger,TriggerON)),NA())</f>
        <v>1.257854181181628E-2</v>
      </c>
      <c r="H1921" s="42">
        <f>_xll.qlCalendarAdvance(Calendar,$H1920,B1921,"f",FALSE)</f>
        <v>52972</v>
      </c>
      <c r="I1921" s="177">
        <f>_xll.qlInterestRateIndexValueDate(Index1M,$H1921)</f>
        <v>52974</v>
      </c>
      <c r="J1921" s="182">
        <f>IFERROR(_xll.qlIndexFixing(Index1M,$H1921,TRUE,_xll.ohTrigger(RecalcTrigger,Trigger1M)),NA())</f>
        <v>1.2718468218377854E-2</v>
      </c>
      <c r="K1921" s="44">
        <f>IFERROR(_xll.qlIndexFixing(Index3M,H1921,TRUE,_xll.ohTrigger(RecalcTrigger,Trigger3M)),NA())</f>
        <v>1.2993106011343514E-2</v>
      </c>
      <c r="L1921" s="44">
        <f>IFERROR(_xll.qlIndexFixing(Index6M,$H1921,TRUE,_xll.ohTrigger(RecalcTrigger,Trigger6M)),NA())</f>
        <v>1.2950841071071507E-2</v>
      </c>
      <c r="M1921" s="183">
        <f>IFERROR(_xll.qlIndexFixing(Index1Y,$H1921,TRUE,_xll.ohTrigger(RecalcTrigger,Trigger1Y)),NA())</f>
        <v>1.3415699993110691E-2</v>
      </c>
      <c r="N1921" s="182">
        <f>IFERROR(_xll.qlIndexFixing(ONIndex1M,I1921,TRUE,_xll.ohTrigger(RecalcTrigger,Trigger1M)),NA())</f>
        <v>1.2711245796896975E-2</v>
      </c>
      <c r="O1921" s="44">
        <f>IFERROR(_xll.qlIndexFixing(ONIndex3M,I1921,TRUE,_xll.ohTrigger(RecalcTrigger,Trigger3M)),NA())</f>
        <v>1.297267461772833E-2</v>
      </c>
      <c r="P1921" s="44">
        <f>IFERROR(_xll.qlIndexFixing(ONIndex6M,I1921,TRUE,_xll.ohTrigger(RecalcTrigger,Trigger6M)),NA())</f>
        <v>1.2939589019067554E-2</v>
      </c>
      <c r="Q1921" s="183">
        <f>IFERROR(_xll.qlIndexFixing(ONIndex1Y,I1921,TRUE,_xll.ohTrigger(RecalcTrigger,Trigger1Y)),NA())</f>
        <v>1.3335522765096641E-2</v>
      </c>
    </row>
    <row r="1922" spans="2:17" x14ac:dyDescent="0.2">
      <c r="B1922" s="39" t="s">
        <v>42</v>
      </c>
      <c r="D1922" s="42">
        <f>_xll.qlCalendarAdvance(Calendar,$D1921,B1922,"f",FALSE)</f>
        <v>52979</v>
      </c>
      <c r="E1922" s="177">
        <f>_xll.qlInterestRateIndexValueDate(IndexON,D1922)</f>
        <v>52979</v>
      </c>
      <c r="F1922" s="193">
        <f>IFERROR(_xll.qlIndexFixing(IndexON,D1922,TRUE,_xll.ohTrigger(RecalcTrigger,TriggerON)),NA())</f>
        <v>1.257854181181628E-2</v>
      </c>
      <c r="H1922" s="42">
        <f>_xll.qlCalendarAdvance(Calendar,$H1921,B1922,"f",FALSE)</f>
        <v>52979</v>
      </c>
      <c r="I1922" s="177">
        <f>_xll.qlInterestRateIndexValueDate(Index1M,$H1922)</f>
        <v>52981</v>
      </c>
      <c r="J1922" s="182">
        <f>IFERROR(_xll.qlIndexFixing(Index1M,$H1922,TRUE,_xll.ohTrigger(RecalcTrigger,Trigger1M)),NA())</f>
        <v>1.2718643789378092E-2</v>
      </c>
      <c r="K1922" s="44">
        <f>IFERROR(_xll.qlIndexFixing(Index3M,H1922,TRUE,_xll.ohTrigger(RecalcTrigger,Trigger3M)),NA())</f>
        <v>1.2993077285424981E-2</v>
      </c>
      <c r="L1922" s="44">
        <f>IFERROR(_xll.qlIndexFixing(Index6M,$H1922,TRUE,_xll.ohTrigger(RecalcTrigger,Trigger6M)),NA())</f>
        <v>1.2948353684996274E-2</v>
      </c>
      <c r="M1922" s="183">
        <f>IFERROR(_xll.qlIndexFixing(Index1Y,$H1922,TRUE,_xll.ohTrigger(RecalcTrigger,Trigger1Y)),NA())</f>
        <v>1.3415376850100478E-2</v>
      </c>
      <c r="N1922" s="182">
        <f>IFERROR(_xll.qlIndexFixing(ONIndex1M,I1922,TRUE,_xll.ohTrigger(RecalcTrigger,Trigger1M)),NA())</f>
        <v>1.2711389429922448E-2</v>
      </c>
      <c r="O1922" s="44">
        <f>IFERROR(_xll.qlIndexFixing(ONIndex3M,I1922,TRUE,_xll.ohTrigger(RecalcTrigger,Trigger3M)),NA())</f>
        <v>1.2972543823392968E-2</v>
      </c>
      <c r="P1922" s="44">
        <f>IFERROR(_xll.qlIndexFixing(ONIndex6M,I1922,TRUE,_xll.ohTrigger(RecalcTrigger,Trigger6M)),NA())</f>
        <v>1.2937087625974897E-2</v>
      </c>
      <c r="Q1922" s="183">
        <f>IFERROR(_xll.qlIndexFixing(ONIndex1Y,I1922,TRUE,_xll.ohTrigger(RecalcTrigger,Trigger1Y)),NA())</f>
        <v>1.3334993083997659E-2</v>
      </c>
    </row>
    <row r="1923" spans="2:17" x14ac:dyDescent="0.2">
      <c r="B1923" s="39" t="s">
        <v>42</v>
      </c>
      <c r="D1923" s="42">
        <f>_xll.qlCalendarAdvance(Calendar,$D1922,B1923,"f",FALSE)</f>
        <v>52986</v>
      </c>
      <c r="E1923" s="177">
        <f>_xll.qlInterestRateIndexValueDate(IndexON,D1923)</f>
        <v>52986</v>
      </c>
      <c r="F1923" s="193">
        <f>IFERROR(_xll.qlIndexFixing(IndexON,D1923,TRUE,_xll.ohTrigger(RecalcTrigger,TriggerON)),NA())</f>
        <v>1.2578541811896216E-2</v>
      </c>
      <c r="H1923" s="42">
        <f>_xll.qlCalendarAdvance(Calendar,$H1922,B1923,"f",FALSE)</f>
        <v>52986</v>
      </c>
      <c r="I1923" s="177">
        <f>_xll.qlInterestRateIndexValueDate(Index1M,$H1923)</f>
        <v>52988</v>
      </c>
      <c r="J1923" s="182">
        <f>IFERROR(_xll.qlIndexFixing(Index1M,$H1923,TRUE,_xll.ohTrigger(RecalcTrigger,Trigger1M)),NA())</f>
        <v>1.2718838751014927E-2</v>
      </c>
      <c r="K1923" s="44">
        <f>IFERROR(_xll.qlIndexFixing(Index3M,H1923,TRUE,_xll.ohTrigger(RecalcTrigger,Trigger3M)),NA())</f>
        <v>1.2993066386958851E-2</v>
      </c>
      <c r="L1923" s="44">
        <f>IFERROR(_xll.qlIndexFixing(Index6M,$H1923,TRUE,_xll.ohTrigger(RecalcTrigger,Trigger6M)),NA())</f>
        <v>1.2945868848900716E-2</v>
      </c>
      <c r="M1923" s="183">
        <f>IFERROR(_xll.qlIndexFixing(Index1Y,$H1923,TRUE,_xll.ohTrigger(RecalcTrigger,Trigger1Y)),NA())</f>
        <v>1.341506231782409E-2</v>
      </c>
      <c r="N1923" s="182">
        <f>IFERROR(_xll.qlIndexFixing(ONIndex1M,I1923,TRUE,_xll.ohTrigger(RecalcTrigger,Trigger1M)),NA())</f>
        <v>1.2711552337210108E-2</v>
      </c>
      <c r="O1923" s="44">
        <f>IFERROR(_xll.qlIndexFixing(ONIndex3M,I1923,TRUE,_xll.ohTrigger(RecalcTrigger,Trigger3M)),NA())</f>
        <v>1.2972430502440346E-2</v>
      </c>
      <c r="P1923" s="44">
        <f>IFERROR(_xll.qlIndexFixing(ONIndex6M,I1923,TRUE,_xll.ohTrigger(RecalcTrigger,Trigger6M)),NA())</f>
        <v>1.2934588516335666E-2</v>
      </c>
      <c r="Q1923" s="183">
        <f>IFERROR(_xll.qlIndexFixing(ONIndex1Y,I1923,TRUE,_xll.ohTrigger(RecalcTrigger,Trigger1Y)),NA())</f>
        <v>1.3334471308814599E-2</v>
      </c>
    </row>
    <row r="1924" spans="2:17" x14ac:dyDescent="0.2">
      <c r="B1924" s="39" t="s">
        <v>42</v>
      </c>
      <c r="D1924" s="42">
        <f>_xll.qlCalendarAdvance(Calendar,$D1923,B1924,"f",FALSE)</f>
        <v>52993</v>
      </c>
      <c r="E1924" s="177">
        <f>_xll.qlInterestRateIndexValueDate(IndexON,D1924)</f>
        <v>52993</v>
      </c>
      <c r="F1924" s="193">
        <f>IFERROR(_xll.qlIndexFixing(IndexON,D1924,TRUE,_xll.ohTrigger(RecalcTrigger,TriggerON)),NA())</f>
        <v>1.2578541811896216E-2</v>
      </c>
      <c r="H1924" s="42">
        <f>_xll.qlCalendarAdvance(Calendar,$H1923,B1924,"f",FALSE)</f>
        <v>52993</v>
      </c>
      <c r="I1924" s="177">
        <f>_xll.qlInterestRateIndexValueDate(Index1M,$H1924)</f>
        <v>52995</v>
      </c>
      <c r="J1924" s="182">
        <f>IFERROR(_xll.qlIndexFixing(Index1M,$H1924,TRUE,_xll.ohTrigger(RecalcTrigger,Trigger1M)),NA())</f>
        <v>1.2718087579822892E-2</v>
      </c>
      <c r="K1924" s="44">
        <f>IFERROR(_xll.qlIndexFixing(Index3M,H1924,TRUE,_xll.ohTrigger(RecalcTrigger,Trigger3M)),NA())</f>
        <v>1.2992835330408748E-2</v>
      </c>
      <c r="L1924" s="44">
        <f>IFERROR(_xll.qlIndexFixing(Index6M,$H1924,TRUE,_xll.ohTrigger(RecalcTrigger,Trigger6M)),NA())</f>
        <v>1.2943386583011305E-2</v>
      </c>
      <c r="M1924" s="183">
        <f>IFERROR(_xll.qlIndexFixing(Index1Y,$H1924,TRUE,_xll.ohTrigger(RecalcTrigger,Trigger1Y)),NA())</f>
        <v>1.3414756419769148E-2</v>
      </c>
      <c r="N1924" s="182">
        <f>IFERROR(_xll.qlIndexFixing(ONIndex1M,I1924,TRUE,_xll.ohTrigger(RecalcTrigger,Trigger1M)),NA())</f>
        <v>1.2711734576793532E-2</v>
      </c>
      <c r="O1924" s="44">
        <f>IFERROR(_xll.qlIndexFixing(ONIndex3M,I1924,TRUE,_xll.ohTrigger(RecalcTrigger,Trigger3M)),NA())</f>
        <v>1.2972334706349287E-2</v>
      </c>
      <c r="P1924" s="44">
        <f>IFERROR(_xll.qlIndexFixing(ONIndex6M,I1924,TRUE,_xll.ohTrigger(RecalcTrigger,Trigger6M)),NA())</f>
        <v>1.2932091710293747E-2</v>
      </c>
      <c r="Q1924" s="183">
        <f>IFERROR(_xll.qlIndexFixing(ONIndex1Y,I1924,TRUE,_xll.ohTrigger(RecalcTrigger,Trigger1Y)),NA())</f>
        <v>1.3333957462728918E-2</v>
      </c>
    </row>
    <row r="1925" spans="2:17" x14ac:dyDescent="0.2">
      <c r="B1925" s="39" t="s">
        <v>42</v>
      </c>
      <c r="D1925" s="42">
        <f>_xll.qlCalendarAdvance(Calendar,$D1924,B1925,"f",FALSE)</f>
        <v>53000</v>
      </c>
      <c r="E1925" s="177">
        <f>_xll.qlInterestRateIndexValueDate(IndexON,D1925)</f>
        <v>53000</v>
      </c>
      <c r="F1925" s="193">
        <f>IFERROR(_xll.qlIndexFixing(IndexON,D1925,TRUE,_xll.ohTrigger(RecalcTrigger,TriggerON)),NA())</f>
        <v>1.2578541811976152E-2</v>
      </c>
      <c r="H1925" s="42">
        <f>_xll.qlCalendarAdvance(Calendar,$H1924,B1925,"f",FALSE)</f>
        <v>53000</v>
      </c>
      <c r="I1925" s="177">
        <f>_xll.qlInterestRateIndexValueDate(Index1M,$H1925)</f>
        <v>53002</v>
      </c>
      <c r="J1925" s="182">
        <f>IFERROR(_xll.qlIndexFixing(Index1M,$H1925,TRUE,_xll.ohTrigger(RecalcTrigger,Trigger1M)),NA())</f>
        <v>1.2718315873361252E-2</v>
      </c>
      <c r="K1925" s="44">
        <f>IFERROR(_xll.qlIndexFixing(Index3M,H1925,TRUE,_xll.ohTrigger(RecalcTrigger,Trigger3M)),NA())</f>
        <v>1.2992858950137843E-2</v>
      </c>
      <c r="L1925" s="44">
        <f>IFERROR(_xll.qlIndexFixing(Index6M,$H1925,TRUE,_xll.ohTrigger(RecalcTrigger,Trigger6M)),NA())</f>
        <v>1.2940906907558929E-2</v>
      </c>
      <c r="M1925" s="183">
        <f>IFERROR(_xll.qlIndexFixing(Index1Y,$H1925,TRUE,_xll.ohTrigger(RecalcTrigger,Trigger1Y)),NA())</f>
        <v>1.3414465058576222E-2</v>
      </c>
      <c r="N1925" s="182">
        <f>IFERROR(_xll.qlIndexFixing(ONIndex1M,I1925,TRUE,_xll.ohTrigger(RecalcTrigger,Trigger1M)),NA())</f>
        <v>1.2711936206546426E-2</v>
      </c>
      <c r="O1925" s="44">
        <f>IFERROR(_xll.qlIndexFixing(ONIndex3M,I1925,TRUE,_xll.ohTrigger(RecalcTrigger,Trigger3M)),NA())</f>
        <v>1.2972256486438738E-2</v>
      </c>
      <c r="P1925" s="44">
        <f>IFERROR(_xll.qlIndexFixing(ONIndex6M,I1925,TRUE,_xll.ohTrigger(RecalcTrigger,Trigger6M)),NA())</f>
        <v>1.2929597228072964E-2</v>
      </c>
      <c r="Q1925" s="183">
        <f>IFERROR(_xll.qlIndexFixing(ONIndex1Y,I1925,TRUE,_xll.ohTrigger(RecalcTrigger,Trigger1Y)),NA())</f>
        <v>1.3333451569002008E-2</v>
      </c>
    </row>
    <row r="1926" spans="2:17" x14ac:dyDescent="0.2">
      <c r="B1926" s="39" t="s">
        <v>42</v>
      </c>
      <c r="D1926" s="42">
        <f>_xll.qlCalendarAdvance(Calendar,$D1925,B1926,"f",FALSE)</f>
        <v>53007</v>
      </c>
      <c r="E1926" s="177">
        <f>_xll.qlInterestRateIndexValueDate(IndexON,D1926)</f>
        <v>53007</v>
      </c>
      <c r="F1926" s="193">
        <f>IFERROR(_xll.qlIndexFixing(IndexON,D1926,TRUE,_xll.ohTrigger(RecalcTrigger,TriggerON)),NA())</f>
        <v>1.2578541811976152E-2</v>
      </c>
      <c r="H1926" s="42">
        <f>_xll.qlCalendarAdvance(Calendar,$H1925,B1926,"f",FALSE)</f>
        <v>53007</v>
      </c>
      <c r="I1926" s="177">
        <f>_xll.qlInterestRateIndexValueDate(Index1M,$H1926)</f>
        <v>53009</v>
      </c>
      <c r="J1926" s="182">
        <f>IFERROR(_xll.qlIndexFixing(Index1M,$H1926,TRUE,_xll.ohTrigger(RecalcTrigger,Trigger1M)),NA())</f>
        <v>1.2718563712136468E-2</v>
      </c>
      <c r="K1926" s="44">
        <f>IFERROR(_xll.qlIndexFixing(Index3M,H1926,TRUE,_xll.ohTrigger(RecalcTrigger,Trigger3M)),NA())</f>
        <v>1.2992900547421662E-2</v>
      </c>
      <c r="L1926" s="44">
        <f>IFERROR(_xll.qlIndexFixing(Index6M,$H1926,TRUE,_xll.ohTrigger(RecalcTrigger,Trigger6M)),NA())</f>
        <v>1.2938429842770946E-2</v>
      </c>
      <c r="M1926" s="183">
        <f>IFERROR(_xll.qlIndexFixing(Index1Y,$H1926,TRUE,_xll.ohTrigger(RecalcTrigger,Trigger1Y)),NA())</f>
        <v>1.3414193902670384E-2</v>
      </c>
      <c r="N1926" s="182">
        <f>IFERROR(_xll.qlIndexFixing(ONIndex1M,I1926,TRUE,_xll.ohTrigger(RecalcTrigger,Trigger1M)),NA())</f>
        <v>1.2712157284102688E-2</v>
      </c>
      <c r="O1926" s="44">
        <f>IFERROR(_xll.qlIndexFixing(ONIndex3M,I1926,TRUE,_xll.ohTrigger(RecalcTrigger,Trigger3M)),NA())</f>
        <v>1.2972195894027649E-2</v>
      </c>
      <c r="P1926" s="44">
        <f>IFERROR(_xll.qlIndexFixing(ONIndex6M,I1926,TRUE,_xll.ohTrigger(RecalcTrigger,Trigger6M)),NA())</f>
        <v>1.2927105089577395E-2</v>
      </c>
      <c r="Q1926" s="183">
        <f>IFERROR(_xll.qlIndexFixing(ONIndex1Y,I1926,TRUE,_xll.ohTrigger(RecalcTrigger,Trigger1Y)),NA())</f>
        <v>1.3332953650735391E-2</v>
      </c>
    </row>
    <row r="1927" spans="2:17" x14ac:dyDescent="0.2">
      <c r="B1927" s="39" t="s">
        <v>42</v>
      </c>
      <c r="D1927" s="42">
        <f>_xll.qlCalendarAdvance(Calendar,$D1926,B1927,"f",FALSE)</f>
        <v>53014</v>
      </c>
      <c r="E1927" s="177">
        <f>_xll.qlInterestRateIndexValueDate(IndexON,D1927)</f>
        <v>53014</v>
      </c>
      <c r="F1927" s="193">
        <f>IFERROR(_xll.qlIndexFixing(IndexON,D1927,TRUE,_xll.ohTrigger(RecalcTrigger,TriggerON)),NA())</f>
        <v>1.2578541811896216E-2</v>
      </c>
      <c r="H1927" s="42">
        <f>_xll.qlCalendarAdvance(Calendar,$H1926,B1927,"f",FALSE)</f>
        <v>53014</v>
      </c>
      <c r="I1927" s="177">
        <f>_xll.qlInterestRateIndexValueDate(Index1M,$H1927)</f>
        <v>53016</v>
      </c>
      <c r="J1927" s="182">
        <f>IFERROR(_xll.qlIndexFixing(Index1M,$H1927,TRUE,_xll.ohTrigger(RecalcTrigger,Trigger1M)),NA())</f>
        <v>1.2718831154125023E-2</v>
      </c>
      <c r="K1927" s="44">
        <f>IFERROR(_xll.qlIndexFixing(Index3M,H1927,TRUE,_xll.ohTrigger(RecalcTrigger,Trigger3M)),NA())</f>
        <v>1.2992960173732741E-2</v>
      </c>
      <c r="L1927" s="44">
        <f>IFERROR(_xll.qlIndexFixing(Index6M,$H1927,TRUE,_xll.ohTrigger(RecalcTrigger,Trigger6M)),NA())</f>
        <v>1.2935955408875153E-2</v>
      </c>
      <c r="M1927" s="183">
        <f>IFERROR(_xll.qlIndexFixing(Index1Y,$H1927,TRUE,_xll.ohTrigger(RecalcTrigger,Trigger1Y)),NA())</f>
        <v>1.3413942623503703E-2</v>
      </c>
      <c r="N1927" s="182">
        <f>IFERROR(_xll.qlIndexFixing(ONIndex1M,I1927,TRUE,_xll.ohTrigger(RecalcTrigger,Trigger1M)),NA())</f>
        <v>1.2712397867815639E-2</v>
      </c>
      <c r="O1927" s="44">
        <f>IFERROR(_xll.qlIndexFixing(ONIndex3M,I1927,TRUE,_xll.ohTrigger(RecalcTrigger,Trigger3M)),NA())</f>
        <v>1.2972152980195162E-2</v>
      </c>
      <c r="P1927" s="44">
        <f>IFERROR(_xll.qlIndexFixing(ONIndex6M,I1927,TRUE,_xll.ohTrigger(RecalcTrigger,Trigger6M)),NA())</f>
        <v>1.2924615315030863E-2</v>
      </c>
      <c r="Q1927" s="183">
        <f>IFERROR(_xll.qlIndexFixing(ONIndex1Y,I1927,TRUE,_xll.ohTrigger(RecalcTrigger,Trigger1Y)),NA())</f>
        <v>1.3332463731190458E-2</v>
      </c>
    </row>
    <row r="1928" spans="2:17" x14ac:dyDescent="0.2">
      <c r="B1928" s="39" t="s">
        <v>42</v>
      </c>
      <c r="D1928" s="42">
        <f>_xll.qlCalendarAdvance(Calendar,$D1927,B1928,"f",FALSE)</f>
        <v>53021</v>
      </c>
      <c r="E1928" s="177">
        <f>_xll.qlInterestRateIndexValueDate(IndexON,D1928)</f>
        <v>53021</v>
      </c>
      <c r="F1928" s="193">
        <f>IFERROR(_xll.qlIndexFixing(IndexON,D1928,TRUE,_xll.ohTrigger(RecalcTrigger,TriggerON)),NA())</f>
        <v>1.2578541811896216E-2</v>
      </c>
      <c r="H1928" s="42">
        <f>_xll.qlCalendarAdvance(Calendar,$H1927,B1928,"f",FALSE)</f>
        <v>53021</v>
      </c>
      <c r="I1928" s="177">
        <f>_xll.qlInterestRateIndexValueDate(Index1M,$H1928)</f>
        <v>53023</v>
      </c>
      <c r="J1928" s="182">
        <f>IFERROR(_xll.qlIndexFixing(Index1M,$H1928,TRUE,_xll.ohTrigger(RecalcTrigger,Trigger1M)),NA())</f>
        <v>1.2720106447952351E-2</v>
      </c>
      <c r="K1928" s="44">
        <f>IFERROR(_xll.qlIndexFixing(Index3M,H1928,TRUE,_xll.ohTrigger(RecalcTrigger,Trigger3M)),NA())</f>
        <v>1.2993767955485661E-2</v>
      </c>
      <c r="L1928" s="44">
        <f>IFERROR(_xll.qlIndexFixing(Index6M,$H1928,TRUE,_xll.ohTrigger(RecalcTrigger,Trigger6M)),NA())</f>
        <v>1.2933764701903079E-2</v>
      </c>
      <c r="M1928" s="183">
        <f>IFERROR(_xll.qlIndexFixing(Index1Y,$H1928,TRUE,_xll.ohTrigger(RecalcTrigger,Trigger1Y)),NA())</f>
        <v>1.3413710891574934E-2</v>
      </c>
      <c r="N1928" s="182">
        <f>IFERROR(_xll.qlIndexFixing(ONIndex1M,I1928,TRUE,_xll.ohTrigger(RecalcTrigger,Trigger1M)),NA())</f>
        <v>1.2712658015239242E-2</v>
      </c>
      <c r="O1928" s="44">
        <f>IFERROR(_xll.qlIndexFixing(ONIndex3M,I1928,TRUE,_xll.ohTrigger(RecalcTrigger,Trigger3M)),NA())</f>
        <v>1.2972127796420097E-2</v>
      </c>
      <c r="P1928" s="44">
        <f>IFERROR(_xll.qlIndexFixing(ONIndex6M,I1928,TRUE,_xll.ohTrigger(RecalcTrigger,Trigger6M)),NA())</f>
        <v>1.2922127924577254E-2</v>
      </c>
      <c r="Q1928" s="183">
        <f>IFERROR(_xll.qlIndexFixing(ONIndex1Y,I1928,TRUE,_xll.ohTrigger(RecalcTrigger,Trigger1Y)),NA())</f>
        <v>1.3331981833388795E-2</v>
      </c>
    </row>
    <row r="1929" spans="2:17" x14ac:dyDescent="0.2">
      <c r="B1929" s="39" t="s">
        <v>42</v>
      </c>
      <c r="D1929" s="42">
        <f>_xll.qlCalendarAdvance(Calendar,$D1928,B1929,"f",FALSE)</f>
        <v>53028</v>
      </c>
      <c r="E1929" s="177">
        <f>_xll.qlInterestRateIndexValueDate(IndexON,D1929)</f>
        <v>53028</v>
      </c>
      <c r="F1929" s="193">
        <f>IFERROR(_xll.qlIndexFixing(IndexON,D1929,TRUE,_xll.ohTrigger(RecalcTrigger,TriggerON)),NA())</f>
        <v>1.2578541811896216E-2</v>
      </c>
      <c r="H1929" s="42">
        <f>_xll.qlCalendarAdvance(Calendar,$H1928,B1929,"f",FALSE)</f>
        <v>53028</v>
      </c>
      <c r="I1929" s="177">
        <f>_xll.qlInterestRateIndexValueDate(Index1M,$H1929)</f>
        <v>53030</v>
      </c>
      <c r="J1929" s="182">
        <f>IFERROR(_xll.qlIndexFixing(Index1M,$H1929,TRUE,_xll.ohTrigger(RecalcTrigger,Trigger1M)),NA())</f>
        <v>1.2720667798902243E-2</v>
      </c>
      <c r="K1929" s="44">
        <f>IFERROR(_xll.qlIndexFixing(Index3M,H1929,TRUE,_xll.ohTrigger(RecalcTrigger,Trigger3M)),NA())</f>
        <v>1.2993867720944165E-2</v>
      </c>
      <c r="L1929" s="44">
        <f>IFERROR(_xll.qlIndexFixing(Index6M,$H1929,TRUE,_xll.ohTrigger(RecalcTrigger,Trigger6M)),NA())</f>
        <v>1.2931296139119645E-2</v>
      </c>
      <c r="M1929" s="183">
        <f>IFERROR(_xll.qlIndexFixing(Index1Y,$H1929,TRUE,_xll.ohTrigger(RecalcTrigger,Trigger1Y)),NA())</f>
        <v>1.3413498376430823E-2</v>
      </c>
      <c r="N1929" s="182">
        <f>IFERROR(_xll.qlIndexFixing(ONIndex1M,I1929,TRUE,_xll.ohTrigger(RecalcTrigger,Trigger1M)),NA())</f>
        <v>1.2712937784407075E-2</v>
      </c>
      <c r="O1929" s="44">
        <f>IFERROR(_xll.qlIndexFixing(ONIndex3M,I1929,TRUE,_xll.ohTrigger(RecalcTrigger,Trigger3M)),NA())</f>
        <v>1.2972120394181275E-2</v>
      </c>
      <c r="P1929" s="44">
        <f>IFERROR(_xll.qlIndexFixing(ONIndex6M,I1929,TRUE,_xll.ohTrigger(RecalcTrigger,Trigger6M)),NA())</f>
        <v>1.2919642938200582E-2</v>
      </c>
      <c r="Q1929" s="183">
        <f>IFERROR(_xll.qlIndexFixing(ONIndex1Y,I1929,TRUE,_xll.ohTrigger(RecalcTrigger,Trigger1Y)),NA())</f>
        <v>1.3331507980671731E-2</v>
      </c>
    </row>
    <row r="1930" spans="2:17" x14ac:dyDescent="0.2">
      <c r="B1930" s="39" t="s">
        <v>42</v>
      </c>
      <c r="D1930" s="42">
        <f>_xll.qlCalendarAdvance(Calendar,$D1929,B1930,"f",FALSE)</f>
        <v>53035</v>
      </c>
      <c r="E1930" s="177">
        <f>_xll.qlInterestRateIndexValueDate(IndexON,D1930)</f>
        <v>53035</v>
      </c>
      <c r="F1930" s="193">
        <f>IFERROR(_xll.qlIndexFixing(IndexON,D1930,TRUE,_xll.ohTrigger(RecalcTrigger,TriggerON)),NA())</f>
        <v>1.2578541811976152E-2</v>
      </c>
      <c r="H1930" s="42">
        <f>_xll.qlCalendarAdvance(Calendar,$H1929,B1930,"f",FALSE)</f>
        <v>53035</v>
      </c>
      <c r="I1930" s="177">
        <f>_xll.qlInterestRateIndexValueDate(Index1M,$H1930)</f>
        <v>53037</v>
      </c>
      <c r="J1930" s="182">
        <f>IFERROR(_xll.qlIndexFixing(Index1M,$H1930,TRUE,_xll.ohTrigger(RecalcTrigger,Trigger1M)),NA())</f>
        <v>1.2720751290391796E-2</v>
      </c>
      <c r="K1930" s="44">
        <f>IFERROR(_xll.qlIndexFixing(Index3M,H1930,TRUE,_xll.ohTrigger(RecalcTrigger,Trigger3M)),NA())</f>
        <v>1.2993985682849625E-2</v>
      </c>
      <c r="L1930" s="44">
        <f>IFERROR(_xll.qlIndexFixing(Index6M,$H1930,TRUE,_xll.ohTrigger(RecalcTrigger,Trigger6M)),NA())</f>
        <v>1.2928830275703393E-2</v>
      </c>
      <c r="M1930" s="183">
        <f>IFERROR(_xll.qlIndexFixing(Index1Y,$H1930,TRUE,_xll.ohTrigger(RecalcTrigger,Trigger1Y)),NA())</f>
        <v>1.3413304746665231E-2</v>
      </c>
      <c r="N1930" s="182">
        <f>IFERROR(_xll.qlIndexFixing(ONIndex1M,I1930,TRUE,_xll.ohTrigger(RecalcTrigger,Trigger1M)),NA())</f>
        <v>1.2713237233272778E-2</v>
      </c>
      <c r="O1930" s="44">
        <f>IFERROR(_xll.qlIndexFixing(ONIndex3M,I1930,TRUE,_xll.ohTrigger(RecalcTrigger,Trigger3M)),NA())</f>
        <v>1.2972130824477901E-2</v>
      </c>
      <c r="P1930" s="44">
        <f>IFERROR(_xll.qlIndexFixing(ONIndex6M,I1930,TRUE,_xll.ohTrigger(RecalcTrigger,Trigger6M)),NA())</f>
        <v>1.2917160376044734E-2</v>
      </c>
      <c r="Q1930" s="183">
        <f>IFERROR(_xll.qlIndexFixing(ONIndex1Y,I1930,TRUE,_xll.ohTrigger(RecalcTrigger,Trigger1Y)),NA())</f>
        <v>1.3331042196140785E-2</v>
      </c>
    </row>
    <row r="1931" spans="2:17" x14ac:dyDescent="0.2">
      <c r="B1931" s="39" t="s">
        <v>42</v>
      </c>
      <c r="D1931" s="42">
        <f>_xll.qlCalendarAdvance(Calendar,$D1930,B1931,"f",FALSE)</f>
        <v>53042</v>
      </c>
      <c r="E1931" s="177">
        <f>_xll.qlInterestRateIndexValueDate(IndexON,D1931)</f>
        <v>53042</v>
      </c>
      <c r="F1931" s="193">
        <f>IFERROR(_xll.qlIndexFixing(IndexON,D1931,TRUE,_xll.ohTrigger(RecalcTrigger,TriggerON)),NA())</f>
        <v>1.257854181181628E-2</v>
      </c>
      <c r="H1931" s="42">
        <f>_xll.qlCalendarAdvance(Calendar,$H1930,B1931,"f",FALSE)</f>
        <v>53042</v>
      </c>
      <c r="I1931" s="177">
        <f>_xll.qlInterestRateIndexValueDate(Index1M,$H1931)</f>
        <v>53044</v>
      </c>
      <c r="J1931" s="182">
        <f>IFERROR(_xll.qlIndexFixing(Index1M,$H1931,TRUE,_xll.ohTrigger(RecalcTrigger,Trigger1M)),NA())</f>
        <v>1.2721103464304329E-2</v>
      </c>
      <c r="K1931" s="44">
        <f>IFERROR(_xll.qlIndexFixing(Index3M,H1931,TRUE,_xll.ohTrigger(RecalcTrigger,Trigger3M)),NA())</f>
        <v>1.2994121892680866E-2</v>
      </c>
      <c r="L1931" s="44">
        <f>IFERROR(_xll.qlIndexFixing(Index6M,$H1931,TRUE,_xll.ohTrigger(RecalcTrigger,Trigger6M)),NA())</f>
        <v>1.292636713188588E-2</v>
      </c>
      <c r="M1931" s="183">
        <f>IFERROR(_xll.qlIndexFixing(Index1Y,$H1931,TRUE,_xll.ohTrigger(RecalcTrigger,Trigger1Y)),NA())</f>
        <v>1.3414119118615779E-2</v>
      </c>
      <c r="N1931" s="182">
        <f>IFERROR(_xll.qlIndexFixing(ONIndex1M,I1931,TRUE,_xll.ohTrigger(RecalcTrigger,Trigger1M)),NA())</f>
        <v>1.2713556419710059E-2</v>
      </c>
      <c r="O1931" s="44">
        <f>IFERROR(_xll.qlIndexFixing(ONIndex3M,I1931,TRUE,_xll.ohTrigger(RecalcTrigger,Trigger3M)),NA())</f>
        <v>1.2972159138868733E-2</v>
      </c>
      <c r="P1931" s="44">
        <f>IFERROR(_xll.qlIndexFixing(ONIndex6M,I1931,TRUE,_xll.ohTrigger(RecalcTrigger,Trigger6M)),NA())</f>
        <v>1.2914680258093725E-2</v>
      </c>
      <c r="Q1931" s="183">
        <f>IFERROR(_xll.qlIndexFixing(ONIndex1Y,I1931,TRUE,_xll.ohTrigger(RecalcTrigger,Trigger1Y)),NA())</f>
        <v>1.3330584502977416E-2</v>
      </c>
    </row>
    <row r="1932" spans="2:17" x14ac:dyDescent="0.2">
      <c r="B1932" s="39" t="s">
        <v>42</v>
      </c>
      <c r="D1932" s="42">
        <f>_xll.qlCalendarAdvance(Calendar,$D1931,B1932,"f",FALSE)</f>
        <v>53049</v>
      </c>
      <c r="E1932" s="177">
        <f>_xll.qlInterestRateIndexValueDate(IndexON,D1932)</f>
        <v>53049</v>
      </c>
      <c r="F1932" s="193">
        <f>IFERROR(_xll.qlIndexFixing(IndexON,D1932,TRUE,_xll.ohTrigger(RecalcTrigger,TriggerON)),NA())</f>
        <v>1.2578541811896216E-2</v>
      </c>
      <c r="H1932" s="42">
        <f>_xll.qlCalendarAdvance(Calendar,$H1931,B1932,"f",FALSE)</f>
        <v>53049</v>
      </c>
      <c r="I1932" s="177">
        <f>_xll.qlInterestRateIndexValueDate(Index1M,$H1932)</f>
        <v>53051</v>
      </c>
      <c r="J1932" s="182">
        <f>IFERROR(_xll.qlIndexFixing(Index1M,$H1932,TRUE,_xll.ohTrigger(RecalcTrigger,Trigger1M)),NA())</f>
        <v>1.2720717003325764E-2</v>
      </c>
      <c r="K1932" s="44">
        <f>IFERROR(_xll.qlIndexFixing(Index3M,H1932,TRUE,_xll.ohTrigger(RecalcTrigger,Trigger3M)),NA())</f>
        <v>1.299427640192192E-2</v>
      </c>
      <c r="L1932" s="44">
        <f>IFERROR(_xll.qlIndexFixing(Index6M,$H1932,TRUE,_xll.ohTrigger(RecalcTrigger,Trigger6M)),NA())</f>
        <v>1.2923736699640585E-2</v>
      </c>
      <c r="M1932" s="183">
        <f>IFERROR(_xll.qlIndexFixing(Index1Y,$H1932,TRUE,_xll.ohTrigger(RecalcTrigger,Trigger1Y)),NA())</f>
        <v>1.3412972812881539E-2</v>
      </c>
      <c r="N1932" s="182">
        <f>IFERROR(_xll.qlIndexFixing(ONIndex1M,I1932,TRUE,_xll.ohTrigger(RecalcTrigger,Trigger1M)),NA())</f>
        <v>1.2713895401672559E-2</v>
      </c>
      <c r="O1932" s="44">
        <f>IFERROR(_xll.qlIndexFixing(ONIndex3M,I1932,TRUE,_xll.ohTrigger(RecalcTrigger,Trigger3M)),NA())</f>
        <v>1.2972205388512847E-2</v>
      </c>
      <c r="P1932" s="44">
        <f>IFERROR(_xll.qlIndexFixing(ONIndex6M,I1932,TRUE,_xll.ohTrigger(RecalcTrigger,Trigger6M)),NA())</f>
        <v>1.2912202604811185E-2</v>
      </c>
      <c r="Q1932" s="183">
        <f>IFERROR(_xll.qlIndexFixing(ONIndex1Y,I1932,TRUE,_xll.ohTrigger(RecalcTrigger,Trigger1Y)),NA())</f>
        <v>1.3330134924443016E-2</v>
      </c>
    </row>
    <row r="1933" spans="2:17" x14ac:dyDescent="0.2">
      <c r="B1933" s="39" t="s">
        <v>42</v>
      </c>
      <c r="D1933" s="42">
        <f>_xll.qlCalendarAdvance(Calendar,$D1932,B1933,"f",FALSE)</f>
        <v>53056</v>
      </c>
      <c r="E1933" s="177">
        <f>_xll.qlInterestRateIndexValueDate(IndexON,D1933)</f>
        <v>53056</v>
      </c>
      <c r="F1933" s="193">
        <f>IFERROR(_xll.qlIndexFixing(IndexON,D1933,TRUE,_xll.ohTrigger(RecalcTrigger,TriggerON)),NA())</f>
        <v>1.2578541811896216E-2</v>
      </c>
      <c r="H1933" s="42">
        <f>_xll.qlCalendarAdvance(Calendar,$H1932,B1933,"f",FALSE)</f>
        <v>53056</v>
      </c>
      <c r="I1933" s="177">
        <f>_xll.qlInterestRateIndexValueDate(Index1M,$H1933)</f>
        <v>53058</v>
      </c>
      <c r="J1933" s="182">
        <f>IFERROR(_xll.qlIndexFixing(Index1M,$H1933,TRUE,_xll.ohTrigger(RecalcTrigger,Trigger1M)),NA())</f>
        <v>1.2721867607415616E-2</v>
      </c>
      <c r="K1933" s="44">
        <f>IFERROR(_xll.qlIndexFixing(Index3M,H1933,TRUE,_xll.ohTrigger(RecalcTrigger,Trigger3M)),NA())</f>
        <v>1.2994199182898569E-2</v>
      </c>
      <c r="L1933" s="44">
        <f>IFERROR(_xll.qlIndexFixing(Index6M,$H1933,TRUE,_xll.ohTrigger(RecalcTrigger,Trigger6M)),NA())</f>
        <v>1.2921278707361799E-2</v>
      </c>
      <c r="M1933" s="183">
        <f>IFERROR(_xll.qlIndexFixing(Index1Y,$H1933,TRUE,_xll.ohTrigger(RecalcTrigger,Trigger1Y)),NA())</f>
        <v>1.3412833841287415E-2</v>
      </c>
      <c r="N1933" s="182">
        <f>IFERROR(_xll.qlIndexFixing(ONIndex1M,I1933,TRUE,_xll.ohTrigger(RecalcTrigger,Trigger1M)),NA())</f>
        <v>1.2714360416019588E-2</v>
      </c>
      <c r="O1933" s="44">
        <f>IFERROR(_xll.qlIndexFixing(ONIndex3M,I1933,TRUE,_xll.ohTrigger(RecalcTrigger,Trigger3M)),NA())</f>
        <v>1.2972291288839699E-2</v>
      </c>
      <c r="P1933" s="44">
        <f>IFERROR(_xll.qlIndexFixing(ONIndex6M,I1933,TRUE,_xll.ohTrigger(RecalcTrigger,Trigger6M)),NA())</f>
        <v>1.2909020704148233E-2</v>
      </c>
      <c r="Q1933" s="183">
        <f>IFERROR(_xll.qlIndexFixing(ONIndex1Y,I1933,TRUE,_xll.ohTrigger(RecalcTrigger,Trigger1Y)),NA())</f>
        <v>1.3329568855571239E-2</v>
      </c>
    </row>
    <row r="1934" spans="2:17" x14ac:dyDescent="0.2">
      <c r="B1934" s="39" t="s">
        <v>42</v>
      </c>
      <c r="D1934" s="42">
        <f>_xll.qlCalendarAdvance(Calendar,$D1933,B1934,"f",FALSE)</f>
        <v>53063</v>
      </c>
      <c r="E1934" s="177">
        <f>_xll.qlInterestRateIndexValueDate(IndexON,D1934)</f>
        <v>53063</v>
      </c>
      <c r="F1934" s="193">
        <f>IFERROR(_xll.qlIndexFixing(IndexON,D1934,TRUE,_xll.ohTrigger(RecalcTrigger,TriggerON)),NA())</f>
        <v>1.2578541811896216E-2</v>
      </c>
      <c r="H1934" s="42">
        <f>_xll.qlCalendarAdvance(Calendar,$H1933,B1934,"f",FALSE)</f>
        <v>53063</v>
      </c>
      <c r="I1934" s="177">
        <f>_xll.qlInterestRateIndexValueDate(Index1M,$H1934)</f>
        <v>53065</v>
      </c>
      <c r="J1934" s="182">
        <f>IFERROR(_xll.qlIndexFixing(Index1M,$H1934,TRUE,_xll.ohTrigger(RecalcTrigger,Trigger1M)),NA())</f>
        <v>1.272227969256412E-2</v>
      </c>
      <c r="K1934" s="44">
        <f>IFERROR(_xll.qlIndexFixing(Index3M,H1934,TRUE,_xll.ohTrigger(RecalcTrigger,Trigger3M)),NA())</f>
        <v>1.2994389114378344E-2</v>
      </c>
      <c r="L1934" s="44">
        <f>IFERROR(_xll.qlIndexFixing(Index6M,$H1934,TRUE,_xll.ohTrigger(RecalcTrigger,Trigger6M)),NA())</f>
        <v>1.291882349069139E-2</v>
      </c>
      <c r="M1934" s="183">
        <f>IFERROR(_xll.qlIndexFixing(Index1Y,$H1934,TRUE,_xll.ohTrigger(RecalcTrigger,Trigger1Y)),NA())</f>
        <v>1.3412712419920866E-2</v>
      </c>
      <c r="N1934" s="182">
        <f>IFERROR(_xll.qlIndexFixing(ONIndex1M,I1934,TRUE,_xll.ohTrigger(RecalcTrigger,Trigger1M)),NA())</f>
        <v>1.2714632983668039E-2</v>
      </c>
      <c r="O1934" s="44">
        <f>IFERROR(_xll.qlIndexFixing(ONIndex3M,I1934,TRUE,_xll.ohTrigger(RecalcTrigger,Trigger3M)),NA())</f>
        <v>1.297235189883672E-2</v>
      </c>
      <c r="P1934" s="44">
        <f>IFERROR(_xll.qlIndexFixing(ONIndex6M,I1934,TRUE,_xll.ohTrigger(RecalcTrigger,Trigger6M)),NA())</f>
        <v>1.2907254771867827E-2</v>
      </c>
      <c r="Q1934" s="183">
        <f>IFERROR(_xll.qlIndexFixing(ONIndex1Y,I1934,TRUE,_xll.ohTrigger(RecalcTrigger,Trigger1Y)),NA())</f>
        <v>1.332926020374714E-2</v>
      </c>
    </row>
    <row r="1935" spans="2:17" x14ac:dyDescent="0.2">
      <c r="B1935" s="39" t="s">
        <v>42</v>
      </c>
      <c r="D1935" s="42">
        <f>_xll.qlCalendarAdvance(Calendar,$D1934,B1935,"f",FALSE)</f>
        <v>53070</v>
      </c>
      <c r="E1935" s="177">
        <f>_xll.qlInterestRateIndexValueDate(IndexON,D1935)</f>
        <v>53070</v>
      </c>
      <c r="F1935" s="193">
        <f>IFERROR(_xll.qlIndexFixing(IndexON,D1935,TRUE,_xll.ohTrigger(RecalcTrigger,TriggerON)),NA())</f>
        <v>1.2578541811896216E-2</v>
      </c>
      <c r="H1935" s="42">
        <f>_xll.qlCalendarAdvance(Calendar,$H1934,B1935,"f",FALSE)</f>
        <v>53070</v>
      </c>
      <c r="I1935" s="177">
        <f>_xll.qlInterestRateIndexValueDate(Index1M,$H1935)</f>
        <v>53072</v>
      </c>
      <c r="J1935" s="182">
        <f>IFERROR(_xll.qlIndexFixing(Index1M,$H1935,TRUE,_xll.ohTrigger(RecalcTrigger,Trigger1M)),NA())</f>
        <v>1.272271186408519E-2</v>
      </c>
      <c r="K1935" s="44">
        <f>IFERROR(_xll.qlIndexFixing(Index3M,H1935,TRUE,_xll.ohTrigger(RecalcTrigger,Trigger3M)),NA())</f>
        <v>1.2994597495367292E-2</v>
      </c>
      <c r="L1935" s="44">
        <f>IFERROR(_xll.qlIndexFixing(Index6M,$H1935,TRUE,_xll.ohTrigger(RecalcTrigger,Trigger6M)),NA())</f>
        <v>1.2916371069858422E-2</v>
      </c>
      <c r="M1935" s="183">
        <f>IFERROR(_xll.qlIndexFixing(Index1Y,$H1935,TRUE,_xll.ohTrigger(RecalcTrigger,Trigger1Y)),NA())</f>
        <v>1.3412608212610687E-2</v>
      </c>
      <c r="N1935" s="182">
        <f>IFERROR(_xll.qlIndexFixing(ONIndex1M,I1935,TRUE,_xll.ohTrigger(RecalcTrigger,Trigger1M)),NA())</f>
        <v>1.2715031699528367E-2</v>
      </c>
      <c r="O1935" s="44">
        <f>IFERROR(_xll.qlIndexFixing(ONIndex3M,I1935,TRUE,_xll.ohTrigger(RecalcTrigger,Trigger3M)),NA())</f>
        <v>1.2972452262394185E-2</v>
      </c>
      <c r="P1935" s="44">
        <f>IFERROR(_xll.qlIndexFixing(ONIndex6M,I1935,TRUE,_xll.ohTrigger(RecalcTrigger,Trigger6M)),NA())</f>
        <v>1.2904784632574717E-2</v>
      </c>
      <c r="Q1935" s="183">
        <f>IFERROR(_xll.qlIndexFixing(ONIndex1Y,I1935,TRUE,_xll.ohTrigger(RecalcTrigger,Trigger1Y)),NA())</f>
        <v>1.3328835107948578E-2</v>
      </c>
    </row>
    <row r="1936" spans="2:17" x14ac:dyDescent="0.2">
      <c r="B1936" s="39" t="s">
        <v>42</v>
      </c>
      <c r="D1936" s="42">
        <f>_xll.qlCalendarAdvance(Calendar,$D1935,B1936,"f",FALSE)</f>
        <v>53077</v>
      </c>
      <c r="E1936" s="177">
        <f>_xll.qlInterestRateIndexValueDate(IndexON,D1936)</f>
        <v>53077</v>
      </c>
      <c r="F1936" s="193">
        <f>IFERROR(_xll.qlIndexFixing(IndexON,D1936,TRUE,_xll.ohTrigger(RecalcTrigger,TriggerON)),NA())</f>
        <v>1.2578541811896216E-2</v>
      </c>
      <c r="H1936" s="42">
        <f>_xll.qlCalendarAdvance(Calendar,$H1935,B1936,"f",FALSE)</f>
        <v>53077</v>
      </c>
      <c r="I1936" s="177">
        <f>_xll.qlInterestRateIndexValueDate(Index1M,$H1936)</f>
        <v>53079</v>
      </c>
      <c r="J1936" s="182">
        <f>IFERROR(_xll.qlIndexFixing(Index1M,$H1936,TRUE,_xll.ohTrigger(RecalcTrigger,Trigger1M)),NA())</f>
        <v>1.2723164179949953E-2</v>
      </c>
      <c r="K1936" s="44">
        <f>IFERROR(_xll.qlIndexFixing(Index3M,H1936,TRUE,_xll.ohTrigger(RecalcTrigger,Trigger3M)),NA())</f>
        <v>1.2994824377343355E-2</v>
      </c>
      <c r="L1936" s="44">
        <f>IFERROR(_xll.qlIndexFixing(Index6M,$H1936,TRUE,_xll.ohTrigger(RecalcTrigger,Trigger6M)),NA())</f>
        <v>1.2913921465091087E-2</v>
      </c>
      <c r="M1936" s="183">
        <f>IFERROR(_xll.qlIndexFixing(Index1Y,$H1936,TRUE,_xll.ohTrigger(RecalcTrigger,Trigger1Y)),NA())</f>
        <v>1.3412520882234552E-2</v>
      </c>
      <c r="N1936" s="182">
        <f>IFERROR(_xll.qlIndexFixing(ONIndex1M,I1936,TRUE,_xll.ohTrigger(RecalcTrigger,Trigger1M)),NA())</f>
        <v>1.2715511901246757E-2</v>
      </c>
      <c r="O1936" s="44">
        <f>IFERROR(_xll.qlIndexFixing(ONIndex3M,I1936,TRUE,_xll.ohTrigger(RecalcTrigger,Trigger3M)),NA())</f>
        <v>1.2972589179192084E-2</v>
      </c>
      <c r="P1936" s="44">
        <f>IFERROR(_xll.qlIndexFixing(ONIndex6M,I1936,TRUE,_xll.ohTrigger(RecalcTrigger,Trigger6M)),NA())</f>
        <v>1.2901964733620375E-2</v>
      </c>
      <c r="Q1936" s="183">
        <f>IFERROR(_xll.qlIndexFixing(ONIndex1Y,I1936,TRUE,_xll.ohTrigger(RecalcTrigger,Trigger1Y)),NA())</f>
        <v>1.3328359335247342E-2</v>
      </c>
    </row>
    <row r="1937" spans="2:17" x14ac:dyDescent="0.2">
      <c r="B1937" s="39" t="s">
        <v>42</v>
      </c>
      <c r="D1937" s="42">
        <f>_xll.qlCalendarAdvance(Calendar,$D1936,B1937,"f",FALSE)</f>
        <v>53084</v>
      </c>
      <c r="E1937" s="177">
        <f>_xll.qlInterestRateIndexValueDate(IndexON,D1937)</f>
        <v>53084</v>
      </c>
      <c r="F1937" s="193">
        <f>IFERROR(_xll.qlIndexFixing(IndexON,D1937,TRUE,_xll.ohTrigger(RecalcTrigger,TriggerON)),NA())</f>
        <v>1.2578541811896216E-2</v>
      </c>
      <c r="H1937" s="42">
        <f>_xll.qlCalendarAdvance(Calendar,$H1936,B1937,"f",FALSE)</f>
        <v>53084</v>
      </c>
      <c r="I1937" s="177">
        <f>_xll.qlInterestRateIndexValueDate(Index1M,$H1937)</f>
        <v>53086</v>
      </c>
      <c r="J1937" s="182">
        <f>IFERROR(_xll.qlIndexFixing(Index1M,$H1937,TRUE,_xll.ohTrigger(RecalcTrigger,Trigger1M)),NA())</f>
        <v>1.2723636698139529E-2</v>
      </c>
      <c r="K1937" s="44">
        <f>IFERROR(_xll.qlIndexFixing(Index3M,H1937,TRUE,_xll.ohTrigger(RecalcTrigger,Trigger3M)),NA())</f>
        <v>1.2995325241069626E-2</v>
      </c>
      <c r="L1937" s="44">
        <f>IFERROR(_xll.qlIndexFixing(Index6M,$H1937,TRUE,_xll.ohTrigger(RecalcTrigger,Trigger6M)),NA())</f>
        <v>1.2911646513482929E-2</v>
      </c>
      <c r="M1937" s="183">
        <f>IFERROR(_xll.qlIndexFixing(Index1Y,$H1937,TRUE,_xll.ohTrigger(RecalcTrigger,Trigger1Y)),NA())</f>
        <v>1.341245009071637E-2</v>
      </c>
      <c r="N1937" s="182">
        <f>IFERROR(_xll.qlIndexFixing(ONIndex1M,I1937,TRUE,_xll.ohTrigger(RecalcTrigger,Trigger1M)),NA())</f>
        <v>1.2715889270662473E-2</v>
      </c>
      <c r="O1937" s="44">
        <f>IFERROR(_xll.qlIndexFixing(ONIndex3M,I1937,TRUE,_xll.ohTrigger(RecalcTrigger,Trigger3M)),NA())</f>
        <v>1.2972707461935684E-2</v>
      </c>
      <c r="P1937" s="44">
        <f>IFERROR(_xll.qlIndexFixing(ONIndex6M,I1937,TRUE,_xll.ohTrigger(RecalcTrigger,Trigger6M)),NA())</f>
        <v>1.2899852008745327E-2</v>
      </c>
      <c r="Q1937" s="183">
        <f>IFERROR(_xll.qlIndexFixing(ONIndex1Y,I1937,TRUE,_xll.ohTrigger(RecalcTrigger,Trigger1Y)),NA())</f>
        <v>1.3328009561437426E-2</v>
      </c>
    </row>
    <row r="1938" spans="2:17" x14ac:dyDescent="0.2">
      <c r="B1938" s="39" t="s">
        <v>42</v>
      </c>
      <c r="D1938" s="42">
        <f>_xll.qlCalendarAdvance(Calendar,$D1937,B1938,"f",FALSE)</f>
        <v>53091</v>
      </c>
      <c r="E1938" s="177">
        <f>_xll.qlInterestRateIndexValueDate(IndexON,D1938)</f>
        <v>53091</v>
      </c>
      <c r="F1938" s="193">
        <f>IFERROR(_xll.qlIndexFixing(IndexON,D1938,TRUE,_xll.ohTrigger(RecalcTrigger,TriggerON)),NA())</f>
        <v>1.2578541811976152E-2</v>
      </c>
      <c r="H1938" s="42">
        <f>_xll.qlCalendarAdvance(Calendar,$H1937,B1938,"f",FALSE)</f>
        <v>53091</v>
      </c>
      <c r="I1938" s="177">
        <f>_xll.qlInterestRateIndexValueDate(Index1M,$H1938)</f>
        <v>53093</v>
      </c>
      <c r="J1938" s="182">
        <f>IFERROR(_xll.qlIndexFixing(Index1M,$H1938,TRUE,_xll.ohTrigger(RecalcTrigger,Trigger1M)),NA())</f>
        <v>1.272412947663254E-2</v>
      </c>
      <c r="K1938" s="44">
        <f>IFERROR(_xll.qlIndexFixing(Index3M,H1938,TRUE,_xll.ohTrigger(RecalcTrigger,Trigger3M)),NA())</f>
        <v>1.299559062786043E-2</v>
      </c>
      <c r="L1938" s="44">
        <f>IFERROR(_xll.qlIndexFixing(Index6M,$H1938,TRUE,_xll.ohTrigger(RecalcTrigger,Trigger6M)),NA())</f>
        <v>1.2909202973318741E-2</v>
      </c>
      <c r="M1938" s="183">
        <f>IFERROR(_xll.qlIndexFixing(Index1Y,$H1938,TRUE,_xll.ohTrigger(RecalcTrigger,Trigger1Y)),NA())</f>
        <v>1.3412395499027173E-2</v>
      </c>
      <c r="N1938" s="182">
        <f>IFERROR(_xll.qlIndexFixing(ONIndex1M,I1938,TRUE,_xll.ohTrigger(RecalcTrigger,Trigger1M)),NA())</f>
        <v>1.2716348241763598E-2</v>
      </c>
      <c r="O1938" s="44">
        <f>IFERROR(_xll.qlIndexFixing(ONIndex3M,I1938,TRUE,_xll.ohTrigger(RecalcTrigger,Trigger3M)),NA())</f>
        <v>1.2972862400957297E-2</v>
      </c>
      <c r="P1938" s="44">
        <f>IFERROR(_xll.qlIndexFixing(ONIndex6M,I1938,TRUE,_xll.ohTrigger(RecalcTrigger,Trigger6M)),NA())</f>
        <v>1.2897389564416883E-2</v>
      </c>
      <c r="Q1938" s="183">
        <f>IFERROR(_xll.qlIndexFixing(ONIndex1Y,I1938,TRUE,_xll.ohTrigger(RecalcTrigger,Trigger1Y)),NA())</f>
        <v>1.332760915708775E-2</v>
      </c>
    </row>
    <row r="1939" spans="2:17" x14ac:dyDescent="0.2">
      <c r="B1939" s="39" t="s">
        <v>42</v>
      </c>
      <c r="D1939" s="42">
        <f>_xll.qlCalendarAdvance(Calendar,$D1938,B1939,"f",FALSE)</f>
        <v>53098</v>
      </c>
      <c r="E1939" s="177">
        <f>_xll.qlInterestRateIndexValueDate(IndexON,D1939)</f>
        <v>53098</v>
      </c>
      <c r="F1939" s="193">
        <f>IFERROR(_xll.qlIndexFixing(IndexON,D1939,TRUE,_xll.ohTrigger(RecalcTrigger,TriggerON)),NA())</f>
        <v>1.2578541811896216E-2</v>
      </c>
      <c r="H1939" s="42">
        <f>_xll.qlCalendarAdvance(Calendar,$H1938,B1939,"f",FALSE)</f>
        <v>53098</v>
      </c>
      <c r="I1939" s="177">
        <f>_xll.qlInterestRateIndexValueDate(Index1M,$H1939)</f>
        <v>53100</v>
      </c>
      <c r="J1939" s="182">
        <f>IFERROR(_xll.qlIndexFixing(Index1M,$H1939,TRUE,_xll.ohTrigger(RecalcTrigger,Trigger1M)),NA())</f>
        <v>1.2724642573410105E-2</v>
      </c>
      <c r="K1939" s="44">
        <f>IFERROR(_xll.qlIndexFixing(Index3M,H1939,TRUE,_xll.ohTrigger(RecalcTrigger,Trigger3M)),NA())</f>
        <v>1.2995874674429305E-2</v>
      </c>
      <c r="L1939" s="44">
        <f>IFERROR(_xll.qlIndexFixing(Index6M,$H1939,TRUE,_xll.ohTrigger(RecalcTrigger,Trigger6M)),NA())</f>
        <v>1.2906762314598884E-2</v>
      </c>
      <c r="M1939" s="183">
        <f>IFERROR(_xll.qlIndexFixing(Index1Y,$H1939,TRUE,_xll.ohTrigger(RecalcTrigger,Trigger1Y)),NA())</f>
        <v>1.3412356767184674E-2</v>
      </c>
      <c r="N1939" s="182">
        <f>IFERROR(_xll.qlIndexFixing(ONIndex1M,I1939,TRUE,_xll.ohTrigger(RecalcTrigger,Trigger1M)),NA())</f>
        <v>1.2716827413665754E-2</v>
      </c>
      <c r="O1939" s="44">
        <f>IFERROR(_xll.qlIndexFixing(ONIndex3M,I1939,TRUE,_xll.ohTrigger(RecalcTrigger,Trigger3M)),NA())</f>
        <v>1.29730356343849E-2</v>
      </c>
      <c r="P1939" s="44">
        <f>IFERROR(_xll.qlIndexFixing(ONIndex6M,I1939,TRUE,_xll.ohTrigger(RecalcTrigger,Trigger6M)),NA())</f>
        <v>1.2894929725284499E-2</v>
      </c>
      <c r="Q1939" s="183">
        <f>IFERROR(_xll.qlIndexFixing(ONIndex1Y,I1939,TRUE,_xll.ohTrigger(RecalcTrigger,Trigger1Y)),NA())</f>
        <v>1.3327217029557303E-2</v>
      </c>
    </row>
    <row r="1940" spans="2:17" x14ac:dyDescent="0.2">
      <c r="B1940" s="39" t="s">
        <v>42</v>
      </c>
      <c r="D1940" s="42">
        <f>_xll.qlCalendarAdvance(Calendar,$D1939,B1940,"f",FALSE)</f>
        <v>53105</v>
      </c>
      <c r="E1940" s="177">
        <f>_xll.qlInterestRateIndexValueDate(IndexON,D1940)</f>
        <v>53105</v>
      </c>
      <c r="F1940" s="193">
        <f>IFERROR(_xll.qlIndexFixing(IndexON,D1940,TRUE,_xll.ohTrigger(RecalcTrigger,TriggerON)),NA())</f>
        <v>1.2578541811896216E-2</v>
      </c>
      <c r="H1940" s="42">
        <f>_xll.qlCalendarAdvance(Calendar,$H1939,B1940,"f",FALSE)</f>
        <v>53105</v>
      </c>
      <c r="I1940" s="177">
        <f>_xll.qlInterestRateIndexValueDate(Index1M,$H1940)</f>
        <v>53107</v>
      </c>
      <c r="J1940" s="182">
        <f>IFERROR(_xll.qlIndexFixing(Index1M,$H1940,TRUE,_xll.ohTrigger(RecalcTrigger,Trigger1M)),NA())</f>
        <v>1.272517604644835E-2</v>
      </c>
      <c r="K1940" s="44">
        <f>IFERROR(_xll.qlIndexFixing(Index3M,H1940,TRUE,_xll.ohTrigger(RecalcTrigger,Trigger3M)),NA())</f>
        <v>1.2996177432258546E-2</v>
      </c>
      <c r="L1940" s="44">
        <f>IFERROR(_xll.qlIndexFixing(Index6M,$H1940,TRUE,_xll.ohTrigger(RecalcTrigger,Trigger6M)),NA())</f>
        <v>1.2904324557553625E-2</v>
      </c>
      <c r="M1940" s="183">
        <f>IFERROR(_xll.qlIndexFixing(Index1Y,$H1940,TRUE,_xll.ohTrigger(RecalcTrigger,Trigger1Y)),NA())</f>
        <v>1.3412333554253917E-2</v>
      </c>
      <c r="N1940" s="182">
        <f>IFERROR(_xll.qlIndexFixing(ONIndex1M,I1940,TRUE,_xll.ohTrigger(RecalcTrigger,Trigger1M)),NA())</f>
        <v>1.2717326844322585E-2</v>
      </c>
      <c r="O1940" s="44">
        <f>IFERROR(_xll.qlIndexFixing(ONIndex3M,I1940,TRUE,_xll.ohTrigger(RecalcTrigger,Trigger3M)),NA())</f>
        <v>1.2973227213537442E-2</v>
      </c>
      <c r="P1940" s="44">
        <f>IFERROR(_xll.qlIndexFixing(ONIndex6M,I1940,TRUE,_xll.ohTrigger(RecalcTrigger,Trigger6M)),NA())</f>
        <v>1.2892472511492059E-2</v>
      </c>
      <c r="Q1940" s="183">
        <f>IFERROR(_xll.qlIndexFixing(ONIndex1Y,I1940,TRUE,_xll.ohTrigger(RecalcTrigger,Trigger1Y)),NA())</f>
        <v>1.332683320210748E-2</v>
      </c>
    </row>
    <row r="1941" spans="2:17" x14ac:dyDescent="0.2">
      <c r="B1941" s="39" t="s">
        <v>42</v>
      </c>
      <c r="D1941" s="42">
        <f>_xll.qlCalendarAdvance(Calendar,$D1940,B1941,"f",FALSE)</f>
        <v>53112</v>
      </c>
      <c r="E1941" s="177">
        <f>_xll.qlInterestRateIndexValueDate(IndexON,D1941)</f>
        <v>53112</v>
      </c>
      <c r="F1941" s="193">
        <f>IFERROR(_xll.qlIndexFixing(IndexON,D1941,TRUE,_xll.ohTrigger(RecalcTrigger,TriggerON)),NA())</f>
        <v>1.2578541811896216E-2</v>
      </c>
      <c r="H1941" s="42">
        <f>_xll.qlCalendarAdvance(Calendar,$H1940,B1941,"f",FALSE)</f>
        <v>53112</v>
      </c>
      <c r="I1941" s="177">
        <f>_xll.qlInterestRateIndexValueDate(Index1M,$H1941)</f>
        <v>53114</v>
      </c>
      <c r="J1941" s="182">
        <f>IFERROR(_xll.qlIndexFixing(Index1M,$H1941,TRUE,_xll.ohTrigger(RecalcTrigger,Trigger1M)),NA())</f>
        <v>1.2725729953723397E-2</v>
      </c>
      <c r="K1941" s="44">
        <f>IFERROR(_xll.qlIndexFixing(Index3M,H1941,TRUE,_xll.ohTrigger(RecalcTrigger,Trigger3M)),NA())</f>
        <v>1.2996498952831321E-2</v>
      </c>
      <c r="L1941" s="44">
        <f>IFERROR(_xll.qlIndexFixing(Index6M,$H1941,TRUE,_xll.ohTrigger(RecalcTrigger,Trigger6M)),NA())</f>
        <v>1.290171639023867E-2</v>
      </c>
      <c r="M1941" s="183">
        <f>IFERROR(_xll.qlIndexFixing(Index1Y,$H1941,TRUE,_xll.ohTrigger(RecalcTrigger,Trigger1Y)),NA())</f>
        <v>1.341232551834576E-2</v>
      </c>
      <c r="N1941" s="182">
        <f>IFERROR(_xll.qlIndexFixing(ONIndex1M,I1941,TRUE,_xll.ohTrigger(RecalcTrigger,Trigger1M)),NA())</f>
        <v>1.2717846591767668E-2</v>
      </c>
      <c r="O1941" s="44">
        <f>IFERROR(_xll.qlIndexFixing(ONIndex3M,I1941,TRUE,_xll.ohTrigger(RecalcTrigger,Trigger3M)),NA())</f>
        <v>1.2973437189893744E-2</v>
      </c>
      <c r="P1941" s="44">
        <f>IFERROR(_xll.qlIndexFixing(ONIndex6M,I1941,TRUE,_xll.ohTrigger(RecalcTrigger,Trigger6M)),NA())</f>
        <v>1.2890017943103516E-2</v>
      </c>
      <c r="Q1941" s="183">
        <f>IFERROR(_xll.qlIndexFixing(ONIndex1Y,I1941,TRUE,_xll.ohTrigger(RecalcTrigger,Trigger1Y)),NA())</f>
        <v>1.33264576978398E-2</v>
      </c>
    </row>
    <row r="1942" spans="2:17" x14ac:dyDescent="0.2">
      <c r="B1942" s="39" t="s">
        <v>42</v>
      </c>
      <c r="D1942" s="42">
        <f>_xll.qlCalendarAdvance(Calendar,$D1941,B1942,"f",FALSE)</f>
        <v>53119</v>
      </c>
      <c r="E1942" s="177">
        <f>_xll.qlInterestRateIndexValueDate(IndexON,D1942)</f>
        <v>53119</v>
      </c>
      <c r="F1942" s="193">
        <f>IFERROR(_xll.qlIndexFixing(IndexON,D1942,TRUE,_xll.ohTrigger(RecalcTrigger,TriggerON)),NA())</f>
        <v>1.2578541811896216E-2</v>
      </c>
      <c r="H1942" s="42">
        <f>_xll.qlCalendarAdvance(Calendar,$H1941,B1942,"f",FALSE)</f>
        <v>53119</v>
      </c>
      <c r="I1942" s="177">
        <f>_xll.qlInterestRateIndexValueDate(Index1M,$H1942)</f>
        <v>53121</v>
      </c>
      <c r="J1942" s="182">
        <f>IFERROR(_xll.qlIndexFixing(Index1M,$H1942,TRUE,_xll.ohTrigger(RecalcTrigger,Trigger1M)),NA())</f>
        <v>1.2726304353218865E-2</v>
      </c>
      <c r="K1942" s="44">
        <f>IFERROR(_xll.qlIndexFixing(Index3M,H1942,TRUE,_xll.ohTrigger(RecalcTrigger,Trigger3M)),NA())</f>
        <v>1.2996839287631663E-2</v>
      </c>
      <c r="L1942" s="44">
        <f>IFERROR(_xll.qlIndexFixing(Index6M,$H1942,TRUE,_xll.ohTrigger(RecalcTrigger,Trigger6M)),NA())</f>
        <v>1.2899284106663684E-2</v>
      </c>
      <c r="M1942" s="183">
        <f>IFERROR(_xll.qlIndexFixing(Index1Y,$H1942,TRUE,_xll.ohTrigger(RecalcTrigger,Trigger1Y)),NA())</f>
        <v>1.3412332316618827E-2</v>
      </c>
      <c r="N1942" s="182">
        <f>IFERROR(_xll.qlIndexFixing(ONIndex1M,I1942,TRUE,_xll.ohTrigger(RecalcTrigger,Trigger1M)),NA())</f>
        <v>1.2718386713874708E-2</v>
      </c>
      <c r="O1942" s="44">
        <f>IFERROR(_xll.qlIndexFixing(ONIndex3M,I1942,TRUE,_xll.ohTrigger(RecalcTrigger,Trigger3M)),NA())</f>
        <v>1.2973665614453012E-2</v>
      </c>
      <c r="P1942" s="44">
        <f>IFERROR(_xll.qlIndexFixing(ONIndex6M,I1942,TRUE,_xll.ohTrigger(RecalcTrigger,Trigger6M)),NA())</f>
        <v>1.2887566040262755E-2</v>
      </c>
      <c r="Q1942" s="183">
        <f>IFERROR(_xll.qlIndexFixing(ONIndex1Y,I1942,TRUE,_xll.ohTrigger(RecalcTrigger,Trigger1Y)),NA())</f>
        <v>1.332609053993572E-2</v>
      </c>
    </row>
    <row r="1943" spans="2:17" x14ac:dyDescent="0.2">
      <c r="B1943" s="39" t="s">
        <v>42</v>
      </c>
      <c r="D1943" s="42">
        <f>_xll.qlCalendarAdvance(Calendar,$D1942,B1943,"f",FALSE)</f>
        <v>53126</v>
      </c>
      <c r="E1943" s="177">
        <f>_xll.qlInterestRateIndexValueDate(IndexON,D1943)</f>
        <v>53126</v>
      </c>
      <c r="F1943" s="193">
        <f>IFERROR(_xll.qlIndexFixing(IndexON,D1943,TRUE,_xll.ohTrigger(RecalcTrigger,TriggerON)),NA())</f>
        <v>1.2578541811896216E-2</v>
      </c>
      <c r="H1943" s="42">
        <f>_xll.qlCalendarAdvance(Calendar,$H1942,B1943,"f",FALSE)</f>
        <v>53126</v>
      </c>
      <c r="I1943" s="177">
        <f>_xll.qlInterestRateIndexValueDate(Index1M,$H1943)</f>
        <v>53128</v>
      </c>
      <c r="J1943" s="182">
        <f>IFERROR(_xll.qlIndexFixing(Index1M,$H1943,TRUE,_xll.ohTrigger(RecalcTrigger,Trigger1M)),NA())</f>
        <v>1.2726899302915873E-2</v>
      </c>
      <c r="K1943" s="44">
        <f>IFERROR(_xll.qlIndexFixing(Index3M,H1943,TRUE,_xll.ohTrigger(RecalcTrigger,Trigger3M)),NA())</f>
        <v>1.2997198488141869E-2</v>
      </c>
      <c r="L1943" s="44">
        <f>IFERROR(_xll.qlIndexFixing(Index6M,$H1943,TRUE,_xll.ohTrigger(RecalcTrigger,Trigger6M)),NA())</f>
        <v>1.2896854780752101E-2</v>
      </c>
      <c r="M1943" s="183">
        <f>IFERROR(_xll.qlIndexFixing(Index1Y,$H1943,TRUE,_xll.ohTrigger(RecalcTrigger,Trigger1Y)),NA())</f>
        <v>1.3412353605277554E-2</v>
      </c>
      <c r="N1943" s="182">
        <f>IFERROR(_xll.qlIndexFixing(ONIndex1M,I1943,TRUE,_xll.ohTrigger(RecalcTrigger,Trigger1M)),NA())</f>
        <v>1.2718947268437475E-2</v>
      </c>
      <c r="O1943" s="44">
        <f>IFERROR(_xll.qlIndexFixing(ONIndex3M,I1943,TRUE,_xll.ohTrigger(RecalcTrigger,Trigger3M)),NA())</f>
        <v>1.2973912538853938E-2</v>
      </c>
      <c r="P1943" s="44">
        <f>IFERROR(_xll.qlIndexFixing(ONIndex6M,I1943,TRUE,_xll.ohTrigger(RecalcTrigger,Trigger6M)),NA())</f>
        <v>1.2885116823033727E-2</v>
      </c>
      <c r="Q1943" s="183">
        <f>IFERROR(_xll.qlIndexFixing(ONIndex1Y,I1943,TRUE,_xll.ohTrigger(RecalcTrigger,Trigger1Y)),NA())</f>
        <v>1.3325731751576697E-2</v>
      </c>
    </row>
    <row r="1944" spans="2:17" x14ac:dyDescent="0.2">
      <c r="B1944" s="39" t="s">
        <v>42</v>
      </c>
      <c r="D1944" s="42">
        <f>_xll.qlCalendarAdvance(Calendar,$D1943,B1944,"f",FALSE)</f>
        <v>53133</v>
      </c>
      <c r="E1944" s="177">
        <f>_xll.qlInterestRateIndexValueDate(IndexON,D1944)</f>
        <v>53133</v>
      </c>
      <c r="F1944" s="193">
        <f>IFERROR(_xll.qlIndexFixing(IndexON,D1944,TRUE,_xll.ohTrigger(RecalcTrigger,TriggerON)),NA())</f>
        <v>1.2578541811896216E-2</v>
      </c>
      <c r="H1944" s="42">
        <f>_xll.qlCalendarAdvance(Calendar,$H1943,B1944,"f",FALSE)</f>
        <v>53133</v>
      </c>
      <c r="I1944" s="177">
        <f>_xll.qlInterestRateIndexValueDate(Index1M,$H1944)</f>
        <v>53135</v>
      </c>
      <c r="J1944" s="182">
        <f>IFERROR(_xll.qlIndexFixing(Index1M,$H1944,TRUE,_xll.ohTrigger(RecalcTrigger,Trigger1M)),NA())</f>
        <v>1.2727514860785549E-2</v>
      </c>
      <c r="K1944" s="44">
        <f>IFERROR(_xll.qlIndexFixing(Index3M,H1944,TRUE,_xll.ohTrigger(RecalcTrigger,Trigger3M)),NA())</f>
        <v>1.2997576605846842E-2</v>
      </c>
      <c r="L1944" s="44">
        <f>IFERROR(_xll.qlIndexFixing(Index6M,$H1944,TRUE,_xll.ohTrigger(RecalcTrigger,Trigger6M)),NA())</f>
        <v>1.2894428432732113E-2</v>
      </c>
      <c r="M1944" s="183">
        <f>IFERROR(_xll.qlIndexFixing(Index1Y,$H1944,TRUE,_xll.ohTrigger(RecalcTrigger,Trigger1Y)),NA())</f>
        <v>1.3412389039573707E-2</v>
      </c>
      <c r="N1944" s="182">
        <f>IFERROR(_xll.qlIndexFixing(ONIndex1M,I1944,TRUE,_xll.ohTrigger(RecalcTrigger,Trigger1M)),NA())</f>
        <v>1.2719528313409612E-2</v>
      </c>
      <c r="O1944" s="44">
        <f>IFERROR(_xll.qlIndexFixing(ONIndex3M,I1944,TRUE,_xll.ohTrigger(RecalcTrigger,Trigger3M)),NA())</f>
        <v>1.29741780142556E-2</v>
      </c>
      <c r="P1944" s="44">
        <f>IFERROR(_xll.qlIndexFixing(ONIndex6M,I1944,TRUE,_xll.ohTrigger(RecalcTrigger,Trigger6M)),NA())</f>
        <v>1.2882670311560318E-2</v>
      </c>
      <c r="Q1944" s="183">
        <f>IFERROR(_xll.qlIndexFixing(ONIndex1Y,I1944,TRUE,_xll.ohTrigger(RecalcTrigger,Trigger1Y)),NA())</f>
        <v>1.3325381355864252E-2</v>
      </c>
    </row>
    <row r="1945" spans="2:17" x14ac:dyDescent="0.2">
      <c r="B1945" s="39" t="s">
        <v>42</v>
      </c>
      <c r="D1945" s="42">
        <f>_xll.qlCalendarAdvance(Calendar,$D1944,B1945,"f",FALSE)</f>
        <v>53140</v>
      </c>
      <c r="E1945" s="177">
        <f>_xll.qlInterestRateIndexValueDate(IndexON,D1945)</f>
        <v>53140</v>
      </c>
      <c r="F1945" s="193">
        <f>IFERROR(_xll.qlIndexFixing(IndexON,D1945,TRUE,_xll.ohTrigger(RecalcTrigger,TriggerON)),NA())</f>
        <v>1.2578541811896216E-2</v>
      </c>
      <c r="H1945" s="42">
        <f>_xll.qlCalendarAdvance(Calendar,$H1944,B1945,"f",FALSE)</f>
        <v>53140</v>
      </c>
      <c r="I1945" s="177">
        <f>_xll.qlInterestRateIndexValueDate(Index1M,$H1945)</f>
        <v>53142</v>
      </c>
      <c r="J1945" s="182">
        <f>IFERROR(_xll.qlIndexFixing(Index1M,$H1945,TRUE,_xll.ohTrigger(RecalcTrigger,Trigger1M)),NA())</f>
        <v>1.2728151084811512E-2</v>
      </c>
      <c r="K1945" s="44">
        <f>IFERROR(_xll.qlIndexFixing(Index3M,H1945,TRUE,_xll.ohTrigger(RecalcTrigger,Trigger3M)),NA())</f>
        <v>1.2997973692230616E-2</v>
      </c>
      <c r="L1945" s="44">
        <f>IFERROR(_xll.qlIndexFixing(Index6M,$H1945,TRUE,_xll.ohTrigger(RecalcTrigger,Trigger6M)),NA())</f>
        <v>1.2892005082832784E-2</v>
      </c>
      <c r="M1945" s="183">
        <f>IFERROR(_xll.qlIndexFixing(Index1Y,$H1945,TRUE,_xll.ohTrigger(RecalcTrigger,Trigger1Y)),NA())</f>
        <v>1.3412438273805085E-2</v>
      </c>
      <c r="N1945" s="182">
        <f>IFERROR(_xll.qlIndexFixing(ONIndex1M,I1945,TRUE,_xll.ohTrigger(RecalcTrigger,Trigger1M)),NA())</f>
        <v>1.2720129906824695E-2</v>
      </c>
      <c r="O1945" s="44">
        <f>IFERROR(_xll.qlIndexFixing(ONIndex3M,I1945,TRUE,_xll.ohTrigger(RecalcTrigger,Trigger3M)),NA())</f>
        <v>1.2974462092056882E-2</v>
      </c>
      <c r="P1945" s="44">
        <f>IFERROR(_xll.qlIndexFixing(ONIndex6M,I1945,TRUE,_xll.ohTrigger(RecalcTrigger,Trigger6M)),NA())</f>
        <v>1.2880226526146288E-2</v>
      </c>
      <c r="Q1945" s="183">
        <f>IFERROR(_xll.qlIndexFixing(ONIndex1Y,I1945,TRUE,_xll.ohTrigger(RecalcTrigger,Trigger1Y)),NA())</f>
        <v>1.332503937621965E-2</v>
      </c>
    </row>
    <row r="1946" spans="2:17" x14ac:dyDescent="0.2">
      <c r="B1946" s="39" t="s">
        <v>42</v>
      </c>
      <c r="D1946" s="42">
        <f>_xll.qlCalendarAdvance(Calendar,$D1945,B1946,"f",FALSE)</f>
        <v>53147</v>
      </c>
      <c r="E1946" s="177">
        <f>_xll.qlInterestRateIndexValueDate(IndexON,D1946)</f>
        <v>53147</v>
      </c>
      <c r="F1946" s="193">
        <f>IFERROR(_xll.qlIndexFixing(IndexON,D1946,TRUE,_xll.ohTrigger(RecalcTrigger,TriggerON)),NA())</f>
        <v>1.2578541811896216E-2</v>
      </c>
      <c r="H1946" s="42">
        <f>_xll.qlCalendarAdvance(Calendar,$H1945,B1946,"f",FALSE)</f>
        <v>53147</v>
      </c>
      <c r="I1946" s="177">
        <f>_xll.qlInterestRateIndexValueDate(Index1M,$H1946)</f>
        <v>53149</v>
      </c>
      <c r="J1946" s="182">
        <f>IFERROR(_xll.qlIndexFixing(Index1M,$H1946,TRUE,_xll.ohTrigger(RecalcTrigger,Trigger1M)),NA())</f>
        <v>1.2728808032979877E-2</v>
      </c>
      <c r="K1946" s="44">
        <f>IFERROR(_xll.qlIndexFixing(Index3M,H1946,TRUE,_xll.ohTrigger(RecalcTrigger,Trigger3M)),NA())</f>
        <v>1.2998389798777226E-2</v>
      </c>
      <c r="L1946" s="44">
        <f>IFERROR(_xll.qlIndexFixing(Index6M,$H1946,TRUE,_xll.ohTrigger(RecalcTrigger,Trigger6M)),NA())</f>
        <v>1.288976008332998E-2</v>
      </c>
      <c r="M1946" s="183">
        <f>IFERROR(_xll.qlIndexFixing(Index1Y,$H1946,TRUE,_xll.ohTrigger(RecalcTrigger,Trigger1Y)),NA())</f>
        <v>1.3412500961316158E-2</v>
      </c>
      <c r="N1946" s="182">
        <f>IFERROR(_xll.qlIndexFixing(ONIndex1M,I1946,TRUE,_xll.ohTrigger(RecalcTrigger,Trigger1M)),NA())</f>
        <v>1.2720752106556432E-2</v>
      </c>
      <c r="O1946" s="44">
        <f>IFERROR(_xll.qlIndexFixing(ONIndex3M,I1946,TRUE,_xll.ohTrigger(RecalcTrigger,Trigger3M)),NA())</f>
        <v>1.2974764823416862E-2</v>
      </c>
      <c r="P1946" s="44">
        <f>IFERROR(_xll.qlIndexFixing(ONIndex6M,I1946,TRUE,_xll.ohTrigger(RecalcTrigger,Trigger6M)),NA())</f>
        <v>1.2877785486455906E-2</v>
      </c>
      <c r="Q1946" s="183">
        <f>IFERROR(_xll.qlIndexFixing(ONIndex1Y,I1946,TRUE,_xll.ohTrigger(RecalcTrigger,Trigger1Y)),NA())</f>
        <v>1.3324705835584538E-2</v>
      </c>
    </row>
    <row r="1947" spans="2:17" x14ac:dyDescent="0.2">
      <c r="B1947" s="39" t="s">
        <v>42</v>
      </c>
      <c r="D1947" s="42">
        <f>_xll.qlCalendarAdvance(Calendar,$D1946,B1947,"f",FALSE)</f>
        <v>53154</v>
      </c>
      <c r="E1947" s="177">
        <f>_xll.qlInterestRateIndexValueDate(IndexON,D1947)</f>
        <v>53154</v>
      </c>
      <c r="F1947" s="193">
        <f>IFERROR(_xll.qlIndexFixing(IndexON,D1947,TRUE,_xll.ohTrigger(RecalcTrigger,TriggerON)),NA())</f>
        <v>1.2578541811896216E-2</v>
      </c>
      <c r="H1947" s="42">
        <f>_xll.qlCalendarAdvance(Calendar,$H1946,B1947,"f",FALSE)</f>
        <v>53154</v>
      </c>
      <c r="I1947" s="177">
        <f>_xll.qlInterestRateIndexValueDate(Index1M,$H1947)</f>
        <v>53156</v>
      </c>
      <c r="J1947" s="182">
        <f>IFERROR(_xll.qlIndexFixing(Index1M,$H1947,TRUE,_xll.ohTrigger(RecalcTrigger,Trigger1M)),NA())</f>
        <v>1.2729485763259274E-2</v>
      </c>
      <c r="K1947" s="44">
        <f>IFERROR(_xll.qlIndexFixing(Index3M,H1947,TRUE,_xll.ohTrigger(RecalcTrigger,Trigger3M)),NA())</f>
        <v>1.2998824976970707E-2</v>
      </c>
      <c r="L1947" s="44">
        <f>IFERROR(_xll.qlIndexFixing(Index6M,$H1947,TRUE,_xll.ohTrigger(RecalcTrigger,Trigger6M)),NA())</f>
        <v>1.2887343204445859E-2</v>
      </c>
      <c r="M1947" s="183">
        <f>IFERROR(_xll.qlIndexFixing(Index1Y,$H1947,TRUE,_xll.ohTrigger(RecalcTrigger,Trigger1Y)),NA())</f>
        <v>1.3412576754498079E-2</v>
      </c>
      <c r="N1947" s="182">
        <f>IFERROR(_xll.qlIndexFixing(ONIndex1M,I1947,TRUE,_xll.ohTrigger(RecalcTrigger,Trigger1M)),NA())</f>
        <v>1.2721394970318656E-2</v>
      </c>
      <c r="O1947" s="44">
        <f>IFERROR(_xll.qlIndexFixing(ONIndex3M,I1947,TRUE,_xll.ohTrigger(RecalcTrigger,Trigger3M)),NA())</f>
        <v>1.2975086259734425E-2</v>
      </c>
      <c r="P1947" s="44">
        <f>IFERROR(_xll.qlIndexFixing(ONIndex6M,I1947,TRUE,_xll.ohTrigger(RecalcTrigger,Trigger6M)),NA())</f>
        <v>1.2875347212952803E-2</v>
      </c>
      <c r="Q1947" s="183">
        <f>IFERROR(_xll.qlIndexFixing(ONIndex1Y,I1947,TRUE,_xll.ohTrigger(RecalcTrigger,Trigger1Y)),NA())</f>
        <v>1.3324380757380183E-2</v>
      </c>
    </row>
    <row r="1948" spans="2:17" x14ac:dyDescent="0.2">
      <c r="B1948" s="39" t="s">
        <v>42</v>
      </c>
      <c r="D1948" s="42">
        <f>_xll.qlCalendarAdvance(Calendar,$D1947,B1948,"f",FALSE)</f>
        <v>53161</v>
      </c>
      <c r="E1948" s="177">
        <f>_xll.qlInterestRateIndexValueDate(IndexON,D1948)</f>
        <v>53161</v>
      </c>
      <c r="F1948" s="193">
        <f>IFERROR(_xll.qlIndexFixing(IndexON,D1948,TRUE,_xll.ohTrigger(RecalcTrigger,TriggerON)),NA())</f>
        <v>1.2578541811976152E-2</v>
      </c>
      <c r="H1948" s="42">
        <f>_xll.qlCalendarAdvance(Calendar,$H1947,B1948,"f",FALSE)</f>
        <v>53161</v>
      </c>
      <c r="I1948" s="177">
        <f>_xll.qlInterestRateIndexValueDate(Index1M,$H1948)</f>
        <v>53163</v>
      </c>
      <c r="J1948" s="182">
        <f>IFERROR(_xll.qlIndexFixing(Index1M,$H1948,TRUE,_xll.ohTrigger(RecalcTrigger,Trigger1M)),NA())</f>
        <v>1.2730184333635819E-2</v>
      </c>
      <c r="K1948" s="44">
        <f>IFERROR(_xll.qlIndexFixing(Index3M,H1948,TRUE,_xll.ohTrigger(RecalcTrigger,Trigger3M)),NA())</f>
        <v>1.2999279278297698E-2</v>
      </c>
      <c r="L1948" s="44">
        <f>IFERROR(_xll.qlIndexFixing(Index6M,$H1948,TRUE,_xll.ohTrigger(RecalcTrigger,Trigger6M)),NA())</f>
        <v>1.2884929389075908E-2</v>
      </c>
      <c r="M1948" s="183">
        <f>IFERROR(_xll.qlIndexFixing(Index1Y,$H1948,TRUE,_xll.ohTrigger(RecalcTrigger,Trigger1Y)),NA())</f>
        <v>1.3412665304788249E-2</v>
      </c>
      <c r="N1948" s="182">
        <f>IFERROR(_xll.qlIndexFixing(ONIndex1M,I1948,TRUE,_xll.ohTrigger(RecalcTrigger,Trigger1M)),NA())</f>
        <v>1.2722058556304816E-2</v>
      </c>
      <c r="O1948" s="44">
        <f>IFERROR(_xll.qlIndexFixing(ONIndex3M,I1948,TRUE,_xll.ohTrigger(RecalcTrigger,Trigger3M)),NA())</f>
        <v>1.2975426452248584E-2</v>
      </c>
      <c r="P1948" s="44">
        <f>IFERROR(_xll.qlIndexFixing(ONIndex6M,I1948,TRUE,_xll.ohTrigger(RecalcTrigger,Trigger6M)),NA())</f>
        <v>1.2872911725461123E-2</v>
      </c>
      <c r="Q1948" s="183">
        <f>IFERROR(_xll.qlIndexFixing(ONIndex1Y,I1948,TRUE,_xll.ohTrigger(RecalcTrigger,Trigger1Y)),NA())</f>
        <v>1.3324064164468297E-2</v>
      </c>
    </row>
    <row r="1949" spans="2:17" x14ac:dyDescent="0.2">
      <c r="B1949" s="39" t="s">
        <v>42</v>
      </c>
      <c r="D1949" s="42">
        <f>_xll.qlCalendarAdvance(Calendar,$D1948,B1949,"f",FALSE)</f>
        <v>53168</v>
      </c>
      <c r="E1949" s="177">
        <f>_xll.qlInterestRateIndexValueDate(IndexON,D1949)</f>
        <v>53168</v>
      </c>
      <c r="F1949" s="193">
        <f>IFERROR(_xll.qlIndexFixing(IndexON,D1949,TRUE,_xll.ohTrigger(RecalcTrigger,TriggerON)),NA())</f>
        <v>1.2578541811976152E-2</v>
      </c>
      <c r="H1949" s="42">
        <f>_xll.qlCalendarAdvance(Calendar,$H1948,B1949,"f",FALSE)</f>
        <v>53168</v>
      </c>
      <c r="I1949" s="177">
        <f>_xll.qlInterestRateIndexValueDate(Index1M,$H1949)</f>
        <v>53170</v>
      </c>
      <c r="J1949" s="182">
        <f>IFERROR(_xll.qlIndexFixing(Index1M,$H1949,TRUE,_xll.ohTrigger(RecalcTrigger,Trigger1M)),NA())</f>
        <v>1.2730903802088134E-2</v>
      </c>
      <c r="K1949" s="44">
        <f>IFERROR(_xll.qlIndexFixing(Index3M,H1949,TRUE,_xll.ohTrigger(RecalcTrigger,Trigger3M)),NA())</f>
        <v>1.2999752754241369E-2</v>
      </c>
      <c r="L1949" s="44">
        <f>IFERROR(_xll.qlIndexFixing(Index6M,$H1949,TRUE,_xll.ohTrigger(RecalcTrigger,Trigger6M)),NA())</f>
        <v>1.2882518657448683E-2</v>
      </c>
      <c r="M1949" s="183">
        <f>IFERROR(_xll.qlIndexFixing(Index1Y,$H1949,TRUE,_xll.ohTrigger(RecalcTrigger,Trigger1Y)),NA())</f>
        <v>1.3412766262670085E-2</v>
      </c>
      <c r="N1949" s="182">
        <f>IFERROR(_xll.qlIndexFixing(ONIndex1M,I1949,TRUE,_xll.ohTrigger(RecalcTrigger,Trigger1M)),NA())</f>
        <v>1.2722742922228747E-2</v>
      </c>
      <c r="O1949" s="44">
        <f>IFERROR(_xll.qlIndexFixing(ONIndex3M,I1949,TRUE,_xll.ohTrigger(RecalcTrigger,Trigger3M)),NA())</f>
        <v>1.297578545243816E-2</v>
      </c>
      <c r="P1949" s="44">
        <f>IFERROR(_xll.qlIndexFixing(ONIndex6M,I1949,TRUE,_xll.ohTrigger(RecalcTrigger,Trigger6M)),NA())</f>
        <v>1.2870479044444494E-2</v>
      </c>
      <c r="Q1949" s="183">
        <f>IFERROR(_xll.qlIndexFixing(ONIndex1Y,I1949,TRUE,_xll.ohTrigger(RecalcTrigger,Trigger1Y)),NA())</f>
        <v>1.3323756080270144E-2</v>
      </c>
    </row>
    <row r="1950" spans="2:17" x14ac:dyDescent="0.2">
      <c r="B1950" s="39" t="s">
        <v>42</v>
      </c>
      <c r="D1950" s="42">
        <f>_xll.qlCalendarAdvance(Calendar,$D1949,B1950,"f",FALSE)</f>
        <v>53175</v>
      </c>
      <c r="E1950" s="177">
        <f>_xll.qlInterestRateIndexValueDate(IndexON,D1950)</f>
        <v>53175</v>
      </c>
      <c r="F1950" s="193">
        <f>IFERROR(_xll.qlIndexFixing(IndexON,D1950,TRUE,_xll.ohTrigger(RecalcTrigger,TriggerON)),NA())</f>
        <v>1.2578541811896216E-2</v>
      </c>
      <c r="H1950" s="42">
        <f>_xll.qlCalendarAdvance(Calendar,$H1949,B1950,"f",FALSE)</f>
        <v>53175</v>
      </c>
      <c r="I1950" s="177">
        <f>_xll.qlInterestRateIndexValueDate(Index1M,$H1950)</f>
        <v>53177</v>
      </c>
      <c r="J1950" s="182">
        <f>IFERROR(_xll.qlIndexFixing(Index1M,$H1950,TRUE,_xll.ohTrigger(RecalcTrigger,Trigger1M)),NA())</f>
        <v>1.2731644226597338E-2</v>
      </c>
      <c r="K1950" s="44">
        <f>IFERROR(_xll.qlIndexFixing(Index3M,H1950,TRUE,_xll.ohTrigger(RecalcTrigger,Trigger3M)),NA())</f>
        <v>1.3000245456290093E-2</v>
      </c>
      <c r="L1950" s="44">
        <f>IFERROR(_xll.qlIndexFixing(Index6M,$H1950,TRUE,_xll.ohTrigger(RecalcTrigger,Trigger6M)),NA())</f>
        <v>1.2880113672011646E-2</v>
      </c>
      <c r="M1950" s="183">
        <f>IFERROR(_xll.qlIndexFixing(Index1Y,$H1950,TRUE,_xll.ohTrigger(RecalcTrigger,Trigger1Y)),NA())</f>
        <v>1.3412879277673906E-2</v>
      </c>
      <c r="N1950" s="182">
        <f>IFERROR(_xll.qlIndexFixing(ONIndex1M,I1950,TRUE,_xll.ohTrigger(RecalcTrigger,Trigger1M)),NA())</f>
        <v>1.272344812604409E-2</v>
      </c>
      <c r="O1950" s="44">
        <f>IFERROR(_xll.qlIndexFixing(ONIndex3M,I1950,TRUE,_xll.ohTrigger(RecalcTrigger,Trigger3M)),NA())</f>
        <v>1.297616331146223E-2</v>
      </c>
      <c r="P1950" s="44">
        <f>IFERROR(_xll.qlIndexFixing(ONIndex6M,I1950,TRUE,_xll.ohTrigger(RecalcTrigger,Trigger6M)),NA())</f>
        <v>1.286804918972706E-2</v>
      </c>
      <c r="Q1950" s="183">
        <f>IFERROR(_xll.qlIndexFixing(ONIndex1Y,I1950,TRUE,_xll.ohTrigger(RecalcTrigger,Trigger1Y)),NA())</f>
        <v>1.3323456527887245E-2</v>
      </c>
    </row>
    <row r="1951" spans="2:17" x14ac:dyDescent="0.2">
      <c r="B1951" s="39" t="s">
        <v>42</v>
      </c>
      <c r="D1951" s="42">
        <f>_xll.qlCalendarAdvance(Calendar,$D1950,B1951,"f",FALSE)</f>
        <v>53182</v>
      </c>
      <c r="E1951" s="177">
        <f>_xll.qlInterestRateIndexValueDate(IndexON,D1951)</f>
        <v>53182</v>
      </c>
      <c r="F1951" s="193">
        <f>IFERROR(_xll.qlIndexFixing(IndexON,D1951,TRUE,_xll.ohTrigger(RecalcTrigger,TriggerON)),NA())</f>
        <v>1.257854181181628E-2</v>
      </c>
      <c r="H1951" s="42">
        <f>_xll.qlCalendarAdvance(Calendar,$H1950,B1951,"f",FALSE)</f>
        <v>53182</v>
      </c>
      <c r="I1951" s="177">
        <f>_xll.qlInterestRateIndexValueDate(Index1M,$H1951)</f>
        <v>53184</v>
      </c>
      <c r="J1951" s="182">
        <f>IFERROR(_xll.qlIndexFixing(Index1M,$H1951,TRUE,_xll.ohTrigger(RecalcTrigger,Trigger1M)),NA())</f>
        <v>1.2732405665142055E-2</v>
      </c>
      <c r="K1951" s="44">
        <f>IFERROR(_xll.qlIndexFixing(Index3M,H1951,TRUE,_xll.ohTrigger(RecalcTrigger,Trigger3M)),NA())</f>
        <v>1.3000757435926172E-2</v>
      </c>
      <c r="L1951" s="44">
        <f>IFERROR(_xll.qlIndexFixing(Index6M,$H1951,TRUE,_xll.ohTrigger(RecalcTrigger,Trigger6M)),NA())</f>
        <v>1.2877735958012622E-2</v>
      </c>
      <c r="M1951" s="183">
        <f>IFERROR(_xll.qlIndexFixing(Index1Y,$H1951,TRUE,_xll.ohTrigger(RecalcTrigger,Trigger1Y)),NA())</f>
        <v>1.3413003998376274E-2</v>
      </c>
      <c r="N1951" s="182">
        <f>IFERROR(_xll.qlIndexFixing(ONIndex1M,I1951,TRUE,_xll.ohTrigger(RecalcTrigger,Trigger1M)),NA())</f>
        <v>1.2724174225704488E-2</v>
      </c>
      <c r="O1951" s="44">
        <f>IFERROR(_xll.qlIndexFixing(ONIndex3M,I1951,TRUE,_xll.ohTrigger(RecalcTrigger,Trigger3M)),NA())</f>
        <v>1.2976560080559807E-2</v>
      </c>
      <c r="P1951" s="44">
        <f>IFERROR(_xll.qlIndexFixing(ONIndex6M,I1951,TRUE,_xll.ohTrigger(RecalcTrigger,Trigger6M)),NA())</f>
        <v>1.2865622181612579E-2</v>
      </c>
      <c r="Q1951" s="183">
        <f>IFERROR(_xll.qlIndexFixing(ONIndex1Y,I1951,TRUE,_xll.ohTrigger(RecalcTrigger,Trigger1Y)),NA())</f>
        <v>1.3323165530501058E-2</v>
      </c>
    </row>
    <row r="1952" spans="2:17" x14ac:dyDescent="0.2">
      <c r="B1952" s="39" t="s">
        <v>42</v>
      </c>
      <c r="D1952" s="42">
        <f>_xll.qlCalendarAdvance(Calendar,$D1951,B1952,"f",FALSE)</f>
        <v>53189</v>
      </c>
      <c r="E1952" s="177">
        <f>_xll.qlInterestRateIndexValueDate(IndexON,D1952)</f>
        <v>53189</v>
      </c>
      <c r="F1952" s="193">
        <f>IFERROR(_xll.qlIndexFixing(IndexON,D1952,TRUE,_xll.ohTrigger(RecalcTrigger,TriggerON)),NA())</f>
        <v>1.2578541811896216E-2</v>
      </c>
      <c r="H1952" s="42">
        <f>_xll.qlCalendarAdvance(Calendar,$H1951,B1952,"f",FALSE)</f>
        <v>53189</v>
      </c>
      <c r="I1952" s="177">
        <f>_xll.qlInterestRateIndexValueDate(Index1M,$H1952)</f>
        <v>53191</v>
      </c>
      <c r="J1952" s="182">
        <f>IFERROR(_xll.qlIndexFixing(Index1M,$H1952,TRUE,_xll.ohTrigger(RecalcTrigger,Trigger1M)),NA())</f>
        <v>1.2733188175700905E-2</v>
      </c>
      <c r="K1952" s="44">
        <f>IFERROR(_xll.qlIndexFixing(Index3M,H1952,TRUE,_xll.ohTrigger(RecalcTrigger,Trigger3M)),NA())</f>
        <v>1.3001288744638849E-2</v>
      </c>
      <c r="L1952" s="44">
        <f>IFERROR(_xll.qlIndexFixing(Index6M,$H1952,TRUE,_xll.ohTrigger(RecalcTrigger,Trigger6M)),NA())</f>
        <v>1.2875390438052432E-2</v>
      </c>
      <c r="M1952" s="183">
        <f>IFERROR(_xll.qlIndexFixing(Index1Y,$H1952,TRUE,_xll.ohTrigger(RecalcTrigger,Trigger1Y)),NA())</f>
        <v>1.3413140072399774E-2</v>
      </c>
      <c r="N1952" s="182">
        <f>IFERROR(_xll.qlIndexFixing(ONIndex1M,I1952,TRUE,_xll.ohTrigger(RecalcTrigger,Trigger1M)),NA())</f>
        <v>1.2724921279163581E-2</v>
      </c>
      <c r="O1952" s="44">
        <f>IFERROR(_xll.qlIndexFixing(ONIndex3M,I1952,TRUE,_xll.ohTrigger(RecalcTrigger,Trigger3M)),NA())</f>
        <v>1.2976975811369584E-2</v>
      </c>
      <c r="P1952" s="44">
        <f>IFERROR(_xll.qlIndexFixing(ONIndex6M,I1952,TRUE,_xll.ohTrigger(RecalcTrigger,Trigger6M)),NA())</f>
        <v>1.286319804000513E-2</v>
      </c>
      <c r="Q1952" s="183">
        <f>IFERROR(_xll.qlIndexFixing(ONIndex1Y,I1952,TRUE,_xll.ohTrigger(RecalcTrigger,Trigger1Y)),NA())</f>
        <v>1.3322883111372974E-2</v>
      </c>
    </row>
    <row r="1953" spans="2:17" x14ac:dyDescent="0.2">
      <c r="B1953" s="39" t="s">
        <v>42</v>
      </c>
      <c r="D1953" s="42">
        <f>_xll.qlCalendarAdvance(Calendar,$D1952,B1953,"f",FALSE)</f>
        <v>53196</v>
      </c>
      <c r="E1953" s="177">
        <f>_xll.qlInterestRateIndexValueDate(IndexON,D1953)</f>
        <v>53196</v>
      </c>
      <c r="F1953" s="193">
        <f>IFERROR(_xll.qlIndexFixing(IndexON,D1953,TRUE,_xll.ohTrigger(RecalcTrigger,TriggerON)),NA())</f>
        <v>1.2578541811976152E-2</v>
      </c>
      <c r="H1953" s="42">
        <f>_xll.qlCalendarAdvance(Calendar,$H1952,B1953,"f",FALSE)</f>
        <v>53196</v>
      </c>
      <c r="I1953" s="177">
        <f>_xll.qlInterestRateIndexValueDate(Index1M,$H1953)</f>
        <v>53198</v>
      </c>
      <c r="J1953" s="182">
        <f>IFERROR(_xll.qlIndexFixing(Index1M,$H1953,TRUE,_xll.ohTrigger(RecalcTrigger,Trigger1M)),NA())</f>
        <v>1.2733991816257506E-2</v>
      </c>
      <c r="K1953" s="44">
        <f>IFERROR(_xll.qlIndexFixing(Index3M,H1953,TRUE,_xll.ohTrigger(RecalcTrigger,Trigger3M)),NA())</f>
        <v>1.300183943391303E-2</v>
      </c>
      <c r="L1953" s="44">
        <f>IFERROR(_xll.qlIndexFixing(Index6M,$H1953,TRUE,_xll.ohTrigger(RecalcTrigger,Trigger6M)),NA())</f>
        <v>1.2873077349649894E-2</v>
      </c>
      <c r="M1953" s="183">
        <f>IFERROR(_xll.qlIndexFixing(Index1Y,$H1953,TRUE,_xll.ohTrigger(RecalcTrigger,Trigger1Y)),NA())</f>
        <v>1.3413287146413235E-2</v>
      </c>
      <c r="N1953" s="182">
        <f>IFERROR(_xll.qlIndexFixing(ONIndex1M,I1953,TRUE,_xll.ohTrigger(RecalcTrigger,Trigger1M)),NA())</f>
        <v>1.2725689344215141E-2</v>
      </c>
      <c r="O1953" s="44">
        <f>IFERROR(_xll.qlIndexFixing(ONIndex3M,I1953,TRUE,_xll.ohTrigger(RecalcTrigger,Trigger3M)),NA())</f>
        <v>1.2977410554890767E-2</v>
      </c>
      <c r="P1953" s="44">
        <f>IFERROR(_xll.qlIndexFixing(ONIndex6M,I1953,TRUE,_xll.ohTrigger(RecalcTrigger,Trigger6M)),NA())</f>
        <v>1.2860776785128536E-2</v>
      </c>
      <c r="Q1953" s="183">
        <f>IFERROR(_xll.qlIndexFixing(ONIndex1Y,I1953,TRUE,_xll.ohTrigger(RecalcTrigger,Trigger1Y)),NA())</f>
        <v>1.3322609293524579E-2</v>
      </c>
    </row>
    <row r="1954" spans="2:17" x14ac:dyDescent="0.2">
      <c r="B1954" s="39" t="s">
        <v>42</v>
      </c>
      <c r="D1954" s="42">
        <f>_xll.qlCalendarAdvance(Calendar,$D1953,B1954,"f",FALSE)</f>
        <v>53203</v>
      </c>
      <c r="E1954" s="177">
        <f>_xll.qlInterestRateIndexValueDate(IndexON,D1954)</f>
        <v>53203</v>
      </c>
      <c r="F1954" s="193">
        <f>IFERROR(_xll.qlIndexFixing(IndexON,D1954,TRUE,_xll.ohTrigger(RecalcTrigger,TriggerON)),NA())</f>
        <v>1.2578541811896216E-2</v>
      </c>
      <c r="H1954" s="42">
        <f>_xll.qlCalendarAdvance(Calendar,$H1953,B1954,"f",FALSE)</f>
        <v>53203</v>
      </c>
      <c r="I1954" s="177">
        <f>_xll.qlInterestRateIndexValueDate(Index1M,$H1954)</f>
        <v>53205</v>
      </c>
      <c r="J1954" s="182">
        <f>IFERROR(_xll.qlIndexFixing(Index1M,$H1954,TRUE,_xll.ohTrigger(RecalcTrigger,Trigger1M)),NA())</f>
        <v>1.2733959371562213E-2</v>
      </c>
      <c r="K1954" s="44">
        <f>IFERROR(_xll.qlIndexFixing(Index3M,H1954,TRUE,_xll.ohTrigger(RecalcTrigger,Trigger3M)),NA())</f>
        <v>1.3002130610290354E-2</v>
      </c>
      <c r="L1954" s="44">
        <f>IFERROR(_xll.qlIndexFixing(Index6M,$H1954,TRUE,_xll.ohTrigger(RecalcTrigger,Trigger6M)),NA())</f>
        <v>1.2870419671765786E-2</v>
      </c>
      <c r="M1954" s="183">
        <f>IFERROR(_xll.qlIndexFixing(Index1Y,$H1954,TRUE,_xll.ohTrigger(RecalcTrigger,Trigger1Y)),NA())</f>
        <v>1.3413444866131288E-2</v>
      </c>
      <c r="N1954" s="182">
        <f>IFERROR(_xll.qlIndexFixing(ONIndex1M,I1954,TRUE,_xll.ohTrigger(RecalcTrigger,Trigger1M)),NA())</f>
        <v>1.2726478478892744E-2</v>
      </c>
      <c r="O1954" s="44">
        <f>IFERROR(_xll.qlIndexFixing(ONIndex3M,I1954,TRUE,_xll.ohTrigger(RecalcTrigger,Trigger3M)),NA())</f>
        <v>1.297786436252224E-2</v>
      </c>
      <c r="P1954" s="44">
        <f>IFERROR(_xll.qlIndexFixing(ONIndex6M,I1954,TRUE,_xll.ohTrigger(RecalcTrigger,Trigger6M)),NA())</f>
        <v>1.2858358437206618E-2</v>
      </c>
      <c r="Q1954" s="183">
        <f>IFERROR(_xll.qlIndexFixing(ONIndex1Y,I1954,TRUE,_xll.ohTrigger(RecalcTrigger,Trigger1Y)),NA())</f>
        <v>1.3322344100297201E-2</v>
      </c>
    </row>
    <row r="1955" spans="2:17" x14ac:dyDescent="0.2">
      <c r="B1955" s="39" t="s">
        <v>42</v>
      </c>
      <c r="D1955" s="42">
        <f>_xll.qlCalendarAdvance(Calendar,$D1954,B1955,"f",FALSE)</f>
        <v>53210</v>
      </c>
      <c r="E1955" s="177">
        <f>_xll.qlInterestRateIndexValueDate(IndexON,D1955)</f>
        <v>53210</v>
      </c>
      <c r="F1955" s="193">
        <f>IFERROR(_xll.qlIndexFixing(IndexON,D1955,TRUE,_xll.ohTrigger(RecalcTrigger,TriggerON)),NA())</f>
        <v>1.2578541811896216E-2</v>
      </c>
      <c r="H1955" s="42">
        <f>_xll.qlCalendarAdvance(Calendar,$H1954,B1955,"f",FALSE)</f>
        <v>53210</v>
      </c>
      <c r="I1955" s="177">
        <f>_xll.qlInterestRateIndexValueDate(Index1M,$H1955)</f>
        <v>53212</v>
      </c>
      <c r="J1955" s="182">
        <f>IFERROR(_xll.qlIndexFixing(Index1M,$H1955,TRUE,_xll.ohTrigger(RecalcTrigger,Trigger1M)),NA())</f>
        <v>1.2735662719283447E-2</v>
      </c>
      <c r="K1955" s="44">
        <f>IFERROR(_xll.qlIndexFixing(Index3M,H1955,TRUE,_xll.ohTrigger(RecalcTrigger,Trigger3M)),NA())</f>
        <v>1.300271879254139E-2</v>
      </c>
      <c r="L1955" s="44">
        <f>IFERROR(_xll.qlIndexFixing(Index6M,$H1955,TRUE,_xll.ohTrigger(RecalcTrigger,Trigger6M)),NA())</f>
        <v>1.2868153546631173E-2</v>
      </c>
      <c r="M1955" s="183">
        <f>IFERROR(_xll.qlIndexFixing(Index1Y,$H1955,TRUE,_xll.ohTrigger(RecalcTrigger,Trigger1Y)),NA())</f>
        <v>1.3413612876315902E-2</v>
      </c>
      <c r="N1955" s="182">
        <f>IFERROR(_xll.qlIndexFixing(ONIndex1M,I1955,TRUE,_xll.ohTrigger(RecalcTrigger,Trigger1M)),NA())</f>
        <v>1.2727288741070097E-2</v>
      </c>
      <c r="O1955" s="44">
        <f>IFERROR(_xll.qlIndexFixing(ONIndex3M,I1955,TRUE,_xll.ohTrigger(RecalcTrigger,Trigger3M)),NA())</f>
        <v>1.2978337285503017E-2</v>
      </c>
      <c r="P1955" s="44">
        <f>IFERROR(_xll.qlIndexFixing(ONIndex6M,I1955,TRUE,_xll.ohTrigger(RecalcTrigger,Trigger6M)),NA())</f>
        <v>1.2855943016143456E-2</v>
      </c>
      <c r="Q1955" s="183">
        <f>IFERROR(_xll.qlIndexFixing(ONIndex1Y,I1955,TRUE,_xll.ohTrigger(RecalcTrigger,Trigger1Y)),NA())</f>
        <v>1.3322087554712425E-2</v>
      </c>
    </row>
    <row r="1956" spans="2:17" x14ac:dyDescent="0.2">
      <c r="B1956" s="39" t="s">
        <v>42</v>
      </c>
      <c r="D1956" s="42">
        <f>_xll.qlCalendarAdvance(Calendar,$D1955,B1956,"f",FALSE)</f>
        <v>53217</v>
      </c>
      <c r="E1956" s="177">
        <f>_xll.qlInterestRateIndexValueDate(IndexON,D1956)</f>
        <v>53217</v>
      </c>
      <c r="F1956" s="193">
        <f>IFERROR(_xll.qlIndexFixing(IndexON,D1956,TRUE,_xll.ohTrigger(RecalcTrigger,TriggerON)),NA())</f>
        <v>1.2578541811976152E-2</v>
      </c>
      <c r="H1956" s="42">
        <f>_xll.qlCalendarAdvance(Calendar,$H1955,B1956,"f",FALSE)</f>
        <v>53217</v>
      </c>
      <c r="I1956" s="177">
        <f>_xll.qlInterestRateIndexValueDate(Index1M,$H1956)</f>
        <v>53219</v>
      </c>
      <c r="J1956" s="182">
        <f>IFERROR(_xll.qlIndexFixing(Index1M,$H1956,TRUE,_xll.ohTrigger(RecalcTrigger,Trigger1M)),NA())</f>
        <v>1.2736530097715026E-2</v>
      </c>
      <c r="K1956" s="44">
        <f>IFERROR(_xll.qlIndexFixing(Index3M,H1956,TRUE,_xll.ohTrigger(RecalcTrigger,Trigger3M)),NA())</f>
        <v>1.300332650543151E-2</v>
      </c>
      <c r="L1956" s="44">
        <f>IFERROR(_xll.qlIndexFixing(Index6M,$H1956,TRUE,_xll.ohTrigger(RecalcTrigger,Trigger6M)),NA())</f>
        <v>1.2865921220869582E-2</v>
      </c>
      <c r="M1956" s="183">
        <f>IFERROR(_xll.qlIndexFixing(Index1Y,$H1956,TRUE,_xll.ohTrigger(RecalcTrigger,Trigger1Y)),NA())</f>
        <v>1.3413790820773099E-2</v>
      </c>
      <c r="N1956" s="182">
        <f>IFERROR(_xll.qlIndexFixing(ONIndex1M,I1956,TRUE,_xll.ohTrigger(RecalcTrigger,Trigger1M)),NA())</f>
        <v>1.272812018854097E-2</v>
      </c>
      <c r="O1956" s="44">
        <f>IFERROR(_xll.qlIndexFixing(ONIndex3M,I1956,TRUE,_xll.ohTrigger(RecalcTrigger,Trigger3M)),NA())</f>
        <v>1.2978829375391854E-2</v>
      </c>
      <c r="P1956" s="44">
        <f>IFERROR(_xll.qlIndexFixing(ONIndex6M,I1956,TRUE,_xll.ohTrigger(RecalcTrigger,Trigger6M)),NA())</f>
        <v>1.2853530542162872E-2</v>
      </c>
      <c r="Q1956" s="183">
        <f>IFERROR(_xll.qlIndexFixing(ONIndex1Y,I1956,TRUE,_xll.ohTrigger(RecalcTrigger,Trigger1Y)),NA())</f>
        <v>1.332183968011158E-2</v>
      </c>
    </row>
    <row r="1957" spans="2:17" x14ac:dyDescent="0.2">
      <c r="B1957" s="39" t="s">
        <v>42</v>
      </c>
      <c r="D1957" s="42">
        <f>_xll.qlCalendarAdvance(Calendar,$D1956,B1957,"f",FALSE)</f>
        <v>53224</v>
      </c>
      <c r="E1957" s="177">
        <f>_xll.qlInterestRateIndexValueDate(IndexON,D1957)</f>
        <v>53224</v>
      </c>
      <c r="F1957" s="193">
        <f>IFERROR(_xll.qlIndexFixing(IndexON,D1957,TRUE,_xll.ohTrigger(RecalcTrigger,TriggerON)),NA())</f>
        <v>1.2578541811896216E-2</v>
      </c>
      <c r="H1957" s="42">
        <f>_xll.qlCalendarAdvance(Calendar,$H1956,B1957,"f",FALSE)</f>
        <v>53224</v>
      </c>
      <c r="I1957" s="177">
        <f>_xll.qlInterestRateIndexValueDate(Index1M,$H1957)</f>
        <v>53226</v>
      </c>
      <c r="J1957" s="182">
        <f>IFERROR(_xll.qlIndexFixing(Index1M,$H1957,TRUE,_xll.ohTrigger(RecalcTrigger,Trigger1M)),NA())</f>
        <v>1.2737418838066339E-2</v>
      </c>
      <c r="K1957" s="44">
        <f>IFERROR(_xll.qlIndexFixing(Index3M,H1957,TRUE,_xll.ohTrigger(RecalcTrigger,Trigger3M)),NA())</f>
        <v>1.3003953800448321E-2</v>
      </c>
      <c r="L1957" s="44">
        <f>IFERROR(_xll.qlIndexFixing(Index6M,$H1957,TRUE,_xll.ohTrigger(RecalcTrigger,Trigger6M)),NA())</f>
        <v>1.286372293935696E-2</v>
      </c>
      <c r="M1957" s="183">
        <f>IFERROR(_xll.qlIndexFixing(Index1Y,$H1957,TRUE,_xll.ohTrigger(RecalcTrigger,Trigger1Y)),NA())</f>
        <v>1.3413978342357113E-2</v>
      </c>
      <c r="N1957" s="182">
        <f>IFERROR(_xll.qlIndexFixing(ONIndex1M,I1957,TRUE,_xll.ohTrigger(RecalcTrigger,Trigger1M)),NA())</f>
        <v>1.2728972879418876E-2</v>
      </c>
      <c r="O1957" s="44">
        <f>IFERROR(_xll.qlIndexFixing(ONIndex3M,I1957,TRUE,_xll.ohTrigger(RecalcTrigger,Trigger3M)),NA())</f>
        <v>1.2979340683187957E-2</v>
      </c>
      <c r="P1957" s="44">
        <f>IFERROR(_xll.qlIndexFixing(ONIndex6M,I1957,TRUE,_xll.ohTrigger(RecalcTrigger,Trigger6M)),NA())</f>
        <v>1.2851121035168944E-2</v>
      </c>
      <c r="Q1957" s="183">
        <f>IFERROR(_xll.qlIndexFixing(ONIndex1Y,I1957,TRUE,_xll.ohTrigger(RecalcTrigger,Trigger1Y)),NA())</f>
        <v>1.3321600499676123E-2</v>
      </c>
    </row>
    <row r="1958" spans="2:17" x14ac:dyDescent="0.2">
      <c r="B1958" s="39" t="s">
        <v>42</v>
      </c>
      <c r="D1958" s="42">
        <f>_xll.qlCalendarAdvance(Calendar,$D1957,B1958,"f",FALSE)</f>
        <v>53231</v>
      </c>
      <c r="E1958" s="177">
        <f>_xll.qlInterestRateIndexValueDate(IndexON,D1958)</f>
        <v>53231</v>
      </c>
      <c r="F1958" s="193">
        <f>IFERROR(_xll.qlIndexFixing(IndexON,D1958,TRUE,_xll.ohTrigger(RecalcTrigger,TriggerON)),NA())</f>
        <v>1.2578541811896216E-2</v>
      </c>
      <c r="H1958" s="42">
        <f>_xll.qlCalendarAdvance(Calendar,$H1957,B1958,"f",FALSE)</f>
        <v>53231</v>
      </c>
      <c r="I1958" s="177">
        <f>_xll.qlInterestRateIndexValueDate(Index1M,$H1958)</f>
        <v>53233</v>
      </c>
      <c r="J1958" s="182">
        <f>IFERROR(_xll.qlIndexFixing(Index1M,$H1958,TRUE,_xll.ohTrigger(RecalcTrigger,Trigger1M)),NA())</f>
        <v>1.2738328998318504E-2</v>
      </c>
      <c r="K1958" s="44">
        <f>IFERROR(_xll.qlIndexFixing(Index3M,H1958,TRUE,_xll.ohTrigger(RecalcTrigger,Trigger3M)),NA())</f>
        <v>1.3004600729077668E-2</v>
      </c>
      <c r="L1958" s="44">
        <f>IFERROR(_xll.qlIndexFixing(Index6M,$H1958,TRUE,_xll.ohTrigger(RecalcTrigger,Trigger6M)),NA())</f>
        <v>1.2861558947395867E-2</v>
      </c>
      <c r="M1958" s="183">
        <f>IFERROR(_xll.qlIndexFixing(Index1Y,$H1958,TRUE,_xll.ohTrigger(RecalcTrigger,Trigger1Y)),NA())</f>
        <v>1.3414175082966889E-2</v>
      </c>
      <c r="N1958" s="182">
        <f>IFERROR(_xll.qlIndexFixing(ONIndex1M,I1958,TRUE,_xll.ohTrigger(RecalcTrigger,Trigger1M)),NA())</f>
        <v>1.2729846871497585E-2</v>
      </c>
      <c r="O1958" s="44">
        <f>IFERROR(_xll.qlIndexFixing(ONIndex3M,I1958,TRUE,_xll.ohTrigger(RecalcTrigger,Trigger3M)),NA())</f>
        <v>1.2979871260530018E-2</v>
      </c>
      <c r="P1958" s="44">
        <f>IFERROR(_xll.qlIndexFixing(ONIndex6M,I1958,TRUE,_xll.ohTrigger(RecalcTrigger,Trigger6M)),NA())</f>
        <v>1.2848714515545367E-2</v>
      </c>
      <c r="Q1958" s="183">
        <f>IFERROR(_xll.qlIndexFixing(ONIndex1Y,I1958,TRUE,_xll.ohTrigger(RecalcTrigger,Trigger1Y)),NA())</f>
        <v>1.3321370036427638E-2</v>
      </c>
    </row>
    <row r="1959" spans="2:17" x14ac:dyDescent="0.2">
      <c r="B1959" s="39" t="s">
        <v>42</v>
      </c>
      <c r="D1959" s="42">
        <f>_xll.qlCalendarAdvance(Calendar,$D1958,B1959,"f",FALSE)</f>
        <v>53238</v>
      </c>
      <c r="E1959" s="177">
        <f>_xll.qlInterestRateIndexValueDate(IndexON,D1959)</f>
        <v>53238</v>
      </c>
      <c r="F1959" s="193">
        <f>IFERROR(_xll.qlIndexFixing(IndexON,D1959,TRUE,_xll.ohTrigger(RecalcTrigger,TriggerON)),NA())</f>
        <v>1.2578541811896216E-2</v>
      </c>
      <c r="H1959" s="42">
        <f>_xll.qlCalendarAdvance(Calendar,$H1958,B1959,"f",FALSE)</f>
        <v>53238</v>
      </c>
      <c r="I1959" s="177">
        <f>_xll.qlInterestRateIndexValueDate(Index1M,$H1959)</f>
        <v>53240</v>
      </c>
      <c r="J1959" s="182">
        <f>IFERROR(_xll.qlIndexFixing(Index1M,$H1959,TRUE,_xll.ohTrigger(RecalcTrigger,Trigger1M)),NA())</f>
        <v>1.2739260636455141E-2</v>
      </c>
      <c r="K1959" s="44">
        <f>IFERROR(_xll.qlIndexFixing(Index3M,H1959,TRUE,_xll.ohTrigger(RecalcTrigger,Trigger3M)),NA())</f>
        <v>1.300555344464677E-2</v>
      </c>
      <c r="L1959" s="44">
        <f>IFERROR(_xll.qlIndexFixing(Index6M,$H1959,TRUE,_xll.ohTrigger(RecalcTrigger,Trigger6M)),NA())</f>
        <v>1.2859521631980087E-2</v>
      </c>
      <c r="M1959" s="183">
        <f>IFERROR(_xll.qlIndexFixing(Index1Y,$H1959,TRUE,_xll.ohTrigger(RecalcTrigger,Trigger1Y)),NA())</f>
        <v>1.3414380683548053E-2</v>
      </c>
      <c r="N1959" s="182">
        <f>IFERROR(_xll.qlIndexFixing(ONIndex1M,I1959,TRUE,_xll.ohTrigger(RecalcTrigger,Trigger1M)),NA())</f>
        <v>1.273074222273074E-2</v>
      </c>
      <c r="O1959" s="44">
        <f>IFERROR(_xll.qlIndexFixing(ONIndex3M,I1959,TRUE,_xll.ohTrigger(RecalcTrigger,Trigger3M)),NA())</f>
        <v>1.2980421158337307E-2</v>
      </c>
      <c r="P1959" s="44">
        <f>IFERROR(_xll.qlIndexFixing(ONIndex6M,I1959,TRUE,_xll.ohTrigger(RecalcTrigger,Trigger6M)),NA())</f>
        <v>1.284631100319622E-2</v>
      </c>
      <c r="Q1959" s="183">
        <f>IFERROR(_xll.qlIndexFixing(ONIndex1Y,I1959,TRUE,_xll.ohTrigger(RecalcTrigger,Trigger1Y)),NA())</f>
        <v>1.3321148313627518E-2</v>
      </c>
    </row>
    <row r="1960" spans="2:17" x14ac:dyDescent="0.2">
      <c r="B1960" s="39" t="s">
        <v>42</v>
      </c>
      <c r="D1960" s="42">
        <f>_xll.qlCalendarAdvance(Calendar,$D1959,B1960,"f",FALSE)</f>
        <v>53245</v>
      </c>
      <c r="E1960" s="177">
        <f>_xll.qlInterestRateIndexValueDate(IndexON,D1960)</f>
        <v>53245</v>
      </c>
      <c r="F1960" s="193">
        <f>IFERROR(_xll.qlIndexFixing(IndexON,D1960,TRUE,_xll.ohTrigger(RecalcTrigger,TriggerON)),NA())</f>
        <v>1.2578541811976152E-2</v>
      </c>
      <c r="H1960" s="42">
        <f>_xll.qlCalendarAdvance(Calendar,$H1959,B1960,"f",FALSE)</f>
        <v>53245</v>
      </c>
      <c r="I1960" s="177">
        <f>_xll.qlInterestRateIndexValueDate(Index1M,$H1960)</f>
        <v>53247</v>
      </c>
      <c r="J1960" s="182">
        <f>IFERROR(_xll.qlIndexFixing(Index1M,$H1960,TRUE,_xll.ohTrigger(RecalcTrigger,Trigger1M)),NA())</f>
        <v>1.2740213810452372E-2</v>
      </c>
      <c r="K1960" s="44">
        <f>IFERROR(_xll.qlIndexFixing(Index3M,H1960,TRUE,_xll.ohTrigger(RecalcTrigger,Trigger3M)),NA())</f>
        <v>1.3006241239504359E-2</v>
      </c>
      <c r="L1960" s="44">
        <f>IFERROR(_xll.qlIndexFixing(Index6M,$H1960,TRUE,_xll.ohTrigger(RecalcTrigger,Trigger6M)),NA())</f>
        <v>1.2857430068928982E-2</v>
      </c>
      <c r="M1960" s="183">
        <f>IFERROR(_xll.qlIndexFixing(Index1Y,$H1960,TRUE,_xll.ohTrigger(RecalcTrigger,Trigger1Y)),NA())</f>
        <v>1.3414594784091155E-2</v>
      </c>
      <c r="N1960" s="182">
        <f>IFERROR(_xll.qlIndexFixing(ONIndex1M,I1960,TRUE,_xll.ohTrigger(RecalcTrigger,Trigger1M)),NA())</f>
        <v>1.2731658990992045E-2</v>
      </c>
      <c r="O1960" s="44">
        <f>IFERROR(_xll.qlIndexFixing(ONIndex3M,I1960,TRUE,_xll.ohTrigger(RecalcTrigger,Trigger3M)),NA())</f>
        <v>1.2980990428248518E-2</v>
      </c>
      <c r="P1960" s="44">
        <f>IFERROR(_xll.qlIndexFixing(ONIndex6M,I1960,TRUE,_xll.ohTrigger(RecalcTrigger,Trigger6M)),NA())</f>
        <v>1.2843910518505197E-2</v>
      </c>
      <c r="Q1960" s="183">
        <f>IFERROR(_xll.qlIndexFixing(ONIndex1Y,I1960,TRUE,_xll.ohTrigger(RecalcTrigger,Trigger1Y)),NA())</f>
        <v>1.332093535445722E-2</v>
      </c>
    </row>
    <row r="1961" spans="2:17" x14ac:dyDescent="0.2">
      <c r="B1961" s="39" t="s">
        <v>42</v>
      </c>
      <c r="D1961" s="42">
        <f>_xll.qlCalendarAdvance(Calendar,$D1960,B1961,"f",FALSE)</f>
        <v>53252</v>
      </c>
      <c r="E1961" s="177">
        <f>_xll.qlInterestRateIndexValueDate(IndexON,D1961)</f>
        <v>53252</v>
      </c>
      <c r="F1961" s="193">
        <f>IFERROR(_xll.qlIndexFixing(IndexON,D1961,TRUE,_xll.ohTrigger(RecalcTrigger,TriggerON)),NA())</f>
        <v>1.2578541811896216E-2</v>
      </c>
      <c r="H1961" s="42">
        <f>_xll.qlCalendarAdvance(Calendar,$H1960,B1961,"f",FALSE)</f>
        <v>53252</v>
      </c>
      <c r="I1961" s="177">
        <f>_xll.qlInterestRateIndexValueDate(Index1M,$H1961)</f>
        <v>53254</v>
      </c>
      <c r="J1961" s="182">
        <f>IFERROR(_xll.qlIndexFixing(Index1M,$H1961,TRUE,_xll.ohTrigger(RecalcTrigger,Trigger1M)),NA())</f>
        <v>1.2741188578296314E-2</v>
      </c>
      <c r="K1961" s="44">
        <f>IFERROR(_xll.qlIndexFixing(Index3M,H1961,TRUE,_xll.ohTrigger(RecalcTrigger,Trigger3M)),NA())</f>
        <v>1.3006948826827007E-2</v>
      </c>
      <c r="L1961" s="44">
        <f>IFERROR(_xll.qlIndexFixing(Index6M,$H1961,TRUE,_xll.ohTrigger(RecalcTrigger,Trigger6M)),NA())</f>
        <v>1.285537339454829E-2</v>
      </c>
      <c r="M1961" s="183">
        <f>IFERROR(_xll.qlIndexFixing(Index1Y,$H1961,TRUE,_xll.ohTrigger(RecalcTrigger,Trigger1Y)),NA())</f>
        <v>1.341481702363365E-2</v>
      </c>
      <c r="N1961" s="182">
        <f>IFERROR(_xll.qlIndexFixing(ONIndex1M,I1961,TRUE,_xll.ohTrigger(RecalcTrigger,Trigger1M)),NA())</f>
        <v>1.2732597234155207E-2</v>
      </c>
      <c r="O1961" s="44">
        <f>IFERROR(_xll.qlIndexFixing(ONIndex3M,I1961,TRUE,_xll.ohTrigger(RecalcTrigger,Trigger3M)),NA())</f>
        <v>1.2981579121422726E-2</v>
      </c>
      <c r="P1961" s="44">
        <f>IFERROR(_xll.qlIndexFixing(ONIndex6M,I1961,TRUE,_xll.ohTrigger(RecalcTrigger,Trigger6M)),NA())</f>
        <v>1.2841513081296441E-2</v>
      </c>
      <c r="Q1961" s="183">
        <f>IFERROR(_xll.qlIndexFixing(ONIndex1Y,I1961,TRUE,_xll.ohTrigger(RecalcTrigger,Trigger1Y)),NA())</f>
        <v>1.33207311820982E-2</v>
      </c>
    </row>
    <row r="1962" spans="2:17" x14ac:dyDescent="0.2">
      <c r="B1962" s="39" t="s">
        <v>42</v>
      </c>
      <c r="D1962" s="42">
        <f>_xll.qlCalendarAdvance(Calendar,$D1961,B1962,"f",FALSE)</f>
        <v>53259</v>
      </c>
      <c r="E1962" s="177">
        <f>_xll.qlInterestRateIndexValueDate(IndexON,D1962)</f>
        <v>53259</v>
      </c>
      <c r="F1962" s="193">
        <f>IFERROR(_xll.qlIndexFixing(IndexON,D1962,TRUE,_xll.ohTrigger(RecalcTrigger,TriggerON)),NA())</f>
        <v>1.2578541811896216E-2</v>
      </c>
      <c r="H1962" s="42">
        <f>_xll.qlCalendarAdvance(Calendar,$H1961,B1962,"f",FALSE)</f>
        <v>53259</v>
      </c>
      <c r="I1962" s="177">
        <f>_xll.qlInterestRateIndexValueDate(Index1M,$H1962)</f>
        <v>53261</v>
      </c>
      <c r="J1962" s="182">
        <f>IFERROR(_xll.qlIndexFixing(Index1M,$H1962,TRUE,_xll.ohTrigger(RecalcTrigger,Trigger1M)),NA())</f>
        <v>1.2742184997965589E-2</v>
      </c>
      <c r="K1962" s="44">
        <f>IFERROR(_xll.qlIndexFixing(Index3M,H1962,TRUE,_xll.ohTrigger(RecalcTrigger,Trigger3M)),NA())</f>
        <v>1.300767625810483E-2</v>
      </c>
      <c r="L1962" s="44">
        <f>IFERROR(_xll.qlIndexFixing(Index6M,$H1962,TRUE,_xll.ohTrigger(RecalcTrigger,Trigger6M)),NA())</f>
        <v>1.2853351854662033E-2</v>
      </c>
      <c r="M1962" s="183">
        <f>IFERROR(_xll.qlIndexFixing(Index1Y,$H1962,TRUE,_xll.ohTrigger(RecalcTrigger,Trigger1Y)),NA())</f>
        <v>1.3415047040258794E-2</v>
      </c>
      <c r="N1962" s="182">
        <f>IFERROR(_xll.qlIndexFixing(ONIndex1M,I1962,TRUE,_xll.ohTrigger(RecalcTrigger,Trigger1M)),NA())</f>
        <v>1.2733557010253804E-2</v>
      </c>
      <c r="O1962" s="44">
        <f>IFERROR(_xll.qlIndexFixing(ONIndex3M,I1962,TRUE,_xll.ohTrigger(RecalcTrigger,Trigger3M)),NA())</f>
        <v>1.2982187289178881E-2</v>
      </c>
      <c r="P1962" s="44">
        <f>IFERROR(_xll.qlIndexFixing(ONIndex6M,I1962,TRUE,_xll.ohTrigger(RecalcTrigger,Trigger6M)),NA())</f>
        <v>1.2839118711793773E-2</v>
      </c>
      <c r="Q1962" s="183">
        <f>IFERROR(_xll.qlIndexFixing(ONIndex1Y,I1962,TRUE,_xll.ohTrigger(RecalcTrigger,Trigger1Y)),NA())</f>
        <v>1.3320535819731916E-2</v>
      </c>
    </row>
    <row r="1963" spans="2:17" x14ac:dyDescent="0.2">
      <c r="B1963" s="39" t="s">
        <v>42</v>
      </c>
      <c r="D1963" s="42">
        <f>_xll.qlCalendarAdvance(Calendar,$D1962,B1963,"f",FALSE)</f>
        <v>53266</v>
      </c>
      <c r="E1963" s="177">
        <f>_xll.qlInterestRateIndexValueDate(IndexON,D1963)</f>
        <v>53266</v>
      </c>
      <c r="F1963" s="193">
        <f>IFERROR(_xll.qlIndexFixing(IndexON,D1963,TRUE,_xll.ohTrigger(RecalcTrigger,TriggerON)),NA())</f>
        <v>1.2578541811896216E-2</v>
      </c>
      <c r="H1963" s="42">
        <f>_xll.qlCalendarAdvance(Calendar,$H1962,B1963,"f",FALSE)</f>
        <v>53266</v>
      </c>
      <c r="I1963" s="177">
        <f>_xll.qlInterestRateIndexValueDate(Index1M,$H1963)</f>
        <v>53268</v>
      </c>
      <c r="J1963" s="182">
        <f>IFERROR(_xll.qlIndexFixing(Index1M,$H1963,TRUE,_xll.ohTrigger(RecalcTrigger,Trigger1M)),NA())</f>
        <v>1.2743203127446312E-2</v>
      </c>
      <c r="K1963" s="44">
        <f>IFERROR(_xll.qlIndexFixing(Index3M,H1963,TRUE,_xll.ohTrigger(RecalcTrigger,Trigger3M)),NA())</f>
        <v>1.3008423584828812E-2</v>
      </c>
      <c r="L1963" s="44">
        <f>IFERROR(_xll.qlIndexFixing(Index6M,$H1963,TRUE,_xll.ohTrigger(RecalcTrigger,Trigger6M)),NA())</f>
        <v>1.2851261946152158E-2</v>
      </c>
      <c r="M1963" s="183">
        <f>IFERROR(_xll.qlIndexFixing(Index1Y,$H1963,TRUE,_xll.ohTrigger(RecalcTrigger,Trigger1Y)),NA())</f>
        <v>1.3415284471095211E-2</v>
      </c>
      <c r="N1963" s="182">
        <f>IFERROR(_xll.qlIndexFixing(ONIndex1M,I1963,TRUE,_xll.ohTrigger(RecalcTrigger,Trigger1M)),NA())</f>
        <v>1.2734538377081606E-2</v>
      </c>
      <c r="O1963" s="44">
        <f>IFERROR(_xll.qlIndexFixing(ONIndex3M,I1963,TRUE,_xll.ohTrigger(RecalcTrigger,Trigger3M)),NA())</f>
        <v>1.2982814982915869E-2</v>
      </c>
      <c r="P1963" s="44">
        <f>IFERROR(_xll.qlIndexFixing(ONIndex6M,I1963,TRUE,_xll.ohTrigger(RecalcTrigger,Trigger6M)),NA())</f>
        <v>1.2836727430061146E-2</v>
      </c>
      <c r="Q1963" s="183">
        <f>IFERROR(_xll.qlIndexFixing(ONIndex1Y,I1963,TRUE,_xll.ohTrigger(RecalcTrigger,Trigger1Y)),NA())</f>
        <v>1.332034929061976E-2</v>
      </c>
    </row>
    <row r="1964" spans="2:17" x14ac:dyDescent="0.2">
      <c r="B1964" s="39" t="s">
        <v>42</v>
      </c>
      <c r="D1964" s="42">
        <f>_xll.qlCalendarAdvance(Calendar,$D1963,B1964,"f",FALSE)</f>
        <v>53273</v>
      </c>
      <c r="E1964" s="177">
        <f>_xll.qlInterestRateIndexValueDate(IndexON,D1964)</f>
        <v>53273</v>
      </c>
      <c r="F1964" s="193">
        <f>IFERROR(_xll.qlIndexFixing(IndexON,D1964,TRUE,_xll.ohTrigger(RecalcTrigger,TriggerON)),NA())</f>
        <v>1.2578541811976152E-2</v>
      </c>
      <c r="H1964" s="42">
        <f>_xll.qlCalendarAdvance(Calendar,$H1963,B1964,"f",FALSE)</f>
        <v>53273</v>
      </c>
      <c r="I1964" s="177">
        <f>_xll.qlInterestRateIndexValueDate(Index1M,$H1964)</f>
        <v>53275</v>
      </c>
      <c r="J1964" s="182">
        <f>IFERROR(_xll.qlIndexFixing(Index1M,$H1964,TRUE,_xll.ohTrigger(RecalcTrigger,Trigger1M)),NA())</f>
        <v>1.2744243024714608E-2</v>
      </c>
      <c r="K1964" s="44">
        <f>IFERROR(_xll.qlIndexFixing(Index3M,H1964,TRUE,_xll.ohTrigger(RecalcTrigger,Trigger3M)),NA())</f>
        <v>1.3009134007048126E-2</v>
      </c>
      <c r="L1964" s="44">
        <f>IFERROR(_xll.qlIndexFixing(Index6M,$H1964,TRUE,_xll.ohTrigger(RecalcTrigger,Trigger6M)),NA())</f>
        <v>1.2849308866622451E-2</v>
      </c>
      <c r="M1964" s="183">
        <f>IFERROR(_xll.qlIndexFixing(Index1Y,$H1964,TRUE,_xll.ohTrigger(RecalcTrigger,Trigger1Y)),NA())</f>
        <v>1.3415528952317764E-2</v>
      </c>
      <c r="N1964" s="182">
        <f>IFERROR(_xll.qlIndexFixing(ONIndex1M,I1964,TRUE,_xll.ohTrigger(RecalcTrigger,Trigger1M)),NA())</f>
        <v>1.2735541392672189E-2</v>
      </c>
      <c r="O1964" s="44">
        <f>IFERROR(_xll.qlIndexFixing(ONIndex3M,I1964,TRUE,_xll.ohTrigger(RecalcTrigger,Trigger3M)),NA())</f>
        <v>1.298346225371283E-2</v>
      </c>
      <c r="P1964" s="44">
        <f>IFERROR(_xll.qlIndexFixing(ONIndex6M,I1964,TRUE,_xll.ohTrigger(RecalcTrigger,Trigger6M)),NA())</f>
        <v>1.2834339256242444E-2</v>
      </c>
      <c r="Q1964" s="183">
        <f>IFERROR(_xll.qlIndexFixing(ONIndex1Y,I1964,TRUE,_xll.ohTrigger(RecalcTrigger,Trigger1Y)),NA())</f>
        <v>1.3320171617863252E-2</v>
      </c>
    </row>
    <row r="1965" spans="2:17" x14ac:dyDescent="0.2">
      <c r="B1965" s="39" t="s">
        <v>42</v>
      </c>
      <c r="D1965" s="42">
        <f>_xll.qlCalendarAdvance(Calendar,$D1964,B1965,"f",FALSE)</f>
        <v>53280</v>
      </c>
      <c r="E1965" s="177">
        <f>_xll.qlInterestRateIndexValueDate(IndexON,D1965)</f>
        <v>53280</v>
      </c>
      <c r="F1965" s="193">
        <f>IFERROR(_xll.qlIndexFixing(IndexON,D1965,TRUE,_xll.ohTrigger(RecalcTrigger,TriggerON)),NA())</f>
        <v>1.2578541811896216E-2</v>
      </c>
      <c r="H1965" s="42">
        <f>_xll.qlCalendarAdvance(Calendar,$H1964,B1965,"f",FALSE)</f>
        <v>53280</v>
      </c>
      <c r="I1965" s="177">
        <f>_xll.qlInterestRateIndexValueDate(Index1M,$H1965)</f>
        <v>53282</v>
      </c>
      <c r="J1965" s="182">
        <f>IFERROR(_xll.qlIndexFixing(Index1M,$H1965,TRUE,_xll.ohTrigger(RecalcTrigger,Trigger1M)),NA())</f>
        <v>1.274530474775909E-2</v>
      </c>
      <c r="K1965" s="44">
        <f>IFERROR(_xll.qlIndexFixing(Index3M,H1965,TRUE,_xll.ohTrigger(RecalcTrigger,Trigger3M)),NA())</f>
        <v>1.300974936941875E-2</v>
      </c>
      <c r="L1965" s="44">
        <f>IFERROR(_xll.qlIndexFixing(Index6M,$H1965,TRUE,_xll.ohTrigger(RecalcTrigger,Trigger6M)),NA())</f>
        <v>1.2847391805651047E-2</v>
      </c>
      <c r="M1965" s="183">
        <f>IFERROR(_xll.qlIndexFixing(Index1Y,$H1965,TRUE,_xll.ohTrigger(RecalcTrigger,Trigger1Y)),NA())</f>
        <v>1.3415780119146471E-2</v>
      </c>
      <c r="N1965" s="182">
        <f>IFERROR(_xll.qlIndexFixing(ONIndex1M,I1965,TRUE,_xll.ohTrigger(RecalcTrigger,Trigger1M)),NA())</f>
        <v>1.2736566114819325E-2</v>
      </c>
      <c r="O1965" s="44">
        <f>IFERROR(_xll.qlIndexFixing(ONIndex3M,I1965,TRUE,_xll.ohTrigger(RecalcTrigger,Trigger3M)),NA())</f>
        <v>1.2984129153208457E-2</v>
      </c>
      <c r="P1965" s="44">
        <f>IFERROR(_xll.qlIndexFixing(ONIndex6M,I1965,TRUE,_xll.ohTrigger(RecalcTrigger,Trigger6M)),NA())</f>
        <v>1.2831954210401619E-2</v>
      </c>
      <c r="Q1965" s="183">
        <f>IFERROR(_xll.qlIndexFixing(ONIndex1Y,I1965,TRUE,_xll.ohTrigger(RecalcTrigger,Trigger1Y)),NA())</f>
        <v>1.3320002824643851E-2</v>
      </c>
    </row>
    <row r="1966" spans="2:17" x14ac:dyDescent="0.2">
      <c r="B1966" s="39" t="s">
        <v>42</v>
      </c>
      <c r="D1966" s="42">
        <f>_xll.qlCalendarAdvance(Calendar,$D1965,B1966,"f",FALSE)</f>
        <v>53287</v>
      </c>
      <c r="E1966" s="177">
        <f>_xll.qlInterestRateIndexValueDate(IndexON,D1966)</f>
        <v>53287</v>
      </c>
      <c r="F1966" s="193">
        <f>IFERROR(_xll.qlIndexFixing(IndexON,D1966,TRUE,_xll.ohTrigger(RecalcTrigger,TriggerON)),NA())</f>
        <v>1.2578541811896216E-2</v>
      </c>
      <c r="H1966" s="42">
        <f>_xll.qlCalendarAdvance(Calendar,$H1965,B1966,"f",FALSE)</f>
        <v>53287</v>
      </c>
      <c r="I1966" s="177">
        <f>_xll.qlInterestRateIndexValueDate(Index1M,$H1966)</f>
        <v>53289</v>
      </c>
      <c r="J1966" s="182">
        <f>IFERROR(_xll.qlIndexFixing(Index1M,$H1966,TRUE,_xll.ohTrigger(RecalcTrigger,Trigger1M)),NA())</f>
        <v>1.2746998567370571E-2</v>
      </c>
      <c r="K1966" s="44">
        <f>IFERROR(_xll.qlIndexFixing(Index3M,H1966,TRUE,_xll.ohTrigger(RecalcTrigger,Trigger3M)),NA())</f>
        <v>1.3010267686862498E-2</v>
      </c>
      <c r="L1966" s="44">
        <f>IFERROR(_xll.qlIndexFixing(Index6M,$H1966,TRUE,_xll.ohTrigger(RecalcTrigger,Trigger6M)),NA())</f>
        <v>1.2845511011938452E-2</v>
      </c>
      <c r="M1966" s="183">
        <f>IFERROR(_xll.qlIndexFixing(Index1Y,$H1966,TRUE,_xll.ohTrigger(RecalcTrigger,Trigger1Y)),NA())</f>
        <v>1.3416037605848238E-2</v>
      </c>
      <c r="N1966" s="182">
        <f>IFERROR(_xll.qlIndexFixing(ONIndex1M,I1966,TRUE,_xll.ohTrigger(RecalcTrigger,Trigger1M)),NA())</f>
        <v>1.2737612601476656E-2</v>
      </c>
      <c r="O1966" s="44">
        <f>IFERROR(_xll.qlIndexFixing(ONIndex3M,I1966,TRUE,_xll.ohTrigger(RecalcTrigger,Trigger3M)),NA())</f>
        <v>1.2984815732401955E-2</v>
      </c>
      <c r="P1966" s="44">
        <f>IFERROR(_xll.qlIndexFixing(ONIndex6M,I1966,TRUE,_xll.ohTrigger(RecalcTrigger,Trigger6M)),NA())</f>
        <v>1.2829572312762494E-2</v>
      </c>
      <c r="Q1966" s="183">
        <f>IFERROR(_xll.qlIndexFixing(ONIndex1Y,I1966,TRUE,_xll.ohTrigger(RecalcTrigger,Trigger1Y)),NA())</f>
        <v>1.3319842934063075E-2</v>
      </c>
    </row>
    <row r="1967" spans="2:17" x14ac:dyDescent="0.2">
      <c r="B1967" s="39" t="s">
        <v>42</v>
      </c>
      <c r="D1967" s="42">
        <f>_xll.qlCalendarAdvance(Calendar,$D1966,B1967,"f",FALSE)</f>
        <v>53294</v>
      </c>
      <c r="E1967" s="177">
        <f>_xll.qlInterestRateIndexValueDate(IndexON,D1967)</f>
        <v>53294</v>
      </c>
      <c r="F1967" s="193">
        <f>IFERROR(_xll.qlIndexFixing(IndexON,D1967,TRUE,_xll.ohTrigger(RecalcTrigger,TriggerON)),NA())</f>
        <v>1.2578541811896216E-2</v>
      </c>
      <c r="H1967" s="42">
        <f>_xll.qlCalendarAdvance(Calendar,$H1966,B1967,"f",FALSE)</f>
        <v>53294</v>
      </c>
      <c r="I1967" s="177">
        <f>_xll.qlInterestRateIndexValueDate(Index1M,$H1967)</f>
        <v>53296</v>
      </c>
      <c r="J1967" s="182">
        <f>IFERROR(_xll.qlIndexFixing(Index1M,$H1967,TRUE,_xll.ohTrigger(RecalcTrigger,Trigger1M)),NA())</f>
        <v>1.2746574956070294E-2</v>
      </c>
      <c r="K1967" s="44">
        <f>IFERROR(_xll.qlIndexFixing(Index3M,H1967,TRUE,_xll.ohTrigger(RecalcTrigger,Trigger3M)),NA())</f>
        <v>1.3010202790233905E-2</v>
      </c>
      <c r="L1967" s="44">
        <f>IFERROR(_xll.qlIndexFixing(Index6M,$H1967,TRUE,_xll.ohTrigger(RecalcTrigger,Trigger6M)),NA())</f>
        <v>1.2843779806043685E-2</v>
      </c>
      <c r="M1967" s="183">
        <f>IFERROR(_xll.qlIndexFixing(Index1Y,$H1967,TRUE,_xll.ohTrigger(RecalcTrigger,Trigger1Y)),NA())</f>
        <v>1.3416301045734692E-2</v>
      </c>
      <c r="N1967" s="182">
        <f>IFERROR(_xll.qlIndexFixing(ONIndex1M,I1967,TRUE,_xll.ohTrigger(RecalcTrigger,Trigger1M)),NA())</f>
        <v>1.2738680910677758E-2</v>
      </c>
      <c r="O1967" s="44">
        <f>IFERROR(_xll.qlIndexFixing(ONIndex3M,I1967,TRUE,_xll.ohTrigger(RecalcTrigger,Trigger3M)),NA())</f>
        <v>1.2985522042852082E-2</v>
      </c>
      <c r="P1967" s="44">
        <f>IFERROR(_xll.qlIndexFixing(ONIndex6M,I1967,TRUE,_xll.ohTrigger(RecalcTrigger,Trigger6M)),NA())</f>
        <v>1.2827193583229146E-2</v>
      </c>
      <c r="Q1967" s="183">
        <f>IFERROR(_xll.qlIndexFixing(ONIndex1Y,I1967,TRUE,_xll.ohTrigger(RecalcTrigger,Trigger1Y)),NA())</f>
        <v>1.3319691969462255E-2</v>
      </c>
    </row>
    <row r="1968" spans="2:17" x14ac:dyDescent="0.2">
      <c r="B1968" s="39" t="s">
        <v>42</v>
      </c>
      <c r="D1968" s="42">
        <f>_xll.qlCalendarAdvance(Calendar,$D1967,B1968,"f",FALSE)</f>
        <v>53301</v>
      </c>
      <c r="E1968" s="177">
        <f>_xll.qlInterestRateIndexValueDate(IndexON,D1968)</f>
        <v>53301</v>
      </c>
      <c r="F1968" s="193">
        <f>IFERROR(_xll.qlIndexFixing(IndexON,D1968,TRUE,_xll.ohTrigger(RecalcTrigger,TriggerON)),NA())</f>
        <v>1.2578541811896216E-2</v>
      </c>
      <c r="H1968" s="42">
        <f>_xll.qlCalendarAdvance(Calendar,$H1967,B1968,"f",FALSE)</f>
        <v>53301</v>
      </c>
      <c r="I1968" s="177">
        <f>_xll.qlInterestRateIndexValueDate(Index1M,$H1968)</f>
        <v>53303</v>
      </c>
      <c r="J1968" s="182">
        <f>IFERROR(_xll.qlIndexFixing(Index1M,$H1968,TRUE,_xll.ohTrigger(RecalcTrigger,Trigger1M)),NA())</f>
        <v>1.2748621451353359E-2</v>
      </c>
      <c r="K1968" s="44">
        <f>IFERROR(_xll.qlIndexFixing(Index3M,H1968,TRUE,_xll.ohTrigger(RecalcTrigger,Trigger3M)),NA())</f>
        <v>1.3010541965270406E-2</v>
      </c>
      <c r="L1968" s="44">
        <f>IFERROR(_xll.qlIndexFixing(Index6M,$H1968,TRUE,_xll.ohTrigger(RecalcTrigger,Trigger6M)),NA())</f>
        <v>1.2841974259080754E-2</v>
      </c>
      <c r="M1968" s="183">
        <f>IFERROR(_xll.qlIndexFixing(Index1Y,$H1968,TRUE,_xll.ohTrigger(RecalcTrigger,Trigger1Y)),NA())</f>
        <v>1.3416570071163694E-2</v>
      </c>
      <c r="N1968" s="182">
        <f>IFERROR(_xll.qlIndexFixing(ONIndex1M,I1968,TRUE,_xll.ohTrigger(RecalcTrigger,Trigger1M)),NA())</f>
        <v>1.2739771100136466E-2</v>
      </c>
      <c r="O1968" s="44">
        <f>IFERROR(_xll.qlIndexFixing(ONIndex3M,I1968,TRUE,_xll.ohTrigger(RecalcTrigger,Trigger3M)),NA())</f>
        <v>1.2986248135717915E-2</v>
      </c>
      <c r="P1968" s="44">
        <f>IFERROR(_xll.qlIndexFixing(ONIndex6M,I1968,TRUE,_xll.ohTrigger(RecalcTrigger,Trigger6M)),NA())</f>
        <v>1.2824818042105335E-2</v>
      </c>
      <c r="Q1968" s="183">
        <f>IFERROR(_xll.qlIndexFixing(ONIndex1Y,I1968,TRUE,_xll.ohTrigger(RecalcTrigger,Trigger1Y)),NA())</f>
        <v>1.3319549953862975E-2</v>
      </c>
    </row>
    <row r="1969" spans="2:17" x14ac:dyDescent="0.2">
      <c r="B1969" s="39" t="s">
        <v>42</v>
      </c>
      <c r="D1969" s="42">
        <f>_xll.qlCalendarAdvance(Calendar,$D1968,B1969,"f",FALSE)</f>
        <v>53308</v>
      </c>
      <c r="E1969" s="177">
        <f>_xll.qlInterestRateIndexValueDate(IndexON,D1969)</f>
        <v>53308</v>
      </c>
      <c r="F1969" s="193">
        <f>IFERROR(_xll.qlIndexFixing(IndexON,D1969,TRUE,_xll.ohTrigger(RecalcTrigger,TriggerON)),NA())</f>
        <v>1.2578541811976152E-2</v>
      </c>
      <c r="H1969" s="42">
        <f>_xll.qlCalendarAdvance(Calendar,$H1968,B1969,"f",FALSE)</f>
        <v>53308</v>
      </c>
      <c r="I1969" s="177">
        <f>_xll.qlInterestRateIndexValueDate(Index1M,$H1969)</f>
        <v>53310</v>
      </c>
      <c r="J1969" s="182">
        <f>IFERROR(_xll.qlIndexFixing(Index1M,$H1969,TRUE,_xll.ohTrigger(RecalcTrigger,Trigger1M)),NA())</f>
        <v>1.2749771057313786E-2</v>
      </c>
      <c r="K1969" s="44">
        <f>IFERROR(_xll.qlIndexFixing(Index3M,H1969,TRUE,_xll.ohTrigger(RecalcTrigger,Trigger3M)),NA())</f>
        <v>1.3010775973470778E-2</v>
      </c>
      <c r="L1969" s="44">
        <f>IFERROR(_xll.qlIndexFixing(Index6M,$H1969,TRUE,_xll.ohTrigger(RecalcTrigger,Trigger6M)),NA())</f>
        <v>1.2840205579208742E-2</v>
      </c>
      <c r="M1969" s="183">
        <f>IFERROR(_xll.qlIndexFixing(Index1Y,$H1969,TRUE,_xll.ohTrigger(RecalcTrigger,Trigger1Y)),NA())</f>
        <v>1.3416844313538257E-2</v>
      </c>
      <c r="N1969" s="182">
        <f>IFERROR(_xll.qlIndexFixing(ONIndex1M,I1969,TRUE,_xll.ohTrigger(RecalcTrigger,Trigger1M)),NA())</f>
        <v>1.2740883227886357E-2</v>
      </c>
      <c r="O1969" s="44">
        <f>IFERROR(_xll.qlIndexFixing(ONIndex3M,I1969,TRUE,_xll.ohTrigger(RecalcTrigger,Trigger3M)),NA())</f>
        <v>1.2986994062318402E-2</v>
      </c>
      <c r="P1969" s="44">
        <f>IFERROR(_xll.qlIndexFixing(ONIndex6M,I1969,TRUE,_xll.ohTrigger(RecalcTrigger,Trigger6M)),NA())</f>
        <v>1.2822445709534946E-2</v>
      </c>
      <c r="Q1969" s="183">
        <f>IFERROR(_xll.qlIndexFixing(ONIndex1Y,I1969,TRUE,_xll.ohTrigger(RecalcTrigger,Trigger1Y)),NA())</f>
        <v>1.3319416910606563E-2</v>
      </c>
    </row>
    <row r="1970" spans="2:17" x14ac:dyDescent="0.2">
      <c r="B1970" s="39" t="s">
        <v>42</v>
      </c>
      <c r="D1970" s="42">
        <f>_xll.qlCalendarAdvance(Calendar,$D1969,B1970,"f",FALSE)</f>
        <v>53315</v>
      </c>
      <c r="E1970" s="177">
        <f>_xll.qlInterestRateIndexValueDate(IndexON,D1970)</f>
        <v>53315</v>
      </c>
      <c r="F1970" s="193">
        <f>IFERROR(_xll.qlIndexFixing(IndexON,D1970,TRUE,_xll.ohTrigger(RecalcTrigger,TriggerON)),NA())</f>
        <v>1.2578541811896216E-2</v>
      </c>
      <c r="H1970" s="42">
        <f>_xll.qlCalendarAdvance(Calendar,$H1969,B1970,"f",FALSE)</f>
        <v>53315</v>
      </c>
      <c r="I1970" s="177">
        <f>_xll.qlInterestRateIndexValueDate(Index1M,$H1970)</f>
        <v>53317</v>
      </c>
      <c r="J1970" s="182">
        <f>IFERROR(_xll.qlIndexFixing(Index1M,$H1970,TRUE,_xll.ohTrigger(RecalcTrigger,Trigger1M)),NA())</f>
        <v>1.2750942778958496E-2</v>
      </c>
      <c r="K1970" s="44">
        <f>IFERROR(_xll.qlIndexFixing(Index3M,H1970,TRUE,_xll.ohTrigger(RecalcTrigger,Trigger3M)),NA())</f>
        <v>1.3010902767081944E-2</v>
      </c>
      <c r="L1970" s="44">
        <f>IFERROR(_xll.qlIndexFixing(Index6M,$H1970,TRUE,_xll.ohTrigger(RecalcTrigger,Trigger6M)),NA())</f>
        <v>1.283847401563446E-2</v>
      </c>
      <c r="M1970" s="183">
        <f>IFERROR(_xll.qlIndexFixing(Index1Y,$H1970,TRUE,_xll.ohTrigger(RecalcTrigger,Trigger1Y)),NA())</f>
        <v>1.3417123403308072E-2</v>
      </c>
      <c r="N1970" s="182">
        <f>IFERROR(_xll.qlIndexFixing(ONIndex1M,I1970,TRUE,_xll.ohTrigger(RecalcTrigger,Trigger1M)),NA())</f>
        <v>1.2742345435441393E-2</v>
      </c>
      <c r="O1970" s="44">
        <f>IFERROR(_xll.qlIndexFixing(ONIndex3M,I1970,TRUE,_xll.ohTrigger(RecalcTrigger,Trigger3M)),NA())</f>
        <v>1.2987982337060444E-2</v>
      </c>
      <c r="P1970" s="44">
        <f>IFERROR(_xll.qlIndexFixing(ONIndex6M,I1970,TRUE,_xll.ohTrigger(RecalcTrigger,Trigger6M)),NA())</f>
        <v>1.2819400314239005E-2</v>
      </c>
      <c r="Q1970" s="183">
        <f>IFERROR(_xll.qlIndexFixing(ONIndex1Y,I1970,TRUE,_xll.ohTrigger(RecalcTrigger,Trigger1Y)),NA())</f>
        <v>1.3319259075981194E-2</v>
      </c>
    </row>
    <row r="1971" spans="2:17" x14ac:dyDescent="0.2">
      <c r="B1971" s="39" t="s">
        <v>42</v>
      </c>
      <c r="D1971" s="42">
        <f>_xll.qlCalendarAdvance(Calendar,$D1970,B1971,"f",FALSE)</f>
        <v>53323</v>
      </c>
      <c r="E1971" s="177">
        <f>_xll.qlInterestRateIndexValueDate(IndexON,D1971)</f>
        <v>53323</v>
      </c>
      <c r="F1971" s="193">
        <f>IFERROR(_xll.qlIndexFixing(IndexON,D1971,TRUE,_xll.ohTrigger(RecalcTrigger,TriggerON)),NA())</f>
        <v>1.2578541811896216E-2</v>
      </c>
      <c r="H1971" s="42">
        <f>_xll.qlCalendarAdvance(Calendar,$H1970,B1971,"f",FALSE)</f>
        <v>53323</v>
      </c>
      <c r="I1971" s="177">
        <f>_xll.qlInterestRateIndexValueDate(Index1M,$H1971)</f>
        <v>53325</v>
      </c>
      <c r="J1971" s="182">
        <f>IFERROR(_xll.qlIndexFixing(Index1M,$H1971,TRUE,_xll.ohTrigger(RecalcTrigger,Trigger1M)),NA())</f>
        <v>1.2752622412369035E-2</v>
      </c>
      <c r="K1971" s="44">
        <f>IFERROR(_xll.qlIndexFixing(Index3M,H1971,TRUE,_xll.ohTrigger(RecalcTrigger,Trigger3M)),NA())</f>
        <v>1.3011119763376421E-2</v>
      </c>
      <c r="L1971" s="44">
        <f>IFERROR(_xll.qlIndexFixing(Index6M,$H1971,TRUE,_xll.ohTrigger(RecalcTrigger,Trigger6M)),NA())</f>
        <v>1.2836540854605403E-2</v>
      </c>
      <c r="M1971" s="183">
        <f>IFERROR(_xll.qlIndexFixing(Index1Y,$H1971,TRUE,_xll.ohTrigger(RecalcTrigger,Trigger1Y)),NA())</f>
        <v>1.3417982806790702E-2</v>
      </c>
      <c r="N1971" s="182">
        <f>IFERROR(_xll.qlIndexFixing(ONIndex1M,I1971,TRUE,_xll.ohTrigger(RecalcTrigger,Trigger1M)),NA())</f>
        <v>1.2743507925225828E-2</v>
      </c>
      <c r="O1971" s="44">
        <f>IFERROR(_xll.qlIndexFixing(ONIndex3M,I1971,TRUE,_xll.ohTrigger(RecalcTrigger,Trigger3M)),NA())</f>
        <v>1.2988773790683084E-2</v>
      </c>
      <c r="P1971" s="44">
        <f>IFERROR(_xll.qlIndexFixing(ONIndex6M,I1971,TRUE,_xll.ohTrigger(RecalcTrigger,Trigger6M)),NA())</f>
        <v>1.2817035390702003E-2</v>
      </c>
      <c r="Q1971" s="183">
        <f>IFERROR(_xll.qlIndexFixing(ONIndex1Y,I1971,TRUE,_xll.ohTrigger(RecalcTrigger,Trigger1Y)),NA())</f>
        <v>1.3319146627850387E-2</v>
      </c>
    </row>
    <row r="1972" spans="2:17" x14ac:dyDescent="0.2">
      <c r="B1972" s="39" t="s">
        <v>42</v>
      </c>
      <c r="D1972" s="42">
        <f>_xll.qlCalendarAdvance(Calendar,$D1971,B1972,"f",FALSE)</f>
        <v>53330</v>
      </c>
      <c r="E1972" s="177">
        <f>_xll.qlInterestRateIndexValueDate(IndexON,D1972)</f>
        <v>53330</v>
      </c>
      <c r="F1972" s="193">
        <f>IFERROR(_xll.qlIndexFixing(IndexON,D1972,TRUE,_xll.ohTrigger(RecalcTrigger,TriggerON)),NA())</f>
        <v>1.2578541811896216E-2</v>
      </c>
      <c r="H1972" s="42">
        <f>_xll.qlCalendarAdvance(Calendar,$H1971,B1972,"f",FALSE)</f>
        <v>53330</v>
      </c>
      <c r="I1972" s="177">
        <f>_xll.qlInterestRateIndexValueDate(Index1M,$H1972)</f>
        <v>53332</v>
      </c>
      <c r="J1972" s="182">
        <f>IFERROR(_xll.qlIndexFixing(Index1M,$H1972,TRUE,_xll.ohTrigger(RecalcTrigger,Trigger1M)),NA())</f>
        <v>1.2753213405959756E-2</v>
      </c>
      <c r="K1972" s="44">
        <f>IFERROR(_xll.qlIndexFixing(Index3M,H1972,TRUE,_xll.ohTrigger(RecalcTrigger,Trigger3M)),NA())</f>
        <v>1.3010803888381162E-2</v>
      </c>
      <c r="L1972" s="44">
        <f>IFERROR(_xll.qlIndexFixing(Index6M,$H1972,TRUE,_xll.ohTrigger(RecalcTrigger,Trigger6M)),NA())</f>
        <v>1.2834768091619819E-2</v>
      </c>
      <c r="M1972" s="183">
        <f>IFERROR(_xll.qlIndexFixing(Index1Y,$H1972,TRUE,_xll.ohTrigger(RecalcTrigger,Trigger1Y)),NA())</f>
        <v>1.3418269965711648E-2</v>
      </c>
      <c r="N1972" s="182">
        <f>IFERROR(_xll.qlIndexFixing(ONIndex1M,I1972,TRUE,_xll.ohTrigger(RecalcTrigger,Trigger1M)),NA())</f>
        <v>1.274452195544562E-2</v>
      </c>
      <c r="O1972" s="44">
        <f>IFERROR(_xll.qlIndexFixing(ONIndex3M,I1972,TRUE,_xll.ohTrigger(RecalcTrigger,Trigger3M)),NA())</f>
        <v>1.2989468097854839E-2</v>
      </c>
      <c r="P1972" s="44">
        <f>IFERROR(_xll.qlIndexFixing(ONIndex6M,I1972,TRUE,_xll.ohTrigger(RecalcTrigger,Trigger6M)),NA())</f>
        <v>1.2815010918751923E-2</v>
      </c>
      <c r="Q1972" s="183">
        <f>IFERROR(_xll.qlIndexFixing(ONIndex1Y,I1972,TRUE,_xll.ohTrigger(RecalcTrigger,Trigger1Y)),NA())</f>
        <v>1.3319057444549642E-2</v>
      </c>
    </row>
    <row r="1973" spans="2:17" x14ac:dyDescent="0.2">
      <c r="B1973" s="39" t="s">
        <v>42</v>
      </c>
      <c r="D1973" s="42">
        <f>_xll.qlCalendarAdvance(Calendar,$D1972,B1973,"f",FALSE)</f>
        <v>53337</v>
      </c>
      <c r="E1973" s="177">
        <f>_xll.qlInterestRateIndexValueDate(IndexON,D1973)</f>
        <v>53337</v>
      </c>
      <c r="F1973" s="193">
        <f>IFERROR(_xll.qlIndexFixing(IndexON,D1973,TRUE,_xll.ohTrigger(RecalcTrigger,TriggerON)),NA())</f>
        <v>1.2578541811896216E-2</v>
      </c>
      <c r="H1973" s="42">
        <f>_xll.qlCalendarAdvance(Calendar,$H1972,B1973,"f",FALSE)</f>
        <v>53337</v>
      </c>
      <c r="I1973" s="177">
        <f>_xll.qlInterestRateIndexValueDate(Index1M,$H1973)</f>
        <v>53339</v>
      </c>
      <c r="J1973" s="182">
        <f>IFERROR(_xll.qlIndexFixing(Index1M,$H1973,TRUE,_xll.ohTrigger(RecalcTrigger,Trigger1M)),NA())</f>
        <v>1.2754449607722648E-2</v>
      </c>
      <c r="K1973" s="44">
        <f>IFERROR(_xll.qlIndexFixing(Index3M,H1973,TRUE,_xll.ohTrigger(RecalcTrigger,Trigger3M)),NA())</f>
        <v>1.3010580337852851E-2</v>
      </c>
      <c r="L1973" s="44">
        <f>IFERROR(_xll.qlIndexFixing(Index6M,$H1973,TRUE,_xll.ohTrigger(RecalcTrigger,Trigger6M)),NA())</f>
        <v>1.2833153620060945E-2</v>
      </c>
      <c r="M1973" s="183">
        <f>IFERROR(_xll.qlIndexFixing(Index1Y,$H1973,TRUE,_xll.ohTrigger(RecalcTrigger,Trigger1Y)),NA())</f>
        <v>1.3418560728570235E-2</v>
      </c>
      <c r="N1973" s="182">
        <f>IFERROR(_xll.qlIndexFixing(ONIndex1M,I1973,TRUE,_xll.ohTrigger(RecalcTrigger,Trigger1M)),NA())</f>
        <v>1.2745725587119949E-2</v>
      </c>
      <c r="O1973" s="44">
        <f>IFERROR(_xll.qlIndexFixing(ONIndex3M,I1973,TRUE,_xll.ohTrigger(RecalcTrigger,Trigger3M)),NA())</f>
        <v>1.2990296739570084E-2</v>
      </c>
      <c r="P1973" s="44">
        <f>IFERROR(_xll.qlIndexFixing(ONIndex6M,I1973,TRUE,_xll.ohTrigger(RecalcTrigger,Trigger6M)),NA())</f>
        <v>1.2812652092497601E-2</v>
      </c>
      <c r="Q1973" s="183">
        <f>IFERROR(_xll.qlIndexFixing(ONIndex1Y,I1973,TRUE,_xll.ohTrigger(RecalcTrigger,Trigger1Y)),NA())</f>
        <v>1.331896181904213E-2</v>
      </c>
    </row>
    <row r="1974" spans="2:17" x14ac:dyDescent="0.2">
      <c r="B1974" s="39" t="s">
        <v>42</v>
      </c>
      <c r="D1974" s="42">
        <f>_xll.qlCalendarAdvance(Calendar,$D1973,B1974,"f",FALSE)</f>
        <v>53344</v>
      </c>
      <c r="E1974" s="177">
        <f>_xll.qlInterestRateIndexValueDate(IndexON,D1974)</f>
        <v>53344</v>
      </c>
      <c r="F1974" s="193">
        <f>IFERROR(_xll.qlIndexFixing(IndexON,D1974,TRUE,_xll.ohTrigger(RecalcTrigger,TriggerON)),NA())</f>
        <v>1.2578541811896216E-2</v>
      </c>
      <c r="H1974" s="42">
        <f>_xll.qlCalendarAdvance(Calendar,$H1973,B1974,"f",FALSE)</f>
        <v>53344</v>
      </c>
      <c r="I1974" s="177">
        <f>_xll.qlInterestRateIndexValueDate(Index1M,$H1974)</f>
        <v>53346</v>
      </c>
      <c r="J1974" s="182">
        <f>IFERROR(_xll.qlIndexFixing(Index1M,$H1974,TRUE,_xll.ohTrigger(RecalcTrigger,Trigger1M)),NA())</f>
        <v>1.2755696780902862E-2</v>
      </c>
      <c r="K1974" s="44">
        <f>IFERROR(_xll.qlIndexFixing(Index3M,H1974,TRUE,_xll.ohTrigger(RecalcTrigger,Trigger3M)),NA())</f>
        <v>1.3010241038858616E-2</v>
      </c>
      <c r="L1974" s="44">
        <f>IFERROR(_xll.qlIndexFixing(Index6M,$H1974,TRUE,_xll.ohTrigger(RecalcTrigger,Trigger6M)),NA())</f>
        <v>1.2831577456721432E-2</v>
      </c>
      <c r="M1974" s="183">
        <f>IFERROR(_xll.qlIndexFixing(Index1Y,$H1974,TRUE,_xll.ohTrigger(RecalcTrigger,Trigger1Y)),NA())</f>
        <v>1.3418854723726083E-2</v>
      </c>
      <c r="N1974" s="182">
        <f>IFERROR(_xll.qlIndexFixing(ONIndex1M,I1974,TRUE,_xll.ohTrigger(RecalcTrigger,Trigger1M)),NA())</f>
        <v>1.2746951455087085E-2</v>
      </c>
      <c r="O1974" s="44">
        <f>IFERROR(_xll.qlIndexFixing(ONIndex3M,I1974,TRUE,_xll.ohTrigger(RecalcTrigger,Trigger3M)),NA())</f>
        <v>1.299114547888891E-2</v>
      </c>
      <c r="P1974" s="44">
        <f>IFERROR(_xll.qlIndexFixing(ONIndex6M,I1974,TRUE,_xll.ohTrigger(RecalcTrigger,Trigger6M)),NA())</f>
        <v>1.2810296578074087E-2</v>
      </c>
      <c r="Q1974" s="183">
        <f>IFERROR(_xll.qlIndexFixing(ONIndex1Y,I1974,TRUE,_xll.ohTrigger(RecalcTrigger,Trigger1Y)),NA())</f>
        <v>1.3318875284982212E-2</v>
      </c>
    </row>
    <row r="1975" spans="2:17" x14ac:dyDescent="0.2">
      <c r="B1975" s="39" t="s">
        <v>42</v>
      </c>
      <c r="D1975" s="42">
        <f>_xll.qlCalendarAdvance(Calendar,$D1974,B1975,"f",FALSE)</f>
        <v>53351</v>
      </c>
      <c r="E1975" s="177">
        <f>_xll.qlInterestRateIndexValueDate(IndexON,D1975)</f>
        <v>53351</v>
      </c>
      <c r="F1975" s="193">
        <f>IFERROR(_xll.qlIndexFixing(IndexON,D1975,TRUE,_xll.ohTrigger(RecalcTrigger,TriggerON)),NA())</f>
        <v>1.2578541811896216E-2</v>
      </c>
      <c r="H1975" s="42">
        <f>_xll.qlCalendarAdvance(Calendar,$H1974,B1975,"f",FALSE)</f>
        <v>53351</v>
      </c>
      <c r="I1975" s="177">
        <f>_xll.qlInterestRateIndexValueDate(Index1M,$H1975)</f>
        <v>53353</v>
      </c>
      <c r="J1975" s="182">
        <f>IFERROR(_xll.qlIndexFixing(Index1M,$H1975,TRUE,_xll.ohTrigger(RecalcTrigger,Trigger1M)),NA())</f>
        <v>1.2756946994306632E-2</v>
      </c>
      <c r="K1975" s="44">
        <f>IFERROR(_xll.qlIndexFixing(Index3M,H1975,TRUE,_xll.ohTrigger(RecalcTrigger,Trigger3M)),NA())</f>
        <v>1.3009783919346596E-2</v>
      </c>
      <c r="L1975" s="44">
        <f>IFERROR(_xll.qlIndexFixing(Index6M,$H1975,TRUE,_xll.ohTrigger(RecalcTrigger,Trigger6M)),NA())</f>
        <v>1.2830039854192597E-2</v>
      </c>
      <c r="M1975" s="183">
        <f>IFERROR(_xll.qlIndexFixing(Index1Y,$H1975,TRUE,_xll.ohTrigger(RecalcTrigger,Trigger1Y)),NA())</f>
        <v>1.341915157859048E-2</v>
      </c>
      <c r="N1975" s="182">
        <f>IFERROR(_xll.qlIndexFixing(ONIndex1M,I1975,TRUE,_xll.ohTrigger(RecalcTrigger,Trigger1M)),NA())</f>
        <v>1.274819961690099E-2</v>
      </c>
      <c r="O1975" s="44">
        <f>IFERROR(_xll.qlIndexFixing(ONIndex3M,I1975,TRUE,_xll.ohTrigger(RecalcTrigger,Trigger3M)),NA())</f>
        <v>1.2992014367370075E-2</v>
      </c>
      <c r="P1975" s="44">
        <f>IFERROR(_xll.qlIndexFixing(ONIndex6M,I1975,TRUE,_xll.ohTrigger(RecalcTrigger,Trigger6M)),NA())</f>
        <v>1.2807944395385462E-2</v>
      </c>
      <c r="Q1975" s="183">
        <f>IFERROR(_xll.qlIndexFixing(ONIndex1Y,I1975,TRUE,_xll.ohTrigger(RecalcTrigger,Trigger1Y)),NA())</f>
        <v>1.3318797865631282E-2</v>
      </c>
    </row>
    <row r="1976" spans="2:17" x14ac:dyDescent="0.2">
      <c r="B1976" s="39" t="s">
        <v>42</v>
      </c>
      <c r="D1976" s="42">
        <f>_xll.qlCalendarAdvance(Calendar,$D1975,B1976,"f",FALSE)</f>
        <v>53358</v>
      </c>
      <c r="E1976" s="177">
        <f>_xll.qlInterestRateIndexValueDate(IndexON,D1976)</f>
        <v>53358</v>
      </c>
      <c r="F1976" s="193">
        <f>IFERROR(_xll.qlIndexFixing(IndexON,D1976,TRUE,_xll.ohTrigger(RecalcTrigger,TriggerON)),NA())</f>
        <v>1.2578541811896216E-2</v>
      </c>
      <c r="H1976" s="42">
        <f>_xll.qlCalendarAdvance(Calendar,$H1975,B1976,"f",FALSE)</f>
        <v>53358</v>
      </c>
      <c r="I1976" s="177">
        <f>_xll.qlInterestRateIndexValueDate(Index1M,$H1976)</f>
        <v>53360</v>
      </c>
      <c r="J1976" s="182">
        <f>IFERROR(_xll.qlIndexFixing(Index1M,$H1976,TRUE,_xll.ohTrigger(RecalcTrigger,Trigger1M)),NA())</f>
        <v>1.2757250269162919E-2</v>
      </c>
      <c r="K1976" s="44">
        <f>IFERROR(_xll.qlIndexFixing(Index3M,H1976,TRUE,_xll.ohTrigger(RecalcTrigger,Trigger3M)),NA())</f>
        <v>1.3009018615427333E-2</v>
      </c>
      <c r="L1976" s="44">
        <f>IFERROR(_xll.qlIndexFixing(Index6M,$H1976,TRUE,_xll.ohTrigger(RecalcTrigger,Trigger6M)),NA())</f>
        <v>1.2828541065487075E-2</v>
      </c>
      <c r="M1976" s="183">
        <f>IFERROR(_xll.qlIndexFixing(Index1Y,$H1976,TRUE,_xll.ohTrigger(RecalcTrigger,Trigger1Y)),NA())</f>
        <v>1.3419450919624619E-2</v>
      </c>
      <c r="N1976" s="182">
        <f>IFERROR(_xll.qlIndexFixing(ONIndex1M,I1976,TRUE,_xll.ohTrigger(RecalcTrigger,Trigger1M)),NA())</f>
        <v>1.2749462829635405E-2</v>
      </c>
      <c r="O1976" s="44">
        <f>IFERROR(_xll.qlIndexFixing(ONIndex3M,I1976,TRUE,_xll.ohTrigger(RecalcTrigger,Trigger3M)),NA())</f>
        <v>1.2991946112688169E-2</v>
      </c>
      <c r="P1976" s="44">
        <f>IFERROR(_xll.qlIndexFixing(ONIndex6M,I1976,TRUE,_xll.ohTrigger(RecalcTrigger,Trigger6M)),NA())</f>
        <v>1.2806084447429811E-2</v>
      </c>
      <c r="Q1976" s="183">
        <f>IFERROR(_xll.qlIndexFixing(ONIndex1Y,I1976,TRUE,_xll.ohTrigger(RecalcTrigger,Trigger1Y)),NA())</f>
        <v>1.3319118576129441E-2</v>
      </c>
    </row>
    <row r="1977" spans="2:17" x14ac:dyDescent="0.2">
      <c r="B1977" s="39" t="s">
        <v>42</v>
      </c>
      <c r="D1977" s="42">
        <f>_xll.qlCalendarAdvance(Calendar,$D1976,B1977,"f",FALSE)</f>
        <v>53365</v>
      </c>
      <c r="E1977" s="177">
        <f>_xll.qlInterestRateIndexValueDate(IndexON,D1977)</f>
        <v>53365</v>
      </c>
      <c r="F1977" s="193">
        <f>IFERROR(_xll.qlIndexFixing(IndexON,D1977,TRUE,_xll.ohTrigger(RecalcTrigger,TriggerON)),NA())</f>
        <v>1.2178321045128726E-2</v>
      </c>
      <c r="H1977" s="42">
        <f>_xll.qlCalendarAdvance(Calendar,$H1976,B1977,"f",FALSE)</f>
        <v>53365</v>
      </c>
      <c r="I1977" s="177">
        <f>_xll.qlInterestRateIndexValueDate(Index1M,$H1977)</f>
        <v>53367</v>
      </c>
      <c r="J1977" s="182">
        <f>IFERROR(_xll.qlIndexFixing(Index1M,$H1977,TRUE,_xll.ohTrigger(RecalcTrigger,Trigger1M)),NA())</f>
        <v>1.2758486650451697E-2</v>
      </c>
      <c r="K1977" s="44">
        <f>IFERROR(_xll.qlIndexFixing(Index3M,H1977,TRUE,_xll.ohTrigger(RecalcTrigger,Trigger3M)),NA())</f>
        <v>1.3008378215931203E-2</v>
      </c>
      <c r="L1977" s="44">
        <f>IFERROR(_xll.qlIndexFixing(Index6M,$H1977,TRUE,_xll.ohTrigger(RecalcTrigger,Trigger6M)),NA())</f>
        <v>1.2827066543062914E-2</v>
      </c>
      <c r="M1977" s="183">
        <f>IFERROR(_xll.qlIndexFixing(Index1Y,$H1977,TRUE,_xll.ohTrigger(RecalcTrigger,Trigger1Y)),NA())</f>
        <v>1.3419746524765857E-2</v>
      </c>
      <c r="N1977" s="182">
        <f>IFERROR(_xll.qlIndexFixing(ONIndex1M,I1977,TRUE,_xll.ohTrigger(RecalcTrigger,Trigger1M)),NA())</f>
        <v>1.2750715496805398E-2</v>
      </c>
      <c r="O1977" s="44">
        <f>IFERROR(_xll.qlIndexFixing(ONIndex3M,I1977,TRUE,_xll.ohTrigger(RecalcTrigger,Trigger3M)),NA())</f>
        <v>1.299134441048011E-2</v>
      </c>
      <c r="P1977" s="44">
        <f>IFERROR(_xll.qlIndexFixing(ONIndex6M,I1977,TRUE,_xll.ohTrigger(RecalcTrigger,Trigger6M)),NA())</f>
        <v>1.2804504168881792E-2</v>
      </c>
      <c r="Q1977" s="183">
        <f>IFERROR(_xll.qlIndexFixing(ONIndex1Y,I1977,TRUE,_xll.ohTrigger(RecalcTrigger,Trigger1Y)),NA())</f>
        <v>1.3319649731649008E-2</v>
      </c>
    </row>
    <row r="1978" spans="2:17" x14ac:dyDescent="0.2">
      <c r="B1978" s="39" t="s">
        <v>42</v>
      </c>
      <c r="D1978" s="42">
        <f>_xll.qlCalendarAdvance(Calendar,$D1977,B1978,"f",FALSE)</f>
        <v>53372</v>
      </c>
      <c r="E1978" s="177">
        <f>_xll.qlInterestRateIndexValueDate(IndexON,D1978)</f>
        <v>53372</v>
      </c>
      <c r="F1978" s="193">
        <f>IFERROR(_xll.qlIndexFixing(IndexON,D1978,TRUE,_xll.ohTrigger(RecalcTrigger,TriggerON)),NA())</f>
        <v>1.217832104504879E-2</v>
      </c>
      <c r="H1978" s="42">
        <f>_xll.qlCalendarAdvance(Calendar,$H1977,B1978,"f",FALSE)</f>
        <v>53372</v>
      </c>
      <c r="I1978" s="177">
        <f>_xll.qlInterestRateIndexValueDate(Index1M,$H1978)</f>
        <v>53374</v>
      </c>
      <c r="J1978" s="182">
        <f>IFERROR(_xll.qlIndexFixing(Index1M,$H1978,TRUE,_xll.ohTrigger(RecalcTrigger,Trigger1M)),NA())</f>
        <v>1.2759710126552129E-2</v>
      </c>
      <c r="K1978" s="44">
        <f>IFERROR(_xll.qlIndexFixing(Index3M,H1978,TRUE,_xll.ohTrigger(RecalcTrigger,Trigger3M)),NA())</f>
        <v>1.3007731358872499E-2</v>
      </c>
      <c r="L1978" s="44">
        <f>IFERROR(_xll.qlIndexFixing(Index6M,$H1978,TRUE,_xll.ohTrigger(RecalcTrigger,Trigger6M)),NA())</f>
        <v>1.2825601591277842E-2</v>
      </c>
      <c r="M1978" s="183">
        <f>IFERROR(_xll.qlIndexFixing(Index1Y,$H1978,TRUE,_xll.ohTrigger(RecalcTrigger,Trigger1Y)),NA())</f>
        <v>1.3420032403946021E-2</v>
      </c>
      <c r="N1978" s="182">
        <f>IFERROR(_xll.qlIndexFixing(ONIndex1M,I1978,TRUE,_xll.ohTrigger(RecalcTrigger,Trigger1M)),NA())</f>
        <v>1.275195531433404E-2</v>
      </c>
      <c r="O1978" s="44">
        <f>IFERROR(_xll.qlIndexFixing(ONIndex3M,I1978,TRUE,_xll.ohTrigger(RecalcTrigger,Trigger3M)),NA())</f>
        <v>1.2990736324418606E-2</v>
      </c>
      <c r="P1978" s="44">
        <f>IFERROR(_xll.qlIndexFixing(ONIndex6M,I1978,TRUE,_xll.ohTrigger(RecalcTrigger,Trigger6M)),NA())</f>
        <v>1.2802933017912466E-2</v>
      </c>
      <c r="Q1978" s="183">
        <f>IFERROR(_xll.qlIndexFixing(ONIndex1Y,I1978,TRUE,_xll.ohTrigger(RecalcTrigger,Trigger1Y)),NA())</f>
        <v>1.3320171954473992E-2</v>
      </c>
    </row>
    <row r="1979" spans="2:17" x14ac:dyDescent="0.2">
      <c r="B1979" s="39" t="s">
        <v>42</v>
      </c>
      <c r="D1979" s="42">
        <f>_xll.qlCalendarAdvance(Calendar,$D1978,B1979,"f",FALSE)</f>
        <v>53379</v>
      </c>
      <c r="E1979" s="177">
        <f>_xll.qlInterestRateIndexValueDate(IndexON,D1979)</f>
        <v>53379</v>
      </c>
      <c r="F1979" s="193">
        <f>IFERROR(_xll.qlIndexFixing(IndexON,D1979,TRUE,_xll.ohTrigger(RecalcTrigger,TriggerON)),NA())</f>
        <v>1.2178321045128726E-2</v>
      </c>
      <c r="H1979" s="42">
        <f>_xll.qlCalendarAdvance(Calendar,$H1978,B1979,"f",FALSE)</f>
        <v>53379</v>
      </c>
      <c r="I1979" s="177">
        <f>_xll.qlInterestRateIndexValueDate(Index1M,$H1979)</f>
        <v>53381</v>
      </c>
      <c r="J1979" s="182">
        <f>IFERROR(_xll.qlIndexFixing(Index1M,$H1979,TRUE,_xll.ohTrigger(RecalcTrigger,Trigger1M)),NA())</f>
        <v>1.2762165969030792E-2</v>
      </c>
      <c r="K1979" s="44">
        <f>IFERROR(_xll.qlIndexFixing(Index3M,H1979,TRUE,_xll.ohTrigger(RecalcTrigger,Trigger3M)),NA())</f>
        <v>1.3007078034850203E-2</v>
      </c>
      <c r="L1979" s="44">
        <f>IFERROR(_xll.qlIndexFixing(Index6M,$H1979,TRUE,_xll.ohTrigger(RecalcTrigger,Trigger6M)),NA())</f>
        <v>1.2824146241310893E-2</v>
      </c>
      <c r="M1979" s="183">
        <f>IFERROR(_xll.qlIndexFixing(Index1Y,$H1979,TRUE,_xll.ohTrigger(RecalcTrigger,Trigger1Y)),NA())</f>
        <v>1.3420308530905575E-2</v>
      </c>
      <c r="N1979" s="182">
        <f>IFERROR(_xll.qlIndexFixing(ONIndex1M,I1979,TRUE,_xll.ohTrigger(RecalcTrigger,Trigger1M)),NA())</f>
        <v>1.275318225040678E-2</v>
      </c>
      <c r="O1979" s="44">
        <f>IFERROR(_xll.qlIndexFixing(ONIndex3M,I1979,TRUE,_xll.ohTrigger(RecalcTrigger,Trigger3M)),NA())</f>
        <v>1.2990121845550817E-2</v>
      </c>
      <c r="P1979" s="44">
        <f>IFERROR(_xll.qlIndexFixing(ONIndex6M,I1979,TRUE,_xll.ohTrigger(RecalcTrigger,Trigger6M)),NA())</f>
        <v>1.2801371025696895E-2</v>
      </c>
      <c r="Q1979" s="183">
        <f>IFERROR(_xll.qlIndexFixing(ONIndex1Y,I1979,TRUE,_xll.ohTrigger(RecalcTrigger,Trigger1Y)),NA())</f>
        <v>1.3320685218385364E-2</v>
      </c>
    </row>
    <row r="1980" spans="2:17" x14ac:dyDescent="0.2">
      <c r="B1980" s="39" t="s">
        <v>42</v>
      </c>
      <c r="D1980" s="42">
        <f>_xll.qlCalendarAdvance(Calendar,$D1979,B1980,"f",FALSE)</f>
        <v>53386</v>
      </c>
      <c r="E1980" s="177">
        <f>_xll.qlInterestRateIndexValueDate(IndexON,D1980)</f>
        <v>53386</v>
      </c>
      <c r="F1980" s="193">
        <f>IFERROR(_xll.qlIndexFixing(IndexON,D1980,TRUE,_xll.ohTrigger(RecalcTrigger,TriggerON)),NA())</f>
        <v>1.2178321045128726E-2</v>
      </c>
      <c r="H1980" s="42">
        <f>_xll.qlCalendarAdvance(Calendar,$H1979,B1980,"f",FALSE)</f>
        <v>53386</v>
      </c>
      <c r="I1980" s="177">
        <f>_xll.qlInterestRateIndexValueDate(Index1M,$H1980)</f>
        <v>53388</v>
      </c>
      <c r="J1980" s="182">
        <f>IFERROR(_xll.qlIndexFixing(Index1M,$H1980,TRUE,_xll.ohTrigger(RecalcTrigger,Trigger1M)),NA())</f>
        <v>1.2763049667519854E-2</v>
      </c>
      <c r="K1980" s="44">
        <f>IFERROR(_xll.qlIndexFixing(Index3M,H1980,TRUE,_xll.ohTrigger(RecalcTrigger,Trigger3M)),NA())</f>
        <v>1.300734951112322E-2</v>
      </c>
      <c r="L1980" s="44">
        <f>IFERROR(_xll.qlIndexFixing(Index6M,$H1980,TRUE,_xll.ohTrigger(RecalcTrigger,Trigger6M)),NA())</f>
        <v>1.2823212760137441E-2</v>
      </c>
      <c r="M1980" s="183">
        <f>IFERROR(_xll.qlIndexFixing(Index1Y,$H1980,TRUE,_xll.ohTrigger(RecalcTrigger,Trigger1Y)),NA())</f>
        <v>1.3420574879385413E-2</v>
      </c>
      <c r="N1980" s="182">
        <f>IFERROR(_xll.qlIndexFixing(ONIndex1M,I1980,TRUE,_xll.ohTrigger(RecalcTrigger,Trigger1M)),NA())</f>
        <v>1.2754396272889323E-2</v>
      </c>
      <c r="O1980" s="44">
        <f>IFERROR(_xll.qlIndexFixing(ONIndex3M,I1980,TRUE,_xll.ohTrigger(RecalcTrigger,Trigger3M)),NA())</f>
        <v>1.2989500964124545E-2</v>
      </c>
      <c r="P1980" s="44">
        <f>IFERROR(_xll.qlIndexFixing(ONIndex6M,I1980,TRUE,_xll.ohTrigger(RecalcTrigger,Trigger6M)),NA())</f>
        <v>1.2799818223170334E-2</v>
      </c>
      <c r="Q1980" s="183">
        <f>IFERROR(_xll.qlIndexFixing(ONIndex1Y,I1980,TRUE,_xll.ohTrigger(RecalcTrigger,Trigger1Y)),NA())</f>
        <v>1.3321189497563779E-2</v>
      </c>
    </row>
    <row r="1981" spans="2:17" x14ac:dyDescent="0.2">
      <c r="B1981" s="39" t="s">
        <v>42</v>
      </c>
      <c r="D1981" s="42">
        <f>_xll.qlCalendarAdvance(Calendar,$D1980,B1981,"f",FALSE)</f>
        <v>53393</v>
      </c>
      <c r="E1981" s="177">
        <f>_xll.qlInterestRateIndexValueDate(IndexON,D1981)</f>
        <v>53393</v>
      </c>
      <c r="F1981" s="193">
        <f>IFERROR(_xll.qlIndexFixing(IndexON,D1981,TRUE,_xll.ohTrigger(RecalcTrigger,TriggerON)),NA())</f>
        <v>1.217832104504879E-2</v>
      </c>
      <c r="H1981" s="42">
        <f>_xll.qlCalendarAdvance(Calendar,$H1980,B1981,"f",FALSE)</f>
        <v>53393</v>
      </c>
      <c r="I1981" s="177">
        <f>_xll.qlInterestRateIndexValueDate(Index1M,$H1981)</f>
        <v>53395</v>
      </c>
      <c r="J1981" s="182">
        <f>IFERROR(_xll.qlIndexFixing(Index1M,$H1981,TRUE,_xll.ohTrigger(RecalcTrigger,Trigger1M)),NA())</f>
        <v>1.2764231566828599E-2</v>
      </c>
      <c r="K1981" s="44">
        <f>IFERROR(_xll.qlIndexFixing(Index3M,H1981,TRUE,_xll.ohTrigger(RecalcTrigger,Trigger3M)),NA())</f>
        <v>1.3006680778438673E-2</v>
      </c>
      <c r="L1981" s="44">
        <f>IFERROR(_xll.qlIndexFixing(Index6M,$H1981,TRUE,_xll.ohTrigger(RecalcTrigger,Trigger6M)),NA())</f>
        <v>1.2821779309559746E-2</v>
      </c>
      <c r="M1981" s="183">
        <f>IFERROR(_xll.qlIndexFixing(Index1Y,$H1981,TRUE,_xll.ohTrigger(RecalcTrigger,Trigger1Y)),NA())</f>
        <v>1.3420831423126868E-2</v>
      </c>
      <c r="N1981" s="182">
        <f>IFERROR(_xll.qlIndexFixing(ONIndex1M,I1981,TRUE,_xll.ohTrigger(RecalcTrigger,Trigger1M)),NA())</f>
        <v>1.2755597350047054E-2</v>
      </c>
      <c r="O1981" s="44">
        <f>IFERROR(_xll.qlIndexFixing(ONIndex3M,I1981,TRUE,_xll.ohTrigger(RecalcTrigger,Trigger3M)),NA())</f>
        <v>1.2988873671186951E-2</v>
      </c>
      <c r="P1981" s="44">
        <f>IFERROR(_xll.qlIndexFixing(ONIndex6M,I1981,TRUE,_xll.ohTrigger(RecalcTrigger,Trigger6M)),NA())</f>
        <v>1.2798274641427909E-2</v>
      </c>
      <c r="Q1981" s="183">
        <f>IFERROR(_xll.qlIndexFixing(ONIndex1Y,I1981,TRUE,_xll.ohTrigger(RecalcTrigger,Trigger1Y)),NA())</f>
        <v>1.332168476618989E-2</v>
      </c>
    </row>
    <row r="1982" spans="2:17" x14ac:dyDescent="0.2">
      <c r="B1982" s="39" t="s">
        <v>42</v>
      </c>
      <c r="D1982" s="42">
        <f>_xll.qlCalendarAdvance(Calendar,$D1981,B1982,"f",FALSE)</f>
        <v>53400</v>
      </c>
      <c r="E1982" s="177">
        <f>_xll.qlInterestRateIndexValueDate(IndexON,D1982)</f>
        <v>53400</v>
      </c>
      <c r="F1982" s="193">
        <f>IFERROR(_xll.qlIndexFixing(IndexON,D1982,TRUE,_xll.ohTrigger(RecalcTrigger,TriggerON)),NA())</f>
        <v>1.217832104504879E-2</v>
      </c>
      <c r="H1982" s="42">
        <f>_xll.qlCalendarAdvance(Calendar,$H1981,B1982,"f",FALSE)</f>
        <v>53400</v>
      </c>
      <c r="I1982" s="177">
        <f>_xll.qlInterestRateIndexValueDate(Index1M,$H1982)</f>
        <v>53402</v>
      </c>
      <c r="J1982" s="182">
        <f>IFERROR(_xll.qlIndexFixing(Index1M,$H1982,TRUE,_xll.ohTrigger(RecalcTrigger,Trigger1M)),NA())</f>
        <v>1.2765400424770647E-2</v>
      </c>
      <c r="K1982" s="44">
        <f>IFERROR(_xll.qlIndexFixing(Index3M,H1982,TRUE,_xll.ohTrigger(RecalcTrigger,Trigger3M)),NA())</f>
        <v>1.3006005546064828E-2</v>
      </c>
      <c r="L1982" s="44">
        <f>IFERROR(_xll.qlIndexFixing(Index6M,$H1982,TRUE,_xll.ohTrigger(RecalcTrigger,Trigger6M)),NA())</f>
        <v>1.2820355564650103E-2</v>
      </c>
      <c r="M1982" s="183">
        <f>IFERROR(_xll.qlIndexFixing(Index1Y,$H1982,TRUE,_xll.ohTrigger(RecalcTrigger,Trigger1Y)),NA())</f>
        <v>1.3421078135870835E-2</v>
      </c>
      <c r="N1982" s="182">
        <f>IFERROR(_xll.qlIndexFixing(ONIndex1M,I1982,TRUE,_xll.ohTrigger(RecalcTrigger,Trigger1M)),NA())</f>
        <v>1.2756785449585806E-2</v>
      </c>
      <c r="O1982" s="44">
        <f>IFERROR(_xll.qlIndexFixing(ONIndex3M,I1982,TRUE,_xll.ohTrigger(RecalcTrigger,Trigger3M)),NA())</f>
        <v>1.2988239956985836E-2</v>
      </c>
      <c r="P1982" s="44">
        <f>IFERROR(_xll.qlIndexFixing(ONIndex6M,I1982,TRUE,_xll.ohTrigger(RecalcTrigger,Trigger6M)),NA())</f>
        <v>1.2796740311245003E-2</v>
      </c>
      <c r="Q1982" s="183">
        <f>IFERROR(_xll.qlIndexFixing(ONIndex1Y,I1982,TRUE,_xll.ohTrigger(RecalcTrigger,Trigger1Y)),NA())</f>
        <v>1.3322170998364413E-2</v>
      </c>
    </row>
    <row r="1983" spans="2:17" x14ac:dyDescent="0.2">
      <c r="B1983" s="39" t="s">
        <v>42</v>
      </c>
      <c r="D1983" s="42">
        <f>_xll.qlCalendarAdvance(Calendar,$D1982,B1983,"f",FALSE)</f>
        <v>53407</v>
      </c>
      <c r="E1983" s="177">
        <f>_xll.qlInterestRateIndexValueDate(IndexON,D1983)</f>
        <v>53407</v>
      </c>
      <c r="F1983" s="193">
        <f>IFERROR(_xll.qlIndexFixing(IndexON,D1983,TRUE,_xll.ohTrigger(RecalcTrigger,TriggerON)),NA())</f>
        <v>1.217832104504879E-2</v>
      </c>
      <c r="H1983" s="42">
        <f>_xll.qlCalendarAdvance(Calendar,$H1982,B1983,"f",FALSE)</f>
        <v>53407</v>
      </c>
      <c r="I1983" s="177">
        <f>_xll.qlInterestRateIndexValueDate(Index1M,$H1983)</f>
        <v>53413</v>
      </c>
      <c r="J1983" s="182">
        <f>IFERROR(_xll.qlIndexFixing(Index1M,$H1983,TRUE,_xll.ohTrigger(RecalcTrigger,Trigger1M)),NA())</f>
        <v>1.2767210775700458E-2</v>
      </c>
      <c r="K1983" s="44">
        <f>IFERROR(_xll.qlIndexFixing(Index3M,H1983,TRUE,_xll.ohTrigger(RecalcTrigger,Trigger3M)),NA())</f>
        <v>1.3004562432313705E-2</v>
      </c>
      <c r="L1983" s="44">
        <f>IFERROR(_xll.qlIndexFixing(Index6M,$H1983,TRUE,_xll.ohTrigger(RecalcTrigger,Trigger6M)),NA())</f>
        <v>1.2818007441827248E-2</v>
      </c>
      <c r="M1983" s="183">
        <f>IFERROR(_xll.qlIndexFixing(Index1Y,$H1983,TRUE,_xll.ohTrigger(RecalcTrigger,Trigger1Y)),NA())</f>
        <v>1.3420927699706851E-2</v>
      </c>
      <c r="N1983" s="182">
        <f>IFERROR(_xll.qlIndexFixing(ONIndex1M,I1983,TRUE,_xll.ohTrigger(RecalcTrigger,Trigger1M)),NA())</f>
        <v>1.2758293886081518E-2</v>
      </c>
      <c r="O1983" s="44">
        <f>IFERROR(_xll.qlIndexFixing(ONIndex3M,I1983,TRUE,_xll.ohTrigger(RecalcTrigger,Trigger3M)),NA())</f>
        <v>1.2987415731418039E-2</v>
      </c>
      <c r="P1983" s="44">
        <f>IFERROR(_xll.qlIndexFixing(ONIndex6M,I1983,TRUE,_xll.ohTrigger(RecalcTrigger,Trigger6M)),NA())</f>
        <v>1.2794781245295539E-2</v>
      </c>
      <c r="Q1983" s="183">
        <f>IFERROR(_xll.qlIndexFixing(ONIndex1Y,I1983,TRUE,_xll.ohTrigger(RecalcTrigger,Trigger1Y)),NA())</f>
        <v>1.3322782834226388E-2</v>
      </c>
    </row>
    <row r="1984" spans="2:17" x14ac:dyDescent="0.2">
      <c r="B1984" s="39" t="s">
        <v>42</v>
      </c>
      <c r="D1984" s="42">
        <f>_xll.qlCalendarAdvance(Calendar,$D1983,B1984,"f",FALSE)</f>
        <v>53414</v>
      </c>
      <c r="E1984" s="177">
        <f>_xll.qlInterestRateIndexValueDate(IndexON,D1984)</f>
        <v>53414</v>
      </c>
      <c r="F1984" s="193">
        <f>IFERROR(_xll.qlIndexFixing(IndexON,D1984,TRUE,_xll.ohTrigger(RecalcTrigger,TriggerON)),NA())</f>
        <v>1.217832104504879E-2</v>
      </c>
      <c r="H1984" s="42">
        <f>_xll.qlCalendarAdvance(Calendar,$H1983,B1984,"f",FALSE)</f>
        <v>53414</v>
      </c>
      <c r="I1984" s="177">
        <f>_xll.qlInterestRateIndexValueDate(Index1M,$H1984)</f>
        <v>53416</v>
      </c>
      <c r="J1984" s="182">
        <f>IFERROR(_xll.qlIndexFixing(Index1M,$H1984,TRUE,_xll.ohTrigger(RecalcTrigger,Trigger1M)),NA())</f>
        <v>1.2767698888582184E-2</v>
      </c>
      <c r="K1984" s="44">
        <f>IFERROR(_xll.qlIndexFixing(Index3M,H1984,TRUE,_xll.ohTrigger(RecalcTrigger,Trigger3M)),NA())</f>
        <v>1.3004082794364527E-2</v>
      </c>
      <c r="L1984" s="44">
        <f>IFERROR(_xll.qlIndexFixing(Index6M,$H1984,TRUE,_xll.ohTrigger(RecalcTrigger,Trigger6M)),NA())</f>
        <v>1.2817145186927302E-2</v>
      </c>
      <c r="M1984" s="183">
        <f>IFERROR(_xll.qlIndexFixing(Index1Y,$H1984,TRUE,_xll.ohTrigger(RecalcTrigger,Trigger1Y)),NA())</f>
        <v>1.3420765485988036E-2</v>
      </c>
      <c r="N1984" s="182">
        <f>IFERROR(_xll.qlIndexFixing(ONIndex1M,I1984,TRUE,_xll.ohTrigger(RecalcTrigger,Trigger1M)),NA())</f>
        <v>1.2759122588947847E-2</v>
      </c>
      <c r="O1984" s="44">
        <f>IFERROR(_xll.qlIndexFixing(ONIndex3M,I1984,TRUE,_xll.ohTrigger(RecalcTrigger,Trigger3M)),NA())</f>
        <v>1.2986953227782649E-2</v>
      </c>
      <c r="P1984" s="44">
        <f>IFERROR(_xll.qlIndexFixing(ONIndex6M,I1984,TRUE,_xll.ohTrigger(RecalcTrigger,Trigger6M)),NA())</f>
        <v>1.2793699530098124E-2</v>
      </c>
      <c r="Q1984" s="183">
        <f>IFERROR(_xll.qlIndexFixing(ONIndex1Y,I1984,TRUE,_xll.ohTrigger(RecalcTrigger,Trigger1Y)),NA())</f>
        <v>1.3323116249601696E-2</v>
      </c>
    </row>
    <row r="1985" spans="2:17" x14ac:dyDescent="0.2">
      <c r="B1985" s="39" t="s">
        <v>42</v>
      </c>
      <c r="D1985" s="42">
        <f>_xll.qlCalendarAdvance(Calendar,$D1984,B1985,"f",FALSE)</f>
        <v>53421</v>
      </c>
      <c r="E1985" s="177">
        <f>_xll.qlInterestRateIndexValueDate(IndexON,D1985)</f>
        <v>53421</v>
      </c>
      <c r="F1985" s="193">
        <f>IFERROR(_xll.qlIndexFixing(IndexON,D1985,TRUE,_xll.ohTrigger(RecalcTrigger,TriggerON)),NA())</f>
        <v>1.217832104504879E-2</v>
      </c>
      <c r="H1985" s="42">
        <f>_xll.qlCalendarAdvance(Calendar,$H1984,B1985,"f",FALSE)</f>
        <v>53421</v>
      </c>
      <c r="I1985" s="177">
        <f>_xll.qlInterestRateIndexValueDate(Index1M,$H1985)</f>
        <v>53423</v>
      </c>
      <c r="J1985" s="182">
        <f>IFERROR(_xll.qlIndexFixing(Index1M,$H1985,TRUE,_xll.ohTrigger(RecalcTrigger,Trigger1M)),NA())</f>
        <v>1.2768828430471883E-2</v>
      </c>
      <c r="K1985" s="44">
        <f>IFERROR(_xll.qlIndexFixing(Index3M,H1985,TRUE,_xll.ohTrigger(RecalcTrigger,Trigger3M)),NA())</f>
        <v>1.3003389485580078E-2</v>
      </c>
      <c r="L1985" s="44">
        <f>IFERROR(_xll.qlIndexFixing(Index6M,$H1985,TRUE,_xll.ohTrigger(RecalcTrigger,Trigger6M)),NA())</f>
        <v>1.2816142875773878E-2</v>
      </c>
      <c r="M1985" s="183">
        <f>IFERROR(_xll.qlIndexFixing(Index1Y,$H1985,TRUE,_xll.ohTrigger(RecalcTrigger,Trigger1Y)),NA())</f>
        <v>1.342175902554006E-2</v>
      </c>
      <c r="N1985" s="182">
        <f>IFERROR(_xll.qlIndexFixing(ONIndex1M,I1985,TRUE,_xll.ohTrigger(RecalcTrigger,Trigger1M)),NA())</f>
        <v>1.2760271564582482E-2</v>
      </c>
      <c r="O1985" s="44">
        <f>IFERROR(_xll.qlIndexFixing(ONIndex3M,I1985,TRUE,_xll.ohTrigger(RecalcTrigger,Trigger3M)),NA())</f>
        <v>1.2986300193915667E-2</v>
      </c>
      <c r="P1985" s="44">
        <f>IFERROR(_xll.qlIndexFixing(ONIndex6M,I1985,TRUE,_xll.ohTrigger(RecalcTrigger,Trigger6M)),NA())</f>
        <v>1.2792193141164532E-2</v>
      </c>
      <c r="Q1985" s="183">
        <f>IFERROR(_xll.qlIndexFixing(ONIndex1Y,I1985,TRUE,_xll.ohTrigger(RecalcTrigger,Trigger1Y)),NA())</f>
        <v>1.3323575216865891E-2</v>
      </c>
    </row>
    <row r="1986" spans="2:17" x14ac:dyDescent="0.2">
      <c r="B1986" s="39" t="s">
        <v>42</v>
      </c>
      <c r="D1986" s="42">
        <f>_xll.qlCalendarAdvance(Calendar,$D1985,B1986,"f",FALSE)</f>
        <v>53428</v>
      </c>
      <c r="E1986" s="177">
        <f>_xll.qlInterestRateIndexValueDate(IndexON,D1986)</f>
        <v>53428</v>
      </c>
      <c r="F1986" s="193">
        <f>IFERROR(_xll.qlIndexFixing(IndexON,D1986,TRUE,_xll.ohTrigger(RecalcTrigger,TriggerON)),NA())</f>
        <v>1.217832104504879E-2</v>
      </c>
      <c r="H1986" s="42">
        <f>_xll.qlCalendarAdvance(Calendar,$H1985,B1986,"f",FALSE)</f>
        <v>53428</v>
      </c>
      <c r="I1986" s="177">
        <f>_xll.qlInterestRateIndexValueDate(Index1M,$H1986)</f>
        <v>53430</v>
      </c>
      <c r="J1986" s="182">
        <f>IFERROR(_xll.qlIndexFixing(Index1M,$H1986,TRUE,_xll.ohTrigger(RecalcTrigger,Trigger1M)),NA())</f>
        <v>1.2769944803030151E-2</v>
      </c>
      <c r="K1986" s="44">
        <f>IFERROR(_xll.qlIndexFixing(Index3M,H1986,TRUE,_xll.ohTrigger(RecalcTrigger,Trigger3M)),NA())</f>
        <v>1.3002689642212645E-2</v>
      </c>
      <c r="L1986" s="44">
        <f>IFERROR(_xll.qlIndexFixing(Index6M,$H1986,TRUE,_xll.ohTrigger(RecalcTrigger,Trigger6M)),NA())</f>
        <v>1.2814758265380402E-2</v>
      </c>
      <c r="M1986" s="183">
        <f>IFERROR(_xll.qlIndexFixing(Index1Y,$H1986,TRUE,_xll.ohTrigger(RecalcTrigger,Trigger1Y)),NA())</f>
        <v>1.3422223415039765E-2</v>
      </c>
      <c r="N1986" s="182">
        <f>IFERROR(_xll.qlIndexFixing(ONIndex1M,I1986,TRUE,_xll.ohTrigger(RecalcTrigger,Trigger1M)),NA())</f>
        <v>1.2761407435020189E-2</v>
      </c>
      <c r="O1986" s="44">
        <f>IFERROR(_xll.qlIndexFixing(ONIndex3M,I1986,TRUE,_xll.ohTrigger(RecalcTrigger,Trigger3M)),NA())</f>
        <v>1.2985640701534962E-2</v>
      </c>
      <c r="P1986" s="44">
        <f>IFERROR(_xll.qlIndexFixing(ONIndex6M,I1986,TRUE,_xll.ohTrigger(RecalcTrigger,Trigger6M)),NA())</f>
        <v>1.2790696127931156E-2</v>
      </c>
      <c r="Q1986" s="183">
        <f>IFERROR(_xll.qlIndexFixing(ONIndex1Y,I1986,TRUE,_xll.ohTrigger(RecalcTrigger,Trigger1Y)),NA())</f>
        <v>1.3324025044161303E-2</v>
      </c>
    </row>
    <row r="1987" spans="2:17" x14ac:dyDescent="0.2">
      <c r="B1987" s="39" t="s">
        <v>42</v>
      </c>
      <c r="D1987" s="42">
        <f>_xll.qlCalendarAdvance(Calendar,$D1986,B1987,"f",FALSE)</f>
        <v>53435</v>
      </c>
      <c r="E1987" s="177">
        <f>_xll.qlInterestRateIndexValueDate(IndexON,D1987)</f>
        <v>53435</v>
      </c>
      <c r="F1987" s="193">
        <f>IFERROR(_xll.qlIndexFixing(IndexON,D1987,TRUE,_xll.ohTrigger(RecalcTrigger,TriggerON)),NA())</f>
        <v>1.217832104504879E-2</v>
      </c>
      <c r="H1987" s="42">
        <f>_xll.qlCalendarAdvance(Calendar,$H1986,B1987,"f",FALSE)</f>
        <v>53435</v>
      </c>
      <c r="I1987" s="177">
        <f>_xll.qlInterestRateIndexValueDate(Index1M,$H1987)</f>
        <v>53437</v>
      </c>
      <c r="J1987" s="182">
        <f>IFERROR(_xll.qlIndexFixing(Index1M,$H1987,TRUE,_xll.ohTrigger(RecalcTrigger,Trigger1M)),NA())</f>
        <v>1.2771047974259356E-2</v>
      </c>
      <c r="K1987" s="44">
        <f>IFERROR(_xll.qlIndexFixing(Index3M,H1987,TRUE,_xll.ohTrigger(RecalcTrigger,Trigger3M)),NA())</f>
        <v>1.3001983254861396E-2</v>
      </c>
      <c r="L1987" s="44">
        <f>IFERROR(_xll.qlIndexFixing(Index6M,$H1987,TRUE,_xll.ohTrigger(RecalcTrigger,Trigger6M)),NA())</f>
        <v>1.2813383516577391E-2</v>
      </c>
      <c r="M1987" s="183">
        <f>IFERROR(_xll.qlIndexFixing(Index1Y,$H1987,TRUE,_xll.ohTrigger(RecalcTrigger,Trigger1Y)),NA())</f>
        <v>1.3422163315606117E-2</v>
      </c>
      <c r="N1987" s="182">
        <f>IFERROR(_xll.qlIndexFixing(ONIndex1M,I1987,TRUE,_xll.ohTrigger(RecalcTrigger,Trigger1M)),NA())</f>
        <v>1.2762530168286546E-2</v>
      </c>
      <c r="O1987" s="44">
        <f>IFERROR(_xll.qlIndexFixing(ONIndex3M,I1987,TRUE,_xll.ohTrigger(RecalcTrigger,Trigger3M)),NA())</f>
        <v>1.2984974741048205E-2</v>
      </c>
      <c r="P1987" s="44">
        <f>IFERROR(_xll.qlIndexFixing(ONIndex6M,I1987,TRUE,_xll.ohTrigger(RecalcTrigger,Trigger6M)),NA())</f>
        <v>1.2789208521333251E-2</v>
      </c>
      <c r="Q1987" s="183">
        <f>IFERROR(_xll.qlIndexFixing(ONIndex1Y,I1987,TRUE,_xll.ohTrigger(RecalcTrigger,Trigger1Y)),NA())</f>
        <v>1.3324465705348842E-2</v>
      </c>
    </row>
    <row r="1988" spans="2:17" x14ac:dyDescent="0.2">
      <c r="B1988" s="39" t="s">
        <v>42</v>
      </c>
      <c r="D1988" s="42">
        <f>_xll.qlCalendarAdvance(Calendar,$D1987,B1988,"f",FALSE)</f>
        <v>53442</v>
      </c>
      <c r="E1988" s="177">
        <f>_xll.qlInterestRateIndexValueDate(IndexON,D1988)</f>
        <v>53442</v>
      </c>
      <c r="F1988" s="193">
        <f>IFERROR(_xll.qlIndexFixing(IndexON,D1988,TRUE,_xll.ohTrigger(RecalcTrigger,TriggerON)),NA())</f>
        <v>1.217832104504879E-2</v>
      </c>
      <c r="H1988" s="42">
        <f>_xll.qlCalendarAdvance(Calendar,$H1987,B1988,"f",FALSE)</f>
        <v>53442</v>
      </c>
      <c r="I1988" s="177">
        <f>_xll.qlInterestRateIndexValueDate(Index1M,$H1988)</f>
        <v>53444</v>
      </c>
      <c r="J1988" s="182">
        <f>IFERROR(_xll.qlIndexFixing(Index1M,$H1988,TRUE,_xll.ohTrigger(RecalcTrigger,Trigger1M)),NA())</f>
        <v>1.2772137912172183E-2</v>
      </c>
      <c r="K1988" s="44">
        <f>IFERROR(_xll.qlIndexFixing(Index3M,H1988,TRUE,_xll.ohTrigger(RecalcTrigger,Trigger3M)),NA())</f>
        <v>1.3001270314124619E-2</v>
      </c>
      <c r="L1988" s="44">
        <f>IFERROR(_xll.qlIndexFixing(Index6M,$H1988,TRUE,_xll.ohTrigger(RecalcTrigger,Trigger6M)),NA())</f>
        <v>1.2812018660548978E-2</v>
      </c>
      <c r="M1988" s="183">
        <f>IFERROR(_xll.qlIndexFixing(Index1Y,$H1988,TRUE,_xll.ohTrigger(RecalcTrigger,Trigger1Y)),NA())</f>
        <v>1.3422350490953817E-2</v>
      </c>
      <c r="N1988" s="182">
        <f>IFERROR(_xll.qlIndexFixing(ONIndex1M,I1988,TRUE,_xll.ohTrigger(RecalcTrigger,Trigger1M)),NA())</f>
        <v>1.2763797164714319E-2</v>
      </c>
      <c r="O1988" s="44">
        <f>IFERROR(_xll.qlIndexFixing(ONIndex3M,I1988,TRUE,_xll.ohTrigger(RecalcTrigger,Trigger3M)),NA())</f>
        <v>1.2984205711488173E-2</v>
      </c>
      <c r="P1988" s="44">
        <f>IFERROR(_xll.qlIndexFixing(ONIndex6M,I1988,TRUE,_xll.ohTrigger(RecalcTrigger,Trigger6M)),NA())</f>
        <v>1.278751995780425E-2</v>
      </c>
      <c r="Q1988" s="183">
        <f>IFERROR(_xll.qlIndexFixing(ONIndex1Y,I1988,TRUE,_xll.ohTrigger(RecalcTrigger,Trigger1Y)),NA())</f>
        <v>1.332495806126488E-2</v>
      </c>
    </row>
    <row r="1989" spans="2:17" x14ac:dyDescent="0.2">
      <c r="B1989" s="39" t="s">
        <v>42</v>
      </c>
      <c r="D1989" s="42">
        <f>_xll.qlCalendarAdvance(Calendar,$D1988,B1989,"f",FALSE)</f>
        <v>53449</v>
      </c>
      <c r="E1989" s="177">
        <f>_xll.qlInterestRateIndexValueDate(IndexON,D1989)</f>
        <v>53449</v>
      </c>
      <c r="F1989" s="193">
        <f>IFERROR(_xll.qlIndexFixing(IndexON,D1989,TRUE,_xll.ohTrigger(RecalcTrigger,TriggerON)),NA())</f>
        <v>1.217832104504879E-2</v>
      </c>
      <c r="H1989" s="42">
        <f>_xll.qlCalendarAdvance(Calendar,$H1988,B1989,"f",FALSE)</f>
        <v>53449</v>
      </c>
      <c r="I1989" s="177">
        <f>_xll.qlInterestRateIndexValueDate(Index1M,$H1989)</f>
        <v>53451</v>
      </c>
      <c r="J1989" s="182">
        <f>IFERROR(_xll.qlIndexFixing(Index1M,$H1989,TRUE,_xll.ohTrigger(RecalcTrigger,Trigger1M)),NA())</f>
        <v>1.2773214584783895E-2</v>
      </c>
      <c r="K1989" s="44">
        <f>IFERROR(_xll.qlIndexFixing(Index3M,H1989,TRUE,_xll.ohTrigger(RecalcTrigger,Trigger3M)),NA())</f>
        <v>1.3001096138301103E-2</v>
      </c>
      <c r="L1989" s="44">
        <f>IFERROR(_xll.qlIndexFixing(Index6M,$H1989,TRUE,_xll.ohTrigger(RecalcTrigger,Trigger6M)),NA())</f>
        <v>1.2810663728480167E-2</v>
      </c>
      <c r="M1989" s="183">
        <f>IFERROR(_xll.qlIndexFixing(Index1Y,$H1989,TRUE,_xll.ohTrigger(RecalcTrigger,Trigger1Y)),NA())</f>
        <v>1.3422527651502066E-2</v>
      </c>
      <c r="N1989" s="182">
        <f>IFERROR(_xll.qlIndexFixing(ONIndex1M,I1989,TRUE,_xll.ohTrigger(RecalcTrigger,Trigger1M)),NA())</f>
        <v>1.276473609548745E-2</v>
      </c>
      <c r="O1989" s="44">
        <f>IFERROR(_xll.qlIndexFixing(ONIndex3M,I1989,TRUE,_xll.ohTrigger(RecalcTrigger,Trigger3M)),NA())</f>
        <v>1.2983623378746145E-2</v>
      </c>
      <c r="P1989" s="44">
        <f>IFERROR(_xll.qlIndexFixing(ONIndex6M,I1989,TRUE,_xll.ohTrigger(RecalcTrigger,Trigger6M)),NA())</f>
        <v>1.2786261652344422E-2</v>
      </c>
      <c r="Q1989" s="183">
        <f>IFERROR(_xll.qlIndexFixing(ONIndex1Y,I1989,TRUE,_xll.ohTrigger(RecalcTrigger,Trigger1Y)),NA())</f>
        <v>1.3325319426282789E-2</v>
      </c>
    </row>
    <row r="1990" spans="2:17" x14ac:dyDescent="0.2">
      <c r="B1990" s="39" t="s">
        <v>42</v>
      </c>
      <c r="D1990" s="42">
        <f>_xll.qlCalendarAdvance(Calendar,$D1989,B1990,"f",FALSE)</f>
        <v>53456</v>
      </c>
      <c r="E1990" s="177">
        <f>_xll.qlInterestRateIndexValueDate(IndexON,D1990)</f>
        <v>53456</v>
      </c>
      <c r="F1990" s="193">
        <f>IFERROR(_xll.qlIndexFixing(IndexON,D1990,TRUE,_xll.ohTrigger(RecalcTrigger,TriggerON)),NA())</f>
        <v>1.2178321045128726E-2</v>
      </c>
      <c r="H1990" s="42">
        <f>_xll.qlCalendarAdvance(Calendar,$H1989,B1990,"f",FALSE)</f>
        <v>53456</v>
      </c>
      <c r="I1990" s="177">
        <f>_xll.qlInterestRateIndexValueDate(Index1M,$H1990)</f>
        <v>53458</v>
      </c>
      <c r="J1990" s="182">
        <f>IFERROR(_xll.qlIndexFixing(Index1M,$H1990,TRUE,_xll.ohTrigger(RecalcTrigger,Trigger1M)),NA())</f>
        <v>1.2774277960091703E-2</v>
      </c>
      <c r="K1990" s="44">
        <f>IFERROR(_xll.qlIndexFixing(Index3M,H1990,TRUE,_xll.ohTrigger(RecalcTrigger,Trigger3M)),NA())</f>
        <v>1.3000368569914289E-2</v>
      </c>
      <c r="L1990" s="44">
        <f>IFERROR(_xll.qlIndexFixing(Index6M,$H1990,TRUE,_xll.ohTrigger(RecalcTrigger,Trigger6M)),NA())</f>
        <v>1.2809318751555091E-2</v>
      </c>
      <c r="M1990" s="183">
        <f>IFERROR(_xll.qlIndexFixing(Index1Y,$H1990,TRUE,_xll.ohTrigger(RecalcTrigger,Trigger1Y)),NA())</f>
        <v>1.3422694770994588E-2</v>
      </c>
      <c r="N1990" s="182">
        <f>IFERROR(_xll.qlIndexFixing(ONIndex1M,I1990,TRUE,_xll.ohTrigger(RecalcTrigger,Trigger1M)),NA())</f>
        <v>1.2765819225553088E-2</v>
      </c>
      <c r="O1990" s="44">
        <f>IFERROR(_xll.qlIndexFixing(ONIndex3M,I1990,TRUE,_xll.ohTrigger(RecalcTrigger,Trigger3M)),NA())</f>
        <v>1.2982937958065932E-2</v>
      </c>
      <c r="P1990" s="44">
        <f>IFERROR(_xll.qlIndexFixing(ONIndex6M,I1990,TRUE,_xll.ohTrigger(RecalcTrigger,Trigger6M)),NA())</f>
        <v>1.2784802452143751E-2</v>
      </c>
      <c r="Q1990" s="183">
        <f>IFERROR(_xll.qlIndexFixing(ONIndex1Y,I1990,TRUE,_xll.ohTrigger(RecalcTrigger,Trigger1Y)),NA())</f>
        <v>1.3325732434150694E-2</v>
      </c>
    </row>
    <row r="1991" spans="2:17" x14ac:dyDescent="0.2">
      <c r="B1991" s="39" t="s">
        <v>42</v>
      </c>
      <c r="D1991" s="42">
        <f>_xll.qlCalendarAdvance(Calendar,$D1990,B1991,"f",FALSE)</f>
        <v>53463</v>
      </c>
      <c r="E1991" s="177">
        <f>_xll.qlInterestRateIndexValueDate(IndexON,D1991)</f>
        <v>53463</v>
      </c>
      <c r="F1991" s="193">
        <f>IFERROR(_xll.qlIndexFixing(IndexON,D1991,TRUE,_xll.ohTrigger(RecalcTrigger,TriggerON)),NA())</f>
        <v>1.2178321045128726E-2</v>
      </c>
      <c r="H1991" s="42">
        <f>_xll.qlCalendarAdvance(Calendar,$H1990,B1991,"f",FALSE)</f>
        <v>53463</v>
      </c>
      <c r="I1991" s="177">
        <f>_xll.qlInterestRateIndexValueDate(Index1M,$H1991)</f>
        <v>53465</v>
      </c>
      <c r="J1991" s="182">
        <f>IFERROR(_xll.qlIndexFixing(Index1M,$H1991,TRUE,_xll.ohTrigger(RecalcTrigger,Trigger1M)),NA())</f>
        <v>1.2775328006113449E-2</v>
      </c>
      <c r="K1991" s="44">
        <f>IFERROR(_xll.qlIndexFixing(Index3M,H1991,TRUE,_xll.ohTrigger(RecalcTrigger,Trigger3M)),NA())</f>
        <v>1.2999634417214806E-2</v>
      </c>
      <c r="L1991" s="44">
        <f>IFERROR(_xll.qlIndexFixing(Index6M,$H1991,TRUE,_xll.ohTrigger(RecalcTrigger,Trigger6M)),NA())</f>
        <v>1.2807983760958751E-2</v>
      </c>
      <c r="M1991" s="183">
        <f>IFERROR(_xll.qlIndexFixing(Index1Y,$H1991,TRUE,_xll.ohTrigger(RecalcTrigger,Trigger1Y)),NA())</f>
        <v>1.3422851823175548E-2</v>
      </c>
      <c r="N1991" s="182">
        <f>IFERROR(_xll.qlIndexFixing(ONIndex1M,I1991,TRUE,_xll.ohTrigger(RecalcTrigger,Trigger1M)),NA())</f>
        <v>1.2766889090549682E-2</v>
      </c>
      <c r="O1991" s="44">
        <f>IFERROR(_xll.qlIndexFixing(ONIndex3M,I1991,TRUE,_xll.ohTrigger(RecalcTrigger,Trigger3M)),NA())</f>
        <v>1.2982246031949529E-2</v>
      </c>
      <c r="P1991" s="44">
        <f>IFERROR(_xll.qlIndexFixing(ONIndex6M,I1991,TRUE,_xll.ohTrigger(RecalcTrigger,Trigger6M)),NA())</f>
        <v>1.278335278247944E-2</v>
      </c>
      <c r="Q1991" s="183">
        <f>IFERROR(_xll.qlIndexFixing(ONIndex1Y,I1991,TRUE,_xll.ohTrigger(RecalcTrigger,Trigger1Y)),NA())</f>
        <v>1.3326136172553404E-2</v>
      </c>
    </row>
    <row r="1992" spans="2:17" x14ac:dyDescent="0.2">
      <c r="B1992" s="39" t="s">
        <v>42</v>
      </c>
      <c r="D1992" s="42">
        <f>_xll.qlCalendarAdvance(Calendar,$D1991,B1992,"f",FALSE)</f>
        <v>53470</v>
      </c>
      <c r="E1992" s="177">
        <f>_xll.qlInterestRateIndexValueDate(IndexON,D1992)</f>
        <v>53470</v>
      </c>
      <c r="F1992" s="193">
        <f>IFERROR(_xll.qlIndexFixing(IndexON,D1992,TRUE,_xll.ohTrigger(RecalcTrigger,TriggerON)),NA())</f>
        <v>1.2178321045128726E-2</v>
      </c>
      <c r="H1992" s="42">
        <f>_xll.qlCalendarAdvance(Calendar,$H1991,B1992,"f",FALSE)</f>
        <v>53470</v>
      </c>
      <c r="I1992" s="177">
        <f>_xll.qlInterestRateIndexValueDate(Index1M,$H1992)</f>
        <v>53472</v>
      </c>
      <c r="J1992" s="182">
        <f>IFERROR(_xll.qlIndexFixing(Index1M,$H1992,TRUE,_xll.ohTrigger(RecalcTrigger,Trigger1M)),NA())</f>
        <v>1.2776364690854081E-2</v>
      </c>
      <c r="K1992" s="44">
        <f>IFERROR(_xll.qlIndexFixing(Index3M,H1992,TRUE,_xll.ohTrigger(RecalcTrigger,Trigger3M)),NA())</f>
        <v>1.299889367079911E-2</v>
      </c>
      <c r="L1992" s="44">
        <f>IFERROR(_xll.qlIndexFixing(Index6M,$H1992,TRUE,_xll.ohTrigger(RecalcTrigger,Trigger6M)),NA())</f>
        <v>1.2806658787877014E-2</v>
      </c>
      <c r="M1992" s="183">
        <f>IFERROR(_xll.qlIndexFixing(Index1Y,$H1992,TRUE,_xll.ohTrigger(RecalcTrigger,Trigger1Y)),NA())</f>
        <v>1.3422998781788893E-2</v>
      </c>
      <c r="N1992" s="182">
        <f>IFERROR(_xll.qlIndexFixing(ONIndex1M,I1992,TRUE,_xll.ohTrigger(RecalcTrigger,Trigger1M)),NA())</f>
        <v>1.2767945658582747E-2</v>
      </c>
      <c r="O1992" s="44">
        <f>IFERROR(_xll.qlIndexFixing(ONIndex3M,I1992,TRUE,_xll.ohTrigger(RecalcTrigger,Trigger3M)),NA())</f>
        <v>1.2981547590884546E-2</v>
      </c>
      <c r="P1992" s="44">
        <f>IFERROR(_xll.qlIndexFixing(ONIndex6M,I1992,TRUE,_xll.ohTrigger(RecalcTrigger,Trigger6M)),NA())</f>
        <v>1.2781912674526552E-2</v>
      </c>
      <c r="Q1992" s="183">
        <f>IFERROR(_xll.qlIndexFixing(ONIndex1Y,I1992,TRUE,_xll.ohTrigger(RecalcTrigger,Trigger1Y)),NA())</f>
        <v>1.3326530615431764E-2</v>
      </c>
    </row>
    <row r="1993" spans="2:17" x14ac:dyDescent="0.2">
      <c r="B1993" s="39" t="s">
        <v>42</v>
      </c>
      <c r="D1993" s="42">
        <f>_xll.qlCalendarAdvance(Calendar,$D1992,B1993,"f",FALSE)</f>
        <v>53477</v>
      </c>
      <c r="E1993" s="177">
        <f>_xll.qlInterestRateIndexValueDate(IndexON,D1993)</f>
        <v>53477</v>
      </c>
      <c r="F1993" s="193">
        <f>IFERROR(_xll.qlIndexFixing(IndexON,D1993,TRUE,_xll.ohTrigger(RecalcTrigger,TriggerON)),NA())</f>
        <v>1.2178321045128726E-2</v>
      </c>
      <c r="H1993" s="42">
        <f>_xll.qlCalendarAdvance(Calendar,$H1992,B1993,"f",FALSE)</f>
        <v>53477</v>
      </c>
      <c r="I1993" s="177">
        <f>_xll.qlInterestRateIndexValueDate(Index1M,$H1993)</f>
        <v>53479</v>
      </c>
      <c r="J1993" s="182">
        <f>IFERROR(_xll.qlIndexFixing(Index1M,$H1993,TRUE,_xll.ohTrigger(RecalcTrigger,Trigger1M)),NA())</f>
        <v>1.2777387982323704E-2</v>
      </c>
      <c r="K1993" s="44">
        <f>IFERROR(_xll.qlIndexFixing(Index3M,H1993,TRUE,_xll.ohTrigger(RecalcTrigger,Trigger3M)),NA())</f>
        <v>1.2998146321267064E-2</v>
      </c>
      <c r="L1993" s="44">
        <f>IFERROR(_xll.qlIndexFixing(Index6M,$H1993,TRUE,_xll.ohTrigger(RecalcTrigger,Trigger6M)),NA())</f>
        <v>1.2805343863493149E-2</v>
      </c>
      <c r="M1993" s="183">
        <f>IFERROR(_xll.qlIndexFixing(Index1Y,$H1993,TRUE,_xll.ohTrigger(RecalcTrigger,Trigger1Y)),NA())</f>
        <v>1.3423135620579436E-2</v>
      </c>
      <c r="N1993" s="182">
        <f>IFERROR(_xll.qlIndexFixing(ONIndex1M,I1993,TRUE,_xll.ohTrigger(RecalcTrigger,Trigger1M)),NA())</f>
        <v>1.2768988897757794E-2</v>
      </c>
      <c r="O1993" s="44">
        <f>IFERROR(_xll.qlIndexFixing(ONIndex3M,I1993,TRUE,_xll.ohTrigger(RecalcTrigger,Trigger3M)),NA())</f>
        <v>1.2980842625598399E-2</v>
      </c>
      <c r="P1993" s="44">
        <f>IFERROR(_xll.qlIndexFixing(ONIndex6M,I1993,TRUE,_xll.ohTrigger(RecalcTrigger,Trigger6M)),NA())</f>
        <v>1.2780482159300277E-2</v>
      </c>
      <c r="Q1993" s="183">
        <f>IFERROR(_xll.qlIndexFixing(ONIndex1Y,I1993,TRUE,_xll.ohTrigger(RecalcTrigger,Trigger1Y)),NA())</f>
        <v>1.3326915736886491E-2</v>
      </c>
    </row>
    <row r="1994" spans="2:17" x14ac:dyDescent="0.2">
      <c r="B1994" s="39" t="s">
        <v>42</v>
      </c>
      <c r="D1994" s="42">
        <f>_xll.qlCalendarAdvance(Calendar,$D1993,B1994,"f",FALSE)</f>
        <v>53484</v>
      </c>
      <c r="E1994" s="177">
        <f>_xll.qlInterestRateIndexValueDate(IndexON,D1994)</f>
        <v>53484</v>
      </c>
      <c r="F1994" s="193">
        <f>IFERROR(_xll.qlIndexFixing(IndexON,D1994,TRUE,_xll.ohTrigger(RecalcTrigger,TriggerON)),NA())</f>
        <v>1.2178321045128726E-2</v>
      </c>
      <c r="H1994" s="42">
        <f>_xll.qlCalendarAdvance(Calendar,$H1993,B1994,"f",FALSE)</f>
        <v>53484</v>
      </c>
      <c r="I1994" s="177">
        <f>_xll.qlInterestRateIndexValueDate(Index1M,$H1994)</f>
        <v>53486</v>
      </c>
      <c r="J1994" s="182">
        <f>IFERROR(_xll.qlIndexFixing(Index1M,$H1994,TRUE,_xll.ohTrigger(RecalcTrigger,Trigger1M)),NA())</f>
        <v>1.2778397848529847E-2</v>
      </c>
      <c r="K1994" s="44">
        <f>IFERROR(_xll.qlIndexFixing(Index3M,H1994,TRUE,_xll.ohTrigger(RecalcTrigger,Trigger3M)),NA())</f>
        <v>1.2997392359216823E-2</v>
      </c>
      <c r="L1994" s="44">
        <f>IFERROR(_xll.qlIndexFixing(Index6M,$H1994,TRUE,_xll.ohTrigger(RecalcTrigger,Trigger6M)),NA())</f>
        <v>1.2804039018993456E-2</v>
      </c>
      <c r="M1994" s="183">
        <f>IFERROR(_xll.qlIndexFixing(Index1Y,$H1994,TRUE,_xll.ohTrigger(RecalcTrigger,Trigger1Y)),NA())</f>
        <v>1.3423262313291561E-2</v>
      </c>
      <c r="N1994" s="182">
        <f>IFERROR(_xll.qlIndexFixing(ONIndex1M,I1994,TRUE,_xll.ohTrigger(RecalcTrigger,Trigger1M)),NA())</f>
        <v>1.27700187761004E-2</v>
      </c>
      <c r="O1994" s="44">
        <f>IFERROR(_xll.qlIndexFixing(ONIndex3M,I1994,TRUE,_xll.ohTrigger(RecalcTrigger,Trigger3M)),NA())</f>
        <v>1.2980131126818506E-2</v>
      </c>
      <c r="P1994" s="44">
        <f>IFERROR(_xll.qlIndexFixing(ONIndex6M,I1994,TRUE,_xll.ohTrigger(RecalcTrigger,Trigger6M)),NA())</f>
        <v>1.2779061267895742E-2</v>
      </c>
      <c r="Q1994" s="183">
        <f>IFERROR(_xll.qlIndexFixing(ONIndex1Y,I1994,TRUE,_xll.ohTrigger(RecalcTrigger,Trigger1Y)),NA())</f>
        <v>1.3327291511178174E-2</v>
      </c>
    </row>
    <row r="1995" spans="2:17" x14ac:dyDescent="0.2">
      <c r="B1995" s="39" t="s">
        <v>42</v>
      </c>
      <c r="D1995" s="42">
        <f>_xll.qlCalendarAdvance(Calendar,$D1994,B1995,"f",FALSE)</f>
        <v>53491</v>
      </c>
      <c r="E1995" s="177">
        <f>_xll.qlInterestRateIndexValueDate(IndexON,D1995)</f>
        <v>53491</v>
      </c>
      <c r="F1995" s="193">
        <f>IFERROR(_xll.qlIndexFixing(IndexON,D1995,TRUE,_xll.ohTrigger(RecalcTrigger,TriggerON)),NA())</f>
        <v>1.217832104504879E-2</v>
      </c>
      <c r="H1995" s="42">
        <f>_xll.qlCalendarAdvance(Calendar,$H1994,B1995,"f",FALSE)</f>
        <v>53491</v>
      </c>
      <c r="I1995" s="177">
        <f>_xll.qlInterestRateIndexValueDate(Index1M,$H1995)</f>
        <v>53493</v>
      </c>
      <c r="J1995" s="182">
        <f>IFERROR(_xll.qlIndexFixing(Index1M,$H1995,TRUE,_xll.ohTrigger(RecalcTrigger,Trigger1M)),NA())</f>
        <v>1.2779394257480035E-2</v>
      </c>
      <c r="K1995" s="44">
        <f>IFERROR(_xll.qlIndexFixing(Index3M,H1995,TRUE,_xll.ohTrigger(RecalcTrigger,Trigger3M)),NA())</f>
        <v>1.2996631775243999E-2</v>
      </c>
      <c r="L1995" s="44">
        <f>IFERROR(_xll.qlIndexFixing(Index6M,$H1995,TRUE,_xll.ohTrigger(RecalcTrigger,Trigger6M)),NA())</f>
        <v>1.2802744285561206E-2</v>
      </c>
      <c r="M1995" s="183">
        <f>IFERROR(_xll.qlIndexFixing(Index1Y,$H1995,TRUE,_xll.ohTrigger(RecalcTrigger,Trigger1Y)),NA())</f>
        <v>1.3423378833670955E-2</v>
      </c>
      <c r="N1995" s="182">
        <f>IFERROR(_xll.qlIndexFixing(ONIndex1M,I1995,TRUE,_xll.ohTrigger(RecalcTrigger,Trigger1M)),NA())</f>
        <v>1.2771035261636143E-2</v>
      </c>
      <c r="O1995" s="44">
        <f>IFERROR(_xll.qlIndexFixing(ONIndex3M,I1995,TRUE,_xll.ohTrigger(RecalcTrigger,Trigger3M)),NA())</f>
        <v>1.297941308495254E-2</v>
      </c>
      <c r="P1995" s="44">
        <f>IFERROR(_xll.qlIndexFixing(ONIndex6M,I1995,TRUE,_xll.ohTrigger(RecalcTrigger,Trigger6M)),NA())</f>
        <v>1.2777650031168264E-2</v>
      </c>
      <c r="Q1995" s="183">
        <f>IFERROR(_xll.qlIndexFixing(ONIndex1Y,I1995,TRUE,_xll.ohTrigger(RecalcTrigger,Trigger1Y)),NA())</f>
        <v>1.3327657912247659E-2</v>
      </c>
    </row>
    <row r="1996" spans="2:17" x14ac:dyDescent="0.2">
      <c r="B1996" s="39" t="s">
        <v>42</v>
      </c>
      <c r="D1996" s="42">
        <f>_xll.qlCalendarAdvance(Calendar,$D1995,B1996,"f",FALSE)</f>
        <v>53498</v>
      </c>
      <c r="E1996" s="177">
        <f>_xll.qlInterestRateIndexValueDate(IndexON,D1996)</f>
        <v>53498</v>
      </c>
      <c r="F1996" s="193">
        <f>IFERROR(_xll.qlIndexFixing(IndexON,D1996,TRUE,_xll.ohTrigger(RecalcTrigger,TriggerON)),NA())</f>
        <v>1.2178321045208662E-2</v>
      </c>
      <c r="H1996" s="42">
        <f>_xll.qlCalendarAdvance(Calendar,$H1995,B1996,"f",FALSE)</f>
        <v>53498</v>
      </c>
      <c r="I1996" s="177">
        <f>_xll.qlInterestRateIndexValueDate(Index1M,$H1996)</f>
        <v>53500</v>
      </c>
      <c r="J1996" s="182">
        <f>IFERROR(_xll.qlIndexFixing(Index1M,$H1996,TRUE,_xll.ohTrigger(RecalcTrigger,Trigger1M)),NA())</f>
        <v>1.2780377177192109E-2</v>
      </c>
      <c r="K1996" s="44">
        <f>IFERROR(_xll.qlIndexFixing(Index3M,H1996,TRUE,_xll.ohTrigger(RecalcTrigger,Trigger3M)),NA())</f>
        <v>1.299586455994845E-2</v>
      </c>
      <c r="L1996" s="44">
        <f>IFERROR(_xll.qlIndexFixing(Index6M,$H1996,TRUE,_xll.ohTrigger(RecalcTrigger,Trigger6M)),NA())</f>
        <v>1.2801459694383559E-2</v>
      </c>
      <c r="M1996" s="183">
        <f>IFERROR(_xll.qlIndexFixing(Index1Y,$H1996,TRUE,_xll.ohTrigger(RecalcTrigger,Trigger1Y)),NA())</f>
        <v>1.3423485155462654E-2</v>
      </c>
      <c r="N1996" s="182">
        <f>IFERROR(_xll.qlIndexFixing(ONIndex1M,I1996,TRUE,_xll.ohTrigger(RecalcTrigger,Trigger1M)),NA())</f>
        <v>1.27720383223906E-2</v>
      </c>
      <c r="O1996" s="44">
        <f>IFERROR(_xll.qlIndexFixing(ONIndex3M,I1996,TRUE,_xll.ohTrigger(RecalcTrigger,Trigger3M)),NA())</f>
        <v>1.2978688490727919E-2</v>
      </c>
      <c r="P1996" s="44">
        <f>IFERROR(_xll.qlIndexFixing(ONIndex6M,I1996,TRUE,_xll.ohTrigger(RecalcTrigger,Trigger6M)),NA())</f>
        <v>1.2776248480212971E-2</v>
      </c>
      <c r="Q1996" s="183">
        <f>IFERROR(_xll.qlIndexFixing(ONIndex1Y,I1996,TRUE,_xll.ohTrigger(RecalcTrigger,Trigger1Y)),NA())</f>
        <v>1.3328014914355535E-2</v>
      </c>
    </row>
    <row r="1997" spans="2:17" x14ac:dyDescent="0.2">
      <c r="B1997" s="39" t="s">
        <v>42</v>
      </c>
      <c r="D1997" s="42">
        <f>_xll.qlCalendarAdvance(Calendar,$D1996,B1997,"f",FALSE)</f>
        <v>53505</v>
      </c>
      <c r="E1997" s="177">
        <f>_xll.qlInterestRateIndexValueDate(IndexON,D1997)</f>
        <v>53505</v>
      </c>
      <c r="F1997" s="193">
        <f>IFERROR(_xll.qlIndexFixing(IndexON,D1997,TRUE,_xll.ohTrigger(RecalcTrigger,TriggerON)),NA())</f>
        <v>1.217832104504879E-2</v>
      </c>
      <c r="H1997" s="42">
        <f>_xll.qlCalendarAdvance(Calendar,$H1996,B1997,"f",FALSE)</f>
        <v>53505</v>
      </c>
      <c r="I1997" s="177">
        <f>_xll.qlInterestRateIndexValueDate(Index1M,$H1997)</f>
        <v>53507</v>
      </c>
      <c r="J1997" s="182">
        <f>IFERROR(_xll.qlIndexFixing(Index1M,$H1997,TRUE,_xll.ohTrigger(RecalcTrigger,Trigger1M)),NA())</f>
        <v>1.2781641388687759E-2</v>
      </c>
      <c r="K1997" s="44">
        <f>IFERROR(_xll.qlIndexFixing(Index3M,H1997,TRUE,_xll.ohTrigger(RecalcTrigger,Trigger3M)),NA())</f>
        <v>1.2994557393888231E-2</v>
      </c>
      <c r="L1997" s="44">
        <f>IFERROR(_xll.qlIndexFixing(Index6M,$H1997,TRUE,_xll.ohTrigger(RecalcTrigger,Trigger6M)),NA())</f>
        <v>1.280018527664422E-2</v>
      </c>
      <c r="M1997" s="183">
        <f>IFERROR(_xll.qlIndexFixing(Index1Y,$H1997,TRUE,_xll.ohTrigger(RecalcTrigger,Trigger1Y)),NA())</f>
        <v>1.3422833255138007E-2</v>
      </c>
      <c r="N1997" s="182">
        <f>IFERROR(_xll.qlIndexFixing(ONIndex1M,I1997,TRUE,_xll.ohTrigger(RecalcTrigger,Trigger1M)),NA())</f>
        <v>1.2773027926389346E-2</v>
      </c>
      <c r="O1997" s="44">
        <f>IFERROR(_xll.qlIndexFixing(ONIndex3M,I1997,TRUE,_xll.ohTrigger(RecalcTrigger,Trigger3M)),NA())</f>
        <v>1.2977957334632251E-2</v>
      </c>
      <c r="P1997" s="44">
        <f>IFERROR(_xll.qlIndexFixing(ONIndex6M,I1997,TRUE,_xll.ohTrigger(RecalcTrigger,Trigger6M)),NA())</f>
        <v>1.277485664588518E-2</v>
      </c>
      <c r="Q1997" s="183">
        <f>IFERROR(_xll.qlIndexFixing(ONIndex1Y,I1997,TRUE,_xll.ohTrigger(RecalcTrigger,Trigger1Y)),NA())</f>
        <v>1.3328362491442647E-2</v>
      </c>
    </row>
    <row r="1998" spans="2:17" x14ac:dyDescent="0.2">
      <c r="B1998" s="39" t="s">
        <v>42</v>
      </c>
      <c r="D1998" s="42">
        <f>_xll.qlCalendarAdvance(Calendar,$D1997,B1998,"f",FALSE)</f>
        <v>53512</v>
      </c>
      <c r="E1998" s="177">
        <f>_xll.qlInterestRateIndexValueDate(IndexON,D1998)</f>
        <v>53512</v>
      </c>
      <c r="F1998" s="193">
        <f>IFERROR(_xll.qlIndexFixing(IndexON,D1998,TRUE,_xll.ohTrigger(RecalcTrigger,TriggerON)),NA())</f>
        <v>1.2178321045128726E-2</v>
      </c>
      <c r="H1998" s="42">
        <f>_xll.qlCalendarAdvance(Calendar,$H1997,B1998,"f",FALSE)</f>
        <v>53512</v>
      </c>
      <c r="I1998" s="177">
        <f>_xll.qlInterestRateIndexValueDate(Index1M,$H1998)</f>
        <v>53514</v>
      </c>
      <c r="J1998" s="182">
        <f>IFERROR(_xll.qlIndexFixing(Index1M,$H1998,TRUE,_xll.ohTrigger(RecalcTrigger,Trigger1M)),NA())</f>
        <v>1.2782302420911395E-2</v>
      </c>
      <c r="K1998" s="44">
        <f>IFERROR(_xll.qlIndexFixing(Index3M,H1998,TRUE,_xll.ohTrigger(RecalcTrigger,Trigger3M)),NA())</f>
        <v>1.299431019777756E-2</v>
      </c>
      <c r="L1998" s="44">
        <f>IFERROR(_xll.qlIndexFixing(Index6M,$H1998,TRUE,_xll.ohTrigger(RecalcTrigger,Trigger6M)),NA())</f>
        <v>1.2798921063529487E-2</v>
      </c>
      <c r="M1998" s="183">
        <f>IFERROR(_xll.qlIndexFixing(Index1Y,$H1998,TRUE,_xll.ohTrigger(RecalcTrigger,Trigger1Y)),NA())</f>
        <v>1.3423667098265929E-2</v>
      </c>
      <c r="N1998" s="182">
        <f>IFERROR(_xll.qlIndexFixing(ONIndex1M,I1998,TRUE,_xll.ohTrigger(RecalcTrigger,Trigger1M)),NA())</f>
        <v>1.2774004041737896E-2</v>
      </c>
      <c r="O1998" s="44">
        <f>IFERROR(_xll.qlIndexFixing(ONIndex3M,I1998,TRUE,_xll.ohTrigger(RecalcTrigger,Trigger3M)),NA())</f>
        <v>1.2977219607552826E-2</v>
      </c>
      <c r="P1998" s="44">
        <f>IFERROR(_xll.qlIndexFixing(ONIndex6M,I1998,TRUE,_xll.ohTrigger(RecalcTrigger,Trigger6M)),NA())</f>
        <v>1.277347455943989E-2</v>
      </c>
      <c r="Q1998" s="183">
        <f>IFERROR(_xll.qlIndexFixing(ONIndex1Y,I1998,TRUE,_xll.ohTrigger(RecalcTrigger,Trigger1Y)),NA())</f>
        <v>1.3328700617769584E-2</v>
      </c>
    </row>
    <row r="1999" spans="2:17" x14ac:dyDescent="0.2">
      <c r="B1999" s="39" t="s">
        <v>42</v>
      </c>
      <c r="D1999" s="42">
        <f>_xll.qlCalendarAdvance(Calendar,$D1998,B1999,"f",FALSE)</f>
        <v>53519</v>
      </c>
      <c r="E1999" s="177">
        <f>_xll.qlInterestRateIndexValueDate(IndexON,D1999)</f>
        <v>53519</v>
      </c>
      <c r="F1999" s="193">
        <f>IFERROR(_xll.qlIndexFixing(IndexON,D1999,TRUE,_xll.ohTrigger(RecalcTrigger,TriggerON)),NA())</f>
        <v>1.2178321045128726E-2</v>
      </c>
      <c r="H1999" s="42">
        <f>_xll.qlCalendarAdvance(Calendar,$H1998,B1999,"f",FALSE)</f>
        <v>53519</v>
      </c>
      <c r="I1999" s="177">
        <f>_xll.qlInterestRateIndexValueDate(Index1M,$H1999)</f>
        <v>53521</v>
      </c>
      <c r="J1999" s="182">
        <f>IFERROR(_xll.qlIndexFixing(Index1M,$H1999,TRUE,_xll.ohTrigger(RecalcTrigger,Trigger1M)),NA())</f>
        <v>1.2783244680941396E-2</v>
      </c>
      <c r="K1999" s="44">
        <f>IFERROR(_xll.qlIndexFixing(Index3M,H1999,TRUE,_xll.ohTrigger(RecalcTrigger,Trigger3M)),NA())</f>
        <v>1.2993523032099389E-2</v>
      </c>
      <c r="L1999" s="44">
        <f>IFERROR(_xll.qlIndexFixing(Index6M,$H1999,TRUE,_xll.ohTrigger(RecalcTrigger,Trigger6M)),NA())</f>
        <v>1.2797667086223926E-2</v>
      </c>
      <c r="M1999" s="183">
        <f>IFERROR(_xll.qlIndexFixing(Index1Y,$H1999,TRUE,_xll.ohTrigger(RecalcTrigger,Trigger1Y)),NA())</f>
        <v>1.3423742666769971E-2</v>
      </c>
      <c r="N1999" s="182">
        <f>IFERROR(_xll.qlIndexFixing(ONIndex1M,I1999,TRUE,_xll.ohTrigger(RecalcTrigger,Trigger1M)),NA())</f>
        <v>1.2774966636461826E-2</v>
      </c>
      <c r="O1999" s="44">
        <f>IFERROR(_xll.qlIndexFixing(ONIndex3M,I1999,TRUE,_xll.ohTrigger(RecalcTrigger,Trigger3M)),NA())</f>
        <v>1.2976475299977253E-2</v>
      </c>
      <c r="P1999" s="44">
        <f>IFERROR(_xll.qlIndexFixing(ONIndex6M,I1999,TRUE,_xll.ohTrigger(RecalcTrigger,Trigger6M)),NA())</f>
        <v>1.277210225173242E-2</v>
      </c>
      <c r="Q1999" s="183">
        <f>IFERROR(_xll.qlIndexFixing(ONIndex1Y,I1999,TRUE,_xll.ohTrigger(RecalcTrigger,Trigger1Y)),NA())</f>
        <v>1.3329029267197257E-2</v>
      </c>
    </row>
    <row r="2000" spans="2:17" x14ac:dyDescent="0.2">
      <c r="B2000" s="39" t="s">
        <v>42</v>
      </c>
      <c r="D2000" s="42">
        <f>_xll.qlCalendarAdvance(Calendar,$D1999,B2000,"f",FALSE)</f>
        <v>53526</v>
      </c>
      <c r="E2000" s="177">
        <f>_xll.qlInterestRateIndexValueDate(IndexON,D2000)</f>
        <v>53526</v>
      </c>
      <c r="F2000" s="193">
        <f>IFERROR(_xll.qlIndexFixing(IndexON,D2000,TRUE,_xll.ohTrigger(RecalcTrigger,TriggerON)),NA())</f>
        <v>1.217832104504879E-2</v>
      </c>
      <c r="H2000" s="42">
        <f>_xll.qlCalendarAdvance(Calendar,$H1999,B2000,"f",FALSE)</f>
        <v>53526</v>
      </c>
      <c r="I2000" s="177">
        <f>_xll.qlInterestRateIndexValueDate(Index1M,$H2000)</f>
        <v>53528</v>
      </c>
      <c r="J2000" s="182">
        <f>IFERROR(_xll.qlIndexFixing(Index1M,$H2000,TRUE,_xll.ohTrigger(RecalcTrigger,Trigger1M)),NA())</f>
        <v>1.2784173323763392E-2</v>
      </c>
      <c r="K2000" s="44">
        <f>IFERROR(_xll.qlIndexFixing(Index3M,H2000,TRUE,_xll.ohTrigger(RecalcTrigger,Trigger3M)),NA())</f>
        <v>1.2992729197490277E-2</v>
      </c>
      <c r="L2000" s="44">
        <f>IFERROR(_xll.qlIndexFixing(Index6M,$H2000,TRUE,_xll.ohTrigger(RecalcTrigger,Trigger6M)),NA())</f>
        <v>1.2796423375913836E-2</v>
      </c>
      <c r="M2000" s="183">
        <f>IFERROR(_xll.qlIndexFixing(Index1Y,$H2000,TRUE,_xll.ohTrigger(RecalcTrigger,Trigger1Y)),NA())</f>
        <v>1.3423807931671248E-2</v>
      </c>
      <c r="N2000" s="182">
        <f>IFERROR(_xll.qlIndexFixing(ONIndex1M,I2000,TRUE,_xll.ohTrigger(RecalcTrigger,Trigger1M)),NA())</f>
        <v>1.2775915678666649E-2</v>
      </c>
      <c r="O2000" s="44">
        <f>IFERROR(_xll.qlIndexFixing(ONIndex3M,I2000,TRUE,_xll.ohTrigger(RecalcTrigger,Trigger3M)),NA())</f>
        <v>1.2975724402553013E-2</v>
      </c>
      <c r="P2000" s="44">
        <f>IFERROR(_xll.qlIndexFixing(ONIndex6M,I2000,TRUE,_xll.ohTrigger(RecalcTrigger,Trigger6M)),NA())</f>
        <v>1.2770739753618088E-2</v>
      </c>
      <c r="Q2000" s="183">
        <f>IFERROR(_xll.qlIndexFixing(ONIndex1Y,I2000,TRUE,_xll.ohTrigger(RecalcTrigger,Trigger1Y)),NA())</f>
        <v>1.3329348414066189E-2</v>
      </c>
    </row>
    <row r="2001" spans="2:17" x14ac:dyDescent="0.2">
      <c r="B2001" s="39" t="s">
        <v>42</v>
      </c>
      <c r="D2001" s="42">
        <f>_xll.qlCalendarAdvance(Calendar,$D2000,B2001,"f",FALSE)</f>
        <v>53533</v>
      </c>
      <c r="E2001" s="177">
        <f>_xll.qlInterestRateIndexValueDate(IndexON,D2001)</f>
        <v>53533</v>
      </c>
      <c r="F2001" s="193">
        <f>IFERROR(_xll.qlIndexFixing(IndexON,D2001,TRUE,_xll.ohTrigger(RecalcTrigger,TriggerON)),NA())</f>
        <v>1.217832104504879E-2</v>
      </c>
      <c r="H2001" s="42">
        <f>_xll.qlCalendarAdvance(Calendar,$H2000,B2001,"f",FALSE)</f>
        <v>53533</v>
      </c>
      <c r="I2001" s="177">
        <f>_xll.qlInterestRateIndexValueDate(Index1M,$H2001)</f>
        <v>53535</v>
      </c>
      <c r="J2001" s="182">
        <f>IFERROR(_xll.qlIndexFixing(Index1M,$H2001,TRUE,_xll.ohTrigger(RecalcTrigger,Trigger1M)),NA())</f>
        <v>1.2785088317384907E-2</v>
      </c>
      <c r="K2001" s="44">
        <f>IFERROR(_xll.qlIndexFixing(Index3M,H2001,TRUE,_xll.ohTrigger(RecalcTrigger,Trigger3M)),NA())</f>
        <v>1.2991928684545835E-2</v>
      </c>
      <c r="L2001" s="44">
        <f>IFERROR(_xll.qlIndexFixing(Index6M,$H2001,TRUE,_xll.ohTrigger(RecalcTrigger,Trigger6M)),NA())</f>
        <v>1.2795189963783784E-2</v>
      </c>
      <c r="M2001" s="183">
        <f>IFERROR(_xll.qlIndexFixing(Index1Y,$H2001,TRUE,_xll.ohTrigger(RecalcTrigger,Trigger1Y)),NA())</f>
        <v>1.34238628667161E-2</v>
      </c>
      <c r="N2001" s="182">
        <f>IFERROR(_xll.qlIndexFixing(ONIndex1M,I2001,TRUE,_xll.ohTrigger(RecalcTrigger,Trigger1M)),NA())</f>
        <v>1.2776851136298006E-2</v>
      </c>
      <c r="O2001" s="44">
        <f>IFERROR(_xll.qlIndexFixing(ONIndex3M,I2001,TRUE,_xll.ohTrigger(RecalcTrigger,Trigger3M)),NA())</f>
        <v>1.2974966905847651E-2</v>
      </c>
      <c r="P2001" s="44">
        <f>IFERROR(_xll.qlIndexFixing(ONIndex6M,I2001,TRUE,_xll.ohTrigger(RecalcTrigger,Trigger6M)),NA())</f>
        <v>1.2769387096351892E-2</v>
      </c>
      <c r="Q2001" s="183">
        <f>IFERROR(_xll.qlIndexFixing(ONIndex1Y,I2001,TRUE,_xll.ohTrigger(RecalcTrigger,Trigger1Y)),NA())</f>
        <v>1.3329658032317226E-2</v>
      </c>
    </row>
    <row r="2002" spans="2:17" x14ac:dyDescent="0.2">
      <c r="B2002" s="39" t="s">
        <v>42</v>
      </c>
      <c r="D2002" s="42">
        <f>_xll.qlCalendarAdvance(Calendar,$D2001,B2002,"f",FALSE)</f>
        <v>53540</v>
      </c>
      <c r="E2002" s="177">
        <f>_xll.qlInterestRateIndexValueDate(IndexON,D2002)</f>
        <v>53540</v>
      </c>
      <c r="F2002" s="193">
        <f>IFERROR(_xll.qlIndexFixing(IndexON,D2002,TRUE,_xll.ohTrigger(RecalcTrigger,TriggerON)),NA())</f>
        <v>1.217832104504879E-2</v>
      </c>
      <c r="H2002" s="42">
        <f>_xll.qlCalendarAdvance(Calendar,$H2001,B2002,"f",FALSE)</f>
        <v>53540</v>
      </c>
      <c r="I2002" s="177">
        <f>_xll.qlInterestRateIndexValueDate(Index1M,$H2002)</f>
        <v>53542</v>
      </c>
      <c r="J2002" s="182">
        <f>IFERROR(_xll.qlIndexFixing(Index1M,$H2002,TRUE,_xll.ohTrigger(RecalcTrigger,Trigger1M)),NA())</f>
        <v>1.2785989629818627E-2</v>
      </c>
      <c r="K2002" s="44">
        <f>IFERROR(_xll.qlIndexFixing(Index3M,H2002,TRUE,_xll.ohTrigger(RecalcTrigger,Trigger3M)),NA())</f>
        <v>1.2991121483867621E-2</v>
      </c>
      <c r="L2002" s="44">
        <f>IFERROR(_xll.qlIndexFixing(Index6M,$H2002,TRUE,_xll.ohTrigger(RecalcTrigger,Trigger6M)),NA())</f>
        <v>1.2793966881020066E-2</v>
      </c>
      <c r="M2002" s="183">
        <f>IFERROR(_xll.qlIndexFixing(Index1Y,$H2002,TRUE,_xll.ohTrigger(RecalcTrigger,Trigger1Y)),NA())</f>
        <v>1.3423907445652826E-2</v>
      </c>
      <c r="N2002" s="182">
        <f>IFERROR(_xll.qlIndexFixing(ONIndex1M,I2002,TRUE,_xll.ohTrigger(RecalcTrigger,Trigger1M)),NA())</f>
        <v>1.2777772977381474E-2</v>
      </c>
      <c r="O2002" s="44">
        <f>IFERROR(_xll.qlIndexFixing(ONIndex3M,I2002,TRUE,_xll.ohTrigger(RecalcTrigger,Trigger3M)),NA())</f>
        <v>1.297420280050865E-2</v>
      </c>
      <c r="P2002" s="44">
        <f>IFERROR(_xll.qlIndexFixing(ONIndex6M,I2002,TRUE,_xll.ohTrigger(RecalcTrigger,Trigger6M)),NA())</f>
        <v>1.2768044310949023E-2</v>
      </c>
      <c r="Q2002" s="183">
        <f>IFERROR(_xll.qlIndexFixing(ONIndex1Y,I2002,TRUE,_xll.ohTrigger(RecalcTrigger,Trigger1Y)),NA())</f>
        <v>1.3329958096210959E-2</v>
      </c>
    </row>
    <row r="2003" spans="2:17" x14ac:dyDescent="0.2">
      <c r="B2003" s="39" t="s">
        <v>42</v>
      </c>
      <c r="D2003" s="42">
        <f>_xll.qlCalendarAdvance(Calendar,$D2002,B2003,"f",FALSE)</f>
        <v>53547</v>
      </c>
      <c r="E2003" s="177">
        <f>_xll.qlInterestRateIndexValueDate(IndexON,D2003)</f>
        <v>53547</v>
      </c>
      <c r="F2003" s="193">
        <f>IFERROR(_xll.qlIndexFixing(IndexON,D2003,TRUE,_xll.ohTrigger(RecalcTrigger,TriggerON)),NA())</f>
        <v>1.2178321045128726E-2</v>
      </c>
      <c r="H2003" s="42">
        <f>_xll.qlCalendarAdvance(Calendar,$H2002,B2003,"f",FALSE)</f>
        <v>53547</v>
      </c>
      <c r="I2003" s="177">
        <f>_xll.qlInterestRateIndexValueDate(Index1M,$H2003)</f>
        <v>53549</v>
      </c>
      <c r="J2003" s="182">
        <f>IFERROR(_xll.qlIndexFixing(Index1M,$H2003,TRUE,_xll.ohTrigger(RecalcTrigger,Trigger1M)),NA())</f>
        <v>1.27868772290695E-2</v>
      </c>
      <c r="K2003" s="44">
        <f>IFERROR(_xll.qlIndexFixing(Index3M,H2003,TRUE,_xll.ohTrigger(RecalcTrigger,Trigger3M)),NA())</f>
        <v>1.2990307586051244E-2</v>
      </c>
      <c r="L2003" s="44">
        <f>IFERROR(_xll.qlIndexFixing(Index6M,$H2003,TRUE,_xll.ohTrigger(RecalcTrigger,Trigger6M)),NA())</f>
        <v>1.2792754158807254E-2</v>
      </c>
      <c r="M2003" s="183">
        <f>IFERROR(_xll.qlIndexFixing(Index1Y,$H2003,TRUE,_xll.ohTrigger(RecalcTrigger,Trigger1Y)),NA())</f>
        <v>1.3423941642227771E-2</v>
      </c>
      <c r="N2003" s="182">
        <f>IFERROR(_xll.qlIndexFixing(ONIndex1M,I2003,TRUE,_xll.ohTrigger(RecalcTrigger,Trigger1M)),NA())</f>
        <v>1.2778681170022566E-2</v>
      </c>
      <c r="O2003" s="44">
        <f>IFERROR(_xll.qlIndexFixing(ONIndex3M,I2003,TRUE,_xll.ohTrigger(RecalcTrigger,Trigger3M)),NA())</f>
        <v>1.2973432077183489E-2</v>
      </c>
      <c r="P2003" s="44">
        <f>IFERROR(_xll.qlIndexFixing(ONIndex6M,I2003,TRUE,_xll.ohTrigger(RecalcTrigger,Trigger6M)),NA())</f>
        <v>1.2766711428184863E-2</v>
      </c>
      <c r="Q2003" s="183">
        <f>IFERROR(_xll.qlIndexFixing(ONIndex1Y,I2003,TRUE,_xll.ohTrigger(RecalcTrigger,Trigger1Y)),NA())</f>
        <v>1.3330248579688231E-2</v>
      </c>
    </row>
    <row r="2004" spans="2:17" x14ac:dyDescent="0.2">
      <c r="B2004" s="39" t="s">
        <v>42</v>
      </c>
      <c r="D2004" s="42">
        <f>_xll.qlCalendarAdvance(Calendar,$D2003,B2004,"f",FALSE)</f>
        <v>53554</v>
      </c>
      <c r="E2004" s="177">
        <f>_xll.qlInterestRateIndexValueDate(IndexON,D2004)</f>
        <v>53554</v>
      </c>
      <c r="F2004" s="193">
        <f>IFERROR(_xll.qlIndexFixing(IndexON,D2004,TRUE,_xll.ohTrigger(RecalcTrigger,TriggerON)),NA())</f>
        <v>1.2178321045128726E-2</v>
      </c>
      <c r="H2004" s="42">
        <f>_xll.qlCalendarAdvance(Calendar,$H2003,B2004,"f",FALSE)</f>
        <v>53554</v>
      </c>
      <c r="I2004" s="177">
        <f>_xll.qlInterestRateIndexValueDate(Index1M,$H2004)</f>
        <v>53556</v>
      </c>
      <c r="J2004" s="182">
        <f>IFERROR(_xll.qlIndexFixing(Index1M,$H2004,TRUE,_xll.ohTrigger(RecalcTrigger,Trigger1M)),NA())</f>
        <v>1.2787751083155366E-2</v>
      </c>
      <c r="K2004" s="44">
        <f>IFERROR(_xll.qlIndexFixing(Index3M,H2004,TRUE,_xll.ohTrigger(RecalcTrigger,Trigger3M)),NA())</f>
        <v>1.2989486981696562E-2</v>
      </c>
      <c r="L2004" s="44">
        <f>IFERROR(_xll.qlIndexFixing(Index6M,$H2004,TRUE,_xll.ohTrigger(RecalcTrigger,Trigger6M)),NA())</f>
        <v>1.2791551828332937E-2</v>
      </c>
      <c r="M2004" s="183">
        <f>IFERROR(_xll.qlIndexFixing(Index1Y,$H2004,TRUE,_xll.ohTrigger(RecalcTrigger,Trigger1Y)),NA())</f>
        <v>1.3423965430189672E-2</v>
      </c>
      <c r="N2004" s="182">
        <f>IFERROR(_xll.qlIndexFixing(ONIndex1M,I2004,TRUE,_xll.ohTrigger(RecalcTrigger,Trigger1M)),NA())</f>
        <v>1.277957568240673E-2</v>
      </c>
      <c r="O2004" s="44">
        <f>IFERROR(_xll.qlIndexFixing(ONIndex3M,I2004,TRUE,_xll.ohTrigger(RecalcTrigger,Trigger3M)),NA())</f>
        <v>1.297265472651965E-2</v>
      </c>
      <c r="P2004" s="44">
        <f>IFERROR(_xll.qlIndexFixing(ONIndex6M,I2004,TRUE,_xll.ohTrigger(RecalcTrigger,Trigger6M)),NA())</f>
        <v>1.2765388479154538E-2</v>
      </c>
      <c r="Q2004" s="183">
        <f>IFERROR(_xll.qlIndexFixing(ONIndex1Y,I2004,TRUE,_xll.ohTrigger(RecalcTrigger,Trigger1Y)),NA())</f>
        <v>1.3330529457009632E-2</v>
      </c>
    </row>
    <row r="2005" spans="2:17" x14ac:dyDescent="0.2">
      <c r="B2005" s="39" t="s">
        <v>42</v>
      </c>
      <c r="D2005" s="42">
        <f>_xll.qlCalendarAdvance(Calendar,$D2004,B2005,"f",FALSE)</f>
        <v>53561</v>
      </c>
      <c r="E2005" s="177">
        <f>_xll.qlInterestRateIndexValueDate(IndexON,D2005)</f>
        <v>53561</v>
      </c>
      <c r="F2005" s="193">
        <f>IFERROR(_xll.qlIndexFixing(IndexON,D2005,TRUE,_xll.ohTrigger(RecalcTrigger,TriggerON)),NA())</f>
        <v>1.217832104504879E-2</v>
      </c>
      <c r="H2005" s="42">
        <f>_xll.qlCalendarAdvance(Calendar,$H2004,B2005,"f",FALSE)</f>
        <v>53561</v>
      </c>
      <c r="I2005" s="177">
        <f>_xll.qlInterestRateIndexValueDate(Index1M,$H2005)</f>
        <v>53563</v>
      </c>
      <c r="J2005" s="182">
        <f>IFERROR(_xll.qlIndexFixing(Index1M,$H2005,TRUE,_xll.ohTrigger(RecalcTrigger,Trigger1M)),NA())</f>
        <v>1.2788611160078596E-2</v>
      </c>
      <c r="K2005" s="44">
        <f>IFERROR(_xll.qlIndexFixing(Index3M,H2005,TRUE,_xll.ohTrigger(RecalcTrigger,Trigger3M)),NA())</f>
        <v>1.2988659661401739E-2</v>
      </c>
      <c r="L2005" s="44">
        <f>IFERROR(_xll.qlIndexFixing(Index6M,$H2005,TRUE,_xll.ohTrigger(RecalcTrigger,Trigger6M)),NA())</f>
        <v>1.2790359920781253E-2</v>
      </c>
      <c r="M2005" s="183">
        <f>IFERROR(_xll.qlIndexFixing(Index1Y,$H2005,TRUE,_xll.ohTrigger(RecalcTrigger,Trigger1Y)),NA())</f>
        <v>1.3423978783286392E-2</v>
      </c>
      <c r="N2005" s="182">
        <f>IFERROR(_xll.qlIndexFixing(ONIndex1M,I2005,TRUE,_xll.ohTrigger(RecalcTrigger,Trigger1M)),NA())</f>
        <v>1.2780456482319735E-2</v>
      </c>
      <c r="O2005" s="44">
        <f>IFERROR(_xll.qlIndexFixing(ONIndex3M,I2005,TRUE,_xll.ohTrigger(RecalcTrigger,Trigger3M)),NA())</f>
        <v>1.2971870739084679E-2</v>
      </c>
      <c r="P2005" s="44">
        <f>IFERROR(_xll.qlIndexFixing(ONIndex6M,I2005,TRUE,_xll.ohTrigger(RecalcTrigger,Trigger6M)),NA())</f>
        <v>1.2764075494953175E-2</v>
      </c>
      <c r="Q2005" s="183">
        <f>IFERROR(_xll.qlIndexFixing(ONIndex1Y,I2005,TRUE,_xll.ohTrigger(RecalcTrigger,Trigger1Y)),NA())</f>
        <v>1.3330800702116008E-2</v>
      </c>
    </row>
    <row r="2006" spans="2:17" x14ac:dyDescent="0.2">
      <c r="B2006" s="39" t="s">
        <v>42</v>
      </c>
      <c r="D2006" s="42">
        <f>_xll.qlCalendarAdvance(Calendar,$D2005,B2006,"f",FALSE)</f>
        <v>53568</v>
      </c>
      <c r="E2006" s="177">
        <f>_xll.qlInterestRateIndexValueDate(IndexON,D2006)</f>
        <v>53568</v>
      </c>
      <c r="F2006" s="193">
        <f>IFERROR(_xll.qlIndexFixing(IndexON,D2006,TRUE,_xll.ohTrigger(RecalcTrigger,TriggerON)),NA())</f>
        <v>1.2178321045128726E-2</v>
      </c>
      <c r="H2006" s="42">
        <f>_xll.qlCalendarAdvance(Calendar,$H2005,B2006,"f",FALSE)</f>
        <v>53568</v>
      </c>
      <c r="I2006" s="177">
        <f>_xll.qlInterestRateIndexValueDate(Index1M,$H2006)</f>
        <v>53570</v>
      </c>
      <c r="J2006" s="182">
        <f>IFERROR(_xll.qlIndexFixing(Index1M,$H2006,TRUE,_xll.ohTrigger(RecalcTrigger,Trigger1M)),NA())</f>
        <v>1.2788598081705833E-2</v>
      </c>
      <c r="K2006" s="44">
        <f>IFERROR(_xll.qlIndexFixing(Index3M,H2006,TRUE,_xll.ohTrigger(RecalcTrigger,Trigger3M)),NA())</f>
        <v>1.2987306034341123E-2</v>
      </c>
      <c r="L2006" s="44">
        <f>IFERROR(_xll.qlIndexFixing(Index6M,$H2006,TRUE,_xll.ohTrigger(RecalcTrigger,Trigger6M)),NA())</f>
        <v>1.2788595213136978E-2</v>
      </c>
      <c r="M2006" s="183">
        <f>IFERROR(_xll.qlIndexFixing(Index1Y,$H2006,TRUE,_xll.ohTrigger(RecalcTrigger,Trigger1Y)),NA())</f>
        <v>1.3423254064202523E-2</v>
      </c>
      <c r="N2006" s="182">
        <f>IFERROR(_xll.qlIndexFixing(ONIndex1M,I2006,TRUE,_xll.ohTrigger(RecalcTrigger,Trigger1M)),NA())</f>
        <v>1.2781323538026967E-2</v>
      </c>
      <c r="O2006" s="44">
        <f>IFERROR(_xll.qlIndexFixing(ONIndex3M,I2006,TRUE,_xll.ohTrigger(RecalcTrigger,Trigger3M)),NA())</f>
        <v>1.2971080105605992E-2</v>
      </c>
      <c r="P2006" s="44">
        <f>IFERROR(_xll.qlIndexFixing(ONIndex6M,I2006,TRUE,_xll.ohTrigger(RecalcTrigger,Trigger6M)),NA())</f>
        <v>1.2762772506516029E-2</v>
      </c>
      <c r="Q2006" s="183">
        <f>IFERROR(_xll.qlIndexFixing(ONIndex1Y,I2006,TRUE,_xll.ohTrigger(RecalcTrigger,Trigger1Y)),NA())</f>
        <v>1.3331062289188012E-2</v>
      </c>
    </row>
    <row r="2007" spans="2:17" x14ac:dyDescent="0.2">
      <c r="B2007" s="39" t="s">
        <v>42</v>
      </c>
      <c r="D2007" s="42">
        <f>_xll.qlCalendarAdvance(Calendar,$D2006,B2007,"f",FALSE)</f>
        <v>53575</v>
      </c>
      <c r="E2007" s="177">
        <f>_xll.qlInterestRateIndexValueDate(IndexON,D2007)</f>
        <v>53575</v>
      </c>
      <c r="F2007" s="193">
        <f>IFERROR(_xll.qlIndexFixing(IndexON,D2007,TRUE,_xll.ohTrigger(RecalcTrigger,TriggerON)),NA())</f>
        <v>1.2178321045128726E-2</v>
      </c>
      <c r="H2007" s="42">
        <f>_xll.qlCalendarAdvance(Calendar,$H2006,B2007,"f",FALSE)</f>
        <v>53575</v>
      </c>
      <c r="I2007" s="177">
        <f>_xll.qlInterestRateIndexValueDate(Index1M,$H2007)</f>
        <v>53577</v>
      </c>
      <c r="J2007" s="182">
        <f>IFERROR(_xll.qlIndexFixing(Index1M,$H2007,TRUE,_xll.ohTrigger(RecalcTrigger,Trigger1M)),NA())</f>
        <v>1.2790289854474989E-2</v>
      </c>
      <c r="K2007" s="44">
        <f>IFERROR(_xll.qlIndexFixing(Index3M,H2007,TRUE,_xll.ohTrigger(RecalcTrigger,Trigger3M)),NA())</f>
        <v>1.2986466793030831E-2</v>
      </c>
      <c r="L2007" s="44">
        <f>IFERROR(_xll.qlIndexFixing(Index6M,$H2007,TRUE,_xll.ohTrigger(RecalcTrigger,Trigger6M)),NA())</f>
        <v>1.2787421373437503E-2</v>
      </c>
      <c r="M2007" s="183">
        <f>IFERROR(_xll.qlIndexFixing(Index1Y,$H2007,TRUE,_xll.ohTrigger(RecalcTrigger,Trigger1Y)),NA())</f>
        <v>1.3423974079879029E-2</v>
      </c>
      <c r="N2007" s="182">
        <f>IFERROR(_xll.qlIndexFixing(ONIndex1M,I2007,TRUE,_xll.ohTrigger(RecalcTrigger,Trigger1M)),NA())</f>
        <v>1.2782176817394131E-2</v>
      </c>
      <c r="O2007" s="44">
        <f>IFERROR(_xll.qlIndexFixing(ONIndex3M,I2007,TRUE,_xll.ohTrigger(RecalcTrigger,Trigger3M)),NA())</f>
        <v>1.2970282816571199E-2</v>
      </c>
      <c r="P2007" s="44">
        <f>IFERROR(_xll.qlIndexFixing(ONIndex6M,I2007,TRUE,_xll.ohTrigger(RecalcTrigger,Trigger6M)),NA())</f>
        <v>1.2761479544778354E-2</v>
      </c>
      <c r="Q2007" s="183">
        <f>IFERROR(_xll.qlIndexFixing(ONIndex1Y,I2007,TRUE,_xll.ohTrigger(RecalcTrigger,Trigger1Y)),NA())</f>
        <v>1.3331314192406296E-2</v>
      </c>
    </row>
    <row r="2008" spans="2:17" x14ac:dyDescent="0.2">
      <c r="B2008" s="39" t="s">
        <v>42</v>
      </c>
      <c r="D2008" s="42">
        <f>_xll.qlCalendarAdvance(Calendar,$D2007,B2008,"f",FALSE)</f>
        <v>53582</v>
      </c>
      <c r="E2008" s="177">
        <f>_xll.qlInterestRateIndexValueDate(IndexON,D2008)</f>
        <v>53582</v>
      </c>
      <c r="F2008" s="193">
        <f>IFERROR(_xll.qlIndexFixing(IndexON,D2008,TRUE,_xll.ohTrigger(RecalcTrigger,TriggerON)),NA())</f>
        <v>1.217832104504879E-2</v>
      </c>
      <c r="H2008" s="42">
        <f>_xll.qlCalendarAdvance(Calendar,$H2007,B2008,"f",FALSE)</f>
        <v>53582</v>
      </c>
      <c r="I2008" s="177">
        <f>_xll.qlInterestRateIndexValueDate(Index1M,$H2008)</f>
        <v>53584</v>
      </c>
      <c r="J2008" s="182">
        <f>IFERROR(_xll.qlIndexFixing(Index1M,$H2008,TRUE,_xll.ohTrigger(RecalcTrigger,Trigger1M)),NA())</f>
        <v>1.2791108407965783E-2</v>
      </c>
      <c r="K2008" s="44">
        <f>IFERROR(_xll.qlIndexFixing(Index3M,H2008,TRUE,_xll.ohTrigger(RecalcTrigger,Trigger3M)),NA())</f>
        <v>1.2985620810312227E-2</v>
      </c>
      <c r="L2008" s="44">
        <f>IFERROR(_xll.qlIndexFixing(Index6M,$H2008,TRUE,_xll.ohTrigger(RecalcTrigger,Trigger6M)),NA())</f>
        <v>1.2786258039806087E-2</v>
      </c>
      <c r="M2008" s="183">
        <f>IFERROR(_xll.qlIndexFixing(Index1Y,$H2008,TRUE,_xll.ohTrigger(RecalcTrigger,Trigger1Y)),NA())</f>
        <v>1.3423955970873289E-2</v>
      </c>
      <c r="N2008" s="182">
        <f>IFERROR(_xll.qlIndexFixing(ONIndex1M,I2008,TRUE,_xll.ohTrigger(RecalcTrigger,Trigger1M)),NA())</f>
        <v>1.2783016288686611E-2</v>
      </c>
      <c r="O2008" s="44">
        <f>IFERROR(_xll.qlIndexFixing(ONIndex3M,I2008,TRUE,_xll.ohTrigger(RecalcTrigger,Trigger3M)),NA())</f>
        <v>1.2969478862787653E-2</v>
      </c>
      <c r="P2008" s="44">
        <f>IFERROR(_xll.qlIndexFixing(ONIndex6M,I2008,TRUE,_xll.ohTrigger(RecalcTrigger,Trigger6M)),NA())</f>
        <v>1.2760196640835275E-2</v>
      </c>
      <c r="Q2008" s="183">
        <f>IFERROR(_xll.qlIndexFixing(ONIndex1Y,I2008,TRUE,_xll.ohTrigger(RecalcTrigger,Trigger1Y)),NA())</f>
        <v>1.3331556385791643E-2</v>
      </c>
    </row>
    <row r="2009" spans="2:17" x14ac:dyDescent="0.2">
      <c r="B2009" s="39" t="s">
        <v>42</v>
      </c>
      <c r="D2009" s="42">
        <f>_xll.qlCalendarAdvance(Calendar,$D2008,B2009,"f",FALSE)</f>
        <v>53589</v>
      </c>
      <c r="E2009" s="177">
        <f>_xll.qlInterestRateIndexValueDate(IndexON,D2009)</f>
        <v>53589</v>
      </c>
      <c r="F2009" s="193">
        <f>IFERROR(_xll.qlIndexFixing(IndexON,D2009,TRUE,_xll.ohTrigger(RecalcTrigger,TriggerON)),NA())</f>
        <v>1.2178321045128726E-2</v>
      </c>
      <c r="H2009" s="42">
        <f>_xll.qlCalendarAdvance(Calendar,$H2008,B2009,"f",FALSE)</f>
        <v>53589</v>
      </c>
      <c r="I2009" s="177">
        <f>_xll.qlInterestRateIndexValueDate(Index1M,$H2009)</f>
        <v>53591</v>
      </c>
      <c r="J2009" s="182">
        <f>IFERROR(_xll.qlIndexFixing(Index1M,$H2009,TRUE,_xll.ohTrigger(RecalcTrigger,Trigger1M)),NA())</f>
        <v>1.2791913056339522E-2</v>
      </c>
      <c r="K2009" s="44">
        <f>IFERROR(_xll.qlIndexFixing(Index3M,H2009,TRUE,_xll.ohTrigger(RecalcTrigger,Trigger3M)),NA())</f>
        <v>1.2984768076784482E-2</v>
      </c>
      <c r="L2009" s="44">
        <f>IFERROR(_xll.qlIndexFixing(Index6M,$H2009,TRUE,_xll.ohTrigger(RecalcTrigger,Trigger6M)),NA())</f>
        <v>1.278510524342486E-2</v>
      </c>
      <c r="M2009" s="183">
        <f>IFERROR(_xll.qlIndexFixing(Index1Y,$H2009,TRUE,_xll.ohTrigger(RecalcTrigger,Trigger1Y)),NA())</f>
        <v>1.3423927321998409E-2</v>
      </c>
      <c r="N2009" s="182">
        <f>IFERROR(_xll.qlIndexFixing(ONIndex1M,I2009,TRUE,_xll.ohTrigger(RecalcTrigger,Trigger1M)),NA())</f>
        <v>1.2783841919690175E-2</v>
      </c>
      <c r="O2009" s="44">
        <f>IFERROR(_xll.qlIndexFixing(ONIndex3M,I2009,TRUE,_xll.ohTrigger(RecalcTrigger,Trigger3M)),NA())</f>
        <v>1.2968668234663028E-2</v>
      </c>
      <c r="P2009" s="44">
        <f>IFERROR(_xll.qlIndexFixing(ONIndex6M,I2009,TRUE,_xll.ohTrigger(RecalcTrigger,Trigger6M)),NA())</f>
        <v>1.2758923825701984E-2</v>
      </c>
      <c r="Q2009" s="183">
        <f>IFERROR(_xll.qlIndexFixing(ONIndex1Y,I2009,TRUE,_xll.ohTrigger(RecalcTrigger,Trigger1Y)),NA())</f>
        <v>1.333178884344477E-2</v>
      </c>
    </row>
    <row r="2010" spans="2:17" x14ac:dyDescent="0.2">
      <c r="B2010" s="39" t="s">
        <v>42</v>
      </c>
      <c r="D2010" s="42">
        <f>_xll.qlCalendarAdvance(Calendar,$D2009,B2010,"f",FALSE)</f>
        <v>53596</v>
      </c>
      <c r="E2010" s="177">
        <f>_xll.qlInterestRateIndexValueDate(IndexON,D2010)</f>
        <v>53596</v>
      </c>
      <c r="F2010" s="193">
        <f>IFERROR(_xll.qlIndexFixing(IndexON,D2010,TRUE,_xll.ohTrigger(RecalcTrigger,TriggerON)),NA())</f>
        <v>1.217832104504879E-2</v>
      </c>
      <c r="H2010" s="42">
        <f>_xll.qlCalendarAdvance(Calendar,$H2009,B2010,"f",FALSE)</f>
        <v>53596</v>
      </c>
      <c r="I2010" s="177">
        <f>_xll.qlInterestRateIndexValueDate(Index1M,$H2010)</f>
        <v>53598</v>
      </c>
      <c r="J2010" s="182">
        <f>IFERROR(_xll.qlIndexFixing(Index1M,$H2010,TRUE,_xll.ohTrigger(RecalcTrigger,Trigger1M)),NA())</f>
        <v>1.2793268509983979E-2</v>
      </c>
      <c r="K2010" s="44">
        <f>IFERROR(_xll.qlIndexFixing(Index3M,H2010,TRUE,_xll.ohTrigger(RecalcTrigger,Trigger3M)),NA())</f>
        <v>1.298442199175676E-2</v>
      </c>
      <c r="L2010" s="44">
        <f>IFERROR(_xll.qlIndexFixing(Index6M,$H2010,TRUE,_xll.ohTrigger(RecalcTrigger,Trigger6M)),NA())</f>
        <v>1.2784111606167282E-2</v>
      </c>
      <c r="M2010" s="183">
        <f>IFERROR(_xll.qlIndexFixing(Index1Y,$H2010,TRUE,_xll.ohTrigger(RecalcTrigger,Trigger1Y)),NA())</f>
        <v>1.342388810700465E-2</v>
      </c>
      <c r="N2010" s="182">
        <f>IFERROR(_xll.qlIndexFixing(ONIndex1M,I2010,TRUE,_xll.ohTrigger(RecalcTrigger,Trigger1M)),NA())</f>
        <v>1.278465367867021E-2</v>
      </c>
      <c r="O2010" s="44">
        <f>IFERROR(_xll.qlIndexFixing(ONIndex3M,I2010,TRUE,_xll.ohTrigger(RecalcTrigger,Trigger3M)),NA())</f>
        <v>1.2967850923004676E-2</v>
      </c>
      <c r="P2010" s="44">
        <f>IFERROR(_xll.qlIndexFixing(ONIndex6M,I2010,TRUE,_xll.ohTrigger(RecalcTrigger,Trigger6M)),NA())</f>
        <v>1.2757661130233799E-2</v>
      </c>
      <c r="Q2010" s="183">
        <f>IFERROR(_xll.qlIndexFixing(ONIndex1Y,I2010,TRUE,_xll.ohTrigger(RecalcTrigger,Trigger1Y)),NA())</f>
        <v>1.3332011539386457E-2</v>
      </c>
    </row>
    <row r="2011" spans="2:17" x14ac:dyDescent="0.2">
      <c r="B2011" s="39" t="s">
        <v>42</v>
      </c>
      <c r="D2011" s="42">
        <f>_xll.qlCalendarAdvance(Calendar,$D2010,B2011,"f",FALSE)</f>
        <v>53603</v>
      </c>
      <c r="E2011" s="177">
        <f>_xll.qlInterestRateIndexValueDate(IndexON,D2011)</f>
        <v>53603</v>
      </c>
      <c r="F2011" s="193">
        <f>IFERROR(_xll.qlIndexFixing(IndexON,D2011,TRUE,_xll.ohTrigger(RecalcTrigger,TriggerON)),NA())</f>
        <v>1.217832104504879E-2</v>
      </c>
      <c r="H2011" s="42">
        <f>_xll.qlCalendarAdvance(Calendar,$H2010,B2011,"f",FALSE)</f>
        <v>53603</v>
      </c>
      <c r="I2011" s="177">
        <f>_xll.qlInterestRateIndexValueDate(Index1M,$H2011)</f>
        <v>53605</v>
      </c>
      <c r="J2011" s="182">
        <f>IFERROR(_xll.qlIndexFixing(Index1M,$H2011,TRUE,_xll.ohTrigger(RecalcTrigger,Trigger1M)),NA())</f>
        <v>1.279348050974788E-2</v>
      </c>
      <c r="K2011" s="44">
        <f>IFERROR(_xll.qlIndexFixing(Index3M,H2011,TRUE,_xll.ohTrigger(RecalcTrigger,Trigger3M)),NA())</f>
        <v>1.2983554178383257E-2</v>
      </c>
      <c r="L2011" s="44">
        <f>IFERROR(_xll.qlIndexFixing(Index6M,$H2011,TRUE,_xll.ohTrigger(RecalcTrigger,Trigger6M)),NA())</f>
        <v>1.2782980705742108E-2</v>
      </c>
      <c r="M2011" s="183">
        <f>IFERROR(_xll.qlIndexFixing(Index1Y,$H2011,TRUE,_xll.ohTrigger(RecalcTrigger,Trigger1Y)),NA())</f>
        <v>1.3423838299642275E-2</v>
      </c>
      <c r="N2011" s="182">
        <f>IFERROR(_xll.qlIndexFixing(ONIndex1M,I2011,TRUE,_xll.ohTrigger(RecalcTrigger,Trigger1M)),NA())</f>
        <v>1.2785451533412484E-2</v>
      </c>
      <c r="O2011" s="44">
        <f>IFERROR(_xll.qlIndexFixing(ONIndex3M,I2011,TRUE,_xll.ohTrigger(RecalcTrigger,Trigger3M)),NA())</f>
        <v>1.296702691822027E-2</v>
      </c>
      <c r="P2011" s="44">
        <f>IFERROR(_xll.qlIndexFixing(ONIndex6M,I2011,TRUE,_xll.ohTrigger(RecalcTrigger,Trigger6M)),NA())</f>
        <v>1.2756408585525847E-2</v>
      </c>
      <c r="Q2011" s="183">
        <f>IFERROR(_xll.qlIndexFixing(ONIndex1Y,I2011,TRUE,_xll.ohTrigger(RecalcTrigger,Trigger1Y)),NA())</f>
        <v>1.3332224447877294E-2</v>
      </c>
    </row>
    <row r="2012" spans="2:17" x14ac:dyDescent="0.2">
      <c r="B2012" s="39" t="s">
        <v>42</v>
      </c>
      <c r="D2012" s="42">
        <f>_xll.qlCalendarAdvance(Calendar,$D2011,B2012,"f",FALSE)</f>
        <v>53610</v>
      </c>
      <c r="E2012" s="177">
        <f>_xll.qlInterestRateIndexValueDate(IndexON,D2012)</f>
        <v>53610</v>
      </c>
      <c r="F2012" s="193">
        <f>IFERROR(_xll.qlIndexFixing(IndexON,D2012,TRUE,_xll.ohTrigger(RecalcTrigger,TriggerON)),NA())</f>
        <v>1.217832104504879E-2</v>
      </c>
      <c r="H2012" s="42">
        <f>_xll.qlCalendarAdvance(Calendar,$H2011,B2012,"f",FALSE)</f>
        <v>53610</v>
      </c>
      <c r="I2012" s="177">
        <f>_xll.qlInterestRateIndexValueDate(Index1M,$H2012)</f>
        <v>53612</v>
      </c>
      <c r="J2012" s="182">
        <f>IFERROR(_xll.qlIndexFixing(Index1M,$H2012,TRUE,_xll.ohTrigger(RecalcTrigger,Trigger1M)),NA())</f>
        <v>1.2794243250805292E-2</v>
      </c>
      <c r="K2012" s="44">
        <f>IFERROR(_xll.qlIndexFixing(Index3M,H2012,TRUE,_xll.ohTrigger(RecalcTrigger,Trigger3M)),NA())</f>
        <v>1.2982679583259275E-2</v>
      </c>
      <c r="L2012" s="44">
        <f>IFERROR(_xll.qlIndexFixing(Index6M,$H2012,TRUE,_xll.ohTrigger(RecalcTrigger,Trigger6M)),NA())</f>
        <v>1.2782461374177857E-2</v>
      </c>
      <c r="M2012" s="183">
        <f>IFERROR(_xll.qlIndexFixing(Index1Y,$H2012,TRUE,_xll.ohTrigger(RecalcTrigger,Trigger1Y)),NA())</f>
        <v>1.3423777873661325E-2</v>
      </c>
      <c r="N2012" s="182">
        <f>IFERROR(_xll.qlIndexFixing(ONIndex1M,I2012,TRUE,_xll.ohTrigger(RecalcTrigger,Trigger1M)),NA())</f>
        <v>1.2786235452342254E-2</v>
      </c>
      <c r="O2012" s="44">
        <f>IFERROR(_xll.qlIndexFixing(ONIndex3M,I2012,TRUE,_xll.ohTrigger(RecalcTrigger,Trigger3M)),NA())</f>
        <v>1.2966196211277037E-2</v>
      </c>
      <c r="P2012" s="44">
        <f>IFERROR(_xll.qlIndexFixing(ONIndex6M,I2012,TRUE,_xll.ohTrigger(RecalcTrigger,Trigger6M)),NA())</f>
        <v>1.2755166222753189E-2</v>
      </c>
      <c r="Q2012" s="183">
        <f>IFERROR(_xll.qlIndexFixing(ONIndex1Y,I2012,TRUE,_xll.ohTrigger(RecalcTrigger,Trigger1Y)),NA())</f>
        <v>1.3332427542938063E-2</v>
      </c>
    </row>
    <row r="2013" spans="2:17" x14ac:dyDescent="0.2">
      <c r="B2013" s="39" t="s">
        <v>42</v>
      </c>
      <c r="D2013" s="42">
        <f>_xll.qlCalendarAdvance(Calendar,$D2012,B2013,"f",FALSE)</f>
        <v>53617</v>
      </c>
      <c r="E2013" s="177">
        <f>_xll.qlInterestRateIndexValueDate(IndexON,D2013)</f>
        <v>53617</v>
      </c>
      <c r="F2013" s="193">
        <f>IFERROR(_xll.qlIndexFixing(IndexON,D2013,TRUE,_xll.ohTrigger(RecalcTrigger,TriggerON)),NA())</f>
        <v>1.2178321045128726E-2</v>
      </c>
      <c r="H2013" s="42">
        <f>_xll.qlCalendarAdvance(Calendar,$H2012,B2013,"f",FALSE)</f>
        <v>53617</v>
      </c>
      <c r="I2013" s="177">
        <f>_xll.qlInterestRateIndexValueDate(Index1M,$H2013)</f>
        <v>53619</v>
      </c>
      <c r="J2013" s="182">
        <f>IFERROR(_xll.qlIndexFixing(Index1M,$H2013,TRUE,_xll.ohTrigger(RecalcTrigger,Trigger1M)),NA())</f>
        <v>1.2794991958775752E-2</v>
      </c>
      <c r="K2013" s="44">
        <f>IFERROR(_xll.qlIndexFixing(Index3M,H2013,TRUE,_xll.ohTrigger(RecalcTrigger,Trigger3M)),NA())</f>
        <v>1.2981798196982121E-2</v>
      </c>
      <c r="L2013" s="44">
        <f>IFERROR(_xll.qlIndexFixing(Index6M,$H2013,TRUE,_xll.ohTrigger(RecalcTrigger,Trigger6M)),NA())</f>
        <v>1.2780750836289066E-2</v>
      </c>
      <c r="M2013" s="183">
        <f>IFERROR(_xll.qlIndexFixing(Index1Y,$H2013,TRUE,_xll.ohTrigger(RecalcTrigger,Trigger1Y)),NA())</f>
        <v>1.3423706802813153E-2</v>
      </c>
      <c r="N2013" s="182">
        <f>IFERROR(_xll.qlIndexFixing(ONIndex1M,I2013,TRUE,_xll.ohTrigger(RecalcTrigger,Trigger1M)),NA())</f>
        <v>1.2787005403085416E-2</v>
      </c>
      <c r="O2013" s="44">
        <f>IFERROR(_xll.qlIndexFixing(ONIndex3M,I2013,TRUE,_xll.ohTrigger(RecalcTrigger,Trigger3M)),NA())</f>
        <v>1.2965358792502713E-2</v>
      </c>
      <c r="P2013" s="44">
        <f>IFERROR(_xll.qlIndexFixing(ONIndex6M,I2013,TRUE,_xll.ohTrigger(RecalcTrigger,Trigger6M)),NA())</f>
        <v>1.2753934072531337E-2</v>
      </c>
      <c r="Q2013" s="183">
        <f>IFERROR(_xll.qlIndexFixing(ONIndex1Y,I2013,TRUE,_xll.ohTrigger(RecalcTrigger,Trigger1Y)),NA())</f>
        <v>1.3332620798669481E-2</v>
      </c>
    </row>
    <row r="2014" spans="2:17" x14ac:dyDescent="0.2">
      <c r="B2014" s="39" t="s">
        <v>42</v>
      </c>
      <c r="D2014" s="42">
        <f>_xll.qlCalendarAdvance(Calendar,$D2013,B2014,"f",FALSE)</f>
        <v>53624</v>
      </c>
      <c r="E2014" s="177">
        <f>_xll.qlInterestRateIndexValueDate(IndexON,D2014)</f>
        <v>53624</v>
      </c>
      <c r="F2014" s="193">
        <f>IFERROR(_xll.qlIndexFixing(IndexON,D2014,TRUE,_xll.ohTrigger(RecalcTrigger,TriggerON)),NA())</f>
        <v>1.217832104504879E-2</v>
      </c>
      <c r="H2014" s="42">
        <f>_xll.qlCalendarAdvance(Calendar,$H2013,B2014,"f",FALSE)</f>
        <v>53624</v>
      </c>
      <c r="I2014" s="177">
        <f>_xll.qlInterestRateIndexValueDate(Index1M,$H2014)</f>
        <v>53626</v>
      </c>
      <c r="J2014" s="182">
        <f>IFERROR(_xll.qlIndexFixing(Index1M,$H2014,TRUE,_xll.ohTrigger(RecalcTrigger,Trigger1M)),NA())</f>
        <v>1.2795726601674525E-2</v>
      </c>
      <c r="K2014" s="44">
        <f>IFERROR(_xll.qlIndexFixing(Index3M,H2014,TRUE,_xll.ohTrigger(RecalcTrigger,Trigger3M)),NA())</f>
        <v>1.2980910010149954E-2</v>
      </c>
      <c r="L2014" s="44">
        <f>IFERROR(_xll.qlIndexFixing(Index6M,$H2014,TRUE,_xll.ohTrigger(RecalcTrigger,Trigger6M)),NA())</f>
        <v>1.2779651929628015E-2</v>
      </c>
      <c r="M2014" s="183">
        <f>IFERROR(_xll.qlIndexFixing(Index1Y,$H2014,TRUE,_xll.ohTrigger(RecalcTrigger,Trigger1Y)),NA())</f>
        <v>1.3423625060848893E-2</v>
      </c>
      <c r="N2014" s="182">
        <f>IFERROR(_xll.qlIndexFixing(ONIndex1M,I2014,TRUE,_xll.ohTrigger(RecalcTrigger,Trigger1M)),NA())</f>
        <v>1.2787761354067229E-2</v>
      </c>
      <c r="O2014" s="44">
        <f>IFERROR(_xll.qlIndexFixing(ONIndex3M,I2014,TRUE,_xll.ohTrigger(RecalcTrigger,Trigger3M)),NA())</f>
        <v>1.2964514652624715E-2</v>
      </c>
      <c r="P2014" s="44">
        <f>IFERROR(_xll.qlIndexFixing(ONIndex6M,I2014,TRUE,_xll.ohTrigger(RecalcTrigger,Trigger6M)),NA())</f>
        <v>1.2752712166355096E-2</v>
      </c>
      <c r="Q2014" s="183">
        <f>IFERROR(_xll.qlIndexFixing(ONIndex1Y,I2014,TRUE,_xll.ohTrigger(RecalcTrigger,Trigger1Y)),NA())</f>
        <v>1.3332804189252201E-2</v>
      </c>
    </row>
    <row r="2015" spans="2:17" x14ac:dyDescent="0.2">
      <c r="B2015" s="39" t="s">
        <v>42</v>
      </c>
      <c r="D2015" s="42">
        <f>_xll.qlCalendarAdvance(Calendar,$D2014,B2015,"f",FALSE)</f>
        <v>53631</v>
      </c>
      <c r="E2015" s="177">
        <f>_xll.qlInterestRateIndexValueDate(IndexON,D2015)</f>
        <v>53631</v>
      </c>
      <c r="F2015" s="193">
        <f>IFERROR(_xll.qlIndexFixing(IndexON,D2015,TRUE,_xll.ohTrigger(RecalcTrigger,TriggerON)),NA())</f>
        <v>1.2178321045128726E-2</v>
      </c>
      <c r="H2015" s="42">
        <f>_xll.qlCalendarAdvance(Calendar,$H2014,B2015,"f",FALSE)</f>
        <v>53631</v>
      </c>
      <c r="I2015" s="177">
        <f>_xll.qlInterestRateIndexValueDate(Index1M,$H2015)</f>
        <v>53633</v>
      </c>
      <c r="J2015" s="182">
        <f>IFERROR(_xll.qlIndexFixing(Index1M,$H2015,TRUE,_xll.ohTrigger(RecalcTrigger,Trigger1M)),NA())</f>
        <v>1.2796447147506556E-2</v>
      </c>
      <c r="K2015" s="44">
        <f>IFERROR(_xll.qlIndexFixing(Index3M,H2015,TRUE,_xll.ohTrigger(RecalcTrigger,Trigger3M)),NA())</f>
        <v>1.2980015013361783E-2</v>
      </c>
      <c r="L2015" s="44">
        <f>IFERROR(_xll.qlIndexFixing(Index6M,$H2015,TRUE,_xll.ohTrigger(RecalcTrigger,Trigger6M)),NA())</f>
        <v>1.2778411493603028E-2</v>
      </c>
      <c r="M2015" s="183">
        <f>IFERROR(_xll.qlIndexFixing(Index1Y,$H2015,TRUE,_xll.ohTrigger(RecalcTrigger,Trigger1Y)),NA())</f>
        <v>1.3423532621520113E-2</v>
      </c>
      <c r="N2015" s="182">
        <f>IFERROR(_xll.qlIndexFixing(ONIndex1M,I2015,TRUE,_xll.ohTrigger(RecalcTrigger,Trigger1M)),NA())</f>
        <v>1.2788503273153395E-2</v>
      </c>
      <c r="O2015" s="44">
        <f>IFERROR(_xll.qlIndexFixing(ONIndex3M,I2015,TRUE,_xll.ohTrigger(RecalcTrigger,Trigger3M)),NA())</f>
        <v>1.2963663782210588E-2</v>
      </c>
      <c r="P2015" s="44">
        <f>IFERROR(_xll.qlIndexFixing(ONIndex6M,I2015,TRUE,_xll.ohTrigger(RecalcTrigger,Trigger6M)),NA())</f>
        <v>1.2751500534760041E-2</v>
      </c>
      <c r="Q2015" s="183">
        <f>IFERROR(_xll.qlIndexFixing(ONIndex1Y,I2015,TRUE,_xll.ohTrigger(RecalcTrigger,Trigger1Y)),NA())</f>
        <v>1.3332977688627068E-2</v>
      </c>
    </row>
    <row r="2016" spans="2:17" x14ac:dyDescent="0.2">
      <c r="B2016" s="39" t="s">
        <v>42</v>
      </c>
      <c r="D2016" s="42">
        <f>_xll.qlCalendarAdvance(Calendar,$D2015,B2016,"f",FALSE)</f>
        <v>53638</v>
      </c>
      <c r="E2016" s="177">
        <f>_xll.qlInterestRateIndexValueDate(IndexON,D2016)</f>
        <v>53638</v>
      </c>
      <c r="F2016" s="193">
        <f>IFERROR(_xll.qlIndexFixing(IndexON,D2016,TRUE,_xll.ohTrigger(RecalcTrigger,TriggerON)),NA())</f>
        <v>1.217832104504879E-2</v>
      </c>
      <c r="H2016" s="42">
        <f>_xll.qlCalendarAdvance(Calendar,$H2015,B2016,"f",FALSE)</f>
        <v>53638</v>
      </c>
      <c r="I2016" s="177">
        <f>_xll.qlInterestRateIndexValueDate(Index1M,$H2016)</f>
        <v>53640</v>
      </c>
      <c r="J2016" s="182">
        <f>IFERROR(_xll.qlIndexFixing(Index1M,$H2016,TRUE,_xll.ohTrigger(RecalcTrigger,Trigger1M)),NA())</f>
        <v>1.2797153564284533E-2</v>
      </c>
      <c r="K2016" s="44">
        <f>IFERROR(_xll.qlIndexFixing(Index3M,H2016,TRUE,_xll.ohTrigger(RecalcTrigger,Trigger3M)),NA())</f>
        <v>1.2979113197217469E-2</v>
      </c>
      <c r="L2016" s="44">
        <f>IFERROR(_xll.qlIndexFixing(Index6M,$H2016,TRUE,_xll.ohTrigger(RecalcTrigger,Trigger6M)),NA())</f>
        <v>1.2777333331081114E-2</v>
      </c>
      <c r="M2016" s="183">
        <f>IFERROR(_xll.qlIndexFixing(Index1Y,$H2016,TRUE,_xll.ohTrigger(RecalcTrigger,Trigger1Y)),NA())</f>
        <v>1.3423429458579036E-2</v>
      </c>
      <c r="N2016" s="182">
        <f>IFERROR(_xll.qlIndexFixing(ONIndex1M,I2016,TRUE,_xll.ohTrigger(RecalcTrigger,Trigger1M)),NA())</f>
        <v>1.2789231128369494E-2</v>
      </c>
      <c r="O2016" s="44">
        <f>IFERROR(_xll.qlIndexFixing(ONIndex3M,I2016,TRUE,_xll.ohTrigger(RecalcTrigger,Trigger3M)),NA())</f>
        <v>1.2962806171987751E-2</v>
      </c>
      <c r="P2016" s="44">
        <f>IFERROR(_xll.qlIndexFixing(ONIndex6M,I2016,TRUE,_xll.ohTrigger(RecalcTrigger,Trigger6M)),NA())</f>
        <v>1.275029920900117E-2</v>
      </c>
      <c r="Q2016" s="183">
        <f>IFERROR(_xll.qlIndexFixing(ONIndex1Y,I2016,TRUE,_xll.ohTrigger(RecalcTrigger,Trigger1Y)),NA())</f>
        <v>1.3333141271054672E-2</v>
      </c>
    </row>
    <row r="2017" spans="2:17" x14ac:dyDescent="0.2">
      <c r="B2017" s="39" t="s">
        <v>42</v>
      </c>
      <c r="D2017" s="42">
        <f>_xll.qlCalendarAdvance(Calendar,$D2016,B2017,"f",FALSE)</f>
        <v>53645</v>
      </c>
      <c r="E2017" s="177">
        <f>_xll.qlInterestRateIndexValueDate(IndexON,D2017)</f>
        <v>53645</v>
      </c>
      <c r="F2017" s="193">
        <f>IFERROR(_xll.qlIndexFixing(IndexON,D2017,TRUE,_xll.ohTrigger(RecalcTrigger,TriggerON)),NA())</f>
        <v>1.217832104504879E-2</v>
      </c>
      <c r="H2017" s="42">
        <f>_xll.qlCalendarAdvance(Calendar,$H2016,B2017,"f",FALSE)</f>
        <v>53645</v>
      </c>
      <c r="I2017" s="177">
        <f>_xll.qlInterestRateIndexValueDate(Index1M,$H2017)</f>
        <v>53647</v>
      </c>
      <c r="J2017" s="182">
        <f>IFERROR(_xll.qlIndexFixing(Index1M,$H2017,TRUE,_xll.ohTrigger(RecalcTrigger,Trigger1M)),NA())</f>
        <v>1.2797845820015981E-2</v>
      </c>
      <c r="K2017" s="44">
        <f>IFERROR(_xll.qlIndexFixing(Index3M,H2017,TRUE,_xll.ohTrigger(RecalcTrigger,Trigger3M)),NA())</f>
        <v>1.2978204552316021E-2</v>
      </c>
      <c r="L2017" s="44">
        <f>IFERROR(_xll.qlIndexFixing(Index6M,$H2017,TRUE,_xll.ohTrigger(RecalcTrigger,Trigger6M)),NA())</f>
        <v>1.277626595527172E-2</v>
      </c>
      <c r="M2017" s="183">
        <f>IFERROR(_xll.qlIndexFixing(Index1Y,$H2017,TRUE,_xll.ohTrigger(RecalcTrigger,Trigger1Y)),NA())</f>
        <v>1.3423315545777883E-2</v>
      </c>
      <c r="N2017" s="182">
        <f>IFERROR(_xll.qlIndexFixing(ONIndex1M,I2017,TRUE,_xll.ohTrigger(RecalcTrigger,Trigger1M)),NA())</f>
        <v>1.2789944887821036E-2</v>
      </c>
      <c r="O2017" s="44">
        <f>IFERROR(_xll.qlIndexFixing(ONIndex3M,I2017,TRUE,_xll.ohTrigger(RecalcTrigger,Trigger3M)),NA())</f>
        <v>1.2961941812603683E-2</v>
      </c>
      <c r="P2017" s="44">
        <f>IFERROR(_xll.qlIndexFixing(ONIndex6M,I2017,TRUE,_xll.ohTrigger(RecalcTrigger,Trigger6M)),NA())</f>
        <v>1.2749108220013738E-2</v>
      </c>
      <c r="Q2017" s="183">
        <f>IFERROR(_xll.qlIndexFixing(ONIndex1Y,I2017,TRUE,_xll.ohTrigger(RecalcTrigger,Trigger1Y)),NA())</f>
        <v>1.3333294910555793E-2</v>
      </c>
    </row>
    <row r="2018" spans="2:17" x14ac:dyDescent="0.2">
      <c r="B2018" s="39" t="s">
        <v>42</v>
      </c>
      <c r="D2018" s="42">
        <f>_xll.qlCalendarAdvance(Calendar,$D2017,B2018,"f",FALSE)</f>
        <v>53652</v>
      </c>
      <c r="E2018" s="177">
        <f>_xll.qlInterestRateIndexValueDate(IndexON,D2018)</f>
        <v>53652</v>
      </c>
      <c r="F2018" s="193">
        <f>IFERROR(_xll.qlIndexFixing(IndexON,D2018,TRUE,_xll.ohTrigger(RecalcTrigger,TriggerON)),NA())</f>
        <v>1.2178321045128726E-2</v>
      </c>
      <c r="H2018" s="42">
        <f>_xll.qlCalendarAdvance(Calendar,$H2017,B2018,"f",FALSE)</f>
        <v>53652</v>
      </c>
      <c r="I2018" s="177">
        <f>_xll.qlInterestRateIndexValueDate(Index1M,$H2018)</f>
        <v>53654</v>
      </c>
      <c r="J2018" s="182">
        <f>IFERROR(_xll.qlIndexFixing(Index1M,$H2018,TRUE,_xll.ohTrigger(RecalcTrigger,Trigger1M)),NA())</f>
        <v>1.2798523882708426E-2</v>
      </c>
      <c r="K2018" s="44">
        <f>IFERROR(_xll.qlIndexFixing(Index3M,H2018,TRUE,_xll.ohTrigger(RecalcTrigger,Trigger3M)),NA())</f>
        <v>1.2977289069253897E-2</v>
      </c>
      <c r="L2018" s="44">
        <f>IFERROR(_xll.qlIndexFixing(Index6M,$H2018,TRUE,_xll.ohTrigger(RecalcTrigger,Trigger6M)),NA())</f>
        <v>1.2775209397355203E-2</v>
      </c>
      <c r="M2018" s="183">
        <f>IFERROR(_xll.qlIndexFixing(Index1Y,$H2018,TRUE,_xll.ohTrigger(RecalcTrigger,Trigger1Y)),NA())</f>
        <v>1.3423190856868876E-2</v>
      </c>
      <c r="N2018" s="182">
        <f>IFERROR(_xll.qlIndexFixing(ONIndex1M,I2018,TRUE,_xll.ohTrigger(RecalcTrigger,Trigger1M)),NA())</f>
        <v>1.27906445195336E-2</v>
      </c>
      <c r="O2018" s="44">
        <f>IFERROR(_xll.qlIndexFixing(ONIndex3M,I2018,TRUE,_xll.ohTrigger(RecalcTrigger,Trigger3M)),NA())</f>
        <v>1.2961070694386123E-2</v>
      </c>
      <c r="P2018" s="44">
        <f>IFERROR(_xll.qlIndexFixing(ONIndex6M,I2018,TRUE,_xll.ohTrigger(RecalcTrigger,Trigger6M)),NA())</f>
        <v>1.2747927598892872E-2</v>
      </c>
      <c r="Q2018" s="183">
        <f>IFERROR(_xll.qlIndexFixing(ONIndex1Y,I2018,TRUE,_xll.ohTrigger(RecalcTrigger,Trigger1Y)),NA())</f>
        <v>1.3333438581311086E-2</v>
      </c>
    </row>
    <row r="2019" spans="2:17" x14ac:dyDescent="0.2">
      <c r="B2019" s="39" t="s">
        <v>42</v>
      </c>
      <c r="D2019" s="42">
        <f>_xll.qlCalendarAdvance(Calendar,$D2018,B2019,"f",FALSE)</f>
        <v>53659</v>
      </c>
      <c r="E2019" s="177">
        <f>_xll.qlInterestRateIndexValueDate(IndexON,D2019)</f>
        <v>53659</v>
      </c>
      <c r="F2019" s="193">
        <f>IFERROR(_xll.qlIndexFixing(IndexON,D2019,TRUE,_xll.ohTrigger(RecalcTrigger,TriggerON)),NA())</f>
        <v>1.2178321045128726E-2</v>
      </c>
      <c r="H2019" s="42">
        <f>_xll.qlCalendarAdvance(Calendar,$H2018,B2019,"f",FALSE)</f>
        <v>53659</v>
      </c>
      <c r="I2019" s="177">
        <f>_xll.qlInterestRateIndexValueDate(Index1M,$H2019)</f>
        <v>53661</v>
      </c>
      <c r="J2019" s="182">
        <f>IFERROR(_xll.qlIndexFixing(Index1M,$H2019,TRUE,_xll.ohTrigger(RecalcTrigger,Trigger1M)),NA())</f>
        <v>1.2799187720379711E-2</v>
      </c>
      <c r="K2019" s="44">
        <f>IFERROR(_xll.qlIndexFixing(Index3M,H2019,TRUE,_xll.ohTrigger(RecalcTrigger,Trigger3M)),NA())</f>
        <v>1.2975700833500525E-2</v>
      </c>
      <c r="L2019" s="44">
        <f>IFERROR(_xll.qlIndexFixing(Index6M,$H2019,TRUE,_xll.ohTrigger(RecalcTrigger,Trigger6M)),NA())</f>
        <v>1.2774318924334817E-2</v>
      </c>
      <c r="M2019" s="183">
        <f>IFERROR(_xll.qlIndexFixing(Index1Y,$H2019,TRUE,_xll.ohTrigger(RecalcTrigger,Trigger1Y)),NA())</f>
        <v>1.3422358172731625E-2</v>
      </c>
      <c r="N2019" s="182">
        <f>IFERROR(_xll.qlIndexFixing(ONIndex1M,I2019,TRUE,_xll.ohTrigger(RecalcTrigger,Trigger1M)),NA())</f>
        <v>1.2791329991532763E-2</v>
      </c>
      <c r="O2019" s="44">
        <f>IFERROR(_xll.qlIndexFixing(ONIndex3M,I2019,TRUE,_xll.ohTrigger(RecalcTrigger,Trigger3M)),NA())</f>
        <v>1.2960192808462168E-2</v>
      </c>
      <c r="P2019" s="44">
        <f>IFERROR(_xll.qlIndexFixing(ONIndex6M,I2019,TRUE,_xll.ohTrigger(RecalcTrigger,Trigger6M)),NA())</f>
        <v>1.2746757376493889E-2</v>
      </c>
      <c r="Q2019" s="183">
        <f>IFERROR(_xll.qlIndexFixing(ONIndex1Y,I2019,TRUE,_xll.ohTrigger(RecalcTrigger,Trigger1Y)),NA())</f>
        <v>1.3333572257341331E-2</v>
      </c>
    </row>
    <row r="2020" spans="2:17" x14ac:dyDescent="0.2">
      <c r="B2020" s="39" t="s">
        <v>42</v>
      </c>
      <c r="D2020" s="42">
        <f>_xll.qlCalendarAdvance(Calendar,$D2019,B2020,"f",FALSE)</f>
        <v>53666</v>
      </c>
      <c r="E2020" s="177">
        <f>_xll.qlInterestRateIndexValueDate(IndexON,D2020)</f>
        <v>53666</v>
      </c>
      <c r="F2020" s="193">
        <f>IFERROR(_xll.qlIndexFixing(IndexON,D2020,TRUE,_xll.ohTrigger(RecalcTrigger,TriggerON)),NA())</f>
        <v>1.2178321045128726E-2</v>
      </c>
      <c r="H2020" s="42">
        <f>_xll.qlCalendarAdvance(Calendar,$H2019,B2020,"f",FALSE)</f>
        <v>53666</v>
      </c>
      <c r="I2020" s="177">
        <f>_xll.qlInterestRateIndexValueDate(Index1M,$H2020)</f>
        <v>53668</v>
      </c>
      <c r="J2020" s="182">
        <f>IFERROR(_xll.qlIndexFixing(Index1M,$H2020,TRUE,_xll.ohTrigger(RecalcTrigger,Trigger1M)),NA())</f>
        <v>1.2799837301034784E-2</v>
      </c>
      <c r="K2020" s="44">
        <f>IFERROR(_xll.qlIndexFixing(Index3M,H2020,TRUE,_xll.ohTrigger(RecalcTrigger,Trigger3M)),NA())</f>
        <v>1.2974773745344947E-2</v>
      </c>
      <c r="L2020" s="44">
        <f>IFERROR(_xll.qlIndexFixing(Index6M,$H2020,TRUE,_xll.ohTrigger(RecalcTrigger,Trigger6M)),NA())</f>
        <v>1.2773284847167186E-2</v>
      </c>
      <c r="M2020" s="183">
        <f>IFERROR(_xll.qlIndexFixing(Index1Y,$H2020,TRUE,_xll.ohTrigger(RecalcTrigger,Trigger1Y)),NA())</f>
        <v>1.3422909045741635E-2</v>
      </c>
      <c r="N2020" s="182">
        <f>IFERROR(_xll.qlIndexFixing(ONIndex1M,I2020,TRUE,_xll.ohTrigger(RecalcTrigger,Trigger1M)),NA())</f>
        <v>1.27920012718441E-2</v>
      </c>
      <c r="O2020" s="44">
        <f>IFERROR(_xll.qlIndexFixing(ONIndex3M,I2020,TRUE,_xll.ohTrigger(RecalcTrigger,Trigger3M)),NA())</f>
        <v>1.2959308144919746E-2</v>
      </c>
      <c r="P2020" s="44">
        <f>IFERROR(_xll.qlIndexFixing(ONIndex6M,I2020,TRUE,_xll.ohTrigger(RecalcTrigger,Trigger6M)),NA())</f>
        <v>1.2745597583911916E-2</v>
      </c>
      <c r="Q2020" s="183">
        <f>IFERROR(_xll.qlIndexFixing(ONIndex1Y,I2020,TRUE,_xll.ohTrigger(RecalcTrigger,Trigger1Y)),NA())</f>
        <v>1.3333695912747245E-2</v>
      </c>
    </row>
    <row r="2021" spans="2:17" x14ac:dyDescent="0.2">
      <c r="B2021" s="39" t="s">
        <v>42</v>
      </c>
      <c r="D2021" s="42">
        <f>_xll.qlCalendarAdvance(Calendar,$D2020,B2021,"f",FALSE)</f>
        <v>53673</v>
      </c>
      <c r="E2021" s="177">
        <f>_xll.qlInterestRateIndexValueDate(IndexON,D2021)</f>
        <v>53673</v>
      </c>
      <c r="F2021" s="193">
        <f>IFERROR(_xll.qlIndexFixing(IndexON,D2021,TRUE,_xll.ohTrigger(RecalcTrigger,TriggerON)),NA())</f>
        <v>1.2178321045128726E-2</v>
      </c>
      <c r="H2021" s="42">
        <f>_xll.qlCalendarAdvance(Calendar,$H2020,B2021,"f",FALSE)</f>
        <v>53673</v>
      </c>
      <c r="I2021" s="177">
        <f>_xll.qlInterestRateIndexValueDate(Index1M,$H2021)</f>
        <v>53675</v>
      </c>
      <c r="J2021" s="182">
        <f>IFERROR(_xll.qlIndexFixing(Index1M,$H2021,TRUE,_xll.ohTrigger(RecalcTrigger,Trigger1M)),NA())</f>
        <v>1.280047259268117E-2</v>
      </c>
      <c r="K2021" s="44">
        <f>IFERROR(_xll.qlIndexFixing(Index3M,H2021,TRUE,_xll.ohTrigger(RecalcTrigger,Trigger3M)),NA())</f>
        <v>1.2973839794491404E-2</v>
      </c>
      <c r="L2021" s="44">
        <f>IFERROR(_xll.qlIndexFixing(Index6M,$H2021,TRUE,_xll.ohTrigger(RecalcTrigger,Trigger6M)),NA())</f>
        <v>1.2772261684059981E-2</v>
      </c>
      <c r="M2021" s="183">
        <f>IFERROR(_xll.qlIndexFixing(Index1Y,$H2021,TRUE,_xll.ohTrigger(RecalcTrigger,Trigger1Y)),NA())</f>
        <v>1.3422751871030024E-2</v>
      </c>
      <c r="N2021" s="182">
        <f>IFERROR(_xll.qlIndexFixing(ONIndex1M,I2021,TRUE,_xll.ohTrigger(RecalcTrigger,Trigger1M)),NA())</f>
        <v>1.2792658328653062E-2</v>
      </c>
      <c r="O2021" s="44">
        <f>IFERROR(_xll.qlIndexFixing(ONIndex3M,I2021,TRUE,_xll.ohTrigger(RecalcTrigger,Trigger3M)),NA())</f>
        <v>1.2958416694806019E-2</v>
      </c>
      <c r="P2021" s="44">
        <f>IFERROR(_xll.qlIndexFixing(ONIndex6M,I2021,TRUE,_xll.ohTrigger(RecalcTrigger,Trigger6M)),NA())</f>
        <v>1.2744448252002272E-2</v>
      </c>
      <c r="Q2021" s="183">
        <f>IFERROR(_xll.qlIndexFixing(ONIndex1Y,I2021,TRUE,_xll.ohTrigger(RecalcTrigger,Trigger1Y)),NA())</f>
        <v>1.3333809521629547E-2</v>
      </c>
    </row>
    <row r="2022" spans="2:17" x14ac:dyDescent="0.2">
      <c r="B2022" s="39" t="s">
        <v>42</v>
      </c>
      <c r="D2022" s="42">
        <f>_xll.qlCalendarAdvance(Calendar,$D2021,B2022,"f",FALSE)</f>
        <v>53680</v>
      </c>
      <c r="E2022" s="177">
        <f>_xll.qlInterestRateIndexValueDate(IndexON,D2022)</f>
        <v>53680</v>
      </c>
      <c r="F2022" s="193">
        <f>IFERROR(_xll.qlIndexFixing(IndexON,D2022,TRUE,_xll.ohTrigger(RecalcTrigger,TriggerON)),NA())</f>
        <v>1.217832104504879E-2</v>
      </c>
      <c r="H2022" s="42">
        <f>_xll.qlCalendarAdvance(Calendar,$H2021,B2022,"f",FALSE)</f>
        <v>53680</v>
      </c>
      <c r="I2022" s="177">
        <f>_xll.qlInterestRateIndexValueDate(Index1M,$H2022)</f>
        <v>53682</v>
      </c>
      <c r="J2022" s="182">
        <f>IFERROR(_xll.qlIndexFixing(Index1M,$H2022,TRUE,_xll.ohTrigger(RecalcTrigger,Trigger1M)),NA())</f>
        <v>1.280109356333671E-2</v>
      </c>
      <c r="K2022" s="44">
        <f>IFERROR(_xll.qlIndexFixing(Index3M,H2022,TRUE,_xll.ohTrigger(RecalcTrigger,Trigger3M)),NA())</f>
        <v>1.2972898971540303E-2</v>
      </c>
      <c r="L2022" s="44">
        <f>IFERROR(_xll.qlIndexFixing(Index6M,$H2022,TRUE,_xll.ohTrigger(RecalcTrigger,Trigger6M)),NA())</f>
        <v>1.2771249466197924E-2</v>
      </c>
      <c r="M2022" s="183">
        <f>IFERROR(_xll.qlIndexFixing(Index1Y,$H2022,TRUE,_xll.ohTrigger(RecalcTrigger,Trigger1Y)),NA())</f>
        <v>1.3422583815225547E-2</v>
      </c>
      <c r="N2022" s="182">
        <f>IFERROR(_xll.qlIndexFixing(ONIndex1M,I2022,TRUE,_xll.ohTrigger(RecalcTrigger,Trigger1M)),NA())</f>
        <v>1.2793482164452641E-2</v>
      </c>
      <c r="O2022" s="44">
        <f>IFERROR(_xll.qlIndexFixing(ONIndex3M,I2022,TRUE,_xll.ohTrigger(RecalcTrigger,Trigger3M)),NA())</f>
        <v>1.2957260557220351E-2</v>
      </c>
      <c r="P2022" s="44">
        <f>IFERROR(_xll.qlIndexFixing(ONIndex6M,I2022,TRUE,_xll.ohTrigger(RecalcTrigger,Trigger6M)),NA())</f>
        <v>1.2742985960514375E-2</v>
      </c>
      <c r="Q2022" s="183">
        <f>IFERROR(_xll.qlIndexFixing(ONIndex1Y,I2022,TRUE,_xll.ohTrigger(RecalcTrigger,Trigger1Y)),NA())</f>
        <v>1.3333940786388609E-2</v>
      </c>
    </row>
    <row r="2023" spans="2:17" x14ac:dyDescent="0.2">
      <c r="B2023" s="39" t="s">
        <v>42</v>
      </c>
      <c r="D2023" s="42">
        <f>_xll.qlCalendarAdvance(Calendar,$D2022,B2023,"f",FALSE)</f>
        <v>53688</v>
      </c>
      <c r="E2023" s="177">
        <f>_xll.qlInterestRateIndexValueDate(IndexON,D2023)</f>
        <v>53688</v>
      </c>
      <c r="F2023" s="193">
        <f>IFERROR(_xll.qlIndexFixing(IndexON,D2023,TRUE,_xll.ohTrigger(RecalcTrigger,TriggerON)),NA())</f>
        <v>1.217832104504879E-2</v>
      </c>
      <c r="H2023" s="42">
        <f>_xll.qlCalendarAdvance(Calendar,$H2022,B2023,"f",FALSE)</f>
        <v>53688</v>
      </c>
      <c r="I2023" s="177">
        <f>_xll.qlInterestRateIndexValueDate(Index1M,$H2023)</f>
        <v>53692</v>
      </c>
      <c r="J2023" s="182">
        <f>IFERROR(_xll.qlIndexFixing(Index1M,$H2023,TRUE,_xll.ohTrigger(RecalcTrigger,Trigger1M)),NA())</f>
        <v>1.2801955758305035E-2</v>
      </c>
      <c r="K2023" s="44">
        <f>IFERROR(_xll.qlIndexFixing(Index3M,H2023,TRUE,_xll.ohTrigger(RecalcTrigger,Trigger3M)),NA())</f>
        <v>1.2971214430226511E-2</v>
      </c>
      <c r="L2023" s="44">
        <f>IFERROR(_xll.qlIndexFixing(Index6M,$H2023,TRUE,_xll.ohTrigger(RecalcTrigger,Trigger6M)),NA())</f>
        <v>1.2769346969695927E-2</v>
      </c>
      <c r="M2023" s="183">
        <f>IFERROR(_xll.qlIndexFixing(Index1Y,$H2023,TRUE,_xll.ohTrigger(RecalcTrigger,Trigger1Y)),NA())</f>
        <v>1.342186716853528E-2</v>
      </c>
      <c r="N2023" s="182">
        <f>IFERROR(_xll.qlIndexFixing(ONIndex1M,I2023,TRUE,_xll.ohTrigger(RecalcTrigger,Trigger1M)),NA())</f>
        <v>1.2794106590163778E-2</v>
      </c>
      <c r="O2023" s="44">
        <f>IFERROR(_xll.qlIndexFixing(ONIndex3M,I2023,TRUE,_xll.ohTrigger(RecalcTrigger,Trigger3M)),NA())</f>
        <v>1.2956353559383516E-2</v>
      </c>
      <c r="P2023" s="44">
        <f>IFERROR(_xll.qlIndexFixing(ONIndex6M,I2023,TRUE,_xll.ohTrigger(RecalcTrigger,Trigger6M)),NA())</f>
        <v>1.2741860655545167E-2</v>
      </c>
      <c r="Q2023" s="183">
        <f>IFERROR(_xll.qlIndexFixing(ONIndex1Y,I2023,TRUE,_xll.ohTrigger(RecalcTrigger,Trigger1Y)),NA())</f>
        <v>1.333403133459754E-2</v>
      </c>
    </row>
    <row r="2024" spans="2:17" x14ac:dyDescent="0.2">
      <c r="B2024" s="39" t="s">
        <v>42</v>
      </c>
      <c r="D2024" s="42">
        <f>_xll.qlCalendarAdvance(Calendar,$D2023,B2024,"f",FALSE)</f>
        <v>53695</v>
      </c>
      <c r="E2024" s="177">
        <f>_xll.qlInterestRateIndexValueDate(IndexON,D2024)</f>
        <v>53695</v>
      </c>
      <c r="F2024" s="193">
        <f>IFERROR(_xll.qlIndexFixing(IndexON,D2024,TRUE,_xll.ohTrigger(RecalcTrigger,TriggerON)),NA())</f>
        <v>1.2178321045128726E-2</v>
      </c>
      <c r="H2024" s="42">
        <f>_xll.qlCalendarAdvance(Calendar,$H2023,B2024,"f",FALSE)</f>
        <v>53695</v>
      </c>
      <c r="I2024" s="177">
        <f>_xll.qlInterestRateIndexValueDate(Index1M,$H2024)</f>
        <v>53699</v>
      </c>
      <c r="J2024" s="182">
        <f>IFERROR(_xll.qlIndexFixing(Index1M,$H2024,TRUE,_xll.ohTrigger(RecalcTrigger,Trigger1M)),NA())</f>
        <v>1.2802541816214333E-2</v>
      </c>
      <c r="K2024" s="44">
        <f>IFERROR(_xll.qlIndexFixing(Index3M,H2024,TRUE,_xll.ohTrigger(RecalcTrigger,Trigger3M)),NA())</f>
        <v>1.2970749133624742E-2</v>
      </c>
      <c r="L2024" s="44">
        <f>IFERROR(_xll.qlIndexFixing(Index6M,$H2024,TRUE,_xll.ohTrigger(RecalcTrigger,Trigger6M)),NA())</f>
        <v>1.2768836982431322E-2</v>
      </c>
      <c r="M2024" s="183">
        <f>IFERROR(_xll.qlIndexFixing(Index1Y,$H2024,TRUE,_xll.ohTrigger(RecalcTrigger,Trigger1Y)),NA())</f>
        <v>1.3421674190077081E-2</v>
      </c>
      <c r="N2024" s="182">
        <f>IFERROR(_xll.qlIndexFixing(ONIndex1M,I2024,TRUE,_xll.ohTrigger(RecalcTrigger,Trigger1M)),NA())</f>
        <v>1.2794630408992091E-2</v>
      </c>
      <c r="O2024" s="44">
        <f>IFERROR(_xll.qlIndexFixing(ONIndex3M,I2024,TRUE,_xll.ohTrigger(RecalcTrigger,Trigger3M)),NA())</f>
        <v>1.2955570706800756E-2</v>
      </c>
      <c r="P2024" s="44">
        <f>IFERROR(_xll.qlIndexFixing(ONIndex6M,I2024,TRUE,_xll.ohTrigger(RecalcTrigger,Trigger6M)),NA())</f>
        <v>1.274090451429899E-2</v>
      </c>
      <c r="Q2024" s="183">
        <f>IFERROR(_xll.qlIndexFixing(ONIndex1Y,I2024,TRUE,_xll.ohTrigger(RecalcTrigger,Trigger1Y)),NA())</f>
        <v>1.3334100884483391E-2</v>
      </c>
    </row>
    <row r="2025" spans="2:17" x14ac:dyDescent="0.2">
      <c r="B2025" s="39" t="s">
        <v>42</v>
      </c>
      <c r="D2025" s="42">
        <f>_xll.qlCalendarAdvance(Calendar,$D2024,B2025,"f",FALSE)</f>
        <v>53702</v>
      </c>
      <c r="E2025" s="177">
        <f>_xll.qlInterestRateIndexValueDate(IndexON,D2025)</f>
        <v>53702</v>
      </c>
      <c r="F2025" s="193">
        <f>IFERROR(_xll.qlIndexFixing(IndexON,D2025,TRUE,_xll.ohTrigger(RecalcTrigger,TriggerON)),NA())</f>
        <v>1.217832104504879E-2</v>
      </c>
      <c r="H2025" s="42">
        <f>_xll.qlCalendarAdvance(Calendar,$H2024,B2025,"f",FALSE)</f>
        <v>53702</v>
      </c>
      <c r="I2025" s="177">
        <f>_xll.qlInterestRateIndexValueDate(Index1M,$H2025)</f>
        <v>53706</v>
      </c>
      <c r="J2025" s="182">
        <f>IFERROR(_xll.qlIndexFixing(Index1M,$H2025,TRUE,_xll.ohTrigger(RecalcTrigger,Trigger1M)),NA())</f>
        <v>1.2803113443450202E-2</v>
      </c>
      <c r="K2025" s="44">
        <f>IFERROR(_xll.qlIndexFixing(Index3M,H2025,TRUE,_xll.ohTrigger(RecalcTrigger,Trigger3M)),NA())</f>
        <v>1.2969947257724403E-2</v>
      </c>
      <c r="L2025" s="44">
        <f>IFERROR(_xll.qlIndexFixing(Index6M,$H2025,TRUE,_xll.ohTrigger(RecalcTrigger,Trigger6M)),NA())</f>
        <v>1.2767862527873397E-2</v>
      </c>
      <c r="M2025" s="183">
        <f>IFERROR(_xll.qlIndexFixing(Index1Y,$H2025,TRUE,_xll.ohTrigger(RecalcTrigger,Trigger1Y)),NA())</f>
        <v>1.3421470245104171E-2</v>
      </c>
      <c r="N2025" s="182">
        <f>IFERROR(_xll.qlIndexFixing(ONIndex1M,I2025,TRUE,_xll.ohTrigger(RecalcTrigger,Trigger1M)),NA())</f>
        <v>1.279522819896961E-2</v>
      </c>
      <c r="O2025" s="44">
        <f>IFERROR(_xll.qlIndexFixing(ONIndex3M,I2025,TRUE,_xll.ohTrigger(RecalcTrigger,Trigger3M)),NA())</f>
        <v>1.295465104037774E-2</v>
      </c>
      <c r="P2025" s="44">
        <f>IFERROR(_xll.qlIndexFixing(ONIndex6M,I2025,TRUE,_xll.ohTrigger(RecalcTrigger,Trigger6M)),NA())</f>
        <v>1.2739798850338602E-2</v>
      </c>
      <c r="Q2025" s="183">
        <f>IFERROR(_xll.qlIndexFixing(ONIndex1Y,I2025,TRUE,_xll.ohTrigger(RecalcTrigger,Trigger1Y)),NA())</f>
        <v>1.333417259631986E-2</v>
      </c>
    </row>
    <row r="2026" spans="2:17" x14ac:dyDescent="0.2">
      <c r="B2026" s="39" t="s">
        <v>42</v>
      </c>
      <c r="D2026" s="42">
        <f>_xll.qlCalendarAdvance(Calendar,$D2025,B2026,"f",FALSE)</f>
        <v>53709</v>
      </c>
      <c r="E2026" s="177">
        <f>_xll.qlInterestRateIndexValueDate(IndexON,D2026)</f>
        <v>53709</v>
      </c>
      <c r="F2026" s="193">
        <f>IFERROR(_xll.qlIndexFixing(IndexON,D2026,TRUE,_xll.ohTrigger(RecalcTrigger,TriggerON)),NA())</f>
        <v>1.217832104504879E-2</v>
      </c>
      <c r="H2026" s="42">
        <f>_xll.qlCalendarAdvance(Calendar,$H2025,B2026,"f",FALSE)</f>
        <v>53709</v>
      </c>
      <c r="I2026" s="177">
        <f>_xll.qlInterestRateIndexValueDate(Index1M,$H2026)</f>
        <v>53713</v>
      </c>
      <c r="J2026" s="182">
        <f>IFERROR(_xll.qlIndexFixing(Index1M,$H2026,TRUE,_xll.ohTrigger(RecalcTrigger,Trigger1M)),NA())</f>
        <v>1.2803670608020167E-2</v>
      </c>
      <c r="K2026" s="44">
        <f>IFERROR(_xll.qlIndexFixing(Index3M,H2026,TRUE,_xll.ohTrigger(RecalcTrigger,Trigger3M)),NA())</f>
        <v>1.2968812248033049E-2</v>
      </c>
      <c r="L2026" s="44">
        <f>IFERROR(_xll.qlIndexFixing(Index6M,$H2026,TRUE,_xll.ohTrigger(RecalcTrigger,Trigger6M)),NA())</f>
        <v>1.2766899156664657E-2</v>
      </c>
      <c r="M2026" s="183">
        <f>IFERROR(_xll.qlIndexFixing(Index1Y,$H2026,TRUE,_xll.ohTrigger(RecalcTrigger,Trigger1Y)),NA())</f>
        <v>1.3421255307373873E-2</v>
      </c>
      <c r="N2026" s="182">
        <f>IFERROR(_xll.qlIndexFixing(ONIndex1M,I2026,TRUE,_xll.ohTrigger(RecalcTrigger,Trigger1M)),NA())</f>
        <v>1.2795811601016283E-2</v>
      </c>
      <c r="O2026" s="44">
        <f>IFERROR(_xll.qlIndexFixing(ONIndex3M,I2026,TRUE,_xll.ohTrigger(RecalcTrigger,Trigger3M)),NA())</f>
        <v>1.2953724538942168E-2</v>
      </c>
      <c r="P2026" s="44">
        <f>IFERROR(_xll.qlIndexFixing(ONIndex6M,I2026,TRUE,_xll.ohTrigger(RecalcTrigger,Trigger6M)),NA())</f>
        <v>1.2738703806602913E-2</v>
      </c>
      <c r="Q2026" s="183">
        <f>IFERROR(_xll.qlIndexFixing(ONIndex1Y,I2026,TRUE,_xll.ohTrigger(RecalcTrigger,Trigger1Y)),NA())</f>
        <v>1.3334234128379308E-2</v>
      </c>
    </row>
    <row r="2027" spans="2:17" x14ac:dyDescent="0.2">
      <c r="B2027" s="39" t="s">
        <v>42</v>
      </c>
      <c r="D2027" s="42">
        <f>_xll.qlCalendarAdvance(Calendar,$D2026,B2027,"f",FALSE)</f>
        <v>53716</v>
      </c>
      <c r="E2027" s="177">
        <f>_xll.qlInterestRateIndexValueDate(IndexON,D2027)</f>
        <v>53716</v>
      </c>
      <c r="F2027" s="193">
        <f>IFERROR(_xll.qlIndexFixing(IndexON,D2027,TRUE,_xll.ohTrigger(RecalcTrigger,TriggerON)),NA())</f>
        <v>1.217832104504879E-2</v>
      </c>
      <c r="H2027" s="42">
        <f>_xll.qlCalendarAdvance(Calendar,$H2026,B2027,"f",FALSE)</f>
        <v>53716</v>
      </c>
      <c r="I2027" s="177">
        <f>_xll.qlInterestRateIndexValueDate(Index1M,$H2027)</f>
        <v>53720</v>
      </c>
      <c r="J2027" s="182">
        <f>IFERROR(_xll.qlIndexFixing(Index1M,$H2027,TRUE,_xll.ohTrigger(RecalcTrigger,Trigger1M)),NA())</f>
        <v>1.2804213277934334E-2</v>
      </c>
      <c r="K2027" s="44">
        <f>IFERROR(_xll.qlIndexFixing(Index3M,H2027,TRUE,_xll.ohTrigger(RecalcTrigger,Trigger3M)),NA())</f>
        <v>1.2967833423872862E-2</v>
      </c>
      <c r="L2027" s="44">
        <f>IFERROR(_xll.qlIndexFixing(Index6M,$H2027,TRUE,_xll.ohTrigger(RecalcTrigger,Trigger6M)),NA())</f>
        <v>1.2765946899990265E-2</v>
      </c>
      <c r="M2027" s="183">
        <f>IFERROR(_xll.qlIndexFixing(Index1Y,$H2027,TRUE,_xll.ohTrigger(RecalcTrigger,Trigger1Y)),NA())</f>
        <v>1.3421029350644381E-2</v>
      </c>
      <c r="N2027" s="182">
        <f>IFERROR(_xll.qlIndexFixing(ONIndex1M,I2027,TRUE,_xll.ohTrigger(RecalcTrigger,Trigger1M)),NA())</f>
        <v>1.2796380583157685E-2</v>
      </c>
      <c r="O2027" s="44">
        <f>IFERROR(_xll.qlIndexFixing(ONIndex3M,I2027,TRUE,_xll.ohTrigger(RecalcTrigger,Trigger3M)),NA())</f>
        <v>1.2952791193141522E-2</v>
      </c>
      <c r="P2027" s="44">
        <f>IFERROR(_xll.qlIndexFixing(ONIndex6M,I2027,TRUE,_xll.ohTrigger(RecalcTrigger,Trigger6M)),NA())</f>
        <v>1.2737619414027179E-2</v>
      </c>
      <c r="Q2027" s="183">
        <f>IFERROR(_xll.qlIndexFixing(ONIndex1Y,I2027,TRUE,_xll.ohTrigger(RecalcTrigger,Trigger1Y)),NA())</f>
        <v>1.3334285455002259E-2</v>
      </c>
    </row>
    <row r="2028" spans="2:17" x14ac:dyDescent="0.2">
      <c r="B2028" s="39" t="s">
        <v>42</v>
      </c>
      <c r="D2028" s="42">
        <f>_xll.qlCalendarAdvance(Calendar,$D2027,B2028,"f",FALSE)</f>
        <v>53723</v>
      </c>
      <c r="E2028" s="177">
        <f>_xll.qlInterestRateIndexValueDate(IndexON,D2028)</f>
        <v>53723</v>
      </c>
      <c r="F2028" s="193">
        <f>IFERROR(_xll.qlIndexFixing(IndexON,D2028,TRUE,_xll.ohTrigger(RecalcTrigger,TriggerON)),NA())</f>
        <v>1.217832104504879E-2</v>
      </c>
      <c r="H2028" s="42">
        <f>_xll.qlCalendarAdvance(Calendar,$H2027,B2028,"f",FALSE)</f>
        <v>53723</v>
      </c>
      <c r="I2028" s="177">
        <f>_xll.qlInterestRateIndexValueDate(Index1M,$H2028)</f>
        <v>53727</v>
      </c>
      <c r="J2028" s="182">
        <f>IFERROR(_xll.qlIndexFixing(Index1M,$H2028,TRUE,_xll.ohTrigger(RecalcTrigger,Trigger1M)),NA())</f>
        <v>1.2803948776783765E-2</v>
      </c>
      <c r="K2028" s="44">
        <f>IFERROR(_xll.qlIndexFixing(Index3M,H2028,TRUE,_xll.ohTrigger(RecalcTrigger,Trigger3M)),NA())</f>
        <v>1.2966847666270723E-2</v>
      </c>
      <c r="L2028" s="44">
        <f>IFERROR(_xll.qlIndexFixing(Index6M,$H2028,TRUE,_xll.ohTrigger(RecalcTrigger,Trigger6M)),NA())</f>
        <v>1.2765005789035824E-2</v>
      </c>
      <c r="M2028" s="183">
        <f>IFERROR(_xll.qlIndexFixing(Index1Y,$H2028,TRUE,_xll.ohTrigger(RecalcTrigger,Trigger1Y)),NA())</f>
        <v>1.3420792348674332E-2</v>
      </c>
      <c r="N2028" s="182">
        <f>IFERROR(_xll.qlIndexFixing(ONIndex1M,I2028,TRUE,_xll.ohTrigger(RecalcTrigger,Trigger1M)),NA())</f>
        <v>1.279693511349933E-2</v>
      </c>
      <c r="O2028" s="44">
        <f>IFERROR(_xll.qlIndexFixing(ONIndex3M,I2028,TRUE,_xll.ohTrigger(RecalcTrigger,Trigger3M)),NA())</f>
        <v>1.2951850993783154E-2</v>
      </c>
      <c r="P2028" s="44">
        <f>IFERROR(_xll.qlIndexFixing(ONIndex6M,I2028,TRUE,_xll.ohTrigger(RecalcTrigger,Trigger6M)),NA())</f>
        <v>1.2736545703866398E-2</v>
      </c>
      <c r="Q2028" s="183">
        <f>IFERROR(_xll.qlIndexFixing(ONIndex1Y,I2028,TRUE,_xll.ohTrigger(RecalcTrigger,Trigger1Y)),NA())</f>
        <v>1.3334326550049624E-2</v>
      </c>
    </row>
    <row r="2029" spans="2:17" x14ac:dyDescent="0.2">
      <c r="B2029" s="39" t="s">
        <v>42</v>
      </c>
      <c r="D2029" s="42">
        <f>_xll.qlCalendarAdvance(Calendar,$D2028,B2029,"f",FALSE)</f>
        <v>53730</v>
      </c>
      <c r="E2029" s="177">
        <f>_xll.qlInterestRateIndexValueDate(IndexON,D2029)</f>
        <v>53730</v>
      </c>
      <c r="F2029" s="193">
        <f>IFERROR(_xll.qlIndexFixing(IndexON,D2029,TRUE,_xll.ohTrigger(RecalcTrigger,TriggerON)),NA())</f>
        <v>1.2178321045128726E-2</v>
      </c>
      <c r="H2029" s="42">
        <f>_xll.qlCalendarAdvance(Calendar,$H2028,B2029,"f",FALSE)</f>
        <v>53730</v>
      </c>
      <c r="I2029" s="177">
        <f>_xll.qlInterestRateIndexValueDate(Index1M,$H2029)</f>
        <v>53734</v>
      </c>
      <c r="J2029" s="182">
        <f>IFERROR(_xll.qlIndexFixing(Index1M,$H2029,TRUE,_xll.ohTrigger(RecalcTrigger,Trigger1M)),NA())</f>
        <v>1.2804465433532577E-2</v>
      </c>
      <c r="K2029" s="44">
        <f>IFERROR(_xll.qlIndexFixing(Index3M,H2029,TRUE,_xll.ohTrigger(RecalcTrigger,Trigger3M)),NA())</f>
        <v>1.2965854965826678E-2</v>
      </c>
      <c r="L2029" s="44">
        <f>IFERROR(_xll.qlIndexFixing(Index6M,$H2029,TRUE,_xll.ohTrigger(RecalcTrigger,Trigger6M)),NA())</f>
        <v>1.2764075854987815E-2</v>
      </c>
      <c r="M2029" s="183">
        <f>IFERROR(_xll.qlIndexFixing(Index1Y,$H2029,TRUE,_xll.ohTrigger(RecalcTrigger,Trigger1Y)),NA())</f>
        <v>1.342054427522214E-2</v>
      </c>
      <c r="N2029" s="182">
        <f>IFERROR(_xll.qlIndexFixing(ONIndex1M,I2029,TRUE,_xll.ohTrigger(RecalcTrigger,Trigger1M)),NA())</f>
        <v>1.2797475160066796E-2</v>
      </c>
      <c r="O2029" s="44">
        <f>IFERROR(_xll.qlIndexFixing(ONIndex3M,I2029,TRUE,_xll.ohTrigger(RecalcTrigger,Trigger3M)),NA())</f>
        <v>1.2950903931274738E-2</v>
      </c>
      <c r="P2029" s="44">
        <f>IFERROR(_xll.qlIndexFixing(ONIndex6M,I2029,TRUE,_xll.ohTrigger(RecalcTrigger,Trigger6M)),NA())</f>
        <v>1.2735482706816015E-2</v>
      </c>
      <c r="Q2029" s="183">
        <f>IFERROR(_xll.qlIndexFixing(ONIndex1Y,I2029,TRUE,_xll.ohTrigger(RecalcTrigger,Trigger1Y)),NA())</f>
        <v>1.3334357387781992E-2</v>
      </c>
    </row>
    <row r="2030" spans="2:17" x14ac:dyDescent="0.2">
      <c r="B2030" s="39" t="s">
        <v>42</v>
      </c>
      <c r="D2030" s="42">
        <f>_xll.qlCalendarAdvance(Calendar,$D2029,B2030,"f",FALSE)</f>
        <v>53737</v>
      </c>
      <c r="E2030" s="177">
        <f>_xll.qlInterestRateIndexValueDate(IndexON,D2030)</f>
        <v>53737</v>
      </c>
      <c r="F2030" s="193">
        <f>IFERROR(_xll.qlIndexFixing(IndexON,D2030,TRUE,_xll.ohTrigger(RecalcTrigger,TriggerON)),NA())</f>
        <v>1.2178321045128726E-2</v>
      </c>
      <c r="H2030" s="42">
        <f>_xll.qlCalendarAdvance(Calendar,$H2029,B2030,"f",FALSE)</f>
        <v>53737</v>
      </c>
      <c r="I2030" s="177">
        <f>_xll.qlInterestRateIndexValueDate(Index1M,$H2030)</f>
        <v>53741</v>
      </c>
      <c r="J2030" s="182">
        <f>IFERROR(_xll.qlIndexFixing(Index1M,$H2030,TRUE,_xll.ohTrigger(RecalcTrigger,Trigger1M)),NA())</f>
        <v>1.280496750806881E-2</v>
      </c>
      <c r="K2030" s="44">
        <f>IFERROR(_xll.qlIndexFixing(Index3M,H2030,TRUE,_xll.ohTrigger(RecalcTrigger,Trigger3M)),NA())</f>
        <v>1.2964855313139017E-2</v>
      </c>
      <c r="L2030" s="44">
        <f>IFERROR(_xll.qlIndexFixing(Index6M,$H2030,TRUE,_xll.ohTrigger(RecalcTrigger,Trigger6M)),NA())</f>
        <v>1.2763157129030088E-2</v>
      </c>
      <c r="M2030" s="183">
        <f>IFERROR(_xll.qlIndexFixing(Index1Y,$H2030,TRUE,_xll.ohTrigger(RecalcTrigger,Trigger1Y)),NA())</f>
        <v>1.3420285104047537E-2</v>
      </c>
      <c r="N2030" s="182">
        <f>IFERROR(_xll.qlIndexFixing(ONIndex1M,I2030,TRUE,_xll.ohTrigger(RecalcTrigger,Trigger1M)),NA())</f>
        <v>1.2798000690805722E-2</v>
      </c>
      <c r="O2030" s="44">
        <f>IFERROR(_xll.qlIndexFixing(ONIndex3M,I2030,TRUE,_xll.ohTrigger(RecalcTrigger,Trigger3M)),NA())</f>
        <v>1.2949949996423626E-2</v>
      </c>
      <c r="P2030" s="44">
        <f>IFERROR(_xll.qlIndexFixing(ONIndex6M,I2030,TRUE,_xll.ohTrigger(RecalcTrigger,Trigger6M)),NA())</f>
        <v>1.2734430454051093E-2</v>
      </c>
      <c r="Q2030" s="183">
        <f>IFERROR(_xll.qlIndexFixing(ONIndex1Y,I2030,TRUE,_xll.ohTrigger(RecalcTrigger,Trigger1Y)),NA())</f>
        <v>1.3334377942220144E-2</v>
      </c>
    </row>
    <row r="2031" spans="2:17" x14ac:dyDescent="0.2">
      <c r="B2031" s="39" t="s">
        <v>42</v>
      </c>
      <c r="D2031" s="42">
        <f>_xll.qlCalendarAdvance(Calendar,$D2030,B2031,"f",FALSE)</f>
        <v>53744</v>
      </c>
      <c r="E2031" s="177">
        <f>_xll.qlInterestRateIndexValueDate(IndexON,D2031)</f>
        <v>53744</v>
      </c>
      <c r="F2031" s="193">
        <f>IFERROR(_xll.qlIndexFixing(IndexON,D2031,TRUE,_xll.ohTrigger(RecalcTrigger,TriggerON)),NA())</f>
        <v>1.217832104504879E-2</v>
      </c>
      <c r="H2031" s="42">
        <f>_xll.qlCalendarAdvance(Calendar,$H2030,B2031,"f",FALSE)</f>
        <v>53744</v>
      </c>
      <c r="I2031" s="177">
        <f>_xll.qlInterestRateIndexValueDate(Index1M,$H2031)</f>
        <v>53748</v>
      </c>
      <c r="J2031" s="182">
        <f>IFERROR(_xll.qlIndexFixing(Index1M,$H2031,TRUE,_xll.ohTrigger(RecalcTrigger,Trigger1M)),NA())</f>
        <v>1.2805454968406618E-2</v>
      </c>
      <c r="K2031" s="44">
        <f>IFERROR(_xll.qlIndexFixing(Index3M,H2031,TRUE,_xll.ohTrigger(RecalcTrigger,Trigger3M)),NA())</f>
        <v>1.2963848698811302E-2</v>
      </c>
      <c r="L2031" s="44">
        <f>IFERROR(_xll.qlIndexFixing(Index6M,$H2031,TRUE,_xll.ohTrigger(RecalcTrigger,Trigger6M)),NA())</f>
        <v>1.2762249642349122E-2</v>
      </c>
      <c r="M2031" s="183">
        <f>IFERROR(_xll.qlIndexFixing(Index1Y,$H2031,TRUE,_xll.ohTrigger(RecalcTrigger,Trigger1Y)),NA())</f>
        <v>1.3420014808909593E-2</v>
      </c>
      <c r="N2031" s="182">
        <f>IFERROR(_xll.qlIndexFixing(ONIndex1M,I2031,TRUE,_xll.ohTrigger(RecalcTrigger,Trigger1M)),NA())</f>
        <v>1.2798511673901558E-2</v>
      </c>
      <c r="O2031" s="44">
        <f>IFERROR(_xll.qlIndexFixing(ONIndex3M,I2031,TRUE,_xll.ohTrigger(RecalcTrigger,Trigger3M)),NA())</f>
        <v>1.2948989179717429E-2</v>
      </c>
      <c r="P2031" s="44">
        <f>IFERROR(_xll.qlIndexFixing(ONIndex6M,I2031,TRUE,_xll.ohTrigger(RecalcTrigger,Trigger6M)),NA())</f>
        <v>1.2733388976506888E-2</v>
      </c>
      <c r="Q2031" s="183">
        <f>IFERROR(_xll.qlIndexFixing(ONIndex1Y,I2031,TRUE,_xll.ohTrigger(RecalcTrigger,Trigger1Y)),NA())</f>
        <v>1.3334388187464796E-2</v>
      </c>
    </row>
    <row r="2032" spans="2:17" x14ac:dyDescent="0.2">
      <c r="B2032" s="39" t="s">
        <v>42</v>
      </c>
      <c r="D2032" s="42">
        <f>_xll.qlCalendarAdvance(Calendar,$D2031,B2032,"f",FALSE)</f>
        <v>53751</v>
      </c>
      <c r="E2032" s="177">
        <f>_xll.qlInterestRateIndexValueDate(IndexON,D2032)</f>
        <v>53751</v>
      </c>
      <c r="F2032" s="193">
        <f>IFERROR(_xll.qlIndexFixing(IndexON,D2032,TRUE,_xll.ohTrigger(RecalcTrigger,TriggerON)),NA())</f>
        <v>1.2178321045128726E-2</v>
      </c>
      <c r="H2032" s="42">
        <f>_xll.qlCalendarAdvance(Calendar,$H2031,B2032,"f",FALSE)</f>
        <v>53751</v>
      </c>
      <c r="I2032" s="177">
        <f>_xll.qlInterestRateIndexValueDate(Index1M,$H2032)</f>
        <v>53755</v>
      </c>
      <c r="J2032" s="182">
        <f>IFERROR(_xll.qlIndexFixing(Index1M,$H2032,TRUE,_xll.ohTrigger(RecalcTrigger,Trigger1M)),NA())</f>
        <v>1.2806708088068296E-2</v>
      </c>
      <c r="K2032" s="44">
        <f>IFERROR(_xll.qlIndexFixing(Index3M,H2032,TRUE,_xll.ohTrigger(RecalcTrigger,Trigger3M)),NA())</f>
        <v>1.2962994488826396E-2</v>
      </c>
      <c r="L2032" s="44">
        <f>IFERROR(_xll.qlIndexFixing(Index6M,$H2032,TRUE,_xll.ohTrigger(RecalcTrigger,Trigger6M)),NA())</f>
        <v>1.2761684753836362E-2</v>
      </c>
      <c r="M2032" s="183">
        <f>IFERROR(_xll.qlIndexFixing(Index1Y,$H2032,TRUE,_xll.ohTrigger(RecalcTrigger,Trigger1Y)),NA())</f>
        <v>1.3419954883751284E-2</v>
      </c>
      <c r="N2032" s="182">
        <f>IFERROR(_xll.qlIndexFixing(ONIndex1M,I2032,TRUE,_xll.ohTrigger(RecalcTrigger,Trigger1M)),NA())</f>
        <v>1.2799008077299945E-2</v>
      </c>
      <c r="O2032" s="44">
        <f>IFERROR(_xll.qlIndexFixing(ONIndex3M,I2032,TRUE,_xll.ohTrigger(RecalcTrigger,Trigger3M)),NA())</f>
        <v>1.2948021471803628E-2</v>
      </c>
      <c r="P2032" s="44">
        <f>IFERROR(_xll.qlIndexFixing(ONIndex6M,I2032,TRUE,_xll.ohTrigger(RecalcTrigger,Trigger6M)),NA())</f>
        <v>1.2732358305198588E-2</v>
      </c>
      <c r="Q2032" s="183">
        <f>IFERROR(_xll.qlIndexFixing(ONIndex1Y,I2032,TRUE,_xll.ohTrigger(RecalcTrigger,Trigger1Y)),NA())</f>
        <v>1.3334388097616667E-2</v>
      </c>
    </row>
    <row r="2033" spans="2:17" x14ac:dyDescent="0.2">
      <c r="B2033" s="39" t="s">
        <v>42</v>
      </c>
      <c r="D2033" s="42">
        <f>_xll.qlCalendarAdvance(Calendar,$D2032,B2033,"f",FALSE)</f>
        <v>53758</v>
      </c>
      <c r="E2033" s="177">
        <f>_xll.qlInterestRateIndexValueDate(IndexON,D2033)</f>
        <v>53758</v>
      </c>
      <c r="F2033" s="193">
        <f>IFERROR(_xll.qlIndexFixing(IndexON,D2033,TRUE,_xll.ohTrigger(RecalcTrigger,TriggerON)),NA())</f>
        <v>1.217832104504879E-2</v>
      </c>
      <c r="H2033" s="42">
        <f>_xll.qlCalendarAdvance(Calendar,$H2032,B2033,"f",FALSE)</f>
        <v>53758</v>
      </c>
      <c r="I2033" s="177">
        <f>_xll.qlInterestRateIndexValueDate(Index1M,$H2033)</f>
        <v>53762</v>
      </c>
      <c r="J2033" s="182">
        <f>IFERROR(_xll.qlIndexFixing(Index1M,$H2033,TRUE,_xll.ohTrigger(RecalcTrigger,Trigger1M)),NA())</f>
        <v>1.2807163118285673E-2</v>
      </c>
      <c r="K2033" s="44">
        <f>IFERROR(_xll.qlIndexFixing(Index3M,H2033,TRUE,_xll.ohTrigger(RecalcTrigger,Trigger3M)),NA())</f>
        <v>1.2961973385884196E-2</v>
      </c>
      <c r="L2033" s="44">
        <f>IFERROR(_xll.qlIndexFixing(Index6M,$H2033,TRUE,_xll.ohTrigger(RecalcTrigger,Trigger6M)),NA())</f>
        <v>1.2760801413332575E-2</v>
      </c>
      <c r="M2033" s="183">
        <f>IFERROR(_xll.qlIndexFixing(Index1Y,$H2033,TRUE,_xll.ohTrigger(RecalcTrigger,Trigger1Y)),NA())</f>
        <v>1.3419661435467469E-2</v>
      </c>
      <c r="N2033" s="182">
        <f>IFERROR(_xll.qlIndexFixing(ONIndex1M,I2033,TRUE,_xll.ohTrigger(RecalcTrigger,Trigger1M)),NA())</f>
        <v>1.2799489869106395E-2</v>
      </c>
      <c r="O2033" s="44">
        <f>IFERROR(_xll.qlIndexFixing(ONIndex3M,I2033,TRUE,_xll.ohTrigger(RecalcTrigger,Trigger3M)),NA())</f>
        <v>1.2947046863409639E-2</v>
      </c>
      <c r="P2033" s="44">
        <f>IFERROR(_xll.qlIndexFixing(ONIndex6M,I2033,TRUE,_xll.ohTrigger(RecalcTrigger,Trigger6M)),NA())</f>
        <v>1.2731338471141385E-2</v>
      </c>
      <c r="Q2033" s="183">
        <f>IFERROR(_xll.qlIndexFixing(ONIndex1Y,I2033,TRUE,_xll.ohTrigger(RecalcTrigger,Trigger1Y)),NA())</f>
        <v>1.3334377646936346E-2</v>
      </c>
    </row>
    <row r="2034" spans="2:17" x14ac:dyDescent="0.2">
      <c r="B2034" s="39" t="s">
        <v>42</v>
      </c>
      <c r="D2034" s="42">
        <f>_xll.qlCalendarAdvance(Calendar,$D2033,B2034,"f",FALSE)</f>
        <v>53765</v>
      </c>
      <c r="E2034" s="177">
        <f>_xll.qlInterestRateIndexValueDate(IndexON,D2034)</f>
        <v>53765</v>
      </c>
      <c r="F2034" s="193">
        <f>IFERROR(_xll.qlIndexFixing(IndexON,D2034,TRUE,_xll.ohTrigger(RecalcTrigger,TriggerON)),NA())</f>
        <v>1.217832104504879E-2</v>
      </c>
      <c r="H2034" s="42">
        <f>_xll.qlCalendarAdvance(Calendar,$H2033,B2034,"f",FALSE)</f>
        <v>53765</v>
      </c>
      <c r="I2034" s="177">
        <f>_xll.qlInterestRateIndexValueDate(Index1M,$H2034)</f>
        <v>53769</v>
      </c>
      <c r="J2034" s="182">
        <f>IFERROR(_xll.qlIndexFixing(Index1M,$H2034,TRUE,_xll.ohTrigger(RecalcTrigger,Trigger1M)),NA())</f>
        <v>1.2807603429915411E-2</v>
      </c>
      <c r="K2034" s="44">
        <f>IFERROR(_xll.qlIndexFixing(Index3M,H2034,TRUE,_xll.ohTrigger(RecalcTrigger,Trigger3M)),NA())</f>
        <v>1.2960945292180982E-2</v>
      </c>
      <c r="L2034" s="44">
        <f>IFERROR(_xll.qlIndexFixing(Index6M,$H2034,TRUE,_xll.ohTrigger(RecalcTrigger,Trigger6M)),NA())</f>
        <v>1.2759929410924468E-2</v>
      </c>
      <c r="M2034" s="183">
        <f>IFERROR(_xll.qlIndexFixing(Index1Y,$H2034,TRUE,_xll.ohTrigger(RecalcTrigger,Trigger1Y)),NA())</f>
        <v>1.3419356782213589E-2</v>
      </c>
      <c r="N2034" s="182">
        <f>IFERROR(_xll.qlIndexFixing(ONIndex1M,I2034,TRUE,_xll.ohTrigger(RecalcTrigger,Trigger1M)),NA())</f>
        <v>1.2799957017346486E-2</v>
      </c>
      <c r="O2034" s="44">
        <f>IFERROR(_xll.qlIndexFixing(ONIndex3M,I2034,TRUE,_xll.ohTrigger(RecalcTrigger,Trigger3M)),NA())</f>
        <v>1.29460653448632E-2</v>
      </c>
      <c r="P2034" s="44">
        <f>IFERROR(_xll.qlIndexFixing(ONIndex6M,I2034,TRUE,_xll.ohTrigger(RecalcTrigger,Trigger6M)),NA())</f>
        <v>1.2730329505430404E-2</v>
      </c>
      <c r="Q2034" s="183">
        <f>IFERROR(_xll.qlIndexFixing(ONIndex1Y,I2034,TRUE,_xll.ohTrigger(RecalcTrigger,Trigger1Y)),NA())</f>
        <v>1.3334356809204806E-2</v>
      </c>
    </row>
    <row r="2035" spans="2:17" x14ac:dyDescent="0.2">
      <c r="B2035" s="39" t="s">
        <v>42</v>
      </c>
      <c r="D2035" s="42">
        <f>_xll.qlCalendarAdvance(Calendar,$D2034,B2035,"f",FALSE)</f>
        <v>53772</v>
      </c>
      <c r="E2035" s="177">
        <f>_xll.qlInterestRateIndexValueDate(IndexON,D2035)</f>
        <v>53772</v>
      </c>
      <c r="F2035" s="193">
        <f>IFERROR(_xll.qlIndexFixing(IndexON,D2035,TRUE,_xll.ohTrigger(RecalcTrigger,TriggerON)),NA())</f>
        <v>1.2178321045128726E-2</v>
      </c>
      <c r="H2035" s="42">
        <f>_xll.qlCalendarAdvance(Calendar,$H2034,B2035,"f",FALSE)</f>
        <v>53772</v>
      </c>
      <c r="I2035" s="177">
        <f>_xll.qlInterestRateIndexValueDate(Index1M,$H2035)</f>
        <v>53776</v>
      </c>
      <c r="J2035" s="182">
        <f>IFERROR(_xll.qlIndexFixing(Index1M,$H2035,TRUE,_xll.ohTrigger(RecalcTrigger,Trigger1M)),NA())</f>
        <v>1.2808028990977929E-2</v>
      </c>
      <c r="K2035" s="44">
        <f>IFERROR(_xll.qlIndexFixing(Index3M,H2035,TRUE,_xll.ohTrigger(RecalcTrigger,Trigger3M)),NA())</f>
        <v>1.2959910198318186E-2</v>
      </c>
      <c r="L2035" s="44">
        <f>IFERROR(_xll.qlIndexFixing(Index6M,$H2035,TRUE,_xll.ohTrigger(RecalcTrigger,Trigger6M)),NA())</f>
        <v>1.2759068777798832E-2</v>
      </c>
      <c r="M2035" s="183">
        <f>IFERROR(_xll.qlIndexFixing(Index1Y,$H2035,TRUE,_xll.ohTrigger(RecalcTrigger,Trigger1Y)),NA())</f>
        <v>1.341904089774921E-2</v>
      </c>
      <c r="N2035" s="182">
        <f>IFERROR(_xll.qlIndexFixing(ONIndex1M,I2035,TRUE,_xll.ohTrigger(RecalcTrigger,Trigger1M)),NA())</f>
        <v>1.2800409490045794E-2</v>
      </c>
      <c r="O2035" s="44">
        <f>IFERROR(_xll.qlIndexFixing(ONIndex3M,I2035,TRUE,_xll.ohTrigger(RecalcTrigger,Trigger3M)),NA())</f>
        <v>1.2945076907131536E-2</v>
      </c>
      <c r="P2035" s="44">
        <f>IFERROR(_xll.qlIndexFixing(ONIndex6M,I2035,TRUE,_xll.ohTrigger(RecalcTrigger,Trigger6M)),NA())</f>
        <v>1.2729331438920966E-2</v>
      </c>
      <c r="Q2035" s="183">
        <f>IFERROR(_xll.qlIndexFixing(ONIndex1Y,I2035,TRUE,_xll.ohTrigger(RecalcTrigger,Trigger1Y)),NA())</f>
        <v>1.3334325558842508E-2</v>
      </c>
    </row>
    <row r="2036" spans="2:17" x14ac:dyDescent="0.2">
      <c r="B2036" s="39" t="s">
        <v>42</v>
      </c>
      <c r="D2036" s="42">
        <f>_xll.qlCalendarAdvance(Calendar,$D2035,B2036,"f",FALSE)</f>
        <v>53779</v>
      </c>
      <c r="E2036" s="177">
        <f>_xll.qlInterestRateIndexValueDate(IndexON,D2036)</f>
        <v>53779</v>
      </c>
      <c r="F2036" s="193">
        <f>IFERROR(_xll.qlIndexFixing(IndexON,D2036,TRUE,_xll.ohTrigger(RecalcTrigger,TriggerON)),NA())</f>
        <v>1.2178321045128726E-2</v>
      </c>
      <c r="H2036" s="42">
        <f>_xll.qlCalendarAdvance(Calendar,$H2035,B2036,"f",FALSE)</f>
        <v>53779</v>
      </c>
      <c r="I2036" s="177">
        <f>_xll.qlInterestRateIndexValueDate(Index1M,$H2036)</f>
        <v>53783</v>
      </c>
      <c r="J2036" s="182">
        <f>IFERROR(_xll.qlIndexFixing(Index1M,$H2036,TRUE,_xll.ohTrigger(RecalcTrigger,Trigger1M)),NA())</f>
        <v>1.2808439769480755E-2</v>
      </c>
      <c r="K2036" s="44">
        <f>IFERROR(_xll.qlIndexFixing(Index3M,H2036,TRUE,_xll.ohTrigger(RecalcTrigger,Trigger3M)),NA())</f>
        <v>1.2958710873551559E-2</v>
      </c>
      <c r="L2036" s="44">
        <f>IFERROR(_xll.qlIndexFixing(Index6M,$H2036,TRUE,_xll.ohTrigger(RecalcTrigger,Trigger6M)),NA())</f>
        <v>1.2758050677155732E-2</v>
      </c>
      <c r="M2036" s="183">
        <f>IFERROR(_xll.qlIndexFixing(Index1Y,$H2036,TRUE,_xll.ohTrigger(RecalcTrigger,Trigger1Y)),NA())</f>
        <v>1.3418713755835652E-2</v>
      </c>
      <c r="N2036" s="182">
        <f>IFERROR(_xll.qlIndexFixing(ONIndex1M,I2036,TRUE,_xll.ohTrigger(RecalcTrigger,Trigger1M)),NA())</f>
        <v>1.2800847255389769E-2</v>
      </c>
      <c r="O2036" s="44">
        <f>IFERROR(_xll.qlIndexFixing(ONIndex3M,I2036,TRUE,_xll.ohTrigger(RecalcTrigger,Trigger3M)),NA())</f>
        <v>1.2944081540702257E-2</v>
      </c>
      <c r="P2036" s="44">
        <f>IFERROR(_xll.qlIndexFixing(ONIndex6M,I2036,TRUE,_xll.ohTrigger(RecalcTrigger,Trigger6M)),NA())</f>
        <v>1.2728344302468386E-2</v>
      </c>
      <c r="Q2036" s="183">
        <f>IFERROR(_xll.qlIndexFixing(ONIndex1Y,I2036,TRUE,_xll.ohTrigger(RecalcTrigger,Trigger1Y)),NA())</f>
        <v>1.3334283869710362E-2</v>
      </c>
    </row>
    <row r="2037" spans="2:17" x14ac:dyDescent="0.2">
      <c r="B2037" s="39" t="s">
        <v>42</v>
      </c>
      <c r="D2037" s="42">
        <f>_xll.qlCalendarAdvance(Calendar,$D2036,B2037,"f",FALSE)</f>
        <v>53786</v>
      </c>
      <c r="E2037" s="177">
        <f>_xll.qlInterestRateIndexValueDate(IndexON,D2037)</f>
        <v>53786</v>
      </c>
      <c r="F2037" s="193">
        <f>IFERROR(_xll.qlIndexFixing(IndexON,D2037,TRUE,_xll.ohTrigger(RecalcTrigger,TriggerON)),NA())</f>
        <v>1.2178321045128726E-2</v>
      </c>
      <c r="H2037" s="42">
        <f>_xll.qlCalendarAdvance(Calendar,$H2036,B2037,"f",FALSE)</f>
        <v>53786</v>
      </c>
      <c r="I2037" s="177">
        <f>_xll.qlInterestRateIndexValueDate(Index1M,$H2037)</f>
        <v>53790</v>
      </c>
      <c r="J2037" s="182">
        <f>IFERROR(_xll.qlIndexFixing(Index1M,$H2037,TRUE,_xll.ohTrigger(RecalcTrigger,Trigger1M)),NA())</f>
        <v>1.2808580929829283E-2</v>
      </c>
      <c r="K2037" s="44">
        <f>IFERROR(_xll.qlIndexFixing(Index3M,H2037,TRUE,_xll.ohTrigger(RecalcTrigger,Trigger3M)),NA())</f>
        <v>1.2957662291981854E-2</v>
      </c>
      <c r="L2037" s="44">
        <f>IFERROR(_xll.qlIndexFixing(Index6M,$H2037,TRUE,_xll.ohTrigger(RecalcTrigger,Trigger6M)),NA())</f>
        <v>1.2757212078469721E-2</v>
      </c>
      <c r="M2037" s="183">
        <f>IFERROR(_xll.qlIndexFixing(Index1Y,$H2037,TRUE,_xll.ohTrigger(RecalcTrigger,Trigger1Y)),NA())</f>
        <v>1.3418375330233793E-2</v>
      </c>
      <c r="N2037" s="182">
        <f>IFERROR(_xll.qlIndexFixing(ONIndex1M,I2037,TRUE,_xll.ohTrigger(RecalcTrigger,Trigger1M)),NA())</f>
        <v>1.2801270281244115E-2</v>
      </c>
      <c r="O2037" s="44">
        <f>IFERROR(_xll.qlIndexFixing(ONIndex3M,I2037,TRUE,_xll.ohTrigger(RecalcTrigger,Trigger3M)),NA())</f>
        <v>1.2943079236222843E-2</v>
      </c>
      <c r="P2037" s="44">
        <f>IFERROR(_xll.qlIndexFixing(ONIndex6M,I2037,TRUE,_xll.ohTrigger(RecalcTrigger,Trigger6M)),NA())</f>
        <v>1.2727368127567473E-2</v>
      </c>
      <c r="Q2037" s="183">
        <f>IFERROR(_xll.qlIndexFixing(ONIndex1Y,I2037,TRUE,_xll.ohTrigger(RecalcTrigger,Trigger1Y)),NA())</f>
        <v>1.3334231716148892E-2</v>
      </c>
    </row>
    <row r="2038" spans="2:17" x14ac:dyDescent="0.2">
      <c r="B2038" s="39" t="s">
        <v>42</v>
      </c>
      <c r="D2038" s="42">
        <f>_xll.qlCalendarAdvance(Calendar,$D2037,B2038,"f",FALSE)</f>
        <v>53793</v>
      </c>
      <c r="E2038" s="177">
        <f>_xll.qlInterestRateIndexValueDate(IndexON,D2038)</f>
        <v>53793</v>
      </c>
      <c r="F2038" s="193">
        <f>IFERROR(_xll.qlIndexFixing(IndexON,D2038,TRUE,_xll.ohTrigger(RecalcTrigger,TriggerON)),NA())</f>
        <v>1.2179145025756455E-2</v>
      </c>
      <c r="H2038" s="42">
        <f>_xll.qlCalendarAdvance(Calendar,$H2037,B2038,"f",FALSE)</f>
        <v>53793</v>
      </c>
      <c r="I2038" s="177">
        <f>_xll.qlInterestRateIndexValueDate(Index1M,$H2038)</f>
        <v>53799</v>
      </c>
      <c r="J2038" s="182">
        <f>IFERROR(_xll.qlIndexFixing(Index1M,$H2038,TRUE,_xll.ohTrigger(RecalcTrigger,Trigger1M)),NA())</f>
        <v>1.2809069556544372E-2</v>
      </c>
      <c r="K2038" s="44">
        <f>IFERROR(_xll.qlIndexFixing(Index3M,H2038,TRUE,_xll.ohTrigger(RecalcTrigger,Trigger3M)),NA())</f>
        <v>1.2956303788327668E-2</v>
      </c>
      <c r="L2038" s="44">
        <f>IFERROR(_xll.qlIndexFixing(Index6M,$H2038,TRUE,_xll.ohTrigger(RecalcTrigger,Trigger6M)),NA())</f>
        <v>1.2756150724021895E-2</v>
      </c>
      <c r="M2038" s="183">
        <f>IFERROR(_xll.qlIndexFixing(Index1Y,$H2038,TRUE,_xll.ohTrigger(RecalcTrigger,Trigger1Y)),NA())</f>
        <v>1.3417923589263697E-2</v>
      </c>
      <c r="N2038" s="182">
        <f>IFERROR(_xll.qlIndexFixing(ONIndex1M,I2038,TRUE,_xll.ohTrigger(RecalcTrigger,Trigger1M)),NA())</f>
        <v>1.2802304119299279E-2</v>
      </c>
      <c r="O2038" s="44">
        <f>IFERROR(_xll.qlIndexFixing(ONIndex3M,I2038,TRUE,_xll.ohTrigger(RecalcTrigger,Trigger3M)),NA())</f>
        <v>1.2942100515624944E-2</v>
      </c>
      <c r="P2038" s="44">
        <f>IFERROR(_xll.qlIndexFixing(ONIndex6M,I2038,TRUE,_xll.ohTrigger(RecalcTrigger,Trigger6M)),NA())</f>
        <v>1.2726442611663558E-2</v>
      </c>
      <c r="Q2038" s="183">
        <f>IFERROR(_xll.qlIndexFixing(ONIndex1Y,I2038,TRUE,_xll.ohTrigger(RecalcTrigger,Trigger1Y)),NA())</f>
        <v>1.3334632828092552E-2</v>
      </c>
    </row>
    <row r="2039" spans="2:17" x14ac:dyDescent="0.2">
      <c r="B2039" s="39" t="s">
        <v>42</v>
      </c>
      <c r="D2039" s="42">
        <f>_xll.qlCalendarAdvance(Calendar,$D2038,B2039,"f",FALSE)</f>
        <v>53800</v>
      </c>
      <c r="E2039" s="177">
        <f>_xll.qlInterestRateIndexValueDate(IndexON,D2039)</f>
        <v>53800</v>
      </c>
      <c r="F2039" s="193">
        <f>IFERROR(_xll.qlIndexFixing(IndexON,D2039,TRUE,_xll.ohTrigger(RecalcTrigger,TriggerON)),NA())</f>
        <v>1.2178321045128726E-2</v>
      </c>
      <c r="H2039" s="42">
        <f>_xll.qlCalendarAdvance(Calendar,$H2038,B2039,"f",FALSE)</f>
        <v>53800</v>
      </c>
      <c r="I2039" s="177">
        <f>_xll.qlInterestRateIndexValueDate(Index1M,$H2039)</f>
        <v>53804</v>
      </c>
      <c r="J2039" s="182">
        <f>IFERROR(_xll.qlIndexFixing(Index1M,$H2039,TRUE,_xll.ohTrigger(RecalcTrigger,Trigger1M)),NA())</f>
        <v>1.2809330388146023E-2</v>
      </c>
      <c r="K2039" s="44">
        <f>IFERROR(_xll.qlIndexFixing(Index3M,H2039,TRUE,_xll.ohTrigger(RecalcTrigger,Trigger3M)),NA())</f>
        <v>1.295554403712418E-2</v>
      </c>
      <c r="L2039" s="44">
        <f>IFERROR(_xll.qlIndexFixing(Index6M,$H2039,TRUE,_xll.ohTrigger(RecalcTrigger,Trigger6M)),NA())</f>
        <v>1.2755569292928459E-2</v>
      </c>
      <c r="M2039" s="183">
        <f>IFERROR(_xll.qlIndexFixing(Index1Y,$H2039,TRUE,_xll.ohTrigger(RecalcTrigger,Trigger1Y)),NA())</f>
        <v>1.3417664523012622E-2</v>
      </c>
      <c r="N2039" s="182">
        <f>IFERROR(_xll.qlIndexFixing(ONIndex1M,I2039,TRUE,_xll.ohTrigger(RecalcTrigger,Trigger1M)),NA())</f>
        <v>1.2802071986826036E-2</v>
      </c>
      <c r="O2039" s="44">
        <f>IFERROR(_xll.qlIndexFixing(ONIndex3M,I2039,TRUE,_xll.ohTrigger(RecalcTrigger,Trigger3M)),NA())</f>
        <v>1.2941053775623601E-2</v>
      </c>
      <c r="P2039" s="44">
        <f>IFERROR(_xll.qlIndexFixing(ONIndex6M,I2039,TRUE,_xll.ohTrigger(RecalcTrigger,Trigger6M)),NA())</f>
        <v>1.2725448785282367E-2</v>
      </c>
      <c r="Q2039" s="183">
        <f>IFERROR(_xll.qlIndexFixing(ONIndex1Y,I2039,TRUE,_xll.ohTrigger(RecalcTrigger,Trigger1Y)),NA())</f>
        <v>1.3334095911581301E-2</v>
      </c>
    </row>
    <row r="2040" spans="2:17" x14ac:dyDescent="0.2">
      <c r="B2040" s="39" t="s">
        <v>42</v>
      </c>
      <c r="D2040" s="42">
        <f>_xll.qlCalendarAdvance(Calendar,$D2039,B2040,"f",FALSE)</f>
        <v>53807</v>
      </c>
      <c r="E2040" s="177">
        <f>_xll.qlInterestRateIndexValueDate(IndexON,D2040)</f>
        <v>53807</v>
      </c>
      <c r="F2040" s="193">
        <f>IFERROR(_xll.qlIndexFixing(IndexON,D2040,TRUE,_xll.ohTrigger(RecalcTrigger,TriggerON)),NA())</f>
        <v>1.217832104504879E-2</v>
      </c>
      <c r="H2040" s="42">
        <f>_xll.qlCalendarAdvance(Calendar,$H2039,B2040,"f",FALSE)</f>
        <v>53807</v>
      </c>
      <c r="I2040" s="177">
        <f>_xll.qlInterestRateIndexValueDate(Index1M,$H2040)</f>
        <v>53811</v>
      </c>
      <c r="J2040" s="182">
        <f>IFERROR(_xll.qlIndexFixing(Index1M,$H2040,TRUE,_xll.ohTrigger(RecalcTrigger,Trigger1M)),NA())</f>
        <v>1.2809682771748321E-2</v>
      </c>
      <c r="K2040" s="44">
        <f>IFERROR(_xll.qlIndexFixing(Index3M,H2040,TRUE,_xll.ohTrigger(RecalcTrigger,Trigger3M)),NA())</f>
        <v>1.2954474345040698E-2</v>
      </c>
      <c r="L2040" s="44">
        <f>IFERROR(_xll.qlIndexFixing(Index6M,$H2040,TRUE,_xll.ohTrigger(RecalcTrigger,Trigger6M)),NA())</f>
        <v>1.2754765168449979E-2</v>
      </c>
      <c r="M2040" s="183">
        <f>IFERROR(_xll.qlIndexFixing(Index1Y,$H2040,TRUE,_xll.ohTrigger(RecalcTrigger,Trigger1Y)),NA())</f>
        <v>1.3417292088917256E-2</v>
      </c>
      <c r="N2040" s="182">
        <f>IFERROR(_xll.qlIndexFixing(ONIndex1M,I2040,TRUE,_xll.ohTrigger(RecalcTrigger,Trigger1M)),NA())</f>
        <v>1.2802503477749028E-2</v>
      </c>
      <c r="O2040" s="44">
        <f>IFERROR(_xll.qlIndexFixing(ONIndex3M,I2040,TRUE,_xll.ohTrigger(RecalcTrigger,Trigger3M)),NA())</f>
        <v>1.293988386361633E-2</v>
      </c>
      <c r="P2040" s="44">
        <f>IFERROR(_xll.qlIndexFixing(ONIndex6M,I2040,TRUE,_xll.ohTrigger(RecalcTrigger,Trigger6M)),NA())</f>
        <v>1.2724371854897498E-2</v>
      </c>
      <c r="Q2040" s="183">
        <f>IFERROR(_xll.qlIndexFixing(ONIndex1Y,I2040,TRUE,_xll.ohTrigger(RecalcTrigger,Trigger1Y)),NA())</f>
        <v>1.333399938919122E-2</v>
      </c>
    </row>
    <row r="2041" spans="2:17" x14ac:dyDescent="0.2">
      <c r="B2041" s="39" t="s">
        <v>42</v>
      </c>
      <c r="D2041" s="42">
        <f>_xll.qlCalendarAdvance(Calendar,$D2040,B2041,"f",FALSE)</f>
        <v>53814</v>
      </c>
      <c r="E2041" s="177">
        <f>_xll.qlInterestRateIndexValueDate(IndexON,D2041)</f>
        <v>53814</v>
      </c>
      <c r="F2041" s="193">
        <f>IFERROR(_xll.qlIndexFixing(IndexON,D2041,TRUE,_xll.ohTrigger(RecalcTrigger,TriggerON)),NA())</f>
        <v>1.217832104504879E-2</v>
      </c>
      <c r="H2041" s="42">
        <f>_xll.qlCalendarAdvance(Calendar,$H2040,B2041,"f",FALSE)</f>
        <v>53814</v>
      </c>
      <c r="I2041" s="177">
        <f>_xll.qlInterestRateIndexValueDate(Index1M,$H2041)</f>
        <v>53818</v>
      </c>
      <c r="J2041" s="182">
        <f>IFERROR(_xll.qlIndexFixing(Index1M,$H2041,TRUE,_xll.ohTrigger(RecalcTrigger,Trigger1M)),NA())</f>
        <v>1.2810270803994443E-2</v>
      </c>
      <c r="K2041" s="44">
        <f>IFERROR(_xll.qlIndexFixing(Index3M,H2041,TRUE,_xll.ohTrigger(RecalcTrigger,Trigger3M)),NA())</f>
        <v>1.2953552105391253E-2</v>
      </c>
      <c r="L2041" s="44">
        <f>IFERROR(_xll.qlIndexFixing(Index6M,$H2041,TRUE,_xll.ohTrigger(RecalcTrigger,Trigger6M)),NA())</f>
        <v>1.2754145480571542E-2</v>
      </c>
      <c r="M2041" s="183">
        <f>IFERROR(_xll.qlIndexFixing(Index1Y,$H2041,TRUE,_xll.ohTrigger(RecalcTrigger,Trigger1Y)),NA())</f>
        <v>1.3416908266183004E-2</v>
      </c>
      <c r="N2041" s="182">
        <f>IFERROR(_xll.qlIndexFixing(ONIndex1M,I2041,TRUE,_xll.ohTrigger(RecalcTrigger,Trigger1M)),NA())</f>
        <v>1.280281435123598E-2</v>
      </c>
      <c r="O2041" s="44">
        <f>IFERROR(_xll.qlIndexFixing(ONIndex3M,I2041,TRUE,_xll.ohTrigger(RecalcTrigger,Trigger3M)),NA())</f>
        <v>1.2939000450193916E-2</v>
      </c>
      <c r="P2041" s="44">
        <f>IFERROR(_xll.qlIndexFixing(ONIndex6M,I2041,TRUE,_xll.ohTrigger(RecalcTrigger,Trigger6M)),NA())</f>
        <v>1.2723573660107235E-2</v>
      </c>
      <c r="Q2041" s="183">
        <f>IFERROR(_xll.qlIndexFixing(ONIndex1Y,I2041,TRUE,_xll.ohTrigger(RecalcTrigger,Trigger1Y)),NA())</f>
        <v>1.3333917938105344E-2</v>
      </c>
    </row>
    <row r="2042" spans="2:17" x14ac:dyDescent="0.2">
      <c r="B2042" s="39" t="s">
        <v>42</v>
      </c>
      <c r="D2042" s="42">
        <f>_xll.qlCalendarAdvance(Calendar,$D2041,B2042,"f",FALSE)</f>
        <v>53821</v>
      </c>
      <c r="E2042" s="177">
        <f>_xll.qlInterestRateIndexValueDate(IndexON,D2042)</f>
        <v>53821</v>
      </c>
      <c r="F2042" s="193">
        <f>IFERROR(_xll.qlIndexFixing(IndexON,D2042,TRUE,_xll.ohTrigger(RecalcTrigger,TriggerON)),NA())</f>
        <v>1.217832104504879E-2</v>
      </c>
      <c r="H2042" s="42">
        <f>_xll.qlCalendarAdvance(Calendar,$H2041,B2042,"f",FALSE)</f>
        <v>53821</v>
      </c>
      <c r="I2042" s="177">
        <f>_xll.qlInterestRateIndexValueDate(Index1M,$H2042)</f>
        <v>53825</v>
      </c>
      <c r="J2042" s="182">
        <f>IFERROR(_xll.qlIndexFixing(Index1M,$H2042,TRUE,_xll.ohTrigger(RecalcTrigger,Trigger1M)),NA())</f>
        <v>1.2810592215377113E-2</v>
      </c>
      <c r="K2042" s="44">
        <f>IFERROR(_xll.qlIndexFixing(Index3M,H2042,TRUE,_xll.ohTrigger(RecalcTrigger,Trigger3M)),NA())</f>
        <v>1.2952467747215828E-2</v>
      </c>
      <c r="L2042" s="44">
        <f>IFERROR(_xll.qlIndexFixing(Index6M,$H2042,TRUE,_xll.ohTrigger(RecalcTrigger,Trigger6M)),NA())</f>
        <v>1.2753365305718559E-2</v>
      </c>
      <c r="M2042" s="183">
        <f>IFERROR(_xll.qlIndexFixing(Index1Y,$H2042,TRUE,_xll.ohTrigger(RecalcTrigger,Trigger1Y)),NA())</f>
        <v>1.3416513028572713E-2</v>
      </c>
      <c r="N2042" s="182">
        <f>IFERROR(_xll.qlIndexFixing(ONIndex1M,I2042,TRUE,_xll.ohTrigger(RecalcTrigger,Trigger1M)),NA())</f>
        <v>1.280316320074526E-2</v>
      </c>
      <c r="O2042" s="44">
        <f>IFERROR(_xll.qlIndexFixing(ONIndex3M,I2042,TRUE,_xll.ohTrigger(RecalcTrigger,Trigger3M)),NA())</f>
        <v>1.2937963314776368E-2</v>
      </c>
      <c r="P2042" s="44">
        <f>IFERROR(_xll.qlIndexFixing(ONIndex6M,I2042,TRUE,_xll.ohTrigger(RecalcTrigger,Trigger6M)),NA())</f>
        <v>1.2722652756433916E-2</v>
      </c>
      <c r="Q2042" s="183">
        <f>IFERROR(_xll.qlIndexFixing(ONIndex1Y,I2042,TRUE,_xll.ohTrigger(RecalcTrigger,Trigger1Y)),NA())</f>
        <v>1.333381307326853E-2</v>
      </c>
    </row>
    <row r="2043" spans="2:17" x14ac:dyDescent="0.2">
      <c r="B2043" s="39" t="s">
        <v>42</v>
      </c>
      <c r="D2043" s="42">
        <f>_xll.qlCalendarAdvance(Calendar,$D2042,B2043,"f",FALSE)</f>
        <v>53828</v>
      </c>
      <c r="E2043" s="177">
        <f>_xll.qlInterestRateIndexValueDate(IndexON,D2043)</f>
        <v>53828</v>
      </c>
      <c r="F2043" s="193">
        <f>IFERROR(_xll.qlIndexFixing(IndexON,D2043,TRUE,_xll.ohTrigger(RecalcTrigger,TriggerON)),NA())</f>
        <v>1.217832104504879E-2</v>
      </c>
      <c r="H2043" s="42">
        <f>_xll.qlCalendarAdvance(Calendar,$H2042,B2043,"f",FALSE)</f>
        <v>53828</v>
      </c>
      <c r="I2043" s="177">
        <f>_xll.qlInterestRateIndexValueDate(Index1M,$H2043)</f>
        <v>53832</v>
      </c>
      <c r="J2043" s="182">
        <f>IFERROR(_xll.qlIndexFixing(Index1M,$H2043,TRUE,_xll.ohTrigger(RecalcTrigger,Trigger1M)),NA())</f>
        <v>1.2810898620273407E-2</v>
      </c>
      <c r="K2043" s="44">
        <f>IFERROR(_xll.qlIndexFixing(Index3M,H2043,TRUE,_xll.ohTrigger(RecalcTrigger,Trigger3M)),NA())</f>
        <v>1.295137631368358E-2</v>
      </c>
      <c r="L2043" s="44">
        <f>IFERROR(_xll.qlIndexFixing(Index6M,$H2043,TRUE,_xll.ohTrigger(RecalcTrigger,Trigger6M)),NA())</f>
        <v>1.27525967496602E-2</v>
      </c>
      <c r="M2043" s="183">
        <f>IFERROR(_xll.qlIndexFixing(Index1Y,$H2043,TRUE,_xll.ohTrigger(RecalcTrigger,Trigger1Y)),NA())</f>
        <v>1.3416106349849886E-2</v>
      </c>
      <c r="N2043" s="182">
        <f>IFERROR(_xll.qlIndexFixing(ONIndex1M,I2043,TRUE,_xll.ohTrigger(RecalcTrigger,Trigger1M)),NA())</f>
        <v>1.2803497118998308E-2</v>
      </c>
      <c r="O2043" s="44">
        <f>IFERROR(_xll.qlIndexFixing(ONIndex3M,I2043,TRUE,_xll.ohTrigger(RecalcTrigger,Trigger3M)),NA())</f>
        <v>1.2936919185113638E-2</v>
      </c>
      <c r="P2043" s="44">
        <f>IFERROR(_xll.qlIndexFixing(ONIndex6M,I2043,TRUE,_xll.ohTrigger(RecalcTrigger,Trigger6M)),NA())</f>
        <v>1.2721743000003727E-2</v>
      </c>
      <c r="Q2043" s="183">
        <f>IFERROR(_xll.qlIndexFixing(ONIndex1Y,I2043,TRUE,_xll.ohTrigger(RecalcTrigger,Trigger1Y)),NA())</f>
        <v>1.3333697588286952E-2</v>
      </c>
    </row>
    <row r="2044" spans="2:17" x14ac:dyDescent="0.2">
      <c r="B2044" s="39" t="s">
        <v>42</v>
      </c>
      <c r="D2044" s="42">
        <f>_xll.qlCalendarAdvance(Calendar,$D2043,B2044,"f",FALSE)</f>
        <v>53835</v>
      </c>
      <c r="E2044" s="177">
        <f>_xll.qlInterestRateIndexValueDate(IndexON,D2044)</f>
        <v>53835</v>
      </c>
      <c r="F2044" s="193">
        <f>IFERROR(_xll.qlIndexFixing(IndexON,D2044,TRUE,_xll.ohTrigger(RecalcTrigger,TriggerON)),NA())</f>
        <v>1.2178321045128726E-2</v>
      </c>
      <c r="H2044" s="42">
        <f>_xll.qlCalendarAdvance(Calendar,$H2043,B2044,"f",FALSE)</f>
        <v>53835</v>
      </c>
      <c r="I2044" s="177">
        <f>_xll.qlInterestRateIndexValueDate(Index1M,$H2044)</f>
        <v>53839</v>
      </c>
      <c r="J2044" s="182">
        <f>IFERROR(_xll.qlIndexFixing(Index1M,$H2044,TRUE,_xll.ohTrigger(RecalcTrigger,Trigger1M)),NA())</f>
        <v>1.2811189986701166E-2</v>
      </c>
      <c r="K2044" s="44">
        <f>IFERROR(_xll.qlIndexFixing(Index3M,H2044,TRUE,_xll.ohTrigger(RecalcTrigger,Trigger3M)),NA())</f>
        <v>1.2950277795395941E-2</v>
      </c>
      <c r="L2044" s="44">
        <f>IFERROR(_xll.qlIndexFixing(Index6M,$H2044,TRUE,_xll.ohTrigger(RecalcTrigger,Trigger6M)),NA())</f>
        <v>1.2751839843587165E-2</v>
      </c>
      <c r="M2044" s="183">
        <f>IFERROR(_xll.qlIndexFixing(Index1Y,$H2044,TRUE,_xll.ohTrigger(RecalcTrigger,Trigger1Y)),NA())</f>
        <v>1.3415688203778893E-2</v>
      </c>
      <c r="N2044" s="182">
        <f>IFERROR(_xll.qlIndexFixing(ONIndex1M,I2044,TRUE,_xll.ohTrigger(RecalcTrigger,Trigger1M)),NA())</f>
        <v>1.2803816074180574E-2</v>
      </c>
      <c r="O2044" s="44">
        <f>IFERROR(_xll.qlIndexFixing(ONIndex3M,I2044,TRUE,_xll.ohTrigger(RecalcTrigger,Trigger3M)),NA())</f>
        <v>1.2935868051773269E-2</v>
      </c>
      <c r="P2044" s="44">
        <f>IFERROR(_xll.qlIndexFixing(ONIndex6M,I2044,TRUE,_xll.ohTrigger(RecalcTrigger,Trigger6M)),NA())</f>
        <v>1.2720844421831856E-2</v>
      </c>
      <c r="Q2044" s="183">
        <f>IFERROR(_xll.qlIndexFixing(ONIndex1Y,I2044,TRUE,_xll.ohTrigger(RecalcTrigger,Trigger1Y)),NA())</f>
        <v>1.3333571457740945E-2</v>
      </c>
    </row>
    <row r="2045" spans="2:17" x14ac:dyDescent="0.2">
      <c r="B2045" s="39" t="s">
        <v>42</v>
      </c>
      <c r="D2045" s="42">
        <f>_xll.qlCalendarAdvance(Calendar,$D2044,B2045,"f",FALSE)</f>
        <v>53842</v>
      </c>
      <c r="E2045" s="177">
        <f>_xll.qlInterestRateIndexValueDate(IndexON,D2045)</f>
        <v>53842</v>
      </c>
      <c r="F2045" s="193">
        <f>IFERROR(_xll.qlIndexFixing(IndexON,D2045,TRUE,_xll.ohTrigger(RecalcTrigger,TriggerON)),NA())</f>
        <v>1.2178321045128726E-2</v>
      </c>
      <c r="H2045" s="42">
        <f>_xll.qlCalendarAdvance(Calendar,$H2044,B2045,"f",FALSE)</f>
        <v>53842</v>
      </c>
      <c r="I2045" s="177">
        <f>_xll.qlInterestRateIndexValueDate(Index1M,$H2045)</f>
        <v>53846</v>
      </c>
      <c r="J2045" s="182">
        <f>IFERROR(_xll.qlIndexFixing(Index1M,$H2045,TRUE,_xll.ohTrigger(RecalcTrigger,Trigger1M)),NA())</f>
        <v>1.2811219954683928E-2</v>
      </c>
      <c r="K2045" s="44">
        <f>IFERROR(_xll.qlIndexFixing(Index3M,H2045,TRUE,_xll.ohTrigger(RecalcTrigger,Trigger3M)),NA())</f>
        <v>1.2949172182951735E-2</v>
      </c>
      <c r="L2045" s="44">
        <f>IFERROR(_xll.qlIndexFixing(Index6M,$H2045,TRUE,_xll.ohTrigger(RecalcTrigger,Trigger6M)),NA())</f>
        <v>1.2750918476514505E-2</v>
      </c>
      <c r="M2045" s="183">
        <f>IFERROR(_xll.qlIndexFixing(Index1Y,$H2045,TRUE,_xll.ohTrigger(RecalcTrigger,Trigger1Y)),NA())</f>
        <v>1.341525856412433E-2</v>
      </c>
      <c r="N2045" s="182">
        <f>IFERROR(_xll.qlIndexFixing(ONIndex1M,I2045,TRUE,_xll.ohTrigger(RecalcTrigger,Trigger1M)),NA())</f>
        <v>1.2804120034237698E-2</v>
      </c>
      <c r="O2045" s="44">
        <f>IFERROR(_xll.qlIndexFixing(ONIndex3M,I2045,TRUE,_xll.ohTrigger(RecalcTrigger,Trigger3M)),NA())</f>
        <v>1.2934809905242872E-2</v>
      </c>
      <c r="P2045" s="44">
        <f>IFERROR(_xll.qlIndexFixing(ONIndex6M,I2045,TRUE,_xll.ohTrigger(RecalcTrigger,Trigger6M)),NA())</f>
        <v>1.2719957053013431E-2</v>
      </c>
      <c r="Q2045" s="183">
        <f>IFERROR(_xll.qlIndexFixing(ONIndex1Y,I2045,TRUE,_xll.ohTrigger(RecalcTrigger,Trigger1Y)),NA())</f>
        <v>1.3333434655331544E-2</v>
      </c>
    </row>
    <row r="2046" spans="2:17" x14ac:dyDescent="0.2">
      <c r="B2046" s="39" t="s">
        <v>42</v>
      </c>
      <c r="D2046" s="42">
        <f>_xll.qlCalendarAdvance(Calendar,$D2045,B2046,"f",FALSE)</f>
        <v>53849</v>
      </c>
      <c r="E2046" s="177">
        <f>_xll.qlInterestRateIndexValueDate(IndexON,D2046)</f>
        <v>53849</v>
      </c>
      <c r="F2046" s="193">
        <f>IFERROR(_xll.qlIndexFixing(IndexON,D2046,TRUE,_xll.ohTrigger(RecalcTrigger,TriggerON)),NA())</f>
        <v>1.217832104504879E-2</v>
      </c>
      <c r="H2046" s="42">
        <f>_xll.qlCalendarAdvance(Calendar,$H2045,B2046,"f",FALSE)</f>
        <v>53849</v>
      </c>
      <c r="I2046" s="177">
        <f>_xll.qlInterestRateIndexValueDate(Index1M,$H2046)</f>
        <v>53853</v>
      </c>
      <c r="J2046" s="182">
        <f>IFERROR(_xll.qlIndexFixing(Index1M,$H2046,TRUE,_xll.ohTrigger(RecalcTrigger,Trigger1M)),NA())</f>
        <v>1.2811482220343784E-2</v>
      </c>
      <c r="K2046" s="44">
        <f>IFERROR(_xll.qlIndexFixing(Index3M,H2046,TRUE,_xll.ohTrigger(RecalcTrigger,Trigger3M)),NA())</f>
        <v>1.2948059466953264E-2</v>
      </c>
      <c r="L2046" s="44">
        <f>IFERROR(_xll.qlIndexFixing(Index6M,$H2046,TRUE,_xll.ohTrigger(RecalcTrigger,Trigger6M)),NA())</f>
        <v>1.275018414253902E-2</v>
      </c>
      <c r="M2046" s="183">
        <f>IFERROR(_xll.qlIndexFixing(Index1Y,$H2046,TRUE,_xll.ohTrigger(RecalcTrigger,Trigger1Y)),NA())</f>
        <v>1.3414817404651442E-2</v>
      </c>
      <c r="N2046" s="182">
        <f>IFERROR(_xll.qlIndexFixing(ONIndex1M,I2046,TRUE,_xll.ohTrigger(RecalcTrigger,Trigger1M)),NA())</f>
        <v>1.2804408967435066E-2</v>
      </c>
      <c r="O2046" s="44">
        <f>IFERROR(_xll.qlIndexFixing(ONIndex3M,I2046,TRUE,_xll.ohTrigger(RecalcTrigger,Trigger3M)),NA())</f>
        <v>1.29337447363298E-2</v>
      </c>
      <c r="P2046" s="44">
        <f>IFERROR(_xll.qlIndexFixing(ONIndex6M,I2046,TRUE,_xll.ohTrigger(RecalcTrigger,Trigger6M)),NA())</f>
        <v>1.2719080924323833E-2</v>
      </c>
      <c r="Q2046" s="183">
        <f>IFERROR(_xll.qlIndexFixing(ONIndex1Y,I2046,TRUE,_xll.ohTrigger(RecalcTrigger,Trigger1Y)),NA())</f>
        <v>1.3333287155239404E-2</v>
      </c>
    </row>
    <row r="2047" spans="2:17" x14ac:dyDescent="0.2">
      <c r="B2047" s="39" t="s">
        <v>42</v>
      </c>
      <c r="D2047" s="42">
        <f>_xll.qlCalendarAdvance(Calendar,$D2046,B2047,"f",FALSE)</f>
        <v>53856</v>
      </c>
      <c r="E2047" s="177">
        <f>_xll.qlInterestRateIndexValueDate(IndexON,D2047)</f>
        <v>53856</v>
      </c>
      <c r="F2047" s="193">
        <f>IFERROR(_xll.qlIndexFixing(IndexON,D2047,TRUE,_xll.ohTrigger(RecalcTrigger,TriggerON)),NA())</f>
        <v>1.217832104504879E-2</v>
      </c>
      <c r="H2047" s="42">
        <f>_xll.qlCalendarAdvance(Calendar,$H2046,B2047,"f",FALSE)</f>
        <v>53856</v>
      </c>
      <c r="I2047" s="177">
        <f>_xll.qlInterestRateIndexValueDate(Index1M,$H2047)</f>
        <v>53860</v>
      </c>
      <c r="J2047" s="182">
        <f>IFERROR(_xll.qlIndexFixing(Index1M,$H2047,TRUE,_xll.ohTrigger(RecalcTrigger,Trigger1M)),NA())</f>
        <v>1.281172935438768E-2</v>
      </c>
      <c r="K2047" s="44">
        <f>IFERROR(_xll.qlIndexFixing(Index3M,H2047,TRUE,_xll.ohTrigger(RecalcTrigger,Trigger3M)),NA())</f>
        <v>1.2946939638001089E-2</v>
      </c>
      <c r="L2047" s="44">
        <f>IFERROR(_xll.qlIndexFixing(Index6M,$H2047,TRUE,_xll.ohTrigger(RecalcTrigger,Trigger6M)),NA())</f>
        <v>1.274946154947473E-2</v>
      </c>
      <c r="M2047" s="183">
        <f>IFERROR(_xll.qlIndexFixing(Index1Y,$H2047,TRUE,_xll.ohTrigger(RecalcTrigger,Trigger1Y)),NA())</f>
        <v>1.3414364699125042E-2</v>
      </c>
      <c r="N2047" s="182">
        <f>IFERROR(_xll.qlIndexFixing(ONIndex1M,I2047,TRUE,_xll.ohTrigger(RecalcTrigger,Trigger1M)),NA())</f>
        <v>1.2804682841558446E-2</v>
      </c>
      <c r="O2047" s="44">
        <f>IFERROR(_xll.qlIndexFixing(ONIndex3M,I2047,TRUE,_xll.ohTrigger(RecalcTrigger,Trigger3M)),NA())</f>
        <v>1.2932672535681533E-2</v>
      </c>
      <c r="P2047" s="44">
        <f>IFERROR(_xll.qlIndexFixing(ONIndex6M,I2047,TRUE,_xll.ohTrigger(RecalcTrigger,Trigger6M)),NA())</f>
        <v>1.2718216067018062E-2</v>
      </c>
      <c r="Q2047" s="183">
        <f>IFERROR(_xll.qlIndexFixing(ONIndex1Y,I2047,TRUE,_xll.ohTrigger(RecalcTrigger,Trigger1Y)),NA())</f>
        <v>1.3333128931725113E-2</v>
      </c>
    </row>
    <row r="2048" spans="2:17" x14ac:dyDescent="0.2">
      <c r="B2048" s="39" t="s">
        <v>42</v>
      </c>
      <c r="D2048" s="42">
        <f>_xll.qlCalendarAdvance(Calendar,$D2047,B2048,"f",FALSE)</f>
        <v>53863</v>
      </c>
      <c r="E2048" s="177">
        <f>_xll.qlInterestRateIndexValueDate(IndexON,D2048)</f>
        <v>53863</v>
      </c>
      <c r="F2048" s="193">
        <f>IFERROR(_xll.qlIndexFixing(IndexON,D2048,TRUE,_xll.ohTrigger(RecalcTrigger,TriggerON)),NA())</f>
        <v>1.217832104504879E-2</v>
      </c>
      <c r="H2048" s="42">
        <f>_xll.qlCalendarAdvance(Calendar,$H2047,B2048,"f",FALSE)</f>
        <v>53863</v>
      </c>
      <c r="I2048" s="177">
        <f>_xll.qlInterestRateIndexValueDate(Index1M,$H2048)</f>
        <v>53867</v>
      </c>
      <c r="J2048" s="182">
        <f>IFERROR(_xll.qlIndexFixing(Index1M,$H2048,TRUE,_xll.ohTrigger(RecalcTrigger,Trigger1M)),NA())</f>
        <v>1.2811961324833199E-2</v>
      </c>
      <c r="K2048" s="44">
        <f>IFERROR(_xll.qlIndexFixing(Index3M,H2048,TRUE,_xll.ohTrigger(RecalcTrigger,Trigger3M)),NA())</f>
        <v>1.2945812686694902E-2</v>
      </c>
      <c r="L2048" s="44">
        <f>IFERROR(_xll.qlIndexFixing(Index6M,$H2048,TRUE,_xll.ohTrigger(RecalcTrigger,Trigger6M)),NA())</f>
        <v>1.2748750728511546E-2</v>
      </c>
      <c r="M2048" s="183">
        <f>IFERROR(_xll.qlIndexFixing(Index1Y,$H2048,TRUE,_xll.ohTrigger(RecalcTrigger,Trigger1Y)),NA())</f>
        <v>1.341390042131169E-2</v>
      </c>
      <c r="N2048" s="182">
        <f>IFERROR(_xll.qlIndexFixing(ONIndex1M,I2048,TRUE,_xll.ohTrigger(RecalcTrigger,Trigger1M)),NA())</f>
        <v>1.2804941624793287E-2</v>
      </c>
      <c r="O2048" s="44">
        <f>IFERROR(_xll.qlIndexFixing(ONIndex3M,I2048,TRUE,_xll.ohTrigger(RecalcTrigger,Trigger3M)),NA())</f>
        <v>1.2931593293865618E-2</v>
      </c>
      <c r="P2048" s="44">
        <f>IFERROR(_xll.qlIndexFixing(ONIndex6M,I2048,TRUE,_xll.ohTrigger(RecalcTrigger,Trigger6M)),NA())</f>
        <v>1.2717362511951436E-2</v>
      </c>
      <c r="Q2048" s="183">
        <f>IFERROR(_xll.qlIndexFixing(ONIndex1Y,I2048,TRUE,_xll.ohTrigger(RecalcTrigger,Trigger1Y)),NA())</f>
        <v>1.3332959958649582E-2</v>
      </c>
    </row>
    <row r="2049" spans="2:17" x14ac:dyDescent="0.2">
      <c r="B2049" s="39" t="s">
        <v>42</v>
      </c>
      <c r="D2049" s="42">
        <f>_xll.qlCalendarAdvance(Calendar,$D2048,B2049,"f",FALSE)</f>
        <v>53870</v>
      </c>
      <c r="E2049" s="177">
        <f>_xll.qlInterestRateIndexValueDate(IndexON,D2049)</f>
        <v>53870</v>
      </c>
      <c r="F2049" s="193">
        <f>IFERROR(_xll.qlIndexFixing(IndexON,D2049,TRUE,_xll.ohTrigger(RecalcTrigger,TriggerON)),NA())</f>
        <v>1.2178321045128726E-2</v>
      </c>
      <c r="H2049" s="42">
        <f>_xll.qlCalendarAdvance(Calendar,$H2048,B2049,"f",FALSE)</f>
        <v>53870</v>
      </c>
      <c r="I2049" s="177">
        <f>_xll.qlInterestRateIndexValueDate(Index1M,$H2049)</f>
        <v>53874</v>
      </c>
      <c r="J2049" s="182">
        <f>IFERROR(_xll.qlIndexFixing(Index1M,$H2049,TRUE,_xll.ohTrigger(RecalcTrigger,Trigger1M)),NA())</f>
        <v>1.2812420122183676E-2</v>
      </c>
      <c r="K2049" s="44">
        <f>IFERROR(_xll.qlIndexFixing(Index3M,H2049,TRUE,_xll.ohTrigger(RecalcTrigger,Trigger3M)),NA())</f>
        <v>1.2944678603637003E-2</v>
      </c>
      <c r="L2049" s="44">
        <f>IFERROR(_xll.qlIndexFixing(Index6M,$H2049,TRUE,_xll.ohTrigger(RecalcTrigger,Trigger6M)),NA())</f>
        <v>1.2748410682458671E-2</v>
      </c>
      <c r="M2049" s="183">
        <f>IFERROR(_xll.qlIndexFixing(Index1Y,$H2049,TRUE,_xll.ohTrigger(RecalcTrigger,Trigger1Y)),NA())</f>
        <v>1.3413424544977723E-2</v>
      </c>
      <c r="N2049" s="182">
        <f>IFERROR(_xll.qlIndexFixing(ONIndex1M,I2049,TRUE,_xll.ohTrigger(RecalcTrigger,Trigger1M)),NA())</f>
        <v>1.2805185285245102E-2</v>
      </c>
      <c r="O2049" s="44">
        <f>IFERROR(_xll.qlIndexFixing(ONIndex3M,I2049,TRUE,_xll.ohTrigger(RecalcTrigger,Trigger3M)),NA())</f>
        <v>1.2930507001369662E-2</v>
      </c>
      <c r="P2049" s="44">
        <f>IFERROR(_xll.qlIndexFixing(ONIndex6M,I2049,TRUE,_xll.ohTrigger(RecalcTrigger,Trigger6M)),NA())</f>
        <v>1.2716520290299016E-2</v>
      </c>
      <c r="Q2049" s="183">
        <f>IFERROR(_xll.qlIndexFixing(ONIndex1Y,I2049,TRUE,_xll.ohTrigger(RecalcTrigger,Trigger1Y)),NA())</f>
        <v>1.3332780210353334E-2</v>
      </c>
    </row>
    <row r="2050" spans="2:17" x14ac:dyDescent="0.2">
      <c r="B2050" s="39" t="s">
        <v>42</v>
      </c>
      <c r="D2050" s="42">
        <f>_xll.qlCalendarAdvance(Calendar,$D2049,B2050,"f",FALSE)</f>
        <v>53877</v>
      </c>
      <c r="E2050" s="177">
        <f>_xll.qlInterestRateIndexValueDate(IndexON,D2050)</f>
        <v>53877</v>
      </c>
      <c r="F2050" s="193">
        <f>IFERROR(_xll.qlIndexFixing(IndexON,D2050,TRUE,_xll.ohTrigger(RecalcTrigger,TriggerON)),NA())</f>
        <v>1.2178321045128726E-2</v>
      </c>
      <c r="H2050" s="42">
        <f>_xll.qlCalendarAdvance(Calendar,$H2049,B2050,"f",FALSE)</f>
        <v>53877</v>
      </c>
      <c r="I2050" s="177">
        <f>_xll.qlInterestRateIndexValueDate(Index1M,$H2050)</f>
        <v>53881</v>
      </c>
      <c r="J2050" s="182">
        <f>IFERROR(_xll.qlIndexFixing(Index1M,$H2050,TRUE,_xll.ohTrigger(RecalcTrigger,Trigger1M)),NA())</f>
        <v>1.2812620586030488E-2</v>
      </c>
      <c r="K2050" s="44">
        <f>IFERROR(_xll.qlIndexFixing(Index3M,H2050,TRUE,_xll.ohTrigger(RecalcTrigger,Trigger3M)),NA())</f>
        <v>1.2943537379427956E-2</v>
      </c>
      <c r="L2050" s="44">
        <f>IFERROR(_xll.qlIndexFixing(Index6M,$H2050,TRUE,_xll.ohTrigger(RecalcTrigger,Trigger6M)),NA())</f>
        <v>1.2747544803482721E-2</v>
      </c>
      <c r="M2050" s="183">
        <f>IFERROR(_xll.qlIndexFixing(Index1Y,$H2050,TRUE,_xll.ohTrigger(RecalcTrigger,Trigger1Y)),NA())</f>
        <v>1.3412937043889919E-2</v>
      </c>
      <c r="N2050" s="182">
        <f>IFERROR(_xll.qlIndexFixing(ONIndex1M,I2050,TRUE,_xll.ohTrigger(RecalcTrigger,Trigger1M)),NA())</f>
        <v>1.280541379069966E-2</v>
      </c>
      <c r="O2050" s="44">
        <f>IFERROR(_xll.qlIndexFixing(ONIndex3M,I2050,TRUE,_xll.ohTrigger(RecalcTrigger,Trigger3M)),NA())</f>
        <v>1.292941364900102E-2</v>
      </c>
      <c r="P2050" s="44">
        <f>IFERROR(_xll.qlIndexFixing(ONIndex6M,I2050,TRUE,_xll.ohTrigger(RecalcTrigger,Trigger6M)),NA())</f>
        <v>1.271568943275625E-2</v>
      </c>
      <c r="Q2050" s="183">
        <f>IFERROR(_xll.qlIndexFixing(ONIndex1Y,I2050,TRUE,_xll.ohTrigger(RecalcTrigger,Trigger1Y)),NA())</f>
        <v>1.3332589660777217E-2</v>
      </c>
    </row>
    <row r="2051" spans="2:17" x14ac:dyDescent="0.2">
      <c r="B2051" s="39" t="s">
        <v>42</v>
      </c>
      <c r="D2051" s="42">
        <f>_xll.qlCalendarAdvance(Calendar,$D2050,B2051,"f",FALSE)</f>
        <v>53884</v>
      </c>
      <c r="E2051" s="177">
        <f>_xll.qlInterestRateIndexValueDate(IndexON,D2051)</f>
        <v>53884</v>
      </c>
      <c r="F2051" s="193">
        <f>IFERROR(_xll.qlIndexFixing(IndexON,D2051,TRUE,_xll.ohTrigger(RecalcTrigger,TriggerON)),NA())</f>
        <v>1.2178321045128726E-2</v>
      </c>
      <c r="H2051" s="42">
        <f>_xll.qlCalendarAdvance(Calendar,$H2050,B2051,"f",FALSE)</f>
        <v>53884</v>
      </c>
      <c r="I2051" s="177">
        <f>_xll.qlInterestRateIndexValueDate(Index1M,$H2051)</f>
        <v>53888</v>
      </c>
      <c r="J2051" s="182">
        <f>IFERROR(_xll.qlIndexFixing(Index1M,$H2051,TRUE,_xll.ohTrigger(RecalcTrigger,Trigger1M)),NA())</f>
        <v>1.2812805787484661E-2</v>
      </c>
      <c r="K2051" s="44">
        <f>IFERROR(_xll.qlIndexFixing(Index3M,H2051,TRUE,_xll.ohTrigger(RecalcTrigger,Trigger3M)),NA())</f>
        <v>1.2942389004669192E-2</v>
      </c>
      <c r="L2051" s="44">
        <f>IFERROR(_xll.qlIndexFixing(Index6M,$H2051,TRUE,_xll.ohTrigger(RecalcTrigger,Trigger6M)),NA())</f>
        <v>1.2746870320630977E-2</v>
      </c>
      <c r="M2051" s="183">
        <f>IFERROR(_xll.qlIndexFixing(Index1Y,$H2051,TRUE,_xll.ohTrigger(RecalcTrigger,Trigger1Y)),NA())</f>
        <v>1.3412437891815274E-2</v>
      </c>
      <c r="N2051" s="182">
        <f>IFERROR(_xll.qlIndexFixing(ONIndex1M,I2051,TRUE,_xll.ohTrigger(RecalcTrigger,Trigger1M)),NA())</f>
        <v>1.2805627109502282E-2</v>
      </c>
      <c r="O2051" s="44">
        <f>IFERROR(_xll.qlIndexFixing(ONIndex3M,I2051,TRUE,_xll.ohTrigger(RecalcTrigger,Trigger3M)),NA())</f>
        <v>1.2928313227327237E-2</v>
      </c>
      <c r="P2051" s="44">
        <f>IFERROR(_xll.qlIndexFixing(ONIndex6M,I2051,TRUE,_xll.ohTrigger(RecalcTrigger,Trigger6M)),NA())</f>
        <v>1.2714869970498199E-2</v>
      </c>
      <c r="Q2051" s="183">
        <f>IFERROR(_xll.qlIndexFixing(ONIndex1Y,I2051,TRUE,_xll.ohTrigger(RecalcTrigger,Trigger1Y)),NA())</f>
        <v>1.3332388284181818E-2</v>
      </c>
    </row>
    <row r="2052" spans="2:17" x14ac:dyDescent="0.2">
      <c r="B2052" s="39" t="s">
        <v>42</v>
      </c>
      <c r="D2052" s="42">
        <f>_xll.qlCalendarAdvance(Calendar,$D2051,B2052,"f",FALSE)</f>
        <v>53891</v>
      </c>
      <c r="E2052" s="177">
        <f>_xll.qlInterestRateIndexValueDate(IndexON,D2052)</f>
        <v>53891</v>
      </c>
      <c r="F2052" s="193">
        <f>IFERROR(_xll.qlIndexFixing(IndexON,D2052,TRUE,_xll.ohTrigger(RecalcTrigger,TriggerON)),NA())</f>
        <v>1.2178321045128726E-2</v>
      </c>
      <c r="H2052" s="42">
        <f>_xll.qlCalendarAdvance(Calendar,$H2051,B2052,"f",FALSE)</f>
        <v>53891</v>
      </c>
      <c r="I2052" s="177">
        <f>_xll.qlInterestRateIndexValueDate(Index1M,$H2052)</f>
        <v>53895</v>
      </c>
      <c r="J2052" s="182">
        <f>IFERROR(_xll.qlIndexFixing(Index1M,$H2052,TRUE,_xll.ohTrigger(RecalcTrigger,Trigger1M)),NA())</f>
        <v>1.2812975694561456E-2</v>
      </c>
      <c r="K2052" s="44">
        <f>IFERROR(_xll.qlIndexFixing(Index3M,H2052,TRUE,_xll.ohTrigger(RecalcTrigger,Trigger3M)),NA())</f>
        <v>1.2941233469959535E-2</v>
      </c>
      <c r="L2052" s="44">
        <f>IFERROR(_xll.qlIndexFixing(Index6M,$H2052,TRUE,_xll.ohTrigger(RecalcTrigger,Trigger6M)),NA())</f>
        <v>1.2746207737287567E-2</v>
      </c>
      <c r="M2052" s="183">
        <f>IFERROR(_xll.qlIndexFixing(Index1Y,$H2052,TRUE,_xll.ohTrigger(RecalcTrigger,Trigger1Y)),NA())</f>
        <v>1.3411927062521653E-2</v>
      </c>
      <c r="N2052" s="182">
        <f>IFERROR(_xll.qlIndexFixing(ONIndex1M,I2052,TRUE,_xll.ohTrigger(RecalcTrigger,Trigger1M)),NA())</f>
        <v>1.2805825209598609E-2</v>
      </c>
      <c r="O2052" s="44">
        <f>IFERROR(_xll.qlIndexFixing(ONIndex3M,I2052,TRUE,_xll.ohTrigger(RecalcTrigger,Trigger3M)),NA())</f>
        <v>1.2927205726995794E-2</v>
      </c>
      <c r="P2052" s="44">
        <f>IFERROR(_xll.qlIndexFixing(ONIndex6M,I2052,TRUE,_xll.ohTrigger(RecalcTrigger,Trigger6M)),NA())</f>
        <v>1.2714061934699927E-2</v>
      </c>
      <c r="Q2052" s="183">
        <f>IFERROR(_xll.qlIndexFixing(ONIndex1Y,I2052,TRUE,_xll.ohTrigger(RecalcTrigger,Trigger1Y)),NA())</f>
        <v>1.3332176054428047E-2</v>
      </c>
    </row>
    <row r="2053" spans="2:17" x14ac:dyDescent="0.2">
      <c r="B2053" s="39" t="s">
        <v>42</v>
      </c>
      <c r="D2053" s="42">
        <f>_xll.qlCalendarAdvance(Calendar,$D2052,B2053,"f",FALSE)</f>
        <v>53898</v>
      </c>
      <c r="E2053" s="177">
        <f>_xll.qlInterestRateIndexValueDate(IndexON,D2053)</f>
        <v>53898</v>
      </c>
      <c r="F2053" s="193">
        <f>IFERROR(_xll.qlIndexFixing(IndexON,D2053,TRUE,_xll.ohTrigger(RecalcTrigger,TriggerON)),NA())</f>
        <v>1.217832104504879E-2</v>
      </c>
      <c r="H2053" s="42">
        <f>_xll.qlCalendarAdvance(Calendar,$H2052,B2053,"f",FALSE)</f>
        <v>53898</v>
      </c>
      <c r="I2053" s="177">
        <f>_xll.qlInterestRateIndexValueDate(Index1M,$H2053)</f>
        <v>53902</v>
      </c>
      <c r="J2053" s="182">
        <f>IFERROR(_xll.qlIndexFixing(Index1M,$H2053,TRUE,_xll.ohTrigger(RecalcTrigger,Trigger1M)),NA())</f>
        <v>1.2813130275270979E-2</v>
      </c>
      <c r="K2053" s="44">
        <f>IFERROR(_xll.qlIndexFixing(Index3M,H2053,TRUE,_xll.ohTrigger(RecalcTrigger,Trigger3M)),NA())</f>
        <v>1.2940070765903023E-2</v>
      </c>
      <c r="L2053" s="44">
        <f>IFERROR(_xll.qlIndexFixing(Index6M,$H2053,TRUE,_xll.ohTrigger(RecalcTrigger,Trigger6M)),NA())</f>
        <v>1.2745557084644935E-2</v>
      </c>
      <c r="M2053" s="183">
        <f>IFERROR(_xll.qlIndexFixing(Index1Y,$H2053,TRUE,_xll.ohTrigger(RecalcTrigger,Trigger1Y)),NA())</f>
        <v>1.3411404529777803E-2</v>
      </c>
      <c r="N2053" s="182">
        <f>IFERROR(_xll.qlIndexFixing(ONIndex1M,I2053,TRUE,_xll.ohTrigger(RecalcTrigger,Trigger1M)),NA())</f>
        <v>1.2806008059014218E-2</v>
      </c>
      <c r="O2053" s="44">
        <f>IFERROR(_xll.qlIndexFixing(ONIndex3M,I2053,TRUE,_xll.ohTrigger(RecalcTrigger,Trigger3M)),NA())</f>
        <v>1.2926091138574236E-2</v>
      </c>
      <c r="P2053" s="44">
        <f>IFERROR(_xll.qlIndexFixing(ONIndex6M,I2053,TRUE,_xll.ohTrigger(RecalcTrigger,Trigger6M)),NA())</f>
        <v>1.2713265356216752E-2</v>
      </c>
      <c r="Q2053" s="183">
        <f>IFERROR(_xll.qlIndexFixing(ONIndex1Y,I2053,TRUE,_xll.ohTrigger(RecalcTrigger,Trigger1Y)),NA())</f>
        <v>1.3331952945856429E-2</v>
      </c>
    </row>
    <row r="2054" spans="2:17" x14ac:dyDescent="0.2">
      <c r="B2054" s="39" t="s">
        <v>42</v>
      </c>
      <c r="D2054" s="42">
        <f>_xll.qlCalendarAdvance(Calendar,$D2053,B2054,"f",FALSE)</f>
        <v>53905</v>
      </c>
      <c r="E2054" s="177">
        <f>_xll.qlInterestRateIndexValueDate(IndexON,D2054)</f>
        <v>53905</v>
      </c>
      <c r="F2054" s="193">
        <f>IFERROR(_xll.qlIndexFixing(IndexON,D2054,TRUE,_xll.ohTrigger(RecalcTrigger,TriggerON)),NA())</f>
        <v>1.217832104504879E-2</v>
      </c>
      <c r="H2054" s="42">
        <f>_xll.qlCalendarAdvance(Calendar,$H2053,B2054,"f",FALSE)</f>
        <v>53905</v>
      </c>
      <c r="I2054" s="177">
        <f>_xll.qlInterestRateIndexValueDate(Index1M,$H2054)</f>
        <v>53909</v>
      </c>
      <c r="J2054" s="182">
        <f>IFERROR(_xll.qlIndexFixing(Index1M,$H2054,TRUE,_xll.ohTrigger(RecalcTrigger,Trigger1M)),NA())</f>
        <v>1.2813269497625913E-2</v>
      </c>
      <c r="K2054" s="44">
        <f>IFERROR(_xll.qlIndexFixing(Index3M,H2054,TRUE,_xll.ohTrigger(RecalcTrigger,Trigger3M)),NA())</f>
        <v>1.2938900883098479E-2</v>
      </c>
      <c r="L2054" s="44">
        <f>IFERROR(_xll.qlIndexFixing(Index6M,$H2054,TRUE,_xll.ohTrigger(RecalcTrigger,Trigger6M)),NA())</f>
        <v>1.274491839389204E-2</v>
      </c>
      <c r="M2054" s="183">
        <f>IFERROR(_xll.qlIndexFixing(Index1Y,$H2054,TRUE,_xll.ohTrigger(RecalcTrigger,Trigger1Y)),NA())</f>
        <v>1.3410870267351592E-2</v>
      </c>
      <c r="N2054" s="182">
        <f>IFERROR(_xll.qlIndexFixing(ONIndex1M,I2054,TRUE,_xll.ohTrigger(RecalcTrigger,Trigger1M)),NA())</f>
        <v>1.2806175625694749E-2</v>
      </c>
      <c r="O2054" s="44">
        <f>IFERROR(_xll.qlIndexFixing(ONIndex3M,I2054,TRUE,_xll.ohTrigger(RecalcTrigger,Trigger3M)),NA())</f>
        <v>1.2924969452869917E-2</v>
      </c>
      <c r="P2054" s="44">
        <f>IFERROR(_xll.qlIndexFixing(ONIndex6M,I2054,TRUE,_xll.ohTrigger(RecalcTrigger,Trigger6M)),NA())</f>
        <v>1.2712480265824055E-2</v>
      </c>
      <c r="Q2054" s="183">
        <f>IFERROR(_xll.qlIndexFixing(ONIndex1Y,I2054,TRUE,_xll.ohTrigger(RecalcTrigger,Trigger1Y)),NA())</f>
        <v>1.3331718932327874E-2</v>
      </c>
    </row>
    <row r="2055" spans="2:17" x14ac:dyDescent="0.2">
      <c r="B2055" s="39" t="s">
        <v>42</v>
      </c>
      <c r="D2055" s="42">
        <f>_xll.qlCalendarAdvance(Calendar,$D2054,B2055,"f",FALSE)</f>
        <v>53912</v>
      </c>
      <c r="E2055" s="177">
        <f>_xll.qlInterestRateIndexValueDate(IndexON,D2055)</f>
        <v>53912</v>
      </c>
      <c r="F2055" s="193">
        <f>IFERROR(_xll.qlIndexFixing(IndexON,D2055,TRUE,_xll.ohTrigger(RecalcTrigger,TriggerON)),NA())</f>
        <v>1.217832104504879E-2</v>
      </c>
      <c r="H2055" s="42">
        <f>_xll.qlCalendarAdvance(Calendar,$H2054,B2055,"f",FALSE)</f>
        <v>53912</v>
      </c>
      <c r="I2055" s="177">
        <f>_xll.qlInterestRateIndexValueDate(Index1M,$H2055)</f>
        <v>53916</v>
      </c>
      <c r="J2055" s="182">
        <f>IFERROR(_xll.qlIndexFixing(Index1M,$H2055,TRUE,_xll.ohTrigger(RecalcTrigger,Trigger1M)),NA())</f>
        <v>1.2813393329636366E-2</v>
      </c>
      <c r="K2055" s="44">
        <f>IFERROR(_xll.qlIndexFixing(Index3M,H2055,TRUE,_xll.ohTrigger(RecalcTrigger,Trigger3M)),NA())</f>
        <v>1.2937723812148205E-2</v>
      </c>
      <c r="L2055" s="44">
        <f>IFERROR(_xll.qlIndexFixing(Index6M,$H2055,TRUE,_xll.ohTrigger(RecalcTrigger,Trigger6M)),NA())</f>
        <v>1.2744291696221759E-2</v>
      </c>
      <c r="M2055" s="183">
        <f>IFERROR(_xll.qlIndexFixing(Index1Y,$H2055,TRUE,_xll.ohTrigger(RecalcTrigger,Trigger1Y)),NA())</f>
        <v>1.3410324249012414E-2</v>
      </c>
      <c r="N2055" s="182">
        <f>IFERROR(_xll.qlIndexFixing(ONIndex1M,I2055,TRUE,_xll.ohTrigger(RecalcTrigger,Trigger1M)),NA())</f>
        <v>1.2806327877905588E-2</v>
      </c>
      <c r="O2055" s="44">
        <f>IFERROR(_xll.qlIndexFixing(ONIndex3M,I2055,TRUE,_xll.ohTrigger(RecalcTrigger,Trigger3M)),NA())</f>
        <v>1.2923840660130637E-2</v>
      </c>
      <c r="P2055" s="44">
        <f>IFERROR(_xll.qlIndexFixing(ONIndex6M,I2055,TRUE,_xll.ohTrigger(RecalcTrigger,Trigger6M)),NA())</f>
        <v>1.2711706694776836E-2</v>
      </c>
      <c r="Q2055" s="183">
        <f>IFERROR(_xll.qlIndexFixing(ONIndex1Y,I2055,TRUE,_xll.ohTrigger(RecalcTrigger,Trigger1Y)),NA())</f>
        <v>1.3331473988102971E-2</v>
      </c>
    </row>
    <row r="2056" spans="2:17" x14ac:dyDescent="0.2">
      <c r="B2056" s="39" t="s">
        <v>42</v>
      </c>
      <c r="D2056" s="42">
        <f>_xll.qlCalendarAdvance(Calendar,$D2055,B2056,"f",FALSE)</f>
        <v>53919</v>
      </c>
      <c r="E2056" s="177">
        <f>_xll.qlInterestRateIndexValueDate(IndexON,D2056)</f>
        <v>53919</v>
      </c>
      <c r="F2056" s="193">
        <f>IFERROR(_xll.qlIndexFixing(IndexON,D2056,TRUE,_xll.ohTrigger(RecalcTrigger,TriggerON)),NA())</f>
        <v>1.2178321045128726E-2</v>
      </c>
      <c r="H2056" s="42">
        <f>_xll.qlCalendarAdvance(Calendar,$H2055,B2056,"f",FALSE)</f>
        <v>53919</v>
      </c>
      <c r="I2056" s="177">
        <f>_xll.qlInterestRateIndexValueDate(Index1M,$H2056)</f>
        <v>53923</v>
      </c>
      <c r="J2056" s="182">
        <f>IFERROR(_xll.qlIndexFixing(Index1M,$H2056,TRUE,_xll.ohTrigger(RecalcTrigger,Trigger1M)),NA())</f>
        <v>1.2813501739315019E-2</v>
      </c>
      <c r="K2056" s="44">
        <f>IFERROR(_xll.qlIndexFixing(Index3M,H2056,TRUE,_xll.ohTrigger(RecalcTrigger,Trigger3M)),NA())</f>
        <v>1.2936539543652762E-2</v>
      </c>
      <c r="L2056" s="44">
        <f>IFERROR(_xll.qlIndexFixing(Index6M,$H2056,TRUE,_xll.ohTrigger(RecalcTrigger,Trigger6M)),NA())</f>
        <v>1.2743677022826099E-2</v>
      </c>
      <c r="M2056" s="183">
        <f>IFERROR(_xll.qlIndexFixing(Index1Y,$H2056,TRUE,_xll.ohTrigger(RecalcTrigger,Trigger1Y)),NA())</f>
        <v>1.3409766448530328E-2</v>
      </c>
      <c r="N2056" s="182">
        <f>IFERROR(_xll.qlIndexFixing(ONIndex1M,I2056,TRUE,_xll.ohTrigger(RecalcTrigger,Trigger1M)),NA())</f>
        <v>1.2806464783512439E-2</v>
      </c>
      <c r="O2056" s="44">
        <f>IFERROR(_xll.qlIndexFixing(ONIndex3M,I2056,TRUE,_xll.ohTrigger(RecalcTrigger,Trigger3M)),NA())</f>
        <v>1.2922704751323622E-2</v>
      </c>
      <c r="P2056" s="44">
        <f>IFERROR(_xll.qlIndexFixing(ONIndex6M,I2056,TRUE,_xll.ohTrigger(RecalcTrigger,Trigger6M)),NA())</f>
        <v>1.2710944674090285E-2</v>
      </c>
      <c r="Q2056" s="183">
        <f>IFERROR(_xll.qlIndexFixing(ONIndex1Y,I2056,TRUE,_xll.ohTrigger(RecalcTrigger,Trigger1Y)),NA())</f>
        <v>1.3331218087442309E-2</v>
      </c>
    </row>
    <row r="2057" spans="2:17" x14ac:dyDescent="0.2">
      <c r="B2057" s="39" t="s">
        <v>42</v>
      </c>
      <c r="D2057" s="42">
        <f>_xll.qlCalendarAdvance(Calendar,$D2056,B2057,"f",FALSE)</f>
        <v>53926</v>
      </c>
      <c r="E2057" s="177">
        <f>_xll.qlInterestRateIndexValueDate(IndexON,D2057)</f>
        <v>53926</v>
      </c>
      <c r="F2057" s="193">
        <f>IFERROR(_xll.qlIndexFixing(IndexON,D2057,TRUE,_xll.ohTrigger(RecalcTrigger,TriggerON)),NA())</f>
        <v>1.2178321045128726E-2</v>
      </c>
      <c r="H2057" s="42">
        <f>_xll.qlCalendarAdvance(Calendar,$H2056,B2057,"f",FALSE)</f>
        <v>53926</v>
      </c>
      <c r="I2057" s="177">
        <f>_xll.qlInterestRateIndexValueDate(Index1M,$H2057)</f>
        <v>53930</v>
      </c>
      <c r="J2057" s="182">
        <f>IFERROR(_xll.qlIndexFixing(Index1M,$H2057,TRUE,_xll.ohTrigger(RecalcTrigger,Trigger1M)),NA())</f>
        <v>1.2813594694677136E-2</v>
      </c>
      <c r="K2057" s="44">
        <f>IFERROR(_xll.qlIndexFixing(Index3M,H2057,TRUE,_xll.ohTrigger(RecalcTrigger,Trigger3M)),NA())</f>
        <v>1.2935348068214451E-2</v>
      </c>
      <c r="L2057" s="44">
        <f>IFERROR(_xll.qlIndexFixing(Index6M,$H2057,TRUE,_xll.ohTrigger(RecalcTrigger,Trigger6M)),NA())</f>
        <v>1.2743074404896628E-2</v>
      </c>
      <c r="M2057" s="183">
        <f>IFERROR(_xll.qlIndexFixing(Index1Y,$H2057,TRUE,_xll.ohTrigger(RecalcTrigger,Trigger1Y)),NA())</f>
        <v>1.3409196839675163E-2</v>
      </c>
      <c r="N2057" s="182">
        <f>IFERROR(_xll.qlIndexFixing(ONIndex1M,I2057,TRUE,_xll.ohTrigger(RecalcTrigger,Trigger1M)),NA())</f>
        <v>1.2806586310700752E-2</v>
      </c>
      <c r="O2057" s="44">
        <f>IFERROR(_xll.qlIndexFixing(ONIndex3M,I2057,TRUE,_xll.ohTrigger(RecalcTrigger,Trigger3M)),NA())</f>
        <v>1.2921561716856544E-2</v>
      </c>
      <c r="P2057" s="44">
        <f>IFERROR(_xll.qlIndexFixing(ONIndex6M,I2057,TRUE,_xll.ohTrigger(RecalcTrigger,Trigger6M)),NA())</f>
        <v>1.2710194234619721E-2</v>
      </c>
      <c r="Q2057" s="183">
        <f>IFERROR(_xll.qlIndexFixing(ONIndex1Y,I2057,TRUE,_xll.ohTrigger(RecalcTrigger,Trigger1Y)),NA())</f>
        <v>1.3330951204126862E-2</v>
      </c>
    </row>
    <row r="2058" spans="2:17" x14ac:dyDescent="0.2">
      <c r="B2058" s="39" t="s">
        <v>42</v>
      </c>
      <c r="D2058" s="42">
        <f>_xll.qlCalendarAdvance(Calendar,$D2057,B2058,"f",FALSE)</f>
        <v>53933</v>
      </c>
      <c r="E2058" s="177">
        <f>_xll.qlInterestRateIndexValueDate(IndexON,D2058)</f>
        <v>53933</v>
      </c>
      <c r="F2058" s="193">
        <f>IFERROR(_xll.qlIndexFixing(IndexON,D2058,TRUE,_xll.ohTrigger(RecalcTrigger,TriggerON)),NA())</f>
        <v>1.217832104504879E-2</v>
      </c>
      <c r="H2058" s="42">
        <f>_xll.qlCalendarAdvance(Calendar,$H2057,B2058,"f",FALSE)</f>
        <v>53933</v>
      </c>
      <c r="I2058" s="177">
        <f>_xll.qlInterestRateIndexValueDate(Index1M,$H2058)</f>
        <v>53937</v>
      </c>
      <c r="J2058" s="182">
        <f>IFERROR(_xll.qlIndexFixing(Index1M,$H2058,TRUE,_xll.ohTrigger(RecalcTrigger,Trigger1M)),NA())</f>
        <v>1.2813439994057596E-2</v>
      </c>
      <c r="K2058" s="44">
        <f>IFERROR(_xll.qlIndexFixing(Index3M,H2058,TRUE,_xll.ohTrigger(RecalcTrigger,Trigger3M)),NA())</f>
        <v>1.2934004266090999E-2</v>
      </c>
      <c r="L2058" s="44">
        <f>IFERROR(_xll.qlIndexFixing(Index6M,$H2058,TRUE,_xll.ohTrigger(RecalcTrigger,Trigger6M)),NA())</f>
        <v>1.2742109905134927E-2</v>
      </c>
      <c r="M2058" s="183">
        <f>IFERROR(_xll.qlIndexFixing(Index1Y,$H2058,TRUE,_xll.ohTrigger(RecalcTrigger,Trigger1Y)),NA())</f>
        <v>1.3408615396217191E-2</v>
      </c>
      <c r="N2058" s="182">
        <f>IFERROR(_xll.qlIndexFixing(ONIndex1M,I2058,TRUE,_xll.ohTrigger(RecalcTrigger,Trigger1M)),NA())</f>
        <v>1.280669242733623E-2</v>
      </c>
      <c r="O2058" s="44">
        <f>IFERROR(_xll.qlIndexFixing(ONIndex3M,I2058,TRUE,_xll.ohTrigger(RecalcTrigger,Trigger3M)),NA())</f>
        <v>1.2920411547616695E-2</v>
      </c>
      <c r="P2058" s="44">
        <f>IFERROR(_xll.qlIndexFixing(ONIndex6M,I2058,TRUE,_xll.ohTrigger(RecalcTrigger,Trigger6M)),NA())</f>
        <v>1.2709455407700077E-2</v>
      </c>
      <c r="Q2058" s="183">
        <f>IFERROR(_xll.qlIndexFixing(ONIndex1Y,I2058,TRUE,_xll.ohTrigger(RecalcTrigger,Trigger1Y)),NA())</f>
        <v>1.3330673312497154E-2</v>
      </c>
    </row>
    <row r="2059" spans="2:17" x14ac:dyDescent="0.2">
      <c r="B2059" s="39" t="s">
        <v>42</v>
      </c>
      <c r="D2059" s="42">
        <f>_xll.qlCalendarAdvance(Calendar,$D2058,B2059,"f",FALSE)</f>
        <v>53940</v>
      </c>
      <c r="E2059" s="177">
        <f>_xll.qlInterestRateIndexValueDate(IndexON,D2059)</f>
        <v>53940</v>
      </c>
      <c r="F2059" s="193">
        <f>IFERROR(_xll.qlIndexFixing(IndexON,D2059,TRUE,_xll.ohTrigger(RecalcTrigger,TriggerON)),NA())</f>
        <v>1.2178321045128726E-2</v>
      </c>
      <c r="H2059" s="42">
        <f>_xll.qlCalendarAdvance(Calendar,$H2058,B2059,"f",FALSE)</f>
        <v>53940</v>
      </c>
      <c r="I2059" s="177">
        <f>_xll.qlInterestRateIndexValueDate(Index1M,$H2059)</f>
        <v>53944</v>
      </c>
      <c r="J2059" s="182">
        <f>IFERROR(_xll.qlIndexFixing(Index1M,$H2059,TRUE,_xll.ohTrigger(RecalcTrigger,Trigger1M)),NA())</f>
        <v>1.2813503053743069E-2</v>
      </c>
      <c r="K2059" s="44">
        <f>IFERROR(_xll.qlIndexFixing(Index3M,H2059,TRUE,_xll.ohTrigger(RecalcTrigger,Trigger3M)),NA())</f>
        <v>1.293279890970311E-2</v>
      </c>
      <c r="L2059" s="44">
        <f>IFERROR(_xll.qlIndexFixing(Index6M,$H2059,TRUE,_xll.ohTrigger(RecalcTrigger,Trigger6M)),NA())</f>
        <v>1.2741529780197828E-2</v>
      </c>
      <c r="M2059" s="183">
        <f>IFERROR(_xll.qlIndexFixing(Index1Y,$H2059,TRUE,_xll.ohTrigger(RecalcTrigger,Trigger1Y)),NA())</f>
        <v>1.3408022091927995E-2</v>
      </c>
      <c r="N2059" s="182">
        <f>IFERROR(_xll.qlIndexFixing(ONIndex1M,I2059,TRUE,_xll.ohTrigger(RecalcTrigger,Trigger1M)),NA())</f>
        <v>1.2806783101604324E-2</v>
      </c>
      <c r="O2059" s="44">
        <f>IFERROR(_xll.qlIndexFixing(ONIndex3M,I2059,TRUE,_xll.ohTrigger(RecalcTrigger,Trigger3M)),NA())</f>
        <v>1.2919254234011746E-2</v>
      </c>
      <c r="P2059" s="44">
        <f>IFERROR(_xll.qlIndexFixing(ONIndex6M,I2059,TRUE,_xll.ohTrigger(RecalcTrigger,Trigger6M)),NA())</f>
        <v>1.2708728223946864E-2</v>
      </c>
      <c r="Q2059" s="183">
        <f>IFERROR(_xll.qlIndexFixing(ONIndex1Y,I2059,TRUE,_xll.ohTrigger(RecalcTrigger,Trigger1Y)),NA())</f>
        <v>1.3330384386494032E-2</v>
      </c>
    </row>
    <row r="2060" spans="2:17" x14ac:dyDescent="0.2">
      <c r="B2060" s="39" t="s">
        <v>42</v>
      </c>
      <c r="D2060" s="42">
        <f>_xll.qlCalendarAdvance(Calendar,$D2059,B2060,"f",FALSE)</f>
        <v>53947</v>
      </c>
      <c r="E2060" s="177">
        <f>_xll.qlInterestRateIndexValueDate(IndexON,D2060)</f>
        <v>53947</v>
      </c>
      <c r="F2060" s="193">
        <f>IFERROR(_xll.qlIndexFixing(IndexON,D2060,TRUE,_xll.ohTrigger(RecalcTrigger,TriggerON)),NA())</f>
        <v>1.2178321045128726E-2</v>
      </c>
      <c r="H2060" s="42">
        <f>_xll.qlCalendarAdvance(Calendar,$H2059,B2060,"f",FALSE)</f>
        <v>53947</v>
      </c>
      <c r="I2060" s="177">
        <f>_xll.qlInterestRateIndexValueDate(Index1M,$H2060)</f>
        <v>53951</v>
      </c>
      <c r="J2060" s="182">
        <f>IFERROR(_xll.qlIndexFixing(Index1M,$H2060,TRUE,_xll.ohTrigger(RecalcTrigger,Trigger1M)),NA())</f>
        <v>1.2813550565982545E-2</v>
      </c>
      <c r="K2060" s="44">
        <f>IFERROR(_xll.qlIndexFixing(Index3M,H2060,TRUE,_xll.ohTrigger(RecalcTrigger,Trigger3M)),NA())</f>
        <v>1.2931586319102873E-2</v>
      </c>
      <c r="L2060" s="44">
        <f>IFERROR(_xll.qlIndexFixing(Index6M,$H2060,TRUE,_xll.ohTrigger(RecalcTrigger,Trigger6M)),NA())</f>
        <v>1.2740961798988948E-2</v>
      </c>
      <c r="M2060" s="183">
        <f>IFERROR(_xll.qlIndexFixing(Index1Y,$H2060,TRUE,_xll.ohTrigger(RecalcTrigger,Trigger1Y)),NA())</f>
        <v>1.340741690057894E-2</v>
      </c>
      <c r="N2060" s="182">
        <f>IFERROR(_xll.qlIndexFixing(ONIndex1M,I2060,TRUE,_xll.ohTrigger(RecalcTrigger,Trigger1M)),NA())</f>
        <v>1.280685830153061E-2</v>
      </c>
      <c r="O2060" s="44">
        <f>IFERROR(_xll.qlIndexFixing(ONIndex3M,I2060,TRUE,_xll.ohTrigger(RecalcTrigger,Trigger3M)),NA())</f>
        <v>1.291808976684905E-2</v>
      </c>
      <c r="P2060" s="44">
        <f>IFERROR(_xll.qlIndexFixing(ONIndex6M,I2060,TRUE,_xll.ohTrigger(RecalcTrigger,Trigger6M)),NA())</f>
        <v>1.2708012714455208E-2</v>
      </c>
      <c r="Q2060" s="183">
        <f>IFERROR(_xll.qlIndexFixing(ONIndex1Y,I2060,TRUE,_xll.ohTrigger(RecalcTrigger,Trigger1Y)),NA())</f>
        <v>1.3330084400298148E-2</v>
      </c>
    </row>
    <row r="2061" spans="2:17" x14ac:dyDescent="0.2">
      <c r="B2061" s="39" t="s">
        <v>42</v>
      </c>
      <c r="D2061" s="42">
        <f>_xll.qlCalendarAdvance(Calendar,$D2060,B2061,"f",FALSE)</f>
        <v>53954</v>
      </c>
      <c r="E2061" s="177">
        <f>_xll.qlInterestRateIndexValueDate(IndexON,D2061)</f>
        <v>53954</v>
      </c>
      <c r="F2061" s="193">
        <f>IFERROR(_xll.qlIndexFixing(IndexON,D2061,TRUE,_xll.ohTrigger(RecalcTrigger,TriggerON)),NA())</f>
        <v>1.2178321045128726E-2</v>
      </c>
      <c r="H2061" s="42">
        <f>_xll.qlCalendarAdvance(Calendar,$H2060,B2061,"f",FALSE)</f>
        <v>53954</v>
      </c>
      <c r="I2061" s="177">
        <f>_xll.qlInterestRateIndexValueDate(Index1M,$H2061)</f>
        <v>53958</v>
      </c>
      <c r="J2061" s="182">
        <f>IFERROR(_xll.qlIndexFixing(Index1M,$H2061,TRUE,_xll.ohTrigger(RecalcTrigger,Trigger1M)),NA())</f>
        <v>1.2813582498793608E-2</v>
      </c>
      <c r="K2061" s="44">
        <f>IFERROR(_xll.qlIndexFixing(Index3M,H2061,TRUE,_xll.ohTrigger(RecalcTrigger,Trigger3M)),NA())</f>
        <v>1.2930366484892089E-2</v>
      </c>
      <c r="L2061" s="44">
        <f>IFERROR(_xll.qlIndexFixing(Index6M,$H2061,TRUE,_xll.ohTrigger(RecalcTrigger,Trigger6M)),NA())</f>
        <v>1.2740405992698286E-2</v>
      </c>
      <c r="M2061" s="183">
        <f>IFERROR(_xll.qlIndexFixing(Index1Y,$H2061,TRUE,_xll.ohTrigger(RecalcTrigger,Trigger1Y)),NA())</f>
        <v>1.3406799795941822E-2</v>
      </c>
      <c r="N2061" s="182">
        <f>IFERROR(_xll.qlIndexFixing(ONIndex1M,I2061,TRUE,_xll.ohTrigger(RecalcTrigger,Trigger1M)),NA())</f>
        <v>1.2806917995220601E-2</v>
      </c>
      <c r="O2061" s="44">
        <f>IFERROR(_xll.qlIndexFixing(ONIndex3M,I2061,TRUE,_xll.ohTrigger(RecalcTrigger,Trigger3M)),NA())</f>
        <v>1.2916918136536282E-2</v>
      </c>
      <c r="P2061" s="44">
        <f>IFERROR(_xll.qlIndexFixing(ONIndex6M,I2061,TRUE,_xll.ohTrigger(RecalcTrigger,Trigger6M)),NA())</f>
        <v>1.27073089102403E-2</v>
      </c>
      <c r="Q2061" s="183">
        <f>IFERROR(_xll.qlIndexFixing(ONIndex1Y,I2061,TRUE,_xll.ohTrigger(RecalcTrigger,Trigger1Y)),NA())</f>
        <v>1.3329773328010219E-2</v>
      </c>
    </row>
    <row r="2062" spans="2:17" x14ac:dyDescent="0.2">
      <c r="B2062" s="39" t="s">
        <v>42</v>
      </c>
      <c r="D2062" s="42">
        <f>_xll.qlCalendarAdvance(Calendar,$D2061,B2062,"f",FALSE)</f>
        <v>53961</v>
      </c>
      <c r="E2062" s="177">
        <f>_xll.qlInterestRateIndexValueDate(IndexON,D2062)</f>
        <v>53961</v>
      </c>
      <c r="F2062" s="193">
        <f>IFERROR(_xll.qlIndexFixing(IndexON,D2062,TRUE,_xll.ohTrigger(RecalcTrigger,TriggerON)),NA())</f>
        <v>1.217832104504879E-2</v>
      </c>
      <c r="H2062" s="42">
        <f>_xll.qlCalendarAdvance(Calendar,$H2061,B2062,"f",FALSE)</f>
        <v>53961</v>
      </c>
      <c r="I2062" s="177">
        <f>_xll.qlInterestRateIndexValueDate(Index1M,$H2062)</f>
        <v>53965</v>
      </c>
      <c r="J2062" s="182">
        <f>IFERROR(_xll.qlIndexFixing(Index1M,$H2062,TRUE,_xll.ohTrigger(RecalcTrigger,Trigger1M)),NA())</f>
        <v>1.2813826537119155E-2</v>
      </c>
      <c r="K2062" s="44">
        <f>IFERROR(_xll.qlIndexFixing(Index3M,H2062,TRUE,_xll.ohTrigger(RecalcTrigger,Trigger3M)),NA())</f>
        <v>1.2929282257920397E-2</v>
      </c>
      <c r="L2062" s="44">
        <f>IFERROR(_xll.qlIndexFixing(Index6M,$H2062,TRUE,_xll.ohTrigger(RecalcTrigger,Trigger6M)),NA())</f>
        <v>1.2740052771987774E-2</v>
      </c>
      <c r="M2062" s="183">
        <f>IFERROR(_xll.qlIndexFixing(Index1Y,$H2062,TRUE,_xll.ohTrigger(RecalcTrigger,Trigger1Y)),NA())</f>
        <v>1.3406170751789317E-2</v>
      </c>
      <c r="N2062" s="182">
        <f>IFERROR(_xll.qlIndexFixing(ONIndex1M,I2062,TRUE,_xll.ohTrigger(RecalcTrigger,Trigger1M)),NA())</f>
        <v>1.2806962150540002E-2</v>
      </c>
      <c r="O2062" s="44">
        <f>IFERROR(_xll.qlIndexFixing(ONIndex3M,I2062,TRUE,_xll.ohTrigger(RecalcTrigger,Trigger3M)),NA())</f>
        <v>1.2915739333800857E-2</v>
      </c>
      <c r="P2062" s="44">
        <f>IFERROR(_xll.qlIndexFixing(ONIndex6M,I2062,TRUE,_xll.ohTrigger(RecalcTrigger,Trigger6M)),NA())</f>
        <v>1.2706616842397267E-2</v>
      </c>
      <c r="Q2062" s="183">
        <f>IFERROR(_xll.qlIndexFixing(ONIndex1Y,I2062,TRUE,_xll.ohTrigger(RecalcTrigger,Trigger1Y)),NA())</f>
        <v>1.3329451143651028E-2</v>
      </c>
    </row>
    <row r="2063" spans="2:17" x14ac:dyDescent="0.2">
      <c r="B2063" s="39" t="s">
        <v>42</v>
      </c>
      <c r="D2063" s="42">
        <f>_xll.qlCalendarAdvance(Calendar,$D2062,B2063,"f",FALSE)</f>
        <v>53968</v>
      </c>
      <c r="E2063" s="177">
        <f>_xll.qlInterestRateIndexValueDate(IndexON,D2063)</f>
        <v>53968</v>
      </c>
      <c r="F2063" s="193">
        <f>IFERROR(_xll.qlIndexFixing(IndexON,D2063,TRUE,_xll.ohTrigger(RecalcTrigger,TriggerON)),NA())</f>
        <v>1.217832104504879E-2</v>
      </c>
      <c r="H2063" s="42">
        <f>_xll.qlCalendarAdvance(Calendar,$H2062,B2063,"f",FALSE)</f>
        <v>53968</v>
      </c>
      <c r="I2063" s="177">
        <f>_xll.qlInterestRateIndexValueDate(Index1M,$H2063)</f>
        <v>53972</v>
      </c>
      <c r="J2063" s="182">
        <f>IFERROR(_xll.qlIndexFixing(Index1M,$H2063,TRUE,_xll.ohTrigger(RecalcTrigger,Trigger1M)),NA())</f>
        <v>1.2813826094817475E-2</v>
      </c>
      <c r="K2063" s="44">
        <f>IFERROR(_xll.qlIndexFixing(Index3M,H2063,TRUE,_xll.ohTrigger(RecalcTrigger,Trigger3M)),NA())</f>
        <v>1.2928047343452322E-2</v>
      </c>
      <c r="L2063" s="44">
        <f>IFERROR(_xll.qlIndexFixing(Index6M,$H2063,TRUE,_xll.ohTrigger(RecalcTrigger,Trigger6M)),NA())</f>
        <v>1.2739522275363659E-2</v>
      </c>
      <c r="M2063" s="183">
        <f>IFERROR(_xll.qlIndexFixing(Index1Y,$H2063,TRUE,_xll.ohTrigger(RecalcTrigger,Trigger1Y)),NA())</f>
        <v>1.3405529741894318E-2</v>
      </c>
      <c r="N2063" s="182">
        <f>IFERROR(_xll.qlIndexFixing(ONIndex1M,I2063,TRUE,_xll.ohTrigger(RecalcTrigger,Trigger1M)),NA())</f>
        <v>1.2806990735674262E-2</v>
      </c>
      <c r="O2063" s="44">
        <f>IFERROR(_xll.qlIndexFixing(ONIndex3M,I2063,TRUE,_xll.ohTrigger(RecalcTrigger,Trigger3M)),NA())</f>
        <v>1.2914553349210323E-2</v>
      </c>
      <c r="P2063" s="44">
        <f>IFERROR(_xll.qlIndexFixing(ONIndex6M,I2063,TRUE,_xll.ohTrigger(RecalcTrigger,Trigger6M)),NA())</f>
        <v>1.2705936541941298E-2</v>
      </c>
      <c r="Q2063" s="183">
        <f>IFERROR(_xll.qlIndexFixing(ONIndex1Y,I2063,TRUE,_xll.ohTrigger(RecalcTrigger,Trigger1Y)),NA())</f>
        <v>1.3329117821481162E-2</v>
      </c>
    </row>
    <row r="2064" spans="2:17" x14ac:dyDescent="0.2">
      <c r="B2064" s="39" t="s">
        <v>42</v>
      </c>
      <c r="D2064" s="42">
        <f>_xll.qlCalendarAdvance(Calendar,$D2063,B2064,"f",FALSE)</f>
        <v>53975</v>
      </c>
      <c r="E2064" s="177">
        <f>_xll.qlInterestRateIndexValueDate(IndexON,D2064)</f>
        <v>53975</v>
      </c>
      <c r="F2064" s="193">
        <f>IFERROR(_xll.qlIndexFixing(IndexON,D2064,TRUE,_xll.ohTrigger(RecalcTrigger,TriggerON)),NA())</f>
        <v>1.217832104504879E-2</v>
      </c>
      <c r="H2064" s="42">
        <f>_xll.qlCalendarAdvance(Calendar,$H2063,B2064,"f",FALSE)</f>
        <v>53975</v>
      </c>
      <c r="I2064" s="177">
        <f>_xll.qlInterestRateIndexValueDate(Index1M,$H2064)</f>
        <v>53979</v>
      </c>
      <c r="J2064" s="182">
        <f>IFERROR(_xll.qlIndexFixing(Index1M,$H2064,TRUE,_xll.ohTrigger(RecalcTrigger,Trigger1M)),NA())</f>
        <v>1.2813809974285471E-2</v>
      </c>
      <c r="K2064" s="44">
        <f>IFERROR(_xll.qlIndexFixing(Index3M,H2064,TRUE,_xll.ohTrigger(RecalcTrigger,Trigger3M)),NA())</f>
        <v>1.2926805156250526E-2</v>
      </c>
      <c r="L2064" s="44">
        <f>IFERROR(_xll.qlIndexFixing(Index6M,$H2064,TRUE,_xll.ohTrigger(RecalcTrigger,Trigger6M)),NA())</f>
        <v>1.273900404989238E-2</v>
      </c>
      <c r="M2064" s="183">
        <f>IFERROR(_xll.qlIndexFixing(Index1Y,$H2064,TRUE,_xll.ohTrigger(RecalcTrigger,Trigger1Y)),NA())</f>
        <v>1.3404876740030805E-2</v>
      </c>
      <c r="N2064" s="182">
        <f>IFERROR(_xll.qlIndexFixing(ONIndex1M,I2064,TRUE,_xll.ohTrigger(RecalcTrigger,Trigger1M)),NA())</f>
        <v>1.2807003718648957E-2</v>
      </c>
      <c r="O2064" s="44">
        <f>IFERROR(_xll.qlIndexFixing(ONIndex3M,I2064,TRUE,_xll.ohTrigger(RecalcTrigger,Trigger3M)),NA())</f>
        <v>1.2913360173492094E-2</v>
      </c>
      <c r="P2064" s="44">
        <f>IFERROR(_xll.qlIndexFixing(ONIndex6M,I2064,TRUE,_xll.ohTrigger(RecalcTrigger,Trigger6M)),NA())</f>
        <v>1.2705268039647777E-2</v>
      </c>
      <c r="Q2064" s="183">
        <f>IFERROR(_xll.qlIndexFixing(ONIndex1Y,I2064,TRUE,_xll.ohTrigger(RecalcTrigger,Trigger1Y)),NA())</f>
        <v>1.3328773335521404E-2</v>
      </c>
    </row>
    <row r="2065" spans="2:17" x14ac:dyDescent="0.2">
      <c r="B2065" s="39" t="s">
        <v>42</v>
      </c>
      <c r="D2065" s="42">
        <f>_xll.qlCalendarAdvance(Calendar,$D2064,B2065,"f",FALSE)</f>
        <v>53982</v>
      </c>
      <c r="E2065" s="177">
        <f>_xll.qlInterestRateIndexValueDate(IndexON,D2065)</f>
        <v>53982</v>
      </c>
      <c r="F2065" s="193">
        <f>IFERROR(_xll.qlIndexFixing(IndexON,D2065,TRUE,_xll.ohTrigger(RecalcTrigger,TriggerON)),NA())</f>
        <v>1.2178321044968854E-2</v>
      </c>
      <c r="H2065" s="42">
        <f>_xll.qlCalendarAdvance(Calendar,$H2064,B2065,"f",FALSE)</f>
        <v>53982</v>
      </c>
      <c r="I2065" s="177">
        <f>_xll.qlInterestRateIndexValueDate(Index1M,$H2065)</f>
        <v>53986</v>
      </c>
      <c r="J2065" s="182">
        <f>IFERROR(_xll.qlIndexFixing(Index1M,$H2065,TRUE,_xll.ohTrigger(RecalcTrigger,Trigger1M)),NA())</f>
        <v>1.2813778143533242E-2</v>
      </c>
      <c r="K2065" s="44">
        <f>IFERROR(_xll.qlIndexFixing(Index3M,H2065,TRUE,_xll.ohTrigger(RecalcTrigger,Trigger3M)),NA())</f>
        <v>1.2925555686917311E-2</v>
      </c>
      <c r="L2065" s="44">
        <f>IFERROR(_xll.qlIndexFixing(Index6M,$H2065,TRUE,_xll.ohTrigger(RecalcTrigger,Trigger6M)),NA())</f>
        <v>1.2738498126766036E-2</v>
      </c>
      <c r="M2065" s="183">
        <f>IFERROR(_xll.qlIndexFixing(Index1Y,$H2065,TRUE,_xll.ohTrigger(RecalcTrigger,Trigger1Y)),NA())</f>
        <v>1.3404211719972112E-2</v>
      </c>
      <c r="N2065" s="182">
        <f>IFERROR(_xll.qlIndexFixing(ONIndex1M,I2065,TRUE,_xll.ohTrigger(RecalcTrigger,Trigger1M)),NA())</f>
        <v>1.2807001067489665E-2</v>
      </c>
      <c r="O2065" s="44">
        <f>IFERROR(_xll.qlIndexFixing(ONIndex3M,I2065,TRUE,_xll.ohTrigger(RecalcTrigger,Trigger3M)),NA())</f>
        <v>1.2912159797293654E-2</v>
      </c>
      <c r="P2065" s="44">
        <f>IFERROR(_xll.qlIndexFixing(ONIndex6M,I2065,TRUE,_xll.ohTrigger(RecalcTrigger,Trigger6M)),NA())</f>
        <v>1.2704611366691765E-2</v>
      </c>
      <c r="Q2065" s="183">
        <f>IFERROR(_xll.qlIndexFixing(ONIndex1Y,I2065,TRUE,_xll.ohTrigger(RecalcTrigger,Trigger1Y)),NA())</f>
        <v>1.3328417659872471E-2</v>
      </c>
    </row>
    <row r="2066" spans="2:17" x14ac:dyDescent="0.2">
      <c r="B2066" s="39" t="s">
        <v>42</v>
      </c>
      <c r="D2066" s="42">
        <f>_xll.qlCalendarAdvance(Calendar,$D2065,B2066,"f",FALSE)</f>
        <v>53989</v>
      </c>
      <c r="E2066" s="177">
        <f>_xll.qlInterestRateIndexValueDate(IndexON,D2066)</f>
        <v>53989</v>
      </c>
      <c r="F2066" s="193">
        <f>IFERROR(_xll.qlIndexFixing(IndexON,D2066,TRUE,_xll.ohTrigger(RecalcTrigger,TriggerON)),NA())</f>
        <v>1.2178321045128726E-2</v>
      </c>
      <c r="H2066" s="42">
        <f>_xll.qlCalendarAdvance(Calendar,$H2065,B2066,"f",FALSE)</f>
        <v>53989</v>
      </c>
      <c r="I2066" s="177">
        <f>_xll.qlInterestRateIndexValueDate(Index1M,$H2066)</f>
        <v>53993</v>
      </c>
      <c r="J2066" s="182">
        <f>IFERROR(_xll.qlIndexFixing(Index1M,$H2066,TRUE,_xll.ohTrigger(RecalcTrigger,Trigger1M)),NA())</f>
        <v>1.2813730570570898E-2</v>
      </c>
      <c r="K2066" s="44">
        <f>IFERROR(_xll.qlIndexFixing(Index3M,H2066,TRUE,_xll.ohTrigger(RecalcTrigger,Trigger3M)),NA())</f>
        <v>1.2924298926054107E-2</v>
      </c>
      <c r="L2066" s="44">
        <f>IFERROR(_xll.qlIndexFixing(Index6M,$H2066,TRUE,_xll.ohTrigger(RecalcTrigger,Trigger6M)),NA())</f>
        <v>1.2738004537176726E-2</v>
      </c>
      <c r="M2066" s="183">
        <f>IFERROR(_xll.qlIndexFixing(Index1Y,$H2066,TRUE,_xll.ohTrigger(RecalcTrigger,Trigger1Y)),NA())</f>
        <v>1.3403534655493533E-2</v>
      </c>
      <c r="N2066" s="182">
        <f>IFERROR(_xll.qlIndexFixing(ONIndex1M,I2066,TRUE,_xll.ohTrigger(RecalcTrigger,Trigger1M)),NA())</f>
        <v>1.2806982750301898E-2</v>
      </c>
      <c r="O2066" s="44">
        <f>IFERROR(_xll.qlIndexFixing(ONIndex3M,I2066,TRUE,_xll.ohTrigger(RecalcTrigger,Trigger3M)),NA())</f>
        <v>1.2910952211022675E-2</v>
      </c>
      <c r="P2066" s="44">
        <f>IFERROR(_xll.qlIndexFixing(ONIndex6M,I2066,TRUE,_xll.ohTrigger(RecalcTrigger,Trigger6M)),NA())</f>
        <v>1.2703966554168389E-2</v>
      </c>
      <c r="Q2066" s="183">
        <f>IFERROR(_xll.qlIndexFixing(ONIndex1Y,I2066,TRUE,_xll.ohTrigger(RecalcTrigger,Trigger1Y)),NA())</f>
        <v>1.332805076863508E-2</v>
      </c>
    </row>
    <row r="2067" spans="2:17" x14ac:dyDescent="0.2">
      <c r="B2067" s="39" t="s">
        <v>42</v>
      </c>
      <c r="D2067" s="42">
        <f>_xll.qlCalendarAdvance(Calendar,$D2066,B2067,"f",FALSE)</f>
        <v>53996</v>
      </c>
      <c r="E2067" s="177">
        <f>_xll.qlInterestRateIndexValueDate(IndexON,D2067)</f>
        <v>53996</v>
      </c>
      <c r="F2067" s="193">
        <f>IFERROR(_xll.qlIndexFixing(IndexON,D2067,TRUE,_xll.ohTrigger(RecalcTrigger,TriggerON)),NA())</f>
        <v>1.217832104504879E-2</v>
      </c>
      <c r="H2067" s="42">
        <f>_xll.qlCalendarAdvance(Calendar,$H2066,B2067,"f",FALSE)</f>
        <v>53996</v>
      </c>
      <c r="I2067" s="177">
        <f>_xll.qlInterestRateIndexValueDate(Index1M,$H2067)</f>
        <v>54000</v>
      </c>
      <c r="J2067" s="182">
        <f>IFERROR(_xll.qlIndexFixing(Index1M,$H2067,TRUE,_xll.ohTrigger(RecalcTrigger,Trigger1M)),NA())</f>
        <v>1.2813445136336199E-2</v>
      </c>
      <c r="K2067" s="44">
        <f>IFERROR(_xll.qlIndexFixing(Index3M,H2067,TRUE,_xll.ohTrigger(RecalcTrigger,Trigger3M)),NA())</f>
        <v>1.2923034864264084E-2</v>
      </c>
      <c r="L2067" s="44">
        <f>IFERROR(_xll.qlIndexFixing(Index6M,$H2067,TRUE,_xll.ohTrigger(RecalcTrigger,Trigger6M)),NA())</f>
        <v>1.2737328574937664E-2</v>
      </c>
      <c r="M2067" s="183">
        <f>IFERROR(_xll.qlIndexFixing(Index1Y,$H2067,TRUE,_xll.ohTrigger(RecalcTrigger,Trigger1Y)),NA())</f>
        <v>1.3402845520369267E-2</v>
      </c>
      <c r="N2067" s="182">
        <f>IFERROR(_xll.qlIndexFixing(ONIndex1M,I2067,TRUE,_xll.ohTrigger(RecalcTrigger,Trigger1M)),NA())</f>
        <v>1.2806948735031298E-2</v>
      </c>
      <c r="O2067" s="44">
        <f>IFERROR(_xll.qlIndexFixing(ONIndex3M,I2067,TRUE,_xll.ohTrigger(RecalcTrigger,Trigger3M)),NA())</f>
        <v>1.2909737405646382E-2</v>
      </c>
      <c r="P2067" s="44">
        <f>IFERROR(_xll.qlIndexFixing(ONIndex6M,I2067,TRUE,_xll.ohTrigger(RecalcTrigger,Trigger6M)),NA())</f>
        <v>1.2703333632932967E-2</v>
      </c>
      <c r="Q2067" s="183">
        <f>IFERROR(_xll.qlIndexFixing(ONIndex1Y,I2067,TRUE,_xll.ohTrigger(RecalcTrigger,Trigger1Y)),NA())</f>
        <v>1.3327672635909948E-2</v>
      </c>
    </row>
    <row r="2068" spans="2:17" x14ac:dyDescent="0.2">
      <c r="B2068" s="39" t="s">
        <v>42</v>
      </c>
      <c r="D2068" s="42">
        <f>_xll.qlCalendarAdvance(Calendar,$D2067,B2068,"f",FALSE)</f>
        <v>54003</v>
      </c>
      <c r="E2068" s="177">
        <f>_xll.qlInterestRateIndexValueDate(IndexON,D2068)</f>
        <v>54003</v>
      </c>
      <c r="F2068" s="193">
        <f>IFERROR(_xll.qlIndexFixing(IndexON,D2068,TRUE,_xll.ohTrigger(RecalcTrigger,TriggerON)),NA())</f>
        <v>1.217832104504879E-2</v>
      </c>
      <c r="H2068" s="42">
        <f>_xll.qlCalendarAdvance(Calendar,$H2067,B2068,"f",FALSE)</f>
        <v>54003</v>
      </c>
      <c r="I2068" s="177">
        <f>_xll.qlInterestRateIndexValueDate(Index1M,$H2068)</f>
        <v>54007</v>
      </c>
      <c r="J2068" s="182">
        <f>IFERROR(_xll.qlIndexFixing(Index1M,$H2068,TRUE,_xll.ohTrigger(RecalcTrigger,Trigger1M)),NA())</f>
        <v>1.2813367117502139E-2</v>
      </c>
      <c r="K2068" s="44">
        <f>IFERROR(_xll.qlIndexFixing(Index3M,H2068,TRUE,_xll.ohTrigger(RecalcTrigger,Trigger3M)),NA())</f>
        <v>1.2921763492147803E-2</v>
      </c>
      <c r="L2068" s="44">
        <f>IFERROR(_xll.qlIndexFixing(Index6M,$H2068,TRUE,_xll.ohTrigger(RecalcTrigger,Trigger6M)),NA())</f>
        <v>1.2736858866426897E-2</v>
      </c>
      <c r="M2068" s="183">
        <f>IFERROR(_xll.qlIndexFixing(Index1Y,$H2068,TRUE,_xll.ohTrigger(RecalcTrigger,Trigger1Y)),NA())</f>
        <v>1.3402144288375483E-2</v>
      </c>
      <c r="N2068" s="182">
        <f>IFERROR(_xll.qlIndexFixing(ONIndex1M,I2068,TRUE,_xll.ohTrigger(RecalcTrigger,Trigger1M)),NA())</f>
        <v>1.2806898989783377E-2</v>
      </c>
      <c r="O2068" s="44">
        <f>IFERROR(_xll.qlIndexFixing(ONIndex3M,I2068,TRUE,_xll.ohTrigger(RecalcTrigger,Trigger3M)),NA())</f>
        <v>1.2908515371412577E-2</v>
      </c>
      <c r="P2068" s="44">
        <f>IFERROR(_xll.qlIndexFixing(ONIndex6M,I2068,TRUE,_xll.ohTrigger(RecalcTrigger,Trigger6M)),NA())</f>
        <v>1.270271263400069E-2</v>
      </c>
      <c r="Q2068" s="183">
        <f>IFERROR(_xll.qlIndexFixing(ONIndex1Y,I2068,TRUE,_xll.ohTrigger(RecalcTrigger,Trigger1Y)),NA())</f>
        <v>1.3327283235797793E-2</v>
      </c>
    </row>
    <row r="2069" spans="2:17" x14ac:dyDescent="0.2">
      <c r="B2069" s="39" t="s">
        <v>42</v>
      </c>
      <c r="D2069" s="42">
        <f>_xll.qlCalendarAdvance(Calendar,$D2068,B2069,"f",FALSE)</f>
        <v>54010</v>
      </c>
      <c r="E2069" s="177">
        <f>_xll.qlInterestRateIndexValueDate(IndexON,D2069)</f>
        <v>54010</v>
      </c>
      <c r="F2069" s="193">
        <f>IFERROR(_xll.qlIndexFixing(IndexON,D2069,TRUE,_xll.ohTrigger(RecalcTrigger,TriggerON)),NA())</f>
        <v>1.2178321045128726E-2</v>
      </c>
      <c r="H2069" s="42">
        <f>_xll.qlCalendarAdvance(Calendar,$H2068,B2069,"f",FALSE)</f>
        <v>54010</v>
      </c>
      <c r="I2069" s="177">
        <f>_xll.qlInterestRateIndexValueDate(Index1M,$H2069)</f>
        <v>54014</v>
      </c>
      <c r="J2069" s="182">
        <f>IFERROR(_xll.qlIndexFixing(Index1M,$H2069,TRUE,_xll.ohTrigger(RecalcTrigger,Trigger1M)),NA())</f>
        <v>1.2813273263345692E-2</v>
      </c>
      <c r="K2069" s="44">
        <f>IFERROR(_xll.qlIndexFixing(Index3M,H2069,TRUE,_xll.ohTrigger(RecalcTrigger,Trigger3M)),NA())</f>
        <v>1.2920484800307566E-2</v>
      </c>
      <c r="L2069" s="44">
        <f>IFERROR(_xll.qlIndexFixing(Index6M,$H2069,TRUE,_xll.ohTrigger(RecalcTrigger,Trigger6M)),NA())</f>
        <v>1.273640158236573E-2</v>
      </c>
      <c r="M2069" s="183">
        <f>IFERROR(_xll.qlIndexFixing(Index1Y,$H2069,TRUE,_xll.ohTrigger(RecalcTrigger,Trigger1Y)),NA())</f>
        <v>1.3401430933287915E-2</v>
      </c>
      <c r="N2069" s="182">
        <f>IFERROR(_xll.qlIndexFixing(ONIndex1M,I2069,TRUE,_xll.ohTrigger(RecalcTrigger,Trigger1M)),NA())</f>
        <v>1.2806833482663649E-2</v>
      </c>
      <c r="O2069" s="44">
        <f>IFERROR(_xll.qlIndexFixing(ONIndex3M,I2069,TRUE,_xll.ohTrigger(RecalcTrigger,Trigger3M)),NA())</f>
        <v>1.2907286099288484E-2</v>
      </c>
      <c r="P2069" s="44">
        <f>IFERROR(_xll.qlIndexFixing(ONIndex6M,I2069,TRUE,_xll.ohTrigger(RecalcTrigger,Trigger6M)),NA())</f>
        <v>1.2702103588466684E-2</v>
      </c>
      <c r="Q2069" s="183">
        <f>IFERROR(_xll.qlIndexFixing(ONIndex1Y,I2069,TRUE,_xll.ohTrigger(RecalcTrigger,Trigger1Y)),NA())</f>
        <v>1.3326882542479268E-2</v>
      </c>
    </row>
    <row r="2070" spans="2:17" x14ac:dyDescent="0.2">
      <c r="B2070" s="39" t="s">
        <v>42</v>
      </c>
      <c r="D2070" s="42">
        <f>_xll.qlCalendarAdvance(Calendar,$D2069,B2070,"f",FALSE)</f>
        <v>54017</v>
      </c>
      <c r="E2070" s="177">
        <f>_xll.qlInterestRateIndexValueDate(IndexON,D2070)</f>
        <v>54017</v>
      </c>
      <c r="F2070" s="193">
        <f>IFERROR(_xll.qlIndexFixing(IndexON,D2070,TRUE,_xll.ohTrigger(RecalcTrigger,TriggerON)),NA())</f>
        <v>1.217832104504879E-2</v>
      </c>
      <c r="H2070" s="42">
        <f>_xll.qlCalendarAdvance(Calendar,$H2069,B2070,"f",FALSE)</f>
        <v>54017</v>
      </c>
      <c r="I2070" s="177">
        <f>_xll.qlInterestRateIndexValueDate(Index1M,$H2070)</f>
        <v>54021</v>
      </c>
      <c r="J2070" s="182">
        <f>IFERROR(_xll.qlIndexFixing(Index1M,$H2070,TRUE,_xll.ohTrigger(RecalcTrigger,Trigger1M)),NA())</f>
        <v>1.2813600788214585E-2</v>
      </c>
      <c r="K2070" s="44">
        <f>IFERROR(_xll.qlIndexFixing(Index3M,H2070,TRUE,_xll.ohTrigger(RecalcTrigger,Trigger3M)),NA())</f>
        <v>1.2919198779345669E-2</v>
      </c>
      <c r="L2070" s="44">
        <f>IFERROR(_xll.qlIndexFixing(Index6M,$H2070,TRUE,_xll.ohTrigger(RecalcTrigger,Trigger6M)),NA())</f>
        <v>1.2735956753946356E-2</v>
      </c>
      <c r="M2070" s="183">
        <f>IFERROR(_xll.qlIndexFixing(Index1Y,$H2070,TRUE,_xll.ohTrigger(RecalcTrigger,Trigger1Y)),NA())</f>
        <v>1.3400705428883383E-2</v>
      </c>
      <c r="N2070" s="182">
        <f>IFERROR(_xll.qlIndexFixing(ONIndex1M,I2070,TRUE,_xll.ohTrigger(RecalcTrigger,Trigger1M)),NA())</f>
        <v>1.2806752181617753E-2</v>
      </c>
      <c r="O2070" s="44">
        <f>IFERROR(_xll.qlIndexFixing(ONIndex3M,I2070,TRUE,_xll.ohTrigger(RecalcTrigger,Trigger3M)),NA())</f>
        <v>1.2906049579601842E-2</v>
      </c>
      <c r="P2070" s="44">
        <f>IFERROR(_xll.qlIndexFixing(ONIndex6M,I2070,TRUE,_xll.ohTrigger(RecalcTrigger,Trigger6M)),NA())</f>
        <v>1.2701506527186268E-2</v>
      </c>
      <c r="Q2070" s="183">
        <f>IFERROR(_xll.qlIndexFixing(ONIndex1Y,I2070,TRUE,_xll.ohTrigger(RecalcTrigger,Trigger1Y)),NA())</f>
        <v>1.3326470529735346E-2</v>
      </c>
    </row>
    <row r="2071" spans="2:17" x14ac:dyDescent="0.2">
      <c r="B2071" s="39" t="s">
        <v>42</v>
      </c>
      <c r="D2071" s="42">
        <f>_xll.qlCalendarAdvance(Calendar,$D2070,B2071,"f",FALSE)</f>
        <v>54024</v>
      </c>
      <c r="E2071" s="177">
        <f>_xll.qlInterestRateIndexValueDate(IndexON,D2071)</f>
        <v>54024</v>
      </c>
      <c r="F2071" s="193">
        <f>IFERROR(_xll.qlIndexFixing(IndexON,D2071,TRUE,_xll.ohTrigger(RecalcTrigger,TriggerON)),NA())</f>
        <v>1.217832104504879E-2</v>
      </c>
      <c r="H2071" s="42">
        <f>_xll.qlCalendarAdvance(Calendar,$H2070,B2071,"f",FALSE)</f>
        <v>54024</v>
      </c>
      <c r="I2071" s="177">
        <f>_xll.qlInterestRateIndexValueDate(Index1M,$H2071)</f>
        <v>54028</v>
      </c>
      <c r="J2071" s="182">
        <f>IFERROR(_xll.qlIndexFixing(Index1M,$H2071,TRUE,_xll.ohTrigger(RecalcTrigger,Trigger1M)),NA())</f>
        <v>1.2813255453072006E-2</v>
      </c>
      <c r="K2071" s="44">
        <f>IFERROR(_xll.qlIndexFixing(Index3M,H2071,TRUE,_xll.ohTrigger(RecalcTrigger,Trigger3M)),NA())</f>
        <v>1.291776767661237E-2</v>
      </c>
      <c r="L2071" s="44">
        <f>IFERROR(_xll.qlIndexFixing(Index6M,$H2071,TRUE,_xll.ohTrigger(RecalcTrigger,Trigger6M)),NA())</f>
        <v>1.2735722684048855E-2</v>
      </c>
      <c r="M2071" s="183">
        <f>IFERROR(_xll.qlIndexFixing(Index1Y,$H2071,TRUE,_xll.ohTrigger(RecalcTrigger,Trigger1Y)),NA())</f>
        <v>1.3399967748938932E-2</v>
      </c>
      <c r="N2071" s="182">
        <f>IFERROR(_xll.qlIndexFixing(ONIndex1M,I2071,TRUE,_xll.ohTrigger(RecalcTrigger,Trigger1M)),NA())</f>
        <v>1.2806655054671268E-2</v>
      </c>
      <c r="O2071" s="44">
        <f>IFERROR(_xll.qlIndexFixing(ONIndex3M,I2071,TRUE,_xll.ohTrigger(RecalcTrigger,Trigger3M)),NA())</f>
        <v>1.2904805803239938E-2</v>
      </c>
      <c r="P2071" s="44">
        <f>IFERROR(_xll.qlIndexFixing(ONIndex6M,I2071,TRUE,_xll.ohTrigger(RecalcTrigger,Trigger6M)),NA())</f>
        <v>1.2700921481254568E-2</v>
      </c>
      <c r="Q2071" s="183">
        <f>IFERROR(_xll.qlIndexFixing(ONIndex1Y,I2071,TRUE,_xll.ohTrigger(RecalcTrigger,Trigger1Y)),NA())</f>
        <v>1.3326047172226296E-2</v>
      </c>
    </row>
    <row r="2072" spans="2:17" x14ac:dyDescent="0.2">
      <c r="B2072" s="39" t="s">
        <v>42</v>
      </c>
      <c r="D2072" s="42">
        <f>_xll.qlCalendarAdvance(Calendar,$D2071,B2072,"f",FALSE)</f>
        <v>54031</v>
      </c>
      <c r="E2072" s="177">
        <f>_xll.qlInterestRateIndexValueDate(IndexON,D2072)</f>
        <v>54031</v>
      </c>
      <c r="F2072" s="193">
        <f>IFERROR(_xll.qlIndexFixing(IndexON,D2072,TRUE,_xll.ohTrigger(RecalcTrigger,TriggerON)),NA())</f>
        <v>1.217832104504879E-2</v>
      </c>
      <c r="H2072" s="42">
        <f>_xll.qlCalendarAdvance(Calendar,$H2071,B2072,"f",FALSE)</f>
        <v>54031</v>
      </c>
      <c r="I2072" s="177">
        <f>_xll.qlInterestRateIndexValueDate(Index1M,$H2072)</f>
        <v>54035</v>
      </c>
      <c r="J2072" s="182">
        <f>IFERROR(_xll.qlIndexFixing(Index1M,$H2072,TRUE,_xll.ohTrigger(RecalcTrigger,Trigger1M)),NA())</f>
        <v>1.2813112755123066E-2</v>
      </c>
      <c r="K2072" s="44">
        <f>IFERROR(_xll.qlIndexFixing(Index3M,H2072,TRUE,_xll.ohTrigger(RecalcTrigger,Trigger3M)),NA())</f>
        <v>1.2916467542412512E-2</v>
      </c>
      <c r="L2072" s="44">
        <f>IFERROR(_xll.qlIndexFixing(Index6M,$H2072,TRUE,_xll.ohTrigger(RecalcTrigger,Trigger6M)),NA())</f>
        <v>1.2735303750739391E-2</v>
      </c>
      <c r="M2072" s="183">
        <f>IFERROR(_xll.qlIndexFixing(Index1Y,$H2072,TRUE,_xll.ohTrigger(RecalcTrigger,Trigger1Y)),NA())</f>
        <v>1.33992178672316E-2</v>
      </c>
      <c r="N2072" s="182">
        <f>IFERROR(_xll.qlIndexFixing(ONIndex1M,I2072,TRUE,_xll.ohTrigger(RecalcTrigger,Trigger1M)),NA())</f>
        <v>1.2806542070009641E-2</v>
      </c>
      <c r="O2072" s="44">
        <f>IFERROR(_xll.qlIndexFixing(ONIndex3M,I2072,TRUE,_xll.ohTrigger(RecalcTrigger,Trigger3M)),NA())</f>
        <v>1.2903554760690383E-2</v>
      </c>
      <c r="P2072" s="44">
        <f>IFERROR(_xll.qlIndexFixing(ONIndex6M,I2072,TRUE,_xll.ohTrigger(RecalcTrigger,Trigger6M)),NA())</f>
        <v>1.270034848176671E-2</v>
      </c>
      <c r="Q2072" s="183">
        <f>IFERROR(_xll.qlIndexFixing(ONIndex1Y,I2072,TRUE,_xll.ohTrigger(RecalcTrigger,Trigger1Y)),NA())</f>
        <v>1.332561244357322E-2</v>
      </c>
    </row>
    <row r="2073" spans="2:17" x14ac:dyDescent="0.2">
      <c r="B2073" s="39" t="s">
        <v>42</v>
      </c>
      <c r="D2073" s="42">
        <f>_xll.qlCalendarAdvance(Calendar,$D2072,B2073,"f",FALSE)</f>
        <v>54038</v>
      </c>
      <c r="E2073" s="177">
        <f>_xll.qlInterestRateIndexValueDate(IndexON,D2073)</f>
        <v>54038</v>
      </c>
      <c r="F2073" s="193">
        <f>IFERROR(_xll.qlIndexFixing(IndexON,D2073,TRUE,_xll.ohTrigger(RecalcTrigger,TriggerON)),NA())</f>
        <v>1.217832104504879E-2</v>
      </c>
      <c r="H2073" s="42">
        <f>_xll.qlCalendarAdvance(Calendar,$H2072,B2073,"f",FALSE)</f>
        <v>54038</v>
      </c>
      <c r="I2073" s="177">
        <f>_xll.qlInterestRateIndexValueDate(Index1M,$H2073)</f>
        <v>54042</v>
      </c>
      <c r="J2073" s="182">
        <f>IFERROR(_xll.qlIndexFixing(Index1M,$H2073,TRUE,_xll.ohTrigger(RecalcTrigger,Trigger1M)),NA())</f>
        <v>1.2812954091057954E-2</v>
      </c>
      <c r="K2073" s="44">
        <f>IFERROR(_xll.qlIndexFixing(Index3M,H2073,TRUE,_xll.ohTrigger(RecalcTrigger,Trigger3M)),NA())</f>
        <v>1.2915160051829017E-2</v>
      </c>
      <c r="L2073" s="44">
        <f>IFERROR(_xll.qlIndexFixing(Index6M,$H2073,TRUE,_xll.ohTrigger(RecalcTrigger,Trigger6M)),NA())</f>
        <v>1.2734897369321695E-2</v>
      </c>
      <c r="M2073" s="183">
        <f>IFERROR(_xll.qlIndexFixing(Index1Y,$H2073,TRUE,_xll.ohTrigger(RecalcTrigger,Trigger1Y)),NA())</f>
        <v>1.3398455757540617E-2</v>
      </c>
      <c r="N2073" s="182">
        <f>IFERROR(_xll.qlIndexFixing(ONIndex1M,I2073,TRUE,_xll.ohTrigger(RecalcTrigger,Trigger1M)),NA())</f>
        <v>1.2806413195578514E-2</v>
      </c>
      <c r="O2073" s="44">
        <f>IFERROR(_xll.qlIndexFixing(ONIndex3M,I2073,TRUE,_xll.ohTrigger(RecalcTrigger,Trigger3M)),NA())</f>
        <v>1.2902296442440786E-2</v>
      </c>
      <c r="P2073" s="44">
        <f>IFERROR(_xll.qlIndexFixing(ONIndex6M,I2073,TRUE,_xll.ohTrigger(RecalcTrigger,Trigger6M)),NA())</f>
        <v>1.2699787559498077E-2</v>
      </c>
      <c r="Q2073" s="183">
        <f>IFERROR(_xll.qlIndexFixing(ONIndex1Y,I2073,TRUE,_xll.ohTrigger(RecalcTrigger,Trigger1Y)),NA())</f>
        <v>1.3325166318036707E-2</v>
      </c>
    </row>
    <row r="2074" spans="2:17" x14ac:dyDescent="0.2">
      <c r="B2074" s="39" t="s">
        <v>42</v>
      </c>
      <c r="D2074" s="42">
        <f>_xll.qlCalendarAdvance(Calendar,$D2073,B2074,"f",FALSE)</f>
        <v>54045</v>
      </c>
      <c r="E2074" s="177">
        <f>_xll.qlInterestRateIndexValueDate(IndexON,D2074)</f>
        <v>54045</v>
      </c>
      <c r="F2074" s="193">
        <f>IFERROR(_xll.qlIndexFixing(IndexON,D2074,TRUE,_xll.ohTrigger(RecalcTrigger,TriggerON)),NA())</f>
        <v>1.2178321045128726E-2</v>
      </c>
      <c r="H2074" s="42">
        <f>_xll.qlCalendarAdvance(Calendar,$H2073,B2074,"f",FALSE)</f>
        <v>54045</v>
      </c>
      <c r="I2074" s="177">
        <f>_xll.qlInterestRateIndexValueDate(Index1M,$H2074)</f>
        <v>54049</v>
      </c>
      <c r="J2074" s="182">
        <f>IFERROR(_xll.qlIndexFixing(Index1M,$H2074,TRUE,_xll.ohTrigger(RecalcTrigger,Trigger1M)),NA())</f>
        <v>1.2812779428884197E-2</v>
      </c>
      <c r="K2074" s="44">
        <f>IFERROR(_xll.qlIndexFixing(Index3M,H2074,TRUE,_xll.ohTrigger(RecalcTrigger,Trigger3M)),NA())</f>
        <v>1.2913845195461056E-2</v>
      </c>
      <c r="L2074" s="44">
        <f>IFERROR(_xll.qlIndexFixing(Index6M,$H2074,TRUE,_xll.ohTrigger(RecalcTrigger,Trigger6M)),NA())</f>
        <v>1.2734503570988735E-2</v>
      </c>
      <c r="M2074" s="183">
        <f>IFERROR(_xll.qlIndexFixing(Index1Y,$H2074,TRUE,_xll.ohTrigger(RecalcTrigger,Trigger1Y)),NA())</f>
        <v>1.339768139364346E-2</v>
      </c>
      <c r="N2074" s="182">
        <f>IFERROR(_xll.qlIndexFixing(ONIndex1M,I2074,TRUE,_xll.ohTrigger(RecalcTrigger,Trigger1M)),NA())</f>
        <v>1.2806656910973047E-2</v>
      </c>
      <c r="O2074" s="44">
        <f>IFERROR(_xll.qlIndexFixing(ONIndex3M,I2074,TRUE,_xll.ohTrigger(RecalcTrigger,Trigger3M)),NA())</f>
        <v>1.2900948446459282E-2</v>
      </c>
      <c r="P2074" s="44">
        <f>IFERROR(_xll.qlIndexFixing(ONIndex6M,I2074,TRUE,_xll.ohTrigger(RecalcTrigger,Trigger6M)),NA())</f>
        <v>1.2699455299571838E-2</v>
      </c>
      <c r="Q2074" s="183">
        <f>IFERROR(_xll.qlIndexFixing(ONIndex1Y,I2074,TRUE,_xll.ohTrigger(RecalcTrigger,Trigger1Y)),NA())</f>
        <v>1.3325002276323161E-2</v>
      </c>
    </row>
    <row r="2075" spans="2:17" x14ac:dyDescent="0.2">
      <c r="B2075" s="39" t="s">
        <v>42</v>
      </c>
      <c r="D2075" s="42">
        <f>_xll.qlCalendarAdvance(Calendar,$D2074,B2075,"f",FALSE)</f>
        <v>54053</v>
      </c>
      <c r="E2075" s="177">
        <f>_xll.qlInterestRateIndexValueDate(IndexON,D2075)</f>
        <v>54053</v>
      </c>
      <c r="F2075" s="193">
        <f>IFERROR(_xll.qlIndexFixing(IndexON,D2075,TRUE,_xll.ohTrigger(RecalcTrigger,TriggerON)),NA())</f>
        <v>1.2178733026164679E-2</v>
      </c>
      <c r="H2075" s="42">
        <f>_xll.qlCalendarAdvance(Calendar,$H2074,B2075,"f",FALSE)</f>
        <v>54053</v>
      </c>
      <c r="I2075" s="177">
        <f>_xll.qlInterestRateIndexValueDate(Index1M,$H2075)</f>
        <v>54057</v>
      </c>
      <c r="J2075" s="182">
        <f>IFERROR(_xll.qlIndexFixing(Index1M,$H2075,TRUE,_xll.ohTrigger(RecalcTrigger,Trigger1M)),NA())</f>
        <v>1.281256018442677E-2</v>
      </c>
      <c r="K2075" s="44">
        <f>IFERROR(_xll.qlIndexFixing(Index3M,H2075,TRUE,_xll.ohTrigger(RecalcTrigger,Trigger3M)),NA())</f>
        <v>1.2912333471088121E-2</v>
      </c>
      <c r="L2075" s="44">
        <f>IFERROR(_xll.qlIndexFixing(Index6M,$H2075,TRUE,_xll.ohTrigger(RecalcTrigger,Trigger6M)),NA())</f>
        <v>1.273386698636891E-2</v>
      </c>
      <c r="M2075" s="183">
        <f>IFERROR(_xll.qlIndexFixing(Index1Y,$H2075,TRUE,_xll.ohTrigger(RecalcTrigger,Trigger1Y)),NA())</f>
        <v>1.3396781367547185E-2</v>
      </c>
      <c r="N2075" s="182">
        <f>IFERROR(_xll.qlIndexFixing(ONIndex1M,I2075,TRUE,_xll.ohTrigger(RecalcTrigger,Trigger1M)),NA())</f>
        <v>1.2806489302006341E-2</v>
      </c>
      <c r="O2075" s="44">
        <f>IFERROR(_xll.qlIndexFixing(ONIndex3M,I2075,TRUE,_xll.ohTrigger(RecalcTrigger,Trigger3M)),NA())</f>
        <v>1.2899672328634537E-2</v>
      </c>
      <c r="P2075" s="44">
        <f>IFERROR(_xll.qlIndexFixing(ONIndex6M,I2075,TRUE,_xll.ohTrigger(RecalcTrigger,Trigger6M)),NA())</f>
        <v>1.269892379982096E-2</v>
      </c>
      <c r="Q2075" s="183">
        <f>IFERROR(_xll.qlIndexFixing(ONIndex1Y,I2075,TRUE,_xll.ohTrigger(RecalcTrigger,Trigger1Y)),NA())</f>
        <v>1.3324528329654584E-2</v>
      </c>
    </row>
    <row r="2076" spans="2:17" x14ac:dyDescent="0.2">
      <c r="B2076" s="39" t="s">
        <v>42</v>
      </c>
      <c r="D2076" s="42">
        <f>_xll.qlCalendarAdvance(Calendar,$D2075,B2076,"f",FALSE)</f>
        <v>54060</v>
      </c>
      <c r="E2076" s="177">
        <f>_xll.qlInterestRateIndexValueDate(IndexON,D2076)</f>
        <v>54060</v>
      </c>
      <c r="F2076" s="193">
        <f>IFERROR(_xll.qlIndexFixing(IndexON,D2076,TRUE,_xll.ohTrigger(RecalcTrigger,TriggerON)),NA())</f>
        <v>1.2178733026138033E-2</v>
      </c>
      <c r="H2076" s="42">
        <f>_xll.qlCalendarAdvance(Calendar,$H2075,B2076,"f",FALSE)</f>
        <v>54060</v>
      </c>
      <c r="I2076" s="177">
        <f>_xll.qlInterestRateIndexValueDate(Index1M,$H2076)</f>
        <v>54064</v>
      </c>
      <c r="J2076" s="182">
        <f>IFERROR(_xll.qlIndexFixing(Index1M,$H2076,TRUE,_xll.ohTrigger(RecalcTrigger,Trigger1M)),NA())</f>
        <v>1.2812351132884241E-2</v>
      </c>
      <c r="K2076" s="44">
        <f>IFERROR(_xll.qlIndexFixing(Index3M,H2076,TRUE,_xll.ohTrigger(RecalcTrigger,Trigger3M)),NA())</f>
        <v>1.2911002799254301E-2</v>
      </c>
      <c r="L2076" s="44">
        <f>IFERROR(_xll.qlIndexFixing(Index6M,$H2076,TRUE,_xll.ohTrigger(RecalcTrigger,Trigger6M)),NA())</f>
        <v>1.2733499355510408E-2</v>
      </c>
      <c r="M2076" s="183">
        <f>IFERROR(_xll.qlIndexFixing(Index1Y,$H2076,TRUE,_xll.ohTrigger(RecalcTrigger,Trigger1Y)),NA())</f>
        <v>1.3395980656344708E-2</v>
      </c>
      <c r="N2076" s="182">
        <f>IFERROR(_xll.qlIndexFixing(ONIndex1M,I2076,TRUE,_xll.ohTrigger(RecalcTrigger,Trigger1M)),NA())</f>
        <v>1.2805904359485254E-2</v>
      </c>
      <c r="O2076" s="44">
        <f>IFERROR(_xll.qlIndexFixing(ONIndex3M,I2076,TRUE,_xll.ohTrigger(RecalcTrigger,Trigger3M)),NA())</f>
        <v>1.2898294258416598E-2</v>
      </c>
      <c r="P2076" s="44">
        <f>IFERROR(_xll.qlIndexFixing(ONIndex6M,I2076,TRUE,_xll.ohTrigger(RecalcTrigger,Trigger6M)),NA())</f>
        <v>1.2698103632899915E-2</v>
      </c>
      <c r="Q2076" s="183">
        <f>IFERROR(_xll.qlIndexFixing(ONIndex1Y,I2076,TRUE,_xll.ohTrigger(RecalcTrigger,Trigger1Y)),NA())</f>
        <v>1.3323689724389354E-2</v>
      </c>
    </row>
    <row r="2077" spans="2:17" x14ac:dyDescent="0.2">
      <c r="B2077" s="39" t="s">
        <v>42</v>
      </c>
      <c r="D2077" s="42">
        <f>_xll.qlCalendarAdvance(Calendar,$D2076,B2077,"f",FALSE)</f>
        <v>54067</v>
      </c>
      <c r="E2077" s="177">
        <f>_xll.qlInterestRateIndexValueDate(IndexON,D2077)</f>
        <v>54067</v>
      </c>
      <c r="F2077" s="193">
        <f>IFERROR(_xll.qlIndexFixing(IndexON,D2077,TRUE,_xll.ohTrigger(RecalcTrigger,TriggerON)),NA())</f>
        <v>1.2178733026138033E-2</v>
      </c>
      <c r="H2077" s="42">
        <f>_xll.qlCalendarAdvance(Calendar,$H2076,B2077,"f",FALSE)</f>
        <v>54067</v>
      </c>
      <c r="I2077" s="177">
        <f>_xll.qlInterestRateIndexValueDate(Index1M,$H2077)</f>
        <v>54071</v>
      </c>
      <c r="J2077" s="182">
        <f>IFERROR(_xll.qlIndexFixing(Index1M,$H2077,TRUE,_xll.ohTrigger(RecalcTrigger,Trigger1M)),NA())</f>
        <v>1.2812125982712187E-2</v>
      </c>
      <c r="K2077" s="44">
        <f>IFERROR(_xll.qlIndexFixing(Index3M,H2077,TRUE,_xll.ohTrigger(RecalcTrigger,Trigger3M)),NA())</f>
        <v>1.2909664732103594E-2</v>
      </c>
      <c r="L2077" s="44">
        <f>IFERROR(_xll.qlIndexFixing(Index6M,$H2077,TRUE,_xll.ohTrigger(RecalcTrigger,Trigger6M)),NA())</f>
        <v>1.2733144403100964E-2</v>
      </c>
      <c r="M2077" s="183">
        <f>IFERROR(_xll.qlIndexFixing(Index1Y,$H2077,TRUE,_xll.ohTrigger(RecalcTrigger,Trigger1Y)),NA())</f>
        <v>1.3395167608529841E-2</v>
      </c>
      <c r="N2077" s="182">
        <f>IFERROR(_xll.qlIndexFixing(ONIndex1M,I2077,TRUE,_xll.ohTrigger(RecalcTrigger,Trigger1M)),NA())</f>
        <v>1.280570931566416E-2</v>
      </c>
      <c r="O2077" s="44">
        <f>IFERROR(_xll.qlIndexFixing(ONIndex3M,I2077,TRUE,_xll.ohTrigger(RecalcTrigger,Trigger3M)),NA())</f>
        <v>1.2897005698997432E-2</v>
      </c>
      <c r="P2077" s="44">
        <f>IFERROR(_xll.qlIndexFixing(ONIndex6M,I2077,TRUE,_xll.ohTrigger(RecalcTrigger,Trigger6M)),NA())</f>
        <v>1.2697593075703395E-2</v>
      </c>
      <c r="Q2077" s="183">
        <f>IFERROR(_xll.qlIndexFixing(ONIndex1Y,I2077,TRUE,_xll.ohTrigger(RecalcTrigger,Trigger1Y)),NA())</f>
        <v>1.3323196107322133E-2</v>
      </c>
    </row>
    <row r="2078" spans="2:17" x14ac:dyDescent="0.2">
      <c r="B2078" s="39" t="s">
        <v>42</v>
      </c>
      <c r="D2078" s="42">
        <f>_xll.qlCalendarAdvance(Calendar,$D2077,B2078,"f",FALSE)</f>
        <v>54074</v>
      </c>
      <c r="E2078" s="177">
        <f>_xll.qlInterestRateIndexValueDate(IndexON,D2078)</f>
        <v>54074</v>
      </c>
      <c r="F2078" s="193">
        <f>IFERROR(_xll.qlIndexFixing(IndexON,D2078,TRUE,_xll.ohTrigger(RecalcTrigger,TriggerON)),NA())</f>
        <v>1.2178733026138033E-2</v>
      </c>
      <c r="H2078" s="42">
        <f>_xll.qlCalendarAdvance(Calendar,$H2077,B2078,"f",FALSE)</f>
        <v>54074</v>
      </c>
      <c r="I2078" s="177">
        <f>_xll.qlInterestRateIndexValueDate(Index1M,$H2078)</f>
        <v>54078</v>
      </c>
      <c r="J2078" s="182">
        <f>IFERROR(_xll.qlIndexFixing(Index1M,$H2078,TRUE,_xll.ohTrigger(RecalcTrigger,Trigger1M)),NA())</f>
        <v>1.2811884701912975E-2</v>
      </c>
      <c r="K2078" s="44">
        <f>IFERROR(_xll.qlIndexFixing(Index3M,H2078,TRUE,_xll.ohTrigger(RecalcTrigger,Trigger3M)),NA())</f>
        <v>1.2908319260236048E-2</v>
      </c>
      <c r="L2078" s="44">
        <f>IFERROR(_xll.qlIndexFixing(Index6M,$H2078,TRUE,_xll.ohTrigger(RecalcTrigger,Trigger6M)),NA())</f>
        <v>1.2732802160336287E-2</v>
      </c>
      <c r="M2078" s="183">
        <f>IFERROR(_xll.qlIndexFixing(Index1Y,$H2078,TRUE,_xll.ohTrigger(RecalcTrigger,Trigger1Y)),NA())</f>
        <v>1.3394342197883997E-2</v>
      </c>
      <c r="N2078" s="182">
        <f>IFERROR(_xll.qlIndexFixing(ONIndex1M,I2078,TRUE,_xll.ohTrigger(RecalcTrigger,Trigger1M)),NA())</f>
        <v>1.2805498217804967E-2</v>
      </c>
      <c r="O2078" s="44">
        <f>IFERROR(_xll.qlIndexFixing(ONIndex3M,I2078,TRUE,_xll.ohTrigger(RecalcTrigger,Trigger3M)),NA())</f>
        <v>1.2895709815676781E-2</v>
      </c>
      <c r="P2078" s="44">
        <f>IFERROR(_xll.qlIndexFixing(ONIndex6M,I2078,TRUE,_xll.ohTrigger(RecalcTrigger,Trigger6M)),NA())</f>
        <v>1.2697094755118599E-2</v>
      </c>
      <c r="Q2078" s="183">
        <f>IFERROR(_xll.qlIndexFixing(ONIndex1Y,I2078,TRUE,_xll.ohTrigger(RecalcTrigger,Trigger1Y)),NA())</f>
        <v>1.3322690960357875E-2</v>
      </c>
    </row>
    <row r="2079" spans="2:17" x14ac:dyDescent="0.2">
      <c r="B2079" s="39" t="s">
        <v>42</v>
      </c>
      <c r="D2079" s="42">
        <f>_xll.qlCalendarAdvance(Calendar,$D2078,B2079,"f",FALSE)</f>
        <v>54081</v>
      </c>
      <c r="E2079" s="177">
        <f>_xll.qlInterestRateIndexValueDate(IndexON,D2079)</f>
        <v>54081</v>
      </c>
      <c r="F2079" s="193">
        <f>IFERROR(_xll.qlIndexFixing(IndexON,D2079,TRUE,_xll.ohTrigger(RecalcTrigger,TriggerON)),NA())</f>
        <v>1.2178733026138033E-2</v>
      </c>
      <c r="H2079" s="42">
        <f>_xll.qlCalendarAdvance(Calendar,$H2078,B2079,"f",FALSE)</f>
        <v>54081</v>
      </c>
      <c r="I2079" s="177">
        <f>_xll.qlInterestRateIndexValueDate(Index1M,$H2079)</f>
        <v>54085</v>
      </c>
      <c r="J2079" s="182">
        <f>IFERROR(_xll.qlIndexFixing(Index1M,$H2079,TRUE,_xll.ohTrigger(RecalcTrigger,Trigger1M)),NA())</f>
        <v>1.2811627258509605E-2</v>
      </c>
      <c r="K2079" s="44">
        <f>IFERROR(_xll.qlIndexFixing(Index3M,H2079,TRUE,_xll.ohTrigger(RecalcTrigger,Trigger3M)),NA())</f>
        <v>1.2906966374256101E-2</v>
      </c>
      <c r="L2079" s="44">
        <f>IFERROR(_xll.qlIndexFixing(Index6M,$H2079,TRUE,_xll.ohTrigger(RecalcTrigger,Trigger6M)),NA())</f>
        <v>1.2732472658408567E-2</v>
      </c>
      <c r="M2079" s="183">
        <f>IFERROR(_xll.qlIndexFixing(Index1Y,$H2079,TRUE,_xll.ohTrigger(RecalcTrigger,Trigger1Y)),NA())</f>
        <v>1.3393504398188368E-2</v>
      </c>
      <c r="N2079" s="182">
        <f>IFERROR(_xll.qlIndexFixing(ONIndex1M,I2079,TRUE,_xll.ohTrigger(RecalcTrigger,Trigger1M)),NA())</f>
        <v>1.2805271033853316E-2</v>
      </c>
      <c r="O2079" s="44">
        <f>IFERROR(_xll.qlIndexFixing(ONIndex3M,I2079,TRUE,_xll.ohTrigger(RecalcTrigger,Trigger3M)),NA())</f>
        <v>1.2894406599341934E-2</v>
      </c>
      <c r="P2079" s="44">
        <f>IFERROR(_xll.qlIndexFixing(ONIndex6M,I2079,TRUE,_xll.ohTrigger(RecalcTrigger,Trigger6M)),NA())</f>
        <v>1.2696608702320589E-2</v>
      </c>
      <c r="Q2079" s="183">
        <f>IFERROR(_xll.qlIndexFixing(ONIndex1Y,I2079,TRUE,_xll.ohTrigger(RecalcTrigger,Trigger1Y)),NA())</f>
        <v>1.3322174257277553E-2</v>
      </c>
    </row>
    <row r="2080" spans="2:17" x14ac:dyDescent="0.2">
      <c r="B2080" s="39" t="s">
        <v>42</v>
      </c>
      <c r="D2080" s="42">
        <f>_xll.qlCalendarAdvance(Calendar,$D2079,B2080,"f",FALSE)</f>
        <v>54088</v>
      </c>
      <c r="E2080" s="177">
        <f>_xll.qlInterestRateIndexValueDate(IndexON,D2080)</f>
        <v>54088</v>
      </c>
      <c r="F2080" s="193">
        <f>IFERROR(_xll.qlIndexFixing(IndexON,D2080,TRUE,_xll.ohTrigger(RecalcTrigger,TriggerON)),NA())</f>
        <v>1.2178733026138033E-2</v>
      </c>
      <c r="H2080" s="42">
        <f>_xll.qlCalendarAdvance(Calendar,$H2079,B2080,"f",FALSE)</f>
        <v>54088</v>
      </c>
      <c r="I2080" s="177">
        <f>_xll.qlInterestRateIndexValueDate(Index1M,$H2080)</f>
        <v>54092</v>
      </c>
      <c r="J2080" s="182">
        <f>IFERROR(_xll.qlIndexFixing(Index1M,$H2080,TRUE,_xll.ohTrigger(RecalcTrigger,Trigger1M)),NA())</f>
        <v>1.281093961624025E-2</v>
      </c>
      <c r="K2080" s="44">
        <f>IFERROR(_xll.qlIndexFixing(Index3M,H2080,TRUE,_xll.ohTrigger(RecalcTrigger,Trigger3M)),NA())</f>
        <v>1.2905473544538637E-2</v>
      </c>
      <c r="L2080" s="44">
        <f>IFERROR(_xll.qlIndexFixing(Index6M,$H2080,TRUE,_xll.ohTrigger(RecalcTrigger,Trigger6M)),NA())</f>
        <v>1.2732155928513946E-2</v>
      </c>
      <c r="M2080" s="183">
        <f>IFERROR(_xll.qlIndexFixing(Index1Y,$H2080,TRUE,_xll.ohTrigger(RecalcTrigger,Trigger1Y)),NA())</f>
        <v>1.3392654183225236E-2</v>
      </c>
      <c r="N2080" s="182">
        <f>IFERROR(_xll.qlIndexFixing(ONIndex1M,I2080,TRUE,_xll.ohTrigger(RecalcTrigger,Trigger1M)),NA())</f>
        <v>1.280502773191472E-2</v>
      </c>
      <c r="O2080" s="44">
        <f>IFERROR(_xll.qlIndexFixing(ONIndex3M,I2080,TRUE,_xll.ohTrigger(RecalcTrigger,Trigger3M)),NA())</f>
        <v>1.2893096040320629E-2</v>
      </c>
      <c r="P2080" s="44">
        <f>IFERROR(_xll.qlIndexFixing(ONIndex6M,I2080,TRUE,_xll.ohTrigger(RecalcTrigger,Trigger6M)),NA())</f>
        <v>1.2696134948404492E-2</v>
      </c>
      <c r="Q2080" s="183">
        <f>IFERROR(_xll.qlIndexFixing(ONIndex1Y,I2080,TRUE,_xll.ohTrigger(RecalcTrigger,Trigger1Y)),NA())</f>
        <v>1.3321645972501628E-2</v>
      </c>
    </row>
    <row r="2081" spans="2:17" x14ac:dyDescent="0.2">
      <c r="B2081" s="39" t="s">
        <v>42</v>
      </c>
      <c r="D2081" s="42">
        <f>_xll.qlCalendarAdvance(Calendar,$D2080,B2081,"f",FALSE)</f>
        <v>54095</v>
      </c>
      <c r="E2081" s="177">
        <f>_xll.qlInterestRateIndexValueDate(IndexON,D2081)</f>
        <v>54095</v>
      </c>
      <c r="F2081" s="193">
        <f>IFERROR(_xll.qlIndexFixing(IndexON,D2081,TRUE,_xll.ohTrigger(RecalcTrigger,TriggerON)),NA())</f>
        <v>1.2178733026138033E-2</v>
      </c>
      <c r="H2081" s="42">
        <f>_xll.qlCalendarAdvance(Calendar,$H2080,B2081,"f",FALSE)</f>
        <v>54095</v>
      </c>
      <c r="I2081" s="177">
        <f>_xll.qlInterestRateIndexValueDate(Index1M,$H2081)</f>
        <v>54099</v>
      </c>
      <c r="J2081" s="182">
        <f>IFERROR(_xll.qlIndexFixing(Index1M,$H2081,TRUE,_xll.ohTrigger(RecalcTrigger,Trigger1M)),NA())</f>
        <v>1.2810652095419305E-2</v>
      </c>
      <c r="K2081" s="44">
        <f>IFERROR(_xll.qlIndexFixing(Index3M,H2081,TRUE,_xll.ohTrigger(RecalcTrigger,Trigger3M)),NA())</f>
        <v>1.2904106383753167E-2</v>
      </c>
      <c r="L2081" s="44">
        <f>IFERROR(_xll.qlIndexFixing(Index6M,$H2081,TRUE,_xll.ohTrigger(RecalcTrigger,Trigger6M)),NA())</f>
        <v>1.2731852001846816E-2</v>
      </c>
      <c r="M2081" s="183">
        <f>IFERROR(_xll.qlIndexFixing(Index1Y,$H2081,TRUE,_xll.ohTrigger(RecalcTrigger,Trigger1Y)),NA())</f>
        <v>1.3391791526776884E-2</v>
      </c>
      <c r="N2081" s="182">
        <f>IFERROR(_xll.qlIndexFixing(ONIndex1M,I2081,TRUE,_xll.ohTrigger(RecalcTrigger,Trigger1M)),NA())</f>
        <v>1.2804768280094692E-2</v>
      </c>
      <c r="O2081" s="44">
        <f>IFERROR(_xll.qlIndexFixing(ONIndex3M,I2081,TRUE,_xll.ohTrigger(RecalcTrigger,Trigger3M)),NA())</f>
        <v>1.2891778129580089E-2</v>
      </c>
      <c r="P2081" s="44">
        <f>IFERROR(_xll.qlIndexFixing(ONIndex6M,I2081,TRUE,_xll.ohTrigger(RecalcTrigger,Trigger6M)),NA())</f>
        <v>1.2695673524225626E-2</v>
      </c>
      <c r="Q2081" s="183">
        <f>IFERROR(_xll.qlIndexFixing(ONIndex1Y,I2081,TRUE,_xll.ohTrigger(RecalcTrigger,Trigger1Y)),NA())</f>
        <v>1.332110607989101E-2</v>
      </c>
    </row>
    <row r="2082" spans="2:17" x14ac:dyDescent="0.2">
      <c r="B2082" s="39" t="s">
        <v>42</v>
      </c>
      <c r="D2082" s="42">
        <f>_xll.qlCalendarAdvance(Calendar,$D2081,B2082,"f",FALSE)</f>
        <v>54102</v>
      </c>
      <c r="E2082" s="177">
        <f>_xll.qlInterestRateIndexValueDate(IndexON,D2082)</f>
        <v>54102</v>
      </c>
      <c r="F2082" s="193">
        <f>IFERROR(_xll.qlIndexFixing(IndexON,D2082,TRUE,_xll.ohTrigger(RecalcTrigger,TriggerON)),NA())</f>
        <v>1.2178733026138033E-2</v>
      </c>
      <c r="H2082" s="42">
        <f>_xll.qlCalendarAdvance(Calendar,$H2081,B2082,"f",FALSE)</f>
        <v>54102</v>
      </c>
      <c r="I2082" s="177">
        <f>_xll.qlInterestRateIndexValueDate(Index1M,$H2082)</f>
        <v>54106</v>
      </c>
      <c r="J2082" s="182">
        <f>IFERROR(_xll.qlIndexFixing(Index1M,$H2082,TRUE,_xll.ohTrigger(RecalcTrigger,Trigger1M)),NA())</f>
        <v>1.2810348321748259E-2</v>
      </c>
      <c r="K2082" s="44">
        <f>IFERROR(_xll.qlIndexFixing(Index3M,H2082,TRUE,_xll.ohTrigger(RecalcTrigger,Trigger3M)),NA())</f>
        <v>1.2902731781594845E-2</v>
      </c>
      <c r="L2082" s="44">
        <f>IFERROR(_xll.qlIndexFixing(Index6M,$H2082,TRUE,_xll.ohTrigger(RecalcTrigger,Trigger6M)),NA())</f>
        <v>1.2731560909600686E-2</v>
      </c>
      <c r="M2082" s="183">
        <f>IFERROR(_xll.qlIndexFixing(Index1Y,$H2082,TRUE,_xll.ohTrigger(RecalcTrigger,Trigger1Y)),NA())</f>
        <v>1.339091640262669E-2</v>
      </c>
      <c r="N2082" s="182">
        <f>IFERROR(_xll.qlIndexFixing(ONIndex1M,I2082,TRUE,_xll.ohTrigger(RecalcTrigger,Trigger1M)),NA())</f>
        <v>1.2804492646338872E-2</v>
      </c>
      <c r="O2082" s="44">
        <f>IFERROR(_xll.qlIndexFixing(ONIndex3M,I2082,TRUE,_xll.ohTrigger(RecalcTrigger,Trigger3M)),NA())</f>
        <v>1.2890452857448054E-2</v>
      </c>
      <c r="P2082" s="44">
        <f>IFERROR(_xll.qlIndexFixing(ONIndex6M,I2082,TRUE,_xll.ohTrigger(RecalcTrigger,Trigger6M)),NA())</f>
        <v>1.2695224460879118E-2</v>
      </c>
      <c r="Q2082" s="183">
        <f>IFERROR(_xll.qlIndexFixing(ONIndex1Y,I2082,TRUE,_xll.ohTrigger(RecalcTrigger,Trigger1Y)),NA())</f>
        <v>1.3320554553626351E-2</v>
      </c>
    </row>
    <row r="2083" spans="2:17" x14ac:dyDescent="0.2">
      <c r="B2083" s="39" t="s">
        <v>42</v>
      </c>
      <c r="D2083" s="42">
        <f>_xll.qlCalendarAdvance(Calendar,$D2082,B2083,"f",FALSE)</f>
        <v>54109</v>
      </c>
      <c r="E2083" s="177">
        <f>_xll.qlInterestRateIndexValueDate(IndexON,D2083)</f>
        <v>54109</v>
      </c>
      <c r="F2083" s="193">
        <f>IFERROR(_xll.qlIndexFixing(IndexON,D2083,TRUE,_xll.ohTrigger(RecalcTrigger,TriggerON)),NA())</f>
        <v>1.2178733026138033E-2</v>
      </c>
      <c r="H2083" s="42">
        <f>_xll.qlCalendarAdvance(Calendar,$H2082,B2083,"f",FALSE)</f>
        <v>54109</v>
      </c>
      <c r="I2083" s="177">
        <f>_xll.qlInterestRateIndexValueDate(Index1M,$H2083)</f>
        <v>54113</v>
      </c>
      <c r="J2083" s="182">
        <f>IFERROR(_xll.qlIndexFixing(Index1M,$H2083,TRUE,_xll.ohTrigger(RecalcTrigger,Trigger1M)),NA())</f>
        <v>1.2810028263255448E-2</v>
      </c>
      <c r="K2083" s="44">
        <f>IFERROR(_xll.qlIndexFixing(Index3M,H2083,TRUE,_xll.ohTrigger(RecalcTrigger,Trigger3M)),NA())</f>
        <v>1.2901349728668521E-2</v>
      </c>
      <c r="L2083" s="44">
        <f>IFERROR(_xll.qlIndexFixing(Index6M,$H2083,TRUE,_xll.ohTrigger(RecalcTrigger,Trigger6M)),NA())</f>
        <v>1.2731282682972135E-2</v>
      </c>
      <c r="M2083" s="183">
        <f>IFERROR(_xll.qlIndexFixing(Index1Y,$H2083,TRUE,_xll.ohTrigger(RecalcTrigger,Trigger1Y)),NA())</f>
        <v>1.3390028784558026E-2</v>
      </c>
      <c r="N2083" s="182">
        <f>IFERROR(_xll.qlIndexFixing(ONIndex1M,I2083,TRUE,_xll.ohTrigger(RecalcTrigger,Trigger1M)),NA())</f>
        <v>1.2804200798752774E-2</v>
      </c>
      <c r="O2083" s="44">
        <f>IFERROR(_xll.qlIndexFixing(ONIndex3M,I2083,TRUE,_xll.ohTrigger(RecalcTrigger,Trigger3M)),NA())</f>
        <v>1.2889120214891747E-2</v>
      </c>
      <c r="P2083" s="44">
        <f>IFERROR(_xll.qlIndexFixing(ONIndex6M,I2083,TRUE,_xll.ohTrigger(RecalcTrigger,Trigger6M)),NA())</f>
        <v>1.2694787789300221E-2</v>
      </c>
      <c r="Q2083" s="183">
        <f>IFERROR(_xll.qlIndexFixing(ONIndex1Y,I2083,TRUE,_xll.ohTrigger(RecalcTrigger,Trigger1Y)),NA())</f>
        <v>1.3319991367888306E-2</v>
      </c>
    </row>
    <row r="2084" spans="2:17" x14ac:dyDescent="0.2">
      <c r="B2084" s="39" t="s">
        <v>42</v>
      </c>
      <c r="D2084" s="42">
        <f>_xll.qlCalendarAdvance(Calendar,$D2083,B2084,"f",FALSE)</f>
        <v>54116</v>
      </c>
      <c r="E2084" s="177">
        <f>_xll.qlInterestRateIndexValueDate(IndexON,D2084)</f>
        <v>54116</v>
      </c>
      <c r="F2084" s="193">
        <f>IFERROR(_xll.qlIndexFixing(IndexON,D2084,TRUE,_xll.ohTrigger(RecalcTrigger,TriggerON)),NA())</f>
        <v>1.2178733026164679E-2</v>
      </c>
      <c r="H2084" s="42">
        <f>_xll.qlCalendarAdvance(Calendar,$H2083,B2084,"f",FALSE)</f>
        <v>54116</v>
      </c>
      <c r="I2084" s="177">
        <f>_xll.qlInterestRateIndexValueDate(Index1M,$H2084)</f>
        <v>54120</v>
      </c>
      <c r="J2084" s="182">
        <f>IFERROR(_xll.qlIndexFixing(Index1M,$H2084,TRUE,_xll.ohTrigger(RecalcTrigger,Trigger1M)),NA())</f>
        <v>1.2810904377265635E-2</v>
      </c>
      <c r="K2084" s="44">
        <f>IFERROR(_xll.qlIndexFixing(Index3M,H2084,TRUE,_xll.ohTrigger(RecalcTrigger,Trigger3M)),NA())</f>
        <v>1.2900220539229719E-2</v>
      </c>
      <c r="L2084" s="44">
        <f>IFERROR(_xll.qlIndexFixing(Index6M,$H2084,TRUE,_xll.ohTrigger(RecalcTrigger,Trigger6M)),NA())</f>
        <v>1.273143781791654E-2</v>
      </c>
      <c r="M2084" s="183">
        <f>IFERROR(_xll.qlIndexFixing(Index1Y,$H2084,TRUE,_xll.ohTrigger(RecalcTrigger,Trigger1Y)),NA())</f>
        <v>1.3388953293950779E-2</v>
      </c>
      <c r="N2084" s="182">
        <f>IFERROR(_xll.qlIndexFixing(ONIndex1M,I2084,TRUE,_xll.ohTrigger(RecalcTrigger,Trigger1M)),NA())</f>
        <v>1.2803892705361974E-2</v>
      </c>
      <c r="O2084" s="44">
        <f>IFERROR(_xll.qlIndexFixing(ONIndex3M,I2084,TRUE,_xll.ohTrigger(RecalcTrigger,Trigger3M)),NA())</f>
        <v>1.2887780192158971E-2</v>
      </c>
      <c r="P2084" s="44">
        <f>IFERROR(_xll.qlIndexFixing(ONIndex6M,I2084,TRUE,_xll.ohTrigger(RecalcTrigger,Trigger6M)),NA())</f>
        <v>1.2694363540504128E-2</v>
      </c>
      <c r="Q2084" s="183">
        <f>IFERROR(_xll.qlIndexFixing(ONIndex1Y,I2084,TRUE,_xll.ohTrigger(RecalcTrigger,Trigger1Y)),NA())</f>
        <v>1.3319416496537784E-2</v>
      </c>
    </row>
    <row r="2085" spans="2:17" x14ac:dyDescent="0.2">
      <c r="B2085" s="39" t="s">
        <v>42</v>
      </c>
      <c r="D2085" s="42">
        <f>_xll.qlCalendarAdvance(Calendar,$D2084,B2085,"f",FALSE)</f>
        <v>54123</v>
      </c>
      <c r="E2085" s="177">
        <f>_xll.qlInterestRateIndexValueDate(IndexON,D2085)</f>
        <v>54123</v>
      </c>
      <c r="F2085" s="193">
        <f>IFERROR(_xll.qlIndexFixing(IndexON,D2085,TRUE,_xll.ohTrigger(RecalcTrigger,TriggerON)),NA())</f>
        <v>1.2178733026111388E-2</v>
      </c>
      <c r="H2085" s="42">
        <f>_xll.qlCalendarAdvance(Calendar,$H2084,B2085,"f",FALSE)</f>
        <v>54123</v>
      </c>
      <c r="I2085" s="177">
        <f>_xll.qlInterestRateIndexValueDate(Index1M,$H2085)</f>
        <v>54127</v>
      </c>
      <c r="J2085" s="182">
        <f>IFERROR(_xll.qlIndexFixing(Index1M,$H2085,TRUE,_xll.ohTrigger(RecalcTrigger,Trigger1M)),NA())</f>
        <v>1.2809741392045325E-2</v>
      </c>
      <c r="K2085" s="44">
        <f>IFERROR(_xll.qlIndexFixing(Index3M,H2085,TRUE,_xll.ohTrigger(RecalcTrigger,Trigger3M)),NA())</f>
        <v>1.2898822385788869E-2</v>
      </c>
      <c r="L2085" s="44">
        <f>IFERROR(_xll.qlIndexFixing(Index6M,$H2085,TRUE,_xll.ohTrigger(RecalcTrigger,Trigger6M)),NA())</f>
        <v>1.2731187267270223E-2</v>
      </c>
      <c r="M2085" s="183">
        <f>IFERROR(_xll.qlIndexFixing(Index1Y,$H2085,TRUE,_xll.ohTrigger(RecalcTrigger,Trigger1Y)),NA())</f>
        <v>1.3388041556425192E-2</v>
      </c>
      <c r="N2085" s="182">
        <f>IFERROR(_xll.qlIndexFixing(ONIndex1M,I2085,TRUE,_xll.ohTrigger(RecalcTrigger,Trigger1M)),NA())</f>
        <v>1.280356833419205E-2</v>
      </c>
      <c r="O2085" s="44">
        <f>IFERROR(_xll.qlIndexFixing(ONIndex3M,I2085,TRUE,_xll.ohTrigger(RecalcTrigger,Trigger3M)),NA())</f>
        <v>1.2886432780057078E-2</v>
      </c>
      <c r="P2085" s="44">
        <f>IFERROR(_xll.qlIndexFixing(ONIndex6M,I2085,TRUE,_xll.ohTrigger(RecalcTrigger,Trigger6M)),NA())</f>
        <v>1.2693951745506027E-2</v>
      </c>
      <c r="Q2085" s="183">
        <f>IFERROR(_xll.qlIndexFixing(ONIndex1Y,I2085,TRUE,_xll.ohTrigger(RecalcTrigger,Trigger1Y)),NA())</f>
        <v>1.3318829913995245E-2</v>
      </c>
    </row>
    <row r="2086" spans="2:17" x14ac:dyDescent="0.2">
      <c r="B2086" s="39" t="s">
        <v>42</v>
      </c>
      <c r="D2086" s="42">
        <f>_xll.qlCalendarAdvance(Calendar,$D2085,B2086,"f",FALSE)</f>
        <v>54130</v>
      </c>
      <c r="E2086" s="177">
        <f>_xll.qlInterestRateIndexValueDate(IndexON,D2086)</f>
        <v>54130</v>
      </c>
      <c r="F2086" s="193">
        <f>IFERROR(_xll.qlIndexFixing(IndexON,D2086,TRUE,_xll.ohTrigger(RecalcTrigger,TriggerON)),NA())</f>
        <v>1.2178733026138033E-2</v>
      </c>
      <c r="H2086" s="42">
        <f>_xll.qlCalendarAdvance(Calendar,$H2085,B2086,"f",FALSE)</f>
        <v>54130</v>
      </c>
      <c r="I2086" s="177">
        <f>_xll.qlInterestRateIndexValueDate(Index1M,$H2086)</f>
        <v>54134</v>
      </c>
      <c r="J2086" s="182">
        <f>IFERROR(_xll.qlIndexFixing(Index1M,$H2086,TRUE,_xll.ohTrigger(RecalcTrigger,Trigger1M)),NA())</f>
        <v>1.2809369914757684E-2</v>
      </c>
      <c r="K2086" s="44">
        <f>IFERROR(_xll.qlIndexFixing(Index3M,H2086,TRUE,_xll.ohTrigger(RecalcTrigger,Trigger3M)),NA())</f>
        <v>1.2897416751522495E-2</v>
      </c>
      <c r="L2086" s="44">
        <f>IFERROR(_xll.qlIndexFixing(Index6M,$H2086,TRUE,_xll.ohTrigger(RecalcTrigger,Trigger6M)),NA())</f>
        <v>1.2730949681198103E-2</v>
      </c>
      <c r="M2086" s="183">
        <f>IFERROR(_xll.qlIndexFixing(Index1Y,$H2086,TRUE,_xll.ohTrigger(RecalcTrigger,Trigger1Y)),NA())</f>
        <v>1.3387117248670253E-2</v>
      </c>
      <c r="N2086" s="182">
        <f>IFERROR(_xll.qlIndexFixing(ONIndex1M,I2086,TRUE,_xll.ohTrigger(RecalcTrigger,Trigger1M)),NA())</f>
        <v>1.2803227653348515E-2</v>
      </c>
      <c r="O2086" s="44">
        <f>IFERROR(_xll.qlIndexFixing(ONIndex3M,I2086,TRUE,_xll.ohTrigger(RecalcTrigger,Trigger3M)),NA())</f>
        <v>1.2885077969233549E-2</v>
      </c>
      <c r="P2086" s="44">
        <f>IFERROR(_xll.qlIndexFixing(ONIndex6M,I2086,TRUE,_xll.ohTrigger(RecalcTrigger,Trigger6M)),NA())</f>
        <v>1.2693552435241173E-2</v>
      </c>
      <c r="Q2086" s="183">
        <f>IFERROR(_xll.qlIndexFixing(ONIndex1Y,I2086,TRUE,_xll.ohTrigger(RecalcTrigger,Trigger1Y)),NA())</f>
        <v>1.3318231594201535E-2</v>
      </c>
    </row>
    <row r="2087" spans="2:17" x14ac:dyDescent="0.2">
      <c r="B2087" s="39" t="s">
        <v>42</v>
      </c>
      <c r="D2087" s="42">
        <f>_xll.qlCalendarAdvance(Calendar,$D2086,B2087,"f",FALSE)</f>
        <v>54137</v>
      </c>
      <c r="E2087" s="177">
        <f>_xll.qlInterestRateIndexValueDate(IndexON,D2087)</f>
        <v>54137</v>
      </c>
      <c r="F2087" s="193">
        <f>IFERROR(_xll.qlIndexFixing(IndexON,D2087,TRUE,_xll.ohTrigger(RecalcTrigger,TriggerON)),NA())</f>
        <v>1.2178733026138033E-2</v>
      </c>
      <c r="H2087" s="42">
        <f>_xll.qlCalendarAdvance(Calendar,$H2086,B2087,"f",FALSE)</f>
        <v>54137</v>
      </c>
      <c r="I2087" s="177">
        <f>_xll.qlInterestRateIndexValueDate(Index1M,$H2087)</f>
        <v>54141</v>
      </c>
      <c r="J2087" s="182">
        <f>IFERROR(_xll.qlIndexFixing(Index1M,$H2087,TRUE,_xll.ohTrigger(RecalcTrigger,Trigger1M)),NA())</f>
        <v>1.2808982018972515E-2</v>
      </c>
      <c r="K2087" s="44">
        <f>IFERROR(_xll.qlIndexFixing(Index3M,H2087,TRUE,_xll.ohTrigger(RecalcTrigger,Trigger3M)),NA())</f>
        <v>1.2896003627033765E-2</v>
      </c>
      <c r="L2087" s="44">
        <f>IFERROR(_xll.qlIndexFixing(Index6M,$H2087,TRUE,_xll.ohTrigger(RecalcTrigger,Trigger6M)),NA())</f>
        <v>1.2730725090899135E-2</v>
      </c>
      <c r="M2087" s="183">
        <f>IFERROR(_xll.qlIndexFixing(Index1Y,$H2087,TRUE,_xll.ohTrigger(RecalcTrigger,Trigger1Y)),NA())</f>
        <v>1.3386180344472195E-2</v>
      </c>
      <c r="N2087" s="182">
        <f>IFERROR(_xll.qlIndexFixing(ONIndex1M,I2087,TRUE,_xll.ohTrigger(RecalcTrigger,Trigger1M)),NA())</f>
        <v>1.2802870630777008E-2</v>
      </c>
      <c r="O2087" s="44">
        <f>IFERROR(_xll.qlIndexFixing(ONIndex3M,I2087,TRUE,_xll.ohTrigger(RecalcTrigger,Trigger3M)),NA())</f>
        <v>1.2883715750335867E-2</v>
      </c>
      <c r="P2087" s="44">
        <f>IFERROR(_xll.qlIndexFixing(ONIndex6M,I2087,TRUE,_xll.ohTrigger(RecalcTrigger,Trigger6M)),NA())</f>
        <v>1.2693165640884629E-2</v>
      </c>
      <c r="Q2087" s="183">
        <f>IFERROR(_xll.qlIndexFixing(ONIndex1Y,I2087,TRUE,_xll.ohTrigger(RecalcTrigger,Trigger1Y)),NA())</f>
        <v>1.3317621511257371E-2</v>
      </c>
    </row>
    <row r="2088" spans="2:17" x14ac:dyDescent="0.2">
      <c r="B2088" s="39" t="s">
        <v>42</v>
      </c>
      <c r="D2088" s="42">
        <f>_xll.qlCalendarAdvance(Calendar,$D2087,B2088,"f",FALSE)</f>
        <v>54144</v>
      </c>
      <c r="E2088" s="177">
        <f>_xll.qlInterestRateIndexValueDate(IndexON,D2088)</f>
        <v>54144</v>
      </c>
      <c r="F2088" s="193">
        <f>IFERROR(_xll.qlIndexFixing(IndexON,D2088,TRUE,_xll.ohTrigger(RecalcTrigger,TriggerON)),NA())</f>
        <v>1.2178733026138033E-2</v>
      </c>
      <c r="H2088" s="42">
        <f>_xll.qlCalendarAdvance(Calendar,$H2087,B2088,"f",FALSE)</f>
        <v>54144</v>
      </c>
      <c r="I2088" s="177">
        <f>_xll.qlInterestRateIndexValueDate(Index1M,$H2088)</f>
        <v>54148</v>
      </c>
      <c r="J2088" s="182">
        <f>IFERROR(_xll.qlIndexFixing(Index1M,$H2088,TRUE,_xll.ohTrigger(RecalcTrigger,Trigger1M)),NA())</f>
        <v>1.2808380180358903E-2</v>
      </c>
      <c r="K2088" s="44">
        <f>IFERROR(_xll.qlIndexFixing(Index3M,H2088,TRUE,_xll.ohTrigger(RecalcTrigger,Trigger3M)),NA())</f>
        <v>1.2894455214842131E-2</v>
      </c>
      <c r="L2088" s="44">
        <f>IFERROR(_xll.qlIndexFixing(Index6M,$H2088,TRUE,_xll.ohTrigger(RecalcTrigger,Trigger6M)),NA())</f>
        <v>1.2730299529387337E-2</v>
      </c>
      <c r="M2088" s="183">
        <f>IFERROR(_xll.qlIndexFixing(Index1Y,$H2088,TRUE,_xll.ohTrigger(RecalcTrigger,Trigger1Y)),NA())</f>
        <v>1.3385230817618558E-2</v>
      </c>
      <c r="N2088" s="182">
        <f>IFERROR(_xll.qlIndexFixing(ONIndex1M,I2088,TRUE,_xll.ohTrigger(RecalcTrigger,Trigger1M)),NA())</f>
        <v>1.2803297797351121E-2</v>
      </c>
      <c r="O2088" s="44">
        <f>IFERROR(_xll.qlIndexFixing(ONIndex3M,I2088,TRUE,_xll.ohTrigger(RecalcTrigger,Trigger3M)),NA())</f>
        <v>1.2882875221936985E-2</v>
      </c>
      <c r="P2088" s="44">
        <f>IFERROR(_xll.qlIndexFixing(ONIndex6M,I2088,TRUE,_xll.ohTrigger(RecalcTrigger,Trigger6M)),NA())</f>
        <v>1.2693582086610533E-2</v>
      </c>
      <c r="Q2088" s="183">
        <f>IFERROR(_xll.qlIndexFixing(ONIndex1Y,I2088,TRUE,_xll.ohTrigger(RecalcTrigger,Trigger1Y)),NA())</f>
        <v>1.3317804797075894E-2</v>
      </c>
    </row>
    <row r="2089" spans="2:17" x14ac:dyDescent="0.2">
      <c r="B2089" s="39" t="s">
        <v>42</v>
      </c>
      <c r="D2089" s="42">
        <f>_xll.qlCalendarAdvance(Calendar,$D2088,B2089,"f",FALSE)</f>
        <v>54155</v>
      </c>
      <c r="E2089" s="177">
        <f>_xll.qlInterestRateIndexValueDate(IndexON,D2089)</f>
        <v>54155</v>
      </c>
      <c r="F2089" s="193">
        <f>IFERROR(_xll.qlIndexFixing(IndexON,D2089,TRUE,_xll.ohTrigger(RecalcTrigger,TriggerON)),NA())</f>
        <v>1.2178321045128726E-2</v>
      </c>
      <c r="H2089" s="42">
        <f>_xll.qlCalendarAdvance(Calendar,$H2088,B2089,"f",FALSE)</f>
        <v>54155</v>
      </c>
      <c r="I2089" s="177">
        <f>_xll.qlInterestRateIndexValueDate(Index1M,$H2089)</f>
        <v>54157</v>
      </c>
      <c r="J2089" s="182">
        <f>IFERROR(_xll.qlIndexFixing(Index1M,$H2089,TRUE,_xll.ohTrigger(RecalcTrigger,Trigger1M)),NA())</f>
        <v>1.2808229421225892E-2</v>
      </c>
      <c r="K2089" s="44">
        <f>IFERROR(_xll.qlIndexFixing(Index3M,H2089,TRUE,_xll.ohTrigger(RecalcTrigger,Trigger3M)),NA())</f>
        <v>1.2892618420846109E-2</v>
      </c>
      <c r="L2089" s="44">
        <f>IFERROR(_xll.qlIndexFixing(Index6M,$H2089,TRUE,_xll.ohTrigger(RecalcTrigger,Trigger6M)),NA())</f>
        <v>1.2730045506751842E-2</v>
      </c>
      <c r="M2089" s="183">
        <f>IFERROR(_xll.qlIndexFixing(Index1Y,$H2089,TRUE,_xll.ohTrigger(RecalcTrigger,Trigger1Y)),NA())</f>
        <v>1.3383991407619049E-2</v>
      </c>
      <c r="N2089" s="182">
        <f>IFERROR(_xll.qlIndexFixing(ONIndex1M,I2089,TRUE,_xll.ohTrigger(RecalcTrigger,Trigger1M)),NA())</f>
        <v>1.2801877311110488E-2</v>
      </c>
      <c r="O2089" s="44">
        <f>IFERROR(_xll.qlIndexFixing(ONIndex3M,I2089,TRUE,_xll.ohTrigger(RecalcTrigger,Trigger3M)),NA())</f>
        <v>1.2880178819107968E-2</v>
      </c>
      <c r="P2089" s="44">
        <f>IFERROR(_xll.qlIndexFixing(ONIndex6M,I2089,TRUE,_xll.ohTrigger(RecalcTrigger,Trigger6M)),NA())</f>
        <v>1.2692228714188403E-2</v>
      </c>
      <c r="Q2089" s="183">
        <f>IFERROR(_xll.qlIndexFixing(ONIndex1Y,I2089,TRUE,_xll.ohTrigger(RecalcTrigger,Trigger1Y)),NA())</f>
        <v>1.331599853086729E-2</v>
      </c>
    </row>
    <row r="2090" spans="2:17" x14ac:dyDescent="0.2">
      <c r="B2090" s="39" t="s">
        <v>42</v>
      </c>
      <c r="D2090" s="42">
        <f>_xll.qlCalendarAdvance(Calendar,$D2089,B2090,"f",FALSE)</f>
        <v>54162</v>
      </c>
      <c r="E2090" s="177">
        <f>_xll.qlInterestRateIndexValueDate(IndexON,D2090)</f>
        <v>54162</v>
      </c>
      <c r="F2090" s="193">
        <f>IFERROR(_xll.qlIndexFixing(IndexON,D2090,TRUE,_xll.ohTrigger(RecalcTrigger,TriggerON)),NA())</f>
        <v>1.2178321045128726E-2</v>
      </c>
      <c r="H2090" s="42">
        <f>_xll.qlCalendarAdvance(Calendar,$H2089,B2090,"f",FALSE)</f>
        <v>54162</v>
      </c>
      <c r="I2090" s="177">
        <f>_xll.qlInterestRateIndexValueDate(Index1M,$H2090)</f>
        <v>54164</v>
      </c>
      <c r="J2090" s="182">
        <f>IFERROR(_xll.qlIndexFixing(Index1M,$H2090,TRUE,_xll.ohTrigger(RecalcTrigger,Trigger1M)),NA())</f>
        <v>1.2807786154779843E-2</v>
      </c>
      <c r="K2090" s="44">
        <f>IFERROR(_xll.qlIndexFixing(Index3M,H2090,TRUE,_xll.ohTrigger(RecalcTrigger,Trigger3M)),NA())</f>
        <v>1.2891181209844471E-2</v>
      </c>
      <c r="L2090" s="44">
        <f>IFERROR(_xll.qlIndexFixing(Index6M,$H2090,TRUE,_xll.ohTrigger(RecalcTrigger,Trigger6M)),NA())</f>
        <v>1.2729862896587911E-2</v>
      </c>
      <c r="M2090" s="183">
        <f>IFERROR(_xll.qlIndexFixing(Index1Y,$H2090,TRUE,_xll.ohTrigger(RecalcTrigger,Trigger1Y)),NA())</f>
        <v>1.3383689842983859E-2</v>
      </c>
      <c r="N2090" s="182">
        <f>IFERROR(_xll.qlIndexFixing(ONIndex1M,I2090,TRUE,_xll.ohTrigger(RecalcTrigger,Trigger1M)),NA())</f>
        <v>1.2801461664633251E-2</v>
      </c>
      <c r="O2090" s="44">
        <f>IFERROR(_xll.qlIndexFixing(ONIndex3M,I2090,TRUE,_xll.ohTrigger(RecalcTrigger,Trigger3M)),NA())</f>
        <v>1.287879006599546E-2</v>
      </c>
      <c r="P2090" s="44">
        <f>IFERROR(_xll.qlIndexFixing(ONIndex6M,I2090,TRUE,_xll.ohTrigger(RecalcTrigger,Trigger6M)),NA())</f>
        <v>1.2691886872193692E-2</v>
      </c>
      <c r="Q2090" s="183">
        <f>IFERROR(_xll.qlIndexFixing(ONIndex1Y,I2090,TRUE,_xll.ohTrigger(RecalcTrigger,Trigger1Y)),NA())</f>
        <v>1.3315346225217795E-2</v>
      </c>
    </row>
    <row r="2091" spans="2:17" x14ac:dyDescent="0.2">
      <c r="B2091" s="39" t="s">
        <v>42</v>
      </c>
      <c r="D2091" s="42">
        <f>_xll.qlCalendarAdvance(Calendar,$D2090,B2091,"f",FALSE)</f>
        <v>54169</v>
      </c>
      <c r="E2091" s="177">
        <f>_xll.qlInterestRateIndexValueDate(IndexON,D2091)</f>
        <v>54169</v>
      </c>
      <c r="F2091" s="193">
        <f>IFERROR(_xll.qlIndexFixing(IndexON,D2091,TRUE,_xll.ohTrigger(RecalcTrigger,TriggerON)),NA())</f>
        <v>1.217832104504879E-2</v>
      </c>
      <c r="H2091" s="42">
        <f>_xll.qlCalendarAdvance(Calendar,$H2090,B2091,"f",FALSE)</f>
        <v>54169</v>
      </c>
      <c r="I2091" s="177">
        <f>_xll.qlInterestRateIndexValueDate(Index1M,$H2091)</f>
        <v>54171</v>
      </c>
      <c r="J2091" s="182">
        <f>IFERROR(_xll.qlIndexFixing(Index1M,$H2091,TRUE,_xll.ohTrigger(RecalcTrigger,Trigger1M)),NA())</f>
        <v>1.2807326329881685E-2</v>
      </c>
      <c r="K2091" s="44">
        <f>IFERROR(_xll.qlIndexFixing(Index3M,H2091,TRUE,_xll.ohTrigger(RecalcTrigger,Trigger3M)),NA())</f>
        <v>1.2889736469280804E-2</v>
      </c>
      <c r="L2091" s="44">
        <f>IFERROR(_xll.qlIndexFixing(Index6M,$H2091,TRUE,_xll.ohTrigger(RecalcTrigger,Trigger6M)),NA())</f>
        <v>1.2729693413214565E-2</v>
      </c>
      <c r="M2091" s="183">
        <f>IFERROR(_xll.qlIndexFixing(Index1Y,$H2091,TRUE,_xll.ohTrigger(RecalcTrigger,Trigger1Y)),NA())</f>
        <v>1.3382021744708688E-2</v>
      </c>
      <c r="N2091" s="182">
        <f>IFERROR(_xll.qlIndexFixing(ONIndex1M,I2091,TRUE,_xll.ohTrigger(RecalcTrigger,Trigger1M)),NA())</f>
        <v>1.2801029530464803E-2</v>
      </c>
      <c r="O2091" s="44">
        <f>IFERROR(_xll.qlIndexFixing(ONIndex3M,I2091,TRUE,_xll.ohTrigger(RecalcTrigger,Trigger3M)),NA())</f>
        <v>1.2877393861963071E-2</v>
      </c>
      <c r="P2091" s="44">
        <f>IFERROR(_xll.qlIndexFixing(ONIndex6M,I2091,TRUE,_xll.ohTrigger(RecalcTrigger,Trigger6M)),NA())</f>
        <v>1.2691557687514177E-2</v>
      </c>
      <c r="Q2091" s="183">
        <f>IFERROR(_xll.qlIndexFixing(ONIndex1Y,I2091,TRUE,_xll.ohTrigger(RecalcTrigger,Trigger1Y)),NA())</f>
        <v>1.3314682038192416E-2</v>
      </c>
    </row>
    <row r="2092" spans="2:17" x14ac:dyDescent="0.2">
      <c r="B2092" s="39" t="s">
        <v>42</v>
      </c>
      <c r="D2092" s="42">
        <f>_xll.qlCalendarAdvance(Calendar,$D2091,B2092,"f",FALSE)</f>
        <v>54176</v>
      </c>
      <c r="E2092" s="177">
        <f>_xll.qlInterestRateIndexValueDate(IndexON,D2092)</f>
        <v>54176</v>
      </c>
      <c r="F2092" s="193">
        <f>IFERROR(_xll.qlIndexFixing(IndexON,D2092,TRUE,_xll.ohTrigger(RecalcTrigger,TriggerON)),NA())</f>
        <v>1.217832104504879E-2</v>
      </c>
      <c r="H2092" s="42">
        <f>_xll.qlCalendarAdvance(Calendar,$H2091,B2092,"f",FALSE)</f>
        <v>54176</v>
      </c>
      <c r="I2092" s="177">
        <f>_xll.qlInterestRateIndexValueDate(Index1M,$H2092)</f>
        <v>54178</v>
      </c>
      <c r="J2092" s="182">
        <f>IFERROR(_xll.qlIndexFixing(Index1M,$H2092,TRUE,_xll.ohTrigger(RecalcTrigger,Trigger1M)),NA())</f>
        <v>1.2806272862013055E-2</v>
      </c>
      <c r="K2092" s="44">
        <f>IFERROR(_xll.qlIndexFixing(Index3M,H2092,TRUE,_xll.ohTrigger(RecalcTrigger,Trigger3M)),NA())</f>
        <v>1.288840944620784E-2</v>
      </c>
      <c r="L2092" s="44">
        <f>IFERROR(_xll.qlIndexFixing(Index6M,$H2092,TRUE,_xll.ohTrigger(RecalcTrigger,Trigger6M)),NA())</f>
        <v>1.2729537087831326E-2</v>
      </c>
      <c r="M2092" s="183">
        <f>IFERROR(_xll.qlIndexFixing(Index1Y,$H2092,TRUE,_xll.ohTrigger(RecalcTrigger,Trigger1Y)),NA())</f>
        <v>1.33810178238751E-2</v>
      </c>
      <c r="N2092" s="182">
        <f>IFERROR(_xll.qlIndexFixing(ONIndex1M,I2092,TRUE,_xll.ohTrigger(RecalcTrigger,Trigger1M)),NA())</f>
        <v>1.2800515432740411E-2</v>
      </c>
      <c r="O2092" s="44">
        <f>IFERROR(_xll.qlIndexFixing(ONIndex3M,I2092,TRUE,_xll.ohTrigger(RecalcTrigger,Trigger3M)),NA())</f>
        <v>1.2875789064628052E-2</v>
      </c>
      <c r="P2092" s="44">
        <f>IFERROR(_xll.qlIndexFixing(ONIndex6M,I2092,TRUE,_xll.ohTrigger(RecalcTrigger,Trigger6M)),NA())</f>
        <v>1.2691197015541889E-2</v>
      </c>
      <c r="Q2092" s="183">
        <f>IFERROR(_xll.qlIndexFixing(ONIndex1Y,I2092,TRUE,_xll.ohTrigger(RecalcTrigger,Trigger1Y)),NA())</f>
        <v>1.3313908385210738E-2</v>
      </c>
    </row>
    <row r="2093" spans="2:17" x14ac:dyDescent="0.2">
      <c r="B2093" s="39" t="s">
        <v>42</v>
      </c>
      <c r="D2093" s="42">
        <f>_xll.qlCalendarAdvance(Calendar,$D2092,B2093,"f",FALSE)</f>
        <v>54183</v>
      </c>
      <c r="E2093" s="177">
        <f>_xll.qlInterestRateIndexValueDate(IndexON,D2093)</f>
        <v>54183</v>
      </c>
      <c r="F2093" s="193">
        <f>IFERROR(_xll.qlIndexFixing(IndexON,D2093,TRUE,_xll.ohTrigger(RecalcTrigger,TriggerON)),NA())</f>
        <v>1.217832104504879E-2</v>
      </c>
      <c r="H2093" s="42">
        <f>_xll.qlCalendarAdvance(Calendar,$H2092,B2093,"f",FALSE)</f>
        <v>54183</v>
      </c>
      <c r="I2093" s="177">
        <f>_xll.qlInterestRateIndexValueDate(Index1M,$H2093)</f>
        <v>54185</v>
      </c>
      <c r="J2093" s="182">
        <f>IFERROR(_xll.qlIndexFixing(Index1M,$H2093,TRUE,_xll.ohTrigger(RecalcTrigger,Trigger1M)),NA())</f>
        <v>1.2806356876771396E-2</v>
      </c>
      <c r="K2093" s="44">
        <f>IFERROR(_xll.qlIndexFixing(Index3M,H2093,TRUE,_xll.ohTrigger(RecalcTrigger,Trigger3M)),NA())</f>
        <v>1.2886949025148971E-2</v>
      </c>
      <c r="L2093" s="44">
        <f>IFERROR(_xll.qlIndexFixing(Index6M,$H2093,TRUE,_xll.ohTrigger(RecalcTrigger,Trigger6M)),NA())</f>
        <v>1.2730051176089323E-2</v>
      </c>
      <c r="M2093" s="183">
        <f>IFERROR(_xll.qlIndexFixing(Index1Y,$H2093,TRUE,_xll.ohTrigger(RecalcTrigger,Trigger1Y)),NA())</f>
        <v>1.338000114184295E-2</v>
      </c>
      <c r="N2093" s="182">
        <f>IFERROR(_xll.qlIndexFixing(ONIndex1M,I2093,TRUE,_xll.ohTrigger(RecalcTrigger,Trigger1M)),NA())</f>
        <v>1.280011567107664E-2</v>
      </c>
      <c r="O2093" s="44">
        <f>IFERROR(_xll.qlIndexFixing(ONIndex3M,I2093,TRUE,_xll.ohTrigger(RecalcTrigger,Trigger3M)),NA())</f>
        <v>1.2874579063488767E-2</v>
      </c>
      <c r="P2093" s="44">
        <f>IFERROR(_xll.qlIndexFixing(ONIndex6M,I2093,TRUE,_xll.ohTrigger(RecalcTrigger,Trigger6M)),NA())</f>
        <v>1.2690937415200665E-2</v>
      </c>
      <c r="Q2093" s="183">
        <f>IFERROR(_xll.qlIndexFixing(ONIndex1Y,I2093,TRUE,_xll.ohTrigger(RecalcTrigger,Trigger1Y)),NA())</f>
        <v>1.3313317915857326E-2</v>
      </c>
    </row>
    <row r="2094" spans="2:17" x14ac:dyDescent="0.2">
      <c r="B2094" s="39" t="s">
        <v>42</v>
      </c>
      <c r="D2094" s="42">
        <f>_xll.qlCalendarAdvance(Calendar,$D2093,B2094,"f",FALSE)</f>
        <v>54190</v>
      </c>
      <c r="E2094" s="177">
        <f>_xll.qlInterestRateIndexValueDate(IndexON,D2094)</f>
        <v>54190</v>
      </c>
      <c r="F2094" s="193">
        <f>IFERROR(_xll.qlIndexFixing(IndexON,D2094,TRUE,_xll.ohTrigger(RecalcTrigger,TriggerON)),NA())</f>
        <v>1.2178321045128726E-2</v>
      </c>
      <c r="H2094" s="42">
        <f>_xll.qlCalendarAdvance(Calendar,$H2093,B2094,"f",FALSE)</f>
        <v>54190</v>
      </c>
      <c r="I2094" s="177">
        <f>_xll.qlInterestRateIndexValueDate(Index1M,$H2094)</f>
        <v>54192</v>
      </c>
      <c r="J2094" s="182">
        <f>IFERROR(_xll.qlIndexFixing(Index1M,$H2094,TRUE,_xll.ohTrigger(RecalcTrigger,Trigger1M)),NA())</f>
        <v>1.2805847184590435E-2</v>
      </c>
      <c r="K2094" s="44">
        <f>IFERROR(_xll.qlIndexFixing(Index3M,H2094,TRUE,_xll.ohTrigger(RecalcTrigger,Trigger3M)),NA())</f>
        <v>1.2885481045403383E-2</v>
      </c>
      <c r="L2094" s="44">
        <f>IFERROR(_xll.qlIndexFixing(Index6M,$H2094,TRUE,_xll.ohTrigger(RecalcTrigger,Trigger6M)),NA())</f>
        <v>1.2729924113217271E-2</v>
      </c>
      <c r="M2094" s="183">
        <f>IFERROR(_xll.qlIndexFixing(Index1Y,$H2094,TRUE,_xll.ohTrigger(RecalcTrigger,Trigger1Y)),NA())</f>
        <v>1.3378971672403281E-2</v>
      </c>
      <c r="N2094" s="182">
        <f>IFERROR(_xll.qlIndexFixing(ONIndex1M,I2094,TRUE,_xll.ohTrigger(RecalcTrigger,Trigger1M)),NA())</f>
        <v>1.2799633881908079E-2</v>
      </c>
      <c r="O2094" s="44">
        <f>IFERROR(_xll.qlIndexFixing(ONIndex3M,I2094,TRUE,_xll.ohTrigger(RecalcTrigger,Trigger3M)),NA())</f>
        <v>1.2873160450181942E-2</v>
      </c>
      <c r="P2094" s="44">
        <f>IFERROR(_xll.qlIndexFixing(ONIndex6M,I2094,TRUE,_xll.ohTrigger(RecalcTrigger,Trigger6M)),NA())</f>
        <v>1.2690646389197369E-2</v>
      </c>
      <c r="Q2094" s="183">
        <f>IFERROR(_xll.qlIndexFixing(ONIndex1Y,I2094,TRUE,_xll.ohTrigger(RecalcTrigger,Trigger1Y)),NA())</f>
        <v>1.3312617928828985E-2</v>
      </c>
    </row>
    <row r="2095" spans="2:17" x14ac:dyDescent="0.2">
      <c r="B2095" s="39" t="s">
        <v>42</v>
      </c>
      <c r="D2095" s="42">
        <f>_xll.qlCalendarAdvance(Calendar,$D2094,B2095,"f",FALSE)</f>
        <v>54197</v>
      </c>
      <c r="E2095" s="177">
        <f>_xll.qlInterestRateIndexValueDate(IndexON,D2095)</f>
        <v>54197</v>
      </c>
      <c r="F2095" s="193">
        <f>IFERROR(_xll.qlIndexFixing(IndexON,D2095,TRUE,_xll.ohTrigger(RecalcTrigger,TriggerON)),NA())</f>
        <v>1.2178321045128726E-2</v>
      </c>
      <c r="H2095" s="42">
        <f>_xll.qlCalendarAdvance(Calendar,$H2094,B2095,"f",FALSE)</f>
        <v>54197</v>
      </c>
      <c r="I2095" s="177">
        <f>_xll.qlInterestRateIndexValueDate(Index1M,$H2095)</f>
        <v>54199</v>
      </c>
      <c r="J2095" s="182">
        <f>IFERROR(_xll.qlIndexFixing(Index1M,$H2095,TRUE,_xll.ohTrigger(RecalcTrigger,Trigger1M)),NA())</f>
        <v>1.2805320806007214E-2</v>
      </c>
      <c r="K2095" s="44">
        <f>IFERROR(_xll.qlIndexFixing(Index3M,H2095,TRUE,_xll.ohTrigger(RecalcTrigger,Trigger3M)),NA())</f>
        <v>1.288400549757685E-2</v>
      </c>
      <c r="L2095" s="44">
        <f>IFERROR(_xll.qlIndexFixing(Index6M,$H2095,TRUE,_xll.ohTrigger(RecalcTrigger,Trigger6M)),NA())</f>
        <v>1.2729810310019008E-2</v>
      </c>
      <c r="M2095" s="183">
        <f>IFERROR(_xll.qlIndexFixing(Index1Y,$H2095,TRUE,_xll.ohTrigger(RecalcTrigger,Trigger1Y)),NA())</f>
        <v>1.3377929389347582E-2</v>
      </c>
      <c r="N2095" s="182">
        <f>IFERROR(_xll.qlIndexFixing(ONIndex1M,I2095,TRUE,_xll.ohTrigger(RecalcTrigger,Trigger1M)),NA())</f>
        <v>1.2799135477310486E-2</v>
      </c>
      <c r="O2095" s="44">
        <f>IFERROR(_xll.qlIndexFixing(ONIndex3M,I2095,TRUE,_xll.ohTrigger(RecalcTrigger,Trigger3M)),NA())</f>
        <v>1.2871734348545161E-2</v>
      </c>
      <c r="P2095" s="44">
        <f>IFERROR(_xll.qlIndexFixing(ONIndex6M,I2095,TRUE,_xll.ohTrigger(RecalcTrigger,Trigger6M)),NA())</f>
        <v>1.2690368144809838E-2</v>
      </c>
      <c r="Q2095" s="183">
        <f>IFERROR(_xll.qlIndexFixing(ONIndex1Y,I2095,TRUE,_xll.ohTrigger(RecalcTrigger,Trigger1Y)),NA())</f>
        <v>1.3311905956667758E-2</v>
      </c>
    </row>
    <row r="2096" spans="2:17" x14ac:dyDescent="0.2">
      <c r="B2096" s="39" t="s">
        <v>42</v>
      </c>
      <c r="D2096" s="42">
        <f>_xll.qlCalendarAdvance(Calendar,$D2095,B2096,"f",FALSE)</f>
        <v>54204</v>
      </c>
      <c r="E2096" s="177">
        <f>_xll.qlInterestRateIndexValueDate(IndexON,D2096)</f>
        <v>54204</v>
      </c>
      <c r="F2096" s="193">
        <f>IFERROR(_xll.qlIndexFixing(IndexON,D2096,TRUE,_xll.ohTrigger(RecalcTrigger,TriggerON)),NA())</f>
        <v>1.2178321045128726E-2</v>
      </c>
      <c r="H2096" s="42">
        <f>_xll.qlCalendarAdvance(Calendar,$H2095,B2096,"f",FALSE)</f>
        <v>54204</v>
      </c>
      <c r="I2096" s="177">
        <f>_xll.qlInterestRateIndexValueDate(Index1M,$H2096)</f>
        <v>54206</v>
      </c>
      <c r="J2096" s="182">
        <f>IFERROR(_xll.qlIndexFixing(Index1M,$H2096,TRUE,_xll.ohTrigger(RecalcTrigger,Trigger1M)),NA())</f>
        <v>1.2804777709037318E-2</v>
      </c>
      <c r="K2096" s="44">
        <f>IFERROR(_xll.qlIndexFixing(Index3M,H2096,TRUE,_xll.ohTrigger(RecalcTrigger,Trigger3M)),NA())</f>
        <v>1.2882522372270805E-2</v>
      </c>
      <c r="L2096" s="44">
        <f>IFERROR(_xll.qlIndexFixing(Index6M,$H2096,TRUE,_xll.ohTrigger(RecalcTrigger,Trigger6M)),NA())</f>
        <v>1.2729709797697962E-2</v>
      </c>
      <c r="M2096" s="183">
        <f>IFERROR(_xll.qlIndexFixing(Index1Y,$H2096,TRUE,_xll.ohTrigger(RecalcTrigger,Trigger1Y)),NA())</f>
        <v>1.3376874266468433E-2</v>
      </c>
      <c r="N2096" s="182">
        <f>IFERROR(_xll.qlIndexFixing(ONIndex1M,I2096,TRUE,_xll.ohTrigger(RecalcTrigger,Trigger1M)),NA())</f>
        <v>1.2798620425149565E-2</v>
      </c>
      <c r="O2096" s="44">
        <f>IFERROR(_xll.qlIndexFixing(ONIndex3M,I2096,TRUE,_xll.ohTrigger(RecalcTrigger,Trigger3M)),NA())</f>
        <v>1.2870300749066033E-2</v>
      </c>
      <c r="P2096" s="44">
        <f>IFERROR(_xll.qlIndexFixing(ONIndex6M,I2096,TRUE,_xll.ohTrigger(RecalcTrigger,Trigger6M)),NA())</f>
        <v>1.2690102713053264E-2</v>
      </c>
      <c r="Q2096" s="183">
        <f>IFERROR(_xll.qlIndexFixing(ONIndex1Y,I2096,TRUE,_xll.ohTrigger(RecalcTrigger,Trigger1Y)),NA())</f>
        <v>1.3311181973474362E-2</v>
      </c>
    </row>
    <row r="2097" spans="2:17" x14ac:dyDescent="0.2">
      <c r="B2097" s="39" t="s">
        <v>42</v>
      </c>
      <c r="D2097" s="42">
        <f>_xll.qlCalendarAdvance(Calendar,$D2096,B2097,"f",FALSE)</f>
        <v>54211</v>
      </c>
      <c r="E2097" s="177">
        <f>_xll.qlInterestRateIndexValueDate(IndexON,D2097)</f>
        <v>54211</v>
      </c>
      <c r="F2097" s="193">
        <f>IFERROR(_xll.qlIndexFixing(IndexON,D2097,TRUE,_xll.ohTrigger(RecalcTrigger,TriggerON)),NA())</f>
        <v>1.2178321045128726E-2</v>
      </c>
      <c r="H2097" s="42">
        <f>_xll.qlCalendarAdvance(Calendar,$H2096,B2097,"f",FALSE)</f>
        <v>54211</v>
      </c>
      <c r="I2097" s="177">
        <f>_xll.qlInterestRateIndexValueDate(Index1M,$H2097)</f>
        <v>54213</v>
      </c>
      <c r="J2097" s="182">
        <f>IFERROR(_xll.qlIndexFixing(Index1M,$H2097,TRUE,_xll.ohTrigger(RecalcTrigger,Trigger1M)),NA())</f>
        <v>1.2804217861696332E-2</v>
      </c>
      <c r="K2097" s="44">
        <f>IFERROR(_xll.qlIndexFixing(Index3M,H2097,TRUE,_xll.ohTrigger(RecalcTrigger,Trigger3M)),NA())</f>
        <v>1.2881031660090152E-2</v>
      </c>
      <c r="L2097" s="44">
        <f>IFERROR(_xll.qlIndexFixing(Index6M,$H2097,TRUE,_xll.ohTrigger(RecalcTrigger,Trigger6M)),NA())</f>
        <v>1.2728953922724303E-2</v>
      </c>
      <c r="M2097" s="183">
        <f>IFERROR(_xll.qlIndexFixing(Index1Y,$H2097,TRUE,_xll.ohTrigger(RecalcTrigger,Trigger1Y)),NA())</f>
        <v>1.3375806277558192E-2</v>
      </c>
      <c r="N2097" s="182">
        <f>IFERROR(_xll.qlIndexFixing(ONIndex1M,I2097,TRUE,_xll.ohTrigger(RecalcTrigger,Trigger1M)),NA())</f>
        <v>1.2798088693530829E-2</v>
      </c>
      <c r="O2097" s="44">
        <f>IFERROR(_xll.qlIndexFixing(ONIndex3M,I2097,TRUE,_xll.ohTrigger(RecalcTrigger,Trigger3M)),NA())</f>
        <v>1.2868859642232167E-2</v>
      </c>
      <c r="P2097" s="44">
        <f>IFERROR(_xll.qlIndexFixing(ONIndex6M,I2097,TRUE,_xll.ohTrigger(RecalcTrigger,Trigger6M)),NA())</f>
        <v>1.2689850124703028E-2</v>
      </c>
      <c r="Q2097" s="183">
        <f>IFERROR(_xll.qlIndexFixing(ONIndex1Y,I2097,TRUE,_xll.ohTrigger(RecalcTrigger,Trigger1Y)),NA())</f>
        <v>1.3310445953349515E-2</v>
      </c>
    </row>
    <row r="2098" spans="2:17" x14ac:dyDescent="0.2">
      <c r="B2098" s="39" t="s">
        <v>42</v>
      </c>
      <c r="D2098" s="42">
        <f>_xll.qlCalendarAdvance(Calendar,$D2097,B2098,"f",FALSE)</f>
        <v>54218</v>
      </c>
      <c r="E2098" s="177">
        <f>_xll.qlInterestRateIndexValueDate(IndexON,D2098)</f>
        <v>54218</v>
      </c>
      <c r="F2098" s="193">
        <f>IFERROR(_xll.qlIndexFixing(IndexON,D2098,TRUE,_xll.ohTrigger(RecalcTrigger,TriggerON)),NA())</f>
        <v>1.2178321045128726E-2</v>
      </c>
      <c r="H2098" s="42">
        <f>_xll.qlCalendarAdvance(Calendar,$H2097,B2098,"f",FALSE)</f>
        <v>54218</v>
      </c>
      <c r="I2098" s="177">
        <f>_xll.qlInterestRateIndexValueDate(Index1M,$H2098)</f>
        <v>54220</v>
      </c>
      <c r="J2098" s="182">
        <f>IFERROR(_xll.qlIndexFixing(Index1M,$H2098,TRUE,_xll.ohTrigger(RecalcTrigger,Trigger1M)),NA())</f>
        <v>1.280364123199984E-2</v>
      </c>
      <c r="K2098" s="44">
        <f>IFERROR(_xll.qlIndexFixing(Index3M,H2098,TRUE,_xll.ohTrigger(RecalcTrigger,Trigger3M)),NA())</f>
        <v>1.2879533351636323E-2</v>
      </c>
      <c r="L2098" s="44">
        <f>IFERROR(_xll.qlIndexFixing(Index6M,$H2098,TRUE,_xll.ohTrigger(RecalcTrigger,Trigger6M)),NA())</f>
        <v>1.2728877200461661E-2</v>
      </c>
      <c r="M2098" s="183">
        <f>IFERROR(_xll.qlIndexFixing(Index1Y,$H2098,TRUE,_xll.ohTrigger(RecalcTrigger,Trigger1Y)),NA())</f>
        <v>1.3374725396410757E-2</v>
      </c>
      <c r="N2098" s="182">
        <f>IFERROR(_xll.qlIndexFixing(ONIndex1M,I2098,TRUE,_xll.ohTrigger(RecalcTrigger,Trigger1M)),NA())</f>
        <v>1.2797540250479855E-2</v>
      </c>
      <c r="O2098" s="44">
        <f>IFERROR(_xll.qlIndexFixing(ONIndex3M,I2098,TRUE,_xll.ohTrigger(RecalcTrigger,Trigger3M)),NA())</f>
        <v>1.2867411018691044E-2</v>
      </c>
      <c r="P2098" s="44">
        <f>IFERROR(_xll.qlIndexFixing(ONIndex6M,I2098,TRUE,_xll.ohTrigger(RecalcTrigger,Trigger6M)),NA())</f>
        <v>1.2689610410854257E-2</v>
      </c>
      <c r="Q2098" s="183">
        <f>IFERROR(_xll.qlIndexFixing(ONIndex1Y,I2098,TRUE,_xll.ohTrigger(RecalcTrigger,Trigger1Y)),NA())</f>
        <v>1.3309697870473869E-2</v>
      </c>
    </row>
    <row r="2099" spans="2:17" x14ac:dyDescent="0.2">
      <c r="B2099" s="39" t="s">
        <v>42</v>
      </c>
      <c r="D2099" s="42">
        <f>_xll.qlCalendarAdvance(Calendar,$D2098,B2099,"f",FALSE)</f>
        <v>54225</v>
      </c>
      <c r="E2099" s="177">
        <f>_xll.qlInterestRateIndexValueDate(IndexON,D2099)</f>
        <v>54225</v>
      </c>
      <c r="F2099" s="193">
        <f>IFERROR(_xll.qlIndexFixing(IndexON,D2099,TRUE,_xll.ohTrigger(RecalcTrigger,TriggerON)),NA())</f>
        <v>1.217832104504879E-2</v>
      </c>
      <c r="H2099" s="42">
        <f>_xll.qlCalendarAdvance(Calendar,$H2098,B2099,"f",FALSE)</f>
        <v>54225</v>
      </c>
      <c r="I2099" s="177">
        <f>_xll.qlInterestRateIndexValueDate(Index1M,$H2099)</f>
        <v>54227</v>
      </c>
      <c r="J2099" s="182">
        <f>IFERROR(_xll.qlIndexFixing(Index1M,$H2099,TRUE,_xll.ohTrigger(RecalcTrigger,Trigger1M)),NA())</f>
        <v>1.2803047787950939E-2</v>
      </c>
      <c r="K2099" s="44">
        <f>IFERROR(_xll.qlIndexFixing(Index3M,H2099,TRUE,_xll.ohTrigger(RecalcTrigger,Trigger3M)),NA())</f>
        <v>1.2878027437515963E-2</v>
      </c>
      <c r="L2099" s="44">
        <f>IFERROR(_xll.qlIndexFixing(Index6M,$H2099,TRUE,_xll.ohTrigger(RecalcTrigger,Trigger6M)),NA())</f>
        <v>1.2728813854584046E-2</v>
      </c>
      <c r="M2099" s="183">
        <f>IFERROR(_xll.qlIndexFixing(Index1Y,$H2099,TRUE,_xll.ohTrigger(RecalcTrigger,Trigger1Y)),NA())</f>
        <v>1.3373631596819801E-2</v>
      </c>
      <c r="N2099" s="182">
        <f>IFERROR(_xll.qlIndexFixing(ONIndex1M,I2099,TRUE,_xll.ohTrigger(RecalcTrigger,Trigger1M)),NA())</f>
        <v>1.2796975064102156E-2</v>
      </c>
      <c r="O2099" s="44">
        <f>IFERROR(_xll.qlIndexFixing(ONIndex3M,I2099,TRUE,_xll.ohTrigger(RecalcTrigger,Trigger3M)),NA())</f>
        <v>1.2865954869489826E-2</v>
      </c>
      <c r="P2099" s="44">
        <f>IFERROR(_xll.qlIndexFixing(ONIndex6M,I2099,TRUE,_xll.ohTrigger(RecalcTrigger,Trigger6M)),NA())</f>
        <v>1.2689383602602078E-2</v>
      </c>
      <c r="Q2099" s="183">
        <f>IFERROR(_xll.qlIndexFixing(ONIndex1Y,I2099,TRUE,_xll.ohTrigger(RecalcTrigger,Trigger1Y)),NA())</f>
        <v>1.3308937698948142E-2</v>
      </c>
    </row>
    <row r="2100" spans="2:17" x14ac:dyDescent="0.2">
      <c r="B2100" s="39" t="s">
        <v>42</v>
      </c>
      <c r="D2100" s="42">
        <f>_xll.qlCalendarAdvance(Calendar,$D2099,B2100,"f",FALSE)</f>
        <v>54232</v>
      </c>
      <c r="E2100" s="177">
        <f>_xll.qlInterestRateIndexValueDate(IndexON,D2100)</f>
        <v>54232</v>
      </c>
      <c r="F2100" s="193">
        <f>IFERROR(_xll.qlIndexFixing(IndexON,D2100,TRUE,_xll.ohTrigger(RecalcTrigger,TriggerON)),NA())</f>
        <v>1.217832104504879E-2</v>
      </c>
      <c r="H2100" s="42">
        <f>_xll.qlCalendarAdvance(Calendar,$H2099,B2100,"f",FALSE)</f>
        <v>54232</v>
      </c>
      <c r="I2100" s="177">
        <f>_xll.qlInterestRateIndexValueDate(Index1M,$H2100)</f>
        <v>54234</v>
      </c>
      <c r="J2100" s="182">
        <f>IFERROR(_xll.qlIndexFixing(Index1M,$H2100,TRUE,_xll.ohTrigger(RecalcTrigger,Trigger1M)),NA())</f>
        <v>1.2802437497575203E-2</v>
      </c>
      <c r="K2100" s="44">
        <f>IFERROR(_xll.qlIndexFixing(Index3M,H2100,TRUE,_xll.ohTrigger(RecalcTrigger,Trigger3M)),NA())</f>
        <v>1.2876513908330504E-2</v>
      </c>
      <c r="L2100" s="44">
        <f>IFERROR(_xll.qlIndexFixing(Index6M,$H2100,TRUE,_xll.ohTrigger(RecalcTrigger,Trigger6M)),NA())</f>
        <v>1.2729441281251464E-2</v>
      </c>
      <c r="M2100" s="183">
        <f>IFERROR(_xll.qlIndexFixing(Index1Y,$H2100,TRUE,_xll.ohTrigger(RecalcTrigger,Trigger1Y)),NA())</f>
        <v>1.3372524852579877E-2</v>
      </c>
      <c r="N2100" s="182">
        <f>IFERROR(_xll.qlIndexFixing(ONIndex1M,I2100,TRUE,_xll.ohTrigger(RecalcTrigger,Trigger1M)),NA())</f>
        <v>1.2796393102423309E-2</v>
      </c>
      <c r="O2100" s="44">
        <f>IFERROR(_xll.qlIndexFixing(ONIndex3M,I2100,TRUE,_xll.ohTrigger(RecalcTrigger,Trigger3M)),NA())</f>
        <v>1.2864491184716442E-2</v>
      </c>
      <c r="P2100" s="44">
        <f>IFERROR(_xll.qlIndexFixing(ONIndex6M,I2100,TRUE,_xll.ohTrigger(RecalcTrigger,Trigger6M)),NA())</f>
        <v>1.268916973096168E-2</v>
      </c>
      <c r="Q2100" s="183">
        <f>IFERROR(_xll.qlIndexFixing(ONIndex1Y,I2100,TRUE,_xll.ohTrigger(RecalcTrigger,Trigger1Y)),NA())</f>
        <v>1.330816541271318E-2</v>
      </c>
    </row>
    <row r="2101" spans="2:17" x14ac:dyDescent="0.2">
      <c r="B2101" s="39" t="s">
        <v>42</v>
      </c>
      <c r="D2101" s="42">
        <f>_xll.qlCalendarAdvance(Calendar,$D2100,B2101,"f",FALSE)</f>
        <v>54239</v>
      </c>
      <c r="E2101" s="177">
        <f>_xll.qlInterestRateIndexValueDate(IndexON,D2101)</f>
        <v>54239</v>
      </c>
      <c r="F2101" s="193">
        <f>IFERROR(_xll.qlIndexFixing(IndexON,D2101,TRUE,_xll.ohTrigger(RecalcTrigger,TriggerON)),NA())</f>
        <v>1.217832104504879E-2</v>
      </c>
      <c r="H2101" s="42">
        <f>_xll.qlCalendarAdvance(Calendar,$H2100,B2101,"f",FALSE)</f>
        <v>54239</v>
      </c>
      <c r="I2101" s="177">
        <f>_xll.qlInterestRateIndexValueDate(Index1M,$H2101)</f>
        <v>54241</v>
      </c>
      <c r="J2101" s="182">
        <f>IFERROR(_xll.qlIndexFixing(Index1M,$H2101,TRUE,_xll.ohTrigger(RecalcTrigger,Trigger1M)),NA())</f>
        <v>1.2801810328880725E-2</v>
      </c>
      <c r="K2101" s="44">
        <f>IFERROR(_xll.qlIndexFixing(Index3M,H2101,TRUE,_xll.ohTrigger(RecalcTrigger,Trigger3M)),NA())</f>
        <v>1.2874992754684849E-2</v>
      </c>
      <c r="L2101" s="44">
        <f>IFERROR(_xll.qlIndexFixing(Index6M,$H2101,TRUE,_xll.ohTrigger(RecalcTrigger,Trigger6M)),NA())</f>
        <v>1.2729407691367472E-2</v>
      </c>
      <c r="M2101" s="183">
        <f>IFERROR(_xll.qlIndexFixing(Index1Y,$H2101,TRUE,_xll.ohTrigger(RecalcTrigger,Trigger1Y)),NA())</f>
        <v>1.3371405137486848E-2</v>
      </c>
      <c r="N2101" s="182">
        <f>IFERROR(_xll.qlIndexFixing(ONIndex1M,I2101,TRUE,_xll.ohTrigger(RecalcTrigger,Trigger1M)),NA())</f>
        <v>1.2795794333468891E-2</v>
      </c>
      <c r="O2101" s="44">
        <f>IFERROR(_xll.qlIndexFixing(ONIndex3M,I2101,TRUE,_xll.ohTrigger(RecalcTrigger,Trigger3M)),NA())</f>
        <v>1.2863019955258181E-2</v>
      </c>
      <c r="P2101" s="44">
        <f>IFERROR(_xll.qlIndexFixing(ONIndex6M,I2101,TRUE,_xll.ohTrigger(RecalcTrigger,Trigger6M)),NA())</f>
        <v>1.2688968826788383E-2</v>
      </c>
      <c r="Q2101" s="183">
        <f>IFERROR(_xll.qlIndexFixing(ONIndex1Y,I2101,TRUE,_xll.ohTrigger(RecalcTrigger,Trigger1Y)),NA())</f>
        <v>1.3307380985949635E-2</v>
      </c>
    </row>
    <row r="2102" spans="2:17" x14ac:dyDescent="0.2">
      <c r="B2102" s="39" t="s">
        <v>42</v>
      </c>
      <c r="D2102" s="42">
        <f>_xll.qlCalendarAdvance(Calendar,$D2101,B2102,"f",FALSE)</f>
        <v>54246</v>
      </c>
      <c r="E2102" s="177">
        <f>_xll.qlInterestRateIndexValueDate(IndexON,D2102)</f>
        <v>54246</v>
      </c>
      <c r="F2102" s="193">
        <f>IFERROR(_xll.qlIndexFixing(IndexON,D2102,TRUE,_xll.ohTrigger(RecalcTrigger,TriggerON)),NA())</f>
        <v>1.2178321045128726E-2</v>
      </c>
      <c r="H2102" s="42">
        <f>_xll.qlCalendarAdvance(Calendar,$H2101,B2102,"f",FALSE)</f>
        <v>54246</v>
      </c>
      <c r="I2102" s="177">
        <f>_xll.qlInterestRateIndexValueDate(Index1M,$H2102)</f>
        <v>54248</v>
      </c>
      <c r="J2102" s="182">
        <f>IFERROR(_xll.qlIndexFixing(Index1M,$H2102,TRUE,_xll.ohTrigger(RecalcTrigger,Trigger1M)),NA())</f>
        <v>1.2801166249883089E-2</v>
      </c>
      <c r="K2102" s="44">
        <f>IFERROR(_xll.qlIndexFixing(Index3M,H2102,TRUE,_xll.ohTrigger(RecalcTrigger,Trigger3M)),NA())</f>
        <v>1.287346396718304E-2</v>
      </c>
      <c r="L2102" s="44">
        <f>IFERROR(_xll.qlIndexFixing(Index6M,$H2102,TRUE,_xll.ohTrigger(RecalcTrigger,Trigger6M)),NA())</f>
        <v>1.2729387579583406E-2</v>
      </c>
      <c r="M2102" s="183">
        <f>IFERROR(_xll.qlIndexFixing(Index1Y,$H2102,TRUE,_xll.ohTrigger(RecalcTrigger,Trigger1Y)),NA())</f>
        <v>1.3370272425336142E-2</v>
      </c>
      <c r="N2102" s="182">
        <f>IFERROR(_xll.qlIndexFixing(ONIndex1M,I2102,TRUE,_xll.ohTrigger(RecalcTrigger,Trigger1M)),NA())</f>
        <v>1.2795178725184542E-2</v>
      </c>
      <c r="O2102" s="44">
        <f>IFERROR(_xll.qlIndexFixing(ONIndex3M,I2102,TRUE,_xll.ohTrigger(RecalcTrigger,Trigger3M)),NA())</f>
        <v>1.2861541171682589E-2</v>
      </c>
      <c r="P2102" s="44">
        <f>IFERROR(_xll.qlIndexFixing(ONIndex6M,I2102,TRUE,_xll.ohTrigger(RecalcTrigger,Trigger6M)),NA())</f>
        <v>1.2688780921177312E-2</v>
      </c>
      <c r="Q2102" s="183">
        <f>IFERROR(_xll.qlIndexFixing(ONIndex1Y,I2102,TRUE,_xll.ohTrigger(RecalcTrigger,Trigger1Y)),NA())</f>
        <v>1.3306584392838161E-2</v>
      </c>
    </row>
    <row r="2103" spans="2:17" x14ac:dyDescent="0.2">
      <c r="B2103" s="39" t="s">
        <v>42</v>
      </c>
      <c r="D2103" s="42">
        <f>_xll.qlCalendarAdvance(Calendar,$D2102,B2103,"f",FALSE)</f>
        <v>54253</v>
      </c>
      <c r="E2103" s="177">
        <f>_xll.qlInterestRateIndexValueDate(IndexON,D2103)</f>
        <v>54253</v>
      </c>
      <c r="F2103" s="193">
        <f>IFERROR(_xll.qlIndexFixing(IndexON,D2103,TRUE,_xll.ohTrigger(RecalcTrigger,TriggerON)),NA())</f>
        <v>1.217832104504879E-2</v>
      </c>
      <c r="H2103" s="42">
        <f>_xll.qlCalendarAdvance(Calendar,$H2102,B2103,"f",FALSE)</f>
        <v>54253</v>
      </c>
      <c r="I2103" s="177">
        <f>_xll.qlInterestRateIndexValueDate(Index1M,$H2103)</f>
        <v>54255</v>
      </c>
      <c r="J2103" s="182">
        <f>IFERROR(_xll.qlIndexFixing(Index1M,$H2103,TRUE,_xll.ohTrigger(RecalcTrigger,Trigger1M)),NA())</f>
        <v>1.2800505228595382E-2</v>
      </c>
      <c r="K2103" s="44">
        <f>IFERROR(_xll.qlIndexFixing(Index3M,H2103,TRUE,_xll.ohTrigger(RecalcTrigger,Trigger3M)),NA())</f>
        <v>1.2871927536425637E-2</v>
      </c>
      <c r="L2103" s="44">
        <f>IFERROR(_xll.qlIndexFixing(Index6M,$H2103,TRUE,_xll.ohTrigger(RecalcTrigger,Trigger6M)),NA())</f>
        <v>1.2729380977102692E-2</v>
      </c>
      <c r="M2103" s="183">
        <f>IFERROR(_xll.qlIndexFixing(Index1Y,$H2103,TRUE,_xll.ohTrigger(RecalcTrigger,Trigger1Y)),NA())</f>
        <v>1.3369126689924281E-2</v>
      </c>
      <c r="N2103" s="182">
        <f>IFERROR(_xll.qlIndexFixing(ONIndex1M,I2103,TRUE,_xll.ohTrigger(RecalcTrigger,Trigger1M)),NA())</f>
        <v>1.2794546245915583E-2</v>
      </c>
      <c r="O2103" s="44">
        <f>IFERROR(_xll.qlIndexFixing(ONIndex3M,I2103,TRUE,_xll.ohTrigger(RecalcTrigger,Trigger3M)),NA())</f>
        <v>1.2860054824717082E-2</v>
      </c>
      <c r="P2103" s="44">
        <f>IFERROR(_xll.qlIndexFixing(ONIndex6M,I2103,TRUE,_xll.ohTrigger(RecalcTrigger,Trigger6M)),NA())</f>
        <v>1.2688606045143658E-2</v>
      </c>
      <c r="Q2103" s="183">
        <f>IFERROR(_xll.qlIndexFixing(ONIndex1Y,I2103,TRUE,_xll.ohTrigger(RecalcTrigger,Trigger1Y)),NA())</f>
        <v>1.3305775607479475E-2</v>
      </c>
    </row>
    <row r="2104" spans="2:17" x14ac:dyDescent="0.2">
      <c r="B2104" s="39" t="s">
        <v>42</v>
      </c>
      <c r="D2104" s="42">
        <f>_xll.qlCalendarAdvance(Calendar,$D2103,B2104,"f",FALSE)</f>
        <v>54260</v>
      </c>
      <c r="E2104" s="177">
        <f>_xll.qlInterestRateIndexValueDate(IndexON,D2104)</f>
        <v>54260</v>
      </c>
      <c r="F2104" s="193">
        <f>IFERROR(_xll.qlIndexFixing(IndexON,D2104,TRUE,_xll.ohTrigger(RecalcTrigger,TriggerON)),NA())</f>
        <v>1.2178321045128726E-2</v>
      </c>
      <c r="H2104" s="42">
        <f>_xll.qlCalendarAdvance(Calendar,$H2103,B2104,"f",FALSE)</f>
        <v>54260</v>
      </c>
      <c r="I2104" s="177">
        <f>_xll.qlInterestRateIndexValueDate(Index1M,$H2104)</f>
        <v>54262</v>
      </c>
      <c r="J2104" s="182">
        <f>IFERROR(_xll.qlIndexFixing(Index1M,$H2104,TRUE,_xll.ohTrigger(RecalcTrigger,Trigger1M)),NA())</f>
        <v>1.2799827233035688E-2</v>
      </c>
      <c r="K2104" s="44">
        <f>IFERROR(_xll.qlIndexFixing(Index3M,H2104,TRUE,_xll.ohTrigger(RecalcTrigger,Trigger3M)),NA())</f>
        <v>1.2870383453021892E-2</v>
      </c>
      <c r="L2104" s="44">
        <f>IFERROR(_xll.qlIndexFixing(Index6M,$H2104,TRUE,_xll.ohTrigger(RecalcTrigger,Trigger6M)),NA())</f>
        <v>1.2729387915132199E-2</v>
      </c>
      <c r="M2104" s="183">
        <f>IFERROR(_xll.qlIndexFixing(Index1Y,$H2104,TRUE,_xll.ohTrigger(RecalcTrigger,Trigger1Y)),NA())</f>
        <v>1.3367967905048666E-2</v>
      </c>
      <c r="N2104" s="182">
        <f>IFERROR(_xll.qlIndexFixing(ONIndex1M,I2104,TRUE,_xll.ohTrigger(RecalcTrigger,Trigger1M)),NA())</f>
        <v>1.2793896863447785E-2</v>
      </c>
      <c r="O2104" s="44">
        <f>IFERROR(_xll.qlIndexFixing(ONIndex3M,I2104,TRUE,_xll.ohTrigger(RecalcTrigger,Trigger3M)),NA())</f>
        <v>1.285856090484927E-2</v>
      </c>
      <c r="P2104" s="44">
        <f>IFERROR(_xll.qlIndexFixing(ONIndex6M,I2104,TRUE,_xll.ohTrigger(RecalcTrigger,Trigger6M)),NA())</f>
        <v>1.2688444229622675E-2</v>
      </c>
      <c r="Q2104" s="183">
        <f>IFERROR(_xll.qlIndexFixing(ONIndex1Y,I2104,TRUE,_xll.ohTrigger(RecalcTrigger,Trigger1Y)),NA())</f>
        <v>1.3304954603894359E-2</v>
      </c>
    </row>
    <row r="2105" spans="2:17" x14ac:dyDescent="0.2">
      <c r="B2105" s="39" t="s">
        <v>42</v>
      </c>
      <c r="D2105" s="42">
        <f>_xll.qlCalendarAdvance(Calendar,$D2104,B2105,"f",FALSE)</f>
        <v>54267</v>
      </c>
      <c r="E2105" s="177">
        <f>_xll.qlInterestRateIndexValueDate(IndexON,D2105)</f>
        <v>54267</v>
      </c>
      <c r="F2105" s="193">
        <f>IFERROR(_xll.qlIndexFixing(IndexON,D2105,TRUE,_xll.ohTrigger(RecalcTrigger,TriggerON)),NA())</f>
        <v>1.217832104504879E-2</v>
      </c>
      <c r="H2105" s="42">
        <f>_xll.qlCalendarAdvance(Calendar,$H2104,B2105,"f",FALSE)</f>
        <v>54267</v>
      </c>
      <c r="I2105" s="177">
        <f>_xll.qlInterestRateIndexValueDate(Index1M,$H2105)</f>
        <v>54269</v>
      </c>
      <c r="J2105" s="182">
        <f>IFERROR(_xll.qlIndexFixing(Index1M,$H2105,TRUE,_xll.ohTrigger(RecalcTrigger,Trigger1M)),NA())</f>
        <v>1.2799132231214594E-2</v>
      </c>
      <c r="K2105" s="44">
        <f>IFERROR(_xll.qlIndexFixing(Index3M,H2105,TRUE,_xll.ohTrigger(RecalcTrigger,Trigger3M)),NA())</f>
        <v>1.2868831707570628E-2</v>
      </c>
      <c r="L2105" s="44">
        <f>IFERROR(_xll.qlIndexFixing(Index6M,$H2105,TRUE,_xll.ohTrigger(RecalcTrigger,Trigger6M)),NA())</f>
        <v>1.2728716430679037E-2</v>
      </c>
      <c r="M2105" s="183">
        <f>IFERROR(_xll.qlIndexFixing(Index1Y,$H2105,TRUE,_xll.ohTrigger(RecalcTrigger,Trigger1Y)),NA())</f>
        <v>1.3366796044506692E-2</v>
      </c>
      <c r="N2105" s="182">
        <f>IFERROR(_xll.qlIndexFixing(ONIndex1M,I2105,TRUE,_xll.ohTrigger(RecalcTrigger,Trigger1M)),NA())</f>
        <v>1.2793230545806722E-2</v>
      </c>
      <c r="O2105" s="44">
        <f>IFERROR(_xll.qlIndexFixing(ONIndex3M,I2105,TRUE,_xll.ohTrigger(RecalcTrigger,Trigger3M)),NA())</f>
        <v>1.2857059402726634E-2</v>
      </c>
      <c r="P2105" s="44">
        <f>IFERROR(_xll.qlIndexFixing(ONIndex6M,I2105,TRUE,_xll.ohTrigger(RecalcTrigger,Trigger6M)),NA())</f>
        <v>1.2688295505629554E-2</v>
      </c>
      <c r="Q2105" s="183">
        <f>IFERROR(_xll.qlIndexFixing(ONIndex1Y,I2105,TRUE,_xll.ohTrigger(RecalcTrigger,Trigger1Y)),NA())</f>
        <v>1.3304121356183529E-2</v>
      </c>
    </row>
    <row r="2106" spans="2:17" x14ac:dyDescent="0.2">
      <c r="B2106" s="39" t="s">
        <v>42</v>
      </c>
      <c r="D2106" s="42">
        <f>_xll.qlCalendarAdvance(Calendar,$D2105,B2106,"f",FALSE)</f>
        <v>54274</v>
      </c>
      <c r="E2106" s="177">
        <f>_xll.qlInterestRateIndexValueDate(IndexON,D2106)</f>
        <v>54274</v>
      </c>
      <c r="F2106" s="193">
        <f>IFERROR(_xll.qlIndexFixing(IndexON,D2106,TRUE,_xll.ohTrigger(RecalcTrigger,TriggerON)),NA())</f>
        <v>1.217832104504879E-2</v>
      </c>
      <c r="H2106" s="42">
        <f>_xll.qlCalendarAdvance(Calendar,$H2105,B2106,"f",FALSE)</f>
        <v>54274</v>
      </c>
      <c r="I2106" s="177">
        <f>_xll.qlInterestRateIndexValueDate(Index1M,$H2106)</f>
        <v>54276</v>
      </c>
      <c r="J2106" s="182">
        <f>IFERROR(_xll.qlIndexFixing(Index1M,$H2106,TRUE,_xll.ohTrigger(RecalcTrigger,Trigger1M)),NA())</f>
        <v>1.2798420191145188E-2</v>
      </c>
      <c r="K2106" s="44">
        <f>IFERROR(_xll.qlIndexFixing(Index3M,H2106,TRUE,_xll.ohTrigger(RecalcTrigger,Trigger3M)),NA())</f>
        <v>1.2867272290679358E-2</v>
      </c>
      <c r="L2106" s="44">
        <f>IFERROR(_xll.qlIndexFixing(Index6M,$H2106,TRUE,_xll.ohTrigger(RecalcTrigger,Trigger6M)),NA())</f>
        <v>1.2729442537539441E-2</v>
      </c>
      <c r="M2106" s="183">
        <f>IFERROR(_xll.qlIndexFixing(Index1Y,$H2106,TRUE,_xll.ohTrigger(RecalcTrigger,Trigger1Y)),NA())</f>
        <v>1.336561108209729E-2</v>
      </c>
      <c r="N2106" s="182">
        <f>IFERROR(_xll.qlIndexFixing(ONIndex1M,I2106,TRUE,_xll.ohTrigger(RecalcTrigger,Trigger1M)),NA())</f>
        <v>1.2792547261177845E-2</v>
      </c>
      <c r="O2106" s="44">
        <f>IFERROR(_xll.qlIndexFixing(ONIndex3M,I2106,TRUE,_xll.ohTrigger(RecalcTrigger,Trigger3M)),NA())</f>
        <v>1.2855550309076591E-2</v>
      </c>
      <c r="P2106" s="44">
        <f>IFERROR(_xll.qlIndexFixing(ONIndex6M,I2106,TRUE,_xll.ohTrigger(RecalcTrigger,Trigger6M)),NA())</f>
        <v>1.2688159904339358E-2</v>
      </c>
      <c r="Q2106" s="183">
        <f>IFERROR(_xll.qlIndexFixing(ONIndex1Y,I2106,TRUE,_xll.ohTrigger(RecalcTrigger,Trigger1Y)),NA())</f>
        <v>1.3303275838687512E-2</v>
      </c>
    </row>
    <row r="2107" spans="2:17" x14ac:dyDescent="0.2">
      <c r="B2107" s="39" t="s">
        <v>42</v>
      </c>
      <c r="D2107" s="42">
        <f>_xll.qlCalendarAdvance(Calendar,$D2106,B2107,"f",FALSE)</f>
        <v>54281</v>
      </c>
      <c r="E2107" s="177">
        <f>_xll.qlInterestRateIndexValueDate(IndexON,D2107)</f>
        <v>54281</v>
      </c>
      <c r="F2107" s="193">
        <f>IFERROR(_xll.qlIndexFixing(IndexON,D2107,TRUE,_xll.ohTrigger(RecalcTrigger,TriggerON)),NA())</f>
        <v>1.217832104504879E-2</v>
      </c>
      <c r="H2107" s="42">
        <f>_xll.qlCalendarAdvance(Calendar,$H2106,B2107,"f",FALSE)</f>
        <v>54281</v>
      </c>
      <c r="I2107" s="177">
        <f>_xll.qlInterestRateIndexValueDate(Index1M,$H2107)</f>
        <v>54283</v>
      </c>
      <c r="J2107" s="182">
        <f>IFERROR(_xll.qlIndexFixing(Index1M,$H2107,TRUE,_xll.ohTrigger(RecalcTrigger,Trigger1M)),NA())</f>
        <v>1.279769108084805E-2</v>
      </c>
      <c r="K2107" s="44">
        <f>IFERROR(_xll.qlIndexFixing(Index3M,H2107,TRUE,_xll.ohTrigger(RecalcTrigger,Trigger3M)),NA())</f>
        <v>1.2865705192952121E-2</v>
      </c>
      <c r="L2107" s="44">
        <f>IFERROR(_xll.qlIndexFixing(Index6M,$H2107,TRUE,_xll.ohTrigger(RecalcTrigger,Trigger6M)),NA())</f>
        <v>1.272949028432876E-2</v>
      </c>
      <c r="M2107" s="183">
        <f>IFERROR(_xll.qlIndexFixing(Index1Y,$H2107,TRUE,_xll.ohTrigger(RecalcTrigger,Trigger1Y)),NA())</f>
        <v>1.3364412991619177E-2</v>
      </c>
      <c r="N2107" s="182">
        <f>IFERROR(_xll.qlIndexFixing(ONIndex1M,I2107,TRUE,_xll.ohTrigger(RecalcTrigger,Trigger1M)),NA())</f>
        <v>1.2791846977666665E-2</v>
      </c>
      <c r="O2107" s="44">
        <f>IFERROR(_xll.qlIndexFixing(ONIndex3M,I2107,TRUE,_xll.ohTrigger(RecalcTrigger,Trigger3M)),NA())</f>
        <v>1.2854033614466687E-2</v>
      </c>
      <c r="P2107" s="44">
        <f>IFERROR(_xll.qlIndexFixing(ONIndex6M,I2107,TRUE,_xll.ohTrigger(RecalcTrigger,Trigger6M)),NA())</f>
        <v>1.2688037456527468E-2</v>
      </c>
      <c r="Q2107" s="183">
        <f>IFERROR(_xll.qlIndexFixing(ONIndex1Y,I2107,TRUE,_xll.ohTrigger(RecalcTrigger,Trigger1Y)),NA())</f>
        <v>1.3302418025107343E-2</v>
      </c>
    </row>
    <row r="2108" spans="2:17" x14ac:dyDescent="0.2">
      <c r="B2108" s="39" t="s">
        <v>42</v>
      </c>
      <c r="D2108" s="42">
        <f>_xll.qlCalendarAdvance(Calendar,$D2107,B2108,"f",FALSE)</f>
        <v>54288</v>
      </c>
      <c r="E2108" s="177">
        <f>_xll.qlInterestRateIndexValueDate(IndexON,D2108)</f>
        <v>54288</v>
      </c>
      <c r="F2108" s="193">
        <f>IFERROR(_xll.qlIndexFixing(IndexON,D2108,TRUE,_xll.ohTrigger(RecalcTrigger,TriggerON)),NA())</f>
        <v>1.217832104504879E-2</v>
      </c>
      <c r="H2108" s="42">
        <f>_xll.qlCalendarAdvance(Calendar,$H2107,B2108,"f",FALSE)</f>
        <v>54288</v>
      </c>
      <c r="I2108" s="177">
        <f>_xll.qlInterestRateIndexValueDate(Index1M,$H2108)</f>
        <v>54290</v>
      </c>
      <c r="J2108" s="182">
        <f>IFERROR(_xll.qlIndexFixing(Index1M,$H2108,TRUE,_xll.ohTrigger(RecalcTrigger,Trigger1M)),NA())</f>
        <v>1.2796944868336269E-2</v>
      </c>
      <c r="K2108" s="44">
        <f>IFERROR(_xll.qlIndexFixing(Index3M,H2108,TRUE,_xll.ohTrigger(RecalcTrigger,Trigger3M)),NA())</f>
        <v>1.2864130404989481E-2</v>
      </c>
      <c r="L2108" s="44">
        <f>IFERROR(_xll.qlIndexFixing(Index6M,$H2108,TRUE,_xll.ohTrigger(RecalcTrigger,Trigger6M)),NA())</f>
        <v>1.2729551696449739E-2</v>
      </c>
      <c r="M2108" s="183">
        <f>IFERROR(_xll.qlIndexFixing(Index1Y,$H2108,TRUE,_xll.ohTrigger(RecalcTrigger,Trigger1Y)),NA())</f>
        <v>1.3363201746872373E-2</v>
      </c>
      <c r="N2108" s="182">
        <f>IFERROR(_xll.qlIndexFixing(ONIndex1M,I2108,TRUE,_xll.ohTrigger(RecalcTrigger,Trigger1M)),NA())</f>
        <v>1.2791129663058953E-2</v>
      </c>
      <c r="O2108" s="44">
        <f>IFERROR(_xll.qlIndexFixing(ONIndex3M,I2108,TRUE,_xll.ohTrigger(RecalcTrigger,Trigger3M)),NA())</f>
        <v>1.2852509309304594E-2</v>
      </c>
      <c r="P2108" s="44">
        <f>IFERROR(_xll.qlIndexFixing(ONIndex6M,I2108,TRUE,_xll.ohTrigger(RecalcTrigger,Trigger6M)),NA())</f>
        <v>1.2687928193209075E-2</v>
      </c>
      <c r="Q2108" s="183">
        <f>IFERROR(_xll.qlIndexFixing(ONIndex1Y,I2108,TRUE,_xll.ohTrigger(RecalcTrigger,Trigger1Y)),NA())</f>
        <v>1.3301547889703613E-2</v>
      </c>
    </row>
    <row r="2109" spans="2:17" x14ac:dyDescent="0.2">
      <c r="B2109" s="39" t="s">
        <v>42</v>
      </c>
      <c r="D2109" s="42">
        <f>_xll.qlCalendarAdvance(Calendar,$D2108,B2109,"f",FALSE)</f>
        <v>54295</v>
      </c>
      <c r="E2109" s="177">
        <f>_xll.qlInterestRateIndexValueDate(IndexON,D2109)</f>
        <v>54295</v>
      </c>
      <c r="F2109" s="193">
        <f>IFERROR(_xll.qlIndexFixing(IndexON,D2109,TRUE,_xll.ohTrigger(RecalcTrigger,TriggerON)),NA())</f>
        <v>1.2178321045128726E-2</v>
      </c>
      <c r="H2109" s="42">
        <f>_xll.qlCalendarAdvance(Calendar,$H2108,B2109,"f",FALSE)</f>
        <v>54295</v>
      </c>
      <c r="I2109" s="177">
        <f>_xll.qlInterestRateIndexValueDate(Index1M,$H2109)</f>
        <v>54297</v>
      </c>
      <c r="J2109" s="182">
        <f>IFERROR(_xll.qlIndexFixing(Index1M,$H2109,TRUE,_xll.ohTrigger(RecalcTrigger,Trigger1M)),NA())</f>
        <v>1.2796181521617933E-2</v>
      </c>
      <c r="K2109" s="44">
        <f>IFERROR(_xll.qlIndexFixing(Index3M,H2109,TRUE,_xll.ohTrigger(RecalcTrigger,Trigger3M)),NA())</f>
        <v>1.2862547917399816E-2</v>
      </c>
      <c r="L2109" s="44">
        <f>IFERROR(_xll.qlIndexFixing(Index6M,$H2109,TRUE,_xll.ohTrigger(RecalcTrigger,Trigger6M)),NA())</f>
        <v>1.272892296130115E-2</v>
      </c>
      <c r="M2109" s="183">
        <f>IFERROR(_xll.qlIndexFixing(Index1Y,$H2109,TRUE,_xll.ohTrigger(RecalcTrigger,Trigger1Y)),NA())</f>
        <v>1.3361977321656471E-2</v>
      </c>
      <c r="N2109" s="182">
        <f>IFERROR(_xll.qlIndexFixing(ONIndex1M,I2109,TRUE,_xll.ohTrigger(RecalcTrigger,Trigger1M)),NA())</f>
        <v>1.2790395285620093E-2</v>
      </c>
      <c r="O2109" s="44">
        <f>IFERROR(_xll.qlIndexFixing(ONIndex3M,I2109,TRUE,_xll.ohTrigger(RecalcTrigger,Trigger3M)),NA())</f>
        <v>1.2850977384637474E-2</v>
      </c>
      <c r="P2109" s="44">
        <f>IFERROR(_xll.qlIndexFixing(ONIndex6M,I2109,TRUE,_xll.ohTrigger(RecalcTrigger,Trigger6M)),NA())</f>
        <v>1.2687832145559241E-2</v>
      </c>
      <c r="Q2109" s="183">
        <f>IFERROR(_xll.qlIndexFixing(ONIndex1Y,I2109,TRUE,_xll.ohTrigger(RecalcTrigger,Trigger1Y)),NA())</f>
        <v>1.3300665406736911E-2</v>
      </c>
    </row>
    <row r="2110" spans="2:17" x14ac:dyDescent="0.2">
      <c r="B2110" s="39" t="s">
        <v>42</v>
      </c>
      <c r="D2110" s="42">
        <f>_xll.qlCalendarAdvance(Calendar,$D2109,B2110,"f",FALSE)</f>
        <v>54302</v>
      </c>
      <c r="E2110" s="177">
        <f>_xll.qlInterestRateIndexValueDate(IndexON,D2110)</f>
        <v>54302</v>
      </c>
      <c r="F2110" s="193">
        <f>IFERROR(_xll.qlIndexFixing(IndexON,D2110,TRUE,_xll.ohTrigger(RecalcTrigger,TriggerON)),NA())</f>
        <v>1.2178321045128726E-2</v>
      </c>
      <c r="H2110" s="42">
        <f>_xll.qlCalendarAdvance(Calendar,$H2109,B2110,"f",FALSE)</f>
        <v>54302</v>
      </c>
      <c r="I2110" s="177">
        <f>_xll.qlInterestRateIndexValueDate(Index1M,$H2110)</f>
        <v>54304</v>
      </c>
      <c r="J2110" s="182">
        <f>IFERROR(_xll.qlIndexFixing(Index1M,$H2110,TRUE,_xll.ohTrigger(RecalcTrigger,Trigger1M)),NA())</f>
        <v>1.2795401008716123E-2</v>
      </c>
      <c r="K2110" s="44">
        <f>IFERROR(_xll.qlIndexFixing(Index3M,H2110,TRUE,_xll.ohTrigger(RecalcTrigger,Trigger3M)),NA())</f>
        <v>1.2860843284983828E-2</v>
      </c>
      <c r="L2110" s="44">
        <f>IFERROR(_xll.qlIndexFixing(Index6M,$H2110,TRUE,_xll.ohTrigger(RecalcTrigger,Trigger6M)),NA())</f>
        <v>1.272853810221105E-2</v>
      </c>
      <c r="M2110" s="183">
        <f>IFERROR(_xll.qlIndexFixing(Index1Y,$H2110,TRUE,_xll.ohTrigger(RecalcTrigger,Trigger1Y)),NA())</f>
        <v>1.3360739689773466E-2</v>
      </c>
      <c r="N2110" s="182">
        <f>IFERROR(_xll.qlIndexFixing(ONIndex1M,I2110,TRUE,_xll.ohTrigger(RecalcTrigger,Trigger1M)),NA())</f>
        <v>1.2789643813375662E-2</v>
      </c>
      <c r="O2110" s="44">
        <f>IFERROR(_xll.qlIndexFixing(ONIndex3M,I2110,TRUE,_xll.ohTrigger(RecalcTrigger,Trigger3M)),NA())</f>
        <v>1.2849437830793065E-2</v>
      </c>
      <c r="P2110" s="44">
        <f>IFERROR(_xll.qlIndexFixing(ONIndex6M,I2110,TRUE,_xll.ohTrigger(RecalcTrigger,Trigger6M)),NA())</f>
        <v>1.2687749344433286E-2</v>
      </c>
      <c r="Q2110" s="183">
        <f>IFERROR(_xll.qlIndexFixing(ONIndex1Y,I2110,TRUE,_xll.ohTrigger(RecalcTrigger,Trigger1Y)),NA())</f>
        <v>1.3299770550148082E-2</v>
      </c>
    </row>
    <row r="2111" spans="2:17" x14ac:dyDescent="0.2">
      <c r="B2111" s="39" t="s">
        <v>42</v>
      </c>
      <c r="D2111" s="42">
        <f>_xll.qlCalendarAdvance(Calendar,$D2110,B2111,"f",FALSE)</f>
        <v>54309</v>
      </c>
      <c r="E2111" s="177">
        <f>_xll.qlInterestRateIndexValueDate(IndexON,D2111)</f>
        <v>54309</v>
      </c>
      <c r="F2111" s="193">
        <f>IFERROR(_xll.qlIndexFixing(IndexON,D2111,TRUE,_xll.ohTrigger(RecalcTrigger,TriggerON)),NA())</f>
        <v>1.2178321045128726E-2</v>
      </c>
      <c r="H2111" s="42">
        <f>_xll.qlCalendarAdvance(Calendar,$H2110,B2111,"f",FALSE)</f>
        <v>54309</v>
      </c>
      <c r="I2111" s="177">
        <f>_xll.qlInterestRateIndexValueDate(Index1M,$H2111)</f>
        <v>54311</v>
      </c>
      <c r="J2111" s="182">
        <f>IFERROR(_xll.qlIndexFixing(Index1M,$H2111,TRUE,_xll.ohTrigger(RecalcTrigger,Trigger1M)),NA())</f>
        <v>1.2794603297638929E-2</v>
      </c>
      <c r="K2111" s="44">
        <f>IFERROR(_xll.qlIndexFixing(Index3M,H2111,TRUE,_xll.ohTrigger(RecalcTrigger,Trigger3M)),NA())</f>
        <v>1.2859245980008949E-2</v>
      </c>
      <c r="L2111" s="44">
        <f>IFERROR(_xll.qlIndexFixing(Index6M,$H2111,TRUE,_xll.ohTrigger(RecalcTrigger,Trigger6M)),NA())</f>
        <v>1.2728635714177735E-2</v>
      </c>
      <c r="M2111" s="183">
        <f>IFERROR(_xll.qlIndexFixing(Index1Y,$H2111,TRUE,_xll.ohTrigger(RecalcTrigger,Trigger1Y)),NA())</f>
        <v>1.335948882502426E-2</v>
      </c>
      <c r="N2111" s="182">
        <f>IFERROR(_xll.qlIndexFixing(ONIndex1M,I2111,TRUE,_xll.ohTrigger(RecalcTrigger,Trigger1M)),NA())</f>
        <v>1.27888752142713E-2</v>
      </c>
      <c r="O2111" s="44">
        <f>IFERROR(_xll.qlIndexFixing(ONIndex3M,I2111,TRUE,_xll.ohTrigger(RecalcTrigger,Trigger3M)),NA())</f>
        <v>1.2847890638498782E-2</v>
      </c>
      <c r="P2111" s="44">
        <f>IFERROR(_xll.qlIndexFixing(ONIndex6M,I2111,TRUE,_xll.ohTrigger(RecalcTrigger,Trigger6M)),NA())</f>
        <v>1.2687679820926334E-2</v>
      </c>
      <c r="Q2111" s="183">
        <f>IFERROR(_xll.qlIndexFixing(ONIndex1Y,I2111,TRUE,_xll.ohTrigger(RecalcTrigger,Trigger1Y)),NA())</f>
        <v>1.329886329411778E-2</v>
      </c>
    </row>
    <row r="2112" spans="2:17" x14ac:dyDescent="0.2">
      <c r="B2112" s="39" t="s">
        <v>42</v>
      </c>
      <c r="D2112" s="42">
        <f>_xll.qlCalendarAdvance(Calendar,$D2111,B2112,"f",FALSE)</f>
        <v>54316</v>
      </c>
      <c r="E2112" s="177">
        <f>_xll.qlInterestRateIndexValueDate(IndexON,D2112)</f>
        <v>54316</v>
      </c>
      <c r="F2112" s="193">
        <f>IFERROR(_xll.qlIndexFixing(IndexON,D2112,TRUE,_xll.ohTrigger(RecalcTrigger,TriggerON)),NA())</f>
        <v>1.2178321045128726E-2</v>
      </c>
      <c r="H2112" s="42">
        <f>_xll.qlCalendarAdvance(Calendar,$H2111,B2112,"f",FALSE)</f>
        <v>54316</v>
      </c>
      <c r="I2112" s="177">
        <f>_xll.qlInterestRateIndexValueDate(Index1M,$H2112)</f>
        <v>54318</v>
      </c>
      <c r="J2112" s="182">
        <f>IFERROR(_xll.qlIndexFixing(Index1M,$H2112,TRUE,_xll.ohTrigger(RecalcTrigger,Trigger1M)),NA())</f>
        <v>1.279378835640943E-2</v>
      </c>
      <c r="K2112" s="44">
        <f>IFERROR(_xll.qlIndexFixing(Index3M,H2112,TRUE,_xll.ohTrigger(RecalcTrigger,Trigger3M)),NA())</f>
        <v>1.2857640948155591E-2</v>
      </c>
      <c r="L2112" s="44">
        <f>IFERROR(_xll.qlIndexFixing(Index6M,$H2112,TRUE,_xll.ohTrigger(RecalcTrigger,Trigger6M)),NA())</f>
        <v>1.2728747102731365E-2</v>
      </c>
      <c r="M2112" s="183">
        <f>IFERROR(_xll.qlIndexFixing(Index1Y,$H2112,TRUE,_xll.ohTrigger(RecalcTrigger,Trigger1Y)),NA())</f>
        <v>1.3358224701211728E-2</v>
      </c>
      <c r="N2112" s="182">
        <f>IFERROR(_xll.qlIndexFixing(ONIndex1M,I2112,TRUE,_xll.ohTrigger(RecalcTrigger,Trigger1M)),NA())</f>
        <v>1.2788089456412521E-2</v>
      </c>
      <c r="O2112" s="44">
        <f>IFERROR(_xll.qlIndexFixing(ONIndex3M,I2112,TRUE,_xll.ohTrigger(RecalcTrigger,Trigger3M)),NA())</f>
        <v>1.2846335798322173E-2</v>
      </c>
      <c r="P2112" s="44">
        <f>IFERROR(_xll.qlIndexFixing(ONIndex6M,I2112,TRUE,_xll.ohTrigger(RecalcTrigger,Trigger6M)),NA())</f>
        <v>1.2687623605893705E-2</v>
      </c>
      <c r="Q2112" s="183">
        <f>IFERROR(_xll.qlIndexFixing(ONIndex1Y,I2112,TRUE,_xll.ohTrigger(RecalcTrigger,Trigger1Y)),NA())</f>
        <v>1.3297943612666785E-2</v>
      </c>
    </row>
    <row r="2113" spans="2:17" x14ac:dyDescent="0.2">
      <c r="B2113" s="39" t="s">
        <v>42</v>
      </c>
      <c r="D2113" s="42">
        <f>_xll.qlCalendarAdvance(Calendar,$D2112,B2113,"f",FALSE)</f>
        <v>54323</v>
      </c>
      <c r="E2113" s="177">
        <f>_xll.qlInterestRateIndexValueDate(IndexON,D2113)</f>
        <v>54323</v>
      </c>
      <c r="F2113" s="193">
        <f>IFERROR(_xll.qlIndexFixing(IndexON,D2113,TRUE,_xll.ohTrigger(RecalcTrigger,TriggerON)),NA())</f>
        <v>1.217832104504879E-2</v>
      </c>
      <c r="H2113" s="42">
        <f>_xll.qlCalendarAdvance(Calendar,$H2112,B2113,"f",FALSE)</f>
        <v>54323</v>
      </c>
      <c r="I2113" s="177">
        <f>_xll.qlInterestRateIndexValueDate(Index1M,$H2113)</f>
        <v>54325</v>
      </c>
      <c r="J2113" s="182">
        <f>IFERROR(_xll.qlIndexFixing(Index1M,$H2113,TRUE,_xll.ohTrigger(RecalcTrigger,Trigger1M)),NA())</f>
        <v>1.2792956153033219E-2</v>
      </c>
      <c r="K2113" s="44">
        <f>IFERROR(_xll.qlIndexFixing(Index3M,H2113,TRUE,_xll.ohTrigger(RecalcTrigger,Trigger3M)),NA())</f>
        <v>1.2856028180031707E-2</v>
      </c>
      <c r="L2113" s="44">
        <f>IFERROR(_xll.qlIndexFixing(Index6M,$H2113,TRUE,_xll.ohTrigger(RecalcTrigger,Trigger6M)),NA())</f>
        <v>1.2728872299071731E-2</v>
      </c>
      <c r="M2113" s="183">
        <f>IFERROR(_xll.qlIndexFixing(Index1Y,$H2113,TRUE,_xll.ohTrigger(RecalcTrigger,Trigger1Y)),NA())</f>
        <v>1.3356947292137867E-2</v>
      </c>
      <c r="N2113" s="182">
        <f>IFERROR(_xll.qlIndexFixing(ONIndex1M,I2113,TRUE,_xll.ohTrigger(RecalcTrigger,Trigger1M)),NA())</f>
        <v>1.2787286507824902E-2</v>
      </c>
      <c r="O2113" s="44">
        <f>IFERROR(_xll.qlIndexFixing(ONIndex3M,I2113,TRUE,_xll.ohTrigger(RecalcTrigger,Trigger3M)),NA())</f>
        <v>1.2844773300910717E-2</v>
      </c>
      <c r="P2113" s="44">
        <f>IFERROR(_xll.qlIndexFixing(ONIndex6M,I2113,TRUE,_xll.ohTrigger(RecalcTrigger,Trigger6M)),NA())</f>
        <v>1.2687580730590398E-2</v>
      </c>
      <c r="Q2113" s="183">
        <f>IFERROR(_xll.qlIndexFixing(ONIndex1Y,I2113,TRUE,_xll.ohTrigger(RecalcTrigger,Trigger1Y)),NA())</f>
        <v>1.3297011479975751E-2</v>
      </c>
    </row>
    <row r="2114" spans="2:17" x14ac:dyDescent="0.2">
      <c r="B2114" s="39" t="s">
        <v>42</v>
      </c>
      <c r="D2114" s="42">
        <f>_xll.qlCalendarAdvance(Calendar,$D2113,B2114,"f",FALSE)</f>
        <v>54330</v>
      </c>
      <c r="E2114" s="177">
        <f>_xll.qlInterestRateIndexValueDate(IndexON,D2114)</f>
        <v>54330</v>
      </c>
      <c r="F2114" s="193">
        <f>IFERROR(_xll.qlIndexFixing(IndexON,D2114,TRUE,_xll.ohTrigger(RecalcTrigger,TriggerON)),NA())</f>
        <v>1.2178321045128726E-2</v>
      </c>
      <c r="H2114" s="42">
        <f>_xll.qlCalendarAdvance(Calendar,$H2113,B2114,"f",FALSE)</f>
        <v>54330</v>
      </c>
      <c r="I2114" s="177">
        <f>_xll.qlInterestRateIndexValueDate(Index1M,$H2114)</f>
        <v>54332</v>
      </c>
      <c r="J2114" s="182">
        <f>IFERROR(_xll.qlIndexFixing(Index1M,$H2114,TRUE,_xll.ohTrigger(RecalcTrigger,Trigger1M)),NA())</f>
        <v>1.2792106655530877E-2</v>
      </c>
      <c r="K2114" s="44">
        <f>IFERROR(_xll.qlIndexFixing(Index3M,H2114,TRUE,_xll.ohTrigger(RecalcTrigger,Trigger3M)),NA())</f>
        <v>1.2854855290595928E-2</v>
      </c>
      <c r="L2114" s="44">
        <f>IFERROR(_xll.qlIndexFixing(Index6M,$H2114,TRUE,_xll.ohTrigger(RecalcTrigger,Trigger6M)),NA())</f>
        <v>1.2729250641050155E-2</v>
      </c>
      <c r="M2114" s="183">
        <f>IFERROR(_xll.qlIndexFixing(Index1Y,$H2114,TRUE,_xll.ohTrigger(RecalcTrigger,Trigger1Y)),NA())</f>
        <v>1.335565657160752E-2</v>
      </c>
      <c r="N2114" s="182">
        <f>IFERROR(_xll.qlIndexFixing(ONIndex1M,I2114,TRUE,_xll.ohTrigger(RecalcTrigger,Trigger1M)),NA())</f>
        <v>1.2786466336613955E-2</v>
      </c>
      <c r="O2114" s="44">
        <f>IFERROR(_xll.qlIndexFixing(ONIndex3M,I2114,TRUE,_xll.ohTrigger(RecalcTrigger,Trigger3M)),NA())</f>
        <v>1.2843203137071768E-2</v>
      </c>
      <c r="P2114" s="44">
        <f>IFERROR(_xll.qlIndexFixing(ONIndex6M,I2114,TRUE,_xll.ohTrigger(RecalcTrigger,Trigger6M)),NA())</f>
        <v>1.2687551225631921E-2</v>
      </c>
      <c r="Q2114" s="183">
        <f>IFERROR(_xll.qlIndexFixing(ONIndex1Y,I2114,TRUE,_xll.ohTrigger(RecalcTrigger,Trigger1Y)),NA())</f>
        <v>1.3296066870145395E-2</v>
      </c>
    </row>
    <row r="2115" spans="2:17" x14ac:dyDescent="0.2">
      <c r="B2115" s="39" t="s">
        <v>42</v>
      </c>
      <c r="D2115" s="42">
        <f>_xll.qlCalendarAdvance(Calendar,$D2114,B2115,"f",FALSE)</f>
        <v>54337</v>
      </c>
      <c r="E2115" s="177">
        <f>_xll.qlInterestRateIndexValueDate(IndexON,D2115)</f>
        <v>54337</v>
      </c>
      <c r="F2115" s="193">
        <f>IFERROR(_xll.qlIndexFixing(IndexON,D2115,TRUE,_xll.ohTrigger(RecalcTrigger,TriggerON)),NA())</f>
        <v>1.217832104504879E-2</v>
      </c>
      <c r="H2115" s="42">
        <f>_xll.qlCalendarAdvance(Calendar,$H2114,B2115,"f",FALSE)</f>
        <v>54337</v>
      </c>
      <c r="I2115" s="177">
        <f>_xll.qlInterestRateIndexValueDate(Index1M,$H2115)</f>
        <v>54339</v>
      </c>
      <c r="J2115" s="182">
        <f>IFERROR(_xll.qlIndexFixing(Index1M,$H2115,TRUE,_xll.ohTrigger(RecalcTrigger,Trigger1M)),NA())</f>
        <v>1.2791239831917989E-2</v>
      </c>
      <c r="K2115" s="44">
        <f>IFERROR(_xll.qlIndexFixing(Index3M,H2115,TRUE,_xll.ohTrigger(RecalcTrigger,Trigger3M)),NA())</f>
        <v>1.2852890773500478E-2</v>
      </c>
      <c r="L2115" s="44">
        <f>IFERROR(_xll.qlIndexFixing(Index6M,$H2115,TRUE,_xll.ohTrigger(RecalcTrigger,Trigger6M)),NA())</f>
        <v>1.2729404553549603E-2</v>
      </c>
      <c r="M2115" s="183">
        <f>IFERROR(_xll.qlIndexFixing(Index1Y,$H2115,TRUE,_xll.ohTrigger(RecalcTrigger,Trigger1Y)),NA())</f>
        <v>1.335435251342444E-2</v>
      </c>
      <c r="N2115" s="182">
        <f>IFERROR(_xll.qlIndexFixing(ONIndex1M,I2115,TRUE,_xll.ohTrigger(RecalcTrigger,Trigger1M)),NA())</f>
        <v>1.2785628910805258E-2</v>
      </c>
      <c r="O2115" s="44">
        <f>IFERROR(_xll.qlIndexFixing(ONIndex3M,I2115,TRUE,_xll.ohTrigger(RecalcTrigger,Trigger3M)),NA())</f>
        <v>1.2841625297053127E-2</v>
      </c>
      <c r="P2115" s="44">
        <f>IFERROR(_xll.qlIndexFixing(ONIndex6M,I2115,TRUE,_xll.ohTrigger(RecalcTrigger,Trigger6M)),NA())</f>
        <v>1.2687535122433147E-2</v>
      </c>
      <c r="Q2115" s="183">
        <f>IFERROR(_xll.qlIndexFixing(ONIndex1Y,I2115,TRUE,_xll.ohTrigger(RecalcTrigger,Trigger1Y)),NA())</f>
        <v>1.3295109757196499E-2</v>
      </c>
    </row>
    <row r="2116" spans="2:17" x14ac:dyDescent="0.2">
      <c r="B2116" s="39" t="s">
        <v>42</v>
      </c>
      <c r="D2116" s="42">
        <f>_xll.qlCalendarAdvance(Calendar,$D2115,B2116,"f",FALSE)</f>
        <v>54344</v>
      </c>
      <c r="E2116" s="177">
        <f>_xll.qlInterestRateIndexValueDate(IndexON,D2116)</f>
        <v>54344</v>
      </c>
      <c r="F2116" s="193">
        <f>IFERROR(_xll.qlIndexFixing(IndexON,D2116,TRUE,_xll.ohTrigger(RecalcTrigger,TriggerON)),NA())</f>
        <v>1.217832104504879E-2</v>
      </c>
      <c r="H2116" s="42">
        <f>_xll.qlCalendarAdvance(Calendar,$H2115,B2116,"f",FALSE)</f>
        <v>54344</v>
      </c>
      <c r="I2116" s="177">
        <f>_xll.qlInterestRateIndexValueDate(Index1M,$H2116)</f>
        <v>54346</v>
      </c>
      <c r="J2116" s="182">
        <f>IFERROR(_xll.qlIndexFixing(Index1M,$H2116,TRUE,_xll.ohTrigger(RecalcTrigger,Trigger1M)),NA())</f>
        <v>1.2790355650210139E-2</v>
      </c>
      <c r="K2116" s="44">
        <f>IFERROR(_xll.qlIndexFixing(Index3M,H2116,TRUE,_xll.ohTrigger(RecalcTrigger,Trigger3M)),NA())</f>
        <v>1.2851254125432972E-2</v>
      </c>
      <c r="L2116" s="44">
        <f>IFERROR(_xll.qlIndexFixing(Index6M,$H2116,TRUE,_xll.ohTrigger(RecalcTrigger,Trigger6M)),NA())</f>
        <v>1.2729572370163394E-2</v>
      </c>
      <c r="M2116" s="183">
        <f>IFERROR(_xll.qlIndexFixing(Index1Y,$H2116,TRUE,_xll.ohTrigger(RecalcTrigger,Trigger1Y)),NA())</f>
        <v>1.3353035091393246E-2</v>
      </c>
      <c r="N2116" s="182">
        <f>IFERROR(_xll.qlIndexFixing(ONIndex1M,I2116,TRUE,_xll.ohTrigger(RecalcTrigger,Trigger1M)),NA())</f>
        <v>1.2784774198344451E-2</v>
      </c>
      <c r="O2116" s="44">
        <f>IFERROR(_xll.qlIndexFixing(ONIndex3M,I2116,TRUE,_xll.ohTrigger(RecalcTrigger,Trigger3M)),NA())</f>
        <v>1.2840039771901957E-2</v>
      </c>
      <c r="P2116" s="44">
        <f>IFERROR(_xll.qlIndexFixing(ONIndex6M,I2116,TRUE,_xll.ohTrigger(RecalcTrigger,Trigger6M)),NA())</f>
        <v>1.268753245168952E-2</v>
      </c>
      <c r="Q2116" s="183">
        <f>IFERROR(_xll.qlIndexFixing(ONIndex1Y,I2116,TRUE,_xll.ohTrigger(RecalcTrigger,Trigger1Y)),NA())</f>
        <v>1.3294140115309716E-2</v>
      </c>
    </row>
    <row r="2117" spans="2:17" x14ac:dyDescent="0.2">
      <c r="B2117" s="39" t="s">
        <v>42</v>
      </c>
      <c r="D2117" s="42">
        <f>_xll.qlCalendarAdvance(Calendar,$D2116,B2117,"f",FALSE)</f>
        <v>54351</v>
      </c>
      <c r="E2117" s="177">
        <f>_xll.qlInterestRateIndexValueDate(IndexON,D2117)</f>
        <v>54351</v>
      </c>
      <c r="F2117" s="193">
        <f>IFERROR(_xll.qlIndexFixing(IndexON,D2117,TRUE,_xll.ohTrigger(RecalcTrigger,TriggerON)),NA())</f>
        <v>1.2178321044968854E-2</v>
      </c>
      <c r="H2117" s="42">
        <f>_xll.qlCalendarAdvance(Calendar,$H2116,B2117,"f",FALSE)</f>
        <v>54351</v>
      </c>
      <c r="I2117" s="177">
        <f>_xll.qlInterestRateIndexValueDate(Index1M,$H2117)</f>
        <v>54353</v>
      </c>
      <c r="J2117" s="182">
        <f>IFERROR(_xll.qlIndexFixing(Index1M,$H2117,TRUE,_xll.ohTrigger(RecalcTrigger,Trigger1M)),NA())</f>
        <v>1.2789454078417917E-2</v>
      </c>
      <c r="K2117" s="44">
        <f>IFERROR(_xll.qlIndexFixing(Index3M,H2117,TRUE,_xll.ohTrigger(RecalcTrigger,Trigger3M)),NA())</f>
        <v>1.2849609702571613E-2</v>
      </c>
      <c r="L2117" s="44">
        <f>IFERROR(_xll.qlIndexFixing(Index6M,$H2117,TRUE,_xll.ohTrigger(RecalcTrigger,Trigger6M)),NA())</f>
        <v>1.2729754122095581E-2</v>
      </c>
      <c r="M2117" s="183">
        <f>IFERROR(_xll.qlIndexFixing(Index1Y,$H2117,TRUE,_xll.ohTrigger(RecalcTrigger,Trigger1Y)),NA())</f>
        <v>1.3351704279320102E-2</v>
      </c>
      <c r="N2117" s="182">
        <f>IFERROR(_xll.qlIndexFixing(ONIndex1M,I2117,TRUE,_xll.ohTrigger(RecalcTrigger,Trigger1M)),NA())</f>
        <v>1.2783902167496919E-2</v>
      </c>
      <c r="O2117" s="44">
        <f>IFERROR(_xll.qlIndexFixing(ONIndex3M,I2117,TRUE,_xll.ohTrigger(RecalcTrigger,Trigger3M)),NA())</f>
        <v>1.2838446551866056E-2</v>
      </c>
      <c r="P2117" s="44">
        <f>IFERROR(_xll.qlIndexFixing(ONIndex6M,I2117,TRUE,_xll.ohTrigger(RecalcTrigger,Trigger6M)),NA())</f>
        <v>1.2687543244656041E-2</v>
      </c>
      <c r="Q2117" s="183">
        <f>IFERROR(_xll.qlIndexFixing(ONIndex1Y,I2117,TRUE,_xll.ohTrigger(RecalcTrigger,Trigger1Y)),NA())</f>
        <v>1.3293157918585763E-2</v>
      </c>
    </row>
    <row r="2118" spans="2:17" x14ac:dyDescent="0.2">
      <c r="B2118" s="39" t="s">
        <v>42</v>
      </c>
      <c r="D2118" s="42">
        <f>_xll.qlCalendarAdvance(Calendar,$D2117,B2118,"f",FALSE)</f>
        <v>54358</v>
      </c>
      <c r="E2118" s="177">
        <f>_xll.qlInterestRateIndexValueDate(IndexON,D2118)</f>
        <v>54358</v>
      </c>
      <c r="F2118" s="193">
        <f>IFERROR(_xll.qlIndexFixing(IndexON,D2118,TRUE,_xll.ohTrigger(RecalcTrigger,TriggerON)),NA())</f>
        <v>1.217832104504879E-2</v>
      </c>
      <c r="H2118" s="42">
        <f>_xll.qlCalendarAdvance(Calendar,$H2117,B2118,"f",FALSE)</f>
        <v>54358</v>
      </c>
      <c r="I2118" s="177">
        <f>_xll.qlInterestRateIndexValueDate(Index1M,$H2118)</f>
        <v>54360</v>
      </c>
      <c r="J2118" s="182">
        <f>IFERROR(_xll.qlIndexFixing(Index1M,$H2118,TRUE,_xll.ohTrigger(RecalcTrigger,Trigger1M)),NA())</f>
        <v>1.2788535084561903E-2</v>
      </c>
      <c r="K2118" s="44">
        <f>IFERROR(_xll.qlIndexFixing(Index3M,H2118,TRUE,_xll.ohTrigger(RecalcTrigger,Trigger3M)),NA())</f>
        <v>1.2847957495522179E-2</v>
      </c>
      <c r="L2118" s="44">
        <f>IFERROR(_xll.qlIndexFixing(Index6M,$H2118,TRUE,_xll.ohTrigger(RecalcTrigger,Trigger6M)),NA())</f>
        <v>1.2729949840549771E-2</v>
      </c>
      <c r="M2118" s="183">
        <f>IFERROR(_xll.qlIndexFixing(Index1Y,$H2118,TRUE,_xll.ohTrigger(RecalcTrigger,Trigger1Y)),NA())</f>
        <v>1.3350360051010946E-2</v>
      </c>
      <c r="N2118" s="182">
        <f>IFERROR(_xll.qlIndexFixing(ONIndex1M,I2118,TRUE,_xll.ohTrigger(RecalcTrigger,Trigger1M)),NA())</f>
        <v>1.2783012786128367E-2</v>
      </c>
      <c r="O2118" s="44">
        <f>IFERROR(_xll.qlIndexFixing(ONIndex3M,I2118,TRUE,_xll.ohTrigger(RecalcTrigger,Trigger3M)),NA())</f>
        <v>1.283684562775278E-2</v>
      </c>
      <c r="P2118" s="44">
        <f>IFERROR(_xll.qlIndexFixing(ONIndex6M,I2118,TRUE,_xll.ohTrigger(RecalcTrigger,Trigger6M)),NA())</f>
        <v>1.2687567532188027E-2</v>
      </c>
      <c r="Q2118" s="183">
        <f>IFERROR(_xll.qlIndexFixing(ONIndex1Y,I2118,TRUE,_xll.ohTrigger(RecalcTrigger,Trigger1Y)),NA())</f>
        <v>1.3292163141125357E-2</v>
      </c>
    </row>
    <row r="2119" spans="2:17" x14ac:dyDescent="0.2">
      <c r="B2119" s="39" t="s">
        <v>42</v>
      </c>
      <c r="D2119" s="42">
        <f>_xll.qlCalendarAdvance(Calendar,$D2118,B2119,"f",FALSE)</f>
        <v>54365</v>
      </c>
      <c r="E2119" s="177">
        <f>_xll.qlInterestRateIndexValueDate(IndexON,D2119)</f>
        <v>54365</v>
      </c>
      <c r="F2119" s="193">
        <f>IFERROR(_xll.qlIndexFixing(IndexON,D2119,TRUE,_xll.ohTrigger(RecalcTrigger,TriggerON)),NA())</f>
        <v>1.2178321045128726E-2</v>
      </c>
      <c r="H2119" s="42">
        <f>_xll.qlCalendarAdvance(Calendar,$H2118,B2119,"f",FALSE)</f>
        <v>54365</v>
      </c>
      <c r="I2119" s="177">
        <f>_xll.qlInterestRateIndexValueDate(Index1M,$H2119)</f>
        <v>54367</v>
      </c>
      <c r="J2119" s="182">
        <f>IFERROR(_xll.qlIndexFixing(Index1M,$H2119,TRUE,_xll.ohTrigger(RecalcTrigger,Trigger1M)),NA())</f>
        <v>1.2787598636657682E-2</v>
      </c>
      <c r="K2119" s="44">
        <f>IFERROR(_xll.qlIndexFixing(Index3M,H2119,TRUE,_xll.ohTrigger(RecalcTrigger,Trigger3M)),NA())</f>
        <v>1.2846297494889573E-2</v>
      </c>
      <c r="L2119" s="44">
        <f>IFERROR(_xll.qlIndexFixing(Index6M,$H2119,TRUE,_xll.ohTrigger(RecalcTrigger,Trigger6M)),NA())</f>
        <v>1.2729915187995239E-2</v>
      </c>
      <c r="M2119" s="183">
        <f>IFERROR(_xll.qlIndexFixing(Index1Y,$H2119,TRUE,_xll.ohTrigger(RecalcTrigger,Trigger1Y)),NA())</f>
        <v>1.3349002380273031E-2</v>
      </c>
      <c r="N2119" s="182">
        <f>IFERROR(_xll.qlIndexFixing(ONIndex1M,I2119,TRUE,_xll.ohTrigger(RecalcTrigger,Trigger1M)),NA())</f>
        <v>1.2782106022184436E-2</v>
      </c>
      <c r="O2119" s="44">
        <f>IFERROR(_xll.qlIndexFixing(ONIndex3M,I2119,TRUE,_xll.ohTrigger(RecalcTrigger,Trigger3M)),NA())</f>
        <v>1.2835236990209609E-2</v>
      </c>
      <c r="P2119" s="44">
        <f>IFERROR(_xll.qlIndexFixing(ONIndex6M,I2119,TRUE,_xll.ohTrigger(RecalcTrigger,Trigger6M)),NA())</f>
        <v>1.2687605345140796E-2</v>
      </c>
      <c r="Q2119" s="183">
        <f>IFERROR(_xll.qlIndexFixing(ONIndex1Y,I2119,TRUE,_xll.ohTrigger(RecalcTrigger,Trigger1Y)),NA())</f>
        <v>1.3291155756869344E-2</v>
      </c>
    </row>
    <row r="2120" spans="2:17" x14ac:dyDescent="0.2">
      <c r="B2120" s="39" t="s">
        <v>42</v>
      </c>
      <c r="D2120" s="42">
        <f>_xll.qlCalendarAdvance(Calendar,$D2119,B2120,"f",FALSE)</f>
        <v>54372</v>
      </c>
      <c r="E2120" s="177">
        <f>_xll.qlInterestRateIndexValueDate(IndexON,D2120)</f>
        <v>54372</v>
      </c>
      <c r="F2120" s="193">
        <f>IFERROR(_xll.qlIndexFixing(IndexON,D2120,TRUE,_xll.ohTrigger(RecalcTrigger,TriggerON)),NA())</f>
        <v>1.217832104504879E-2</v>
      </c>
      <c r="H2120" s="42">
        <f>_xll.qlCalendarAdvance(Calendar,$H2119,B2120,"f",FALSE)</f>
        <v>54372</v>
      </c>
      <c r="I2120" s="177">
        <f>_xll.qlInterestRateIndexValueDate(Index1M,$H2120)</f>
        <v>54374</v>
      </c>
      <c r="J2120" s="182">
        <f>IFERROR(_xll.qlIndexFixing(Index1M,$H2120,TRUE,_xll.ohTrigger(RecalcTrigger,Trigger1M)),NA())</f>
        <v>1.2786644702718342E-2</v>
      </c>
      <c r="K2120" s="44">
        <f>IFERROR(_xll.qlIndexFixing(Index3M,H2120,TRUE,_xll.ohTrigger(RecalcTrigger,Trigger3M)),NA())</f>
        <v>1.2844629691279575E-2</v>
      </c>
      <c r="L2120" s="44">
        <f>IFERROR(_xll.qlIndexFixing(Index6M,$H2120,TRUE,_xll.ohTrigger(RecalcTrigger,Trigger6M)),NA())</f>
        <v>1.2730137912527095E-2</v>
      </c>
      <c r="M2120" s="183">
        <f>IFERROR(_xll.qlIndexFixing(Index1Y,$H2120,TRUE,_xll.ohTrigger(RecalcTrigger,Trigger1Y)),NA())</f>
        <v>1.3347631240914046E-2</v>
      </c>
      <c r="N2120" s="182">
        <f>IFERROR(_xll.qlIndexFixing(ONIndex1M,I2120,TRUE,_xll.ohTrigger(RecalcTrigger,Trigger1M)),NA())</f>
        <v>1.2781181844010447E-2</v>
      </c>
      <c r="O2120" s="44">
        <f>IFERROR(_xll.qlIndexFixing(ONIndex3M,I2120,TRUE,_xll.ohTrigger(RecalcTrigger,Trigger3M)),NA())</f>
        <v>1.2833620629804088E-2</v>
      </c>
      <c r="P2120" s="44">
        <f>IFERROR(_xll.qlIndexFixing(ONIndex6M,I2120,TRUE,_xll.ohTrigger(RecalcTrigger,Trigger6M)),NA())</f>
        <v>1.2687656714849282E-2</v>
      </c>
      <c r="Q2120" s="183">
        <f>IFERROR(_xll.qlIndexFixing(ONIndex1Y,I2120,TRUE,_xll.ohTrigger(RecalcTrigger,Trigger1Y)),NA())</f>
        <v>1.3290135740158249E-2</v>
      </c>
    </row>
    <row r="2121" spans="2:17" x14ac:dyDescent="0.2">
      <c r="B2121" s="39" t="s">
        <v>42</v>
      </c>
      <c r="D2121" s="42">
        <f>_xll.qlCalendarAdvance(Calendar,$D2120,B2121,"f",FALSE)</f>
        <v>54379</v>
      </c>
      <c r="E2121" s="177">
        <f>_xll.qlInterestRateIndexValueDate(IndexON,D2121)</f>
        <v>54379</v>
      </c>
      <c r="F2121" s="193">
        <f>IFERROR(_xll.qlIndexFixing(IndexON,D2121,TRUE,_xll.ohTrigger(RecalcTrigger,TriggerON)),NA())</f>
        <v>1.2178321045128726E-2</v>
      </c>
      <c r="H2121" s="42">
        <f>_xll.qlCalendarAdvance(Calendar,$H2120,B2121,"f",FALSE)</f>
        <v>54379</v>
      </c>
      <c r="I2121" s="177">
        <f>_xll.qlInterestRateIndexValueDate(Index1M,$H2121)</f>
        <v>54381</v>
      </c>
      <c r="J2121" s="182">
        <f>IFERROR(_xll.qlIndexFixing(Index1M,$H2121,TRUE,_xll.ohTrigger(RecalcTrigger,Trigger1M)),NA())</f>
        <v>1.2785673250759466E-2</v>
      </c>
      <c r="K2121" s="44">
        <f>IFERROR(_xll.qlIndexFixing(Index3M,H2121,TRUE,_xll.ohTrigger(RecalcTrigger,Trigger3M)),NA())</f>
        <v>1.2842954075294479E-2</v>
      </c>
      <c r="L2121" s="44">
        <f>IFERROR(_xll.qlIndexFixing(Index6M,$H2121,TRUE,_xll.ohTrigger(RecalcTrigger,Trigger6M)),NA())</f>
        <v>1.2730374694472748E-2</v>
      </c>
      <c r="M2121" s="183">
        <f>IFERROR(_xll.qlIndexFixing(Index1Y,$H2121,TRUE,_xll.ohTrigger(RecalcTrigger,Trigger1Y)),NA())</f>
        <v>1.3346246606742343E-2</v>
      </c>
      <c r="N2121" s="182">
        <f>IFERROR(_xll.qlIndexFixing(ONIndex1M,I2121,TRUE,_xll.ohTrigger(RecalcTrigger,Trigger1M)),NA())</f>
        <v>1.2780240219472105E-2</v>
      </c>
      <c r="O2121" s="44">
        <f>IFERROR(_xll.qlIndexFixing(ONIndex3M,I2121,TRUE,_xll.ohTrigger(RecalcTrigger,Trigger3M)),NA())</f>
        <v>1.2831996537263635E-2</v>
      </c>
      <c r="P2121" s="44">
        <f>IFERROR(_xll.qlIndexFixing(ONIndex6M,I2121,TRUE,_xll.ohTrigger(RecalcTrigger,Trigger6M)),NA())</f>
        <v>1.2687721672168806E-2</v>
      </c>
      <c r="Q2121" s="183">
        <f>IFERROR(_xll.qlIndexFixing(ONIndex1Y,I2121,TRUE,_xll.ohTrigger(RecalcTrigger,Trigger1Y)),NA())</f>
        <v>1.3289103065092789E-2</v>
      </c>
    </row>
    <row r="2122" spans="2:17" x14ac:dyDescent="0.2">
      <c r="B2122" s="39" t="s">
        <v>42</v>
      </c>
      <c r="D2122" s="42">
        <f>_xll.qlCalendarAdvance(Calendar,$D2121,B2122,"f",FALSE)</f>
        <v>54386</v>
      </c>
      <c r="E2122" s="177">
        <f>_xll.qlInterestRateIndexValueDate(IndexON,D2122)</f>
        <v>54386</v>
      </c>
      <c r="F2122" s="193">
        <f>IFERROR(_xll.qlIndexFixing(IndexON,D2122,TRUE,_xll.ohTrigger(RecalcTrigger,TriggerON)),NA())</f>
        <v>1.2178321045128726E-2</v>
      </c>
      <c r="H2122" s="42">
        <f>_xll.qlCalendarAdvance(Calendar,$H2121,B2122,"f",FALSE)</f>
        <v>54386</v>
      </c>
      <c r="I2122" s="177">
        <f>_xll.qlInterestRateIndexValueDate(Index1M,$H2122)</f>
        <v>54388</v>
      </c>
      <c r="J2122" s="182">
        <f>IFERROR(_xll.qlIndexFixing(Index1M,$H2122,TRUE,_xll.ohTrigger(RecalcTrigger,Trigger1M)),NA())</f>
        <v>1.2784684248801637E-2</v>
      </c>
      <c r="K2122" s="44">
        <f>IFERROR(_xll.qlIndexFixing(Index3M,H2122,TRUE,_xll.ohTrigger(RecalcTrigger,Trigger3M)),NA())</f>
        <v>1.2841270637541804E-2</v>
      </c>
      <c r="L2122" s="44">
        <f>IFERROR(_xll.qlIndexFixing(Index6M,$H2122,TRUE,_xll.ohTrigger(RecalcTrigger,Trigger6M)),NA())</f>
        <v>1.2730625565035965E-2</v>
      </c>
      <c r="M2122" s="183">
        <f>IFERROR(_xll.qlIndexFixing(Index1Y,$H2122,TRUE,_xll.ohTrigger(RecalcTrigger,Trigger1Y)),NA())</f>
        <v>1.3344848451566707E-2</v>
      </c>
      <c r="N2122" s="182">
        <f>IFERROR(_xll.qlIndexFixing(ONIndex1M,I2122,TRUE,_xll.ohTrigger(RecalcTrigger,Trigger1M)),NA())</f>
        <v>1.2779281116594987E-2</v>
      </c>
      <c r="O2122" s="44">
        <f>IFERROR(_xll.qlIndexFixing(ONIndex3M,I2122,TRUE,_xll.ohTrigger(RecalcTrigger,Trigger3M)),NA())</f>
        <v>1.2830364703075858E-2</v>
      </c>
      <c r="P2122" s="44">
        <f>IFERROR(_xll.qlIndexFixing(ONIndex6M,I2122,TRUE,_xll.ohTrigger(RecalcTrigger,Trigger6M)),NA())</f>
        <v>1.268780024803462E-2</v>
      </c>
      <c r="Q2122" s="183">
        <f>IFERROR(_xll.qlIndexFixing(ONIndex1Y,I2122,TRUE,_xll.ohTrigger(RecalcTrigger,Trigger1Y)),NA())</f>
        <v>1.3288057705533873E-2</v>
      </c>
    </row>
    <row r="2123" spans="2:17" x14ac:dyDescent="0.2">
      <c r="B2123" s="39" t="s">
        <v>42</v>
      </c>
      <c r="D2123" s="42">
        <f>_xll.qlCalendarAdvance(Calendar,$D2122,B2123,"f",FALSE)</f>
        <v>54393</v>
      </c>
      <c r="E2123" s="177">
        <f>_xll.qlInterestRateIndexValueDate(IndexON,D2123)</f>
        <v>54393</v>
      </c>
      <c r="F2123" s="193">
        <f>IFERROR(_xll.qlIndexFixing(IndexON,D2123,TRUE,_xll.ohTrigger(RecalcTrigger,TriggerON)),NA())</f>
        <v>1.2178321045128726E-2</v>
      </c>
      <c r="H2123" s="42">
        <f>_xll.qlCalendarAdvance(Calendar,$H2122,B2123,"f",FALSE)</f>
        <v>54393</v>
      </c>
      <c r="I2123" s="177">
        <f>_xll.qlInterestRateIndexValueDate(Index1M,$H2123)</f>
        <v>54395</v>
      </c>
      <c r="J2123" s="182">
        <f>IFERROR(_xll.qlIndexFixing(Index1M,$H2123,TRUE,_xll.ohTrigger(RecalcTrigger,Trigger1M)),NA())</f>
        <v>1.2783677664855442E-2</v>
      </c>
      <c r="K2123" s="44">
        <f>IFERROR(_xll.qlIndexFixing(Index3M,H2123,TRUE,_xll.ohTrigger(RecalcTrigger,Trigger3M)),NA())</f>
        <v>1.2839366448425871E-2</v>
      </c>
      <c r="L2123" s="44">
        <f>IFERROR(_xll.qlIndexFixing(Index6M,$H2123,TRUE,_xll.ohTrigger(RecalcTrigger,Trigger6M)),NA())</f>
        <v>1.2731139022846583E-2</v>
      </c>
      <c r="M2123" s="183">
        <f>IFERROR(_xll.qlIndexFixing(Index1Y,$H2123,TRUE,_xll.ohTrigger(RecalcTrigger,Trigger1Y)),NA())</f>
        <v>1.3343436749197458E-2</v>
      </c>
      <c r="N2123" s="182">
        <f>IFERROR(_xll.qlIndexFixing(ONIndex1M,I2123,TRUE,_xll.ohTrigger(RecalcTrigger,Trigger1M)),NA())</f>
        <v>1.2778304503484605E-2</v>
      </c>
      <c r="O2123" s="44">
        <f>IFERROR(_xll.qlIndexFixing(ONIndex3M,I2123,TRUE,_xll.ohTrigger(RecalcTrigger,Trigger3M)),NA())</f>
        <v>1.282872511788824E-2</v>
      </c>
      <c r="P2123" s="44">
        <f>IFERROR(_xll.qlIndexFixing(ONIndex6M,I2123,TRUE,_xll.ohTrigger(RecalcTrigger,Trigger6M)),NA())</f>
        <v>1.2687892473461915E-2</v>
      </c>
      <c r="Q2123" s="183">
        <f>IFERROR(_xll.qlIndexFixing(ONIndex1Y,I2123,TRUE,_xll.ohTrigger(RecalcTrigger,Trigger1Y)),NA())</f>
        <v>1.3286999635662156E-2</v>
      </c>
    </row>
    <row r="2124" spans="2:17" x14ac:dyDescent="0.2">
      <c r="B2124" s="39" t="s">
        <v>42</v>
      </c>
      <c r="D2124" s="42">
        <f>_xll.qlCalendarAdvance(Calendar,$D2123,B2124,"f",FALSE)</f>
        <v>54400</v>
      </c>
      <c r="E2124" s="177">
        <f>_xll.qlInterestRateIndexValueDate(IndexON,D2124)</f>
        <v>54400</v>
      </c>
      <c r="F2124" s="193">
        <f>IFERROR(_xll.qlIndexFixing(IndexON,D2124,TRUE,_xll.ohTrigger(RecalcTrigger,TriggerON)),NA())</f>
        <v>1.217832104504879E-2</v>
      </c>
      <c r="H2124" s="42">
        <f>_xll.qlCalendarAdvance(Calendar,$H2123,B2124,"f",FALSE)</f>
        <v>54400</v>
      </c>
      <c r="I2124" s="177">
        <f>_xll.qlInterestRateIndexValueDate(Index1M,$H2124)</f>
        <v>54402</v>
      </c>
      <c r="J2124" s="182">
        <f>IFERROR(_xll.qlIndexFixing(Index1M,$H2124,TRUE,_xll.ohTrigger(RecalcTrigger,Trigger1M)),NA())</f>
        <v>1.2782653466938965E-2</v>
      </c>
      <c r="K2124" s="44">
        <f>IFERROR(_xll.qlIndexFixing(Index3M,H2124,TRUE,_xll.ohTrigger(RecalcTrigger,Trigger3M)),NA())</f>
        <v>1.2837668583427053E-2</v>
      </c>
      <c r="L2124" s="44">
        <f>IFERROR(_xll.qlIndexFixing(Index6M,$H2124,TRUE,_xll.ohTrigger(RecalcTrigger,Trigger6M)),NA())</f>
        <v>1.2731419195751239E-2</v>
      </c>
      <c r="M2124" s="183">
        <f>IFERROR(_xll.qlIndexFixing(Index1Y,$H2124,TRUE,_xll.ohTrigger(RecalcTrigger,Trigger1Y)),NA())</f>
        <v>1.3342011473444477E-2</v>
      </c>
      <c r="N2124" s="182">
        <f>IFERROR(_xll.qlIndexFixing(ONIndex1M,I2124,TRUE,_xll.ohTrigger(RecalcTrigger,Trigger1M)),NA())</f>
        <v>1.2777310348326409E-2</v>
      </c>
      <c r="O2124" s="44">
        <f>IFERROR(_xll.qlIndexFixing(ONIndex3M,I2124,TRUE,_xll.ohTrigger(RecalcTrigger,Trigger3M)),NA())</f>
        <v>1.2827077772428197E-2</v>
      </c>
      <c r="P2124" s="44">
        <f>IFERROR(_xll.qlIndexFixing(ONIndex6M,I2124,TRUE,_xll.ohTrigger(RecalcTrigger,Trigger6M)),NA())</f>
        <v>1.2687998379545817E-2</v>
      </c>
      <c r="Q2124" s="183">
        <f>IFERROR(_xll.qlIndexFixing(ONIndex1Y,I2124,TRUE,_xll.ohTrigger(RecalcTrigger,Trigger1Y)),NA())</f>
        <v>1.3285928829898097E-2</v>
      </c>
    </row>
    <row r="2125" spans="2:17" x14ac:dyDescent="0.2">
      <c r="B2125" s="39" t="s">
        <v>42</v>
      </c>
      <c r="D2125" s="42">
        <f>_xll.qlCalendarAdvance(Calendar,$D2124,B2125,"f",FALSE)</f>
        <v>54407</v>
      </c>
      <c r="E2125" s="177">
        <f>_xll.qlInterestRateIndexValueDate(IndexON,D2125)</f>
        <v>54407</v>
      </c>
      <c r="F2125" s="193">
        <f>IFERROR(_xll.qlIndexFixing(IndexON,D2125,TRUE,_xll.ohTrigger(RecalcTrigger,TriggerON)),NA())</f>
        <v>1.2178321045128726E-2</v>
      </c>
      <c r="H2125" s="42">
        <f>_xll.qlCalendarAdvance(Calendar,$H2124,B2125,"f",FALSE)</f>
        <v>54407</v>
      </c>
      <c r="I2125" s="177">
        <f>_xll.qlInterestRateIndexValueDate(Index1M,$H2125)</f>
        <v>54409</v>
      </c>
      <c r="J2125" s="182">
        <f>IFERROR(_xll.qlIndexFixing(Index1M,$H2125,TRUE,_xll.ohTrigger(RecalcTrigger,Trigger1M)),NA())</f>
        <v>1.2781611623065292E-2</v>
      </c>
      <c r="K2125" s="44">
        <f>IFERROR(_xll.qlIndexFixing(Index3M,H2125,TRUE,_xll.ohTrigger(RecalcTrigger,Trigger3M)),NA())</f>
        <v>1.2835962870360262E-2</v>
      </c>
      <c r="L2125" s="44">
        <f>IFERROR(_xll.qlIndexFixing(Index6M,$H2125,TRUE,_xll.ohTrigger(RecalcTrigger,Trigger6M)),NA())</f>
        <v>1.2731713553618551E-2</v>
      </c>
      <c r="M2125" s="183">
        <f>IFERROR(_xll.qlIndexFixing(Index1Y,$H2125,TRUE,_xll.ohTrigger(RecalcTrigger,Trigger1Y)),NA())</f>
        <v>1.334057259811874E-2</v>
      </c>
      <c r="N2125" s="182">
        <f>IFERROR(_xll.qlIndexFixing(ONIndex1M,I2125,TRUE,_xll.ohTrigger(RecalcTrigger,Trigger1M)),NA())</f>
        <v>1.2776298618826232E-2</v>
      </c>
      <c r="O2125" s="44">
        <f>IFERROR(_xll.qlIndexFixing(ONIndex3M,I2125,TRUE,_xll.ohTrigger(RecalcTrigger,Trigger3M)),NA())</f>
        <v>1.2825422657183339E-2</v>
      </c>
      <c r="P2125" s="44">
        <f>IFERROR(_xll.qlIndexFixing(ONIndex6M,I2125,TRUE,_xll.ohTrigger(RecalcTrigger,Trigger6M)),NA())</f>
        <v>1.2688117997221582E-2</v>
      </c>
      <c r="Q2125" s="183">
        <f>IFERROR(_xll.qlIndexFixing(ONIndex1Y,I2125,TRUE,_xll.ohTrigger(RecalcTrigger,Trigger1Y)),NA())</f>
        <v>1.3284845261862799E-2</v>
      </c>
    </row>
    <row r="2126" spans="2:17" x14ac:dyDescent="0.2">
      <c r="B2126" s="39" t="s">
        <v>42</v>
      </c>
      <c r="D2126" s="42">
        <f>_xll.qlCalendarAdvance(Calendar,$D2125,B2126,"f",FALSE)</f>
        <v>54414</v>
      </c>
      <c r="E2126" s="177">
        <f>_xll.qlInterestRateIndexValueDate(IndexON,D2126)</f>
        <v>54414</v>
      </c>
      <c r="F2126" s="193">
        <f>IFERROR(_xll.qlIndexFixing(IndexON,D2126,TRUE,_xll.ohTrigger(RecalcTrigger,TriggerON)),NA())</f>
        <v>1.217832104504879E-2</v>
      </c>
      <c r="H2126" s="42">
        <f>_xll.qlCalendarAdvance(Calendar,$H2125,B2126,"f",FALSE)</f>
        <v>54414</v>
      </c>
      <c r="I2126" s="177">
        <f>_xll.qlInterestRateIndexValueDate(Index1M,$H2126)</f>
        <v>54416</v>
      </c>
      <c r="J2126" s="182">
        <f>IFERROR(_xll.qlIndexFixing(Index1M,$H2126,TRUE,_xll.ohTrigger(RecalcTrigger,Trigger1M)),NA())</f>
        <v>1.2780552101257503E-2</v>
      </c>
      <c r="K2126" s="44">
        <f>IFERROR(_xll.qlIndexFixing(Index3M,H2126,TRUE,_xll.ohTrigger(RecalcTrigger,Trigger3M)),NA())</f>
        <v>1.2834249299830347E-2</v>
      </c>
      <c r="L2126" s="44">
        <f>IFERROR(_xll.qlIndexFixing(Index6M,$H2126,TRUE,_xll.ohTrigger(RecalcTrigger,Trigger6M)),NA())</f>
        <v>1.2732022127656081E-2</v>
      </c>
      <c r="M2126" s="183">
        <f>IFERROR(_xll.qlIndexFixing(Index1Y,$H2126,TRUE,_xll.ohTrigger(RecalcTrigger,Trigger1Y)),NA())</f>
        <v>1.3339120097033195E-2</v>
      </c>
      <c r="N2126" s="182">
        <f>IFERROR(_xll.qlIndexFixing(ONIndex1M,I2126,TRUE,_xll.ohTrigger(RecalcTrigger,Trigger1M)),NA())</f>
        <v>1.2775120796266748E-2</v>
      </c>
      <c r="O2126" s="44">
        <f>IFERROR(_xll.qlIndexFixing(ONIndex3M,I2126,TRUE,_xll.ohTrigger(RecalcTrigger,Trigger3M)),NA())</f>
        <v>1.2823521571014851E-2</v>
      </c>
      <c r="P2126" s="44">
        <f>IFERROR(_xll.qlIndexFixing(ONIndex6M,I2126,TRUE,_xll.ohTrigger(RecalcTrigger,Trigger6M)),NA())</f>
        <v>1.2688271532645956E-2</v>
      </c>
      <c r="Q2126" s="183">
        <f>IFERROR(_xll.qlIndexFixing(ONIndex1Y,I2126,TRUE,_xll.ohTrigger(RecalcTrigger,Trigger1Y)),NA())</f>
        <v>1.3283591238337777E-2</v>
      </c>
    </row>
    <row r="2127" spans="2:17" x14ac:dyDescent="0.2">
      <c r="B2127" s="39" t="s">
        <v>42</v>
      </c>
      <c r="D2127" s="42">
        <f>_xll.qlCalendarAdvance(Calendar,$D2126,B2127,"f",FALSE)</f>
        <v>54421</v>
      </c>
      <c r="E2127" s="177">
        <f>_xll.qlInterestRateIndexValueDate(IndexON,D2127)</f>
        <v>54421</v>
      </c>
      <c r="F2127" s="193">
        <f>IFERROR(_xll.qlIndexFixing(IndexON,D2127,TRUE,_xll.ohTrigger(RecalcTrigger,TriggerON)),NA())</f>
        <v>1.217832104504879E-2</v>
      </c>
      <c r="H2127" s="42">
        <f>_xll.qlCalendarAdvance(Calendar,$H2126,B2127,"f",FALSE)</f>
        <v>54421</v>
      </c>
      <c r="I2127" s="177">
        <f>_xll.qlInterestRateIndexValueDate(Index1M,$H2127)</f>
        <v>54423</v>
      </c>
      <c r="J2127" s="182">
        <f>IFERROR(_xll.qlIndexFixing(Index1M,$H2127,TRUE,_xll.ohTrigger(RecalcTrigger,Trigger1M)),NA())</f>
        <v>1.2779029734752747E-2</v>
      </c>
      <c r="K2127" s="44">
        <f>IFERROR(_xll.qlIndexFixing(Index3M,H2127,TRUE,_xll.ohTrigger(RecalcTrigger,Trigger3M)),NA())</f>
        <v>1.2832527862443044E-2</v>
      </c>
      <c r="L2127" s="44">
        <f>IFERROR(_xll.qlIndexFixing(Index6M,$H2127,TRUE,_xll.ohTrigger(RecalcTrigger,Trigger6M)),NA())</f>
        <v>1.2732092339311041E-2</v>
      </c>
      <c r="M2127" s="183">
        <f>IFERROR(_xll.qlIndexFixing(Index1Y,$H2127,TRUE,_xll.ohTrigger(RecalcTrigger,Trigger1Y)),NA())</f>
        <v>1.3337653943999037E-2</v>
      </c>
      <c r="N2127" s="182">
        <f>IFERROR(_xll.qlIndexFixing(ONIndex1M,I2127,TRUE,_xll.ohTrigger(RecalcTrigger,Trigger1M)),NA())</f>
        <v>1.2774071300336587E-2</v>
      </c>
      <c r="O2127" s="44">
        <f>IFERROR(_xll.qlIndexFixing(ONIndex3M,I2127,TRUE,_xll.ohTrigger(RecalcTrigger,Trigger3M)),NA())</f>
        <v>1.2821849774873328E-2</v>
      </c>
      <c r="P2127" s="44">
        <f>IFERROR(_xll.qlIndexFixing(ONIndex6M,I2127,TRUE,_xll.ohTrigger(RecalcTrigger,Trigger6M)),NA())</f>
        <v>1.2688420636735032E-2</v>
      </c>
      <c r="Q2127" s="183">
        <f>IFERROR(_xll.qlIndexFixing(ONIndex1Y,I2127,TRUE,_xll.ohTrigger(RecalcTrigger,Trigger1Y)),NA())</f>
        <v>1.3282480236007643E-2</v>
      </c>
    </row>
    <row r="2128" spans="2:17" x14ac:dyDescent="0.2">
      <c r="B2128" s="39" t="s">
        <v>42</v>
      </c>
      <c r="D2128" s="42">
        <f>_xll.qlCalendarAdvance(Calendar,$D2127,B2128,"f",FALSE)</f>
        <v>54428</v>
      </c>
      <c r="E2128" s="177">
        <f>_xll.qlInterestRateIndexValueDate(IndexON,D2128)</f>
        <v>54428</v>
      </c>
      <c r="F2128" s="193">
        <f>IFERROR(_xll.qlIndexFixing(IndexON,D2128,TRUE,_xll.ohTrigger(RecalcTrigger,TriggerON)),NA())</f>
        <v>1.217832104504879E-2</v>
      </c>
      <c r="H2128" s="42">
        <f>_xll.qlCalendarAdvance(Calendar,$H2127,B2128,"f",FALSE)</f>
        <v>54428</v>
      </c>
      <c r="I2128" s="177">
        <f>_xll.qlInterestRateIndexValueDate(Index1M,$H2128)</f>
        <v>54430</v>
      </c>
      <c r="J2128" s="182">
        <f>IFERROR(_xll.qlIndexFixing(Index1M,$H2128,TRUE,_xll.ohTrigger(RecalcTrigger,Trigger1M)),NA())</f>
        <v>1.2778379895891923E-2</v>
      </c>
      <c r="K2128" s="44">
        <f>IFERROR(_xll.qlIndexFixing(Index3M,H2128,TRUE,_xll.ohTrigger(RecalcTrigger,Trigger3M)),NA())</f>
        <v>1.2830798548805866E-2</v>
      </c>
      <c r="L2128" s="44">
        <f>IFERROR(_xll.qlIndexFixing(Index6M,$H2128,TRUE,_xll.ohTrigger(RecalcTrigger,Trigger6M)),NA())</f>
        <v>1.2732428396898546E-2</v>
      </c>
      <c r="M2128" s="183">
        <f>IFERROR(_xll.qlIndexFixing(Index1Y,$H2128,TRUE,_xll.ohTrigger(RecalcTrigger,Trigger1Y)),NA())</f>
        <v>1.3336174112830747E-2</v>
      </c>
      <c r="N2128" s="182">
        <f>IFERROR(_xll.qlIndexFixing(ONIndex1M,I2128,TRUE,_xll.ohTrigger(RecalcTrigger,Trigger1M)),NA())</f>
        <v>1.2773157666128299E-2</v>
      </c>
      <c r="O2128" s="44">
        <f>IFERROR(_xll.qlIndexFixing(ONIndex3M,I2128,TRUE,_xll.ohTrigger(RecalcTrigger,Trigger3M)),NA())</f>
        <v>1.2820410599614362E-2</v>
      </c>
      <c r="P2128" s="44">
        <f>IFERROR(_xll.qlIndexFixing(ONIndex6M,I2128,TRUE,_xll.ohTrigger(RecalcTrigger,Trigger6M)),NA())</f>
        <v>1.2688559429792079E-2</v>
      </c>
      <c r="Q2128" s="183">
        <f>IFERROR(_xll.qlIndexFixing(ONIndex1Y,I2128,TRUE,_xll.ohTrigger(RecalcTrigger,Trigger1Y)),NA())</f>
        <v>1.3281517726895231E-2</v>
      </c>
    </row>
    <row r="2129" spans="2:17" x14ac:dyDescent="0.2">
      <c r="B2129" s="39" t="s">
        <v>42</v>
      </c>
      <c r="D2129" s="42">
        <f>_xll.qlCalendarAdvance(Calendar,$D2128,B2129,"f",FALSE)</f>
        <v>54435</v>
      </c>
      <c r="E2129" s="177">
        <f>_xll.qlInterestRateIndexValueDate(IndexON,D2129)</f>
        <v>54435</v>
      </c>
      <c r="F2129" s="193">
        <f>IFERROR(_xll.qlIndexFixing(IndexON,D2129,TRUE,_xll.ohTrigger(RecalcTrigger,TriggerON)),NA())</f>
        <v>1.217832104504879E-2</v>
      </c>
      <c r="H2129" s="42">
        <f>_xll.qlCalendarAdvance(Calendar,$H2128,B2129,"f",FALSE)</f>
        <v>54435</v>
      </c>
      <c r="I2129" s="177">
        <f>_xll.qlInterestRateIndexValueDate(Index1M,$H2129)</f>
        <v>54437</v>
      </c>
      <c r="J2129" s="182">
        <f>IFERROR(_xll.qlIndexFixing(Index1M,$H2129,TRUE,_xll.ohTrigger(RecalcTrigger,Trigger1M)),NA())</f>
        <v>1.2777267148367799E-2</v>
      </c>
      <c r="K2129" s="44">
        <f>IFERROR(_xll.qlIndexFixing(Index3M,H2129,TRUE,_xll.ohTrigger(RecalcTrigger,Trigger3M)),NA())</f>
        <v>1.2829061349523663E-2</v>
      </c>
      <c r="L2129" s="44">
        <f>IFERROR(_xll.qlIndexFixing(Index6M,$H2129,TRUE,_xll.ohTrigger(RecalcTrigger,Trigger6M)),NA())</f>
        <v>1.2732778761546338E-2</v>
      </c>
      <c r="M2129" s="183">
        <f>IFERROR(_xll.qlIndexFixing(Index1Y,$H2129,TRUE,_xll.ohTrigger(RecalcTrigger,Trigger1Y)),NA())</f>
        <v>1.3334680577341272E-2</v>
      </c>
      <c r="N2129" s="182">
        <f>IFERROR(_xll.qlIndexFixing(ONIndex1M,I2129,TRUE,_xll.ohTrigger(RecalcTrigger,Trigger1M)),NA())</f>
        <v>1.2772075320555132E-2</v>
      </c>
      <c r="O2129" s="44">
        <f>IFERROR(_xll.qlIndexFixing(ONIndex3M,I2129,TRUE,_xll.ohTrigger(RecalcTrigger,Trigger3M)),NA())</f>
        <v>1.2818724311705054E-2</v>
      </c>
      <c r="P2129" s="44">
        <f>IFERROR(_xll.qlIndexFixing(ONIndex6M,I2129,TRUE,_xll.ohTrigger(RecalcTrigger,Trigger6M)),NA())</f>
        <v>1.2688734203987195E-2</v>
      </c>
      <c r="Q2129" s="183">
        <f>IFERROR(_xll.qlIndexFixing(ONIndex1Y,I2129,TRUE,_xll.ohTrigger(RecalcTrigger,Trigger1Y)),NA())</f>
        <v>1.3280382851821315E-2</v>
      </c>
    </row>
    <row r="2130" spans="2:17" x14ac:dyDescent="0.2">
      <c r="B2130" s="39" t="s">
        <v>42</v>
      </c>
      <c r="D2130" s="42">
        <f>_xll.qlCalendarAdvance(Calendar,$D2129,B2130,"f",FALSE)</f>
        <v>54442</v>
      </c>
      <c r="E2130" s="177">
        <f>_xll.qlInterestRateIndexValueDate(IndexON,D2130)</f>
        <v>54442</v>
      </c>
      <c r="F2130" s="193">
        <f>IFERROR(_xll.qlIndexFixing(IndexON,D2130,TRUE,_xll.ohTrigger(RecalcTrigger,TriggerON)),NA())</f>
        <v>1.217832104504879E-2</v>
      </c>
      <c r="H2130" s="42">
        <f>_xll.qlCalendarAdvance(Calendar,$H2129,B2130,"f",FALSE)</f>
        <v>54442</v>
      </c>
      <c r="I2130" s="177">
        <f>_xll.qlInterestRateIndexValueDate(Index1M,$H2130)</f>
        <v>54444</v>
      </c>
      <c r="J2130" s="182">
        <f>IFERROR(_xll.qlIndexFixing(Index1M,$H2130,TRUE,_xll.ohTrigger(RecalcTrigger,Trigger1M)),NA())</f>
        <v>1.2776136594974397E-2</v>
      </c>
      <c r="K2130" s="44">
        <f>IFERROR(_xll.qlIndexFixing(Index3M,H2130,TRUE,_xll.ohTrigger(RecalcTrigger,Trigger3M)),NA())</f>
        <v>1.282731625520217E-2</v>
      </c>
      <c r="L2130" s="44">
        <f>IFERROR(_xll.qlIndexFixing(Index6M,$H2130,TRUE,_xll.ohTrigger(RecalcTrigger,Trigger6M)),NA())</f>
        <v>1.2733143464460835E-2</v>
      </c>
      <c r="M2130" s="183">
        <f>IFERROR(_xll.qlIndexFixing(Index1Y,$H2130,TRUE,_xll.ohTrigger(RecalcTrigger,Trigger1Y)),NA())</f>
        <v>1.3333173311346189E-2</v>
      </c>
      <c r="N2130" s="182">
        <f>IFERROR(_xll.qlIndexFixing(ONIndex1M,I2130,TRUE,_xll.ohTrigger(RecalcTrigger,Trigger1M)),NA())</f>
        <v>1.2770975241007676E-2</v>
      </c>
      <c r="O2130" s="44">
        <f>IFERROR(_xll.qlIndexFixing(ONIndex3M,I2130,TRUE,_xll.ohTrigger(RecalcTrigger,Trigger3M)),NA())</f>
        <v>1.2817030207408209E-2</v>
      </c>
      <c r="P2130" s="44">
        <f>IFERROR(_xll.qlIndexFixing(ONIndex6M,I2130,TRUE,_xll.ohTrigger(RecalcTrigger,Trigger6M)),NA())</f>
        <v>1.2688922844610317E-2</v>
      </c>
      <c r="Q2130" s="183">
        <f>IFERROR(_xll.qlIndexFixing(ONIndex1Y,I2130,TRUE,_xll.ohTrigger(RecalcTrigger,Trigger1Y)),NA())</f>
        <v>1.3279235085219554E-2</v>
      </c>
    </row>
    <row r="2131" spans="2:17" x14ac:dyDescent="0.2">
      <c r="B2131" s="39" t="s">
        <v>42</v>
      </c>
      <c r="D2131" s="42">
        <f>_xll.qlCalendarAdvance(Calendar,$D2130,B2131,"f",FALSE)</f>
        <v>54449</v>
      </c>
      <c r="E2131" s="177">
        <f>_xll.qlInterestRateIndexValueDate(IndexON,D2131)</f>
        <v>54449</v>
      </c>
      <c r="F2131" s="193">
        <f>IFERROR(_xll.qlIndexFixing(IndexON,D2131,TRUE,_xll.ohTrigger(RecalcTrigger,TriggerON)),NA())</f>
        <v>1.217832104504879E-2</v>
      </c>
      <c r="H2131" s="42">
        <f>_xll.qlCalendarAdvance(Calendar,$H2130,B2131,"f",FALSE)</f>
        <v>54449</v>
      </c>
      <c r="I2131" s="177">
        <f>_xll.qlInterestRateIndexValueDate(Index1M,$H2131)</f>
        <v>54451</v>
      </c>
      <c r="J2131" s="182">
        <f>IFERROR(_xll.qlIndexFixing(Index1M,$H2131,TRUE,_xll.ohTrigger(RecalcTrigger,Trigger1M)),NA())</f>
        <v>1.27745588239112E-2</v>
      </c>
      <c r="K2131" s="44">
        <f>IFERROR(_xll.qlIndexFixing(Index3M,H2131,TRUE,_xll.ohTrigger(RecalcTrigger,Trigger3M)),NA())</f>
        <v>1.2825563256448014E-2</v>
      </c>
      <c r="L2131" s="44">
        <f>IFERROR(_xll.qlIndexFixing(Index6M,$H2131,TRUE,_xll.ohTrigger(RecalcTrigger,Trigger6M)),NA())</f>
        <v>1.2733522536849342E-2</v>
      </c>
      <c r="M2131" s="183">
        <f>IFERROR(_xll.qlIndexFixing(Index1Y,$H2131,TRUE,_xll.ohTrigger(RecalcTrigger,Trigger1Y)),NA())</f>
        <v>1.3331652288660633E-2</v>
      </c>
      <c r="N2131" s="182">
        <f>IFERROR(_xll.qlIndexFixing(ONIndex1M,I2131,TRUE,_xll.ohTrigger(RecalcTrigger,Trigger1M)),NA())</f>
        <v>1.276985739567138E-2</v>
      </c>
      <c r="O2131" s="44">
        <f>IFERROR(_xll.qlIndexFixing(ONIndex3M,I2131,TRUE,_xll.ohTrigger(RecalcTrigger,Trigger3M)),NA())</f>
        <v>1.2815328276971627E-2</v>
      </c>
      <c r="P2131" s="44">
        <f>IFERROR(_xll.qlIndexFixing(ONIndex6M,I2131,TRUE,_xll.ohTrigger(RecalcTrigger,Trigger6M)),NA())</f>
        <v>1.2689125382916444E-2</v>
      </c>
      <c r="Q2131" s="183">
        <f>IFERROR(_xll.qlIndexFixing(ONIndex1Y,I2131,TRUE,_xll.ohTrigger(RecalcTrigger,Trigger1Y)),NA())</f>
        <v>1.3278074401190665E-2</v>
      </c>
    </row>
    <row r="2132" spans="2:17" x14ac:dyDescent="0.2">
      <c r="B2132" s="39" t="s">
        <v>42</v>
      </c>
      <c r="D2132" s="42">
        <f>_xll.qlCalendarAdvance(Calendar,$D2131,B2132,"f",FALSE)</f>
        <v>54456</v>
      </c>
      <c r="E2132" s="177">
        <f>_xll.qlInterestRateIndexValueDate(IndexON,D2132)</f>
        <v>54456</v>
      </c>
      <c r="F2132" s="193">
        <f>IFERROR(_xll.qlIndexFixing(IndexON,D2132,TRUE,_xll.ohTrigger(RecalcTrigger,TriggerON)),NA())</f>
        <v>1.217832104504879E-2</v>
      </c>
      <c r="H2132" s="42">
        <f>_xll.qlCalendarAdvance(Calendar,$H2131,B2132,"f",FALSE)</f>
        <v>54456</v>
      </c>
      <c r="I2132" s="177">
        <f>_xll.qlInterestRateIndexValueDate(Index1M,$H2132)</f>
        <v>54458</v>
      </c>
      <c r="J2132" s="182">
        <f>IFERROR(_xll.qlIndexFixing(Index1M,$H2132,TRUE,_xll.ohTrigger(RecalcTrigger,Trigger1M)),NA())</f>
        <v>1.277325447178322E-2</v>
      </c>
      <c r="K2132" s="44">
        <f>IFERROR(_xll.qlIndexFixing(Index3M,H2132,TRUE,_xll.ohTrigger(RecalcTrigger,Trigger3M)),NA())</f>
        <v>1.2823701431224273E-2</v>
      </c>
      <c r="L2132" s="44">
        <f>IFERROR(_xll.qlIndexFixing(Index6M,$H2132,TRUE,_xll.ohTrigger(RecalcTrigger,Trigger6M)),NA())</f>
        <v>1.2733916009920042E-2</v>
      </c>
      <c r="M2132" s="183">
        <f>IFERROR(_xll.qlIndexFixing(Index1Y,$H2132,TRUE,_xll.ohTrigger(RecalcTrigger,Trigger1Y)),NA())</f>
        <v>1.3330117483100399E-2</v>
      </c>
      <c r="N2132" s="182">
        <f>IFERROR(_xll.qlIndexFixing(ONIndex1M,I2132,TRUE,_xll.ohTrigger(RecalcTrigger,Trigger1M)),NA())</f>
        <v>1.2768721752571821E-2</v>
      </c>
      <c r="O2132" s="44">
        <f>IFERROR(_xll.qlIndexFixing(ONIndex3M,I2132,TRUE,_xll.ohTrigger(RecalcTrigger,Trigger3M)),NA())</f>
        <v>1.2813618511442471E-2</v>
      </c>
      <c r="P2132" s="44">
        <f>IFERROR(_xll.qlIndexFixing(ONIndex6M,I2132,TRUE,_xll.ohTrigger(RecalcTrigger,Trigger6M)),NA())</f>
        <v>1.2689341849840829E-2</v>
      </c>
      <c r="Q2132" s="183">
        <f>IFERROR(_xll.qlIndexFixing(ONIndex1Y,I2132,TRUE,_xll.ohTrigger(RecalcTrigger,Trigger1Y)),NA())</f>
        <v>1.3276900773915301E-2</v>
      </c>
    </row>
    <row r="2133" spans="2:17" x14ac:dyDescent="0.2">
      <c r="B2133" s="39" t="s">
        <v>42</v>
      </c>
      <c r="D2133" s="42">
        <f>_xll.qlCalendarAdvance(Calendar,$D2132,B2133,"f",FALSE)</f>
        <v>54463</v>
      </c>
      <c r="E2133" s="177">
        <f>_xll.qlInterestRateIndexValueDate(IndexON,D2133)</f>
        <v>54463</v>
      </c>
      <c r="F2133" s="193">
        <f>IFERROR(_xll.qlIndexFixing(IndexON,D2133,TRUE,_xll.ohTrigger(RecalcTrigger,TriggerON)),NA())</f>
        <v>1.2178321045128726E-2</v>
      </c>
      <c r="H2133" s="42">
        <f>_xll.qlCalendarAdvance(Calendar,$H2132,B2133,"f",FALSE)</f>
        <v>54463</v>
      </c>
      <c r="I2133" s="177">
        <f>_xll.qlInterestRateIndexValueDate(Index1M,$H2133)</f>
        <v>54465</v>
      </c>
      <c r="J2133" s="182">
        <f>IFERROR(_xll.qlIndexFixing(Index1M,$H2133,TRUE,_xll.ohTrigger(RecalcTrigger,Trigger1M)),NA())</f>
        <v>1.2772075600702466E-2</v>
      </c>
      <c r="K2133" s="44">
        <f>IFERROR(_xll.qlIndexFixing(Index3M,H2133,TRUE,_xll.ohTrigger(RecalcTrigger,Trigger3M)),NA())</f>
        <v>1.2821933225992602E-2</v>
      </c>
      <c r="L2133" s="44">
        <f>IFERROR(_xll.qlIndexFixing(Index6M,$H2133,TRUE,_xll.ohTrigger(RecalcTrigger,Trigger6M)),NA())</f>
        <v>1.2734323914881563E-2</v>
      </c>
      <c r="M2133" s="183">
        <f>IFERROR(_xll.qlIndexFixing(Index1Y,$H2133,TRUE,_xll.ohTrigger(RecalcTrigger,Trigger1Y)),NA())</f>
        <v>1.3328568868483255E-2</v>
      </c>
      <c r="N2133" s="182">
        <f>IFERROR(_xll.qlIndexFixing(ONIndex1M,I2133,TRUE,_xll.ohTrigger(RecalcTrigger,Trigger1M)),NA())</f>
        <v>1.276756827965464E-2</v>
      </c>
      <c r="O2133" s="44">
        <f>IFERROR(_xll.qlIndexFixing(ONIndex3M,I2133,TRUE,_xll.ohTrigger(RecalcTrigger,Trigger3M)),NA())</f>
        <v>1.2811900900908668E-2</v>
      </c>
      <c r="P2133" s="44">
        <f>IFERROR(_xll.qlIndexFixing(ONIndex6M,I2133,TRUE,_xll.ohTrigger(RecalcTrigger,Trigger6M)),NA())</f>
        <v>1.2689572276398664E-2</v>
      </c>
      <c r="Q2133" s="183">
        <f>IFERROR(_xll.qlIndexFixing(ONIndex1Y,I2133,TRUE,_xll.ohTrigger(RecalcTrigger,Trigger1Y)),NA())</f>
        <v>1.3275714177334308E-2</v>
      </c>
    </row>
    <row r="2134" spans="2:17" x14ac:dyDescent="0.2">
      <c r="B2134" s="39" t="s">
        <v>42</v>
      </c>
      <c r="D2134" s="42">
        <f>_xll.qlCalendarAdvance(Calendar,$D2133,B2134,"f",FALSE)</f>
        <v>54470</v>
      </c>
      <c r="E2134" s="177">
        <f>_xll.qlInterestRateIndexValueDate(IndexON,D2134)</f>
        <v>54470</v>
      </c>
      <c r="F2134" s="193">
        <f>IFERROR(_xll.qlIndexFixing(IndexON,D2134,TRUE,_xll.ohTrigger(RecalcTrigger,TriggerON)),NA())</f>
        <v>1.2178321045128726E-2</v>
      </c>
      <c r="H2134" s="42">
        <f>_xll.qlCalendarAdvance(Calendar,$H2133,B2134,"f",FALSE)</f>
        <v>54470</v>
      </c>
      <c r="I2134" s="177">
        <f>_xll.qlInterestRateIndexValueDate(Index1M,$H2134)</f>
        <v>54472</v>
      </c>
      <c r="J2134" s="182">
        <f>IFERROR(_xll.qlIndexFixing(Index1M,$H2134,TRUE,_xll.ohTrigger(RecalcTrigger,Trigger1M)),NA())</f>
        <v>1.2770878807483652E-2</v>
      </c>
      <c r="K2134" s="44">
        <f>IFERROR(_xll.qlIndexFixing(Index3M,H2134,TRUE,_xll.ohTrigger(RecalcTrigger,Trigger3M)),NA())</f>
        <v>1.2820157089089431E-2</v>
      </c>
      <c r="L2134" s="44">
        <f>IFERROR(_xll.qlIndexFixing(Index6M,$H2134,TRUE,_xll.ohTrigger(RecalcTrigger,Trigger6M)),NA())</f>
        <v>1.2734746282941647E-2</v>
      </c>
      <c r="M2134" s="183">
        <f>IFERROR(_xll.qlIndexFixing(Index1Y,$H2134,TRUE,_xll.ohTrigger(RecalcTrigger,Trigger1Y)),NA())</f>
        <v>1.332700641862565E-2</v>
      </c>
      <c r="N2134" s="182">
        <f>IFERROR(_xll.qlIndexFixing(ONIndex1M,I2134,TRUE,_xll.ohTrigger(RecalcTrigger,Trigger1M)),NA())</f>
        <v>1.2766396944945413E-2</v>
      </c>
      <c r="O2134" s="44">
        <f>IFERROR(_xll.qlIndexFixing(ONIndex3M,I2134,TRUE,_xll.ohTrigger(RecalcTrigger,Trigger3M)),NA())</f>
        <v>1.2810175436497317E-2</v>
      </c>
      <c r="P2134" s="44">
        <f>IFERROR(_xll.qlIndexFixing(ONIndex6M,I2134,TRUE,_xll.ohTrigger(RecalcTrigger,Trigger6M)),NA())</f>
        <v>1.2689816693605138E-2</v>
      </c>
      <c r="Q2134" s="183">
        <f>IFERROR(_xll.qlIndexFixing(ONIndex1Y,I2134,TRUE,_xll.ohTrigger(RecalcTrigger,Trigger1Y)),NA())</f>
        <v>1.3274514585628339E-2</v>
      </c>
    </row>
    <row r="2135" spans="2:17" x14ac:dyDescent="0.2">
      <c r="B2135" s="39" t="s">
        <v>42</v>
      </c>
      <c r="D2135" s="42">
        <f>_xll.qlCalendarAdvance(Calendar,$D2134,B2135,"f",FALSE)</f>
        <v>54477</v>
      </c>
      <c r="E2135" s="177">
        <f>_xll.qlInterestRateIndexValueDate(IndexON,D2135)</f>
        <v>54477</v>
      </c>
      <c r="F2135" s="193">
        <f>IFERROR(_xll.qlIndexFixing(IndexON,D2135,TRUE,_xll.ohTrigger(RecalcTrigger,TriggerON)),NA())</f>
        <v>1.217832104504879E-2</v>
      </c>
      <c r="H2135" s="42">
        <f>_xll.qlCalendarAdvance(Calendar,$H2134,B2135,"f",FALSE)</f>
        <v>54477</v>
      </c>
      <c r="I2135" s="177">
        <f>_xll.qlInterestRateIndexValueDate(Index1M,$H2135)</f>
        <v>54479</v>
      </c>
      <c r="J2135" s="182">
        <f>IFERROR(_xll.qlIndexFixing(Index1M,$H2135,TRUE,_xll.ohTrigger(RecalcTrigger,Trigger1M)),NA())</f>
        <v>1.2769664060143793E-2</v>
      </c>
      <c r="K2135" s="44">
        <f>IFERROR(_xll.qlIndexFixing(Index3M,H2135,TRUE,_xll.ohTrigger(RecalcTrigger,Trigger3M)),NA())</f>
        <v>1.2818373011122722E-2</v>
      </c>
      <c r="L2135" s="44">
        <f>IFERROR(_xll.qlIndexFixing(Index6M,$H2135,TRUE,_xll.ohTrigger(RecalcTrigger,Trigger6M)),NA())</f>
        <v>1.2735183145310249E-2</v>
      </c>
      <c r="M2135" s="183">
        <f>IFERROR(_xll.qlIndexFixing(Index1Y,$H2135,TRUE,_xll.ohTrigger(RecalcTrigger,Trigger1Y)),NA())</f>
        <v>1.3325430107346884E-2</v>
      </c>
      <c r="N2135" s="182">
        <f>IFERROR(_xll.qlIndexFixing(ONIndex1M,I2135,TRUE,_xll.ohTrigger(RecalcTrigger,Trigger1M)),NA())</f>
        <v>1.276520771662959E-2</v>
      </c>
      <c r="O2135" s="44">
        <f>IFERROR(_xll.qlIndexFixing(ONIndex3M,I2135,TRUE,_xll.ohTrigger(RecalcTrigger,Trigger3M)),NA())</f>
        <v>1.2808442108616092E-2</v>
      </c>
      <c r="P2135" s="44">
        <f>IFERROR(_xll.qlIndexFixing(ONIndex6M,I2135,TRUE,_xll.ohTrigger(RecalcTrigger,Trigger6M)),NA())</f>
        <v>1.2690075132475442E-2</v>
      </c>
      <c r="Q2135" s="183">
        <f>IFERROR(_xll.qlIndexFixing(ONIndex1Y,I2135,TRUE,_xll.ohTrigger(RecalcTrigger,Trigger1Y)),NA())</f>
        <v>1.3273301972898111E-2</v>
      </c>
    </row>
    <row r="2136" spans="2:17" x14ac:dyDescent="0.2">
      <c r="B2136" s="39" t="s">
        <v>42</v>
      </c>
      <c r="D2136" s="42">
        <f>_xll.qlCalendarAdvance(Calendar,$D2135,B2136,"f",FALSE)</f>
        <v>54484</v>
      </c>
      <c r="E2136" s="177">
        <f>_xll.qlInterestRateIndexValueDate(IndexON,D2136)</f>
        <v>54484</v>
      </c>
      <c r="F2136" s="193">
        <f>IFERROR(_xll.qlIndexFixing(IndexON,D2136,TRUE,_xll.ohTrigger(RecalcTrigger,TriggerON)),NA())</f>
        <v>1.2178321045128726E-2</v>
      </c>
      <c r="H2136" s="42">
        <f>_xll.qlCalendarAdvance(Calendar,$H2135,B2136,"f",FALSE)</f>
        <v>54484</v>
      </c>
      <c r="I2136" s="177">
        <f>_xll.qlInterestRateIndexValueDate(Index1M,$H2136)</f>
        <v>54486</v>
      </c>
      <c r="J2136" s="182">
        <f>IFERROR(_xll.qlIndexFixing(Index1M,$H2136,TRUE,_xll.ohTrigger(RecalcTrigger,Trigger1M)),NA())</f>
        <v>1.276897756023937E-2</v>
      </c>
      <c r="K2136" s="44">
        <f>IFERROR(_xll.qlIndexFixing(Index3M,H2136,TRUE,_xll.ohTrigger(RecalcTrigger,Trigger3M)),NA())</f>
        <v>1.2816875962259382E-2</v>
      </c>
      <c r="L2136" s="44">
        <f>IFERROR(_xll.qlIndexFixing(Index6M,$H2136,TRUE,_xll.ohTrigger(RecalcTrigger,Trigger6M)),NA())</f>
        <v>1.2736946066987977E-2</v>
      </c>
      <c r="M2136" s="183">
        <f>IFERROR(_xll.qlIndexFixing(Index1Y,$H2136,TRUE,_xll.ohTrigger(RecalcTrigger,Trigger1Y)),NA())</f>
        <v>1.3323839908465817E-2</v>
      </c>
      <c r="N2136" s="182">
        <f>IFERROR(_xll.qlIndexFixing(ONIndex1M,I2136,TRUE,_xll.ohTrigger(RecalcTrigger,Trigger1M)),NA())</f>
        <v>1.2764000562572875E-2</v>
      </c>
      <c r="O2136" s="44">
        <f>IFERROR(_xll.qlIndexFixing(ONIndex3M,I2136,TRUE,_xll.ohTrigger(RecalcTrigger,Trigger3M)),NA())</f>
        <v>1.2806700907912472E-2</v>
      </c>
      <c r="P2136" s="44">
        <f>IFERROR(_xll.qlIndexFixing(ONIndex6M,I2136,TRUE,_xll.ohTrigger(RecalcTrigger,Trigger6M)),NA())</f>
        <v>1.2690347623864895E-2</v>
      </c>
      <c r="Q2136" s="183">
        <f>IFERROR(_xll.qlIndexFixing(ONIndex1Y,I2136,TRUE,_xll.ohTrigger(RecalcTrigger,Trigger1Y)),NA())</f>
        <v>1.3272076313324277E-2</v>
      </c>
    </row>
    <row r="2137" spans="2:17" x14ac:dyDescent="0.2">
      <c r="B2137" s="39" t="s">
        <v>42</v>
      </c>
      <c r="D2137" s="42">
        <f>_xll.qlCalendarAdvance(Calendar,$D2136,B2137,"f",FALSE)</f>
        <v>54491</v>
      </c>
      <c r="E2137" s="177">
        <f>_xll.qlInterestRateIndexValueDate(IndexON,D2137)</f>
        <v>54491</v>
      </c>
      <c r="F2137" s="193">
        <f>IFERROR(_xll.qlIndexFixing(IndexON,D2137,TRUE,_xll.ohTrigger(RecalcTrigger,TriggerON)),NA())</f>
        <v>1.2178321045128726E-2</v>
      </c>
      <c r="H2137" s="42">
        <f>_xll.qlCalendarAdvance(Calendar,$H2136,B2137,"f",FALSE)</f>
        <v>54491</v>
      </c>
      <c r="I2137" s="177">
        <f>_xll.qlInterestRateIndexValueDate(Index1M,$H2137)</f>
        <v>54493</v>
      </c>
      <c r="J2137" s="182">
        <f>IFERROR(_xll.qlIndexFixing(Index1M,$H2137,TRUE,_xll.ohTrigger(RecalcTrigger,Trigger1M)),NA())</f>
        <v>1.2767721470217375E-2</v>
      </c>
      <c r="K2137" s="44">
        <f>IFERROR(_xll.qlIndexFixing(Index3M,H2137,TRUE,_xll.ohTrigger(RecalcTrigger,Trigger3M)),NA())</f>
        <v>1.2815074070622615E-2</v>
      </c>
      <c r="L2137" s="44">
        <f>IFERROR(_xll.qlIndexFixing(Index6M,$H2137,TRUE,_xll.ohTrigger(RecalcTrigger,Trigger6M)),NA())</f>
        <v>1.2737417349774965E-2</v>
      </c>
      <c r="M2137" s="183">
        <f>IFERROR(_xll.qlIndexFixing(Index1Y,$H2137,TRUE,_xll.ohTrigger(RecalcTrigger,Trigger1Y)),NA())</f>
        <v>1.3322235795802405E-2</v>
      </c>
      <c r="N2137" s="182">
        <f>IFERROR(_xll.qlIndexFixing(ONIndex1M,I2137,TRUE,_xll.ohTrigger(RecalcTrigger,Trigger1M)),NA())</f>
        <v>1.2762775450960717E-2</v>
      </c>
      <c r="O2137" s="44">
        <f>IFERROR(_xll.qlIndexFixing(ONIndex3M,I2137,TRUE,_xll.ohTrigger(RecalcTrigger,Trigger3M)),NA())</f>
        <v>1.2804951824794131E-2</v>
      </c>
      <c r="P2137" s="44">
        <f>IFERROR(_xll.qlIndexFixing(ONIndex6M,I2137,TRUE,_xll.ohTrigger(RecalcTrigger,Trigger6M)),NA())</f>
        <v>1.2690634198948558E-2</v>
      </c>
      <c r="Q2137" s="183">
        <f>IFERROR(_xll.qlIndexFixing(ONIndex1Y,I2137,TRUE,_xll.ohTrigger(RecalcTrigger,Trigger1Y)),NA())</f>
        <v>1.3270837580847683E-2</v>
      </c>
    </row>
    <row r="2138" spans="2:17" x14ac:dyDescent="0.2">
      <c r="B2138" s="39" t="s">
        <v>42</v>
      </c>
      <c r="D2138" s="42">
        <f>_xll.qlCalendarAdvance(Calendar,$D2137,B2138,"f",FALSE)</f>
        <v>54498</v>
      </c>
      <c r="E2138" s="177">
        <f>_xll.qlInterestRateIndexValueDate(IndexON,D2138)</f>
        <v>54498</v>
      </c>
      <c r="F2138" s="193">
        <f>IFERROR(_xll.qlIndexFixing(IndexON,D2138,TRUE,_xll.ohTrigger(RecalcTrigger,TriggerON)),NA())</f>
        <v>1.217832104504879E-2</v>
      </c>
      <c r="H2138" s="42">
        <f>_xll.qlCalendarAdvance(Calendar,$H2137,B2138,"f",FALSE)</f>
        <v>54498</v>
      </c>
      <c r="I2138" s="177">
        <f>_xll.qlInterestRateIndexValueDate(Index1M,$H2138)</f>
        <v>54500</v>
      </c>
      <c r="J2138" s="182">
        <f>IFERROR(_xll.qlIndexFixing(Index1M,$H2138,TRUE,_xll.ohTrigger(RecalcTrigger,Trigger1M)),NA())</f>
        <v>1.2766580893367968E-2</v>
      </c>
      <c r="K2138" s="44">
        <f>IFERROR(_xll.qlIndexFixing(Index3M,H2138,TRUE,_xll.ohTrigger(RecalcTrigger,Trigger3M)),NA())</f>
        <v>1.2813264206906327E-2</v>
      </c>
      <c r="L2138" s="44">
        <f>IFERROR(_xll.qlIndexFixing(Index6M,$H2138,TRUE,_xll.ohTrigger(RecalcTrigger,Trigger6M)),NA())</f>
        <v>1.273790323422248E-2</v>
      </c>
      <c r="M2138" s="183">
        <f>IFERROR(_xll.qlIndexFixing(Index1Y,$H2138,TRUE,_xll.ohTrigger(RecalcTrigger,Trigger1Y)),NA())</f>
        <v>1.332061774317682E-2</v>
      </c>
      <c r="N2138" s="182">
        <f>IFERROR(_xll.qlIndexFixing(ONIndex1M,I2138,TRUE,_xll.ohTrigger(RecalcTrigger,Trigger1M)),NA())</f>
        <v>1.2761532349818694E-2</v>
      </c>
      <c r="O2138" s="44">
        <f>IFERROR(_xll.qlIndexFixing(ONIndex3M,I2138,TRUE,_xll.ohTrigger(RecalcTrigger,Trigger3M)),NA())</f>
        <v>1.2803194850228294E-2</v>
      </c>
      <c r="P2138" s="44">
        <f>IFERROR(_xll.qlIndexFixing(ONIndex6M,I2138,TRUE,_xll.ohTrigger(RecalcTrigger,Trigger6M)),NA())</f>
        <v>1.2690934888581751E-2</v>
      </c>
      <c r="Q2138" s="183">
        <f>IFERROR(_xll.qlIndexFixing(ONIndex1Y,I2138,TRUE,_xll.ohTrigger(RecalcTrigger,Trigger1Y)),NA())</f>
        <v>1.3269585749808854E-2</v>
      </c>
    </row>
    <row r="2139" spans="2:17" x14ac:dyDescent="0.2">
      <c r="B2139" s="39" t="s">
        <v>42</v>
      </c>
      <c r="D2139" s="42">
        <f>_xll.qlCalendarAdvance(Calendar,$D2138,B2139,"f",FALSE)</f>
        <v>54505</v>
      </c>
      <c r="E2139" s="177">
        <f>_xll.qlInterestRateIndexValueDate(IndexON,D2139)</f>
        <v>54505</v>
      </c>
      <c r="F2139" s="193">
        <f>IFERROR(_xll.qlIndexFixing(IndexON,D2139,TRUE,_xll.ohTrigger(RecalcTrigger,TriggerON)),NA())</f>
        <v>1.217832104504879E-2</v>
      </c>
      <c r="H2139" s="42">
        <f>_xll.qlCalendarAdvance(Calendar,$H2138,B2139,"f",FALSE)</f>
        <v>54505</v>
      </c>
      <c r="I2139" s="177">
        <f>_xll.qlInterestRateIndexValueDate(Index1M,$H2139)</f>
        <v>54507</v>
      </c>
      <c r="J2139" s="182">
        <f>IFERROR(_xll.qlIndexFixing(Index1M,$H2139,TRUE,_xll.ohTrigger(RecalcTrigger,Trigger1M)),NA())</f>
        <v>1.2765155072982648E-2</v>
      </c>
      <c r="K2139" s="44">
        <f>IFERROR(_xll.qlIndexFixing(Index3M,H2139,TRUE,_xll.ohTrigger(RecalcTrigger,Trigger3M)),NA())</f>
        <v>1.2811446361715429E-2</v>
      </c>
      <c r="L2139" s="44">
        <f>IFERROR(_xll.qlIndexFixing(Index6M,$H2139,TRUE,_xll.ohTrigger(RecalcTrigger,Trigger6M)),NA())</f>
        <v>1.2738403751546841E-2</v>
      </c>
      <c r="M2139" s="183">
        <f>IFERROR(_xll.qlIndexFixing(Index1Y,$H2139,TRUE,_xll.ohTrigger(RecalcTrigger,Trigger1Y)),NA())</f>
        <v>1.3318985724410993E-2</v>
      </c>
      <c r="N2139" s="182">
        <f>IFERROR(_xll.qlIndexFixing(ONIndex1M,I2139,TRUE,_xll.ohTrigger(RecalcTrigger,Trigger1M)),NA())</f>
        <v>1.2760271227252318E-2</v>
      </c>
      <c r="O2139" s="44">
        <f>IFERROR(_xll.qlIndexFixing(ONIndex3M,I2139,TRUE,_xll.ohTrigger(RecalcTrigger,Trigger3M)),NA())</f>
        <v>1.2801429974862444E-2</v>
      </c>
      <c r="P2139" s="44">
        <f>IFERROR(_xll.qlIndexFixing(ONIndex6M,I2139,TRUE,_xll.ohTrigger(RecalcTrigger,Trigger6M)),NA())</f>
        <v>1.2691249724019471E-2</v>
      </c>
      <c r="Q2139" s="183">
        <f>IFERROR(_xll.qlIndexFixing(ONIndex1Y,I2139,TRUE,_xll.ohTrigger(RecalcTrigger,Trigger1Y)),NA())</f>
        <v>1.32683207940687E-2</v>
      </c>
    </row>
    <row r="2140" spans="2:17" x14ac:dyDescent="0.2">
      <c r="B2140" s="39" t="s">
        <v>42</v>
      </c>
      <c r="D2140" s="42">
        <f>_xll.qlCalendarAdvance(Calendar,$D2139,B2140,"f",FALSE)</f>
        <v>54512</v>
      </c>
      <c r="E2140" s="177">
        <f>_xll.qlInterestRateIndexValueDate(IndexON,D2140)</f>
        <v>54512</v>
      </c>
      <c r="F2140" s="193">
        <f>IFERROR(_xll.qlIndexFixing(IndexON,D2140,TRUE,_xll.ohTrigger(RecalcTrigger,TriggerON)),NA())</f>
        <v>1.217832104504879E-2</v>
      </c>
      <c r="H2140" s="42">
        <f>_xll.qlCalendarAdvance(Calendar,$H2139,B2140,"f",FALSE)</f>
        <v>54512</v>
      </c>
      <c r="I2140" s="177">
        <f>_xll.qlInterestRateIndexValueDate(Index1M,$H2140)</f>
        <v>54514</v>
      </c>
      <c r="J2140" s="182">
        <f>IFERROR(_xll.qlIndexFixing(Index1M,$H2140,TRUE,_xll.ohTrigger(RecalcTrigger,Trigger1M)),NA())</f>
        <v>1.2763844701806082E-2</v>
      </c>
      <c r="K2140" s="44">
        <f>IFERROR(_xll.qlIndexFixing(Index3M,H2140,TRUE,_xll.ohTrigger(RecalcTrigger,Trigger3M)),NA())</f>
        <v>1.2809524801225065E-2</v>
      </c>
      <c r="L2140" s="44">
        <f>IFERROR(_xll.qlIndexFixing(Index6M,$H2140,TRUE,_xll.ohTrigger(RecalcTrigger,Trigger6M)),NA())</f>
        <v>1.2738118823028327E-2</v>
      </c>
      <c r="M2140" s="183">
        <f>IFERROR(_xll.qlIndexFixing(Index1Y,$H2140,TRUE,_xll.ohTrigger(RecalcTrigger,Trigger1Y)),NA())</f>
        <v>1.3317339713326628E-2</v>
      </c>
      <c r="N2140" s="182">
        <f>IFERROR(_xll.qlIndexFixing(ONIndex1M,I2140,TRUE,_xll.ohTrigger(RecalcTrigger,Trigger1M)),NA())</f>
        <v>1.275899205120723E-2</v>
      </c>
      <c r="O2140" s="44">
        <f>IFERROR(_xll.qlIndexFixing(ONIndex3M,I2140,TRUE,_xll.ohTrigger(RecalcTrigger,Trigger3M)),NA())</f>
        <v>1.279965718894438E-2</v>
      </c>
      <c r="P2140" s="44">
        <f>IFERROR(_xll.qlIndexFixing(ONIndex6M,I2140,TRUE,_xll.ohTrigger(RecalcTrigger,Trigger6M)),NA())</f>
        <v>1.2691578736037101E-2</v>
      </c>
      <c r="Q2140" s="183">
        <f>IFERROR(_xll.qlIndexFixing(ONIndex1Y,I2140,TRUE,_xll.ohTrigger(RecalcTrigger,Trigger1Y)),NA())</f>
        <v>1.3267042687887809E-2</v>
      </c>
    </row>
    <row r="2141" spans="2:17" x14ac:dyDescent="0.2">
      <c r="B2141" s="39" t="s">
        <v>42</v>
      </c>
      <c r="D2141" s="42">
        <f>_xll.qlCalendarAdvance(Calendar,$D2140,B2141,"f",FALSE)</f>
        <v>54519</v>
      </c>
      <c r="E2141" s="177">
        <f>_xll.qlInterestRateIndexValueDate(IndexON,D2141)</f>
        <v>54519</v>
      </c>
      <c r="F2141" s="193">
        <f>IFERROR(_xll.qlIndexFixing(IndexON,D2141,TRUE,_xll.ohTrigger(RecalcTrigger,TriggerON)),NA())</f>
        <v>1.2178321045128726E-2</v>
      </c>
      <c r="H2141" s="42">
        <f>_xll.qlCalendarAdvance(Calendar,$H2140,B2141,"f",FALSE)</f>
        <v>54519</v>
      </c>
      <c r="I2141" s="177">
        <f>_xll.qlInterestRateIndexValueDate(Index1M,$H2141)</f>
        <v>54521</v>
      </c>
      <c r="J2141" s="182">
        <f>IFERROR(_xll.qlIndexFixing(Index1M,$H2141,TRUE,_xll.ohTrigger(RecalcTrigger,Trigger1M)),NA())</f>
        <v>1.2762516172946659E-2</v>
      </c>
      <c r="K2141" s="44">
        <f>IFERROR(_xll.qlIndexFixing(Index3M,H2141,TRUE,_xll.ohTrigger(RecalcTrigger,Trigger3M)),NA())</f>
        <v>1.280769160324835E-2</v>
      </c>
      <c r="L2141" s="44">
        <f>IFERROR(_xll.qlIndexFixing(Index6M,$H2141,TRUE,_xll.ohTrigger(RecalcTrigger,Trigger6M)),NA())</f>
        <v>1.273864546302857E-2</v>
      </c>
      <c r="M2141" s="183">
        <f>IFERROR(_xll.qlIndexFixing(Index1Y,$H2141,TRUE,_xll.ohTrigger(RecalcTrigger,Trigger1Y)),NA())</f>
        <v>1.3316148331882677E-2</v>
      </c>
      <c r="N2141" s="182">
        <f>IFERROR(_xll.qlIndexFixing(ONIndex1M,I2141,TRUE,_xll.ohTrigger(RecalcTrigger,Trigger1M)),NA())</f>
        <v>1.2757694789709006E-2</v>
      </c>
      <c r="O2141" s="44">
        <f>IFERROR(_xll.qlIndexFixing(ONIndex3M,I2141,TRUE,_xll.ohTrigger(RecalcTrigger,Trigger3M)),NA())</f>
        <v>1.2797876483361392E-2</v>
      </c>
      <c r="P2141" s="44">
        <f>IFERROR(_xll.qlIndexFixing(ONIndex6M,I2141,TRUE,_xll.ohTrigger(RecalcTrigger,Trigger6M)),NA())</f>
        <v>1.269192195548996E-2</v>
      </c>
      <c r="Q2141" s="183">
        <f>IFERROR(_xll.qlIndexFixing(ONIndex1Y,I2141,TRUE,_xll.ohTrigger(RecalcTrigger,Trigger1Y)),NA())</f>
        <v>1.3265751405207027E-2</v>
      </c>
    </row>
    <row r="2142" spans="2:17" x14ac:dyDescent="0.2">
      <c r="B2142" s="39" t="s">
        <v>42</v>
      </c>
      <c r="D2142" s="42">
        <f>_xll.qlCalendarAdvance(Calendar,$D2141,B2142,"f",FALSE)</f>
        <v>54526</v>
      </c>
      <c r="E2142" s="177">
        <f>_xll.qlInterestRateIndexValueDate(IndexON,D2142)</f>
        <v>54526</v>
      </c>
      <c r="F2142" s="193">
        <f>IFERROR(_xll.qlIndexFixing(IndexON,D2142,TRUE,_xll.ohTrigger(RecalcTrigger,TriggerON)),NA())</f>
        <v>1.2178321045128726E-2</v>
      </c>
      <c r="H2142" s="42">
        <f>_xll.qlCalendarAdvance(Calendar,$H2141,B2142,"f",FALSE)</f>
        <v>54526</v>
      </c>
      <c r="I2142" s="177">
        <f>_xll.qlInterestRateIndexValueDate(Index1M,$H2142)</f>
        <v>54528</v>
      </c>
      <c r="J2142" s="182">
        <f>IFERROR(_xll.qlIndexFixing(Index1M,$H2142,TRUE,_xll.ohTrigger(RecalcTrigger,Trigger1M)),NA())</f>
        <v>1.2761169454427457E-2</v>
      </c>
      <c r="K2142" s="44">
        <f>IFERROR(_xll.qlIndexFixing(Index3M,H2142,TRUE,_xll.ohTrigger(RecalcTrigger,Trigger3M)),NA())</f>
        <v>1.2805850396560577E-2</v>
      </c>
      <c r="L2142" s="44">
        <f>IFERROR(_xll.qlIndexFixing(Index6M,$H2142,TRUE,_xll.ohTrigger(RecalcTrigger,Trigger6M)),NA())</f>
        <v>1.2739186821306557E-2</v>
      </c>
      <c r="M2142" s="183">
        <f>IFERROR(_xll.qlIndexFixing(Index1Y,$H2142,TRUE,_xll.ohTrigger(RecalcTrigger,Trigger1Y)),NA())</f>
        <v>1.3314005609494814E-2</v>
      </c>
      <c r="N2142" s="182">
        <f>IFERROR(_xll.qlIndexFixing(ONIndex1M,I2142,TRUE,_xll.ohTrigger(RecalcTrigger,Trigger1M)),NA())</f>
        <v>1.2756000256235467E-2</v>
      </c>
      <c r="O2142" s="44">
        <f>IFERROR(_xll.qlIndexFixing(ONIndex3M,I2142,TRUE,_xll.ohTrigger(RecalcTrigger,Trigger3M)),NA())</f>
        <v>1.2795575352555488E-2</v>
      </c>
      <c r="P2142" s="44">
        <f>IFERROR(_xll.qlIndexFixing(ONIndex6M,I2142,TRUE,_xll.ohTrigger(RecalcTrigger,Trigger6M)),NA())</f>
        <v>1.2692384164481041E-2</v>
      </c>
      <c r="Q2142" s="183">
        <f>IFERROR(_xll.qlIndexFixing(ONIndex1Y,I2142,TRUE,_xll.ohTrigger(RecalcTrigger,Trigger1Y)),NA())</f>
        <v>1.3264071781726727E-2</v>
      </c>
    </row>
    <row r="2143" spans="2:17" x14ac:dyDescent="0.2">
      <c r="B2143" s="39" t="s">
        <v>42</v>
      </c>
      <c r="D2143" s="42">
        <f>_xll.qlCalendarAdvance(Calendar,$D2142,B2143,"f",FALSE)</f>
        <v>54533</v>
      </c>
      <c r="E2143" s="177">
        <f>_xll.qlInterestRateIndexValueDate(IndexON,D2143)</f>
        <v>54533</v>
      </c>
      <c r="F2143" s="193">
        <f>IFERROR(_xll.qlIndexFixing(IndexON,D2143,TRUE,_xll.ohTrigger(RecalcTrigger,TriggerON)),NA())</f>
        <v>1.2178321045128726E-2</v>
      </c>
      <c r="H2143" s="42">
        <f>_xll.qlCalendarAdvance(Calendar,$H2142,B2143,"f",FALSE)</f>
        <v>54533</v>
      </c>
      <c r="I2143" s="177">
        <f>_xll.qlInterestRateIndexValueDate(Index1M,$H2143)</f>
        <v>54535</v>
      </c>
      <c r="J2143" s="182">
        <f>IFERROR(_xll.qlIndexFixing(Index1M,$H2143,TRUE,_xll.ohTrigger(RecalcTrigger,Trigger1M)),NA())</f>
        <v>1.2759804514256567E-2</v>
      </c>
      <c r="K2143" s="44">
        <f>IFERROR(_xll.qlIndexFixing(Index3M,H2143,TRUE,_xll.ohTrigger(RecalcTrigger,Trigger3M)),NA())</f>
        <v>1.2804001171772333E-2</v>
      </c>
      <c r="L2143" s="44">
        <f>IFERROR(_xll.qlIndexFixing(Index6M,$H2143,TRUE,_xll.ohTrigger(RecalcTrigger,Trigger6M)),NA())</f>
        <v>1.2739742929077537E-2</v>
      </c>
      <c r="M2143" s="183">
        <f>IFERROR(_xll.qlIndexFixing(Index1Y,$H2143,TRUE,_xll.ohTrigger(RecalcTrigger,Trigger1Y)),NA())</f>
        <v>1.3312317464395597E-2</v>
      </c>
      <c r="N2143" s="182">
        <f>IFERROR(_xll.qlIndexFixing(ONIndex1M,I2143,TRUE,_xll.ohTrigger(RecalcTrigger,Trigger1M)),NA())</f>
        <v>1.2755045882855143E-2</v>
      </c>
      <c r="O2143" s="44">
        <f>IFERROR(_xll.qlIndexFixing(ONIndex3M,I2143,TRUE,_xll.ohTrigger(RecalcTrigger,Trigger3M)),NA())</f>
        <v>1.2794291275710634E-2</v>
      </c>
      <c r="P2143" s="44">
        <f>IFERROR(_xll.qlIndexFixing(ONIndex6M,I2143,TRUE,_xll.ohTrigger(RecalcTrigger,Trigger6M)),NA())</f>
        <v>1.2692651141721356E-2</v>
      </c>
      <c r="Q2143" s="183">
        <f>IFERROR(_xll.qlIndexFixing(ONIndex1Y,I2143,TRUE,_xll.ohTrigger(RecalcTrigger,Trigger1Y)),NA())</f>
        <v>1.3263129207148339E-2</v>
      </c>
    </row>
    <row r="2144" spans="2:17" x14ac:dyDescent="0.2">
      <c r="B2144" s="39" t="s">
        <v>42</v>
      </c>
      <c r="D2144" s="42">
        <f>_xll.qlCalendarAdvance(Calendar,$D2143,B2144,"f",FALSE)</f>
        <v>54540</v>
      </c>
      <c r="E2144" s="177">
        <f>_xll.qlInterestRateIndexValueDate(IndexON,D2144)</f>
        <v>54540</v>
      </c>
      <c r="F2144" s="193">
        <f>IFERROR(_xll.qlIndexFixing(IndexON,D2144,TRUE,_xll.ohTrigger(RecalcTrigger,TriggerON)),NA())</f>
        <v>1.2178321045128726E-2</v>
      </c>
      <c r="H2144" s="42">
        <f>_xll.qlCalendarAdvance(Calendar,$H2143,B2144,"f",FALSE)</f>
        <v>54540</v>
      </c>
      <c r="I2144" s="177">
        <f>_xll.qlInterestRateIndexValueDate(Index1M,$H2144)</f>
        <v>54542</v>
      </c>
      <c r="J2144" s="182">
        <f>IFERROR(_xll.qlIndexFixing(Index1M,$H2144,TRUE,_xll.ohTrigger(RecalcTrigger,Trigger1M)),NA())</f>
        <v>1.2758421320462066E-2</v>
      </c>
      <c r="K2144" s="44">
        <f>IFERROR(_xll.qlIndexFixing(Index3M,H2144,TRUE,_xll.ohTrigger(RecalcTrigger,Trigger3M)),NA())</f>
        <v>1.280214391948894E-2</v>
      </c>
      <c r="L2144" s="44">
        <f>IFERROR(_xll.qlIndexFixing(Index6M,$H2144,TRUE,_xll.ohTrigger(RecalcTrigger,Trigger6M)),NA())</f>
        <v>1.2740313817555013E-2</v>
      </c>
      <c r="M2144" s="183">
        <f>IFERROR(_xll.qlIndexFixing(Index1Y,$H2144,TRUE,_xll.ohTrigger(RecalcTrigger,Trigger1Y)),NA())</f>
        <v>1.3310615222274091E-2</v>
      </c>
      <c r="N2144" s="182">
        <f>IFERROR(_xll.qlIndexFixing(ONIndex1M,I2144,TRUE,_xll.ohTrigger(RecalcTrigger,Trigger1M)),NA())</f>
        <v>1.2753694173310848E-2</v>
      </c>
      <c r="O2144" s="44">
        <f>IFERROR(_xll.qlIndexFixing(ONIndex3M,I2144,TRUE,_xll.ohTrigger(RecalcTrigger,Trigger3M)),NA())</f>
        <v>1.2792486754777954E-2</v>
      </c>
      <c r="P2144" s="44">
        <f>IFERROR(_xll.qlIndexFixing(ONIndex6M,I2144,TRUE,_xll.ohTrigger(RecalcTrigger,Trigger6M)),NA())</f>
        <v>1.2693037170290467E-2</v>
      </c>
      <c r="Q2144" s="183">
        <f>IFERROR(_xll.qlIndexFixing(ONIndex1Y,I2144,TRUE,_xll.ohTrigger(RecalcTrigger,Trigger1Y)),NA())</f>
        <v>1.3261798239971867E-2</v>
      </c>
    </row>
    <row r="2145" spans="2:17" x14ac:dyDescent="0.2">
      <c r="B2145" s="39" t="s">
        <v>42</v>
      </c>
      <c r="D2145" s="42">
        <f>_xll.qlCalendarAdvance(Calendar,$D2144,B2145,"f",FALSE)</f>
        <v>54547</v>
      </c>
      <c r="E2145" s="177">
        <f>_xll.qlInterestRateIndexValueDate(IndexON,D2145)</f>
        <v>54547</v>
      </c>
      <c r="F2145" s="193">
        <f>IFERROR(_xll.qlIndexFixing(IndexON,D2145,TRUE,_xll.ohTrigger(RecalcTrigger,TriggerON)),NA())</f>
        <v>1.217832104504879E-2</v>
      </c>
      <c r="H2145" s="42">
        <f>_xll.qlCalendarAdvance(Calendar,$H2144,B2145,"f",FALSE)</f>
        <v>54547</v>
      </c>
      <c r="I2145" s="177">
        <f>_xll.qlInterestRateIndexValueDate(Index1M,$H2145)</f>
        <v>54549</v>
      </c>
      <c r="J2145" s="182">
        <f>IFERROR(_xll.qlIndexFixing(Index1M,$H2145,TRUE,_xll.ohTrigger(RecalcTrigger,Trigger1M)),NA())</f>
        <v>1.2757019841052042E-2</v>
      </c>
      <c r="K2145" s="44">
        <f>IFERROR(_xll.qlIndexFixing(Index3M,H2145,TRUE,_xll.ohTrigger(RecalcTrigger,Trigger3M)),NA())</f>
        <v>1.2800371153576144E-2</v>
      </c>
      <c r="L2145" s="44">
        <f>IFERROR(_xll.qlIndexFixing(Index6M,$H2145,TRUE,_xll.ohTrigger(RecalcTrigger,Trigger6M)),NA())</f>
        <v>1.2741715894062795E-2</v>
      </c>
      <c r="M2145" s="183">
        <f>IFERROR(_xll.qlIndexFixing(Index1Y,$H2145,TRUE,_xll.ohTrigger(RecalcTrigger,Trigger1Y)),NA())</f>
        <v>1.3308898856955945E-2</v>
      </c>
      <c r="N2145" s="182">
        <f>IFERROR(_xll.qlIndexFixing(ONIndex1M,I2145,TRUE,_xll.ohTrigger(RecalcTrigger,Trigger1M)),NA())</f>
        <v>1.2752324250735469E-2</v>
      </c>
      <c r="O2145" s="44">
        <f>IFERROR(_xll.qlIndexFixing(ONIndex3M,I2145,TRUE,_xll.ohTrigger(RecalcTrigger,Trigger3M)),NA())</f>
        <v>1.2790674276690339E-2</v>
      </c>
      <c r="P2145" s="44">
        <f>IFERROR(_xll.qlIndexFixing(ONIndex6M,I2145,TRUE,_xll.ohTrigger(RecalcTrigger,Trigger6M)),NA())</f>
        <v>1.2693437530435503E-2</v>
      </c>
      <c r="Q2145" s="183">
        <f>IFERROR(_xll.qlIndexFixing(ONIndex1Y,I2145,TRUE,_xll.ohTrigger(RecalcTrigger,Trigger1Y)),NA())</f>
        <v>1.3260453992778309E-2</v>
      </c>
    </row>
    <row r="2146" spans="2:17" x14ac:dyDescent="0.2">
      <c r="B2146" s="39" t="s">
        <v>42</v>
      </c>
      <c r="D2146" s="42">
        <f>_xll.qlCalendarAdvance(Calendar,$D2145,B2146,"f",FALSE)</f>
        <v>54554</v>
      </c>
      <c r="E2146" s="177">
        <f>_xll.qlInterestRateIndexValueDate(IndexON,D2146)</f>
        <v>54554</v>
      </c>
      <c r="F2146" s="193">
        <f>IFERROR(_xll.qlIndexFixing(IndexON,D2146,TRUE,_xll.ohTrigger(RecalcTrigger,TriggerON)),NA())</f>
        <v>1.2178321045128726E-2</v>
      </c>
      <c r="H2146" s="42">
        <f>_xll.qlCalendarAdvance(Calendar,$H2145,B2146,"f",FALSE)</f>
        <v>54554</v>
      </c>
      <c r="I2146" s="177">
        <f>_xll.qlInterestRateIndexValueDate(Index1M,$H2146)</f>
        <v>54556</v>
      </c>
      <c r="J2146" s="182">
        <f>IFERROR(_xll.qlIndexFixing(Index1M,$H2146,TRUE,_xll.ohTrigger(RecalcTrigger,Trigger1M)),NA())</f>
        <v>1.2755600044054571E-2</v>
      </c>
      <c r="K2146" s="44">
        <f>IFERROR(_xll.qlIndexFixing(Index3M,H2146,TRUE,_xll.ohTrigger(RecalcTrigger,Trigger3M)),NA())</f>
        <v>1.2798497175045531E-2</v>
      </c>
      <c r="L2146" s="44">
        <f>IFERROR(_xll.qlIndexFixing(Index6M,$H2146,TRUE,_xll.ohTrigger(RecalcTrigger,Trigger6M)),NA())</f>
        <v>1.2742319715609966E-2</v>
      </c>
      <c r="M2146" s="183">
        <f>IFERROR(_xll.qlIndexFixing(Index1Y,$H2146,TRUE,_xll.ohTrigger(RecalcTrigger,Trigger1Y)),NA())</f>
        <v>1.3307168342268342E-2</v>
      </c>
      <c r="N2146" s="182">
        <f>IFERROR(_xll.qlIndexFixing(ONIndex1M,I2146,TRUE,_xll.ohTrigger(RecalcTrigger,Trigger1M)),NA())</f>
        <v>1.2750936082994713E-2</v>
      </c>
      <c r="O2146" s="44">
        <f>IFERROR(_xll.qlIndexFixing(ONIndex3M,I2146,TRUE,_xll.ohTrigger(RecalcTrigger,Trigger3M)),NA())</f>
        <v>1.2788853832015334E-2</v>
      </c>
      <c r="P2146" s="44">
        <f>IFERROR(_xll.qlIndexFixing(ONIndex6M,I2146,TRUE,_xll.ohTrigger(RecalcTrigger,Trigger6M)),NA())</f>
        <v>1.2693852253331528E-2</v>
      </c>
      <c r="Q2146" s="183">
        <f>IFERROR(_xll.qlIndexFixing(ONIndex1Y,I2146,TRUE,_xll.ohTrigger(RecalcTrigger,Trigger1Y)),NA())</f>
        <v>1.3259096439668383E-2</v>
      </c>
    </row>
    <row r="2147" spans="2:17" x14ac:dyDescent="0.2">
      <c r="B2147" s="39" t="s">
        <v>42</v>
      </c>
      <c r="D2147" s="42">
        <f>_xll.qlCalendarAdvance(Calendar,$D2146,B2147,"f",FALSE)</f>
        <v>54561</v>
      </c>
      <c r="E2147" s="177">
        <f>_xll.qlInterestRateIndexValueDate(IndexON,D2147)</f>
        <v>54561</v>
      </c>
      <c r="F2147" s="193">
        <f>IFERROR(_xll.qlIndexFixing(IndexON,D2147,TRUE,_xll.ohTrigger(RecalcTrigger,TriggerON)),NA())</f>
        <v>1.217832104504879E-2</v>
      </c>
      <c r="H2147" s="42">
        <f>_xll.qlCalendarAdvance(Calendar,$H2146,B2147,"f",FALSE)</f>
        <v>54561</v>
      </c>
      <c r="I2147" s="177">
        <f>_xll.qlInterestRateIndexValueDate(Index1M,$H2147)</f>
        <v>54563</v>
      </c>
      <c r="J2147" s="182">
        <f>IFERROR(_xll.qlIndexFixing(Index1M,$H2147,TRUE,_xll.ohTrigger(RecalcTrigger,Trigger1M)),NA())</f>
        <v>1.2754161897480243E-2</v>
      </c>
      <c r="K2147" s="44">
        <f>IFERROR(_xll.qlIndexFixing(Index3M,H2147,TRUE,_xll.ohTrigger(RecalcTrigger,Trigger3M)),NA())</f>
        <v>1.279661513989259E-2</v>
      </c>
      <c r="L2147" s="44">
        <f>IFERROR(_xll.qlIndexFixing(Index6M,$H2147,TRUE,_xll.ohTrigger(RecalcTrigger,Trigger6M)),NA())</f>
        <v>1.2742938419777005E-2</v>
      </c>
      <c r="M2147" s="183">
        <f>IFERROR(_xll.qlIndexFixing(Index1Y,$H2147,TRUE,_xll.ohTrigger(RecalcTrigger,Trigger1Y)),NA())</f>
        <v>1.3305423652038684E-2</v>
      </c>
      <c r="N2147" s="182">
        <f>IFERROR(_xll.qlIndexFixing(ONIndex1M,I2147,TRUE,_xll.ohTrigger(RecalcTrigger,Trigger1M)),NA())</f>
        <v>1.2749529638114154E-2</v>
      </c>
      <c r="O2147" s="44">
        <f>IFERROR(_xll.qlIndexFixing(ONIndex3M,I2147,TRUE,_xll.ohTrigger(RecalcTrigger,Trigger3M)),NA())</f>
        <v>1.2787025411400421E-2</v>
      </c>
      <c r="P2147" s="44">
        <f>IFERROR(_xll.qlIndexFixing(ONIndex6M,I2147,TRUE,_xll.ohTrigger(RecalcTrigger,Trigger6M)),NA())</f>
        <v>1.269428136983386E-2</v>
      </c>
      <c r="Q2147" s="183">
        <f>IFERROR(_xll.qlIndexFixing(ONIndex1Y,I2147,TRUE,_xll.ohTrigger(RecalcTrigger,Trigger1Y)),NA())</f>
        <v>1.3257725554822741E-2</v>
      </c>
    </row>
    <row r="2148" spans="2:17" x14ac:dyDescent="0.2">
      <c r="B2148" s="39" t="s">
        <v>42</v>
      </c>
      <c r="D2148" s="42">
        <f>_xll.qlCalendarAdvance(Calendar,$D2147,B2148,"f",FALSE)</f>
        <v>54568</v>
      </c>
      <c r="E2148" s="177">
        <f>_xll.qlInterestRateIndexValueDate(IndexON,D2148)</f>
        <v>54568</v>
      </c>
      <c r="F2148" s="193">
        <f>IFERROR(_xll.qlIndexFixing(IndexON,D2148,TRUE,_xll.ohTrigger(RecalcTrigger,TriggerON)),NA())</f>
        <v>1.2178321045128726E-2</v>
      </c>
      <c r="H2148" s="42">
        <f>_xll.qlCalendarAdvance(Calendar,$H2147,B2148,"f",FALSE)</f>
        <v>54568</v>
      </c>
      <c r="I2148" s="177">
        <f>_xll.qlInterestRateIndexValueDate(Index1M,$H2148)</f>
        <v>54570</v>
      </c>
      <c r="J2148" s="182">
        <f>IFERROR(_xll.qlIndexFixing(Index1M,$H2148,TRUE,_xll.ohTrigger(RecalcTrigger,Trigger1M)),NA())</f>
        <v>1.2752705369354633E-2</v>
      </c>
      <c r="K2148" s="44">
        <f>IFERROR(_xll.qlIndexFixing(Index3M,H2148,TRUE,_xll.ohTrigger(RecalcTrigger,Trigger3M)),NA())</f>
        <v>1.2794725038725707E-2</v>
      </c>
      <c r="L2148" s="44">
        <f>IFERROR(_xll.qlIndexFixing(Index6M,$H2148,TRUE,_xll.ohTrigger(RecalcTrigger,Trigger6M)),NA())</f>
        <v>1.274357203778281E-2</v>
      </c>
      <c r="M2148" s="183">
        <f>IFERROR(_xll.qlIndexFixing(Index1Y,$H2148,TRUE,_xll.ohTrigger(RecalcTrigger,Trigger1Y)),NA())</f>
        <v>1.330366476009503E-2</v>
      </c>
      <c r="N2148" s="182">
        <f>IFERROR(_xll.qlIndexFixing(ONIndex1M,I2148,TRUE,_xll.ohTrigger(RecalcTrigger,Trigger1M)),NA())</f>
        <v>1.2748104884039435E-2</v>
      </c>
      <c r="O2148" s="44">
        <f>IFERROR(_xll.qlIndexFixing(ONIndex3M,I2148,TRUE,_xll.ohTrigger(RecalcTrigger,Trigger3M)),NA())</f>
        <v>1.2785189005413145E-2</v>
      </c>
      <c r="P2148" s="44">
        <f>IFERROR(_xll.qlIndexFixing(ONIndex6M,I2148,TRUE,_xll.ohTrigger(RecalcTrigger,Trigger6M)),NA())</f>
        <v>1.2694724910877753E-2</v>
      </c>
      <c r="Q2148" s="183">
        <f>IFERROR(_xll.qlIndexFixing(ONIndex1Y,I2148,TRUE,_xll.ohTrigger(RecalcTrigger,Trigger1Y)),NA())</f>
        <v>1.3256341312262165E-2</v>
      </c>
    </row>
    <row r="2149" spans="2:17" x14ac:dyDescent="0.2">
      <c r="B2149" s="39" t="s">
        <v>42</v>
      </c>
      <c r="D2149" s="42">
        <f>_xll.qlCalendarAdvance(Calendar,$D2148,B2149,"f",FALSE)</f>
        <v>54575</v>
      </c>
      <c r="E2149" s="177">
        <f>_xll.qlInterestRateIndexValueDate(IndexON,D2149)</f>
        <v>54575</v>
      </c>
      <c r="F2149" s="193">
        <f>IFERROR(_xll.qlIndexFixing(IndexON,D2149,TRUE,_xll.ohTrigger(RecalcTrigger,TriggerON)),NA())</f>
        <v>1.217832104504879E-2</v>
      </c>
      <c r="H2149" s="42">
        <f>_xll.qlCalendarAdvance(Calendar,$H2148,B2149,"f",FALSE)</f>
        <v>54575</v>
      </c>
      <c r="I2149" s="177">
        <f>_xll.qlInterestRateIndexValueDate(Index1M,$H2149)</f>
        <v>54577</v>
      </c>
      <c r="J2149" s="182">
        <f>IFERROR(_xll.qlIndexFixing(Index1M,$H2149,TRUE,_xll.ohTrigger(RecalcTrigger,Trigger1M)),NA())</f>
        <v>1.2751230427690829E-2</v>
      </c>
      <c r="K2149" s="44">
        <f>IFERROR(_xll.qlIndexFixing(Index3M,H2149,TRUE,_xll.ohTrigger(RecalcTrigger,Trigger3M)),NA())</f>
        <v>1.279282686214718E-2</v>
      </c>
      <c r="L2149" s="44">
        <f>IFERROR(_xll.qlIndexFixing(Index6M,$H2149,TRUE,_xll.ohTrigger(RecalcTrigger,Trigger6M)),NA())</f>
        <v>1.2743391063074833E-2</v>
      </c>
      <c r="M2149" s="183">
        <f>IFERROR(_xll.qlIndexFixing(Index1Y,$H2149,TRUE,_xll.ohTrigger(RecalcTrigger,Trigger1Y)),NA())</f>
        <v>1.3301891640266532E-2</v>
      </c>
      <c r="N2149" s="182">
        <f>IFERROR(_xll.qlIndexFixing(ONIndex1M,I2149,TRUE,_xll.ohTrigger(RecalcTrigger,Trigger1M)),NA())</f>
        <v>1.2746661789115876E-2</v>
      </c>
      <c r="O2149" s="44">
        <f>IFERROR(_xll.qlIndexFixing(ONIndex3M,I2149,TRUE,_xll.ohTrigger(RecalcTrigger,Trigger3M)),NA())</f>
        <v>1.2783344604780922E-2</v>
      </c>
      <c r="P2149" s="44">
        <f>IFERROR(_xll.qlIndexFixing(ONIndex6M,I2149,TRUE,_xll.ohTrigger(RecalcTrigger,Trigger6M)),NA())</f>
        <v>1.2695182907798142E-2</v>
      </c>
      <c r="Q2149" s="183">
        <f>IFERROR(_xll.qlIndexFixing(ONIndex1Y,I2149,TRUE,_xll.ohTrigger(RecalcTrigger,Trigger1Y)),NA())</f>
        <v>1.3254943686167309E-2</v>
      </c>
    </row>
    <row r="2150" spans="2:17" x14ac:dyDescent="0.2">
      <c r="B2150" s="39" t="s">
        <v>42</v>
      </c>
      <c r="D2150" s="42">
        <f>_xll.qlCalendarAdvance(Calendar,$D2149,B2150,"f",FALSE)</f>
        <v>54582</v>
      </c>
      <c r="E2150" s="177">
        <f>_xll.qlInterestRateIndexValueDate(IndexON,D2150)</f>
        <v>54582</v>
      </c>
      <c r="F2150" s="193">
        <f>IFERROR(_xll.qlIndexFixing(IndexON,D2150,TRUE,_xll.ohTrigger(RecalcTrigger,TriggerON)),NA())</f>
        <v>1.2178321045128726E-2</v>
      </c>
      <c r="H2150" s="42">
        <f>_xll.qlCalendarAdvance(Calendar,$H2149,B2150,"f",FALSE)</f>
        <v>54582</v>
      </c>
      <c r="I2150" s="177">
        <f>_xll.qlInterestRateIndexValueDate(Index1M,$H2150)</f>
        <v>54584</v>
      </c>
      <c r="J2150" s="182">
        <f>IFERROR(_xll.qlIndexFixing(Index1M,$H2150,TRUE,_xll.ohTrigger(RecalcTrigger,Trigger1M)),NA())</f>
        <v>1.2749737040506914E-2</v>
      </c>
      <c r="K2150" s="44">
        <f>IFERROR(_xll.qlIndexFixing(Index3M,H2150,TRUE,_xll.ohTrigger(RecalcTrigger,Trigger3M)),NA())</f>
        <v>1.2790920600767997E-2</v>
      </c>
      <c r="L2150" s="44">
        <f>IFERROR(_xll.qlIndexFixing(Index6M,$H2150,TRUE,_xll.ohTrigger(RecalcTrigger,Trigger6M)),NA())</f>
        <v>1.2744051291317185E-2</v>
      </c>
      <c r="M2150" s="183">
        <f>IFERROR(_xll.qlIndexFixing(Index1Y,$H2150,TRUE,_xll.ohTrigger(RecalcTrigger,Trigger1Y)),NA())</f>
        <v>1.3300104266383441E-2</v>
      </c>
      <c r="N2150" s="182">
        <f>IFERROR(_xll.qlIndexFixing(ONIndex1M,I2150,TRUE,_xll.ohTrigger(RecalcTrigger,Trigger1M)),NA())</f>
        <v>1.2745200321129246E-2</v>
      </c>
      <c r="O2150" s="44">
        <f>IFERROR(_xll.qlIndexFixing(ONIndex3M,I2150,TRUE,_xll.ohTrigger(RecalcTrigger,Trigger3M)),NA())</f>
        <v>1.2781492199991362E-2</v>
      </c>
      <c r="P2150" s="44">
        <f>IFERROR(_xll.qlIndexFixing(ONIndex6M,I2150,TRUE,_xll.ohTrigger(RecalcTrigger,Trigger6M)),NA())</f>
        <v>1.2695655391290472E-2</v>
      </c>
      <c r="Q2150" s="183">
        <f>IFERROR(_xll.qlIndexFixing(ONIndex1Y,I2150,TRUE,_xll.ohTrigger(RecalcTrigger,Trigger1Y)),NA())</f>
        <v>1.3253532650558952E-2</v>
      </c>
    </row>
    <row r="2151" spans="2:17" x14ac:dyDescent="0.2">
      <c r="B2151" s="39" t="s">
        <v>42</v>
      </c>
      <c r="D2151" s="42">
        <f>_xll.qlCalendarAdvance(Calendar,$D2150,B2151,"f",FALSE)</f>
        <v>54589</v>
      </c>
      <c r="E2151" s="177">
        <f>_xll.qlInterestRateIndexValueDate(IndexON,D2151)</f>
        <v>54589</v>
      </c>
      <c r="F2151" s="193">
        <f>IFERROR(_xll.qlIndexFixing(IndexON,D2151,TRUE,_xll.ohTrigger(RecalcTrigger,TriggerON)),NA())</f>
        <v>1.2178321045128726E-2</v>
      </c>
      <c r="H2151" s="42">
        <f>_xll.qlCalendarAdvance(Calendar,$H2150,B2151,"f",FALSE)</f>
        <v>54589</v>
      </c>
      <c r="I2151" s="177">
        <f>_xll.qlInterestRateIndexValueDate(Index1M,$H2151)</f>
        <v>54591</v>
      </c>
      <c r="J2151" s="182">
        <f>IFERROR(_xll.qlIndexFixing(Index1M,$H2151,TRUE,_xll.ohTrigger(RecalcTrigger,Trigger1M)),NA())</f>
        <v>1.2748225175828465E-2</v>
      </c>
      <c r="K2151" s="44">
        <f>IFERROR(_xll.qlIndexFixing(Index3M,H2151,TRUE,_xll.ohTrigger(RecalcTrigger,Trigger3M)),NA())</f>
        <v>1.2789006245193935E-2</v>
      </c>
      <c r="L2151" s="44">
        <f>IFERROR(_xll.qlIndexFixing(Index6M,$H2151,TRUE,_xll.ohTrigger(RecalcTrigger,Trigger6M)),NA())</f>
        <v>1.2744726518777141E-2</v>
      </c>
      <c r="M2151" s="183">
        <f>IFERROR(_xll.qlIndexFixing(Index1Y,$H2151,TRUE,_xll.ohTrigger(RecalcTrigger,Trigger1Y)),NA())</f>
        <v>1.3298302612276004E-2</v>
      </c>
      <c r="N2151" s="182">
        <f>IFERROR(_xll.qlIndexFixing(ONIndex1M,I2151,TRUE,_xll.ohTrigger(RecalcTrigger,Trigger1M)),NA())</f>
        <v>1.2743720448185059E-2</v>
      </c>
      <c r="O2151" s="44">
        <f>IFERROR(_xll.qlIndexFixing(ONIndex3M,I2151,TRUE,_xll.ohTrigger(RecalcTrigger,Trigger3M)),NA())</f>
        <v>1.2779631781851819E-2</v>
      </c>
      <c r="P2151" s="44">
        <f>IFERROR(_xll.qlIndexFixing(ONIndex6M,I2151,TRUE,_xll.ohTrigger(RecalcTrigger,Trigger6M)),NA())</f>
        <v>1.2696142392369936E-2</v>
      </c>
      <c r="Q2151" s="183">
        <f>IFERROR(_xll.qlIndexFixing(ONIndex1Y,I2151,TRUE,_xll.ohTrigger(RecalcTrigger,Trigger1Y)),NA())</f>
        <v>1.3252108179537814E-2</v>
      </c>
    </row>
    <row r="2152" spans="2:17" x14ac:dyDescent="0.2">
      <c r="B2152" s="39" t="s">
        <v>42</v>
      </c>
      <c r="D2152" s="42">
        <f>_xll.qlCalendarAdvance(Calendar,$D2151,B2152,"f",FALSE)</f>
        <v>54596</v>
      </c>
      <c r="E2152" s="177">
        <f>_xll.qlInterestRateIndexValueDate(IndexON,D2152)</f>
        <v>54596</v>
      </c>
      <c r="F2152" s="193">
        <f>IFERROR(_xll.qlIndexFixing(IndexON,D2152,TRUE,_xll.ohTrigger(RecalcTrigger,TriggerON)),NA())</f>
        <v>1.2178321045128726E-2</v>
      </c>
      <c r="H2152" s="42">
        <f>_xll.qlCalendarAdvance(Calendar,$H2151,B2152,"f",FALSE)</f>
        <v>54596</v>
      </c>
      <c r="I2152" s="177">
        <f>_xll.qlInterestRateIndexValueDate(Index1M,$H2152)</f>
        <v>54598</v>
      </c>
      <c r="J2152" s="182">
        <f>IFERROR(_xll.qlIndexFixing(Index1M,$H2152,TRUE,_xll.ohTrigger(RecalcTrigger,Trigger1M)),NA())</f>
        <v>1.2746694801668568E-2</v>
      </c>
      <c r="K2152" s="44">
        <f>IFERROR(_xll.qlIndexFixing(Index3M,H2152,TRUE,_xll.ohTrigger(RecalcTrigger,Trigger3M)),NA())</f>
        <v>1.2787083786030769E-2</v>
      </c>
      <c r="L2152" s="44">
        <f>IFERROR(_xll.qlIndexFixing(Index6M,$H2152,TRUE,_xll.ohTrigger(RecalcTrigger,Trigger6M)),NA())</f>
        <v>1.274541677667301E-2</v>
      </c>
      <c r="M2152" s="183">
        <f>IFERROR(_xll.qlIndexFixing(Index1Y,$H2152,TRUE,_xll.ohTrigger(RecalcTrigger,Trigger1Y)),NA())</f>
        <v>1.3296486651775784E-2</v>
      </c>
      <c r="N2152" s="182">
        <f>IFERROR(_xll.qlIndexFixing(ONIndex1M,I2152,TRUE,_xll.ohTrigger(RecalcTrigger,Trigger1M)),NA())</f>
        <v>1.2742222138388826E-2</v>
      </c>
      <c r="O2152" s="44">
        <f>IFERROR(_xll.qlIndexFixing(ONIndex3M,I2152,TRUE,_xll.ohTrigger(RecalcTrigger,Trigger3M)),NA())</f>
        <v>1.2777763340769965E-2</v>
      </c>
      <c r="P2152" s="44">
        <f>IFERROR(_xll.qlIndexFixing(ONIndex6M,I2152,TRUE,_xll.ohTrigger(RecalcTrigger,Trigger6M)),NA())</f>
        <v>1.2696643942211594E-2</v>
      </c>
      <c r="Q2152" s="183">
        <f>IFERROR(_xll.qlIndexFixing(ONIndex1Y,I2152,TRUE,_xll.ohTrigger(RecalcTrigger,Trigger1Y)),NA())</f>
        <v>1.3250670247284546E-2</v>
      </c>
    </row>
    <row r="2153" spans="2:17" x14ac:dyDescent="0.2">
      <c r="B2153" s="39" t="s">
        <v>42</v>
      </c>
      <c r="D2153" s="42">
        <f>_xll.qlCalendarAdvance(Calendar,$D2152,B2153,"f",FALSE)</f>
        <v>54603</v>
      </c>
      <c r="E2153" s="177">
        <f>_xll.qlInterestRateIndexValueDate(IndexON,D2153)</f>
        <v>54603</v>
      </c>
      <c r="F2153" s="193">
        <f>IFERROR(_xll.qlIndexFixing(IndexON,D2153,TRUE,_xll.ohTrigger(RecalcTrigger,TriggerON)),NA())</f>
        <v>1.217832104504879E-2</v>
      </c>
      <c r="H2153" s="42">
        <f>_xll.qlCalendarAdvance(Calendar,$H2152,B2153,"f",FALSE)</f>
        <v>54603</v>
      </c>
      <c r="I2153" s="177">
        <f>_xll.qlInterestRateIndexValueDate(Index1M,$H2153)</f>
        <v>54605</v>
      </c>
      <c r="J2153" s="182">
        <f>IFERROR(_xll.qlIndexFixing(Index1M,$H2153,TRUE,_xll.ohTrigger(RecalcTrigger,Trigger1M)),NA())</f>
        <v>1.2745145886045306E-2</v>
      </c>
      <c r="K2153" s="44">
        <f>IFERROR(_xll.qlIndexFixing(Index3M,H2153,TRUE,_xll.ohTrigger(RecalcTrigger,Trigger3M)),NA())</f>
        <v>1.2785153213886012E-2</v>
      </c>
      <c r="L2153" s="44">
        <f>IFERROR(_xll.qlIndexFixing(Index6M,$H2153,TRUE,_xll.ohTrigger(RecalcTrigger,Trigger6M)),NA())</f>
        <v>1.2746964928109353E-2</v>
      </c>
      <c r="M2153" s="183">
        <f>IFERROR(_xll.qlIndexFixing(Index1Y,$H2153,TRUE,_xll.ohTrigger(RecalcTrigger,Trigger1Y)),NA())</f>
        <v>1.3294656358715001E-2</v>
      </c>
      <c r="N2153" s="182">
        <f>IFERROR(_xll.qlIndexFixing(ONIndex1M,I2153,TRUE,_xll.ohTrigger(RecalcTrigger,Trigger1M)),NA())</f>
        <v>1.2740705359766125E-2</v>
      </c>
      <c r="O2153" s="44">
        <f>IFERROR(_xll.qlIndexFixing(ONIndex3M,I2153,TRUE,_xll.ohTrigger(RecalcTrigger,Trigger3M)),NA())</f>
        <v>1.2775886867713027E-2</v>
      </c>
      <c r="P2153" s="44">
        <f>IFERROR(_xll.qlIndexFixing(ONIndex6M,I2153,TRUE,_xll.ohTrigger(RecalcTrigger,Trigger6M)),NA())</f>
        <v>1.2697160071750702E-2</v>
      </c>
      <c r="Q2153" s="183">
        <f>IFERROR(_xll.qlIndexFixing(ONIndex1Y,I2153,TRUE,_xll.ohTrigger(RecalcTrigger,Trigger1Y)),NA())</f>
        <v>1.3249218827899867E-2</v>
      </c>
    </row>
    <row r="2154" spans="2:17" x14ac:dyDescent="0.2">
      <c r="B2154" s="39" t="s">
        <v>42</v>
      </c>
      <c r="D2154" s="42">
        <f>_xll.qlCalendarAdvance(Calendar,$D2153,B2154,"f",FALSE)</f>
        <v>54610</v>
      </c>
      <c r="E2154" s="177">
        <f>_xll.qlInterestRateIndexValueDate(IndexON,D2154)</f>
        <v>54610</v>
      </c>
      <c r="F2154" s="193">
        <f>IFERROR(_xll.qlIndexFixing(IndexON,D2154,TRUE,_xll.ohTrigger(RecalcTrigger,TriggerON)),NA())</f>
        <v>1.217832104504879E-2</v>
      </c>
      <c r="H2154" s="42">
        <f>_xll.qlCalendarAdvance(Calendar,$H2153,B2154,"f",FALSE)</f>
        <v>54610</v>
      </c>
      <c r="I2154" s="177">
        <f>_xll.qlInterestRateIndexValueDate(Index1M,$H2154)</f>
        <v>54612</v>
      </c>
      <c r="J2154" s="182">
        <f>IFERROR(_xll.qlIndexFixing(Index1M,$H2154,TRUE,_xll.ohTrigger(RecalcTrigger,Trigger1M)),NA())</f>
        <v>1.274357839697926E-2</v>
      </c>
      <c r="K2154" s="44">
        <f>IFERROR(_xll.qlIndexFixing(Index3M,H2154,TRUE,_xll.ohTrigger(RecalcTrigger,Trigger3M)),NA())</f>
        <v>1.2783214519367177E-2</v>
      </c>
      <c r="L2154" s="44">
        <f>IFERROR(_xll.qlIndexFixing(Index6M,$H2154,TRUE,_xll.ohTrigger(RecalcTrigger,Trigger6M)),NA())</f>
        <v>1.274768868478158E-2</v>
      </c>
      <c r="M2154" s="183">
        <f>IFERROR(_xll.qlIndexFixing(Index1Y,$H2154,TRUE,_xll.ohTrigger(RecalcTrigger,Trigger1Y)),NA())</f>
        <v>1.329281170692697E-2</v>
      </c>
      <c r="N2154" s="182">
        <f>IFERROR(_xll.qlIndexFixing(ONIndex1M,I2154,TRUE,_xll.ohTrigger(RecalcTrigger,Trigger1M)),NA())</f>
        <v>1.2739170080342532E-2</v>
      </c>
      <c r="O2154" s="44">
        <f>IFERROR(_xll.qlIndexFixing(ONIndex3M,I2154,TRUE,_xll.ohTrigger(RecalcTrigger,Trigger3M)),NA())</f>
        <v>1.2774002352848868E-2</v>
      </c>
      <c r="P2154" s="44">
        <f>IFERROR(_xll.qlIndexFixing(ONIndex6M,I2154,TRUE,_xll.ohTrigger(RecalcTrigger,Trigger6M)),NA())</f>
        <v>1.2697690811842577E-2</v>
      </c>
      <c r="Q2154" s="183">
        <f>IFERROR(_xll.qlIndexFixing(ONIndex1Y,I2154,TRUE,_xll.ohTrigger(RecalcTrigger,Trigger1Y)),NA())</f>
        <v>1.3247753895484493E-2</v>
      </c>
    </row>
    <row r="2155" spans="2:17" x14ac:dyDescent="0.2">
      <c r="B2155" s="39" t="s">
        <v>42</v>
      </c>
      <c r="D2155" s="42">
        <f>_xll.qlCalendarAdvance(Calendar,$D2154,B2155,"f",FALSE)</f>
        <v>54617</v>
      </c>
      <c r="E2155" s="177">
        <f>_xll.qlInterestRateIndexValueDate(IndexON,D2155)</f>
        <v>54617</v>
      </c>
      <c r="F2155" s="193">
        <f>IFERROR(_xll.qlIndexFixing(IndexON,D2155,TRUE,_xll.ohTrigger(RecalcTrigger,TriggerON)),NA())</f>
        <v>1.2178321045128726E-2</v>
      </c>
      <c r="H2155" s="42">
        <f>_xll.qlCalendarAdvance(Calendar,$H2154,B2155,"f",FALSE)</f>
        <v>54617</v>
      </c>
      <c r="I2155" s="177">
        <f>_xll.qlInterestRateIndexValueDate(Index1M,$H2155)</f>
        <v>54619</v>
      </c>
      <c r="J2155" s="182">
        <f>IFERROR(_xll.qlIndexFixing(Index1M,$H2155,TRUE,_xll.ohTrigger(RecalcTrigger,Trigger1M)),NA())</f>
        <v>1.274199230249351E-2</v>
      </c>
      <c r="K2155" s="44">
        <f>IFERROR(_xll.qlIndexFixing(Index3M,H2155,TRUE,_xll.ohTrigger(RecalcTrigger,Trigger3M)),NA())</f>
        <v>1.2781267693081778E-2</v>
      </c>
      <c r="L2155" s="44">
        <f>IFERROR(_xll.qlIndexFixing(Index6M,$H2155,TRUE,_xll.ohTrigger(RecalcTrigger,Trigger6M)),NA())</f>
        <v>1.2748427573840765E-2</v>
      </c>
      <c r="M2155" s="183">
        <f>IFERROR(_xll.qlIndexFixing(Index1Y,$H2155,TRUE,_xll.ohTrigger(RecalcTrigger,Trigger1Y)),NA())</f>
        <v>1.3290952670245663E-2</v>
      </c>
      <c r="N2155" s="182">
        <f>IFERROR(_xll.qlIndexFixing(ONIndex1M,I2155,TRUE,_xll.ohTrigger(RecalcTrigger,Trigger1M)),NA())</f>
        <v>1.273761626806369E-2</v>
      </c>
      <c r="O2155" s="44">
        <f>IFERROR(_xll.qlIndexFixing(ONIndex3M,I2155,TRUE,_xll.ohTrigger(RecalcTrigger,Trigger3M)),NA())</f>
        <v>1.2772109787144714E-2</v>
      </c>
      <c r="P2155" s="44">
        <f>IFERROR(_xll.qlIndexFixing(ONIndex6M,I2155,TRUE,_xll.ohTrigger(RecalcTrigger,Trigger6M)),NA())</f>
        <v>1.2698236193582346E-2</v>
      </c>
      <c r="Q2155" s="183">
        <f>IFERROR(_xll.qlIndexFixing(ONIndex1Y,I2155,TRUE,_xll.ohTrigger(RecalcTrigger,Trigger1Y)),NA())</f>
        <v>1.324627542397927E-2</v>
      </c>
    </row>
    <row r="2156" spans="2:17" x14ac:dyDescent="0.2">
      <c r="B2156" s="39" t="s">
        <v>42</v>
      </c>
      <c r="D2156" s="42">
        <f>_xll.qlCalendarAdvance(Calendar,$D2155,B2156,"f",FALSE)</f>
        <v>54624</v>
      </c>
      <c r="E2156" s="177">
        <f>_xll.qlInterestRateIndexValueDate(IndexON,D2156)</f>
        <v>54624</v>
      </c>
      <c r="F2156" s="193">
        <f>IFERROR(_xll.qlIndexFixing(IndexON,D2156,TRUE,_xll.ohTrigger(RecalcTrigger,TriggerON)),NA())</f>
        <v>1.2178321045128726E-2</v>
      </c>
      <c r="H2156" s="42">
        <f>_xll.qlCalendarAdvance(Calendar,$H2155,B2156,"f",FALSE)</f>
        <v>54624</v>
      </c>
      <c r="I2156" s="177">
        <f>_xll.qlInterestRateIndexValueDate(Index1M,$H2156)</f>
        <v>54626</v>
      </c>
      <c r="J2156" s="182">
        <f>IFERROR(_xll.qlIndexFixing(Index1M,$H2156,TRUE,_xll.ohTrigger(RecalcTrigger,Trigger1M)),NA())</f>
        <v>1.2740387570606138E-2</v>
      </c>
      <c r="K2156" s="44">
        <f>IFERROR(_xll.qlIndexFixing(Index3M,H2156,TRUE,_xll.ohTrigger(RecalcTrigger,Trigger3M)),NA())</f>
        <v>1.2779312725637329E-2</v>
      </c>
      <c r="L2156" s="44">
        <f>IFERROR(_xll.qlIndexFixing(Index6M,$H2156,TRUE,_xll.ohTrigger(RecalcTrigger,Trigger6M)),NA())</f>
        <v>1.2749181626509242E-2</v>
      </c>
      <c r="M2156" s="183">
        <f>IFERROR(_xll.qlIndexFixing(Index1Y,$H2156,TRUE,_xll.ohTrigger(RecalcTrigger,Trigger1Y)),NA())</f>
        <v>1.3289079222505268E-2</v>
      </c>
      <c r="N2156" s="182">
        <f>IFERROR(_xll.qlIndexFixing(ONIndex1M,I2156,TRUE,_xll.ohTrigger(RecalcTrigger,Trigger1M)),NA())</f>
        <v>1.2736043891274917E-2</v>
      </c>
      <c r="O2156" s="44">
        <f>IFERROR(_xll.qlIndexFixing(ONIndex3M,I2156,TRUE,_xll.ohTrigger(RecalcTrigger,Trigger3M)),NA())</f>
        <v>1.2770209161088175E-2</v>
      </c>
      <c r="P2156" s="44">
        <f>IFERROR(_xll.qlIndexFixing(ONIndex6M,I2156,TRUE,_xll.ohTrigger(RecalcTrigger,Trigger6M)),NA())</f>
        <v>1.2698796248145072E-2</v>
      </c>
      <c r="Q2156" s="183">
        <f>IFERROR(_xll.qlIndexFixing(ONIndex1Y,I2156,TRUE,_xll.ohTrigger(RecalcTrigger,Trigger1Y)),NA())</f>
        <v>1.3244783387724723E-2</v>
      </c>
    </row>
    <row r="2157" spans="2:17" x14ac:dyDescent="0.2">
      <c r="B2157" s="39" t="s">
        <v>42</v>
      </c>
      <c r="D2157" s="42">
        <f>_xll.qlCalendarAdvance(Calendar,$D2156,B2157,"f",FALSE)</f>
        <v>54631</v>
      </c>
      <c r="E2157" s="177">
        <f>_xll.qlInterestRateIndexValueDate(IndexON,D2157)</f>
        <v>54631</v>
      </c>
      <c r="F2157" s="193">
        <f>IFERROR(_xll.qlIndexFixing(IndexON,D2157,TRUE,_xll.ohTrigger(RecalcTrigger,TriggerON)),NA())</f>
        <v>1.2178321044968854E-2</v>
      </c>
      <c r="H2157" s="42">
        <f>_xll.qlCalendarAdvance(Calendar,$H2156,B2157,"f",FALSE)</f>
        <v>54631</v>
      </c>
      <c r="I2157" s="177">
        <f>_xll.qlInterestRateIndexValueDate(Index1M,$H2157)</f>
        <v>54633</v>
      </c>
      <c r="J2157" s="182">
        <f>IFERROR(_xll.qlIndexFixing(Index1M,$H2157,TRUE,_xll.ohTrigger(RecalcTrigger,Trigger1M)),NA())</f>
        <v>1.273876416933023E-2</v>
      </c>
      <c r="K2157" s="44">
        <f>IFERROR(_xll.qlIndexFixing(Index3M,H2157,TRUE,_xll.ohTrigger(RecalcTrigger,Trigger3M)),NA())</f>
        <v>1.2777349607637864E-2</v>
      </c>
      <c r="L2157" s="44">
        <f>IFERROR(_xll.qlIndexFixing(Index6M,$H2157,TRUE,_xll.ohTrigger(RecalcTrigger,Trigger6M)),NA())</f>
        <v>1.274995087400935E-2</v>
      </c>
      <c r="M2157" s="183">
        <f>IFERROR(_xll.qlIndexFixing(Index1Y,$H2157,TRUE,_xll.ohTrigger(RecalcTrigger,Trigger1Y)),NA())</f>
        <v>1.3287191337541951E-2</v>
      </c>
      <c r="N2157" s="182">
        <f>IFERROR(_xll.qlIndexFixing(ONIndex1M,I2157,TRUE,_xll.ohTrigger(RecalcTrigger,Trigger1M)),NA())</f>
        <v>1.2734452917682049E-2</v>
      </c>
      <c r="O2157" s="44">
        <f>IFERROR(_xll.qlIndexFixing(ONIndex3M,I2157,TRUE,_xll.ohTrigger(RecalcTrigger,Trigger3M)),NA())</f>
        <v>1.2768300465406668E-2</v>
      </c>
      <c r="P2157" s="44">
        <f>IFERROR(_xll.qlIndexFixing(ONIndex6M,I2157,TRUE,_xll.ohTrigger(RecalcTrigger,Trigger6M)),NA())</f>
        <v>1.2699371006386073E-2</v>
      </c>
      <c r="Q2157" s="183">
        <f>IFERROR(_xll.qlIndexFixing(ONIndex1Y,I2157,TRUE,_xll.ohTrigger(RecalcTrigger,Trigger1Y)),NA())</f>
        <v>1.3243277760661698E-2</v>
      </c>
    </row>
    <row r="2158" spans="2:17" x14ac:dyDescent="0.2">
      <c r="B2158" s="39" t="s">
        <v>42</v>
      </c>
      <c r="D2158" s="42">
        <f>_xll.qlCalendarAdvance(Calendar,$D2157,B2158,"f",FALSE)</f>
        <v>54638</v>
      </c>
      <c r="E2158" s="177">
        <f>_xll.qlInterestRateIndexValueDate(IndexON,D2158)</f>
        <v>54638</v>
      </c>
      <c r="F2158" s="193">
        <f>IFERROR(_xll.qlIndexFixing(IndexON,D2158,TRUE,_xll.ohTrigger(RecalcTrigger,TriggerON)),NA())</f>
        <v>1.217832104504879E-2</v>
      </c>
      <c r="H2158" s="42">
        <f>_xll.qlCalendarAdvance(Calendar,$H2157,B2158,"f",FALSE)</f>
        <v>54638</v>
      </c>
      <c r="I2158" s="177">
        <f>_xll.qlInterestRateIndexValueDate(Index1M,$H2158)</f>
        <v>54640</v>
      </c>
      <c r="J2158" s="182">
        <f>IFERROR(_xll.qlIndexFixing(Index1M,$H2158,TRUE,_xll.ohTrigger(RecalcTrigger,Trigger1M)),NA())</f>
        <v>1.2737122066693862E-2</v>
      </c>
      <c r="K2158" s="44">
        <f>IFERROR(_xll.qlIndexFixing(Index3M,H2158,TRUE,_xll.ohTrigger(RecalcTrigger,Trigger3M)),NA())</f>
        <v>1.2775378329696113E-2</v>
      </c>
      <c r="L2158" s="44">
        <f>IFERROR(_xll.qlIndexFixing(Index6M,$H2158,TRUE,_xll.ohTrigger(RecalcTrigger,Trigger6M)),NA())</f>
        <v>1.2750735347566003E-2</v>
      </c>
      <c r="M2158" s="183">
        <f>IFERROR(_xll.qlIndexFixing(Index1Y,$H2158,TRUE,_xll.ohTrigger(RecalcTrigger,Trigger1Y)),NA())</f>
        <v>1.3285288989191433E-2</v>
      </c>
      <c r="N2158" s="182">
        <f>IFERROR(_xll.qlIndexFixing(ONIndex1M,I2158,TRUE,_xll.ohTrigger(RecalcTrigger,Trigger1M)),NA())</f>
        <v>1.2732843315550468E-2</v>
      </c>
      <c r="O2158" s="44">
        <f>IFERROR(_xll.qlIndexFixing(ONIndex3M,I2158,TRUE,_xll.ohTrigger(RecalcTrigger,Trigger3M)),NA())</f>
        <v>1.2766383690507865E-2</v>
      </c>
      <c r="P2158" s="44">
        <f>IFERROR(_xll.qlIndexFixing(ONIndex6M,I2158,TRUE,_xll.ohTrigger(RecalcTrigger,Trigger6M)),NA())</f>
        <v>1.2699960499080731E-2</v>
      </c>
      <c r="Q2158" s="183">
        <f>IFERROR(_xll.qlIndexFixing(ONIndex1Y,I2158,TRUE,_xll.ohTrigger(RecalcTrigger,Trigger1Y)),NA())</f>
        <v>1.3241758516970847E-2</v>
      </c>
    </row>
    <row r="2159" spans="2:17" x14ac:dyDescent="0.2">
      <c r="B2159" s="39" t="s">
        <v>42</v>
      </c>
      <c r="D2159" s="42">
        <f>_xll.qlCalendarAdvance(Calendar,$D2158,B2159,"f",FALSE)</f>
        <v>54645</v>
      </c>
      <c r="E2159" s="177">
        <f>_xll.qlInterestRateIndexValueDate(IndexON,D2159)</f>
        <v>54645</v>
      </c>
      <c r="F2159" s="193">
        <f>IFERROR(_xll.qlIndexFixing(IndexON,D2159,TRUE,_xll.ohTrigger(RecalcTrigger,TriggerON)),NA())</f>
        <v>1.217832104504879E-2</v>
      </c>
      <c r="H2159" s="42">
        <f>_xll.qlCalendarAdvance(Calendar,$H2158,B2159,"f",FALSE)</f>
        <v>54645</v>
      </c>
      <c r="I2159" s="177">
        <f>_xll.qlInterestRateIndexValueDate(Index1M,$H2159)</f>
        <v>54647</v>
      </c>
      <c r="J2159" s="182">
        <f>IFERROR(_xll.qlIndexFixing(Index1M,$H2159,TRUE,_xll.ohTrigger(RecalcTrigger,Trigger1M)),NA())</f>
        <v>1.2735461230712619E-2</v>
      </c>
      <c r="K2159" s="44">
        <f>IFERROR(_xll.qlIndexFixing(Index3M,H2159,TRUE,_xll.ohTrigger(RecalcTrigger,Trigger3M)),NA())</f>
        <v>1.2773398882415245E-2</v>
      </c>
      <c r="L2159" s="44">
        <f>IFERROR(_xll.qlIndexFixing(Index6M,$H2159,TRUE,_xll.ohTrigger(RecalcTrigger,Trigger6M)),NA())</f>
        <v>1.2751535078401535E-2</v>
      </c>
      <c r="M2159" s="183">
        <f>IFERROR(_xll.qlIndexFixing(Index1Y,$H2159,TRUE,_xll.ohTrigger(RecalcTrigger,Trigger1Y)),NA())</f>
        <v>1.328337215129141E-2</v>
      </c>
      <c r="N2159" s="182">
        <f>IFERROR(_xll.qlIndexFixing(ONIndex1M,I2159,TRUE,_xll.ohTrigger(RecalcTrigger,Trigger1M)),NA())</f>
        <v>1.2731215052825817E-2</v>
      </c>
      <c r="O2159" s="44">
        <f>IFERROR(_xll.qlIndexFixing(ONIndex3M,I2159,TRUE,_xll.ohTrigger(RecalcTrigger,Trigger3M)),NA())</f>
        <v>1.2764458827279057E-2</v>
      </c>
      <c r="P2159" s="44">
        <f>IFERROR(_xll.qlIndexFixing(ONIndex6M,I2159,TRUE,_xll.ohTrigger(RecalcTrigger,Trigger6M)),NA())</f>
        <v>1.2700564757643917E-2</v>
      </c>
      <c r="Q2159" s="183">
        <f>IFERROR(_xll.qlIndexFixing(ONIndex1Y,I2159,TRUE,_xll.ohTrigger(RecalcTrigger,Trigger1Y)),NA())</f>
        <v>1.3240225630593017E-2</v>
      </c>
    </row>
    <row r="2160" spans="2:17" x14ac:dyDescent="0.2">
      <c r="B2160" s="39" t="s">
        <v>42</v>
      </c>
      <c r="D2160" s="42">
        <f>_xll.qlCalendarAdvance(Calendar,$D2159,B2160,"f",FALSE)</f>
        <v>54652</v>
      </c>
      <c r="E2160" s="177">
        <f>_xll.qlInterestRateIndexValueDate(IndexON,D2160)</f>
        <v>54652</v>
      </c>
      <c r="F2160" s="193">
        <f>IFERROR(_xll.qlIndexFixing(IndexON,D2160,TRUE,_xll.ohTrigger(RecalcTrigger,TriggerON)),NA())</f>
        <v>1.217832104504879E-2</v>
      </c>
      <c r="H2160" s="42">
        <f>_xll.qlCalendarAdvance(Calendar,$H2159,B2160,"f",FALSE)</f>
        <v>54652</v>
      </c>
      <c r="I2160" s="177">
        <f>_xll.qlInterestRateIndexValueDate(Index1M,$H2160)</f>
        <v>54654</v>
      </c>
      <c r="J2160" s="182">
        <f>IFERROR(_xll.qlIndexFixing(Index1M,$H2160,TRUE,_xll.ohTrigger(RecalcTrigger,Trigger1M)),NA())</f>
        <v>1.2733781629407082E-2</v>
      </c>
      <c r="K2160" s="44">
        <f>IFERROR(_xll.qlIndexFixing(Index3M,H2160,TRUE,_xll.ohTrigger(RecalcTrigger,Trigger3M)),NA())</f>
        <v>1.2771411256405376E-2</v>
      </c>
      <c r="L2160" s="44">
        <f>IFERROR(_xll.qlIndexFixing(Index6M,$H2160,TRUE,_xll.ohTrigger(RecalcTrigger,Trigger6M)),NA())</f>
        <v>1.2752350097741293E-2</v>
      </c>
      <c r="M2160" s="183">
        <f>IFERROR(_xll.qlIndexFixing(Index1Y,$H2160,TRUE,_xll.ohTrigger(RecalcTrigger,Trigger1Y)),NA())</f>
        <v>1.3281440797679577E-2</v>
      </c>
      <c r="N2160" s="182">
        <f>IFERROR(_xll.qlIndexFixing(ONIndex1M,I2160,TRUE,_xll.ohTrigger(RecalcTrigger,Trigger1M)),NA())</f>
        <v>1.2729568097533672E-2</v>
      </c>
      <c r="O2160" s="44">
        <f>IFERROR(_xll.qlIndexFixing(ONIndex3M,I2160,TRUE,_xll.ohTrigger(RecalcTrigger,Trigger3M)),NA())</f>
        <v>1.2762525866287788E-2</v>
      </c>
      <c r="P2160" s="44">
        <f>IFERROR(_xll.qlIndexFixing(ONIndex6M,I2160,TRUE,_xll.ohTrigger(RecalcTrigger,Trigger6M)),NA())</f>
        <v>1.270118381293095E-2</v>
      </c>
      <c r="Q2160" s="183">
        <f>IFERROR(_xll.qlIndexFixing(ONIndex1Y,I2160,TRUE,_xll.ohTrigger(RecalcTrigger,Trigger1Y)),NA())</f>
        <v>1.3238679075948667E-2</v>
      </c>
    </row>
    <row r="2161" spans="2:17" x14ac:dyDescent="0.2">
      <c r="B2161" s="39" t="s">
        <v>42</v>
      </c>
      <c r="D2161" s="42">
        <f>_xll.qlCalendarAdvance(Calendar,$D2160,B2161,"f",FALSE)</f>
        <v>54659</v>
      </c>
      <c r="E2161" s="177">
        <f>_xll.qlInterestRateIndexValueDate(IndexON,D2161)</f>
        <v>54659</v>
      </c>
      <c r="F2161" s="193">
        <f>IFERROR(_xll.qlIndexFixing(IndexON,D2161,TRUE,_xll.ohTrigger(RecalcTrigger,TriggerON)),NA())</f>
        <v>1.2178321045128726E-2</v>
      </c>
      <c r="H2161" s="42">
        <f>_xll.qlCalendarAdvance(Calendar,$H2160,B2161,"f",FALSE)</f>
        <v>54659</v>
      </c>
      <c r="I2161" s="177">
        <f>_xll.qlInterestRateIndexValueDate(Index1M,$H2161)</f>
        <v>54661</v>
      </c>
      <c r="J2161" s="182">
        <f>IFERROR(_xll.qlIndexFixing(Index1M,$H2161,TRUE,_xll.ohTrigger(RecalcTrigger,Trigger1M)),NA())</f>
        <v>1.2732083230792834E-2</v>
      </c>
      <c r="K2161" s="44">
        <f>IFERROR(_xll.qlIndexFixing(Index3M,H2161,TRUE,_xll.ohTrigger(RecalcTrigger,Trigger3M)),NA())</f>
        <v>1.2769415442272286E-2</v>
      </c>
      <c r="L2161" s="44">
        <f>IFERROR(_xll.qlIndexFixing(Index6M,$H2161,TRUE,_xll.ohTrigger(RecalcTrigger,Trigger6M)),NA())</f>
        <v>1.2753180436809335E-2</v>
      </c>
      <c r="M2161" s="183">
        <f>IFERROR(_xll.qlIndexFixing(Index1Y,$H2161,TRUE,_xll.ohTrigger(RecalcTrigger,Trigger1Y)),NA())</f>
        <v>1.3279494902194941E-2</v>
      </c>
      <c r="N2161" s="182">
        <f>IFERROR(_xll.qlIndexFixing(ONIndex1M,I2161,TRUE,_xll.ohTrigger(RecalcTrigger,Trigger1M)),NA())</f>
        <v>1.2727902417939418E-2</v>
      </c>
      <c r="O2161" s="44">
        <f>IFERROR(_xll.qlIndexFixing(ONIndex3M,I2161,TRUE,_xll.ohTrigger(RecalcTrigger,Trigger3M)),NA())</f>
        <v>1.2760584798021668E-2</v>
      </c>
      <c r="P2161" s="44">
        <f>IFERROR(_xll.qlIndexFixing(ONIndex6M,I2161,TRUE,_xll.ohTrigger(RecalcTrigger,Trigger6M)),NA())</f>
        <v>1.2701817695797146E-2</v>
      </c>
      <c r="Q2161" s="183">
        <f>IFERROR(_xll.qlIndexFixing(ONIndex1Y,I2161,TRUE,_xll.ohTrigger(RecalcTrigger,Trigger1Y)),NA())</f>
        <v>1.3237118826898708E-2</v>
      </c>
    </row>
    <row r="2162" spans="2:17" x14ac:dyDescent="0.2">
      <c r="B2162" s="39" t="s">
        <v>42</v>
      </c>
      <c r="D2162" s="42">
        <f>_xll.qlCalendarAdvance(Calendar,$D2161,B2162,"f",FALSE)</f>
        <v>54666</v>
      </c>
      <c r="E2162" s="177">
        <f>_xll.qlInterestRateIndexValueDate(IndexON,D2162)</f>
        <v>54666</v>
      </c>
      <c r="F2162" s="193">
        <f>IFERROR(_xll.qlIndexFixing(IndexON,D2162,TRUE,_xll.ohTrigger(RecalcTrigger,TriggerON)),NA())</f>
        <v>1.2178321045128726E-2</v>
      </c>
      <c r="H2162" s="42">
        <f>_xll.qlCalendarAdvance(Calendar,$H2161,B2162,"f",FALSE)</f>
        <v>54666</v>
      </c>
      <c r="I2162" s="177">
        <f>_xll.qlInterestRateIndexValueDate(Index1M,$H2162)</f>
        <v>54668</v>
      </c>
      <c r="J2162" s="182">
        <f>IFERROR(_xll.qlIndexFixing(Index1M,$H2162,TRUE,_xll.ohTrigger(RecalcTrigger,Trigger1M)),NA())</f>
        <v>1.2730366002897953E-2</v>
      </c>
      <c r="K2162" s="44">
        <f>IFERROR(_xll.qlIndexFixing(Index3M,H2162,TRUE,_xll.ohTrigger(RecalcTrigger,Trigger3M)),NA())</f>
        <v>1.2767329968569489E-2</v>
      </c>
      <c r="L2162" s="44">
        <f>IFERROR(_xll.qlIndexFixing(Index6M,$H2162,TRUE,_xll.ohTrigger(RecalcTrigger,Trigger6M)),NA())</f>
        <v>1.2752571324522755E-2</v>
      </c>
      <c r="M2162" s="183">
        <f>IFERROR(_xll.qlIndexFixing(Index1Y,$H2162,TRUE,_xll.ohTrigger(RecalcTrigger,Trigger1Y)),NA())</f>
        <v>1.3277534438677388E-2</v>
      </c>
      <c r="N2162" s="182">
        <f>IFERROR(_xll.qlIndexFixing(ONIndex1M,I2162,TRUE,_xll.ohTrigger(RecalcTrigger,Trigger1M)),NA())</f>
        <v>1.2726217981828825E-2</v>
      </c>
      <c r="O2162" s="44">
        <f>IFERROR(_xll.qlIndexFixing(ONIndex3M,I2162,TRUE,_xll.ohTrigger(RecalcTrigger,Trigger3M)),NA())</f>
        <v>1.2758635613208114E-2</v>
      </c>
      <c r="P2162" s="44">
        <f>IFERROR(_xll.qlIndexFixing(ONIndex6M,I2162,TRUE,_xll.ohTrigger(RecalcTrigger,Trigger6M)),NA())</f>
        <v>1.270246643741757E-2</v>
      </c>
      <c r="Q2162" s="183">
        <f>IFERROR(_xll.qlIndexFixing(ONIndex1Y,I2162,TRUE,_xll.ohTrigger(RecalcTrigger,Trigger1Y)),NA())</f>
        <v>1.3235544857543857E-2</v>
      </c>
    </row>
    <row r="2163" spans="2:17" x14ac:dyDescent="0.2">
      <c r="B2163" s="39" t="s">
        <v>42</v>
      </c>
      <c r="D2163" s="42">
        <f>_xll.qlCalendarAdvance(Calendar,$D2162,B2163,"f",FALSE)</f>
        <v>54673</v>
      </c>
      <c r="E2163" s="177">
        <f>_xll.qlInterestRateIndexValueDate(IndexON,D2163)</f>
        <v>54673</v>
      </c>
      <c r="F2163" s="193">
        <f>IFERROR(_xll.qlIndexFixing(IndexON,D2163,TRUE,_xll.ohTrigger(RecalcTrigger,TriggerON)),NA())</f>
        <v>1.217832104504879E-2</v>
      </c>
      <c r="H2163" s="42">
        <f>_xll.qlCalendarAdvance(Calendar,$H2162,B2163,"f",FALSE)</f>
        <v>54673</v>
      </c>
      <c r="I2163" s="177">
        <f>_xll.qlInterestRateIndexValueDate(Index1M,$H2163)</f>
        <v>54675</v>
      </c>
      <c r="J2163" s="182">
        <f>IFERROR(_xll.qlIndexFixing(Index1M,$H2163,TRUE,_xll.ohTrigger(RecalcTrigger,Trigger1M)),NA())</f>
        <v>1.2728629913735523E-2</v>
      </c>
      <c r="K2163" s="44">
        <f>IFERROR(_xll.qlIndexFixing(Index3M,H2163,TRUE,_xll.ohTrigger(RecalcTrigger,Trigger3M)),NA())</f>
        <v>1.2765318409217873E-2</v>
      </c>
      <c r="L2163" s="44">
        <f>IFERROR(_xll.qlIndexFixing(Index6M,$H2163,TRUE,_xll.ohTrigger(RecalcTrigger,Trigger6M)),NA())</f>
        <v>1.2753426699763008E-2</v>
      </c>
      <c r="M2163" s="183">
        <f>IFERROR(_xll.qlIndexFixing(Index1Y,$H2163,TRUE,_xll.ohTrigger(RecalcTrigger,Trigger1Y)),NA())</f>
        <v>1.3275559380967241E-2</v>
      </c>
      <c r="N2163" s="182">
        <f>IFERROR(_xll.qlIndexFixing(ONIndex1M,I2163,TRUE,_xll.ohTrigger(RecalcTrigger,Trigger1M)),NA())</f>
        <v>1.2724514757307404E-2</v>
      </c>
      <c r="O2163" s="44">
        <f>IFERROR(_xll.qlIndexFixing(ONIndex3M,I2163,TRUE,_xll.ohTrigger(RecalcTrigger,Trigger3M)),NA())</f>
        <v>1.2756678302334734E-2</v>
      </c>
      <c r="P2163" s="44">
        <f>IFERROR(_xll.qlIndexFixing(ONIndex6M,I2163,TRUE,_xll.ohTrigger(RecalcTrigger,Trigger6M)),NA())</f>
        <v>1.2703130068567603E-2</v>
      </c>
      <c r="Q2163" s="183">
        <f>IFERROR(_xll.qlIndexFixing(ONIndex1Y,I2163,TRUE,_xll.ohTrigger(RecalcTrigger,Trigger1Y)),NA())</f>
        <v>1.3233957142064767E-2</v>
      </c>
    </row>
    <row r="2164" spans="2:17" x14ac:dyDescent="0.2">
      <c r="B2164" s="39" t="s">
        <v>42</v>
      </c>
      <c r="D2164" s="42">
        <f>_xll.qlCalendarAdvance(Calendar,$D2163,B2164,"f",FALSE)</f>
        <v>54680</v>
      </c>
      <c r="E2164" s="177">
        <f>_xll.qlInterestRateIndexValueDate(IndexON,D2164)</f>
        <v>54680</v>
      </c>
      <c r="F2164" s="193">
        <f>IFERROR(_xll.qlIndexFixing(IndexON,D2164,TRUE,_xll.ohTrigger(RecalcTrigger,TriggerON)),NA())</f>
        <v>1.217832104504879E-2</v>
      </c>
      <c r="H2164" s="42">
        <f>_xll.qlCalendarAdvance(Calendar,$H2163,B2164,"f",FALSE)</f>
        <v>54680</v>
      </c>
      <c r="I2164" s="177">
        <f>_xll.qlInterestRateIndexValueDate(Index1M,$H2164)</f>
        <v>54682</v>
      </c>
      <c r="J2164" s="182">
        <f>IFERROR(_xll.qlIndexFixing(Index1M,$H2164,TRUE,_xll.ohTrigger(RecalcTrigger,Trigger1M)),NA())</f>
        <v>1.2726874931326126E-2</v>
      </c>
      <c r="K2164" s="44">
        <f>IFERROR(_xll.qlIndexFixing(Index3M,H2164,TRUE,_xll.ohTrigger(RecalcTrigger,Trigger3M)),NA())</f>
        <v>1.2763298634515219E-2</v>
      </c>
      <c r="L2164" s="44">
        <f>IFERROR(_xll.qlIndexFixing(Index6M,$H2164,TRUE,_xll.ohTrigger(RecalcTrigger,Trigger6M)),NA())</f>
        <v>1.2754297474526683E-2</v>
      </c>
      <c r="M2164" s="183">
        <f>IFERROR(_xll.qlIndexFixing(Index1Y,$H2164,TRUE,_xll.ohTrigger(RecalcTrigger,Trigger1Y)),NA())</f>
        <v>1.3273569702905261E-2</v>
      </c>
      <c r="N2164" s="182">
        <f>IFERROR(_xll.qlIndexFixing(ONIndex1M,I2164,TRUE,_xll.ohTrigger(RecalcTrigger,Trigger1M)),NA())</f>
        <v>1.2722792712480668E-2</v>
      </c>
      <c r="O2164" s="44">
        <f>IFERROR(_xll.qlIndexFixing(ONIndex3M,I2164,TRUE,_xll.ohTrigger(RecalcTrigger,Trigger3M)),NA())</f>
        <v>1.2754712856288819E-2</v>
      </c>
      <c r="P2164" s="44">
        <f>IFERROR(_xll.qlIndexFixing(ONIndex6M,I2164,TRUE,_xll.ohTrigger(RecalcTrigger,Trigger6M)),NA())</f>
        <v>1.2703808620662116E-2</v>
      </c>
      <c r="Q2164" s="183">
        <f>IFERROR(_xll.qlIndexFixing(ONIndex1Y,I2164,TRUE,_xll.ohTrigger(RecalcTrigger,Trigger1Y)),NA())</f>
        <v>1.3232355654642092E-2</v>
      </c>
    </row>
    <row r="2165" spans="2:17" x14ac:dyDescent="0.2">
      <c r="B2165" s="39" t="s">
        <v>42</v>
      </c>
      <c r="D2165" s="42">
        <f>_xll.qlCalendarAdvance(Calendar,$D2164,B2165,"f",FALSE)</f>
        <v>54687</v>
      </c>
      <c r="E2165" s="177">
        <f>_xll.qlInterestRateIndexValueDate(IndexON,D2165)</f>
        <v>54687</v>
      </c>
      <c r="F2165" s="193">
        <f>IFERROR(_xll.qlIndexFixing(IndexON,D2165,TRUE,_xll.ohTrigger(RecalcTrigger,TriggerON)),NA())</f>
        <v>1.2178321045128726E-2</v>
      </c>
      <c r="H2165" s="42">
        <f>_xll.qlCalendarAdvance(Calendar,$H2164,B2165,"f",FALSE)</f>
        <v>54687</v>
      </c>
      <c r="I2165" s="177">
        <f>_xll.qlInterestRateIndexValueDate(Index1M,$H2165)</f>
        <v>54689</v>
      </c>
      <c r="J2165" s="182">
        <f>IFERROR(_xll.qlIndexFixing(Index1M,$H2165,TRUE,_xll.ohTrigger(RecalcTrigger,Trigger1M)),NA())</f>
        <v>1.2725101023697838E-2</v>
      </c>
      <c r="K2165" s="44">
        <f>IFERROR(_xll.qlIndexFixing(Index3M,H2165,TRUE,_xll.ohTrigger(RecalcTrigger,Trigger3M)),NA())</f>
        <v>1.2761270635073874E-2</v>
      </c>
      <c r="L2165" s="44">
        <f>IFERROR(_xll.qlIndexFixing(Index6M,$H2165,TRUE,_xll.ohTrigger(RecalcTrigger,Trigger6M)),NA())</f>
        <v>1.2755183680033011E-2</v>
      </c>
      <c r="M2165" s="183">
        <f>IFERROR(_xll.qlIndexFixing(Index1Y,$H2165,TRUE,_xll.ohTrigger(RecalcTrigger,Trigger1Y)),NA())</f>
        <v>1.3271565378334836E-2</v>
      </c>
      <c r="N2165" s="182">
        <f>IFERROR(_xll.qlIndexFixing(ONIndex1M,I2165,TRUE,_xll.ohTrigger(RecalcTrigger,Trigger1M)),NA())</f>
        <v>1.2721051815374196E-2</v>
      </c>
      <c r="O2165" s="44">
        <f>IFERROR(_xll.qlIndexFixing(ONIndex3M,I2165,TRUE,_xll.ohTrigger(RecalcTrigger,Trigger3M)),NA())</f>
        <v>1.2752739265478041E-2</v>
      </c>
      <c r="P2165" s="44">
        <f>IFERROR(_xll.qlIndexFixing(ONIndex6M,I2165,TRUE,_xll.ohTrigger(RecalcTrigger,Trigger6M)),NA())</f>
        <v>1.2704502124236683E-2</v>
      </c>
      <c r="Q2165" s="183">
        <f>IFERROR(_xll.qlIndexFixing(ONIndex1Y,I2165,TRUE,_xll.ohTrigger(RecalcTrigger,Trigger1Y)),NA())</f>
        <v>1.3230740369216676E-2</v>
      </c>
    </row>
    <row r="2166" spans="2:17" x14ac:dyDescent="0.2">
      <c r="B2166" s="39" t="s">
        <v>42</v>
      </c>
      <c r="D2166" s="42">
        <f>_xll.qlCalendarAdvance(Calendar,$D2165,B2166,"f",FALSE)</f>
        <v>54694</v>
      </c>
      <c r="E2166" s="177">
        <f>_xll.qlInterestRateIndexValueDate(IndexON,D2166)</f>
        <v>54694</v>
      </c>
      <c r="F2166" s="193">
        <f>IFERROR(_xll.qlIndexFixing(IndexON,D2166,TRUE,_xll.ohTrigger(RecalcTrigger,TriggerON)),NA())</f>
        <v>1.2178321045128726E-2</v>
      </c>
      <c r="H2166" s="42">
        <f>_xll.qlCalendarAdvance(Calendar,$H2165,B2166,"f",FALSE)</f>
        <v>54694</v>
      </c>
      <c r="I2166" s="177">
        <f>_xll.qlInterestRateIndexValueDate(Index1M,$H2166)</f>
        <v>54696</v>
      </c>
      <c r="J2166" s="182">
        <f>IFERROR(_xll.qlIndexFixing(Index1M,$H2166,TRUE,_xll.ohTrigger(RecalcTrigger,Trigger1M)),NA())</f>
        <v>1.2723022621656503E-2</v>
      </c>
      <c r="K2166" s="44">
        <f>IFERROR(_xll.qlIndexFixing(Index3M,H2166,TRUE,_xll.ohTrigger(RecalcTrigger,Trigger3M)),NA())</f>
        <v>1.2759313221039698E-2</v>
      </c>
      <c r="L2166" s="44">
        <f>IFERROR(_xll.qlIndexFixing(Index6M,$H2166,TRUE,_xll.ohTrigger(RecalcTrigger,Trigger6M)),NA())</f>
        <v>1.2756380648047582E-2</v>
      </c>
      <c r="M2166" s="183">
        <f>IFERROR(_xll.qlIndexFixing(Index1Y,$H2166,TRUE,_xll.ohTrigger(RecalcTrigger,Trigger1Y)),NA())</f>
        <v>1.3269546381098481E-2</v>
      </c>
      <c r="N2166" s="182">
        <f>IFERROR(_xll.qlIndexFixing(ONIndex1M,I2166,TRUE,_xll.ohTrigger(RecalcTrigger,Trigger1M)),NA())</f>
        <v>1.2719292034013563E-2</v>
      </c>
      <c r="O2166" s="44">
        <f>IFERROR(_xll.qlIndexFixing(ONIndex3M,I2166,TRUE,_xll.ohTrigger(RecalcTrigger,Trigger3M)),NA())</f>
        <v>1.2750757520709755E-2</v>
      </c>
      <c r="P2166" s="44">
        <f>IFERROR(_xll.qlIndexFixing(ONIndex6M,I2166,TRUE,_xll.ohTrigger(RecalcTrigger,Trigger6M)),NA())</f>
        <v>1.2705210610706175E-2</v>
      </c>
      <c r="Q2166" s="183">
        <f>IFERROR(_xll.qlIndexFixing(ONIndex1Y,I2166,TRUE,_xll.ohTrigger(RecalcTrigger,Trigger1Y)),NA())</f>
        <v>1.3229111259889237E-2</v>
      </c>
    </row>
    <row r="2167" spans="2:17" x14ac:dyDescent="0.2">
      <c r="B2167" s="39" t="s">
        <v>42</v>
      </c>
      <c r="D2167" s="42">
        <f>_xll.qlCalendarAdvance(Calendar,$D2166,B2167,"f",FALSE)</f>
        <v>54701</v>
      </c>
      <c r="E2167" s="177">
        <f>_xll.qlInterestRateIndexValueDate(IndexON,D2167)</f>
        <v>54701</v>
      </c>
      <c r="F2167" s="193">
        <f>IFERROR(_xll.qlIndexFixing(IndexON,D2167,TRUE,_xll.ohTrigger(RecalcTrigger,TriggerON)),NA())</f>
        <v>1.2178321044968854E-2</v>
      </c>
      <c r="H2167" s="42">
        <f>_xll.qlCalendarAdvance(Calendar,$H2166,B2167,"f",FALSE)</f>
        <v>54701</v>
      </c>
      <c r="I2167" s="177">
        <f>_xll.qlInterestRateIndexValueDate(Index1M,$H2167)</f>
        <v>54703</v>
      </c>
      <c r="J2167" s="182">
        <f>IFERROR(_xll.qlIndexFixing(Index1M,$H2167,TRUE,_xll.ohTrigger(RecalcTrigger,Trigger1M)),NA())</f>
        <v>1.2721496304846924E-2</v>
      </c>
      <c r="K2167" s="44">
        <f>IFERROR(_xll.qlIndexFixing(Index3M,H2167,TRUE,_xll.ohTrigger(RecalcTrigger,Trigger3M)),NA())</f>
        <v>1.2757268080935474E-2</v>
      </c>
      <c r="L2167" s="44">
        <f>IFERROR(_xll.qlIndexFixing(Index6M,$H2167,TRUE,_xll.ohTrigger(RecalcTrigger,Trigger6M)),NA())</f>
        <v>1.2757298958622857E-2</v>
      </c>
      <c r="M2167" s="183">
        <f>IFERROR(_xll.qlIndexFixing(Index1Y,$H2167,TRUE,_xll.ohTrigger(RecalcTrigger,Trigger1Y)),NA())</f>
        <v>1.3267512685039801E-2</v>
      </c>
      <c r="N2167" s="182">
        <f>IFERROR(_xll.qlIndexFixing(ONIndex1M,I2167,TRUE,_xll.ohTrigger(RecalcTrigger,Trigger1M)),NA())</f>
        <v>1.2717513336504283E-2</v>
      </c>
      <c r="O2167" s="44">
        <f>IFERROR(_xll.qlIndexFixing(ONIndex3M,I2167,TRUE,_xll.ohTrigger(RecalcTrigger,Trigger3M)),NA())</f>
        <v>1.2748767612391632E-2</v>
      </c>
      <c r="P2167" s="44">
        <f>IFERROR(_xll.qlIndexFixing(ONIndex6M,I2167,TRUE,_xll.ohTrigger(RecalcTrigger,Trigger6M)),NA())</f>
        <v>1.2705934110686101E-2</v>
      </c>
      <c r="Q2167" s="183">
        <f>IFERROR(_xll.qlIndexFixing(ONIndex1Y,I2167,TRUE,_xll.ohTrigger(RecalcTrigger,Trigger1Y)),NA())</f>
        <v>1.32274683010003E-2</v>
      </c>
    </row>
    <row r="2168" spans="2:17" x14ac:dyDescent="0.2">
      <c r="B2168" s="39" t="s">
        <v>42</v>
      </c>
      <c r="D2168" s="42">
        <f>_xll.qlCalendarAdvance(Calendar,$D2167,B2168,"f",FALSE)</f>
        <v>54708</v>
      </c>
      <c r="E2168" s="177">
        <f>_xll.qlInterestRateIndexValueDate(IndexON,D2168)</f>
        <v>54708</v>
      </c>
      <c r="F2168" s="193">
        <f>IFERROR(_xll.qlIndexFixing(IndexON,D2168,TRUE,_xll.ohTrigger(RecalcTrigger,TriggerON)),NA())</f>
        <v>1.2178321045128726E-2</v>
      </c>
      <c r="H2168" s="42">
        <f>_xll.qlCalendarAdvance(Calendar,$H2167,B2168,"f",FALSE)</f>
        <v>54708</v>
      </c>
      <c r="I2168" s="177">
        <f>_xll.qlInterestRateIndexValueDate(Index1M,$H2168)</f>
        <v>54710</v>
      </c>
      <c r="J2168" s="182">
        <f>IFERROR(_xll.qlIndexFixing(Index1M,$H2168,TRUE,_xll.ohTrigger(RecalcTrigger,Trigger1M)),NA())</f>
        <v>1.2719665429667959E-2</v>
      </c>
      <c r="K2168" s="44">
        <f>IFERROR(_xll.qlIndexFixing(Index3M,H2168,TRUE,_xll.ohTrigger(RecalcTrigger,Trigger3M)),NA())</f>
        <v>1.2755214686963227E-2</v>
      </c>
      <c r="L2168" s="44">
        <f>IFERROR(_xll.qlIndexFixing(Index6M,$H2168,TRUE,_xll.ohTrigger(RecalcTrigger,Trigger6M)),NA())</f>
        <v>1.2758232796384701E-2</v>
      </c>
      <c r="M2168" s="183">
        <f>IFERROR(_xll.qlIndexFixing(Index1Y,$H2168,TRUE,_xll.ohTrigger(RecalcTrigger,Trigger1Y)),NA())</f>
        <v>1.326546426400394E-2</v>
      </c>
      <c r="N2168" s="182">
        <f>IFERROR(_xll.qlIndexFixing(ONIndex1M,I2168,TRUE,_xll.ohTrigger(RecalcTrigger,Trigger1M)),NA())</f>
        <v>1.2715715690951868E-2</v>
      </c>
      <c r="O2168" s="44">
        <f>IFERROR(_xll.qlIndexFixing(ONIndex3M,I2168,TRUE,_xll.ohTrigger(RecalcTrigger,Trigger3M)),NA())</f>
        <v>1.274676953125109E-2</v>
      </c>
      <c r="P2168" s="44">
        <f>IFERROR(_xll.qlIndexFixing(ONIndex6M,I2168,TRUE,_xll.ohTrigger(RecalcTrigger,Trigger6M)),NA())</f>
        <v>1.2706672655591333E-2</v>
      </c>
      <c r="Q2168" s="183">
        <f>IFERROR(_xll.qlIndexFixing(ONIndex1Y,I2168,TRUE,_xll.ohTrigger(RecalcTrigger,Trigger1Y)),NA())</f>
        <v>1.3225811466250903E-2</v>
      </c>
    </row>
    <row r="2169" spans="2:17" x14ac:dyDescent="0.2">
      <c r="B2169" s="39" t="s">
        <v>42</v>
      </c>
      <c r="D2169" s="42">
        <f>_xll.qlCalendarAdvance(Calendar,$D2168,B2169,"f",FALSE)</f>
        <v>54715</v>
      </c>
      <c r="E2169" s="177">
        <f>_xll.qlInterestRateIndexValueDate(IndexON,D2169)</f>
        <v>54715</v>
      </c>
      <c r="F2169" s="193">
        <f>IFERROR(_xll.qlIndexFixing(IndexON,D2169,TRUE,_xll.ohTrigger(RecalcTrigger,TriggerON)),NA())</f>
        <v>1.217832104504879E-2</v>
      </c>
      <c r="H2169" s="42">
        <f>_xll.qlCalendarAdvance(Calendar,$H2168,B2169,"f",FALSE)</f>
        <v>54715</v>
      </c>
      <c r="I2169" s="177">
        <f>_xll.qlInterestRateIndexValueDate(Index1M,$H2169)</f>
        <v>54717</v>
      </c>
      <c r="J2169" s="182">
        <f>IFERROR(_xll.qlIndexFixing(Index1M,$H2169,TRUE,_xll.ohTrigger(RecalcTrigger,Trigger1M)),NA())</f>
        <v>1.2717815501347429E-2</v>
      </c>
      <c r="K2169" s="44">
        <f>IFERROR(_xll.qlIndexFixing(Index3M,H2169,TRUE,_xll.ohTrigger(RecalcTrigger,Trigger3M)),NA())</f>
        <v>1.2753153029732206E-2</v>
      </c>
      <c r="L2169" s="44">
        <f>IFERROR(_xll.qlIndexFixing(Index6M,$H2169,TRUE,_xll.ohTrigger(RecalcTrigger,Trigger6M)),NA())</f>
        <v>1.2759182192556928E-2</v>
      </c>
      <c r="M2169" s="183">
        <f>IFERROR(_xll.qlIndexFixing(Index1Y,$H2169,TRUE,_xll.ohTrigger(RecalcTrigger,Trigger1Y)),NA())</f>
        <v>1.3263401091836692E-2</v>
      </c>
      <c r="N2169" s="182">
        <f>IFERROR(_xll.qlIndexFixing(ONIndex1M,I2169,TRUE,_xll.ohTrigger(RecalcTrigger,Trigger1M)),NA())</f>
        <v>1.2713899065142087E-2</v>
      </c>
      <c r="O2169" s="44">
        <f>IFERROR(_xll.qlIndexFixing(ONIndex3M,I2169,TRUE,_xll.ohTrigger(RecalcTrigger,Trigger3M)),NA())</f>
        <v>1.2744763268015546E-2</v>
      </c>
      <c r="P2169" s="44">
        <f>IFERROR(_xll.qlIndexFixing(ONIndex6M,I2169,TRUE,_xll.ohTrigger(RecalcTrigger,Trigger6M)),NA())</f>
        <v>1.2707426276197253E-2</v>
      </c>
      <c r="Q2169" s="183">
        <f>IFERROR(_xll.qlIndexFixing(ONIndex1Y,I2169,TRUE,_xll.ohTrigger(RecalcTrigger,Trigger1Y)),NA())</f>
        <v>1.3224140730141443E-2</v>
      </c>
    </row>
    <row r="2170" spans="2:17" x14ac:dyDescent="0.2">
      <c r="B2170" s="39" t="s">
        <v>42</v>
      </c>
      <c r="D2170" s="42">
        <f>_xll.qlCalendarAdvance(Calendar,$D2169,B2170,"f",FALSE)</f>
        <v>54722</v>
      </c>
      <c r="E2170" s="177">
        <f>_xll.qlInterestRateIndexValueDate(IndexON,D2170)</f>
        <v>54722</v>
      </c>
      <c r="F2170" s="193">
        <f>IFERROR(_xll.qlIndexFixing(IndexON,D2170,TRUE,_xll.ohTrigger(RecalcTrigger,TriggerON)),NA())</f>
        <v>1.217832104504879E-2</v>
      </c>
      <c r="H2170" s="42">
        <f>_xll.qlCalendarAdvance(Calendar,$H2169,B2170,"f",FALSE)</f>
        <v>54722</v>
      </c>
      <c r="I2170" s="177">
        <f>_xll.qlInterestRateIndexValueDate(Index1M,$H2170)</f>
        <v>54724</v>
      </c>
      <c r="J2170" s="182">
        <f>IFERROR(_xll.qlIndexFixing(Index1M,$H2170,TRUE,_xll.ohTrigger(RecalcTrigger,Trigger1M)),NA())</f>
        <v>1.2715946487905916E-2</v>
      </c>
      <c r="K2170" s="44">
        <f>IFERROR(_xll.qlIndexFixing(Index3M,H2170,TRUE,_xll.ohTrigger(RecalcTrigger,Trigger3M)),NA())</f>
        <v>1.2751083099850794E-2</v>
      </c>
      <c r="L2170" s="44">
        <f>IFERROR(_xll.qlIndexFixing(Index6M,$H2170,TRUE,_xll.ohTrigger(RecalcTrigger,Trigger6M)),NA())</f>
        <v>1.2760147178362916E-2</v>
      </c>
      <c r="M2170" s="183">
        <f>IFERROR(_xll.qlIndexFixing(Index1Y,$H2170,TRUE,_xll.ohTrigger(RecalcTrigger,Trigger1Y)),NA())</f>
        <v>1.3261323142384296E-2</v>
      </c>
      <c r="N2170" s="182">
        <f>IFERROR(_xll.qlIndexFixing(ONIndex1M,I2170,TRUE,_xll.ohTrigger(RecalcTrigger,Trigger1M)),NA())</f>
        <v>1.2712063427340325E-2</v>
      </c>
      <c r="O2170" s="44">
        <f>IFERROR(_xll.qlIndexFixing(ONIndex3M,I2170,TRUE,_xll.ohTrigger(RecalcTrigger,Trigger3M)),NA())</f>
        <v>1.2742748813092675E-2</v>
      </c>
      <c r="P2170" s="44">
        <f>IFERROR(_xll.qlIndexFixing(ONIndex6M,I2170,TRUE,_xll.ohTrigger(RecalcTrigger,Trigger6M)),NA())</f>
        <v>1.2708195003119371E-2</v>
      </c>
      <c r="Q2170" s="183">
        <f>IFERROR(_xll.qlIndexFixing(ONIndex1Y,I2170,TRUE,_xll.ohTrigger(RecalcTrigger,Trigger1Y)),NA())</f>
        <v>1.3222456066532828E-2</v>
      </c>
    </row>
    <row r="2171" spans="2:17" x14ac:dyDescent="0.2">
      <c r="B2171" s="39" t="s">
        <v>42</v>
      </c>
      <c r="D2171" s="42">
        <f>_xll.qlCalendarAdvance(Calendar,$D2170,B2171,"f",FALSE)</f>
        <v>54729</v>
      </c>
      <c r="E2171" s="177">
        <f>_xll.qlInterestRateIndexValueDate(IndexON,D2171)</f>
        <v>54729</v>
      </c>
      <c r="F2171" s="193">
        <f>IFERROR(_xll.qlIndexFixing(IndexON,D2171,TRUE,_xll.ohTrigger(RecalcTrigger,TriggerON)),NA())</f>
        <v>1.217832104504879E-2</v>
      </c>
      <c r="H2171" s="42">
        <f>_xll.qlCalendarAdvance(Calendar,$H2170,B2171,"f",FALSE)</f>
        <v>54729</v>
      </c>
      <c r="I2171" s="177">
        <f>_xll.qlInterestRateIndexValueDate(Index1M,$H2171)</f>
        <v>54731</v>
      </c>
      <c r="J2171" s="182">
        <f>IFERROR(_xll.qlIndexFixing(Index1M,$H2171,TRUE,_xll.ohTrigger(RecalcTrigger,Trigger1M)),NA())</f>
        <v>1.2714058357364E-2</v>
      </c>
      <c r="K2171" s="44">
        <f>IFERROR(_xll.qlIndexFixing(Index3M,H2171,TRUE,_xll.ohTrigger(RecalcTrigger,Trigger3M)),NA())</f>
        <v>1.2749004887926504E-2</v>
      </c>
      <c r="L2171" s="44">
        <f>IFERROR(_xll.qlIndexFixing(Index6M,$H2171,TRUE,_xll.ohTrigger(RecalcTrigger,Trigger6M)),NA())</f>
        <v>1.2760826707062975E-2</v>
      </c>
      <c r="M2171" s="183">
        <f>IFERROR(_xll.qlIndexFixing(Index1Y,$H2171,TRUE,_xll.ohTrigger(RecalcTrigger,Trigger1Y)),NA())</f>
        <v>1.3259230389494737E-2</v>
      </c>
      <c r="N2171" s="182">
        <f>IFERROR(_xll.qlIndexFixing(ONIndex1M,I2171,TRUE,_xll.ohTrigger(RecalcTrigger,Trigger1M)),NA())</f>
        <v>1.271020874557216E-2</v>
      </c>
      <c r="O2171" s="44">
        <f>IFERROR(_xll.qlIndexFixing(ONIndex3M,I2171,TRUE,_xll.ohTrigger(RecalcTrigger,Trigger3M)),NA())</f>
        <v>1.2740726157369764E-2</v>
      </c>
      <c r="P2171" s="44">
        <f>IFERROR(_xll.qlIndexFixing(ONIndex6M,I2171,TRUE,_xll.ohTrigger(RecalcTrigger,Trigger6M)),NA())</f>
        <v>1.2708978868172238E-2</v>
      </c>
      <c r="Q2171" s="183">
        <f>IFERROR(_xll.qlIndexFixing(ONIndex1Y,I2171,TRUE,_xll.ohTrigger(RecalcTrigger,Trigger1Y)),NA())</f>
        <v>1.3220757449685649E-2</v>
      </c>
    </row>
    <row r="2172" spans="2:17" x14ac:dyDescent="0.2">
      <c r="B2172" s="39" t="s">
        <v>42</v>
      </c>
      <c r="D2172" s="42">
        <f>_xll.qlCalendarAdvance(Calendar,$D2171,B2172,"f",FALSE)</f>
        <v>54736</v>
      </c>
      <c r="E2172" s="177">
        <f>_xll.qlInterestRateIndexValueDate(IndexON,D2172)</f>
        <v>54736</v>
      </c>
      <c r="F2172" s="193">
        <f>IFERROR(_xll.qlIndexFixing(IndexON,D2172,TRUE,_xll.ohTrigger(RecalcTrigger,TriggerON)),NA())</f>
        <v>1.2178321045128726E-2</v>
      </c>
      <c r="H2172" s="42">
        <f>_xll.qlCalendarAdvance(Calendar,$H2171,B2172,"f",FALSE)</f>
        <v>54736</v>
      </c>
      <c r="I2172" s="177">
        <f>_xll.qlInterestRateIndexValueDate(Index1M,$H2172)</f>
        <v>54738</v>
      </c>
      <c r="J2172" s="182">
        <f>IFERROR(_xll.qlIndexFixing(Index1M,$H2172,TRUE,_xll.ohTrigger(RecalcTrigger,Trigger1M)),NA())</f>
        <v>1.2712151077742262E-2</v>
      </c>
      <c r="K2172" s="44">
        <f>IFERROR(_xll.qlIndexFixing(Index3M,H2172,TRUE,_xll.ohTrigger(RecalcTrigger,Trigger3M)),NA())</f>
        <v>1.2746918384567721E-2</v>
      </c>
      <c r="L2172" s="44">
        <f>IFERROR(_xll.qlIndexFixing(Index6M,$H2172,TRUE,_xll.ohTrigger(RecalcTrigger,Trigger6M)),NA())</f>
        <v>1.2761821801971107E-2</v>
      </c>
      <c r="M2172" s="183">
        <f>IFERROR(_xll.qlIndexFixing(Index1Y,$H2172,TRUE,_xll.ohTrigger(RecalcTrigger,Trigger1Y)),NA())</f>
        <v>1.325712280701535E-2</v>
      </c>
      <c r="N2172" s="182">
        <f>IFERROR(_xll.qlIndexFixing(ONIndex1M,I2172,TRUE,_xll.ohTrigger(RecalcTrigger,Trigger1M)),NA())</f>
        <v>1.2708334987863168E-2</v>
      </c>
      <c r="O2172" s="44">
        <f>IFERROR(_xll.qlIndexFixing(ONIndex3M,I2172,TRUE,_xll.ohTrigger(RecalcTrigger,Trigger3M)),NA())</f>
        <v>1.2738695291254487E-2</v>
      </c>
      <c r="P2172" s="44">
        <f>IFERROR(_xll.qlIndexFixing(ONIndex6M,I2172,TRUE,_xll.ohTrigger(RecalcTrigger,Trigger6M)),NA())</f>
        <v>1.2709777901731556E-2</v>
      </c>
      <c r="Q2172" s="183">
        <f>IFERROR(_xll.qlIndexFixing(ONIndex1Y,I2172,TRUE,_xll.ohTrigger(RecalcTrigger,Trigger1Y)),NA())</f>
        <v>1.3219044853540751E-2</v>
      </c>
    </row>
    <row r="2173" spans="2:17" x14ac:dyDescent="0.2">
      <c r="B2173" s="39" t="s">
        <v>42</v>
      </c>
      <c r="D2173" s="42">
        <f>_xll.qlCalendarAdvance(Calendar,$D2172,B2173,"f",FALSE)</f>
        <v>54743</v>
      </c>
      <c r="E2173" s="177">
        <f>_xll.qlInterestRateIndexValueDate(IndexON,D2173)</f>
        <v>54743</v>
      </c>
      <c r="F2173" s="193">
        <f>IFERROR(_xll.qlIndexFixing(IndexON,D2173,TRUE,_xll.ohTrigger(RecalcTrigger,TriggerON)),NA())</f>
        <v>1.217832104504879E-2</v>
      </c>
      <c r="H2173" s="42">
        <f>_xll.qlCalendarAdvance(Calendar,$H2172,B2173,"f",FALSE)</f>
        <v>54743</v>
      </c>
      <c r="I2173" s="177">
        <f>_xll.qlInterestRateIndexValueDate(Index1M,$H2173)</f>
        <v>54745</v>
      </c>
      <c r="J2173" s="182">
        <f>IFERROR(_xll.qlIndexFixing(Index1M,$H2173,TRUE,_xll.ohTrigger(RecalcTrigger,Trigger1M)),NA())</f>
        <v>1.2710224617066279E-2</v>
      </c>
      <c r="K2173" s="44">
        <f>IFERROR(_xll.qlIndexFixing(Index3M,H2173,TRUE,_xll.ohTrigger(RecalcTrigger,Trigger3M)),NA())</f>
        <v>1.2744823580382822E-2</v>
      </c>
      <c r="L2173" s="44">
        <f>IFERROR(_xll.qlIndexFixing(Index6M,$H2173,TRUE,_xll.ohTrigger(RecalcTrigger,Trigger6M)),NA())</f>
        <v>1.2762832577399104E-2</v>
      </c>
      <c r="M2173" s="183">
        <f>IFERROR(_xll.qlIndexFixing(Index1Y,$H2173,TRUE,_xll.ohTrigger(RecalcTrigger,Trigger1Y)),NA())</f>
        <v>1.3255000368795873E-2</v>
      </c>
      <c r="N2173" s="182">
        <f>IFERROR(_xll.qlIndexFixing(ONIndex1M,I2173,TRUE,_xll.ohTrigger(RecalcTrigger,Trigger1M)),NA())</f>
        <v>1.270644212215899E-2</v>
      </c>
      <c r="O2173" s="44">
        <f>IFERROR(_xll.qlIndexFixing(ONIndex3M,I2173,TRUE,_xll.ohTrigger(RecalcTrigger,Trigger3M)),NA())</f>
        <v>1.2736656205474262E-2</v>
      </c>
      <c r="P2173" s="44">
        <f>IFERROR(_xll.qlIndexFixing(ONIndex6M,I2173,TRUE,_xll.ohTrigger(RecalcTrigger,Trigger6M)),NA())</f>
        <v>1.2710592135052323E-2</v>
      </c>
      <c r="Q2173" s="183">
        <f>IFERROR(_xll.qlIndexFixing(ONIndex1Y,I2173,TRUE,_xll.ohTrigger(RecalcTrigger,Trigger1Y)),NA())</f>
        <v>1.3217318252358723E-2</v>
      </c>
    </row>
    <row r="2174" spans="2:17" x14ac:dyDescent="0.2">
      <c r="B2174" s="39" t="s">
        <v>42</v>
      </c>
      <c r="D2174" s="42">
        <f>_xll.qlCalendarAdvance(Calendar,$D2173,B2174,"f",FALSE)</f>
        <v>54750</v>
      </c>
      <c r="E2174" s="177">
        <f>_xll.qlInterestRateIndexValueDate(IndexON,D2174)</f>
        <v>54750</v>
      </c>
      <c r="F2174" s="193">
        <f>IFERROR(_xll.qlIndexFixing(IndexON,D2174,TRUE,_xll.ohTrigger(RecalcTrigger,TriggerON)),NA())</f>
        <v>1.2178321045128726E-2</v>
      </c>
      <c r="H2174" s="42">
        <f>_xll.qlCalendarAdvance(Calendar,$H2173,B2174,"f",FALSE)</f>
        <v>54750</v>
      </c>
      <c r="I2174" s="177">
        <f>_xll.qlInterestRateIndexValueDate(Index1M,$H2174)</f>
        <v>54752</v>
      </c>
      <c r="J2174" s="182">
        <f>IFERROR(_xll.qlIndexFixing(Index1M,$H2174,TRUE,_xll.ohTrigger(RecalcTrigger,Trigger1M)),NA())</f>
        <v>1.2708278943354134E-2</v>
      </c>
      <c r="K2174" s="44">
        <f>IFERROR(_xll.qlIndexFixing(Index3M,H2174,TRUE,_xll.ohTrigger(RecalcTrigger,Trigger3M)),NA())</f>
        <v>1.2742720465981062E-2</v>
      </c>
      <c r="L2174" s="44">
        <f>IFERROR(_xll.qlIndexFixing(Index6M,$H2174,TRUE,_xll.ohTrigger(RecalcTrigger,Trigger6M)),NA())</f>
        <v>1.2763859064570168E-2</v>
      </c>
      <c r="M2174" s="183">
        <f>IFERROR(_xll.qlIndexFixing(Index1Y,$H2174,TRUE,_xll.ohTrigger(RecalcTrigger,Trigger1Y)),NA())</f>
        <v>1.3252863048686263E-2</v>
      </c>
      <c r="N2174" s="182">
        <f>IFERROR(_xll.qlIndexFixing(ONIndex1M,I2174,TRUE,_xll.ohTrigger(RecalcTrigger,Trigger1M)),NA())</f>
        <v>1.2704530116645074E-2</v>
      </c>
      <c r="O2174" s="44">
        <f>IFERROR(_xll.qlIndexFixing(ONIndex3M,I2174,TRUE,_xll.ohTrigger(RecalcTrigger,Trigger3M)),NA())</f>
        <v>1.2734608890516697E-2</v>
      </c>
      <c r="P2174" s="44">
        <f>IFERROR(_xll.qlIndexFixing(ONIndex6M,I2174,TRUE,_xll.ohTrigger(RecalcTrigger,Trigger6M)),NA())</f>
        <v>1.271142159914973E-2</v>
      </c>
      <c r="Q2174" s="183">
        <f>IFERROR(_xll.qlIndexFixing(ONIndex1Y,I2174,TRUE,_xll.ohTrigger(RecalcTrigger,Trigger1Y)),NA())</f>
        <v>1.321557762008041E-2</v>
      </c>
    </row>
    <row r="2175" spans="2:17" x14ac:dyDescent="0.2">
      <c r="B2175" s="39" t="s">
        <v>42</v>
      </c>
      <c r="D2175" s="42">
        <f>_xll.qlCalendarAdvance(Calendar,$D2174,B2175,"f",FALSE)</f>
        <v>54757</v>
      </c>
      <c r="E2175" s="177">
        <f>_xll.qlInterestRateIndexValueDate(IndexON,D2175)</f>
        <v>54757</v>
      </c>
      <c r="F2175" s="193">
        <f>IFERROR(_xll.qlIndexFixing(IndexON,D2175,TRUE,_xll.ohTrigger(RecalcTrigger,TriggerON)),NA())</f>
        <v>1.217832104504879E-2</v>
      </c>
      <c r="H2175" s="42">
        <f>_xll.qlCalendarAdvance(Calendar,$H2174,B2175,"f",FALSE)</f>
        <v>54757</v>
      </c>
      <c r="I2175" s="177">
        <f>_xll.qlInterestRateIndexValueDate(Index1M,$H2175)</f>
        <v>54759</v>
      </c>
      <c r="J2175" s="182">
        <f>IFERROR(_xll.qlIndexFixing(Index1M,$H2175,TRUE,_xll.ohTrigger(RecalcTrigger,Trigger1M)),NA())</f>
        <v>1.2706314024626408E-2</v>
      </c>
      <c r="K2175" s="44">
        <f>IFERROR(_xll.qlIndexFixing(Index3M,H2175,TRUE,_xll.ohTrigger(RecalcTrigger,Trigger3M)),NA())</f>
        <v>1.2740463333178909E-2</v>
      </c>
      <c r="L2175" s="44">
        <f>IFERROR(_xll.qlIndexFixing(Index6M,$H2175,TRUE,_xll.ohTrigger(RecalcTrigger,Trigger6M)),NA())</f>
        <v>1.2765207044748577E-2</v>
      </c>
      <c r="M2175" s="183">
        <f>IFERROR(_xll.qlIndexFixing(Index1Y,$H2175,TRUE,_xll.ohTrigger(RecalcTrigger,Trigger1Y)),NA())</f>
        <v>1.3250710820537578E-2</v>
      </c>
      <c r="N2175" s="182">
        <f>IFERROR(_xll.qlIndexFixing(ONIndex1M,I2175,TRUE,_xll.ohTrigger(RecalcTrigger,Trigger1M)),NA())</f>
        <v>1.2702598939346998E-2</v>
      </c>
      <c r="O2175" s="44">
        <f>IFERROR(_xll.qlIndexFixing(ONIndex3M,I2175,TRUE,_xll.ohTrigger(RecalcTrigger,Trigger3M)),NA())</f>
        <v>1.2732553337349017E-2</v>
      </c>
      <c r="P2175" s="44">
        <f>IFERROR(_xll.qlIndexFixing(ONIndex6M,I2175,TRUE,_xll.ohTrigger(RecalcTrigger,Trigger6M)),NA())</f>
        <v>1.2712266324959032E-2</v>
      </c>
      <c r="Q2175" s="183">
        <f>IFERROR(_xll.qlIndexFixing(ONIndex1Y,I2175,TRUE,_xll.ohTrigger(RecalcTrigger,Trigger1Y)),NA())</f>
        <v>1.3213822930966401E-2</v>
      </c>
    </row>
    <row r="2176" spans="2:17" x14ac:dyDescent="0.2">
      <c r="B2176" s="39" t="s">
        <v>42</v>
      </c>
      <c r="D2176" s="42">
        <f>_xll.qlCalendarAdvance(Calendar,$D2175,B2176,"f",FALSE)</f>
        <v>54764</v>
      </c>
      <c r="E2176" s="177">
        <f>_xll.qlInterestRateIndexValueDate(IndexON,D2176)</f>
        <v>54764</v>
      </c>
      <c r="F2176" s="193">
        <f>IFERROR(_xll.qlIndexFixing(IndexON,D2176,TRUE,_xll.ohTrigger(RecalcTrigger,TriggerON)),NA())</f>
        <v>1.2178321045128726E-2</v>
      </c>
      <c r="H2176" s="42">
        <f>_xll.qlCalendarAdvance(Calendar,$H2175,B2176,"f",FALSE)</f>
        <v>54764</v>
      </c>
      <c r="I2176" s="177">
        <f>_xll.qlInterestRateIndexValueDate(Index1M,$H2176)</f>
        <v>54766</v>
      </c>
      <c r="J2176" s="182">
        <f>IFERROR(_xll.qlIndexFixing(Index1M,$H2176,TRUE,_xll.ohTrigger(RecalcTrigger,Trigger1M)),NA())</f>
        <v>1.270432982890618E-2</v>
      </c>
      <c r="K2176" s="44">
        <f>IFERROR(_xll.qlIndexFixing(Index3M,H2176,TRUE,_xll.ohTrigger(RecalcTrigger,Trigger3M)),NA())</f>
        <v>1.2738344913206134E-2</v>
      </c>
      <c r="L2176" s="44">
        <f>IFERROR(_xll.qlIndexFixing(Index6M,$H2176,TRUE,_xll.ohTrigger(RecalcTrigger,Trigger6M)),NA())</f>
        <v>1.2766266224073045E-2</v>
      </c>
      <c r="M2176" s="183">
        <f>IFERROR(_xll.qlIndexFixing(Index1Y,$H2176,TRUE,_xll.ohTrigger(RecalcTrigger,Trigger1Y)),NA())</f>
        <v>1.3248543658201307E-2</v>
      </c>
      <c r="N2176" s="182">
        <f>IFERROR(_xll.qlIndexFixing(ONIndex1M,I2176,TRUE,_xll.ohTrigger(RecalcTrigger,Trigger1M)),NA())</f>
        <v>1.2700648558370276E-2</v>
      </c>
      <c r="O2176" s="44">
        <f>IFERROR(_xll.qlIndexFixing(ONIndex3M,I2176,TRUE,_xll.ohTrigger(RecalcTrigger,Trigger3M)),NA())</f>
        <v>1.2730489536219025E-2</v>
      </c>
      <c r="P2176" s="44">
        <f>IFERROR(_xll.qlIndexFixing(ONIndex6M,I2176,TRUE,_xll.ohTrigger(RecalcTrigger,Trigger6M)),NA())</f>
        <v>1.2713126343415482E-2</v>
      </c>
      <c r="Q2176" s="183">
        <f>IFERROR(_xll.qlIndexFixing(ONIndex1Y,I2176,TRUE,_xll.ohTrigger(RecalcTrigger,Trigger1Y)),NA())</f>
        <v>1.3212054159037478E-2</v>
      </c>
    </row>
    <row r="2177" spans="2:17" x14ac:dyDescent="0.2">
      <c r="B2177" s="39" t="s">
        <v>42</v>
      </c>
      <c r="D2177" s="42">
        <f>_xll.qlCalendarAdvance(Calendar,$D2176,B2177,"f",FALSE)</f>
        <v>54771</v>
      </c>
      <c r="E2177" s="177">
        <f>_xll.qlInterestRateIndexValueDate(IndexON,D2177)</f>
        <v>54771</v>
      </c>
      <c r="F2177" s="193">
        <f>IFERROR(_xll.qlIndexFixing(IndexON,D2177,TRUE,_xll.ohTrigger(RecalcTrigger,TriggerON)),NA())</f>
        <v>1.217832104504879E-2</v>
      </c>
      <c r="H2177" s="42">
        <f>_xll.qlCalendarAdvance(Calendar,$H2176,B2177,"f",FALSE)</f>
        <v>54771</v>
      </c>
      <c r="I2177" s="177">
        <f>_xll.qlInterestRateIndexValueDate(Index1M,$H2177)</f>
        <v>54773</v>
      </c>
      <c r="J2177" s="182">
        <f>IFERROR(_xll.qlIndexFixing(Index1M,$H2177,TRUE,_xll.ohTrigger(RecalcTrigger,Trigger1M)),NA())</f>
        <v>1.2702326324216529E-2</v>
      </c>
      <c r="K2177" s="44">
        <f>IFERROR(_xll.qlIndexFixing(Index3M,H2177,TRUE,_xll.ohTrigger(RecalcTrigger,Trigger3M)),NA())</f>
        <v>1.2736218156748969E-2</v>
      </c>
      <c r="L2177" s="44">
        <f>IFERROR(_xll.qlIndexFixing(Index6M,$H2177,TRUE,_xll.ohTrigger(RecalcTrigger,Trigger6M)),NA())</f>
        <v>1.2767341211607637E-2</v>
      </c>
      <c r="M2177" s="183">
        <f>IFERROR(_xll.qlIndexFixing(Index1Y,$H2177,TRUE,_xll.ohTrigger(RecalcTrigger,Trigger1Y)),NA())</f>
        <v>1.3246361535530257E-2</v>
      </c>
      <c r="N2177" s="182">
        <f>IFERROR(_xll.qlIndexFixing(ONIndex1M,I2177,TRUE,_xll.ohTrigger(RecalcTrigger,Trigger1M)),NA())</f>
        <v>1.2698678941500674E-2</v>
      </c>
      <c r="O2177" s="44">
        <f>IFERROR(_xll.qlIndexFixing(ONIndex3M,I2177,TRUE,_xll.ohTrigger(RecalcTrigger,Trigger3M)),NA())</f>
        <v>1.2728417477934073E-2</v>
      </c>
      <c r="P2177" s="44">
        <f>IFERROR(_xll.qlIndexFixing(ONIndex6M,I2177,TRUE,_xll.ohTrigger(RecalcTrigger,Trigger6M)),NA())</f>
        <v>1.2714001685694143E-2</v>
      </c>
      <c r="Q2177" s="183">
        <f>IFERROR(_xll.qlIndexFixing(ONIndex1Y,I2177,TRUE,_xll.ohTrigger(RecalcTrigger,Trigger1Y)),NA())</f>
        <v>1.3210271278314423E-2</v>
      </c>
    </row>
    <row r="2178" spans="2:17" x14ac:dyDescent="0.2">
      <c r="B2178" s="39" t="s">
        <v>42</v>
      </c>
      <c r="D2178" s="42">
        <f>_xll.qlCalendarAdvance(Calendar,$D2177,B2178,"f",FALSE)</f>
        <v>54778</v>
      </c>
      <c r="E2178" s="177">
        <f>_xll.qlInterestRateIndexValueDate(IndexON,D2178)</f>
        <v>54778</v>
      </c>
      <c r="F2178" s="193">
        <f>IFERROR(_xll.qlIndexFixing(IndexON,D2178,TRUE,_xll.ohTrigger(RecalcTrigger,TriggerON)),NA())</f>
        <v>1.217832104504879E-2</v>
      </c>
      <c r="H2178" s="42">
        <f>_xll.qlCalendarAdvance(Calendar,$H2177,B2178,"f",FALSE)</f>
        <v>54778</v>
      </c>
      <c r="I2178" s="177">
        <f>_xll.qlInterestRateIndexValueDate(Index1M,$H2178)</f>
        <v>54780</v>
      </c>
      <c r="J2178" s="182">
        <f>IFERROR(_xll.qlIndexFixing(Index1M,$H2178,TRUE,_xll.ohTrigger(RecalcTrigger,Trigger1M)),NA())</f>
        <v>1.2700303478578034E-2</v>
      </c>
      <c r="K2178" s="44">
        <f>IFERROR(_xll.qlIndexFixing(Index3M,H2178,TRUE,_xll.ohTrigger(RecalcTrigger,Trigger3M)),NA())</f>
        <v>1.2734083054415812E-2</v>
      </c>
      <c r="L2178" s="44">
        <f>IFERROR(_xll.qlIndexFixing(Index6M,$H2178,TRUE,_xll.ohTrigger(RecalcTrigger,Trigger6M)),NA())</f>
        <v>1.2768432038580123E-2</v>
      </c>
      <c r="M2178" s="183">
        <f>IFERROR(_xll.qlIndexFixing(Index1Y,$H2178,TRUE,_xll.ohTrigger(RecalcTrigger,Trigger1Y)),NA())</f>
        <v>1.3244164426378546E-2</v>
      </c>
      <c r="N2178" s="182">
        <f>IFERROR(_xll.qlIndexFixing(ONIndex1M,I2178,TRUE,_xll.ohTrigger(RecalcTrigger,Trigger1M)),NA())</f>
        <v>1.2696690057083515E-2</v>
      </c>
      <c r="O2178" s="44">
        <f>IFERROR(_xll.qlIndexFixing(ONIndex3M,I2178,TRUE,_xll.ohTrigger(RecalcTrigger,Trigger3M)),NA())</f>
        <v>1.2726337153141642E-2</v>
      </c>
      <c r="P2178" s="44">
        <f>IFERROR(_xll.qlIndexFixing(ONIndex6M,I2178,TRUE,_xll.ohTrigger(RecalcTrigger,Trigger6M)),NA())</f>
        <v>1.2714892382570397E-2</v>
      </c>
      <c r="Q2178" s="183">
        <f>IFERROR(_xll.qlIndexFixing(ONIndex1Y,I2178,TRUE,_xll.ohTrigger(RecalcTrigger,Trigger1Y)),NA())</f>
        <v>1.3208474262977887E-2</v>
      </c>
    </row>
    <row r="2179" spans="2:17" x14ac:dyDescent="0.2">
      <c r="B2179" s="39" t="s">
        <v>42</v>
      </c>
      <c r="D2179" s="42">
        <f>_xll.qlCalendarAdvance(Calendar,$D2178,B2179,"f",FALSE)</f>
        <v>54785</v>
      </c>
      <c r="E2179" s="177">
        <f>_xll.qlInterestRateIndexValueDate(IndexON,D2179)</f>
        <v>54785</v>
      </c>
      <c r="F2179" s="193">
        <f>IFERROR(_xll.qlIndexFixing(IndexON,D2179,TRUE,_xll.ohTrigger(RecalcTrigger,TriggerON)),NA())</f>
        <v>1.217832104504879E-2</v>
      </c>
      <c r="H2179" s="42">
        <f>_xll.qlCalendarAdvance(Calendar,$H2178,B2179,"f",FALSE)</f>
        <v>54785</v>
      </c>
      <c r="I2179" s="177">
        <f>_xll.qlInterestRateIndexValueDate(Index1M,$H2179)</f>
        <v>54787</v>
      </c>
      <c r="J2179" s="182">
        <f>IFERROR(_xll.qlIndexFixing(Index1M,$H2179,TRUE,_xll.ohTrigger(RecalcTrigger,Trigger1M)),NA())</f>
        <v>1.2698261260011279E-2</v>
      </c>
      <c r="K2179" s="44">
        <f>IFERROR(_xll.qlIndexFixing(Index3M,H2179,TRUE,_xll.ohTrigger(RecalcTrigger,Trigger3M)),NA())</f>
        <v>1.2731939596815067E-2</v>
      </c>
      <c r="L2179" s="44">
        <f>IFERROR(_xll.qlIndexFixing(Index6M,$H2179,TRUE,_xll.ohTrigger(RecalcTrigger,Trigger6M)),NA())</f>
        <v>1.2769538736215195E-2</v>
      </c>
      <c r="M2179" s="183">
        <f>IFERROR(_xll.qlIndexFixing(Index1Y,$H2179,TRUE,_xll.ohTrigger(RecalcTrigger,Trigger1Y)),NA())</f>
        <v>1.3241952304600079E-2</v>
      </c>
      <c r="N2179" s="182">
        <f>IFERROR(_xll.qlIndexFixing(ONIndex1M,I2179,TRUE,_xll.ohTrigger(RecalcTrigger,Trigger1M)),NA())</f>
        <v>1.269468187306444E-2</v>
      </c>
      <c r="O2179" s="44">
        <f>IFERROR(_xll.qlIndexFixing(ONIndex3M,I2179,TRUE,_xll.ohTrigger(RecalcTrigger,Trigger3M)),NA())</f>
        <v>1.2724248552409279E-2</v>
      </c>
      <c r="P2179" s="44">
        <f>IFERROR(_xll.qlIndexFixing(ONIndex6M,I2179,TRUE,_xll.ohTrigger(RecalcTrigger,Trigger6M)),NA())</f>
        <v>1.2715798465219308E-2</v>
      </c>
      <c r="Q2179" s="183">
        <f>IFERROR(_xll.qlIndexFixing(ONIndex1Y,I2179,TRUE,_xll.ohTrigger(RecalcTrigger,Trigger1Y)),NA())</f>
        <v>1.3206663087208526E-2</v>
      </c>
    </row>
    <row r="2180" spans="2:17" x14ac:dyDescent="0.2">
      <c r="B2180" s="39" t="s">
        <v>42</v>
      </c>
      <c r="D2180" s="42">
        <f>_xll.qlCalendarAdvance(Calendar,$D2179,B2180,"f",FALSE)</f>
        <v>54792</v>
      </c>
      <c r="E2180" s="177">
        <f>_xll.qlInterestRateIndexValueDate(IndexON,D2180)</f>
        <v>54792</v>
      </c>
      <c r="F2180" s="193">
        <f>IFERROR(_xll.qlIndexFixing(IndexON,D2180,TRUE,_xll.ohTrigger(RecalcTrigger,TriggerON)),NA())</f>
        <v>1.217832104504879E-2</v>
      </c>
      <c r="H2180" s="42">
        <f>_xll.qlCalendarAdvance(Calendar,$H2179,B2180,"f",FALSE)</f>
        <v>54792</v>
      </c>
      <c r="I2180" s="177">
        <f>_xll.qlInterestRateIndexValueDate(Index1M,$H2180)</f>
        <v>54794</v>
      </c>
      <c r="J2180" s="182">
        <f>IFERROR(_xll.qlIndexFixing(Index1M,$H2180,TRUE,_xll.ohTrigger(RecalcTrigger,Trigger1M)),NA())</f>
        <v>1.2696199636541838E-2</v>
      </c>
      <c r="K2180" s="44">
        <f>IFERROR(_xll.qlIndexFixing(Index3M,H2180,TRUE,_xll.ohTrigger(RecalcTrigger,Trigger3M)),NA())</f>
        <v>1.2729787774556023E-2</v>
      </c>
      <c r="L2180" s="44">
        <f>IFERROR(_xll.qlIndexFixing(Index6M,$H2180,TRUE,_xll.ohTrigger(RecalcTrigger,Trigger6M)),NA())</f>
        <v>1.2770349682799569E-2</v>
      </c>
      <c r="M2180" s="183">
        <f>IFERROR(_xll.qlIndexFixing(Index1Y,$H2180,TRUE,_xll.ohTrigger(RecalcTrigger,Trigger1Y)),NA())</f>
        <v>1.3239725144050725E-2</v>
      </c>
      <c r="N2180" s="182">
        <f>IFERROR(_xll.qlIndexFixing(ONIndex1M,I2180,TRUE,_xll.ohTrigger(RecalcTrigger,Trigger1M)),NA())</f>
        <v>1.2692654357309152E-2</v>
      </c>
      <c r="O2180" s="44">
        <f>IFERROR(_xll.qlIndexFixing(ONIndex3M,I2180,TRUE,_xll.ohTrigger(RecalcTrigger,Trigger3M)),NA())</f>
        <v>1.2722151666304526E-2</v>
      </c>
      <c r="P2180" s="44">
        <f>IFERROR(_xll.qlIndexFixing(ONIndex6M,I2180,TRUE,_xll.ohTrigger(RecalcTrigger,Trigger6M)),NA())</f>
        <v>1.2716719964576129E-2</v>
      </c>
      <c r="Q2180" s="183">
        <f>IFERROR(_xll.qlIndexFixing(ONIndex1Y,I2180,TRUE,_xll.ohTrigger(RecalcTrigger,Trigger1Y)),NA())</f>
        <v>1.3204837725027119E-2</v>
      </c>
    </row>
    <row r="2181" spans="2:17" x14ac:dyDescent="0.2">
      <c r="B2181" s="39" t="s">
        <v>42</v>
      </c>
      <c r="D2181" s="42">
        <f>_xll.qlCalendarAdvance(Calendar,$D2180,B2181,"f",FALSE)</f>
        <v>54799</v>
      </c>
      <c r="E2181" s="177">
        <f>_xll.qlInterestRateIndexValueDate(IndexON,D2181)</f>
        <v>54799</v>
      </c>
      <c r="F2181" s="193">
        <f>IFERROR(_xll.qlIndexFixing(IndexON,D2181,TRUE,_xll.ohTrigger(RecalcTrigger,TriggerON)),NA())</f>
        <v>1.217832104504879E-2</v>
      </c>
      <c r="H2181" s="42">
        <f>_xll.qlCalendarAdvance(Calendar,$H2180,B2181,"f",FALSE)</f>
        <v>54799</v>
      </c>
      <c r="I2181" s="177">
        <f>_xll.qlInterestRateIndexValueDate(Index1M,$H2181)</f>
        <v>54801</v>
      </c>
      <c r="J2181" s="182">
        <f>IFERROR(_xll.qlIndexFixing(Index1M,$H2181,TRUE,_xll.ohTrigger(RecalcTrigger,Trigger1M)),NA())</f>
        <v>1.2694118576190294E-2</v>
      </c>
      <c r="K2181" s="44">
        <f>IFERROR(_xll.qlIndexFixing(Index3M,H2181,TRUE,_xll.ohTrigger(RecalcTrigger,Trigger3M)),NA())</f>
        <v>1.2727627578248857E-2</v>
      </c>
      <c r="L2181" s="44">
        <f>IFERROR(_xll.qlIndexFixing(Index6M,$H2181,TRUE,_xll.ohTrigger(RecalcTrigger,Trigger6M)),NA())</f>
        <v>1.2771487026479579E-2</v>
      </c>
      <c r="M2181" s="183">
        <f>IFERROR(_xll.qlIndexFixing(Index1Y,$H2181,TRUE,_xll.ohTrigger(RecalcTrigger,Trigger1Y)),NA())</f>
        <v>1.3237482918586577E-2</v>
      </c>
      <c r="N2181" s="182">
        <f>IFERROR(_xll.qlIndexFixing(ONIndex1M,I2181,TRUE,_xll.ohTrigger(RecalcTrigger,Trigger1M)),NA())</f>
        <v>1.2690607478083038E-2</v>
      </c>
      <c r="O2181" s="44">
        <f>IFERROR(_xll.qlIndexFixing(ONIndex3M,I2181,TRUE,_xll.ohTrigger(RecalcTrigger,Trigger3M)),NA())</f>
        <v>1.2720046485474867E-2</v>
      </c>
      <c r="P2181" s="44">
        <f>IFERROR(_xll.qlIndexFixing(ONIndex6M,I2181,TRUE,_xll.ohTrigger(RecalcTrigger,Trigger6M)),NA())</f>
        <v>1.2717656911735986E-2</v>
      </c>
      <c r="Q2181" s="183">
        <f>IFERROR(_xll.qlIndexFixing(ONIndex1Y,I2181,TRUE,_xll.ohTrigger(RecalcTrigger,Trigger1Y)),NA())</f>
        <v>1.3202998150534384E-2</v>
      </c>
    </row>
    <row r="2182" spans="2:17" x14ac:dyDescent="0.2">
      <c r="B2182" s="39" t="s">
        <v>42</v>
      </c>
      <c r="D2182" s="42">
        <f>_xll.qlCalendarAdvance(Calendar,$D2181,B2182,"f",FALSE)</f>
        <v>54806</v>
      </c>
      <c r="E2182" s="177">
        <f>_xll.qlInterestRateIndexValueDate(IndexON,D2182)</f>
        <v>54806</v>
      </c>
      <c r="F2182" s="193">
        <f>IFERROR(_xll.qlIndexFixing(IndexON,D2182,TRUE,_xll.ohTrigger(RecalcTrigger,TriggerON)),NA())</f>
        <v>1.2178321045128726E-2</v>
      </c>
      <c r="H2182" s="42">
        <f>_xll.qlCalendarAdvance(Calendar,$H2181,B2182,"f",FALSE)</f>
        <v>54806</v>
      </c>
      <c r="I2182" s="177">
        <f>_xll.qlInterestRateIndexValueDate(Index1M,$H2182)</f>
        <v>54808</v>
      </c>
      <c r="J2182" s="182">
        <f>IFERROR(_xll.qlIndexFixing(Index1M,$H2182,TRUE,_xll.ohTrigger(RecalcTrigger,Trigger1M)),NA())</f>
        <v>1.2692018046974729E-2</v>
      </c>
      <c r="K2182" s="44">
        <f>IFERROR(_xll.qlIndexFixing(Index3M,H2182,TRUE,_xll.ohTrigger(RecalcTrigger,Trigger3M)),NA())</f>
        <v>1.2725458998501971E-2</v>
      </c>
      <c r="L2182" s="44">
        <f>IFERROR(_xll.qlIndexFixing(Index6M,$H2182,TRUE,_xll.ohTrigger(RecalcTrigger,Trigger6M)),NA())</f>
        <v>1.2772640331710343E-2</v>
      </c>
      <c r="M2182" s="183">
        <f>IFERROR(_xll.qlIndexFixing(Index1Y,$H2182,TRUE,_xll.ohTrigger(RecalcTrigger,Trigger1Y)),NA())</f>
        <v>1.3235225602064818E-2</v>
      </c>
      <c r="N2182" s="182">
        <f>IFERROR(_xll.qlIndexFixing(ONIndex1M,I2182,TRUE,_xll.ohTrigger(RecalcTrigger,Trigger1M)),NA())</f>
        <v>1.2688541203411674E-2</v>
      </c>
      <c r="O2182" s="44">
        <f>IFERROR(_xll.qlIndexFixing(ONIndex3M,I2182,TRUE,_xll.ohTrigger(RecalcTrigger,Trigger3M)),NA())</f>
        <v>1.2717933000647719E-2</v>
      </c>
      <c r="P2182" s="44">
        <f>IFERROR(_xll.qlIndexFixing(ONIndex6M,I2182,TRUE,_xll.ohTrigger(RecalcTrigger,Trigger6M)),NA())</f>
        <v>1.2718609337634135E-2</v>
      </c>
      <c r="Q2182" s="183">
        <f>IFERROR(_xll.qlIndexFixing(ONIndex1Y,I2182,TRUE,_xll.ohTrigger(RecalcTrigger,Trigger1Y)),NA())</f>
        <v>1.3201144337910975E-2</v>
      </c>
    </row>
    <row r="2183" spans="2:17" x14ac:dyDescent="0.2">
      <c r="B2183" s="39" t="s">
        <v>42</v>
      </c>
      <c r="D2183" s="42">
        <f>_xll.qlCalendarAdvance(Calendar,$D2182,B2183,"f",FALSE)</f>
        <v>54813</v>
      </c>
      <c r="E2183" s="177">
        <f>_xll.qlInterestRateIndexValueDate(IndexON,D2183)</f>
        <v>54813</v>
      </c>
      <c r="F2183" s="193">
        <f>IFERROR(_xll.qlIndexFixing(IndexON,D2183,TRUE,_xll.ohTrigger(RecalcTrigger,TriggerON)),NA())</f>
        <v>1.2178321045128726E-2</v>
      </c>
      <c r="H2183" s="42">
        <f>_xll.qlCalendarAdvance(Calendar,$H2182,B2183,"f",FALSE)</f>
        <v>54813</v>
      </c>
      <c r="I2183" s="177">
        <f>_xll.qlInterestRateIndexValueDate(Index1M,$H2183)</f>
        <v>54815</v>
      </c>
      <c r="J2183" s="182">
        <f>IFERROR(_xll.qlIndexFixing(Index1M,$H2183,TRUE,_xll.ohTrigger(RecalcTrigger,Trigger1M)),NA())</f>
        <v>1.2689898016925716E-2</v>
      </c>
      <c r="K2183" s="44">
        <f>IFERROR(_xll.qlIndexFixing(Index3M,H2183,TRUE,_xll.ohTrigger(RecalcTrigger,Trigger3M)),NA())</f>
        <v>1.2723282025927318E-2</v>
      </c>
      <c r="L2183" s="44">
        <f>IFERROR(_xll.qlIndexFixing(Index6M,$H2183,TRUE,_xll.ohTrigger(RecalcTrigger,Trigger6M)),NA())</f>
        <v>1.2773809629719921E-2</v>
      </c>
      <c r="M2183" s="183">
        <f>IFERROR(_xll.qlIndexFixing(Index1Y,$H2183,TRUE,_xll.ohTrigger(RecalcTrigger,Trigger1Y)),NA())</f>
        <v>1.3232953168344171E-2</v>
      </c>
      <c r="N2183" s="182">
        <f>IFERROR(_xll.qlIndexFixing(ONIndex1M,I2183,TRUE,_xll.ohTrigger(RecalcTrigger,Trigger1M)),NA())</f>
        <v>1.2686455501400573E-2</v>
      </c>
      <c r="O2183" s="44">
        <f>IFERROR(_xll.qlIndexFixing(ONIndex3M,I2183,TRUE,_xll.ohTrigger(RecalcTrigger,Trigger3M)),NA())</f>
        <v>1.2715811202470562E-2</v>
      </c>
      <c r="P2183" s="44">
        <f>IFERROR(_xll.qlIndexFixing(ONIndex6M,I2183,TRUE,_xll.ohTrigger(RecalcTrigger,Trigger6M)),NA())</f>
        <v>1.2719577273285765E-2</v>
      </c>
      <c r="Q2183" s="183">
        <f>IFERROR(_xll.qlIndexFixing(ONIndex1Y,I2183,TRUE,_xll.ohTrigger(RecalcTrigger,Trigger1Y)),NA())</f>
        <v>1.3199276261177673E-2</v>
      </c>
    </row>
    <row r="2184" spans="2:17" x14ac:dyDescent="0.2">
      <c r="B2184" s="39" t="s">
        <v>42</v>
      </c>
      <c r="D2184" s="42">
        <f>_xll.qlCalendarAdvance(Calendar,$D2183,B2184,"f",FALSE)</f>
        <v>54820</v>
      </c>
      <c r="E2184" s="177">
        <f>_xll.qlInterestRateIndexValueDate(IndexON,D2184)</f>
        <v>54820</v>
      </c>
      <c r="F2184" s="193">
        <f>IFERROR(_xll.qlIndexFixing(IndexON,D2184,TRUE,_xll.ohTrigger(RecalcTrigger,TriggerON)),NA())</f>
        <v>1.2178321045128726E-2</v>
      </c>
      <c r="H2184" s="42">
        <f>_xll.qlCalendarAdvance(Calendar,$H2183,B2184,"f",FALSE)</f>
        <v>54820</v>
      </c>
      <c r="I2184" s="177">
        <f>_xll.qlInterestRateIndexValueDate(Index1M,$H2184)</f>
        <v>54822</v>
      </c>
      <c r="J2184" s="182">
        <f>IFERROR(_xll.qlIndexFixing(Index1M,$H2184,TRUE,_xll.ohTrigger(RecalcTrigger,Trigger1M)),NA())</f>
        <v>1.2687481705847705E-2</v>
      </c>
      <c r="K2184" s="44">
        <f>IFERROR(_xll.qlIndexFixing(Index3M,H2184,TRUE,_xll.ohTrigger(RecalcTrigger,Trigger3M)),NA())</f>
        <v>1.2721029784810755E-2</v>
      </c>
      <c r="L2184" s="44">
        <f>IFERROR(_xll.qlIndexFixing(Index6M,$H2184,TRUE,_xll.ohTrigger(RecalcTrigger,Trigger6M)),NA())</f>
        <v>1.2774994951735489E-2</v>
      </c>
      <c r="M2184" s="183">
        <f>IFERROR(_xll.qlIndexFixing(Index1Y,$H2184,TRUE,_xll.ohTrigger(RecalcTrigger,Trigger1Y)),NA())</f>
        <v>1.3230665591282914E-2</v>
      </c>
      <c r="N2184" s="182">
        <f>IFERROR(_xll.qlIndexFixing(ONIndex1M,I2184,TRUE,_xll.ohTrigger(RecalcTrigger,Trigger1M)),NA())</f>
        <v>1.2684350339835504E-2</v>
      </c>
      <c r="O2184" s="44">
        <f>IFERROR(_xll.qlIndexFixing(ONIndex3M,I2184,TRUE,_xll.ohTrigger(RecalcTrigger,Trigger3M)),NA())</f>
        <v>1.2713681081431005E-2</v>
      </c>
      <c r="P2184" s="44">
        <f>IFERROR(_xll.qlIndexFixing(ONIndex6M,I2184,TRUE,_xll.ohTrigger(RecalcTrigger,Trigger6M)),NA())</f>
        <v>1.2720560749626131E-2</v>
      </c>
      <c r="Q2184" s="183">
        <f>IFERROR(_xll.qlIndexFixing(ONIndex1Y,I2184,TRUE,_xll.ohTrigger(RecalcTrigger,Trigger1Y)),NA())</f>
        <v>1.3197393894435194E-2</v>
      </c>
    </row>
    <row r="2185" spans="2:17" x14ac:dyDescent="0.2">
      <c r="B2185" s="39" t="s">
        <v>42</v>
      </c>
      <c r="D2185" s="42">
        <f>_xll.qlCalendarAdvance(Calendar,$D2184,B2185,"f",FALSE)</f>
        <v>54827</v>
      </c>
      <c r="E2185" s="177">
        <f>_xll.qlInterestRateIndexValueDate(IndexON,D2185)</f>
        <v>54827</v>
      </c>
      <c r="F2185" s="193">
        <f>IFERROR(_xll.qlIndexFixing(IndexON,D2185,TRUE,_xll.ohTrigger(RecalcTrigger,TriggerON)),NA())</f>
        <v>1.217832104504879E-2</v>
      </c>
      <c r="H2185" s="42">
        <f>_xll.qlCalendarAdvance(Calendar,$H2184,B2185,"f",FALSE)</f>
        <v>54827</v>
      </c>
      <c r="I2185" s="177">
        <f>_xll.qlInterestRateIndexValueDate(Index1M,$H2185)</f>
        <v>54829</v>
      </c>
      <c r="J2185" s="182">
        <f>IFERROR(_xll.qlIndexFixing(Index1M,$H2185,TRUE,_xll.ohTrigger(RecalcTrigger,Trigger1M)),NA())</f>
        <v>1.2685328481311891E-2</v>
      </c>
      <c r="K2185" s="44">
        <f>IFERROR(_xll.qlIndexFixing(Index3M,H2185,TRUE,_xll.ohTrigger(RecalcTrigger,Trigger3M)),NA())</f>
        <v>1.2718836678345783E-2</v>
      </c>
      <c r="L2185" s="44">
        <f>IFERROR(_xll.qlIndexFixing(Index6M,$H2185,TRUE,_xll.ohTrigger(RecalcTrigger,Trigger6M)),NA())</f>
        <v>1.2776196328986871E-2</v>
      </c>
      <c r="M2185" s="183">
        <f>IFERROR(_xll.qlIndexFixing(Index1Y,$H2185,TRUE,_xll.ohTrigger(RecalcTrigger,Trigger1Y)),NA())</f>
        <v>1.3228362844741739E-2</v>
      </c>
      <c r="N2185" s="182">
        <f>IFERROR(_xll.qlIndexFixing(ONIndex1M,I2185,TRUE,_xll.ohTrigger(RecalcTrigger,Trigger1M)),NA())</f>
        <v>1.2682225686981852E-2</v>
      </c>
      <c r="O2185" s="44">
        <f>IFERROR(_xll.qlIndexFixing(ONIndex3M,I2185,TRUE,_xll.ohTrigger(RecalcTrigger,Trigger3M)),NA())</f>
        <v>1.2711542628096595E-2</v>
      </c>
      <c r="P2185" s="44">
        <f>IFERROR(_xll.qlIndexFixing(ONIndex6M,I2185,TRUE,_xll.ohTrigger(RecalcTrigger,Trigger6M)),NA())</f>
        <v>1.2721559797750359E-2</v>
      </c>
      <c r="Q2185" s="183">
        <f>IFERROR(_xll.qlIndexFixing(ONIndex1Y,I2185,TRUE,_xll.ohTrigger(RecalcTrigger,Trigger1Y)),NA())</f>
        <v>1.3195497211784257E-2</v>
      </c>
    </row>
    <row r="2186" spans="2:17" x14ac:dyDescent="0.2">
      <c r="B2186" s="39" t="s">
        <v>42</v>
      </c>
      <c r="D2186" s="42">
        <f>_xll.qlCalendarAdvance(Calendar,$D2185,B2186,"f",FALSE)</f>
        <v>54834</v>
      </c>
      <c r="E2186" s="177">
        <f>_xll.qlInterestRateIndexValueDate(IndexON,D2186)</f>
        <v>54834</v>
      </c>
      <c r="F2186" s="193">
        <f>IFERROR(_xll.qlIndexFixing(IndexON,D2186,TRUE,_xll.ohTrigger(RecalcTrigger,TriggerON)),NA())</f>
        <v>1.2178321045128726E-2</v>
      </c>
      <c r="H2186" s="42">
        <f>_xll.qlCalendarAdvance(Calendar,$H2185,B2186,"f",FALSE)</f>
        <v>54834</v>
      </c>
      <c r="I2186" s="177">
        <f>_xll.qlInterestRateIndexValueDate(Index1M,$H2186)</f>
        <v>54836</v>
      </c>
      <c r="J2186" s="182">
        <f>IFERROR(_xll.qlIndexFixing(Index1M,$H2186,TRUE,_xll.ohTrigger(RecalcTrigger,Trigger1M)),NA())</f>
        <v>1.2683155671850965E-2</v>
      </c>
      <c r="K2186" s="44">
        <f>IFERROR(_xll.qlIndexFixing(Index3M,H2186,TRUE,_xll.ohTrigger(RecalcTrigger,Trigger3M)),NA())</f>
        <v>1.2716635151834131E-2</v>
      </c>
      <c r="L2186" s="44">
        <f>IFERROR(_xll.qlIndexFixing(Index6M,$H2186,TRUE,_xll.ohTrigger(RecalcTrigger,Trigger6M)),NA())</f>
        <v>1.277741379270301E-2</v>
      </c>
      <c r="M2186" s="183">
        <f>IFERROR(_xll.qlIndexFixing(Index1Y,$H2186,TRUE,_xll.ohTrigger(RecalcTrigger,Trigger1Y)),NA())</f>
        <v>1.3226044902581115E-2</v>
      </c>
      <c r="N2186" s="182">
        <f>IFERROR(_xll.qlIndexFixing(ONIndex1M,I2186,TRUE,_xll.ohTrigger(RecalcTrigger,Trigger1M)),NA())</f>
        <v>1.2680081510865193E-2</v>
      </c>
      <c r="O2186" s="44">
        <f>IFERROR(_xll.qlIndexFixing(ONIndex3M,I2186,TRUE,_xll.ohTrigger(RecalcTrigger,Trigger3M)),NA())</f>
        <v>1.270939583335462E-2</v>
      </c>
      <c r="P2186" s="44">
        <f>IFERROR(_xll.qlIndexFixing(ONIndex6M,I2186,TRUE,_xll.ohTrigger(RecalcTrigger,Trigger6M)),NA())</f>
        <v>1.272257444867364E-2</v>
      </c>
      <c r="Q2186" s="183">
        <f>IFERROR(_xll.qlIndexFixing(ONIndex1Y,I2186,TRUE,_xll.ohTrigger(RecalcTrigger,Trigger1Y)),NA())</f>
        <v>1.3193586187405515E-2</v>
      </c>
    </row>
    <row r="2187" spans="2:17" x14ac:dyDescent="0.2">
      <c r="B2187" s="39" t="s">
        <v>42</v>
      </c>
      <c r="D2187" s="42">
        <f>_xll.qlCalendarAdvance(Calendar,$D2186,B2187,"f",FALSE)</f>
        <v>54841</v>
      </c>
      <c r="E2187" s="177">
        <f>_xll.qlInterestRateIndexValueDate(IndexON,D2187)</f>
        <v>54841</v>
      </c>
      <c r="F2187" s="193">
        <f>IFERROR(_xll.qlIndexFixing(IndexON,D2187,TRUE,_xll.ohTrigger(RecalcTrigger,TriggerON)),NA())</f>
        <v>1.2178321045128726E-2</v>
      </c>
      <c r="H2187" s="42">
        <f>_xll.qlCalendarAdvance(Calendar,$H2186,B2187,"f",FALSE)</f>
        <v>54841</v>
      </c>
      <c r="I2187" s="177">
        <f>_xll.qlInterestRateIndexValueDate(Index1M,$H2187)</f>
        <v>54843</v>
      </c>
      <c r="J2187" s="182">
        <f>IFERROR(_xll.qlIndexFixing(Index1M,$H2187,TRUE,_xll.ohTrigger(RecalcTrigger,Trigger1M)),NA())</f>
        <v>1.2680963245493362E-2</v>
      </c>
      <c r="K2187" s="44">
        <f>IFERROR(_xll.qlIndexFixing(Index3M,H2187,TRUE,_xll.ohTrigger(RecalcTrigger,Trigger3M)),NA())</f>
        <v>1.2714425195887349E-2</v>
      </c>
      <c r="L2187" s="44">
        <f>IFERROR(_xll.qlIndexFixing(Index6M,$H2187,TRUE,_xll.ohTrigger(RecalcTrigger,Trigger6M)),NA())</f>
        <v>1.2778647374114174E-2</v>
      </c>
      <c r="M2187" s="183">
        <f>IFERROR(_xll.qlIndexFixing(Index1Y,$H2187,TRUE,_xll.ohTrigger(RecalcTrigger,Trigger1Y)),NA())</f>
        <v>1.3223711738663485E-2</v>
      </c>
      <c r="N2187" s="182">
        <f>IFERROR(_xll.qlIndexFixing(ONIndex1M,I2187,TRUE,_xll.ohTrigger(RecalcTrigger,Trigger1M)),NA())</f>
        <v>1.2677917779431169E-2</v>
      </c>
      <c r="O2187" s="44">
        <f>IFERROR(_xll.qlIndexFixing(ONIndex3M,I2187,TRUE,_xll.ohTrigger(RecalcTrigger,Trigger3M)),NA())</f>
        <v>1.2707240687692689E-2</v>
      </c>
      <c r="P2187" s="44">
        <f>IFERROR(_xll.qlIndexFixing(ONIndex6M,I2187,TRUE,_xll.ohTrigger(RecalcTrigger,Trigger6M)),NA())</f>
        <v>1.2723604733251292E-2</v>
      </c>
      <c r="Q2187" s="183">
        <f>IFERROR(_xll.qlIndexFixing(ONIndex1Y,I2187,TRUE,_xll.ohTrigger(RecalcTrigger,Trigger1Y)),NA())</f>
        <v>1.3191660795239812E-2</v>
      </c>
    </row>
    <row r="2188" spans="2:17" x14ac:dyDescent="0.2">
      <c r="B2188" s="39" t="s">
        <v>42</v>
      </c>
      <c r="D2188" s="42">
        <f>_xll.qlCalendarAdvance(Calendar,$D2187,B2188,"f",FALSE)</f>
        <v>54848</v>
      </c>
      <c r="E2188" s="177">
        <f>_xll.qlInterestRateIndexValueDate(IndexON,D2188)</f>
        <v>54848</v>
      </c>
      <c r="F2188" s="193">
        <f>IFERROR(_xll.qlIndexFixing(IndexON,D2188,TRUE,_xll.ohTrigger(RecalcTrigger,TriggerON)),NA())</f>
        <v>1.2178321045128726E-2</v>
      </c>
      <c r="H2188" s="42">
        <f>_xll.qlCalendarAdvance(Calendar,$H2187,B2188,"f",FALSE)</f>
        <v>54848</v>
      </c>
      <c r="I2188" s="177">
        <f>_xll.qlInterestRateIndexValueDate(Index1M,$H2188)</f>
        <v>54850</v>
      </c>
      <c r="J2188" s="182">
        <f>IFERROR(_xll.qlIndexFixing(Index1M,$H2188,TRUE,_xll.ohTrigger(RecalcTrigger,Trigger1M)),NA())</f>
        <v>1.267900423491175E-2</v>
      </c>
      <c r="K2188" s="44">
        <f>IFERROR(_xll.qlIndexFixing(Index3M,H2188,TRUE,_xll.ohTrigger(RecalcTrigger,Trigger3M)),NA())</f>
        <v>1.2712399032488346E-2</v>
      </c>
      <c r="L2188" s="44">
        <f>IFERROR(_xll.qlIndexFixing(Index6M,$H2188,TRUE,_xll.ohTrigger(RecalcTrigger,Trigger6M)),NA())</f>
        <v>1.2781504555737035E-2</v>
      </c>
      <c r="M2188" s="183">
        <f>IFERROR(_xll.qlIndexFixing(Index1Y,$H2188,TRUE,_xll.ohTrigger(RecalcTrigger,Trigger1Y)),NA())</f>
        <v>1.3221363326851294E-2</v>
      </c>
      <c r="N2188" s="182">
        <f>IFERROR(_xll.qlIndexFixing(ONIndex1M,I2188,TRUE,_xll.ohTrigger(RecalcTrigger,Trigger1M)),NA())</f>
        <v>1.2675734460785293E-2</v>
      </c>
      <c r="O2188" s="44">
        <f>IFERROR(_xll.qlIndexFixing(ONIndex3M,I2188,TRUE,_xll.ohTrigger(RecalcTrigger,Trigger3M)),NA())</f>
        <v>1.2705077181518476E-2</v>
      </c>
      <c r="P2188" s="44">
        <f>IFERROR(_xll.qlIndexFixing(ONIndex6M,I2188,TRUE,_xll.ohTrigger(RecalcTrigger,Trigger6M)),NA())</f>
        <v>1.2724650682738314E-2</v>
      </c>
      <c r="Q2188" s="183">
        <f>IFERROR(_xll.qlIndexFixing(ONIndex1Y,I2188,TRUE,_xll.ohTrigger(RecalcTrigger,Trigger1Y)),NA())</f>
        <v>1.3189721009627675E-2</v>
      </c>
    </row>
    <row r="2189" spans="2:17" x14ac:dyDescent="0.2">
      <c r="B2189" s="39" t="s">
        <v>42</v>
      </c>
      <c r="D2189" s="42">
        <f>_xll.qlCalendarAdvance(Calendar,$D2188,B2189,"f",FALSE)</f>
        <v>54855</v>
      </c>
      <c r="E2189" s="177">
        <f>_xll.qlInterestRateIndexValueDate(IndexON,D2189)</f>
        <v>54855</v>
      </c>
      <c r="F2189" s="193">
        <f>IFERROR(_xll.qlIndexFixing(IndexON,D2189,TRUE,_xll.ohTrigger(RecalcTrigger,TriggerON)),NA())</f>
        <v>1.2178321045128726E-2</v>
      </c>
      <c r="H2189" s="42">
        <f>_xll.qlCalendarAdvance(Calendar,$H2188,B2189,"f",FALSE)</f>
        <v>54855</v>
      </c>
      <c r="I2189" s="177">
        <f>_xll.qlInterestRateIndexValueDate(Index1M,$H2189)</f>
        <v>54857</v>
      </c>
      <c r="J2189" s="182">
        <f>IFERROR(_xll.qlIndexFixing(Index1M,$H2189,TRUE,_xll.ohTrigger(RecalcTrigger,Trigger1M)),NA())</f>
        <v>1.2676827955520055E-2</v>
      </c>
      <c r="K2189" s="44">
        <f>IFERROR(_xll.qlIndexFixing(Index3M,H2189,TRUE,_xll.ohTrigger(RecalcTrigger,Trigger3M)),NA())</f>
        <v>1.2710170137902058E-2</v>
      </c>
      <c r="L2189" s="44">
        <f>IFERROR(_xll.qlIndexFixing(Index6M,$H2189,TRUE,_xll.ohTrigger(RecalcTrigger,Trigger6M)),NA())</f>
        <v>1.27827765261744E-2</v>
      </c>
      <c r="M2189" s="183">
        <f>IFERROR(_xll.qlIndexFixing(Index1Y,$H2189,TRUE,_xll.ohTrigger(RecalcTrigger,Trigger1Y)),NA())</f>
        <v>1.3218999641008294E-2</v>
      </c>
      <c r="N2189" s="182">
        <f>IFERROR(_xll.qlIndexFixing(ONIndex1M,I2189,TRUE,_xll.ohTrigger(RecalcTrigger,Trigger1M)),NA())</f>
        <v>1.2673531523033077E-2</v>
      </c>
      <c r="O2189" s="44">
        <f>IFERROR(_xll.qlIndexFixing(ONIndex3M,I2189,TRUE,_xll.ohTrigger(RecalcTrigger,Trigger3M)),NA())</f>
        <v>1.2702905305959078E-2</v>
      </c>
      <c r="P2189" s="44">
        <f>IFERROR(_xll.qlIndexFixing(ONIndex6M,I2189,TRUE,_xll.ohTrigger(RecalcTrigger,Trigger6M)),NA())</f>
        <v>1.2725712327750216E-2</v>
      </c>
      <c r="Q2189" s="183">
        <f>IFERROR(_xll.qlIndexFixing(ONIndex1Y,I2189,TRUE,_xll.ohTrigger(RecalcTrigger,Trigger1Y)),NA())</f>
        <v>1.3187766804509948E-2</v>
      </c>
    </row>
    <row r="2190" spans="2:17" x14ac:dyDescent="0.2">
      <c r="B2190" s="39" t="s">
        <v>42</v>
      </c>
      <c r="D2190" s="42">
        <f>_xll.qlCalendarAdvance(Calendar,$D2189,B2190,"f",FALSE)</f>
        <v>54862</v>
      </c>
      <c r="E2190" s="177">
        <f>_xll.qlInterestRateIndexValueDate(IndexON,D2190)</f>
        <v>54862</v>
      </c>
      <c r="F2190" s="193">
        <f>IFERROR(_xll.qlIndexFixing(IndexON,D2190,TRUE,_xll.ohTrigger(RecalcTrigger,TriggerON)),NA())</f>
        <v>1.2178321045128726E-2</v>
      </c>
      <c r="H2190" s="42">
        <f>_xll.qlCalendarAdvance(Calendar,$H2189,B2190,"f",FALSE)</f>
        <v>54862</v>
      </c>
      <c r="I2190" s="177">
        <f>_xll.qlInterestRateIndexValueDate(Index1M,$H2190)</f>
        <v>54864</v>
      </c>
      <c r="J2190" s="182">
        <f>IFERROR(_xll.qlIndexFixing(Index1M,$H2190,TRUE,_xll.ohTrigger(RecalcTrigger,Trigger1M)),NA())</f>
        <v>1.2674509097044817E-2</v>
      </c>
      <c r="K2190" s="44">
        <f>IFERROR(_xll.qlIndexFixing(Index3M,H2190,TRUE,_xll.ohTrigger(RecalcTrigger,Trigger3M)),NA())</f>
        <v>1.2707932782842575E-2</v>
      </c>
      <c r="L2190" s="44">
        <f>IFERROR(_xll.qlIndexFixing(Index6M,$H2190,TRUE,_xll.ohTrigger(RecalcTrigger,Trigger6M)),NA())</f>
        <v>1.2784064722046523E-2</v>
      </c>
      <c r="M2190" s="183">
        <f>IFERROR(_xll.qlIndexFixing(Index1Y,$H2190,TRUE,_xll.ohTrigger(RecalcTrigger,Trigger1Y)),NA())</f>
        <v>1.3216620654999777E-2</v>
      </c>
      <c r="N2190" s="182">
        <f>IFERROR(_xll.qlIndexFixing(ONIndex1M,I2190,TRUE,_xll.ohTrigger(RecalcTrigger,Trigger1M)),NA())</f>
        <v>1.2671308934280034E-2</v>
      </c>
      <c r="O2190" s="44">
        <f>IFERROR(_xll.qlIndexFixing(ONIndex3M,I2190,TRUE,_xll.ohTrigger(RecalcTrigger,Trigger3M)),NA())</f>
        <v>1.270072505118236E-2</v>
      </c>
      <c r="P2190" s="44">
        <f>IFERROR(_xll.qlIndexFixing(ONIndex6M,I2190,TRUE,_xll.ohTrigger(RecalcTrigger,Trigger6M)),NA())</f>
        <v>1.2726789699701868E-2</v>
      </c>
      <c r="Q2190" s="183">
        <f>IFERROR(_xll.qlIndexFixing(ONIndex1Y,I2190,TRUE,_xll.ohTrigger(RecalcTrigger,Trigger1Y)),NA())</f>
        <v>1.3185798153987349E-2</v>
      </c>
    </row>
    <row r="2191" spans="2:17" x14ac:dyDescent="0.2">
      <c r="B2191" s="39" t="s">
        <v>42</v>
      </c>
      <c r="D2191" s="42">
        <f>_xll.qlCalendarAdvance(Calendar,$D2190,B2191,"f",FALSE)</f>
        <v>54869</v>
      </c>
      <c r="E2191" s="177">
        <f>_xll.qlInterestRateIndexValueDate(IndexON,D2191)</f>
        <v>54869</v>
      </c>
      <c r="F2191" s="193">
        <f>IFERROR(_xll.qlIndexFixing(IndexON,D2191,TRUE,_xll.ohTrigger(RecalcTrigger,TriggerON)),NA())</f>
        <v>1.2178321045128726E-2</v>
      </c>
      <c r="H2191" s="42">
        <f>_xll.qlCalendarAdvance(Calendar,$H2190,B2191,"f",FALSE)</f>
        <v>54869</v>
      </c>
      <c r="I2191" s="177">
        <f>_xll.qlInterestRateIndexValueDate(Index1M,$H2191)</f>
        <v>54871</v>
      </c>
      <c r="J2191" s="182">
        <f>IFERROR(_xll.qlIndexFixing(Index1M,$H2191,TRUE,_xll.ohTrigger(RecalcTrigger,Trigger1M)),NA())</f>
        <v>1.267223190912159E-2</v>
      </c>
      <c r="K2191" s="44">
        <f>IFERROR(_xll.qlIndexFixing(Index3M,H2191,TRUE,_xll.ohTrigger(RecalcTrigger,Trigger3M)),NA())</f>
        <v>1.2705686957922629E-2</v>
      </c>
      <c r="L2191" s="44">
        <f>IFERROR(_xll.qlIndexFixing(Index6M,$H2191,TRUE,_xll.ohTrigger(RecalcTrigger,Trigger6M)),NA())</f>
        <v>1.2785369174591214E-2</v>
      </c>
      <c r="M2191" s="183">
        <f>IFERROR(_xll.qlIndexFixing(Index1Y,$H2191,TRUE,_xll.ohTrigger(RecalcTrigger,Trigger1Y)),NA())</f>
        <v>1.3214226342690811E-2</v>
      </c>
      <c r="N2191" s="182">
        <f>IFERROR(_xll.qlIndexFixing(ONIndex1M,I2191,TRUE,_xll.ohTrigger(RecalcTrigger,Trigger1M)),NA())</f>
        <v>1.2669066662311934E-2</v>
      </c>
      <c r="O2191" s="44">
        <f>IFERROR(_xll.qlIndexFixing(ONIndex3M,I2191,TRUE,_xll.ohTrigger(RecalcTrigger,Trigger3M)),NA())</f>
        <v>1.2698536407995675E-2</v>
      </c>
      <c r="P2191" s="44">
        <f>IFERROR(_xll.qlIndexFixing(ONIndex6M,I2191,TRUE,_xll.ohTrigger(RecalcTrigger,Trigger6M)),NA())</f>
        <v>1.2727882829288717E-2</v>
      </c>
      <c r="Q2191" s="183">
        <f>IFERROR(_xll.qlIndexFixing(ONIndex1Y,I2191,TRUE,_xll.ohTrigger(RecalcTrigger,Trigger1Y)),NA())</f>
        <v>1.3183815032240531E-2</v>
      </c>
    </row>
    <row r="2192" spans="2:17" x14ac:dyDescent="0.2">
      <c r="B2192" s="39" t="s">
        <v>42</v>
      </c>
      <c r="D2192" s="42">
        <f>_xll.qlCalendarAdvance(Calendar,$D2191,B2192,"f",FALSE)</f>
        <v>54876</v>
      </c>
      <c r="E2192" s="177">
        <f>_xll.qlInterestRateIndexValueDate(IndexON,D2192)</f>
        <v>54876</v>
      </c>
      <c r="F2192" s="193">
        <f>IFERROR(_xll.qlIndexFixing(IndexON,D2192,TRUE,_xll.ohTrigger(RecalcTrigger,TriggerON)),NA())</f>
        <v>1.217832104504879E-2</v>
      </c>
      <c r="H2192" s="42">
        <f>_xll.qlCalendarAdvance(Calendar,$H2191,B2192,"f",FALSE)</f>
        <v>54876</v>
      </c>
      <c r="I2192" s="177">
        <f>_xll.qlInterestRateIndexValueDate(Index1M,$H2192)</f>
        <v>54878</v>
      </c>
      <c r="J2192" s="182">
        <f>IFERROR(_xll.qlIndexFixing(Index1M,$H2192,TRUE,_xll.ohTrigger(RecalcTrigger,Trigger1M)),NA())</f>
        <v>1.2669763251134419E-2</v>
      </c>
      <c r="K2192" s="44">
        <f>IFERROR(_xll.qlIndexFixing(Index3M,H2192,TRUE,_xll.ohTrigger(RecalcTrigger,Trigger3M)),NA())</f>
        <v>1.2703371381964999E-2</v>
      </c>
      <c r="L2192" s="44">
        <f>IFERROR(_xll.qlIndexFixing(Index6M,$H2192,TRUE,_xll.ohTrigger(RecalcTrigger,Trigger6M)),NA())</f>
        <v>1.2785710475516965E-2</v>
      </c>
      <c r="M2192" s="183">
        <f>IFERROR(_xll.qlIndexFixing(Index1Y,$H2192,TRUE,_xll.ohTrigger(RecalcTrigger,Trigger1Y)),NA())</f>
        <v>1.3211757480279435E-2</v>
      </c>
      <c r="N2192" s="182">
        <f>IFERROR(_xll.qlIndexFixing(ONIndex1M,I2192,TRUE,_xll.ohTrigger(RecalcTrigger,Trigger1M)),NA())</f>
        <v>1.2666804675394161E-2</v>
      </c>
      <c r="O2192" s="44">
        <f>IFERROR(_xll.qlIndexFixing(ONIndex3M,I2192,TRUE,_xll.ohTrigger(RecalcTrigger,Trigger3M)),NA())</f>
        <v>1.2696339366966569E-2</v>
      </c>
      <c r="P2192" s="44">
        <f>IFERROR(_xll.qlIndexFixing(ONIndex6M,I2192,TRUE,_xll.ohTrigger(RecalcTrigger,Trigger6M)),NA())</f>
        <v>1.2728991747685825E-2</v>
      </c>
      <c r="Q2192" s="183">
        <f>IFERROR(_xll.qlIndexFixing(ONIndex1Y,I2192,TRUE,_xll.ohTrigger(RecalcTrigger,Trigger1Y)),NA())</f>
        <v>1.3181817413210339E-2</v>
      </c>
    </row>
    <row r="2193" spans="2:17" x14ac:dyDescent="0.2">
      <c r="B2193" s="39" t="s">
        <v>42</v>
      </c>
      <c r="D2193" s="42">
        <f>_xll.qlCalendarAdvance(Calendar,$D2192,B2193,"f",FALSE)</f>
        <v>54883</v>
      </c>
      <c r="E2193" s="177">
        <f>_xll.qlInterestRateIndexValueDate(IndexON,D2193)</f>
        <v>54883</v>
      </c>
      <c r="F2193" s="193">
        <f>IFERROR(_xll.qlIndexFixing(IndexON,D2193,TRUE,_xll.ohTrigger(RecalcTrigger,TriggerON)),NA())</f>
        <v>1.217832104504879E-2</v>
      </c>
      <c r="H2193" s="42">
        <f>_xll.qlCalendarAdvance(Calendar,$H2192,B2193,"f",FALSE)</f>
        <v>54883</v>
      </c>
      <c r="I2193" s="177">
        <f>_xll.qlInterestRateIndexValueDate(Index1M,$H2193)</f>
        <v>54885</v>
      </c>
      <c r="J2193" s="182">
        <f>IFERROR(_xll.qlIndexFixing(Index1M,$H2193,TRUE,_xll.ohTrigger(RecalcTrigger,Trigger1M)),NA())</f>
        <v>1.2667618135408509E-2</v>
      </c>
      <c r="K2193" s="44">
        <f>IFERROR(_xll.qlIndexFixing(Index3M,H2193,TRUE,_xll.ohTrigger(RecalcTrigger,Trigger3M)),NA())</f>
        <v>1.2701109276947412E-2</v>
      </c>
      <c r="L2193" s="44">
        <f>IFERROR(_xll.qlIndexFixing(Index6M,$H2193,TRUE,_xll.ohTrigger(RecalcTrigger,Trigger6M)),NA())</f>
        <v>1.2787043864522294E-2</v>
      </c>
      <c r="M2193" s="183">
        <f>IFERROR(_xll.qlIndexFixing(Index1Y,$H2193,TRUE,_xll.ohTrigger(RecalcTrigger,Trigger1Y)),NA())</f>
        <v>1.3209391634639482E-2</v>
      </c>
      <c r="N2193" s="182">
        <f>IFERROR(_xll.qlIndexFixing(ONIndex1M,I2193,TRUE,_xll.ohTrigger(RecalcTrigger,Trigger1M)),NA())</f>
        <v>1.2663867386102368E-2</v>
      </c>
      <c r="O2193" s="44">
        <f>IFERROR(_xll.qlIndexFixing(ONIndex3M,I2193,TRUE,_xll.ohTrigger(RecalcTrigger,Trigger3M)),NA())</f>
        <v>1.2693502245308963E-2</v>
      </c>
      <c r="P2193" s="44">
        <f>IFERROR(_xll.qlIndexFixing(ONIndex6M,I2193,TRUE,_xll.ohTrigger(RecalcTrigger,Trigger6M)),NA())</f>
        <v>1.2730440749564309E-2</v>
      </c>
      <c r="Q2193" s="183">
        <f>IFERROR(_xll.qlIndexFixing(ONIndex1Y,I2193,TRUE,_xll.ohTrigger(RecalcTrigger,Trigger1Y)),NA())</f>
        <v>1.3179227702444507E-2</v>
      </c>
    </row>
    <row r="2194" spans="2:17" x14ac:dyDescent="0.2">
      <c r="B2194" s="39" t="s">
        <v>42</v>
      </c>
      <c r="D2194" s="42">
        <f>_xll.qlCalendarAdvance(Calendar,$D2193,B2194,"f",FALSE)</f>
        <v>54890</v>
      </c>
      <c r="E2194" s="177">
        <f>_xll.qlInterestRateIndexValueDate(IndexON,D2194)</f>
        <v>54890</v>
      </c>
      <c r="F2194" s="193">
        <f>IFERROR(_xll.qlIndexFixing(IndexON,D2194,TRUE,_xll.ohTrigger(RecalcTrigger,TriggerON)),NA())</f>
        <v>1.217832104504879E-2</v>
      </c>
      <c r="H2194" s="42">
        <f>_xll.qlCalendarAdvance(Calendar,$H2193,B2194,"f",FALSE)</f>
        <v>54890</v>
      </c>
      <c r="I2194" s="177">
        <f>_xll.qlInterestRateIndexValueDate(Index1M,$H2194)</f>
        <v>54892</v>
      </c>
      <c r="J2194" s="182">
        <f>IFERROR(_xll.qlIndexFixing(Index1M,$H2194,TRUE,_xll.ohTrigger(RecalcTrigger,Trigger1M)),NA())</f>
        <v>1.2665281485667312E-2</v>
      </c>
      <c r="K2194" s="44">
        <f>IFERROR(_xll.qlIndexFixing(Index3M,H2194,TRUE,_xll.ohTrigger(RecalcTrigger,Trigger3M)),NA())</f>
        <v>1.2698838674855131E-2</v>
      </c>
      <c r="L2194" s="44">
        <f>IFERROR(_xll.qlIndexFixing(Index6M,$H2194,TRUE,_xll.ohTrigger(RecalcTrigger,Trigger6M)),NA())</f>
        <v>1.2788393595473999E-2</v>
      </c>
      <c r="M2194" s="183">
        <f>IFERROR(_xll.qlIndexFixing(Index1Y,$H2194,TRUE,_xll.ohTrigger(RecalcTrigger,Trigger1Y)),NA())</f>
        <v>1.3206951186633391E-2</v>
      </c>
      <c r="N2194" s="182">
        <f>IFERROR(_xll.qlIndexFixing(ONIndex1M,I2194,TRUE,_xll.ohTrigger(RecalcTrigger,Trigger1M)),NA())</f>
        <v>1.2662221428652032E-2</v>
      </c>
      <c r="O2194" s="44">
        <f>IFERROR(_xll.qlIndexFixing(ONIndex3M,I2194,TRUE,_xll.ohTrigger(RecalcTrigger,Trigger3M)),NA())</f>
        <v>1.269192005413089E-2</v>
      </c>
      <c r="P2194" s="44">
        <f>IFERROR(_xll.qlIndexFixing(ONIndex6M,I2194,TRUE,_xll.ohTrigger(RecalcTrigger,Trigger6M)),NA())</f>
        <v>1.2731257074731772E-2</v>
      </c>
      <c r="Q2194" s="183">
        <f>IFERROR(_xll.qlIndexFixing(ONIndex1Y,I2194,TRUE,_xll.ohTrigger(RecalcTrigger,Trigger1Y)),NA())</f>
        <v>1.3177778580262256E-2</v>
      </c>
    </row>
    <row r="2195" spans="2:17" x14ac:dyDescent="0.2">
      <c r="B2195" s="39" t="s">
        <v>42</v>
      </c>
      <c r="D2195" s="42">
        <f>_xll.qlCalendarAdvance(Calendar,$D2194,B2195,"f",FALSE)</f>
        <v>54897</v>
      </c>
      <c r="E2195" s="177">
        <f>_xll.qlInterestRateIndexValueDate(IndexON,D2195)</f>
        <v>54897</v>
      </c>
      <c r="F2195" s="193">
        <f>IFERROR(_xll.qlIndexFixing(IndexON,D2195,TRUE,_xll.ohTrigger(RecalcTrigger,TriggerON)),NA())</f>
        <v>1.2178321045128726E-2</v>
      </c>
      <c r="H2195" s="42">
        <f>_xll.qlCalendarAdvance(Calendar,$H2194,B2195,"f",FALSE)</f>
        <v>54897</v>
      </c>
      <c r="I2195" s="177">
        <f>_xll.qlInterestRateIndexValueDate(Index1M,$H2195)</f>
        <v>54899</v>
      </c>
      <c r="J2195" s="182">
        <f>IFERROR(_xll.qlIndexFixing(Index1M,$H2195,TRUE,_xll.ohTrigger(RecalcTrigger,Trigger1M)),NA())</f>
        <v>1.2662924951372112E-2</v>
      </c>
      <c r="K2195" s="44">
        <f>IFERROR(_xll.qlIndexFixing(Index3M,H2195,TRUE,_xll.ohTrigger(RecalcTrigger,Trigger3M)),NA())</f>
        <v>1.2696559566297866E-2</v>
      </c>
      <c r="L2195" s="44">
        <f>IFERROR(_xll.qlIndexFixing(Index6M,$H2195,TRUE,_xll.ohTrigger(RecalcTrigger,Trigger6M)),NA())</f>
        <v>1.2789759699606548E-2</v>
      </c>
      <c r="M2195" s="183">
        <f>IFERROR(_xll.qlIndexFixing(Index1Y,$H2195,TRUE,_xll.ohTrigger(RecalcTrigger,Trigger1Y)),NA())</f>
        <v>1.3204495307799397E-2</v>
      </c>
      <c r="N2195" s="182">
        <f>IFERROR(_xll.qlIndexFixing(ONIndex1M,I2195,TRUE,_xll.ohTrigger(RecalcTrigger,Trigger1M)),NA())</f>
        <v>1.265990010487883E-2</v>
      </c>
      <c r="O2195" s="44">
        <f>IFERROR(_xll.qlIndexFixing(ONIndex3M,I2195,TRUE,_xll.ohTrigger(RecalcTrigger,Trigger3M)),NA())</f>
        <v>1.2689697763539343E-2</v>
      </c>
      <c r="P2195" s="44">
        <f>IFERROR(_xll.qlIndexFixing(ONIndex6M,I2195,TRUE,_xll.ohTrigger(RecalcTrigger,Trigger6M)),NA())</f>
        <v>1.2732413545331056E-2</v>
      </c>
      <c r="Q2195" s="183">
        <f>IFERROR(_xll.qlIndexFixing(ONIndex1Y,I2195,TRUE,_xll.ohTrigger(RecalcTrigger,Trigger1Y)),NA())</f>
        <v>1.3175737314385927E-2</v>
      </c>
    </row>
    <row r="2196" spans="2:17" x14ac:dyDescent="0.2">
      <c r="B2196" s="39" t="s">
        <v>42</v>
      </c>
      <c r="D2196" s="42">
        <f>_xll.qlCalendarAdvance(Calendar,$D2195,B2196,"f",FALSE)</f>
        <v>54904</v>
      </c>
      <c r="E2196" s="177">
        <f>_xll.qlInterestRateIndexValueDate(IndexON,D2196)</f>
        <v>54904</v>
      </c>
      <c r="F2196" s="193">
        <f>IFERROR(_xll.qlIndexFixing(IndexON,D2196,TRUE,_xll.ohTrigger(RecalcTrigger,TriggerON)),NA())</f>
        <v>1.217832104504879E-2</v>
      </c>
      <c r="H2196" s="42">
        <f>_xll.qlCalendarAdvance(Calendar,$H2195,B2196,"f",FALSE)</f>
        <v>54904</v>
      </c>
      <c r="I2196" s="177">
        <f>_xll.qlInterestRateIndexValueDate(Index1M,$H2196)</f>
        <v>54906</v>
      </c>
      <c r="J2196" s="182">
        <f>IFERROR(_xll.qlIndexFixing(Index1M,$H2196,TRUE,_xll.ohTrigger(RecalcTrigger,Trigger1M)),NA())</f>
        <v>1.2660548500543489E-2</v>
      </c>
      <c r="K2196" s="44">
        <f>IFERROR(_xll.qlIndexFixing(Index3M,H2196,TRUE,_xll.ohTrigger(RecalcTrigger,Trigger3M)),NA())</f>
        <v>1.2694271941886206E-2</v>
      </c>
      <c r="L2196" s="44">
        <f>IFERROR(_xll.qlIndexFixing(Index6M,$H2196,TRUE,_xll.ohTrigger(RecalcTrigger,Trigger6M)),NA())</f>
        <v>1.2791142208156593E-2</v>
      </c>
      <c r="M2196" s="183">
        <f>IFERROR(_xll.qlIndexFixing(Index1Y,$H2196,TRUE,_xll.ohTrigger(RecalcTrigger,Trigger1Y)),NA())</f>
        <v>1.3202023972007825E-2</v>
      </c>
      <c r="N2196" s="182">
        <f>IFERROR(_xll.qlIndexFixing(ONIndex1M,I2196,TRUE,_xll.ohTrigger(RecalcTrigger,Trigger1M)),NA())</f>
        <v>1.2657558938418134E-2</v>
      </c>
      <c r="O2196" s="44">
        <f>IFERROR(_xll.qlIndexFixing(ONIndex3M,I2196,TRUE,_xll.ohTrigger(RecalcTrigger,Trigger3M)),NA())</f>
        <v>1.2687467037615363E-2</v>
      </c>
      <c r="P2196" s="44">
        <f>IFERROR(_xll.qlIndexFixing(ONIndex6M,I2196,TRUE,_xll.ohTrigger(RecalcTrigger,Trigger6M)),NA())</f>
        <v>1.2733585928881297E-2</v>
      </c>
      <c r="Q2196" s="183">
        <f>IFERROR(_xll.qlIndexFixing(ONIndex1Y,I2196,TRUE,_xll.ohTrigger(RecalcTrigger,Trigger1Y)),NA())</f>
        <v>1.3173681447868901E-2</v>
      </c>
    </row>
    <row r="2197" spans="2:17" x14ac:dyDescent="0.2">
      <c r="B2197" s="39" t="s">
        <v>42</v>
      </c>
      <c r="D2197" s="42">
        <f>_xll.qlCalendarAdvance(Calendar,$D2196,B2197,"f",FALSE)</f>
        <v>54911</v>
      </c>
      <c r="E2197" s="177">
        <f>_xll.qlInterestRateIndexValueDate(IndexON,D2197)</f>
        <v>54911</v>
      </c>
      <c r="F2197" s="193">
        <f>IFERROR(_xll.qlIndexFixing(IndexON,D2197,TRUE,_xll.ohTrigger(RecalcTrigger,TriggerON)),NA())</f>
        <v>1.217832104504879E-2</v>
      </c>
      <c r="H2197" s="42">
        <f>_xll.qlCalendarAdvance(Calendar,$H2196,B2197,"f",FALSE)</f>
        <v>54911</v>
      </c>
      <c r="I2197" s="177">
        <f>_xll.qlInterestRateIndexValueDate(Index1M,$H2197)</f>
        <v>54913</v>
      </c>
      <c r="J2197" s="182">
        <f>IFERROR(_xll.qlIndexFixing(Index1M,$H2197,TRUE,_xll.ohTrigger(RecalcTrigger,Trigger1M)),NA())</f>
        <v>1.2658152101204523E-2</v>
      </c>
      <c r="K2197" s="44">
        <f>IFERROR(_xll.qlIndexFixing(Index3M,H2197,TRUE,_xll.ohTrigger(RecalcTrigger,Trigger3M)),NA())</f>
        <v>1.2692033615479041E-2</v>
      </c>
      <c r="L2197" s="44">
        <f>IFERROR(_xll.qlIndexFixing(Index6M,$H2197,TRUE,_xll.ohTrigger(RecalcTrigger,Trigger6M)),NA())</f>
        <v>1.2793539029388625E-2</v>
      </c>
      <c r="M2197" s="183">
        <f>IFERROR(_xll.qlIndexFixing(Index1Y,$H2197,TRUE,_xll.ohTrigger(RecalcTrigger,Trigger1Y)),NA())</f>
        <v>1.3199537153130537E-2</v>
      </c>
      <c r="N2197" s="182">
        <f>IFERROR(_xll.qlIndexFixing(ONIndex1M,I2197,TRUE,_xll.ohTrigger(RecalcTrigger,Trigger1M)),NA())</f>
        <v>1.265519789713565E-2</v>
      </c>
      <c r="O2197" s="44">
        <f>IFERROR(_xll.qlIndexFixing(ONIndex3M,I2197,TRUE,_xll.ohTrigger(RecalcTrigger,Trigger3M)),NA())</f>
        <v>1.2685227867006432E-2</v>
      </c>
      <c r="P2197" s="44">
        <f>IFERROR(_xll.qlIndexFixing(ONIndex6M,I2197,TRUE,_xll.ohTrigger(RecalcTrigger,Trigger6M)),NA())</f>
        <v>1.2734774256157877E-2</v>
      </c>
      <c r="Q2197" s="183">
        <f>IFERROR(_xll.qlIndexFixing(ONIndex1Y,I2197,TRUE,_xll.ohTrigger(RecalcTrigger,Trigger1Y)),NA())</f>
        <v>1.317161095473196E-2</v>
      </c>
    </row>
    <row r="2198" spans="2:17" x14ac:dyDescent="0.2">
      <c r="B2198" s="39" t="s">
        <v>42</v>
      </c>
      <c r="D2198" s="42">
        <f>_xll.qlCalendarAdvance(Calendar,$D2197,B2198,"f",FALSE)</f>
        <v>54918</v>
      </c>
      <c r="E2198" s="177">
        <f>_xll.qlInterestRateIndexValueDate(IndexON,D2198)</f>
        <v>54918</v>
      </c>
      <c r="F2198" s="193">
        <f>IFERROR(_xll.qlIndexFixing(IndexON,D2198,TRUE,_xll.ohTrigger(RecalcTrigger,TriggerON)),NA())</f>
        <v>1.2178321045128726E-2</v>
      </c>
      <c r="H2198" s="42">
        <f>_xll.qlCalendarAdvance(Calendar,$H2197,B2198,"f",FALSE)</f>
        <v>54918</v>
      </c>
      <c r="I2198" s="177">
        <f>_xll.qlInterestRateIndexValueDate(Index1M,$H2198)</f>
        <v>54920</v>
      </c>
      <c r="J2198" s="182">
        <f>IFERROR(_xll.qlIndexFixing(Index1M,$H2198,TRUE,_xll.ohTrigger(RecalcTrigger,Trigger1M)),NA())</f>
        <v>1.265573572138079E-2</v>
      </c>
      <c r="K2198" s="44">
        <f>IFERROR(_xll.qlIndexFixing(Index3M,H2198,TRUE,_xll.ohTrigger(RecalcTrigger,Trigger3M)),NA())</f>
        <v>1.2689728238612244E-2</v>
      </c>
      <c r="L2198" s="44">
        <f>IFERROR(_xll.qlIndexFixing(Index6M,$H2198,TRUE,_xll.ohTrigger(RecalcTrigger,Trigger6M)),NA())</f>
        <v>1.2794958153353204E-2</v>
      </c>
      <c r="M2198" s="183">
        <f>IFERROR(_xll.qlIndexFixing(Index1Y,$H2198,TRUE,_xll.ohTrigger(RecalcTrigger,Trigger1Y)),NA())</f>
        <v>1.3197034825039828E-2</v>
      </c>
      <c r="N2198" s="182">
        <f>IFERROR(_xll.qlIndexFixing(ONIndex1M,I2198,TRUE,_xll.ohTrigger(RecalcTrigger,Trigger1M)),NA())</f>
        <v>1.2652816949136891E-2</v>
      </c>
      <c r="O2198" s="44">
        <f>IFERROR(_xll.qlIndexFixing(ONIndex3M,I2198,TRUE,_xll.ohTrigger(RecalcTrigger,Trigger3M)),NA())</f>
        <v>1.2682980242439967E-2</v>
      </c>
      <c r="P2198" s="44">
        <f>IFERROR(_xll.qlIndexFixing(ONIndex6M,I2198,TRUE,_xll.ohTrigger(RecalcTrigger,Trigger6M)),NA())</f>
        <v>1.2735978558175987E-2</v>
      </c>
      <c r="Q2198" s="183">
        <f>IFERROR(_xll.qlIndexFixing(ONIndex1Y,I2198,TRUE,_xll.ohTrigger(RecalcTrigger,Trigger1Y)),NA())</f>
        <v>1.3169525808836013E-2</v>
      </c>
    </row>
    <row r="2199" spans="2:17" x14ac:dyDescent="0.2">
      <c r="B2199" s="39" t="s">
        <v>42</v>
      </c>
      <c r="D2199" s="42">
        <f>_xll.qlCalendarAdvance(Calendar,$D2198,B2199,"f",FALSE)</f>
        <v>54925</v>
      </c>
      <c r="E2199" s="177">
        <f>_xll.qlInterestRateIndexValueDate(IndexON,D2199)</f>
        <v>54925</v>
      </c>
      <c r="F2199" s="193">
        <f>IFERROR(_xll.qlIndexFixing(IndexON,D2199,TRUE,_xll.ohTrigger(RecalcTrigger,TriggerON)),NA())</f>
        <v>1.217832104504879E-2</v>
      </c>
      <c r="H2199" s="42">
        <f>_xll.qlCalendarAdvance(Calendar,$H2198,B2199,"f",FALSE)</f>
        <v>54925</v>
      </c>
      <c r="I2199" s="177">
        <f>_xll.qlInterestRateIndexValueDate(Index1M,$H2199)</f>
        <v>54927</v>
      </c>
      <c r="J2199" s="182">
        <f>IFERROR(_xll.qlIndexFixing(Index1M,$H2199,TRUE,_xll.ohTrigger(RecalcTrigger,Trigger1M)),NA())</f>
        <v>1.2653299329097867E-2</v>
      </c>
      <c r="K2199" s="44">
        <f>IFERROR(_xll.qlIndexFixing(Index3M,H2199,TRUE,_xll.ohTrigger(RecalcTrigger,Trigger3M)),NA())</f>
        <v>1.2687414316765939E-2</v>
      </c>
      <c r="L2199" s="44">
        <f>IFERROR(_xll.qlIndexFixing(Index6M,$H2199,TRUE,_xll.ohTrigger(RecalcTrigger,Trigger6M)),NA())</f>
        <v>1.2796393783914301E-2</v>
      </c>
      <c r="M2199" s="183">
        <f>IFERROR(_xll.qlIndexFixing(Index1Y,$H2199,TRUE,_xll.ohTrigger(RecalcTrigger,Trigger1Y)),NA())</f>
        <v>1.3194516961609089E-2</v>
      </c>
      <c r="N2199" s="182">
        <f>IFERROR(_xll.qlIndexFixing(ONIndex1M,I2199,TRUE,_xll.ohTrigger(RecalcTrigger,Trigger1M)),NA())</f>
        <v>1.2650416062367498E-2</v>
      </c>
      <c r="O2199" s="44">
        <f>IFERROR(_xll.qlIndexFixing(ONIndex3M,I2199,TRUE,_xll.ohTrigger(RecalcTrigger,Trigger3M)),NA())</f>
        <v>1.2680724154403578E-2</v>
      </c>
      <c r="P2199" s="44">
        <f>IFERROR(_xll.qlIndexFixing(ONIndex6M,I2199,TRUE,_xll.ohTrigger(RecalcTrigger,Trigger6M)),NA())</f>
        <v>1.2737198865950816E-2</v>
      </c>
      <c r="Q2199" s="183">
        <f>IFERROR(_xll.qlIndexFixing(ONIndex1Y,I2199,TRUE,_xll.ohTrigger(RecalcTrigger,Trigger1Y)),NA())</f>
        <v>1.3167425984601522E-2</v>
      </c>
    </row>
    <row r="2200" spans="2:17" x14ac:dyDescent="0.2">
      <c r="B2200" s="39" t="s">
        <v>42</v>
      </c>
      <c r="D2200" s="42">
        <f>_xll.qlCalendarAdvance(Calendar,$D2199,B2200,"f",FALSE)</f>
        <v>54932</v>
      </c>
      <c r="E2200" s="177">
        <f>_xll.qlInterestRateIndexValueDate(IndexON,D2200)</f>
        <v>54932</v>
      </c>
      <c r="F2200" s="193">
        <f>IFERROR(_xll.qlIndexFixing(IndexON,D2200,TRUE,_xll.ohTrigger(RecalcTrigger,TriggerON)),NA())</f>
        <v>1.217832104504879E-2</v>
      </c>
      <c r="H2200" s="42">
        <f>_xll.qlCalendarAdvance(Calendar,$H2199,B2200,"f",FALSE)</f>
        <v>54932</v>
      </c>
      <c r="I2200" s="177">
        <f>_xll.qlInterestRateIndexValueDate(Index1M,$H2200)</f>
        <v>54934</v>
      </c>
      <c r="J2200" s="182">
        <f>IFERROR(_xll.qlIndexFixing(Index1M,$H2200,TRUE,_xll.ohTrigger(RecalcTrigger,Trigger1M)),NA())</f>
        <v>1.2650842892378833E-2</v>
      </c>
      <c r="K2200" s="44">
        <f>IFERROR(_xll.qlIndexFixing(Index3M,H2200,TRUE,_xll.ohTrigger(RecalcTrigger,Trigger3M)),NA())</f>
        <v>1.2685091840549379E-2</v>
      </c>
      <c r="L2200" s="44">
        <f>IFERROR(_xll.qlIndexFixing(Index6M,$H2200,TRUE,_xll.ohTrigger(RecalcTrigger,Trigger6M)),NA())</f>
        <v>1.2797845952314453E-2</v>
      </c>
      <c r="M2200" s="183">
        <f>IFERROR(_xll.qlIndexFixing(Index1Y,$H2200,TRUE,_xll.ohTrigger(RecalcTrigger,Trigger1Y)),NA())</f>
        <v>1.3191983536712594E-2</v>
      </c>
      <c r="N2200" s="182">
        <f>IFERROR(_xll.qlIndexFixing(ONIndex1M,I2200,TRUE,_xll.ohTrigger(RecalcTrigger,Trigger1M)),NA())</f>
        <v>1.2647995205092855E-2</v>
      </c>
      <c r="O2200" s="44">
        <f>IFERROR(_xll.qlIndexFixing(ONIndex3M,I2200,TRUE,_xll.ohTrigger(RecalcTrigger,Trigger3M)),NA())</f>
        <v>1.2678459593544744E-2</v>
      </c>
      <c r="P2200" s="44">
        <f>IFERROR(_xll.qlIndexFixing(ONIndex6M,I2200,TRUE,_xll.ohTrigger(RecalcTrigger,Trigger6M)),NA())</f>
        <v>1.2738435210497556E-2</v>
      </c>
      <c r="Q2200" s="183">
        <f>IFERROR(_xll.qlIndexFixing(ONIndex1Y,I2200,TRUE,_xll.ohTrigger(RecalcTrigger,Trigger1Y)),NA())</f>
        <v>1.3165311456049267E-2</v>
      </c>
    </row>
    <row r="2201" spans="2:17" x14ac:dyDescent="0.2">
      <c r="B2201" s="39" t="s">
        <v>42</v>
      </c>
      <c r="D2201" s="42">
        <f>_xll.qlCalendarAdvance(Calendar,$D2200,B2201,"f",FALSE)</f>
        <v>54939</v>
      </c>
      <c r="E2201" s="177">
        <f>_xll.qlInterestRateIndexValueDate(IndexON,D2201)</f>
        <v>54939</v>
      </c>
      <c r="F2201" s="193">
        <f>IFERROR(_xll.qlIndexFixing(IndexON,D2201,TRUE,_xll.ohTrigger(RecalcTrigger,TriggerON)),NA())</f>
        <v>1.217832104504879E-2</v>
      </c>
      <c r="H2201" s="42">
        <f>_xll.qlCalendarAdvance(Calendar,$H2200,B2201,"f",FALSE)</f>
        <v>54939</v>
      </c>
      <c r="I2201" s="177">
        <f>_xll.qlInterestRateIndexValueDate(Index1M,$H2201)</f>
        <v>54941</v>
      </c>
      <c r="J2201" s="182">
        <f>IFERROR(_xll.qlIndexFixing(Index1M,$H2201,TRUE,_xll.ohTrigger(RecalcTrigger,Trigger1M)),NA())</f>
        <v>1.2648366379251763E-2</v>
      </c>
      <c r="K2201" s="44">
        <f>IFERROR(_xll.qlIndexFixing(Index3M,H2201,TRUE,_xll.ohTrigger(RecalcTrigger,Trigger3M)),NA())</f>
        <v>1.2682760800574421E-2</v>
      </c>
      <c r="L2201" s="44">
        <f>IFERROR(_xll.qlIndexFixing(Index6M,$H2201,TRUE,_xll.ohTrigger(RecalcTrigger,Trigger6M)),NA())</f>
        <v>1.2798301910496662E-2</v>
      </c>
      <c r="M2201" s="183">
        <f>IFERROR(_xll.qlIndexFixing(Index1Y,$H2201,TRUE,_xll.ohTrigger(RecalcTrigger,Trigger1Y)),NA())</f>
        <v>1.3189434524225699E-2</v>
      </c>
      <c r="N2201" s="182">
        <f>IFERROR(_xll.qlIndexFixing(ONIndex1M,I2201,TRUE,_xll.ohTrigger(RecalcTrigger,Trigger1M)),NA())</f>
        <v>1.2645554345018795E-2</v>
      </c>
      <c r="O2201" s="44">
        <f>IFERROR(_xll.qlIndexFixing(ONIndex3M,I2201,TRUE,_xll.ohTrigger(RecalcTrigger,Trigger3M)),NA())</f>
        <v>1.2676186550431012E-2</v>
      </c>
      <c r="P2201" s="44">
        <f>IFERROR(_xll.qlIndexFixing(ONIndex6M,I2201,TRUE,_xll.ohTrigger(RecalcTrigger,Trigger6M)),NA())</f>
        <v>1.2739687622911333E-2</v>
      </c>
      <c r="Q2201" s="183">
        <f>IFERROR(_xll.qlIndexFixing(ONIndex1Y,I2201,TRUE,_xll.ohTrigger(RecalcTrigger,Trigger1Y)),NA())</f>
        <v>1.3163182197279966E-2</v>
      </c>
    </row>
    <row r="2202" spans="2:17" x14ac:dyDescent="0.2">
      <c r="B2202" s="39" t="s">
        <v>42</v>
      </c>
      <c r="D2202" s="42">
        <f>_xll.qlCalendarAdvance(Calendar,$D2201,B2202,"f",FALSE)</f>
        <v>54946</v>
      </c>
      <c r="E2202" s="177">
        <f>_xll.qlInterestRateIndexValueDate(IndexON,D2202)</f>
        <v>54946</v>
      </c>
      <c r="F2202" s="193">
        <f>IFERROR(_xll.qlIndexFixing(IndexON,D2202,TRUE,_xll.ohTrigger(RecalcTrigger,TriggerON)),NA())</f>
        <v>1.2178321045128726E-2</v>
      </c>
      <c r="H2202" s="42">
        <f>_xll.qlCalendarAdvance(Calendar,$H2201,B2202,"f",FALSE)</f>
        <v>54946</v>
      </c>
      <c r="I2202" s="177">
        <f>_xll.qlInterestRateIndexValueDate(Index1M,$H2202)</f>
        <v>54948</v>
      </c>
      <c r="J2202" s="182">
        <f>IFERROR(_xll.qlIndexFixing(Index1M,$H2202,TRUE,_xll.ohTrigger(RecalcTrigger,Trigger1M)),NA())</f>
        <v>1.2645869757737238E-2</v>
      </c>
      <c r="K2202" s="44">
        <f>IFERROR(_xll.qlIndexFixing(Index3M,H2202,TRUE,_xll.ohTrigger(RecalcTrigger,Trigger3M)),NA())</f>
        <v>1.2680421187451184E-2</v>
      </c>
      <c r="L2202" s="44">
        <f>IFERROR(_xll.qlIndexFixing(Index6M,$H2202,TRUE,_xll.ohTrigger(RecalcTrigger,Trigger6M)),NA())</f>
        <v>1.2799783501552841E-2</v>
      </c>
      <c r="M2202" s="183">
        <f>IFERROR(_xll.qlIndexFixing(Index1Y,$H2202,TRUE,_xll.ohTrigger(RecalcTrigger,Trigger1Y)),NA())</f>
        <v>1.3186869898025524E-2</v>
      </c>
      <c r="N2202" s="182">
        <f>IFERROR(_xll.qlIndexFixing(ONIndex1M,I2202,TRUE,_xll.ohTrigger(RecalcTrigger,Trigger1M)),NA())</f>
        <v>1.2643093450570575E-2</v>
      </c>
      <c r="O2202" s="44">
        <f>IFERROR(_xll.qlIndexFixing(ONIndex3M,I2202,TRUE,_xll.ohTrigger(RecalcTrigger,Trigger3M)),NA())</f>
        <v>1.2673905015789799E-2</v>
      </c>
      <c r="P2202" s="44">
        <f>IFERROR(_xll.qlIndexFixing(ONIndex6M,I2202,TRUE,_xll.ohTrigger(RecalcTrigger,Trigger6M)),NA())</f>
        <v>1.2740956134047465E-2</v>
      </c>
      <c r="Q2202" s="183">
        <f>IFERROR(_xll.qlIndexFixing(ONIndex1Y,I2202,TRUE,_xll.ohTrigger(RecalcTrigger,Trigger1Y)),NA())</f>
        <v>1.31610381823144E-2</v>
      </c>
    </row>
    <row r="2203" spans="2:17" x14ac:dyDescent="0.2">
      <c r="B2203" s="39" t="s">
        <v>42</v>
      </c>
      <c r="D2203" s="42">
        <f>_xll.qlCalendarAdvance(Calendar,$D2202,B2203,"f",FALSE)</f>
        <v>54953</v>
      </c>
      <c r="E2203" s="177">
        <f>_xll.qlInterestRateIndexValueDate(IndexON,D2203)</f>
        <v>54953</v>
      </c>
      <c r="F2203" s="193">
        <f>IFERROR(_xll.qlIndexFixing(IndexON,D2203,TRUE,_xll.ohTrigger(RecalcTrigger,TriggerON)),NA())</f>
        <v>1.2178321045128726E-2</v>
      </c>
      <c r="H2203" s="42">
        <f>_xll.qlCalendarAdvance(Calendar,$H2202,B2203,"f",FALSE)</f>
        <v>54953</v>
      </c>
      <c r="I2203" s="177">
        <f>_xll.qlInterestRateIndexValueDate(Index1M,$H2203)</f>
        <v>54955</v>
      </c>
      <c r="J2203" s="182">
        <f>IFERROR(_xll.qlIndexFixing(Index1M,$H2203,TRUE,_xll.ohTrigger(RecalcTrigger,Trigger1M)),NA())</f>
        <v>1.2643352995865831E-2</v>
      </c>
      <c r="K2203" s="44">
        <f>IFERROR(_xll.qlIndexFixing(Index3M,H2203,TRUE,_xll.ohTrigger(RecalcTrigger,Trigger3M)),NA())</f>
        <v>1.2678072991791526E-2</v>
      </c>
      <c r="L2203" s="44">
        <f>IFERROR(_xll.qlIndexFixing(Index6M,$H2203,TRUE,_xll.ohTrigger(RecalcTrigger,Trigger6M)),NA())</f>
        <v>1.2801281715697936E-2</v>
      </c>
      <c r="M2203" s="183">
        <f>IFERROR(_xll.qlIndexFixing(Index1Y,$H2203,TRUE,_xll.ohTrigger(RecalcTrigger,Trigger1Y)),NA())</f>
        <v>1.3184289631988526E-2</v>
      </c>
      <c r="N2203" s="182">
        <f>IFERROR(_xll.qlIndexFixing(ONIndex1M,I2203,TRUE,_xll.ohTrigger(RecalcTrigger,Trigger1M)),NA())</f>
        <v>1.2640612489533964E-2</v>
      </c>
      <c r="O2203" s="44">
        <f>IFERROR(_xll.qlIndexFixing(ONIndex3M,I2203,TRUE,_xll.ohTrigger(RecalcTrigger,Trigger3M)),NA())</f>
        <v>1.2671614980348522E-2</v>
      </c>
      <c r="P2203" s="44">
        <f>IFERROR(_xll.qlIndexFixing(ONIndex6M,I2203,TRUE,_xll.ohTrigger(RecalcTrigger,Trigger6M)),NA())</f>
        <v>1.2742240775001079E-2</v>
      </c>
      <c r="Q2203" s="183">
        <f>IFERROR(_xll.qlIndexFixing(ONIndex1Y,I2203,TRUE,_xll.ohTrigger(RecalcTrigger,Trigger1Y)),NA())</f>
        <v>1.3158879385253286E-2</v>
      </c>
    </row>
    <row r="2204" spans="2:17" x14ac:dyDescent="0.2">
      <c r="B2204" s="39" t="s">
        <v>42</v>
      </c>
      <c r="D2204" s="42">
        <f>_xll.qlCalendarAdvance(Calendar,$D2203,B2204,"f",FALSE)</f>
        <v>54960</v>
      </c>
      <c r="E2204" s="177">
        <f>_xll.qlInterestRateIndexValueDate(IndexON,D2204)</f>
        <v>54960</v>
      </c>
      <c r="F2204" s="193">
        <f>IFERROR(_xll.qlIndexFixing(IndexON,D2204,TRUE,_xll.ohTrigger(RecalcTrigger,TriggerON)),NA())</f>
        <v>1.2178321045128726E-2</v>
      </c>
      <c r="H2204" s="42">
        <f>_xll.qlCalendarAdvance(Calendar,$H2203,B2204,"f",FALSE)</f>
        <v>54960</v>
      </c>
      <c r="I2204" s="177">
        <f>_xll.qlInterestRateIndexValueDate(Index1M,$H2204)</f>
        <v>54962</v>
      </c>
      <c r="J2204" s="182">
        <f>IFERROR(_xll.qlIndexFixing(Index1M,$H2204,TRUE,_xll.ohTrigger(RecalcTrigger,Trigger1M)),NA())</f>
        <v>1.2640816061658122E-2</v>
      </c>
      <c r="K2204" s="44">
        <f>IFERROR(_xll.qlIndexFixing(Index3M,H2204,TRUE,_xll.ohTrigger(RecalcTrigger,Trigger3M)),NA())</f>
        <v>1.267571620420296E-2</v>
      </c>
      <c r="L2204" s="44">
        <f>IFERROR(_xll.qlIndexFixing(Index6M,$H2204,TRUE,_xll.ohTrigger(RecalcTrigger,Trigger6M)),NA())</f>
        <v>1.2802796584172531E-2</v>
      </c>
      <c r="M2204" s="183">
        <f>IFERROR(_xll.qlIndexFixing(Index1Y,$H2204,TRUE,_xll.ohTrigger(RecalcTrigger,Trigger1Y)),NA())</f>
        <v>1.3181693699993792E-2</v>
      </c>
      <c r="N2204" s="182">
        <f>IFERROR(_xll.qlIndexFixing(ONIndex1M,I2204,TRUE,_xll.ohTrigger(RecalcTrigger,Trigger1M)),NA())</f>
        <v>1.2638111430174348E-2</v>
      </c>
      <c r="O2204" s="44">
        <f>IFERROR(_xll.qlIndexFixing(ONIndex3M,I2204,TRUE,_xll.ohTrigger(RecalcTrigger,Trigger3M)),NA())</f>
        <v>1.2669316434674727E-2</v>
      </c>
      <c r="P2204" s="44">
        <f>IFERROR(_xll.qlIndexFixing(ONIndex6M,I2204,TRUE,_xll.ohTrigger(RecalcTrigger,Trigger6M)),NA())</f>
        <v>1.2743541576707429E-2</v>
      </c>
      <c r="Q2204" s="183">
        <f>IFERROR(_xll.qlIndexFixing(ONIndex1Y,I2204,TRUE,_xll.ohTrigger(RecalcTrigger,Trigger1Y)),NA())</f>
        <v>1.3156705780357214E-2</v>
      </c>
    </row>
    <row r="2205" spans="2:17" x14ac:dyDescent="0.2">
      <c r="B2205" s="39" t="s">
        <v>42</v>
      </c>
      <c r="D2205" s="42">
        <f>_xll.qlCalendarAdvance(Calendar,$D2204,B2205,"f",FALSE)</f>
        <v>54967</v>
      </c>
      <c r="E2205" s="177">
        <f>_xll.qlInterestRateIndexValueDate(IndexON,D2205)</f>
        <v>54967</v>
      </c>
      <c r="F2205" s="193">
        <f>IFERROR(_xll.qlIndexFixing(IndexON,D2205,TRUE,_xll.ohTrigger(RecalcTrigger,TriggerON)),NA())</f>
        <v>1.2178321045128726E-2</v>
      </c>
      <c r="H2205" s="42">
        <f>_xll.qlCalendarAdvance(Calendar,$H2204,B2205,"f",FALSE)</f>
        <v>54967</v>
      </c>
      <c r="I2205" s="177">
        <f>_xll.qlInterestRateIndexValueDate(Index1M,$H2205)</f>
        <v>54969</v>
      </c>
      <c r="J2205" s="182">
        <f>IFERROR(_xll.qlIndexFixing(Index1M,$H2205,TRUE,_xll.ohTrigger(RecalcTrigger,Trigger1M)),NA())</f>
        <v>1.2638146422856203E-2</v>
      </c>
      <c r="K2205" s="44">
        <f>IFERROR(_xll.qlIndexFixing(Index3M,H2205,TRUE,_xll.ohTrigger(RecalcTrigger,Trigger3M)),NA())</f>
        <v>1.2673350815300822E-2</v>
      </c>
      <c r="L2205" s="44">
        <f>IFERROR(_xll.qlIndexFixing(Index6M,$H2205,TRUE,_xll.ohTrigger(RecalcTrigger,Trigger6M)),NA())</f>
        <v>1.2804328138218087E-2</v>
      </c>
      <c r="M2205" s="183">
        <f>IFERROR(_xll.qlIndexFixing(Index1Y,$H2205,TRUE,_xll.ohTrigger(RecalcTrigger,Trigger1Y)),NA())</f>
        <v>1.3179082075920627E-2</v>
      </c>
      <c r="N2205" s="182">
        <f>IFERROR(_xll.qlIndexFixing(ONIndex1M,I2205,TRUE,_xll.ohTrigger(RecalcTrigger,Trigger1M)),NA())</f>
        <v>1.2635590240277494E-2</v>
      </c>
      <c r="O2205" s="44">
        <f>IFERROR(_xll.qlIndexFixing(ONIndex3M,I2205,TRUE,_xll.ohTrigger(RecalcTrigger,Trigger3M)),NA())</f>
        <v>1.2667009369176085E-2</v>
      </c>
      <c r="P2205" s="44">
        <f>IFERROR(_xll.qlIndexFixing(ONIndex6M,I2205,TRUE,_xll.ohTrigger(RecalcTrigger,Trigger6M)),NA())</f>
        <v>1.2744858570341577E-2</v>
      </c>
      <c r="Q2205" s="183">
        <f>IFERROR(_xll.qlIndexFixing(ONIndex1Y,I2205,TRUE,_xll.ohTrigger(RecalcTrigger,Trigger1Y)),NA())</f>
        <v>1.3154517341567029E-2</v>
      </c>
    </row>
    <row r="2206" spans="2:17" x14ac:dyDescent="0.2">
      <c r="B2206" s="39" t="s">
        <v>42</v>
      </c>
      <c r="D2206" s="42">
        <f>_xll.qlCalendarAdvance(Calendar,$D2205,B2206,"f",FALSE)</f>
        <v>54974</v>
      </c>
      <c r="E2206" s="177">
        <f>_xll.qlInterestRateIndexValueDate(IndexON,D2206)</f>
        <v>54974</v>
      </c>
      <c r="F2206" s="193">
        <f>IFERROR(_xll.qlIndexFixing(IndexON,D2206,TRUE,_xll.ohTrigger(RecalcTrigger,TriggerON)),NA())</f>
        <v>1.2178321045128726E-2</v>
      </c>
      <c r="H2206" s="42">
        <f>_xll.qlCalendarAdvance(Calendar,$H2205,B2206,"f",FALSE)</f>
        <v>54974</v>
      </c>
      <c r="I2206" s="177">
        <f>_xll.qlInterestRateIndexValueDate(Index1M,$H2206)</f>
        <v>54976</v>
      </c>
      <c r="J2206" s="182">
        <f>IFERROR(_xll.qlIndexFixing(Index1M,$H2206,TRUE,_xll.ohTrigger(RecalcTrigger,Trigger1M)),NA())</f>
        <v>1.2635681548338606E-2</v>
      </c>
      <c r="K2206" s="44">
        <f>IFERROR(_xll.qlIndexFixing(Index3M,H2206,TRUE,_xll.ohTrigger(RecalcTrigger,Trigger3M)),NA())</f>
        <v>1.2670976815691752E-2</v>
      </c>
      <c r="L2206" s="44">
        <f>IFERROR(_xll.qlIndexFixing(Index6M,$H2206,TRUE,_xll.ohTrigger(RecalcTrigger,Trigger6M)),NA())</f>
        <v>1.2806908006984126E-2</v>
      </c>
      <c r="M2206" s="183">
        <f>IFERROR(_xll.qlIndexFixing(Index1Y,$H2206,TRUE,_xll.ohTrigger(RecalcTrigger,Trigger1Y)),NA())</f>
        <v>1.317645473364943E-2</v>
      </c>
      <c r="N2206" s="182">
        <f>IFERROR(_xll.qlIndexFixing(ONIndex1M,I2206,TRUE,_xll.ohTrigger(RecalcTrigger,Trigger1M)),NA())</f>
        <v>1.2633048888028853E-2</v>
      </c>
      <c r="O2206" s="44">
        <f>IFERROR(_xll.qlIndexFixing(ONIndex3M,I2206,TRUE,_xll.ohTrigger(RecalcTrigger,Trigger3M)),NA())</f>
        <v>1.2664693774659952E-2</v>
      </c>
      <c r="P2206" s="44">
        <f>IFERROR(_xll.qlIndexFixing(ONIndex6M,I2206,TRUE,_xll.ohTrigger(RecalcTrigger,Trigger6M)),NA())</f>
        <v>1.274619178659897E-2</v>
      </c>
      <c r="Q2206" s="183">
        <f>IFERROR(_xll.qlIndexFixing(ONIndex1Y,I2206,TRUE,_xll.ohTrigger(RecalcTrigger,Trigger1Y)),NA())</f>
        <v>1.3152314043063384E-2</v>
      </c>
    </row>
    <row r="2207" spans="2:17" x14ac:dyDescent="0.2">
      <c r="B2207" s="39" t="s">
        <v>42</v>
      </c>
      <c r="D2207" s="42">
        <f>_xll.qlCalendarAdvance(Calendar,$D2206,B2207,"f",FALSE)</f>
        <v>54981</v>
      </c>
      <c r="E2207" s="177">
        <f>_xll.qlInterestRateIndexValueDate(IndexON,D2207)</f>
        <v>54981</v>
      </c>
      <c r="F2207" s="193">
        <f>IFERROR(_xll.qlIndexFixing(IndexON,D2207,TRUE,_xll.ohTrigger(RecalcTrigger,TriggerON)),NA())</f>
        <v>1.2178321045128726E-2</v>
      </c>
      <c r="H2207" s="42">
        <f>_xll.qlCalendarAdvance(Calendar,$H2206,B2207,"f",FALSE)</f>
        <v>54981</v>
      </c>
      <c r="I2207" s="177">
        <f>_xll.qlInterestRateIndexValueDate(Index1M,$H2207)</f>
        <v>54983</v>
      </c>
      <c r="J2207" s="182">
        <f>IFERROR(_xll.qlIndexFixing(Index1M,$H2207,TRUE,_xll.ohTrigger(RecalcTrigger,Trigger1M)),NA())</f>
        <v>1.2633083905280451E-2</v>
      </c>
      <c r="K2207" s="44">
        <f>IFERROR(_xll.qlIndexFixing(Index3M,H2207,TRUE,_xll.ohTrigger(RecalcTrigger,Trigger3M)),NA())</f>
        <v>1.2668594195989348E-2</v>
      </c>
      <c r="L2207" s="44">
        <f>IFERROR(_xll.qlIndexFixing(Index6M,$H2207,TRUE,_xll.ohTrigger(RecalcTrigger,Trigger6M)),NA())</f>
        <v>1.2808476815094212E-2</v>
      </c>
      <c r="M2207" s="183">
        <f>IFERROR(_xll.qlIndexFixing(Index1Y,$H2207,TRUE,_xll.ohTrigger(RecalcTrigger,Trigger1Y)),NA())</f>
        <v>1.317381164706148E-2</v>
      </c>
      <c r="N2207" s="182">
        <f>IFERROR(_xll.qlIndexFixing(ONIndex1M,I2207,TRUE,_xll.ohTrigger(RecalcTrigger,Trigger1M)),NA())</f>
        <v>1.2630487341533936E-2</v>
      </c>
      <c r="O2207" s="44">
        <f>IFERROR(_xll.qlIndexFixing(ONIndex3M,I2207,TRUE,_xll.ohTrigger(RecalcTrigger,Trigger3M)),NA())</f>
        <v>1.2662369641773807E-2</v>
      </c>
      <c r="P2207" s="44">
        <f>IFERROR(_xll.qlIndexFixing(ONIndex6M,I2207,TRUE,_xll.ohTrigger(RecalcTrigger,Trigger6M)),NA())</f>
        <v>1.2747541256734607E-2</v>
      </c>
      <c r="Q2207" s="183">
        <f>IFERROR(_xll.qlIndexFixing(ONIndex1Y,I2207,TRUE,_xll.ohTrigger(RecalcTrigger,Trigger1Y)),NA())</f>
        <v>1.3150095859026933E-2</v>
      </c>
    </row>
    <row r="2208" spans="2:17" x14ac:dyDescent="0.2">
      <c r="B2208" s="39" t="s">
        <v>42</v>
      </c>
      <c r="D2208" s="42">
        <f>_xll.qlCalendarAdvance(Calendar,$D2207,B2208,"f",FALSE)</f>
        <v>54988</v>
      </c>
      <c r="E2208" s="177">
        <f>_xll.qlInterestRateIndexValueDate(IndexON,D2208)</f>
        <v>54988</v>
      </c>
      <c r="F2208" s="193">
        <f>IFERROR(_xll.qlIndexFixing(IndexON,D2208,TRUE,_xll.ohTrigger(RecalcTrigger,TriggerON)),NA())</f>
        <v>1.2178321045128726E-2</v>
      </c>
      <c r="H2208" s="42">
        <f>_xll.qlCalendarAdvance(Calendar,$H2207,B2208,"f",FALSE)</f>
        <v>54988</v>
      </c>
      <c r="I2208" s="177">
        <f>_xll.qlInterestRateIndexValueDate(Index1M,$H2208)</f>
        <v>54990</v>
      </c>
      <c r="J2208" s="182">
        <f>IFERROR(_xll.qlIndexFixing(Index1M,$H2208,TRUE,_xll.ohTrigger(RecalcTrigger,Trigger1M)),NA())</f>
        <v>1.2630465961988302E-2</v>
      </c>
      <c r="K2208" s="44">
        <f>IFERROR(_xll.qlIndexFixing(Index3M,H2208,TRUE,_xll.ohTrigger(RecalcTrigger,Trigger3M)),NA())</f>
        <v>1.2666202946805467E-2</v>
      </c>
      <c r="L2208" s="44">
        <f>IFERROR(_xll.qlIndexFixing(Index6M,$H2208,TRUE,_xll.ohTrigger(RecalcTrigger,Trigger6M)),NA())</f>
        <v>1.2810062411004266E-2</v>
      </c>
      <c r="M2208" s="183">
        <f>IFERROR(_xll.qlIndexFixing(Index1Y,$H2208,TRUE,_xll.ohTrigger(RecalcTrigger,Trigger1Y)),NA())</f>
        <v>1.3171152790039366E-2</v>
      </c>
      <c r="N2208" s="182">
        <f>IFERROR(_xll.qlIndexFixing(ONIndex1M,I2208,TRUE,_xll.ohTrigger(RecalcTrigger,Trigger1M)),NA())</f>
        <v>1.2627905568738385E-2</v>
      </c>
      <c r="O2208" s="44">
        <f>IFERROR(_xll.qlIndexFixing(ONIndex3M,I2208,TRUE,_xll.ohTrigger(RecalcTrigger,Trigger3M)),NA())</f>
        <v>1.2660036961005261E-2</v>
      </c>
      <c r="P2208" s="44">
        <f>IFERROR(_xll.qlIndexFixing(ONIndex6M,I2208,TRUE,_xll.ohTrigger(RecalcTrigger,Trigger6M)),NA())</f>
        <v>1.2748907011683741E-2</v>
      </c>
      <c r="Q2208" s="183">
        <f>IFERROR(_xll.qlIndexFixing(ONIndex1Y,I2208,TRUE,_xll.ohTrigger(RecalcTrigger,Trigger1Y)),NA())</f>
        <v>1.3147862763318585E-2</v>
      </c>
    </row>
    <row r="2209" spans="2:17" x14ac:dyDescent="0.2">
      <c r="B2209" s="39" t="s">
        <v>42</v>
      </c>
      <c r="D2209" s="42">
        <f>_xll.qlCalendarAdvance(Calendar,$D2208,B2209,"f",FALSE)</f>
        <v>54995</v>
      </c>
      <c r="E2209" s="177">
        <f>_xll.qlInterestRateIndexValueDate(IndexON,D2209)</f>
        <v>54995</v>
      </c>
      <c r="F2209" s="193">
        <f>IFERROR(_xll.qlIndexFixing(IndexON,D2209,TRUE,_xll.ohTrigger(RecalcTrigger,TriggerON)),NA())</f>
        <v>1.217832104504879E-2</v>
      </c>
      <c r="H2209" s="42">
        <f>_xll.qlCalendarAdvance(Calendar,$H2208,B2209,"f",FALSE)</f>
        <v>54995</v>
      </c>
      <c r="I2209" s="177">
        <f>_xll.qlInterestRateIndexValueDate(Index1M,$H2209)</f>
        <v>54997</v>
      </c>
      <c r="J2209" s="182">
        <f>IFERROR(_xll.qlIndexFixing(Index1M,$H2209,TRUE,_xll.ohTrigger(RecalcTrigger,Trigger1M)),NA())</f>
        <v>1.2627827686490234E-2</v>
      </c>
      <c r="K2209" s="44">
        <f>IFERROR(_xll.qlIndexFixing(Index3M,H2209,TRUE,_xll.ohTrigger(RecalcTrigger,Trigger3M)),NA())</f>
        <v>1.266380305874849E-2</v>
      </c>
      <c r="L2209" s="44">
        <f>IFERROR(_xll.qlIndexFixing(Index6M,$H2209,TRUE,_xll.ohTrigger(RecalcTrigger,Trigger6M)),NA())</f>
        <v>1.2811664825960261E-2</v>
      </c>
      <c r="M2209" s="183">
        <f>IFERROR(_xll.qlIndexFixing(Index1Y,$H2209,TRUE,_xll.ohTrigger(RecalcTrigger,Trigger1Y)),NA())</f>
        <v>1.3168478136466771E-2</v>
      </c>
      <c r="N2209" s="182">
        <f>IFERROR(_xll.qlIndexFixing(ONIndex1M,I2209,TRUE,_xll.ohTrigger(RecalcTrigger,Trigger1M)),NA())</f>
        <v>1.2625303537827648E-2</v>
      </c>
      <c r="O2209" s="44">
        <f>IFERROR(_xll.qlIndexFixing(ONIndex3M,I2209,TRUE,_xll.ohTrigger(RecalcTrigger,Trigger3M)),NA())</f>
        <v>1.2657695723241602E-2</v>
      </c>
      <c r="P2209" s="44">
        <f>IFERROR(_xll.qlIndexFixing(ONIndex6M,I2209,TRUE,_xll.ohTrigger(RecalcTrigger,Trigger6M)),NA())</f>
        <v>1.2750289082381627E-2</v>
      </c>
      <c r="Q2209" s="183">
        <f>IFERROR(_xll.qlIndexFixing(ONIndex1Y,I2209,TRUE,_xll.ohTrigger(RecalcTrigger,Trigger1Y)),NA())</f>
        <v>1.3145614730358801E-2</v>
      </c>
    </row>
    <row r="2210" spans="2:17" x14ac:dyDescent="0.2">
      <c r="B2210" s="39" t="s">
        <v>42</v>
      </c>
      <c r="D2210" s="42">
        <f>_xll.qlCalendarAdvance(Calendar,$D2209,B2210,"f",FALSE)</f>
        <v>55002</v>
      </c>
      <c r="E2210" s="177">
        <f>_xll.qlInterestRateIndexValueDate(IndexON,D2210)</f>
        <v>55002</v>
      </c>
      <c r="F2210" s="193">
        <f>IFERROR(_xll.qlIndexFixing(IndexON,D2210,TRUE,_xll.ohTrigger(RecalcTrigger,TriggerON)),NA())</f>
        <v>1.2178321045128726E-2</v>
      </c>
      <c r="H2210" s="42">
        <f>_xll.qlCalendarAdvance(Calendar,$H2209,B2210,"f",FALSE)</f>
        <v>55002</v>
      </c>
      <c r="I2210" s="177">
        <f>_xll.qlInterestRateIndexValueDate(Index1M,$H2210)</f>
        <v>55004</v>
      </c>
      <c r="J2210" s="182">
        <f>IFERROR(_xll.qlIndexFixing(Index1M,$H2210,TRUE,_xll.ohTrigger(RecalcTrigger,Trigger1M)),NA())</f>
        <v>1.2625169046811824E-2</v>
      </c>
      <c r="K2210" s="44">
        <f>IFERROR(_xll.qlIndexFixing(Index3M,H2210,TRUE,_xll.ohTrigger(RecalcTrigger,Trigger3M)),NA())</f>
        <v>1.2661394522432883E-2</v>
      </c>
      <c r="L2210" s="44">
        <f>IFERROR(_xll.qlIndexFixing(Index6M,$H2210,TRUE,_xll.ohTrigger(RecalcTrigger,Trigger6M)),NA())</f>
        <v>1.2813272714139849E-2</v>
      </c>
      <c r="M2210" s="183">
        <f>IFERROR(_xll.qlIndexFixing(Index1Y,$H2210,TRUE,_xll.ohTrigger(RecalcTrigger,Trigger1Y)),NA())</f>
        <v>1.3165787660228261E-2</v>
      </c>
      <c r="N2210" s="182">
        <f>IFERROR(_xll.qlIndexFixing(ONIndex1M,I2210,TRUE,_xll.ohTrigger(RecalcTrigger,Trigger1M)),NA())</f>
        <v>1.2622681216587495E-2</v>
      </c>
      <c r="O2210" s="44">
        <f>IFERROR(_xll.qlIndexFixing(ONIndex3M,I2210,TRUE,_xll.ohTrigger(RecalcTrigger,Trigger3M)),NA())</f>
        <v>1.2655345918730632E-2</v>
      </c>
      <c r="P2210" s="44">
        <f>IFERROR(_xll.qlIndexFixing(ONIndex6M,I2210,TRUE,_xll.ohTrigger(RecalcTrigger,Trigger6M)),NA())</f>
        <v>1.2751687499843456E-2</v>
      </c>
      <c r="Q2210" s="183">
        <f>IFERROR(_xll.qlIndexFixing(ONIndex1Y,I2210,TRUE,_xll.ohTrigger(RecalcTrigger,Trigger1Y)),NA())</f>
        <v>1.3143351733848618E-2</v>
      </c>
    </row>
    <row r="2211" spans="2:17" x14ac:dyDescent="0.2">
      <c r="B2211" s="39" t="s">
        <v>42</v>
      </c>
      <c r="D2211" s="42">
        <f>_xll.qlCalendarAdvance(Calendar,$D2210,B2211,"f",FALSE)</f>
        <v>55009</v>
      </c>
      <c r="E2211" s="177">
        <f>_xll.qlInterestRateIndexValueDate(IndexON,D2211)</f>
        <v>55009</v>
      </c>
      <c r="F2211" s="193">
        <f>IFERROR(_xll.qlIndexFixing(IndexON,D2211,TRUE,_xll.ohTrigger(RecalcTrigger,TriggerON)),NA())</f>
        <v>1.217832104504879E-2</v>
      </c>
      <c r="H2211" s="42">
        <f>_xll.qlCalendarAdvance(Calendar,$H2210,B2211,"f",FALSE)</f>
        <v>55009</v>
      </c>
      <c r="I2211" s="177">
        <f>_xll.qlInterestRateIndexValueDate(Index1M,$H2211)</f>
        <v>55011</v>
      </c>
      <c r="J2211" s="182">
        <f>IFERROR(_xll.qlIndexFixing(Index1M,$H2211,TRUE,_xll.ohTrigger(RecalcTrigger,Trigger1M)),NA())</f>
        <v>1.2622490010978649E-2</v>
      </c>
      <c r="K2211" s="44">
        <f>IFERROR(_xll.qlIndexFixing(Index3M,H2211,TRUE,_xll.ohTrigger(RecalcTrigger,Trigger3M)),NA())</f>
        <v>1.2658977328466157E-2</v>
      </c>
      <c r="L2211" s="44">
        <f>IFERROR(_xll.qlIndexFixing(Index6M,$H2211,TRUE,_xll.ohTrigger(RecalcTrigger,Trigger6M)),NA())</f>
        <v>1.2814833572703967E-2</v>
      </c>
      <c r="M2211" s="183">
        <f>IFERROR(_xll.qlIndexFixing(Index1Y,$H2211,TRUE,_xll.ohTrigger(RecalcTrigger,Trigger1Y)),NA())</f>
        <v>1.3163081335209052E-2</v>
      </c>
      <c r="N2211" s="182">
        <f>IFERROR(_xll.qlIndexFixing(ONIndex1M,I2211,TRUE,_xll.ohTrigger(RecalcTrigger,Trigger1M)),NA())</f>
        <v>1.2620038573363246E-2</v>
      </c>
      <c r="O2211" s="44">
        <f>IFERROR(_xll.qlIndexFixing(ONIndex3M,I2211,TRUE,_xll.ohTrigger(RecalcTrigger,Trigger3M)),NA())</f>
        <v>1.2652987538439575E-2</v>
      </c>
      <c r="P2211" s="44">
        <f>IFERROR(_xll.qlIndexFixing(ONIndex6M,I2211,TRUE,_xll.ohTrigger(RecalcTrigger,Trigger6M)),NA())</f>
        <v>1.2753102295164354E-2</v>
      </c>
      <c r="Q2211" s="183">
        <f>IFERROR(_xll.qlIndexFixing(ONIndex1Y,I2211,TRUE,_xll.ohTrigger(RecalcTrigger,Trigger1Y)),NA())</f>
        <v>1.3141073748288434E-2</v>
      </c>
    </row>
    <row r="2212" spans="2:17" x14ac:dyDescent="0.2">
      <c r="B2212" s="39" t="s">
        <v>42</v>
      </c>
      <c r="D2212" s="42">
        <f>_xll.qlCalendarAdvance(Calendar,$D2211,B2212,"f",FALSE)</f>
        <v>55016</v>
      </c>
      <c r="E2212" s="177">
        <f>_xll.qlInterestRateIndexValueDate(IndexON,D2212)</f>
        <v>55016</v>
      </c>
      <c r="F2212" s="193">
        <f>IFERROR(_xll.qlIndexFixing(IndexON,D2212,TRUE,_xll.ohTrigger(RecalcTrigger,TriggerON)),NA())</f>
        <v>1.217832104504879E-2</v>
      </c>
      <c r="H2212" s="42">
        <f>_xll.qlCalendarAdvance(Calendar,$H2211,B2212,"f",FALSE)</f>
        <v>55016</v>
      </c>
      <c r="I2212" s="177">
        <f>_xll.qlInterestRateIndexValueDate(Index1M,$H2212)</f>
        <v>55018</v>
      </c>
      <c r="J2212" s="182">
        <f>IFERROR(_xll.qlIndexFixing(Index1M,$H2212,TRUE,_xll.ohTrigger(RecalcTrigger,Trigger1M)),NA())</f>
        <v>1.2619790547018783E-2</v>
      </c>
      <c r="K2212" s="44">
        <f>IFERROR(_xll.qlIndexFixing(Index3M,H2212,TRUE,_xll.ohTrigger(RecalcTrigger,Trigger3M)),NA())</f>
        <v>1.2656551467462779E-2</v>
      </c>
      <c r="L2212" s="44">
        <f>IFERROR(_xll.qlIndexFixing(Index6M,$H2212,TRUE,_xll.ohTrigger(RecalcTrigger,Trigger6M)),NA())</f>
        <v>1.281633955666602E-2</v>
      </c>
      <c r="M2212" s="183">
        <f>IFERROR(_xll.qlIndexFixing(Index1Y,$H2212,TRUE,_xll.ohTrigger(RecalcTrigger,Trigger1Y)),NA())</f>
        <v>1.3160359135295894E-2</v>
      </c>
      <c r="N2212" s="182">
        <f>IFERROR(_xll.qlIndexFixing(ONIndex1M,I2212,TRUE,_xll.ohTrigger(RecalcTrigger,Trigger1M)),NA())</f>
        <v>1.261737557594067E-2</v>
      </c>
      <c r="O2212" s="44">
        <f>IFERROR(_xll.qlIndexFixing(ONIndex3M,I2212,TRUE,_xll.ohTrigger(RecalcTrigger,Trigger3M)),NA())</f>
        <v>1.2650620572776106E-2</v>
      </c>
      <c r="P2212" s="44">
        <f>IFERROR(_xll.qlIndexFixing(ONIndex6M,I2212,TRUE,_xll.ohTrigger(RecalcTrigger,Trigger6M)),NA())</f>
        <v>1.2754533499439447E-2</v>
      </c>
      <c r="Q2212" s="183">
        <f>IFERROR(_xll.qlIndexFixing(ONIndex1Y,I2212,TRUE,_xll.ohTrigger(RecalcTrigger,Trigger1Y)),NA())</f>
        <v>1.3138780747619094E-2</v>
      </c>
    </row>
    <row r="2213" spans="2:17" x14ac:dyDescent="0.2">
      <c r="B2213" s="39" t="s">
        <v>42</v>
      </c>
      <c r="D2213" s="42">
        <f>_xll.qlCalendarAdvance(Calendar,$D2212,B2213,"f",FALSE)</f>
        <v>55023</v>
      </c>
      <c r="E2213" s="177">
        <f>_xll.qlInterestRateIndexValueDate(IndexON,D2213)</f>
        <v>55023</v>
      </c>
      <c r="F2213" s="193">
        <f>IFERROR(_xll.qlIndexFixing(IndexON,D2213,TRUE,_xll.ohTrigger(RecalcTrigger,TriggerON)),NA())</f>
        <v>1.2178321045128726E-2</v>
      </c>
      <c r="H2213" s="42">
        <f>_xll.qlCalendarAdvance(Calendar,$H2212,B2213,"f",FALSE)</f>
        <v>55023</v>
      </c>
      <c r="I2213" s="177">
        <f>_xll.qlInterestRateIndexValueDate(Index1M,$H2213)</f>
        <v>55025</v>
      </c>
      <c r="J2213" s="182">
        <f>IFERROR(_xll.qlIndexFixing(Index1M,$H2213,TRUE,_xll.ohTrigger(RecalcTrigger,Trigger1M)),NA())</f>
        <v>1.2617070622957804E-2</v>
      </c>
      <c r="K2213" s="44">
        <f>IFERROR(_xll.qlIndexFixing(Index3M,H2213,TRUE,_xll.ohTrigger(RecalcTrigger,Trigger3M)),NA())</f>
        <v>1.2654116930033734E-2</v>
      </c>
      <c r="L2213" s="44">
        <f>IFERROR(_xll.qlIndexFixing(Index6M,$H2213,TRUE,_xll.ohTrigger(RecalcTrigger,Trigger6M)),NA())</f>
        <v>1.2817789171030479E-2</v>
      </c>
      <c r="M2213" s="183">
        <f>IFERROR(_xll.qlIndexFixing(Index1Y,$H2213,TRUE,_xll.ohTrigger(RecalcTrigger,Trigger1Y)),NA())</f>
        <v>1.3157621034376418E-2</v>
      </c>
      <c r="N2213" s="182">
        <f>IFERROR(_xll.qlIndexFixing(ONIndex1M,I2213,TRUE,_xll.ohTrigger(RecalcTrigger,Trigger1M)),NA())</f>
        <v>1.2614692192585153E-2</v>
      </c>
      <c r="O2213" s="44">
        <f>IFERROR(_xll.qlIndexFixing(ONIndex3M,I2213,TRUE,_xll.ohTrigger(RecalcTrigger,Trigger3M)),NA())</f>
        <v>1.2648245012547576E-2</v>
      </c>
      <c r="P2213" s="44">
        <f>IFERROR(_xll.qlIndexFixing(ONIndex6M,I2213,TRUE,_xll.ohTrigger(RecalcTrigger,Trigger6M)),NA())</f>
        <v>1.2755981143364181E-2</v>
      </c>
      <c r="Q2213" s="183">
        <f>IFERROR(_xll.qlIndexFixing(ONIndex1Y,I2213,TRUE,_xll.ohTrigger(RecalcTrigger,Trigger1Y)),NA())</f>
        <v>1.3136472705861379E-2</v>
      </c>
    </row>
    <row r="2214" spans="2:17" x14ac:dyDescent="0.2">
      <c r="B2214" s="39" t="s">
        <v>42</v>
      </c>
      <c r="D2214" s="42">
        <f>_xll.qlCalendarAdvance(Calendar,$D2213,B2214,"f",FALSE)</f>
        <v>55030</v>
      </c>
      <c r="E2214" s="177">
        <f>_xll.qlInterestRateIndexValueDate(IndexON,D2214)</f>
        <v>55030</v>
      </c>
      <c r="F2214" s="193">
        <f>IFERROR(_xll.qlIndexFixing(IndexON,D2214,TRUE,_xll.ohTrigger(RecalcTrigger,TriggerON)),NA())</f>
        <v>1.217832104504879E-2</v>
      </c>
      <c r="H2214" s="42">
        <f>_xll.qlCalendarAdvance(Calendar,$H2213,B2214,"f",FALSE)</f>
        <v>55030</v>
      </c>
      <c r="I2214" s="177">
        <f>_xll.qlInterestRateIndexValueDate(Index1M,$H2214)</f>
        <v>55032</v>
      </c>
      <c r="J2214" s="182">
        <f>IFERROR(_xll.qlIndexFixing(Index1M,$H2214,TRUE,_xll.ohTrigger(RecalcTrigger,Trigger1M)),NA())</f>
        <v>1.2614330206823787E-2</v>
      </c>
      <c r="K2214" s="44">
        <f>IFERROR(_xll.qlIndexFixing(Index3M,H2214,TRUE,_xll.ohTrigger(RecalcTrigger,Trigger3M)),NA())</f>
        <v>1.2651627787536054E-2</v>
      </c>
      <c r="L2214" s="44">
        <f>IFERROR(_xll.qlIndexFixing(Index6M,$H2214,TRUE,_xll.ohTrigger(RecalcTrigger,Trigger6M)),NA())</f>
        <v>1.2817615343378825E-2</v>
      </c>
      <c r="M2214" s="183">
        <f>IFERROR(_xll.qlIndexFixing(Index1Y,$H2214,TRUE,_xll.ohTrigger(RecalcTrigger,Trigger1Y)),NA())</f>
        <v>1.3154867006339563E-2</v>
      </c>
      <c r="N2214" s="182">
        <f>IFERROR(_xll.qlIndexFixing(ONIndex1M,I2214,TRUE,_xll.ohTrigger(RecalcTrigger,Trigger1M)),NA())</f>
        <v>1.2611988391162399E-2</v>
      </c>
      <c r="O2214" s="44">
        <f>IFERROR(_xll.qlIndexFixing(ONIndex3M,I2214,TRUE,_xll.ohTrigger(RecalcTrigger,Trigger3M)),NA())</f>
        <v>1.2645860848241597E-2</v>
      </c>
      <c r="P2214" s="44">
        <f>IFERROR(_xll.qlIndexFixing(ONIndex6M,I2214,TRUE,_xll.ohTrigger(RecalcTrigger,Trigger6M)),NA())</f>
        <v>1.2757445258273492E-2</v>
      </c>
      <c r="Q2214" s="183">
        <f>IFERROR(_xll.qlIndexFixing(ONIndex1Y,I2214,TRUE,_xll.ohTrigger(RecalcTrigger,Trigger1Y)),NA())</f>
        <v>1.3134149597195943E-2</v>
      </c>
    </row>
    <row r="2215" spans="2:17" x14ac:dyDescent="0.2">
      <c r="B2215" s="39" t="s">
        <v>42</v>
      </c>
      <c r="D2215" s="42">
        <f>_xll.qlCalendarAdvance(Calendar,$D2214,B2215,"f",FALSE)</f>
        <v>55037</v>
      </c>
      <c r="E2215" s="177">
        <f>_xll.qlInterestRateIndexValueDate(IndexON,D2215)</f>
        <v>55037</v>
      </c>
      <c r="F2215" s="193">
        <f>IFERROR(_xll.qlIndexFixing(IndexON,D2215,TRUE,_xll.ohTrigger(RecalcTrigger,TriggerON)),NA())</f>
        <v>1.217832104504879E-2</v>
      </c>
      <c r="H2215" s="42">
        <f>_xll.qlCalendarAdvance(Calendar,$H2214,B2215,"f",FALSE)</f>
        <v>55037</v>
      </c>
      <c r="I2215" s="177">
        <f>_xll.qlInterestRateIndexValueDate(Index1M,$H2215)</f>
        <v>55039</v>
      </c>
      <c r="J2215" s="182">
        <f>IFERROR(_xll.qlIndexFixing(Index1M,$H2215,TRUE,_xll.ohTrigger(RecalcTrigger,Trigger1M)),NA())</f>
        <v>1.261156926663981E-2</v>
      </c>
      <c r="K2215" s="44">
        <f>IFERROR(_xll.qlIndexFixing(Index3M,H2215,TRUE,_xll.ohTrigger(RecalcTrigger,Trigger3M)),NA())</f>
        <v>1.2649176577949098E-2</v>
      </c>
      <c r="L2215" s="44">
        <f>IFERROR(_xll.qlIndexFixing(Index6M,$H2215,TRUE,_xll.ohTrigger(RecalcTrigger,Trigger6M)),NA())</f>
        <v>1.2818987307860295E-2</v>
      </c>
      <c r="M2215" s="183">
        <f>IFERROR(_xll.qlIndexFixing(Index1Y,$H2215,TRUE,_xll.ohTrigger(RecalcTrigger,Trigger1Y)),NA())</f>
        <v>1.3152097025074928E-2</v>
      </c>
      <c r="N2215" s="182">
        <f>IFERROR(_xll.qlIndexFixing(ONIndex1M,I2215,TRUE,_xll.ohTrigger(RecalcTrigger,Trigger1M)),NA())</f>
        <v>1.2609264139937792E-2</v>
      </c>
      <c r="O2215" s="44">
        <f>IFERROR(_xll.qlIndexFixing(ONIndex3M,I2215,TRUE,_xll.ohTrigger(RecalcTrigger,Trigger3M)),NA())</f>
        <v>1.2643468070585584E-2</v>
      </c>
      <c r="P2215" s="44">
        <f>IFERROR(_xll.qlIndexFixing(ONIndex6M,I2215,TRUE,_xll.ohTrigger(RecalcTrigger,Trigger6M)),NA())</f>
        <v>1.2758925874862825E-2</v>
      </c>
      <c r="Q2215" s="183">
        <f>IFERROR(_xll.qlIndexFixing(ONIndex1Y,I2215,TRUE,_xll.ohTrigger(RecalcTrigger,Trigger1Y)),NA())</f>
        <v>1.3131811395883375E-2</v>
      </c>
    </row>
    <row r="2216" spans="2:17" x14ac:dyDescent="0.2">
      <c r="B2216" s="39" t="s">
        <v>42</v>
      </c>
      <c r="D2216" s="42">
        <f>_xll.qlCalendarAdvance(Calendar,$D2215,B2216,"f",FALSE)</f>
        <v>55044</v>
      </c>
      <c r="E2216" s="177">
        <f>_xll.qlInterestRateIndexValueDate(IndexON,D2216)</f>
        <v>55044</v>
      </c>
      <c r="F2216" s="193">
        <f>IFERROR(_xll.qlIndexFixing(IndexON,D2216,TRUE,_xll.ohTrigger(RecalcTrigger,TriggerON)),NA())</f>
        <v>1.2178321045128726E-2</v>
      </c>
      <c r="H2216" s="42">
        <f>_xll.qlCalendarAdvance(Calendar,$H2215,B2216,"f",FALSE)</f>
        <v>55044</v>
      </c>
      <c r="I2216" s="177">
        <f>_xll.qlInterestRateIndexValueDate(Index1M,$H2216)</f>
        <v>55046</v>
      </c>
      <c r="J2216" s="182">
        <f>IFERROR(_xll.qlIndexFixing(Index1M,$H2216,TRUE,_xll.ohTrigger(RecalcTrigger,Trigger1M)),NA())</f>
        <v>1.2608787770436447E-2</v>
      </c>
      <c r="K2216" s="44">
        <f>IFERROR(_xll.qlIndexFixing(Index3M,H2216,TRUE,_xll.ohTrigger(RecalcTrigger,Trigger3M)),NA())</f>
        <v>1.26467166647318E-2</v>
      </c>
      <c r="L2216" s="44">
        <f>IFERROR(_xll.qlIndexFixing(Index6M,$H2216,TRUE,_xll.ohTrigger(RecalcTrigger,Trigger6M)),NA())</f>
        <v>1.2820297374229052E-2</v>
      </c>
      <c r="M2216" s="183">
        <f>IFERROR(_xll.qlIndexFixing(Index1Y,$H2216,TRUE,_xll.ohTrigger(RecalcTrigger,Trigger1Y)),NA())</f>
        <v>1.3149311064472988E-2</v>
      </c>
      <c r="N2216" s="182">
        <f>IFERROR(_xll.qlIndexFixing(ONIndex1M,I2216,TRUE,_xll.ohTrigger(RecalcTrigger,Trigger1M)),NA())</f>
        <v>1.2606519406697103E-2</v>
      </c>
      <c r="O2216" s="44">
        <f>IFERROR(_xll.qlIndexFixing(ONIndex3M,I2216,TRUE,_xll.ohTrigger(RecalcTrigger,Trigger3M)),NA())</f>
        <v>1.2641066670067147E-2</v>
      </c>
      <c r="P2216" s="44">
        <f>IFERROR(_xll.qlIndexFixing(ONIndex6M,I2216,TRUE,_xll.ohTrigger(RecalcTrigger,Trigger6M)),NA())</f>
        <v>1.2760423024307244E-2</v>
      </c>
      <c r="Q2216" s="183">
        <f>IFERROR(_xll.qlIndexFixing(ONIndex1Y,I2216,TRUE,_xll.ohTrigger(RecalcTrigger,Trigger1Y)),NA())</f>
        <v>1.3129458075704648E-2</v>
      </c>
    </row>
    <row r="2217" spans="2:17" x14ac:dyDescent="0.2">
      <c r="B2217" s="39" t="s">
        <v>42</v>
      </c>
      <c r="D2217" s="42">
        <f>_xll.qlCalendarAdvance(Calendar,$D2216,B2217,"f",FALSE)</f>
        <v>55051</v>
      </c>
      <c r="E2217" s="177">
        <f>_xll.qlInterestRateIndexValueDate(IndexON,D2217)</f>
        <v>55051</v>
      </c>
      <c r="F2217" s="193">
        <f>IFERROR(_xll.qlIndexFixing(IndexON,D2217,TRUE,_xll.ohTrigger(RecalcTrigger,TriggerON)),NA())</f>
        <v>1.217832104504879E-2</v>
      </c>
      <c r="H2217" s="42">
        <f>_xll.qlCalendarAdvance(Calendar,$H2216,B2217,"f",FALSE)</f>
        <v>55051</v>
      </c>
      <c r="I2217" s="177">
        <f>_xll.qlInterestRateIndexValueDate(Index1M,$H2217)</f>
        <v>55053</v>
      </c>
      <c r="J2217" s="182">
        <f>IFERROR(_xll.qlIndexFixing(Index1M,$H2217,TRUE,_xll.ohTrigger(RecalcTrigger,Trigger1M)),NA())</f>
        <v>1.2605985686239274E-2</v>
      </c>
      <c r="K2217" s="44">
        <f>IFERROR(_xll.qlIndexFixing(Index3M,H2217,TRUE,_xll.ohTrigger(RecalcTrigger,Trigger3M)),NA())</f>
        <v>1.2644248038492109E-2</v>
      </c>
      <c r="L2217" s="44">
        <f>IFERROR(_xll.qlIndexFixing(Index6M,$H2217,TRUE,_xll.ohTrigger(RecalcTrigger,Trigger6M)),NA())</f>
        <v>1.2821543995212289E-2</v>
      </c>
      <c r="M2217" s="183">
        <f>IFERROR(_xll.qlIndexFixing(Index1Y,$H2217,TRUE,_xll.ohTrigger(RecalcTrigger,Trigger1Y)),NA())</f>
        <v>1.3146509098425969E-2</v>
      </c>
      <c r="N2217" s="182">
        <f>IFERROR(_xll.qlIndexFixing(ONIndex1M,I2217,TRUE,_xll.ohTrigger(RecalcTrigger,Trigger1M)),NA())</f>
        <v>1.2603754159705716E-2</v>
      </c>
      <c r="O2217" s="44">
        <f>IFERROR(_xll.qlIndexFixing(ONIndex3M,I2217,TRUE,_xll.ohTrigger(RecalcTrigger,Trigger3M)),NA())</f>
        <v>1.2638656637333767E-2</v>
      </c>
      <c r="P2217" s="44">
        <f>IFERROR(_xll.qlIndexFixing(ONIndex6M,I2217,TRUE,_xll.ohTrigger(RecalcTrigger,Trigger6M)),NA())</f>
        <v>1.2761936737462065E-2</v>
      </c>
      <c r="Q2217" s="183">
        <f>IFERROR(_xll.qlIndexFixing(ONIndex1Y,I2217,TRUE,_xll.ohTrigger(RecalcTrigger,Trigger1Y)),NA())</f>
        <v>1.3127089610920351E-2</v>
      </c>
    </row>
    <row r="2218" spans="2:17" x14ac:dyDescent="0.2">
      <c r="B2218" s="39" t="s">
        <v>42</v>
      </c>
      <c r="D2218" s="42">
        <f>_xll.qlCalendarAdvance(Calendar,$D2217,B2218,"f",FALSE)</f>
        <v>55058</v>
      </c>
      <c r="E2218" s="177">
        <f>_xll.qlInterestRateIndexValueDate(IndexON,D2218)</f>
        <v>55058</v>
      </c>
      <c r="F2218" s="193">
        <f>IFERROR(_xll.qlIndexFixing(IndexON,D2218,TRUE,_xll.ohTrigger(RecalcTrigger,TriggerON)),NA())</f>
        <v>1.2178321045128726E-2</v>
      </c>
      <c r="H2218" s="42">
        <f>_xll.qlCalendarAdvance(Calendar,$H2217,B2218,"f",FALSE)</f>
        <v>55058</v>
      </c>
      <c r="I2218" s="177">
        <f>_xll.qlInterestRateIndexValueDate(Index1M,$H2218)</f>
        <v>55060</v>
      </c>
      <c r="J2218" s="182">
        <f>IFERROR(_xll.qlIndexFixing(Index1M,$H2218,TRUE,_xll.ohTrigger(RecalcTrigger,Trigger1M)),NA())</f>
        <v>1.2603162982073868E-2</v>
      </c>
      <c r="K2218" s="44">
        <f>IFERROR(_xll.qlIndexFixing(Index3M,H2218,TRUE,_xll.ohTrigger(RecalcTrigger,Trigger3M)),NA())</f>
        <v>1.2641770689846765E-2</v>
      </c>
      <c r="L2218" s="44">
        <f>IFERROR(_xll.qlIndexFixing(Index6M,$H2218,TRUE,_xll.ohTrigger(RecalcTrigger,Trigger6M)),NA())</f>
        <v>1.2822725620379505E-2</v>
      </c>
      <c r="M2218" s="183">
        <f>IFERROR(_xll.qlIndexFixing(Index1Y,$H2218,TRUE,_xll.ohTrigger(RecalcTrigger,Trigger1Y)),NA())</f>
        <v>1.3143691100826754E-2</v>
      </c>
      <c r="N2218" s="182">
        <f>IFERROR(_xll.qlIndexFixing(ONIndex1M,I2218,TRUE,_xll.ohTrigger(RecalcTrigger,Trigger1M)),NA())</f>
        <v>1.2600968366829335E-2</v>
      </c>
      <c r="O2218" s="44">
        <f>IFERROR(_xll.qlIndexFixing(ONIndex3M,I2218,TRUE,_xll.ohTrigger(RecalcTrigger,Trigger3M)),NA())</f>
        <v>1.2636237963192798E-2</v>
      </c>
      <c r="P2218" s="44">
        <f>IFERROR(_xll.qlIndexFixing(ONIndex6M,I2218,TRUE,_xll.ohTrigger(RecalcTrigger,Trigger6M)),NA())</f>
        <v>1.2763467045582289E-2</v>
      </c>
      <c r="Q2218" s="183">
        <f>IFERROR(_xll.qlIndexFixing(ONIndex1Y,I2218,TRUE,_xll.ohTrigger(RecalcTrigger,Trigger1Y)),NA())</f>
        <v>1.3124705975711137E-2</v>
      </c>
    </row>
    <row r="2219" spans="2:17" x14ac:dyDescent="0.2">
      <c r="B2219" s="39" t="s">
        <v>42</v>
      </c>
      <c r="D2219" s="42">
        <f>_xll.qlCalendarAdvance(Calendar,$D2218,B2219,"f",FALSE)</f>
        <v>55065</v>
      </c>
      <c r="E2219" s="177">
        <f>_xll.qlInterestRateIndexValueDate(IndexON,D2219)</f>
        <v>55065</v>
      </c>
      <c r="F2219" s="193">
        <f>IFERROR(_xll.qlIndexFixing(IndexON,D2219,TRUE,_xll.ohTrigger(RecalcTrigger,TriggerON)),NA())</f>
        <v>1.2178321045128726E-2</v>
      </c>
      <c r="H2219" s="42">
        <f>_xll.qlCalendarAdvance(Calendar,$H2218,B2219,"f",FALSE)</f>
        <v>55065</v>
      </c>
      <c r="I2219" s="177">
        <f>_xll.qlInterestRateIndexValueDate(Index1M,$H2219)</f>
        <v>55067</v>
      </c>
      <c r="J2219" s="182">
        <f>IFERROR(_xll.qlIndexFixing(Index1M,$H2219,TRUE,_xll.ohTrigger(RecalcTrigger,Trigger1M)),NA())</f>
        <v>1.26003196259733E-2</v>
      </c>
      <c r="K2219" s="44">
        <f>IFERROR(_xll.qlIndexFixing(Index3M,H2219,TRUE,_xll.ohTrigger(RecalcTrigger,Trigger3M)),NA())</f>
        <v>1.2639326974768893E-2</v>
      </c>
      <c r="L2219" s="44">
        <f>IFERROR(_xll.qlIndexFixing(Index6M,$H2219,TRUE,_xll.ohTrigger(RecalcTrigger,Trigger6M)),NA())</f>
        <v>1.2824117720713249E-2</v>
      </c>
      <c r="M2219" s="183">
        <f>IFERROR(_xll.qlIndexFixing(Index1Y,$H2219,TRUE,_xll.ohTrigger(RecalcTrigger,Trigger1Y)),NA())</f>
        <v>1.3140857045569323E-2</v>
      </c>
      <c r="N2219" s="182">
        <f>IFERROR(_xll.qlIndexFixing(ONIndex1M,I2219,TRUE,_xll.ohTrigger(RecalcTrigger,Trigger1M)),NA())</f>
        <v>1.259816199625341E-2</v>
      </c>
      <c r="O2219" s="44">
        <f>IFERROR(_xll.qlIndexFixing(ONIndex3M,I2219,TRUE,_xll.ohTrigger(RecalcTrigger,Trigger3M)),NA())</f>
        <v>1.2633810638051912E-2</v>
      </c>
      <c r="P2219" s="44">
        <f>IFERROR(_xll.qlIndexFixing(ONIndex6M,I2219,TRUE,_xll.ohTrigger(RecalcTrigger,Trigger6M)),NA())</f>
        <v>1.2765013979443296E-2</v>
      </c>
      <c r="Q2219" s="183">
        <f>IFERROR(_xll.qlIndexFixing(ONIndex1Y,I2219,TRUE,_xll.ohTrigger(RecalcTrigger,Trigger1Y)),NA())</f>
        <v>1.3122307144097789E-2</v>
      </c>
    </row>
    <row r="2220" spans="2:17" x14ac:dyDescent="0.2">
      <c r="B2220" s="39" t="s">
        <v>42</v>
      </c>
      <c r="D2220" s="42">
        <f>_xll.qlCalendarAdvance(Calendar,$D2219,B2220,"f",FALSE)</f>
        <v>55072</v>
      </c>
      <c r="E2220" s="177">
        <f>_xll.qlInterestRateIndexValueDate(IndexON,D2220)</f>
        <v>55072</v>
      </c>
      <c r="F2220" s="193">
        <f>IFERROR(_xll.qlIndexFixing(IndexON,D2220,TRUE,_xll.ohTrigger(RecalcTrigger,TriggerON)),NA())</f>
        <v>1.217832104504879E-2</v>
      </c>
      <c r="H2220" s="42">
        <f>_xll.qlCalendarAdvance(Calendar,$H2219,B2220,"f",FALSE)</f>
        <v>55072</v>
      </c>
      <c r="I2220" s="177">
        <f>_xll.qlInterestRateIndexValueDate(Index1M,$H2220)</f>
        <v>55074</v>
      </c>
      <c r="J2220" s="182">
        <f>IFERROR(_xll.qlIndexFixing(Index1M,$H2220,TRUE,_xll.ohTrigger(RecalcTrigger,Trigger1M)),NA())</f>
        <v>1.2597455585960649E-2</v>
      </c>
      <c r="K2220" s="44">
        <f>IFERROR(_xll.qlIndexFixing(Index3M,H2220,TRUE,_xll.ohTrigger(RecalcTrigger,Trigger3M)),NA())</f>
        <v>1.2636831439486995E-2</v>
      </c>
      <c r="L2220" s="44">
        <f>IFERROR(_xll.qlIndexFixing(Index6M,$H2220,TRUE,_xll.ohTrigger(RecalcTrigger,Trigger6M)),NA())</f>
        <v>1.2825157765642109E-2</v>
      </c>
      <c r="M2220" s="183">
        <f>IFERROR(_xll.qlIndexFixing(Index1Y,$H2220,TRUE,_xll.ohTrigger(RecalcTrigger,Trigger1Y)),NA())</f>
        <v>1.313800690654853E-2</v>
      </c>
      <c r="N2220" s="182">
        <f>IFERROR(_xll.qlIndexFixing(ONIndex1M,I2220,TRUE,_xll.ohTrigger(RecalcTrigger,Trigger1M)),NA())</f>
        <v>1.2595335016003517E-2</v>
      </c>
      <c r="O2220" s="44">
        <f>IFERROR(_xll.qlIndexFixing(ONIndex3M,I2220,TRUE,_xll.ohTrigger(RecalcTrigger,Trigger3M)),NA())</f>
        <v>1.2631374652558591E-2</v>
      </c>
      <c r="P2220" s="44">
        <f>IFERROR(_xll.qlIndexFixing(ONIndex6M,I2220,TRUE,_xll.ohTrigger(RecalcTrigger,Trigger6M)),NA())</f>
        <v>1.276657757022015E-2</v>
      </c>
      <c r="Q2220" s="183">
        <f>IFERROR(_xll.qlIndexFixing(ONIndex1Y,I2220,TRUE,_xll.ohTrigger(RecalcTrigger,Trigger1Y)),NA())</f>
        <v>1.3119893090181023E-2</v>
      </c>
    </row>
    <row r="2221" spans="2:17" x14ac:dyDescent="0.2">
      <c r="B2221" s="39" t="s">
        <v>42</v>
      </c>
      <c r="D2221" s="42">
        <f>_xll.qlCalendarAdvance(Calendar,$D2220,B2221,"f",FALSE)</f>
        <v>55079</v>
      </c>
      <c r="E2221" s="177">
        <f>_xll.qlInterestRateIndexValueDate(IndexON,D2221)</f>
        <v>55079</v>
      </c>
      <c r="F2221" s="193">
        <f>IFERROR(_xll.qlIndexFixing(IndexON,D2221,TRUE,_xll.ohTrigger(RecalcTrigger,TriggerON)),NA())</f>
        <v>1.2178321045128726E-2</v>
      </c>
      <c r="H2221" s="42">
        <f>_xll.qlCalendarAdvance(Calendar,$H2220,B2221,"f",FALSE)</f>
        <v>55079</v>
      </c>
      <c r="I2221" s="177">
        <f>_xll.qlInterestRateIndexValueDate(Index1M,$H2221)</f>
        <v>55081</v>
      </c>
      <c r="J2221" s="182">
        <f>IFERROR(_xll.qlIndexFixing(Index1M,$H2221,TRUE,_xll.ohTrigger(RecalcTrigger,Trigger1M)),NA())</f>
        <v>1.2594570830061491E-2</v>
      </c>
      <c r="K2221" s="44">
        <f>IFERROR(_xll.qlIndexFixing(Index3M,H2221,TRUE,_xll.ohTrigger(RecalcTrigger,Trigger3M)),NA())</f>
        <v>1.263432715267516E-2</v>
      </c>
      <c r="L2221" s="44">
        <f>IFERROR(_xll.qlIndexFixing(Index6M,$H2221,TRUE,_xll.ohTrigger(RecalcTrigger,Trigger6M)),NA())</f>
        <v>1.2826128395132299E-2</v>
      </c>
      <c r="M2221" s="183">
        <f>IFERROR(_xll.qlIndexFixing(Index1Y,$H2221,TRUE,_xll.ohTrigger(RecalcTrigger,Trigger1Y)),NA())</f>
        <v>1.3135140657660761E-2</v>
      </c>
      <c r="N2221" s="182">
        <f>IFERROR(_xll.qlIndexFixing(ONIndex1M,I2221,TRUE,_xll.ohTrigger(RecalcTrigger,Trigger1M)),NA())</f>
        <v>1.2592487394025298E-2</v>
      </c>
      <c r="O2221" s="44">
        <f>IFERROR(_xll.qlIndexFixing(ONIndex3M,I2221,TRUE,_xll.ohTrigger(RecalcTrigger,Trigger3M)),NA())</f>
        <v>1.2628929997520189E-2</v>
      </c>
      <c r="P2221" s="44">
        <f>IFERROR(_xll.qlIndexFixing(ONIndex6M,I2221,TRUE,_xll.ohTrigger(RecalcTrigger,Trigger6M)),NA())</f>
        <v>1.2768157848848105E-2</v>
      </c>
      <c r="Q2221" s="183">
        <f>IFERROR(_xll.qlIndexFixing(ONIndex1Y,I2221,TRUE,_xll.ohTrigger(RecalcTrigger,Trigger1Y)),NA())</f>
        <v>1.3117463788061556E-2</v>
      </c>
    </row>
    <row r="2222" spans="2:17" x14ac:dyDescent="0.2">
      <c r="B2222" s="39" t="s">
        <v>42</v>
      </c>
      <c r="D2222" s="42">
        <f>_xll.qlCalendarAdvance(Calendar,$D2221,B2222,"f",FALSE)</f>
        <v>55086</v>
      </c>
      <c r="E2222" s="177">
        <f>_xll.qlInterestRateIndexValueDate(IndexON,D2222)</f>
        <v>55086</v>
      </c>
      <c r="F2222" s="193">
        <f>IFERROR(_xll.qlIndexFixing(IndexON,D2222,TRUE,_xll.ohTrigger(RecalcTrigger,TriggerON)),NA())</f>
        <v>1.217832104504879E-2</v>
      </c>
      <c r="H2222" s="42">
        <f>_xll.qlCalendarAdvance(Calendar,$H2221,B2222,"f",FALSE)</f>
        <v>55086</v>
      </c>
      <c r="I2222" s="177">
        <f>_xll.qlInterestRateIndexValueDate(Index1M,$H2222)</f>
        <v>55088</v>
      </c>
      <c r="J2222" s="182">
        <f>IFERROR(_xll.qlIndexFixing(Index1M,$H2222,TRUE,_xll.ohTrigger(RecalcTrigger,Trigger1M)),NA())</f>
        <v>1.2591665326308898E-2</v>
      </c>
      <c r="K2222" s="44">
        <f>IFERROR(_xll.qlIndexFixing(Index3M,H2222,TRUE,_xll.ohTrigger(RecalcTrigger,Trigger3M)),NA())</f>
        <v>1.2631814104943509E-2</v>
      </c>
      <c r="L2222" s="44">
        <f>IFERROR(_xll.qlIndexFixing(Index6M,$H2222,TRUE,_xll.ohTrigger(RecalcTrigger,Trigger6M)),NA())</f>
        <v>1.2827028054366002E-2</v>
      </c>
      <c r="M2222" s="183">
        <f>IFERROR(_xll.qlIndexFixing(Index1Y,$H2222,TRUE,_xll.ohTrigger(RecalcTrigger,Trigger1Y)),NA())</f>
        <v>1.3132258272803283E-2</v>
      </c>
      <c r="N2222" s="182">
        <f>IFERROR(_xll.qlIndexFixing(ONIndex1M,I2222,TRUE,_xll.ohTrigger(RecalcTrigger,Trigger1M)),NA())</f>
        <v>1.2589619098584137E-2</v>
      </c>
      <c r="O2222" s="44">
        <f>IFERROR(_xll.qlIndexFixing(ONIndex3M,I2222,TRUE,_xll.ohTrigger(RecalcTrigger,Trigger3M)),NA())</f>
        <v>1.2626476663424313E-2</v>
      </c>
      <c r="P2222" s="44">
        <f>IFERROR(_xll.qlIndexFixing(ONIndex6M,I2222,TRUE,_xll.ohTrigger(RecalcTrigger,Trigger6M)),NA())</f>
        <v>1.2769754846262416E-2</v>
      </c>
      <c r="Q2222" s="183">
        <f>IFERROR(_xll.qlIndexFixing(ONIndex1Y,I2222,TRUE,_xll.ohTrigger(RecalcTrigger,Trigger1Y)),NA())</f>
        <v>1.3115019211840107E-2</v>
      </c>
    </row>
    <row r="2223" spans="2:17" x14ac:dyDescent="0.2">
      <c r="B2223" s="39" t="s">
        <v>42</v>
      </c>
      <c r="D2223" s="42">
        <f>_xll.qlCalendarAdvance(Calendar,$D2222,B2223,"f",FALSE)</f>
        <v>55093</v>
      </c>
      <c r="E2223" s="177">
        <f>_xll.qlInterestRateIndexValueDate(IndexON,D2223)</f>
        <v>55093</v>
      </c>
      <c r="F2223" s="193">
        <f>IFERROR(_xll.qlIndexFixing(IndexON,D2223,TRUE,_xll.ohTrigger(RecalcTrigger,TriggerON)),NA())</f>
        <v>1.2178321045128726E-2</v>
      </c>
      <c r="H2223" s="42">
        <f>_xll.qlCalendarAdvance(Calendar,$H2222,B2223,"f",FALSE)</f>
        <v>55093</v>
      </c>
      <c r="I2223" s="177">
        <f>_xll.qlInterestRateIndexValueDate(Index1M,$H2223)</f>
        <v>55095</v>
      </c>
      <c r="J2223" s="182">
        <f>IFERROR(_xll.qlIndexFixing(Index1M,$H2223,TRUE,_xll.ohTrigger(RecalcTrigger,Trigger1M)),NA())</f>
        <v>1.2588739042723451E-2</v>
      </c>
      <c r="K2223" s="44">
        <f>IFERROR(_xll.qlIndexFixing(Index3M,H2223,TRUE,_xll.ohTrigger(RecalcTrigger,Trigger3M)),NA())</f>
        <v>1.2629292286905638E-2</v>
      </c>
      <c r="L2223" s="44">
        <f>IFERROR(_xll.qlIndexFixing(Index6M,$H2223,TRUE,_xll.ohTrigger(RecalcTrigger,Trigger6M)),NA())</f>
        <v>1.2827604322665422E-2</v>
      </c>
      <c r="M2223" s="183">
        <f>IFERROR(_xll.qlIndexFixing(Index1Y,$H2223,TRUE,_xll.ohTrigger(RecalcTrigger,Trigger1Y)),NA())</f>
        <v>1.3129359725873794E-2</v>
      </c>
      <c r="N2223" s="182">
        <f>IFERROR(_xll.qlIndexFixing(ONIndex1M,I2223,TRUE,_xll.ohTrigger(RecalcTrigger,Trigger1M)),NA())</f>
        <v>1.2586730097465804E-2</v>
      </c>
      <c r="O2223" s="44">
        <f>IFERROR(_xll.qlIndexFixing(ONIndex3M,I2223,TRUE,_xll.ohTrigger(RecalcTrigger,Trigger3M)),NA())</f>
        <v>1.2624014640998382E-2</v>
      </c>
      <c r="P2223" s="44">
        <f>IFERROR(_xll.qlIndexFixing(ONIndex6M,I2223,TRUE,_xll.ohTrigger(RecalcTrigger,Trigger6M)),NA())</f>
        <v>1.2771368593638144E-2</v>
      </c>
      <c r="Q2223" s="183">
        <f>IFERROR(_xll.qlIndexFixing(ONIndex1Y,I2223,TRUE,_xll.ohTrigger(RecalcTrigger,Trigger1Y)),NA())</f>
        <v>1.3112559335697327E-2</v>
      </c>
    </row>
    <row r="2224" spans="2:17" x14ac:dyDescent="0.2">
      <c r="B2224" s="39" t="s">
        <v>42</v>
      </c>
      <c r="D2224" s="42">
        <f>_xll.qlCalendarAdvance(Calendar,$D2223,B2224,"f",FALSE)</f>
        <v>55100</v>
      </c>
      <c r="E2224" s="177">
        <f>_xll.qlInterestRateIndexValueDate(IndexON,D2224)</f>
        <v>55100</v>
      </c>
      <c r="F2224" s="193">
        <f>IFERROR(_xll.qlIndexFixing(IndexON,D2224,TRUE,_xll.ohTrigger(RecalcTrigger,TriggerON)),NA())</f>
        <v>1.217832104504879E-2</v>
      </c>
      <c r="H2224" s="42">
        <f>_xll.qlCalendarAdvance(Calendar,$H2223,B2224,"f",FALSE)</f>
        <v>55100</v>
      </c>
      <c r="I2224" s="177">
        <f>_xll.qlInterestRateIndexValueDate(Index1M,$H2224)</f>
        <v>55102</v>
      </c>
      <c r="J2224" s="182">
        <f>IFERROR(_xll.qlIndexFixing(Index1M,$H2224,TRUE,_xll.ohTrigger(RecalcTrigger,Trigger1M)),NA())</f>
        <v>1.2585791947343217E-2</v>
      </c>
      <c r="K2224" s="44">
        <f>IFERROR(_xll.qlIndexFixing(Index3M,H2224,TRUE,_xll.ohTrigger(RecalcTrigger,Trigger3M)),NA())</f>
        <v>1.2626761689175141E-2</v>
      </c>
      <c r="L2224" s="44">
        <f>IFERROR(_xll.qlIndexFixing(Index6M,$H2224,TRUE,_xll.ohTrigger(RecalcTrigger,Trigger6M)),NA())</f>
        <v>1.2828363236915758E-2</v>
      </c>
      <c r="M2224" s="183">
        <f>IFERROR(_xll.qlIndexFixing(Index1Y,$H2224,TRUE,_xll.ohTrigger(RecalcTrigger,Trigger1Y)),NA())</f>
        <v>1.3126444990772406E-2</v>
      </c>
      <c r="N2224" s="182">
        <f>IFERROR(_xll.qlIndexFixing(ONIndex1M,I2224,TRUE,_xll.ohTrigger(RecalcTrigger,Trigger1M)),NA())</f>
        <v>1.258382035877581E-2</v>
      </c>
      <c r="O2224" s="44">
        <f>IFERROR(_xll.qlIndexFixing(ONIndex3M,I2224,TRUE,_xll.ohTrigger(RecalcTrigger,Trigger3M)),NA())</f>
        <v>1.2621543920650069E-2</v>
      </c>
      <c r="P2224" s="44">
        <f>IFERROR(_xll.qlIndexFixing(ONIndex6M,I2224,TRUE,_xll.ohTrigger(RecalcTrigger,Trigger6M)),NA())</f>
        <v>1.2772999121670736E-2</v>
      </c>
      <c r="Q2224" s="183">
        <f>IFERROR(_xll.qlIndexFixing(ONIndex1Y,I2224,TRUE,_xll.ohTrigger(RecalcTrigger,Trigger1Y)),NA())</f>
        <v>1.3110084133653999E-2</v>
      </c>
    </row>
    <row r="2225" spans="2:17" x14ac:dyDescent="0.2">
      <c r="B2225" s="39" t="s">
        <v>42</v>
      </c>
      <c r="D2225" s="42">
        <f>_xll.qlCalendarAdvance(Calendar,$D2224,B2225,"f",FALSE)</f>
        <v>55107</v>
      </c>
      <c r="E2225" s="177">
        <f>_xll.qlInterestRateIndexValueDate(IndexON,D2225)</f>
        <v>55107</v>
      </c>
      <c r="F2225" s="193">
        <f>IFERROR(_xll.qlIndexFixing(IndexON,D2225,TRUE,_xll.ohTrigger(RecalcTrigger,TriggerON)),NA())</f>
        <v>1.2178321045128726E-2</v>
      </c>
      <c r="H2225" s="42">
        <f>_xll.qlCalendarAdvance(Calendar,$H2224,B2225,"f",FALSE)</f>
        <v>55107</v>
      </c>
      <c r="I2225" s="177">
        <f>_xll.qlInterestRateIndexValueDate(Index1M,$H2225)</f>
        <v>55109</v>
      </c>
      <c r="J2225" s="182">
        <f>IFERROR(_xll.qlIndexFixing(Index1M,$H2225,TRUE,_xll.ohTrigger(RecalcTrigger,Trigger1M)),NA())</f>
        <v>1.2582824008188775E-2</v>
      </c>
      <c r="K2225" s="44">
        <f>IFERROR(_xll.qlIndexFixing(Index3M,H2225,TRUE,_xll.ohTrigger(RecalcTrigger,Trigger3M)),NA())</f>
        <v>1.262422230236214E-2</v>
      </c>
      <c r="L2225" s="44">
        <f>IFERROR(_xll.qlIndexFixing(Index6M,$H2225,TRUE,_xll.ohTrigger(RecalcTrigger,Trigger6M)),NA())</f>
        <v>1.2829046213858827E-2</v>
      </c>
      <c r="M2225" s="183">
        <f>IFERROR(_xll.qlIndexFixing(Index1Y,$H2225,TRUE,_xll.ohTrigger(RecalcTrigger,Trigger1Y)),NA())</f>
        <v>1.3123514041399231E-2</v>
      </c>
      <c r="N2225" s="182">
        <f>IFERROR(_xll.qlIndexFixing(ONIndex1M,I2225,TRUE,_xll.ohTrigger(RecalcTrigger,Trigger1M)),NA())</f>
        <v>1.2580889850779542E-2</v>
      </c>
      <c r="O2225" s="44">
        <f>IFERROR(_xll.qlIndexFixing(ONIndex3M,I2225,TRUE,_xll.ohTrigger(RecalcTrigger,Trigger3M)),NA())</f>
        <v>1.2619064493266663E-2</v>
      </c>
      <c r="P2225" s="44">
        <f>IFERROR(_xll.qlIndexFixing(ONIndex6M,I2225,TRUE,_xll.ohTrigger(RecalcTrigger,Trigger6M)),NA())</f>
        <v>1.2774646461535255E-2</v>
      </c>
      <c r="Q2225" s="183">
        <f>IFERROR(_xll.qlIndexFixing(ONIndex1Y,I2225,TRUE,_xll.ohTrigger(RecalcTrigger,Trigger1Y)),NA())</f>
        <v>1.3107593579890775E-2</v>
      </c>
    </row>
    <row r="2226" spans="2:17" x14ac:dyDescent="0.2">
      <c r="B2226" s="39" t="s">
        <v>42</v>
      </c>
      <c r="D2226" s="42">
        <f>_xll.qlCalendarAdvance(Calendar,$D2225,B2226,"f",FALSE)</f>
        <v>55114</v>
      </c>
      <c r="E2226" s="177">
        <f>_xll.qlInterestRateIndexValueDate(IndexON,D2226)</f>
        <v>55114</v>
      </c>
      <c r="F2226" s="193">
        <f>IFERROR(_xll.qlIndexFixing(IndexON,D2226,TRUE,_xll.ohTrigger(RecalcTrigger,TriggerON)),NA())</f>
        <v>1.217832104504879E-2</v>
      </c>
      <c r="H2226" s="42">
        <f>_xll.qlCalendarAdvance(Calendar,$H2225,B2226,"f",FALSE)</f>
        <v>55114</v>
      </c>
      <c r="I2226" s="177">
        <f>_xll.qlInterestRateIndexValueDate(Index1M,$H2226)</f>
        <v>55116</v>
      </c>
      <c r="J2226" s="182">
        <f>IFERROR(_xll.qlIndexFixing(Index1M,$H2226,TRUE,_xll.ohTrigger(RecalcTrigger,Trigger1M)),NA())</f>
        <v>1.2579839459020517E-2</v>
      </c>
      <c r="K2226" s="44">
        <f>IFERROR(_xll.qlIndexFixing(Index3M,H2226,TRUE,_xll.ohTrigger(RecalcTrigger,Trigger3M)),NA())</f>
        <v>1.2621674117080229E-2</v>
      </c>
      <c r="L2226" s="44">
        <f>IFERROR(_xll.qlIndexFixing(Index6M,$H2226,TRUE,_xll.ohTrigger(RecalcTrigger,Trigger6M)),NA())</f>
        <v>1.2829651677792844E-2</v>
      </c>
      <c r="M2226" s="183">
        <f>IFERROR(_xll.qlIndexFixing(Index1Y,$H2226,TRUE,_xll.ohTrigger(RecalcTrigger,Trigger1Y)),NA())</f>
        <v>1.3120566851655909E-2</v>
      </c>
      <c r="N2226" s="182">
        <f>IFERROR(_xll.qlIndexFixing(ONIndex1M,I2226,TRUE,_xll.ohTrigger(RecalcTrigger,Trigger1M)),NA())</f>
        <v>1.2577938541262768E-2</v>
      </c>
      <c r="O2226" s="44">
        <f>IFERROR(_xll.qlIndexFixing(ONIndex3M,I2226,TRUE,_xll.ohTrigger(RecalcTrigger,Trigger3M)),NA())</f>
        <v>1.2616576349335773E-2</v>
      </c>
      <c r="P2226" s="44">
        <f>IFERROR(_xll.qlIndexFixing(ONIndex6M,I2226,TRUE,_xll.ohTrigger(RecalcTrigger,Trigger6M)),NA())</f>
        <v>1.2776310644406763E-2</v>
      </c>
      <c r="Q2226" s="183">
        <f>IFERROR(_xll.qlIndexFixing(ONIndex1Y,I2226,TRUE,_xll.ohTrigger(RecalcTrigger,Trigger1Y)),NA())</f>
        <v>1.3105087648348501E-2</v>
      </c>
    </row>
    <row r="2227" spans="2:17" x14ac:dyDescent="0.2">
      <c r="B2227" s="39" t="s">
        <v>42</v>
      </c>
      <c r="D2227" s="42">
        <f>_xll.qlCalendarAdvance(Calendar,$D2226,B2227,"f",FALSE)</f>
        <v>55121</v>
      </c>
      <c r="E2227" s="177">
        <f>_xll.qlInterestRateIndexValueDate(IndexON,D2227)</f>
        <v>55121</v>
      </c>
      <c r="F2227" s="193">
        <f>IFERROR(_xll.qlIndexFixing(IndexON,D2227,TRUE,_xll.ohTrigger(RecalcTrigger,TriggerON)),NA())</f>
        <v>1.2178321045208662E-2</v>
      </c>
      <c r="H2227" s="42">
        <f>_xll.qlCalendarAdvance(Calendar,$H2226,B2227,"f",FALSE)</f>
        <v>55121</v>
      </c>
      <c r="I2227" s="177">
        <f>_xll.qlInterestRateIndexValueDate(Index1M,$H2227)</f>
        <v>55123</v>
      </c>
      <c r="J2227" s="182">
        <f>IFERROR(_xll.qlIndexFixing(Index1M,$H2227,TRUE,_xll.ohTrigger(RecalcTrigger,Trigger1M)),NA())</f>
        <v>1.2576825470682063E-2</v>
      </c>
      <c r="K2227" s="44">
        <f>IFERROR(_xll.qlIndexFixing(Index3M,H2227,TRUE,_xll.ohTrigger(RecalcTrigger,Trigger3M)),NA())</f>
        <v>1.2619043797572616E-2</v>
      </c>
      <c r="L2227" s="44">
        <f>IFERROR(_xll.qlIndexFixing(Index6M,$H2227,TRUE,_xll.ohTrigger(RecalcTrigger,Trigger6M)),NA())</f>
        <v>1.2830407158266431E-2</v>
      </c>
      <c r="M2227" s="183">
        <f>IFERROR(_xll.qlIndexFixing(Index1Y,$H2227,TRUE,_xll.ohTrigger(RecalcTrigger,Trigger1Y)),NA())</f>
        <v>1.3117603395444745E-2</v>
      </c>
      <c r="N2227" s="182">
        <f>IFERROR(_xll.qlIndexFixing(ONIndex1M,I2227,TRUE,_xll.ohTrigger(RecalcTrigger,Trigger1M)),NA())</f>
        <v>1.2574966398490872E-2</v>
      </c>
      <c r="O2227" s="44">
        <f>IFERROR(_xll.qlIndexFixing(ONIndex3M,I2227,TRUE,_xll.ohTrigger(RecalcTrigger,Trigger3M)),NA())</f>
        <v>1.2614079479504881E-2</v>
      </c>
      <c r="P2227" s="44">
        <f>IFERROR(_xll.qlIndexFixing(ONIndex6M,I2227,TRUE,_xll.ohTrigger(RecalcTrigger,Trigger6M)),NA())</f>
        <v>1.2777991700980706E-2</v>
      </c>
      <c r="Q2227" s="183">
        <f>IFERROR(_xll.qlIndexFixing(ONIndex1Y,I2227,TRUE,_xll.ohTrigger(RecalcTrigger,Trigger1Y)),NA())</f>
        <v>1.3102566313287767E-2</v>
      </c>
    </row>
    <row r="2228" spans="2:17" x14ac:dyDescent="0.2">
      <c r="B2228" s="39" t="s">
        <v>42</v>
      </c>
      <c r="D2228" s="42">
        <f>_xll.qlCalendarAdvance(Calendar,$D2227,B2228,"f",FALSE)</f>
        <v>55128</v>
      </c>
      <c r="E2228" s="177">
        <f>_xll.qlInterestRateIndexValueDate(IndexON,D2228)</f>
        <v>55128</v>
      </c>
      <c r="F2228" s="193">
        <f>IFERROR(_xll.qlIndexFixing(IndexON,D2228,TRUE,_xll.ohTrigger(RecalcTrigger,TriggerON)),NA())</f>
        <v>1.217832104504879E-2</v>
      </c>
      <c r="H2228" s="42">
        <f>_xll.qlCalendarAdvance(Calendar,$H2227,B2228,"f",FALSE)</f>
        <v>55128</v>
      </c>
      <c r="I2228" s="177">
        <f>_xll.qlInterestRateIndexValueDate(Index1M,$H2228)</f>
        <v>55130</v>
      </c>
      <c r="J2228" s="182">
        <f>IFERROR(_xll.qlIndexFixing(Index1M,$H2228,TRUE,_xll.ohTrigger(RecalcTrigger,Trigger1M)),NA())</f>
        <v>1.2573794808385941E-2</v>
      </c>
      <c r="K2228" s="44">
        <f>IFERROR(_xll.qlIndexFixing(Index3M,H2228,TRUE,_xll.ohTrigger(RecalcTrigger,Trigger3M)),NA())</f>
        <v>1.2616479429762961E-2</v>
      </c>
      <c r="L2228" s="44">
        <f>IFERROR(_xll.qlIndexFixing(Index6M,$H2228,TRUE,_xll.ohTrigger(RecalcTrigger,Trigger6M)),NA())</f>
        <v>1.2830848168946713E-2</v>
      </c>
      <c r="M2228" s="183">
        <f>IFERROR(_xll.qlIndexFixing(Index1Y,$H2228,TRUE,_xll.ohTrigger(RecalcTrigger,Trigger1Y)),NA())</f>
        <v>1.3114623646670227E-2</v>
      </c>
      <c r="N2228" s="182">
        <f>IFERROR(_xll.qlIndexFixing(ONIndex1M,I2228,TRUE,_xll.ohTrigger(RecalcTrigger,Trigger1M)),NA())</f>
        <v>1.2571973390329561E-2</v>
      </c>
      <c r="O2228" s="44">
        <f>IFERROR(_xll.qlIndexFixing(ONIndex3M,I2228,TRUE,_xll.ohTrigger(RecalcTrigger,Trigger3M)),NA())</f>
        <v>1.2611573874261595E-2</v>
      </c>
      <c r="P2228" s="44">
        <f>IFERROR(_xll.qlIndexFixing(ONIndex6M,I2228,TRUE,_xll.ohTrigger(RecalcTrigger,Trigger6M)),NA())</f>
        <v>1.2779689662512084E-2</v>
      </c>
      <c r="Q2228" s="183">
        <f>IFERROR(_xll.qlIndexFixing(ONIndex1Y,I2228,TRUE,_xll.ohTrigger(RecalcTrigger,Trigger1Y)),NA())</f>
        <v>1.3100029548729353E-2</v>
      </c>
    </row>
    <row r="2229" spans="2:17" x14ac:dyDescent="0.2">
      <c r="B2229" s="39" t="s">
        <v>42</v>
      </c>
      <c r="D2229" s="42">
        <f>_xll.qlCalendarAdvance(Calendar,$D2228,B2229,"f",FALSE)</f>
        <v>55135</v>
      </c>
      <c r="E2229" s="177">
        <f>_xll.qlInterestRateIndexValueDate(IndexON,D2229)</f>
        <v>55135</v>
      </c>
      <c r="F2229" s="193">
        <f>IFERROR(_xll.qlIndexFixing(IndexON,D2229,TRUE,_xll.ohTrigger(RecalcTrigger,TriggerON)),NA())</f>
        <v>1.2178321045128726E-2</v>
      </c>
      <c r="H2229" s="42">
        <f>_xll.qlCalendarAdvance(Calendar,$H2228,B2229,"f",FALSE)</f>
        <v>55135</v>
      </c>
      <c r="I2229" s="177">
        <f>_xll.qlInterestRateIndexValueDate(Index1M,$H2229)</f>
        <v>55137</v>
      </c>
      <c r="J2229" s="182">
        <f>IFERROR(_xll.qlIndexFixing(Index1M,$H2229,TRUE,_xll.ohTrigger(RecalcTrigger,Trigger1M)),NA())</f>
        <v>1.257074317443041E-2</v>
      </c>
      <c r="K2229" s="44">
        <f>IFERROR(_xll.qlIndexFixing(Index3M,H2229,TRUE,_xll.ohTrigger(RecalcTrigger,Trigger3M)),NA())</f>
        <v>1.2613906237245232E-2</v>
      </c>
      <c r="L2229" s="44">
        <f>IFERROR(_xll.qlIndexFixing(Index6M,$H2229,TRUE,_xll.ohTrigger(RecalcTrigger,Trigger6M)),NA())</f>
        <v>1.2831207237731089E-2</v>
      </c>
      <c r="M2229" s="183">
        <f>IFERROR(_xll.qlIndexFixing(Index1Y,$H2229,TRUE,_xll.ohTrigger(RecalcTrigger,Trigger1Y)),NA())</f>
        <v>1.3111627579236628E-2</v>
      </c>
      <c r="N2229" s="182">
        <f>IFERROR(_xll.qlIndexFixing(ONIndex1M,I2229,TRUE,_xll.ohTrigger(RecalcTrigger,Trigger1M)),NA())</f>
        <v>1.2568959484964282E-2</v>
      </c>
      <c r="O2229" s="44">
        <f>IFERROR(_xll.qlIndexFixing(ONIndex3M,I2229,TRUE,_xll.ohTrigger(RecalcTrigger,Trigger3M)),NA())</f>
        <v>1.2609059524493205E-2</v>
      </c>
      <c r="P2229" s="44">
        <f>IFERROR(_xll.qlIndexFixing(ONIndex6M,I2229,TRUE,_xll.ohTrigger(RecalcTrigger,Trigger6M)),NA())</f>
        <v>1.2781404559856213E-2</v>
      </c>
      <c r="Q2229" s="183">
        <f>IFERROR(_xll.qlIndexFixing(ONIndex1Y,I2229,TRUE,_xll.ohTrigger(RecalcTrigger,Trigger1Y)),NA())</f>
        <v>1.3097477328853913E-2</v>
      </c>
    </row>
    <row r="2230" spans="2:17" x14ac:dyDescent="0.2">
      <c r="B2230" s="39" t="s">
        <v>42</v>
      </c>
      <c r="D2230" s="42">
        <f>_xll.qlCalendarAdvance(Calendar,$D2229,B2230,"f",FALSE)</f>
        <v>55142</v>
      </c>
      <c r="E2230" s="177">
        <f>_xll.qlInterestRateIndexValueDate(IndexON,D2230)</f>
        <v>55142</v>
      </c>
      <c r="F2230" s="193">
        <f>IFERROR(_xll.qlIndexFixing(IndexON,D2230,TRUE,_xll.ohTrigger(RecalcTrigger,TriggerON)),NA())</f>
        <v>1.217832104504879E-2</v>
      </c>
      <c r="H2230" s="42">
        <f>_xll.qlCalendarAdvance(Calendar,$H2229,B2230,"f",FALSE)</f>
        <v>55142</v>
      </c>
      <c r="I2230" s="177">
        <f>_xll.qlInterestRateIndexValueDate(Index1M,$H2230)</f>
        <v>55144</v>
      </c>
      <c r="J2230" s="182">
        <f>IFERROR(_xll.qlIndexFixing(Index1M,$H2230,TRUE,_xll.ohTrigger(RecalcTrigger,Trigger1M)),NA())</f>
        <v>1.2567670536851039E-2</v>
      </c>
      <c r="K2230" s="44">
        <f>IFERROR(_xll.qlIndexFixing(Index3M,H2230,TRUE,_xll.ohTrigger(RecalcTrigger,Trigger3M)),NA())</f>
        <v>1.2611324210632269E-2</v>
      </c>
      <c r="L2230" s="44">
        <f>IFERROR(_xll.qlIndexFixing(Index6M,$H2230,TRUE,_xll.ohTrigger(RecalcTrigger,Trigger6M)),NA())</f>
        <v>1.2831482784688647E-2</v>
      </c>
      <c r="M2230" s="183">
        <f>IFERROR(_xll.qlIndexFixing(Index1Y,$H2230,TRUE,_xll.ohTrigger(RecalcTrigger,Trigger1Y)),NA())</f>
        <v>1.3108615167050409E-2</v>
      </c>
      <c r="N2230" s="182">
        <f>IFERROR(_xll.qlIndexFixing(ONIndex1M,I2230,TRUE,_xll.ohTrigger(RecalcTrigger,Trigger1M)),NA())</f>
        <v>1.2565489392031282E-2</v>
      </c>
      <c r="O2230" s="44">
        <f>IFERROR(_xll.qlIndexFixing(ONIndex3M,I2230,TRUE,_xll.ohTrigger(RecalcTrigger,Trigger3M)),NA())</f>
        <v>1.2606175262064312E-2</v>
      </c>
      <c r="P2230" s="44">
        <f>IFERROR(_xll.qlIndexFixing(ONIndex6M,I2230,TRUE,_xll.ohTrigger(RecalcTrigger,Trigger6M)),NA())</f>
        <v>1.2783385220132004E-2</v>
      </c>
      <c r="Q2230" s="183">
        <f>IFERROR(_xll.qlIndexFixing(ONIndex1Y,I2230,TRUE,_xll.ohTrigger(RecalcTrigger,Trigger1Y)),NA())</f>
        <v>1.3094541547875593E-2</v>
      </c>
    </row>
    <row r="2231" spans="2:17" x14ac:dyDescent="0.2">
      <c r="B2231" s="39" t="s">
        <v>42</v>
      </c>
      <c r="D2231" s="42">
        <f>_xll.qlCalendarAdvance(Calendar,$D2230,B2231,"f",FALSE)</f>
        <v>55149</v>
      </c>
      <c r="E2231" s="177">
        <f>_xll.qlInterestRateIndexValueDate(IndexON,D2231)</f>
        <v>55149</v>
      </c>
      <c r="F2231" s="193">
        <f>IFERROR(_xll.qlIndexFixing(IndexON,D2231,TRUE,_xll.ohTrigger(RecalcTrigger,TriggerON)),NA())</f>
        <v>1.217832104504879E-2</v>
      </c>
      <c r="H2231" s="42">
        <f>_xll.qlCalendarAdvance(Calendar,$H2230,B2231,"f",FALSE)</f>
        <v>55149</v>
      </c>
      <c r="I2231" s="177">
        <f>_xll.qlInterestRateIndexValueDate(Index1M,$H2231)</f>
        <v>55151</v>
      </c>
      <c r="J2231" s="182">
        <f>IFERROR(_xll.qlIndexFixing(Index1M,$H2231,TRUE,_xll.ohTrigger(RecalcTrigger,Trigger1M)),NA())</f>
        <v>1.2564576863670907E-2</v>
      </c>
      <c r="K2231" s="44">
        <f>IFERROR(_xll.qlIndexFixing(Index3M,H2231,TRUE,_xll.ohTrigger(RecalcTrigger,Trigger3M)),NA())</f>
        <v>1.2608733340536915E-2</v>
      </c>
      <c r="L2231" s="44">
        <f>IFERROR(_xll.qlIndexFixing(Index6M,$H2231,TRUE,_xll.ohTrigger(RecalcTrigger,Trigger6M)),NA())</f>
        <v>1.2831673226750768E-2</v>
      </c>
      <c r="M2231" s="183">
        <f>IFERROR(_xll.qlIndexFixing(Index1Y,$H2231,TRUE,_xll.ohTrigger(RecalcTrigger,Trigger1Y)),NA())</f>
        <v>1.310558638401825E-2</v>
      </c>
      <c r="N2231" s="182">
        <f>IFERROR(_xll.qlIndexFixing(ONIndex1M,I2231,TRUE,_xll.ohTrigger(RecalcTrigger,Trigger1M)),NA())</f>
        <v>1.2562868854324449E-2</v>
      </c>
      <c r="O2231" s="44">
        <f>IFERROR(_xll.qlIndexFixing(ONIndex3M,I2231,TRUE,_xll.ohTrigger(RecalcTrigger,Trigger3M)),NA())</f>
        <v>1.2604004553491421E-2</v>
      </c>
      <c r="P2231" s="44">
        <f>IFERROR(_xll.qlIndexFixing(ONIndex6M,I2231,TRUE,_xll.ohTrigger(RecalcTrigger,Trigger6M)),NA())</f>
        <v>1.2784885286123426E-2</v>
      </c>
      <c r="Q2231" s="183">
        <f>IFERROR(_xll.qlIndexFixing(ONIndex1Y,I2231,TRUE,_xll.ohTrigger(RecalcTrigger,Trigger1Y)),NA())</f>
        <v>1.3092326419315015E-2</v>
      </c>
    </row>
    <row r="2232" spans="2:17" x14ac:dyDescent="0.2">
      <c r="B2232" s="39" t="s">
        <v>42</v>
      </c>
      <c r="D2232" s="42">
        <f>_xll.qlCalendarAdvance(Calendar,$D2231,B2232,"f",FALSE)</f>
        <v>55156</v>
      </c>
      <c r="E2232" s="177">
        <f>_xll.qlInterestRateIndexValueDate(IndexON,D2232)</f>
        <v>55156</v>
      </c>
      <c r="F2232" s="193">
        <f>IFERROR(_xll.qlIndexFixing(IndexON,D2232,TRUE,_xll.ohTrigger(RecalcTrigger,TriggerON)),NA())</f>
        <v>1.2178321045128726E-2</v>
      </c>
      <c r="H2232" s="42">
        <f>_xll.qlCalendarAdvance(Calendar,$H2231,B2232,"f",FALSE)</f>
        <v>55156</v>
      </c>
      <c r="I2232" s="177">
        <f>_xll.qlInterestRateIndexValueDate(Index1M,$H2232)</f>
        <v>55158</v>
      </c>
      <c r="J2232" s="182">
        <f>IFERROR(_xll.qlIndexFixing(Index1M,$H2232,TRUE,_xll.ohTrigger(RecalcTrigger,Trigger1M)),NA())</f>
        <v>1.2561462122920586E-2</v>
      </c>
      <c r="K2232" s="44">
        <f>IFERROR(_xll.qlIndexFixing(Index3M,H2232,TRUE,_xll.ohTrigger(RecalcTrigger,Trigger3M)),NA())</f>
        <v>1.2606133617574677E-2</v>
      </c>
      <c r="L2232" s="44">
        <f>IFERROR(_xll.qlIndexFixing(Index6M,$H2232,TRUE,_xll.ohTrigger(RecalcTrigger,Trigger6M)),NA())</f>
        <v>1.2831568051236423E-2</v>
      </c>
      <c r="M2232" s="183">
        <f>IFERROR(_xll.qlIndexFixing(Index1Y,$H2232,TRUE,_xll.ohTrigger(RecalcTrigger,Trigger1Y)),NA())</f>
        <v>1.3102541204048806E-2</v>
      </c>
      <c r="N2232" s="182">
        <f>IFERROR(_xll.qlIndexFixing(ONIndex1M,I2232,TRUE,_xll.ohTrigger(RecalcTrigger,Trigger1M)),NA())</f>
        <v>1.2559792065340858E-2</v>
      </c>
      <c r="O2232" s="44">
        <f>IFERROR(_xll.qlIndexFixing(ONIndex3M,I2232,TRUE,_xll.ohTrigger(RecalcTrigger,Trigger3M)),NA())</f>
        <v>1.2601463913393118E-2</v>
      </c>
      <c r="P2232" s="44">
        <f>IFERROR(_xll.qlIndexFixing(ONIndex6M,I2232,TRUE,_xll.ohTrigger(RecalcTrigger,Trigger6M)),NA())</f>
        <v>1.2786651177076891E-2</v>
      </c>
      <c r="Q2232" s="183">
        <f>IFERROR(_xll.qlIndexFixing(ONIndex1Y,I2232,TRUE,_xll.ohTrigger(RecalcTrigger,Trigger1Y)),NA())</f>
        <v>1.3089727677852991E-2</v>
      </c>
    </row>
    <row r="2233" spans="2:17" x14ac:dyDescent="0.2">
      <c r="B2233" s="39" t="s">
        <v>42</v>
      </c>
      <c r="D2233" s="42">
        <f>_xll.qlCalendarAdvance(Calendar,$D2232,B2233,"f",FALSE)</f>
        <v>55163</v>
      </c>
      <c r="E2233" s="177">
        <f>_xll.qlInterestRateIndexValueDate(IndexON,D2233)</f>
        <v>55163</v>
      </c>
      <c r="F2233" s="193">
        <f>IFERROR(_xll.qlIndexFixing(IndexON,D2233,TRUE,_xll.ohTrigger(RecalcTrigger,TriggerON)),NA())</f>
        <v>1.217832104504879E-2</v>
      </c>
      <c r="H2233" s="42">
        <f>_xll.qlCalendarAdvance(Calendar,$H2232,B2233,"f",FALSE)</f>
        <v>55163</v>
      </c>
      <c r="I2233" s="177">
        <f>_xll.qlInterestRateIndexValueDate(Index1M,$H2233)</f>
        <v>55165</v>
      </c>
      <c r="J2233" s="182">
        <f>IFERROR(_xll.qlIndexFixing(Index1M,$H2233,TRUE,_xll.ohTrigger(RecalcTrigger,Trigger1M)),NA())</f>
        <v>1.255832628263065E-2</v>
      </c>
      <c r="K2233" s="44">
        <f>IFERROR(_xll.qlIndexFixing(Index3M,H2233,TRUE,_xll.ohTrigger(RecalcTrigger,Trigger3M)),NA())</f>
        <v>1.2603525032353957E-2</v>
      </c>
      <c r="L2233" s="44">
        <f>IFERROR(_xll.qlIndexFixing(Index6M,$H2233,TRUE,_xll.ohTrigger(RecalcTrigger,Trigger6M)),NA())</f>
        <v>1.2831586539378268E-2</v>
      </c>
      <c r="M2233" s="183">
        <f>IFERROR(_xll.qlIndexFixing(Index1Y,$H2233,TRUE,_xll.ohTrigger(RecalcTrigger,Trigger1Y)),NA())</f>
        <v>1.3099479601050942E-2</v>
      </c>
      <c r="N2233" s="182">
        <f>IFERROR(_xll.qlIndexFixing(ONIndex1M,I2233,TRUE,_xll.ohTrigger(RecalcTrigger,Trigger1M)),NA())</f>
        <v>1.2556694251335543E-2</v>
      </c>
      <c r="O2233" s="44">
        <f>IFERROR(_xll.qlIndexFixing(ONIndex3M,I2233,TRUE,_xll.ohTrigger(RecalcTrigger,Trigger3M)),NA())</f>
        <v>1.25989144912797E-2</v>
      </c>
      <c r="P2233" s="44">
        <f>IFERROR(_xll.qlIndexFixing(ONIndex6M,I2233,TRUE,_xll.ohTrigger(RecalcTrigger,Trigger6M)),NA())</f>
        <v>1.2788434127823933E-2</v>
      </c>
      <c r="Q2233" s="183">
        <f>IFERROR(_xll.qlIndexFixing(ONIndex1Y,I2233,TRUE,_xll.ohTrigger(RecalcTrigger,Trigger1Y)),NA())</f>
        <v>1.3087113377556747E-2</v>
      </c>
    </row>
    <row r="2234" spans="2:17" x14ac:dyDescent="0.2">
      <c r="B2234" s="39" t="s">
        <v>42</v>
      </c>
      <c r="D2234" s="42">
        <f>_xll.qlCalendarAdvance(Calendar,$D2233,B2234,"f",FALSE)</f>
        <v>55170</v>
      </c>
      <c r="E2234" s="177">
        <f>_xll.qlInterestRateIndexValueDate(IndexON,D2234)</f>
        <v>55170</v>
      </c>
      <c r="F2234" s="193">
        <f>IFERROR(_xll.qlIndexFixing(IndexON,D2234,TRUE,_xll.ohTrigger(RecalcTrigger,TriggerON)),NA())</f>
        <v>1.2178321045128726E-2</v>
      </c>
      <c r="H2234" s="42">
        <f>_xll.qlCalendarAdvance(Calendar,$H2233,B2234,"f",FALSE)</f>
        <v>55170</v>
      </c>
      <c r="I2234" s="177">
        <f>_xll.qlInterestRateIndexValueDate(Index1M,$H2234)</f>
        <v>55172</v>
      </c>
      <c r="J2234" s="182">
        <f>IFERROR(_xll.qlIndexFixing(Index1M,$H2234,TRUE,_xll.ohTrigger(RecalcTrigger,Trigger1M)),NA())</f>
        <v>1.2555169310831671E-2</v>
      </c>
      <c r="K2234" s="44">
        <f>IFERROR(_xll.qlIndexFixing(Index3M,H2234,TRUE,_xll.ohTrigger(RecalcTrigger,Trigger3M)),NA())</f>
        <v>1.2600907575493814E-2</v>
      </c>
      <c r="L2234" s="44">
        <f>IFERROR(_xll.qlIndexFixing(Index6M,$H2234,TRUE,_xll.ohTrigger(RecalcTrigger,Trigger6M)),NA())</f>
        <v>1.2831514795316528E-2</v>
      </c>
      <c r="M2234" s="183">
        <f>IFERROR(_xll.qlIndexFixing(Index1Y,$H2234,TRUE,_xll.ohTrigger(RecalcTrigger,Trigger1Y)),NA())</f>
        <v>1.3096401548935726E-2</v>
      </c>
      <c r="N2234" s="182">
        <f>IFERROR(_xll.qlIndexFixing(ONIndex1M,I2234,TRUE,_xll.ohTrigger(RecalcTrigger,Trigger1M)),NA())</f>
        <v>1.2553575380174209E-2</v>
      </c>
      <c r="O2234" s="44">
        <f>IFERROR(_xll.qlIndexFixing(ONIndex3M,I2234,TRUE,_xll.ohTrigger(RecalcTrigger,Trigger3M)),NA())</f>
        <v>1.259635627755884E-2</v>
      </c>
      <c r="P2234" s="44">
        <f>IFERROR(_xll.qlIndexFixing(ONIndex6M,I2234,TRUE,_xll.ohTrigger(RecalcTrigger,Trigger6M)),NA())</f>
        <v>1.279023416945968E-2</v>
      </c>
      <c r="Q2234" s="183">
        <f>IFERROR(_xll.qlIndexFixing(ONIndex1Y,I2234,TRUE,_xll.ohTrigger(RecalcTrigger,Trigger1Y)),NA())</f>
        <v>1.3084483492367127E-2</v>
      </c>
    </row>
    <row r="2235" spans="2:17" x14ac:dyDescent="0.2">
      <c r="B2235" s="39" t="s">
        <v>42</v>
      </c>
      <c r="D2235" s="42">
        <f>_xll.qlCalendarAdvance(Calendar,$D2234,B2235,"f",FALSE)</f>
        <v>55177</v>
      </c>
      <c r="E2235" s="177">
        <f>_xll.qlInterestRateIndexValueDate(IndexON,D2235)</f>
        <v>55177</v>
      </c>
      <c r="F2235" s="193">
        <f>IFERROR(_xll.qlIndexFixing(IndexON,D2235,TRUE,_xll.ohTrigger(RecalcTrigger,TriggerON)),NA())</f>
        <v>1.217832104504879E-2</v>
      </c>
      <c r="H2235" s="42">
        <f>_xll.qlCalendarAdvance(Calendar,$H2234,B2235,"f",FALSE)</f>
        <v>55177</v>
      </c>
      <c r="I2235" s="177">
        <f>_xll.qlInterestRateIndexValueDate(Index1M,$H2235)</f>
        <v>55179</v>
      </c>
      <c r="J2235" s="182">
        <f>IFERROR(_xll.qlIndexFixing(Index1M,$H2235,TRUE,_xll.ohTrigger(RecalcTrigger,Trigger1M)),NA())</f>
        <v>1.2551991175549226E-2</v>
      </c>
      <c r="K2235" s="44">
        <f>IFERROR(_xll.qlIndexFixing(Index3M,H2235,TRUE,_xll.ohTrigger(RecalcTrigger,Trigger3M)),NA())</f>
        <v>1.2598281237605313E-2</v>
      </c>
      <c r="L2235" s="44">
        <f>IFERROR(_xll.qlIndexFixing(Index6M,$H2235,TRUE,_xll.ohTrigger(RecalcTrigger,Trigger6M)),NA())</f>
        <v>1.2831351214962403E-2</v>
      </c>
      <c r="M2235" s="183">
        <f>IFERROR(_xll.qlIndexFixing(Index1Y,$H2235,TRUE,_xll.ohTrigger(RecalcTrigger,Trigger1Y)),NA())</f>
        <v>1.3093307021614212E-2</v>
      </c>
      <c r="N2235" s="182">
        <f>IFERROR(_xll.qlIndexFixing(ONIndex1M,I2235,TRUE,_xll.ohTrigger(RecalcTrigger,Trigger1M)),NA())</f>
        <v>1.2550435420042305E-2</v>
      </c>
      <c r="O2235" s="44">
        <f>IFERROR(_xll.qlIndexFixing(ONIndex3M,I2235,TRUE,_xll.ohTrigger(RecalcTrigger,Trigger3M)),NA())</f>
        <v>1.2593789262957955E-2</v>
      </c>
      <c r="P2235" s="44">
        <f>IFERROR(_xll.qlIndexFixing(ONIndex6M,I2235,TRUE,_xll.ohTrigger(RecalcTrigger,Trigger6M)),NA())</f>
        <v>1.2792051333079257E-2</v>
      </c>
      <c r="Q2235" s="183">
        <f>IFERROR(_xll.qlIndexFixing(ONIndex1Y,I2235,TRUE,_xll.ohTrigger(RecalcTrigger,Trigger1Y)),NA())</f>
        <v>1.3081837996384849E-2</v>
      </c>
    </row>
    <row r="2236" spans="2:17" x14ac:dyDescent="0.2">
      <c r="B2236" s="39" t="s">
        <v>42</v>
      </c>
      <c r="D2236" s="42">
        <f>_xll.qlCalendarAdvance(Calendar,$D2235,B2236,"f",FALSE)</f>
        <v>55184</v>
      </c>
      <c r="E2236" s="177">
        <f>_xll.qlInterestRateIndexValueDate(IndexON,D2236)</f>
        <v>55184</v>
      </c>
      <c r="F2236" s="193">
        <f>IFERROR(_xll.qlIndexFixing(IndexON,D2236,TRUE,_xll.ohTrigger(RecalcTrigger,TriggerON)),NA())</f>
        <v>1.217832104504879E-2</v>
      </c>
      <c r="H2236" s="42">
        <f>_xll.qlCalendarAdvance(Calendar,$H2235,B2236,"f",FALSE)</f>
        <v>55184</v>
      </c>
      <c r="I2236" s="177">
        <f>_xll.qlInterestRateIndexValueDate(Index1M,$H2236)</f>
        <v>55186</v>
      </c>
      <c r="J2236" s="182">
        <f>IFERROR(_xll.qlIndexFixing(Index1M,$H2236,TRUE,_xll.ohTrigger(RecalcTrigger,Trigger1M)),NA())</f>
        <v>1.2548837826442037E-2</v>
      </c>
      <c r="K2236" s="44">
        <f>IFERROR(_xll.qlIndexFixing(Index3M,H2236,TRUE,_xll.ohTrigger(RecalcTrigger,Trigger3M)),NA())</f>
        <v>1.2595615768954292E-2</v>
      </c>
      <c r="L2236" s="44">
        <f>IFERROR(_xll.qlIndexFixing(Index6M,$H2236,TRUE,_xll.ohTrigger(RecalcTrigger,Trigger6M)),NA())</f>
        <v>1.2831094191080446E-2</v>
      </c>
      <c r="M2236" s="183">
        <f>IFERROR(_xll.qlIndexFixing(Index1Y,$H2236,TRUE,_xll.ohTrigger(RecalcTrigger,Trigger1Y)),NA())</f>
        <v>1.3090195992999435E-2</v>
      </c>
      <c r="N2236" s="182">
        <f>IFERROR(_xll.qlIndexFixing(ONIndex1M,I2236,TRUE,_xll.ohTrigger(RecalcTrigger,Trigger1M)),NA())</f>
        <v>1.2547274338965408E-2</v>
      </c>
      <c r="O2236" s="44">
        <f>IFERROR(_xll.qlIndexFixing(ONIndex3M,I2236,TRUE,_xll.ohTrigger(RecalcTrigger,Trigger3M)),NA())</f>
        <v>1.2591213438204463E-2</v>
      </c>
      <c r="P2236" s="44">
        <f>IFERROR(_xll.qlIndexFixing(ONIndex6M,I2236,TRUE,_xll.ohTrigger(RecalcTrigger,Trigger6M)),NA())</f>
        <v>1.279269969636232E-2</v>
      </c>
      <c r="Q2236" s="183">
        <f>IFERROR(_xll.qlIndexFixing(ONIndex1Y,I2236,TRUE,_xll.ohTrigger(RecalcTrigger,Trigger1Y)),NA())</f>
        <v>1.3079176863870501E-2</v>
      </c>
    </row>
    <row r="2237" spans="2:17" x14ac:dyDescent="0.2">
      <c r="B2237" s="39" t="s">
        <v>42</v>
      </c>
      <c r="D2237" s="42">
        <f>_xll.qlCalendarAdvance(Calendar,$D2236,B2237,"f",FALSE)</f>
        <v>55191</v>
      </c>
      <c r="E2237" s="177">
        <f>_xll.qlInterestRateIndexValueDate(IndexON,D2237)</f>
        <v>55191</v>
      </c>
      <c r="F2237" s="193">
        <f>IFERROR(_xll.qlIndexFixing(IndexON,D2237,TRUE,_xll.ohTrigger(RecalcTrigger,TriggerON)),NA())</f>
        <v>1.2178321045128726E-2</v>
      </c>
      <c r="H2237" s="42">
        <f>_xll.qlCalendarAdvance(Calendar,$H2236,B2237,"f",FALSE)</f>
        <v>55191</v>
      </c>
      <c r="I2237" s="177">
        <f>_xll.qlInterestRateIndexValueDate(Index1M,$H2237)</f>
        <v>55193</v>
      </c>
      <c r="J2237" s="182">
        <f>IFERROR(_xll.qlIndexFixing(Index1M,$H2237,TRUE,_xll.ohTrigger(RecalcTrigger,Trigger1M)),NA())</f>
        <v>1.2545623790947147E-2</v>
      </c>
      <c r="K2237" s="44">
        <f>IFERROR(_xll.qlIndexFixing(Index3M,H2237,TRUE,_xll.ohTrigger(RecalcTrigger,Trigger3M)),NA())</f>
        <v>1.2592972370627096E-2</v>
      </c>
      <c r="L2237" s="44">
        <f>IFERROR(_xll.qlIndexFixing(Index6M,$H2237,TRUE,_xll.ohTrigger(RecalcTrigger,Trigger6M)),NA())</f>
        <v>1.2830778023657155E-2</v>
      </c>
      <c r="M2237" s="183">
        <f>IFERROR(_xll.qlIndexFixing(Index1Y,$H2237,TRUE,_xll.ohTrigger(RecalcTrigger,Trigger1Y)),NA())</f>
        <v>1.3087068437005304E-2</v>
      </c>
      <c r="N2237" s="182">
        <f>IFERROR(_xll.qlIndexFixing(ONIndex1M,I2237,TRUE,_xll.ohTrigger(RecalcTrigger,Trigger1M)),NA())</f>
        <v>1.2544092104969096E-2</v>
      </c>
      <c r="O2237" s="44">
        <f>IFERROR(_xll.qlIndexFixing(ONIndex3M,I2237,TRUE,_xll.ohTrigger(RecalcTrigger,Trigger3M)),NA())</f>
        <v>1.2588628793546164E-2</v>
      </c>
      <c r="P2237" s="44">
        <f>IFERROR(_xll.qlIndexFixing(ONIndex6M,I2237,TRUE,_xll.ohTrigger(RecalcTrigger,Trigger6M)),NA())</f>
        <v>1.2792673430173096E-2</v>
      </c>
      <c r="Q2237" s="183">
        <f>IFERROR(_xll.qlIndexFixing(ONIndex1Y,I2237,TRUE,_xll.ohTrigger(RecalcTrigger,Trigger1Y)),NA())</f>
        <v>1.3076500068684993E-2</v>
      </c>
    </row>
    <row r="2238" spans="2:17" x14ac:dyDescent="0.2">
      <c r="B2238" s="39" t="s">
        <v>42</v>
      </c>
      <c r="D2238" s="42">
        <f>_xll.qlCalendarAdvance(Calendar,$D2237,B2238,"f",FALSE)</f>
        <v>55198</v>
      </c>
      <c r="E2238" s="177">
        <f>_xll.qlInterestRateIndexValueDate(IndexON,D2238)</f>
        <v>55198</v>
      </c>
      <c r="F2238" s="193">
        <f>IFERROR(_xll.qlIndexFixing(IndexON,D2238,TRUE,_xll.ohTrigger(RecalcTrigger,TriggerON)),NA())</f>
        <v>1.2178321045128726E-2</v>
      </c>
      <c r="H2238" s="42">
        <f>_xll.qlCalendarAdvance(Calendar,$H2237,B2238,"f",FALSE)</f>
        <v>55198</v>
      </c>
      <c r="I2238" s="177">
        <f>_xll.qlInterestRateIndexValueDate(Index1M,$H2238)</f>
        <v>55200</v>
      </c>
      <c r="J2238" s="182">
        <f>IFERROR(_xll.qlIndexFixing(Index1M,$H2238,TRUE,_xll.ohTrigger(RecalcTrigger,Trigger1M)),NA())</f>
        <v>1.2542388508045565E-2</v>
      </c>
      <c r="K2238" s="44">
        <f>IFERROR(_xll.qlIndexFixing(Index3M,H2238,TRUE,_xll.ohTrigger(RecalcTrigger,Trigger3M)),NA())</f>
        <v>1.2590320064074732E-2</v>
      </c>
      <c r="L2238" s="44">
        <f>IFERROR(_xll.qlIndexFixing(Index6M,$H2238,TRUE,_xll.ohTrigger(RecalcTrigger,Trigger6M)),NA())</f>
        <v>1.283043805202664E-2</v>
      </c>
      <c r="M2238" s="183">
        <f>IFERROR(_xll.qlIndexFixing(Index1Y,$H2238,TRUE,_xll.ohTrigger(RecalcTrigger,Trigger1Y)),NA())</f>
        <v>1.3083924327547257E-2</v>
      </c>
      <c r="N2238" s="182">
        <f>IFERROR(_xll.qlIndexFixing(ONIndex1M,I2238,TRUE,_xll.ohTrigger(RecalcTrigger,Trigger1M)),NA())</f>
        <v>1.254088868615888E-2</v>
      </c>
      <c r="O2238" s="44">
        <f>IFERROR(_xll.qlIndexFixing(ONIndex3M,I2238,TRUE,_xll.ohTrigger(RecalcTrigger,Trigger3M)),NA())</f>
        <v>1.2586035320190092E-2</v>
      </c>
      <c r="P2238" s="44">
        <f>IFERROR(_xll.qlIndexFixing(ONIndex6M,I2238,TRUE,_xll.ohTrigger(RecalcTrigger,Trigger6M)),NA())</f>
        <v>1.2792624128969976E-2</v>
      </c>
      <c r="Q2238" s="183">
        <f>IFERROR(_xll.qlIndexFixing(ONIndex1Y,I2238,TRUE,_xll.ohTrigger(RecalcTrigger,Trigger1Y)),NA())</f>
        <v>1.3073807585168851E-2</v>
      </c>
    </row>
    <row r="2239" spans="2:17" x14ac:dyDescent="0.2">
      <c r="B2239" s="39" t="s">
        <v>42</v>
      </c>
      <c r="D2239" s="42">
        <f>_xll.qlCalendarAdvance(Calendar,$D2238,B2239,"f",FALSE)</f>
        <v>55205</v>
      </c>
      <c r="E2239" s="177">
        <f>_xll.qlInterestRateIndexValueDate(IndexON,D2239)</f>
        <v>55205</v>
      </c>
      <c r="F2239" s="193">
        <f>IFERROR(_xll.qlIndexFixing(IndexON,D2239,TRUE,_xll.ohTrigger(RecalcTrigger,TriggerON)),NA())</f>
        <v>1.217832104504879E-2</v>
      </c>
      <c r="H2239" s="42">
        <f>_xll.qlCalendarAdvance(Calendar,$H2238,B2239,"f",FALSE)</f>
        <v>55205</v>
      </c>
      <c r="I2239" s="177">
        <f>_xll.qlInterestRateIndexValueDate(Index1M,$H2239)</f>
        <v>55207</v>
      </c>
      <c r="J2239" s="182">
        <f>IFERROR(_xll.qlIndexFixing(Index1M,$H2239,TRUE,_xll.ohTrigger(RecalcTrigger,Trigger1M)),NA())</f>
        <v>1.2539131945762869E-2</v>
      </c>
      <c r="K2239" s="44">
        <f>IFERROR(_xll.qlIndexFixing(Index3M,H2239,TRUE,_xll.ohTrigger(RecalcTrigger,Trigger3M)),NA())</f>
        <v>1.2587658839913245E-2</v>
      </c>
      <c r="L2239" s="44">
        <f>IFERROR(_xll.qlIndexFixing(Index6M,$H2239,TRUE,_xll.ohTrigger(RecalcTrigger,Trigger6M)),NA())</f>
        <v>1.2830074225605273E-2</v>
      </c>
      <c r="M2239" s="183">
        <f>IFERROR(_xll.qlIndexFixing(Index1Y,$H2239,TRUE,_xll.ohTrigger(RecalcTrigger,Trigger1Y)),NA())</f>
        <v>1.3080763638540518E-2</v>
      </c>
      <c r="N2239" s="182">
        <f>IFERROR(_xll.qlIndexFixing(ONIndex1M,I2239,TRUE,_xll.ohTrigger(RecalcTrigger,Trigger1M)),NA())</f>
        <v>1.2537664050560338E-2</v>
      </c>
      <c r="O2239" s="44">
        <f>IFERROR(_xll.qlIndexFixing(ONIndex3M,I2239,TRUE,_xll.ohTrigger(RecalcTrigger,Trigger3M)),NA())</f>
        <v>1.2583433008224176E-2</v>
      </c>
      <c r="P2239" s="44">
        <f>IFERROR(_xll.qlIndexFixing(ONIndex6M,I2239,TRUE,_xll.ohTrigger(RecalcTrigger,Trigger6M)),NA())</f>
        <v>1.2792551742712988E-2</v>
      </c>
      <c r="Q2239" s="183">
        <f>IFERROR(_xll.qlIndexFixing(ONIndex1Y,I2239,TRUE,_xll.ohTrigger(RecalcTrigger,Trigger1Y)),NA())</f>
        <v>1.3071099387182983E-2</v>
      </c>
    </row>
    <row r="2240" spans="2:17" x14ac:dyDescent="0.2">
      <c r="B2240" s="39" t="s">
        <v>42</v>
      </c>
      <c r="D2240" s="42">
        <f>_xll.qlCalendarAdvance(Calendar,$D2239,B2240,"f",FALSE)</f>
        <v>55212</v>
      </c>
      <c r="E2240" s="177">
        <f>_xll.qlInterestRateIndexValueDate(IndexON,D2240)</f>
        <v>55212</v>
      </c>
      <c r="F2240" s="193">
        <f>IFERROR(_xll.qlIndexFixing(IndexON,D2240,TRUE,_xll.ohTrigger(RecalcTrigger,TriggerON)),NA())</f>
        <v>1.217832104504879E-2</v>
      </c>
      <c r="H2240" s="42">
        <f>_xll.qlCalendarAdvance(Calendar,$H2239,B2240,"f",FALSE)</f>
        <v>55212</v>
      </c>
      <c r="I2240" s="177">
        <f>_xll.qlInterestRateIndexValueDate(Index1M,$H2240)</f>
        <v>55214</v>
      </c>
      <c r="J2240" s="182">
        <f>IFERROR(_xll.qlIndexFixing(Index1M,$H2240,TRUE,_xll.ohTrigger(RecalcTrigger,Trigger1M)),NA())</f>
        <v>1.2535763499735741E-2</v>
      </c>
      <c r="K2240" s="44">
        <f>IFERROR(_xll.qlIndexFixing(Index3M,H2240,TRUE,_xll.ohTrigger(RecalcTrigger,Trigger3M)),NA())</f>
        <v>1.2585070427157664E-2</v>
      </c>
      <c r="L2240" s="44">
        <f>IFERROR(_xll.qlIndexFixing(Index6M,$H2240,TRUE,_xll.ohTrigger(RecalcTrigger,Trigger6M)),NA())</f>
        <v>1.2830645453513378E-2</v>
      </c>
      <c r="M2240" s="183">
        <f>IFERROR(_xll.qlIndexFixing(Index1Y,$H2240,TRUE,_xll.ohTrigger(RecalcTrigger,Trigger1Y)),NA())</f>
        <v>1.3077581619509112E-2</v>
      </c>
      <c r="N2240" s="182">
        <f>IFERROR(_xll.qlIndexFixing(ONIndex1M,I2240,TRUE,_xll.ohTrigger(RecalcTrigger,Trigger1M)),NA())</f>
        <v>1.2534418166199046E-2</v>
      </c>
      <c r="O2240" s="44">
        <f>IFERROR(_xll.qlIndexFixing(ONIndex3M,I2240,TRUE,_xll.ohTrigger(RecalcTrigger,Trigger3M)),NA())</f>
        <v>1.2580821848535706E-2</v>
      </c>
      <c r="P2240" s="44">
        <f>IFERROR(_xll.qlIndexFixing(ONIndex6M,I2240,TRUE,_xll.ohTrigger(RecalcTrigger,Trigger6M)),NA())</f>
        <v>1.2792456220962478E-2</v>
      </c>
      <c r="Q2240" s="183">
        <f>IFERROR(_xll.qlIndexFixing(ONIndex1Y,I2240,TRUE,_xll.ohTrigger(RecalcTrigger,Trigger1Y)),NA())</f>
        <v>1.3068375448987979E-2</v>
      </c>
    </row>
    <row r="2241" spans="2:17" x14ac:dyDescent="0.2">
      <c r="B2241" s="39" t="s">
        <v>42</v>
      </c>
      <c r="D2241" s="42">
        <f>_xll.qlCalendarAdvance(Calendar,$D2240,B2241,"f",FALSE)</f>
        <v>55219</v>
      </c>
      <c r="E2241" s="177">
        <f>_xll.qlInterestRateIndexValueDate(IndexON,D2241)</f>
        <v>55219</v>
      </c>
      <c r="F2241" s="193">
        <f>IFERROR(_xll.qlIndexFixing(IndexON,D2241,TRUE,_xll.ohTrigger(RecalcTrigger,TriggerON)),NA())</f>
        <v>1.217832104504879E-2</v>
      </c>
      <c r="H2241" s="42">
        <f>_xll.qlCalendarAdvance(Calendar,$H2240,B2241,"f",FALSE)</f>
        <v>55219</v>
      </c>
      <c r="I2241" s="177">
        <f>_xll.qlInterestRateIndexValueDate(Index1M,$H2241)</f>
        <v>55221</v>
      </c>
      <c r="J2241" s="182">
        <f>IFERROR(_xll.qlIndexFixing(Index1M,$H2241,TRUE,_xll.ohTrigger(RecalcTrigger,Trigger1M)),NA())</f>
        <v>1.2532476140458826E-2</v>
      </c>
      <c r="K2241" s="44">
        <f>IFERROR(_xll.qlIndexFixing(Index3M,H2241,TRUE,_xll.ohTrigger(RecalcTrigger,Trigger3M)),NA())</f>
        <v>1.258238913841098E-2</v>
      </c>
      <c r="L2241" s="44">
        <f>IFERROR(_xll.qlIndexFixing(Index6M,$H2241,TRUE,_xll.ohTrigger(RecalcTrigger,Trigger6M)),NA())</f>
        <v>1.2830225044218045E-2</v>
      </c>
      <c r="M2241" s="183">
        <f>IFERROR(_xll.qlIndexFixing(Index1Y,$H2241,TRUE,_xll.ohTrigger(RecalcTrigger,Trigger1Y)),NA())</f>
        <v>1.3074383730725983E-2</v>
      </c>
      <c r="N2241" s="182">
        <f>IFERROR(_xll.qlIndexFixing(ONIndex1M,I2241,TRUE,_xll.ohTrigger(RecalcTrigger,Trigger1M)),NA())</f>
        <v>1.2531151001180518E-2</v>
      </c>
      <c r="O2241" s="44">
        <f>IFERROR(_xll.qlIndexFixing(ONIndex3M,I2241,TRUE,_xll.ohTrigger(RecalcTrigger,Trigger3M)),NA())</f>
        <v>1.257820183161229E-2</v>
      </c>
      <c r="P2241" s="44">
        <f>IFERROR(_xll.qlIndexFixing(ONIndex6M,I2241,TRUE,_xll.ohTrigger(RecalcTrigger,Trigger6M)),NA())</f>
        <v>1.2792337513518603E-2</v>
      </c>
      <c r="Q2241" s="183">
        <f>IFERROR(_xll.qlIndexFixing(ONIndex1Y,I2241,TRUE,_xll.ohTrigger(RecalcTrigger,Trigger1Y)),NA())</f>
        <v>1.3065635744764492E-2</v>
      </c>
    </row>
    <row r="2242" spans="2:17" x14ac:dyDescent="0.2">
      <c r="B2242" s="39" t="s">
        <v>42</v>
      </c>
      <c r="D2242" s="42">
        <f>_xll.qlCalendarAdvance(Calendar,$D2241,B2242,"f",FALSE)</f>
        <v>55226</v>
      </c>
      <c r="E2242" s="177">
        <f>_xll.qlInterestRateIndexValueDate(IndexON,D2242)</f>
        <v>55226</v>
      </c>
      <c r="F2242" s="193">
        <f>IFERROR(_xll.qlIndexFixing(IndexON,D2242,TRUE,_xll.ohTrigger(RecalcTrigger,TriggerON)),NA())</f>
        <v>1.217832104504879E-2</v>
      </c>
      <c r="H2242" s="42">
        <f>_xll.qlCalendarAdvance(Calendar,$H2241,B2242,"f",FALSE)</f>
        <v>55226</v>
      </c>
      <c r="I2242" s="177">
        <f>_xll.qlInterestRateIndexValueDate(Index1M,$H2242)</f>
        <v>55228</v>
      </c>
      <c r="J2242" s="182">
        <f>IFERROR(_xll.qlIndexFixing(Index1M,$H2242,TRUE,_xll.ohTrigger(RecalcTrigger,Trigger1M)),NA())</f>
        <v>1.2529148965660653E-2</v>
      </c>
      <c r="K2242" s="44">
        <f>IFERROR(_xll.qlIndexFixing(Index3M,H2242,TRUE,_xll.ohTrigger(RecalcTrigger,Trigger3M)),NA())</f>
        <v>1.2579698901007699E-2</v>
      </c>
      <c r="L2242" s="44">
        <f>IFERROR(_xll.qlIndexFixing(Index6M,$H2242,TRUE,_xll.ohTrigger(RecalcTrigger,Trigger6M)),NA())</f>
        <v>1.2829780606067247E-2</v>
      </c>
      <c r="M2242" s="183">
        <f>IFERROR(_xll.qlIndexFixing(Index1Y,$H2242,TRUE,_xll.ohTrigger(RecalcTrigger,Trigger1Y)),NA())</f>
        <v>1.3071169176843556E-2</v>
      </c>
      <c r="N2242" s="182">
        <f>IFERROR(_xll.qlIndexFixing(ONIndex1M,I2242,TRUE,_xll.ohTrigger(RecalcTrigger,Trigger1M)),NA())</f>
        <v>1.2527862523370459E-2</v>
      </c>
      <c r="O2242" s="44">
        <f>IFERROR(_xll.qlIndexFixing(ONIndex3M,I2242,TRUE,_xll.ohTrigger(RecalcTrigger,Trigger3M)),NA())</f>
        <v>1.2575572948181346E-2</v>
      </c>
      <c r="P2242" s="44">
        <f>IFERROR(_xll.qlIndexFixing(ONIndex6M,I2242,TRUE,_xll.ohTrigger(RecalcTrigger,Trigger6M)),NA())</f>
        <v>1.2792195570021647E-2</v>
      </c>
      <c r="Q2242" s="183">
        <f>IFERROR(_xll.qlIndexFixing(ONIndex1Y,I2242,TRUE,_xll.ohTrigger(RecalcTrigger,Trigger1Y)),NA())</f>
        <v>1.3062880248373432E-2</v>
      </c>
    </row>
    <row r="2243" spans="2:17" x14ac:dyDescent="0.2">
      <c r="B2243" s="39" t="s">
        <v>42</v>
      </c>
      <c r="D2243" s="42">
        <f>_xll.qlCalendarAdvance(Calendar,$D2242,B2243,"f",FALSE)</f>
        <v>55233</v>
      </c>
      <c r="E2243" s="177">
        <f>_xll.qlInterestRateIndexValueDate(IndexON,D2243)</f>
        <v>55233</v>
      </c>
      <c r="F2243" s="193">
        <f>IFERROR(_xll.qlIndexFixing(IndexON,D2243,TRUE,_xll.ohTrigger(RecalcTrigger,TriggerON)),NA())</f>
        <v>1.217832104504879E-2</v>
      </c>
      <c r="H2243" s="42">
        <f>_xll.qlCalendarAdvance(Calendar,$H2242,B2243,"f",FALSE)</f>
        <v>55233</v>
      </c>
      <c r="I2243" s="177">
        <f>_xll.qlInterestRateIndexValueDate(Index1M,$H2243)</f>
        <v>55235</v>
      </c>
      <c r="J2243" s="182">
        <f>IFERROR(_xll.qlIndexFixing(Index1M,$H2243,TRUE,_xll.ohTrigger(RecalcTrigger,Trigger1M)),NA())</f>
        <v>1.2525800371626095E-2</v>
      </c>
      <c r="K2243" s="44">
        <f>IFERROR(_xll.qlIndexFixing(Index3M,H2243,TRUE,_xll.ohTrigger(RecalcTrigger,Trigger3M)),NA())</f>
        <v>1.2576999705563151E-2</v>
      </c>
      <c r="L2243" s="44">
        <f>IFERROR(_xll.qlIndexFixing(Index6M,$H2243,TRUE,_xll.ohTrigger(RecalcTrigger,Trigger6M)),NA())</f>
        <v>1.2829312088473493E-2</v>
      </c>
      <c r="M2243" s="183">
        <f>IFERROR(_xll.qlIndexFixing(Index1Y,$H2243,TRUE,_xll.ohTrigger(RecalcTrigger,Trigger1Y)),NA())</f>
        <v>1.3067937931781603E-2</v>
      </c>
      <c r="N2243" s="182">
        <f>IFERROR(_xll.qlIndexFixing(ONIndex1M,I2243,TRUE,_xll.ohTrigger(RecalcTrigger,Trigger1M)),NA())</f>
        <v>1.2524552700954317E-2</v>
      </c>
      <c r="O2243" s="44">
        <f>IFERROR(_xll.qlIndexFixing(ONIndex3M,I2243,TRUE,_xll.ohTrigger(RecalcTrigger,Trigger3M)),NA())</f>
        <v>1.2572935189050227E-2</v>
      </c>
      <c r="P2243" s="44">
        <f>IFERROR(_xll.qlIndexFixing(ONIndex6M,I2243,TRUE,_xll.ohTrigger(RecalcTrigger,Trigger6M)),NA())</f>
        <v>1.2792030340431637E-2</v>
      </c>
      <c r="Q2243" s="183">
        <f>IFERROR(_xll.qlIndexFixing(ONIndex1Y,I2243,TRUE,_xll.ohTrigger(RecalcTrigger,Trigger1Y)),NA())</f>
        <v>1.3060108934155323E-2</v>
      </c>
    </row>
    <row r="2244" spans="2:17" x14ac:dyDescent="0.2">
      <c r="B2244" s="39" t="s">
        <v>42</v>
      </c>
      <c r="D2244" s="42">
        <f>_xll.qlCalendarAdvance(Calendar,$D2243,B2244,"f",FALSE)</f>
        <v>55240</v>
      </c>
      <c r="E2244" s="177">
        <f>_xll.qlInterestRateIndexValueDate(IndexON,D2244)</f>
        <v>55240</v>
      </c>
      <c r="F2244" s="193">
        <f>IFERROR(_xll.qlIndexFixing(IndexON,D2244,TRUE,_xll.ohTrigger(RecalcTrigger,TriggerON)),NA())</f>
        <v>1.2178321045128726E-2</v>
      </c>
      <c r="H2244" s="42">
        <f>_xll.qlCalendarAdvance(Calendar,$H2243,B2244,"f",FALSE)</f>
        <v>55240</v>
      </c>
      <c r="I2244" s="177">
        <f>_xll.qlInterestRateIndexValueDate(Index1M,$H2244)</f>
        <v>55242</v>
      </c>
      <c r="J2244" s="182">
        <f>IFERROR(_xll.qlIndexFixing(Index1M,$H2244,TRUE,_xll.ohTrigger(RecalcTrigger,Trigger1M)),NA())</f>
        <v>1.2522504437409335E-2</v>
      </c>
      <c r="K2244" s="44">
        <f>IFERROR(_xll.qlIndexFixing(Index3M,H2244,TRUE,_xll.ohTrigger(RecalcTrigger,Trigger3M)),NA())</f>
        <v>1.2574291542690935E-2</v>
      </c>
      <c r="L2244" s="44">
        <f>IFERROR(_xll.qlIndexFixing(Index6M,$H2244,TRUE,_xll.ohTrigger(RecalcTrigger,Trigger6M)),NA())</f>
        <v>1.2828265570170765E-2</v>
      </c>
      <c r="M2244" s="183">
        <f>IFERROR(_xll.qlIndexFixing(Index1Y,$H2244,TRUE,_xll.ohTrigger(RecalcTrigger,Trigger1Y)),NA())</f>
        <v>1.3064710587435337E-2</v>
      </c>
      <c r="N2244" s="182">
        <f>IFERROR(_xll.qlIndexFixing(ONIndex1M,I2244,TRUE,_xll.ohTrigger(RecalcTrigger,Trigger1M)),NA())</f>
        <v>1.2520265800199937E-2</v>
      </c>
      <c r="O2244" s="44">
        <f>IFERROR(_xll.qlIndexFixing(ONIndex3M,I2244,TRUE,_xll.ohTrigger(RecalcTrigger,Trigger3M)),NA())</f>
        <v>1.2569530726977973E-2</v>
      </c>
      <c r="P2244" s="44">
        <f>IFERROR(_xll.qlIndexFixing(ONIndex6M,I2244,TRUE,_xll.ohTrigger(RecalcTrigger,Trigger6M)),NA())</f>
        <v>1.2791783604759743E-2</v>
      </c>
      <c r="Q2244" s="183">
        <f>IFERROR(_xll.qlIndexFixing(ONIndex1Y,I2244,TRUE,_xll.ohTrigger(RecalcTrigger,Trigger1Y)),NA())</f>
        <v>1.3056522531540438E-2</v>
      </c>
    </row>
    <row r="2245" spans="2:17" x14ac:dyDescent="0.2">
      <c r="B2245" s="39" t="s">
        <v>42</v>
      </c>
      <c r="D2245" s="42">
        <f>_xll.qlCalendarAdvance(Calendar,$D2244,B2245,"f",FALSE)</f>
        <v>55247</v>
      </c>
      <c r="E2245" s="177">
        <f>_xll.qlInterestRateIndexValueDate(IndexON,D2245)</f>
        <v>55247</v>
      </c>
      <c r="F2245" s="193">
        <f>IFERROR(_xll.qlIndexFixing(IndexON,D2245,TRUE,_xll.ohTrigger(RecalcTrigger,TriggerON)),NA())</f>
        <v>1.2178321045128726E-2</v>
      </c>
      <c r="H2245" s="42">
        <f>_xll.qlCalendarAdvance(Calendar,$H2244,B2245,"f",FALSE)</f>
        <v>55247</v>
      </c>
      <c r="I2245" s="177">
        <f>_xll.qlInterestRateIndexValueDate(Index1M,$H2245)</f>
        <v>55249</v>
      </c>
      <c r="J2245" s="182">
        <f>IFERROR(_xll.qlIndexFixing(Index1M,$H2245,TRUE,_xll.ohTrigger(RecalcTrigger,Trigger1M)),NA())</f>
        <v>1.2519038797972615E-2</v>
      </c>
      <c r="K2245" s="44">
        <f>IFERROR(_xll.qlIndexFixing(Index3M,H2245,TRUE,_xll.ohTrigger(RecalcTrigger,Trigger3M)),NA())</f>
        <v>1.2571550905055543E-2</v>
      </c>
      <c r="L2245" s="44">
        <f>IFERROR(_xll.qlIndexFixing(Index6M,$H2245,TRUE,_xll.ohTrigger(RecalcTrigger,Trigger6M)),NA())</f>
        <v>1.2827754029891777E-2</v>
      </c>
      <c r="M2245" s="183">
        <f>IFERROR(_xll.qlIndexFixing(Index1Y,$H2245,TRUE,_xll.ohTrigger(RecalcTrigger,Trigger1Y)),NA())</f>
        <v>1.3061425263803651E-2</v>
      </c>
      <c r="N2245" s="182">
        <f>IFERROR(_xll.qlIndexFixing(ONIndex1M,I2245,TRUE,_xll.ohTrigger(RecalcTrigger,Trigger1M)),NA())</f>
        <v>1.25178688946459E-2</v>
      </c>
      <c r="O2245" s="44">
        <f>IFERROR(_xll.qlIndexFixing(ONIndex3M,I2245,TRUE,_xll.ohTrigger(RecalcTrigger,Trigger3M)),NA())</f>
        <v>1.2567633005318157E-2</v>
      </c>
      <c r="P2245" s="44">
        <f>IFERROR(_xll.qlIndexFixing(ONIndex6M,I2245,TRUE,_xll.ohTrigger(RecalcTrigger,Trigger6M)),NA())</f>
        <v>1.279162982113391E-2</v>
      </c>
      <c r="Q2245" s="183">
        <f>IFERROR(_xll.qlIndexFixing(ONIndex1Y,I2245,TRUE,_xll.ohTrigger(RecalcTrigger,Trigger1Y)),NA())</f>
        <v>1.3054518748321087E-2</v>
      </c>
    </row>
    <row r="2246" spans="2:17" x14ac:dyDescent="0.2">
      <c r="B2246" s="39" t="s">
        <v>42</v>
      </c>
      <c r="D2246" s="42">
        <f>_xll.qlCalendarAdvance(Calendar,$D2245,B2246,"f",FALSE)</f>
        <v>55254</v>
      </c>
      <c r="E2246" s="177">
        <f>_xll.qlInterestRateIndexValueDate(IndexON,D2246)</f>
        <v>55254</v>
      </c>
      <c r="F2246" s="193">
        <f>IFERROR(_xll.qlIndexFixing(IndexON,D2246,TRUE,_xll.ohTrigger(RecalcTrigger,TriggerON)),NA())</f>
        <v>1.217832104504879E-2</v>
      </c>
      <c r="H2246" s="42">
        <f>_xll.qlCalendarAdvance(Calendar,$H2245,B2246,"f",FALSE)</f>
        <v>55254</v>
      </c>
      <c r="I2246" s="177">
        <f>_xll.qlInterestRateIndexValueDate(Index1M,$H2246)</f>
        <v>55256</v>
      </c>
      <c r="J2246" s="182">
        <f>IFERROR(_xll.qlIndexFixing(Index1M,$H2246,TRUE,_xll.ohTrigger(RecalcTrigger,Trigger1M)),NA())</f>
        <v>1.2515625754414839E-2</v>
      </c>
      <c r="K2246" s="44">
        <f>IFERROR(_xll.qlIndexFixing(Index3M,H2246,TRUE,_xll.ohTrigger(RecalcTrigger,Trigger3M)),NA())</f>
        <v>1.2568825517828876E-2</v>
      </c>
      <c r="L2246" s="44">
        <f>IFERROR(_xll.qlIndexFixing(Index6M,$H2246,TRUE,_xll.ohTrigger(RecalcTrigger,Trigger6M)),NA())</f>
        <v>1.2827218271835715E-2</v>
      </c>
      <c r="M2246" s="183">
        <f>IFERROR(_xll.qlIndexFixing(Index1Y,$H2246,TRUE,_xll.ohTrigger(RecalcTrigger,Trigger1Y)),NA())</f>
        <v>1.3058143788732414E-2</v>
      </c>
      <c r="N2246" s="182">
        <f>IFERROR(_xll.qlIndexFixing(ONIndex1M,I2246,TRUE,_xll.ohTrigger(RecalcTrigger,Trigger1M)),NA())</f>
        <v>1.2514494846724844E-2</v>
      </c>
      <c r="O2246" s="44">
        <f>IFERROR(_xll.qlIndexFixing(ONIndex3M,I2246,TRUE,_xll.ohTrigger(RecalcTrigger,Trigger3M)),NA())</f>
        <v>1.2564968562172041E-2</v>
      </c>
      <c r="P2246" s="44">
        <f>IFERROR(_xll.qlIndexFixing(ONIndex6M,I2246,TRUE,_xll.ohTrigger(RecalcTrigger,Trigger6M)),NA())</f>
        <v>1.2791394430946568E-2</v>
      </c>
      <c r="Q2246" s="183">
        <f>IFERROR(_xll.qlIndexFixing(ONIndex1Y,I2246,TRUE,_xll.ohTrigger(RecalcTrigger,Trigger1Y)),NA())</f>
        <v>1.3051699824906393E-2</v>
      </c>
    </row>
    <row r="2247" spans="2:17" x14ac:dyDescent="0.2">
      <c r="B2247" s="39" t="s">
        <v>42</v>
      </c>
      <c r="D2247" s="42">
        <f>_xll.qlCalendarAdvance(Calendar,$D2246,B2247,"f",FALSE)</f>
        <v>55261</v>
      </c>
      <c r="E2247" s="177">
        <f>_xll.qlInterestRateIndexValueDate(IndexON,D2247)</f>
        <v>55261</v>
      </c>
      <c r="F2247" s="193">
        <f>IFERROR(_xll.qlIndexFixing(IndexON,D2247,TRUE,_xll.ohTrigger(RecalcTrigger,TriggerON)),NA())</f>
        <v>1.217832104504879E-2</v>
      </c>
      <c r="H2247" s="42">
        <f>_xll.qlCalendarAdvance(Calendar,$H2246,B2247,"f",FALSE)</f>
        <v>55261</v>
      </c>
      <c r="I2247" s="177">
        <f>_xll.qlInterestRateIndexValueDate(Index1M,$H2247)</f>
        <v>55263</v>
      </c>
      <c r="J2247" s="182">
        <f>IFERROR(_xll.qlIndexFixing(Index1M,$H2247,TRUE,_xll.ohTrigger(RecalcTrigger,Trigger1M)),NA())</f>
        <v>1.2512191163747965E-2</v>
      </c>
      <c r="K2247" s="44">
        <f>IFERROR(_xll.qlIndexFixing(Index3M,H2247,TRUE,_xll.ohTrigger(RecalcTrigger,Trigger3M)),NA())</f>
        <v>1.2566091135979139E-2</v>
      </c>
      <c r="L2247" s="44">
        <f>IFERROR(_xll.qlIndexFixing(Index6M,$H2247,TRUE,_xll.ohTrigger(RecalcTrigger,Trigger6M)),NA())</f>
        <v>1.282665824542446E-2</v>
      </c>
      <c r="M2247" s="183">
        <f>IFERROR(_xll.qlIndexFixing(Index1Y,$H2247,TRUE,_xll.ohTrigger(RecalcTrigger,Trigger1Y)),NA())</f>
        <v>1.3054834388771667E-2</v>
      </c>
      <c r="N2247" s="182">
        <f>IFERROR(_xll.qlIndexFixing(ONIndex1M,I2247,TRUE,_xll.ohTrigger(RecalcTrigger,Trigger1M)),NA())</f>
        <v>1.2511099326379949E-2</v>
      </c>
      <c r="O2247" s="44">
        <f>IFERROR(_xll.qlIndexFixing(ONIndex3M,I2247,TRUE,_xll.ohTrigger(RecalcTrigger,Trigger3M)),NA())</f>
        <v>1.2562295205515994E-2</v>
      </c>
      <c r="P2247" s="44">
        <f>IFERROR(_xll.qlIndexFixing(ONIndex6M,I2247,TRUE,_xll.ohTrigger(RecalcTrigger,Trigger6M)),NA())</f>
        <v>1.2791135553547051E-2</v>
      </c>
      <c r="Q2247" s="183">
        <f>IFERROR(_xll.qlIndexFixing(ONIndex1Y,I2247,TRUE,_xll.ohTrigger(RecalcTrigger,Trigger1Y)),NA())</f>
        <v>1.304886498006752E-2</v>
      </c>
    </row>
    <row r="2248" spans="2:17" x14ac:dyDescent="0.2">
      <c r="B2248" s="39" t="s">
        <v>42</v>
      </c>
      <c r="D2248" s="42">
        <f>_xll.qlCalendarAdvance(Calendar,$D2247,B2248,"f",FALSE)</f>
        <v>55268</v>
      </c>
      <c r="E2248" s="177">
        <f>_xll.qlInterestRateIndexValueDate(IndexON,D2248)</f>
        <v>55268</v>
      </c>
      <c r="F2248" s="193">
        <f>IFERROR(_xll.qlIndexFixing(IndexON,D2248,TRUE,_xll.ohTrigger(RecalcTrigger,TriggerON)),NA())</f>
        <v>1.2178321045128726E-2</v>
      </c>
      <c r="H2248" s="42">
        <f>_xll.qlCalendarAdvance(Calendar,$H2247,B2248,"f",FALSE)</f>
        <v>55268</v>
      </c>
      <c r="I2248" s="177">
        <f>_xll.qlInterestRateIndexValueDate(Index1M,$H2248)</f>
        <v>55270</v>
      </c>
      <c r="J2248" s="182">
        <f>IFERROR(_xll.qlIndexFixing(Index1M,$H2248,TRUE,_xll.ohTrigger(RecalcTrigger,Trigger1M)),NA())</f>
        <v>1.2508734994002568E-2</v>
      </c>
      <c r="K2248" s="44">
        <f>IFERROR(_xll.qlIndexFixing(Index3M,H2248,TRUE,_xll.ohTrigger(RecalcTrigger,Trigger3M)),NA())</f>
        <v>1.2563347750124828E-2</v>
      </c>
      <c r="L2248" s="44">
        <f>IFERROR(_xll.qlIndexFixing(Index6M,$H2248,TRUE,_xll.ohTrigger(RecalcTrigger,Trigger6M)),NA())</f>
        <v>1.2826073900082073E-2</v>
      </c>
      <c r="M2248" s="183">
        <f>IFERROR(_xll.qlIndexFixing(Index1Y,$H2248,TRUE,_xll.ohTrigger(RecalcTrigger,Trigger1Y)),NA())</f>
        <v>1.3051530426047541E-2</v>
      </c>
      <c r="N2248" s="182">
        <f>IFERROR(_xll.qlIndexFixing(ONIndex1M,I2248,TRUE,_xll.ohTrigger(RecalcTrigger,Trigger1M)),NA())</f>
        <v>1.2507192397919198E-2</v>
      </c>
      <c r="O2248" s="44">
        <f>IFERROR(_xll.qlIndexFixing(ONIndex3M,I2248,TRUE,_xll.ohTrigger(RecalcTrigger,Trigger3M)),NA())</f>
        <v>1.2559229014534878E-2</v>
      </c>
      <c r="P2248" s="44">
        <f>IFERROR(_xll.qlIndexFixing(ONIndex6M,I2248,TRUE,_xll.ohTrigger(RecalcTrigger,Trigger6M)),NA())</f>
        <v>1.2790810868947844E-2</v>
      </c>
      <c r="Q2248" s="183">
        <f>IFERROR(_xll.qlIndexFixing(ONIndex1Y,I2248,TRUE,_xll.ohTrigger(RecalcTrigger,Trigger1Y)),NA())</f>
        <v>1.3045605628159151E-2</v>
      </c>
    </row>
    <row r="2249" spans="2:17" x14ac:dyDescent="0.2">
      <c r="B2249" s="39" t="s">
        <v>42</v>
      </c>
      <c r="D2249" s="42">
        <f>_xll.qlCalendarAdvance(Calendar,$D2248,B2249,"f",FALSE)</f>
        <v>55275</v>
      </c>
      <c r="E2249" s="177">
        <f>_xll.qlInterestRateIndexValueDate(IndexON,D2249)</f>
        <v>55275</v>
      </c>
      <c r="F2249" s="193">
        <f>IFERROR(_xll.qlIndexFixing(IndexON,D2249,TRUE,_xll.ohTrigger(RecalcTrigger,TriggerON)),NA())</f>
        <v>1.217832104504879E-2</v>
      </c>
      <c r="H2249" s="42">
        <f>_xll.qlCalendarAdvance(Calendar,$H2248,B2249,"f",FALSE)</f>
        <v>55275</v>
      </c>
      <c r="I2249" s="177">
        <f>_xll.qlInterestRateIndexValueDate(Index1M,$H2249)</f>
        <v>55277</v>
      </c>
      <c r="J2249" s="182">
        <f>IFERROR(_xll.qlIndexFixing(Index1M,$H2249,TRUE,_xll.ohTrigger(RecalcTrigger,Trigger1M)),NA())</f>
        <v>1.250525721320922E-2</v>
      </c>
      <c r="K2249" s="44">
        <f>IFERROR(_xll.qlIndexFixing(Index3M,H2249,TRUE,_xll.ohTrigger(RecalcTrigger,Trigger3M)),NA())</f>
        <v>1.2560615888410622E-2</v>
      </c>
      <c r="L2249" s="44">
        <f>IFERROR(_xll.qlIndexFixing(Index6M,$H2249,TRUE,_xll.ohTrigger(RecalcTrigger,Trigger6M)),NA())</f>
        <v>1.2825992481922129E-2</v>
      </c>
      <c r="M2249" s="183">
        <f>IFERROR(_xll.qlIndexFixing(Index1Y,$H2249,TRUE,_xll.ohTrigger(RecalcTrigger,Trigger1Y)),NA())</f>
        <v>1.3048198486286269E-2</v>
      </c>
      <c r="N2249" s="182">
        <f>IFERROR(_xll.qlIndexFixing(ONIndex1M,I2249,TRUE,_xll.ohTrigger(RecalcTrigger,Trigger1M)),NA())</f>
        <v>1.2504243740600884E-2</v>
      </c>
      <c r="O2249" s="44">
        <f>IFERROR(_xll.qlIndexFixing(ONIndex3M,I2249,TRUE,_xll.ohTrigger(RecalcTrigger,Trigger3M)),NA())</f>
        <v>1.2556921714743652E-2</v>
      </c>
      <c r="P2249" s="44">
        <f>IFERROR(_xll.qlIndexFixing(ONIndex6M,I2249,TRUE,_xll.ohTrigger(RecalcTrigger,Trigger6M)),NA())</f>
        <v>1.2790547135432817E-2</v>
      </c>
      <c r="Q2249" s="183">
        <f>IFERROR(_xll.qlIndexFixing(ONIndex1Y,I2249,TRUE,_xll.ohTrigger(RecalcTrigger,Trigger1Y)),NA())</f>
        <v>1.3043147421960555E-2</v>
      </c>
    </row>
    <row r="2250" spans="2:17" x14ac:dyDescent="0.2">
      <c r="B2250" s="39" t="s">
        <v>42</v>
      </c>
      <c r="D2250" s="42">
        <f>_xll.qlCalendarAdvance(Calendar,$D2249,B2250,"f",FALSE)</f>
        <v>55282</v>
      </c>
      <c r="E2250" s="177">
        <f>_xll.qlInterestRateIndexValueDate(IndexON,D2250)</f>
        <v>55282</v>
      </c>
      <c r="F2250" s="193">
        <f>IFERROR(_xll.qlIndexFixing(IndexON,D2250,TRUE,_xll.ohTrigger(RecalcTrigger,TriggerON)),NA())</f>
        <v>1.2178321045128726E-2</v>
      </c>
      <c r="H2250" s="42">
        <f>_xll.qlCalendarAdvance(Calendar,$H2249,B2250,"f",FALSE)</f>
        <v>55282</v>
      </c>
      <c r="I2250" s="177">
        <f>_xll.qlInterestRateIndexValueDate(Index1M,$H2250)</f>
        <v>55284</v>
      </c>
      <c r="J2250" s="182">
        <f>IFERROR(_xll.qlIndexFixing(Index1M,$H2250,TRUE,_xll.ohTrigger(RecalcTrigger,Trigger1M)),NA())</f>
        <v>1.2501757789400991E-2</v>
      </c>
      <c r="K2250" s="44">
        <f>IFERROR(_xll.qlIndexFixing(Index3M,H2250,TRUE,_xll.ohTrigger(RecalcTrigger,Trigger3M)),NA())</f>
        <v>1.2557853723873526E-2</v>
      </c>
      <c r="L2250" s="44">
        <f>IFERROR(_xll.qlIndexFixing(Index6M,$H2250,TRUE,_xll.ohTrigger(RecalcTrigger,Trigger6M)),NA())</f>
        <v>1.2825353991902565E-2</v>
      </c>
      <c r="M2250" s="183">
        <f>IFERROR(_xll.qlIndexFixing(Index1Y,$H2250,TRUE,_xll.ohTrigger(RecalcTrigger,Trigger1Y)),NA())</f>
        <v>1.3044849672816263E-2</v>
      </c>
      <c r="N2250" s="182">
        <f>IFERROR(_xll.qlIndexFixing(ONIndex1M,I2250,TRUE,_xll.ohTrigger(RecalcTrigger,Trigger1M)),NA())</f>
        <v>1.2500783611217869E-2</v>
      </c>
      <c r="O2250" s="44">
        <f>IFERROR(_xll.qlIndexFixing(ONIndex3M,I2250,TRUE,_xll.ohTrigger(RecalcTrigger,Trigger3M)),NA())</f>
        <v>1.2554221561762446E-2</v>
      </c>
      <c r="P2250" s="44">
        <f>IFERROR(_xll.qlIndexFixing(ONIndex6M,I2250,TRUE,_xll.ohTrigger(RecalcTrigger,Trigger6M)),NA())</f>
        <v>1.2790217494238476E-2</v>
      </c>
      <c r="Q2250" s="183">
        <f>IFERROR(_xll.qlIndexFixing(ONIndex1Y,I2250,TRUE,_xll.ohTrigger(RecalcTrigger,Trigger1Y)),NA())</f>
        <v>1.3040264657053768E-2</v>
      </c>
    </row>
    <row r="2251" spans="2:17" x14ac:dyDescent="0.2">
      <c r="B2251" s="39" t="s">
        <v>42</v>
      </c>
      <c r="D2251" s="42">
        <f>_xll.qlCalendarAdvance(Calendar,$D2250,B2251,"f",FALSE)</f>
        <v>55289</v>
      </c>
      <c r="E2251" s="177">
        <f>_xll.qlInterestRateIndexValueDate(IndexON,D2251)</f>
        <v>55289</v>
      </c>
      <c r="F2251" s="193">
        <f>IFERROR(_xll.qlIndexFixing(IndexON,D2251,TRUE,_xll.ohTrigger(RecalcTrigger,TriggerON)),NA())</f>
        <v>1.217832104504879E-2</v>
      </c>
      <c r="H2251" s="42">
        <f>_xll.qlCalendarAdvance(Calendar,$H2250,B2251,"f",FALSE)</f>
        <v>55289</v>
      </c>
      <c r="I2251" s="177">
        <f>_xll.qlInterestRateIndexValueDate(Index1M,$H2251)</f>
        <v>55291</v>
      </c>
      <c r="J2251" s="182">
        <f>IFERROR(_xll.qlIndexFixing(Index1M,$H2251,TRUE,_xll.ohTrigger(RecalcTrigger,Trigger1M)),NA())</f>
        <v>1.2498236690610953E-2</v>
      </c>
      <c r="K2251" s="44">
        <f>IFERROR(_xll.qlIndexFixing(Index3M,H2251,TRUE,_xll.ohTrigger(RecalcTrigger,Trigger3M)),NA())</f>
        <v>1.2555082526208272E-2</v>
      </c>
      <c r="L2251" s="44">
        <f>IFERROR(_xll.qlIndexFixing(Index6M,$H2251,TRUE,_xll.ohTrigger(RecalcTrigger,Trigger6M)),NA())</f>
        <v>1.2824691017787387E-2</v>
      </c>
      <c r="M2251" s="183">
        <f>IFERROR(_xll.qlIndexFixing(Index1Y,$H2251,TRUE,_xll.ohTrigger(RecalcTrigger,Trigger1Y)),NA())</f>
        <v>1.3041483959566421E-2</v>
      </c>
      <c r="N2251" s="182">
        <f>IFERROR(_xll.qlIndexFixing(ONIndex1M,I2251,TRUE,_xll.ohTrigger(RecalcTrigger,Trigger1M)),NA())</f>
        <v>1.2497301881673195E-2</v>
      </c>
      <c r="O2251" s="44">
        <f>IFERROR(_xll.qlIndexFixing(ONIndex3M,I2251,TRUE,_xll.ohTrigger(RecalcTrigger,Trigger3M)),NA())</f>
        <v>1.2551512457861236E-2</v>
      </c>
      <c r="P2251" s="44">
        <f>IFERROR(_xll.qlIndexFixing(ONIndex6M,I2251,TRUE,_xll.ohTrigger(RecalcTrigger,Trigger6M)),NA())</f>
        <v>1.2789864164712839E-2</v>
      </c>
      <c r="Q2251" s="183">
        <f>IFERROR(_xll.qlIndexFixing(ONIndex1Y,I2251,TRUE,_xll.ohTrigger(RecalcTrigger,Trigger1Y)),NA())</f>
        <v>1.3037365867125672E-2</v>
      </c>
    </row>
    <row r="2252" spans="2:17" x14ac:dyDescent="0.2">
      <c r="B2252" s="39" t="s">
        <v>42</v>
      </c>
      <c r="D2252" s="42">
        <f>_xll.qlCalendarAdvance(Calendar,$D2251,B2252,"f",FALSE)</f>
        <v>55296</v>
      </c>
      <c r="E2252" s="177">
        <f>_xll.qlInterestRateIndexValueDate(IndexON,D2252)</f>
        <v>55296</v>
      </c>
      <c r="F2252" s="193">
        <f>IFERROR(_xll.qlIndexFixing(IndexON,D2252,TRUE,_xll.ohTrigger(RecalcTrigger,TriggerON)),NA())</f>
        <v>1.217832104504879E-2</v>
      </c>
      <c r="H2252" s="42">
        <f>_xll.qlCalendarAdvance(Calendar,$H2251,B2252,"f",FALSE)</f>
        <v>55296</v>
      </c>
      <c r="I2252" s="177">
        <f>_xll.qlInterestRateIndexValueDate(Index1M,$H2252)</f>
        <v>55298</v>
      </c>
      <c r="J2252" s="182">
        <f>IFERROR(_xll.qlIndexFixing(Index1M,$H2252,TRUE,_xll.ohTrigger(RecalcTrigger,Trigger1M)),NA())</f>
        <v>1.2494693884872177E-2</v>
      </c>
      <c r="K2252" s="44">
        <f>IFERROR(_xll.qlIndexFixing(Index3M,H2252,TRUE,_xll.ohTrigger(RecalcTrigger,Trigger3M)),NA())</f>
        <v>1.2552302286031929E-2</v>
      </c>
      <c r="L2252" s="44">
        <f>IFERROR(_xll.qlIndexFixing(Index6M,$H2252,TRUE,_xll.ohTrigger(RecalcTrigger,Trigger6M)),NA())</f>
        <v>1.2824003508998134E-2</v>
      </c>
      <c r="M2252" s="183">
        <f>IFERROR(_xll.qlIndexFixing(Index1Y,$H2252,TRUE,_xll.ohTrigger(RecalcTrigger,Trigger1Y)),NA())</f>
        <v>1.3038101320467378E-2</v>
      </c>
      <c r="N2252" s="182">
        <f>IFERROR(_xll.qlIndexFixing(ONIndex1M,I2252,TRUE,_xll.ohTrigger(RecalcTrigger,Trigger1M)),NA())</f>
        <v>1.2493798519912502E-2</v>
      </c>
      <c r="O2252" s="44">
        <f>IFERROR(_xll.qlIndexFixing(ONIndex3M,I2252,TRUE,_xll.ohTrigger(RecalcTrigger,Trigger3M)),NA())</f>
        <v>1.2548794393687501E-2</v>
      </c>
      <c r="P2252" s="44">
        <f>IFERROR(_xll.qlIndexFixing(ONIndex6M,I2252,TRUE,_xll.ohTrigger(RecalcTrigger,Trigger6M)),NA())</f>
        <v>1.2789487096336316E-2</v>
      </c>
      <c r="Q2252" s="183">
        <f>IFERROR(_xll.qlIndexFixing(ONIndex1Y,I2252,TRUE,_xll.ohTrigger(RecalcTrigger,Trigger1Y)),NA())</f>
        <v>1.3034451026197047E-2</v>
      </c>
    </row>
    <row r="2253" spans="2:17" x14ac:dyDescent="0.2">
      <c r="B2253" s="39" t="s">
        <v>42</v>
      </c>
      <c r="D2253" s="42">
        <f>_xll.qlCalendarAdvance(Calendar,$D2252,B2253,"f",FALSE)</f>
        <v>55303</v>
      </c>
      <c r="E2253" s="177">
        <f>_xll.qlInterestRateIndexValueDate(IndexON,D2253)</f>
        <v>55303</v>
      </c>
      <c r="F2253" s="193">
        <f>IFERROR(_xll.qlIndexFixing(IndexON,D2253,TRUE,_xll.ohTrigger(RecalcTrigger,TriggerON)),NA())</f>
        <v>1.2178321045128726E-2</v>
      </c>
      <c r="H2253" s="42">
        <f>_xll.qlCalendarAdvance(Calendar,$H2252,B2253,"f",FALSE)</f>
        <v>55303</v>
      </c>
      <c r="I2253" s="177">
        <f>_xll.qlInterestRateIndexValueDate(Index1M,$H2253)</f>
        <v>55305</v>
      </c>
      <c r="J2253" s="182">
        <f>IFERROR(_xll.qlIndexFixing(Index1M,$H2253,TRUE,_xll.ohTrigger(RecalcTrigger,Trigger1M)),NA())</f>
        <v>1.2491129340215235E-2</v>
      </c>
      <c r="K2253" s="44">
        <f>IFERROR(_xll.qlIndexFixing(Index3M,H2253,TRUE,_xll.ohTrigger(RecalcTrigger,Trigger3M)),NA())</f>
        <v>1.2549512993959833E-2</v>
      </c>
      <c r="L2253" s="44">
        <f>IFERROR(_xll.qlIndexFixing(Index6M,$H2253,TRUE,_xll.ohTrigger(RecalcTrigger,Trigger6M)),NA())</f>
        <v>1.2822785619290372E-2</v>
      </c>
      <c r="M2253" s="183">
        <f>IFERROR(_xll.qlIndexFixing(Index1Y,$H2253,TRUE,_xll.ohTrigger(RecalcTrigger,Trigger1Y)),NA())</f>
        <v>1.303470172945064E-2</v>
      </c>
      <c r="N2253" s="182">
        <f>IFERROR(_xll.qlIndexFixing(ONIndex1M,I2253,TRUE,_xll.ohTrigger(RecalcTrigger,Trigger1M)),NA())</f>
        <v>1.2490273493881432E-2</v>
      </c>
      <c r="O2253" s="44">
        <f>IFERROR(_xll.qlIndexFixing(ONIndex3M,I2253,TRUE,_xll.ohTrigger(RecalcTrigger,Trigger3M)),NA())</f>
        <v>1.2546067359808788E-2</v>
      </c>
      <c r="P2253" s="44">
        <f>IFERROR(_xll.qlIndexFixing(ONIndex6M,I2253,TRUE,_xll.ohTrigger(RecalcTrigger,Trigger6M)),NA())</f>
        <v>1.2789086239148872E-2</v>
      </c>
      <c r="Q2253" s="183">
        <f>IFERROR(_xll.qlIndexFixing(ONIndex1Y,I2253,TRUE,_xll.ohTrigger(RecalcTrigger,Trigger1Y)),NA())</f>
        <v>1.3031520108288674E-2</v>
      </c>
    </row>
    <row r="2254" spans="2:17" x14ac:dyDescent="0.2">
      <c r="B2254" s="39" t="s">
        <v>42</v>
      </c>
      <c r="D2254" s="42">
        <f>_xll.qlCalendarAdvance(Calendar,$D2253,B2254,"f",FALSE)</f>
        <v>55310</v>
      </c>
      <c r="E2254" s="177">
        <f>_xll.qlInterestRateIndexValueDate(IndexON,D2254)</f>
        <v>55310</v>
      </c>
      <c r="F2254" s="193">
        <f>IFERROR(_xll.qlIndexFixing(IndexON,D2254,TRUE,_xll.ohTrigger(RecalcTrigger,TriggerON)),NA())</f>
        <v>1.217832104504879E-2</v>
      </c>
      <c r="H2254" s="42">
        <f>_xll.qlCalendarAdvance(Calendar,$H2253,B2254,"f",FALSE)</f>
        <v>55310</v>
      </c>
      <c r="I2254" s="177">
        <f>_xll.qlInterestRateIndexValueDate(Index1M,$H2254)</f>
        <v>55312</v>
      </c>
      <c r="J2254" s="182">
        <f>IFERROR(_xll.qlIndexFixing(Index1M,$H2254,TRUE,_xll.ohTrigger(RecalcTrigger,Trigger1M)),NA())</f>
        <v>1.2487543024673198E-2</v>
      </c>
      <c r="K2254" s="44">
        <f>IFERROR(_xll.qlIndexFixing(Index3M,H2254,TRUE,_xll.ohTrigger(RecalcTrigger,Trigger3M)),NA())</f>
        <v>1.2546714640605576E-2</v>
      </c>
      <c r="L2254" s="44">
        <f>IFERROR(_xll.qlIndexFixing(Index6M,$H2254,TRUE,_xll.ohTrigger(RecalcTrigger,Trigger6M)),NA())</f>
        <v>1.2822054298308457E-2</v>
      </c>
      <c r="M2254" s="183">
        <f>IFERROR(_xll.qlIndexFixing(Index1Y,$H2254,TRUE,_xll.ohTrigger(RecalcTrigger,Trigger1Y)),NA())</f>
        <v>1.3031285160449014E-2</v>
      </c>
      <c r="N2254" s="182">
        <f>IFERROR(_xll.qlIndexFixing(ONIndex1M,I2254,TRUE,_xll.ohTrigger(RecalcTrigger,Trigger1M)),NA())</f>
        <v>1.2486726771925305E-2</v>
      </c>
      <c r="O2254" s="44">
        <f>IFERROR(_xll.qlIndexFixing(ONIndex3M,I2254,TRUE,_xll.ohTrigger(RecalcTrigger,Trigger3M)),NA())</f>
        <v>1.2543331347032449E-2</v>
      </c>
      <c r="P2254" s="44">
        <f>IFERROR(_xll.qlIndexFixing(ONIndex6M,I2254,TRUE,_xll.ohTrigger(RecalcTrigger,Trigger6M)),NA())</f>
        <v>1.2788661542630919E-2</v>
      </c>
      <c r="Q2254" s="183">
        <f>IFERROR(_xll.qlIndexFixing(ONIndex1Y,I2254,TRUE,_xll.ohTrigger(RecalcTrigger,Trigger1Y)),NA())</f>
        <v>1.3028573087581208E-2</v>
      </c>
    </row>
    <row r="2255" spans="2:17" x14ac:dyDescent="0.2">
      <c r="B2255" s="39" t="s">
        <v>42</v>
      </c>
      <c r="D2255" s="42">
        <f>_xll.qlCalendarAdvance(Calendar,$D2254,B2255,"f",FALSE)</f>
        <v>55317</v>
      </c>
      <c r="E2255" s="177">
        <f>_xll.qlInterestRateIndexValueDate(IndexON,D2255)</f>
        <v>55317</v>
      </c>
      <c r="F2255" s="193">
        <f>IFERROR(_xll.qlIndexFixing(IndexON,D2255,TRUE,_xll.ohTrigger(RecalcTrigger,TriggerON)),NA())</f>
        <v>1.2178321045128726E-2</v>
      </c>
      <c r="H2255" s="42">
        <f>_xll.qlCalendarAdvance(Calendar,$H2254,B2255,"f",FALSE)</f>
        <v>55317</v>
      </c>
      <c r="I2255" s="177">
        <f>_xll.qlInterestRateIndexValueDate(Index1M,$H2255)</f>
        <v>55319</v>
      </c>
      <c r="J2255" s="182">
        <f>IFERROR(_xll.qlIndexFixing(Index1M,$H2255,TRUE,_xll.ohTrigger(RecalcTrigger,Trigger1M)),NA())</f>
        <v>1.2483934906276639E-2</v>
      </c>
      <c r="K2255" s="44">
        <f>IFERROR(_xll.qlIndexFixing(Index3M,H2255,TRUE,_xll.ohTrigger(RecalcTrigger,Trigger3M)),NA())</f>
        <v>1.2543907216582757E-2</v>
      </c>
      <c r="L2255" s="44">
        <f>IFERROR(_xll.qlIndexFixing(Index6M,$H2255,TRUE,_xll.ohTrigger(RecalcTrigger,Trigger6M)),NA())</f>
        <v>1.2821298304387004E-2</v>
      </c>
      <c r="M2255" s="183">
        <f>IFERROR(_xll.qlIndexFixing(Index1Y,$H2255,TRUE,_xll.ohTrigger(RecalcTrigger,Trigger1Y)),NA())</f>
        <v>1.3027851587396829E-2</v>
      </c>
      <c r="N2255" s="182">
        <f>IFERROR(_xll.qlIndexFixing(ONIndex1M,I2255,TRUE,_xll.ohTrigger(RecalcTrigger,Trigger1M)),NA())</f>
        <v>1.248315832182989E-2</v>
      </c>
      <c r="O2255" s="44">
        <f>IFERROR(_xll.qlIndexFixing(ONIndex3M,I2255,TRUE,_xll.ohTrigger(RecalcTrigger,Trigger3M)),NA())</f>
        <v>1.2540586345846094E-2</v>
      </c>
      <c r="P2255" s="44">
        <f>IFERROR(_xll.qlIndexFixing(ONIndex6M,I2255,TRUE,_xll.ohTrigger(RecalcTrigger,Trigger6M)),NA())</f>
        <v>1.2788212956582612E-2</v>
      </c>
      <c r="Q2255" s="183">
        <f>IFERROR(_xll.qlIndexFixing(ONIndex1Y,I2255,TRUE,_xll.ohTrigger(RecalcTrigger,Trigger1Y)),NA())</f>
        <v>1.3025609938335236E-2</v>
      </c>
    </row>
    <row r="2256" spans="2:17" x14ac:dyDescent="0.2">
      <c r="B2256" s="39" t="s">
        <v>42</v>
      </c>
      <c r="D2256" s="42">
        <f>_xll.qlCalendarAdvance(Calendar,$D2255,B2256,"f",FALSE)</f>
        <v>55324</v>
      </c>
      <c r="E2256" s="177">
        <f>_xll.qlInterestRateIndexValueDate(IndexON,D2256)</f>
        <v>55324</v>
      </c>
      <c r="F2256" s="193">
        <f>IFERROR(_xll.qlIndexFixing(IndexON,D2256,TRUE,_xll.ohTrigger(RecalcTrigger,TriggerON)),NA())</f>
        <v>1.2178321045128726E-2</v>
      </c>
      <c r="H2256" s="42">
        <f>_xll.qlCalendarAdvance(Calendar,$H2255,B2256,"f",FALSE)</f>
        <v>55324</v>
      </c>
      <c r="I2256" s="177">
        <f>_xll.qlInterestRateIndexValueDate(Index1M,$H2256)</f>
        <v>55326</v>
      </c>
      <c r="J2256" s="182">
        <f>IFERROR(_xll.qlIndexFixing(Index1M,$H2256,TRUE,_xll.ohTrigger(RecalcTrigger,Trigger1M)),NA())</f>
        <v>1.2480304953066124E-2</v>
      </c>
      <c r="K2256" s="44">
        <f>IFERROR(_xll.qlIndexFixing(Index3M,H2256,TRUE,_xll.ohTrigger(RecalcTrigger,Trigger3M)),NA())</f>
        <v>1.2541090712510181E-2</v>
      </c>
      <c r="L2256" s="44">
        <f>IFERROR(_xll.qlIndexFixing(Index6M,$H2256,TRUE,_xll.ohTrigger(RecalcTrigger,Trigger6M)),NA())</f>
        <v>1.2820517586957937E-2</v>
      </c>
      <c r="M2256" s="183">
        <f>IFERROR(_xll.qlIndexFixing(Index1Y,$H2256,TRUE,_xll.ohTrigger(RecalcTrigger,Trigger1Y)),NA())</f>
        <v>1.3024400984229282E-2</v>
      </c>
      <c r="N2256" s="182">
        <f>IFERROR(_xll.qlIndexFixing(ONIndex1M,I2256,TRUE,_xll.ohTrigger(RecalcTrigger,Trigger1M)),NA())</f>
        <v>1.2479568111780637E-2</v>
      </c>
      <c r="O2256" s="44">
        <f>IFERROR(_xll.qlIndexFixing(ONIndex3M,I2256,TRUE,_xll.ohTrigger(RecalcTrigger,Trigger3M)),NA())</f>
        <v>1.2537832346897204E-2</v>
      </c>
      <c r="P2256" s="44">
        <f>IFERROR(_xll.qlIndexFixing(ONIndex6M,I2256,TRUE,_xll.ohTrigger(RecalcTrigger,Trigger6M)),NA())</f>
        <v>1.2787740430804106E-2</v>
      </c>
      <c r="Q2256" s="183">
        <f>IFERROR(_xll.qlIndexFixing(ONIndex1Y,I2256,TRUE,_xll.ohTrigger(RecalcTrigger,Trigger1Y)),NA())</f>
        <v>1.3022630634331733E-2</v>
      </c>
    </row>
    <row r="2257" spans="2:17" x14ac:dyDescent="0.2">
      <c r="B2257" s="39" t="s">
        <v>42</v>
      </c>
      <c r="D2257" s="42">
        <f>_xll.qlCalendarAdvance(Calendar,$D2256,B2257,"f",FALSE)</f>
        <v>55331</v>
      </c>
      <c r="E2257" s="177">
        <f>_xll.qlInterestRateIndexValueDate(IndexON,D2257)</f>
        <v>55331</v>
      </c>
      <c r="F2257" s="193">
        <f>IFERROR(_xll.qlIndexFixing(IndexON,D2257,TRUE,_xll.ohTrigger(RecalcTrigger,TriggerON)),NA())</f>
        <v>1.217832104504879E-2</v>
      </c>
      <c r="H2257" s="42">
        <f>_xll.qlCalendarAdvance(Calendar,$H2256,B2257,"f",FALSE)</f>
        <v>55331</v>
      </c>
      <c r="I2257" s="177">
        <f>_xll.qlInterestRateIndexValueDate(Index1M,$H2257)</f>
        <v>55333</v>
      </c>
      <c r="J2257" s="182">
        <f>IFERROR(_xll.qlIndexFixing(Index1M,$H2257,TRUE,_xll.ohTrigger(RecalcTrigger,Trigger1M)),NA())</f>
        <v>1.2476653133072224E-2</v>
      </c>
      <c r="K2257" s="44">
        <f>IFERROR(_xll.qlIndexFixing(Index3M,H2257,TRUE,_xll.ohTrigger(RecalcTrigger,Trigger3M)),NA())</f>
        <v>1.2538265119001446E-2</v>
      </c>
      <c r="L2257" s="44">
        <f>IFERROR(_xll.qlIndexFixing(Index6M,$H2257,TRUE,_xll.ohTrigger(RecalcTrigger,Trigger6M)),NA())</f>
        <v>1.2819712095453621E-2</v>
      </c>
      <c r="M2257" s="183">
        <f>IFERROR(_xll.qlIndexFixing(Index1Y,$H2257,TRUE,_xll.ohTrigger(RecalcTrigger,Trigger1Y)),NA())</f>
        <v>1.3021006405182748E-2</v>
      </c>
      <c r="N2257" s="182">
        <f>IFERROR(_xll.qlIndexFixing(ONIndex1M,I2257,TRUE,_xll.ohTrigger(RecalcTrigger,Trigger1M)),NA())</f>
        <v>1.2475956109723185E-2</v>
      </c>
      <c r="O2257" s="44">
        <f>IFERROR(_xll.qlIndexFixing(ONIndex3M,I2257,TRUE,_xll.ohTrigger(RecalcTrigger,Trigger3M)),NA())</f>
        <v>1.253506934083326E-2</v>
      </c>
      <c r="P2257" s="44">
        <f>IFERROR(_xll.qlIndexFixing(ONIndex6M,I2257,TRUE,_xll.ohTrigger(RecalcTrigger,Trigger6M)),NA())</f>
        <v>1.2787243914935686E-2</v>
      </c>
      <c r="Q2257" s="183">
        <f>IFERROR(_xll.qlIndexFixing(ONIndex1Y,I2257,TRUE,_xll.ohTrigger(RecalcTrigger,Trigger1Y)),NA())</f>
        <v>1.3019635149911224E-2</v>
      </c>
    </row>
    <row r="2258" spans="2:17" x14ac:dyDescent="0.2">
      <c r="B2258" s="39" t="s">
        <v>42</v>
      </c>
      <c r="D2258" s="42">
        <f>_xll.qlCalendarAdvance(Calendar,$D2257,B2258,"f",FALSE)</f>
        <v>55338</v>
      </c>
      <c r="E2258" s="177">
        <f>_xll.qlInterestRateIndexValueDate(IndexON,D2258)</f>
        <v>55338</v>
      </c>
      <c r="F2258" s="193">
        <f>IFERROR(_xll.qlIndexFixing(IndexON,D2258,TRUE,_xll.ohTrigger(RecalcTrigger,TriggerON)),NA())</f>
        <v>1.217832104504879E-2</v>
      </c>
      <c r="H2258" s="42">
        <f>_xll.qlCalendarAdvance(Calendar,$H2257,B2258,"f",FALSE)</f>
        <v>55338</v>
      </c>
      <c r="I2258" s="177">
        <f>_xll.qlInterestRateIndexValueDate(Index1M,$H2258)</f>
        <v>55340</v>
      </c>
      <c r="J2258" s="182">
        <f>IFERROR(_xll.qlIndexFixing(Index1M,$H2258,TRUE,_xll.ohTrigger(RecalcTrigger,Trigger1M)),NA())</f>
        <v>1.2472979414323015E-2</v>
      </c>
      <c r="K2258" s="44">
        <f>IFERROR(_xll.qlIndexFixing(Index3M,H2258,TRUE,_xll.ohTrigger(RecalcTrigger,Trigger3M)),NA())</f>
        <v>1.2535430426671013E-2</v>
      </c>
      <c r="L2258" s="44">
        <f>IFERROR(_xll.qlIndexFixing(Index6M,$H2258,TRUE,_xll.ohTrigger(RecalcTrigger,Trigger6M)),NA())</f>
        <v>1.2819360395913583E-2</v>
      </c>
      <c r="M2258" s="183">
        <f>IFERROR(_xll.qlIndexFixing(Index1Y,$H2258,TRUE,_xll.ohTrigger(RecalcTrigger,Trigger1Y)),NA())</f>
        <v>1.3017448583296063E-2</v>
      </c>
      <c r="N2258" s="182">
        <f>IFERROR(_xll.qlIndexFixing(ONIndex1M,I2258,TRUE,_xll.ohTrigger(RecalcTrigger,Trigger1M)),NA())</f>
        <v>1.2472322283763049E-2</v>
      </c>
      <c r="O2258" s="44">
        <f>IFERROR(_xll.qlIndexFixing(ONIndex3M,I2258,TRUE,_xll.ohTrigger(RecalcTrigger,Trigger3M)),NA())</f>
        <v>1.2532297318221808E-2</v>
      </c>
      <c r="P2258" s="44">
        <f>IFERROR(_xll.qlIndexFixing(ONIndex6M,I2258,TRUE,_xll.ohTrigger(RecalcTrigger,Trigger6M)),NA())</f>
        <v>1.2786723358777508E-2</v>
      </c>
      <c r="Q2258" s="183">
        <f>IFERROR(_xll.qlIndexFixing(ONIndex1Y,I2258,TRUE,_xll.ohTrigger(RecalcTrigger,Trigger1Y)),NA())</f>
        <v>1.301662345909449E-2</v>
      </c>
    </row>
    <row r="2259" spans="2:17" x14ac:dyDescent="0.2">
      <c r="B2259" s="39" t="s">
        <v>42</v>
      </c>
      <c r="D2259" s="42">
        <f>_xll.qlCalendarAdvance(Calendar,$D2258,B2259,"f",FALSE)</f>
        <v>55345</v>
      </c>
      <c r="E2259" s="177">
        <f>_xll.qlInterestRateIndexValueDate(IndexON,D2259)</f>
        <v>55345</v>
      </c>
      <c r="F2259" s="193">
        <f>IFERROR(_xll.qlIndexFixing(IndexON,D2259,TRUE,_xll.ohTrigger(RecalcTrigger,TriggerON)),NA())</f>
        <v>1.217832104504879E-2</v>
      </c>
      <c r="H2259" s="42">
        <f>_xll.qlCalendarAdvance(Calendar,$H2258,B2259,"f",FALSE)</f>
        <v>55345</v>
      </c>
      <c r="I2259" s="177">
        <f>_xll.qlInterestRateIndexValueDate(Index1M,$H2259)</f>
        <v>55347</v>
      </c>
      <c r="J2259" s="182">
        <f>IFERROR(_xll.qlIndexFixing(Index1M,$H2259,TRUE,_xll.ohTrigger(RecalcTrigger,Trigger1M)),NA())</f>
        <v>1.2469283764856565E-2</v>
      </c>
      <c r="K2259" s="44">
        <f>IFERROR(_xll.qlIndexFixing(Index3M,H2259,TRUE,_xll.ohTrigger(RecalcTrigger,Trigger3M)),NA())</f>
        <v>1.2532586626135087E-2</v>
      </c>
      <c r="L2259" s="44">
        <f>IFERROR(_xll.qlIndexFixing(Index6M,$H2259,TRUE,_xll.ohTrigger(RecalcTrigger,Trigger6M)),NA())</f>
        <v>1.2818499728329071E-2</v>
      </c>
      <c r="M2259" s="183">
        <f>IFERROR(_xll.qlIndexFixing(Index1Y,$H2259,TRUE,_xll.ohTrigger(RecalcTrigger,Trigger1Y)),NA())</f>
        <v>1.3013946733407738E-2</v>
      </c>
      <c r="N2259" s="182">
        <f>IFERROR(_xll.qlIndexFixing(ONIndex1M,I2259,TRUE,_xll.ohTrigger(RecalcTrigger,Trigger1M)),NA())</f>
        <v>1.246866660200574E-2</v>
      </c>
      <c r="O2259" s="44">
        <f>IFERROR(_xll.qlIndexFixing(ONIndex3M,I2259,TRUE,_xll.ohTrigger(RecalcTrigger,Trigger3M)),NA())</f>
        <v>1.2529516269790264E-2</v>
      </c>
      <c r="P2259" s="44">
        <f>IFERROR(_xll.qlIndexFixing(ONIndex6M,I2259,TRUE,_xll.ohTrigger(RecalcTrigger,Trigger6M)),NA())</f>
        <v>1.2786178711889917E-2</v>
      </c>
      <c r="Q2259" s="183">
        <f>IFERROR(_xll.qlIndexFixing(ONIndex1Y,I2259,TRUE,_xll.ohTrigger(RecalcTrigger,Trigger1Y)),NA())</f>
        <v>1.3013595536062184E-2</v>
      </c>
    </row>
    <row r="2260" spans="2:17" x14ac:dyDescent="0.2">
      <c r="B2260" s="39" t="s">
        <v>42</v>
      </c>
      <c r="D2260" s="42">
        <f>_xll.qlCalendarAdvance(Calendar,$D2259,B2260,"f",FALSE)</f>
        <v>55352</v>
      </c>
      <c r="E2260" s="177">
        <f>_xll.qlInterestRateIndexValueDate(IndexON,D2260)</f>
        <v>55352</v>
      </c>
      <c r="F2260" s="193">
        <f>IFERROR(_xll.qlIndexFixing(IndexON,D2260,TRUE,_xll.ohTrigger(RecalcTrigger,TriggerON)),NA())</f>
        <v>1.2178321045128726E-2</v>
      </c>
      <c r="H2260" s="42">
        <f>_xll.qlCalendarAdvance(Calendar,$H2259,B2260,"f",FALSE)</f>
        <v>55352</v>
      </c>
      <c r="I2260" s="177">
        <f>_xll.qlInterestRateIndexValueDate(Index1M,$H2260)</f>
        <v>55354</v>
      </c>
      <c r="J2260" s="182">
        <f>IFERROR(_xll.qlIndexFixing(Index1M,$H2260,TRUE,_xll.ohTrigger(RecalcTrigger,Trigger1M)),NA())</f>
        <v>1.246556615270844E-2</v>
      </c>
      <c r="K2260" s="44">
        <f>IFERROR(_xll.qlIndexFixing(Index3M,H2260,TRUE,_xll.ohTrigger(RecalcTrigger,Trigger3M)),NA())</f>
        <v>1.2529733708009869E-2</v>
      </c>
      <c r="L2260" s="44">
        <f>IFERROR(_xll.qlIndexFixing(Index6M,$H2260,TRUE,_xll.ohTrigger(RecalcTrigger,Trigger6M)),NA())</f>
        <v>1.2817614121488735E-2</v>
      </c>
      <c r="M2260" s="183">
        <f>IFERROR(_xll.qlIndexFixing(Index1Y,$H2260,TRUE,_xll.ohTrigger(RecalcTrigger,Trigger1Y)),NA())</f>
        <v>1.3010427749157439E-2</v>
      </c>
      <c r="N2260" s="182">
        <f>IFERROR(_xll.qlIndexFixing(ONIndex1M,I2260,TRUE,_xll.ohTrigger(RecalcTrigger,Trigger1M)),NA())</f>
        <v>1.2464989032316964E-2</v>
      </c>
      <c r="O2260" s="44">
        <f>IFERROR(_xll.qlIndexFixing(ONIndex3M,I2260,TRUE,_xll.ohTrigger(RecalcTrigger,Trigger3M)),NA())</f>
        <v>1.2526726185946302E-2</v>
      </c>
      <c r="P2260" s="44">
        <f>IFERROR(_xll.qlIndexFixing(ONIndex6M,I2260,TRUE,_xll.ohTrigger(RecalcTrigger,Trigger6M)),NA())</f>
        <v>1.2785609924232944E-2</v>
      </c>
      <c r="Q2260" s="183">
        <f>IFERROR(_xll.qlIndexFixing(ONIndex1Y,I2260,TRUE,_xll.ohTrigger(RecalcTrigger,Trigger1Y)),NA())</f>
        <v>1.3010551354675215E-2</v>
      </c>
    </row>
    <row r="2261" spans="2:17" x14ac:dyDescent="0.2">
      <c r="B2261" s="39" t="s">
        <v>42</v>
      </c>
      <c r="D2261" s="42">
        <f>_xll.qlCalendarAdvance(Calendar,$D2260,B2261,"f",FALSE)</f>
        <v>55359</v>
      </c>
      <c r="E2261" s="177">
        <f>_xll.qlInterestRateIndexValueDate(IndexON,D2261)</f>
        <v>55359</v>
      </c>
      <c r="F2261" s="193">
        <f>IFERROR(_xll.qlIndexFixing(IndexON,D2261,TRUE,_xll.ohTrigger(RecalcTrigger,TriggerON)),NA())</f>
        <v>1.2178321045128726E-2</v>
      </c>
      <c r="H2261" s="42">
        <f>_xll.qlCalendarAdvance(Calendar,$H2260,B2261,"f",FALSE)</f>
        <v>55359</v>
      </c>
      <c r="I2261" s="177">
        <f>_xll.qlInterestRateIndexValueDate(Index1M,$H2261)</f>
        <v>55361</v>
      </c>
      <c r="J2261" s="182">
        <f>IFERROR(_xll.qlIndexFixing(Index1M,$H2261,TRUE,_xll.ohTrigger(RecalcTrigger,Trigger1M)),NA())</f>
        <v>1.2461826545909216E-2</v>
      </c>
      <c r="K2261" s="44">
        <f>IFERROR(_xll.qlIndexFixing(Index3M,H2261,TRUE,_xll.ohTrigger(RecalcTrigger,Trigger3M)),NA())</f>
        <v>1.2526871662909823E-2</v>
      </c>
      <c r="L2261" s="44">
        <f>IFERROR(_xll.qlIndexFixing(Index6M,$H2261,TRUE,_xll.ohTrigger(RecalcTrigger,Trigger6M)),NA())</f>
        <v>1.2816703524824858E-2</v>
      </c>
      <c r="M2261" s="183">
        <f>IFERROR(_xll.qlIndexFixing(Index1Y,$H2261,TRUE,_xll.ohTrigger(RecalcTrigger,Trigger1Y)),NA())</f>
        <v>1.3006891604487316E-2</v>
      </c>
      <c r="N2261" s="182">
        <f>IFERROR(_xll.qlIndexFixing(ONIndex1M,I2261,TRUE,_xll.ohTrigger(RecalcTrigger,Trigger1M)),NA())</f>
        <v>1.2461289542962106E-2</v>
      </c>
      <c r="O2261" s="44">
        <f>IFERROR(_xll.qlIndexFixing(ONIndex3M,I2261,TRUE,_xll.ohTrigger(RecalcTrigger,Trigger3M)),NA())</f>
        <v>1.2523927057577211E-2</v>
      </c>
      <c r="P2261" s="44">
        <f>IFERROR(_xll.qlIndexFixing(ONIndex6M,I2261,TRUE,_xll.ohTrigger(RecalcTrigger,Trigger6M)),NA())</f>
        <v>1.278501694544687E-2</v>
      </c>
      <c r="Q2261" s="183">
        <f>IFERROR(_xll.qlIndexFixing(ONIndex1Y,I2261,TRUE,_xll.ohTrigger(RecalcTrigger,Trigger1Y)),NA())</f>
        <v>1.3007490889354045E-2</v>
      </c>
    </row>
    <row r="2262" spans="2:17" x14ac:dyDescent="0.2">
      <c r="B2262" s="39" t="s">
        <v>42</v>
      </c>
      <c r="D2262" s="42">
        <f>_xll.qlCalendarAdvance(Calendar,$D2261,B2262,"f",FALSE)</f>
        <v>55366</v>
      </c>
      <c r="E2262" s="177">
        <f>_xll.qlInterestRateIndexValueDate(IndexON,D2262)</f>
        <v>55366</v>
      </c>
      <c r="F2262" s="193">
        <f>IFERROR(_xll.qlIndexFixing(IndexON,D2262,TRUE,_xll.ohTrigger(RecalcTrigger,TriggerON)),NA())</f>
        <v>1.2178321045128726E-2</v>
      </c>
      <c r="H2262" s="42">
        <f>_xll.qlCalendarAdvance(Calendar,$H2261,B2262,"f",FALSE)</f>
        <v>55366</v>
      </c>
      <c r="I2262" s="177">
        <f>_xll.qlInterestRateIndexValueDate(Index1M,$H2262)</f>
        <v>55368</v>
      </c>
      <c r="J2262" s="182">
        <f>IFERROR(_xll.qlIndexFixing(Index1M,$H2262,TRUE,_xll.ohTrigger(RecalcTrigger,Trigger1M)),NA())</f>
        <v>1.2458064912491962E-2</v>
      </c>
      <c r="K2262" s="44">
        <f>IFERROR(_xll.qlIndexFixing(Index3M,H2262,TRUE,_xll.ohTrigger(RecalcTrigger,Trigger3M)),NA())</f>
        <v>1.2524000481452018E-2</v>
      </c>
      <c r="L2262" s="44">
        <f>IFERROR(_xll.qlIndexFixing(Index6M,$H2262,TRUE,_xll.ohTrigger(RecalcTrigger,Trigger6M)),NA())</f>
        <v>1.2815767887768854E-2</v>
      </c>
      <c r="M2262" s="183">
        <f>IFERROR(_xll.qlIndexFixing(Index1Y,$H2262,TRUE,_xll.ohTrigger(RecalcTrigger,Trigger1Y)),NA())</f>
        <v>1.3003338273340602E-2</v>
      </c>
      <c r="N2262" s="182">
        <f>IFERROR(_xll.qlIndexFixing(ONIndex1M,I2262,TRUE,_xll.ohTrigger(RecalcTrigger,Trigger1M)),NA())</f>
        <v>1.2457568101886807E-2</v>
      </c>
      <c r="O2262" s="44">
        <f>IFERROR(_xll.qlIndexFixing(ONIndex3M,I2262,TRUE,_xll.ohTrigger(RecalcTrigger,Trigger3M)),NA())</f>
        <v>1.2521118875250536E-2</v>
      </c>
      <c r="P2262" s="44">
        <f>IFERROR(_xll.qlIndexFixing(ONIndex6M,I2262,TRUE,_xll.ohTrigger(RecalcTrigger,Trigger6M)),NA())</f>
        <v>1.2784399725251916E-2</v>
      </c>
      <c r="Q2262" s="183">
        <f>IFERROR(_xll.qlIndexFixing(ONIndex1Y,I2262,TRUE,_xll.ohTrigger(RecalcTrigger,Trigger1Y)),NA())</f>
        <v>1.300441411403952E-2</v>
      </c>
    </row>
    <row r="2263" spans="2:17" x14ac:dyDescent="0.2">
      <c r="B2263" s="39" t="s">
        <v>42</v>
      </c>
      <c r="D2263" s="42">
        <f>_xll.qlCalendarAdvance(Calendar,$D2262,B2263,"f",FALSE)</f>
        <v>55373</v>
      </c>
      <c r="E2263" s="177">
        <f>_xll.qlInterestRateIndexValueDate(IndexON,D2263)</f>
        <v>55373</v>
      </c>
      <c r="F2263" s="193">
        <f>IFERROR(_xll.qlIndexFixing(IndexON,D2263,TRUE,_xll.ohTrigger(RecalcTrigger,TriggerON)),NA())</f>
        <v>1.2178321045128726E-2</v>
      </c>
      <c r="H2263" s="42">
        <f>_xll.qlCalendarAdvance(Calendar,$H2262,B2263,"f",FALSE)</f>
        <v>55373</v>
      </c>
      <c r="I2263" s="177">
        <f>_xll.qlInterestRateIndexValueDate(Index1M,$H2263)</f>
        <v>55375</v>
      </c>
      <c r="J2263" s="182">
        <f>IFERROR(_xll.qlIndexFixing(Index1M,$H2263,TRUE,_xll.ohTrigger(RecalcTrigger,Trigger1M)),NA())</f>
        <v>1.2454281220499741E-2</v>
      </c>
      <c r="K2263" s="44">
        <f>IFERROR(_xll.qlIndexFixing(Index3M,H2263,TRUE,_xll.ohTrigger(RecalcTrigger,Trigger3M)),NA())</f>
        <v>1.252112015425179E-2</v>
      </c>
      <c r="L2263" s="44">
        <f>IFERROR(_xll.qlIndexFixing(Index6M,$H2263,TRUE,_xll.ohTrigger(RecalcTrigger,Trigger6M)),NA())</f>
        <v>1.2814807159756868E-2</v>
      </c>
      <c r="M2263" s="183">
        <f>IFERROR(_xll.qlIndexFixing(Index1Y,$H2263,TRUE,_xll.ohTrigger(RecalcTrigger,Trigger1Y)),NA())</f>
        <v>1.2999767729660968E-2</v>
      </c>
      <c r="N2263" s="182">
        <f>IFERROR(_xll.qlIndexFixing(ONIndex1M,I2263,TRUE,_xll.ohTrigger(RecalcTrigger,Trigger1M)),NA())</f>
        <v>1.2453824677116643E-2</v>
      </c>
      <c r="O2263" s="44">
        <f>IFERROR(_xll.qlIndexFixing(ONIndex3M,I2263,TRUE,_xll.ohTrigger(RecalcTrigger,Trigger3M)),NA())</f>
        <v>1.2518301629533823E-2</v>
      </c>
      <c r="P2263" s="44">
        <f>IFERROR(_xll.qlIndexFixing(ONIndex6M,I2263,TRUE,_xll.ohTrigger(RecalcTrigger,Trigger6M)),NA())</f>
        <v>1.2783758213368301E-2</v>
      </c>
      <c r="Q2263" s="183">
        <f>IFERROR(_xll.qlIndexFixing(ONIndex1Y,I2263,TRUE,_xll.ohTrigger(RecalcTrigger,Trigger1Y)),NA())</f>
        <v>1.3001321002832356E-2</v>
      </c>
    </row>
    <row r="2264" spans="2:17" x14ac:dyDescent="0.2">
      <c r="B2264" s="39" t="s">
        <v>42</v>
      </c>
      <c r="D2264" s="42">
        <f>_xll.qlCalendarAdvance(Calendar,$D2263,B2264,"f",FALSE)</f>
        <v>55380</v>
      </c>
      <c r="E2264" s="177">
        <f>_xll.qlInterestRateIndexValueDate(IndexON,D2264)</f>
        <v>55380</v>
      </c>
      <c r="F2264" s="193">
        <f>IFERROR(_xll.qlIndexFixing(IndexON,D2264,TRUE,_xll.ohTrigger(RecalcTrigger,TriggerON)),NA())</f>
        <v>1.2178321045128726E-2</v>
      </c>
      <c r="H2264" s="42">
        <f>_xll.qlCalendarAdvance(Calendar,$H2263,B2264,"f",FALSE)</f>
        <v>55380</v>
      </c>
      <c r="I2264" s="177">
        <f>_xll.qlInterestRateIndexValueDate(Index1M,$H2264)</f>
        <v>55382</v>
      </c>
      <c r="J2264" s="182">
        <f>IFERROR(_xll.qlIndexFixing(Index1M,$H2264,TRUE,_xll.ohTrigger(RecalcTrigger,Trigger1M)),NA())</f>
        <v>1.2450475437953135E-2</v>
      </c>
      <c r="K2264" s="44">
        <f>IFERROR(_xll.qlIndexFixing(Index3M,H2264,TRUE,_xll.ohTrigger(RecalcTrigger,Trigger3M)),NA())</f>
        <v>1.2518230671922733E-2</v>
      </c>
      <c r="L2264" s="44">
        <f>IFERROR(_xll.qlIndexFixing(Index6M,$H2264,TRUE,_xll.ohTrigger(RecalcTrigger,Trigger6M)),NA())</f>
        <v>1.2813821290222903E-2</v>
      </c>
      <c r="M2264" s="183">
        <f>IFERROR(_xll.qlIndexFixing(Index1Y,$H2264,TRUE,_xll.ohTrigger(RecalcTrigger,Trigger1Y)),NA())</f>
        <v>1.2996179947394038E-2</v>
      </c>
      <c r="N2264" s="182">
        <f>IFERROR(_xll.qlIndexFixing(ONIndex1M,I2264,TRUE,_xll.ohTrigger(RecalcTrigger,Trigger1M)),NA())</f>
        <v>1.2450059236677191E-2</v>
      </c>
      <c r="O2264" s="44">
        <f>IFERROR(_xll.qlIndexFixing(ONIndex3M,I2264,TRUE,_xll.ohTrigger(RecalcTrigger,Trigger3M)),NA())</f>
        <v>1.2515475310994617E-2</v>
      </c>
      <c r="P2264" s="44">
        <f>IFERROR(_xll.qlIndexFixing(ONIndex6M,I2264,TRUE,_xll.ohTrigger(RecalcTrigger,Trigger6M)),NA())</f>
        <v>1.278309235943631E-2</v>
      </c>
      <c r="Q2264" s="183">
        <f>IFERROR(_xll.qlIndexFixing(ONIndex1Y,I2264,TRUE,_xll.ohTrigger(RecalcTrigger,Trigger1Y)),NA())</f>
        <v>1.2998211529753334E-2</v>
      </c>
    </row>
    <row r="2265" spans="2:17" x14ac:dyDescent="0.2">
      <c r="B2265" s="39" t="s">
        <v>42</v>
      </c>
      <c r="D2265" s="42">
        <f>_xll.qlCalendarAdvance(Calendar,$D2264,B2265,"f",FALSE)</f>
        <v>55387</v>
      </c>
      <c r="E2265" s="177">
        <f>_xll.qlInterestRateIndexValueDate(IndexON,D2265)</f>
        <v>55387</v>
      </c>
      <c r="F2265" s="193">
        <f>IFERROR(_xll.qlIndexFixing(IndexON,D2265,TRUE,_xll.ohTrigger(RecalcTrigger,TriggerON)),NA())</f>
        <v>1.217832104504879E-2</v>
      </c>
      <c r="H2265" s="42">
        <f>_xll.qlCalendarAdvance(Calendar,$H2264,B2265,"f",FALSE)</f>
        <v>55387</v>
      </c>
      <c r="I2265" s="177">
        <f>_xll.qlInterestRateIndexValueDate(Index1M,$H2265)</f>
        <v>55389</v>
      </c>
      <c r="J2265" s="182">
        <f>IFERROR(_xll.qlIndexFixing(Index1M,$H2265,TRUE,_xll.ohTrigger(RecalcTrigger,Trigger1M)),NA())</f>
        <v>1.2446647532900201E-2</v>
      </c>
      <c r="K2265" s="44">
        <f>IFERROR(_xll.qlIndexFixing(Index3M,H2265,TRUE,_xll.ohTrigger(RecalcTrigger,Trigger3M)),NA())</f>
        <v>1.2515332025084525E-2</v>
      </c>
      <c r="L2265" s="44">
        <f>IFERROR(_xll.qlIndexFixing(Index6M,$H2265,TRUE,_xll.ohTrigger(RecalcTrigger,Trigger6M)),NA())</f>
        <v>1.2812810228602671E-2</v>
      </c>
      <c r="M2265" s="183">
        <f>IFERROR(_xll.qlIndexFixing(Index1Y,$H2265,TRUE,_xll.ohTrigger(RecalcTrigger,Trigger1Y)),NA())</f>
        <v>1.2992574900486303E-2</v>
      </c>
      <c r="N2265" s="182">
        <f>IFERROR(_xll.qlIndexFixing(ONIndex1M,I2265,TRUE,_xll.ohTrigger(RecalcTrigger,Trigger1M)),NA())</f>
        <v>1.2446271748753901E-2</v>
      </c>
      <c r="O2265" s="44">
        <f>IFERROR(_xll.qlIndexFixing(ONIndex3M,I2265,TRUE,_xll.ohTrigger(RecalcTrigger,Trigger3M)),NA())</f>
        <v>1.2512639910360335E-2</v>
      </c>
      <c r="P2265" s="44">
        <f>IFERROR(_xll.qlIndexFixing(ONIndex6M,I2265,TRUE,_xll.ohTrigger(RecalcTrigger,Trigger6M)),NA())</f>
        <v>1.2782402113415969E-2</v>
      </c>
      <c r="Q2265" s="183">
        <f>IFERROR(_xll.qlIndexFixing(ONIndex1Y,I2265,TRUE,_xll.ohTrigger(RecalcTrigger,Trigger1Y)),NA())</f>
        <v>1.2995085669142981E-2</v>
      </c>
    </row>
    <row r="2266" spans="2:17" x14ac:dyDescent="0.2">
      <c r="B2266" s="39" t="s">
        <v>42</v>
      </c>
      <c r="D2266" s="42">
        <f>_xll.qlCalendarAdvance(Calendar,$D2265,B2266,"f",FALSE)</f>
        <v>55394</v>
      </c>
      <c r="E2266" s="177">
        <f>_xll.qlInterestRateIndexValueDate(IndexON,D2266)</f>
        <v>55394</v>
      </c>
      <c r="F2266" s="193">
        <f>IFERROR(_xll.qlIndexFixing(IndexON,D2266,TRUE,_xll.ohTrigger(RecalcTrigger,TriggerON)),NA())</f>
        <v>1.217832104504879E-2</v>
      </c>
      <c r="H2266" s="42">
        <f>_xll.qlCalendarAdvance(Calendar,$H2265,B2266,"f",FALSE)</f>
        <v>55394</v>
      </c>
      <c r="I2266" s="177">
        <f>_xll.qlInterestRateIndexValueDate(Index1M,$H2266)</f>
        <v>55396</v>
      </c>
      <c r="J2266" s="182">
        <f>IFERROR(_xll.qlIndexFixing(Index1M,$H2266,TRUE,_xll.ohTrigger(RecalcTrigger,Trigger1M)),NA())</f>
        <v>1.2442982881619406E-2</v>
      </c>
      <c r="K2266" s="44">
        <f>IFERROR(_xll.qlIndexFixing(Index3M,H2266,TRUE,_xll.ohTrigger(RecalcTrigger,Trigger3M)),NA())</f>
        <v>1.2512416420676433E-2</v>
      </c>
      <c r="L2266" s="44">
        <f>IFERROR(_xll.qlIndexFixing(Index6M,$H2266,TRUE,_xll.ohTrigger(RecalcTrigger,Trigger6M)),NA())</f>
        <v>1.2811194336270662E-2</v>
      </c>
      <c r="M2266" s="183">
        <f>IFERROR(_xll.qlIndexFixing(Index1Y,$H2266,TRUE,_xll.ohTrigger(RecalcTrigger,Trigger1Y)),NA())</f>
        <v>1.2989062688310878E-2</v>
      </c>
      <c r="N2266" s="182">
        <f>IFERROR(_xll.qlIndexFixing(ONIndex1M,I2266,TRUE,_xll.ohTrigger(RecalcTrigger,Trigger1M)),NA())</f>
        <v>1.2442462181212477E-2</v>
      </c>
      <c r="O2266" s="44">
        <f>IFERROR(_xll.qlIndexFixing(ONIndex3M,I2266,TRUE,_xll.ohTrigger(RecalcTrigger,Trigger3M)),NA())</f>
        <v>1.2509795418198522E-2</v>
      </c>
      <c r="P2266" s="44">
        <f>IFERROR(_xll.qlIndexFixing(ONIndex6M,I2266,TRUE,_xll.ohTrigger(RecalcTrigger,Trigger6M)),NA())</f>
        <v>1.2781687424867627E-2</v>
      </c>
      <c r="Q2266" s="183">
        <f>IFERROR(_xll.qlIndexFixing(ONIndex1Y,I2266,TRUE,_xll.ohTrigger(RecalcTrigger,Trigger1Y)),NA())</f>
        <v>1.299194339494214E-2</v>
      </c>
    </row>
    <row r="2267" spans="2:17" x14ac:dyDescent="0.2">
      <c r="B2267" s="39" t="s">
        <v>42</v>
      </c>
      <c r="D2267" s="42">
        <f>_xll.qlCalendarAdvance(Calendar,$D2266,B2267,"f",FALSE)</f>
        <v>55401</v>
      </c>
      <c r="E2267" s="177">
        <f>_xll.qlInterestRateIndexValueDate(IndexON,D2267)</f>
        <v>55401</v>
      </c>
      <c r="F2267" s="193">
        <f>IFERROR(_xll.qlIndexFixing(IndexON,D2267,TRUE,_xll.ohTrigger(RecalcTrigger,TriggerON)),NA())</f>
        <v>1.2178321045208662E-2</v>
      </c>
      <c r="H2267" s="42">
        <f>_xll.qlCalendarAdvance(Calendar,$H2266,B2267,"f",FALSE)</f>
        <v>55401</v>
      </c>
      <c r="I2267" s="177">
        <f>_xll.qlInterestRateIndexValueDate(Index1M,$H2267)</f>
        <v>55403</v>
      </c>
      <c r="J2267" s="182">
        <f>IFERROR(_xll.qlIndexFixing(Index1M,$H2267,TRUE,_xll.ohTrigger(RecalcTrigger,Trigger1M)),NA())</f>
        <v>1.2438925227395148E-2</v>
      </c>
      <c r="K2267" s="44">
        <f>IFERROR(_xll.qlIndexFixing(Index3M,H2267,TRUE,_xll.ohTrigger(RecalcTrigger,Trigger3M)),NA())</f>
        <v>1.2509500175576085E-2</v>
      </c>
      <c r="L2267" s="44">
        <f>IFERROR(_xll.qlIndexFixing(Index6M,$H2267,TRUE,_xll.ohTrigger(RecalcTrigger,Trigger6M)),NA())</f>
        <v>1.281014018347967E-2</v>
      </c>
      <c r="M2267" s="183">
        <f>IFERROR(_xll.qlIndexFixing(Index1Y,$H2267,TRUE,_xll.ohTrigger(RecalcTrigger,Trigger1Y)),NA())</f>
        <v>1.2985312908542648E-2</v>
      </c>
      <c r="N2267" s="182">
        <f>IFERROR(_xll.qlIndexFixing(ONIndex1M,I2267,TRUE,_xll.ohTrigger(RecalcTrigger,Trigger1M)),NA())</f>
        <v>1.2438630502158432E-2</v>
      </c>
      <c r="O2267" s="44">
        <f>IFERROR(_xll.qlIndexFixing(ONIndex3M,I2267,TRUE,_xll.ohTrigger(RecalcTrigger,Trigger3M)),NA())</f>
        <v>1.2506941825076723E-2</v>
      </c>
      <c r="P2267" s="44">
        <f>IFERROR(_xll.qlIndexFixing(ONIndex6M,I2267,TRUE,_xll.ohTrigger(RecalcTrigger,Trigger6M)),NA())</f>
        <v>1.2780948243591439E-2</v>
      </c>
      <c r="Q2267" s="183">
        <f>IFERROR(_xll.qlIndexFixing(ONIndex1Y,I2267,TRUE,_xll.ohTrigger(RecalcTrigger,Trigger1Y)),NA())</f>
        <v>1.2988784681331467E-2</v>
      </c>
    </row>
    <row r="2268" spans="2:17" x14ac:dyDescent="0.2">
      <c r="B2268" s="39" t="s">
        <v>42</v>
      </c>
      <c r="D2268" s="42">
        <f>_xll.qlCalendarAdvance(Calendar,$D2267,B2268,"f",FALSE)</f>
        <v>55408</v>
      </c>
      <c r="E2268" s="177">
        <f>_xll.qlInterestRateIndexValueDate(IndexON,D2268)</f>
        <v>55408</v>
      </c>
      <c r="F2268" s="193">
        <f>IFERROR(_xll.qlIndexFixing(IndexON,D2268,TRUE,_xll.ohTrigger(RecalcTrigger,TriggerON)),NA())</f>
        <v>1.217832104504879E-2</v>
      </c>
      <c r="H2268" s="42">
        <f>_xll.qlCalendarAdvance(Calendar,$H2267,B2268,"f",FALSE)</f>
        <v>55408</v>
      </c>
      <c r="I2268" s="177">
        <f>_xll.qlInterestRateIndexValueDate(Index1M,$H2268)</f>
        <v>55410</v>
      </c>
      <c r="J2268" s="182">
        <f>IFERROR(_xll.qlIndexFixing(Index1M,$H2268,TRUE,_xll.ohTrigger(RecalcTrigger,Trigger1M)),NA())</f>
        <v>1.2435030763016663E-2</v>
      </c>
      <c r="K2268" s="44">
        <f>IFERROR(_xll.qlIndexFixing(Index3M,H2268,TRUE,_xll.ohTrigger(RecalcTrigger,Trigger3M)),NA())</f>
        <v>1.2506574738778661E-2</v>
      </c>
      <c r="L2268" s="44">
        <f>IFERROR(_xll.qlIndexFixing(Index6M,$H2268,TRUE,_xll.ohTrigger(RecalcTrigger,Trigger6M)),NA())</f>
        <v>1.2809060704944539E-2</v>
      </c>
      <c r="M2268" s="183">
        <f>IFERROR(_xll.qlIndexFixing(Index1Y,$H2268,TRUE,_xll.ohTrigger(RecalcTrigger,Trigger1Y)),NA())</f>
        <v>1.2981655911406011E-2</v>
      </c>
      <c r="N2268" s="182">
        <f>IFERROR(_xll.qlIndexFixing(ONIndex1M,I2268,TRUE,_xll.ohTrigger(RecalcTrigger,Trigger1M)),NA())</f>
        <v>1.2434776679777215E-2</v>
      </c>
      <c r="O2268" s="44">
        <f>IFERROR(_xll.qlIndexFixing(ONIndex3M,I2268,TRUE,_xll.ohTrigger(RecalcTrigger,Trigger3M)),NA())</f>
        <v>1.2504079121802292E-2</v>
      </c>
      <c r="P2268" s="44">
        <f>IFERROR(_xll.qlIndexFixing(ONIndex6M,I2268,TRUE,_xll.ohTrigger(RecalcTrigger,Trigger6M)),NA())</f>
        <v>1.2780184519067816E-2</v>
      </c>
      <c r="Q2268" s="183">
        <f>IFERROR(_xll.qlIndexFixing(ONIndex1Y,I2268,TRUE,_xll.ohTrigger(RecalcTrigger,Trigger1Y)),NA())</f>
        <v>1.2985609502251805E-2</v>
      </c>
    </row>
    <row r="2269" spans="2:17" x14ac:dyDescent="0.2">
      <c r="B2269" s="39" t="s">
        <v>42</v>
      </c>
      <c r="D2269" s="42">
        <f>_xll.qlCalendarAdvance(Calendar,$D2268,B2269,"f",FALSE)</f>
        <v>55415</v>
      </c>
      <c r="E2269" s="177">
        <f>_xll.qlInterestRateIndexValueDate(IndexON,D2269)</f>
        <v>55415</v>
      </c>
      <c r="F2269" s="193">
        <f>IFERROR(_xll.qlIndexFixing(IndexON,D2269,TRUE,_xll.ohTrigger(RecalcTrigger,TriggerON)),NA())</f>
        <v>1.217832104504879E-2</v>
      </c>
      <c r="H2269" s="42">
        <f>_xll.qlCalendarAdvance(Calendar,$H2268,B2269,"f",FALSE)</f>
        <v>55415</v>
      </c>
      <c r="I2269" s="177">
        <f>_xll.qlInterestRateIndexValueDate(Index1M,$H2269)</f>
        <v>55417</v>
      </c>
      <c r="J2269" s="182">
        <f>IFERROR(_xll.qlIndexFixing(Index1M,$H2269,TRUE,_xll.ohTrigger(RecalcTrigger,Trigger1M)),NA())</f>
        <v>1.2431114048261638E-2</v>
      </c>
      <c r="K2269" s="44">
        <f>IFERROR(_xll.qlIndexFixing(Index3M,H2269,TRUE,_xll.ohTrigger(RecalcTrigger,Trigger3M)),NA())</f>
        <v>1.2503640100900902E-2</v>
      </c>
      <c r="L2269" s="44">
        <f>IFERROR(_xll.qlIndexFixing(Index6M,$H2269,TRUE,_xll.ohTrigger(RecalcTrigger,Trigger6M)),NA())</f>
        <v>1.2807955850110103E-2</v>
      </c>
      <c r="M2269" s="183">
        <f>IFERROR(_xll.qlIndexFixing(Index1Y,$H2269,TRUE,_xll.ohTrigger(RecalcTrigger,Trigger1Y)),NA())</f>
        <v>1.2977981545428228E-2</v>
      </c>
      <c r="N2269" s="182">
        <f>IFERROR(_xll.qlIndexFixing(ONIndex1M,I2269,TRUE,_xll.ohTrigger(RecalcTrigger,Trigger1M)),NA())</f>
        <v>1.2430900681934531E-2</v>
      </c>
      <c r="O2269" s="44">
        <f>IFERROR(_xll.qlIndexFixing(ONIndex3M,I2269,TRUE,_xll.ohTrigger(RecalcTrigger,Trigger3M)),NA())</f>
        <v>1.2501207298942774E-2</v>
      </c>
      <c r="P2269" s="44">
        <f>IFERROR(_xll.qlIndexFixing(ONIndex6M,I2269,TRUE,_xll.ohTrigger(RecalcTrigger,Trigger6M)),NA())</f>
        <v>1.2779396201496596E-2</v>
      </c>
      <c r="Q2269" s="183">
        <f>IFERROR(_xll.qlIndexFixing(ONIndex1Y,I2269,TRUE,_xll.ohTrigger(RecalcTrigger,Trigger1Y)),NA())</f>
        <v>1.298241783204368E-2</v>
      </c>
    </row>
    <row r="2270" spans="2:17" x14ac:dyDescent="0.2">
      <c r="B2270" s="39" t="s">
        <v>42</v>
      </c>
      <c r="D2270" s="42">
        <f>_xll.qlCalendarAdvance(Calendar,$D2269,B2270,"f",FALSE)</f>
        <v>55422</v>
      </c>
      <c r="E2270" s="177">
        <f>_xll.qlInterestRateIndexValueDate(IndexON,D2270)</f>
        <v>55422</v>
      </c>
      <c r="F2270" s="193">
        <f>IFERROR(_xll.qlIndexFixing(IndexON,D2270,TRUE,_xll.ohTrigger(RecalcTrigger,TriggerON)),NA())</f>
        <v>1.2178321045128726E-2</v>
      </c>
      <c r="H2270" s="42">
        <f>_xll.qlCalendarAdvance(Calendar,$H2269,B2270,"f",FALSE)</f>
        <v>55422</v>
      </c>
      <c r="I2270" s="177">
        <f>_xll.qlInterestRateIndexValueDate(Index1M,$H2270)</f>
        <v>55424</v>
      </c>
      <c r="J2270" s="182">
        <f>IFERROR(_xll.qlIndexFixing(Index1M,$H2270,TRUE,_xll.ohTrigger(RecalcTrigger,Trigger1M)),NA())</f>
        <v>1.2427175051175632E-2</v>
      </c>
      <c r="K2270" s="44">
        <f>IFERROR(_xll.qlIndexFixing(Index3M,H2270,TRUE,_xll.ohTrigger(RecalcTrigger,Trigger3M)),NA())</f>
        <v>1.2500696252560419E-2</v>
      </c>
      <c r="L2270" s="44">
        <f>IFERROR(_xll.qlIndexFixing(Index6M,$H2270,TRUE,_xll.ohTrigger(RecalcTrigger,Trigger6M)),NA())</f>
        <v>1.2806825568425594E-2</v>
      </c>
      <c r="M2270" s="183">
        <f>IFERROR(_xll.qlIndexFixing(Index1Y,$H2270,TRUE,_xll.ohTrigger(RecalcTrigger,Trigger1Y)),NA())</f>
        <v>1.2974289784563175E-2</v>
      </c>
      <c r="N2270" s="182">
        <f>IFERROR(_xll.qlIndexFixing(ONIndex1M,I2270,TRUE,_xll.ohTrigger(RecalcTrigger,Trigger1M)),NA())</f>
        <v>1.2427002476815829E-2</v>
      </c>
      <c r="O2270" s="44">
        <f>IFERROR(_xll.qlIndexFixing(ONIndex3M,I2270,TRUE,_xll.ohTrigger(RecalcTrigger,Trigger3M)),NA())</f>
        <v>1.2498326346985777E-2</v>
      </c>
      <c r="P2270" s="44">
        <f>IFERROR(_xll.qlIndexFixing(ONIndex6M,I2270,TRUE,_xll.ohTrigger(RecalcTrigger,Trigger6M)),NA())</f>
        <v>1.2778583240198316E-2</v>
      </c>
      <c r="Q2270" s="183">
        <f>IFERROR(_xll.qlIndexFixing(ONIndex1Y,I2270,TRUE,_xll.ohTrigger(RecalcTrigger,Trigger1Y)),NA())</f>
        <v>1.2979209644568002E-2</v>
      </c>
    </row>
    <row r="2271" spans="2:17" x14ac:dyDescent="0.2">
      <c r="B2271" s="39" t="s">
        <v>42</v>
      </c>
      <c r="D2271" s="42">
        <f>_xll.qlCalendarAdvance(Calendar,$D2270,B2271,"f",FALSE)</f>
        <v>55429</v>
      </c>
      <c r="E2271" s="177">
        <f>_xll.qlInterestRateIndexValueDate(IndexON,D2271)</f>
        <v>55429</v>
      </c>
      <c r="F2271" s="193">
        <f>IFERROR(_xll.qlIndexFixing(IndexON,D2271,TRUE,_xll.ohTrigger(RecalcTrigger,TriggerON)),NA())</f>
        <v>1.2178321045128726E-2</v>
      </c>
      <c r="H2271" s="42">
        <f>_xll.qlCalendarAdvance(Calendar,$H2270,B2271,"f",FALSE)</f>
        <v>55429</v>
      </c>
      <c r="I2271" s="177">
        <f>_xll.qlInterestRateIndexValueDate(Index1M,$H2271)</f>
        <v>55431</v>
      </c>
      <c r="J2271" s="182">
        <f>IFERROR(_xll.qlIndexFixing(Index1M,$H2271,TRUE,_xll.ohTrigger(RecalcTrigger,Trigger1M)),NA())</f>
        <v>1.242321373978672E-2</v>
      </c>
      <c r="K2271" s="44">
        <f>IFERROR(_xll.qlIndexFixing(Index3M,H2271,TRUE,_xll.ohTrigger(RecalcTrigger,Trigger3M)),NA())</f>
        <v>1.2497747163833905E-2</v>
      </c>
      <c r="L2271" s="44">
        <f>IFERROR(_xll.qlIndexFixing(Index6M,$H2271,TRUE,_xll.ohTrigger(RecalcTrigger,Trigger6M)),NA())</f>
        <v>1.2805805621055801E-2</v>
      </c>
      <c r="M2271" s="183">
        <f>IFERROR(_xll.qlIndexFixing(Index1Y,$H2271,TRUE,_xll.ohTrigger(RecalcTrigger,Trigger1Y)),NA())</f>
        <v>1.2970580602764296E-2</v>
      </c>
      <c r="N2271" s="182">
        <f>IFERROR(_xll.qlIndexFixing(ONIndex1M,I2271,TRUE,_xll.ohTrigger(RecalcTrigger,Trigger1M)),NA())</f>
        <v>1.242308203236675E-2</v>
      </c>
      <c r="O2271" s="44">
        <f>IFERROR(_xll.qlIndexFixing(ONIndex3M,I2271,TRUE,_xll.ohTrigger(RecalcTrigger,Trigger3M)),NA())</f>
        <v>1.2495436256738657E-2</v>
      </c>
      <c r="P2271" s="44">
        <f>IFERROR(_xll.qlIndexFixing(ONIndex6M,I2271,TRUE,_xll.ohTrigger(RecalcTrigger,Trigger6M)),NA())</f>
        <v>1.2777745584973133E-2</v>
      </c>
      <c r="Q2271" s="183">
        <f>IFERROR(_xll.qlIndexFixing(ONIndex1Y,I2271,TRUE,_xll.ohTrigger(RecalcTrigger,Trigger1Y)),NA())</f>
        <v>1.2975984914085359E-2</v>
      </c>
    </row>
    <row r="2272" spans="2:17" x14ac:dyDescent="0.2">
      <c r="B2272" s="39" t="s">
        <v>42</v>
      </c>
      <c r="D2272" s="42">
        <f>_xll.qlCalendarAdvance(Calendar,$D2271,B2272,"f",FALSE)</f>
        <v>55436</v>
      </c>
      <c r="E2272" s="177">
        <f>_xll.qlInterestRateIndexValueDate(IndexON,D2272)</f>
        <v>55436</v>
      </c>
      <c r="F2272" s="193">
        <f>IFERROR(_xll.qlIndexFixing(IndexON,D2272,TRUE,_xll.ohTrigger(RecalcTrigger,TriggerON)),NA())</f>
        <v>1.2178321045128726E-2</v>
      </c>
      <c r="H2272" s="42">
        <f>_xll.qlCalendarAdvance(Calendar,$H2271,B2272,"f",FALSE)</f>
        <v>55436</v>
      </c>
      <c r="I2272" s="177">
        <f>_xll.qlInterestRateIndexValueDate(Index1M,$H2272)</f>
        <v>55438</v>
      </c>
      <c r="J2272" s="182">
        <f>IFERROR(_xll.qlIndexFixing(Index1M,$H2272,TRUE,_xll.ohTrigger(RecalcTrigger,Trigger1M)),NA())</f>
        <v>1.2419230082135468E-2</v>
      </c>
      <c r="K2272" s="44">
        <f>IFERROR(_xll.qlIndexFixing(Index3M,H2272,TRUE,_xll.ohTrigger(RecalcTrigger,Trigger3M)),NA())</f>
        <v>1.2494784102675731E-2</v>
      </c>
      <c r="L2272" s="44">
        <f>IFERROR(_xll.qlIndexFixing(Index6M,$H2272,TRUE,_xll.ohTrigger(RecalcTrigger,Trigger6M)),NA())</f>
        <v>1.2804622451010364E-2</v>
      </c>
      <c r="M2272" s="183">
        <f>IFERROR(_xll.qlIndexFixing(Index1Y,$H2272,TRUE,_xll.ohTrigger(RecalcTrigger,Trigger1Y)),NA())</f>
        <v>1.2966853973988075E-2</v>
      </c>
      <c r="N2272" s="182">
        <f>IFERROR(_xll.qlIndexFixing(ONIndex1M,I2272,TRUE,_xll.ohTrigger(RecalcTrigger,Trigger1M)),NA())</f>
        <v>1.2419139316612871E-2</v>
      </c>
      <c r="O2272" s="44">
        <f>IFERROR(_xll.qlIndexFixing(ONIndex3M,I2272,TRUE,_xll.ohTrigger(RecalcTrigger,Trigger3M)),NA())</f>
        <v>1.2492537018689021E-2</v>
      </c>
      <c r="P2272" s="44">
        <f>IFERROR(_xll.qlIndexFixing(ONIndex6M,I2272,TRUE,_xll.ohTrigger(RecalcTrigger,Trigger6M)),NA())</f>
        <v>1.277688318586101E-2</v>
      </c>
      <c r="Q2272" s="183">
        <f>IFERROR(_xll.qlIndexFixing(ONIndex1Y,I2272,TRUE,_xll.ohTrigger(RecalcTrigger,Trigger1Y)),NA())</f>
        <v>1.2972743614696469E-2</v>
      </c>
    </row>
    <row r="2273" spans="2:17" x14ac:dyDescent="0.2">
      <c r="B2273" s="39" t="s">
        <v>42</v>
      </c>
      <c r="D2273" s="42">
        <f>_xll.qlCalendarAdvance(Calendar,$D2272,B2273,"f",FALSE)</f>
        <v>55443</v>
      </c>
      <c r="E2273" s="177">
        <f>_xll.qlInterestRateIndexValueDate(IndexON,D2273)</f>
        <v>55443</v>
      </c>
      <c r="F2273" s="193">
        <f>IFERROR(_xll.qlIndexFixing(IndexON,D2273,TRUE,_xll.ohTrigger(RecalcTrigger,TriggerON)),NA())</f>
        <v>1.217832104504879E-2</v>
      </c>
      <c r="H2273" s="42">
        <f>_xll.qlCalendarAdvance(Calendar,$H2272,B2273,"f",FALSE)</f>
        <v>55443</v>
      </c>
      <c r="I2273" s="177">
        <f>_xll.qlInterestRateIndexValueDate(Index1M,$H2273)</f>
        <v>55445</v>
      </c>
      <c r="J2273" s="182">
        <f>IFERROR(_xll.qlIndexFixing(Index1M,$H2273,TRUE,_xll.ohTrigger(RecalcTrigger,Trigger1M)),NA())</f>
        <v>1.2415224046252449E-2</v>
      </c>
      <c r="K2273" s="44">
        <f>IFERROR(_xll.qlIndexFixing(Index3M,H2273,TRUE,_xll.ohTrigger(RecalcTrigger,Trigger3M)),NA())</f>
        <v>1.2491811801938021E-2</v>
      </c>
      <c r="L2273" s="44">
        <f>IFERROR(_xll.qlIndexFixing(Index6M,$H2273,TRUE,_xll.ohTrigger(RecalcTrigger,Trigger6M)),NA())</f>
        <v>1.2803940082075435E-2</v>
      </c>
      <c r="M2273" s="183">
        <f>IFERROR(_xll.qlIndexFixing(Index1Y,$H2273,TRUE,_xll.ohTrigger(RecalcTrigger,Trigger1Y)),NA())</f>
        <v>1.2963109872191216E-2</v>
      </c>
      <c r="N2273" s="182">
        <f>IFERROR(_xll.qlIndexFixing(ONIndex1M,I2273,TRUE,_xll.ohTrigger(RecalcTrigger,Trigger1M)),NA())</f>
        <v>1.2415174297819576E-2</v>
      </c>
      <c r="O2273" s="44">
        <f>IFERROR(_xll.qlIndexFixing(ONIndex3M,I2273,TRUE,_xll.ohTrigger(RecalcTrigger,Trigger3M)),NA())</f>
        <v>1.248962862348435E-2</v>
      </c>
      <c r="P2273" s="44">
        <f>IFERROR(_xll.qlIndexFixing(ONIndex6M,I2273,TRUE,_xll.ohTrigger(RecalcTrigger,Trigger6M)),NA())</f>
        <v>1.2775995992182487E-2</v>
      </c>
      <c r="Q2273" s="183">
        <f>IFERROR(_xll.qlIndexFixing(ONIndex1Y,I2273,TRUE,_xll.ohTrigger(RecalcTrigger,Trigger1Y)),NA())</f>
        <v>1.2969485720422114E-2</v>
      </c>
    </row>
    <row r="2274" spans="2:17" x14ac:dyDescent="0.2">
      <c r="B2274" s="39" t="s">
        <v>42</v>
      </c>
      <c r="D2274" s="42">
        <f>_xll.qlCalendarAdvance(Calendar,$D2273,B2274,"f",FALSE)</f>
        <v>55450</v>
      </c>
      <c r="E2274" s="177">
        <f>_xll.qlInterestRateIndexValueDate(IndexON,D2274)</f>
        <v>55450</v>
      </c>
      <c r="F2274" s="193">
        <f>IFERROR(_xll.qlIndexFixing(IndexON,D2274,TRUE,_xll.ohTrigger(RecalcTrigger,TriggerON)),NA())</f>
        <v>1.217832104504879E-2</v>
      </c>
      <c r="H2274" s="42">
        <f>_xll.qlCalendarAdvance(Calendar,$H2273,B2274,"f",FALSE)</f>
        <v>55450</v>
      </c>
      <c r="I2274" s="177">
        <f>_xll.qlInterestRateIndexValueDate(Index1M,$H2274)</f>
        <v>55452</v>
      </c>
      <c r="J2274" s="182">
        <f>IFERROR(_xll.qlIndexFixing(Index1M,$H2274,TRUE,_xll.ohTrigger(RecalcTrigger,Trigger1M)),NA())</f>
        <v>1.2411195600183222E-2</v>
      </c>
      <c r="K2274" s="44">
        <f>IFERROR(_xll.qlIndexFixing(Index3M,H2274,TRUE,_xll.ohTrigger(RecalcTrigger,Trigger3M)),NA())</f>
        <v>1.2488830252237846E-2</v>
      </c>
      <c r="L2274" s="44">
        <f>IFERROR(_xll.qlIndexFixing(Index6M,$H2274,TRUE,_xll.ohTrigger(RecalcTrigger,Trigger6M)),NA())</f>
        <v>1.2802179311323741E-2</v>
      </c>
      <c r="M2274" s="183">
        <f>IFERROR(_xll.qlIndexFixing(Index1Y,$H2274,TRUE,_xll.ohTrigger(RecalcTrigger,Trigger1Y)),NA())</f>
        <v>1.2959348271332374E-2</v>
      </c>
      <c r="N2274" s="182">
        <f>IFERROR(_xll.qlIndexFixing(ONIndex1M,I2274,TRUE,_xll.ohTrigger(RecalcTrigger,Trigger1M)),NA())</f>
        <v>1.2411186943772634E-2</v>
      </c>
      <c r="O2274" s="44">
        <f>IFERROR(_xll.qlIndexFixing(ONIndex3M,I2274,TRUE,_xll.ohTrigger(RecalcTrigger,Trigger3M)),NA())</f>
        <v>1.2486711061852063E-2</v>
      </c>
      <c r="P2274" s="44">
        <f>IFERROR(_xll.qlIndexFixing(ONIndex6M,I2274,TRUE,_xll.ohTrigger(RecalcTrigger,Trigger6M)),NA())</f>
        <v>1.2775083953817656E-2</v>
      </c>
      <c r="Q2274" s="183">
        <f>IFERROR(_xll.qlIndexFixing(ONIndex1Y,I2274,TRUE,_xll.ohTrigger(RecalcTrigger,Trigger1Y)),NA())</f>
        <v>1.2966211205442946E-2</v>
      </c>
    </row>
    <row r="2275" spans="2:17" x14ac:dyDescent="0.2">
      <c r="B2275" s="39" t="s">
        <v>42</v>
      </c>
      <c r="D2275" s="42">
        <f>_xll.qlCalendarAdvance(Calendar,$D2274,B2275,"f",FALSE)</f>
        <v>55457</v>
      </c>
      <c r="E2275" s="177">
        <f>_xll.qlInterestRateIndexValueDate(IndexON,D2275)</f>
        <v>55457</v>
      </c>
      <c r="F2275" s="193">
        <f>IFERROR(_xll.qlIndexFixing(IndexON,D2275,TRUE,_xll.ohTrigger(RecalcTrigger,TriggerON)),NA())</f>
        <v>1.2178321045128726E-2</v>
      </c>
      <c r="H2275" s="42">
        <f>_xll.qlCalendarAdvance(Calendar,$H2274,B2275,"f",FALSE)</f>
        <v>55457</v>
      </c>
      <c r="I2275" s="177">
        <f>_xll.qlInterestRateIndexValueDate(Index1M,$H2275)</f>
        <v>55459</v>
      </c>
      <c r="J2275" s="182">
        <f>IFERROR(_xll.qlIndexFixing(Index1M,$H2275,TRUE,_xll.ohTrigger(RecalcTrigger,Trigger1M)),NA())</f>
        <v>1.2407144711958362E-2</v>
      </c>
      <c r="K2275" s="44">
        <f>IFERROR(_xll.qlIndexFixing(Index3M,H2275,TRUE,_xll.ohTrigger(RecalcTrigger,Trigger3M)),NA())</f>
        <v>1.2485839444192277E-2</v>
      </c>
      <c r="L2275" s="44">
        <f>IFERROR(_xll.qlIndexFixing(Index6M,$H2275,TRUE,_xll.ohTrigger(RecalcTrigger,Trigger6M)),NA())</f>
        <v>1.2800790987979697E-2</v>
      </c>
      <c r="M2275" s="183">
        <f>IFERROR(_xll.qlIndexFixing(Index1Y,$H2275,TRUE,_xll.ohTrigger(RecalcTrigger,Trigger1Y)),NA())</f>
        <v>1.2955569145371293E-2</v>
      </c>
      <c r="N2275" s="182">
        <f>IFERROR(_xll.qlIndexFixing(ONIndex1M,I2275,TRUE,_xll.ohTrigger(RecalcTrigger,Trigger1M)),NA())</f>
        <v>1.2407177222577559E-2</v>
      </c>
      <c r="O2275" s="44">
        <f>IFERROR(_xll.qlIndexFixing(ONIndex3M,I2275,TRUE,_xll.ohTrigger(RecalcTrigger,Trigger3M)),NA())</f>
        <v>1.2483784324279767E-2</v>
      </c>
      <c r="P2275" s="44">
        <f>IFERROR(_xll.qlIndexFixing(ONIndex6M,I2275,TRUE,_xll.ohTrigger(RecalcTrigger,Trigger6M)),NA())</f>
        <v>1.2774147020566673E-2</v>
      </c>
      <c r="Q2275" s="183">
        <f>IFERROR(_xll.qlIndexFixing(ONIndex1Y,I2275,TRUE,_xll.ohTrigger(RecalcTrigger,Trigger1Y)),NA())</f>
        <v>1.2962920043779746E-2</v>
      </c>
    </row>
    <row r="2276" spans="2:17" x14ac:dyDescent="0.2">
      <c r="B2276" s="39" t="s">
        <v>42</v>
      </c>
      <c r="D2276" s="42">
        <f>_xll.qlCalendarAdvance(Calendar,$D2275,B2276,"f",FALSE)</f>
        <v>55464</v>
      </c>
      <c r="E2276" s="177">
        <f>_xll.qlInterestRateIndexValueDate(IndexON,D2276)</f>
        <v>55464</v>
      </c>
      <c r="F2276" s="193">
        <f>IFERROR(_xll.qlIndexFixing(IndexON,D2276,TRUE,_xll.ohTrigger(RecalcTrigger,TriggerON)),NA())</f>
        <v>1.217832104504879E-2</v>
      </c>
      <c r="H2276" s="42">
        <f>_xll.qlCalendarAdvance(Calendar,$H2275,B2276,"f",FALSE)</f>
        <v>55464</v>
      </c>
      <c r="I2276" s="177">
        <f>_xll.qlInterestRateIndexValueDate(Index1M,$H2276)</f>
        <v>55466</v>
      </c>
      <c r="J2276" s="182">
        <f>IFERROR(_xll.qlIndexFixing(Index1M,$H2276,TRUE,_xll.ohTrigger(RecalcTrigger,Trigger1M)),NA())</f>
        <v>1.2403071349613437E-2</v>
      </c>
      <c r="K2276" s="44">
        <f>IFERROR(_xll.qlIndexFixing(Index3M,H2276,TRUE,_xll.ohTrigger(RecalcTrigger,Trigger3M)),NA())</f>
        <v>1.2482839368416645E-2</v>
      </c>
      <c r="L2276" s="44">
        <f>IFERROR(_xll.qlIndexFixing(Index6M,$H2276,TRUE,_xll.ohTrigger(RecalcTrigger,Trigger6M)),NA())</f>
        <v>1.2799507083649592E-2</v>
      </c>
      <c r="M2276" s="183">
        <f>IFERROR(_xll.qlIndexFixing(Index1Y,$H2276,TRUE,_xll.ohTrigger(RecalcTrigger,Trigger1Y)),NA())</f>
        <v>1.2951772468268369E-2</v>
      </c>
      <c r="N2276" s="182">
        <f>IFERROR(_xll.qlIndexFixing(ONIndex1M,I2276,TRUE,_xll.ohTrigger(RecalcTrigger,Trigger1M)),NA())</f>
        <v>1.2403145102339863E-2</v>
      </c>
      <c r="O2276" s="44">
        <f>IFERROR(_xll.qlIndexFixing(ONIndex3M,I2276,TRUE,_xll.ohTrigger(RecalcTrigger,Trigger3M)),NA())</f>
        <v>1.2480848401494882E-2</v>
      </c>
      <c r="P2276" s="44">
        <f>IFERROR(_xll.qlIndexFixing(ONIndex6M,I2276,TRUE,_xll.ohTrigger(RecalcTrigger,Trigger6M)),NA())</f>
        <v>1.2773185142229693E-2</v>
      </c>
      <c r="Q2276" s="183">
        <f>IFERROR(_xll.qlIndexFixing(ONIndex1Y,I2276,TRUE,_xll.ohTrigger(RecalcTrigger,Trigger1Y)),NA())</f>
        <v>1.2959612209533233E-2</v>
      </c>
    </row>
    <row r="2277" spans="2:17" x14ac:dyDescent="0.2">
      <c r="B2277" s="39" t="s">
        <v>42</v>
      </c>
      <c r="D2277" s="42">
        <f>_xll.qlCalendarAdvance(Calendar,$D2276,B2277,"f",FALSE)</f>
        <v>55471</v>
      </c>
      <c r="E2277" s="177">
        <f>_xll.qlInterestRateIndexValueDate(IndexON,D2277)</f>
        <v>55471</v>
      </c>
      <c r="F2277" s="193">
        <f>IFERROR(_xll.qlIndexFixing(IndexON,D2277,TRUE,_xll.ohTrigger(RecalcTrigger,TriggerON)),NA())</f>
        <v>1.2178321045128726E-2</v>
      </c>
      <c r="H2277" s="42">
        <f>_xll.qlCalendarAdvance(Calendar,$H2276,B2277,"f",FALSE)</f>
        <v>55471</v>
      </c>
      <c r="I2277" s="177">
        <f>_xll.qlInterestRateIndexValueDate(Index1M,$H2277)</f>
        <v>55473</v>
      </c>
      <c r="J2277" s="182">
        <f>IFERROR(_xll.qlIndexFixing(Index1M,$H2277,TRUE,_xll.ohTrigger(RecalcTrigger,Trigger1M)),NA())</f>
        <v>1.2398975481181518E-2</v>
      </c>
      <c r="K2277" s="44">
        <f>IFERROR(_xll.qlIndexFixing(Index3M,H2277,TRUE,_xll.ohTrigger(RecalcTrigger,Trigger3M)),NA())</f>
        <v>1.2479830015529761E-2</v>
      </c>
      <c r="L2277" s="44">
        <f>IFERROR(_xll.qlIndexFixing(Index6M,$H2277,TRUE,_xll.ohTrigger(RecalcTrigger,Trigger6M)),NA())</f>
        <v>1.2798197398632014E-2</v>
      </c>
      <c r="M2277" s="183">
        <f>IFERROR(_xll.qlIndexFixing(Index1Y,$H2277,TRUE,_xll.ohTrigger(RecalcTrigger,Trigger1Y)),NA())</f>
        <v>1.2947958213987035E-2</v>
      </c>
      <c r="N2277" s="182">
        <f>IFERROR(_xll.qlIndexFixing(ONIndex1M,I2277,TRUE,_xll.ohTrigger(RecalcTrigger,Trigger1M)),NA())</f>
        <v>1.239909055116506E-2</v>
      </c>
      <c r="O2277" s="44">
        <f>IFERROR(_xll.qlIndexFixing(ONIndex3M,I2277,TRUE,_xll.ohTrigger(RecalcTrigger,Trigger3M)),NA())</f>
        <v>1.2477903283985015E-2</v>
      </c>
      <c r="P2277" s="44">
        <f>IFERROR(_xll.qlIndexFixing(ONIndex6M,I2277,TRUE,_xll.ohTrigger(RecalcTrigger,Trigger6M)),NA())</f>
        <v>1.2772198268127255E-2</v>
      </c>
      <c r="Q2277" s="183">
        <f>IFERROR(_xll.qlIndexFixing(ONIndex1Y,I2277,TRUE,_xll.ohTrigger(RecalcTrigger,Trigger1Y)),NA())</f>
        <v>1.2956287677043932E-2</v>
      </c>
    </row>
    <row r="2278" spans="2:17" x14ac:dyDescent="0.2">
      <c r="B2278" s="39" t="s">
        <v>42</v>
      </c>
      <c r="D2278" s="42">
        <f>_xll.qlCalendarAdvance(Calendar,$D2277,B2278,"f",FALSE)</f>
        <v>55478</v>
      </c>
      <c r="E2278" s="177">
        <f>_xll.qlInterestRateIndexValueDate(IndexON,D2278)</f>
        <v>55478</v>
      </c>
      <c r="F2278" s="193">
        <f>IFERROR(_xll.qlIndexFixing(IndexON,D2278,TRUE,_xll.ohTrigger(RecalcTrigger,TriggerON)),NA())</f>
        <v>1.2178321045208662E-2</v>
      </c>
      <c r="H2278" s="42">
        <f>_xll.qlCalendarAdvance(Calendar,$H2277,B2278,"f",FALSE)</f>
        <v>55478</v>
      </c>
      <c r="I2278" s="177">
        <f>_xll.qlInterestRateIndexValueDate(Index1M,$H2278)</f>
        <v>55480</v>
      </c>
      <c r="J2278" s="182">
        <f>IFERROR(_xll.qlIndexFixing(Index1M,$H2278,TRUE,_xll.ohTrigger(RecalcTrigger,Trigger1M)),NA())</f>
        <v>1.2394690924422136E-2</v>
      </c>
      <c r="K2278" s="44">
        <f>IFERROR(_xll.qlIndexFixing(Index3M,H2278,TRUE,_xll.ohTrigger(RecalcTrigger,Trigger3M)),NA())</f>
        <v>1.2476811376149562E-2</v>
      </c>
      <c r="L2278" s="44">
        <f>IFERROR(_xll.qlIndexFixing(Index6M,$H2278,TRUE,_xll.ohTrigger(RecalcTrigger,Trigger6M)),NA())</f>
        <v>1.2796861882383654E-2</v>
      </c>
      <c r="M2278" s="183">
        <f>IFERROR(_xll.qlIndexFixing(Index1Y,$H2278,TRUE,_xll.ohTrigger(RecalcTrigger,Trigger1Y)),NA())</f>
        <v>1.2944126356490296E-2</v>
      </c>
      <c r="N2278" s="182">
        <f>IFERROR(_xll.qlIndexFixing(ONIndex1M,I2278,TRUE,_xll.ohTrigger(RecalcTrigger,Trigger1M)),NA())</f>
        <v>1.2395013536918853E-2</v>
      </c>
      <c r="O2278" s="44">
        <f>IFERROR(_xll.qlIndexFixing(ONIndex3M,I2278,TRUE,_xll.ohTrigger(RecalcTrigger,Trigger3M)),NA())</f>
        <v>1.2474948962557519E-2</v>
      </c>
      <c r="P2278" s="44">
        <f>IFERROR(_xll.qlIndexFixing(ONIndex6M,I2278,TRUE,_xll.ohTrigger(RecalcTrigger,Trigger6M)),NA())</f>
        <v>1.2771186348539132E-2</v>
      </c>
      <c r="Q2278" s="183">
        <f>IFERROR(_xll.qlIndexFixing(ONIndex1Y,I2278,TRUE,_xll.ohTrigger(RecalcTrigger,Trigger1Y)),NA())</f>
        <v>1.2952946420012879E-2</v>
      </c>
    </row>
    <row r="2279" spans="2:17" x14ac:dyDescent="0.2">
      <c r="B2279" s="39" t="s">
        <v>42</v>
      </c>
      <c r="D2279" s="42">
        <f>_xll.qlCalendarAdvance(Calendar,$D2278,B2279,"f",FALSE)</f>
        <v>55485</v>
      </c>
      <c r="E2279" s="177">
        <f>_xll.qlInterestRateIndexValueDate(IndexON,D2279)</f>
        <v>55485</v>
      </c>
      <c r="F2279" s="193">
        <f>IFERROR(_xll.qlIndexFixing(IndexON,D2279,TRUE,_xll.ohTrigger(RecalcTrigger,TriggerON)),NA())</f>
        <v>1.217832104504879E-2</v>
      </c>
      <c r="H2279" s="42">
        <f>_xll.qlCalendarAdvance(Calendar,$H2278,B2279,"f",FALSE)</f>
        <v>55485</v>
      </c>
      <c r="I2279" s="177">
        <f>_xll.qlInterestRateIndexValueDate(Index1M,$H2279)</f>
        <v>55487</v>
      </c>
      <c r="J2279" s="182">
        <f>IFERROR(_xll.qlIndexFixing(Index1M,$H2279,TRUE,_xll.ohTrigger(RecalcTrigger,Trigger1M)),NA())</f>
        <v>1.2390969325189211E-2</v>
      </c>
      <c r="K2279" s="44">
        <f>IFERROR(_xll.qlIndexFixing(Index3M,H2279,TRUE,_xll.ohTrigger(RecalcTrigger,Trigger3M)),NA())</f>
        <v>1.2473785598399983E-2</v>
      </c>
      <c r="L2279" s="44">
        <f>IFERROR(_xll.qlIndexFixing(Index6M,$H2279,TRUE,_xll.ohTrigger(RecalcTrigger,Trigger6M)),NA())</f>
        <v>1.279562110556867E-2</v>
      </c>
      <c r="M2279" s="183">
        <f>IFERROR(_xll.qlIndexFixing(Index1Y,$H2279,TRUE,_xll.ohTrigger(RecalcTrigger,Trigger1Y)),NA())</f>
        <v>1.294044155379968E-2</v>
      </c>
      <c r="N2279" s="182">
        <f>IFERROR(_xll.qlIndexFixing(ONIndex1M,I2279,TRUE,_xll.ohTrigger(RecalcTrigger,Trigger1M)),NA())</f>
        <v>1.2390914027866629E-2</v>
      </c>
      <c r="O2279" s="44">
        <f>IFERROR(_xll.qlIndexFixing(ONIndex3M,I2279,TRUE,_xll.ohTrigger(RecalcTrigger,Trigger3M)),NA())</f>
        <v>1.2471985427779941E-2</v>
      </c>
      <c r="P2279" s="44">
        <f>IFERROR(_xll.qlIndexFixing(ONIndex6M,I2279,TRUE,_xll.ohTrigger(RecalcTrigger,Trigger6M)),NA())</f>
        <v>1.2770149332865799E-2</v>
      </c>
      <c r="Q2279" s="183">
        <f>IFERROR(_xll.qlIndexFixing(ONIndex1Y,I2279,TRUE,_xll.ohTrigger(RecalcTrigger,Trigger1Y)),NA())</f>
        <v>1.2949588412940471E-2</v>
      </c>
    </row>
    <row r="2280" spans="2:17" x14ac:dyDescent="0.2">
      <c r="B2280" s="39" t="s">
        <v>42</v>
      </c>
      <c r="D2280" s="42">
        <f>_xll.qlCalendarAdvance(Calendar,$D2279,B2280,"f",FALSE)</f>
        <v>55492</v>
      </c>
      <c r="E2280" s="177">
        <f>_xll.qlInterestRateIndexValueDate(IndexON,D2280)</f>
        <v>55492</v>
      </c>
      <c r="F2280" s="193">
        <f>IFERROR(_xll.qlIndexFixing(IndexON,D2280,TRUE,_xll.ohTrigger(RecalcTrigger,TriggerON)),NA())</f>
        <v>1.217832104504879E-2</v>
      </c>
      <c r="H2280" s="42">
        <f>_xll.qlCalendarAdvance(Calendar,$H2279,B2280,"f",FALSE)</f>
        <v>55492</v>
      </c>
      <c r="I2280" s="177">
        <f>_xll.qlInterestRateIndexValueDate(Index1M,$H2280)</f>
        <v>55494</v>
      </c>
      <c r="J2280" s="182">
        <f>IFERROR(_xll.qlIndexFixing(Index1M,$H2280,TRUE,_xll.ohTrigger(RecalcTrigger,Trigger1M)),NA())</f>
        <v>1.2386552519786931E-2</v>
      </c>
      <c r="K2280" s="44">
        <f>IFERROR(_xll.qlIndexFixing(Index3M,H2280,TRUE,_xll.ohTrigger(RecalcTrigger,Trigger3M)),NA())</f>
        <v>1.2470749129351914E-2</v>
      </c>
      <c r="L2280" s="44">
        <f>IFERROR(_xll.qlIndexFixing(Index6M,$H2280,TRUE,_xll.ohTrigger(RecalcTrigger,Trigger6M)),NA())</f>
        <v>1.2794231856076831E-2</v>
      </c>
      <c r="M2280" s="183">
        <f>IFERROR(_xll.qlIndexFixing(Index1Y,$H2280,TRUE,_xll.ohTrigger(RecalcTrigger,Trigger1Y)),NA())</f>
        <v>1.2936409727713242E-2</v>
      </c>
      <c r="N2280" s="182">
        <f>IFERROR(_xll.qlIndexFixing(ONIndex1M,I2280,TRUE,_xll.ohTrigger(RecalcTrigger,Trigger1M)),NA())</f>
        <v>1.2386791991954027E-2</v>
      </c>
      <c r="O2280" s="44">
        <f>IFERROR(_xll.qlIndexFixing(ONIndex3M,I2280,TRUE,_xll.ohTrigger(RecalcTrigger,Trigger3M)),NA())</f>
        <v>1.2469012670379698E-2</v>
      </c>
      <c r="P2280" s="44">
        <f>IFERROR(_xll.qlIndexFixing(ONIndex6M,I2280,TRUE,_xll.ohTrigger(RecalcTrigger,Trigger6M)),NA())</f>
        <v>1.2769087170987348E-2</v>
      </c>
      <c r="Q2280" s="183">
        <f>IFERROR(_xll.qlIndexFixing(ONIndex1Y,I2280,TRUE,_xll.ohTrigger(RecalcTrigger,Trigger1Y)),NA())</f>
        <v>1.2946213629607684E-2</v>
      </c>
    </row>
    <row r="2281" spans="2:17" x14ac:dyDescent="0.2">
      <c r="B2281" s="39" t="s">
        <v>42</v>
      </c>
      <c r="D2281" s="42">
        <f>_xll.qlCalendarAdvance(Calendar,$D2280,B2281,"f",FALSE)</f>
        <v>55499</v>
      </c>
      <c r="E2281" s="177">
        <f>_xll.qlInterestRateIndexValueDate(IndexON,D2281)</f>
        <v>55499</v>
      </c>
      <c r="F2281" s="193">
        <f>IFERROR(_xll.qlIndexFixing(IndexON,D2281,TRUE,_xll.ohTrigger(RecalcTrigger,TriggerON)),NA())</f>
        <v>1.217832104504879E-2</v>
      </c>
      <c r="H2281" s="42">
        <f>_xll.qlCalendarAdvance(Calendar,$H2280,B2281,"f",FALSE)</f>
        <v>55499</v>
      </c>
      <c r="I2281" s="177">
        <f>_xll.qlInterestRateIndexValueDate(Index1M,$H2281)</f>
        <v>55501</v>
      </c>
      <c r="J2281" s="182">
        <f>IFERROR(_xll.qlIndexFixing(Index1M,$H2281,TRUE,_xll.ohTrigger(RecalcTrigger,Trigger1M)),NA())</f>
        <v>1.2382366307402692E-2</v>
      </c>
      <c r="K2281" s="44">
        <f>IFERROR(_xll.qlIndexFixing(Index3M,H2281,TRUE,_xll.ohTrigger(RecalcTrigger,Trigger3M)),NA())</f>
        <v>1.2467703346629619E-2</v>
      </c>
      <c r="L2281" s="44">
        <f>IFERROR(_xll.qlIndexFixing(Index6M,$H2281,TRUE,_xll.ohTrigger(RecalcTrigger,Trigger6M)),NA())</f>
        <v>1.2792816619206187E-2</v>
      </c>
      <c r="M2281" s="183">
        <f>IFERROR(_xll.qlIndexFixing(Index1Y,$H2281,TRUE,_xll.ohTrigger(RecalcTrigger,Trigger1Y)),NA())</f>
        <v>1.2932524904366536E-2</v>
      </c>
      <c r="N2281" s="182">
        <f>IFERROR(_xll.qlIndexFixing(ONIndex1M,I2281,TRUE,_xll.ohTrigger(RecalcTrigger,Trigger1M)),NA())</f>
        <v>1.2382647397206625E-2</v>
      </c>
      <c r="O2281" s="44">
        <f>IFERROR(_xll.qlIndexFixing(ONIndex3M,I2281,TRUE,_xll.ohTrigger(RecalcTrigger,Trigger3M)),NA())</f>
        <v>1.246603068060459E-2</v>
      </c>
      <c r="P2281" s="44">
        <f>IFERROR(_xll.qlIndexFixing(ONIndex6M,I2281,TRUE,_xll.ohTrigger(RecalcTrigger,Trigger6M)),NA())</f>
        <v>1.2767999812464126E-2</v>
      </c>
      <c r="Q2281" s="183">
        <f>IFERROR(_xll.qlIndexFixing(ONIndex1Y,I2281,TRUE,_xll.ohTrigger(RecalcTrigger,Trigger1Y)),NA())</f>
        <v>1.2942822044275104E-2</v>
      </c>
    </row>
    <row r="2282" spans="2:17" x14ac:dyDescent="0.2">
      <c r="B2282" s="39" t="s">
        <v>42</v>
      </c>
      <c r="D2282" s="42">
        <f>_xll.qlCalendarAdvance(Calendar,$D2281,B2282,"f",FALSE)</f>
        <v>55506</v>
      </c>
      <c r="E2282" s="177">
        <f>_xll.qlInterestRateIndexValueDate(IndexON,D2282)</f>
        <v>55506</v>
      </c>
      <c r="F2282" s="193">
        <f>IFERROR(_xll.qlIndexFixing(IndexON,D2282,TRUE,_xll.ohTrigger(RecalcTrigger,TriggerON)),NA())</f>
        <v>1.2178321045128726E-2</v>
      </c>
      <c r="H2282" s="42">
        <f>_xll.qlCalendarAdvance(Calendar,$H2281,B2282,"f",FALSE)</f>
        <v>55506</v>
      </c>
      <c r="I2282" s="177">
        <f>_xll.qlInterestRateIndexValueDate(Index1M,$H2282)</f>
        <v>55508</v>
      </c>
      <c r="J2282" s="182">
        <f>IFERROR(_xll.qlIndexFixing(Index1M,$H2282,TRUE,_xll.ohTrigger(RecalcTrigger,Trigger1M)),NA())</f>
        <v>1.237815742912679E-2</v>
      </c>
      <c r="K2282" s="44">
        <f>IFERROR(_xll.qlIndexFixing(Index3M,H2282,TRUE,_xll.ohTrigger(RecalcTrigger,Trigger3M)),NA())</f>
        <v>1.2464648240848074E-2</v>
      </c>
      <c r="L2282" s="44">
        <f>IFERROR(_xll.qlIndexFixing(Index6M,$H2282,TRUE,_xll.ohTrigger(RecalcTrigger,Trigger6M)),NA())</f>
        <v>1.2791375344414869E-2</v>
      </c>
      <c r="M2282" s="183">
        <f>IFERROR(_xll.qlIndexFixing(Index1Y,$H2282,TRUE,_xll.ohTrigger(RecalcTrigger,Trigger1Y)),NA())</f>
        <v>1.2928622373673369E-2</v>
      </c>
      <c r="N2282" s="182">
        <f>IFERROR(_xll.qlIndexFixing(ONIndex1M,I2282,TRUE,_xll.ohTrigger(RecalcTrigger,Trigger1M)),NA())</f>
        <v>1.237728543329375E-2</v>
      </c>
      <c r="O2282" s="44">
        <f>IFERROR(_xll.qlIndexFixing(ONIndex3M,I2282,TRUE,_xll.ohTrigger(RecalcTrigger,Trigger3M)),NA())</f>
        <v>1.246218311329983E-2</v>
      </c>
      <c r="P2282" s="44">
        <f>IFERROR(_xll.qlIndexFixing(ONIndex6M,I2282,TRUE,_xll.ohTrigger(RecalcTrigger,Trigger6M)),NA())</f>
        <v>1.2766564675494863E-2</v>
      </c>
      <c r="Q2282" s="183">
        <f>IFERROR(_xll.qlIndexFixing(ONIndex1Y,I2282,TRUE,_xll.ohTrigger(RecalcTrigger,Trigger1Y)),NA())</f>
        <v>1.2938436704263978E-2</v>
      </c>
    </row>
    <row r="2283" spans="2:17" x14ac:dyDescent="0.2">
      <c r="B2283" s="39" t="s">
        <v>42</v>
      </c>
      <c r="D2283" s="42">
        <f>_xll.qlCalendarAdvance(Calendar,$D2282,B2283,"f",FALSE)</f>
        <v>55514</v>
      </c>
      <c r="E2283" s="177">
        <f>_xll.qlInterestRateIndexValueDate(IndexON,D2283)</f>
        <v>55514</v>
      </c>
      <c r="F2283" s="193">
        <f>IFERROR(_xll.qlIndexFixing(IndexON,D2283,TRUE,_xll.ohTrigger(RecalcTrigger,TriggerON)),NA())</f>
        <v>1.217832104504879E-2</v>
      </c>
      <c r="H2283" s="42">
        <f>_xll.qlCalendarAdvance(Calendar,$H2282,B2283,"f",FALSE)</f>
        <v>55514</v>
      </c>
      <c r="I2283" s="177">
        <f>_xll.qlInterestRateIndexValueDate(Index1M,$H2283)</f>
        <v>55516</v>
      </c>
      <c r="J2283" s="182">
        <f>IFERROR(_xll.qlIndexFixing(Index1M,$H2283,TRUE,_xll.ohTrigger(RecalcTrigger,Trigger1M)),NA())</f>
        <v>1.2373227425385866E-2</v>
      </c>
      <c r="K2283" s="44">
        <f>IFERROR(_xll.qlIndexFixing(Index3M,H2283,TRUE,_xll.ohTrigger(RecalcTrigger,Trigger3M)),NA())</f>
        <v>1.2461145263361093E-2</v>
      </c>
      <c r="L2283" s="44">
        <f>IFERROR(_xll.qlIndexFixing(Index6M,$H2283,TRUE,_xll.ohTrigger(RecalcTrigger,Trigger6M)),NA())</f>
        <v>1.2789583584268247E-2</v>
      </c>
      <c r="M2283" s="183">
        <f>IFERROR(_xll.qlIndexFixing(Index1Y,$H2283,TRUE,_xll.ohTrigger(RecalcTrigger,Trigger1Y)),NA())</f>
        <v>1.2924140622739737E-2</v>
      </c>
      <c r="N2283" s="182">
        <f>IFERROR(_xll.qlIndexFixing(ONIndex1M,I2283,TRUE,_xll.ohTrigger(RecalcTrigger,Trigger1M)),NA())</f>
        <v>1.2373089155488515E-2</v>
      </c>
      <c r="O2283" s="44">
        <f>IFERROR(_xll.qlIndexFixing(ONIndex3M,I2283,TRUE,_xll.ohTrigger(RecalcTrigger,Trigger3M)),NA())</f>
        <v>1.2459179986512581E-2</v>
      </c>
      <c r="P2283" s="44">
        <f>IFERROR(_xll.qlIndexFixing(ONIndex6M,I2283,TRUE,_xll.ohTrigger(RecalcTrigger,Trigger6M)),NA())</f>
        <v>1.2765419536071576E-2</v>
      </c>
      <c r="Q2283" s="183">
        <f>IFERROR(_xll.qlIndexFixing(ONIndex1Y,I2283,TRUE,_xll.ohTrigger(RecalcTrigger,Trigger1Y)),NA())</f>
        <v>1.293500661716962E-2</v>
      </c>
    </row>
    <row r="2284" spans="2:17" x14ac:dyDescent="0.2">
      <c r="B2284" s="39" t="s">
        <v>42</v>
      </c>
      <c r="D2284" s="42">
        <f>_xll.qlCalendarAdvance(Calendar,$D2283,B2284,"f",FALSE)</f>
        <v>55521</v>
      </c>
      <c r="E2284" s="177">
        <f>_xll.qlInterestRateIndexValueDate(IndexON,D2284)</f>
        <v>55521</v>
      </c>
      <c r="F2284" s="193">
        <f>IFERROR(_xll.qlIndexFixing(IndexON,D2284,TRUE,_xll.ohTrigger(RecalcTrigger,TriggerON)),NA())</f>
        <v>1.2178321045128726E-2</v>
      </c>
      <c r="H2284" s="42">
        <f>_xll.qlCalendarAdvance(Calendar,$H2283,B2284,"f",FALSE)</f>
        <v>55521</v>
      </c>
      <c r="I2284" s="177">
        <f>_xll.qlInterestRateIndexValueDate(Index1M,$H2284)</f>
        <v>55523</v>
      </c>
      <c r="J2284" s="182">
        <f>IFERROR(_xll.qlIndexFixing(Index1M,$H2284,TRUE,_xll.ohTrigger(RecalcTrigger,Trigger1M)),NA())</f>
        <v>1.2369155595541071E-2</v>
      </c>
      <c r="K2284" s="44">
        <f>IFERROR(_xll.qlIndexFixing(Index3M,H2284,TRUE,_xll.ohTrigger(RecalcTrigger,Trigger3M)),NA())</f>
        <v>1.2458070148005771E-2</v>
      </c>
      <c r="L2284" s="44">
        <f>IFERROR(_xll.qlIndexFixing(Index6M,$H2284,TRUE,_xll.ohTrigger(RecalcTrigger,Trigger6M)),NA())</f>
        <v>1.2788088281662993E-2</v>
      </c>
      <c r="M2284" s="183">
        <f>IFERROR(_xll.qlIndexFixing(Index1Y,$H2284,TRUE,_xll.ohTrigger(RecalcTrigger,Trigger1Y)),NA())</f>
        <v>1.2920262402274516E-2</v>
      </c>
      <c r="N2284" s="182">
        <f>IFERROR(_xll.qlIndexFixing(ONIndex1M,I2284,TRUE,_xll.ohTrigger(RecalcTrigger,Trigger1M)),NA())</f>
        <v>1.2369474308586703E-2</v>
      </c>
      <c r="O2284" s="44">
        <f>IFERROR(_xll.qlIndexFixing(ONIndex3M,I2284,TRUE,_xll.ohTrigger(RecalcTrigger,Trigger3M)),NA())</f>
        <v>1.2456598505643512E-2</v>
      </c>
      <c r="P2284" s="44">
        <f>IFERROR(_xll.qlIndexFixing(ONIndex6M,I2284,TRUE,_xll.ohTrigger(RecalcTrigger,Trigger6M)),NA())</f>
        <v>1.2764417804094208E-2</v>
      </c>
      <c r="Q2284" s="183">
        <f>IFERROR(_xll.qlIndexFixing(ONIndex1Y,I2284,TRUE,_xll.ohTrigger(RecalcTrigger,Trigger1Y)),NA())</f>
        <v>1.2932053102616692E-2</v>
      </c>
    </row>
    <row r="2285" spans="2:17" x14ac:dyDescent="0.2">
      <c r="B2285" s="39" t="s">
        <v>42</v>
      </c>
      <c r="D2285" s="42">
        <f>_xll.qlCalendarAdvance(Calendar,$D2284,B2285,"f",FALSE)</f>
        <v>55528</v>
      </c>
      <c r="E2285" s="177">
        <f>_xll.qlInterestRateIndexValueDate(IndexON,D2285)</f>
        <v>55528</v>
      </c>
      <c r="F2285" s="193">
        <f>IFERROR(_xll.qlIndexFixing(IndexON,D2285,TRUE,_xll.ohTrigger(RecalcTrigger,TriggerON)),NA())</f>
        <v>1.2178321045128726E-2</v>
      </c>
      <c r="H2285" s="42">
        <f>_xll.qlCalendarAdvance(Calendar,$H2284,B2285,"f",FALSE)</f>
        <v>55528</v>
      </c>
      <c r="I2285" s="177">
        <f>_xll.qlInterestRateIndexValueDate(Index1M,$H2285)</f>
        <v>55530</v>
      </c>
      <c r="J2285" s="182">
        <f>IFERROR(_xll.qlIndexFixing(Index1M,$H2285,TRUE,_xll.ohTrigger(RecalcTrigger,Trigger1M)),NA())</f>
        <v>1.2364877049360498E-2</v>
      </c>
      <c r="K2285" s="44">
        <f>IFERROR(_xll.qlIndexFixing(Index3M,H2285,TRUE,_xll.ohTrigger(RecalcTrigger,Trigger3M)),NA())</f>
        <v>1.2454985680107092E-2</v>
      </c>
      <c r="L2285" s="44">
        <f>IFERROR(_xll.qlIndexFixing(Index6M,$H2285,TRUE,_xll.ohTrigger(RecalcTrigger,Trigger6M)),NA())</f>
        <v>1.2786566786833965E-2</v>
      </c>
      <c r="M2285" s="183">
        <f>IFERROR(_xll.qlIndexFixing(Index1Y,$H2285,TRUE,_xll.ohTrigger(RecalcTrigger,Trigger1Y)),NA())</f>
        <v>1.2916305479406677E-2</v>
      </c>
      <c r="N2285" s="182">
        <f>IFERROR(_xll.qlIndexFixing(ONIndex1M,I2285,TRUE,_xll.ohTrigger(RecalcTrigger,Trigger1M)),NA())</f>
        <v>1.2365235915510198E-2</v>
      </c>
      <c r="O2285" s="44">
        <f>IFERROR(_xll.qlIndexFixing(ONIndex3M,I2285,TRUE,_xll.ohTrigger(RecalcTrigger,Trigger3M)),NA())</f>
        <v>1.2453578168702961E-2</v>
      </c>
      <c r="P2285" s="44">
        <f>IFERROR(_xll.qlIndexFixing(ONIndex6M,I2285,TRUE,_xll.ohTrigger(RecalcTrigger,Trigger6M)),NA())</f>
        <v>1.2763225524219379E-2</v>
      </c>
      <c r="Q2285" s="183">
        <f>IFERROR(_xll.qlIndexFixing(ONIndex1Y,I2285,TRUE,_xll.ohTrigger(RecalcTrigger,Trigger1Y)),NA())</f>
        <v>1.2928591633105668E-2</v>
      </c>
    </row>
    <row r="2286" spans="2:17" x14ac:dyDescent="0.2">
      <c r="B2286" s="39" t="s">
        <v>42</v>
      </c>
      <c r="D2286" s="42">
        <f>_xll.qlCalendarAdvance(Calendar,$D2285,B2286,"f",FALSE)</f>
        <v>55535</v>
      </c>
      <c r="E2286" s="177">
        <f>_xll.qlInterestRateIndexValueDate(IndexON,D2286)</f>
        <v>55535</v>
      </c>
      <c r="F2286" s="193">
        <f>IFERROR(_xll.qlIndexFixing(IndexON,D2286,TRUE,_xll.ohTrigger(RecalcTrigger,TriggerON)),NA())</f>
        <v>1.2178321045128726E-2</v>
      </c>
      <c r="H2286" s="42">
        <f>_xll.qlCalendarAdvance(Calendar,$H2285,B2286,"f",FALSE)</f>
        <v>55535</v>
      </c>
      <c r="I2286" s="177">
        <f>_xll.qlInterestRateIndexValueDate(Index1M,$H2286)</f>
        <v>55537</v>
      </c>
      <c r="J2286" s="182">
        <f>IFERROR(_xll.qlIndexFixing(Index1M,$H2286,TRUE,_xll.ohTrigger(RecalcTrigger,Trigger1M)),NA())</f>
        <v>1.2360575707889109E-2</v>
      </c>
      <c r="K2286" s="44">
        <f>IFERROR(_xll.qlIndexFixing(Index3M,H2286,TRUE,_xll.ohTrigger(RecalcTrigger,Trigger3M)),NA())</f>
        <v>1.245186064689145E-2</v>
      </c>
      <c r="L2286" s="44">
        <f>IFERROR(_xll.qlIndexFixing(Index6M,$H2286,TRUE,_xll.ohTrigger(RecalcTrigger,Trigger6M)),NA())</f>
        <v>1.278501904924796E-2</v>
      </c>
      <c r="M2286" s="183">
        <f>IFERROR(_xll.qlIndexFixing(Index1Y,$H2286,TRUE,_xll.ohTrigger(RecalcTrigger,Trigger1Y)),NA())</f>
        <v>1.2912330743814898E-2</v>
      </c>
      <c r="N2286" s="182">
        <f>IFERROR(_xll.qlIndexFixing(ONIndex1M,I2286,TRUE,_xll.ohTrigger(RecalcTrigger,Trigger1M)),NA())</f>
        <v>1.2360974799170421E-2</v>
      </c>
      <c r="O2286" s="44">
        <f>IFERROR(_xll.qlIndexFixing(ONIndex3M,I2286,TRUE,_xll.ohTrigger(RecalcTrigger,Trigger3M)),NA())</f>
        <v>1.2450548551505847E-2</v>
      </c>
      <c r="P2286" s="44">
        <f>IFERROR(_xll.qlIndexFixing(ONIndex6M,I2286,TRUE,_xll.ohTrigger(RecalcTrigger,Trigger6M)),NA())</f>
        <v>1.2762007789346441E-2</v>
      </c>
      <c r="Q2286" s="183">
        <f>IFERROR(_xll.qlIndexFixing(ONIndex1Y,I2286,TRUE,_xll.ohTrigger(RecalcTrigger,Trigger1Y)),NA())</f>
        <v>1.2925113228341445E-2</v>
      </c>
    </row>
    <row r="2287" spans="2:17" x14ac:dyDescent="0.2">
      <c r="B2287" s="39" t="s">
        <v>42</v>
      </c>
      <c r="D2287" s="42">
        <f>_xll.qlCalendarAdvance(Calendar,$D2286,B2287,"f",FALSE)</f>
        <v>55542</v>
      </c>
      <c r="E2287" s="177">
        <f>_xll.qlInterestRateIndexValueDate(IndexON,D2287)</f>
        <v>55542</v>
      </c>
      <c r="F2287" s="193">
        <f>IFERROR(_xll.qlIndexFixing(IndexON,D2287,TRUE,_xll.ohTrigger(RecalcTrigger,TriggerON)),NA())</f>
        <v>1.2178321045128726E-2</v>
      </c>
      <c r="H2287" s="42">
        <f>_xll.qlCalendarAdvance(Calendar,$H2286,B2287,"f",FALSE)</f>
        <v>55542</v>
      </c>
      <c r="I2287" s="177">
        <f>_xll.qlInterestRateIndexValueDate(Index1M,$H2287)</f>
        <v>55544</v>
      </c>
      <c r="J2287" s="182">
        <f>IFERROR(_xll.qlIndexFixing(Index1M,$H2287,TRUE,_xll.ohTrigger(RecalcTrigger,Trigger1M)),NA())</f>
        <v>1.2356251539160215E-2</v>
      </c>
      <c r="K2287" s="44">
        <f>IFERROR(_xll.qlIndexFixing(Index3M,H2287,TRUE,_xll.ohTrigger(RecalcTrigger,Trigger3M)),NA())</f>
        <v>1.2448788649147497E-2</v>
      </c>
      <c r="L2287" s="44">
        <f>IFERROR(_xll.qlIndexFixing(Index6M,$H2287,TRUE,_xll.ohTrigger(RecalcTrigger,Trigger6M)),NA())</f>
        <v>1.278344501837177E-2</v>
      </c>
      <c r="M2287" s="183">
        <f>IFERROR(_xll.qlIndexFixing(Index1Y,$H2287,TRUE,_xll.ohTrigger(RecalcTrigger,Trigger1Y)),NA())</f>
        <v>1.2908338169475312E-2</v>
      </c>
      <c r="N2287" s="182">
        <f>IFERROR(_xll.qlIndexFixing(ONIndex1M,I2287,TRUE,_xll.ohTrigger(RecalcTrigger,Trigger1M)),NA())</f>
        <v>1.2356690927752823E-2</v>
      </c>
      <c r="O2287" s="44">
        <f>IFERROR(_xll.qlIndexFixing(ONIndex3M,I2287,TRUE,_xll.ohTrigger(RecalcTrigger,Trigger3M)),NA())</f>
        <v>1.2447509644539778E-2</v>
      </c>
      <c r="P2287" s="44">
        <f>IFERROR(_xll.qlIndexFixing(ONIndex6M,I2287,TRUE,_xll.ohTrigger(RecalcTrigger,Trigger6M)),NA())</f>
        <v>1.2760764549035741E-2</v>
      </c>
      <c r="Q2287" s="183">
        <f>IFERROR(_xll.qlIndexFixing(ONIndex1Y,I2287,TRUE,_xll.ohTrigger(RecalcTrigger,Trigger1Y)),NA())</f>
        <v>1.2921617862424739E-2</v>
      </c>
    </row>
    <row r="2288" spans="2:17" x14ac:dyDescent="0.2">
      <c r="B2288" s="39" t="s">
        <v>42</v>
      </c>
      <c r="D2288" s="42">
        <f>_xll.qlCalendarAdvance(Calendar,$D2287,B2288,"f",FALSE)</f>
        <v>55549</v>
      </c>
      <c r="E2288" s="177">
        <f>_xll.qlInterestRateIndexValueDate(IndexON,D2288)</f>
        <v>55549</v>
      </c>
      <c r="F2288" s="193">
        <f>IFERROR(_xll.qlIndexFixing(IndexON,D2288,TRUE,_xll.ohTrigger(RecalcTrigger,TriggerON)),NA())</f>
        <v>1.2178321045128726E-2</v>
      </c>
      <c r="H2288" s="42">
        <f>_xll.qlCalendarAdvance(Calendar,$H2287,B2288,"f",FALSE)</f>
        <v>55549</v>
      </c>
      <c r="I2288" s="177">
        <f>_xll.qlInterestRateIndexValueDate(Index1M,$H2288)</f>
        <v>55551</v>
      </c>
      <c r="J2288" s="182">
        <f>IFERROR(_xll.qlIndexFixing(Index1M,$H2288,TRUE,_xll.ohTrigger(RecalcTrigger,Trigger1M)),NA())</f>
        <v>1.2351904511220025E-2</v>
      </c>
      <c r="K2288" s="44">
        <f>IFERROR(_xll.qlIndexFixing(Index3M,H2288,TRUE,_xll.ohTrigger(RecalcTrigger,Trigger3M)),NA())</f>
        <v>1.2445685239650395E-2</v>
      </c>
      <c r="L2288" s="44">
        <f>IFERROR(_xll.qlIndexFixing(Index6M,$H2288,TRUE,_xll.ohTrigger(RecalcTrigger,Trigger6M)),NA())</f>
        <v>1.2781844643674392E-2</v>
      </c>
      <c r="M2288" s="183">
        <f>IFERROR(_xll.qlIndexFixing(Index1Y,$H2288,TRUE,_xll.ohTrigger(RecalcTrigger,Trigger1Y)),NA())</f>
        <v>1.2904327730366226E-2</v>
      </c>
      <c r="N2288" s="182">
        <f>IFERROR(_xll.qlIndexFixing(ONIndex1M,I2288,TRUE,_xll.ohTrigger(RecalcTrigger,Trigger1M)),NA())</f>
        <v>1.2352384269362915E-2</v>
      </c>
      <c r="O2288" s="44">
        <f>IFERROR(_xll.qlIndexFixing(ONIndex3M,I2288,TRUE,_xll.ohTrigger(RecalcTrigger,Trigger3M)),NA())</f>
        <v>1.2444461438612109E-2</v>
      </c>
      <c r="P2288" s="44">
        <f>IFERROR(_xll.qlIndexFixing(ONIndex6M,I2288,TRUE,_xll.ohTrigger(RecalcTrigger,Trigger6M)),NA())</f>
        <v>1.2759495753167371E-2</v>
      </c>
      <c r="Q2288" s="183">
        <f>IFERROR(_xll.qlIndexFixing(ONIndex1Y,I2288,TRUE,_xll.ohTrigger(RecalcTrigger,Trigger1Y)),NA())</f>
        <v>1.2918105509696076E-2</v>
      </c>
    </row>
    <row r="2289" spans="2:17" x14ac:dyDescent="0.2">
      <c r="B2289" s="39" t="s">
        <v>42</v>
      </c>
      <c r="D2289" s="42">
        <f>_xll.qlCalendarAdvance(Calendar,$D2288,B2289,"f",FALSE)</f>
        <v>55556</v>
      </c>
      <c r="E2289" s="177">
        <f>_xll.qlInterestRateIndexValueDate(IndexON,D2289)</f>
        <v>55556</v>
      </c>
      <c r="F2289" s="193">
        <f>IFERROR(_xll.qlIndexFixing(IndexON,D2289,TRUE,_xll.ohTrigger(RecalcTrigger,TriggerON)),NA())</f>
        <v>1.2178321045128726E-2</v>
      </c>
      <c r="H2289" s="42">
        <f>_xll.qlCalendarAdvance(Calendar,$H2288,B2289,"f",FALSE)</f>
        <v>55556</v>
      </c>
      <c r="I2289" s="177">
        <f>_xll.qlInterestRateIndexValueDate(Index1M,$H2289)</f>
        <v>55558</v>
      </c>
      <c r="J2289" s="182">
        <f>IFERROR(_xll.qlIndexFixing(Index1M,$H2289,TRUE,_xll.ohTrigger(RecalcTrigger,Trigger1M)),NA())</f>
        <v>1.2347534592101849E-2</v>
      </c>
      <c r="K2289" s="44">
        <f>IFERROR(_xll.qlIndexFixing(Index3M,H2289,TRUE,_xll.ohTrigger(RecalcTrigger,Trigger3M)),NA())</f>
        <v>1.2442564047955962E-2</v>
      </c>
      <c r="L2289" s="44">
        <f>IFERROR(_xll.qlIndexFixing(Index6M,$H2289,TRUE,_xll.ohTrigger(RecalcTrigger,Trigger6M)),NA())</f>
        <v>1.2780217874623936E-2</v>
      </c>
      <c r="M2289" s="183">
        <f>IFERROR(_xll.qlIndexFixing(Index1Y,$H2289,TRUE,_xll.ohTrigger(RecalcTrigger,Trigger1Y)),NA())</f>
        <v>1.2900299400466383E-2</v>
      </c>
      <c r="N2289" s="182">
        <f>IFERROR(_xll.qlIndexFixing(ONIndex1M,I2289,TRUE,_xll.ohTrigger(RecalcTrigger,Trigger1M)),NA())</f>
        <v>1.2348054791866403E-2</v>
      </c>
      <c r="O2289" s="44">
        <f>IFERROR(_xll.qlIndexFixing(ONIndex3M,I2289,TRUE,_xll.ohTrigger(RecalcTrigger,Trigger3M)),NA())</f>
        <v>1.2441403924130512E-2</v>
      </c>
      <c r="P2289" s="44">
        <f>IFERROR(_xll.qlIndexFixing(ONIndex6M,I2289,TRUE,_xll.ohTrigger(RecalcTrigger,Trigger6M)),NA())</f>
        <v>1.2758201351381615E-2</v>
      </c>
      <c r="Q2289" s="183">
        <f>IFERROR(_xll.qlIndexFixing(ONIndex1Y,I2289,TRUE,_xll.ohTrigger(RecalcTrigger,Trigger1Y)),NA())</f>
        <v>1.2914576143936429E-2</v>
      </c>
    </row>
    <row r="2290" spans="2:17" x14ac:dyDescent="0.2">
      <c r="B2290" s="39" t="s">
        <v>42</v>
      </c>
      <c r="D2290" s="42">
        <f>_xll.qlCalendarAdvance(Calendar,$D2289,B2290,"f",FALSE)</f>
        <v>55563</v>
      </c>
      <c r="E2290" s="177">
        <f>_xll.qlInterestRateIndexValueDate(IndexON,D2290)</f>
        <v>55563</v>
      </c>
      <c r="F2290" s="193">
        <f>IFERROR(_xll.qlIndexFixing(IndexON,D2290,TRUE,_xll.ohTrigger(RecalcTrigger,TriggerON)),NA())</f>
        <v>1.2178321045128726E-2</v>
      </c>
      <c r="H2290" s="42">
        <f>_xll.qlCalendarAdvance(Calendar,$H2289,B2290,"f",FALSE)</f>
        <v>55563</v>
      </c>
      <c r="I2290" s="177">
        <f>_xll.qlInterestRateIndexValueDate(Index1M,$H2290)</f>
        <v>55565</v>
      </c>
      <c r="J2290" s="182">
        <f>IFERROR(_xll.qlIndexFixing(Index1M,$H2290,TRUE,_xll.ohTrigger(RecalcTrigger,Trigger1M)),NA())</f>
        <v>1.2343141749844156E-2</v>
      </c>
      <c r="K2290" s="44">
        <f>IFERROR(_xll.qlIndexFixing(Index3M,H2290,TRUE,_xll.ohTrigger(RecalcTrigger,Trigger3M)),NA())</f>
        <v>1.2439433457776872E-2</v>
      </c>
      <c r="L2290" s="44">
        <f>IFERROR(_xll.qlIndexFixing(Index6M,$H2290,TRUE,_xll.ohTrigger(RecalcTrigger,Trigger6M)),NA())</f>
        <v>1.2778564660692032E-2</v>
      </c>
      <c r="M2290" s="183">
        <f>IFERROR(_xll.qlIndexFixing(Index1Y,$H2290,TRUE,_xll.ohTrigger(RecalcTrigger,Trigger1Y)),NA())</f>
        <v>1.2896253153756488E-2</v>
      </c>
      <c r="N2290" s="182">
        <f>IFERROR(_xll.qlIndexFixing(ONIndex1M,I2290,TRUE,_xll.ohTrigger(RecalcTrigger,Trigger1M)),NA())</f>
        <v>1.2343702463448736E-2</v>
      </c>
      <c r="O2290" s="44">
        <f>IFERROR(_xll.qlIndexFixing(ONIndex3M,I2290,TRUE,_xll.ohTrigger(RecalcTrigger,Trigger3M)),NA())</f>
        <v>1.2438337091902341E-2</v>
      </c>
      <c r="P2290" s="44">
        <f>IFERROR(_xll.qlIndexFixing(ONIndex6M,I2290,TRUE,_xll.ohTrigger(RecalcTrigger,Trigger6M)),NA())</f>
        <v>1.2756881293398692E-2</v>
      </c>
      <c r="Q2290" s="183">
        <f>IFERROR(_xll.qlIndexFixing(ONIndex1Y,I2290,TRUE,_xll.ohTrigger(RecalcTrigger,Trigger1Y)),NA())</f>
        <v>1.2911029739326452E-2</v>
      </c>
    </row>
    <row r="2291" spans="2:17" x14ac:dyDescent="0.2">
      <c r="B2291" s="39" t="s">
        <v>42</v>
      </c>
      <c r="D2291" s="42">
        <f>_xll.qlCalendarAdvance(Calendar,$D2290,B2291,"f",FALSE)</f>
        <v>55570</v>
      </c>
      <c r="E2291" s="177">
        <f>_xll.qlInterestRateIndexValueDate(IndexON,D2291)</f>
        <v>55570</v>
      </c>
      <c r="F2291" s="193">
        <f>IFERROR(_xll.qlIndexFixing(IndexON,D2291,TRUE,_xll.ohTrigger(RecalcTrigger,TriggerON)),NA())</f>
        <v>1.217832104504879E-2</v>
      </c>
      <c r="H2291" s="42">
        <f>_xll.qlCalendarAdvance(Calendar,$H2290,B2291,"f",FALSE)</f>
        <v>55570</v>
      </c>
      <c r="I2291" s="177">
        <f>_xll.qlInterestRateIndexValueDate(Index1M,$H2291)</f>
        <v>55572</v>
      </c>
      <c r="J2291" s="182">
        <f>IFERROR(_xll.qlIndexFixing(Index1M,$H2291,TRUE,_xll.ohTrigger(RecalcTrigger,Trigger1M)),NA())</f>
        <v>1.2338725952495733E-2</v>
      </c>
      <c r="K2291" s="44">
        <f>IFERROR(_xll.qlIndexFixing(Index3M,H2291,TRUE,_xll.ohTrigger(RecalcTrigger,Trigger3M)),NA())</f>
        <v>1.2436293459728631E-2</v>
      </c>
      <c r="L2291" s="44">
        <f>IFERROR(_xll.qlIndexFixing(Index6M,$H2291,TRUE,_xll.ohTrigger(RecalcTrigger,Trigger6M)),NA())</f>
        <v>1.2776884951351182E-2</v>
      </c>
      <c r="M2291" s="183">
        <f>IFERROR(_xll.qlIndexFixing(Index1Y,$H2291,TRUE,_xll.ohTrigger(RecalcTrigger,Trigger1Y)),NA())</f>
        <v>1.289218896421877E-2</v>
      </c>
      <c r="N2291" s="182">
        <f>IFERROR(_xll.qlIndexFixing(ONIndex1M,I2291,TRUE,_xll.ohTrigger(RecalcTrigger,Trigger1M)),NA())</f>
        <v>1.2339327252055554E-2</v>
      </c>
      <c r="O2291" s="44">
        <f>IFERROR(_xll.qlIndexFixing(ONIndex3M,I2291,TRUE,_xll.ohTrigger(RecalcTrigger,Trigger3M)),NA())</f>
        <v>1.2435260932415204E-2</v>
      </c>
      <c r="P2291" s="44">
        <f>IFERROR(_xll.qlIndexFixing(ONIndex6M,I2291,TRUE,_xll.ohTrigger(RecalcTrigger,Trigger6M)),NA())</f>
        <v>1.2755535528938822E-2</v>
      </c>
      <c r="Q2291" s="183">
        <f>IFERROR(_xll.qlIndexFixing(ONIndex1Y,I2291,TRUE,_xll.ohTrigger(RecalcTrigger,Trigger1Y)),NA())</f>
        <v>1.2907466270046797E-2</v>
      </c>
    </row>
    <row r="2292" spans="2:17" x14ac:dyDescent="0.2">
      <c r="B2292" s="39" t="s">
        <v>42</v>
      </c>
      <c r="D2292" s="42">
        <f>_xll.qlCalendarAdvance(Calendar,$D2291,B2292,"f",FALSE)</f>
        <v>55577</v>
      </c>
      <c r="E2292" s="177">
        <f>_xll.qlInterestRateIndexValueDate(IndexON,D2292)</f>
        <v>55577</v>
      </c>
      <c r="F2292" s="193">
        <f>IFERROR(_xll.qlIndexFixing(IndexON,D2292,TRUE,_xll.ohTrigger(RecalcTrigger,TriggerON)),NA())</f>
        <v>1.217832104504879E-2</v>
      </c>
      <c r="H2292" s="42">
        <f>_xll.qlCalendarAdvance(Calendar,$H2291,B2292,"f",FALSE)</f>
        <v>55577</v>
      </c>
      <c r="I2292" s="177">
        <f>_xll.qlInterestRateIndexValueDate(Index1M,$H2292)</f>
        <v>55579</v>
      </c>
      <c r="J2292" s="182">
        <f>IFERROR(_xll.qlIndexFixing(Index1M,$H2292,TRUE,_xll.ohTrigger(RecalcTrigger,Trigger1M)),NA())</f>
        <v>1.2334287168087313E-2</v>
      </c>
      <c r="K2292" s="44">
        <f>IFERROR(_xll.qlIndexFixing(Index3M,H2292,TRUE,_xll.ohTrigger(RecalcTrigger,Trigger3M)),NA())</f>
        <v>1.2433094398297137E-2</v>
      </c>
      <c r="L2292" s="44">
        <f>IFERROR(_xll.qlIndexFixing(Index6M,$H2292,TRUE,_xll.ohTrigger(RecalcTrigger,Trigger6M)),NA())</f>
        <v>1.2775463244169E-2</v>
      </c>
      <c r="M2292" s="183">
        <f>IFERROR(_xll.qlIndexFixing(Index1Y,$H2292,TRUE,_xll.ohTrigger(RecalcTrigger,Trigger1Y)),NA())</f>
        <v>1.2888106805836111E-2</v>
      </c>
      <c r="N2292" s="182">
        <f>IFERROR(_xll.qlIndexFixing(ONIndex1M,I2292,TRUE,_xll.ohTrigger(RecalcTrigger,Trigger1M)),NA())</f>
        <v>1.2334929125952243E-2</v>
      </c>
      <c r="O2292" s="44">
        <f>IFERROR(_xll.qlIndexFixing(ONIndex3M,I2292,TRUE,_xll.ohTrigger(RecalcTrigger,Trigger3M)),NA())</f>
        <v>1.243217543639652E-2</v>
      </c>
      <c r="P2292" s="44">
        <f>IFERROR(_xll.qlIndexFixing(ONIndex6M,I2292,TRUE,_xll.ohTrigger(RecalcTrigger,Trigger6M)),NA())</f>
        <v>1.275416400780216E-2</v>
      </c>
      <c r="Q2292" s="183">
        <f>IFERROR(_xll.qlIndexFixing(ONIndex1Y,I2292,TRUE,_xll.ohTrigger(RecalcTrigger,Trigger1Y)),NA())</f>
        <v>1.2903885710358054E-2</v>
      </c>
    </row>
    <row r="2293" spans="2:17" x14ac:dyDescent="0.2">
      <c r="B2293" s="39" t="s">
        <v>42</v>
      </c>
      <c r="D2293" s="42">
        <f>_xll.qlCalendarAdvance(Calendar,$D2292,B2293,"f",FALSE)</f>
        <v>55584</v>
      </c>
      <c r="E2293" s="177">
        <f>_xll.qlInterestRateIndexValueDate(IndexON,D2293)</f>
        <v>55584</v>
      </c>
      <c r="F2293" s="193">
        <f>IFERROR(_xll.qlIndexFixing(IndexON,D2293,TRUE,_xll.ohTrigger(RecalcTrigger,TriggerON)),NA())</f>
        <v>1.2178321045128726E-2</v>
      </c>
      <c r="H2293" s="42">
        <f>_xll.qlCalendarAdvance(Calendar,$H2292,B2293,"f",FALSE)</f>
        <v>55584</v>
      </c>
      <c r="I2293" s="177">
        <f>_xll.qlInterestRateIndexValueDate(Index1M,$H2293)</f>
        <v>55586</v>
      </c>
      <c r="J2293" s="182">
        <f>IFERROR(_xll.qlIndexFixing(Index1M,$H2293,TRUE,_xll.ohTrigger(RecalcTrigger,Trigger1M)),NA())</f>
        <v>1.2329825364659942E-2</v>
      </c>
      <c r="K2293" s="44">
        <f>IFERROR(_xll.qlIndexFixing(Index3M,H2293,TRUE,_xll.ohTrigger(RecalcTrigger,Trigger3M)),NA())</f>
        <v>1.2429932419426911E-2</v>
      </c>
      <c r="L2293" s="44">
        <f>IFERROR(_xll.qlIndexFixing(Index6M,$H2293,TRUE,_xll.ohTrigger(RecalcTrigger,Trigger6M)),NA())</f>
        <v>1.2773724454780203E-2</v>
      </c>
      <c r="M2293" s="183">
        <f>IFERROR(_xll.qlIndexFixing(Index1Y,$H2293,TRUE,_xll.ohTrigger(RecalcTrigger,Trigger1Y)),NA())</f>
        <v>1.2884006652594008E-2</v>
      </c>
      <c r="N2293" s="182">
        <f>IFERROR(_xll.qlIndexFixing(ONIndex1M,I2293,TRUE,_xll.ohTrigger(RecalcTrigger,Trigger1M)),NA())</f>
        <v>1.2330508052844635E-2</v>
      </c>
      <c r="O2293" s="44">
        <f>IFERROR(_xll.qlIndexFixing(ONIndex3M,I2293,TRUE,_xll.ohTrigger(RecalcTrigger,Trigger3M)),NA())</f>
        <v>1.2429080594333897E-2</v>
      </c>
      <c r="P2293" s="44">
        <f>IFERROR(_xll.qlIndexFixing(ONIndex6M,I2293,TRUE,_xll.ohTrigger(RecalcTrigger,Trigger6M)),NA())</f>
        <v>1.2752766679549055E-2</v>
      </c>
      <c r="Q2293" s="183">
        <f>IFERROR(_xll.qlIndexFixing(ONIndex1Y,I2293,TRUE,_xll.ohTrigger(RecalcTrigger,Trigger1Y)),NA())</f>
        <v>1.2900288034041196E-2</v>
      </c>
    </row>
    <row r="2294" spans="2:17" x14ac:dyDescent="0.2">
      <c r="B2294" s="39" t="s">
        <v>42</v>
      </c>
      <c r="D2294" s="42">
        <f>_xll.qlCalendarAdvance(Calendar,$D2293,B2294,"f",FALSE)</f>
        <v>55591</v>
      </c>
      <c r="E2294" s="177">
        <f>_xll.qlInterestRateIndexValueDate(IndexON,D2294)</f>
        <v>55591</v>
      </c>
      <c r="F2294" s="193">
        <f>IFERROR(_xll.qlIndexFixing(IndexON,D2294,TRUE,_xll.ohTrigger(RecalcTrigger,TriggerON)),NA())</f>
        <v>1.217832104504879E-2</v>
      </c>
      <c r="H2294" s="42">
        <f>_xll.qlCalendarAdvance(Calendar,$H2293,B2294,"f",FALSE)</f>
        <v>55591</v>
      </c>
      <c r="I2294" s="177">
        <f>_xll.qlInterestRateIndexValueDate(Index1M,$H2294)</f>
        <v>55593</v>
      </c>
      <c r="J2294" s="182">
        <f>IFERROR(_xll.qlIndexFixing(Index1M,$H2294,TRUE,_xll.ohTrigger(RecalcTrigger,Trigger1M)),NA())</f>
        <v>1.232534051025983E-2</v>
      </c>
      <c r="K2294" s="44">
        <f>IFERROR(_xll.qlIndexFixing(Index3M,H2294,TRUE,_xll.ohTrigger(RecalcTrigger,Trigger3M)),NA())</f>
        <v>1.2426761000672918E-2</v>
      </c>
      <c r="L2294" s="44">
        <f>IFERROR(_xll.qlIndexFixing(Index6M,$H2294,TRUE,_xll.ohTrigger(RecalcTrigger,Trigger6M)),NA())</f>
        <v>1.2771959004775638E-2</v>
      </c>
      <c r="M2294" s="183">
        <f>IFERROR(_xll.qlIndexFixing(Index1Y,$H2294,TRUE,_xll.ohTrigger(RecalcTrigger,Trigger1Y)),NA())</f>
        <v>1.2879888478477739E-2</v>
      </c>
      <c r="N2294" s="182">
        <f>IFERROR(_xll.qlIndexFixing(ONIndex1M,I2294,TRUE,_xll.ohTrigger(RecalcTrigger,Trigger1M)),NA())</f>
        <v>1.2326064001078052E-2</v>
      </c>
      <c r="O2294" s="44">
        <f>IFERROR(_xll.qlIndexFixing(ONIndex3M,I2294,TRUE,_xll.ohTrigger(RecalcTrigger,Trigger3M)),NA())</f>
        <v>1.2425976397034688E-2</v>
      </c>
      <c r="P2294" s="44">
        <f>IFERROR(_xll.qlIndexFixing(ONIndex6M,I2294,TRUE,_xll.ohTrigger(RecalcTrigger,Trigger6M)),NA())</f>
        <v>1.2751343494139533E-2</v>
      </c>
      <c r="Q2294" s="183">
        <f>IFERROR(_xll.qlIndexFixing(ONIndex1Y,I2294,TRUE,_xll.ohTrigger(RecalcTrigger,Trigger1Y)),NA())</f>
        <v>1.2896673215276877E-2</v>
      </c>
    </row>
    <row r="2295" spans="2:17" x14ac:dyDescent="0.2">
      <c r="B2295" s="39" t="s">
        <v>42</v>
      </c>
      <c r="D2295" s="42">
        <f>_xll.qlCalendarAdvance(Calendar,$D2294,B2295,"f",FALSE)</f>
        <v>55598</v>
      </c>
      <c r="E2295" s="177">
        <f>_xll.qlInterestRateIndexValueDate(IndexON,D2295)</f>
        <v>55598</v>
      </c>
      <c r="F2295" s="193">
        <f>IFERROR(_xll.qlIndexFixing(IndexON,D2295,TRUE,_xll.ohTrigger(RecalcTrigger,TriggerON)),NA())</f>
        <v>1.217832104504879E-2</v>
      </c>
      <c r="H2295" s="42">
        <f>_xll.qlCalendarAdvance(Calendar,$H2294,B2295,"f",FALSE)</f>
        <v>55598</v>
      </c>
      <c r="I2295" s="177">
        <f>_xll.qlInterestRateIndexValueDate(Index1M,$H2295)</f>
        <v>55600</v>
      </c>
      <c r="J2295" s="182">
        <f>IFERROR(_xll.qlIndexFixing(Index1M,$H2295,TRUE,_xll.ohTrigger(RecalcTrigger,Trigger1M)),NA())</f>
        <v>1.2320719208939179E-2</v>
      </c>
      <c r="K2295" s="44">
        <f>IFERROR(_xll.qlIndexFixing(Index3M,H2295,TRUE,_xll.ohTrigger(RecalcTrigger,Trigger3M)),NA())</f>
        <v>1.2423580132657125E-2</v>
      </c>
      <c r="L2295" s="44">
        <f>IFERROR(_xll.qlIndexFixing(Index6M,$H2295,TRUE,_xll.ohTrigger(RecalcTrigger,Trigger6M)),NA())</f>
        <v>1.2770166843628802E-2</v>
      </c>
      <c r="M2295" s="183">
        <f>IFERROR(_xll.qlIndexFixing(Index1Y,$H2295,TRUE,_xll.ohTrigger(RecalcTrigger,Trigger1Y)),NA())</f>
        <v>1.2875752257475849E-2</v>
      </c>
      <c r="N2295" s="182">
        <f>IFERROR(_xll.qlIndexFixing(ONIndex1M,I2295,TRUE,_xll.ohTrigger(RecalcTrigger,Trigger1M)),NA())</f>
        <v>1.2321596938598134E-2</v>
      </c>
      <c r="O2295" s="44">
        <f>IFERROR(_xll.qlIndexFixing(ONIndex3M,I2295,TRUE,_xll.ohTrigger(RecalcTrigger,Trigger3M)),NA())</f>
        <v>1.2422862834986503E-2</v>
      </c>
      <c r="P2295" s="44">
        <f>IFERROR(_xll.qlIndexFixing(ONIndex6M,I2295,TRUE,_xll.ohTrigger(RecalcTrigger,Trigger6M)),NA())</f>
        <v>1.2749894401293815E-2</v>
      </c>
      <c r="Q2295" s="183">
        <f>IFERROR(_xll.qlIndexFixing(ONIndex1Y,I2295,TRUE,_xll.ohTrigger(RecalcTrigger,Trigger1Y)),NA())</f>
        <v>1.2893041228325686E-2</v>
      </c>
    </row>
    <row r="2296" spans="2:17" x14ac:dyDescent="0.2">
      <c r="B2296" s="39" t="s">
        <v>42</v>
      </c>
      <c r="D2296" s="42">
        <f>_xll.qlCalendarAdvance(Calendar,$D2295,B2296,"f",FALSE)</f>
        <v>55605</v>
      </c>
      <c r="E2296" s="177">
        <f>_xll.qlInterestRateIndexValueDate(IndexON,D2296)</f>
        <v>55605</v>
      </c>
      <c r="F2296" s="193">
        <f>IFERROR(_xll.qlIndexFixing(IndexON,D2296,TRUE,_xll.ohTrigger(RecalcTrigger,TriggerON)),NA())</f>
        <v>1.217832104504879E-2</v>
      </c>
      <c r="H2296" s="42">
        <f>_xll.qlCalendarAdvance(Calendar,$H2295,B2296,"f",FALSE)</f>
        <v>55605</v>
      </c>
      <c r="I2296" s="177">
        <f>_xll.qlInterestRateIndexValueDate(Index1M,$H2296)</f>
        <v>55607</v>
      </c>
      <c r="J2296" s="182">
        <f>IFERROR(_xll.qlIndexFixing(Index1M,$H2296,TRUE,_xll.ohTrigger(RecalcTrigger,Trigger1M)),NA())</f>
        <v>1.231618634768783E-2</v>
      </c>
      <c r="K2296" s="44">
        <f>IFERROR(_xll.qlIndexFixing(Index3M,H2296,TRUE,_xll.ohTrigger(RecalcTrigger,Trigger3M)),NA())</f>
        <v>1.2420436582115803E-2</v>
      </c>
      <c r="L2296" s="44">
        <f>IFERROR(_xll.qlIndexFixing(Index6M,$H2296,TRUE,_xll.ohTrigger(RecalcTrigger,Trigger6M)),NA())</f>
        <v>1.276834792081276E-2</v>
      </c>
      <c r="M2296" s="183">
        <f>IFERROR(_xll.qlIndexFixing(Index1Y,$H2296,TRUE,_xll.ohTrigger(RecalcTrigger,Trigger1Y)),NA())</f>
        <v>1.2871597963576665E-2</v>
      </c>
      <c r="N2296" s="182">
        <f>IFERROR(_xll.qlIndexFixing(ONIndex1M,I2296,TRUE,_xll.ohTrigger(RecalcTrigger,Trigger1M)),NA())</f>
        <v>1.2317106833350522E-2</v>
      </c>
      <c r="O2296" s="44">
        <f>IFERROR(_xll.qlIndexFixing(ONIndex3M,I2296,TRUE,_xll.ohTrigger(RecalcTrigger,Trigger3M)),NA())</f>
        <v>1.241973989891676E-2</v>
      </c>
      <c r="P2296" s="44">
        <f>IFERROR(_xll.qlIndexFixing(ONIndex6M,I2296,TRUE,_xll.ohTrigger(RecalcTrigger,Trigger6M)),NA())</f>
        <v>1.2748419350652185E-2</v>
      </c>
      <c r="Q2296" s="183">
        <f>IFERROR(_xll.qlIndexFixing(ONIndex1Y,I2296,TRUE,_xll.ohTrigger(RecalcTrigger,Trigger1Y)),NA())</f>
        <v>1.2889392047288339E-2</v>
      </c>
    </row>
    <row r="2297" spans="2:17" x14ac:dyDescent="0.2">
      <c r="B2297" s="39" t="s">
        <v>42</v>
      </c>
      <c r="D2297" s="42">
        <f>_xll.qlCalendarAdvance(Calendar,$D2296,B2297,"f",FALSE)</f>
        <v>55612</v>
      </c>
      <c r="E2297" s="177">
        <f>_xll.qlInterestRateIndexValueDate(IndexON,D2297)</f>
        <v>55612</v>
      </c>
      <c r="F2297" s="193">
        <f>IFERROR(_xll.qlIndexFixing(IndexON,D2297,TRUE,_xll.ohTrigger(RecalcTrigger,TriggerON)),NA())</f>
        <v>1.2178321045128726E-2</v>
      </c>
      <c r="H2297" s="42">
        <f>_xll.qlCalendarAdvance(Calendar,$H2296,B2297,"f",FALSE)</f>
        <v>55612</v>
      </c>
      <c r="I2297" s="177">
        <f>_xll.qlInterestRateIndexValueDate(Index1M,$H2297)</f>
        <v>55614</v>
      </c>
      <c r="J2297" s="182">
        <f>IFERROR(_xll.qlIndexFixing(Index1M,$H2297,TRUE,_xll.ohTrigger(RecalcTrigger,Trigger1M)),NA())</f>
        <v>1.2311747321599991E-2</v>
      </c>
      <c r="K2297" s="44">
        <f>IFERROR(_xll.qlIndexFixing(Index3M,H2297,TRUE,_xll.ohTrigger(RecalcTrigger,Trigger3M)),NA())</f>
        <v>1.2417239151920905E-2</v>
      </c>
      <c r="L2297" s="44">
        <f>IFERROR(_xll.qlIndexFixing(Index6M,$H2297,TRUE,_xll.ohTrigger(RecalcTrigger,Trigger6M)),NA())</f>
        <v>1.2766502185803172E-2</v>
      </c>
      <c r="M2297" s="183">
        <f>IFERROR(_xll.qlIndexFixing(Index1Y,$H2297,TRUE,_xll.ohTrigger(RecalcTrigger,Trigger1Y)),NA())</f>
        <v>1.2867344461193489E-2</v>
      </c>
      <c r="N2297" s="182">
        <f>IFERROR(_xll.qlIndexFixing(ONIndex1M,I2297,TRUE,_xll.ohTrigger(RecalcTrigger,Trigger1M)),NA())</f>
        <v>1.2312593653600601E-2</v>
      </c>
      <c r="O2297" s="44">
        <f>IFERROR(_xll.qlIndexFixing(ONIndex3M,I2297,TRUE,_xll.ohTrigger(RecalcTrigger,Trigger3M)),NA())</f>
        <v>1.2416607579393002E-2</v>
      </c>
      <c r="P2297" s="44">
        <f>IFERROR(_xll.qlIndexFixing(ONIndex6M,I2297,TRUE,_xll.ohTrigger(RecalcTrigger,Trigger6M)),NA())</f>
        <v>1.2746918291774989E-2</v>
      </c>
      <c r="Q2297" s="183">
        <f>IFERROR(_xll.qlIndexFixing(ONIndex1Y,I2297,TRUE,_xll.ohTrigger(RecalcTrigger,Trigger1Y)),NA())</f>
        <v>1.2885725645945811E-2</v>
      </c>
    </row>
    <row r="2298" spans="2:17" x14ac:dyDescent="0.2">
      <c r="B2298" s="39" t="s">
        <v>42</v>
      </c>
      <c r="D2298" s="42">
        <f>_xll.qlCalendarAdvance(Calendar,$D2297,B2298,"f",FALSE)</f>
        <v>55619</v>
      </c>
      <c r="E2298" s="177">
        <f>_xll.qlInterestRateIndexValueDate(IndexON,D2298)</f>
        <v>55619</v>
      </c>
      <c r="F2298" s="193">
        <f>IFERROR(_xll.qlIndexFixing(IndexON,D2298,TRUE,_xll.ohTrigger(RecalcTrigger,TriggerON)),NA())</f>
        <v>1.2178321045128726E-2</v>
      </c>
      <c r="H2298" s="42">
        <f>_xll.qlCalendarAdvance(Calendar,$H2297,B2298,"f",FALSE)</f>
        <v>55619</v>
      </c>
      <c r="I2298" s="177">
        <f>_xll.qlInterestRateIndexValueDate(Index1M,$H2298)</f>
        <v>55621</v>
      </c>
      <c r="J2298" s="182">
        <f>IFERROR(_xll.qlIndexFixing(Index1M,$H2298,TRUE,_xll.ohTrigger(RecalcTrigger,Trigger1M)),NA())</f>
        <v>1.2307169943698758E-2</v>
      </c>
      <c r="K2298" s="44">
        <f>IFERROR(_xll.qlIndexFixing(Index3M,H2298,TRUE,_xll.ohTrigger(RecalcTrigger,Trigger3M)),NA())</f>
        <v>1.2414032247222187E-2</v>
      </c>
      <c r="L2298" s="44">
        <f>IFERROR(_xll.qlIndexFixing(Index6M,$H2298,TRUE,_xll.ohTrigger(RecalcTrigger,Trigger6M)),NA())</f>
        <v>1.2764629588078289E-2</v>
      </c>
      <c r="M2298" s="183">
        <f>IFERROR(_xll.qlIndexFixing(Index1Y,$H2298,TRUE,_xll.ohTrigger(RecalcTrigger,Trigger1Y)),NA())</f>
        <v>1.286323505305062E-2</v>
      </c>
      <c r="N2298" s="182">
        <f>IFERROR(_xll.qlIndexFixing(ONIndex1M,I2298,TRUE,_xll.ohTrigger(RecalcTrigger,Trigger1M)),NA())</f>
        <v>1.230805736713414E-2</v>
      </c>
      <c r="O2298" s="44">
        <f>IFERROR(_xll.qlIndexFixing(ONIndex3M,I2298,TRUE,_xll.ohTrigger(RecalcTrigger,Trigger3M)),NA())</f>
        <v>1.2413465866982776E-2</v>
      </c>
      <c r="P2298" s="44">
        <f>IFERROR(_xll.qlIndexFixing(ONIndex6M,I2298,TRUE,_xll.ohTrigger(RecalcTrigger,Trigger6M)),NA())</f>
        <v>1.2745391174622256E-2</v>
      </c>
      <c r="Q2298" s="183">
        <f>IFERROR(_xll.qlIndexFixing(ONIndex1Y,I2298,TRUE,_xll.ohTrigger(RecalcTrigger,Trigger1Y)),NA())</f>
        <v>1.2882041998798499E-2</v>
      </c>
    </row>
    <row r="2299" spans="2:17" x14ac:dyDescent="0.2">
      <c r="B2299" s="39" t="s">
        <v>42</v>
      </c>
      <c r="D2299" s="42">
        <f>_xll.qlCalendarAdvance(Calendar,$D2298,B2299,"f",FALSE)</f>
        <v>55626</v>
      </c>
      <c r="E2299" s="177">
        <f>_xll.qlInterestRateIndexValueDate(IndexON,D2299)</f>
        <v>55626</v>
      </c>
      <c r="F2299" s="193">
        <f>IFERROR(_xll.qlIndexFixing(IndexON,D2299,TRUE,_xll.ohTrigger(RecalcTrigger,TriggerON)),NA())</f>
        <v>1.217832104504879E-2</v>
      </c>
      <c r="H2299" s="42">
        <f>_xll.qlCalendarAdvance(Calendar,$H2298,B2299,"f",FALSE)</f>
        <v>55626</v>
      </c>
      <c r="I2299" s="177">
        <f>_xll.qlInterestRateIndexValueDate(Index1M,$H2299)</f>
        <v>55632</v>
      </c>
      <c r="J2299" s="182">
        <f>IFERROR(_xll.qlIndexFixing(Index1M,$H2299,TRUE,_xll.ohTrigger(RecalcTrigger,Trigger1M)),NA())</f>
        <v>1.2300051495810926E-2</v>
      </c>
      <c r="K2299" s="44">
        <f>IFERROR(_xll.qlIndexFixing(Index3M,H2299,TRUE,_xll.ohTrigger(RecalcTrigger,Trigger3M)),NA())</f>
        <v>1.240897366062994E-2</v>
      </c>
      <c r="L2299" s="44">
        <f>IFERROR(_xll.qlIndexFixing(Index6M,$H2299,TRUE,_xll.ohTrigger(RecalcTrigger,Trigger6M)),NA())</f>
        <v>1.2761473228580516E-2</v>
      </c>
      <c r="M2299" s="183">
        <f>IFERROR(_xll.qlIndexFixing(Index1Y,$H2299,TRUE,_xll.ohTrigger(RecalcTrigger,Trigger1Y)),NA())</f>
        <v>1.2856782584513789E-2</v>
      </c>
      <c r="N2299" s="182">
        <f>IFERROR(_xll.qlIndexFixing(ONIndex1M,I2299,TRUE,_xll.ohTrigger(RecalcTrigger,Trigger1M)),NA())</f>
        <v>1.2302190995026052E-2</v>
      </c>
      <c r="O2299" s="44">
        <f>IFERROR(_xll.qlIndexFixing(ONIndex3M,I2299,TRUE,_xll.ohTrigger(RecalcTrigger,Trigger3M)),NA())</f>
        <v>1.2409412705736145E-2</v>
      </c>
      <c r="P2299" s="44">
        <f>IFERROR(_xll.qlIndexFixing(ONIndex6M,I2299,TRUE,_xll.ohTrigger(RecalcTrigger,Trigger6M)),NA())</f>
        <v>1.2743389367582125E-2</v>
      </c>
      <c r="Q2299" s="183">
        <f>IFERROR(_xll.qlIndexFixing(ONIndex1Y,I2299,TRUE,_xll.ohTrigger(RecalcTrigger,Trigger1Y)),NA())</f>
        <v>1.2877280498324595E-2</v>
      </c>
    </row>
    <row r="2300" spans="2:17" x14ac:dyDescent="0.2">
      <c r="B2300" s="39" t="s">
        <v>42</v>
      </c>
      <c r="D2300" s="42">
        <f>_xll.qlCalendarAdvance(Calendar,$D2299,B2300,"f",FALSE)</f>
        <v>55633</v>
      </c>
      <c r="E2300" s="177">
        <f>_xll.qlInterestRateIndexValueDate(IndexON,D2300)</f>
        <v>55633</v>
      </c>
      <c r="F2300" s="193">
        <f>IFERROR(_xll.qlIndexFixing(IndexON,D2300,TRUE,_xll.ohTrigger(RecalcTrigger,TriggerON)),NA())</f>
        <v>1.2178321045128726E-2</v>
      </c>
      <c r="H2300" s="42">
        <f>_xll.qlCalendarAdvance(Calendar,$H2299,B2300,"f",FALSE)</f>
        <v>55633</v>
      </c>
      <c r="I2300" s="177">
        <f>_xll.qlInterestRateIndexValueDate(Index1M,$H2300)</f>
        <v>55635</v>
      </c>
      <c r="J2300" s="182">
        <f>IFERROR(_xll.qlIndexFixing(Index1M,$H2300,TRUE,_xll.ohTrigger(RecalcTrigger,Trigger1M)),NA())</f>
        <v>1.2297945523621946E-2</v>
      </c>
      <c r="K2300" s="44">
        <f>IFERROR(_xll.qlIndexFixing(Index3M,H2300,TRUE,_xll.ohTrigger(RecalcTrigger,Trigger3M)),NA())</f>
        <v>1.2407589976796933E-2</v>
      </c>
      <c r="L2300" s="44">
        <f>IFERROR(_xll.qlIndexFixing(Index6M,$H2300,TRUE,_xll.ohTrigger(RecalcTrigger,Trigger6M)),NA())</f>
        <v>1.276080360239348E-2</v>
      </c>
      <c r="M2300" s="183">
        <f>IFERROR(_xll.qlIndexFixing(Index1Y,$H2300,TRUE,_xll.ohTrigger(RecalcTrigger,Trigger1Y)),NA())</f>
        <v>1.2854799538840422E-2</v>
      </c>
      <c r="N2300" s="182">
        <f>IFERROR(_xll.qlIndexFixing(ONIndex1M,I2300,TRUE,_xll.ohTrigger(RecalcTrigger,Trigger1M)),NA())</f>
        <v>1.2298797148662111E-2</v>
      </c>
      <c r="O2300" s="44">
        <f>IFERROR(_xll.qlIndexFixing(ONIndex3M,I2300,TRUE,_xll.ohTrigger(RecalcTrigger,Trigger3M)),NA())</f>
        <v>1.2407141884245299E-2</v>
      </c>
      <c r="P2300" s="44">
        <f>IFERROR(_xll.qlIndexFixing(ONIndex6M,I2300,TRUE,_xll.ohTrigger(RecalcTrigger,Trigger6M)),NA())</f>
        <v>1.2742370184923857E-2</v>
      </c>
      <c r="Q2300" s="183">
        <f>IFERROR(_xll.qlIndexFixing(ONIndex1Y,I2300,TRUE,_xll.ohTrigger(RecalcTrigger,Trigger1Y)),NA())</f>
        <v>1.2874586776279173E-2</v>
      </c>
    </row>
    <row r="2301" spans="2:17" x14ac:dyDescent="0.2">
      <c r="B2301" s="39" t="s">
        <v>42</v>
      </c>
      <c r="D2301" s="42">
        <f>_xll.qlCalendarAdvance(Calendar,$D2300,B2301,"f",FALSE)</f>
        <v>55641</v>
      </c>
      <c r="E2301" s="177">
        <f>_xll.qlInterestRateIndexValueDate(IndexON,D2301)</f>
        <v>55641</v>
      </c>
      <c r="F2301" s="193">
        <f>IFERROR(_xll.qlIndexFixing(IndexON,D2301,TRUE,_xll.ohTrigger(RecalcTrigger,TriggerON)),NA())</f>
        <v>1.2178321045128726E-2</v>
      </c>
      <c r="H2301" s="42">
        <f>_xll.qlCalendarAdvance(Calendar,$H2300,B2301,"f",FALSE)</f>
        <v>55641</v>
      </c>
      <c r="I2301" s="177">
        <f>_xll.qlInterestRateIndexValueDate(Index1M,$H2301)</f>
        <v>55645</v>
      </c>
      <c r="J2301" s="182">
        <f>IFERROR(_xll.qlIndexFixing(Index1M,$H2301,TRUE,_xll.ohTrigger(RecalcTrigger,Trigger1M)),NA())</f>
        <v>1.2291299667807889E-2</v>
      </c>
      <c r="K2301" s="44">
        <f>IFERROR(_xll.qlIndexFixing(Index3M,H2301,TRUE,_xll.ohTrigger(RecalcTrigger,Trigger3M)),NA())</f>
        <v>1.2402945281499121E-2</v>
      </c>
      <c r="L2301" s="44">
        <f>IFERROR(_xll.qlIndexFixing(Index6M,$H2301,TRUE,_xll.ohTrigger(RecalcTrigger,Trigger6M)),NA())</f>
        <v>1.2757928805820714E-2</v>
      </c>
      <c r="M2301" s="183">
        <f>IFERROR(_xll.qlIndexFixing(Index1Y,$H2301,TRUE,_xll.ohTrigger(RecalcTrigger,Trigger1Y)),NA())</f>
        <v>1.2848904369797578E-2</v>
      </c>
      <c r="N2301" s="182">
        <f>IFERROR(_xll.qlIndexFixing(ONIndex1M,I2301,TRUE,_xll.ohTrigger(RecalcTrigger,Trigger1M)),NA())</f>
        <v>1.2293649681929253E-2</v>
      </c>
      <c r="O2301" s="44">
        <f>IFERROR(_xll.qlIndexFixing(ONIndex3M,I2301,TRUE,_xll.ohTrigger(RecalcTrigger,Trigger3M)),NA())</f>
        <v>1.2403530660085593E-2</v>
      </c>
      <c r="P2301" s="44">
        <f>IFERROR(_xll.qlIndexFixing(ONIndex6M,I2301,TRUE,_xll.ohTrigger(RecalcTrigger,Trigger6M)),NA())</f>
        <v>1.2740421457344553E-2</v>
      </c>
      <c r="Q2301" s="183">
        <f>IFERROR(_xll.qlIndexFixing(ONIndex1Y,I2301,TRUE,_xll.ohTrigger(RecalcTrigger,Trigger1Y)),NA())</f>
        <v>1.2870352258183004E-2</v>
      </c>
    </row>
    <row r="2302" spans="2:17" x14ac:dyDescent="0.2">
      <c r="B2302" s="39" t="s">
        <v>42</v>
      </c>
      <c r="D2302" s="42">
        <f>_xll.qlCalendarAdvance(Calendar,$D2301,B2302,"f",FALSE)</f>
        <v>55648</v>
      </c>
      <c r="E2302" s="177">
        <f>_xll.qlInterestRateIndexValueDate(IndexON,D2302)</f>
        <v>55648</v>
      </c>
      <c r="F2302" s="193">
        <f>IFERROR(_xll.qlIndexFixing(IndexON,D2302,TRUE,_xll.ohTrigger(RecalcTrigger,TriggerON)),NA())</f>
        <v>1.2178321045128726E-2</v>
      </c>
      <c r="H2302" s="42">
        <f>_xll.qlCalendarAdvance(Calendar,$H2301,B2302,"f",FALSE)</f>
        <v>55648</v>
      </c>
      <c r="I2302" s="177">
        <f>_xll.qlInterestRateIndexValueDate(Index1M,$H2302)</f>
        <v>55652</v>
      </c>
      <c r="J2302" s="182">
        <f>IFERROR(_xll.qlIndexFixing(Index1M,$H2302,TRUE,_xll.ohTrigger(RecalcTrigger,Trigger1M)),NA())</f>
        <v>1.2286619256716935E-2</v>
      </c>
      <c r="K2302" s="44">
        <f>IFERROR(_xll.qlIndexFixing(Index3M,H2302,TRUE,_xll.ohTrigger(RecalcTrigger,Trigger3M)),NA())</f>
        <v>1.2399695512225438E-2</v>
      </c>
      <c r="L2302" s="44">
        <f>IFERROR(_xll.qlIndexFixing(Index6M,$H2302,TRUE,_xll.ohTrigger(RecalcTrigger,Trigger6M)),NA())</f>
        <v>1.2755938659946529E-2</v>
      </c>
      <c r="M2302" s="183">
        <f>IFERROR(_xll.qlIndexFixing(Index1Y,$H2302,TRUE,_xll.ohTrigger(RecalcTrigger,Trigger1Y)),NA())</f>
        <v>1.2844636214553109E-2</v>
      </c>
      <c r="N2302" s="182">
        <f>IFERROR(_xll.qlIndexFixing(ONIndex1M,I2302,TRUE,_xll.ohTrigger(RecalcTrigger,Trigger1M)),NA())</f>
        <v>1.228901732790888E-2</v>
      </c>
      <c r="O2302" s="44">
        <f>IFERROR(_xll.qlIndexFixing(ONIndex3M,I2302,TRUE,_xll.ohTrigger(RecalcTrigger,Trigger3M)),NA())</f>
        <v>1.2400349934722499E-2</v>
      </c>
      <c r="P2302" s="44">
        <f>IFERROR(_xll.qlIndexFixing(ONIndex6M,I2302,TRUE,_xll.ohTrigger(RecalcTrigger,Trigger6M)),NA())</f>
        <v>1.2738785848656065E-2</v>
      </c>
      <c r="Q2302" s="183">
        <f>IFERROR(_xll.qlIndexFixing(ONIndex1Y,I2302,TRUE,_xll.ohTrigger(RecalcTrigger,Trigger1Y)),NA())</f>
        <v>1.2866596887528559E-2</v>
      </c>
    </row>
    <row r="2303" spans="2:17" x14ac:dyDescent="0.2">
      <c r="B2303" s="39" t="s">
        <v>42</v>
      </c>
      <c r="D2303" s="42">
        <f>_xll.qlCalendarAdvance(Calendar,$D2302,B2303,"f",FALSE)</f>
        <v>55655</v>
      </c>
      <c r="E2303" s="177">
        <f>_xll.qlInterestRateIndexValueDate(IndexON,D2303)</f>
        <v>55655</v>
      </c>
      <c r="F2303" s="193">
        <f>IFERROR(_xll.qlIndexFixing(IndexON,D2303,TRUE,_xll.ohTrigger(RecalcTrigger,TriggerON)),NA())</f>
        <v>1.217832104504879E-2</v>
      </c>
      <c r="H2303" s="42">
        <f>_xll.qlCalendarAdvance(Calendar,$H2302,B2303,"f",FALSE)</f>
        <v>55655</v>
      </c>
      <c r="I2303" s="177">
        <f>_xll.qlInterestRateIndexValueDate(Index1M,$H2303)</f>
        <v>55659</v>
      </c>
      <c r="J2303" s="182">
        <f>IFERROR(_xll.qlIndexFixing(Index1M,$H2303,TRUE,_xll.ohTrigger(RecalcTrigger,Trigger1M)),NA())</f>
        <v>1.22819154933304E-2</v>
      </c>
      <c r="K2303" s="44">
        <f>IFERROR(_xll.qlIndexFixing(Index3M,H2303,TRUE,_xll.ohTrigger(RecalcTrigger,Trigger3M)),NA())</f>
        <v>1.2396436216559906E-2</v>
      </c>
      <c r="L2303" s="44">
        <f>IFERROR(_xll.qlIndexFixing(Index6M,$H2303,TRUE,_xll.ohTrigger(RecalcTrigger,Trigger6M)),NA())</f>
        <v>1.2753921381665154E-2</v>
      </c>
      <c r="M2303" s="183">
        <f>IFERROR(_xll.qlIndexFixing(Index1Y,$H2303,TRUE,_xll.ohTrigger(RecalcTrigger,Trigger1Y)),NA())</f>
        <v>1.2840349798139845E-2</v>
      </c>
      <c r="N2303" s="182">
        <f>IFERROR(_xll.qlIndexFixing(ONIndex1M,I2303,TRUE,_xll.ohTrigger(RecalcTrigger,Trigger1M)),NA())</f>
        <v>1.2284361702983304E-2</v>
      </c>
      <c r="O2303" s="44">
        <f>IFERROR(_xll.qlIndexFixing(ONIndex3M,I2303,TRUE,_xll.ohTrigger(RecalcTrigger,Trigger3M)),NA())</f>
        <v>1.2397159768191557E-2</v>
      </c>
      <c r="P2303" s="44">
        <f>IFERROR(_xll.qlIndexFixing(ONIndex6M,I2303,TRUE,_xll.ohTrigger(RecalcTrigger,Trigger6M)),NA())</f>
        <v>1.2737123923098892E-2</v>
      </c>
      <c r="Q2303" s="183">
        <f>IFERROR(_xll.qlIndexFixing(ONIndex1Y,I2303,TRUE,_xll.ohTrigger(RecalcTrigger,Trigger1Y)),NA())</f>
        <v>1.2862824137656048E-2</v>
      </c>
    </row>
    <row r="2304" spans="2:17" x14ac:dyDescent="0.2">
      <c r="B2304" s="39" t="s">
        <v>42</v>
      </c>
      <c r="D2304" s="42">
        <f>_xll.qlCalendarAdvance(Calendar,$D2303,B2304,"f",FALSE)</f>
        <v>55662</v>
      </c>
      <c r="E2304" s="177">
        <f>_xll.qlInterestRateIndexValueDate(IndexON,D2304)</f>
        <v>55662</v>
      </c>
      <c r="F2304" s="193">
        <f>IFERROR(_xll.qlIndexFixing(IndexON,D2304,TRUE,_xll.ohTrigger(RecalcTrigger,TriggerON)),NA())</f>
        <v>1.217832104504879E-2</v>
      </c>
      <c r="H2304" s="42">
        <f>_xll.qlCalendarAdvance(Calendar,$H2303,B2304,"f",FALSE)</f>
        <v>55662</v>
      </c>
      <c r="I2304" s="177">
        <f>_xll.qlInterestRateIndexValueDate(Index1M,$H2304)</f>
        <v>55666</v>
      </c>
      <c r="J2304" s="182">
        <f>IFERROR(_xll.qlIndexFixing(Index1M,$H2304,TRUE,_xll.ohTrigger(RecalcTrigger,Trigger1M)),NA())</f>
        <v>1.2277188345679018E-2</v>
      </c>
      <c r="K2304" s="44">
        <f>IFERROR(_xll.qlIndexFixing(Index3M,H2304,TRUE,_xll.ohTrigger(RecalcTrigger,Trigger3M)),NA())</f>
        <v>1.2393167385119594E-2</v>
      </c>
      <c r="L2304" s="44">
        <f>IFERROR(_xll.qlIndexFixing(Index6M,$H2304,TRUE,_xll.ohTrigger(RecalcTrigger,Trigger6M)),NA())</f>
        <v>1.275187692046395E-2</v>
      </c>
      <c r="M2304" s="183">
        <f>IFERROR(_xll.qlIndexFixing(Index1Y,$H2304,TRUE,_xll.ohTrigger(RecalcTrigger,Trigger1Y)),NA())</f>
        <v>1.2836045094559731E-2</v>
      </c>
      <c r="N2304" s="182">
        <f>IFERROR(_xll.qlIndexFixing(ONIndex1M,I2304,TRUE,_xll.ohTrigger(RecalcTrigger,Trigger1M)),NA())</f>
        <v>1.2279682775258038E-2</v>
      </c>
      <c r="O2304" s="44">
        <f>IFERROR(_xll.qlIndexFixing(ONIndex3M,I2304,TRUE,_xll.ohTrigger(RecalcTrigger,Trigger3M)),NA())</f>
        <v>1.2393960151459993E-2</v>
      </c>
      <c r="P2304" s="44">
        <f>IFERROR(_xll.qlIndexFixing(ONIndex6M,I2304,TRUE,_xll.ohTrigger(RecalcTrigger,Trigger6M)),NA())</f>
        <v>1.2735435630393255E-2</v>
      </c>
      <c r="Q2304" s="183">
        <f>IFERROR(_xll.qlIndexFixing(ONIndex1Y,I2304,TRUE,_xll.ohTrigger(RecalcTrigger,Trigger1Y)),NA())</f>
        <v>1.2859033982905999E-2</v>
      </c>
    </row>
    <row r="2305" spans="2:17" x14ac:dyDescent="0.2">
      <c r="B2305" s="39" t="s">
        <v>42</v>
      </c>
      <c r="D2305" s="42">
        <f>_xll.qlCalendarAdvance(Calendar,$D2304,B2305,"f",FALSE)</f>
        <v>55669</v>
      </c>
      <c r="E2305" s="177">
        <f>_xll.qlInterestRateIndexValueDate(IndexON,D2305)</f>
        <v>55669</v>
      </c>
      <c r="F2305" s="193">
        <f>IFERROR(_xll.qlIndexFixing(IndexON,D2305,TRUE,_xll.ohTrigger(RecalcTrigger,TriggerON)),NA())</f>
        <v>1.2178321045128726E-2</v>
      </c>
      <c r="H2305" s="42">
        <f>_xll.qlCalendarAdvance(Calendar,$H2304,B2305,"f",FALSE)</f>
        <v>55669</v>
      </c>
      <c r="I2305" s="177">
        <f>_xll.qlInterestRateIndexValueDate(Index1M,$H2305)</f>
        <v>55673</v>
      </c>
      <c r="J2305" s="182">
        <f>IFERROR(_xll.qlIndexFixing(Index1M,$H2305,TRUE,_xll.ohTrigger(RecalcTrigger,Trigger1M)),NA())</f>
        <v>1.2272569981349513E-2</v>
      </c>
      <c r="K2305" s="44">
        <f>IFERROR(_xll.qlIndexFixing(Index3M,H2305,TRUE,_xll.ohTrigger(RecalcTrigger,Trigger3M)),NA())</f>
        <v>1.2389889008526788E-2</v>
      </c>
      <c r="L2305" s="44">
        <f>IFERROR(_xll.qlIndexFixing(Index6M,$H2305,TRUE,_xll.ohTrigger(RecalcTrigger,Trigger6M)),NA())</f>
        <v>1.2749737334015288E-2</v>
      </c>
      <c r="M2305" s="183">
        <f>IFERROR(_xll.qlIndexFixing(Index1Y,$H2305,TRUE,_xll.ohTrigger(RecalcTrigger,Trigger1Y)),NA())</f>
        <v>1.2831722077815589E-2</v>
      </c>
      <c r="N2305" s="182">
        <f>IFERROR(_xll.qlIndexFixing(ONIndex1M,I2305,TRUE,_xll.ohTrigger(RecalcTrigger,Trigger1M)),NA())</f>
        <v>1.2274980512518852E-2</v>
      </c>
      <c r="O2305" s="44">
        <f>IFERROR(_xll.qlIndexFixing(ONIndex3M,I2305,TRUE,_xll.ohTrigger(RecalcTrigger,Trigger3M)),NA())</f>
        <v>1.239075107493548E-2</v>
      </c>
      <c r="P2305" s="44">
        <f>IFERROR(_xll.qlIndexFixing(ONIndex6M,I2305,TRUE,_xll.ohTrigger(RecalcTrigger,Trigger6M)),NA())</f>
        <v>1.2733720920179437E-2</v>
      </c>
      <c r="Q2305" s="183">
        <f>IFERROR(_xll.qlIndexFixing(ONIndex1Y,I2305,TRUE,_xll.ohTrigger(RecalcTrigger,Trigger1Y)),NA())</f>
        <v>1.2855226397139319E-2</v>
      </c>
    </row>
    <row r="2306" spans="2:17" x14ac:dyDescent="0.2">
      <c r="B2306" s="39" t="s">
        <v>42</v>
      </c>
      <c r="D2306" s="42">
        <f>_xll.qlCalendarAdvance(Calendar,$D2305,B2306,"f",FALSE)</f>
        <v>55676</v>
      </c>
      <c r="E2306" s="177">
        <f>_xll.qlInterestRateIndexValueDate(IndexON,D2306)</f>
        <v>55676</v>
      </c>
      <c r="F2306" s="193">
        <f>IFERROR(_xll.qlIndexFixing(IndexON,D2306,TRUE,_xll.ohTrigger(RecalcTrigger,TriggerON)),NA())</f>
        <v>1.2178321045128726E-2</v>
      </c>
      <c r="H2306" s="42">
        <f>_xll.qlCalendarAdvance(Calendar,$H2305,B2306,"f",FALSE)</f>
        <v>55676</v>
      </c>
      <c r="I2306" s="177">
        <f>_xll.qlInterestRateIndexValueDate(Index1M,$H2306)</f>
        <v>55680</v>
      </c>
      <c r="J2306" s="182">
        <f>IFERROR(_xll.qlIndexFixing(Index1M,$H2306,TRUE,_xll.ohTrigger(RecalcTrigger,Trigger1M)),NA())</f>
        <v>1.2267797809470515E-2</v>
      </c>
      <c r="K2306" s="44">
        <f>IFERROR(_xll.qlIndexFixing(Index3M,H2306,TRUE,_xll.ohTrigger(RecalcTrigger,Trigger3M)),NA())</f>
        <v>1.2386601077401166E-2</v>
      </c>
      <c r="L2306" s="44">
        <f>IFERROR(_xll.qlIndexFixing(Index6M,$H2306,TRUE,_xll.ohTrigger(RecalcTrigger,Trigger6M)),NA())</f>
        <v>1.2747640395766893E-2</v>
      </c>
      <c r="M2306" s="183">
        <f>IFERROR(_xll.qlIndexFixing(Index1Y,$H2306,TRUE,_xll.ohTrigger(RecalcTrigger,Trigger1Y)),NA())</f>
        <v>1.282738072191178E-2</v>
      </c>
      <c r="N2306" s="182">
        <f>IFERROR(_xll.qlIndexFixing(ONIndex1M,I2306,TRUE,_xll.ohTrigger(RecalcTrigger,Trigger1M)),NA())</f>
        <v>1.2270254883031129E-2</v>
      </c>
      <c r="O2306" s="44">
        <f>IFERROR(_xll.qlIndexFixing(ONIndex3M,I2306,TRUE,_xll.ohTrigger(RecalcTrigger,Trigger3M)),NA())</f>
        <v>1.2387532529185563E-2</v>
      </c>
      <c r="P2306" s="44">
        <f>IFERROR(_xll.qlIndexFixing(ONIndex6M,I2306,TRUE,_xll.ohTrigger(RecalcTrigger,Trigger6M)),NA())</f>
        <v>1.2731979742337529E-2</v>
      </c>
      <c r="Q2306" s="183">
        <f>IFERROR(_xll.qlIndexFixing(ONIndex1Y,I2306,TRUE,_xll.ohTrigger(RecalcTrigger,Trigger1Y)),NA())</f>
        <v>1.2851401354456726E-2</v>
      </c>
    </row>
    <row r="2307" spans="2:17" x14ac:dyDescent="0.2">
      <c r="B2307" s="39" t="s">
        <v>42</v>
      </c>
      <c r="D2307" s="42">
        <f>_xll.qlCalendarAdvance(Calendar,$D2306,B2307,"f",FALSE)</f>
        <v>55683</v>
      </c>
      <c r="E2307" s="177">
        <f>_xll.qlInterestRateIndexValueDate(IndexON,D2307)</f>
        <v>55683</v>
      </c>
      <c r="F2307" s="193">
        <f>IFERROR(_xll.qlIndexFixing(IndexON,D2307,TRUE,_xll.ohTrigger(RecalcTrigger,TriggerON)),NA())</f>
        <v>1.2178321045128726E-2</v>
      </c>
      <c r="H2307" s="42">
        <f>_xll.qlCalendarAdvance(Calendar,$H2306,B2307,"f",FALSE)</f>
        <v>55683</v>
      </c>
      <c r="I2307" s="177">
        <f>_xll.qlInterestRateIndexValueDate(Index1M,$H2307)</f>
        <v>55687</v>
      </c>
      <c r="J2307" s="182">
        <f>IFERROR(_xll.qlIndexFixing(Index1M,$H2307,TRUE,_xll.ohTrigger(RecalcTrigger,Trigger1M)),NA())</f>
        <v>1.2263002160475267E-2</v>
      </c>
      <c r="K2307" s="44">
        <f>IFERROR(_xll.qlIndexFixing(Index3M,H2307,TRUE,_xll.ohTrigger(RecalcTrigger,Trigger3M)),NA())</f>
        <v>1.2383303582363272E-2</v>
      </c>
      <c r="L2307" s="44">
        <f>IFERROR(_xll.qlIndexFixing(Index6M,$H2307,TRUE,_xll.ohTrigger(RecalcTrigger,Trigger6M)),NA())</f>
        <v>1.2745516127626266E-2</v>
      </c>
      <c r="M2307" s="183">
        <f>IFERROR(_xll.qlIndexFixing(Index1Y,$H2307,TRUE,_xll.ohTrigger(RecalcTrigger,Trigger1Y)),NA())</f>
        <v>1.2823021000853968E-2</v>
      </c>
      <c r="N2307" s="182">
        <f>IFERROR(_xll.qlIndexFixing(ONIndex1M,I2307,TRUE,_xll.ohTrigger(RecalcTrigger,Trigger1M)),NA())</f>
        <v>1.2265505855060255E-2</v>
      </c>
      <c r="O2307" s="44">
        <f>IFERROR(_xll.qlIndexFixing(ONIndex3M,I2307,TRUE,_xll.ohTrigger(RecalcTrigger,Trigger3M)),NA())</f>
        <v>1.2384304504857724E-2</v>
      </c>
      <c r="P2307" s="44">
        <f>IFERROR(_xll.qlIndexFixing(ONIndex6M,I2307,TRUE,_xll.ohTrigger(RecalcTrigger,Trigger6M)),NA())</f>
        <v>1.2730212046587752E-2</v>
      </c>
      <c r="Q2307" s="183">
        <f>IFERROR(_xll.qlIndexFixing(ONIndex1Y,I2307,TRUE,_xll.ohTrigger(RecalcTrigger,Trigger1Y)),NA())</f>
        <v>1.2847558829038874E-2</v>
      </c>
    </row>
    <row r="2308" spans="2:17" x14ac:dyDescent="0.2">
      <c r="B2308" s="39" t="s">
        <v>42</v>
      </c>
      <c r="D2308" s="42">
        <f>_xll.qlCalendarAdvance(Calendar,$D2307,B2308,"f",FALSE)</f>
        <v>55690</v>
      </c>
      <c r="E2308" s="177">
        <f>_xll.qlInterestRateIndexValueDate(IndexON,D2308)</f>
        <v>55690</v>
      </c>
      <c r="F2308" s="193">
        <f>IFERROR(_xll.qlIndexFixing(IndexON,D2308,TRUE,_xll.ohTrigger(RecalcTrigger,TriggerON)),NA())</f>
        <v>1.217832104504879E-2</v>
      </c>
      <c r="H2308" s="42">
        <f>_xll.qlCalendarAdvance(Calendar,$H2307,B2308,"f",FALSE)</f>
        <v>55690</v>
      </c>
      <c r="I2308" s="177">
        <f>_xll.qlInterestRateIndexValueDate(Index1M,$H2308)</f>
        <v>55694</v>
      </c>
      <c r="J2308" s="182">
        <f>IFERROR(_xll.qlIndexFixing(Index1M,$H2308,TRUE,_xll.ohTrigger(RecalcTrigger,Trigger1M)),NA())</f>
        <v>1.225818300241599E-2</v>
      </c>
      <c r="K2308" s="44">
        <f>IFERROR(_xll.qlIndexFixing(Index3M,H2308,TRUE,_xll.ohTrigger(RecalcTrigger,Trigger3M)),NA())</f>
        <v>1.2379996514031048E-2</v>
      </c>
      <c r="L2308" s="44">
        <f>IFERROR(_xll.qlIndexFixing(Index6M,$H2308,TRUE,_xll.ohTrigger(RecalcTrigger,Trigger6M)),NA())</f>
        <v>1.2743364479085617E-2</v>
      </c>
      <c r="M2308" s="183">
        <f>IFERROR(_xll.qlIndexFixing(Index1Y,$H2308,TRUE,_xll.ohTrigger(RecalcTrigger,Trigger1Y)),NA())</f>
        <v>1.2818642888650016E-2</v>
      </c>
      <c r="N2308" s="182">
        <f>IFERROR(_xll.qlIndexFixing(ONIndex1M,I2308,TRUE,_xll.ohTrigger(RecalcTrigger,Trigger1M)),NA())</f>
        <v>1.2260733396312062E-2</v>
      </c>
      <c r="O2308" s="44">
        <f>IFERROR(_xll.qlIndexFixing(ONIndex3M,I2308,TRUE,_xll.ohTrigger(RecalcTrigger,Trigger3M)),NA())</f>
        <v>1.2381066992759315E-2</v>
      </c>
      <c r="P2308" s="44">
        <f>IFERROR(_xll.qlIndexFixing(ONIndex6M,I2308,TRUE,_xll.ohTrigger(RecalcTrigger,Trigger6M)),NA())</f>
        <v>1.2728417782570389E-2</v>
      </c>
      <c r="Q2308" s="183">
        <f>IFERROR(_xll.qlIndexFixing(ONIndex1Y,I2308,TRUE,_xll.ohTrigger(RecalcTrigger,Trigger1Y)),NA())</f>
        <v>1.2843698795066416E-2</v>
      </c>
    </row>
    <row r="2309" spans="2:17" x14ac:dyDescent="0.2">
      <c r="B2309" s="39" t="s">
        <v>42</v>
      </c>
      <c r="D2309" s="42">
        <f>_xll.qlCalendarAdvance(Calendar,$D2308,B2309,"f",FALSE)</f>
        <v>55697</v>
      </c>
      <c r="E2309" s="177">
        <f>_xll.qlInterestRateIndexValueDate(IndexON,D2309)</f>
        <v>55697</v>
      </c>
      <c r="F2309" s="193">
        <f>IFERROR(_xll.qlIndexFixing(IndexON,D2309,TRUE,_xll.ohTrigger(RecalcTrigger,TriggerON)),NA())</f>
        <v>1.2178321045128726E-2</v>
      </c>
      <c r="H2309" s="42">
        <f>_xll.qlCalendarAdvance(Calendar,$H2308,B2309,"f",FALSE)</f>
        <v>55697</v>
      </c>
      <c r="I2309" s="177">
        <f>_xll.qlInterestRateIndexValueDate(Index1M,$H2309)</f>
        <v>55701</v>
      </c>
      <c r="J2309" s="182">
        <f>IFERROR(_xll.qlIndexFixing(Index1M,$H2309,TRUE,_xll.ohTrigger(RecalcTrigger,Trigger1M)),NA())</f>
        <v>1.2253200725027917E-2</v>
      </c>
      <c r="K2309" s="44">
        <f>IFERROR(_xll.qlIndexFixing(Index3M,H2309,TRUE,_xll.ohTrigger(RecalcTrigger,Trigger3M)),NA())</f>
        <v>1.2376679863026777E-2</v>
      </c>
      <c r="L2309" s="44">
        <f>IFERROR(_xll.qlIndexFixing(Index6M,$H2309,TRUE,_xll.ohTrigger(RecalcTrigger,Trigger6M)),NA())</f>
        <v>1.2741304610282578E-2</v>
      </c>
      <c r="M2309" s="183">
        <f>IFERROR(_xll.qlIndexFixing(Index1Y,$H2309,TRUE,_xll.ohTrigger(RecalcTrigger,Trigger1Y)),NA())</f>
        <v>1.2814246359308661E-2</v>
      </c>
      <c r="N2309" s="182">
        <f>IFERROR(_xll.qlIndexFixing(ONIndex1M,I2309,TRUE,_xll.ohTrigger(RecalcTrigger,Trigger1M)),NA())</f>
        <v>1.2255937474892065E-2</v>
      </c>
      <c r="O2309" s="44">
        <f>IFERROR(_xll.qlIndexFixing(ONIndex3M,I2309,TRUE,_xll.ohTrigger(RecalcTrigger,Trigger3M)),NA())</f>
        <v>1.2377819983298011E-2</v>
      </c>
      <c r="P2309" s="44">
        <f>IFERROR(_xll.qlIndexFixing(ONIndex6M,I2309,TRUE,_xll.ohTrigger(RecalcTrigger,Trigger6M)),NA())</f>
        <v>1.2726596900085596E-2</v>
      </c>
      <c r="Q2309" s="183">
        <f>IFERROR(_xll.qlIndexFixing(ONIndex1Y,I2309,TRUE,_xll.ohTrigger(RecalcTrigger,Trigger1Y)),NA())</f>
        <v>1.2839821226480197E-2</v>
      </c>
    </row>
    <row r="2310" spans="2:17" x14ac:dyDescent="0.2">
      <c r="B2310" s="39" t="s">
        <v>42</v>
      </c>
      <c r="D2310" s="42">
        <f>_xll.qlCalendarAdvance(Calendar,$D2309,B2310,"f",FALSE)</f>
        <v>55704</v>
      </c>
      <c r="E2310" s="177">
        <f>_xll.qlInterestRateIndexValueDate(IndexON,D2310)</f>
        <v>55704</v>
      </c>
      <c r="F2310" s="193">
        <f>IFERROR(_xll.qlIndexFixing(IndexON,D2310,TRUE,_xll.ohTrigger(RecalcTrigger,TriggerON)),NA())</f>
        <v>1.2178321045128726E-2</v>
      </c>
      <c r="H2310" s="42">
        <f>_xll.qlCalendarAdvance(Calendar,$H2309,B2310,"f",FALSE)</f>
        <v>55704</v>
      </c>
      <c r="I2310" s="177">
        <f>_xll.qlInterestRateIndexValueDate(Index1M,$H2310)</f>
        <v>55708</v>
      </c>
      <c r="J2310" s="182">
        <f>IFERROR(_xll.qlIndexFixing(Index1M,$H2310,TRUE,_xll.ohTrigger(RecalcTrigger,Trigger1M)),NA())</f>
        <v>1.2248332600721668E-2</v>
      </c>
      <c r="K2310" s="44">
        <f>IFERROR(_xll.qlIndexFixing(Index3M,H2310,TRUE,_xll.ohTrigger(RecalcTrigger,Trigger3M)),NA())</f>
        <v>1.2373353619971873E-2</v>
      </c>
      <c r="L2310" s="44">
        <f>IFERROR(_xll.qlIndexFixing(Index6M,$H2310,TRUE,_xll.ohTrigger(RecalcTrigger,Trigger6M)),NA())</f>
        <v>1.27390364833369E-2</v>
      </c>
      <c r="M2310" s="183">
        <f>IFERROR(_xll.qlIndexFixing(Index1Y,$H2310,TRUE,_xll.ohTrigger(RecalcTrigger,Trigger1Y)),NA())</f>
        <v>1.2809831386839733E-2</v>
      </c>
      <c r="N2310" s="182">
        <f>IFERROR(_xll.qlIndexFixing(ONIndex1M,I2310,TRUE,_xll.ohTrigger(RecalcTrigger,Trigger1M)),NA())</f>
        <v>1.2251118058905774E-2</v>
      </c>
      <c r="O2310" s="44">
        <f>IFERROR(_xll.qlIndexFixing(ONIndex3M,I2310,TRUE,_xll.ohTrigger(RecalcTrigger,Trigger3M)),NA())</f>
        <v>1.2374563467121291E-2</v>
      </c>
      <c r="P2310" s="44">
        <f>IFERROR(_xll.qlIndexFixing(ONIndex6M,I2310,TRUE,_xll.ohTrigger(RecalcTrigger,Trigger6M)),NA())</f>
        <v>1.2724749348773656E-2</v>
      </c>
      <c r="Q2310" s="183">
        <f>IFERROR(_xll.qlIndexFixing(ONIndex1Y,I2310,TRUE,_xll.ohTrigger(RecalcTrigger,Trigger1Y)),NA())</f>
        <v>1.283592609746087E-2</v>
      </c>
    </row>
    <row r="2311" spans="2:17" x14ac:dyDescent="0.2">
      <c r="B2311" s="39" t="s">
        <v>42</v>
      </c>
      <c r="D2311" s="42">
        <f>_xll.qlCalendarAdvance(Calendar,$D2310,B2311,"f",FALSE)</f>
        <v>55711</v>
      </c>
      <c r="E2311" s="177">
        <f>_xll.qlInterestRateIndexValueDate(IndexON,D2311)</f>
        <v>55711</v>
      </c>
      <c r="F2311" s="193">
        <f>IFERROR(_xll.qlIndexFixing(IndexON,D2311,TRUE,_xll.ohTrigger(RecalcTrigger,TriggerON)),NA())</f>
        <v>1.2178321045128726E-2</v>
      </c>
      <c r="H2311" s="42">
        <f>_xll.qlCalendarAdvance(Calendar,$H2310,B2311,"f",FALSE)</f>
        <v>55711</v>
      </c>
      <c r="I2311" s="177">
        <f>_xll.qlInterestRateIndexValueDate(Index1M,$H2311)</f>
        <v>55715</v>
      </c>
      <c r="J2311" s="182">
        <f>IFERROR(_xll.qlIndexFixing(Index1M,$H2311,TRUE,_xll.ohTrigger(RecalcTrigger,Trigger1M)),NA())</f>
        <v>1.2243440868453382E-2</v>
      </c>
      <c r="K2311" s="44">
        <f>IFERROR(_xll.qlIndexFixing(Index3M,H2311,TRUE,_xll.ohTrigger(RecalcTrigger,Trigger3M)),NA())</f>
        <v>1.2370017775483407E-2</v>
      </c>
      <c r="L2311" s="44">
        <f>IFERROR(_xll.qlIndexFixing(Index6M,$H2311,TRUE,_xll.ohTrigger(RecalcTrigger,Trigger6M)),NA())</f>
        <v>1.2736800327427765E-2</v>
      </c>
      <c r="M2311" s="183">
        <f>IFERROR(_xll.qlIndexFixing(Index1Y,$H2311,TRUE,_xll.ohTrigger(RecalcTrigger,Trigger1Y)),NA())</f>
        <v>1.2805397945255471E-2</v>
      </c>
      <c r="N2311" s="182">
        <f>IFERROR(_xll.qlIndexFixing(ONIndex1M,I2311,TRUE,_xll.ohTrigger(RecalcTrigger,Trigger1M)),NA())</f>
        <v>1.2246275116378769E-2</v>
      </c>
      <c r="O2311" s="44">
        <f>IFERROR(_xll.qlIndexFixing(ONIndex3M,I2311,TRUE,_xll.ohTrigger(RecalcTrigger,Trigger3M)),NA())</f>
        <v>1.237129743503651E-2</v>
      </c>
      <c r="P2311" s="44">
        <f>IFERROR(_xll.qlIndexFixing(ONIndex6M,I2311,TRUE,_xll.ohTrigger(RecalcTrigger,Trigger6M)),NA())</f>
        <v>1.2722875078354789E-2</v>
      </c>
      <c r="Q2311" s="183">
        <f>IFERROR(_xll.qlIndexFixing(ONIndex1Y,I2311,TRUE,_xll.ohTrigger(RecalcTrigger,Trigger1Y)),NA())</f>
        <v>1.2832013382189089E-2</v>
      </c>
    </row>
    <row r="2312" spans="2:17" x14ac:dyDescent="0.2">
      <c r="B2312" s="39" t="s">
        <v>42</v>
      </c>
      <c r="D2312" s="42">
        <f>_xll.qlCalendarAdvance(Calendar,$D2311,B2312,"f",FALSE)</f>
        <v>55718</v>
      </c>
      <c r="E2312" s="177">
        <f>_xll.qlInterestRateIndexValueDate(IndexON,D2312)</f>
        <v>55718</v>
      </c>
      <c r="F2312" s="193">
        <f>IFERROR(_xll.qlIndexFixing(IndexON,D2312,TRUE,_xll.ohTrigger(RecalcTrigger,TriggerON)),NA())</f>
        <v>1.2178321045128726E-2</v>
      </c>
      <c r="H2312" s="42">
        <f>_xll.qlCalendarAdvance(Calendar,$H2311,B2312,"f",FALSE)</f>
        <v>55718</v>
      </c>
      <c r="I2312" s="177">
        <f>_xll.qlInterestRateIndexValueDate(Index1M,$H2312)</f>
        <v>55722</v>
      </c>
      <c r="J2312" s="182">
        <f>IFERROR(_xll.qlIndexFixing(Index1M,$H2312,TRUE,_xll.ohTrigger(RecalcTrigger,Trigger1M)),NA())</f>
        <v>1.2238525496269265E-2</v>
      </c>
      <c r="K2312" s="44">
        <f>IFERROR(_xll.qlIndexFixing(Index3M,H2312,TRUE,_xll.ohTrigger(RecalcTrigger,Trigger3M)),NA())</f>
        <v>1.2366672320185403E-2</v>
      </c>
      <c r="L2312" s="44">
        <f>IFERROR(_xll.qlIndexFixing(Index6M,$H2312,TRUE,_xll.ohTrigger(RecalcTrigger,Trigger6M)),NA())</f>
        <v>1.2734536584537668E-2</v>
      </c>
      <c r="M2312" s="183">
        <f>IFERROR(_xll.qlIndexFixing(Index1Y,$H2312,TRUE,_xll.ohTrigger(RecalcTrigger,Trigger1Y)),NA())</f>
        <v>1.2800946008569212E-2</v>
      </c>
      <c r="N2312" s="182">
        <f>IFERROR(_xll.qlIndexFixing(ONIndex1M,I2312,TRUE,_xll.ohTrigger(RecalcTrigger,Trigger1M)),NA())</f>
        <v>1.224140861541656E-2</v>
      </c>
      <c r="O2312" s="44">
        <f>IFERROR(_xll.qlIndexFixing(ONIndex3M,I2312,TRUE,_xll.ohTrigger(RecalcTrigger,Trigger3M)),NA())</f>
        <v>1.2368021877451341E-2</v>
      </c>
      <c r="P2312" s="44">
        <f>IFERROR(_xll.qlIndexFixing(ONIndex6M,I2312,TRUE,_xll.ohTrigger(RecalcTrigger,Trigger6M)),NA())</f>
        <v>1.2720974038789024E-2</v>
      </c>
      <c r="Q2312" s="183">
        <f>IFERROR(_xll.qlIndexFixing(ONIndex1Y,I2312,TRUE,_xll.ohTrigger(RecalcTrigger,Trigger1Y)),NA())</f>
        <v>1.2828083054605699E-2</v>
      </c>
    </row>
    <row r="2313" spans="2:17" x14ac:dyDescent="0.2">
      <c r="B2313" s="39" t="s">
        <v>42</v>
      </c>
      <c r="D2313" s="42">
        <f>_xll.qlCalendarAdvance(Calendar,$D2312,B2313,"f",FALSE)</f>
        <v>55725</v>
      </c>
      <c r="E2313" s="177">
        <f>_xll.qlInterestRateIndexValueDate(IndexON,D2313)</f>
        <v>55725</v>
      </c>
      <c r="F2313" s="193">
        <f>IFERROR(_xll.qlIndexFixing(IndexON,D2313,TRUE,_xll.ohTrigger(RecalcTrigger,TriggerON)),NA())</f>
        <v>1.2178321045128726E-2</v>
      </c>
      <c r="H2313" s="42">
        <f>_xll.qlCalendarAdvance(Calendar,$H2312,B2313,"f",FALSE)</f>
        <v>55725</v>
      </c>
      <c r="I2313" s="177">
        <f>_xll.qlInterestRateIndexValueDate(Index1M,$H2313)</f>
        <v>55729</v>
      </c>
      <c r="J2313" s="182">
        <f>IFERROR(_xll.qlIndexFixing(Index1M,$H2313,TRUE,_xll.ohTrigger(RecalcTrigger,Trigger1M)),NA())</f>
        <v>1.2233586452215523E-2</v>
      </c>
      <c r="K2313" s="44">
        <f>IFERROR(_xll.qlIndexFixing(Index3M,H2313,TRUE,_xll.ohTrigger(RecalcTrigger,Trigger3M)),NA())</f>
        <v>1.2363317244696666E-2</v>
      </c>
      <c r="L2313" s="44">
        <f>IFERROR(_xll.qlIndexFixing(Index6M,$H2313,TRUE,_xll.ohTrigger(RecalcTrigger,Trigger6M)),NA())</f>
        <v>1.273224520416657E-2</v>
      </c>
      <c r="M2313" s="183">
        <f>IFERROR(_xll.qlIndexFixing(Index1Y,$H2313,TRUE,_xll.ohTrigger(RecalcTrigger,Trigger1Y)),NA())</f>
        <v>1.2796475550795822E-2</v>
      </c>
      <c r="N2313" s="182">
        <f>IFERROR(_xll.qlIndexFixing(ONIndex1M,I2313,TRUE,_xll.ohTrigger(RecalcTrigger,Trigger1M)),NA())</f>
        <v>1.223651852396479E-2</v>
      </c>
      <c r="O2313" s="44">
        <f>IFERROR(_xll.qlIndexFixing(ONIndex3M,I2313,TRUE,_xll.ohTrigger(RecalcTrigger,Trigger3M)),NA())</f>
        <v>1.2364736785173136E-2</v>
      </c>
      <c r="P2313" s="44">
        <f>IFERROR(_xll.qlIndexFixing(ONIndex6M,I2313,TRUE,_xll.ohTrigger(RecalcTrigger,Trigger6M)),NA())</f>
        <v>1.271904617955677E-2</v>
      </c>
      <c r="Q2313" s="183">
        <f>IFERROR(_xll.qlIndexFixing(ONIndex1Y,I2313,TRUE,_xll.ohTrigger(RecalcTrigger,Trigger1Y)),NA())</f>
        <v>1.2824135088891353E-2</v>
      </c>
    </row>
    <row r="2314" spans="2:17" x14ac:dyDescent="0.2">
      <c r="B2314" s="39" t="s">
        <v>42</v>
      </c>
      <c r="D2314" s="42">
        <f>_xll.qlCalendarAdvance(Calendar,$D2313,B2314,"f",FALSE)</f>
        <v>55732</v>
      </c>
      <c r="E2314" s="177">
        <f>_xll.qlInterestRateIndexValueDate(IndexON,D2314)</f>
        <v>55732</v>
      </c>
      <c r="F2314" s="193">
        <f>IFERROR(_xll.qlIndexFixing(IndexON,D2314,TRUE,_xll.ohTrigger(RecalcTrigger,TriggerON)),NA())</f>
        <v>1.2178321045128726E-2</v>
      </c>
      <c r="H2314" s="42">
        <f>_xll.qlCalendarAdvance(Calendar,$H2313,B2314,"f",FALSE)</f>
        <v>55732</v>
      </c>
      <c r="I2314" s="177">
        <f>_xll.qlInterestRateIndexValueDate(Index1M,$H2314)</f>
        <v>55736</v>
      </c>
      <c r="J2314" s="182">
        <f>IFERROR(_xll.qlIndexFixing(Index1M,$H2314,TRUE,_xll.ohTrigger(RecalcTrigger,Trigger1M)),NA())</f>
        <v>1.2228623704335783E-2</v>
      </c>
      <c r="K2314" s="44">
        <f>IFERROR(_xll.qlIndexFixing(Index3M,H2314,TRUE,_xll.ohTrigger(RecalcTrigger,Trigger3M)),NA())</f>
        <v>1.2359952539638615E-2</v>
      </c>
      <c r="L2314" s="44">
        <f>IFERROR(_xll.qlIndexFixing(Index6M,$H2314,TRUE,_xll.ohTrigger(RecalcTrigger,Trigger6M)),NA())</f>
        <v>1.2729926135814871E-2</v>
      </c>
      <c r="M2314" s="183">
        <f>IFERROR(_xll.qlIndexFixing(Index1Y,$H2314,TRUE,_xll.ohTrigger(RecalcTrigger,Trigger1Y)),NA())</f>
        <v>1.2791986545950828E-2</v>
      </c>
      <c r="N2314" s="182">
        <f>IFERROR(_xll.qlIndexFixing(ONIndex1M,I2314,TRUE,_xll.ohTrigger(RecalcTrigger,Trigger1M)),NA())</f>
        <v>1.2231604810128971E-2</v>
      </c>
      <c r="O2314" s="44">
        <f>IFERROR(_xll.qlIndexFixing(ONIndex3M,I2314,TRUE,_xll.ohTrigger(RecalcTrigger,Trigger3M)),NA())</f>
        <v>1.2361442148689505E-2</v>
      </c>
      <c r="P2314" s="44">
        <f>IFERROR(_xll.qlIndexFixing(ONIndex6M,I2314,TRUE,_xll.ohTrigger(RecalcTrigger,Trigger6M)),NA())</f>
        <v>1.2717091450458184E-2</v>
      </c>
      <c r="Q2314" s="183">
        <f>IFERROR(_xll.qlIndexFixing(ONIndex1Y,I2314,TRUE,_xll.ohTrigger(RecalcTrigger,Trigger1Y)),NA())</f>
        <v>1.2820169459306641E-2</v>
      </c>
    </row>
    <row r="2315" spans="2:17" x14ac:dyDescent="0.2">
      <c r="B2315" s="39" t="s">
        <v>42</v>
      </c>
      <c r="D2315" s="42">
        <f>_xll.qlCalendarAdvance(Calendar,$D2314,B2315,"f",FALSE)</f>
        <v>55739</v>
      </c>
      <c r="E2315" s="177">
        <f>_xll.qlInterestRateIndexValueDate(IndexON,D2315)</f>
        <v>55739</v>
      </c>
      <c r="F2315" s="193">
        <f>IFERROR(_xll.qlIndexFixing(IndexON,D2315,TRUE,_xll.ohTrigger(RecalcTrigger,TriggerON)),NA())</f>
        <v>1.2178321045128726E-2</v>
      </c>
      <c r="H2315" s="42">
        <f>_xll.qlCalendarAdvance(Calendar,$H2314,B2315,"f",FALSE)</f>
        <v>55739</v>
      </c>
      <c r="I2315" s="177">
        <f>_xll.qlInterestRateIndexValueDate(Index1M,$H2315)</f>
        <v>55743</v>
      </c>
      <c r="J2315" s="182">
        <f>IFERROR(_xll.qlIndexFixing(Index1M,$H2315,TRUE,_xll.ohTrigger(RecalcTrigger,Trigger1M)),NA())</f>
        <v>1.2223637220673669E-2</v>
      </c>
      <c r="K2315" s="44">
        <f>IFERROR(_xll.qlIndexFixing(Index3M,H2315,TRUE,_xll.ohTrigger(RecalcTrigger,Trigger3M)),NA())</f>
        <v>1.2356578195632663E-2</v>
      </c>
      <c r="L2315" s="44">
        <f>IFERROR(_xll.qlIndexFixing(Index6M,$H2315,TRUE,_xll.ohTrigger(RecalcTrigger,Trigger6M)),NA())</f>
        <v>1.2727579328983395E-2</v>
      </c>
      <c r="M2315" s="183">
        <f>IFERROR(_xll.qlIndexFixing(Index1Y,$H2315,TRUE,_xll.ohTrigger(RecalcTrigger,Trigger1Y)),NA())</f>
        <v>1.2787478968052822E-2</v>
      </c>
      <c r="N2315" s="182">
        <f>IFERROR(_xll.qlIndexFixing(ONIndex1M,I2315,TRUE,_xll.ohTrigger(RecalcTrigger,Trigger1M)),NA())</f>
        <v>1.2226667442094552E-2</v>
      </c>
      <c r="O2315" s="44">
        <f>IFERROR(_xll.qlIndexFixing(ONIndex3M,I2315,TRUE,_xll.ohTrigger(RecalcTrigger,Trigger3M)),NA())</f>
        <v>1.2358137958727866E-2</v>
      </c>
      <c r="P2315" s="44">
        <f>IFERROR(_xll.qlIndexFixing(ONIndex6M,I2315,TRUE,_xll.ohTrigger(RecalcTrigger,Trigger6M)),NA())</f>
        <v>1.2715109801133551E-2</v>
      </c>
      <c r="Q2315" s="183">
        <f>IFERROR(_xll.qlIndexFixing(ONIndex1Y,I2315,TRUE,_xll.ohTrigger(RecalcTrigger,Trigger1Y)),NA())</f>
        <v>1.2816186139632535E-2</v>
      </c>
    </row>
    <row r="2316" spans="2:17" x14ac:dyDescent="0.2">
      <c r="B2316" s="39" t="s">
        <v>42</v>
      </c>
      <c r="D2316" s="42">
        <f>_xll.qlCalendarAdvance(Calendar,$D2315,B2316,"f",FALSE)</f>
        <v>55746</v>
      </c>
      <c r="E2316" s="177">
        <f>_xll.qlInterestRateIndexValueDate(IndexON,D2316)</f>
        <v>55746</v>
      </c>
      <c r="F2316" s="193">
        <f>IFERROR(_xll.qlIndexFixing(IndexON,D2316,TRUE,_xll.ohTrigger(RecalcTrigger,TriggerON)),NA())</f>
        <v>1.2178321045128726E-2</v>
      </c>
      <c r="H2316" s="42">
        <f>_xll.qlCalendarAdvance(Calendar,$H2315,B2316,"f",FALSE)</f>
        <v>55746</v>
      </c>
      <c r="I2316" s="177">
        <f>_xll.qlInterestRateIndexValueDate(Index1M,$H2316)</f>
        <v>55750</v>
      </c>
      <c r="J2316" s="182">
        <f>IFERROR(_xll.qlIndexFixing(Index1M,$H2316,TRUE,_xll.ohTrigger(RecalcTrigger,Trigger1M)),NA())</f>
        <v>1.2218626969270233E-2</v>
      </c>
      <c r="K2316" s="44">
        <f>IFERROR(_xll.qlIndexFixing(Index3M,H2316,TRUE,_xll.ohTrigger(RecalcTrigger,Trigger3M)),NA())</f>
        <v>1.2353194203298487E-2</v>
      </c>
      <c r="L2316" s="44">
        <f>IFERROR(_xll.qlIndexFixing(Index6M,$H2316,TRUE,_xll.ohTrigger(RecalcTrigger,Trigger6M)),NA())</f>
        <v>1.2725204733176019E-2</v>
      </c>
      <c r="M2316" s="183">
        <f>IFERROR(_xll.qlIndexFixing(Index1Y,$H2316,TRUE,_xll.ohTrigger(RecalcTrigger,Trigger1Y)),NA())</f>
        <v>1.2782952791121268E-2</v>
      </c>
      <c r="N2316" s="182">
        <f>IFERROR(_xll.qlIndexFixing(ONIndex1M,I2316,TRUE,_xll.ohTrigger(RecalcTrigger,Trigger1M)),NA())</f>
        <v>1.2221706387647302E-2</v>
      </c>
      <c r="O2316" s="44">
        <f>IFERROR(_xll.qlIndexFixing(ONIndex3M,I2316,TRUE,_xll.ohTrigger(RecalcTrigger,Trigger3M)),NA())</f>
        <v>1.2354824205855763E-2</v>
      </c>
      <c r="P2316" s="44">
        <f>IFERROR(_xll.qlIndexFixing(ONIndex6M,I2316,TRUE,_xll.ohTrigger(RecalcTrigger,Trigger6M)),NA())</f>
        <v>1.2713101181622832E-2</v>
      </c>
      <c r="Q2316" s="183">
        <f>IFERROR(_xll.qlIndexFixing(ONIndex1Y,I2316,TRUE,_xll.ohTrigger(RecalcTrigger,Trigger1Y)),NA())</f>
        <v>1.2812185104289497E-2</v>
      </c>
    </row>
    <row r="2317" spans="2:17" x14ac:dyDescent="0.2">
      <c r="B2317" s="39" t="s">
        <v>42</v>
      </c>
      <c r="D2317" s="42">
        <f>_xll.qlCalendarAdvance(Calendar,$D2316,B2317,"f",FALSE)</f>
        <v>55753</v>
      </c>
      <c r="E2317" s="177">
        <f>_xll.qlInterestRateIndexValueDate(IndexON,D2317)</f>
        <v>55753</v>
      </c>
      <c r="F2317" s="193">
        <f>IFERROR(_xll.qlIndexFixing(IndexON,D2317,TRUE,_xll.ohTrigger(RecalcTrigger,TriggerON)),NA())</f>
        <v>1.2178321045128726E-2</v>
      </c>
      <c r="H2317" s="42">
        <f>_xll.qlCalendarAdvance(Calendar,$H2316,B2317,"f",FALSE)</f>
        <v>55753</v>
      </c>
      <c r="I2317" s="177">
        <f>_xll.qlInterestRateIndexValueDate(Index1M,$H2317)</f>
        <v>55757</v>
      </c>
      <c r="J2317" s="182">
        <f>IFERROR(_xll.qlIndexFixing(Index1M,$H2317,TRUE,_xll.ohTrigger(RecalcTrigger,Trigger1M)),NA())</f>
        <v>1.2213592918181993E-2</v>
      </c>
      <c r="K2317" s="44">
        <f>IFERROR(_xll.qlIndexFixing(Index3M,H2317,TRUE,_xll.ohTrigger(RecalcTrigger,Trigger3M)),NA())</f>
        <v>1.2349800553259242E-2</v>
      </c>
      <c r="L2317" s="44">
        <f>IFERROR(_xll.qlIndexFixing(Index6M,$H2317,TRUE,_xll.ohTrigger(RecalcTrigger,Trigger6M)),NA())</f>
        <v>1.2722802297896608E-2</v>
      </c>
      <c r="M2317" s="183">
        <f>IFERROR(_xll.qlIndexFixing(Index1Y,$H2317,TRUE,_xll.ohTrigger(RecalcTrigger,Trigger1Y)),NA())</f>
        <v>1.2778407989176293E-2</v>
      </c>
      <c r="N2317" s="182">
        <f>IFERROR(_xll.qlIndexFixing(ONIndex1M,I2317,TRUE,_xll.ohTrigger(RecalcTrigger,Trigger1M)),NA())</f>
        <v>1.221672161497267E-2</v>
      </c>
      <c r="O2317" s="44">
        <f>IFERROR(_xll.qlIndexFixing(ONIndex3M,I2317,TRUE,_xll.ohTrigger(RecalcTrigger,Trigger3M)),NA())</f>
        <v>1.2351500880720678E-2</v>
      </c>
      <c r="P2317" s="44">
        <f>IFERROR(_xll.qlIndexFixing(ONIndex6M,I2317,TRUE,_xll.ohTrigger(RecalcTrigger,Trigger6M)),NA())</f>
        <v>1.2711065541326505E-2</v>
      </c>
      <c r="Q2317" s="183">
        <f>IFERROR(_xll.qlIndexFixing(ONIndex1Y,I2317,TRUE,_xll.ohTrigger(RecalcTrigger,Trigger1Y)),NA())</f>
        <v>1.2808166327058501E-2</v>
      </c>
    </row>
    <row r="2318" spans="2:17" x14ac:dyDescent="0.2">
      <c r="B2318" s="39" t="s">
        <v>42</v>
      </c>
      <c r="D2318" s="42">
        <f>_xll.qlCalendarAdvance(Calendar,$D2317,B2318,"f",FALSE)</f>
        <v>55760</v>
      </c>
      <c r="E2318" s="177">
        <f>_xll.qlInterestRateIndexValueDate(IndexON,D2318)</f>
        <v>55760</v>
      </c>
      <c r="F2318" s="193">
        <f>IFERROR(_xll.qlIndexFixing(IndexON,D2318,TRUE,_xll.ohTrigger(RecalcTrigger,TriggerON)),NA())</f>
        <v>1.2178321044968854E-2</v>
      </c>
      <c r="H2318" s="42">
        <f>_xll.qlCalendarAdvance(Calendar,$H2317,B2318,"f",FALSE)</f>
        <v>55760</v>
      </c>
      <c r="I2318" s="177">
        <f>_xll.qlInterestRateIndexValueDate(Index1M,$H2318)</f>
        <v>55764</v>
      </c>
      <c r="J2318" s="182">
        <f>IFERROR(_xll.qlIndexFixing(Index1M,$H2318,TRUE,_xll.ohTrigger(RecalcTrigger,Trigger1M)),NA())</f>
        <v>1.2208691392576299E-2</v>
      </c>
      <c r="K2318" s="44">
        <f>IFERROR(_xll.qlIndexFixing(Index3M,H2318,TRUE,_xll.ohTrigger(RecalcTrigger,Trigger3M)),NA())</f>
        <v>1.2346430660252152E-2</v>
      </c>
      <c r="L2318" s="44">
        <f>IFERROR(_xll.qlIndexFixing(Index6M,$H2318,TRUE,_xll.ohTrigger(RecalcTrigger,Trigger6M)),NA())</f>
        <v>1.2720289749703849E-2</v>
      </c>
      <c r="M2318" s="183">
        <f>IFERROR(_xll.qlIndexFixing(Index1Y,$H2318,TRUE,_xll.ohTrigger(RecalcTrigger,Trigger1Y)),NA())</f>
        <v>1.2773844536240649E-2</v>
      </c>
      <c r="N2318" s="182">
        <f>IFERROR(_xll.qlIndexFixing(ONIndex1M,I2318,TRUE,_xll.ohTrigger(RecalcTrigger,Trigger1M)),NA())</f>
        <v>1.2211713092096232E-2</v>
      </c>
      <c r="O2318" s="44">
        <f>IFERROR(_xll.qlIndexFixing(ONIndex3M,I2318,TRUE,_xll.ohTrigger(RecalcTrigger,Trigger3M)),NA())</f>
        <v>1.234816797381022E-2</v>
      </c>
      <c r="P2318" s="44">
        <f>IFERROR(_xll.qlIndexFixing(ONIndex6M,I2318,TRUE,_xll.ohTrigger(RecalcTrigger,Trigger6M)),NA())</f>
        <v>1.2709002830044724E-2</v>
      </c>
      <c r="Q2318" s="183">
        <f>IFERROR(_xll.qlIndexFixing(ONIndex1Y,I2318,TRUE,_xll.ohTrigger(RecalcTrigger,Trigger1Y)),NA())</f>
        <v>1.2804129782280071E-2</v>
      </c>
    </row>
    <row r="2319" spans="2:17" x14ac:dyDescent="0.2">
      <c r="B2319" s="39" t="s">
        <v>42</v>
      </c>
      <c r="D2319" s="42">
        <f>_xll.qlCalendarAdvance(Calendar,$D2318,B2319,"f",FALSE)</f>
        <v>55767</v>
      </c>
      <c r="E2319" s="177">
        <f>_xll.qlInterestRateIndexValueDate(IndexON,D2319)</f>
        <v>55767</v>
      </c>
      <c r="F2319" s="193">
        <f>IFERROR(_xll.qlIndexFixing(IndexON,D2319,TRUE,_xll.ohTrigger(RecalcTrigger,TriggerON)),NA())</f>
        <v>1.2178321045128726E-2</v>
      </c>
      <c r="H2319" s="42">
        <f>_xll.qlCalendarAdvance(Calendar,$H2318,B2319,"f",FALSE)</f>
        <v>55767</v>
      </c>
      <c r="I2319" s="177">
        <f>_xll.qlInterestRateIndexValueDate(Index1M,$H2319)</f>
        <v>55771</v>
      </c>
      <c r="J2319" s="182">
        <f>IFERROR(_xll.qlIndexFixing(Index1M,$H2319,TRUE,_xll.ohTrigger(RecalcTrigger,Trigger1M)),NA())</f>
        <v>1.2203611525646529E-2</v>
      </c>
      <c r="K2319" s="44">
        <f>IFERROR(_xll.qlIndexFixing(Index3M,H2319,TRUE,_xll.ohTrigger(RecalcTrigger,Trigger3M)),NA())</f>
        <v>1.2343018476439288E-2</v>
      </c>
      <c r="L2319" s="44">
        <f>IFERROR(_xll.qlIndexFixing(Index6M,$H2319,TRUE,_xll.ohTrigger(RecalcTrigger,Trigger6M)),NA())</f>
        <v>1.2717835682914945E-2</v>
      </c>
      <c r="M2319" s="183">
        <f>IFERROR(_xll.qlIndexFixing(Index1Y,$H2319,TRUE,_xll.ohTrigger(RecalcTrigger,Trigger1Y)),NA())</f>
        <v>1.2769262406337524E-2</v>
      </c>
      <c r="N2319" s="182">
        <f>IFERROR(_xll.qlIndexFixing(ONIndex1M,I2319,TRUE,_xll.ohTrigger(RecalcTrigger,Trigger1M)),NA())</f>
        <v>1.2206680787123503E-2</v>
      </c>
      <c r="O2319" s="44">
        <f>IFERROR(_xll.qlIndexFixing(ONIndex3M,I2319,TRUE,_xll.ohTrigger(RecalcTrigger,Trigger3M)),NA())</f>
        <v>1.2344825476011678E-2</v>
      </c>
      <c r="P2319" s="44">
        <f>IFERROR(_xll.qlIndexFixing(ONIndex6M,I2319,TRUE,_xll.ohTrigger(RecalcTrigger,Trigger6M)),NA())</f>
        <v>1.2706912997657582E-2</v>
      </c>
      <c r="Q2319" s="183">
        <f>IFERROR(_xll.qlIndexFixing(ONIndex1Y,I2319,TRUE,_xll.ohTrigger(RecalcTrigger,Trigger1Y)),NA())</f>
        <v>1.2800075444134862E-2</v>
      </c>
    </row>
    <row r="2320" spans="2:17" x14ac:dyDescent="0.2">
      <c r="B2320" s="39" t="s">
        <v>42</v>
      </c>
      <c r="D2320" s="42">
        <f>_xll.qlCalendarAdvance(Calendar,$D2319,B2320,"f",FALSE)</f>
        <v>55774</v>
      </c>
      <c r="E2320" s="177">
        <f>_xll.qlInterestRateIndexValueDate(IndexON,D2320)</f>
        <v>55774</v>
      </c>
      <c r="F2320" s="193">
        <f>IFERROR(_xll.qlIndexFixing(IndexON,D2320,TRUE,_xll.ohTrigger(RecalcTrigger,TriggerON)),NA())</f>
        <v>1.2178321045128726E-2</v>
      </c>
      <c r="H2320" s="42">
        <f>_xll.qlCalendarAdvance(Calendar,$H2319,B2320,"f",FALSE)</f>
        <v>55774</v>
      </c>
      <c r="I2320" s="177">
        <f>_xll.qlInterestRateIndexValueDate(Index1M,$H2320)</f>
        <v>55778</v>
      </c>
      <c r="J2320" s="182">
        <f>IFERROR(_xll.qlIndexFixing(Index1M,$H2320,TRUE,_xll.ohTrigger(RecalcTrigger,Trigger1M)),NA())</f>
        <v>1.2198507766180811E-2</v>
      </c>
      <c r="K2320" s="44">
        <f>IFERROR(_xll.qlIndexFixing(Index3M,H2320,TRUE,_xll.ohTrigger(RecalcTrigger,Trigger3M)),NA())</f>
        <v>1.2339596607752861E-2</v>
      </c>
      <c r="L2320" s="44">
        <f>IFERROR(_xll.qlIndexFixing(Index6M,$H2320,TRUE,_xll.ohTrigger(RecalcTrigger,Trigger6M)),NA())</f>
        <v>1.2715353634325431E-2</v>
      </c>
      <c r="M2320" s="183">
        <f>IFERROR(_xll.qlIndexFixing(Index1Y,$H2320,TRUE,_xll.ohTrigger(RecalcTrigger,Trigger1Y)),NA())</f>
        <v>1.2764661573493395E-2</v>
      </c>
      <c r="N2320" s="182">
        <f>IFERROR(_xll.qlIndexFixing(ONIndex1M,I2320,TRUE,_xll.ohTrigger(RecalcTrigger,Trigger1M)),NA())</f>
        <v>1.2201624668080058E-2</v>
      </c>
      <c r="O2320" s="44">
        <f>IFERROR(_xll.qlIndexFixing(ONIndex3M,I2320,TRUE,_xll.ohTrigger(RecalcTrigger,Trigger3M)),NA())</f>
        <v>1.2341473377812662E-2</v>
      </c>
      <c r="P2320" s="44">
        <f>IFERROR(_xll.qlIndexFixing(ONIndex6M,I2320,TRUE,_xll.ohTrigger(RecalcTrigger,Trigger6M)),NA())</f>
        <v>1.2704795993805362E-2</v>
      </c>
      <c r="Q2320" s="183">
        <f>IFERROR(_xll.qlIndexFixing(ONIndex1Y,I2320,TRUE,_xll.ohTrigger(RecalcTrigger,Trigger1Y)),NA())</f>
        <v>1.2796003286483781E-2</v>
      </c>
    </row>
    <row r="2321" spans="2:17" x14ac:dyDescent="0.2">
      <c r="B2321" s="39" t="s">
        <v>42</v>
      </c>
      <c r="D2321" s="42">
        <f>_xll.qlCalendarAdvance(Calendar,$D2320,B2321,"f",FALSE)</f>
        <v>55781</v>
      </c>
      <c r="E2321" s="177">
        <f>_xll.qlInterestRateIndexValueDate(IndexON,D2321)</f>
        <v>55781</v>
      </c>
      <c r="F2321" s="193">
        <f>IFERROR(_xll.qlIndexFixing(IndexON,D2321,TRUE,_xll.ohTrigger(RecalcTrigger,TriggerON)),NA())</f>
        <v>1.217832104504879E-2</v>
      </c>
      <c r="H2321" s="42">
        <f>_xll.qlCalendarAdvance(Calendar,$H2320,B2321,"f",FALSE)</f>
        <v>55781</v>
      </c>
      <c r="I2321" s="177">
        <f>_xll.qlInterestRateIndexValueDate(Index1M,$H2321)</f>
        <v>55785</v>
      </c>
      <c r="J2321" s="182">
        <f>IFERROR(_xll.qlIndexFixing(Index1M,$H2321,TRUE,_xll.ohTrigger(RecalcTrigger,Trigger1M)),NA())</f>
        <v>1.2193380082226035E-2</v>
      </c>
      <c r="K2321" s="44">
        <f>IFERROR(_xll.qlIndexFixing(Index3M,H2321,TRUE,_xll.ohTrigger(RecalcTrigger,Trigger3M)),NA())</f>
        <v>1.2336165044815758E-2</v>
      </c>
      <c r="L2321" s="44">
        <f>IFERROR(_xll.qlIndexFixing(Index6M,$H2321,TRUE,_xll.ohTrigger(RecalcTrigger,Trigger6M)),NA())</f>
        <v>1.2712843553448655E-2</v>
      </c>
      <c r="M2321" s="183">
        <f>IFERROR(_xll.qlIndexFixing(Index1Y,$H2321,TRUE,_xll.ohTrigger(RecalcTrigger,Trigger1Y)),NA())</f>
        <v>1.2760042011734519E-2</v>
      </c>
      <c r="N2321" s="182">
        <f>IFERROR(_xll.qlIndexFixing(ONIndex1M,I2321,TRUE,_xll.ohTrigger(RecalcTrigger,Trigger1M)),NA())</f>
        <v>1.2196544702911538E-2</v>
      </c>
      <c r="O2321" s="44">
        <f>IFERROR(_xll.qlIndexFixing(ONIndex3M,I2321,TRUE,_xll.ohTrigger(RecalcTrigger,Trigger3M)),NA())</f>
        <v>1.2338111669860652E-2</v>
      </c>
      <c r="P2321" s="44">
        <f>IFERROR(_xll.qlIndexFixing(ONIndex6M,I2321,TRUE,_xll.ohTrigger(RecalcTrigger,Trigger6M)),NA())</f>
        <v>1.2702651768048412E-2</v>
      </c>
      <c r="Q2321" s="183">
        <f>IFERROR(_xll.qlIndexFixing(ONIndex1Y,I2321,TRUE,_xll.ohTrigger(RecalcTrigger,Trigger1Y)),NA())</f>
        <v>1.2791913283507483E-2</v>
      </c>
    </row>
    <row r="2322" spans="2:17" x14ac:dyDescent="0.2">
      <c r="B2322" s="39" t="s">
        <v>42</v>
      </c>
      <c r="D2322" s="42">
        <f>_xll.qlCalendarAdvance(Calendar,$D2321,B2322,"f",FALSE)</f>
        <v>55788</v>
      </c>
      <c r="E2322" s="177">
        <f>_xll.qlInterestRateIndexValueDate(IndexON,D2322)</f>
        <v>55788</v>
      </c>
      <c r="F2322" s="193">
        <f>IFERROR(_xll.qlIndexFixing(IndexON,D2322,TRUE,_xll.ohTrigger(RecalcTrigger,TriggerON)),NA())</f>
        <v>1.217832104504879E-2</v>
      </c>
      <c r="H2322" s="42">
        <f>_xll.qlCalendarAdvance(Calendar,$H2321,B2322,"f",FALSE)</f>
        <v>55788</v>
      </c>
      <c r="I2322" s="177">
        <f>_xll.qlInterestRateIndexValueDate(Index1M,$H2322)</f>
        <v>55792</v>
      </c>
      <c r="J2322" s="182">
        <f>IFERROR(_xll.qlIndexFixing(Index1M,$H2322,TRUE,_xll.ohTrigger(RecalcTrigger,Trigger1M)),NA())</f>
        <v>1.2188064548905433E-2</v>
      </c>
      <c r="K2322" s="44">
        <f>IFERROR(_xll.qlIndexFixing(Index3M,H2322,TRUE,_xll.ohTrigger(RecalcTrigger,Trigger3M)),NA())</f>
        <v>1.2332687109211288E-2</v>
      </c>
      <c r="L2322" s="44">
        <f>IFERROR(_xll.qlIndexFixing(Index6M,$H2322,TRUE,_xll.ohTrigger(RecalcTrigger,Trigger6M)),NA())</f>
        <v>1.2710305389796651E-2</v>
      </c>
      <c r="M2322" s="183">
        <f>IFERROR(_xll.qlIndexFixing(Index1Y,$H2322,TRUE,_xll.ohTrigger(RecalcTrigger,Trigger1Y)),NA())</f>
        <v>1.2755403695089342E-2</v>
      </c>
      <c r="N2322" s="182">
        <f>IFERROR(_xll.qlIndexFixing(ONIndex1M,I2322,TRUE,_xll.ohTrigger(RecalcTrigger,Trigger1M)),NA())</f>
        <v>1.2191440859723457E-2</v>
      </c>
      <c r="O2322" s="44">
        <f>IFERROR(_xll.qlIndexFixing(ONIndex3M,I2322,TRUE,_xll.ohTrigger(RecalcTrigger,Trigger3M)),NA())</f>
        <v>1.2334740342723194E-2</v>
      </c>
      <c r="P2322" s="44">
        <f>IFERROR(_xll.qlIndexFixing(ONIndex6M,I2322,TRUE,_xll.ohTrigger(RecalcTrigger,Trigger6M)),NA())</f>
        <v>1.2700480270346759E-2</v>
      </c>
      <c r="Q2322" s="183">
        <f>IFERROR(_xll.qlIndexFixing(ONIndex1Y,I2322,TRUE,_xll.ohTrigger(RecalcTrigger,Trigger1Y)),NA())</f>
        <v>1.2787805409306685E-2</v>
      </c>
    </row>
    <row r="2323" spans="2:17" x14ac:dyDescent="0.2">
      <c r="B2323" s="39" t="s">
        <v>42</v>
      </c>
      <c r="D2323" s="42">
        <f>_xll.qlCalendarAdvance(Calendar,$D2322,B2323,"f",FALSE)</f>
        <v>55795</v>
      </c>
      <c r="E2323" s="177">
        <f>_xll.qlInterestRateIndexValueDate(IndexON,D2323)</f>
        <v>55795</v>
      </c>
      <c r="F2323" s="193">
        <f>IFERROR(_xll.qlIndexFixing(IndexON,D2323,TRUE,_xll.ohTrigger(RecalcTrigger,TriggerON)),NA())</f>
        <v>1.217832104504879E-2</v>
      </c>
      <c r="H2323" s="42">
        <f>_xll.qlCalendarAdvance(Calendar,$H2322,B2323,"f",FALSE)</f>
        <v>55795</v>
      </c>
      <c r="I2323" s="177">
        <f>_xll.qlInterestRateIndexValueDate(Index1M,$H2323)</f>
        <v>55799</v>
      </c>
      <c r="J2323" s="182">
        <f>IFERROR(_xll.qlIndexFixing(Index1M,$H2323,TRUE,_xll.ohTrigger(RecalcTrigger,Trigger1M)),NA())</f>
        <v>1.2182887028609068E-2</v>
      </c>
      <c r="K2323" s="44">
        <f>IFERROR(_xll.qlIndexFixing(Index3M,H2323,TRUE,_xll.ohTrigger(RecalcTrigger,Trigger3M)),NA())</f>
        <v>1.2329235315982647E-2</v>
      </c>
      <c r="L2323" s="44">
        <f>IFERROR(_xll.qlIndexFixing(Index6M,$H2323,TRUE,_xll.ohTrigger(RecalcTrigger,Trigger6M)),NA())</f>
        <v>1.2707769762487595E-2</v>
      </c>
      <c r="M2323" s="183">
        <f>IFERROR(_xll.qlIndexFixing(Index1Y,$H2323,TRUE,_xll.ohTrigger(RecalcTrigger,Trigger1Y)),NA())</f>
        <v>1.2750746597587841E-2</v>
      </c>
      <c r="N2323" s="182">
        <f>IFERROR(_xll.qlIndexFixing(ONIndex1M,I2323,TRUE,_xll.ohTrigger(RecalcTrigger,Trigger1M)),NA())</f>
        <v>1.2186313106621327E-2</v>
      </c>
      <c r="O2323" s="44">
        <f>IFERROR(_xll.qlIndexFixing(ONIndex3M,I2323,TRUE,_xll.ohTrigger(RecalcTrigger,Trigger3M)),NA())</f>
        <v>1.2331359387047769E-2</v>
      </c>
      <c r="P2323" s="44">
        <f>IFERROR(_xll.qlIndexFixing(ONIndex6M,I2323,TRUE,_xll.ohTrigger(RecalcTrigger,Trigger6M)),NA())</f>
        <v>1.2698281450420623E-2</v>
      </c>
      <c r="Q2323" s="183">
        <f>IFERROR(_xll.qlIndexFixing(ONIndex1Y,I2323,TRUE,_xll.ohTrigger(RecalcTrigger,Trigger1Y)),NA())</f>
        <v>1.2783679638141976E-2</v>
      </c>
    </row>
    <row r="2324" spans="2:17" x14ac:dyDescent="0.2">
      <c r="B2324" s="39" t="s">
        <v>42</v>
      </c>
      <c r="D2324" s="42">
        <f>_xll.qlCalendarAdvance(Calendar,$D2323,B2324,"f",FALSE)</f>
        <v>55802</v>
      </c>
      <c r="E2324" s="177">
        <f>_xll.qlInterestRateIndexValueDate(IndexON,D2324)</f>
        <v>55802</v>
      </c>
      <c r="F2324" s="193">
        <f>IFERROR(_xll.qlIndexFixing(IndexON,D2324,TRUE,_xll.ohTrigger(RecalcTrigger,TriggerON)),NA())</f>
        <v>1.2178321045128726E-2</v>
      </c>
      <c r="H2324" s="42">
        <f>_xll.qlCalendarAdvance(Calendar,$H2323,B2324,"f",FALSE)</f>
        <v>55802</v>
      </c>
      <c r="I2324" s="177">
        <f>_xll.qlInterestRateIndexValueDate(Index1M,$H2324)</f>
        <v>55806</v>
      </c>
      <c r="J2324" s="182">
        <f>IFERROR(_xll.qlIndexFixing(Index1M,$H2324,TRUE,_xll.ohTrigger(RecalcTrigger,Trigger1M)),NA())</f>
        <v>1.2177685484938444E-2</v>
      </c>
      <c r="K2324" s="44">
        <f>IFERROR(_xll.qlIndexFixing(Index3M,H2324,TRUE,_xll.ohTrigger(RecalcTrigger,Trigger3M)),NA())</f>
        <v>1.2325773799399713E-2</v>
      </c>
      <c r="L2324" s="44">
        <f>IFERROR(_xll.qlIndexFixing(Index6M,$H2324,TRUE,_xll.ohTrigger(RecalcTrigger,Trigger6M)),NA())</f>
        <v>1.2705144612232237E-2</v>
      </c>
      <c r="M2324" s="183">
        <f>IFERROR(_xll.qlIndexFixing(Index1Y,$H2324,TRUE,_xll.ohTrigger(RecalcTrigger,Trigger1Y)),NA())</f>
        <v>1.274607069326197E-2</v>
      </c>
      <c r="N2324" s="182">
        <f>IFERROR(_xll.qlIndexFixing(ONIndex1M,I2324,TRUE,_xll.ohTrigger(RecalcTrigger,Trigger1M)),NA())</f>
        <v>1.2181161411550789E-2</v>
      </c>
      <c r="O2324" s="44">
        <f>IFERROR(_xll.qlIndexFixing(ONIndex3M,I2324,TRUE,_xll.ohTrigger(RecalcTrigger,Trigger3M)),NA())</f>
        <v>1.2327968793481858E-2</v>
      </c>
      <c r="P2324" s="44">
        <f>IFERROR(_xll.qlIndexFixing(ONIndex6M,I2324,TRUE,_xll.ohTrigger(RecalcTrigger,Trigger6M)),NA())</f>
        <v>1.2696055257830352E-2</v>
      </c>
      <c r="Q2324" s="183">
        <f>IFERROR(_xll.qlIndexFixing(ONIndex1Y,I2324,TRUE,_xll.ohTrigger(RecalcTrigger,Trigger1Y)),NA())</f>
        <v>1.2779535943794329E-2</v>
      </c>
    </row>
    <row r="2325" spans="2:17" x14ac:dyDescent="0.2">
      <c r="B2325" s="39" t="s">
        <v>42</v>
      </c>
      <c r="D2325" s="42">
        <f>_xll.qlCalendarAdvance(Calendar,$D2324,B2325,"f",FALSE)</f>
        <v>55809</v>
      </c>
      <c r="E2325" s="177">
        <f>_xll.qlInterestRateIndexValueDate(IndexON,D2325)</f>
        <v>55809</v>
      </c>
      <c r="F2325" s="193">
        <f>IFERROR(_xll.qlIndexFixing(IndexON,D2325,TRUE,_xll.ohTrigger(RecalcTrigger,TriggerON)),NA())</f>
        <v>1.217832104504879E-2</v>
      </c>
      <c r="H2325" s="42">
        <f>_xll.qlCalendarAdvance(Calendar,$H2324,B2325,"f",FALSE)</f>
        <v>55809</v>
      </c>
      <c r="I2325" s="177">
        <f>_xll.qlInterestRateIndexValueDate(Index1M,$H2325)</f>
        <v>55813</v>
      </c>
      <c r="J2325" s="182">
        <f>IFERROR(_xll.qlIndexFixing(Index1M,$H2325,TRUE,_xll.ohTrigger(RecalcTrigger,Trigger1M)),NA())</f>
        <v>1.2172459885937188E-2</v>
      </c>
      <c r="K2325" s="44">
        <f>IFERROR(_xll.qlIndexFixing(Index3M,H2325,TRUE,_xll.ohTrigger(RecalcTrigger,Trigger3M)),NA())</f>
        <v>1.232230255008129E-2</v>
      </c>
      <c r="L2325" s="44">
        <f>IFERROR(_xll.qlIndexFixing(Index6M,$H2325,TRUE,_xll.ohTrigger(RecalcTrigger,Trigger6M)),NA())</f>
        <v>1.2702521897354872E-2</v>
      </c>
      <c r="M2325" s="183">
        <f>IFERROR(_xll.qlIndexFixing(Index1Y,$H2325,TRUE,_xll.ohTrigger(RecalcTrigger,Trigger1Y)),NA())</f>
        <v>1.2741375956144115E-2</v>
      </c>
      <c r="N2325" s="182">
        <f>IFERROR(_xll.qlIndexFixing(ONIndex1M,I2325,TRUE,_xll.ohTrigger(RecalcTrigger,Trigger1M)),NA())</f>
        <v>1.2175985742777229E-2</v>
      </c>
      <c r="O2325" s="44">
        <f>IFERROR(_xll.qlIndexFixing(ONIndex3M,I2325,TRUE,_xll.ohTrigger(RecalcTrigger,Trigger3M)),NA())</f>
        <v>1.2324568552593007E-2</v>
      </c>
      <c r="P2325" s="44">
        <f>IFERROR(_xll.qlIndexFixing(ONIndex6M,I2325,TRUE,_xll.ohTrigger(RecalcTrigger,Trigger6M)),NA())</f>
        <v>1.2693801642535973E-2</v>
      </c>
      <c r="Q2325" s="183">
        <f>IFERROR(_xll.qlIndexFixing(ONIndex1Y,I2325,TRUE,_xll.ohTrigger(RecalcTrigger,Trigger1Y)),NA())</f>
        <v>1.2775374300684206E-2</v>
      </c>
    </row>
    <row r="2326" spans="2:17" x14ac:dyDescent="0.2">
      <c r="B2326" s="39" t="s">
        <v>42</v>
      </c>
      <c r="D2326" s="42">
        <f>_xll.qlCalendarAdvance(Calendar,$D2325,B2326,"f",FALSE)</f>
        <v>55816</v>
      </c>
      <c r="E2326" s="177">
        <f>_xll.qlInterestRateIndexValueDate(IndexON,D2326)</f>
        <v>55816</v>
      </c>
      <c r="F2326" s="193">
        <f>IFERROR(_xll.qlIndexFixing(IndexON,D2326,TRUE,_xll.ohTrigger(RecalcTrigger,TriggerON)),NA())</f>
        <v>1.2178321044968854E-2</v>
      </c>
      <c r="H2326" s="42">
        <f>_xll.qlCalendarAdvance(Calendar,$H2325,B2326,"f",FALSE)</f>
        <v>55816</v>
      </c>
      <c r="I2326" s="177">
        <f>_xll.qlInterestRateIndexValueDate(Index1M,$H2326)</f>
        <v>55820</v>
      </c>
      <c r="J2326" s="182">
        <f>IFERROR(_xll.qlIndexFixing(Index1M,$H2326,TRUE,_xll.ohTrigger(RecalcTrigger,Trigger1M)),NA())</f>
        <v>1.2167210199659245E-2</v>
      </c>
      <c r="K2326" s="44">
        <f>IFERROR(_xll.qlIndexFixing(Index3M,H2326,TRUE,_xll.ohTrigger(RecalcTrigger,Trigger3M)),NA())</f>
        <v>1.231882155865314E-2</v>
      </c>
      <c r="L2326" s="44">
        <f>IFERROR(_xll.qlIndexFixing(Index6M,$H2326,TRUE,_xll.ohTrigger(RecalcTrigger,Trigger6M)),NA())</f>
        <v>1.2699870897771503E-2</v>
      </c>
      <c r="M2326" s="183">
        <f>IFERROR(_xll.qlIndexFixing(Index1Y,$H2326,TRUE,_xll.ohTrigger(RecalcTrigger,Trigger1Y)),NA())</f>
        <v>1.2736662360269511E-2</v>
      </c>
      <c r="N2326" s="182">
        <f>IFERROR(_xll.qlIndexFixing(ONIndex1M,I2326,TRUE,_xll.ohTrigger(RecalcTrigger,Trigger1M)),NA())</f>
        <v>1.2170786068006478E-2</v>
      </c>
      <c r="O2326" s="44">
        <f>IFERROR(_xll.qlIndexFixing(ONIndex3M,I2326,TRUE,_xll.ohTrigger(RecalcTrigger,Trigger3M)),NA())</f>
        <v>1.2321158655188569E-2</v>
      </c>
      <c r="P2326" s="44">
        <f>IFERROR(_xll.qlIndexFixing(ONIndex6M,I2326,TRUE,_xll.ohTrigger(RecalcTrigger,Trigger6M)),NA())</f>
        <v>1.2691520554097835E-2</v>
      </c>
      <c r="Q2326" s="183">
        <f>IFERROR(_xll.qlIndexFixing(ONIndex1Y,I2326,TRUE,_xll.ohTrigger(RecalcTrigger,Trigger1Y)),NA())</f>
        <v>1.2771194682832387E-2</v>
      </c>
    </row>
    <row r="2327" spans="2:17" x14ac:dyDescent="0.2">
      <c r="B2327" s="39" t="s">
        <v>42</v>
      </c>
      <c r="D2327" s="42">
        <f>_xll.qlCalendarAdvance(Calendar,$D2326,B2327,"f",FALSE)</f>
        <v>55823</v>
      </c>
      <c r="E2327" s="177">
        <f>_xll.qlInterestRateIndexValueDate(IndexON,D2327)</f>
        <v>55823</v>
      </c>
      <c r="F2327" s="193">
        <f>IFERROR(_xll.qlIndexFixing(IndexON,D2327,TRUE,_xll.ohTrigger(RecalcTrigger,TriggerON)),NA())</f>
        <v>1.2178321045128726E-2</v>
      </c>
      <c r="H2327" s="42">
        <f>_xll.qlCalendarAdvance(Calendar,$H2326,B2327,"f",FALSE)</f>
        <v>55823</v>
      </c>
      <c r="I2327" s="177">
        <f>_xll.qlInterestRateIndexValueDate(Index1M,$H2327)</f>
        <v>55827</v>
      </c>
      <c r="J2327" s="182">
        <f>IFERROR(_xll.qlIndexFixing(Index1M,$H2327,TRUE,_xll.ohTrigger(RecalcTrigger,Trigger1M)),NA())</f>
        <v>1.2162109774741303E-2</v>
      </c>
      <c r="K2327" s="44">
        <f>IFERROR(_xll.qlIndexFixing(Index3M,H2327,TRUE,_xll.ohTrigger(RecalcTrigger,Trigger3M)),NA())</f>
        <v>1.231533081573581E-2</v>
      </c>
      <c r="L2327" s="44">
        <f>IFERROR(_xll.qlIndexFixing(Index6M,$H2327,TRUE,_xll.ohTrigger(RecalcTrigger,Trigger6M)),NA())</f>
        <v>1.269719156300602E-2</v>
      </c>
      <c r="M2327" s="183">
        <f>IFERROR(_xll.qlIndexFixing(Index1Y,$H2327,TRUE,_xll.ohTrigger(RecalcTrigger,Trigger1Y)),NA())</f>
        <v>1.273192987967427E-2</v>
      </c>
      <c r="N2327" s="182">
        <f>IFERROR(_xll.qlIndexFixing(ONIndex1M,I2327,TRUE,_xll.ohTrigger(RecalcTrigger,Trigger1M)),NA())</f>
        <v>1.2165562355583859E-2</v>
      </c>
      <c r="O2327" s="44">
        <f>IFERROR(_xll.qlIndexFixing(ONIndex3M,I2327,TRUE,_xll.ohTrigger(RecalcTrigger,Trigger3M)),NA())</f>
        <v>1.2317739091676216E-2</v>
      </c>
      <c r="P2327" s="44">
        <f>IFERROR(_xll.qlIndexFixing(ONIndex6M,I2327,TRUE,_xll.ohTrigger(RecalcTrigger,Trigger6M)),NA())</f>
        <v>1.2689211942236156E-2</v>
      </c>
      <c r="Q2327" s="183">
        <f>IFERROR(_xll.qlIndexFixing(ONIndex1Y,I2327,TRUE,_xll.ohTrigger(RecalcTrigger,Trigger1Y)),NA())</f>
        <v>1.2766997064259655E-2</v>
      </c>
    </row>
    <row r="2328" spans="2:17" x14ac:dyDescent="0.2">
      <c r="B2328" s="39" t="s">
        <v>42</v>
      </c>
      <c r="D2328" s="42">
        <f>_xll.qlCalendarAdvance(Calendar,$D2327,B2328,"f",FALSE)</f>
        <v>55830</v>
      </c>
      <c r="E2328" s="177">
        <f>_xll.qlInterestRateIndexValueDate(IndexON,D2328)</f>
        <v>55830</v>
      </c>
      <c r="F2328" s="193">
        <f>IFERROR(_xll.qlIndexFixing(IndexON,D2328,TRUE,_xll.ohTrigger(RecalcTrigger,TriggerON)),NA())</f>
        <v>1.2178321045128726E-2</v>
      </c>
      <c r="H2328" s="42">
        <f>_xll.qlCalendarAdvance(Calendar,$H2327,B2328,"f",FALSE)</f>
        <v>55830</v>
      </c>
      <c r="I2328" s="177">
        <f>_xll.qlInterestRateIndexValueDate(Index1M,$H2328)</f>
        <v>55834</v>
      </c>
      <c r="J2328" s="182">
        <f>IFERROR(_xll.qlIndexFixing(Index1M,$H2328,TRUE,_xll.ohTrigger(RecalcTrigger,Trigger1M)),NA())</f>
        <v>1.2156813724638837E-2</v>
      </c>
      <c r="K2328" s="44">
        <f>IFERROR(_xll.qlIndexFixing(Index3M,H2328,TRUE,_xll.ohTrigger(RecalcTrigger,Trigger3M)),NA())</f>
        <v>1.231183031195158E-2</v>
      </c>
      <c r="L2328" s="44">
        <f>IFERROR(_xll.qlIndexFixing(Index6M,$H2328,TRUE,_xll.ohTrigger(RecalcTrigger,Trigger6M)),NA())</f>
        <v>1.2694483842578803E-2</v>
      </c>
      <c r="M2328" s="183">
        <f>IFERROR(_xll.qlIndexFixing(Index1Y,$H2328,TRUE,_xll.ohTrigger(RecalcTrigger,Trigger1Y)),NA())</f>
        <v>1.2727178488396258E-2</v>
      </c>
      <c r="N2328" s="182">
        <f>IFERROR(_xll.qlIndexFixing(ONIndex1M,I2328,TRUE,_xll.ohTrigger(RecalcTrigger,Trigger1M)),NA())</f>
        <v>1.2160314573375075E-2</v>
      </c>
      <c r="O2328" s="44">
        <f>IFERROR(_xll.qlIndexFixing(ONIndex3M,I2328,TRUE,_xll.ohTrigger(RecalcTrigger,Trigger3M)),NA())</f>
        <v>1.2314309852783367E-2</v>
      </c>
      <c r="P2328" s="44">
        <f>IFERROR(_xll.qlIndexFixing(ONIndex6M,I2328,TRUE,_xll.ohTrigger(RecalcTrigger,Trigger6M)),NA())</f>
        <v>1.2686875756751093E-2</v>
      </c>
      <c r="Q2328" s="183">
        <f>IFERROR(_xll.qlIndexFixing(ONIndex1Y,I2328,TRUE,_xll.ohTrigger(RecalcTrigger,Trigger1Y)),NA())</f>
        <v>1.2762781419066727E-2</v>
      </c>
    </row>
    <row r="2329" spans="2:17" x14ac:dyDescent="0.2">
      <c r="B2329" s="39" t="s">
        <v>42</v>
      </c>
      <c r="D2329" s="42">
        <f>_xll.qlCalendarAdvance(Calendar,$D2328,B2329,"f",FALSE)</f>
        <v>55837</v>
      </c>
      <c r="E2329" s="177">
        <f>_xll.qlInterestRateIndexValueDate(IndexON,D2329)</f>
        <v>55837</v>
      </c>
      <c r="F2329" s="193">
        <f>IFERROR(_xll.qlIndexFixing(IndexON,D2329,TRUE,_xll.ohTrigger(RecalcTrigger,TriggerON)),NA())</f>
        <v>1.217832104504879E-2</v>
      </c>
      <c r="H2329" s="42">
        <f>_xll.qlCalendarAdvance(Calendar,$H2328,B2329,"f",FALSE)</f>
        <v>55837</v>
      </c>
      <c r="I2329" s="177">
        <f>_xll.qlInterestRateIndexValueDate(Index1M,$H2329)</f>
        <v>55841</v>
      </c>
      <c r="J2329" s="182">
        <f>IFERROR(_xll.qlIndexFixing(Index1M,$H2329,TRUE,_xll.ohTrigger(RecalcTrigger,Trigger1M)),NA())</f>
        <v>1.2151493494414467E-2</v>
      </c>
      <c r="K2329" s="44">
        <f>IFERROR(_xll.qlIndexFixing(Index3M,H2329,TRUE,_xll.ohTrigger(RecalcTrigger,Trigger3M)),NA())</f>
        <v>1.230832003792187E-2</v>
      </c>
      <c r="L2329" s="44">
        <f>IFERROR(_xll.qlIndexFixing(Index6M,$H2329,TRUE,_xll.ohTrigger(RecalcTrigger,Trigger6M)),NA())</f>
        <v>1.2691747686014188E-2</v>
      </c>
      <c r="M2329" s="183">
        <f>IFERROR(_xll.qlIndexFixing(Index1Y,$H2329,TRUE,_xll.ohTrigger(RecalcTrigger,Trigger1Y)),NA())</f>
        <v>1.272240816047443E-2</v>
      </c>
      <c r="N2329" s="182">
        <f>IFERROR(_xll.qlIndexFixing(ONIndex1M,I2329,TRUE,_xll.ohTrigger(RecalcTrigger,Trigger1M)),NA())</f>
        <v>1.2155042689565576E-2</v>
      </c>
      <c r="O2329" s="44">
        <f>IFERROR(_xll.qlIndexFixing(ONIndex3M,I2329,TRUE,_xll.ohTrigger(RecalcTrigger,Trigger3M)),NA())</f>
        <v>1.2310870929237439E-2</v>
      </c>
      <c r="P2329" s="44">
        <f>IFERROR(_xll.qlIndexFixing(ONIndex6M,I2329,TRUE,_xll.ohTrigger(RecalcTrigger,Trigger6M)),NA())</f>
        <v>1.26845119474428E-2</v>
      </c>
      <c r="Q2329" s="183">
        <f>IFERROR(_xll.qlIndexFixing(ONIndex1Y,I2329,TRUE,_xll.ohTrigger(RecalcTrigger,Trigger1Y)),NA())</f>
        <v>1.2758547721434255E-2</v>
      </c>
    </row>
    <row r="2330" spans="2:17" x14ac:dyDescent="0.2">
      <c r="B2330" s="39" t="s">
        <v>42</v>
      </c>
      <c r="D2330" s="42">
        <f>_xll.qlCalendarAdvance(Calendar,$D2329,B2330,"f",FALSE)</f>
        <v>55844</v>
      </c>
      <c r="E2330" s="177">
        <f>_xll.qlInterestRateIndexValueDate(IndexON,D2330)</f>
        <v>55844</v>
      </c>
      <c r="F2330" s="193">
        <f>IFERROR(_xll.qlIndexFixing(IndexON,D2330,TRUE,_xll.ohTrigger(RecalcTrigger,TriggerON)),NA())</f>
        <v>1.2178321045128726E-2</v>
      </c>
      <c r="H2330" s="42">
        <f>_xll.qlCalendarAdvance(Calendar,$H2329,B2330,"f",FALSE)</f>
        <v>55844</v>
      </c>
      <c r="I2330" s="177">
        <f>_xll.qlInterestRateIndexValueDate(Index1M,$H2330)</f>
        <v>55848</v>
      </c>
      <c r="J2330" s="182">
        <f>IFERROR(_xll.qlIndexFixing(Index1M,$H2330,TRUE,_xll.ohTrigger(RecalcTrigger,Trigger1M)),NA())</f>
        <v>1.2145790646751198E-2</v>
      </c>
      <c r="K2330" s="44">
        <f>IFERROR(_xll.qlIndexFixing(Index3M,H2330,TRUE,_xll.ohTrigger(RecalcTrigger,Trigger3M)),NA())</f>
        <v>1.2304799984272436E-2</v>
      </c>
      <c r="L2330" s="44">
        <f>IFERROR(_xll.qlIndexFixing(Index6M,$H2330,TRUE,_xll.ohTrigger(RecalcTrigger,Trigger6M)),NA())</f>
        <v>1.268898304283738E-2</v>
      </c>
      <c r="M2330" s="183">
        <f>IFERROR(_xll.qlIndexFixing(Index1Y,$H2330,TRUE,_xll.ohTrigger(RecalcTrigger,Trigger1Y)),NA())</f>
        <v>1.2717618869949937E-2</v>
      </c>
      <c r="N2330" s="182">
        <f>IFERROR(_xll.qlIndexFixing(ONIndex1M,I2330,TRUE,_xll.ohTrigger(RecalcTrigger,Trigger1M)),NA())</f>
        <v>1.2149746672021067E-2</v>
      </c>
      <c r="O2330" s="44">
        <f>IFERROR(_xll.qlIndexFixing(ONIndex3M,I2330,TRUE,_xll.ohTrigger(RecalcTrigger,Trigger3M)),NA())</f>
        <v>1.2307422311446103E-2</v>
      </c>
      <c r="P2330" s="44">
        <f>IFERROR(_xll.qlIndexFixing(ONIndex6M,I2330,TRUE,_xll.ohTrigger(RecalcTrigger,Trigger6M)),NA())</f>
        <v>1.2682120463711755E-2</v>
      </c>
      <c r="Q2330" s="183">
        <f>IFERROR(_xll.qlIndexFixing(ONIndex1Y,I2330,TRUE,_xll.ohTrigger(RecalcTrigger,Trigger1Y)),NA())</f>
        <v>1.2754295945383021E-2</v>
      </c>
    </row>
    <row r="2331" spans="2:17" x14ac:dyDescent="0.2">
      <c r="B2331" s="39" t="s">
        <v>42</v>
      </c>
      <c r="D2331" s="42">
        <f>_xll.qlCalendarAdvance(Calendar,$D2330,B2331,"f",FALSE)</f>
        <v>55851</v>
      </c>
      <c r="E2331" s="177">
        <f>_xll.qlInterestRateIndexValueDate(IndexON,D2331)</f>
        <v>55851</v>
      </c>
      <c r="F2331" s="193">
        <f>IFERROR(_xll.qlIndexFixing(IndexON,D2331,TRUE,_xll.ohTrigger(RecalcTrigger,TriggerON)),NA())</f>
        <v>1.2178321045128726E-2</v>
      </c>
      <c r="H2331" s="42">
        <f>_xll.qlCalendarAdvance(Calendar,$H2330,B2331,"f",FALSE)</f>
        <v>55851</v>
      </c>
      <c r="I2331" s="177">
        <f>_xll.qlInterestRateIndexValueDate(Index1M,$H2331)</f>
        <v>55855</v>
      </c>
      <c r="J2331" s="182">
        <f>IFERROR(_xll.qlIndexFixing(Index1M,$H2331,TRUE,_xll.ohTrigger(RecalcTrigger,Trigger1M)),NA())</f>
        <v>1.2140599340702857E-2</v>
      </c>
      <c r="K2331" s="44">
        <f>IFERROR(_xll.qlIndexFixing(Index3M,H2331,TRUE,_xll.ohTrigger(RecalcTrigger,Trigger3M)),NA())</f>
        <v>1.2301314168424397E-2</v>
      </c>
      <c r="L2331" s="44">
        <f>IFERROR(_xll.qlIndexFixing(Index6M,$H2331,TRUE,_xll.ohTrigger(RecalcTrigger,Trigger6M)),NA())</f>
        <v>1.2686189862577107E-2</v>
      </c>
      <c r="M2331" s="183">
        <f>IFERROR(_xll.qlIndexFixing(Index1Y,$H2331,TRUE,_xll.ohTrigger(RecalcTrigger,Trigger1Y)),NA())</f>
        <v>1.2712810590865459E-2</v>
      </c>
      <c r="N2331" s="182">
        <f>IFERROR(_xll.qlIndexFixing(ONIndex1M,I2331,TRUE,_xll.ohTrigger(RecalcTrigger,Trigger1M)),NA())</f>
        <v>1.2144426489006932E-2</v>
      </c>
      <c r="O2331" s="44">
        <f>IFERROR(_xll.qlIndexFixing(ONIndex3M,I2331,TRUE,_xll.ohTrigger(RecalcTrigger,Trigger3M)),NA())</f>
        <v>1.2303963990136779E-2</v>
      </c>
      <c r="P2331" s="44">
        <f>IFERROR(_xll.qlIndexFixing(ONIndex6M,I2331,TRUE,_xll.ohTrigger(RecalcTrigger,Trigger6M)),NA())</f>
        <v>1.2679701255757792E-2</v>
      </c>
      <c r="Q2331" s="183">
        <f>IFERROR(_xll.qlIndexFixing(ONIndex1Y,I2331,TRUE,_xll.ohTrigger(RecalcTrigger,Trigger1Y)),NA())</f>
        <v>1.2750026065173614E-2</v>
      </c>
    </row>
    <row r="2332" spans="2:17" x14ac:dyDescent="0.2">
      <c r="B2332" s="39" t="s">
        <v>42</v>
      </c>
      <c r="D2332" s="42">
        <f>_xll.qlCalendarAdvance(Calendar,$D2331,B2332,"f",FALSE)</f>
        <v>55858</v>
      </c>
      <c r="E2332" s="177">
        <f>_xll.qlInterestRateIndexValueDate(IndexON,D2332)</f>
        <v>55858</v>
      </c>
      <c r="F2332" s="193">
        <f>IFERROR(_xll.qlIndexFixing(IndexON,D2332,TRUE,_xll.ohTrigger(RecalcTrigger,TriggerON)),NA())</f>
        <v>1.217832104504879E-2</v>
      </c>
      <c r="H2332" s="42">
        <f>_xll.qlCalendarAdvance(Calendar,$H2331,B2332,"f",FALSE)</f>
        <v>55858</v>
      </c>
      <c r="I2332" s="177">
        <f>_xll.qlInterestRateIndexValueDate(Index1M,$H2332)</f>
        <v>55862</v>
      </c>
      <c r="J2332" s="182">
        <f>IFERROR(_xll.qlIndexFixing(Index1M,$H2332,TRUE,_xll.ohTrigger(RecalcTrigger,Trigger1M)),NA())</f>
        <v>1.2135204459735092E-2</v>
      </c>
      <c r="K2332" s="44">
        <f>IFERROR(_xll.qlIndexFixing(Index3M,H2332,TRUE,_xll.ohTrigger(RecalcTrigger,Trigger3M)),NA())</f>
        <v>1.2297775349774411E-2</v>
      </c>
      <c r="L2332" s="44">
        <f>IFERROR(_xll.qlIndexFixing(Index6M,$H2332,TRUE,_xll.ohTrigger(RecalcTrigger,Trigger6M)),NA())</f>
        <v>1.2683368094759898E-2</v>
      </c>
      <c r="M2332" s="183">
        <f>IFERROR(_xll.qlIndexFixing(Index1Y,$H2332,TRUE,_xll.ohTrigger(RecalcTrigger,Trigger1Y)),NA())</f>
        <v>1.2707983297264552E-2</v>
      </c>
      <c r="N2332" s="182">
        <f>IFERROR(_xll.qlIndexFixing(ONIndex1M,I2332,TRUE,_xll.ohTrigger(RecalcTrigger,Trigger1M)),NA())</f>
        <v>1.2139082108388877E-2</v>
      </c>
      <c r="O2332" s="44">
        <f>IFERROR(_xll.qlIndexFixing(ONIndex3M,I2332,TRUE,_xll.ohTrigger(RecalcTrigger,Trigger3M)),NA())</f>
        <v>1.2300495955877011E-2</v>
      </c>
      <c r="P2332" s="44">
        <f>IFERROR(_xll.qlIndexFixing(ONIndex6M,I2332,TRUE,_xll.ohTrigger(RecalcTrigger,Trigger6M)),NA())</f>
        <v>1.267725427290145E-2</v>
      </c>
      <c r="Q2332" s="183">
        <f>IFERROR(_xll.qlIndexFixing(ONIndex1Y,I2332,TRUE,_xll.ohTrigger(RecalcTrigger,Trigger1Y)),NA())</f>
        <v>1.2745738054666944E-2</v>
      </c>
    </row>
    <row r="2333" spans="2:17" x14ac:dyDescent="0.2">
      <c r="B2333" s="39" t="s">
        <v>42</v>
      </c>
      <c r="D2333" s="42">
        <f>_xll.qlCalendarAdvance(Calendar,$D2332,B2333,"f",FALSE)</f>
        <v>55865</v>
      </c>
      <c r="E2333" s="177">
        <f>_xll.qlInterestRateIndexValueDate(IndexON,D2333)</f>
        <v>55865</v>
      </c>
      <c r="F2333" s="193">
        <f>IFERROR(_xll.qlIndexFixing(IndexON,D2333,TRUE,_xll.ohTrigger(RecalcTrigger,TriggerON)),NA())</f>
        <v>1.217832104504879E-2</v>
      </c>
      <c r="H2333" s="42">
        <f>_xll.qlCalendarAdvance(Calendar,$H2332,B2333,"f",FALSE)</f>
        <v>55865</v>
      </c>
      <c r="I2333" s="177">
        <f>_xll.qlInterestRateIndexValueDate(Index1M,$H2333)</f>
        <v>55869</v>
      </c>
      <c r="J2333" s="182">
        <f>IFERROR(_xll.qlIndexFixing(Index1M,$H2333,TRUE,_xll.ohTrigger(RecalcTrigger,Trigger1M)),NA())</f>
        <v>1.2129785267814079E-2</v>
      </c>
      <c r="K2333" s="44">
        <f>IFERROR(_xll.qlIndexFixing(Index3M,H2333,TRUE,_xll.ohTrigger(RecalcTrigger,Trigger3M)),NA())</f>
        <v>1.2294226724338712E-2</v>
      </c>
      <c r="L2333" s="44">
        <f>IFERROR(_xll.qlIndexFixing(Index6M,$H2333,TRUE,_xll.ohTrigger(RecalcTrigger,Trigger6M)),NA())</f>
        <v>1.2680517688917552E-2</v>
      </c>
      <c r="M2333" s="183">
        <f>IFERROR(_xll.qlIndexFixing(Index1Y,$H2333,TRUE,_xll.ohTrigger(RecalcTrigger,Trigger1Y)),NA())</f>
        <v>1.2703136963193843E-2</v>
      </c>
      <c r="N2333" s="182">
        <f>IFERROR(_xll.qlIndexFixing(ONIndex1M,I2333,TRUE,_xll.ohTrigger(RecalcTrigger,Trigger1M)),NA())</f>
        <v>1.213371349835235E-2</v>
      </c>
      <c r="O2333" s="44">
        <f>IFERROR(_xll.qlIndexFixing(ONIndex3M,I2333,TRUE,_xll.ohTrigger(RecalcTrigger,Trigger3M)),NA())</f>
        <v>1.2297018199474152E-2</v>
      </c>
      <c r="P2333" s="44">
        <f>IFERROR(_xll.qlIndexFixing(ONIndex6M,I2333,TRUE,_xll.ohTrigger(RecalcTrigger,Trigger6M)),NA())</f>
        <v>1.2674779465182695E-2</v>
      </c>
      <c r="Q2333" s="183">
        <f>IFERROR(_xll.qlIndexFixing(ONIndex1Y,I2333,TRUE,_xll.ohTrigger(RecalcTrigger,Trigger1Y)),NA())</f>
        <v>1.2741431888203536E-2</v>
      </c>
    </row>
    <row r="2334" spans="2:17" x14ac:dyDescent="0.2">
      <c r="B2334" s="39" t="s">
        <v>42</v>
      </c>
      <c r="D2334" s="42">
        <f>_xll.qlCalendarAdvance(Calendar,$D2333,B2334,"f",FALSE)</f>
        <v>55872</v>
      </c>
      <c r="E2334" s="177">
        <f>_xll.qlInterestRateIndexValueDate(IndexON,D2334)</f>
        <v>55872</v>
      </c>
      <c r="F2334" s="193">
        <f>IFERROR(_xll.qlIndexFixing(IndexON,D2334,TRUE,_xll.ohTrigger(RecalcTrigger,TriggerON)),NA())</f>
        <v>1.2178321045128726E-2</v>
      </c>
      <c r="H2334" s="42">
        <f>_xll.qlCalendarAdvance(Calendar,$H2333,B2334,"f",FALSE)</f>
        <v>55872</v>
      </c>
      <c r="I2334" s="177">
        <f>_xll.qlInterestRateIndexValueDate(Index1M,$H2334)</f>
        <v>55876</v>
      </c>
      <c r="J2334" s="182">
        <f>IFERROR(_xll.qlIndexFixing(Index1M,$H2334,TRUE,_xll.ohTrigger(RecalcTrigger,Trigger1M)),NA())</f>
        <v>1.2124341732996332E-2</v>
      </c>
      <c r="K2334" s="44">
        <f>IFERROR(_xll.qlIndexFixing(Index3M,H2334,TRUE,_xll.ohTrigger(RecalcTrigger,Trigger3M)),NA())</f>
        <v>1.2290668282742822E-2</v>
      </c>
      <c r="L2334" s="44">
        <f>IFERROR(_xll.qlIndexFixing(Index6M,$H2334,TRUE,_xll.ohTrigger(RecalcTrigger,Trigger6M)),NA())</f>
        <v>1.2677638594580548E-2</v>
      </c>
      <c r="M2334" s="183">
        <f>IFERROR(_xll.qlIndexFixing(Index1Y,$H2334,TRUE,_xll.ohTrigger(RecalcTrigger,Trigger1Y)),NA())</f>
        <v>1.2698271562699955E-2</v>
      </c>
      <c r="N2334" s="182">
        <f>IFERROR(_xll.qlIndexFixing(ONIndex1M,I2334,TRUE,_xll.ohTrigger(RecalcTrigger,Trigger1M)),NA())</f>
        <v>1.2126410244803765E-2</v>
      </c>
      <c r="O2334" s="44">
        <f>IFERROR(_xll.qlIndexFixing(ONIndex3M,I2334,TRUE,_xll.ohTrigger(RecalcTrigger,Trigger3M)),NA())</f>
        <v>1.2292452736506476E-2</v>
      </c>
      <c r="P2334" s="44">
        <f>IFERROR(_xll.qlIndexFixing(ONIndex6M,I2334,TRUE,_xll.ohTrigger(RecalcTrigger,Trigger6M)),NA())</f>
        <v>1.2671641470944905E-2</v>
      </c>
      <c r="Q2334" s="183">
        <f>IFERROR(_xll.qlIndexFixing(ONIndex1Y,I2334,TRUE,_xll.ohTrigger(RecalcTrigger,Trigger1Y)),NA())</f>
        <v>1.2735699074779561E-2</v>
      </c>
    </row>
    <row r="2335" spans="2:17" x14ac:dyDescent="0.2">
      <c r="B2335" s="39" t="s">
        <v>42</v>
      </c>
      <c r="D2335" s="42">
        <f>_xll.qlCalendarAdvance(Calendar,$D2334,B2335,"f",FALSE)</f>
        <v>55880</v>
      </c>
      <c r="E2335" s="177">
        <f>_xll.qlInterestRateIndexValueDate(IndexON,D2335)</f>
        <v>55880</v>
      </c>
      <c r="F2335" s="193">
        <f>IFERROR(_xll.qlIndexFixing(IndexON,D2335,TRUE,_xll.ohTrigger(RecalcTrigger,TriggerON)),NA())</f>
        <v>1.2178733026138033E-2</v>
      </c>
      <c r="H2335" s="42">
        <f>_xll.qlCalendarAdvance(Calendar,$H2334,B2335,"f",FALSE)</f>
        <v>55880</v>
      </c>
      <c r="I2335" s="177">
        <f>_xll.qlInterestRateIndexValueDate(Index1M,$H2335)</f>
        <v>55884</v>
      </c>
      <c r="J2335" s="182">
        <f>IFERROR(_xll.qlIndexFixing(Index1M,$H2335,TRUE,_xll.ohTrigger(RecalcTrigger,Trigger1M)),NA())</f>
        <v>1.2118090701726947E-2</v>
      </c>
      <c r="K2335" s="44">
        <f>IFERROR(_xll.qlIndexFixing(Index3M,H2335,TRUE,_xll.ohTrigger(RecalcTrigger,Trigger3M)),NA())</f>
        <v>1.2286636820760144E-2</v>
      </c>
      <c r="L2335" s="44">
        <f>IFERROR(_xll.qlIndexFixing(Index6M,$H2335,TRUE,_xll.ohTrigger(RecalcTrigger,Trigger6M)),NA())</f>
        <v>1.2674308208178888E-2</v>
      </c>
      <c r="M2335" s="183">
        <f>IFERROR(_xll.qlIndexFixing(Index1Y,$H2335,TRUE,_xll.ohTrigger(RecalcTrigger,Trigger1Y)),NA())</f>
        <v>1.269268772506155E-2</v>
      </c>
      <c r="N2335" s="182">
        <f>IFERROR(_xll.qlIndexFixing(ONIndex1M,I2335,TRUE,_xll.ohTrigger(RecalcTrigger,Trigger1M)),NA())</f>
        <v>1.2120982292902482E-2</v>
      </c>
      <c r="O2335" s="44">
        <f>IFERROR(_xll.qlIndexFixing(ONIndex3M,I2335,TRUE,_xll.ohTrigger(RecalcTrigger,Trigger3M)),NA())</f>
        <v>1.228895109070649E-2</v>
      </c>
      <c r="P2335" s="44">
        <f>IFERROR(_xll.qlIndexFixing(ONIndex6M,I2335,TRUE,_xll.ohTrigger(RecalcTrigger,Trigger6M)),NA())</f>
        <v>1.2669098699564785E-2</v>
      </c>
      <c r="Q2335" s="183">
        <f>IFERROR(_xll.qlIndexFixing(ONIndex1Y,I2335,TRUE,_xll.ohTrigger(RecalcTrigger,Trigger1Y)),NA())</f>
        <v>1.2731348399226405E-2</v>
      </c>
    </row>
    <row r="2336" spans="2:17" x14ac:dyDescent="0.2">
      <c r="B2336" s="39" t="s">
        <v>42</v>
      </c>
      <c r="D2336" s="42">
        <f>_xll.qlCalendarAdvance(Calendar,$D2335,B2336,"f",FALSE)</f>
        <v>55887</v>
      </c>
      <c r="E2336" s="177">
        <f>_xll.qlInterestRateIndexValueDate(IndexON,D2336)</f>
        <v>55887</v>
      </c>
      <c r="F2336" s="193">
        <f>IFERROR(_xll.qlIndexFixing(IndexON,D2336,TRUE,_xll.ohTrigger(RecalcTrigger,TriggerON)),NA())</f>
        <v>1.2178733026111388E-2</v>
      </c>
      <c r="H2336" s="42">
        <f>_xll.qlCalendarAdvance(Calendar,$H2335,B2336,"f",FALSE)</f>
        <v>55887</v>
      </c>
      <c r="I2336" s="177">
        <f>_xll.qlInterestRateIndexValueDate(Index1M,$H2336)</f>
        <v>55891</v>
      </c>
      <c r="J2336" s="182">
        <f>IFERROR(_xll.qlIndexFixing(Index1M,$H2336,TRUE,_xll.ohTrigger(RecalcTrigger,Trigger1M)),NA())</f>
        <v>1.2112594895957765E-2</v>
      </c>
      <c r="K2336" s="44">
        <f>IFERROR(_xll.qlIndexFixing(Index3M,H2336,TRUE,_xll.ohTrigger(RecalcTrigger,Trigger3M)),NA())</f>
        <v>1.2283009952726081E-2</v>
      </c>
      <c r="L2336" s="44">
        <f>IFERROR(_xll.qlIndexFixing(Index6M,$H2336,TRUE,_xll.ohTrigger(RecalcTrigger,Trigger6M)),NA())</f>
        <v>1.2671369645856353E-2</v>
      </c>
      <c r="M2336" s="183">
        <f>IFERROR(_xll.qlIndexFixing(Index1Y,$H2336,TRUE,_xll.ohTrigger(RecalcTrigger,Trigger1Y)),NA())</f>
        <v>1.2687781380562433E-2</v>
      </c>
      <c r="N2336" s="182">
        <f>IFERROR(_xll.qlIndexFixing(ONIndex1M,I2336,TRUE,_xll.ohTrigger(RecalcTrigger,Trigger1M)),NA())</f>
        <v>1.2116682628358078E-2</v>
      </c>
      <c r="O2336" s="44">
        <f>IFERROR(_xll.qlIndexFixing(ONIndex3M,I2336,TRUE,_xll.ohTrigger(RecalcTrigger,Trigger3M)),NA())</f>
        <v>1.2286024709355914E-2</v>
      </c>
      <c r="P2336" s="44">
        <f>IFERROR(_xll.qlIndexFixing(ONIndex6M,I2336,TRUE,_xll.ohTrigger(RecalcTrigger,Trigger6M)),NA())</f>
        <v>1.2666819790583261E-2</v>
      </c>
      <c r="Q2336" s="183">
        <f>IFERROR(_xll.qlIndexFixing(ONIndex1Y,I2336,TRUE,_xll.ohTrigger(RecalcTrigger,Trigger1Y)),NA())</f>
        <v>1.2727779733356925E-2</v>
      </c>
    </row>
    <row r="2337" spans="2:17" x14ac:dyDescent="0.2">
      <c r="B2337" s="39" t="s">
        <v>42</v>
      </c>
      <c r="D2337" s="42">
        <f>_xll.qlCalendarAdvance(Calendar,$D2336,B2337,"f",FALSE)</f>
        <v>55894</v>
      </c>
      <c r="E2337" s="177">
        <f>_xll.qlInterestRateIndexValueDate(IndexON,D2337)</f>
        <v>55894</v>
      </c>
      <c r="F2337" s="193">
        <f>IFERROR(_xll.qlIndexFixing(IndexON,D2337,TRUE,_xll.ohTrigger(RecalcTrigger,TriggerON)),NA())</f>
        <v>1.2178733026138033E-2</v>
      </c>
      <c r="H2337" s="42">
        <f>_xll.qlCalendarAdvance(Calendar,$H2336,B2337,"f",FALSE)</f>
        <v>55894</v>
      </c>
      <c r="I2337" s="177">
        <f>_xll.qlInterestRateIndexValueDate(Index1M,$H2337)</f>
        <v>55898</v>
      </c>
      <c r="J2337" s="182">
        <f>IFERROR(_xll.qlIndexFixing(Index1M,$H2337,TRUE,_xll.ohTrigger(RecalcTrigger,Trigger1M)),NA())</f>
        <v>1.2107074646871534E-2</v>
      </c>
      <c r="K2337" s="44">
        <f>IFERROR(_xll.qlIndexFixing(Index3M,H2337,TRUE,_xll.ohTrigger(RecalcTrigger,Trigger3M)),NA())</f>
        <v>1.2279469613056371E-2</v>
      </c>
      <c r="L2337" s="44">
        <f>IFERROR(_xll.qlIndexFixing(Index6M,$H2337,TRUE,_xll.ohTrigger(RecalcTrigger,Trigger6M)),NA())</f>
        <v>1.2668402241026651E-2</v>
      </c>
      <c r="M2337" s="183">
        <f>IFERROR(_xll.qlIndexFixing(Index1Y,$H2337,TRUE,_xll.ohTrigger(RecalcTrigger,Trigger1Y)),NA())</f>
        <v>1.268285588808477E-2</v>
      </c>
      <c r="N2337" s="182">
        <f>IFERROR(_xll.qlIndexFixing(ONIndex1M,I2337,TRUE,_xll.ohTrigger(RecalcTrigger,Trigger1M)),NA())</f>
        <v>1.2111213298728885E-2</v>
      </c>
      <c r="O2337" s="44">
        <f>IFERROR(_xll.qlIndexFixing(ONIndex3M,I2337,TRUE,_xll.ohTrigger(RecalcTrigger,Trigger3M)),NA())</f>
        <v>1.2282506574932128E-2</v>
      </c>
      <c r="P2337" s="44">
        <f>IFERROR(_xll.qlIndexFixing(ONIndex6M,I2337,TRUE,_xll.ohTrigger(RecalcTrigger,Trigger6M)),NA())</f>
        <v>1.2664229172223429E-2</v>
      </c>
      <c r="Q2337" s="183">
        <f>IFERROR(_xll.qlIndexFixing(ONIndex1Y,I2337,TRUE,_xll.ohTrigger(RecalcTrigger,Trigger1Y)),NA())</f>
        <v>1.2723398072882475E-2</v>
      </c>
    </row>
    <row r="2338" spans="2:17" x14ac:dyDescent="0.2">
      <c r="B2338" s="39" t="s">
        <v>42</v>
      </c>
      <c r="D2338" s="42">
        <f>_xll.qlCalendarAdvance(Calendar,$D2337,B2338,"f",FALSE)</f>
        <v>55901</v>
      </c>
      <c r="E2338" s="177">
        <f>_xll.qlInterestRateIndexValueDate(IndexON,D2338)</f>
        <v>55901</v>
      </c>
      <c r="F2338" s="193">
        <f>IFERROR(_xll.qlIndexFixing(IndexON,D2338,TRUE,_xll.ohTrigger(RecalcTrigger,TriggerON)),NA())</f>
        <v>1.2178733026138033E-2</v>
      </c>
      <c r="H2338" s="42">
        <f>_xll.qlCalendarAdvance(Calendar,$H2337,B2338,"f",FALSE)</f>
        <v>55901</v>
      </c>
      <c r="I2338" s="177">
        <f>_xll.qlInterestRateIndexValueDate(Index1M,$H2338)</f>
        <v>55905</v>
      </c>
      <c r="J2338" s="182">
        <f>IFERROR(_xll.qlIndexFixing(Index1M,$H2338,TRUE,_xll.ohTrigger(RecalcTrigger,Trigger1M)),NA())</f>
        <v>1.210152992251704E-2</v>
      </c>
      <c r="K2338" s="44">
        <f>IFERROR(_xll.qlIndexFixing(Index3M,H2338,TRUE,_xll.ohTrigger(RecalcTrigger,Trigger3M)),NA())</f>
        <v>1.2275871232836799E-2</v>
      </c>
      <c r="L2338" s="44">
        <f>IFERROR(_xll.qlIndexFixing(Index6M,$H2338,TRUE,_xll.ohTrigger(RecalcTrigger,Trigger6M)),NA())</f>
        <v>1.2665405943228489E-2</v>
      </c>
      <c r="M2338" s="183">
        <f>IFERROR(_xll.qlIndexFixing(Index1Y,$H2338,TRUE,_xll.ohTrigger(RecalcTrigger,Trigger1Y)),NA())</f>
        <v>1.2677911221682853E-2</v>
      </c>
      <c r="N2338" s="182">
        <f>IFERROR(_xll.qlIndexFixing(ONIndex1M,I2338,TRUE,_xll.ohTrigger(RecalcTrigger,Trigger1M)),NA())</f>
        <v>1.2105719575172813E-2</v>
      </c>
      <c r="O2338" s="44">
        <f>IFERROR(_xll.qlIndexFixing(ONIndex3M,I2338,TRUE,_xll.ohTrigger(RecalcTrigger,Trigger3M)),NA())</f>
        <v>1.2278978670323681E-2</v>
      </c>
      <c r="P2338" s="44">
        <f>IFERROR(_xll.qlIndexFixing(ONIndex6M,I2338,TRUE,_xll.ohTrigger(RecalcTrigger,Trigger6M)),NA())</f>
        <v>1.2661610470487972E-2</v>
      </c>
      <c r="Q2338" s="183">
        <f>IFERROR(_xll.qlIndexFixing(ONIndex1Y,I2338,TRUE,_xll.ohTrigger(RecalcTrigger,Trigger1Y)),NA())</f>
        <v>1.271899812335775E-2</v>
      </c>
    </row>
    <row r="2339" spans="2:17" x14ac:dyDescent="0.2">
      <c r="B2339" s="39" t="s">
        <v>42</v>
      </c>
      <c r="D2339" s="42">
        <f>_xll.qlCalendarAdvance(Calendar,$D2338,B2339,"f",FALSE)</f>
        <v>55908</v>
      </c>
      <c r="E2339" s="177">
        <f>_xll.qlInterestRateIndexValueDate(IndexON,D2339)</f>
        <v>55908</v>
      </c>
      <c r="F2339" s="193">
        <f>IFERROR(_xll.qlIndexFixing(IndexON,D2339,TRUE,_xll.ohTrigger(RecalcTrigger,TriggerON)),NA())</f>
        <v>1.2178733026164679E-2</v>
      </c>
      <c r="H2339" s="42">
        <f>_xll.qlCalendarAdvance(Calendar,$H2338,B2339,"f",FALSE)</f>
        <v>55908</v>
      </c>
      <c r="I2339" s="177">
        <f>_xll.qlInterestRateIndexValueDate(Index1M,$H2339)</f>
        <v>55912</v>
      </c>
      <c r="J2339" s="182">
        <f>IFERROR(_xll.qlIndexFixing(Index1M,$H2339,TRUE,_xll.ohTrigger(RecalcTrigger,Trigger1M)),NA())</f>
        <v>1.2095960690945644E-2</v>
      </c>
      <c r="K2339" s="44">
        <f>IFERROR(_xll.qlIndexFixing(Index3M,H2339,TRUE,_xll.ohTrigger(RecalcTrigger,Trigger3M)),NA())</f>
        <v>1.2272262989200478E-2</v>
      </c>
      <c r="L2339" s="44">
        <f>IFERROR(_xll.qlIndexFixing(Index6M,$H2339,TRUE,_xll.ohTrigger(RecalcTrigger,Trigger6M)),NA())</f>
        <v>1.2662380702002783E-2</v>
      </c>
      <c r="M2339" s="183">
        <f>IFERROR(_xll.qlIndexFixing(Index1Y,$H2339,TRUE,_xll.ohTrigger(RecalcTrigger,Trigger1Y)),NA())</f>
        <v>1.2672947355412282E-2</v>
      </c>
      <c r="N2339" s="182">
        <f>IFERROR(_xll.qlIndexFixing(ONIndex1M,I2339,TRUE,_xll.ohTrigger(RecalcTrigger,Trigger1M)),NA())</f>
        <v>1.2100201425875312E-2</v>
      </c>
      <c r="O2339" s="44">
        <f>IFERROR(_xll.qlIndexFixing(ONIndex3M,I2339,TRUE,_xll.ohTrigger(RecalcTrigger,Trigger3M)),NA())</f>
        <v>1.2275440985778374E-2</v>
      </c>
      <c r="P2339" s="44">
        <f>IFERROR(_xll.qlIndexFixing(ONIndex6M,I2339,TRUE,_xll.ohTrigger(RecalcTrigger,Trigger6M)),NA())</f>
        <v>1.2658963634937237E-2</v>
      </c>
      <c r="Q2339" s="183">
        <f>IFERROR(_xll.qlIndexFixing(ONIndex1Y,I2339,TRUE,_xll.ohTrigger(RecalcTrigger,Trigger1Y)),NA())</f>
        <v>1.271457985864366E-2</v>
      </c>
    </row>
    <row r="2340" spans="2:17" x14ac:dyDescent="0.2">
      <c r="B2340" s="39" t="s">
        <v>42</v>
      </c>
      <c r="D2340" s="42">
        <f>_xll.qlCalendarAdvance(Calendar,$D2339,B2340,"f",FALSE)</f>
        <v>55915</v>
      </c>
      <c r="E2340" s="177">
        <f>_xll.qlInterestRateIndexValueDate(IndexON,D2340)</f>
        <v>55915</v>
      </c>
      <c r="F2340" s="193">
        <f>IFERROR(_xll.qlIndexFixing(IndexON,D2340,TRUE,_xll.ohTrigger(RecalcTrigger,TriggerON)),NA())</f>
        <v>1.2178733026111388E-2</v>
      </c>
      <c r="H2340" s="42">
        <f>_xll.qlCalendarAdvance(Calendar,$H2339,B2340,"f",FALSE)</f>
        <v>55915</v>
      </c>
      <c r="I2340" s="177">
        <f>_xll.qlInterestRateIndexValueDate(Index1M,$H2340)</f>
        <v>55919</v>
      </c>
      <c r="J2340" s="182">
        <f>IFERROR(_xll.qlIndexFixing(Index1M,$H2340,TRUE,_xll.ohTrigger(RecalcTrigger,Trigger1M)),NA())</f>
        <v>1.2090962390033218E-2</v>
      </c>
      <c r="K2340" s="44">
        <f>IFERROR(_xll.qlIndexFixing(Index3M,H2340,TRUE,_xll.ohTrigger(RecalcTrigger,Trigger3M)),NA())</f>
        <v>1.2268644872773571E-2</v>
      </c>
      <c r="L2340" s="44">
        <f>IFERROR(_xll.qlIndexFixing(Index6M,$H2340,TRUE,_xll.ohTrigger(RecalcTrigger,Trigger6M)),NA())</f>
        <v>1.2659326466892216E-2</v>
      </c>
      <c r="M2340" s="183">
        <f>IFERROR(_xll.qlIndexFixing(Index1Y,$H2340,TRUE,_xll.ohTrigger(RecalcTrigger,Trigger1Y)),NA())</f>
        <v>1.2667964263329752E-2</v>
      </c>
      <c r="N2340" s="182">
        <f>IFERROR(_xll.qlIndexFixing(ONIndex1M,I2340,TRUE,_xll.ohTrigger(RecalcTrigger,Trigger1M)),NA())</f>
        <v>1.2094658818861959E-2</v>
      </c>
      <c r="O2340" s="44">
        <f>IFERROR(_xll.qlIndexFixing(ONIndex3M,I2340,TRUE,_xll.ohTrigger(RecalcTrigger,Trigger3M)),NA())</f>
        <v>1.2271893511943688E-2</v>
      </c>
      <c r="P2340" s="44">
        <f>IFERROR(_xll.qlIndexFixing(ONIndex6M,I2340,TRUE,_xll.ohTrigger(RecalcTrigger,Trigger6M)),NA())</f>
        <v>1.2656288615211508E-2</v>
      </c>
      <c r="Q2340" s="183">
        <f>IFERROR(_xll.qlIndexFixing(ONIndex1Y,I2340,TRUE,_xll.ohTrigger(RecalcTrigger,Trigger1Y)),NA())</f>
        <v>1.2710143252760986E-2</v>
      </c>
    </row>
    <row r="2341" spans="2:17" x14ac:dyDescent="0.2">
      <c r="B2341" s="39" t="s">
        <v>42</v>
      </c>
      <c r="D2341" s="42">
        <f>_xll.qlCalendarAdvance(Calendar,$D2340,B2341,"f",FALSE)</f>
        <v>55922</v>
      </c>
      <c r="E2341" s="177">
        <f>_xll.qlInterestRateIndexValueDate(IndexON,D2341)</f>
        <v>55922</v>
      </c>
      <c r="F2341" s="193">
        <f>IFERROR(_xll.qlIndexFixing(IndexON,D2341,TRUE,_xll.ohTrigger(RecalcTrigger,TriggerON)),NA())</f>
        <v>1.2178733026138033E-2</v>
      </c>
      <c r="H2341" s="42">
        <f>_xll.qlCalendarAdvance(Calendar,$H2340,B2341,"f",FALSE)</f>
        <v>55922</v>
      </c>
      <c r="I2341" s="177">
        <f>_xll.qlInterestRateIndexValueDate(Index1M,$H2341)</f>
        <v>55926</v>
      </c>
      <c r="J2341" s="182">
        <f>IFERROR(_xll.qlIndexFixing(Index1M,$H2341,TRUE,_xll.ohTrigger(RecalcTrigger,Trigger1M)),NA())</f>
        <v>1.2085349886045942E-2</v>
      </c>
      <c r="K2341" s="44">
        <f>IFERROR(_xll.qlIndexFixing(Index3M,H2341,TRUE,_xll.ohTrigger(RecalcTrigger,Trigger3M)),NA())</f>
        <v>1.2265016874178691E-2</v>
      </c>
      <c r="L2341" s="44">
        <f>IFERROR(_xll.qlIndexFixing(Index6M,$H2341,TRUE,_xll.ohTrigger(RecalcTrigger,Trigger6M)),NA())</f>
        <v>1.2656243187438142E-2</v>
      </c>
      <c r="M2341" s="183">
        <f>IFERROR(_xll.qlIndexFixing(Index1Y,$H2341,TRUE,_xll.ohTrigger(RecalcTrigger,Trigger1Y)),NA())</f>
        <v>1.2662961919494812E-2</v>
      </c>
      <c r="N2341" s="182">
        <f>IFERROR(_xll.qlIndexFixing(ONIndex1M,I2341,TRUE,_xll.ohTrigger(RecalcTrigger,Trigger1M)),NA())</f>
        <v>1.2089091722238265E-2</v>
      </c>
      <c r="O2341" s="44">
        <f>IFERROR(_xll.qlIndexFixing(ONIndex3M,I2341,TRUE,_xll.ohTrigger(RecalcTrigger,Trigger3M)),NA())</f>
        <v>1.2268336239467104E-2</v>
      </c>
      <c r="P2341" s="44">
        <f>IFERROR(_xll.qlIndexFixing(ONIndex6M,I2341,TRUE,_xll.ohTrigger(RecalcTrigger,Trigger6M)),NA())</f>
        <v>1.2653585361190878E-2</v>
      </c>
      <c r="Q2341" s="183">
        <f>IFERROR(_xll.qlIndexFixing(ONIndex1Y,I2341,TRUE,_xll.ohTrigger(RecalcTrigger,Trigger1Y)),NA())</f>
        <v>1.2705688280050254E-2</v>
      </c>
    </row>
    <row r="2342" spans="2:17" x14ac:dyDescent="0.2">
      <c r="B2342" s="39" t="s">
        <v>42</v>
      </c>
      <c r="D2342" s="42">
        <f>_xll.qlCalendarAdvance(Calendar,$D2341,B2342,"f",FALSE)</f>
        <v>55929</v>
      </c>
      <c r="E2342" s="177">
        <f>_xll.qlInterestRateIndexValueDate(IndexON,D2342)</f>
        <v>55929</v>
      </c>
      <c r="F2342" s="193">
        <f>IFERROR(_xll.qlIndexFixing(IndexON,D2342,TRUE,_xll.ohTrigger(RecalcTrigger,TriggerON)),NA())</f>
        <v>1.2178733026164679E-2</v>
      </c>
      <c r="H2342" s="42">
        <f>_xll.qlCalendarAdvance(Calendar,$H2341,B2342,"f",FALSE)</f>
        <v>55929</v>
      </c>
      <c r="I2342" s="177">
        <f>_xll.qlInterestRateIndexValueDate(Index1M,$H2342)</f>
        <v>55933</v>
      </c>
      <c r="J2342" s="182">
        <f>IFERROR(_xll.qlIndexFixing(Index1M,$H2342,TRUE,_xll.ohTrigger(RecalcTrigger,Trigger1M)),NA())</f>
        <v>1.2079712788051835E-2</v>
      </c>
      <c r="K2342" s="44">
        <f>IFERROR(_xll.qlIndexFixing(Index3M,H2342,TRUE,_xll.ohTrigger(RecalcTrigger,Trigger3M)),NA())</f>
        <v>1.2261378984039339E-2</v>
      </c>
      <c r="L2342" s="44">
        <f>IFERROR(_xll.qlIndexFixing(Index6M,$H2342,TRUE,_xll.ohTrigger(RecalcTrigger,Trigger6M)),NA())</f>
        <v>1.2653130813187663E-2</v>
      </c>
      <c r="M2342" s="183">
        <f>IFERROR(_xll.qlIndexFixing(Index1Y,$H2342,TRUE,_xll.ohTrigger(RecalcTrigger,Trigger1Y)),NA())</f>
        <v>1.2657940297967664E-2</v>
      </c>
      <c r="N2342" s="182">
        <f>IFERROR(_xll.qlIndexFixing(ONIndex1M,I2342,TRUE,_xll.ohTrigger(RecalcTrigger,Trigger1M)),NA())</f>
        <v>1.2083500103949874E-2</v>
      </c>
      <c r="O2342" s="44">
        <f>IFERROR(_xll.qlIndexFixing(ONIndex3M,I2342,TRUE,_xll.ohTrigger(RecalcTrigger,Trigger3M)),NA())</f>
        <v>1.2264769159235911E-2</v>
      </c>
      <c r="P2342" s="44">
        <f>IFERROR(_xll.qlIndexFixing(ONIndex6M,I2342,TRUE,_xll.ohTrigger(RecalcTrigger,Trigger6M)),NA())</f>
        <v>1.2650853822515629E-2</v>
      </c>
      <c r="Q2342" s="183">
        <f>IFERROR(_xll.qlIndexFixing(ONIndex1Y,I2342,TRUE,_xll.ohTrigger(RecalcTrigger,Trigger1Y)),NA())</f>
        <v>1.2701214914532244E-2</v>
      </c>
    </row>
    <row r="2343" spans="2:17" x14ac:dyDescent="0.2">
      <c r="B2343" s="39" t="s">
        <v>42</v>
      </c>
      <c r="D2343" s="42">
        <f>_xll.qlCalendarAdvance(Calendar,$D2342,B2343,"f",FALSE)</f>
        <v>55936</v>
      </c>
      <c r="E2343" s="177">
        <f>_xll.qlInterestRateIndexValueDate(IndexON,D2343)</f>
        <v>55936</v>
      </c>
      <c r="F2343" s="193">
        <f>IFERROR(_xll.qlIndexFixing(IndexON,D2343,TRUE,_xll.ohTrigger(RecalcTrigger,TriggerON)),NA())</f>
        <v>1.2178733026164679E-2</v>
      </c>
      <c r="H2343" s="42">
        <f>_xll.qlCalendarAdvance(Calendar,$H2342,B2343,"f",FALSE)</f>
        <v>55936</v>
      </c>
      <c r="I2343" s="177">
        <f>_xll.qlInterestRateIndexValueDate(Index1M,$H2343)</f>
        <v>55940</v>
      </c>
      <c r="J2343" s="182">
        <f>IFERROR(_xll.qlIndexFixing(Index1M,$H2343,TRUE,_xll.ohTrigger(RecalcTrigger,Trigger1M)),NA())</f>
        <v>1.2074051064093601E-2</v>
      </c>
      <c r="K2343" s="44">
        <f>IFERROR(_xll.qlIndexFixing(Index3M,H2343,TRUE,_xll.ohTrigger(RecalcTrigger,Trigger3M)),NA())</f>
        <v>1.225773119298168E-2</v>
      </c>
      <c r="L2343" s="44">
        <f>IFERROR(_xll.qlIndexFixing(Index6M,$H2343,TRUE,_xll.ohTrigger(RecalcTrigger,Trigger6M)),NA())</f>
        <v>1.2649989293687434E-2</v>
      </c>
      <c r="M2343" s="183">
        <f>IFERROR(_xll.qlIndexFixing(Index1Y,$H2343,TRUE,_xll.ohTrigger(RecalcTrigger,Trigger1Y)),NA())</f>
        <v>1.2652899372810038E-2</v>
      </c>
      <c r="N2343" s="182">
        <f>IFERROR(_xll.qlIndexFixing(ONIndex1M,I2343,TRUE,_xll.ohTrigger(RecalcTrigger,Trigger1M)),NA())</f>
        <v>1.2077883932182232E-2</v>
      </c>
      <c r="O2343" s="44">
        <f>IFERROR(_xll.qlIndexFixing(ONIndex3M,I2343,TRUE,_xll.ohTrigger(RecalcTrigger,Trigger3M)),NA())</f>
        <v>1.2261192261497911E-2</v>
      </c>
      <c r="P2343" s="44">
        <f>IFERROR(_xll.qlIndexFixing(ONIndex6M,I2343,TRUE,_xll.ohTrigger(RecalcTrigger,Trigger6M)),NA())</f>
        <v>1.2648093949145789E-2</v>
      </c>
      <c r="Q2343" s="183">
        <f>IFERROR(_xll.qlIndexFixing(ONIndex1Y,I2343,TRUE,_xll.ohTrigger(RecalcTrigger,Trigger1Y)),NA())</f>
        <v>1.2696723130227738E-2</v>
      </c>
    </row>
    <row r="2344" spans="2:17" x14ac:dyDescent="0.2">
      <c r="B2344" s="39" t="s">
        <v>42</v>
      </c>
      <c r="D2344" s="42">
        <f>_xll.qlCalendarAdvance(Calendar,$D2343,B2344,"f",FALSE)</f>
        <v>55943</v>
      </c>
      <c r="E2344" s="177">
        <f>_xll.qlInterestRateIndexValueDate(IndexON,D2344)</f>
        <v>55943</v>
      </c>
      <c r="F2344" s="193">
        <f>IFERROR(_xll.qlIndexFixing(IndexON,D2344,TRUE,_xll.ohTrigger(RecalcTrigger,TriggerON)),NA())</f>
        <v>1.2178733026138033E-2</v>
      </c>
      <c r="H2344" s="42">
        <f>_xll.qlCalendarAdvance(Calendar,$H2343,B2344,"f",FALSE)</f>
        <v>55943</v>
      </c>
      <c r="I2344" s="177">
        <f>_xll.qlInterestRateIndexValueDate(Index1M,$H2344)</f>
        <v>55947</v>
      </c>
      <c r="J2344" s="182">
        <f>IFERROR(_xll.qlIndexFixing(Index1M,$H2344,TRUE,_xll.ohTrigger(RecalcTrigger,Trigger1M)),NA())</f>
        <v>1.2066917962781127E-2</v>
      </c>
      <c r="K2344" s="44">
        <f>IFERROR(_xll.qlIndexFixing(Index3M,H2344,TRUE,_xll.ohTrigger(RecalcTrigger,Trigger3M)),NA())</f>
        <v>1.2253963747399317E-2</v>
      </c>
      <c r="L2344" s="44">
        <f>IFERROR(_xll.qlIndexFixing(Index6M,$H2344,TRUE,_xll.ohTrigger(RecalcTrigger,Trigger6M)),NA())</f>
        <v>1.2646773055413571E-2</v>
      </c>
      <c r="M2344" s="183">
        <f>IFERROR(_xll.qlIndexFixing(Index1Y,$H2344,TRUE,_xll.ohTrigger(RecalcTrigger,Trigger1Y)),NA())</f>
        <v>1.2647839118086521E-2</v>
      </c>
      <c r="N2344" s="182">
        <f>IFERROR(_xll.qlIndexFixing(ONIndex1M,I2344,TRUE,_xll.ohTrigger(RecalcTrigger,Trigger1M)),NA())</f>
        <v>1.2072243174801045E-2</v>
      </c>
      <c r="O2344" s="44">
        <f>IFERROR(_xll.qlIndexFixing(ONIndex3M,I2344,TRUE,_xll.ohTrigger(RecalcTrigger,Trigger3M)),NA())</f>
        <v>1.2257605537060456E-2</v>
      </c>
      <c r="P2344" s="44">
        <f>IFERROR(_xll.qlIndexFixing(ONIndex6M,I2344,TRUE,_xll.ohTrigger(RecalcTrigger,Trigger6M)),NA())</f>
        <v>1.2645305690481834E-2</v>
      </c>
      <c r="Q2344" s="183">
        <f>IFERROR(_xll.qlIndexFixing(ONIndex1Y,I2344,TRUE,_xll.ohTrigger(RecalcTrigger,Trigger1Y)),NA())</f>
        <v>1.269221290131739E-2</v>
      </c>
    </row>
    <row r="2345" spans="2:17" x14ac:dyDescent="0.2">
      <c r="B2345" s="39" t="s">
        <v>42</v>
      </c>
      <c r="D2345" s="42">
        <f>_xll.qlCalendarAdvance(Calendar,$D2344,B2345,"f",FALSE)</f>
        <v>55950</v>
      </c>
      <c r="E2345" s="177">
        <f>_xll.qlInterestRateIndexValueDate(IndexON,D2345)</f>
        <v>55950</v>
      </c>
      <c r="F2345" s="193">
        <f>IFERROR(_xll.qlIndexFixing(IndexON,D2345,TRUE,_xll.ohTrigger(RecalcTrigger,TriggerON)),NA())</f>
        <v>1.2178733026138033E-2</v>
      </c>
      <c r="H2345" s="42">
        <f>_xll.qlCalendarAdvance(Calendar,$H2344,B2345,"f",FALSE)</f>
        <v>55950</v>
      </c>
      <c r="I2345" s="177">
        <f>_xll.qlInterestRateIndexValueDate(Index1M,$H2345)</f>
        <v>55954</v>
      </c>
      <c r="J2345" s="182">
        <f>IFERROR(_xll.qlIndexFixing(Index1M,$H2345,TRUE,_xll.ohTrigger(RecalcTrigger,Trigger1M)),NA())</f>
        <v>1.2062028860686524E-2</v>
      </c>
      <c r="K2345" s="44">
        <f>IFERROR(_xll.qlIndexFixing(Index3M,H2345,TRUE,_xll.ohTrigger(RecalcTrigger,Trigger3M)),NA())</f>
        <v>1.2250294456244053E-2</v>
      </c>
      <c r="L2345" s="44">
        <f>IFERROR(_xll.qlIndexFixing(Index6M,$H2345,TRUE,_xll.ohTrigger(RecalcTrigger,Trigger6M)),NA())</f>
        <v>1.2643566436606132E-2</v>
      </c>
      <c r="M2345" s="183">
        <f>IFERROR(_xll.qlIndexFixing(Index1Y,$H2345,TRUE,_xll.ohTrigger(RecalcTrigger,Trigger1Y)),NA())</f>
        <v>1.2642759507861473E-2</v>
      </c>
      <c r="N2345" s="182">
        <f>IFERROR(_xll.qlIndexFixing(ONIndex1M,I2345,TRUE,_xll.ohTrigger(RecalcTrigger,Trigger1M)),NA())</f>
        <v>1.2066577799991762E-2</v>
      </c>
      <c r="O2345" s="44">
        <f>IFERROR(_xll.qlIndexFixing(ONIndex3M,I2345,TRUE,_xll.ohTrigger(RecalcTrigger,Trigger3M)),NA())</f>
        <v>1.2254008976571029E-2</v>
      </c>
      <c r="P2345" s="44">
        <f>IFERROR(_xll.qlIndexFixing(ONIndex6M,I2345,TRUE,_xll.ohTrigger(RecalcTrigger,Trigger6M)),NA())</f>
        <v>1.2642488996403856E-2</v>
      </c>
      <c r="Q2345" s="183">
        <f>IFERROR(_xll.qlIndexFixing(ONIndex1Y,I2345,TRUE,_xll.ohTrigger(RecalcTrigger,Trigger1Y)),NA())</f>
        <v>1.268768420182198E-2</v>
      </c>
    </row>
    <row r="2346" spans="2:17" x14ac:dyDescent="0.2">
      <c r="B2346" s="39" t="s">
        <v>42</v>
      </c>
      <c r="D2346" s="42">
        <f>_xll.qlCalendarAdvance(Calendar,$D2345,B2346,"f",FALSE)</f>
        <v>55957</v>
      </c>
      <c r="E2346" s="177">
        <f>_xll.qlInterestRateIndexValueDate(IndexON,D2346)</f>
        <v>55957</v>
      </c>
      <c r="F2346" s="193">
        <f>IFERROR(_xll.qlIndexFixing(IndexON,D2346,TRUE,_xll.ohTrigger(RecalcTrigger,TriggerON)),NA())</f>
        <v>1.2178733026138033E-2</v>
      </c>
      <c r="H2346" s="42">
        <f>_xll.qlCalendarAdvance(Calendar,$H2345,B2346,"f",FALSE)</f>
        <v>55957</v>
      </c>
      <c r="I2346" s="177">
        <f>_xll.qlInterestRateIndexValueDate(Index1M,$H2346)</f>
        <v>55961</v>
      </c>
      <c r="J2346" s="182">
        <f>IFERROR(_xll.qlIndexFixing(Index1M,$H2346,TRUE,_xll.ohTrigger(RecalcTrigger,Trigger1M)),NA())</f>
        <v>1.205628718397567E-2</v>
      </c>
      <c r="K2346" s="44">
        <f>IFERROR(_xll.qlIndexFixing(Index3M,H2346,TRUE,_xll.ohTrigger(RecalcTrigger,Trigger3M)),NA())</f>
        <v>1.2246615234103189E-2</v>
      </c>
      <c r="L2346" s="44">
        <f>IFERROR(_xll.qlIndexFixing(Index6M,$H2346,TRUE,_xll.ohTrigger(RecalcTrigger,Trigger6M)),NA())</f>
        <v>1.2640330507395891E-2</v>
      </c>
      <c r="M2346" s="183">
        <f>IFERROR(_xll.qlIndexFixing(Index1Y,$H2346,TRUE,_xll.ohTrigger(RecalcTrigger,Trigger1Y)),NA())</f>
        <v>1.2637660516202544E-2</v>
      </c>
      <c r="N2346" s="182">
        <f>IFERROR(_xll.qlIndexFixing(ONIndex1M,I2346,TRUE,_xll.ohTrigger(RecalcTrigger,Trigger1M)),NA())</f>
        <v>1.2060887775700024E-2</v>
      </c>
      <c r="O2346" s="44">
        <f>IFERROR(_xll.qlIndexFixing(ONIndex3M,I2346,TRUE,_xll.ohTrigger(RecalcTrigger,Trigger3M)),NA())</f>
        <v>1.2250402570597174E-2</v>
      </c>
      <c r="P2346" s="44">
        <f>IFERROR(_xll.qlIndexFixing(ONIndex6M,I2346,TRUE,_xll.ohTrigger(RecalcTrigger,Trigger6M)),NA())</f>
        <v>1.2639643816552137E-2</v>
      </c>
      <c r="Q2346" s="183">
        <f>IFERROR(_xll.qlIndexFixing(ONIndex1Y,I2346,TRUE,_xll.ohTrigger(RecalcTrigger,Trigger1Y)),NA())</f>
        <v>1.2683137005922163E-2</v>
      </c>
    </row>
    <row r="2347" spans="2:17" x14ac:dyDescent="0.2">
      <c r="B2347" s="39" t="s">
        <v>42</v>
      </c>
      <c r="D2347" s="42">
        <f>_xll.qlCalendarAdvance(Calendar,$D2346,B2347,"f",FALSE)</f>
        <v>55964</v>
      </c>
      <c r="E2347" s="177">
        <f>_xll.qlInterestRateIndexValueDate(IndexON,D2347)</f>
        <v>55964</v>
      </c>
      <c r="F2347" s="193">
        <f>IFERROR(_xll.qlIndexFixing(IndexON,D2347,TRUE,_xll.ohTrigger(RecalcTrigger,TriggerON)),NA())</f>
        <v>1.2178733026138033E-2</v>
      </c>
      <c r="H2347" s="42">
        <f>_xll.qlCalendarAdvance(Calendar,$H2346,B2347,"f",FALSE)</f>
        <v>55964</v>
      </c>
      <c r="I2347" s="177">
        <f>_xll.qlInterestRateIndexValueDate(Index1M,$H2347)</f>
        <v>55968</v>
      </c>
      <c r="J2347" s="182">
        <f>IFERROR(_xll.qlIndexFixing(Index1M,$H2347,TRUE,_xll.ohTrigger(RecalcTrigger,Trigger1M)),NA())</f>
        <v>1.2050520744448503E-2</v>
      </c>
      <c r="K2347" s="44">
        <f>IFERROR(_xll.qlIndexFixing(Index3M,H2347,TRUE,_xll.ohTrigger(RecalcTrigger,Trigger3M)),NA())</f>
        <v>1.2242926071599009E-2</v>
      </c>
      <c r="L2347" s="44">
        <f>IFERROR(_xll.qlIndexFixing(Index6M,$H2347,TRUE,_xll.ohTrigger(RecalcTrigger,Trigger6M)),NA())</f>
        <v>1.2637065217334509E-2</v>
      </c>
      <c r="M2347" s="183">
        <f>IFERROR(_xll.qlIndexFixing(Index1Y,$H2347,TRUE,_xll.ohTrigger(RecalcTrigger,Trigger1Y)),NA())</f>
        <v>1.2632542117178912E-2</v>
      </c>
      <c r="N2347" s="182">
        <f>IFERROR(_xll.qlIndexFixing(ONIndex1M,I2347,TRUE,_xll.ohTrigger(RecalcTrigger,Trigger1M)),NA())</f>
        <v>1.205517307011128E-2</v>
      </c>
      <c r="O2347" s="44">
        <f>IFERROR(_xll.qlIndexFixing(ONIndex3M,I2347,TRUE,_xll.ohTrigger(RecalcTrigger,Trigger3M)),NA())</f>
        <v>1.2246786309786373E-2</v>
      </c>
      <c r="P2347" s="44">
        <f>IFERROR(_xll.qlIndexFixing(ONIndex6M,I2347,TRUE,_xll.ohTrigger(RecalcTrigger,Trigger6M)),NA())</f>
        <v>1.2636770100886707E-2</v>
      </c>
      <c r="Q2347" s="183">
        <f>IFERROR(_xll.qlIndexFixing(ONIndex1Y,I2347,TRUE,_xll.ohTrigger(RecalcTrigger,Trigger1Y)),NA())</f>
        <v>1.267857128779859E-2</v>
      </c>
    </row>
    <row r="2348" spans="2:17" x14ac:dyDescent="0.2">
      <c r="B2348" s="39" t="s">
        <v>42</v>
      </c>
      <c r="D2348" s="42">
        <f>_xll.qlCalendarAdvance(Calendar,$D2347,B2348,"f",FALSE)</f>
        <v>55971</v>
      </c>
      <c r="E2348" s="177">
        <f>_xll.qlInterestRateIndexValueDate(IndexON,D2348)</f>
        <v>55971</v>
      </c>
      <c r="F2348" s="193">
        <f>IFERROR(_xll.qlIndexFixing(IndexON,D2348,TRUE,_xll.ohTrigger(RecalcTrigger,TriggerON)),NA())</f>
        <v>1.2178733026138033E-2</v>
      </c>
      <c r="H2348" s="42">
        <f>_xll.qlCalendarAdvance(Calendar,$H2347,B2348,"f",FALSE)</f>
        <v>55971</v>
      </c>
      <c r="I2348" s="177">
        <f>_xll.qlInterestRateIndexValueDate(Index1M,$H2348)</f>
        <v>55975</v>
      </c>
      <c r="J2348" s="182">
        <f>IFERROR(_xll.qlIndexFixing(Index1M,$H2348,TRUE,_xll.ohTrigger(RecalcTrigger,Trigger1M)),NA())</f>
        <v>1.2044729510161542E-2</v>
      </c>
      <c r="K2348" s="44">
        <f>IFERROR(_xll.qlIndexFixing(Index3M,H2348,TRUE,_xll.ohTrigger(RecalcTrigger,Trigger3M)),NA())</f>
        <v>1.2239285218205531E-2</v>
      </c>
      <c r="L2348" s="44">
        <f>IFERROR(_xll.qlIndexFixing(Index6M,$H2348,TRUE,_xll.ohTrigger(RecalcTrigger,Trigger6M)),NA())</f>
        <v>1.2633794809175343E-2</v>
      </c>
      <c r="M2348" s="183">
        <f>IFERROR(_xll.qlIndexFixing(Index1Y,$H2348,TRUE,_xll.ohTrigger(RecalcTrigger,Trigger1Y)),NA())</f>
        <v>1.2627404284860198E-2</v>
      </c>
      <c r="N2348" s="182">
        <f>IFERROR(_xll.qlIndexFixing(ONIndex1M,I2348,TRUE,_xll.ohTrigger(RecalcTrigger,Trigger1M)),NA())</f>
        <v>1.2048595179750876E-2</v>
      </c>
      <c r="O2348" s="44">
        <f>IFERROR(_xll.qlIndexFixing(ONIndex3M,I2348,TRUE,_xll.ohTrigger(RecalcTrigger,Trigger3M)),NA())</f>
        <v>1.2242954771307879E-2</v>
      </c>
      <c r="P2348" s="44">
        <f>IFERROR(_xll.qlIndexFixing(ONIndex6M,I2348,TRUE,_xll.ohTrigger(RecalcTrigger,Trigger6M)),NA())</f>
        <v>1.2633919389251957E-2</v>
      </c>
      <c r="Q2348" s="183">
        <f>IFERROR(_xll.qlIndexFixing(ONIndex1Y,I2348,TRUE,_xll.ohTrigger(RecalcTrigger,Trigger1Y)),NA())</f>
        <v>1.2673565676337262E-2</v>
      </c>
    </row>
    <row r="2349" spans="2:17" x14ac:dyDescent="0.2">
      <c r="B2349" s="39" t="s">
        <v>42</v>
      </c>
      <c r="D2349" s="42">
        <f>_xll.qlCalendarAdvance(Calendar,$D2348,B2349,"f",FALSE)</f>
        <v>55982</v>
      </c>
      <c r="E2349" s="177">
        <f>_xll.qlInterestRateIndexValueDate(IndexON,D2349)</f>
        <v>55982</v>
      </c>
      <c r="F2349" s="193">
        <f>IFERROR(_xll.qlIndexFixing(IndexON,D2349,TRUE,_xll.ohTrigger(RecalcTrigger,TriggerON)),NA())</f>
        <v>1.2178321045128726E-2</v>
      </c>
      <c r="H2349" s="42">
        <f>_xll.qlCalendarAdvance(Calendar,$H2348,B2349,"f",FALSE)</f>
        <v>55982</v>
      </c>
      <c r="I2349" s="177">
        <f>_xll.qlInterestRateIndexValueDate(Index1M,$H2349)</f>
        <v>55984</v>
      </c>
      <c r="J2349" s="182">
        <f>IFERROR(_xll.qlIndexFixing(Index1M,$H2349,TRUE,_xll.ohTrigger(RecalcTrigger,Trigger1M)),NA())</f>
        <v>1.2037030091536782E-2</v>
      </c>
      <c r="K2349" s="44">
        <f>IFERROR(_xll.qlIndexFixing(Index3M,H2349,TRUE,_xll.ohTrigger(RecalcTrigger,Trigger3M)),NA())</f>
        <v>1.2234515660532764E-2</v>
      </c>
      <c r="L2349" s="44">
        <f>IFERROR(_xll.qlIndexFixing(Index6M,$H2349,TRUE,_xll.ohTrigger(RecalcTrigger,Trigger6M)),NA())</f>
        <v>1.2629518345119899E-2</v>
      </c>
      <c r="M2349" s="183">
        <f>IFERROR(_xll.qlIndexFixing(Index1Y,$H2349,TRUE,_xll.ohTrigger(RecalcTrigger,Trigger1Y)),NA())</f>
        <v>1.2620769903678785E-2</v>
      </c>
      <c r="N2349" s="182">
        <f>IFERROR(_xll.qlIndexFixing(ONIndex1M,I2349,TRUE,_xll.ohTrigger(RecalcTrigger,Trigger1M)),NA())</f>
        <v>1.2040364556256122E-2</v>
      </c>
      <c r="O2349" s="44">
        <f>IFERROR(_xll.qlIndexFixing(ONIndex3M,I2349,TRUE,_xll.ohTrigger(RecalcTrigger,Trigger3M)),NA())</f>
        <v>1.2237442035951673E-2</v>
      </c>
      <c r="P2349" s="44">
        <f>IFERROR(_xll.qlIndexFixing(ONIndex6M,I2349,TRUE,_xll.ohTrigger(RecalcTrigger,Trigger6M)),NA())</f>
        <v>1.2629249161975054E-2</v>
      </c>
      <c r="Q2349" s="183">
        <f>IFERROR(_xll.qlIndexFixing(ONIndex1Y,I2349,TRUE,_xll.ohTrigger(RecalcTrigger,Trigger1Y)),NA())</f>
        <v>1.2666745636940036E-2</v>
      </c>
    </row>
    <row r="2350" spans="2:17" x14ac:dyDescent="0.2">
      <c r="B2350" s="39" t="s">
        <v>42</v>
      </c>
      <c r="D2350" s="42">
        <f>_xll.qlCalendarAdvance(Calendar,$D2349,B2350,"f",FALSE)</f>
        <v>55989</v>
      </c>
      <c r="E2350" s="177">
        <f>_xll.qlInterestRateIndexValueDate(IndexON,D2350)</f>
        <v>55989</v>
      </c>
      <c r="F2350" s="193">
        <f>IFERROR(_xll.qlIndexFixing(IndexON,D2350,TRUE,_xll.ohTrigger(RecalcTrigger,TriggerON)),NA())</f>
        <v>1.217832104504879E-2</v>
      </c>
      <c r="H2350" s="42">
        <f>_xll.qlCalendarAdvance(Calendar,$H2349,B2350,"f",FALSE)</f>
        <v>55989</v>
      </c>
      <c r="I2350" s="177">
        <f>_xll.qlInterestRateIndexValueDate(Index1M,$H2350)</f>
        <v>55991</v>
      </c>
      <c r="J2350" s="182">
        <f>IFERROR(_xll.qlIndexFixing(Index1M,$H2350,TRUE,_xll.ohTrigger(RecalcTrigger,Trigger1M)),NA())</f>
        <v>1.2031180088874494E-2</v>
      </c>
      <c r="K2350" s="44">
        <f>IFERROR(_xll.qlIndexFixing(Index3M,H2350,TRUE,_xll.ohTrigger(RecalcTrigger,Trigger3M)),NA())</f>
        <v>1.2230794611073873E-2</v>
      </c>
      <c r="L2350" s="44">
        <f>IFERROR(_xll.qlIndexFixing(Index6M,$H2350,TRUE,_xll.ohTrigger(RecalcTrigger,Trigger6M)),NA())</f>
        <v>1.2626158472474005E-2</v>
      </c>
      <c r="M2350" s="183">
        <f>IFERROR(_xll.qlIndexFixing(Index1Y,$H2350,TRUE,_xll.ohTrigger(RecalcTrigger,Trigger1Y)),NA())</f>
        <v>1.261558755504133E-2</v>
      </c>
      <c r="N2350" s="182">
        <f>IFERROR(_xll.qlIndexFixing(ONIndex1M,I2350,TRUE,_xll.ohTrigger(RecalcTrigger,Trigger1M)),NA())</f>
        <v>1.203456144202697E-2</v>
      </c>
      <c r="O2350" s="44">
        <f>IFERROR(_xll.qlIndexFixing(ONIndex3M,I2350,TRUE,_xll.ohTrigger(RecalcTrigger,Trigger3M)),NA())</f>
        <v>1.2233790502715891E-2</v>
      </c>
      <c r="P2350" s="44">
        <f>IFERROR(_xll.qlIndexFixing(ONIndex6M,I2350,TRUE,_xll.ohTrigger(RecalcTrigger,Trigger6M)),NA())</f>
        <v>1.2626273121520981E-2</v>
      </c>
      <c r="Q2350" s="183">
        <f>IFERROR(_xll.qlIndexFixing(ONIndex1Y,I2350,TRUE,_xll.ohTrigger(RecalcTrigger,Trigger1Y)),NA())</f>
        <v>1.2662113556141108E-2</v>
      </c>
    </row>
    <row r="2351" spans="2:17" x14ac:dyDescent="0.2">
      <c r="B2351" s="39" t="s">
        <v>42</v>
      </c>
      <c r="D2351" s="42">
        <f>_xll.qlCalendarAdvance(Calendar,$D2350,B2351,"f",FALSE)</f>
        <v>55996</v>
      </c>
      <c r="E2351" s="177">
        <f>_xll.qlInterestRateIndexValueDate(IndexON,D2351)</f>
        <v>55996</v>
      </c>
      <c r="F2351" s="193">
        <f>IFERROR(_xll.qlIndexFixing(IndexON,D2351,TRUE,_xll.ohTrigger(RecalcTrigger,TriggerON)),NA())</f>
        <v>1.217832104504879E-2</v>
      </c>
      <c r="H2351" s="42">
        <f>_xll.qlCalendarAdvance(Calendar,$H2350,B2351,"f",FALSE)</f>
        <v>55996</v>
      </c>
      <c r="I2351" s="177">
        <f>_xll.qlInterestRateIndexValueDate(Index1M,$H2351)</f>
        <v>55998</v>
      </c>
      <c r="J2351" s="182">
        <f>IFERROR(_xll.qlIndexFixing(Index1M,$H2351,TRUE,_xll.ohTrigger(RecalcTrigger,Trigger1M)),NA())</f>
        <v>1.2025305183457347E-2</v>
      </c>
      <c r="K2351" s="44">
        <f>IFERROR(_xll.qlIndexFixing(Index3M,H2351,TRUE,_xll.ohTrigger(RecalcTrigger,Trigger3M)),NA())</f>
        <v>1.2227063582041771E-2</v>
      </c>
      <c r="L2351" s="44">
        <f>IFERROR(_xll.qlIndexFixing(Index6M,$H2351,TRUE,_xll.ohTrigger(RecalcTrigger,Trigger6M)),NA())</f>
        <v>1.2622769027388748E-2</v>
      </c>
      <c r="M2351" s="183">
        <f>IFERROR(_xll.qlIndexFixing(Index1Y,$H2351,TRUE,_xll.ohTrigger(RecalcTrigger,Trigger1Y)),NA())</f>
        <v>1.2610385687923891E-2</v>
      </c>
      <c r="N2351" s="182">
        <f>IFERROR(_xll.qlIndexFixing(ONIndex1M,I2351,TRUE,_xll.ohTrigger(RecalcTrigger,Trigger1M)),NA())</f>
        <v>1.2028733500377697E-2</v>
      </c>
      <c r="O2351" s="44">
        <f>IFERROR(_xll.qlIndexFixing(ONIndex3M,I2351,TRUE,_xll.ohTrigger(RecalcTrigger,Trigger3M)),NA())</f>
        <v>1.2230129071877371E-2</v>
      </c>
      <c r="P2351" s="44">
        <f>IFERROR(_xll.qlIndexFixing(ONIndex6M,I2351,TRUE,_xll.ohTrigger(RecalcTrigger,Trigger6M)),NA())</f>
        <v>1.2623268315676839E-2</v>
      </c>
      <c r="Q2351" s="183">
        <f>IFERROR(_xll.qlIndexFixing(ONIndex1Y,I2351,TRUE,_xll.ohTrigger(RecalcTrigger,Trigger1Y)),NA())</f>
        <v>1.2657462834733124E-2</v>
      </c>
    </row>
    <row r="2352" spans="2:17" x14ac:dyDescent="0.2">
      <c r="B2352" s="39" t="s">
        <v>42</v>
      </c>
      <c r="D2352" s="42">
        <f>_xll.qlCalendarAdvance(Calendar,$D2351,B2352,"f",FALSE)</f>
        <v>56003</v>
      </c>
      <c r="E2352" s="177">
        <f>_xll.qlInterestRateIndexValueDate(IndexON,D2352)</f>
        <v>56003</v>
      </c>
      <c r="F2352" s="193">
        <f>IFERROR(_xll.qlIndexFixing(IndexON,D2352,TRUE,_xll.ohTrigger(RecalcTrigger,TriggerON)),NA())</f>
        <v>1.217832104504879E-2</v>
      </c>
      <c r="H2352" s="42">
        <f>_xll.qlCalendarAdvance(Calendar,$H2351,B2352,"f",FALSE)</f>
        <v>56003</v>
      </c>
      <c r="I2352" s="177">
        <f>_xll.qlInterestRateIndexValueDate(Index1M,$H2352)</f>
        <v>56006</v>
      </c>
      <c r="J2352" s="182">
        <f>IFERROR(_xll.qlIndexFixing(Index1M,$H2352,TRUE,_xll.ohTrigger(RecalcTrigger,Trigger1M)),NA())</f>
        <v>1.2018783749326247E-2</v>
      </c>
      <c r="K2352" s="44">
        <f>IFERROR(_xll.qlIndexFixing(Index3M,H2352,TRUE,_xll.ohTrigger(RecalcTrigger,Trigger3M)),NA())</f>
        <v>1.2222601126145061E-2</v>
      </c>
      <c r="L2352" s="44">
        <f>IFERROR(_xll.qlIndexFixing(Index6M,$H2352,TRUE,_xll.ohTrigger(RecalcTrigger,Trigger6M)),NA())</f>
        <v>1.2618790404068624E-2</v>
      </c>
      <c r="M2352" s="183">
        <f>IFERROR(_xll.qlIndexFixing(Index1Y,$H2352,TRUE,_xll.ohTrigger(RecalcTrigger,Trigger1Y)),NA())</f>
        <v>1.2604083842385348E-2</v>
      </c>
      <c r="N2352" s="182">
        <f>IFERROR(_xll.qlIndexFixing(ONIndex1M,I2352,TRUE,_xll.ohTrigger(RecalcTrigger,Trigger1M)),NA())</f>
        <v>1.2022042553621048E-2</v>
      </c>
      <c r="O2352" s="44">
        <f>IFERROR(_xll.qlIndexFixing(ONIndex3M,I2352,TRUE,_xll.ohTrigger(RecalcTrigger,Trigger3M)),NA())</f>
        <v>1.2225932447709198E-2</v>
      </c>
      <c r="P2352" s="44">
        <f>IFERROR(_xll.qlIndexFixing(ONIndex6M,I2352,TRUE,_xll.ohTrigger(RecalcTrigger,Trigger6M)),NA())</f>
        <v>1.2619798963751094E-2</v>
      </c>
      <c r="Q2352" s="183">
        <f>IFERROR(_xll.qlIndexFixing(ONIndex1Y,I2352,TRUE,_xll.ohTrigger(RecalcTrigger,Trigger1Y)),NA())</f>
        <v>1.2652124866026071E-2</v>
      </c>
    </row>
    <row r="2353" spans="2:17" x14ac:dyDescent="0.2">
      <c r="B2353" s="39" t="s">
        <v>42</v>
      </c>
      <c r="D2353" s="42">
        <f>_xll.qlCalendarAdvance(Calendar,$D2352,B2353,"f",FALSE)</f>
        <v>56010</v>
      </c>
      <c r="E2353" s="177">
        <f>_xll.qlInterestRateIndexValueDate(IndexON,D2353)</f>
        <v>56010</v>
      </c>
      <c r="F2353" s="193">
        <f>IFERROR(_xll.qlIndexFixing(IndexON,D2353,TRUE,_xll.ohTrigger(RecalcTrigger,TriggerON)),NA())</f>
        <v>1.2178321045208662E-2</v>
      </c>
      <c r="H2353" s="42">
        <f>_xll.qlCalendarAdvance(Calendar,$H2352,B2353,"f",FALSE)</f>
        <v>56010</v>
      </c>
      <c r="I2353" s="177">
        <f>_xll.qlInterestRateIndexValueDate(Index1M,$H2353)</f>
        <v>56012</v>
      </c>
      <c r="J2353" s="182">
        <f>IFERROR(_xll.qlIndexFixing(Index1M,$H2353,TRUE,_xll.ohTrigger(RecalcTrigger,Trigger1M)),NA())</f>
        <v>1.20134805365682E-2</v>
      </c>
      <c r="K2353" s="44">
        <f>IFERROR(_xll.qlIndexFixing(Index3M,H2353,TRUE,_xll.ohTrigger(RecalcTrigger,Trigger3M)),NA())</f>
        <v>1.2219508843218266E-2</v>
      </c>
      <c r="L2353" s="44">
        <f>IFERROR(_xll.qlIndexFixing(Index6M,$H2353,TRUE,_xll.ohTrigger(RecalcTrigger,Trigger6M)),NA())</f>
        <v>1.261579204099062E-2</v>
      </c>
      <c r="M2353" s="183">
        <f>IFERROR(_xll.qlIndexFixing(Index1Y,$H2353,TRUE,_xll.ohTrigger(RecalcTrigger,Trigger1Y)),NA())</f>
        <v>1.2599923294559955E-2</v>
      </c>
      <c r="N2353" s="182">
        <f>IFERROR(_xll.qlIndexFixing(ONIndex1M,I2353,TRUE,_xll.ohTrigger(RecalcTrigger,Trigger1M)),NA())</f>
        <v>1.2017003006761229E-2</v>
      </c>
      <c r="O2353" s="44">
        <f>IFERROR(_xll.qlIndexFixing(ONIndex3M,I2353,TRUE,_xll.ohTrigger(RecalcTrigger,Trigger3M)),NA())</f>
        <v>1.2222776479502429E-2</v>
      </c>
      <c r="P2353" s="44">
        <f>IFERROR(_xll.qlIndexFixing(ONIndex6M,I2353,TRUE,_xll.ohTrigger(RecalcTrigger,Trigger6M)),NA())</f>
        <v>1.2617172205180438E-2</v>
      </c>
      <c r="Q2353" s="183">
        <f>IFERROR(_xll.qlIndexFixing(ONIndex1Y,I2353,TRUE,_xll.ohTrigger(RecalcTrigger,Trigger1Y)),NA())</f>
        <v>1.2648105366173112E-2</v>
      </c>
    </row>
    <row r="2354" spans="2:17" x14ac:dyDescent="0.2">
      <c r="B2354" s="39" t="s">
        <v>42</v>
      </c>
      <c r="D2354" s="42">
        <f>_xll.qlCalendarAdvance(Calendar,$D2353,B2354,"f",FALSE)</f>
        <v>56017</v>
      </c>
      <c r="E2354" s="177">
        <f>_xll.qlInterestRateIndexValueDate(IndexON,D2354)</f>
        <v>56017</v>
      </c>
      <c r="F2354" s="193">
        <f>IFERROR(_xll.qlIndexFixing(IndexON,D2354,TRUE,_xll.ohTrigger(RecalcTrigger,TriggerON)),NA())</f>
        <v>1.2178321044968854E-2</v>
      </c>
      <c r="H2354" s="42">
        <f>_xll.qlCalendarAdvance(Calendar,$H2353,B2354,"f",FALSE)</f>
        <v>56017</v>
      </c>
      <c r="I2354" s="177">
        <f>_xll.qlInterestRateIndexValueDate(Index1M,$H2354)</f>
        <v>56019</v>
      </c>
      <c r="J2354" s="182">
        <f>IFERROR(_xll.qlIndexFixing(Index1M,$H2354,TRUE,_xll.ohTrigger(RecalcTrigger,Trigger1M)),NA())</f>
        <v>1.2007530731199811E-2</v>
      </c>
      <c r="K2354" s="44">
        <f>IFERROR(_xll.qlIndexFixing(Index3M,H2354,TRUE,_xll.ohTrigger(RecalcTrigger,Trigger3M)),NA())</f>
        <v>1.2215746975095171E-2</v>
      </c>
      <c r="L2354" s="44">
        <f>IFERROR(_xll.qlIndexFixing(Index6M,$H2354,TRUE,_xll.ohTrigger(RecalcTrigger,Trigger6M)),NA())</f>
        <v>1.2612306787291644E-2</v>
      </c>
      <c r="M2354" s="183">
        <f>IFERROR(_xll.qlIndexFixing(Index1Y,$H2354,TRUE,_xll.ohTrigger(RecalcTrigger,Trigger1Y)),NA())</f>
        <v>1.2594662716474156E-2</v>
      </c>
      <c r="N2354" s="182">
        <f>IFERROR(_xll.qlIndexFixing(ONIndex1M,I2354,TRUE,_xll.ohTrigger(RecalcTrigger,Trigger1M)),NA())</f>
        <v>1.2011100391084994E-2</v>
      </c>
      <c r="O2354" s="44">
        <f>IFERROR(_xll.qlIndexFixing(ONIndex3M,I2354,TRUE,_xll.ohTrigger(RecalcTrigger,Trigger3M)),NA())</f>
        <v>1.2219085299260968E-2</v>
      </c>
      <c r="P2354" s="44">
        <f>IFERROR(_xll.qlIndexFixing(ONIndex6M,I2354,TRUE,_xll.ohTrigger(RecalcTrigger,Trigger6M)),NA())</f>
        <v>1.2614080800208427E-2</v>
      </c>
      <c r="Q2354" s="183">
        <f>IFERROR(_xll.qlIndexFixing(ONIndex1Y,I2354,TRUE,_xll.ohTrigger(RecalcTrigger,Trigger1Y)),NA())</f>
        <v>1.2643398567302455E-2</v>
      </c>
    </row>
    <row r="2355" spans="2:17" x14ac:dyDescent="0.2">
      <c r="B2355" s="39" t="s">
        <v>42</v>
      </c>
      <c r="D2355" s="42">
        <f>_xll.qlCalendarAdvance(Calendar,$D2354,B2355,"f",FALSE)</f>
        <v>56024</v>
      </c>
      <c r="E2355" s="177">
        <f>_xll.qlInterestRateIndexValueDate(IndexON,D2355)</f>
        <v>56024</v>
      </c>
      <c r="F2355" s="193">
        <f>IFERROR(_xll.qlIndexFixing(IndexON,D2355,TRUE,_xll.ohTrigger(RecalcTrigger,TriggerON)),NA())</f>
        <v>1.2178321045128726E-2</v>
      </c>
      <c r="H2355" s="42">
        <f>_xll.qlCalendarAdvance(Calendar,$H2354,B2355,"f",FALSE)</f>
        <v>56024</v>
      </c>
      <c r="I2355" s="177">
        <f>_xll.qlInterestRateIndexValueDate(Index1M,$H2355)</f>
        <v>56026</v>
      </c>
      <c r="J2355" s="182">
        <f>IFERROR(_xll.qlIndexFixing(Index1M,$H2355,TRUE,_xll.ohTrigger(RecalcTrigger,Trigger1M)),NA())</f>
        <v>1.2001555895286287E-2</v>
      </c>
      <c r="K2355" s="44">
        <f>IFERROR(_xll.qlIndexFixing(Index3M,H2355,TRUE,_xll.ohTrigger(RecalcTrigger,Trigger3M)),NA())</f>
        <v>1.2211975088928288E-2</v>
      </c>
      <c r="L2355" s="44">
        <f>IFERROR(_xll.qlIndexFixing(Index6M,$H2355,TRUE,_xll.ohTrigger(RecalcTrigger,Trigger6M)),NA())</f>
        <v>1.2608791745578463E-2</v>
      </c>
      <c r="M2355" s="183">
        <f>IFERROR(_xll.qlIndexFixing(Index1Y,$H2355,TRUE,_xll.ohTrigger(RecalcTrigger,Trigger1Y)),NA())</f>
        <v>1.2589382516228898E-2</v>
      </c>
      <c r="N2355" s="182">
        <f>IFERROR(_xll.qlIndexFixing(ONIndex1M,I2355,TRUE,_xll.ohTrigger(RecalcTrigger,Trigger1M)),NA())</f>
        <v>1.2005172820170884E-2</v>
      </c>
      <c r="O2355" s="44">
        <f>IFERROR(_xll.qlIndexFixing(ONIndex3M,I2355,TRUE,_xll.ohTrigger(RecalcTrigger,Trigger3M)),NA())</f>
        <v>1.2215384183766886E-2</v>
      </c>
      <c r="P2355" s="44">
        <f>IFERROR(_xll.qlIndexFixing(ONIndex6M,I2355,TRUE,_xll.ohTrigger(RecalcTrigger,Trigger6M)),NA())</f>
        <v>1.2610960428407481E-2</v>
      </c>
      <c r="Q2355" s="183">
        <f>IFERROR(_xll.qlIndexFixing(ONIndex1Y,I2355,TRUE,_xll.ohTrigger(RecalcTrigger,Trigger1Y)),NA())</f>
        <v>1.2638673024065739E-2</v>
      </c>
    </row>
    <row r="2356" spans="2:17" x14ac:dyDescent="0.2">
      <c r="B2356" s="39" t="s">
        <v>42</v>
      </c>
      <c r="D2356" s="42">
        <f>_xll.qlCalendarAdvance(Calendar,$D2355,B2356,"f",FALSE)</f>
        <v>56031</v>
      </c>
      <c r="E2356" s="177">
        <f>_xll.qlInterestRateIndexValueDate(IndexON,D2356)</f>
        <v>56031</v>
      </c>
      <c r="F2356" s="193">
        <f>IFERROR(_xll.qlIndexFixing(IndexON,D2356,TRUE,_xll.ohTrigger(RecalcTrigger,TriggerON)),NA())</f>
        <v>1.2178321045128726E-2</v>
      </c>
      <c r="H2356" s="42">
        <f>_xll.qlCalendarAdvance(Calendar,$H2355,B2356,"f",FALSE)</f>
        <v>56031</v>
      </c>
      <c r="I2356" s="177">
        <f>_xll.qlInterestRateIndexValueDate(Index1M,$H2356)</f>
        <v>56033</v>
      </c>
      <c r="J2356" s="182">
        <f>IFERROR(_xll.qlIndexFixing(Index1M,$H2356,TRUE,_xll.ohTrigger(RecalcTrigger,Trigger1M)),NA())</f>
        <v>1.1995555996885676E-2</v>
      </c>
      <c r="K2356" s="44">
        <f>IFERROR(_xll.qlIndexFixing(Index3M,H2356,TRUE,_xll.ohTrigger(RecalcTrigger,Trigger3M)),NA())</f>
        <v>1.2208193175345987E-2</v>
      </c>
      <c r="L2356" s="44">
        <f>IFERROR(_xll.qlIndexFixing(Index6M,$H2356,TRUE,_xll.ohTrigger(RecalcTrigger,Trigger6M)),NA())</f>
        <v>1.260537645003664E-2</v>
      </c>
      <c r="M2356" s="183">
        <f>IFERROR(_xll.qlIndexFixing(Index1Y,$H2356,TRUE,_xll.ohTrigger(RecalcTrigger,Trigger1Y)),NA())</f>
        <v>1.2584082667908253E-2</v>
      </c>
      <c r="N2356" s="182">
        <f>IFERROR(_xll.qlIndexFixing(ONIndex1M,I2356,TRUE,_xll.ohTrigger(RecalcTrigger,Trigger1M)),NA())</f>
        <v>1.1999220261964538E-2</v>
      </c>
      <c r="O2356" s="44">
        <f>IFERROR(_xll.qlIndexFixing(ONIndex3M,I2356,TRUE,_xll.ohTrigger(RecalcTrigger,Trigger3M)),NA())</f>
        <v>1.2211673123827538E-2</v>
      </c>
      <c r="P2356" s="44">
        <f>IFERROR(_xll.qlIndexFixing(ONIndex6M,I2356,TRUE,_xll.ohTrigger(RecalcTrigger,Trigger6M)),NA())</f>
        <v>1.2607811039577754E-2</v>
      </c>
      <c r="Q2356" s="183">
        <f>IFERROR(_xll.qlIndexFixing(ONIndex1Y,I2356,TRUE,_xll.ohTrigger(RecalcTrigger,Trigger1Y)),NA())</f>
        <v>1.2633928710723552E-2</v>
      </c>
    </row>
    <row r="2357" spans="2:17" x14ac:dyDescent="0.2">
      <c r="B2357" s="39" t="s">
        <v>42</v>
      </c>
      <c r="D2357" s="42">
        <f>_xll.qlCalendarAdvance(Calendar,$D2356,B2357,"f",FALSE)</f>
        <v>56038</v>
      </c>
      <c r="E2357" s="177">
        <f>_xll.qlInterestRateIndexValueDate(IndexON,D2357)</f>
        <v>56038</v>
      </c>
      <c r="F2357" s="193">
        <f>IFERROR(_xll.qlIndexFixing(IndexON,D2357,TRUE,_xll.ohTrigger(RecalcTrigger,TriggerON)),NA())</f>
        <v>1.217832104504879E-2</v>
      </c>
      <c r="H2357" s="42">
        <f>_xll.qlCalendarAdvance(Calendar,$H2356,B2357,"f",FALSE)</f>
        <v>56038</v>
      </c>
      <c r="I2357" s="177">
        <f>_xll.qlInterestRateIndexValueDate(Index1M,$H2357)</f>
        <v>56040</v>
      </c>
      <c r="J2357" s="182">
        <f>IFERROR(_xll.qlIndexFixing(Index1M,$H2357,TRUE,_xll.ohTrigger(RecalcTrigger,Trigger1M)),NA())</f>
        <v>1.1989531004041043E-2</v>
      </c>
      <c r="K2357" s="44">
        <f>IFERROR(_xll.qlIndexFixing(Index3M,H2357,TRUE,_xll.ohTrigger(RecalcTrigger,Trigger3M)),NA())</f>
        <v>1.2204401224972287E-2</v>
      </c>
      <c r="L2357" s="44">
        <f>IFERROR(_xll.qlIndexFixing(Index6M,$H2357,TRUE,_xll.ohTrigger(RecalcTrigger,Trigger6M)),NA())</f>
        <v>1.2601808511137557E-2</v>
      </c>
      <c r="M2357" s="183">
        <f>IFERROR(_xll.qlIndexFixing(Index1Y,$H2357,TRUE,_xll.ohTrigger(RecalcTrigger,Trigger1Y)),NA())</f>
        <v>1.2578763145598705E-2</v>
      </c>
      <c r="N2357" s="182">
        <f>IFERROR(_xll.qlIndexFixing(ONIndex1M,I2357,TRUE,_xll.ohTrigger(RecalcTrigger,Trigger1M)),NA())</f>
        <v>1.199324268457147E-2</v>
      </c>
      <c r="O2357" s="44">
        <f>IFERROR(_xll.qlIndexFixing(ONIndex3M,I2357,TRUE,_xll.ohTrigger(RecalcTrigger,Trigger3M)),NA())</f>
        <v>1.2207952109930531E-2</v>
      </c>
      <c r="P2357" s="44">
        <f>IFERROR(_xll.qlIndexFixing(ONIndex6M,I2357,TRUE,_xll.ohTrigger(RecalcTrigger,Trigger6M)),NA())</f>
        <v>1.260463258319966E-2</v>
      </c>
      <c r="Q2357" s="183">
        <f>IFERROR(_xll.qlIndexFixing(ONIndex1Y,I2357,TRUE,_xll.ohTrigger(RecalcTrigger,Trigger1Y)),NA())</f>
        <v>1.2629165601216741E-2</v>
      </c>
    </row>
    <row r="2358" spans="2:17" x14ac:dyDescent="0.2">
      <c r="B2358" s="39" t="s">
        <v>42</v>
      </c>
      <c r="D2358" s="42">
        <f>_xll.qlCalendarAdvance(Calendar,$D2357,B2358,"f",FALSE)</f>
        <v>56045</v>
      </c>
      <c r="E2358" s="177">
        <f>_xll.qlInterestRateIndexValueDate(IndexON,D2358)</f>
        <v>56045</v>
      </c>
      <c r="F2358" s="193">
        <f>IFERROR(_xll.qlIndexFixing(IndexON,D2358,TRUE,_xll.ohTrigger(RecalcTrigger,TriggerON)),NA())</f>
        <v>1.217832104504879E-2</v>
      </c>
      <c r="H2358" s="42">
        <f>_xll.qlCalendarAdvance(Calendar,$H2357,B2358,"f",FALSE)</f>
        <v>56045</v>
      </c>
      <c r="I2358" s="177">
        <f>_xll.qlInterestRateIndexValueDate(Index1M,$H2358)</f>
        <v>56047</v>
      </c>
      <c r="J2358" s="182">
        <f>IFERROR(_xll.qlIndexFixing(Index1M,$H2358,TRUE,_xll.ohTrigger(RecalcTrigger,Trigger1M)),NA())</f>
        <v>1.1983480884815434E-2</v>
      </c>
      <c r="K2358" s="44">
        <f>IFERROR(_xll.qlIndexFixing(Index3M,H2358,TRUE,_xll.ohTrigger(RecalcTrigger,Trigger3M)),NA())</f>
        <v>1.2200599228432951E-2</v>
      </c>
      <c r="L2358" s="44">
        <f>IFERROR(_xll.qlIndexFixing(Index6M,$H2358,TRUE,_xll.ohTrigger(RecalcTrigger,Trigger6M)),NA())</f>
        <v>1.2598210646755616E-2</v>
      </c>
      <c r="M2358" s="183">
        <f>IFERROR(_xll.qlIndexFixing(Index1Y,$H2358,TRUE,_xll.ohTrigger(RecalcTrigger,Trigger1Y)),NA())</f>
        <v>1.2573423923387832E-2</v>
      </c>
      <c r="N2358" s="182">
        <f>IFERROR(_xll.qlIndexFixing(ONIndex1M,I2358,TRUE,_xll.ohTrigger(RecalcTrigger,Trigger1M)),NA())</f>
        <v>1.1987240056177129E-2</v>
      </c>
      <c r="O2358" s="44">
        <f>IFERROR(_xll.qlIndexFixing(ONIndex3M,I2358,TRUE,_xll.ohTrigger(RecalcTrigger,Trigger3M)),NA())</f>
        <v>1.2204221132723347E-2</v>
      </c>
      <c r="P2358" s="44">
        <f>IFERROR(_xll.qlIndexFixing(ONIndex6M,I2358,TRUE,_xll.ohTrigger(RecalcTrigger,Trigger6M)),NA())</f>
        <v>1.2601425009233225E-2</v>
      </c>
      <c r="Q2358" s="183">
        <f>IFERROR(_xll.qlIndexFixing(ONIndex1Y,I2358,TRUE,_xll.ohTrigger(RecalcTrigger,Trigger1Y)),NA())</f>
        <v>1.2624383669646022E-2</v>
      </c>
    </row>
    <row r="2359" spans="2:17" x14ac:dyDescent="0.2">
      <c r="B2359" s="39" t="s">
        <v>42</v>
      </c>
      <c r="D2359" s="42">
        <f>_xll.qlCalendarAdvance(Calendar,$D2358,B2359,"f",FALSE)</f>
        <v>56052</v>
      </c>
      <c r="E2359" s="177">
        <f>_xll.qlInterestRateIndexValueDate(IndexON,D2359)</f>
        <v>56052</v>
      </c>
      <c r="F2359" s="193">
        <f>IFERROR(_xll.qlIndexFixing(IndexON,D2359,TRUE,_xll.ohTrigger(RecalcTrigger,TriggerON)),NA())</f>
        <v>1.2178321045128726E-2</v>
      </c>
      <c r="H2359" s="42">
        <f>_xll.qlCalendarAdvance(Calendar,$H2358,B2359,"f",FALSE)</f>
        <v>56052</v>
      </c>
      <c r="I2359" s="177">
        <f>_xll.qlInterestRateIndexValueDate(Index1M,$H2359)</f>
        <v>56054</v>
      </c>
      <c r="J2359" s="182">
        <f>IFERROR(_xll.qlIndexFixing(Index1M,$H2359,TRUE,_xll.ohTrigger(RecalcTrigger,Trigger1M)),NA())</f>
        <v>1.1977405607264402E-2</v>
      </c>
      <c r="K2359" s="44">
        <f>IFERROR(_xll.qlIndexFixing(Index3M,H2359,TRUE,_xll.ohTrigger(RecalcTrigger,Trigger3M)),NA())</f>
        <v>1.2196787176354602E-2</v>
      </c>
      <c r="L2359" s="44">
        <f>IFERROR(_xll.qlIndexFixing(Index6M,$H2359,TRUE,_xll.ohTrigger(RecalcTrigger,Trigger6M)),NA())</f>
        <v>1.2594582806463835E-2</v>
      </c>
      <c r="M2359" s="183">
        <f>IFERROR(_xll.qlIndexFixing(Index1Y,$H2359,TRUE,_xll.ohTrigger(RecalcTrigger,Trigger1Y)),NA())</f>
        <v>1.2568064975365396E-2</v>
      </c>
      <c r="N2359" s="182">
        <f>IFERROR(_xll.qlIndexFixing(ONIndex1M,I2359,TRUE,_xll.ohTrigger(RecalcTrigger,Trigger1M)),NA())</f>
        <v>1.1981212344647219E-2</v>
      </c>
      <c r="O2359" s="44">
        <f>IFERROR(_xll.qlIndexFixing(ONIndex3M,I2359,TRUE,_xll.ohTrigger(RecalcTrigger,Trigger3M)),NA())</f>
        <v>1.2200480182693596E-2</v>
      </c>
      <c r="P2359" s="44">
        <f>IFERROR(_xll.qlIndexFixing(ONIndex6M,I2359,TRUE,_xll.ohTrigger(RecalcTrigger,Trigger6M)),NA())</f>
        <v>1.2598188267318733E-2</v>
      </c>
      <c r="Q2359" s="183">
        <f>IFERROR(_xll.qlIndexFixing(ONIndex1Y,I2359,TRUE,_xll.ohTrigger(RecalcTrigger,Trigger1Y)),NA())</f>
        <v>1.2619582890351921E-2</v>
      </c>
    </row>
    <row r="2360" spans="2:17" x14ac:dyDescent="0.2">
      <c r="B2360" s="39" t="s">
        <v>42</v>
      </c>
      <c r="D2360" s="42">
        <f>_xll.qlCalendarAdvance(Calendar,$D2359,B2360,"f",FALSE)</f>
        <v>56059</v>
      </c>
      <c r="E2360" s="177">
        <f>_xll.qlInterestRateIndexValueDate(IndexON,D2360)</f>
        <v>56059</v>
      </c>
      <c r="F2360" s="193">
        <f>IFERROR(_xll.qlIndexFixing(IndexON,D2360,TRUE,_xll.ohTrigger(RecalcTrigger,TriggerON)),NA())</f>
        <v>1.217832104504879E-2</v>
      </c>
      <c r="H2360" s="42">
        <f>_xll.qlCalendarAdvance(Calendar,$H2359,B2360,"f",FALSE)</f>
        <v>56059</v>
      </c>
      <c r="I2360" s="177">
        <f>_xll.qlInterestRateIndexValueDate(Index1M,$H2360)</f>
        <v>56061</v>
      </c>
      <c r="J2360" s="182">
        <f>IFERROR(_xll.qlIndexFixing(Index1M,$H2360,TRUE,_xll.ohTrigger(RecalcTrigger,Trigger1M)),NA())</f>
        <v>1.1971305139433508E-2</v>
      </c>
      <c r="K2360" s="44">
        <f>IFERROR(_xll.qlIndexFixing(Index3M,H2360,TRUE,_xll.ohTrigger(RecalcTrigger,Trigger3M)),NA())</f>
        <v>1.2192965059363004E-2</v>
      </c>
      <c r="L2360" s="44">
        <f>IFERROR(_xll.qlIndexFixing(Index6M,$H2360,TRUE,_xll.ohTrigger(RecalcTrigger,Trigger6M)),NA())</f>
        <v>1.2590767951620495E-2</v>
      </c>
      <c r="M2360" s="183">
        <f>IFERROR(_xll.qlIndexFixing(Index1Y,$H2360,TRUE,_xll.ohTrigger(RecalcTrigger,Trigger1Y)),NA())</f>
        <v>1.2562686275622703E-2</v>
      </c>
      <c r="N2360" s="182">
        <f>IFERROR(_xll.qlIndexFixing(ONIndex1M,I2360,TRUE,_xll.ohTrigger(RecalcTrigger,Trigger1M)),NA())</f>
        <v>1.1975159518007317E-2</v>
      </c>
      <c r="O2360" s="44">
        <f>IFERROR(_xll.qlIndexFixing(ONIndex3M,I2360,TRUE,_xll.ohTrigger(RecalcTrigger,Trigger3M)),NA())</f>
        <v>1.219672925064863E-2</v>
      </c>
      <c r="P2360" s="44">
        <f>IFERROR(_xll.qlIndexFixing(ONIndex6M,I2360,TRUE,_xll.ohTrigger(RecalcTrigger,Trigger6M)),NA())</f>
        <v>1.2594922307176404E-2</v>
      </c>
      <c r="Q2360" s="183">
        <f>IFERROR(_xll.qlIndexFixing(ONIndex1Y,I2360,TRUE,_xll.ohTrigger(RecalcTrigger,Trigger1Y)),NA())</f>
        <v>1.2614763237195348E-2</v>
      </c>
    </row>
    <row r="2361" spans="2:17" x14ac:dyDescent="0.2">
      <c r="B2361" s="39" t="s">
        <v>42</v>
      </c>
      <c r="D2361" s="42">
        <f>_xll.qlCalendarAdvance(Calendar,$D2360,B2361,"f",FALSE)</f>
        <v>56066</v>
      </c>
      <c r="E2361" s="177">
        <f>_xll.qlInterestRateIndexValueDate(IndexON,D2361)</f>
        <v>56066</v>
      </c>
      <c r="F2361" s="193">
        <f>IFERROR(_xll.qlIndexFixing(IndexON,D2361,TRUE,_xll.ohTrigger(RecalcTrigger,TriggerON)),NA())</f>
        <v>1.2178321045128726E-2</v>
      </c>
      <c r="H2361" s="42">
        <f>_xll.qlCalendarAdvance(Calendar,$H2360,B2361,"f",FALSE)</f>
        <v>56066</v>
      </c>
      <c r="I2361" s="177">
        <f>_xll.qlInterestRateIndexValueDate(Index1M,$H2361)</f>
        <v>56068</v>
      </c>
      <c r="J2361" s="182">
        <f>IFERROR(_xll.qlIndexFixing(Index1M,$H2361,TRUE,_xll.ohTrigger(RecalcTrigger,Trigger1M)),NA())</f>
        <v>1.1965179449385799E-2</v>
      </c>
      <c r="K2361" s="44">
        <f>IFERROR(_xll.qlIndexFixing(Index3M,H2361,TRUE,_xll.ohTrigger(RecalcTrigger,Trigger3M)),NA())</f>
        <v>1.2189132868083045E-2</v>
      </c>
      <c r="L2361" s="44">
        <f>IFERROR(_xll.qlIndexFixing(Index6M,$H2361,TRUE,_xll.ohTrigger(RecalcTrigger,Trigger6M)),NA())</f>
        <v>1.2587073122738934E-2</v>
      </c>
      <c r="M2361" s="183">
        <f>IFERROR(_xll.qlIndexFixing(Index1Y,$H2361,TRUE,_xll.ohTrigger(RecalcTrigger,Trigger1Y)),NA())</f>
        <v>1.2557287798252803E-2</v>
      </c>
      <c r="N2361" s="182">
        <f>IFERROR(_xll.qlIndexFixing(ONIndex1M,I2361,TRUE,_xll.ohTrigger(RecalcTrigger,Trigger1M)),NA())</f>
        <v>1.1969081544602744E-2</v>
      </c>
      <c r="O2361" s="44">
        <f>IFERROR(_xll.qlIndexFixing(ONIndex3M,I2361,TRUE,_xll.ohTrigger(RecalcTrigger,Trigger3M)),NA())</f>
        <v>1.2192968327235931E-2</v>
      </c>
      <c r="P2361" s="44">
        <f>IFERROR(_xll.qlIndexFixing(ONIndex6M,I2361,TRUE,_xll.ohTrigger(RecalcTrigger,Trigger6M)),NA())</f>
        <v>1.2591627078606393E-2</v>
      </c>
      <c r="Q2361" s="183">
        <f>IFERROR(_xll.qlIndexFixing(ONIndex1Y,I2361,TRUE,_xll.ohTrigger(RecalcTrigger,Trigger1Y)),NA())</f>
        <v>1.2609924684436891E-2</v>
      </c>
    </row>
    <row r="2362" spans="2:17" x14ac:dyDescent="0.2">
      <c r="B2362" s="39" t="s">
        <v>42</v>
      </c>
      <c r="D2362" s="42">
        <f>_xll.qlCalendarAdvance(Calendar,$D2361,B2362,"f",FALSE)</f>
        <v>56073</v>
      </c>
      <c r="E2362" s="177">
        <f>_xll.qlInterestRateIndexValueDate(IndexON,D2362)</f>
        <v>56073</v>
      </c>
      <c r="F2362" s="193">
        <f>IFERROR(_xll.qlIndexFixing(IndexON,D2362,TRUE,_xll.ohTrigger(RecalcTrigger,TriggerON)),NA())</f>
        <v>1.217832104504879E-2</v>
      </c>
      <c r="H2362" s="42">
        <f>_xll.qlCalendarAdvance(Calendar,$H2361,B2362,"f",FALSE)</f>
        <v>56073</v>
      </c>
      <c r="I2362" s="177">
        <f>_xll.qlInterestRateIndexValueDate(Index1M,$H2362)</f>
        <v>56075</v>
      </c>
      <c r="J2362" s="182">
        <f>IFERROR(_xll.qlIndexFixing(Index1M,$H2362,TRUE,_xll.ohTrigger(RecalcTrigger,Trigger1M)),NA())</f>
        <v>1.1959028505169333E-2</v>
      </c>
      <c r="K2362" s="44">
        <f>IFERROR(_xll.qlIndexFixing(Index3M,H2362,TRUE,_xll.ohTrigger(RecalcTrigger,Trigger3M)),NA())</f>
        <v>1.2185290593141353E-2</v>
      </c>
      <c r="L2362" s="44">
        <f>IFERROR(_xll.qlIndexFixing(Index6M,$H2362,TRUE,_xll.ohTrigger(RecalcTrigger,Trigger6M)),NA())</f>
        <v>1.2583348152833074E-2</v>
      </c>
      <c r="M2362" s="183">
        <f>IFERROR(_xll.qlIndexFixing(Index1Y,$H2362,TRUE,_xll.ohTrigger(RecalcTrigger,Trigger1Y)),NA())</f>
        <v>1.2551869517350281E-2</v>
      </c>
      <c r="N2362" s="182">
        <f>IFERROR(_xll.qlIndexFixing(ONIndex1M,I2362,TRUE,_xll.ohTrigger(RecalcTrigger,Trigger1M)),NA())</f>
        <v>1.196297839221927E-2</v>
      </c>
      <c r="O2362" s="44">
        <f>IFERROR(_xll.qlIndexFixing(ONIndex3M,I2362,TRUE,_xll.ohTrigger(RecalcTrigger,Trigger3M)),NA())</f>
        <v>1.218919740310298E-2</v>
      </c>
      <c r="P2362" s="44">
        <f>IFERROR(_xll.qlIndexFixing(ONIndex6M,I2362,TRUE,_xll.ohTrigger(RecalcTrigger,Trigger6M)),NA())</f>
        <v>1.2588302531248985E-2</v>
      </c>
      <c r="Q2362" s="183">
        <f>IFERROR(_xll.qlIndexFixing(ONIndex1Y,I2362,TRUE,_xll.ohTrigger(RecalcTrigger,Trigger1Y)),NA())</f>
        <v>1.2605067206017395E-2</v>
      </c>
    </row>
    <row r="2363" spans="2:17" x14ac:dyDescent="0.2">
      <c r="B2363" s="39" t="s">
        <v>42</v>
      </c>
      <c r="D2363" s="42">
        <f>_xll.qlCalendarAdvance(Calendar,$D2362,B2363,"f",FALSE)</f>
        <v>56080</v>
      </c>
      <c r="E2363" s="177">
        <f>_xll.qlInterestRateIndexValueDate(IndexON,D2363)</f>
        <v>56080</v>
      </c>
      <c r="F2363" s="193">
        <f>IFERROR(_xll.qlIndexFixing(IndexON,D2363,TRUE,_xll.ohTrigger(RecalcTrigger,TriggerON)),NA())</f>
        <v>1.2178321045128726E-2</v>
      </c>
      <c r="H2363" s="42">
        <f>_xll.qlCalendarAdvance(Calendar,$H2362,B2363,"f",FALSE)</f>
        <v>56080</v>
      </c>
      <c r="I2363" s="177">
        <f>_xll.qlInterestRateIndexValueDate(Index1M,$H2363)</f>
        <v>56082</v>
      </c>
      <c r="J2363" s="182">
        <f>IFERROR(_xll.qlIndexFixing(Index1M,$H2363,TRUE,_xll.ohTrigger(RecalcTrigger,Trigger1M)),NA())</f>
        <v>1.1952852274847159E-2</v>
      </c>
      <c r="K2363" s="44">
        <f>IFERROR(_xll.qlIndexFixing(Index3M,H2363,TRUE,_xll.ohTrigger(RecalcTrigger,Trigger3M)),NA())</f>
        <v>1.2181438225163691E-2</v>
      </c>
      <c r="L2363" s="44">
        <f>IFERROR(_xll.qlIndexFixing(Index6M,$H2363,TRUE,_xll.ohTrigger(RecalcTrigger,Trigger6M)),NA())</f>
        <v>1.2579592991478733E-2</v>
      </c>
      <c r="M2363" s="183">
        <f>IFERROR(_xll.qlIndexFixing(Index1Y,$H2363,TRUE,_xll.ohTrigger(RecalcTrigger,Trigger1Y)),NA())</f>
        <v>1.2546431407011911E-2</v>
      </c>
      <c r="N2363" s="182">
        <f>IFERROR(_xll.qlIndexFixing(ONIndex1M,I2363,TRUE,_xll.ohTrigger(RecalcTrigger,Trigger1M)),NA())</f>
        <v>1.1956850028882471E-2</v>
      </c>
      <c r="O2363" s="44">
        <f>IFERROR(_xll.qlIndexFixing(ONIndex3M,I2363,TRUE,_xll.ohTrigger(RecalcTrigger,Trigger3M)),NA())</f>
        <v>1.2185416468657451E-2</v>
      </c>
      <c r="P2363" s="44">
        <f>IFERROR(_xll.qlIndexFixing(ONIndex6M,I2363,TRUE,_xll.ohTrigger(RecalcTrigger,Trigger6M)),NA())</f>
        <v>1.258494861498427E-2</v>
      </c>
      <c r="Q2363" s="183">
        <f>IFERROR(_xll.qlIndexFixing(ONIndex1Y,I2363,TRUE,_xll.ohTrigger(RecalcTrigger,Trigger1Y)),NA())</f>
        <v>1.2600190776277387E-2</v>
      </c>
    </row>
    <row r="2364" spans="2:17" x14ac:dyDescent="0.2">
      <c r="B2364" s="39" t="s">
        <v>42</v>
      </c>
      <c r="D2364" s="42">
        <f>_xll.qlCalendarAdvance(Calendar,$D2363,B2364,"f",FALSE)</f>
        <v>56087</v>
      </c>
      <c r="E2364" s="177">
        <f>_xll.qlInterestRateIndexValueDate(IndexON,D2364)</f>
        <v>56087</v>
      </c>
      <c r="F2364" s="193">
        <f>IFERROR(_xll.qlIndexFixing(IndexON,D2364,TRUE,_xll.ohTrigger(RecalcTrigger,TriggerON)),NA())</f>
        <v>1.217832104504879E-2</v>
      </c>
      <c r="H2364" s="42">
        <f>_xll.qlCalendarAdvance(Calendar,$H2363,B2364,"f",FALSE)</f>
        <v>56087</v>
      </c>
      <c r="I2364" s="177">
        <f>_xll.qlInterestRateIndexValueDate(Index1M,$H2364)</f>
        <v>56089</v>
      </c>
      <c r="J2364" s="182">
        <f>IFERROR(_xll.qlIndexFixing(Index1M,$H2364,TRUE,_xll.ohTrigger(RecalcTrigger,Trigger1M)),NA())</f>
        <v>1.1946650726467334E-2</v>
      </c>
      <c r="K2364" s="44">
        <f>IFERROR(_xll.qlIndexFixing(Index3M,H2364,TRUE,_xll.ohTrigger(RecalcTrigger,Trigger3M)),NA())</f>
        <v>1.2177575754777554E-2</v>
      </c>
      <c r="L2364" s="44">
        <f>IFERROR(_xll.qlIndexFixing(Index6M,$H2364,TRUE,_xll.ohTrigger(RecalcTrigger,Trigger6M)),NA())</f>
        <v>1.2575807588256027E-2</v>
      </c>
      <c r="M2364" s="183">
        <f>IFERROR(_xll.qlIndexFixing(Index1Y,$H2364,TRUE,_xll.ohTrigger(RecalcTrigger,Trigger1Y)),NA())</f>
        <v>1.2540973441335566E-2</v>
      </c>
      <c r="N2364" s="182">
        <f>IFERROR(_xll.qlIndexFixing(ONIndex1M,I2364,TRUE,_xll.ohTrigger(RecalcTrigger,Trigger1M)),NA())</f>
        <v>1.1950696422777796E-2</v>
      </c>
      <c r="O2364" s="44">
        <f>IFERROR(_xll.qlIndexFixing(ONIndex3M,I2364,TRUE,_xll.ohTrigger(RecalcTrigger,Trigger3M)),NA())</f>
        <v>1.2181625514546823E-2</v>
      </c>
      <c r="P2364" s="44">
        <f>IFERROR(_xll.qlIndexFixing(ONIndex6M,I2364,TRUE,_xll.ohTrigger(RecalcTrigger,Trigger6M)),NA())</f>
        <v>1.2581565279292661E-2</v>
      </c>
      <c r="Q2364" s="183">
        <f>IFERROR(_xll.qlIndexFixing(ONIndex1Y,I2364,TRUE,_xll.ohTrigger(RecalcTrigger,Trigger1Y)),NA())</f>
        <v>1.2595295369077775E-2</v>
      </c>
    </row>
    <row r="2365" spans="2:17" x14ac:dyDescent="0.2">
      <c r="B2365" s="39" t="s">
        <v>42</v>
      </c>
      <c r="D2365" s="42">
        <f>_xll.qlCalendarAdvance(Calendar,$D2364,B2365,"f",FALSE)</f>
        <v>56094</v>
      </c>
      <c r="E2365" s="177">
        <f>_xll.qlInterestRateIndexValueDate(IndexON,D2365)</f>
        <v>56094</v>
      </c>
      <c r="F2365" s="193">
        <f>IFERROR(_xll.qlIndexFixing(IndexON,D2365,TRUE,_xll.ohTrigger(RecalcTrigger,TriggerON)),NA())</f>
        <v>1.2178321045128726E-2</v>
      </c>
      <c r="H2365" s="42">
        <f>_xll.qlCalendarAdvance(Calendar,$H2364,B2365,"f",FALSE)</f>
        <v>56094</v>
      </c>
      <c r="I2365" s="177">
        <f>_xll.qlInterestRateIndexValueDate(Index1M,$H2365)</f>
        <v>56096</v>
      </c>
      <c r="J2365" s="182">
        <f>IFERROR(_xll.qlIndexFixing(Index1M,$H2365,TRUE,_xll.ohTrigger(RecalcTrigger,Trigger1M)),NA())</f>
        <v>1.1941170287595046E-2</v>
      </c>
      <c r="K2365" s="44">
        <f>IFERROR(_xll.qlIndexFixing(Index3M,H2365,TRUE,_xll.ohTrigger(RecalcTrigger,Trigger3M)),NA())</f>
        <v>1.217370317260957E-2</v>
      </c>
      <c r="L2365" s="44">
        <f>IFERROR(_xll.qlIndexFixing(Index6M,$H2365,TRUE,_xll.ohTrigger(RecalcTrigger,Trigger6M)),NA())</f>
        <v>1.257218344684382E-2</v>
      </c>
      <c r="M2365" s="183">
        <f>IFERROR(_xll.qlIndexFixing(Index1Y,$H2365,TRUE,_xll.ohTrigger(RecalcTrigger,Trigger1Y)),NA())</f>
        <v>1.253549559442196E-2</v>
      </c>
      <c r="N2365" s="182">
        <f>IFERROR(_xll.qlIndexFixing(ONIndex1M,I2365,TRUE,_xll.ohTrigger(RecalcTrigger,Trigger1M)),NA())</f>
        <v>1.1944517541930821E-2</v>
      </c>
      <c r="O2365" s="44">
        <f>IFERROR(_xll.qlIndexFixing(ONIndex3M,I2365,TRUE,_xll.ohTrigger(RecalcTrigger,Trigger3M)),NA())</f>
        <v>1.2177824531658388E-2</v>
      </c>
      <c r="P2365" s="44">
        <f>IFERROR(_xll.qlIndexFixing(ONIndex6M,I2365,TRUE,_xll.ohTrigger(RecalcTrigger,Trigger6M)),NA())</f>
        <v>1.2578152474054249E-2</v>
      </c>
      <c r="Q2365" s="183">
        <f>IFERROR(_xll.qlIndexFixing(ONIndex1Y,I2365,TRUE,_xll.ohTrigger(RecalcTrigger,Trigger1Y)),NA())</f>
        <v>1.2590380958599212E-2</v>
      </c>
    </row>
    <row r="2366" spans="2:17" x14ac:dyDescent="0.2">
      <c r="B2366" s="39" t="s">
        <v>42</v>
      </c>
      <c r="D2366" s="42">
        <f>_xll.qlCalendarAdvance(Calendar,$D2365,B2366,"f",FALSE)</f>
        <v>56101</v>
      </c>
      <c r="E2366" s="177">
        <f>_xll.qlInterestRateIndexValueDate(IndexON,D2366)</f>
        <v>56101</v>
      </c>
      <c r="F2366" s="193">
        <f>IFERROR(_xll.qlIndexFixing(IndexON,D2366,TRUE,_xll.ohTrigger(RecalcTrigger,TriggerON)),NA())</f>
        <v>1.2178321045128726E-2</v>
      </c>
      <c r="H2366" s="42">
        <f>_xll.qlCalendarAdvance(Calendar,$H2365,B2366,"f",FALSE)</f>
        <v>56101</v>
      </c>
      <c r="I2366" s="177">
        <f>_xll.qlInterestRateIndexValueDate(Index1M,$H2366)</f>
        <v>56103</v>
      </c>
      <c r="J2366" s="182">
        <f>IFERROR(_xll.qlIndexFixing(Index1M,$H2366,TRUE,_xll.ohTrigger(RecalcTrigger,Trigger1M)),NA())</f>
        <v>1.1934171547766936E-2</v>
      </c>
      <c r="K2366" s="44">
        <f>IFERROR(_xll.qlIndexFixing(Index3M,H2366,TRUE,_xll.ohTrigger(RecalcTrigger,Trigger3M)),NA())</f>
        <v>1.216982046928463E-2</v>
      </c>
      <c r="L2366" s="44">
        <f>IFERROR(_xll.qlIndexFixing(Index6M,$H2366,TRUE,_xll.ohTrigger(RecalcTrigger,Trigger6M)),NA())</f>
        <v>1.256814585452341E-2</v>
      </c>
      <c r="M2366" s="183">
        <f>IFERROR(_xll.qlIndexFixing(Index1Y,$H2366,TRUE,_xll.ohTrigger(RecalcTrigger,Trigger1Y)),NA())</f>
        <v>1.2529997840372252E-2</v>
      </c>
      <c r="N2366" s="182">
        <f>IFERROR(_xll.qlIndexFixing(ONIndex1M,I2366,TRUE,_xll.ohTrigger(RecalcTrigger,Trigger1M)),NA())</f>
        <v>1.1938313354367125E-2</v>
      </c>
      <c r="O2366" s="44">
        <f>IFERROR(_xll.qlIndexFixing(ONIndex3M,I2366,TRUE,_xll.ohTrigger(RecalcTrigger,Trigger3M)),NA())</f>
        <v>1.2174013510479753E-2</v>
      </c>
      <c r="P2366" s="44">
        <f>IFERROR(_xll.qlIndexFixing(ONIndex6M,I2366,TRUE,_xll.ohTrigger(RecalcTrigger,Trigger6M)),NA())</f>
        <v>1.2574710149149126E-2</v>
      </c>
      <c r="Q2366" s="183">
        <f>IFERROR(_xll.qlIndexFixing(ONIndex1Y,I2366,TRUE,_xll.ohTrigger(RecalcTrigger,Trigger1Y)),NA())</f>
        <v>1.2585447518942416E-2</v>
      </c>
    </row>
    <row r="2367" spans="2:17" x14ac:dyDescent="0.2">
      <c r="B2367" s="39" t="s">
        <v>42</v>
      </c>
      <c r="D2367" s="42">
        <f>_xll.qlCalendarAdvance(Calendar,$D2366,B2367,"f",FALSE)</f>
        <v>56108</v>
      </c>
      <c r="E2367" s="177">
        <f>_xll.qlInterestRateIndexValueDate(IndexON,D2367)</f>
        <v>56108</v>
      </c>
      <c r="F2367" s="193">
        <f>IFERROR(_xll.qlIndexFixing(IndexON,D2367,TRUE,_xll.ohTrigger(RecalcTrigger,TriggerON)),NA())</f>
        <v>1.2178321045208662E-2</v>
      </c>
      <c r="H2367" s="42">
        <f>_xll.qlCalendarAdvance(Calendar,$H2366,B2367,"f",FALSE)</f>
        <v>56108</v>
      </c>
      <c r="I2367" s="177">
        <f>_xll.qlInterestRateIndexValueDate(Index1M,$H2367)</f>
        <v>56110</v>
      </c>
      <c r="J2367" s="182">
        <f>IFERROR(_xll.qlIndexFixing(Index1M,$H2367,TRUE,_xll.ohTrigger(RecalcTrigger,Trigger1M)),NA())</f>
        <v>1.192789385355747E-2</v>
      </c>
      <c r="K2367" s="44">
        <f>IFERROR(_xll.qlIndexFixing(Index3M,H2367,TRUE,_xll.ohTrigger(RecalcTrigger,Trigger3M)),NA())</f>
        <v>1.2165927635430231E-2</v>
      </c>
      <c r="L2367" s="44">
        <f>IFERROR(_xll.qlIndexFixing(Index6M,$H2367,TRUE,_xll.ohTrigger(RecalcTrigger,Trigger6M)),NA())</f>
        <v>1.2564269423181897E-2</v>
      </c>
      <c r="M2367" s="183">
        <f>IFERROR(_xll.qlIndexFixing(Index1Y,$H2367,TRUE,_xll.ohTrigger(RecalcTrigger,Trigger1Y)),NA())</f>
        <v>1.252448015329044E-2</v>
      </c>
      <c r="N2367" s="182">
        <f>IFERROR(_xll.qlIndexFixing(ONIndex1M,I2367,TRUE,_xll.ohTrigger(RecalcTrigger,Trigger1M)),NA())</f>
        <v>1.1932083828112283E-2</v>
      </c>
      <c r="O2367" s="44">
        <f>IFERROR(_xll.qlIndexFixing(ONIndex3M,I2367,TRUE,_xll.ohTrigger(RecalcTrigger,Trigger3M)),NA())</f>
        <v>1.2170192441498529E-2</v>
      </c>
      <c r="P2367" s="44">
        <f>IFERROR(_xll.qlIndexFixing(ONIndex6M,I2367,TRUE,_xll.ohTrigger(RecalcTrigger,Trigger6M)),NA())</f>
        <v>1.2571238254057704E-2</v>
      </c>
      <c r="Q2367" s="183">
        <f>IFERROR(_xll.qlIndexFixing(ONIndex1Y,I2367,TRUE,_xll.ohTrigger(RecalcTrigger,Trigger1Y)),NA())</f>
        <v>1.2580495024288041E-2</v>
      </c>
    </row>
    <row r="2368" spans="2:17" x14ac:dyDescent="0.2">
      <c r="B2368" s="39" t="s">
        <v>42</v>
      </c>
      <c r="D2368" s="42">
        <f>_xll.qlCalendarAdvance(Calendar,$D2367,B2368,"f",FALSE)</f>
        <v>56115</v>
      </c>
      <c r="E2368" s="177">
        <f>_xll.qlInterestRateIndexValueDate(IndexON,D2368)</f>
        <v>56115</v>
      </c>
      <c r="F2368" s="193">
        <f>IFERROR(_xll.qlIndexFixing(IndexON,D2368,TRUE,_xll.ohTrigger(RecalcTrigger,TriggerON)),NA())</f>
        <v>1.2178321045128726E-2</v>
      </c>
      <c r="H2368" s="42">
        <f>_xll.qlCalendarAdvance(Calendar,$H2367,B2368,"f",FALSE)</f>
        <v>56115</v>
      </c>
      <c r="I2368" s="177">
        <f>_xll.qlInterestRateIndexValueDate(Index1M,$H2368)</f>
        <v>56117</v>
      </c>
      <c r="J2368" s="182">
        <f>IFERROR(_xll.qlIndexFixing(Index1M,$H2368,TRUE,_xll.ohTrigger(RecalcTrigger,Trigger1M)),NA())</f>
        <v>1.1921590713515062E-2</v>
      </c>
      <c r="K2368" s="44">
        <f>IFERROR(_xll.qlIndexFixing(Index3M,H2368,TRUE,_xll.ohTrigger(RecalcTrigger,Trigger3M)),NA())</f>
        <v>1.2162024661673E-2</v>
      </c>
      <c r="L2368" s="44">
        <f>IFERROR(_xll.qlIndexFixing(Index6M,$H2368,TRUE,_xll.ohTrigger(RecalcTrigger,Trigger6M)),NA())</f>
        <v>1.2560362548303661E-2</v>
      </c>
      <c r="M2368" s="183">
        <f>IFERROR(_xll.qlIndexFixing(Index1Y,$H2368,TRUE,_xll.ohTrigger(RecalcTrigger,Trigger1Y)),NA())</f>
        <v>1.2518942507281408E-2</v>
      </c>
      <c r="N2368" s="182">
        <f>IFERROR(_xll.qlIndexFixing(ONIndex1M,I2368,TRUE,_xll.ohTrigger(RecalcTrigger,Trigger1M)),NA())</f>
        <v>1.1925828931111937E-2</v>
      </c>
      <c r="O2368" s="44">
        <f>IFERROR(_xll.qlIndexFixing(ONIndex3M,I2368,TRUE,_xll.ohTrigger(RecalcTrigger,Trigger3M)),NA())</f>
        <v>1.2166361315522067E-2</v>
      </c>
      <c r="P2368" s="44">
        <f>IFERROR(_xll.qlIndexFixing(ONIndex6M,I2368,TRUE,_xll.ohTrigger(RecalcTrigger,Trigger6M)),NA())</f>
        <v>1.2567736738580138E-2</v>
      </c>
      <c r="Q2368" s="183">
        <f>IFERROR(_xll.qlIndexFixing(ONIndex1Y,I2368,TRUE,_xll.ohTrigger(RecalcTrigger,Trigger1Y)),NA())</f>
        <v>1.2575523448656867E-2</v>
      </c>
    </row>
    <row r="2369" spans="2:17" x14ac:dyDescent="0.2">
      <c r="B2369" s="39" t="s">
        <v>42</v>
      </c>
      <c r="D2369" s="42">
        <f>_xll.qlCalendarAdvance(Calendar,$D2368,B2369,"f",FALSE)</f>
        <v>56122</v>
      </c>
      <c r="E2369" s="177">
        <f>_xll.qlInterestRateIndexValueDate(IndexON,D2369)</f>
        <v>56122</v>
      </c>
      <c r="F2369" s="193">
        <f>IFERROR(_xll.qlIndexFixing(IndexON,D2369,TRUE,_xll.ohTrigger(RecalcTrigger,TriggerON)),NA())</f>
        <v>1.217832104504879E-2</v>
      </c>
      <c r="H2369" s="42">
        <f>_xll.qlCalendarAdvance(Calendar,$H2368,B2369,"f",FALSE)</f>
        <v>56122</v>
      </c>
      <c r="I2369" s="177">
        <f>_xll.qlInterestRateIndexValueDate(Index1M,$H2369)</f>
        <v>56124</v>
      </c>
      <c r="J2369" s="182">
        <f>IFERROR(_xll.qlIndexFixing(Index1M,$H2369,TRUE,_xll.ohTrigger(RecalcTrigger,Trigger1M)),NA())</f>
        <v>1.1915262095697765E-2</v>
      </c>
      <c r="K2369" s="44">
        <f>IFERROR(_xll.qlIndexFixing(Index3M,H2369,TRUE,_xll.ohTrigger(RecalcTrigger,Trigger3M)),NA())</f>
        <v>1.215811153863957E-2</v>
      </c>
      <c r="L2369" s="44">
        <f>IFERROR(_xll.qlIndexFixing(Index6M,$H2369,TRUE,_xll.ohTrigger(RecalcTrigger,Trigger6M)),NA())</f>
        <v>1.2556644635563942E-2</v>
      </c>
      <c r="M2369" s="183">
        <f>IFERROR(_xll.qlIndexFixing(Index1Y,$H2369,TRUE,_xll.ohTrigger(RecalcTrigger,Trigger1Y)),NA())</f>
        <v>1.2513384876453095E-2</v>
      </c>
      <c r="N2369" s="182">
        <f>IFERROR(_xll.qlIndexFixing(ONIndex1M,I2369,TRUE,_xll.ohTrigger(RecalcTrigger,Trigger1M)),NA())</f>
        <v>1.1919548631711407E-2</v>
      </c>
      <c r="O2369" s="44">
        <f>IFERROR(_xll.qlIndexFixing(ONIndex3M,I2369,TRUE,_xll.ohTrigger(RecalcTrigger,Trigger3M)),NA())</f>
        <v>1.2162520123117915E-2</v>
      </c>
      <c r="P2369" s="44">
        <f>IFERROR(_xll.qlIndexFixing(ONIndex6M,I2369,TRUE,_xll.ohTrigger(RecalcTrigger,Trigger6M)),NA())</f>
        <v>1.2564205552516583E-2</v>
      </c>
      <c r="Q2369" s="183">
        <f>IFERROR(_xll.qlIndexFixing(ONIndex1Y,I2369,TRUE,_xll.ohTrigger(RecalcTrigger,Trigger1Y)),NA())</f>
        <v>1.2570532766309483E-2</v>
      </c>
    </row>
    <row r="2370" spans="2:17" x14ac:dyDescent="0.2">
      <c r="B2370" s="39" t="s">
        <v>42</v>
      </c>
      <c r="D2370" s="42">
        <f>_xll.qlCalendarAdvance(Calendar,$D2369,B2370,"f",FALSE)</f>
        <v>56129</v>
      </c>
      <c r="E2370" s="177">
        <f>_xll.qlInterestRateIndexValueDate(IndexON,D2370)</f>
        <v>56129</v>
      </c>
      <c r="F2370" s="193">
        <f>IFERROR(_xll.qlIndexFixing(IndexON,D2370,TRUE,_xll.ohTrigger(RecalcTrigger,TriggerON)),NA())</f>
        <v>1.2178321045128726E-2</v>
      </c>
      <c r="H2370" s="42">
        <f>_xll.qlCalendarAdvance(Calendar,$H2369,B2370,"f",FALSE)</f>
        <v>56129</v>
      </c>
      <c r="I2370" s="177">
        <f>_xll.qlInterestRateIndexValueDate(Index1M,$H2370)</f>
        <v>56131</v>
      </c>
      <c r="J2370" s="182">
        <f>IFERROR(_xll.qlIndexFixing(Index1M,$H2370,TRUE,_xll.ohTrigger(RecalcTrigger,Trigger1M)),NA())</f>
        <v>1.1908907968166127E-2</v>
      </c>
      <c r="K2370" s="44">
        <f>IFERROR(_xll.qlIndexFixing(Index3M,H2370,TRUE,_xll.ohTrigger(RecalcTrigger,Trigger3M)),NA())</f>
        <v>1.2154265443494995E-2</v>
      </c>
      <c r="L2370" s="44">
        <f>IFERROR(_xll.qlIndexFixing(Index6M,$H2370,TRUE,_xll.ohTrigger(RecalcTrigger,Trigger6M)),NA())</f>
        <v>1.2552833581719061E-2</v>
      </c>
      <c r="M2370" s="183">
        <f>IFERROR(_xll.qlIndexFixing(Index1Y,$H2370,TRUE,_xll.ohTrigger(RecalcTrigger,Trigger1Y)),NA())</f>
        <v>1.2507807234913229E-2</v>
      </c>
      <c r="N2370" s="182">
        <f>IFERROR(_xll.qlIndexFixing(ONIndex1M,I2370,TRUE,_xll.ohTrigger(RecalcTrigger,Trigger1M)),NA())</f>
        <v>1.1913242897616527E-2</v>
      </c>
      <c r="O2370" s="44">
        <f>IFERROR(_xll.qlIndexFixing(ONIndex3M,I2370,TRUE,_xll.ohTrigger(RecalcTrigger,Trigger3M)),NA())</f>
        <v>1.2158668855013488E-2</v>
      </c>
      <c r="P2370" s="44">
        <f>IFERROR(_xll.qlIndexFixing(ONIndex6M,I2370,TRUE,_xll.ohTrigger(RecalcTrigger,Trigger6M)),NA())</f>
        <v>1.256064464558726E-2</v>
      </c>
      <c r="Q2370" s="183">
        <f>IFERROR(_xll.qlIndexFixing(ONIndex1Y,I2370,TRUE,_xll.ohTrigger(RecalcTrigger,Trigger1Y)),NA())</f>
        <v>1.2565522951026864E-2</v>
      </c>
    </row>
    <row r="2371" spans="2:17" x14ac:dyDescent="0.2">
      <c r="B2371" s="39" t="s">
        <v>42</v>
      </c>
      <c r="D2371" s="42">
        <f>_xll.qlCalendarAdvance(Calendar,$D2370,B2371,"f",FALSE)</f>
        <v>56136</v>
      </c>
      <c r="E2371" s="177">
        <f>_xll.qlInterestRateIndexValueDate(IndexON,D2371)</f>
        <v>56136</v>
      </c>
      <c r="F2371" s="193">
        <f>IFERROR(_xll.qlIndexFixing(IndexON,D2371,TRUE,_xll.ohTrigger(RecalcTrigger,TriggerON)),NA())</f>
        <v>1.2178321045128726E-2</v>
      </c>
      <c r="H2371" s="42">
        <f>_xll.qlCalendarAdvance(Calendar,$H2370,B2371,"f",FALSE)</f>
        <v>56136</v>
      </c>
      <c r="I2371" s="177">
        <f>_xll.qlInterestRateIndexValueDate(Index1M,$H2371)</f>
        <v>56138</v>
      </c>
      <c r="J2371" s="182">
        <f>IFERROR(_xll.qlIndexFixing(Index1M,$H2371,TRUE,_xll.ohTrigger(RecalcTrigger,Trigger1M)),NA())</f>
        <v>1.1902528298970705E-2</v>
      </c>
      <c r="K2371" s="44">
        <f>IFERROR(_xll.qlIndexFixing(Index3M,H2371,TRUE,_xll.ohTrigger(RecalcTrigger,Trigger3M)),NA())</f>
        <v>1.2150332854400188E-2</v>
      </c>
      <c r="L2371" s="44">
        <f>IFERROR(_xll.qlIndexFixing(Index6M,$H2371,TRUE,_xll.ohTrigger(RecalcTrigger,Trigger6M)),NA())</f>
        <v>1.2548846777950175E-2</v>
      </c>
      <c r="M2371" s="183">
        <f>IFERROR(_xll.qlIndexFixing(Index1Y,$H2371,TRUE,_xll.ohTrigger(RecalcTrigger,Trigger1Y)),NA())</f>
        <v>1.2502209556773695E-2</v>
      </c>
      <c r="N2371" s="182">
        <f>IFERROR(_xll.qlIndexFixing(ONIndex1M,I2371,TRUE,_xll.ohTrigger(RecalcTrigger,Trigger1M)),NA())</f>
        <v>1.1906911697172617E-2</v>
      </c>
      <c r="O2371" s="44">
        <f>IFERROR(_xll.qlIndexFixing(ONIndex3M,I2371,TRUE,_xll.ohTrigger(RecalcTrigger,Trigger3M)),NA())</f>
        <v>1.2154807501456588E-2</v>
      </c>
      <c r="P2371" s="44">
        <f>IFERROR(_xll.qlIndexFixing(ONIndex6M,I2371,TRUE,_xll.ohTrigger(RecalcTrigger,Trigger6M)),NA())</f>
        <v>1.2557053967352516E-2</v>
      </c>
      <c r="Q2371" s="183">
        <f>IFERROR(_xll.qlIndexFixing(ONIndex1Y,I2371,TRUE,_xll.ohTrigger(RecalcTrigger,Trigger1Y)),NA())</f>
        <v>1.256049397722947E-2</v>
      </c>
    </row>
    <row r="2372" spans="2:17" x14ac:dyDescent="0.2">
      <c r="B2372" s="39" t="s">
        <v>42</v>
      </c>
      <c r="D2372" s="42">
        <f>_xll.qlCalendarAdvance(Calendar,$D2371,B2372,"f",FALSE)</f>
        <v>56143</v>
      </c>
      <c r="E2372" s="177">
        <f>_xll.qlInterestRateIndexValueDate(IndexON,D2372)</f>
        <v>56143</v>
      </c>
      <c r="F2372" s="193">
        <f>IFERROR(_xll.qlIndexFixing(IndexON,D2372,TRUE,_xll.ohTrigger(RecalcTrigger,TriggerON)),NA())</f>
        <v>1.2178321045128726E-2</v>
      </c>
      <c r="H2372" s="42">
        <f>_xll.qlCalendarAdvance(Calendar,$H2371,B2372,"f",FALSE)</f>
        <v>56143</v>
      </c>
      <c r="I2372" s="177">
        <f>_xll.qlInterestRateIndexValueDate(Index1M,$H2372)</f>
        <v>56145</v>
      </c>
      <c r="J2372" s="182">
        <f>IFERROR(_xll.qlIndexFixing(Index1M,$H2372,TRUE,_xll.ohTrigger(RecalcTrigger,Trigger1M)),NA())</f>
        <v>1.1896123056174546E-2</v>
      </c>
      <c r="K2372" s="44">
        <f>IFERROR(_xll.qlIndexFixing(Index3M,H2372,TRUE,_xll.ohTrigger(RecalcTrigger,Trigger3M)),NA())</f>
        <v>1.2146390088879523E-2</v>
      </c>
      <c r="L2372" s="44">
        <f>IFERROR(_xll.qlIndexFixing(Index6M,$H2372,TRUE,_xll.ohTrigger(RecalcTrigger,Trigger6M)),NA())</f>
        <v>1.2544829352107573E-2</v>
      </c>
      <c r="M2372" s="183">
        <f>IFERROR(_xll.qlIndexFixing(Index1Y,$H2372,TRUE,_xll.ohTrigger(RecalcTrigger,Trigger1Y)),NA())</f>
        <v>1.2496591816145942E-2</v>
      </c>
      <c r="N2372" s="182">
        <f>IFERROR(_xll.qlIndexFixing(ONIndex1M,I2372,TRUE,_xll.ohTrigger(RecalcTrigger,Trigger1M)),NA())</f>
        <v>1.1900554998165447E-2</v>
      </c>
      <c r="O2372" s="44">
        <f>IFERROR(_xll.qlIndexFixing(ONIndex3M,I2372,TRUE,_xll.ohTrigger(RecalcTrigger,Trigger3M)),NA())</f>
        <v>1.2150936053494377E-2</v>
      </c>
      <c r="P2372" s="44">
        <f>IFERROR(_xll.qlIndexFixing(ONIndex6M,I2372,TRUE,_xll.ohTrigger(RecalcTrigger,Trigger6M)),NA())</f>
        <v>1.2553433467852315E-2</v>
      </c>
      <c r="Q2372" s="183">
        <f>IFERROR(_xll.qlIndexFixing(ONIndex1Y,I2372,TRUE,_xll.ohTrigger(RecalcTrigger,Trigger1Y)),NA())</f>
        <v>1.2555445818858146E-2</v>
      </c>
    </row>
    <row r="2373" spans="2:17" x14ac:dyDescent="0.2">
      <c r="B2373" s="39" t="s">
        <v>42</v>
      </c>
      <c r="D2373" s="42">
        <f>_xll.qlCalendarAdvance(Calendar,$D2372,B2373,"f",FALSE)</f>
        <v>56150</v>
      </c>
      <c r="E2373" s="177">
        <f>_xll.qlInterestRateIndexValueDate(IndexON,D2373)</f>
        <v>56150</v>
      </c>
      <c r="F2373" s="193">
        <f>IFERROR(_xll.qlIndexFixing(IndexON,D2373,TRUE,_xll.ohTrigger(RecalcTrigger,TriggerON)),NA())</f>
        <v>1.2178321045128726E-2</v>
      </c>
      <c r="H2373" s="42">
        <f>_xll.qlCalendarAdvance(Calendar,$H2372,B2373,"f",FALSE)</f>
        <v>56150</v>
      </c>
      <c r="I2373" s="177">
        <f>_xll.qlInterestRateIndexValueDate(Index1M,$H2373)</f>
        <v>56152</v>
      </c>
      <c r="J2373" s="182">
        <f>IFERROR(_xll.qlIndexFixing(Index1M,$H2373,TRUE,_xll.ohTrigger(RecalcTrigger,Trigger1M)),NA())</f>
        <v>1.1889692207828206E-2</v>
      </c>
      <c r="K2373" s="44">
        <f>IFERROR(_xll.qlIndexFixing(Index3M,H2373,TRUE,_xll.ohTrigger(RecalcTrigger,Trigger3M)),NA())</f>
        <v>1.2142117547590764E-2</v>
      </c>
      <c r="L2373" s="44">
        <f>IFERROR(_xll.qlIndexFixing(Index6M,$H2373,TRUE,_xll.ohTrigger(RecalcTrigger,Trigger6M)),NA())</f>
        <v>1.2540781253790023E-2</v>
      </c>
      <c r="M2373" s="183">
        <f>IFERROR(_xll.qlIndexFixing(Index1Y,$H2373,TRUE,_xll.ohTrigger(RecalcTrigger,Trigger1Y)),NA())</f>
        <v>1.2490953987144705E-2</v>
      </c>
      <c r="N2373" s="182">
        <f>IFERROR(_xll.qlIndexFixing(ONIndex1M,I2373,TRUE,_xll.ohTrigger(RecalcTrigger,Trigger1M)),NA())</f>
        <v>1.18941727688604E-2</v>
      </c>
      <c r="O2373" s="44">
        <f>IFERROR(_xll.qlIndexFixing(ONIndex3M,I2373,TRUE,_xll.ohTrigger(RecalcTrigger,Trigger3M)),NA())</f>
        <v>1.2147054501694399E-2</v>
      </c>
      <c r="P2373" s="44">
        <f>IFERROR(_xll.qlIndexFixing(ONIndex6M,I2373,TRUE,_xll.ohTrigger(RecalcTrigger,Trigger6M)),NA())</f>
        <v>1.2549783096407197E-2</v>
      </c>
      <c r="Q2373" s="183">
        <f>IFERROR(_xll.qlIndexFixing(ONIndex1Y,I2373,TRUE,_xll.ohTrigger(RecalcTrigger,Trigger1Y)),NA())</f>
        <v>1.2550378450093547E-2</v>
      </c>
    </row>
    <row r="2374" spans="2:17" x14ac:dyDescent="0.2">
      <c r="B2374" s="39" t="s">
        <v>42</v>
      </c>
      <c r="D2374" s="42">
        <f>_xll.qlCalendarAdvance(Calendar,$D2373,B2374,"f",FALSE)</f>
        <v>56157</v>
      </c>
      <c r="E2374" s="177">
        <f>_xll.qlInterestRateIndexValueDate(IndexON,D2374)</f>
        <v>56157</v>
      </c>
      <c r="F2374" s="193">
        <f>IFERROR(_xll.qlIndexFixing(IndexON,D2374,TRUE,_xll.ohTrigger(RecalcTrigger,TriggerON)),NA())</f>
        <v>1.2178321045208662E-2</v>
      </c>
      <c r="H2374" s="42">
        <f>_xll.qlCalendarAdvance(Calendar,$H2373,B2374,"f",FALSE)</f>
        <v>56157</v>
      </c>
      <c r="I2374" s="177">
        <f>_xll.qlInterestRateIndexValueDate(Index1M,$H2374)</f>
        <v>56159</v>
      </c>
      <c r="J2374" s="182">
        <f>IFERROR(_xll.qlIndexFixing(Index1M,$H2374,TRUE,_xll.ohTrigger(RecalcTrigger,Trigger1M)),NA())</f>
        <v>1.1883235721997232E-2</v>
      </c>
      <c r="K2374" s="44">
        <f>IFERROR(_xll.qlIndexFixing(Index3M,H2374,TRUE,_xll.ohTrigger(RecalcTrigger,Trigger3M)),NA())</f>
        <v>1.2138393356283963E-2</v>
      </c>
      <c r="L2374" s="44">
        <f>IFERROR(_xll.qlIndexFixing(Index6M,$H2374,TRUE,_xll.ohTrigger(RecalcTrigger,Trigger6M)),NA())</f>
        <v>1.2536618233670546E-2</v>
      </c>
      <c r="M2374" s="183">
        <f>IFERROR(_xll.qlIndexFixing(Index1Y,$H2374,TRUE,_xll.ohTrigger(RecalcTrigger,Trigger1Y)),NA())</f>
        <v>1.2485296043886249E-2</v>
      </c>
      <c r="N2374" s="182">
        <f>IFERROR(_xll.qlIndexFixing(ONIndex1M,I2374,TRUE,_xll.ohTrigger(RecalcTrigger,Trigger1M)),NA())</f>
        <v>1.1887764977123183E-2</v>
      </c>
      <c r="O2374" s="44">
        <f>IFERROR(_xll.qlIndexFixing(ONIndex3M,I2374,TRUE,_xll.ohTrigger(RecalcTrigger,Trigger3M)),NA())</f>
        <v>1.2143162836624199E-2</v>
      </c>
      <c r="P2374" s="44">
        <f>IFERROR(_xll.qlIndexFixing(ONIndex6M,I2374,TRUE,_xll.ohTrigger(RecalcTrigger,Trigger6M)),NA())</f>
        <v>1.2546102803216996E-2</v>
      </c>
      <c r="Q2374" s="183">
        <f>IFERROR(_xll.qlIndexFixing(ONIndex1Y,I2374,TRUE,_xll.ohTrigger(RecalcTrigger,Trigger1Y)),NA())</f>
        <v>1.2545291844876516E-2</v>
      </c>
    </row>
    <row r="2375" spans="2:17" x14ac:dyDescent="0.2">
      <c r="B2375" s="39" t="s">
        <v>42</v>
      </c>
      <c r="D2375" s="42">
        <f>_xll.qlCalendarAdvance(Calendar,$D2374,B2375,"f",FALSE)</f>
        <v>56164</v>
      </c>
      <c r="E2375" s="177">
        <f>_xll.qlInterestRateIndexValueDate(IndexON,D2375)</f>
        <v>56164</v>
      </c>
      <c r="F2375" s="193">
        <f>IFERROR(_xll.qlIndexFixing(IndexON,D2375,TRUE,_xll.ohTrigger(RecalcTrigger,TriggerON)),NA())</f>
        <v>1.217832104504879E-2</v>
      </c>
      <c r="H2375" s="42">
        <f>_xll.qlCalendarAdvance(Calendar,$H2374,B2375,"f",FALSE)</f>
        <v>56164</v>
      </c>
      <c r="I2375" s="177">
        <f>_xll.qlInterestRateIndexValueDate(Index1M,$H2375)</f>
        <v>56166</v>
      </c>
      <c r="J2375" s="182">
        <f>IFERROR(_xll.qlIndexFixing(Index1M,$H2375,TRUE,_xll.ohTrigger(RecalcTrigger,Trigger1M)),NA())</f>
        <v>1.1876753566734677E-2</v>
      </c>
      <c r="K2375" s="44">
        <f>IFERROR(_xll.qlIndexFixing(Index3M,H2375,TRUE,_xll.ohTrigger(RecalcTrigger,Trigger3M)),NA())</f>
        <v>1.2134419140767285E-2</v>
      </c>
      <c r="L2375" s="44">
        <f>IFERROR(_xll.qlIndexFixing(Index6M,$H2375,TRUE,_xll.ohTrigger(RecalcTrigger,Trigger6M)),NA())</f>
        <v>1.2532506280873386E-2</v>
      </c>
      <c r="M2375" s="183">
        <f>IFERROR(_xll.qlIndexFixing(Index1Y,$H2375,TRUE,_xll.ohTrigger(RecalcTrigger,Trigger1Y)),NA())</f>
        <v>1.2479617960488375E-2</v>
      </c>
      <c r="N2375" s="182">
        <f>IFERROR(_xll.qlIndexFixing(ONIndex1M,I2375,TRUE,_xll.ohTrigger(RecalcTrigger,Trigger1M)),NA())</f>
        <v>1.1881331591139244E-2</v>
      </c>
      <c r="O2375" s="44">
        <f>IFERROR(_xll.qlIndexFixing(ONIndex3M,I2375,TRUE,_xll.ohTrigger(RecalcTrigger,Trigger3M)),NA())</f>
        <v>1.2139261048771388E-2</v>
      </c>
      <c r="P2375" s="44">
        <f>IFERROR(_xll.qlIndexFixing(ONIndex6M,I2375,TRUE,_xll.ohTrigger(RecalcTrigger,Trigger6M)),NA())</f>
        <v>1.2542392537602254E-2</v>
      </c>
      <c r="Q2375" s="183">
        <f>IFERROR(_xll.qlIndexFixing(ONIndex1Y,I2375,TRUE,_xll.ohTrigger(RecalcTrigger,Trigger1Y)),NA())</f>
        <v>1.254018597754758E-2</v>
      </c>
    </row>
    <row r="2376" spans="2:17" x14ac:dyDescent="0.2">
      <c r="B2376" s="39" t="s">
        <v>42</v>
      </c>
      <c r="D2376" s="42">
        <f>_xll.qlCalendarAdvance(Calendar,$D2375,B2376,"f",FALSE)</f>
        <v>56171</v>
      </c>
      <c r="E2376" s="177">
        <f>_xll.qlInterestRateIndexValueDate(IndexON,D2376)</f>
        <v>56171</v>
      </c>
      <c r="F2376" s="193">
        <f>IFERROR(_xll.qlIndexFixing(IndexON,D2376,TRUE,_xll.ohTrigger(RecalcTrigger,TriggerON)),NA())</f>
        <v>1.2178321045128726E-2</v>
      </c>
      <c r="H2376" s="42">
        <f>_xll.qlCalendarAdvance(Calendar,$H2375,B2376,"f",FALSE)</f>
        <v>56171</v>
      </c>
      <c r="I2376" s="177">
        <f>_xll.qlInterestRateIndexValueDate(Index1M,$H2376)</f>
        <v>56173</v>
      </c>
      <c r="J2376" s="182">
        <f>IFERROR(_xll.qlIndexFixing(Index1M,$H2376,TRUE,_xll.ohTrigger(RecalcTrigger,Trigger1M)),NA())</f>
        <v>1.1870245710101091E-2</v>
      </c>
      <c r="K2376" s="44">
        <f>IFERROR(_xll.qlIndexFixing(Index3M,H2376,TRUE,_xll.ohTrigger(RecalcTrigger,Trigger3M)),NA())</f>
        <v>1.2130434710366017E-2</v>
      </c>
      <c r="L2376" s="44">
        <f>IFERROR(_xll.qlIndexFixing(Index6M,$H2376,TRUE,_xll.ohTrigger(RecalcTrigger,Trigger6M)),NA())</f>
        <v>1.2528363499785098E-2</v>
      </c>
      <c r="M2376" s="183">
        <f>IFERROR(_xll.qlIndexFixing(Index1Y,$H2376,TRUE,_xll.ohTrigger(RecalcTrigger,Trigger1Y)),NA())</f>
        <v>1.2473919711070413E-2</v>
      </c>
      <c r="N2376" s="182">
        <f>IFERROR(_xll.qlIndexFixing(ONIndex1M,I2376,TRUE,_xll.ohTrigger(RecalcTrigger,Trigger1M)),NA())</f>
        <v>1.1874872578934159E-2</v>
      </c>
      <c r="O2376" s="44">
        <f>IFERROR(_xll.qlIndexFixing(ONIndex3M,I2376,TRUE,_xll.ohTrigger(RecalcTrigger,Trigger3M)),NA())</f>
        <v>1.2135349128863382E-2</v>
      </c>
      <c r="P2376" s="44">
        <f>IFERROR(_xll.qlIndexFixing(ONIndex6M,I2376,TRUE,_xll.ohTrigger(RecalcTrigger,Trigger6M)),NA())</f>
        <v>1.2538652249522997E-2</v>
      </c>
      <c r="Q2376" s="183">
        <f>IFERROR(_xll.qlIndexFixing(ONIndex1Y,I2376,TRUE,_xll.ohTrigger(RecalcTrigger,Trigger1Y)),NA())</f>
        <v>1.2535060821967647E-2</v>
      </c>
    </row>
    <row r="2377" spans="2:17" x14ac:dyDescent="0.2">
      <c r="B2377" s="39" t="s">
        <v>42</v>
      </c>
      <c r="D2377" s="42">
        <f>_xll.qlCalendarAdvance(Calendar,$D2376,B2377,"f",FALSE)</f>
        <v>56178</v>
      </c>
      <c r="E2377" s="177">
        <f>_xll.qlInterestRateIndexValueDate(IndexON,D2377)</f>
        <v>56178</v>
      </c>
      <c r="F2377" s="193">
        <f>IFERROR(_xll.qlIndexFixing(IndexON,D2377,TRUE,_xll.ohTrigger(RecalcTrigger,TriggerON)),NA())</f>
        <v>1.2178321045128726E-2</v>
      </c>
      <c r="H2377" s="42">
        <f>_xll.qlCalendarAdvance(Calendar,$H2376,B2377,"f",FALSE)</f>
        <v>56178</v>
      </c>
      <c r="I2377" s="177">
        <f>_xll.qlInterestRateIndexValueDate(Index1M,$H2377)</f>
        <v>56180</v>
      </c>
      <c r="J2377" s="182">
        <f>IFERROR(_xll.qlIndexFixing(Index1M,$H2377,TRUE,_xll.ohTrigger(RecalcTrigger,Trigger1M)),NA())</f>
        <v>1.1863712120152026E-2</v>
      </c>
      <c r="K2377" s="44">
        <f>IFERROR(_xll.qlIndexFixing(Index3M,H2377,TRUE,_xll.ohTrigger(RecalcTrigger,Trigger3M)),NA())</f>
        <v>1.2126440055708525E-2</v>
      </c>
      <c r="L2377" s="44">
        <f>IFERROR(_xll.qlIndexFixing(Index6M,$H2377,TRUE,_xll.ohTrigger(RecalcTrigger,Trigger6M)),NA())</f>
        <v>1.2524189840009949E-2</v>
      </c>
      <c r="M2377" s="183">
        <f>IFERROR(_xll.qlIndexFixing(Index1Y,$H2377,TRUE,_xll.ohTrigger(RecalcTrigger,Trigger1Y)),NA())</f>
        <v>1.2468201269754106E-2</v>
      </c>
      <c r="N2377" s="182">
        <f>IFERROR(_xll.qlIndexFixing(ONIndex1M,I2377,TRUE,_xll.ohTrigger(RecalcTrigger,Trigger1M)),NA())</f>
        <v>1.1868387908613443E-2</v>
      </c>
      <c r="O2377" s="44">
        <f>IFERROR(_xll.qlIndexFixing(ONIndex3M,I2377,TRUE,_xll.ohTrigger(RecalcTrigger,Trigger3M)),NA())</f>
        <v>1.2131427067467726E-2</v>
      </c>
      <c r="P2377" s="44">
        <f>IFERROR(_xll.qlIndexFixing(ONIndex6M,I2377,TRUE,_xll.ohTrigger(RecalcTrigger,Trigger6M)),NA())</f>
        <v>1.2534881888619509E-2</v>
      </c>
      <c r="Q2377" s="183">
        <f>IFERROR(_xll.qlIndexFixing(ONIndex1Y,I2377,TRUE,_xll.ohTrigger(RecalcTrigger,Trigger1Y)),NA())</f>
        <v>1.2529916352477244E-2</v>
      </c>
    </row>
    <row r="2378" spans="2:17" x14ac:dyDescent="0.2">
      <c r="B2378" s="39" t="s">
        <v>42</v>
      </c>
      <c r="D2378" s="42">
        <f>_xll.qlCalendarAdvance(Calendar,$D2377,B2378,"f",FALSE)</f>
        <v>56185</v>
      </c>
      <c r="E2378" s="177">
        <f>_xll.qlInterestRateIndexValueDate(IndexON,D2378)</f>
        <v>56185</v>
      </c>
      <c r="F2378" s="193">
        <f>IFERROR(_xll.qlIndexFixing(IndexON,D2378,TRUE,_xll.ohTrigger(RecalcTrigger,TriggerON)),NA())</f>
        <v>1.2178321045128726E-2</v>
      </c>
      <c r="H2378" s="42">
        <f>_xll.qlCalendarAdvance(Calendar,$H2377,B2378,"f",FALSE)</f>
        <v>56185</v>
      </c>
      <c r="I2378" s="177">
        <f>_xll.qlInterestRateIndexValueDate(Index1M,$H2378)</f>
        <v>56187</v>
      </c>
      <c r="J2378" s="182">
        <f>IFERROR(_xll.qlIndexFixing(Index1M,$H2378,TRUE,_xll.ohTrigger(RecalcTrigger,Trigger1M)),NA())</f>
        <v>1.1857978810822836E-2</v>
      </c>
      <c r="K2378" s="44">
        <f>IFERROR(_xll.qlIndexFixing(Index3M,H2378,TRUE,_xll.ohTrigger(RecalcTrigger,Trigger3M)),NA())</f>
        <v>1.2122435167421437E-2</v>
      </c>
      <c r="L2378" s="44">
        <f>IFERROR(_xll.qlIndexFixing(Index6M,$H2378,TRUE,_xll.ohTrigger(RecalcTrigger,Trigger6M)),NA())</f>
        <v>1.2519985251153965E-2</v>
      </c>
      <c r="M2378" s="183">
        <f>IFERROR(_xll.qlIndexFixing(Index1Y,$H2378,TRUE,_xll.ohTrigger(RecalcTrigger,Trigger1Y)),NA())</f>
        <v>1.2462462610663166E-2</v>
      </c>
      <c r="N2378" s="182">
        <f>IFERROR(_xll.qlIndexFixing(ONIndex1M,I2378,TRUE,_xll.ohTrigger(RecalcTrigger,Trigger1M)),NA())</f>
        <v>1.1861877547962862E-2</v>
      </c>
      <c r="O2378" s="44">
        <f>IFERROR(_xll.qlIndexFixing(ONIndex3M,I2378,TRUE,_xll.ohTrigger(RecalcTrigger,Trigger3M)),NA())</f>
        <v>1.2127494855391774E-2</v>
      </c>
      <c r="P2378" s="44">
        <f>IFERROR(_xll.qlIndexFixing(ONIndex6M,I2378,TRUE,_xll.ohTrigger(RecalcTrigger,Trigger6M)),NA())</f>
        <v>1.2531081404532074E-2</v>
      </c>
      <c r="Q2378" s="183">
        <f>IFERROR(_xll.qlIndexFixing(ONIndex1Y,I2378,TRUE,_xll.ohTrigger(RecalcTrigger,Trigger1Y)),NA())</f>
        <v>1.2524752543097151E-2</v>
      </c>
    </row>
    <row r="2379" spans="2:17" x14ac:dyDescent="0.2">
      <c r="B2379" s="39" t="s">
        <v>42</v>
      </c>
      <c r="D2379" s="42">
        <f>_xll.qlCalendarAdvance(Calendar,$D2378,B2379,"f",FALSE)</f>
        <v>56192</v>
      </c>
      <c r="E2379" s="177">
        <f>_xll.qlInterestRateIndexValueDate(IndexON,D2379)</f>
        <v>56192</v>
      </c>
      <c r="F2379" s="193">
        <f>IFERROR(_xll.qlIndexFixing(IndexON,D2379,TRUE,_xll.ohTrigger(RecalcTrigger,TriggerON)),NA())</f>
        <v>1.217832104504879E-2</v>
      </c>
      <c r="H2379" s="42">
        <f>_xll.qlCalendarAdvance(Calendar,$H2378,B2379,"f",FALSE)</f>
        <v>56192</v>
      </c>
      <c r="I2379" s="177">
        <f>_xll.qlInterestRateIndexValueDate(Index1M,$H2379)</f>
        <v>56194</v>
      </c>
      <c r="J2379" s="182">
        <f>IFERROR(_xll.qlIndexFixing(Index1M,$H2379,TRUE,_xll.ohTrigger(RecalcTrigger,Trigger1M)),NA())</f>
        <v>1.1850567612552154E-2</v>
      </c>
      <c r="K2379" s="44">
        <f>IFERROR(_xll.qlIndexFixing(Index3M,H2379,TRUE,_xll.ohTrigger(RecalcTrigger,Trigger3M)),NA())</f>
        <v>1.2118420036134857E-2</v>
      </c>
      <c r="L2379" s="44">
        <f>IFERROR(_xll.qlIndexFixing(Index6M,$H2379,TRUE,_xll.ohTrigger(RecalcTrigger,Trigger6M)),NA())</f>
        <v>1.2515845719639811E-2</v>
      </c>
      <c r="M2379" s="183">
        <f>IFERROR(_xll.qlIndexFixing(Index1Y,$H2379,TRUE,_xll.ohTrigger(RecalcTrigger,Trigger1Y)),NA())</f>
        <v>1.2456703707921964E-2</v>
      </c>
      <c r="N2379" s="182">
        <f>IFERROR(_xll.qlIndexFixing(ONIndex1M,I2379,TRUE,_xll.ohTrigger(RecalcTrigger,Trigger1M)),NA())</f>
        <v>1.1855341465247804E-2</v>
      </c>
      <c r="O2379" s="44">
        <f>IFERROR(_xll.qlIndexFixing(ONIndex3M,I2379,TRUE,_xll.ohTrigger(RecalcTrigger,Trigger3M)),NA())</f>
        <v>1.2123552483043198E-2</v>
      </c>
      <c r="P2379" s="44">
        <f>IFERROR(_xll.qlIndexFixing(ONIndex6M,I2379,TRUE,_xll.ohTrigger(RecalcTrigger,Trigger6M)),NA())</f>
        <v>1.2527250747300656E-2</v>
      </c>
      <c r="Q2379" s="183">
        <f>IFERROR(_xll.qlIndexFixing(ONIndex1Y,I2379,TRUE,_xll.ohTrigger(RecalcTrigger,Trigger1Y)),NA())</f>
        <v>1.2519569367848149E-2</v>
      </c>
    </row>
    <row r="2380" spans="2:17" x14ac:dyDescent="0.2">
      <c r="B2380" s="39" t="s">
        <v>42</v>
      </c>
      <c r="D2380" s="42">
        <f>_xll.qlCalendarAdvance(Calendar,$D2379,B2380,"f",FALSE)</f>
        <v>56199</v>
      </c>
      <c r="E2380" s="177">
        <f>_xll.qlInterestRateIndexValueDate(IndexON,D2380)</f>
        <v>56199</v>
      </c>
      <c r="F2380" s="193">
        <f>IFERROR(_xll.qlIndexFixing(IndexON,D2380,TRUE,_xll.ohTrigger(RecalcTrigger,TriggerON)),NA())</f>
        <v>1.217832104504879E-2</v>
      </c>
      <c r="H2380" s="42">
        <f>_xll.qlCalendarAdvance(Calendar,$H2379,B2380,"f",FALSE)</f>
        <v>56199</v>
      </c>
      <c r="I2380" s="177">
        <f>_xll.qlInterestRateIndexValueDate(Index1M,$H2380)</f>
        <v>56201</v>
      </c>
      <c r="J2380" s="182">
        <f>IFERROR(_xll.qlIndexFixing(Index1M,$H2380,TRUE,_xll.ohTrigger(RecalcTrigger,Trigger1M)),NA())</f>
        <v>1.1843956631019947E-2</v>
      </c>
      <c r="K2380" s="44">
        <f>IFERROR(_xll.qlIndexFixing(Index3M,H2380,TRUE,_xll.ohTrigger(RecalcTrigger,Trigger3M)),NA())</f>
        <v>1.2114394652474544E-2</v>
      </c>
      <c r="L2380" s="44">
        <f>IFERROR(_xll.qlIndexFixing(Index6M,$H2380,TRUE,_xll.ohTrigger(RecalcTrigger,Trigger6M)),NA())</f>
        <v>1.251158150290098E-2</v>
      </c>
      <c r="M2380" s="183">
        <f>IFERROR(_xll.qlIndexFixing(Index1Y,$H2380,TRUE,_xll.ohTrigger(RecalcTrigger,Trigger1Y)),NA())</f>
        <v>1.2450924535658372E-2</v>
      </c>
      <c r="N2380" s="182">
        <f>IFERROR(_xll.qlIndexFixing(ONIndex1M,I2380,TRUE,_xll.ohTrigger(RecalcTrigger,Trigger1M)),NA())</f>
        <v>1.1848779628493844E-2</v>
      </c>
      <c r="O2380" s="44">
        <f>IFERROR(_xll.qlIndexFixing(ONIndex3M,I2380,TRUE,_xll.ohTrigger(RecalcTrigger,Trigger3M)),NA())</f>
        <v>1.2119599941229353E-2</v>
      </c>
      <c r="P2380" s="44">
        <f>IFERROR(_xll.qlIndexFixing(ONIndex6M,I2380,TRUE,_xll.ohTrigger(RecalcTrigger,Trigger6M)),NA())</f>
        <v>1.2523389866485601E-2</v>
      </c>
      <c r="Q2380" s="183">
        <f>IFERROR(_xll.qlIndexFixing(ONIndex1Y,I2380,TRUE,_xll.ohTrigger(RecalcTrigger,Trigger1Y)),NA())</f>
        <v>1.2514366800910892E-2</v>
      </c>
    </row>
    <row r="2381" spans="2:17" x14ac:dyDescent="0.2">
      <c r="B2381" s="39" t="s">
        <v>42</v>
      </c>
      <c r="D2381" s="42">
        <f>_xll.qlCalendarAdvance(Calendar,$D2380,B2381,"f",FALSE)</f>
        <v>56206</v>
      </c>
      <c r="E2381" s="177">
        <f>_xll.qlInterestRateIndexValueDate(IndexON,D2381)</f>
        <v>56206</v>
      </c>
      <c r="F2381" s="193">
        <f>IFERROR(_xll.qlIndexFixing(IndexON,D2381,TRUE,_xll.ohTrigger(RecalcTrigger,TriggerON)),NA())</f>
        <v>1.2178321045128726E-2</v>
      </c>
      <c r="H2381" s="42">
        <f>_xll.qlCalendarAdvance(Calendar,$H2380,B2381,"f",FALSE)</f>
        <v>56206</v>
      </c>
      <c r="I2381" s="177">
        <f>_xll.qlInterestRateIndexValueDate(Index1M,$H2381)</f>
        <v>56208</v>
      </c>
      <c r="J2381" s="182">
        <f>IFERROR(_xll.qlIndexFixing(Index1M,$H2381,TRUE,_xll.ohTrigger(RecalcTrigger,Trigger1M)),NA())</f>
        <v>1.183731978841196E-2</v>
      </c>
      <c r="K2381" s="44">
        <f>IFERROR(_xll.qlIndexFixing(Index3M,H2381,TRUE,_xll.ohTrigger(RecalcTrigger,Trigger3M)),NA())</f>
        <v>1.2110359007071471E-2</v>
      </c>
      <c r="L2381" s="44">
        <f>IFERROR(_xll.qlIndexFixing(Index6M,$H2381,TRUE,_xll.ohTrigger(RecalcTrigger,Trigger6M)),NA())</f>
        <v>1.2507286210537866E-2</v>
      </c>
      <c r="M2381" s="183">
        <f>IFERROR(_xll.qlIndexFixing(Index1Y,$H2381,TRUE,_xll.ohTrigger(RecalcTrigger,Trigger1Y)),NA())</f>
        <v>1.2445125068000702E-2</v>
      </c>
      <c r="N2381" s="182">
        <f>IFERROR(_xll.qlIndexFixing(ONIndex1M,I2381,TRUE,_xll.ohTrigger(RecalcTrigger,Trigger1M)),NA())</f>
        <v>1.1842192005806496E-2</v>
      </c>
      <c r="O2381" s="44">
        <f>IFERROR(_xll.qlIndexFixing(ONIndex3M,I2381,TRUE,_xll.ohTrigger(RecalcTrigger,Trigger3M)),NA())</f>
        <v>1.2115637220437847E-2</v>
      </c>
      <c r="P2381" s="44">
        <f>IFERROR(_xll.qlIndexFixing(ONIndex6M,I2381,TRUE,_xll.ohTrigger(RecalcTrigger,Trigger6M)),NA())</f>
        <v>1.2519498711727195E-2</v>
      </c>
      <c r="Q2381" s="183">
        <f>IFERROR(_xll.qlIndexFixing(ONIndex1Y,I2381,TRUE,_xll.ohTrigger(RecalcTrigger,Trigger1Y)),NA())</f>
        <v>1.2509144816386097E-2</v>
      </c>
    </row>
    <row r="2382" spans="2:17" x14ac:dyDescent="0.2">
      <c r="B2382" s="39" t="s">
        <v>42</v>
      </c>
      <c r="D2382" s="42">
        <f>_xll.qlCalendarAdvance(Calendar,$D2381,B2382,"f",FALSE)</f>
        <v>56213</v>
      </c>
      <c r="E2382" s="177">
        <f>_xll.qlInterestRateIndexValueDate(IndexON,D2382)</f>
        <v>56213</v>
      </c>
      <c r="F2382" s="193">
        <f>IFERROR(_xll.qlIndexFixing(IndexON,D2382,TRUE,_xll.ohTrigger(RecalcTrigger,TriggerON)),NA())</f>
        <v>1.217832104504879E-2</v>
      </c>
      <c r="H2382" s="42">
        <f>_xll.qlCalendarAdvance(Calendar,$H2381,B2382,"f",FALSE)</f>
        <v>56213</v>
      </c>
      <c r="I2382" s="177">
        <f>_xll.qlInterestRateIndexValueDate(Index1M,$H2382)</f>
        <v>56215</v>
      </c>
      <c r="J2382" s="182">
        <f>IFERROR(_xll.qlIndexFixing(Index1M,$H2382,TRUE,_xll.ohTrigger(RecalcTrigger,Trigger1M)),NA())</f>
        <v>1.1830657052783744E-2</v>
      </c>
      <c r="K2382" s="44">
        <f>IFERROR(_xll.qlIndexFixing(Index3M,H2382,TRUE,_xll.ohTrigger(RecalcTrigger,Trigger3M)),NA())</f>
        <v>1.2106313090551397E-2</v>
      </c>
      <c r="L2382" s="44">
        <f>IFERROR(_xll.qlIndexFixing(Index6M,$H2382,TRUE,_xll.ohTrigger(RecalcTrigger,Trigger6M)),NA())</f>
        <v>1.2502959792167345E-2</v>
      </c>
      <c r="M2382" s="183">
        <f>IFERROR(_xll.qlIndexFixing(Index1Y,$H2382,TRUE,_xll.ohTrigger(RecalcTrigger,Trigger1Y)),NA())</f>
        <v>1.2439305279079675E-2</v>
      </c>
      <c r="N2382" s="182">
        <f>IFERROR(_xll.qlIndexFixing(ONIndex1M,I2382,TRUE,_xll.ohTrigger(RecalcTrigger,Trigger1M)),NA())</f>
        <v>1.1835578565131399E-2</v>
      </c>
      <c r="O2382" s="44">
        <f>IFERROR(_xll.qlIndexFixing(ONIndex3M,I2382,TRUE,_xll.ohTrigger(RecalcTrigger,Trigger3M)),NA())</f>
        <v>1.2111664311316162E-2</v>
      </c>
      <c r="P2382" s="44">
        <f>IFERROR(_xll.qlIndexFixing(ONIndex6M,I2382,TRUE,_xll.ohTrigger(RecalcTrigger,Trigger6M)),NA())</f>
        <v>1.2515577232825592E-2</v>
      </c>
      <c r="Q2382" s="183">
        <f>IFERROR(_xll.qlIndexFixing(ONIndex1Y,I2382,TRUE,_xll.ohTrigger(RecalcTrigger,Trigger1Y)),NA())</f>
        <v>1.2503903388294546E-2</v>
      </c>
    </row>
    <row r="2383" spans="2:17" x14ac:dyDescent="0.2">
      <c r="B2383" s="39" t="s">
        <v>42</v>
      </c>
      <c r="D2383" s="42">
        <f>_xll.qlCalendarAdvance(Calendar,$D2382,B2383,"f",FALSE)</f>
        <v>56220</v>
      </c>
      <c r="E2383" s="177">
        <f>_xll.qlInterestRateIndexValueDate(IndexON,D2383)</f>
        <v>56220</v>
      </c>
      <c r="F2383" s="193">
        <f>IFERROR(_xll.qlIndexFixing(IndexON,D2383,TRUE,_xll.ohTrigger(RecalcTrigger,TriggerON)),NA())</f>
        <v>1.2178321045128726E-2</v>
      </c>
      <c r="H2383" s="42">
        <f>_xll.qlCalendarAdvance(Calendar,$H2382,B2383,"f",FALSE)</f>
        <v>56220</v>
      </c>
      <c r="I2383" s="177">
        <f>_xll.qlInterestRateIndexValueDate(Index1M,$H2383)</f>
        <v>56222</v>
      </c>
      <c r="J2383" s="182">
        <f>IFERROR(_xll.qlIndexFixing(Index1M,$H2383,TRUE,_xll.ohTrigger(RecalcTrigger,Trigger1M)),NA())</f>
        <v>1.1823968392198347E-2</v>
      </c>
      <c r="K2383" s="44">
        <f>IFERROR(_xll.qlIndexFixing(Index3M,H2383,TRUE,_xll.ohTrigger(RecalcTrigger,Trigger3M)),NA())</f>
        <v>1.2102433708428784E-2</v>
      </c>
      <c r="L2383" s="44">
        <f>IFERROR(_xll.qlIndexFixing(Index6M,$H2383,TRUE,_xll.ohTrigger(RecalcTrigger,Trigger6M)),NA())</f>
        <v>1.2498496607050725E-2</v>
      </c>
      <c r="M2383" s="183">
        <f>IFERROR(_xll.qlIndexFixing(Index1Y,$H2383,TRUE,_xll.ohTrigger(RecalcTrigger,Trigger1Y)),NA())</f>
        <v>1.2433465143027985E-2</v>
      </c>
      <c r="N2383" s="182">
        <f>IFERROR(_xll.qlIndexFixing(ONIndex1M,I2383,TRUE,_xll.ohTrigger(RecalcTrigger,Trigger1M)),NA())</f>
        <v>1.1828939274574068E-2</v>
      </c>
      <c r="O2383" s="44">
        <f>IFERROR(_xll.qlIndexFixing(ONIndex3M,I2383,TRUE,_xll.ohTrigger(RecalcTrigger,Trigger3M)),NA())</f>
        <v>1.2107681204591714E-2</v>
      </c>
      <c r="P2383" s="44">
        <f>IFERROR(_xll.qlIndexFixing(ONIndex6M,I2383,TRUE,_xll.ohTrigger(RecalcTrigger,Trigger6M)),NA())</f>
        <v>1.2511625379421076E-2</v>
      </c>
      <c r="Q2383" s="183">
        <f>IFERROR(_xll.qlIndexFixing(ONIndex1Y,I2383,TRUE,_xll.ohTrigger(RecalcTrigger,Trigger1Y)),NA())</f>
        <v>1.2498642490816891E-2</v>
      </c>
    </row>
    <row r="2384" spans="2:17" x14ac:dyDescent="0.2">
      <c r="B2384" s="39" t="s">
        <v>42</v>
      </c>
      <c r="D2384" s="42">
        <f>_xll.qlCalendarAdvance(Calendar,$D2383,B2384,"f",FALSE)</f>
        <v>56227</v>
      </c>
      <c r="E2384" s="177">
        <f>_xll.qlInterestRateIndexValueDate(IndexON,D2384)</f>
        <v>56227</v>
      </c>
      <c r="F2384" s="193">
        <f>IFERROR(_xll.qlIndexFixing(IndexON,D2384,TRUE,_xll.ohTrigger(RecalcTrigger,TriggerON)),NA())</f>
        <v>1.217832104504879E-2</v>
      </c>
      <c r="H2384" s="42">
        <f>_xll.qlCalendarAdvance(Calendar,$H2383,B2384,"f",FALSE)</f>
        <v>56227</v>
      </c>
      <c r="I2384" s="177">
        <f>_xll.qlInterestRateIndexValueDate(Index1M,$H2384)</f>
        <v>56229</v>
      </c>
      <c r="J2384" s="182">
        <f>IFERROR(_xll.qlIndexFixing(Index1M,$H2384,TRUE,_xll.ohTrigger(RecalcTrigger,Trigger1M)),NA())</f>
        <v>1.1817253774718817E-2</v>
      </c>
      <c r="K2384" s="44">
        <f>IFERROR(_xll.qlIndexFixing(Index3M,H2384,TRUE,_xll.ohTrigger(RecalcTrigger,Trigger3M)),NA())</f>
        <v>1.2098368967871309E-2</v>
      </c>
      <c r="L2384" s="44">
        <f>IFERROR(_xll.qlIndexFixing(Index6M,$H2384,TRUE,_xll.ohTrigger(RecalcTrigger,Trigger6M)),NA())</f>
        <v>1.2494105385564074E-2</v>
      </c>
      <c r="M2384" s="183">
        <f>IFERROR(_xll.qlIndexFixing(Index1Y,$H2384,TRUE,_xll.ohTrigger(RecalcTrigger,Trigger1Y)),NA())</f>
        <v>1.2427604633979851E-2</v>
      </c>
      <c r="N2384" s="182">
        <f>IFERROR(_xll.qlIndexFixing(ONIndex1M,I2384,TRUE,_xll.ohTrigger(RecalcTrigger,Trigger1M)),NA())</f>
        <v>1.1822274102080144E-2</v>
      </c>
      <c r="O2384" s="44">
        <f>IFERROR(_xll.qlIndexFixing(ONIndex3M,I2384,TRUE,_xll.ohTrigger(RecalcTrigger,Trigger3M)),NA())</f>
        <v>1.2103687890832049E-2</v>
      </c>
      <c r="P2384" s="44">
        <f>IFERROR(_xll.qlIndexFixing(ONIndex6M,I2384,TRUE,_xll.ohTrigger(RecalcTrigger,Trigger6M)),NA())</f>
        <v>1.2507643101553612E-2</v>
      </c>
      <c r="Q2384" s="183">
        <f>IFERROR(_xll.qlIndexFixing(ONIndex1Y,I2384,TRUE,_xll.ohTrigger(RecalcTrigger,Trigger1Y)),NA())</f>
        <v>1.2493362098133787E-2</v>
      </c>
    </row>
    <row r="2385" spans="2:17" x14ac:dyDescent="0.2">
      <c r="B2385" s="39" t="s">
        <v>42</v>
      </c>
      <c r="D2385" s="42">
        <f>_xll.qlCalendarAdvance(Calendar,$D2384,B2385,"f",FALSE)</f>
        <v>56234</v>
      </c>
      <c r="E2385" s="177">
        <f>_xll.qlInterestRateIndexValueDate(IndexON,D2385)</f>
        <v>56234</v>
      </c>
      <c r="F2385" s="193">
        <f>IFERROR(_xll.qlIndexFixing(IndexON,D2385,TRUE,_xll.ohTrigger(RecalcTrigger,TriggerON)),NA())</f>
        <v>1.2178321045128726E-2</v>
      </c>
      <c r="H2385" s="42">
        <f>_xll.qlCalendarAdvance(Calendar,$H2384,B2385,"f",FALSE)</f>
        <v>56234</v>
      </c>
      <c r="I2385" s="177">
        <f>_xll.qlInterestRateIndexValueDate(Index1M,$H2385)</f>
        <v>56236</v>
      </c>
      <c r="J2385" s="182">
        <f>IFERROR(_xll.qlIndexFixing(Index1M,$H2385,TRUE,_xll.ohTrigger(RecalcTrigger,Trigger1M)),NA())</f>
        <v>1.1810513168400705E-2</v>
      </c>
      <c r="K2385" s="44">
        <f>IFERROR(_xll.qlIndexFixing(Index3M,H2385,TRUE,_xll.ohTrigger(RecalcTrigger,Trigger3M)),NA())</f>
        <v>1.2094293930022815E-2</v>
      </c>
      <c r="L2385" s="44">
        <f>IFERROR(_xll.qlIndexFixing(Index6M,$H2385,TRUE,_xll.ohTrigger(RecalcTrigger,Trigger6M)),NA())</f>
        <v>1.2489682882298936E-2</v>
      </c>
      <c r="M2385" s="183">
        <f>IFERROR(_xll.qlIndexFixing(Index1Y,$H2385,TRUE,_xll.ohTrigger(RecalcTrigger,Trigger1Y)),NA())</f>
        <v>1.2421723726071913E-2</v>
      </c>
      <c r="N2385" s="182">
        <f>IFERROR(_xll.qlIndexFixing(ONIndex1M,I2385,TRUE,_xll.ohTrigger(RecalcTrigger,Trigger1M)),NA())</f>
        <v>1.1815583015835074E-2</v>
      </c>
      <c r="O2385" s="44">
        <f>IFERROR(_xll.qlIndexFixing(ONIndex3M,I2385,TRUE,_xll.ohTrigger(RecalcTrigger,Trigger3M)),NA())</f>
        <v>1.2099684360684648E-2</v>
      </c>
      <c r="P2385" s="44">
        <f>IFERROR(_xll.qlIndexFixing(ONIndex6M,I2385,TRUE,_xll.ohTrigger(RecalcTrigger,Trigger6M)),NA())</f>
        <v>1.2503630348543737E-2</v>
      </c>
      <c r="Q2385" s="183">
        <f>IFERROR(_xll.qlIndexFixing(ONIndex1Y,I2385,TRUE,_xll.ohTrigger(RecalcTrigger,Trigger1Y)),NA())</f>
        <v>1.2488062184106141E-2</v>
      </c>
    </row>
    <row r="2386" spans="2:17" x14ac:dyDescent="0.2">
      <c r="B2386" s="39" t="s">
        <v>42</v>
      </c>
      <c r="D2386" s="42">
        <f>_xll.qlCalendarAdvance(Calendar,$D2385,B2386,"f",FALSE)</f>
        <v>56241</v>
      </c>
      <c r="E2386" s="177">
        <f>_xll.qlInterestRateIndexValueDate(IndexON,D2386)</f>
        <v>56241</v>
      </c>
      <c r="F2386" s="193">
        <f>IFERROR(_xll.qlIndexFixing(IndexON,D2386,TRUE,_xll.ohTrigger(RecalcTrigger,TriggerON)),NA())</f>
        <v>1.217832104504879E-2</v>
      </c>
      <c r="H2386" s="42">
        <f>_xll.qlCalendarAdvance(Calendar,$H2385,B2386,"f",FALSE)</f>
        <v>56241</v>
      </c>
      <c r="I2386" s="177">
        <f>_xll.qlInterestRateIndexValueDate(Index1M,$H2386)</f>
        <v>56247</v>
      </c>
      <c r="J2386" s="182">
        <f>IFERROR(_xll.qlIndexFixing(Index1M,$H2386,TRUE,_xll.ohTrigger(RecalcTrigger,Trigger1M)),NA())</f>
        <v>1.1800161525925485E-2</v>
      </c>
      <c r="K2386" s="44">
        <f>IFERROR(_xll.qlIndexFixing(Index3M,H2386,TRUE,_xll.ohTrigger(RecalcTrigger,Trigger3M)),NA())</f>
        <v>1.2087686411252425E-2</v>
      </c>
      <c r="L2386" s="44">
        <f>IFERROR(_xll.qlIndexFixing(Index6M,$H2386,TRUE,_xll.ohTrigger(RecalcTrigger,Trigger6M)),NA())</f>
        <v>1.2482669911176431E-2</v>
      </c>
      <c r="M2386" s="183">
        <f>IFERROR(_xll.qlIndexFixing(Index1Y,$H2386,TRUE,_xll.ohTrigger(RecalcTrigger,Trigger1Y)),NA())</f>
        <v>1.2412441023132225E-2</v>
      </c>
      <c r="N2386" s="182">
        <f>IFERROR(_xll.qlIndexFixing(ONIndex1M,I2386,TRUE,_xll.ohTrigger(RecalcTrigger,Trigger1M)),NA())</f>
        <v>1.1806654284161056E-2</v>
      </c>
      <c r="O2386" s="44">
        <f>IFERROR(_xll.qlIndexFixing(ONIndex3M,I2386,TRUE,_xll.ohTrigger(RecalcTrigger,Trigger3M)),NA())</f>
        <v>1.2094437767764532E-2</v>
      </c>
      <c r="P2386" s="44">
        <f>IFERROR(_xll.qlIndexFixing(ONIndex6M,I2386,TRUE,_xll.ohTrigger(RecalcTrigger,Trigger6M)),NA())</f>
        <v>1.2498352506260524E-2</v>
      </c>
      <c r="Q2386" s="183">
        <f>IFERROR(_xll.qlIndexFixing(ONIndex1Y,I2386,TRUE,_xll.ohTrigger(RecalcTrigger,Trigger1Y)),NA())</f>
        <v>1.2481054472535114E-2</v>
      </c>
    </row>
    <row r="2387" spans="2:17" x14ac:dyDescent="0.2">
      <c r="B2387" s="39" t="s">
        <v>42</v>
      </c>
      <c r="D2387" s="42">
        <f>_xll.qlCalendarAdvance(Calendar,$D2386,B2387,"f",FALSE)</f>
        <v>56248</v>
      </c>
      <c r="E2387" s="177">
        <f>_xll.qlInterestRateIndexValueDate(IndexON,D2387)</f>
        <v>56248</v>
      </c>
      <c r="F2387" s="193">
        <f>IFERROR(_xll.qlIndexFixing(IndexON,D2387,TRUE,_xll.ohTrigger(RecalcTrigger,TriggerON)),NA())</f>
        <v>1.217832104504879E-2</v>
      </c>
      <c r="H2387" s="42">
        <f>_xll.qlCalendarAdvance(Calendar,$H2386,B2387,"f",FALSE)</f>
        <v>56248</v>
      </c>
      <c r="I2387" s="177">
        <f>_xll.qlInterestRateIndexValueDate(Index1M,$H2387)</f>
        <v>56251</v>
      </c>
      <c r="J2387" s="182">
        <f>IFERROR(_xll.qlIndexFixing(Index1M,$H2387,TRUE,_xll.ohTrigger(RecalcTrigger,Trigger1M)),NA())</f>
        <v>1.1796275866523506E-2</v>
      </c>
      <c r="K2387" s="44">
        <f>IFERROR(_xll.qlIndexFixing(Index3M,H2387,TRUE,_xll.ohTrigger(RecalcTrigger,Trigger3M)),NA())</f>
        <v>1.2085526987931416E-2</v>
      </c>
      <c r="L2387" s="44">
        <f>IFERROR(_xll.qlIndexFixing(Index6M,$H2387,TRUE,_xll.ohTrigger(RecalcTrigger,Trigger6M)),NA())</f>
        <v>1.2480216081850723E-2</v>
      </c>
      <c r="M2387" s="183">
        <f>IFERROR(_xll.qlIndexFixing(Index1Y,$H2387,TRUE,_xll.ohTrigger(RecalcTrigger,Trigger1Y)),NA())</f>
        <v>1.240860527033695E-2</v>
      </c>
      <c r="N2387" s="182">
        <f>IFERROR(_xll.qlIndexFixing(ONIndex1M,I2387,TRUE,_xll.ohTrigger(RecalcTrigger,Trigger1M)),NA())</f>
        <v>1.1801157564361731E-2</v>
      </c>
      <c r="O2387" s="44">
        <f>IFERROR(_xll.qlIndexFixing(ONIndex3M,I2387,TRUE,_xll.ohTrigger(RecalcTrigger,Trigger3M)),NA())</f>
        <v>1.2091070921522729E-2</v>
      </c>
      <c r="P2387" s="44">
        <f>IFERROR(_xll.qlIndexFixing(ONIndex6M,I2387,TRUE,_xll.ohTrigger(RecalcTrigger,Trigger6M)),NA())</f>
        <v>1.2494928738711053E-2</v>
      </c>
      <c r="Q2387" s="183">
        <f>IFERROR(_xll.qlIndexFixing(ONIndex1Y,I2387,TRUE,_xll.ohTrigger(RecalcTrigger,Trigger1Y)),NA())</f>
        <v>1.2476639370611053E-2</v>
      </c>
    </row>
    <row r="2388" spans="2:17" x14ac:dyDescent="0.2">
      <c r="B2388" s="39" t="s">
        <v>42</v>
      </c>
      <c r="D2388" s="42">
        <f>_xll.qlCalendarAdvance(Calendar,$D2387,B2388,"f",FALSE)</f>
        <v>56255</v>
      </c>
      <c r="E2388" s="177">
        <f>_xll.qlInterestRateIndexValueDate(IndexON,D2388)</f>
        <v>56255</v>
      </c>
      <c r="F2388" s="193">
        <f>IFERROR(_xll.qlIndexFixing(IndexON,D2388,TRUE,_xll.ohTrigger(RecalcTrigger,TriggerON)),NA())</f>
        <v>1.2178321045128726E-2</v>
      </c>
      <c r="H2388" s="42">
        <f>_xll.qlCalendarAdvance(Calendar,$H2387,B2388,"f",FALSE)</f>
        <v>56255</v>
      </c>
      <c r="I2388" s="177">
        <f>_xll.qlInterestRateIndexValueDate(Index1M,$H2388)</f>
        <v>56257</v>
      </c>
      <c r="J2388" s="182">
        <f>IFERROR(_xll.qlIndexFixing(Index1M,$H2388,TRUE,_xll.ohTrigger(RecalcTrigger,Trigger1M)),NA())</f>
        <v>1.1790135097045351E-2</v>
      </c>
      <c r="K2388" s="44">
        <f>IFERROR(_xll.qlIndexFixing(Index3M,H2388,TRUE,_xll.ohTrigger(RecalcTrigger,Trigger3M)),NA())</f>
        <v>1.2082006939016843E-2</v>
      </c>
      <c r="L2388" s="44">
        <f>IFERROR(_xll.qlIndexFixing(Index6M,$H2388,TRUE,_xll.ohTrigger(RecalcTrigger,Trigger6M)),NA())</f>
        <v>1.2476344814434919E-2</v>
      </c>
      <c r="M2388" s="183">
        <f>IFERROR(_xll.qlIndexFixing(Index1Y,$H2388,TRUE,_xll.ohTrigger(RecalcTrigger,Trigger1Y)),NA())</f>
        <v>1.2403958350577712E-2</v>
      </c>
      <c r="N2388" s="182">
        <f>IFERROR(_xll.qlIndexFixing(ONIndex1M,I2388,TRUE,_xll.ohTrigger(RecalcTrigger,Trigger1M)),NA())</f>
        <v>1.1795353954608956E-2</v>
      </c>
      <c r="O2388" s="44">
        <f>IFERROR(_xll.qlIndexFixing(ONIndex3M,I2388,TRUE,_xll.ohTrigger(RecalcTrigger,Trigger3M)),NA())</f>
        <v>1.2087612377751356E-2</v>
      </c>
      <c r="P2388" s="44">
        <f>IFERROR(_xll.qlIndexFixing(ONIndex6M,I2388,TRUE,_xll.ohTrigger(RecalcTrigger,Trigger6M)),NA())</f>
        <v>1.249140873714083E-2</v>
      </c>
      <c r="Q2388" s="183">
        <f>IFERROR(_xll.qlIndexFixing(ONIndex1Y,I2388,TRUE,_xll.ohTrigger(RecalcTrigger,Trigger1Y)),NA())</f>
        <v>1.2472045056162173E-2</v>
      </c>
    </row>
    <row r="2389" spans="2:17" x14ac:dyDescent="0.2">
      <c r="B2389" s="39" t="s">
        <v>42</v>
      </c>
      <c r="D2389" s="42">
        <f>_xll.qlCalendarAdvance(Calendar,$D2388,B2389,"f",FALSE)</f>
        <v>56262</v>
      </c>
      <c r="E2389" s="177">
        <f>_xll.qlInterestRateIndexValueDate(IndexON,D2389)</f>
        <v>56262</v>
      </c>
      <c r="F2389" s="193">
        <f>IFERROR(_xll.qlIndexFixing(IndexON,D2389,TRUE,_xll.ohTrigger(RecalcTrigger,TriggerON)),NA())</f>
        <v>1.2178321045128726E-2</v>
      </c>
      <c r="H2389" s="42">
        <f>_xll.qlCalendarAdvance(Calendar,$H2388,B2389,"f",FALSE)</f>
        <v>56262</v>
      </c>
      <c r="I2389" s="177">
        <f>_xll.qlInterestRateIndexValueDate(Index1M,$H2389)</f>
        <v>56264</v>
      </c>
      <c r="J2389" s="182">
        <f>IFERROR(_xll.qlIndexFixing(Index1M,$H2389,TRUE,_xll.ohTrigger(RecalcTrigger,Trigger1M)),NA())</f>
        <v>1.1783290215998388E-2</v>
      </c>
      <c r="K2389" s="44">
        <f>IFERROR(_xll.qlIndexFixing(Index3M,H2389,TRUE,_xll.ohTrigger(RecalcTrigger,Trigger3M)),NA())</f>
        <v>1.2077890618289011E-2</v>
      </c>
      <c r="L2389" s="44">
        <f>IFERROR(_xll.qlIndexFixing(Index6M,$H2389,TRUE,_xll.ohTrigger(RecalcTrigger,Trigger6M)),NA())</f>
        <v>1.2471799103380938E-2</v>
      </c>
      <c r="M2389" s="183">
        <f>IFERROR(_xll.qlIndexFixing(Index1Y,$H2389,TRUE,_xll.ohTrigger(RecalcTrigger,Trigger1Y)),NA())</f>
        <v>1.2397995588629295E-2</v>
      </c>
      <c r="N2389" s="182">
        <f>IFERROR(_xll.qlIndexFixing(ONIndex1M,I2389,TRUE,_xll.ohTrigger(RecalcTrigger,Trigger1M)),NA())</f>
        <v>1.1788558893455203E-2</v>
      </c>
      <c r="O2389" s="44">
        <f>IFERROR(_xll.qlIndexFixing(ONIndex3M,I2389,TRUE,_xll.ohTrigger(RecalcTrigger,Trigger3M)),NA())</f>
        <v>1.2083567888128144E-2</v>
      </c>
      <c r="P2389" s="44">
        <f>IFERROR(_xll.qlIndexFixing(ONIndex6M,I2389,TRUE,_xll.ohTrigger(RecalcTrigger,Trigger6M)),NA())</f>
        <v>1.2487273581722746E-2</v>
      </c>
      <c r="Q2389" s="183">
        <f>IFERROR(_xll.qlIndexFixing(ONIndex1Y,I2389,TRUE,_xll.ohTrigger(RecalcTrigger,Trigger1Y)),NA())</f>
        <v>1.2466666798482962E-2</v>
      </c>
    </row>
    <row r="2390" spans="2:17" x14ac:dyDescent="0.2">
      <c r="B2390" s="39" t="s">
        <v>42</v>
      </c>
      <c r="D2390" s="42">
        <f>_xll.qlCalendarAdvance(Calendar,$D2389,B2390,"f",FALSE)</f>
        <v>56269</v>
      </c>
      <c r="E2390" s="177">
        <f>_xll.qlInterestRateIndexValueDate(IndexON,D2390)</f>
        <v>56269</v>
      </c>
      <c r="F2390" s="193">
        <f>IFERROR(_xll.qlIndexFixing(IndexON,D2390,TRUE,_xll.ohTrigger(RecalcTrigger,TriggerON)),NA())</f>
        <v>1.2178321045128726E-2</v>
      </c>
      <c r="H2390" s="42">
        <f>_xll.qlCalendarAdvance(Calendar,$H2389,B2390,"f",FALSE)</f>
        <v>56269</v>
      </c>
      <c r="I2390" s="177">
        <f>_xll.qlInterestRateIndexValueDate(Index1M,$H2390)</f>
        <v>56271</v>
      </c>
      <c r="J2390" s="182">
        <f>IFERROR(_xll.qlIndexFixing(Index1M,$H2390,TRUE,_xll.ohTrigger(RecalcTrigger,Trigger1M)),NA())</f>
        <v>1.1776419186418086E-2</v>
      </c>
      <c r="K2390" s="44">
        <f>IFERROR(_xll.qlIndexFixing(Index3M,H2390,TRUE,_xll.ohTrigger(RecalcTrigger,Trigger3M)),NA())</f>
        <v>1.207376395341786E-2</v>
      </c>
      <c r="L2390" s="44">
        <f>IFERROR(_xll.qlIndexFixing(Index6M,$H2390,TRUE,_xll.ohTrigger(RecalcTrigger,Trigger6M)),NA())</f>
        <v>1.2467221863304912E-2</v>
      </c>
      <c r="M2390" s="183">
        <f>IFERROR(_xll.qlIndexFixing(Index1Y,$H2390,TRUE,_xll.ohTrigger(RecalcTrigger,Trigger1Y)),NA())</f>
        <v>1.2392012298530522E-2</v>
      </c>
      <c r="N2390" s="182">
        <f>IFERROR(_xll.qlIndexFixing(ONIndex1M,I2390,TRUE,_xll.ohTrigger(RecalcTrigger,Trigger1M)),NA())</f>
        <v>1.1781737758838062E-2</v>
      </c>
      <c r="O2390" s="44">
        <f>IFERROR(_xll.qlIndexFixing(ONIndex3M,I2390,TRUE,_xll.ohTrigger(RecalcTrigger,Trigger3M)),NA())</f>
        <v>1.2079513135274667E-2</v>
      </c>
      <c r="P2390" s="44">
        <f>IFERROR(_xll.qlIndexFixing(ONIndex6M,I2390,TRUE,_xll.ohTrigger(RecalcTrigger,Trigger6M)),NA())</f>
        <v>1.2483107699923224E-2</v>
      </c>
      <c r="Q2390" s="183">
        <f>IFERROR(_xll.qlIndexFixing(ONIndex1Y,I2390,TRUE,_xll.ohTrigger(RecalcTrigger,Trigger1Y)),NA())</f>
        <v>1.2461268890122668E-2</v>
      </c>
    </row>
    <row r="2391" spans="2:17" x14ac:dyDescent="0.2">
      <c r="B2391" s="39" t="s">
        <v>42</v>
      </c>
      <c r="D2391" s="42">
        <f>_xll.qlCalendarAdvance(Calendar,$D2390,B2391,"f",FALSE)</f>
        <v>56276</v>
      </c>
      <c r="E2391" s="177">
        <f>_xll.qlInterestRateIndexValueDate(IndexON,D2391)</f>
        <v>56276</v>
      </c>
      <c r="F2391" s="193">
        <f>IFERROR(_xll.qlIndexFixing(IndexON,D2391,TRUE,_xll.ohTrigger(RecalcTrigger,TriggerON)),NA())</f>
        <v>1.2178321045128726E-2</v>
      </c>
      <c r="H2391" s="42">
        <f>_xll.qlCalendarAdvance(Calendar,$H2390,B2391,"f",FALSE)</f>
        <v>56276</v>
      </c>
      <c r="I2391" s="177">
        <f>_xll.qlInterestRateIndexValueDate(Index1M,$H2391)</f>
        <v>56278</v>
      </c>
      <c r="J2391" s="182">
        <f>IFERROR(_xll.qlIndexFixing(Index1M,$H2391,TRUE,_xll.ohTrigger(RecalcTrigger,Trigger1M)),NA())</f>
        <v>1.1770429135079261E-2</v>
      </c>
      <c r="K2391" s="44">
        <f>IFERROR(_xll.qlIndexFixing(Index3M,H2391,TRUE,_xll.ohTrigger(RecalcTrigger,Trigger3M)),NA())</f>
        <v>1.2069626935029554E-2</v>
      </c>
      <c r="L2391" s="44">
        <f>IFERROR(_xll.qlIndexFixing(Index6M,$H2391,TRUE,_xll.ohTrigger(RecalcTrigger,Trigger6M)),NA())</f>
        <v>1.2462613043840502E-2</v>
      </c>
      <c r="M2391" s="183">
        <f>IFERROR(_xll.qlIndexFixing(Index1Y,$H2391,TRUE,_xll.ohTrigger(RecalcTrigger,Trigger1Y)),NA())</f>
        <v>1.2386008454428098E-2</v>
      </c>
      <c r="N2391" s="182">
        <f>IFERROR(_xll.qlIndexFixing(ONIndex1M,I2391,TRUE,_xll.ohTrigger(RecalcTrigger,Trigger1M)),NA())</f>
        <v>1.1774890518703174E-2</v>
      </c>
      <c r="O2391" s="44">
        <f>IFERROR(_xll.qlIndexFixing(ONIndex3M,I2391,TRUE,_xll.ohTrigger(RecalcTrigger,Trigger3M)),NA())</f>
        <v>1.2075448109758469E-2</v>
      </c>
      <c r="P2391" s="44">
        <f>IFERROR(_xll.qlIndexFixing(ONIndex6M,I2391,TRUE,_xll.ohTrigger(RecalcTrigger,Trigger6M)),NA())</f>
        <v>1.2478911041622354E-2</v>
      </c>
      <c r="Q2391" s="183">
        <f>IFERROR(_xll.qlIndexFixing(ONIndex1Y,I2391,TRUE,_xll.ohTrigger(RecalcTrigger,Trigger1Y)),NA())</f>
        <v>1.2455851305182009E-2</v>
      </c>
    </row>
    <row r="2392" spans="2:17" x14ac:dyDescent="0.2">
      <c r="B2392" s="39" t="s">
        <v>42</v>
      </c>
      <c r="D2392" s="42">
        <f>_xll.qlCalendarAdvance(Calendar,$D2391,B2392,"f",FALSE)</f>
        <v>56283</v>
      </c>
      <c r="E2392" s="177">
        <f>_xll.qlInterestRateIndexValueDate(IndexON,D2392)</f>
        <v>56283</v>
      </c>
      <c r="F2392" s="193">
        <f>IFERROR(_xll.qlIndexFixing(IndexON,D2392,TRUE,_xll.ohTrigger(RecalcTrigger,TriggerON)),NA())</f>
        <v>1.2178321045128726E-2</v>
      </c>
      <c r="H2392" s="42">
        <f>_xll.qlCalendarAdvance(Calendar,$H2391,B2392,"f",FALSE)</f>
        <v>56283</v>
      </c>
      <c r="I2392" s="177">
        <f>_xll.qlInterestRateIndexValueDate(Index1M,$H2392)</f>
        <v>56285</v>
      </c>
      <c r="J2392" s="182">
        <f>IFERROR(_xll.qlIndexFixing(Index1M,$H2392,TRUE,_xll.ohTrigger(RecalcTrigger,Trigger1M)),NA())</f>
        <v>1.1763816088396098E-2</v>
      </c>
      <c r="K2392" s="44">
        <f>IFERROR(_xll.qlIndexFixing(Index3M,H2392,TRUE,_xll.ohTrigger(RecalcTrigger,Trigger3M)),NA())</f>
        <v>1.2065575725117447E-2</v>
      </c>
      <c r="L2392" s="44">
        <f>IFERROR(_xll.qlIndexFixing(Index6M,$H2392,TRUE,_xll.ohTrigger(RecalcTrigger,Trigger6M)),NA())</f>
        <v>1.2457972594621362E-2</v>
      </c>
      <c r="M2392" s="183">
        <f>IFERROR(_xll.qlIndexFixing(Index1Y,$H2392,TRUE,_xll.ohTrigger(RecalcTrigger,Trigger1Y)),NA())</f>
        <v>1.2379984030472455E-2</v>
      </c>
      <c r="N2392" s="182">
        <f>IFERROR(_xll.qlIndexFixing(ONIndex1M,I2392,TRUE,_xll.ohTrigger(RecalcTrigger,Trigger1M)),NA())</f>
        <v>1.1768017141156051E-2</v>
      </c>
      <c r="O2392" s="44">
        <f>IFERROR(_xll.qlIndexFixing(ONIndex3M,I2392,TRUE,_xll.ohTrigger(RecalcTrigger,Trigger3M)),NA())</f>
        <v>1.207137280206716E-2</v>
      </c>
      <c r="P2392" s="44">
        <f>IFERROR(_xll.qlIndexFixing(ONIndex6M,I2392,TRUE,_xll.ohTrigger(RecalcTrigger,Trigger6M)),NA())</f>
        <v>1.247468355646042E-2</v>
      </c>
      <c r="Q2392" s="183">
        <f>IFERROR(_xll.qlIndexFixing(ONIndex1Y,I2392,TRUE,_xll.ohTrigger(RecalcTrigger,Trigger1Y)),NA())</f>
        <v>1.2450414017761702E-2</v>
      </c>
    </row>
    <row r="2393" spans="2:17" x14ac:dyDescent="0.2">
      <c r="B2393" s="39" t="s">
        <v>42</v>
      </c>
      <c r="D2393" s="42">
        <f>_xll.qlCalendarAdvance(Calendar,$D2392,B2393,"f",FALSE)</f>
        <v>56290</v>
      </c>
      <c r="E2393" s="177">
        <f>_xll.qlInterestRateIndexValueDate(IndexON,D2393)</f>
        <v>56290</v>
      </c>
      <c r="F2393" s="193">
        <f>IFERROR(_xll.qlIndexFixing(IndexON,D2393,TRUE,_xll.ohTrigger(RecalcTrigger,TriggerON)),NA())</f>
        <v>1.2178321045128726E-2</v>
      </c>
      <c r="H2393" s="42">
        <f>_xll.qlCalendarAdvance(Calendar,$H2392,B2393,"f",FALSE)</f>
        <v>56290</v>
      </c>
      <c r="I2393" s="177">
        <f>_xll.qlInterestRateIndexValueDate(Index1M,$H2393)</f>
        <v>56292</v>
      </c>
      <c r="J2393" s="182">
        <f>IFERROR(_xll.qlIndexFixing(Index1M,$H2393,TRUE,_xll.ohTrigger(RecalcTrigger,Trigger1M)),NA())</f>
        <v>1.1756874836431459E-2</v>
      </c>
      <c r="K2393" s="44">
        <f>IFERROR(_xll.qlIndexFixing(Index3M,H2393,TRUE,_xll.ohTrigger(RecalcTrigger,Trigger3M)),NA())</f>
        <v>1.2061418853289121E-2</v>
      </c>
      <c r="L2393" s="44">
        <f>IFERROR(_xll.qlIndexFixing(Index6M,$H2393,TRUE,_xll.ohTrigger(RecalcTrigger,Trigger6M)),NA())</f>
        <v>1.2453300465284247E-2</v>
      </c>
      <c r="M2393" s="183">
        <f>IFERROR(_xll.qlIndexFixing(Index1Y,$H2393,TRUE,_xll.ohTrigger(RecalcTrigger,Trigger1Y)),NA())</f>
        <v>1.2373939000814243E-2</v>
      </c>
      <c r="N2393" s="182">
        <f>IFERROR(_xll.qlIndexFixing(ONIndex1M,I2393,TRUE,_xll.ohTrigger(RecalcTrigger,Trigger1M)),NA())</f>
        <v>1.1761117593982462E-2</v>
      </c>
      <c r="O2393" s="44">
        <f>IFERROR(_xll.qlIndexFixing(ONIndex3M,I2393,TRUE,_xll.ohTrigger(RecalcTrigger,Trigger3M)),NA())</f>
        <v>1.2067287203008092E-2</v>
      </c>
      <c r="P2393" s="44">
        <f>IFERROR(_xll.qlIndexFixing(ONIndex6M,I2393,TRUE,_xll.ohTrigger(RecalcTrigger,Trigger6M)),NA())</f>
        <v>1.2470425194077706E-2</v>
      </c>
      <c r="Q2393" s="183">
        <f>IFERROR(_xll.qlIndexFixing(ONIndex1Y,I2393,TRUE,_xll.ohTrigger(RecalcTrigger,Trigger1Y)),NA())</f>
        <v>1.2444957001962464E-2</v>
      </c>
    </row>
    <row r="2394" spans="2:17" x14ac:dyDescent="0.2">
      <c r="B2394" s="39" t="s">
        <v>42</v>
      </c>
      <c r="D2394" s="42">
        <f>_xll.qlCalendarAdvance(Calendar,$D2393,B2394,"f",FALSE)</f>
        <v>56297</v>
      </c>
      <c r="E2394" s="177">
        <f>_xll.qlInterestRateIndexValueDate(IndexON,D2394)</f>
        <v>56297</v>
      </c>
      <c r="F2394" s="193">
        <f>IFERROR(_xll.qlIndexFixing(IndexON,D2394,TRUE,_xll.ohTrigger(RecalcTrigger,TriggerON)),NA())</f>
        <v>1.217832104504879E-2</v>
      </c>
      <c r="H2394" s="42">
        <f>_xll.qlCalendarAdvance(Calendar,$H2393,B2394,"f",FALSE)</f>
        <v>56297</v>
      </c>
      <c r="I2394" s="177">
        <f>_xll.qlInterestRateIndexValueDate(Index1M,$H2394)</f>
        <v>56299</v>
      </c>
      <c r="J2394" s="182">
        <f>IFERROR(_xll.qlIndexFixing(Index1M,$H2394,TRUE,_xll.ohTrigger(RecalcTrigger,Trigger1M)),NA())</f>
        <v>1.1749907320207482E-2</v>
      </c>
      <c r="K2394" s="44">
        <f>IFERROR(_xll.qlIndexFixing(Index3M,H2394,TRUE,_xll.ohTrigger(RecalcTrigger,Trigger3M)),NA())</f>
        <v>1.2057251600801764E-2</v>
      </c>
      <c r="L2394" s="44">
        <f>IFERROR(_xll.qlIndexFixing(Index6M,$H2394,TRUE,_xll.ohTrigger(RecalcTrigger,Trigger6M)),NA())</f>
        <v>1.2448596605465023E-2</v>
      </c>
      <c r="M2394" s="183">
        <f>IFERROR(_xll.qlIndexFixing(Index1Y,$H2394,TRUE,_xll.ohTrigger(RecalcTrigger,Trigger1Y)),NA())</f>
        <v>1.2367873339606742E-2</v>
      </c>
      <c r="N2394" s="182">
        <f>IFERROR(_xll.qlIndexFixing(ONIndex1M,I2394,TRUE,_xll.ohTrigger(RecalcTrigger,Trigger1M)),NA())</f>
        <v>1.1754191845607664E-2</v>
      </c>
      <c r="O2394" s="44">
        <f>IFERROR(_xll.qlIndexFixing(ONIndex3M,I2394,TRUE,_xll.ohTrigger(RecalcTrigger,Trigger3M)),NA())</f>
        <v>1.2063191303148812E-2</v>
      </c>
      <c r="P2394" s="44">
        <f>IFERROR(_xll.qlIndexFixing(ONIndex6M,I2394,TRUE,_xll.ohTrigger(RecalcTrigger,Trigger6M)),NA())</f>
        <v>1.2466135904354303E-2</v>
      </c>
      <c r="Q2394" s="183">
        <f>IFERROR(_xll.qlIndexFixing(ONIndex1Y,I2394,TRUE,_xll.ohTrigger(RecalcTrigger,Trigger1Y)),NA())</f>
        <v>1.2439480231885014E-2</v>
      </c>
    </row>
    <row r="2395" spans="2:17" x14ac:dyDescent="0.2">
      <c r="B2395" s="39" t="s">
        <v>42</v>
      </c>
      <c r="D2395" s="42">
        <f>_xll.qlCalendarAdvance(Calendar,$D2394,B2395,"f",FALSE)</f>
        <v>56304</v>
      </c>
      <c r="E2395" s="177">
        <f>_xll.qlInterestRateIndexValueDate(IndexON,D2395)</f>
        <v>56304</v>
      </c>
      <c r="F2395" s="193">
        <f>IFERROR(_xll.qlIndexFixing(IndexON,D2395,TRUE,_xll.ohTrigger(RecalcTrigger,TriggerON)),NA())</f>
        <v>1.2178321045128726E-2</v>
      </c>
      <c r="H2395" s="42">
        <f>_xll.qlCalendarAdvance(Calendar,$H2394,B2395,"f",FALSE)</f>
        <v>56304</v>
      </c>
      <c r="I2395" s="177">
        <f>_xll.qlInterestRateIndexValueDate(Index1M,$H2395)</f>
        <v>56306</v>
      </c>
      <c r="J2395" s="182">
        <f>IFERROR(_xll.qlIndexFixing(Index1M,$H2395,TRUE,_xll.ohTrigger(RecalcTrigger,Trigger1M)),NA())</f>
        <v>1.1742913507778292E-2</v>
      </c>
      <c r="K2395" s="44">
        <f>IFERROR(_xll.qlIndexFixing(Index3M,H2395,TRUE,_xll.ohTrigger(RecalcTrigger,Trigger3M)),NA())</f>
        <v>1.2053073958285797E-2</v>
      </c>
      <c r="L2395" s="44">
        <f>IFERROR(_xll.qlIndexFixing(Index6M,$H2395,TRUE,_xll.ohTrigger(RecalcTrigger,Trigger6M)),NA())</f>
        <v>1.2443860964806182E-2</v>
      </c>
      <c r="M2395" s="183">
        <f>IFERROR(_xll.qlIndexFixing(Index1Y,$H2395,TRUE,_xll.ohTrigger(RecalcTrigger,Trigger1Y)),NA())</f>
        <v>1.2361787021005636E-2</v>
      </c>
      <c r="N2395" s="182">
        <f>IFERROR(_xll.qlIndexFixing(ONIndex1M,I2395,TRUE,_xll.ohTrigger(RecalcTrigger,Trigger1M)),NA())</f>
        <v>1.1747239863817427E-2</v>
      </c>
      <c r="O2395" s="44">
        <f>IFERROR(_xll.qlIndexFixing(ONIndex3M,I2395,TRUE,_xll.ohTrigger(RecalcTrigger,Trigger3M)),NA())</f>
        <v>1.2059085093296673E-2</v>
      </c>
      <c r="P2395" s="44">
        <f>IFERROR(_xll.qlIndexFixing(ONIndex6M,I2395,TRUE,_xll.ohTrigger(RecalcTrigger,Trigger6M)),NA())</f>
        <v>1.2461815637170304E-2</v>
      </c>
      <c r="Q2395" s="183">
        <f>IFERROR(_xll.qlIndexFixing(ONIndex1Y,I2395,TRUE,_xll.ohTrigger(RecalcTrigger,Trigger1Y)),NA())</f>
        <v>1.2433983681869876E-2</v>
      </c>
    </row>
    <row r="2396" spans="2:17" x14ac:dyDescent="0.2">
      <c r="B2396" s="39" t="s">
        <v>42</v>
      </c>
      <c r="D2396" s="42">
        <f>_xll.qlCalendarAdvance(Calendar,$D2395,B2396,"f",FALSE)</f>
        <v>56311</v>
      </c>
      <c r="E2396" s="177">
        <f>_xll.qlInterestRateIndexValueDate(IndexON,D2396)</f>
        <v>56311</v>
      </c>
      <c r="F2396" s="193">
        <f>IFERROR(_xll.qlIndexFixing(IndexON,D2396,TRUE,_xll.ohTrigger(RecalcTrigger,TriggerON)),NA())</f>
        <v>1.2178321045128726E-2</v>
      </c>
      <c r="H2396" s="42">
        <f>_xll.qlCalendarAdvance(Calendar,$H2395,B2396,"f",FALSE)</f>
        <v>56311</v>
      </c>
      <c r="I2396" s="177">
        <f>_xll.qlInterestRateIndexValueDate(Index1M,$H2396)</f>
        <v>56313</v>
      </c>
      <c r="J2396" s="182">
        <f>IFERROR(_xll.qlIndexFixing(Index1M,$H2396,TRUE,_xll.ohTrigger(RecalcTrigger,Trigger1M)),NA())</f>
        <v>1.1734642101324244E-2</v>
      </c>
      <c r="K2396" s="44">
        <f>IFERROR(_xll.qlIndexFixing(Index3M,H2396,TRUE,_xll.ohTrigger(RecalcTrigger,Trigger3M)),NA())</f>
        <v>1.2048586544347354E-2</v>
      </c>
      <c r="L2396" s="44">
        <f>IFERROR(_xll.qlIndexFixing(Index6M,$H2396,TRUE,_xll.ohTrigger(RecalcTrigger,Trigger6M)),NA())</f>
        <v>1.2438405354027755E-2</v>
      </c>
      <c r="M2396" s="183">
        <f>IFERROR(_xll.qlIndexFixing(Index1Y,$H2396,TRUE,_xll.ohTrigger(RecalcTrigger,Trigger1Y)),NA())</f>
        <v>1.2355680019167708E-2</v>
      </c>
      <c r="N2396" s="182">
        <f>IFERROR(_xll.qlIndexFixing(ONIndex1M,I2396,TRUE,_xll.ohTrigger(RecalcTrigger,Trigger1M)),NA())</f>
        <v>1.1740261616717262E-2</v>
      </c>
      <c r="O2396" s="44">
        <f>IFERROR(_xll.qlIndexFixing(ONIndex3M,I2396,TRUE,_xll.ohTrigger(RecalcTrigger,Trigger3M)),NA())</f>
        <v>1.2054968563779411E-2</v>
      </c>
      <c r="P2396" s="44">
        <f>IFERROR(_xll.qlIndexFixing(ONIndex6M,I2396,TRUE,_xll.ohTrigger(RecalcTrigger,Trigger6M)),NA())</f>
        <v>1.2457464341766311E-2</v>
      </c>
      <c r="Q2396" s="183">
        <f>IFERROR(_xll.qlIndexFixing(ONIndex1Y,I2396,TRUE,_xll.ohTrigger(RecalcTrigger,Trigger1Y)),NA())</f>
        <v>1.2428467325458215E-2</v>
      </c>
    </row>
    <row r="2397" spans="2:17" x14ac:dyDescent="0.2">
      <c r="B2397" s="39" t="s">
        <v>42</v>
      </c>
      <c r="D2397" s="42">
        <f>_xll.qlCalendarAdvance(Calendar,$D2396,B2397,"f",FALSE)</f>
        <v>56318</v>
      </c>
      <c r="E2397" s="177">
        <f>_xll.qlInterestRateIndexValueDate(IndexON,D2397)</f>
        <v>56318</v>
      </c>
      <c r="F2397" s="193">
        <f>IFERROR(_xll.qlIndexFixing(IndexON,D2397,TRUE,_xll.ohTrigger(RecalcTrigger,TriggerON)),NA())</f>
        <v>1.217832104504879E-2</v>
      </c>
      <c r="H2397" s="42">
        <f>_xll.qlCalendarAdvance(Calendar,$H2396,B2397,"f",FALSE)</f>
        <v>56318</v>
      </c>
      <c r="I2397" s="177">
        <f>_xll.qlInterestRateIndexValueDate(Index1M,$H2397)</f>
        <v>56320</v>
      </c>
      <c r="J2397" s="182">
        <f>IFERROR(_xll.qlIndexFixing(Index1M,$H2397,TRUE,_xll.ohTrigger(RecalcTrigger,Trigger1M)),NA())</f>
        <v>1.172758713779587E-2</v>
      </c>
      <c r="K2397" s="44">
        <f>IFERROR(_xll.qlIndexFixing(Index3M,H2397,TRUE,_xll.ohTrigger(RecalcTrigger,Trigger3M)),NA())</f>
        <v>1.2044385436585684E-2</v>
      </c>
      <c r="L2397" s="44">
        <f>IFERROR(_xll.qlIndexFixing(Index6M,$H2397,TRUE,_xll.ohTrigger(RecalcTrigger,Trigger6M)),NA())</f>
        <v>1.243359369498279E-2</v>
      </c>
      <c r="M2397" s="183">
        <f>IFERROR(_xll.qlIndexFixing(Index1Y,$H2397,TRUE,_xll.ohTrigger(RecalcTrigger,Trigger1Y)),NA())</f>
        <v>1.2349552308251492E-2</v>
      </c>
      <c r="N2397" s="182">
        <f>IFERROR(_xll.qlIndexFixing(ONIndex1M,I2397,TRUE,_xll.ohTrigger(RecalcTrigger,Trigger1M)),NA())</f>
        <v>1.1733257072412684E-2</v>
      </c>
      <c r="O2397" s="44">
        <f>IFERROR(_xll.qlIndexFixing(ONIndex3M,I2397,TRUE,_xll.ohTrigger(RecalcTrigger,Trigger3M)),NA())</f>
        <v>1.205084170540438E-2</v>
      </c>
      <c r="P2397" s="44">
        <f>IFERROR(_xll.qlIndexFixing(ONIndex6M,I2397,TRUE,_xll.ohTrigger(RecalcTrigger,Trigger6M)),NA())</f>
        <v>1.2453081968262225E-2</v>
      </c>
      <c r="Q2397" s="183">
        <f>IFERROR(_xll.qlIndexFixing(ONIndex1Y,I2397,TRUE,_xll.ohTrigger(RecalcTrigger,Trigger1Y)),NA())</f>
        <v>1.2422931137230364E-2</v>
      </c>
    </row>
    <row r="2398" spans="2:17" x14ac:dyDescent="0.2">
      <c r="B2398" s="39" t="s">
        <v>42</v>
      </c>
      <c r="D2398" s="42">
        <f>_xll.qlCalendarAdvance(Calendar,$D2397,B2398,"f",FALSE)</f>
        <v>56325</v>
      </c>
      <c r="E2398" s="177">
        <f>_xll.qlInterestRateIndexValueDate(IndexON,D2398)</f>
        <v>56325</v>
      </c>
      <c r="F2398" s="193">
        <f>IFERROR(_xll.qlIndexFixing(IndexON,D2398,TRUE,_xll.ohTrigger(RecalcTrigger,TriggerON)),NA())</f>
        <v>1.217832104504879E-2</v>
      </c>
      <c r="H2398" s="42">
        <f>_xll.qlCalendarAdvance(Calendar,$H2397,B2398,"f",FALSE)</f>
        <v>56325</v>
      </c>
      <c r="I2398" s="177">
        <f>_xll.qlInterestRateIndexValueDate(Index1M,$H2398)</f>
        <v>56327</v>
      </c>
      <c r="J2398" s="182">
        <f>IFERROR(_xll.qlIndexFixing(Index1M,$H2398,TRUE,_xll.ohTrigger(RecalcTrigger,Trigger1M)),NA())</f>
        <v>1.1720505770236034E-2</v>
      </c>
      <c r="K2398" s="44">
        <f>IFERROR(_xll.qlIndexFixing(Index3M,H2398,TRUE,_xll.ohTrigger(RecalcTrigger,Trigger3M)),NA())</f>
        <v>1.2040173907779986E-2</v>
      </c>
      <c r="L2398" s="44">
        <f>IFERROR(_xll.qlIndexFixing(Index6M,$H2398,TRUE,_xll.ohTrigger(RecalcTrigger,Trigger6M)),NA())</f>
        <v>1.2428750080868268E-2</v>
      </c>
      <c r="M2398" s="183">
        <f>IFERROR(_xll.qlIndexFixing(Index1Y,$H2398,TRUE,_xll.ohTrigger(RecalcTrigger,Trigger1Y)),NA())</f>
        <v>1.2343403862418808E-2</v>
      </c>
      <c r="N2398" s="182">
        <f>IFERROR(_xll.qlIndexFixing(ONIndex1M,I2398,TRUE,_xll.ohTrigger(RecalcTrigger,Trigger1M)),NA())</f>
        <v>1.1726226199009204E-2</v>
      </c>
      <c r="O2398" s="44">
        <f>IFERROR(_xll.qlIndexFixing(ONIndex3M,I2398,TRUE,_xll.ohTrigger(RecalcTrigger,Trigger3M)),NA())</f>
        <v>1.204670450865919E-2</v>
      </c>
      <c r="P2398" s="44">
        <f>IFERROR(_xll.qlIndexFixing(ONIndex6M,I2398,TRUE,_xll.ohTrigger(RecalcTrigger,Trigger6M)),NA())</f>
        <v>1.2448668466378265E-2</v>
      </c>
      <c r="Q2398" s="183">
        <f>IFERROR(_xll.qlIndexFixing(ONIndex1Y,I2398,TRUE,_xll.ohTrigger(RecalcTrigger,Trigger1Y)),NA())</f>
        <v>1.2417375091207106E-2</v>
      </c>
    </row>
    <row r="2399" spans="2:17" x14ac:dyDescent="0.2">
      <c r="B2399" s="39" t="s">
        <v>42</v>
      </c>
      <c r="D2399" s="42">
        <f>_xll.qlCalendarAdvance(Calendar,$D2398,B2399,"f",FALSE)</f>
        <v>56332</v>
      </c>
      <c r="E2399" s="177">
        <f>_xll.qlInterestRateIndexValueDate(IndexON,D2399)</f>
        <v>56332</v>
      </c>
      <c r="F2399" s="193">
        <f>IFERROR(_xll.qlIndexFixing(IndexON,D2399,TRUE,_xll.ohTrigger(RecalcTrigger,TriggerON)),NA())</f>
        <v>1.217832104504879E-2</v>
      </c>
      <c r="H2399" s="42">
        <f>_xll.qlCalendarAdvance(Calendar,$H2398,B2399,"f",FALSE)</f>
        <v>56332</v>
      </c>
      <c r="I2399" s="177">
        <f>_xll.qlInterestRateIndexValueDate(Index1M,$H2399)</f>
        <v>56334</v>
      </c>
      <c r="J2399" s="182">
        <f>IFERROR(_xll.qlIndexFixing(Index1M,$H2399,TRUE,_xll.ohTrigger(RecalcTrigger,Trigger1M)),NA())</f>
        <v>1.1713397966720274E-2</v>
      </c>
      <c r="K2399" s="44">
        <f>IFERROR(_xll.qlIndexFixing(Index3M,H2399,TRUE,_xll.ohTrigger(RecalcTrigger,Trigger3M)),NA())</f>
        <v>1.2035951948561234E-2</v>
      </c>
      <c r="L2399" s="44">
        <f>IFERROR(_xll.qlIndexFixing(Index6M,$H2399,TRUE,_xll.ohTrigger(RecalcTrigger,Trigger6M)),NA())</f>
        <v>1.2423874461331346E-2</v>
      </c>
      <c r="M2399" s="183">
        <f>IFERROR(_xll.qlIndexFixing(Index1Y,$H2399,TRUE,_xll.ohTrigger(RecalcTrigger,Trigger1Y)),NA())</f>
        <v>1.2337234655832129E-2</v>
      </c>
      <c r="N2399" s="182">
        <f>IFERROR(_xll.qlIndexFixing(ONIndex1M,I2399,TRUE,_xll.ohTrigger(RecalcTrigger,Trigger1M)),NA())</f>
        <v>1.1717147765244462E-2</v>
      </c>
      <c r="O2399" s="44">
        <f>IFERROR(_xll.qlIndexFixing(ONIndex3M,I2399,TRUE,_xll.ohTrigger(RecalcTrigger,Trigger3M)),NA())</f>
        <v>1.2041370049704625E-2</v>
      </c>
      <c r="P2399" s="44">
        <f>IFERROR(_xll.qlIndexFixing(ONIndex6M,I2399,TRUE,_xll.ohTrigger(RecalcTrigger,Trigger6M)),NA())</f>
        <v>1.2442948143123189E-2</v>
      </c>
      <c r="Q2399" s="183">
        <f>IFERROR(_xll.qlIndexFixing(ONIndex1Y,I2399,TRUE,_xll.ohTrigger(RecalcTrigger,Trigger1Y)),NA())</f>
        <v>1.2410202382859836E-2</v>
      </c>
    </row>
    <row r="2400" spans="2:17" x14ac:dyDescent="0.2">
      <c r="B2400" s="39" t="s">
        <v>42</v>
      </c>
      <c r="D2400" s="42">
        <f>_xll.qlCalendarAdvance(Calendar,$D2399,B2400,"f",FALSE)</f>
        <v>56339</v>
      </c>
      <c r="E2400" s="177">
        <f>_xll.qlInterestRateIndexValueDate(IndexON,D2400)</f>
        <v>56339</v>
      </c>
      <c r="F2400" s="193">
        <f>IFERROR(_xll.qlIndexFixing(IndexON,D2400,TRUE,_xll.ohTrigger(RecalcTrigger,TriggerON)),NA())</f>
        <v>1.2178321045128726E-2</v>
      </c>
      <c r="H2400" s="42">
        <f>_xll.qlCalendarAdvance(Calendar,$H2399,B2400,"f",FALSE)</f>
        <v>56339</v>
      </c>
      <c r="I2400" s="177">
        <f>_xll.qlInterestRateIndexValueDate(Index1M,$H2400)</f>
        <v>56341</v>
      </c>
      <c r="J2400" s="182">
        <f>IFERROR(_xll.qlIndexFixing(Index1M,$H2400,TRUE,_xll.ohTrigger(RecalcTrigger,Trigger1M)),NA())</f>
        <v>1.1706263695311636E-2</v>
      </c>
      <c r="K2400" s="44">
        <f>IFERROR(_xll.qlIndexFixing(Index3M,H2400,TRUE,_xll.ohTrigger(RecalcTrigger,Trigger3M)),NA())</f>
        <v>1.2031822975932204E-2</v>
      </c>
      <c r="L2400" s="44">
        <f>IFERROR(_xll.qlIndexFixing(Index6M,$H2400,TRUE,_xll.ohTrigger(RecalcTrigger,Trigger6M)),NA())</f>
        <v>1.2419410007884237E-2</v>
      </c>
      <c r="M2400" s="183">
        <f>IFERROR(_xll.qlIndexFixing(Index1Y,$H2400,TRUE,_xll.ohTrigger(RecalcTrigger,Trigger1Y)),NA())</f>
        <v>1.2331044662655907E-2</v>
      </c>
      <c r="N2400" s="182">
        <f>IFERROR(_xll.qlIndexFixing(ONIndex1M,I2400,TRUE,_xll.ohTrigger(RecalcTrigger,Trigger1M)),NA())</f>
        <v>1.1712085336608169E-2</v>
      </c>
      <c r="O2400" s="44">
        <f>IFERROR(_xll.qlIndexFixing(ONIndex3M,I2400,TRUE,_xll.ohTrigger(RecalcTrigger,Trigger3M)),NA())</f>
        <v>1.2038399062888061E-2</v>
      </c>
      <c r="P2400" s="44">
        <f>IFERROR(_xll.qlIndexFixing(ONIndex6M,I2400,TRUE,_xll.ohTrigger(RecalcTrigger,Trigger6M)),NA())</f>
        <v>1.2439747875951923E-2</v>
      </c>
      <c r="Q2400" s="183">
        <f>IFERROR(_xll.qlIndexFixing(ONIndex1Y,I2400,TRUE,_xll.ohTrigger(RecalcTrigger,Trigger1Y)),NA())</f>
        <v>1.2406203321937426E-2</v>
      </c>
    </row>
    <row r="2401" spans="2:17" x14ac:dyDescent="0.2">
      <c r="B2401" s="39" t="s">
        <v>42</v>
      </c>
      <c r="D2401" s="42">
        <f>_xll.qlCalendarAdvance(Calendar,$D2400,B2401,"f",FALSE)</f>
        <v>56346</v>
      </c>
      <c r="E2401" s="177">
        <f>_xll.qlInterestRateIndexValueDate(IndexON,D2401)</f>
        <v>56346</v>
      </c>
      <c r="F2401" s="193">
        <f>IFERROR(_xll.qlIndexFixing(IndexON,D2401,TRUE,_xll.ohTrigger(RecalcTrigger,TriggerON)),NA())</f>
        <v>1.217832104504879E-2</v>
      </c>
      <c r="H2401" s="42">
        <f>_xll.qlCalendarAdvance(Calendar,$H2400,B2401,"f",FALSE)</f>
        <v>56346</v>
      </c>
      <c r="I2401" s="177">
        <f>_xll.qlInterestRateIndexValueDate(Index1M,$H2401)</f>
        <v>56348</v>
      </c>
      <c r="J2401" s="182">
        <f>IFERROR(_xll.qlIndexFixing(Index1M,$H2401,TRUE,_xll.ohTrigger(RecalcTrigger,Trigger1M)),NA())</f>
        <v>1.1699102924065674E-2</v>
      </c>
      <c r="K2401" s="44">
        <f>IFERROR(_xll.qlIndexFixing(Index3M,H2401,TRUE,_xll.ohTrigger(RecalcTrigger,Trigger3M)),NA())</f>
        <v>1.2027581017451902E-2</v>
      </c>
      <c r="L2401" s="44">
        <f>IFERROR(_xll.qlIndexFixing(Index6M,$H2401,TRUE,_xll.ohTrigger(RecalcTrigger,Trigger6M)),NA())</f>
        <v>1.2414477666912737E-2</v>
      </c>
      <c r="M2401" s="183">
        <f>IFERROR(_xll.qlIndexFixing(Index1Y,$H2401,TRUE,_xll.ohTrigger(RecalcTrigger,Trigger1Y)),NA())</f>
        <v>1.2324833857057432E-2</v>
      </c>
      <c r="N2401" s="182">
        <f>IFERROR(_xll.qlIndexFixing(ONIndex1M,I2401,TRUE,_xll.ohTrigger(RecalcTrigger,Trigger1M)),NA())</f>
        <v>1.1704975283821639E-2</v>
      </c>
      <c r="O2401" s="44">
        <f>IFERROR(_xll.qlIndexFixing(ONIndex3M,I2401,TRUE,_xll.ohTrigger(RecalcTrigger,Trigger3M)),NA())</f>
        <v>1.203423079507715E-2</v>
      </c>
      <c r="P2401" s="44">
        <f>IFERROR(_xll.qlIndexFixing(ONIndex6M,I2401,TRUE,_xll.ohTrigger(RecalcTrigger,Trigger6M)),NA())</f>
        <v>1.2435240687089788E-2</v>
      </c>
      <c r="Q2401" s="183">
        <f>IFERROR(_xll.qlIndexFixing(ONIndex1Y,I2401,TRUE,_xll.ohTrigger(RecalcTrigger,Trigger1Y)),NA())</f>
        <v>1.2400587546892439E-2</v>
      </c>
    </row>
    <row r="2402" spans="2:17" x14ac:dyDescent="0.2">
      <c r="B2402" s="39" t="s">
        <v>42</v>
      </c>
      <c r="D2402" s="42">
        <f>_xll.qlCalendarAdvance(Calendar,$D2401,B2402,"f",FALSE)</f>
        <v>56353</v>
      </c>
      <c r="E2402" s="177">
        <f>_xll.qlInterestRateIndexValueDate(IndexON,D2402)</f>
        <v>56353</v>
      </c>
      <c r="F2402" s="193">
        <f>IFERROR(_xll.qlIndexFixing(IndexON,D2402,TRUE,_xll.ohTrigger(RecalcTrigger,TriggerON)),NA())</f>
        <v>1.2178321045128726E-2</v>
      </c>
      <c r="H2402" s="42">
        <f>_xll.qlCalendarAdvance(Calendar,$H2401,B2402,"f",FALSE)</f>
        <v>56353</v>
      </c>
      <c r="I2402" s="177">
        <f>_xll.qlInterestRateIndexValueDate(Index1M,$H2402)</f>
        <v>56355</v>
      </c>
      <c r="J2402" s="182">
        <f>IFERROR(_xll.qlIndexFixing(Index1M,$H2402,TRUE,_xll.ohTrigger(RecalcTrigger,Trigger1M)),NA())</f>
        <v>1.1691915621052928E-2</v>
      </c>
      <c r="K2402" s="44">
        <f>IFERROR(_xll.qlIndexFixing(Index3M,H2402,TRUE,_xll.ohTrigger(RecalcTrigger,Trigger3M)),NA())</f>
        <v>1.2023328601418535E-2</v>
      </c>
      <c r="L2402" s="44">
        <f>IFERROR(_xll.qlIndexFixing(Index6M,$H2402,TRUE,_xll.ohTrigger(RecalcTrigger,Trigger6M)),NA())</f>
        <v>1.2409513183370665E-2</v>
      </c>
      <c r="M2402" s="183">
        <f>IFERROR(_xll.qlIndexFixing(Index1Y,$H2402,TRUE,_xll.ohTrigger(RecalcTrigger,Trigger1Y)),NA())</f>
        <v>1.2317605051712265E-2</v>
      </c>
      <c r="N2402" s="182">
        <f>IFERROR(_xll.qlIndexFixing(ONIndex1M,I2402,TRUE,_xll.ohTrigger(RecalcTrigger,Trigger1M)),NA())</f>
        <v>1.1697838774118452E-2</v>
      </c>
      <c r="O2402" s="44">
        <f>IFERROR(_xll.qlIndexFixing(ONIndex3M,I2402,TRUE,_xll.ohTrigger(RecalcTrigger,Trigger3M)),NA())</f>
        <v>1.2030052151486004E-2</v>
      </c>
      <c r="P2402" s="44">
        <f>IFERROR(_xll.qlIndexFixing(ONIndex6M,I2402,TRUE,_xll.ohTrigger(RecalcTrigger,Trigger6M)),NA())</f>
        <v>1.2430702168568786E-2</v>
      </c>
      <c r="Q2402" s="183">
        <f>IFERROR(_xll.qlIndexFixing(ONIndex1Y,I2402,TRUE,_xll.ohTrigger(RecalcTrigger,Trigger1Y)),NA())</f>
        <v>1.2394951810614785E-2</v>
      </c>
    </row>
    <row r="2403" spans="2:17" x14ac:dyDescent="0.2">
      <c r="B2403" s="39" t="s">
        <v>42</v>
      </c>
      <c r="D2403" s="42">
        <f>_xll.qlCalendarAdvance(Calendar,$D2402,B2403,"f",FALSE)</f>
        <v>56360</v>
      </c>
      <c r="E2403" s="177">
        <f>_xll.qlInterestRateIndexValueDate(IndexON,D2403)</f>
        <v>56360</v>
      </c>
      <c r="F2403" s="193">
        <f>IFERROR(_xll.qlIndexFixing(IndexON,D2403,TRUE,_xll.ohTrigger(RecalcTrigger,TriggerON)),NA())</f>
        <v>1.217832104504879E-2</v>
      </c>
      <c r="H2403" s="42">
        <f>_xll.qlCalendarAdvance(Calendar,$H2402,B2403,"f",FALSE)</f>
        <v>56360</v>
      </c>
      <c r="I2403" s="177">
        <f>_xll.qlInterestRateIndexValueDate(Index1M,$H2403)</f>
        <v>56362</v>
      </c>
      <c r="J2403" s="182">
        <f>IFERROR(_xll.qlIndexFixing(Index1M,$H2403,TRUE,_xll.ohTrigger(RecalcTrigger,Trigger1M)),NA())</f>
        <v>1.1684701754338944E-2</v>
      </c>
      <c r="K2403" s="44">
        <f>IFERROR(_xll.qlIndexFixing(Index3M,H2403,TRUE,_xll.ohTrigger(RecalcTrigger,Trigger3M)),NA())</f>
        <v>1.2019065718462894E-2</v>
      </c>
      <c r="L2403" s="44">
        <f>IFERROR(_xll.qlIndexFixing(Index6M,$H2403,TRUE,_xll.ohTrigger(RecalcTrigger,Trigger6M)),NA())</f>
        <v>1.2404516506913155E-2</v>
      </c>
      <c r="M2403" s="183">
        <f>IFERROR(_xll.qlIndexFixing(Index1Y,$H2403,TRUE,_xll.ohTrigger(RecalcTrigger,Trigger1Y)),NA())</f>
        <v>1.2312349705269916E-2</v>
      </c>
      <c r="N2403" s="182">
        <f>IFERROR(_xll.qlIndexFixing(ONIndex1M,I2403,TRUE,_xll.ohTrigger(RecalcTrigger,Trigger1M)),NA())</f>
        <v>1.1690675775364312E-2</v>
      </c>
      <c r="O2403" s="44">
        <f>IFERROR(_xll.qlIndexFixing(ONIndex3M,I2403,TRUE,_xll.ohTrigger(RecalcTrigger,Trigger3M)),NA())</f>
        <v>1.2025863122762104E-2</v>
      </c>
      <c r="P2403" s="44">
        <f>IFERROR(_xll.qlIndexFixing(ONIndex6M,I2403,TRUE,_xll.ohTrigger(RecalcTrigger,Trigger6M)),NA())</f>
        <v>1.2426132270269008E-2</v>
      </c>
      <c r="Q2403" s="183">
        <f>IFERROR(_xll.qlIndexFixing(ONIndex1Y,I2403,TRUE,_xll.ohTrigger(RecalcTrigger,Trigger1Y)),NA())</f>
        <v>1.2389296086805501E-2</v>
      </c>
    </row>
    <row r="2404" spans="2:17" x14ac:dyDescent="0.2">
      <c r="B2404" s="39" t="s">
        <v>42</v>
      </c>
      <c r="D2404" s="42">
        <f>_xll.qlCalendarAdvance(Calendar,$D2403,B2404,"f",FALSE)</f>
        <v>56367</v>
      </c>
      <c r="E2404" s="177">
        <f>_xll.qlInterestRateIndexValueDate(IndexON,D2404)</f>
        <v>56367</v>
      </c>
      <c r="F2404" s="193">
        <f>IFERROR(_xll.qlIndexFixing(IndexON,D2404,TRUE,_xll.ohTrigger(RecalcTrigger,TriggerON)),NA())</f>
        <v>1.2178321045128726E-2</v>
      </c>
      <c r="H2404" s="42">
        <f>_xll.qlCalendarAdvance(Calendar,$H2403,B2404,"f",FALSE)</f>
        <v>56367</v>
      </c>
      <c r="I2404" s="177">
        <f>_xll.qlInterestRateIndexValueDate(Index1M,$H2404)</f>
        <v>56369</v>
      </c>
      <c r="J2404" s="182">
        <f>IFERROR(_xll.qlIndexFixing(Index1M,$H2404,TRUE,_xll.ohTrigger(RecalcTrigger,Trigger1M)),NA())</f>
        <v>1.1678451087175681E-2</v>
      </c>
      <c r="K2404" s="44">
        <f>IFERROR(_xll.qlIndexFixing(Index3M,H2404,TRUE,_xll.ohTrigger(RecalcTrigger,Trigger3M)),NA())</f>
        <v>1.2014685368327886E-2</v>
      </c>
      <c r="L2404" s="44">
        <f>IFERROR(_xll.qlIndexFixing(Index6M,$H2404,TRUE,_xll.ohTrigger(RecalcTrigger,Trigger6M)),NA())</f>
        <v>1.2399487587199711E-2</v>
      </c>
      <c r="M2404" s="183">
        <f>IFERROR(_xll.qlIndexFixing(Index1Y,$H2404,TRUE,_xll.ohTrigger(RecalcTrigger,Trigger1Y)),NA())</f>
        <v>1.2306076307424219E-2</v>
      </c>
      <c r="N2404" s="182">
        <f>IFERROR(_xll.qlIndexFixing(ONIndex1M,I2404,TRUE,_xll.ohTrigger(RecalcTrigger,Trigger1M)),NA())</f>
        <v>1.168245701473225E-2</v>
      </c>
      <c r="O2404" s="44">
        <f>IFERROR(_xll.qlIndexFixing(ONIndex3M,I2404,TRUE,_xll.ohTrigger(RecalcTrigger,Trigger3M)),NA())</f>
        <v>1.2021062932916493E-2</v>
      </c>
      <c r="P2404" s="44">
        <f>IFERROR(_xll.qlIndexFixing(ONIndex6M,I2404,TRUE,_xll.ohTrigger(RecalcTrigger,Trigger6M)),NA())</f>
        <v>1.2420871040657033E-2</v>
      </c>
      <c r="Q2404" s="183">
        <f>IFERROR(_xll.qlIndexFixing(ONIndex1Y,I2404,TRUE,_xll.ohTrigger(RecalcTrigger,Trigger1Y)),NA())</f>
        <v>1.2382807894981696E-2</v>
      </c>
    </row>
    <row r="2405" spans="2:17" x14ac:dyDescent="0.2">
      <c r="B2405" s="39" t="s">
        <v>42</v>
      </c>
      <c r="D2405" s="42">
        <f>_xll.qlCalendarAdvance(Calendar,$D2404,B2405,"f",FALSE)</f>
        <v>56374</v>
      </c>
      <c r="E2405" s="177">
        <f>_xll.qlInterestRateIndexValueDate(IndexON,D2405)</f>
        <v>56374</v>
      </c>
      <c r="F2405" s="193">
        <f>IFERROR(_xll.qlIndexFixing(IndexON,D2405,TRUE,_xll.ohTrigger(RecalcTrigger,TriggerON)),NA())</f>
        <v>1.2178321044968854E-2</v>
      </c>
      <c r="H2405" s="42">
        <f>_xll.qlCalendarAdvance(Calendar,$H2404,B2405,"f",FALSE)</f>
        <v>56374</v>
      </c>
      <c r="I2405" s="177">
        <f>_xll.qlInterestRateIndexValueDate(Index1M,$H2405)</f>
        <v>56376</v>
      </c>
      <c r="J2405" s="182">
        <f>IFERROR(_xll.qlIndexFixing(Index1M,$H2405,TRUE,_xll.ohTrigger(RecalcTrigger,Trigger1M)),NA())</f>
        <v>1.1670194202071937E-2</v>
      </c>
      <c r="K2405" s="44">
        <f>IFERROR(_xll.qlIndexFixing(Index3M,H2405,TRUE,_xll.ohTrigger(RecalcTrigger,Trigger3M)),NA())</f>
        <v>1.2010400629871673E-2</v>
      </c>
      <c r="L2405" s="44">
        <f>IFERROR(_xll.qlIndexFixing(Index6M,$H2405,TRUE,_xll.ohTrigger(RecalcTrigger,Trigger6M)),NA())</f>
        <v>1.2393945810702594E-2</v>
      </c>
      <c r="M2405" s="183">
        <f>IFERROR(_xll.qlIndexFixing(Index1Y,$H2405,TRUE,_xll.ohTrigger(RecalcTrigger,Trigger1Y)),NA())</f>
        <v>1.229978199384275E-2</v>
      </c>
      <c r="N2405" s="182">
        <f>IFERROR(_xll.qlIndexFixing(ONIndex1M,I2405,TRUE,_xll.ohTrigger(RecalcTrigger,Trigger1M)),NA())</f>
        <v>1.1676270183365034E-2</v>
      </c>
      <c r="O2405" s="44">
        <f>IFERROR(_xll.qlIndexFixing(ONIndex3M,I2405,TRUE,_xll.ohTrigger(RecalcTrigger,Trigger3M)),NA())</f>
        <v>1.2017453872346096E-2</v>
      </c>
      <c r="P2405" s="44">
        <f>IFERROR(_xll.qlIndexFixing(ONIndex6M,I2405,TRUE,_xll.ohTrigger(RecalcTrigger,Trigger6M)),NA())</f>
        <v>1.2416898133134069E-2</v>
      </c>
      <c r="Q2405" s="183">
        <f>IFERROR(_xll.qlIndexFixing(ONIndex1Y,I2405,TRUE,_xll.ohTrigger(RecalcTrigger,Trigger1Y)),NA())</f>
        <v>1.2377924573634402E-2</v>
      </c>
    </row>
    <row r="2406" spans="2:17" x14ac:dyDescent="0.2">
      <c r="B2406" s="39" t="s">
        <v>42</v>
      </c>
      <c r="D2406" s="42">
        <f>_xll.qlCalendarAdvance(Calendar,$D2405,B2406,"f",FALSE)</f>
        <v>56381</v>
      </c>
      <c r="E2406" s="177">
        <f>_xll.qlInterestRateIndexValueDate(IndexON,D2406)</f>
        <v>56381</v>
      </c>
      <c r="F2406" s="193">
        <f>IFERROR(_xll.qlIndexFixing(IndexON,D2406,TRUE,_xll.ohTrigger(RecalcTrigger,TriggerON)),NA())</f>
        <v>1.2178321045128726E-2</v>
      </c>
      <c r="H2406" s="42">
        <f>_xll.qlCalendarAdvance(Calendar,$H2405,B2406,"f",FALSE)</f>
        <v>56381</v>
      </c>
      <c r="I2406" s="177">
        <f>_xll.qlInterestRateIndexValueDate(Index1M,$H2406)</f>
        <v>56383</v>
      </c>
      <c r="J2406" s="182">
        <f>IFERROR(_xll.qlIndexFixing(Index1M,$H2406,TRUE,_xll.ohTrigger(RecalcTrigger,Trigger1M)),NA())</f>
        <v>1.1662900452650005E-2</v>
      </c>
      <c r="K2406" s="44">
        <f>IFERROR(_xll.qlIndexFixing(Index3M,H2406,TRUE,_xll.ohTrigger(RecalcTrigger,Trigger3M)),NA())</f>
        <v>1.2006105395418345E-2</v>
      </c>
      <c r="L2406" s="44">
        <f>IFERROR(_xll.qlIndexFixing(Index6M,$H2406,TRUE,_xll.ohTrigger(RecalcTrigger,Trigger6M)),NA())</f>
        <v>1.2388844743485363E-2</v>
      </c>
      <c r="M2406" s="183">
        <f>IFERROR(_xll.qlIndexFixing(Index1Y,$H2406,TRUE,_xll.ohTrigger(RecalcTrigger,Trigger1Y)),NA())</f>
        <v>1.2293466738702002E-2</v>
      </c>
      <c r="N2406" s="182">
        <f>IFERROR(_xll.qlIndexFixing(ONIndex1M,I2406,TRUE,_xll.ohTrigger(RecalcTrigger,Trigger1M)),NA())</f>
        <v>1.1669027526091114E-2</v>
      </c>
      <c r="O2406" s="44">
        <f>IFERROR(_xll.qlIndexFixing(ONIndex3M,I2406,TRUE,_xll.ohTrigger(RecalcTrigger,Trigger3M)),NA())</f>
        <v>1.2013233632028886E-2</v>
      </c>
      <c r="P2406" s="44">
        <f>IFERROR(_xll.qlIndexFixing(ONIndex6M,I2406,TRUE,_xll.ohTrigger(RecalcTrigger,Trigger6M)),NA())</f>
        <v>1.2412233793819283E-2</v>
      </c>
      <c r="Q2406" s="183">
        <f>IFERROR(_xll.qlIndexFixing(ONIndex1Y,I2406,TRUE,_xll.ohTrigger(RecalcTrigger,Trigger1Y)),NA())</f>
        <v>1.2372208732553958E-2</v>
      </c>
    </row>
    <row r="2407" spans="2:17" x14ac:dyDescent="0.2">
      <c r="B2407" s="39" t="s">
        <v>42</v>
      </c>
      <c r="D2407" s="42">
        <f>_xll.qlCalendarAdvance(Calendar,$D2406,B2407,"f",FALSE)</f>
        <v>56388</v>
      </c>
      <c r="E2407" s="177">
        <f>_xll.qlInterestRateIndexValueDate(IndexON,D2407)</f>
        <v>56388</v>
      </c>
      <c r="F2407" s="193">
        <f>IFERROR(_xll.qlIndexFixing(IndexON,D2407,TRUE,_xll.ohTrigger(RecalcTrigger,TriggerON)),NA())</f>
        <v>1.2178321045128726E-2</v>
      </c>
      <c r="H2407" s="42">
        <f>_xll.qlCalendarAdvance(Calendar,$H2406,B2407,"f",FALSE)</f>
        <v>56388</v>
      </c>
      <c r="I2407" s="177">
        <f>_xll.qlInterestRateIndexValueDate(Index1M,$H2407)</f>
        <v>56390</v>
      </c>
      <c r="J2407" s="182">
        <f>IFERROR(_xll.qlIndexFixing(Index1M,$H2407,TRUE,_xll.ohTrigger(RecalcTrigger,Trigger1M)),NA())</f>
        <v>1.1655580011791511E-2</v>
      </c>
      <c r="K2407" s="44">
        <f>IFERROR(_xll.qlIndexFixing(Index3M,H2407,TRUE,_xll.ohTrigger(RecalcTrigger,Trigger3M)),NA())</f>
        <v>1.2001799655599743E-2</v>
      </c>
      <c r="L2407" s="44">
        <f>IFERROR(_xll.qlIndexFixing(Index6M,$H2407,TRUE,_xll.ohTrigger(RecalcTrigger,Trigger6M)),NA())</f>
        <v>1.2383711268093064E-2</v>
      </c>
      <c r="M2407" s="183">
        <f>IFERROR(_xll.qlIndexFixing(Index1Y,$H2407,TRUE,_xll.ohTrigger(RecalcTrigger,Trigger1Y)),NA())</f>
        <v>1.2287130516180652E-2</v>
      </c>
      <c r="N2407" s="182">
        <f>IFERROR(_xll.qlIndexFixing(ONIndex1M,I2407,TRUE,_xll.ohTrigger(RecalcTrigger,Trigger1M)),NA())</f>
        <v>1.1661758252108356E-2</v>
      </c>
      <c r="O2407" s="44">
        <f>IFERROR(_xll.qlIndexFixing(ONIndex3M,I2407,TRUE,_xll.ohTrigger(RecalcTrigger,Trigger3M)),NA())</f>
        <v>1.2009002968849103E-2</v>
      </c>
      <c r="P2407" s="44">
        <f>IFERROR(_xll.qlIndexFixing(ONIndex6M,I2407,TRUE,_xll.ohTrigger(RecalcTrigger,Trigger6M)),NA())</f>
        <v>1.24075378736066E-2</v>
      </c>
      <c r="Q2407" s="183">
        <f>IFERROR(_xll.qlIndexFixing(ONIndex1Y,I2407,TRUE,_xll.ohTrigger(RecalcTrigger,Trigger1Y)),NA())</f>
        <v>1.2366472800504624E-2</v>
      </c>
    </row>
    <row r="2408" spans="2:17" x14ac:dyDescent="0.2">
      <c r="B2408" s="39" t="s">
        <v>42</v>
      </c>
      <c r="D2408" s="42">
        <f>_xll.qlCalendarAdvance(Calendar,$D2407,B2408,"f",FALSE)</f>
        <v>56395</v>
      </c>
      <c r="E2408" s="177">
        <f>_xll.qlInterestRateIndexValueDate(IndexON,D2408)</f>
        <v>56395</v>
      </c>
      <c r="F2408" s="193">
        <f>IFERROR(_xll.qlIndexFixing(IndexON,D2408,TRUE,_xll.ohTrigger(RecalcTrigger,TriggerON)),NA())</f>
        <v>1.217832104504879E-2</v>
      </c>
      <c r="H2408" s="42">
        <f>_xll.qlCalendarAdvance(Calendar,$H2407,B2408,"f",FALSE)</f>
        <v>56395</v>
      </c>
      <c r="I2408" s="177">
        <f>_xll.qlInterestRateIndexValueDate(Index1M,$H2408)</f>
        <v>56397</v>
      </c>
      <c r="J2408" s="182">
        <f>IFERROR(_xll.qlIndexFixing(Index1M,$H2408,TRUE,_xll.ohTrigger(RecalcTrigger,Trigger1M)),NA())</f>
        <v>1.1648232847557005E-2</v>
      </c>
      <c r="K2408" s="44">
        <f>IFERROR(_xll.qlIndexFixing(Index3M,H2408,TRUE,_xll.ohTrigger(RecalcTrigger,Trigger3M)),NA())</f>
        <v>1.1997483401045972E-2</v>
      </c>
      <c r="L2408" s="44">
        <f>IFERROR(_xll.qlIndexFixing(Index6M,$H2408,TRUE,_xll.ohTrigger(RecalcTrigger,Trigger6M)),NA())</f>
        <v>1.2378545334190907E-2</v>
      </c>
      <c r="M2408" s="183">
        <f>IFERROR(_xll.qlIndexFixing(Index1Y,$H2408,TRUE,_xll.ohTrigger(RecalcTrigger,Trigger1Y)),NA())</f>
        <v>1.228077330045914E-2</v>
      </c>
      <c r="N2408" s="182">
        <f>IFERROR(_xll.qlIndexFixing(ONIndex1M,I2408,TRUE,_xll.ohTrigger(RecalcTrigger,Trigger1M)),NA())</f>
        <v>1.1654462329362403E-2</v>
      </c>
      <c r="O2408" s="44">
        <f>IFERROR(_xll.qlIndexFixing(ONIndex3M,I2408,TRUE,_xll.ohTrigger(RecalcTrigger,Trigger3M)),NA())</f>
        <v>1.2004761873694036E-2</v>
      </c>
      <c r="P2408" s="44">
        <f>IFERROR(_xll.qlIndexFixing(ONIndex6M,I2408,TRUE,_xll.ohTrigger(RecalcTrigger,Trigger6M)),NA())</f>
        <v>1.2402810322056368E-2</v>
      </c>
      <c r="Q2408" s="183">
        <f>IFERROR(_xll.qlIndexFixing(ONIndex1Y,I2408,TRUE,_xll.ohTrigger(RecalcTrigger,Trigger1Y)),NA())</f>
        <v>1.236071675158712E-2</v>
      </c>
    </row>
    <row r="2409" spans="2:17" x14ac:dyDescent="0.2">
      <c r="B2409" s="39" t="s">
        <v>42</v>
      </c>
      <c r="D2409" s="42">
        <f>_xll.qlCalendarAdvance(Calendar,$D2408,B2409,"f",FALSE)</f>
        <v>56402</v>
      </c>
      <c r="E2409" s="177">
        <f>_xll.qlInterestRateIndexValueDate(IndexON,D2409)</f>
        <v>56402</v>
      </c>
      <c r="F2409" s="193">
        <f>IFERROR(_xll.qlIndexFixing(IndexON,D2409,TRUE,_xll.ohTrigger(RecalcTrigger,TriggerON)),NA())</f>
        <v>1.2178321045128726E-2</v>
      </c>
      <c r="H2409" s="42">
        <f>_xll.qlCalendarAdvance(Calendar,$H2408,B2409,"f",FALSE)</f>
        <v>56402</v>
      </c>
      <c r="I2409" s="177">
        <f>_xll.qlInterestRateIndexValueDate(Index1M,$H2409)</f>
        <v>56404</v>
      </c>
      <c r="J2409" s="182">
        <f>IFERROR(_xll.qlIndexFixing(Index1M,$H2409,TRUE,_xll.ohTrigger(RecalcTrigger,Trigger1M)),NA())</f>
        <v>1.1640858928022024E-2</v>
      </c>
      <c r="K2409" s="44">
        <f>IFERROR(_xll.qlIndexFixing(Index3M,H2409,TRUE,_xll.ohTrigger(RecalcTrigger,Trigger3M)),NA())</f>
        <v>1.1993156622390611E-2</v>
      </c>
      <c r="L2409" s="44">
        <f>IFERROR(_xll.qlIndexFixing(Index6M,$H2409,TRUE,_xll.ohTrigger(RecalcTrigger,Trigger6M)),NA())</f>
        <v>1.2373857577935937E-2</v>
      </c>
      <c r="M2409" s="183">
        <f>IFERROR(_xll.qlIndexFixing(Index1Y,$H2409,TRUE,_xll.ohTrigger(RecalcTrigger,Trigger1Y)),NA())</f>
        <v>1.2274395065720086E-2</v>
      </c>
      <c r="N2409" s="182">
        <f>IFERROR(_xll.qlIndexFixing(ONIndex1M,I2409,TRUE,_xll.ohTrigger(RecalcTrigger,Trigger1M)),NA())</f>
        <v>1.1647139725958766E-2</v>
      </c>
      <c r="O2409" s="44">
        <f>IFERROR(_xll.qlIndexFixing(ONIndex3M,I2409,TRUE,_xll.ohTrigger(RecalcTrigger,Trigger3M)),NA())</f>
        <v>1.2000510337211168E-2</v>
      </c>
      <c r="P2409" s="44">
        <f>IFERROR(_xll.qlIndexFixing(ONIndex6M,I2409,TRUE,_xll.ohTrigger(RecalcTrigger,Trigger6M)),NA())</f>
        <v>1.2398051089368423E-2</v>
      </c>
      <c r="Q2409" s="183">
        <f>IFERROR(_xll.qlIndexFixing(ONIndex1Y,I2409,TRUE,_xll.ohTrigger(RecalcTrigger,Trigger1Y)),NA())</f>
        <v>1.2354940560141969E-2</v>
      </c>
    </row>
    <row r="2410" spans="2:17" x14ac:dyDescent="0.2">
      <c r="B2410" s="39" t="s">
        <v>42</v>
      </c>
      <c r="D2410" s="42">
        <f>_xll.qlCalendarAdvance(Calendar,$D2409,B2410,"f",FALSE)</f>
        <v>56409</v>
      </c>
      <c r="E2410" s="177">
        <f>_xll.qlInterestRateIndexValueDate(IndexON,D2410)</f>
        <v>56409</v>
      </c>
      <c r="F2410" s="193">
        <f>IFERROR(_xll.qlIndexFixing(IndexON,D2410,TRUE,_xll.ohTrigger(RecalcTrigger,TriggerON)),NA())</f>
        <v>1.2178321045128726E-2</v>
      </c>
      <c r="H2410" s="42">
        <f>_xll.qlCalendarAdvance(Calendar,$H2409,B2410,"f",FALSE)</f>
        <v>56409</v>
      </c>
      <c r="I2410" s="177">
        <f>_xll.qlInterestRateIndexValueDate(Index1M,$H2410)</f>
        <v>56411</v>
      </c>
      <c r="J2410" s="182">
        <f>IFERROR(_xll.qlIndexFixing(Index1M,$H2410,TRUE,_xll.ohTrigger(RecalcTrigger,Trigger1M)),NA())</f>
        <v>1.1633458221252113E-2</v>
      </c>
      <c r="K2410" s="44">
        <f>IFERROR(_xll.qlIndexFixing(Index3M,H2410,TRUE,_xll.ohTrigger(RecalcTrigger,Trigger3M)),NA())</f>
        <v>1.1988819310263764E-2</v>
      </c>
      <c r="L2410" s="44">
        <f>IFERROR(_xll.qlIndexFixing(Index6M,$H2410,TRUE,_xll.ohTrigger(RecalcTrigger,Trigger6M)),NA())</f>
        <v>1.2368634141607219E-2</v>
      </c>
      <c r="M2410" s="183">
        <f>IFERROR(_xll.qlIndexFixing(Index1Y,$H2410,TRUE,_xll.ohTrigger(RecalcTrigger,Trigger1Y)),NA())</f>
        <v>1.2267995786147651E-2</v>
      </c>
      <c r="N2410" s="182">
        <f>IFERROR(_xll.qlIndexFixing(ONIndex1M,I2410,TRUE,_xll.ohTrigger(RecalcTrigger,Trigger1M)),NA())</f>
        <v>1.1639790409923023E-2</v>
      </c>
      <c r="O2410" s="44">
        <f>IFERROR(_xll.qlIndexFixing(ONIndex3M,I2410,TRUE,_xll.ohTrigger(RecalcTrigger,Trigger3M)),NA())</f>
        <v>1.1996248349968042E-2</v>
      </c>
      <c r="P2410" s="44">
        <f>IFERROR(_xll.qlIndexFixing(ONIndex6M,I2410,TRUE,_xll.ohTrigger(RecalcTrigger,Trigger6M)),NA())</f>
        <v>1.2393260124703431E-2</v>
      </c>
      <c r="Q2410" s="183">
        <f>IFERROR(_xll.qlIndexFixing(ONIndex1Y,I2410,TRUE,_xll.ohTrigger(RecalcTrigger,Trigger1Y)),NA())</f>
        <v>1.2349144199950146E-2</v>
      </c>
    </row>
    <row r="2411" spans="2:17" x14ac:dyDescent="0.2">
      <c r="B2411" s="39" t="s">
        <v>42</v>
      </c>
      <c r="D2411" s="42">
        <f>_xll.qlCalendarAdvance(Calendar,$D2410,B2411,"f",FALSE)</f>
        <v>56416</v>
      </c>
      <c r="E2411" s="177">
        <f>_xll.qlInterestRateIndexValueDate(IndexON,D2411)</f>
        <v>56416</v>
      </c>
      <c r="F2411" s="193">
        <f>IFERROR(_xll.qlIndexFixing(IndexON,D2411,TRUE,_xll.ohTrigger(RecalcTrigger,TriggerON)),NA())</f>
        <v>1.2178321045128726E-2</v>
      </c>
      <c r="H2411" s="42">
        <f>_xll.qlCalendarAdvance(Calendar,$H2410,B2411,"f",FALSE)</f>
        <v>56416</v>
      </c>
      <c r="I2411" s="177">
        <f>_xll.qlInterestRateIndexValueDate(Index1M,$H2411)</f>
        <v>56418</v>
      </c>
      <c r="J2411" s="182">
        <f>IFERROR(_xll.qlIndexFixing(Index1M,$H2411,TRUE,_xll.ohTrigger(RecalcTrigger,Trigger1M)),NA())</f>
        <v>1.1626030695310319E-2</v>
      </c>
      <c r="K2411" s="44">
        <f>IFERROR(_xll.qlIndexFixing(Index3M,H2411,TRUE,_xll.ohTrigger(RecalcTrigger,Trigger3M)),NA())</f>
        <v>1.1984471455299009E-2</v>
      </c>
      <c r="L2411" s="44">
        <f>IFERROR(_xll.qlIndexFixing(Index6M,$H2411,TRUE,_xll.ohTrigger(RecalcTrigger,Trigger6M)),NA())</f>
        <v>1.2363378109684955E-2</v>
      </c>
      <c r="M2411" s="183">
        <f>IFERROR(_xll.qlIndexFixing(Index1Y,$H2411,TRUE,_xll.ohTrigger(RecalcTrigger,Trigger1Y)),NA())</f>
        <v>1.2261575435929492E-2</v>
      </c>
      <c r="N2411" s="182">
        <f>IFERROR(_xll.qlIndexFixing(ONIndex1M,I2411,TRUE,_xll.ohTrigger(RecalcTrigger,Trigger1M)),NA())</f>
        <v>1.1632414349360687E-2</v>
      </c>
      <c r="O2411" s="44">
        <f>IFERROR(_xll.qlIndexFixing(ONIndex3M,I2411,TRUE,_xll.ohTrigger(RecalcTrigger,Trigger3M)),NA())</f>
        <v>1.1991975902452268E-2</v>
      </c>
      <c r="P2411" s="44">
        <f>IFERROR(_xll.qlIndexFixing(ONIndex6M,I2411,TRUE,_xll.ohTrigger(RecalcTrigger,Trigger6M)),NA())</f>
        <v>1.2388437378181294E-2</v>
      </c>
      <c r="Q2411" s="183">
        <f>IFERROR(_xll.qlIndexFixing(ONIndex1Y,I2411,TRUE,_xll.ohTrigger(RecalcTrigger,Trigger1Y)),NA())</f>
        <v>1.2343327645192304E-2</v>
      </c>
    </row>
    <row r="2412" spans="2:17" x14ac:dyDescent="0.2">
      <c r="B2412" s="39" t="s">
        <v>42</v>
      </c>
      <c r="D2412" s="42">
        <f>_xll.qlCalendarAdvance(Calendar,$D2411,B2412,"f",FALSE)</f>
        <v>56423</v>
      </c>
      <c r="E2412" s="177">
        <f>_xll.qlInterestRateIndexValueDate(IndexON,D2412)</f>
        <v>56423</v>
      </c>
      <c r="F2412" s="193">
        <f>IFERROR(_xll.qlIndexFixing(IndexON,D2412,TRUE,_xll.ohTrigger(RecalcTrigger,TriggerON)),NA())</f>
        <v>1.217832104504879E-2</v>
      </c>
      <c r="H2412" s="42">
        <f>_xll.qlCalendarAdvance(Calendar,$H2411,B2412,"f",FALSE)</f>
        <v>56423</v>
      </c>
      <c r="I2412" s="177">
        <f>_xll.qlInterestRateIndexValueDate(Index1M,$H2412)</f>
        <v>56425</v>
      </c>
      <c r="J2412" s="182">
        <f>IFERROR(_xll.qlIndexFixing(Index1M,$H2412,TRUE,_xll.ohTrigger(RecalcTrigger,Trigger1M)),NA())</f>
        <v>1.161857631826968E-2</v>
      </c>
      <c r="K2412" s="44">
        <f>IFERROR(_xll.qlIndexFixing(Index3M,H2412,TRUE,_xll.ohTrigger(RecalcTrigger,Trigger3M)),NA())</f>
        <v>1.1980113048128188E-2</v>
      </c>
      <c r="L2412" s="44">
        <f>IFERROR(_xll.qlIndexFixing(Index6M,$H2412,TRUE,_xll.ohTrigger(RecalcTrigger,Trigger6M)),NA())</f>
        <v>1.2357556006877714E-2</v>
      </c>
      <c r="M2412" s="183">
        <f>IFERROR(_xll.qlIndexFixing(Index1Y,$H2412,TRUE,_xll.ohTrigger(RecalcTrigger,Trigger1Y)),NA())</f>
        <v>1.2255133989252837E-2</v>
      </c>
      <c r="N2412" s="182">
        <f>IFERROR(_xll.qlIndexFixing(ONIndex1M,I2412,TRUE,_xll.ohTrigger(RecalcTrigger,Trigger1M)),NA())</f>
        <v>1.162501151237727E-2</v>
      </c>
      <c r="O2412" s="44">
        <f>IFERROR(_xll.qlIndexFixing(ONIndex3M,I2412,TRUE,_xll.ohTrigger(RecalcTrigger,Trigger3M)),NA())</f>
        <v>1.1987692985631071E-2</v>
      </c>
      <c r="P2412" s="44">
        <f>IFERROR(_xll.qlIndexFixing(ONIndex6M,I2412,TRUE,_xll.ohTrigger(RecalcTrigger,Trigger6M)),NA())</f>
        <v>1.2383582799442294E-2</v>
      </c>
      <c r="Q2412" s="183">
        <f>IFERROR(_xll.qlIndexFixing(ONIndex1Y,I2412,TRUE,_xll.ohTrigger(RecalcTrigger,Trigger1Y)),NA())</f>
        <v>1.2337490870049095E-2</v>
      </c>
    </row>
    <row r="2413" spans="2:17" x14ac:dyDescent="0.2">
      <c r="B2413" s="39" t="s">
        <v>42</v>
      </c>
      <c r="D2413" s="42">
        <f>_xll.qlCalendarAdvance(Calendar,$D2412,B2413,"f",FALSE)</f>
        <v>56430</v>
      </c>
      <c r="E2413" s="177">
        <f>_xll.qlInterestRateIndexValueDate(IndexON,D2413)</f>
        <v>56430</v>
      </c>
      <c r="F2413" s="193">
        <f>IFERROR(_xll.qlIndexFixing(IndexON,D2413,TRUE,_xll.ohTrigger(RecalcTrigger,TriggerON)),NA())</f>
        <v>1.217832104504879E-2</v>
      </c>
      <c r="H2413" s="42">
        <f>_xll.qlCalendarAdvance(Calendar,$H2412,B2413,"f",FALSE)</f>
        <v>56430</v>
      </c>
      <c r="I2413" s="177">
        <f>_xll.qlInterestRateIndexValueDate(Index1M,$H2413)</f>
        <v>56432</v>
      </c>
      <c r="J2413" s="182">
        <f>IFERROR(_xll.qlIndexFixing(Index1M,$H2413,TRUE,_xll.ohTrigger(RecalcTrigger,Trigger1M)),NA())</f>
        <v>1.1611095058190746E-2</v>
      </c>
      <c r="K2413" s="44">
        <f>IFERROR(_xll.qlIndexFixing(Index3M,H2413,TRUE,_xll.ohTrigger(RecalcTrigger,Trigger3M)),NA())</f>
        <v>1.1975744079383144E-2</v>
      </c>
      <c r="L2413" s="44">
        <f>IFERROR(_xll.qlIndexFixing(Index6M,$H2413,TRUE,_xll.ohTrigger(RecalcTrigger,Trigger6M)),NA())</f>
        <v>1.2352227025487359E-2</v>
      </c>
      <c r="M2413" s="183">
        <f>IFERROR(_xll.qlIndexFixing(Index1Y,$H2413,TRUE,_xll.ohTrigger(RecalcTrigger,Trigger1Y)),NA())</f>
        <v>1.2248671420308631E-2</v>
      </c>
      <c r="N2413" s="182">
        <f>IFERROR(_xll.qlIndexFixing(ONIndex1M,I2413,TRUE,_xll.ohTrigger(RecalcTrigger,Trigger1M)),NA())</f>
        <v>1.1617581866838478E-2</v>
      </c>
      <c r="O2413" s="44">
        <f>IFERROR(_xll.qlIndexFixing(ONIndex3M,I2413,TRUE,_xll.ohTrigger(RecalcTrigger,Trigger3M)),NA())</f>
        <v>1.1983399589672317E-2</v>
      </c>
      <c r="P2413" s="44">
        <f>IFERROR(_xll.qlIndexFixing(ONIndex6M,I2413,TRUE,_xll.ohTrigger(RecalcTrigger,Trigger6M)),NA())</f>
        <v>1.2378696338126716E-2</v>
      </c>
      <c r="Q2413" s="183">
        <f>IFERROR(_xll.qlIndexFixing(ONIndex1Y,I2413,TRUE,_xll.ohTrigger(RecalcTrigger,Trigger1Y)),NA())</f>
        <v>1.2331633848701173E-2</v>
      </c>
    </row>
    <row r="2414" spans="2:17" x14ac:dyDescent="0.2">
      <c r="B2414" s="39" t="s">
        <v>42</v>
      </c>
      <c r="D2414" s="42">
        <f>_xll.qlCalendarAdvance(Calendar,$D2413,B2414,"f",FALSE)</f>
        <v>56437</v>
      </c>
      <c r="E2414" s="177">
        <f>_xll.qlInterestRateIndexValueDate(IndexON,D2414)</f>
        <v>56437</v>
      </c>
      <c r="F2414" s="193">
        <f>IFERROR(_xll.qlIndexFixing(IndexON,D2414,TRUE,_xll.ohTrigger(RecalcTrigger,TriggerON)),NA())</f>
        <v>1.2178321045128726E-2</v>
      </c>
      <c r="H2414" s="42">
        <f>_xll.qlCalendarAdvance(Calendar,$H2413,B2414,"f",FALSE)</f>
        <v>56437</v>
      </c>
      <c r="I2414" s="177">
        <f>_xll.qlInterestRateIndexValueDate(Index1M,$H2414)</f>
        <v>56439</v>
      </c>
      <c r="J2414" s="182">
        <f>IFERROR(_xll.qlIndexFixing(Index1M,$H2414,TRUE,_xll.ohTrigger(RecalcTrigger,Trigger1M)),NA())</f>
        <v>1.1603586883151551E-2</v>
      </c>
      <c r="K2414" s="44">
        <f>IFERROR(_xll.qlIndexFixing(Index3M,H2414,TRUE,_xll.ohTrigger(RecalcTrigger,Trigger3M)),NA())</f>
        <v>1.1971364539695719E-2</v>
      </c>
      <c r="L2414" s="44">
        <f>IFERROR(_xll.qlIndexFixing(Index6M,$H2414,TRUE,_xll.ohTrigger(RecalcTrigger,Trigger6M)),NA())</f>
        <v>1.2346865283627826E-2</v>
      </c>
      <c r="M2414" s="183">
        <f>IFERROR(_xll.qlIndexFixing(Index1Y,$H2414,TRUE,_xll.ohTrigger(RecalcTrigger,Trigger1Y)),NA())</f>
        <v>1.2242187703290008E-2</v>
      </c>
      <c r="N2414" s="182">
        <f>IFERROR(_xll.qlIndexFixing(ONIndex1M,I2414,TRUE,_xll.ohTrigger(RecalcTrigger,Trigger1M)),NA())</f>
        <v>1.1610125380849823E-2</v>
      </c>
      <c r="O2414" s="44">
        <f>IFERROR(_xll.qlIndexFixing(ONIndex3M,I2414,TRUE,_xll.ohTrigger(RecalcTrigger,Trigger3M)),NA())</f>
        <v>1.1979095705623166E-2</v>
      </c>
      <c r="P2414" s="44">
        <f>IFERROR(_xll.qlIndexFixing(ONIndex6M,I2414,TRUE,_xll.ohTrigger(RecalcTrigger,Trigger6M)),NA())</f>
        <v>1.2373777944194586E-2</v>
      </c>
      <c r="Q2414" s="183">
        <f>IFERROR(_xll.qlIndexFixing(ONIndex1Y,I2414,TRUE,_xll.ohTrigger(RecalcTrigger,Trigger1Y)),NA())</f>
        <v>1.2325756555089384E-2</v>
      </c>
    </row>
    <row r="2415" spans="2:17" x14ac:dyDescent="0.2">
      <c r="B2415" s="39" t="s">
        <v>42</v>
      </c>
      <c r="D2415" s="42">
        <f>_xll.qlCalendarAdvance(Calendar,$D2414,B2415,"f",FALSE)</f>
        <v>56444</v>
      </c>
      <c r="E2415" s="177">
        <f>_xll.qlInterestRateIndexValueDate(IndexON,D2415)</f>
        <v>56444</v>
      </c>
      <c r="F2415" s="193">
        <f>IFERROR(_xll.qlIndexFixing(IndexON,D2415,TRUE,_xll.ohTrigger(RecalcTrigger,TriggerON)),NA())</f>
        <v>1.217832104504879E-2</v>
      </c>
      <c r="H2415" s="42">
        <f>_xll.qlCalendarAdvance(Calendar,$H2414,B2415,"f",FALSE)</f>
        <v>56444</v>
      </c>
      <c r="I2415" s="177">
        <f>_xll.qlInterestRateIndexValueDate(Index1M,$H2415)</f>
        <v>56446</v>
      </c>
      <c r="J2415" s="182">
        <f>IFERROR(_xll.qlIndexFixing(Index1M,$H2415,TRUE,_xll.ohTrigger(RecalcTrigger,Trigger1M)),NA())</f>
        <v>1.1596051761210147E-2</v>
      </c>
      <c r="K2415" s="44">
        <f>IFERROR(_xll.qlIndexFixing(Index3M,H2415,TRUE,_xll.ohTrigger(RecalcTrigger,Trigger3M)),NA())</f>
        <v>1.1966974419700358E-2</v>
      </c>
      <c r="L2415" s="44">
        <f>IFERROR(_xll.qlIndexFixing(Index6M,$H2415,TRUE,_xll.ohTrigger(RecalcTrigger,Trigger6M)),NA())</f>
        <v>1.2341470730977222E-2</v>
      </c>
      <c r="M2415" s="183">
        <f>IFERROR(_xll.qlIndexFixing(Index1Y,$H2415,TRUE,_xll.ohTrigger(RecalcTrigger,Trigger1Y)),NA())</f>
        <v>1.2235682812390765E-2</v>
      </c>
      <c r="N2415" s="182">
        <f>IFERROR(_xll.qlIndexFixing(ONIndex1M,I2415,TRUE,_xll.ohTrigger(RecalcTrigger,Trigger1M)),NA())</f>
        <v>1.1602642022596754E-2</v>
      </c>
      <c r="O2415" s="44">
        <f>IFERROR(_xll.qlIndexFixing(ONIndex3M,I2415,TRUE,_xll.ohTrigger(RecalcTrigger,Trigger3M)),NA())</f>
        <v>1.197478132373142E-2</v>
      </c>
      <c r="P2415" s="44">
        <f>IFERROR(_xll.qlIndexFixing(ONIndex6M,I2415,TRUE,_xll.ohTrigger(RecalcTrigger,Trigger6M)),NA())</f>
        <v>1.2368827567046381E-2</v>
      </c>
      <c r="Q2415" s="183">
        <f>IFERROR(_xll.qlIndexFixing(ONIndex1Y,I2415,TRUE,_xll.ohTrigger(RecalcTrigger,Trigger1Y)),NA())</f>
        <v>1.2319858963394381E-2</v>
      </c>
    </row>
    <row r="2416" spans="2:17" x14ac:dyDescent="0.2">
      <c r="B2416" s="39" t="s">
        <v>42</v>
      </c>
      <c r="D2416" s="42">
        <f>_xll.qlCalendarAdvance(Calendar,$D2415,B2416,"f",FALSE)</f>
        <v>56451</v>
      </c>
      <c r="E2416" s="177">
        <f>_xll.qlInterestRateIndexValueDate(IndexON,D2416)</f>
        <v>56451</v>
      </c>
      <c r="F2416" s="193">
        <f>IFERROR(_xll.qlIndexFixing(IndexON,D2416,TRUE,_xll.ohTrigger(RecalcTrigger,TriggerON)),NA())</f>
        <v>1.217832104504879E-2</v>
      </c>
      <c r="H2416" s="42">
        <f>_xll.qlCalendarAdvance(Calendar,$H2415,B2416,"f",FALSE)</f>
        <v>56451</v>
      </c>
      <c r="I2416" s="177">
        <f>_xll.qlInterestRateIndexValueDate(Index1M,$H2416)</f>
        <v>56453</v>
      </c>
      <c r="J2416" s="182">
        <f>IFERROR(_xll.qlIndexFixing(Index1M,$H2416,TRUE,_xll.ohTrigger(RecalcTrigger,Trigger1M)),NA())</f>
        <v>1.1588489660444568E-2</v>
      </c>
      <c r="K2416" s="44">
        <f>IFERROR(_xll.qlIndexFixing(Index3M,H2416,TRUE,_xll.ohTrigger(RecalcTrigger,Trigger3M)),NA())</f>
        <v>1.1962573710027166E-2</v>
      </c>
      <c r="L2416" s="44">
        <f>IFERROR(_xll.qlIndexFixing(Index6M,$H2416,TRUE,_xll.ohTrigger(RecalcTrigger,Trigger6M)),NA())</f>
        <v>1.2336043317220952E-2</v>
      </c>
      <c r="M2416" s="183">
        <f>IFERROR(_xll.qlIndexFixing(Index1Y,$H2416,TRUE,_xll.ohTrigger(RecalcTrigger,Trigger1Y)),NA())</f>
        <v>1.2229156721808198E-2</v>
      </c>
      <c r="N2416" s="182">
        <f>IFERROR(_xll.qlIndexFixing(ONIndex1M,I2416,TRUE,_xll.ohTrigger(RecalcTrigger,Trigger1M)),NA())</f>
        <v>1.1595131759944977E-2</v>
      </c>
      <c r="O2416" s="44">
        <f>IFERROR(_xll.qlIndexFixing(ONIndex3M,I2416,TRUE,_xll.ohTrigger(RecalcTrigger,Trigger3M)),NA())</f>
        <v>1.1970456435044241E-2</v>
      </c>
      <c r="P2416" s="44">
        <f>IFERROR(_xll.qlIndexFixing(ONIndex6M,I2416,TRUE,_xll.ohTrigger(RecalcTrigger,Trigger6M)),NA())</f>
        <v>1.2363845156642128E-2</v>
      </c>
      <c r="Q2416" s="183">
        <f>IFERROR(_xll.qlIndexFixing(ONIndex1Y,I2416,TRUE,_xll.ohTrigger(RecalcTrigger,Trigger1Y)),NA())</f>
        <v>1.2313941047716881E-2</v>
      </c>
    </row>
    <row r="2417" spans="2:17" x14ac:dyDescent="0.2">
      <c r="B2417" s="39" t="s">
        <v>42</v>
      </c>
      <c r="D2417" s="42">
        <f>_xll.qlCalendarAdvance(Calendar,$D2416,B2417,"f",FALSE)</f>
        <v>56458</v>
      </c>
      <c r="E2417" s="177">
        <f>_xll.qlInterestRateIndexValueDate(IndexON,D2417)</f>
        <v>56458</v>
      </c>
      <c r="F2417" s="193">
        <f>IFERROR(_xll.qlIndexFixing(IndexON,D2417,TRUE,_xll.ohTrigger(RecalcTrigger,TriggerON)),NA())</f>
        <v>1.217832104504879E-2</v>
      </c>
      <c r="H2417" s="42">
        <f>_xll.qlCalendarAdvance(Calendar,$H2416,B2417,"f",FALSE)</f>
        <v>56458</v>
      </c>
      <c r="I2417" s="177">
        <f>_xll.qlInterestRateIndexValueDate(Index1M,$H2417)</f>
        <v>56460</v>
      </c>
      <c r="J2417" s="182">
        <f>IFERROR(_xll.qlIndexFixing(Index1M,$H2417,TRUE,_xll.ohTrigger(RecalcTrigger,Trigger1M)),NA())</f>
        <v>1.1580900548922857E-2</v>
      </c>
      <c r="K2417" s="44">
        <f>IFERROR(_xll.qlIndexFixing(Index3M,H2417,TRUE,_xll.ohTrigger(RecalcTrigger,Trigger3M)),NA())</f>
        <v>1.1958162401309725E-2</v>
      </c>
      <c r="L2417" s="44">
        <f>IFERROR(_xll.qlIndexFixing(Index6M,$H2417,TRUE,_xll.ohTrigger(RecalcTrigger,Trigger6M)),NA())</f>
        <v>1.2331154592605819E-2</v>
      </c>
      <c r="M2417" s="183">
        <f>IFERROR(_xll.qlIndexFixing(Index1Y,$H2417,TRUE,_xll.ohTrigger(RecalcTrigger,Trigger1Y)),NA())</f>
        <v>1.2222609405740261E-2</v>
      </c>
      <c r="N2417" s="182">
        <f>IFERROR(_xll.qlIndexFixing(ONIndex1M,I2417,TRUE,_xll.ohTrigger(RecalcTrigger,Trigger1M)),NA())</f>
        <v>1.1587594561000003E-2</v>
      </c>
      <c r="O2417" s="44">
        <f>IFERROR(_xll.qlIndexFixing(ONIndex3M,I2417,TRUE,_xll.ohTrigger(RecalcTrigger,Trigger3M)),NA())</f>
        <v>1.1966121029809429E-2</v>
      </c>
      <c r="P2417" s="44">
        <f>IFERROR(_xll.qlIndexFixing(ONIndex6M,I2417,TRUE,_xll.ohTrigger(RecalcTrigger,Trigger6M)),NA())</f>
        <v>1.2358830662622111E-2</v>
      </c>
      <c r="Q2417" s="183">
        <f>IFERROR(_xll.qlIndexFixing(ONIndex1Y,I2417,TRUE,_xll.ohTrigger(RecalcTrigger,Trigger1Y)),NA())</f>
        <v>1.2308002782157601E-2</v>
      </c>
    </row>
    <row r="2418" spans="2:17" x14ac:dyDescent="0.2">
      <c r="B2418" s="39" t="s">
        <v>42</v>
      </c>
      <c r="D2418" s="42">
        <f>_xll.qlCalendarAdvance(Calendar,$D2417,B2418,"f",FALSE)</f>
        <v>56465</v>
      </c>
      <c r="E2418" s="177">
        <f>_xll.qlInterestRateIndexValueDate(IndexON,D2418)</f>
        <v>56465</v>
      </c>
      <c r="F2418" s="193">
        <f>IFERROR(_xll.qlIndexFixing(IndexON,D2418,TRUE,_xll.ohTrigger(RecalcTrigger,TriggerON)),NA())</f>
        <v>1.217832104504879E-2</v>
      </c>
      <c r="H2418" s="42">
        <f>_xll.qlCalendarAdvance(Calendar,$H2417,B2418,"f",FALSE)</f>
        <v>56465</v>
      </c>
      <c r="I2418" s="177">
        <f>_xll.qlInterestRateIndexValueDate(Index1M,$H2418)</f>
        <v>56467</v>
      </c>
      <c r="J2418" s="182">
        <f>IFERROR(_xll.qlIndexFixing(Index1M,$H2418,TRUE,_xll.ohTrigger(RecalcTrigger,Trigger1M)),NA())</f>
        <v>1.1573284394705563E-2</v>
      </c>
      <c r="K2418" s="44">
        <f>IFERROR(_xll.qlIndexFixing(Index3M,H2418,TRUE,_xll.ohTrigger(RecalcTrigger,Trigger3M)),NA())</f>
        <v>1.1953740484181611E-2</v>
      </c>
      <c r="L2418" s="44">
        <f>IFERROR(_xll.qlIndexFixing(Index6M,$H2418,TRUE,_xll.ohTrigger(RecalcTrigger,Trigger6M)),NA())</f>
        <v>1.2325089705131334E-2</v>
      </c>
      <c r="M2418" s="183">
        <f>IFERROR(_xll.qlIndexFixing(Index1Y,$H2418,TRUE,_xll.ohTrigger(RecalcTrigger,Trigger1Y)),NA())</f>
        <v>1.2216040838388415E-2</v>
      </c>
      <c r="N2418" s="182">
        <f>IFERROR(_xll.qlIndexFixing(ONIndex1M,I2418,TRUE,_xll.ohTrigger(RecalcTrigger,Trigger1M)),NA())</f>
        <v>1.1580030393867347E-2</v>
      </c>
      <c r="O2418" s="44">
        <f>IFERROR(_xll.qlIndexFixing(ONIndex3M,I2418,TRUE,_xll.ohTrigger(RecalcTrigger,Trigger3M)),NA())</f>
        <v>1.1961775098914273E-2</v>
      </c>
      <c r="P2418" s="44">
        <f>IFERROR(_xll.qlIndexFixing(ONIndex6M,I2418,TRUE,_xll.ohTrigger(RecalcTrigger,Trigger6M)),NA())</f>
        <v>1.2353784034786486E-2</v>
      </c>
      <c r="Q2418" s="183">
        <f>IFERROR(_xll.qlIndexFixing(ONIndex1Y,I2418,TRUE,_xll.ohTrigger(RecalcTrigger,Trigger1Y)),NA())</f>
        <v>1.2302044140817259E-2</v>
      </c>
    </row>
    <row r="2419" spans="2:17" x14ac:dyDescent="0.2">
      <c r="B2419" s="39" t="s">
        <v>42</v>
      </c>
      <c r="D2419" s="42">
        <f>_xll.qlCalendarAdvance(Calendar,$D2418,B2419,"f",FALSE)</f>
        <v>56472</v>
      </c>
      <c r="E2419" s="177">
        <f>_xll.qlInterestRateIndexValueDate(IndexON,D2419)</f>
        <v>56472</v>
      </c>
      <c r="F2419" s="193">
        <f>IFERROR(_xll.qlIndexFixing(IndexON,D2419,TRUE,_xll.ohTrigger(RecalcTrigger,TriggerON)),NA())</f>
        <v>1.2178321045128726E-2</v>
      </c>
      <c r="H2419" s="42">
        <f>_xll.qlCalendarAdvance(Calendar,$H2418,B2419,"f",FALSE)</f>
        <v>56472</v>
      </c>
      <c r="I2419" s="177">
        <f>_xll.qlInterestRateIndexValueDate(Index1M,$H2419)</f>
        <v>56474</v>
      </c>
      <c r="J2419" s="182">
        <f>IFERROR(_xll.qlIndexFixing(Index1M,$H2419,TRUE,_xll.ohTrigger(RecalcTrigger,Trigger1M)),NA())</f>
        <v>1.1565641165875717E-2</v>
      </c>
      <c r="K2419" s="44">
        <f>IFERROR(_xll.qlIndexFixing(Index3M,H2419,TRUE,_xll.ohTrigger(RecalcTrigger,Trigger3M)),NA())</f>
        <v>1.1949307949276405E-2</v>
      </c>
      <c r="L2419" s="44">
        <f>IFERROR(_xll.qlIndexFixing(Index6M,$H2419,TRUE,_xll.ohTrigger(RecalcTrigger,Trigger6M)),NA())</f>
        <v>1.2319563406175252E-2</v>
      </c>
      <c r="M2419" s="183">
        <f>IFERROR(_xll.qlIndexFixing(Index1Y,$H2419,TRUE,_xll.ohTrigger(RecalcTrigger,Trigger1Y)),NA())</f>
        <v>1.220945099395521E-2</v>
      </c>
      <c r="N2419" s="182">
        <f>IFERROR(_xll.qlIndexFixing(ONIndex1M,I2419,TRUE,_xll.ohTrigger(RecalcTrigger,Trigger1M)),NA())</f>
        <v>1.1572439226572584E-2</v>
      </c>
      <c r="O2419" s="44">
        <f>IFERROR(_xll.qlIndexFixing(ONIndex3M,I2419,TRUE,_xll.ohTrigger(RecalcTrigger,Trigger3M)),NA())</f>
        <v>1.1957418632766448E-2</v>
      </c>
      <c r="P2419" s="44">
        <f>IFERROR(_xll.qlIndexFixing(ONIndex6M,I2419,TRUE,_xll.ohTrigger(RecalcTrigger,Trigger6M)),NA())</f>
        <v>1.2348705222775536E-2</v>
      </c>
      <c r="Q2419" s="183">
        <f>IFERROR(_xll.qlIndexFixing(ONIndex1Y,I2419,TRUE,_xll.ohTrigger(RecalcTrigger,Trigger1Y)),NA())</f>
        <v>1.2296065097796571E-2</v>
      </c>
    </row>
    <row r="2420" spans="2:17" x14ac:dyDescent="0.2">
      <c r="B2420" s="39" t="s">
        <v>42</v>
      </c>
      <c r="D2420" s="42">
        <f>_xll.qlCalendarAdvance(Calendar,$D2419,B2420,"f",FALSE)</f>
        <v>56479</v>
      </c>
      <c r="E2420" s="177">
        <f>_xll.qlInterestRateIndexValueDate(IndexON,D2420)</f>
        <v>56479</v>
      </c>
      <c r="F2420" s="193">
        <f>IFERROR(_xll.qlIndexFixing(IndexON,D2420,TRUE,_xll.ohTrigger(RecalcTrigger,TriggerON)),NA())</f>
        <v>1.2178321045128726E-2</v>
      </c>
      <c r="H2420" s="42">
        <f>_xll.qlCalendarAdvance(Calendar,$H2419,B2420,"f",FALSE)</f>
        <v>56479</v>
      </c>
      <c r="I2420" s="177">
        <f>_xll.qlInterestRateIndexValueDate(Index1M,$H2420)</f>
        <v>56481</v>
      </c>
      <c r="J2420" s="182">
        <f>IFERROR(_xll.qlIndexFixing(Index1M,$H2420,TRUE,_xll.ohTrigger(RecalcTrigger,Trigger1M)),NA())</f>
        <v>1.1557970830488873E-2</v>
      </c>
      <c r="K2420" s="44">
        <f>IFERROR(_xll.qlIndexFixing(Index3M,H2420,TRUE,_xll.ohTrigger(RecalcTrigger,Trigger3M)),NA())</f>
        <v>1.1944864787224211E-2</v>
      </c>
      <c r="L2420" s="44">
        <f>IFERROR(_xll.qlIndexFixing(Index6M,$H2420,TRUE,_xll.ohTrigger(RecalcTrigger,Trigger6M)),NA())</f>
        <v>1.2314004044866312E-2</v>
      </c>
      <c r="M2420" s="183">
        <f>IFERROR(_xll.qlIndexFixing(Index1Y,$H2420,TRUE,_xll.ohTrigger(RecalcTrigger,Trigger1Y)),NA())</f>
        <v>1.2202839846644954E-2</v>
      </c>
      <c r="N2420" s="182">
        <f>IFERROR(_xll.qlIndexFixing(ONIndex1M,I2420,TRUE,_xll.ohTrigger(RecalcTrigger,Trigger1M)),NA())</f>
        <v>1.1564821027221228E-2</v>
      </c>
      <c r="O2420" s="44">
        <f>IFERROR(_xll.qlIndexFixing(ONIndex3M,I2420,TRUE,_xll.ohTrigger(RecalcTrigger,Trigger3M)),NA())</f>
        <v>1.1953051622173305E-2</v>
      </c>
      <c r="P2420" s="44">
        <f>IFERROR(_xll.qlIndexFixing(ONIndex6M,I2420,TRUE,_xll.ohTrigger(RecalcTrigger,Trigger6M)),NA())</f>
        <v>1.2343594176389416E-2</v>
      </c>
      <c r="Q2420" s="183">
        <f>IFERROR(_xll.qlIndexFixing(ONIndex1Y,I2420,TRUE,_xll.ohTrigger(RecalcTrigger,Trigger1Y)),NA())</f>
        <v>1.2290065627276192E-2</v>
      </c>
    </row>
    <row r="2421" spans="2:17" x14ac:dyDescent="0.2">
      <c r="B2421" s="39" t="s">
        <v>42</v>
      </c>
      <c r="D2421" s="42">
        <f>_xll.qlCalendarAdvance(Calendar,$D2420,B2421,"f",FALSE)</f>
        <v>56486</v>
      </c>
      <c r="E2421" s="177">
        <f>_xll.qlInterestRateIndexValueDate(IndexON,D2421)</f>
        <v>56486</v>
      </c>
      <c r="F2421" s="193">
        <f>IFERROR(_xll.qlIndexFixing(IndexON,D2421,TRUE,_xll.ohTrigger(RecalcTrigger,TriggerON)),NA())</f>
        <v>1.217832104504879E-2</v>
      </c>
      <c r="H2421" s="42">
        <f>_xll.qlCalendarAdvance(Calendar,$H2420,B2421,"f",FALSE)</f>
        <v>56486</v>
      </c>
      <c r="I2421" s="177">
        <f>_xll.qlInterestRateIndexValueDate(Index1M,$H2421)</f>
        <v>56488</v>
      </c>
      <c r="J2421" s="182">
        <f>IFERROR(_xll.qlIndexFixing(Index1M,$H2421,TRUE,_xll.ohTrigger(RecalcTrigger,Trigger1M)),NA())</f>
        <v>1.155027335662806E-2</v>
      </c>
      <c r="K2421" s="44">
        <f>IFERROR(_xll.qlIndexFixing(Index3M,H2421,TRUE,_xll.ohTrigger(RecalcTrigger,Trigger3M)),NA())</f>
        <v>1.1940410988662083E-2</v>
      </c>
      <c r="L2421" s="44">
        <f>IFERROR(_xll.qlIndexFixing(Index6M,$H2421,TRUE,_xll.ohTrigger(RecalcTrigger,Trigger6M)),NA())</f>
        <v>1.2309013962278658E-2</v>
      </c>
      <c r="M2421" s="183">
        <f>IFERROR(_xll.qlIndexFixing(Index1Y,$H2421,TRUE,_xll.ohTrigger(RecalcTrigger,Trigger1Y)),NA())</f>
        <v>1.2196207370665018E-2</v>
      </c>
      <c r="N2421" s="182">
        <f>IFERROR(_xll.qlIndexFixing(ONIndex1M,I2421,TRUE,_xll.ohTrigger(RecalcTrigger,Trigger1M)),NA())</f>
        <v>1.1557175763678984E-2</v>
      </c>
      <c r="O2421" s="44">
        <f>IFERROR(_xll.qlIndexFixing(ONIndex3M,I2421,TRUE,_xll.ohTrigger(RecalcTrigger,Trigger3M)),NA())</f>
        <v>1.1948674057702391E-2</v>
      </c>
      <c r="P2421" s="44">
        <f>IFERROR(_xll.qlIndexFixing(ONIndex6M,I2421,TRUE,_xll.ohTrigger(RecalcTrigger,Trigger6M)),NA())</f>
        <v>1.2338450845348348E-2</v>
      </c>
      <c r="Q2421" s="183">
        <f>IFERROR(_xll.qlIndexFixing(ONIndex1Y,I2421,TRUE,_xll.ohTrigger(RecalcTrigger,Trigger1Y)),NA())</f>
        <v>1.2284045703196966E-2</v>
      </c>
    </row>
    <row r="2422" spans="2:17" x14ac:dyDescent="0.2">
      <c r="B2422" s="39" t="s">
        <v>42</v>
      </c>
      <c r="D2422" s="42">
        <f>_xll.qlCalendarAdvance(Calendar,$D2421,B2422,"f",FALSE)</f>
        <v>56493</v>
      </c>
      <c r="E2422" s="177">
        <f>_xll.qlInterestRateIndexValueDate(IndexON,D2422)</f>
        <v>56493</v>
      </c>
      <c r="F2422" s="193">
        <f>IFERROR(_xll.qlIndexFixing(IndexON,D2422,TRUE,_xll.ohTrigger(RecalcTrigger,TriggerON)),NA())</f>
        <v>1.217832104504879E-2</v>
      </c>
      <c r="H2422" s="42">
        <f>_xll.qlCalendarAdvance(Calendar,$H2421,B2422,"f",FALSE)</f>
        <v>56493</v>
      </c>
      <c r="I2422" s="177">
        <f>_xll.qlInterestRateIndexValueDate(Index1M,$H2422)</f>
        <v>56495</v>
      </c>
      <c r="J2422" s="182">
        <f>IFERROR(_xll.qlIndexFixing(Index1M,$H2422,TRUE,_xll.ohTrigger(RecalcTrigger,Trigger1M)),NA())</f>
        <v>1.1542548712356326E-2</v>
      </c>
      <c r="K2422" s="44">
        <f>IFERROR(_xll.qlIndexFixing(Index3M,H2422,TRUE,_xll.ohTrigger(RecalcTrigger,Trigger3M)),NA())</f>
        <v>1.1936069766993219E-2</v>
      </c>
      <c r="L2422" s="44">
        <f>IFERROR(_xll.qlIndexFixing(Index6M,$H2422,TRUE,_xll.ohTrigger(RecalcTrigger,Trigger6M)),NA())</f>
        <v>1.2303801549570146E-2</v>
      </c>
      <c r="M2422" s="183">
        <f>IFERROR(_xll.qlIndexFixing(Index1Y,$H2422,TRUE,_xll.ohTrigger(RecalcTrigger,Trigger1Y)),NA())</f>
        <v>1.2189553540223871E-2</v>
      </c>
      <c r="N2422" s="182">
        <f>IFERROR(_xll.qlIndexFixing(ONIndex1M,I2422,TRUE,_xll.ohTrigger(RecalcTrigger,Trigger1M)),NA())</f>
        <v>1.15495034041313E-2</v>
      </c>
      <c r="O2422" s="44">
        <f>IFERROR(_xll.qlIndexFixing(ONIndex3M,I2422,TRUE,_xll.ohTrigger(RecalcTrigger,Trigger3M)),NA())</f>
        <v>1.1944285929841314E-2</v>
      </c>
      <c r="P2422" s="44">
        <f>IFERROR(_xll.qlIndexFixing(ONIndex6M,I2422,TRUE,_xll.ohTrigger(RecalcTrigger,Trigger6M)),NA())</f>
        <v>1.2333275179372549E-2</v>
      </c>
      <c r="Q2422" s="183">
        <f>IFERROR(_xll.qlIndexFixing(ONIndex1Y,I2422,TRUE,_xll.ohTrigger(RecalcTrigger,Trigger1Y)),NA())</f>
        <v>1.2278005299739547E-2</v>
      </c>
    </row>
    <row r="2423" spans="2:17" x14ac:dyDescent="0.2">
      <c r="B2423" s="39" t="s">
        <v>42</v>
      </c>
      <c r="D2423" s="42">
        <f>_xll.qlCalendarAdvance(Calendar,$D2422,B2423,"f",FALSE)</f>
        <v>56500</v>
      </c>
      <c r="E2423" s="177">
        <f>_xll.qlInterestRateIndexValueDate(IndexON,D2423)</f>
        <v>56500</v>
      </c>
      <c r="F2423" s="193">
        <f>IFERROR(_xll.qlIndexFixing(IndexON,D2423,TRUE,_xll.ohTrigger(RecalcTrigger,TriggerON)),NA())</f>
        <v>1.217832104504879E-2</v>
      </c>
      <c r="H2423" s="42">
        <f>_xll.qlCalendarAdvance(Calendar,$H2422,B2423,"f",FALSE)</f>
        <v>56500</v>
      </c>
      <c r="I2423" s="177">
        <f>_xll.qlInterestRateIndexValueDate(Index1M,$H2423)</f>
        <v>56502</v>
      </c>
      <c r="J2423" s="182">
        <f>IFERROR(_xll.qlIndexFixing(Index1M,$H2423,TRUE,_xll.ohTrigger(RecalcTrigger,Trigger1M)),NA())</f>
        <v>1.1534796865744212E-2</v>
      </c>
      <c r="K2423" s="44">
        <f>IFERROR(_xll.qlIndexFixing(Index3M,H2423,TRUE,_xll.ohTrigger(RecalcTrigger,Trigger3M)),NA())</f>
        <v>1.193159557826382E-2</v>
      </c>
      <c r="L2423" s="44">
        <f>IFERROR(_xll.qlIndexFixing(Index6M,$H2423,TRUE,_xll.ohTrigger(RecalcTrigger,Trigger6M)),NA())</f>
        <v>1.2298155607523445E-2</v>
      </c>
      <c r="M2423" s="183">
        <f>IFERROR(_xll.qlIndexFixing(Index1Y,$H2423,TRUE,_xll.ohTrigger(RecalcTrigger,Trigger1Y)),NA())</f>
        <v>1.2182878329533261E-2</v>
      </c>
      <c r="N2423" s="182">
        <f>IFERROR(_xll.qlIndexFixing(ONIndex1M,I2423,TRUE,_xll.ohTrigger(RecalcTrigger,Trigger1M)),NA())</f>
        <v>1.1541803916603754E-2</v>
      </c>
      <c r="O2423" s="44">
        <f>IFERROR(_xll.qlIndexFixing(ONIndex3M,I2423,TRUE,_xll.ohTrigger(RecalcTrigger,Trigger3M)),NA())</f>
        <v>1.1939887229477364E-2</v>
      </c>
      <c r="P2423" s="44">
        <f>IFERROR(_xll.qlIndexFixing(ONIndex6M,I2423,TRUE,_xll.ohTrigger(RecalcTrigger,Trigger6M)),NA())</f>
        <v>1.2328067128102305E-2</v>
      </c>
      <c r="Q2423" s="183">
        <f>IFERROR(_xll.qlIndexFixing(ONIndex1Y,I2423,TRUE,_xll.ohTrigger(RecalcTrigger,Trigger1Y)),NA())</f>
        <v>1.2271944391084588E-2</v>
      </c>
    </row>
    <row r="2424" spans="2:17" x14ac:dyDescent="0.2">
      <c r="B2424" s="39" t="s">
        <v>42</v>
      </c>
      <c r="D2424" s="42">
        <f>_xll.qlCalendarAdvance(Calendar,$D2423,B2424,"f",FALSE)</f>
        <v>56507</v>
      </c>
      <c r="E2424" s="177">
        <f>_xll.qlInterestRateIndexValueDate(IndexON,D2424)</f>
        <v>56507</v>
      </c>
      <c r="F2424" s="193">
        <f>IFERROR(_xll.qlIndexFixing(IndexON,D2424,TRUE,_xll.ohTrigger(RecalcTrigger,TriggerON)),NA())</f>
        <v>1.217832104504879E-2</v>
      </c>
      <c r="H2424" s="42">
        <f>_xll.qlCalendarAdvance(Calendar,$H2423,B2424,"f",FALSE)</f>
        <v>56507</v>
      </c>
      <c r="I2424" s="177">
        <f>_xll.qlInterestRateIndexValueDate(Index1M,$H2424)</f>
        <v>56509</v>
      </c>
      <c r="J2424" s="182">
        <f>IFERROR(_xll.qlIndexFixing(Index1M,$H2424,TRUE,_xll.ohTrigger(RecalcTrigger,Trigger1M)),NA())</f>
        <v>1.1527017784867255E-2</v>
      </c>
      <c r="K2424" s="44">
        <f>IFERROR(_xll.qlIndexFixing(Index3M,H2424,TRUE,_xll.ohTrigger(RecalcTrigger,Trigger3M)),NA())</f>
        <v>1.1927110725891267E-2</v>
      </c>
      <c r="L2424" s="44">
        <f>IFERROR(_xll.qlIndexFixing(Index6M,$H2424,TRUE,_xll.ohTrigger(RecalcTrigger,Trigger6M)),NA())</f>
        <v>1.229247642509613E-2</v>
      </c>
      <c r="M2424" s="183">
        <f>IFERROR(_xll.qlIndexFixing(Index1Y,$H2424,TRUE,_xll.ohTrigger(RecalcTrigger,Trigger1Y)),NA())</f>
        <v>1.2176181712804941E-2</v>
      </c>
      <c r="N2424" s="182">
        <f>IFERROR(_xll.qlIndexFixing(ONIndex1M,I2424,TRUE,_xll.ohTrigger(RecalcTrigger,Trigger1M)),NA())</f>
        <v>1.1534077269121923E-2</v>
      </c>
      <c r="O2424" s="44">
        <f>IFERROR(_xll.qlIndexFixing(ONIndex3M,I2424,TRUE,_xll.ohTrigger(RecalcTrigger,Trigger3M)),NA())</f>
        <v>1.1935477947178086E-2</v>
      </c>
      <c r="P2424" s="44">
        <f>IFERROR(_xll.qlIndexFixing(ONIndex6M,I2424,TRUE,_xll.ohTrigger(RecalcTrigger,Trigger6M)),NA())</f>
        <v>1.2322826641497642E-2</v>
      </c>
      <c r="Q2424" s="183">
        <f>IFERROR(_xll.qlIndexFixing(ONIndex1Y,I2424,TRUE,_xll.ohTrigger(RecalcTrigger,Trigger1Y)),NA())</f>
        <v>1.2265862951252871E-2</v>
      </c>
    </row>
    <row r="2425" spans="2:17" x14ac:dyDescent="0.2">
      <c r="B2425" s="39" t="s">
        <v>42</v>
      </c>
      <c r="D2425" s="42">
        <f>_xll.qlCalendarAdvance(Calendar,$D2424,B2425,"f",FALSE)</f>
        <v>56514</v>
      </c>
      <c r="E2425" s="177">
        <f>_xll.qlInterestRateIndexValueDate(IndexON,D2425)</f>
        <v>56514</v>
      </c>
      <c r="F2425" s="193">
        <f>IFERROR(_xll.qlIndexFixing(IndexON,D2425,TRUE,_xll.ohTrigger(RecalcTrigger,TriggerON)),NA())</f>
        <v>1.2178321045208662E-2</v>
      </c>
      <c r="H2425" s="42">
        <f>_xll.qlCalendarAdvance(Calendar,$H2424,B2425,"f",FALSE)</f>
        <v>56514</v>
      </c>
      <c r="I2425" s="177">
        <f>_xll.qlInterestRateIndexValueDate(Index1M,$H2425)</f>
        <v>56516</v>
      </c>
      <c r="J2425" s="182">
        <f>IFERROR(_xll.qlIndexFixing(Index1M,$H2425,TRUE,_xll.ohTrigger(RecalcTrigger,Trigger1M)),NA())</f>
        <v>1.1519211437798493E-2</v>
      </c>
      <c r="K2425" s="44">
        <f>IFERROR(_xll.qlIndexFixing(Index3M,H2425,TRUE,_xll.ohTrigger(RecalcTrigger,Trigger3M)),NA())</f>
        <v>1.1922615200507226E-2</v>
      </c>
      <c r="L2425" s="44">
        <f>IFERROR(_xll.qlIndexFixing(Index6M,$H2425,TRUE,_xll.ohTrigger(RecalcTrigger,Trigger6M)),NA())</f>
        <v>1.2286763951990754E-2</v>
      </c>
      <c r="M2425" s="183">
        <f>IFERROR(_xll.qlIndexFixing(Index1Y,$H2425,TRUE,_xll.ohTrigger(RecalcTrigger,Trigger1Y)),NA())</f>
        <v>1.2169463664255482E-2</v>
      </c>
      <c r="N2425" s="182">
        <f>IFERROR(_xll.qlIndexFixing(ONIndex1M,I2425,TRUE,_xll.ohTrigger(RecalcTrigger,Trigger1M)),NA())</f>
        <v>1.1526323429711383E-2</v>
      </c>
      <c r="O2425" s="44">
        <f>IFERROR(_xll.qlIndexFixing(ONIndex3M,I2425,TRUE,_xll.ohTrigger(RecalcTrigger,Trigger3M)),NA())</f>
        <v>1.1931058073271217E-2</v>
      </c>
      <c r="P2425" s="44">
        <f>IFERROR(_xll.qlIndexFixing(ONIndex6M,I2425,TRUE,_xll.ohTrigger(RecalcTrigger,Trigger6M)),NA())</f>
        <v>1.2317553669118908E-2</v>
      </c>
      <c r="Q2425" s="183">
        <f>IFERROR(_xll.qlIndexFixing(ONIndex1Y,I2425,TRUE,_xll.ohTrigger(RecalcTrigger,Trigger1Y)),NA())</f>
        <v>1.2259760954265175E-2</v>
      </c>
    </row>
    <row r="2426" spans="2:17" x14ac:dyDescent="0.2">
      <c r="B2426" s="39" t="s">
        <v>42</v>
      </c>
      <c r="D2426" s="42">
        <f>_xll.qlCalendarAdvance(Calendar,$D2425,B2426,"f",FALSE)</f>
        <v>56521</v>
      </c>
      <c r="E2426" s="177">
        <f>_xll.qlInterestRateIndexValueDate(IndexON,D2426)</f>
        <v>56521</v>
      </c>
      <c r="F2426" s="193">
        <f>IFERROR(_xll.qlIndexFixing(IndexON,D2426,TRUE,_xll.ohTrigger(RecalcTrigger,TriggerON)),NA())</f>
        <v>1.217832104504879E-2</v>
      </c>
      <c r="H2426" s="42">
        <f>_xll.qlCalendarAdvance(Calendar,$H2425,B2426,"f",FALSE)</f>
        <v>56521</v>
      </c>
      <c r="I2426" s="177">
        <f>_xll.qlInterestRateIndexValueDate(Index1M,$H2426)</f>
        <v>56523</v>
      </c>
      <c r="J2426" s="182">
        <f>IFERROR(_xll.qlIndexFixing(Index1M,$H2426,TRUE,_xll.ohTrigger(RecalcTrigger,Trigger1M)),NA())</f>
        <v>1.1511377792600974E-2</v>
      </c>
      <c r="K2426" s="44">
        <f>IFERROR(_xll.qlIndexFixing(Index3M,H2426,TRUE,_xll.ohTrigger(RecalcTrigger,Trigger3M)),NA())</f>
        <v>1.1917600962892761E-2</v>
      </c>
      <c r="L2426" s="44">
        <f>IFERROR(_xll.qlIndexFixing(Index6M,$H2426,TRUE,_xll.ohTrigger(RecalcTrigger,Trigger6M)),NA())</f>
        <v>1.2280805167409568E-2</v>
      </c>
      <c r="M2426" s="183">
        <f>IFERROR(_xll.qlIndexFixing(Index1Y,$H2426,TRUE,_xll.ohTrigger(RecalcTrigger,Trigger1Y)),NA())</f>
        <v>1.2162724158101235E-2</v>
      </c>
      <c r="N2426" s="182">
        <f>IFERROR(_xll.qlIndexFixing(ONIndex1M,I2426,TRUE,_xll.ohTrigger(RecalcTrigger,Trigger1M)),NA())</f>
        <v>1.1518542366557583E-2</v>
      </c>
      <c r="O2426" s="44">
        <f>IFERROR(_xll.qlIndexFixing(ONIndex3M,I2426,TRUE,_xll.ohTrigger(RecalcTrigger,Trigger3M)),NA())</f>
        <v>1.1926627598803918E-2</v>
      </c>
      <c r="P2426" s="44">
        <f>IFERROR(_xll.qlIndexFixing(ONIndex6M,I2426,TRUE,_xll.ohTrigger(RecalcTrigger,Trigger6M)),NA())</f>
        <v>1.2312248160526451E-2</v>
      </c>
      <c r="Q2426" s="183">
        <f>IFERROR(_xll.qlIndexFixing(ONIndex1Y,I2426,TRUE,_xll.ohTrigger(RecalcTrigger,Trigger1Y)),NA())</f>
        <v>1.2253638374462028E-2</v>
      </c>
    </row>
    <row r="2427" spans="2:17" x14ac:dyDescent="0.2">
      <c r="B2427" s="39" t="s">
        <v>42</v>
      </c>
      <c r="D2427" s="42">
        <f>_xll.qlCalendarAdvance(Calendar,$D2426,B2427,"f",FALSE)</f>
        <v>56528</v>
      </c>
      <c r="E2427" s="177">
        <f>_xll.qlInterestRateIndexValueDate(IndexON,D2427)</f>
        <v>56528</v>
      </c>
      <c r="F2427" s="193">
        <f>IFERROR(_xll.qlIndexFixing(IndexON,D2427,TRUE,_xll.ohTrigger(RecalcTrigger,TriggerON)),NA())</f>
        <v>1.217832104504879E-2</v>
      </c>
      <c r="H2427" s="42">
        <f>_xll.qlCalendarAdvance(Calendar,$H2426,B2427,"f",FALSE)</f>
        <v>56528</v>
      </c>
      <c r="I2427" s="177">
        <f>_xll.qlInterestRateIndexValueDate(Index1M,$H2427)</f>
        <v>56530</v>
      </c>
      <c r="J2427" s="182">
        <f>IFERROR(_xll.qlIndexFixing(Index1M,$H2427,TRUE,_xll.ohTrigger(RecalcTrigger,Trigger1M)),NA())</f>
        <v>1.1503516817352732E-2</v>
      </c>
      <c r="K2427" s="44">
        <f>IFERROR(_xll.qlIndexFixing(Index3M,H2427,TRUE,_xll.ohTrigger(RecalcTrigger,Trigger3M)),NA())</f>
        <v>1.1913464306018575E-2</v>
      </c>
      <c r="L2427" s="44">
        <f>IFERROR(_xll.qlIndexFixing(Index6M,$H2427,TRUE,_xll.ohTrigger(RecalcTrigger,Trigger6M)),NA())</f>
        <v>1.2275023362891772E-2</v>
      </c>
      <c r="M2427" s="183">
        <f>IFERROR(_xll.qlIndexFixing(Index1Y,$H2427,TRUE,_xll.ohTrigger(RecalcTrigger,Trigger1Y)),NA())</f>
        <v>1.2155963168562054E-2</v>
      </c>
      <c r="N2427" s="182">
        <f>IFERROR(_xll.qlIndexFixing(ONIndex1M,I2427,TRUE,_xll.ohTrigger(RecalcTrigger,Trigger1M)),NA())</f>
        <v>1.15107340476861E-2</v>
      </c>
      <c r="O2427" s="44">
        <f>IFERROR(_xll.qlIndexFixing(ONIndex3M,I2427,TRUE,_xll.ohTrigger(RecalcTrigger,Trigger3M)),NA())</f>
        <v>1.1922186514103927E-2</v>
      </c>
      <c r="P2427" s="44">
        <f>IFERROR(_xll.qlIndexFixing(ONIndex6M,I2427,TRUE,_xll.ohTrigger(RecalcTrigger,Trigger6M)),NA())</f>
        <v>1.2306910065840171E-2</v>
      </c>
      <c r="Q2427" s="183">
        <f>IFERROR(_xll.qlIndexFixing(ONIndex1Y,I2427,TRUE,_xll.ohTrigger(RecalcTrigger,Trigger1Y)),NA())</f>
        <v>1.2247495185784274E-2</v>
      </c>
    </row>
    <row r="2428" spans="2:17" x14ac:dyDescent="0.2">
      <c r="B2428" s="39" t="s">
        <v>42</v>
      </c>
      <c r="D2428" s="42">
        <f>_xll.qlCalendarAdvance(Calendar,$D2427,B2428,"f",FALSE)</f>
        <v>56535</v>
      </c>
      <c r="E2428" s="177">
        <f>_xll.qlInterestRateIndexValueDate(IndexON,D2428)</f>
        <v>56535</v>
      </c>
      <c r="F2428" s="193">
        <f>IFERROR(_xll.qlIndexFixing(IndexON,D2428,TRUE,_xll.ohTrigger(RecalcTrigger,TriggerON)),NA())</f>
        <v>1.2178321045128726E-2</v>
      </c>
      <c r="H2428" s="42">
        <f>_xll.qlCalendarAdvance(Calendar,$H2427,B2428,"f",FALSE)</f>
        <v>56535</v>
      </c>
      <c r="I2428" s="177">
        <f>_xll.qlInterestRateIndexValueDate(Index1M,$H2428)</f>
        <v>56537</v>
      </c>
      <c r="J2428" s="182">
        <f>IFERROR(_xll.qlIndexFixing(Index1M,$H2428,TRUE,_xll.ohTrigger(RecalcTrigger,Trigger1M)),NA())</f>
        <v>1.1495628480126807E-2</v>
      </c>
      <c r="K2428" s="44">
        <f>IFERROR(_xll.qlIndexFixing(Index3M,H2428,TRUE,_xll.ohTrigger(RecalcTrigger,Trigger3M)),NA())</f>
        <v>1.1908935789617575E-2</v>
      </c>
      <c r="L2428" s="44">
        <f>IFERROR(_xll.qlIndexFixing(Index6M,$H2428,TRUE,_xll.ohTrigger(RecalcTrigger,Trigger6M)),NA())</f>
        <v>1.2269208112183985E-2</v>
      </c>
      <c r="M2428" s="183">
        <f>IFERROR(_xll.qlIndexFixing(Index1Y,$H2428,TRUE,_xll.ohTrigger(RecalcTrigger,Trigger1Y)),NA())</f>
        <v>1.2149180669858449E-2</v>
      </c>
      <c r="N2428" s="182">
        <f>IFERROR(_xll.qlIndexFixing(ONIndex1M,I2428,TRUE,_xll.ohTrigger(RecalcTrigger,Trigger1M)),NA())</f>
        <v>1.1502898441042575E-2</v>
      </c>
      <c r="O2428" s="44">
        <f>IFERROR(_xll.qlIndexFixing(ONIndex3M,I2428,TRUE,_xll.ohTrigger(RecalcTrigger,Trigger3M)),NA())</f>
        <v>1.1917734809898661E-2</v>
      </c>
      <c r="P2428" s="44">
        <f>IFERROR(_xll.qlIndexFixing(ONIndex6M,I2428,TRUE,_xll.ohTrigger(RecalcTrigger,Trigger6M)),NA())</f>
        <v>1.2301539334540479E-2</v>
      </c>
      <c r="Q2428" s="183">
        <f>IFERROR(_xll.qlIndexFixing(ONIndex1Y,I2428,TRUE,_xll.ohTrigger(RecalcTrigger,Trigger1Y)),NA())</f>
        <v>1.224133136233263E-2</v>
      </c>
    </row>
    <row r="2429" spans="2:17" x14ac:dyDescent="0.2">
      <c r="B2429" s="39" t="s">
        <v>42</v>
      </c>
      <c r="D2429" s="42">
        <f>_xll.qlCalendarAdvance(Calendar,$D2428,B2429,"f",FALSE)</f>
        <v>56542</v>
      </c>
      <c r="E2429" s="177">
        <f>_xll.qlInterestRateIndexValueDate(IndexON,D2429)</f>
        <v>56542</v>
      </c>
      <c r="F2429" s="193">
        <f>IFERROR(_xll.qlIndexFixing(IndexON,D2429,TRUE,_xll.ohTrigger(RecalcTrigger,TriggerON)),NA())</f>
        <v>1.217832104504879E-2</v>
      </c>
      <c r="H2429" s="42">
        <f>_xll.qlCalendarAdvance(Calendar,$H2428,B2429,"f",FALSE)</f>
        <v>56542</v>
      </c>
      <c r="I2429" s="177">
        <f>_xll.qlInterestRateIndexValueDate(Index1M,$H2429)</f>
        <v>56544</v>
      </c>
      <c r="J2429" s="182">
        <f>IFERROR(_xll.qlIndexFixing(Index1M,$H2429,TRUE,_xll.ohTrigger(RecalcTrigger,Trigger1M)),NA())</f>
        <v>1.1487712748993739E-2</v>
      </c>
      <c r="K2429" s="44">
        <f>IFERROR(_xll.qlIndexFixing(Index3M,H2429,TRUE,_xll.ohTrigger(RecalcTrigger,Trigger3M)),NA())</f>
        <v>1.1904396561775275E-2</v>
      </c>
      <c r="L2429" s="44">
        <f>IFERROR(_xll.qlIndexFixing(Index6M,$H2429,TRUE,_xll.ohTrigger(RecalcTrigger,Trigger6M)),NA())</f>
        <v>1.2263359364998078E-2</v>
      </c>
      <c r="M2429" s="183">
        <f>IFERROR(_xll.qlIndexFixing(Index1Y,$H2429,TRUE,_xll.ohTrigger(RecalcTrigger,Trigger1Y)),NA())</f>
        <v>1.2142376636215096E-2</v>
      </c>
      <c r="N2429" s="182">
        <f>IFERROR(_xll.qlIndexFixing(ONIndex1M,I2429,TRUE,_xll.ohTrigger(RecalcTrigger,Trigger1M)),NA())</f>
        <v>1.1495035514492713E-2</v>
      </c>
      <c r="O2429" s="44">
        <f>IFERROR(_xll.qlIndexFixing(ONIndex3M,I2429,TRUE,_xll.ohTrigger(RecalcTrigger,Trigger3M)),NA())</f>
        <v>1.1913272476755665E-2</v>
      </c>
      <c r="P2429" s="44">
        <f>IFERROR(_xll.qlIndexFixing(ONIndex6M,I2429,TRUE,_xll.ohTrigger(RecalcTrigger,Trigger6M)),NA())</f>
        <v>1.2296135916507467E-2</v>
      </c>
      <c r="Q2429" s="183">
        <f>IFERROR(_xll.qlIndexFixing(ONIndex1Y,I2429,TRUE,_xll.ohTrigger(RecalcTrigger,Trigger1Y)),NA())</f>
        <v>1.2235146878207814E-2</v>
      </c>
    </row>
    <row r="2430" spans="2:17" x14ac:dyDescent="0.2">
      <c r="B2430" s="39" t="s">
        <v>42</v>
      </c>
      <c r="D2430" s="42">
        <f>_xll.qlCalendarAdvance(Calendar,$D2429,B2430,"f",FALSE)</f>
        <v>56549</v>
      </c>
      <c r="E2430" s="177">
        <f>_xll.qlInterestRateIndexValueDate(IndexON,D2430)</f>
        <v>56549</v>
      </c>
      <c r="F2430" s="193">
        <f>IFERROR(_xll.qlIndexFixing(IndexON,D2430,TRUE,_xll.ohTrigger(RecalcTrigger,TriggerON)),NA())</f>
        <v>1.2178321045128726E-2</v>
      </c>
      <c r="H2430" s="42">
        <f>_xll.qlCalendarAdvance(Calendar,$H2429,B2430,"f",FALSE)</f>
        <v>56549</v>
      </c>
      <c r="I2430" s="177">
        <f>_xll.qlInterestRateIndexValueDate(Index1M,$H2430)</f>
        <v>56551</v>
      </c>
      <c r="J2430" s="182">
        <f>IFERROR(_xll.qlIndexFixing(Index1M,$H2430,TRUE,_xll.ohTrigger(RecalcTrigger,Trigger1M)),NA())</f>
        <v>1.1479769592024069E-2</v>
      </c>
      <c r="K2430" s="44">
        <f>IFERROR(_xll.qlIndexFixing(Index3M,H2430,TRUE,_xll.ohTrigger(RecalcTrigger,Trigger3M)),NA())</f>
        <v>1.1899846613126125E-2</v>
      </c>
      <c r="L2430" s="44">
        <f>IFERROR(_xll.qlIndexFixing(Index6M,$H2430,TRUE,_xll.ohTrigger(RecalcTrigger,Trigger6M)),NA())</f>
        <v>1.2257477071048562E-2</v>
      </c>
      <c r="M2430" s="183">
        <f>IFERROR(_xll.qlIndexFixing(Index1Y,$H2430,TRUE,_xll.ohTrigger(RecalcTrigger,Trigger1Y)),NA())</f>
        <v>1.2135551041856667E-2</v>
      </c>
      <c r="N2430" s="182">
        <f>IFERROR(_xll.qlIndexFixing(ONIndex1M,I2430,TRUE,_xll.ohTrigger(RecalcTrigger,Trigger1M)),NA())</f>
        <v>1.1487145236461771E-2</v>
      </c>
      <c r="O2430" s="44">
        <f>IFERROR(_xll.qlIndexFixing(ONIndex3M,I2430,TRUE,_xll.ohTrigger(RecalcTrigger,Trigger3M)),NA())</f>
        <v>1.1908799505482293E-2</v>
      </c>
      <c r="P2430" s="44">
        <f>IFERROR(_xll.qlIndexFixing(ONIndex6M,I2430,TRUE,_xll.ohTrigger(RecalcTrigger,Trigger6M)),NA())</f>
        <v>1.2290699761301482E-2</v>
      </c>
      <c r="Q2430" s="183">
        <f>IFERROR(_xll.qlIndexFixing(ONIndex1Y,I2430,TRUE,_xll.ohTrigger(RecalcTrigger,Trigger1Y)),NA())</f>
        <v>1.2228941707510543E-2</v>
      </c>
    </row>
    <row r="2431" spans="2:17" x14ac:dyDescent="0.2">
      <c r="B2431" s="39" t="s">
        <v>42</v>
      </c>
      <c r="D2431" s="42">
        <f>_xll.qlCalendarAdvance(Calendar,$D2430,B2431,"f",FALSE)</f>
        <v>56556</v>
      </c>
      <c r="E2431" s="177">
        <f>_xll.qlInterestRateIndexValueDate(IndexON,D2431)</f>
        <v>56556</v>
      </c>
      <c r="F2431" s="193">
        <f>IFERROR(_xll.qlIndexFixing(IndexON,D2431,TRUE,_xll.ohTrigger(RecalcTrigger,TriggerON)),NA())</f>
        <v>1.217832104504879E-2</v>
      </c>
      <c r="H2431" s="42">
        <f>_xll.qlCalendarAdvance(Calendar,$H2430,B2431,"f",FALSE)</f>
        <v>56556</v>
      </c>
      <c r="I2431" s="177">
        <f>_xll.qlInterestRateIndexValueDate(Index1M,$H2431)</f>
        <v>56558</v>
      </c>
      <c r="J2431" s="182">
        <f>IFERROR(_xll.qlIndexFixing(Index1M,$H2431,TRUE,_xll.ohTrigger(RecalcTrigger,Trigger1M)),NA())</f>
        <v>1.1471798977293335E-2</v>
      </c>
      <c r="K2431" s="44">
        <f>IFERROR(_xll.qlIndexFixing(Index3M,H2431,TRUE,_xll.ohTrigger(RecalcTrigger,Trigger3M)),NA())</f>
        <v>1.1895285934303702E-2</v>
      </c>
      <c r="L2431" s="44">
        <f>IFERROR(_xll.qlIndexFixing(Index6M,$H2431,TRUE,_xll.ohTrigger(RecalcTrigger,Trigger6M)),NA())</f>
        <v>1.2251787192788221E-2</v>
      </c>
      <c r="M2431" s="183">
        <f>IFERROR(_xll.qlIndexFixing(Index1Y,$H2431,TRUE,_xll.ohTrigger(RecalcTrigger,Trigger1Y)),NA())</f>
        <v>1.2128703861011338E-2</v>
      </c>
      <c r="N2431" s="182">
        <f>IFERROR(_xll.qlIndexFixing(ONIndex1M,I2431,TRUE,_xll.ohTrigger(RecalcTrigger,Trigger1M)),NA())</f>
        <v>1.1479227574815454E-2</v>
      </c>
      <c r="O2431" s="44">
        <f>IFERROR(_xll.qlIndexFixing(ONIndex3M,I2431,TRUE,_xll.ohTrigger(RecalcTrigger,Trigger3M)),NA())</f>
        <v>1.1904315886486216E-2</v>
      </c>
      <c r="P2431" s="44">
        <f>IFERROR(_xll.qlIndexFixing(ONIndex6M,I2431,TRUE,_xll.ohTrigger(RecalcTrigger,Trigger6M)),NA())</f>
        <v>1.2285230818722681E-2</v>
      </c>
      <c r="Q2431" s="183">
        <f>IFERROR(_xll.qlIndexFixing(ONIndex1Y,I2431,TRUE,_xll.ohTrigger(RecalcTrigger,Trigger1Y)),NA())</f>
        <v>1.2222715824501407E-2</v>
      </c>
    </row>
    <row r="2432" spans="2:17" x14ac:dyDescent="0.2">
      <c r="B2432" s="39" t="s">
        <v>42</v>
      </c>
      <c r="D2432" s="42">
        <f>_xll.qlCalendarAdvance(Calendar,$D2431,B2432,"f",FALSE)</f>
        <v>56563</v>
      </c>
      <c r="E2432" s="177">
        <f>_xll.qlInterestRateIndexValueDate(IndexON,D2432)</f>
        <v>56563</v>
      </c>
      <c r="F2432" s="193">
        <f>IFERROR(_xll.qlIndexFixing(IndexON,D2432,TRUE,_xll.ohTrigger(RecalcTrigger,TriggerON)),NA())</f>
        <v>1.2178321045128726E-2</v>
      </c>
      <c r="H2432" s="42">
        <f>_xll.qlCalendarAdvance(Calendar,$H2431,B2432,"f",FALSE)</f>
        <v>56563</v>
      </c>
      <c r="I2432" s="177">
        <f>_xll.qlInterestRateIndexValueDate(Index1M,$H2432)</f>
        <v>56565</v>
      </c>
      <c r="J2432" s="182">
        <f>IFERROR(_xll.qlIndexFixing(Index1M,$H2432,TRUE,_xll.ohTrigger(RecalcTrigger,Trigger1M)),NA())</f>
        <v>1.1463800872877072E-2</v>
      </c>
      <c r="K2432" s="44">
        <f>IFERROR(_xll.qlIndexFixing(Index3M,H2432,TRUE,_xll.ohTrigger(RecalcTrigger,Trigger3M)),NA())</f>
        <v>1.1890714515944194E-2</v>
      </c>
      <c r="L2432" s="44">
        <f>IFERROR(_xll.qlIndexFixing(Index6M,$H2432,TRUE,_xll.ohTrigger(RecalcTrigger,Trigger6M)),NA())</f>
        <v>1.2245840276818609E-2</v>
      </c>
      <c r="M2432" s="183">
        <f>IFERROR(_xll.qlIndexFixing(Index1Y,$H2432,TRUE,_xll.ohTrigger(RecalcTrigger,Trigger1Y)),NA())</f>
        <v>1.212183506790882E-2</v>
      </c>
      <c r="N2432" s="182">
        <f>IFERROR(_xll.qlIndexFixing(ONIndex1M,I2432,TRUE,_xll.ohTrigger(RecalcTrigger,Trigger1M)),NA())</f>
        <v>1.1471282497659274E-2</v>
      </c>
      <c r="O2432" s="44">
        <f>IFERROR(_xll.qlIndexFixing(ONIndex3M,I2432,TRUE,_xll.ohTrigger(RecalcTrigger,Trigger3M)),NA())</f>
        <v>1.189982161057479E-2</v>
      </c>
      <c r="P2432" s="44">
        <f>IFERROR(_xll.qlIndexFixing(ONIndex6M,I2432,TRUE,_xll.ohTrigger(RecalcTrigger,Trigger6M)),NA())</f>
        <v>1.2279729038491283E-2</v>
      </c>
      <c r="Q2432" s="183">
        <f>IFERROR(_xll.qlIndexFixing(ONIndex1Y,I2432,TRUE,_xll.ohTrigger(RecalcTrigger,Trigger1Y)),NA())</f>
        <v>1.2216469203041314E-2</v>
      </c>
    </row>
    <row r="2433" spans="2:17" x14ac:dyDescent="0.2">
      <c r="B2433" s="39" t="s">
        <v>42</v>
      </c>
      <c r="D2433" s="42">
        <f>_xll.qlCalendarAdvance(Calendar,$D2432,B2433,"f",FALSE)</f>
        <v>56570</v>
      </c>
      <c r="E2433" s="177">
        <f>_xll.qlInterestRateIndexValueDate(IndexON,D2433)</f>
        <v>56570</v>
      </c>
      <c r="F2433" s="193">
        <f>IFERROR(_xll.qlIndexFixing(IndexON,D2433,TRUE,_xll.ohTrigger(RecalcTrigger,TriggerON)),NA())</f>
        <v>1.2178321045128726E-2</v>
      </c>
      <c r="H2433" s="42">
        <f>_xll.qlCalendarAdvance(Calendar,$H2432,B2433,"f",FALSE)</f>
        <v>56570</v>
      </c>
      <c r="I2433" s="177">
        <f>_xll.qlInterestRateIndexValueDate(Index1M,$H2433)</f>
        <v>56572</v>
      </c>
      <c r="J2433" s="182">
        <f>IFERROR(_xll.qlIndexFixing(Index1M,$H2433,TRUE,_xll.ohTrigger(RecalcTrigger,Trigger1M)),NA())</f>
        <v>1.1455775246848321E-2</v>
      </c>
      <c r="K2433" s="44">
        <f>IFERROR(_xll.qlIndexFixing(Index3M,H2433,TRUE,_xll.ohTrigger(RecalcTrigger,Trigger3M)),NA())</f>
        <v>1.1886132348682918E-2</v>
      </c>
      <c r="L2433" s="44">
        <f>IFERROR(_xll.qlIndexFixing(Index6M,$H2433,TRUE,_xll.ohTrigger(RecalcTrigger,Trigger6M)),NA())</f>
        <v>1.2239859667878814E-2</v>
      </c>
      <c r="M2433" s="183">
        <f>IFERROR(_xll.qlIndexFixing(Index1Y,$H2433,TRUE,_xll.ohTrigger(RecalcTrigger,Trigger1Y)),NA())</f>
        <v>1.2114944636781231E-2</v>
      </c>
      <c r="N2433" s="182">
        <f>IFERROR(_xll.qlIndexFixing(ONIndex1M,I2433,TRUE,_xll.ohTrigger(RecalcTrigger,Trigger1M)),NA())</f>
        <v>1.1463309973018809E-2</v>
      </c>
      <c r="O2433" s="44">
        <f>IFERROR(_xll.qlIndexFixing(ONIndex3M,I2433,TRUE,_xll.ohTrigger(RecalcTrigger,Trigger3M)),NA())</f>
        <v>1.1895316668235623E-2</v>
      </c>
      <c r="P2433" s="44">
        <f>IFERROR(_xll.qlIndexFixing(ONIndex6M,I2433,TRUE,_xll.ohTrigger(RecalcTrigger,Trigger6M)),NA())</f>
        <v>1.2274194370407443E-2</v>
      </c>
      <c r="Q2433" s="183">
        <f>IFERROR(_xll.qlIndexFixing(ONIndex1Y,I2433,TRUE,_xll.ohTrigger(RecalcTrigger,Trigger1Y)),NA())</f>
        <v>1.2210201817390853E-2</v>
      </c>
    </row>
    <row r="2434" spans="2:17" x14ac:dyDescent="0.2">
      <c r="B2434" s="39" t="s">
        <v>42</v>
      </c>
      <c r="D2434" s="42">
        <f>_xll.qlCalendarAdvance(Calendar,$D2433,B2434,"f",FALSE)</f>
        <v>56577</v>
      </c>
      <c r="E2434" s="177">
        <f>_xll.qlInterestRateIndexValueDate(IndexON,D2434)</f>
        <v>56577</v>
      </c>
      <c r="F2434" s="193">
        <f>IFERROR(_xll.qlIndexFixing(IndexON,D2434,TRUE,_xll.ohTrigger(RecalcTrigger,TriggerON)),NA())</f>
        <v>1.217832104504879E-2</v>
      </c>
      <c r="H2434" s="42">
        <f>_xll.qlCalendarAdvance(Calendar,$H2433,B2434,"f",FALSE)</f>
        <v>56577</v>
      </c>
      <c r="I2434" s="177">
        <f>_xll.qlInterestRateIndexValueDate(Index1M,$H2434)</f>
        <v>56579</v>
      </c>
      <c r="J2434" s="182">
        <f>IFERROR(_xll.qlIndexFixing(Index1M,$H2434,TRUE,_xll.ohTrigger(RecalcTrigger,Trigger1M)),NA())</f>
        <v>1.1447722067277621E-2</v>
      </c>
      <c r="K2434" s="44">
        <f>IFERROR(_xll.qlIndexFixing(Index3M,H2434,TRUE,_xll.ohTrigger(RecalcTrigger,Trigger3M)),NA())</f>
        <v>1.1881539423154321E-2</v>
      </c>
      <c r="L2434" s="44">
        <f>IFERROR(_xll.qlIndexFixing(Index6M,$H2434,TRUE,_xll.ohTrigger(RecalcTrigger,Trigger6M)),NA())</f>
        <v>1.2233845315691707E-2</v>
      </c>
      <c r="M2434" s="183">
        <f>IFERROR(_xll.qlIndexFixing(Index1Y,$H2434,TRUE,_xll.ohTrigger(RecalcTrigger,Trigger1Y)),NA())</f>
        <v>1.2108032541862223E-2</v>
      </c>
      <c r="N2434" s="182">
        <f>IFERROR(_xll.qlIndexFixing(ONIndex1M,I2434,TRUE,_xll.ohTrigger(RecalcTrigger,Trigger1M)),NA())</f>
        <v>1.1455309968919636E-2</v>
      </c>
      <c r="O2434" s="44">
        <f>IFERROR(_xll.qlIndexFixing(ONIndex3M,I2434,TRUE,_xll.ohTrigger(RecalcTrigger,Trigger3M)),NA())</f>
        <v>1.1890801050116195E-2</v>
      </c>
      <c r="P2434" s="44">
        <f>IFERROR(_xll.qlIndexFixing(ONIndex6M,I2434,TRUE,_xll.ohTrigger(RecalcTrigger,Trigger6M)),NA())</f>
        <v>1.2268626764271318E-2</v>
      </c>
      <c r="Q2434" s="183">
        <f>IFERROR(_xll.qlIndexFixing(ONIndex1Y,I2434,TRUE,_xll.ohTrigger(RecalcTrigger,Trigger1Y)),NA())</f>
        <v>1.2203913641650743E-2</v>
      </c>
    </row>
    <row r="2435" spans="2:17" x14ac:dyDescent="0.2">
      <c r="B2435" s="39" t="s">
        <v>42</v>
      </c>
      <c r="D2435" s="42">
        <f>_xll.qlCalendarAdvance(Calendar,$D2434,B2435,"f",FALSE)</f>
        <v>56584</v>
      </c>
      <c r="E2435" s="177">
        <f>_xll.qlInterestRateIndexValueDate(IndexON,D2435)</f>
        <v>56584</v>
      </c>
      <c r="F2435" s="193">
        <f>IFERROR(_xll.qlIndexFixing(IndexON,D2435,TRUE,_xll.ohTrigger(RecalcTrigger,TriggerON)),NA())</f>
        <v>1.2178321045208662E-2</v>
      </c>
      <c r="H2435" s="42">
        <f>_xll.qlCalendarAdvance(Calendar,$H2434,B2435,"f",FALSE)</f>
        <v>56584</v>
      </c>
      <c r="I2435" s="177">
        <f>_xll.qlInterestRateIndexValueDate(Index1M,$H2435)</f>
        <v>56586</v>
      </c>
      <c r="J2435" s="182">
        <f>IFERROR(_xll.qlIndexFixing(Index1M,$H2435,TRUE,_xll.ohTrigger(RecalcTrigger,Trigger1M)),NA())</f>
        <v>1.1439641302238013E-2</v>
      </c>
      <c r="K2435" s="44">
        <f>IFERROR(_xll.qlIndexFixing(Index3M,H2435,TRUE,_xll.ohTrigger(RecalcTrigger,Trigger3M)),NA())</f>
        <v>1.1877205920098888E-2</v>
      </c>
      <c r="L2435" s="44">
        <f>IFERROR(_xll.qlIndexFixing(Index6M,$H2435,TRUE,_xll.ohTrigger(RecalcTrigger,Trigger6M)),NA())</f>
        <v>1.2227560640022481E-2</v>
      </c>
      <c r="M2435" s="183">
        <f>IFERROR(_xll.qlIndexFixing(Index1Y,$H2435,TRUE,_xll.ohTrigger(RecalcTrigger,Trigger1Y)),NA())</f>
        <v>1.2101098757388955E-2</v>
      </c>
      <c r="N2435" s="182">
        <f>IFERROR(_xll.qlIndexFixing(ONIndex1M,I2435,TRUE,_xll.ohTrigger(RecalcTrigger,Trigger1M)),NA())</f>
        <v>1.1447282453307395E-2</v>
      </c>
      <c r="O2435" s="44">
        <f>IFERROR(_xll.qlIndexFixing(ONIndex3M,I2435,TRUE,_xll.ohTrigger(RecalcTrigger,Trigger3M)),NA())</f>
        <v>1.1886274746784053E-2</v>
      </c>
      <c r="P2435" s="44">
        <f>IFERROR(_xll.qlIndexFixing(ONIndex6M,I2435,TRUE,_xll.ohTrigger(RecalcTrigger,Trigger6M)),NA())</f>
        <v>1.2263026169483382E-2</v>
      </c>
      <c r="Q2435" s="183">
        <f>IFERROR(_xll.qlIndexFixing(ONIndex1Y,I2435,TRUE,_xll.ohTrigger(RecalcTrigger,Trigger1Y)),NA())</f>
        <v>1.2197604649921701E-2</v>
      </c>
    </row>
    <row r="2436" spans="2:17" x14ac:dyDescent="0.2">
      <c r="B2436" s="39" t="s">
        <v>42</v>
      </c>
      <c r="D2436" s="42">
        <f>_xll.qlCalendarAdvance(Calendar,$D2435,B2436,"f",FALSE)</f>
        <v>56591</v>
      </c>
      <c r="E2436" s="177">
        <f>_xll.qlInterestRateIndexValueDate(IndexON,D2436)</f>
        <v>56591</v>
      </c>
      <c r="F2436" s="193">
        <f>IFERROR(_xll.qlIndexFixing(IndexON,D2436,TRUE,_xll.ohTrigger(RecalcTrigger,TriggerON)),NA())</f>
        <v>1.2178321045128726E-2</v>
      </c>
      <c r="H2436" s="42">
        <f>_xll.qlCalendarAdvance(Calendar,$H2435,B2436,"f",FALSE)</f>
        <v>56591</v>
      </c>
      <c r="I2436" s="177">
        <f>_xll.qlInterestRateIndexValueDate(Index1M,$H2436)</f>
        <v>56593</v>
      </c>
      <c r="J2436" s="182">
        <f>IFERROR(_xll.qlIndexFixing(Index1M,$H2436,TRUE,_xll.ohTrigger(RecalcTrigger,Trigger1M)),NA())</f>
        <v>1.1431532919812526E-2</v>
      </c>
      <c r="K2436" s="44">
        <f>IFERROR(_xll.qlIndexFixing(Index3M,H2436,TRUE,_xll.ohTrigger(RecalcTrigger,Trigger3M)),NA())</f>
        <v>1.1872593296852862E-2</v>
      </c>
      <c r="L2436" s="44">
        <f>IFERROR(_xll.qlIndexFixing(Index6M,$H2436,TRUE,_xll.ohTrigger(RecalcTrigger,Trigger6M)),NA())</f>
        <v>1.2221476009628663E-2</v>
      </c>
      <c r="M2436" s="183">
        <f>IFERROR(_xll.qlIndexFixing(Index1Y,$H2436,TRUE,_xll.ohTrigger(RecalcTrigger,Trigger1Y)),NA())</f>
        <v>1.209414325759858E-2</v>
      </c>
      <c r="N2436" s="182">
        <f>IFERROR(_xll.qlIndexFixing(ONIndex1M,I2436,TRUE,_xll.ohTrigger(RecalcTrigger,Trigger1M)),NA())</f>
        <v>1.1439227394447471E-2</v>
      </c>
      <c r="O2436" s="44">
        <f>IFERROR(_xll.qlIndexFixing(ONIndex3M,I2436,TRUE,_xll.ohTrigger(RecalcTrigger,Trigger3M)),NA())</f>
        <v>1.188173774904655E-2</v>
      </c>
      <c r="P2436" s="44">
        <f>IFERROR(_xll.qlIndexFixing(ONIndex6M,I2436,TRUE,_xll.ohTrigger(RecalcTrigger,Trigger6M)),NA())</f>
        <v>1.22573925360836E-2</v>
      </c>
      <c r="Q2436" s="183">
        <f>IFERROR(_xll.qlIndexFixing(ONIndex1Y,I2436,TRUE,_xll.ohTrigger(RecalcTrigger,Trigger1Y)),NA())</f>
        <v>1.2191274816144571E-2</v>
      </c>
    </row>
    <row r="2437" spans="2:17" x14ac:dyDescent="0.2">
      <c r="B2437" s="39" t="s">
        <v>42</v>
      </c>
      <c r="D2437" s="42">
        <f>_xll.qlCalendarAdvance(Calendar,$D2436,B2437,"f",FALSE)</f>
        <v>56598</v>
      </c>
      <c r="E2437" s="177">
        <f>_xll.qlInterestRateIndexValueDate(IndexON,D2437)</f>
        <v>56598</v>
      </c>
      <c r="F2437" s="193">
        <f>IFERROR(_xll.qlIndexFixing(IndexON,D2437,TRUE,_xll.ohTrigger(RecalcTrigger,TriggerON)),NA())</f>
        <v>1.2178321045128726E-2</v>
      </c>
      <c r="H2437" s="42">
        <f>_xll.qlCalendarAdvance(Calendar,$H2436,B2437,"f",FALSE)</f>
        <v>56598</v>
      </c>
      <c r="I2437" s="177">
        <f>_xll.qlInterestRateIndexValueDate(Index1M,$H2437)</f>
        <v>56600</v>
      </c>
      <c r="J2437" s="182">
        <f>IFERROR(_xll.qlIndexFixing(Index1M,$H2437,TRUE,_xll.ohTrigger(RecalcTrigger,Trigger1M)),NA())</f>
        <v>1.1423396888069204E-2</v>
      </c>
      <c r="K2437" s="44">
        <f>IFERROR(_xll.qlIndexFixing(Index3M,H2437,TRUE,_xll.ohTrigger(RecalcTrigger,Trigger3M)),NA())</f>
        <v>1.1867969889175711E-2</v>
      </c>
      <c r="L2437" s="44">
        <f>IFERROR(_xll.qlIndexFixing(Index6M,$H2437,TRUE,_xll.ohTrigger(RecalcTrigger,Trigger6M)),NA())</f>
        <v>1.2215357480538687E-2</v>
      </c>
      <c r="M2437" s="183">
        <f>IFERROR(_xll.qlIndexFixing(Index1Y,$H2437,TRUE,_xll.ohTrigger(RecalcTrigger,Trigger1Y)),NA())</f>
        <v>1.2087166016732634E-2</v>
      </c>
      <c r="N2437" s="182">
        <f>IFERROR(_xll.qlIndexFixing(ONIndex1M,I2437,TRUE,_xll.ohTrigger(RecalcTrigger,Trigger1M)),NA())</f>
        <v>1.1431144760205569E-2</v>
      </c>
      <c r="O2437" s="44">
        <f>IFERROR(_xll.qlIndexFixing(ONIndex3M,I2437,TRUE,_xll.ohTrigger(RecalcTrigger,Trigger3M)),NA())</f>
        <v>1.1877190047471231E-2</v>
      </c>
      <c r="P2437" s="44">
        <f>IFERROR(_xll.qlIndexFixing(ONIndex6M,I2437,TRUE,_xll.ohTrigger(RecalcTrigger,Trigger6M)),NA())</f>
        <v>1.2251725813632319E-2</v>
      </c>
      <c r="Q2437" s="183">
        <f>IFERROR(_xll.qlIndexFixing(ONIndex1Y,I2437,TRUE,_xll.ohTrigger(RecalcTrigger,Trigger1Y)),NA())</f>
        <v>1.2184924114659879E-2</v>
      </c>
    </row>
    <row r="2438" spans="2:17" x14ac:dyDescent="0.2">
      <c r="B2438" s="39" t="s">
        <v>42</v>
      </c>
      <c r="D2438" s="42">
        <f>_xll.qlCalendarAdvance(Calendar,$D2437,B2438,"f",FALSE)</f>
        <v>56605</v>
      </c>
      <c r="E2438" s="177">
        <f>_xll.qlInterestRateIndexValueDate(IndexON,D2438)</f>
        <v>56605</v>
      </c>
      <c r="F2438" s="193">
        <f>IFERROR(_xll.qlIndexFixing(IndexON,D2438,TRUE,_xll.ohTrigger(RecalcTrigger,TriggerON)),NA())</f>
        <v>1.2178321045128726E-2</v>
      </c>
      <c r="H2438" s="42">
        <f>_xll.qlCalendarAdvance(Calendar,$H2437,B2438,"f",FALSE)</f>
        <v>56605</v>
      </c>
      <c r="I2438" s="177">
        <f>_xll.qlInterestRateIndexValueDate(Index1M,$H2438)</f>
        <v>56607</v>
      </c>
      <c r="J2438" s="182">
        <f>IFERROR(_xll.qlIndexFixing(Index1M,$H2438,TRUE,_xll.ohTrigger(RecalcTrigger,Trigger1M)),NA())</f>
        <v>1.1415233175081085E-2</v>
      </c>
      <c r="K2438" s="44">
        <f>IFERROR(_xll.qlIndexFixing(Index3M,H2438,TRUE,_xll.ohTrigger(RecalcTrigger,Trigger3M)),NA())</f>
        <v>1.1863335687700705E-2</v>
      </c>
      <c r="L2438" s="44">
        <f>IFERROR(_xll.qlIndexFixing(Index6M,$H2438,TRUE,_xll.ohTrigger(RecalcTrigger,Trigger6M)),NA())</f>
        <v>1.220920500248595E-2</v>
      </c>
      <c r="M2438" s="183">
        <f>IFERROR(_xll.qlIndexFixing(Index1Y,$H2438,TRUE,_xll.ohTrigger(RecalcTrigger,Trigger1Y)),NA())</f>
        <v>1.2080167009033312E-2</v>
      </c>
      <c r="N2438" s="182">
        <f>IFERROR(_xll.qlIndexFixing(ONIndex1M,I2438,TRUE,_xll.ohTrigger(RecalcTrigger,Trigger1M)),NA())</f>
        <v>1.1421873657440074E-2</v>
      </c>
      <c r="O2438" s="44">
        <f>IFERROR(_xll.qlIndexFixing(ONIndex3M,I2438,TRUE,_xll.ohTrigger(RecalcTrigger,Trigger3M)),NA())</f>
        <v>1.1871979555273526E-2</v>
      </c>
      <c r="P2438" s="44">
        <f>IFERROR(_xll.qlIndexFixing(ONIndex6M,I2438,TRUE,_xll.ohTrigger(RecalcTrigger,Trigger6M)),NA())</f>
        <v>1.2245208977921251E-2</v>
      </c>
      <c r="Q2438" s="183">
        <f>IFERROR(_xll.qlIndexFixing(ONIndex1Y,I2438,TRUE,_xll.ohTrigger(RecalcTrigger,Trigger1Y)),NA())</f>
        <v>1.2177640584400962E-2</v>
      </c>
    </row>
    <row r="2439" spans="2:17" x14ac:dyDescent="0.2">
      <c r="B2439" s="39" t="s">
        <v>42</v>
      </c>
      <c r="D2439" s="42">
        <f>_xll.qlCalendarAdvance(Calendar,$D2438,B2439,"f",FALSE)</f>
        <v>56612</v>
      </c>
      <c r="E2439" s="177">
        <f>_xll.qlInterestRateIndexValueDate(IndexON,D2439)</f>
        <v>56612</v>
      </c>
      <c r="F2439" s="193">
        <f>IFERROR(_xll.qlIndexFixing(IndexON,D2439,TRUE,_xll.ohTrigger(RecalcTrigger,TriggerON)),NA())</f>
        <v>1.217832104504879E-2</v>
      </c>
      <c r="H2439" s="42">
        <f>_xll.qlCalendarAdvance(Calendar,$H2438,B2439,"f",FALSE)</f>
        <v>56612</v>
      </c>
      <c r="I2439" s="177">
        <f>_xll.qlInterestRateIndexValueDate(Index1M,$H2439)</f>
        <v>56614</v>
      </c>
      <c r="J2439" s="182">
        <f>IFERROR(_xll.qlIndexFixing(Index1M,$H2439,TRUE,_xll.ohTrigger(RecalcTrigger,Trigger1M)),NA())</f>
        <v>1.1408261570208895E-2</v>
      </c>
      <c r="K2439" s="44">
        <f>IFERROR(_xll.qlIndexFixing(Index3M,H2439,TRUE,_xll.ohTrigger(RecalcTrigger,Trigger3M)),NA())</f>
        <v>1.1858690683065554E-2</v>
      </c>
      <c r="L2439" s="44">
        <f>IFERROR(_xll.qlIndexFixing(Index6M,$H2439,TRUE,_xll.ohTrigger(RecalcTrigger,Trigger6M)),NA())</f>
        <v>1.2203265646550072E-2</v>
      </c>
      <c r="M2439" s="183">
        <f>IFERROR(_xll.qlIndexFixing(Index1Y,$H2439,TRUE,_xll.ohTrigger(RecalcTrigger,Trigger1Y)),NA())</f>
        <v>1.2073146208745653E-2</v>
      </c>
      <c r="N2439" s="182">
        <f>IFERROR(_xll.qlIndexFixing(ONIndex1M,I2439,TRUE,_xll.ohTrigger(RecalcTrigger,Trigger1M)),NA())</f>
        <v>1.1413731825751228E-2</v>
      </c>
      <c r="O2439" s="44">
        <f>IFERROR(_xll.qlIndexFixing(ONIndex3M,I2439,TRUE,_xll.ohTrigger(RecalcTrigger,Trigger3M)),NA())</f>
        <v>1.1867408885350983E-2</v>
      </c>
      <c r="P2439" s="44">
        <f>IFERROR(_xll.qlIndexFixing(ONIndex6M,I2439,TRUE,_xll.ohTrigger(RecalcTrigger,Trigger6M)),NA())</f>
        <v>1.2239471181203498E-2</v>
      </c>
      <c r="Q2439" s="183">
        <f>IFERROR(_xll.qlIndexFixing(ONIndex1Y,I2439,TRUE,_xll.ohTrigger(RecalcTrigger,Trigger1Y)),NA())</f>
        <v>1.2171245078995696E-2</v>
      </c>
    </row>
    <row r="2440" spans="2:17" x14ac:dyDescent="0.2">
      <c r="B2440" s="39" t="s">
        <v>42</v>
      </c>
      <c r="D2440" s="42">
        <f>_xll.qlCalendarAdvance(Calendar,$D2439,B2440,"f",FALSE)</f>
        <v>56619</v>
      </c>
      <c r="E2440" s="177">
        <f>_xll.qlInterestRateIndexValueDate(IndexON,D2440)</f>
        <v>56619</v>
      </c>
      <c r="F2440" s="193">
        <f>IFERROR(_xll.qlIndexFixing(IndexON,D2440,TRUE,_xll.ohTrigger(RecalcTrigger,TriggerON)),NA())</f>
        <v>1.2178321045128726E-2</v>
      </c>
      <c r="H2440" s="42">
        <f>_xll.qlCalendarAdvance(Calendar,$H2439,B2440,"f",FALSE)</f>
        <v>56619</v>
      </c>
      <c r="I2440" s="177">
        <f>_xll.qlInterestRateIndexValueDate(Index1M,$H2440)</f>
        <v>56621</v>
      </c>
      <c r="J2440" s="182">
        <f>IFERROR(_xll.qlIndexFixing(Index1M,$H2440,TRUE,_xll.ohTrigger(RecalcTrigger,Trigger1M)),NA())</f>
        <v>1.1398822577692591E-2</v>
      </c>
      <c r="K2440" s="44">
        <f>IFERROR(_xll.qlIndexFixing(Index3M,H2440,TRUE,_xll.ohTrigger(RecalcTrigger,Trigger3M)),NA())</f>
        <v>1.1854034865905305E-2</v>
      </c>
      <c r="L2440" s="44">
        <f>IFERROR(_xll.qlIndexFixing(Index6M,$H2440,TRUE,_xll.ohTrigger(RecalcTrigger,Trigger6M)),NA())</f>
        <v>1.2197047779212156E-2</v>
      </c>
      <c r="M2440" s="183">
        <f>IFERROR(_xll.qlIndexFixing(Index1Y,$H2440,TRUE,_xll.ohTrigger(RecalcTrigger,Trigger1Y)),NA())</f>
        <v>1.2066103590116232E-2</v>
      </c>
      <c r="N2440" s="182">
        <f>IFERROR(_xll.qlIndexFixing(ONIndex1M,I2440,TRUE,_xll.ohTrigger(RecalcTrigger,Trigger1M)),NA())</f>
        <v>1.1406731086402999E-2</v>
      </c>
      <c r="O2440" s="44">
        <f>IFERROR(_xll.qlIndexFixing(ONIndex3M,I2440,TRUE,_xll.ohTrigger(RecalcTrigger,Trigger3M)),NA())</f>
        <v>1.1863482625633637E-2</v>
      </c>
      <c r="P2440" s="44">
        <f>IFERROR(_xll.qlIndexFixing(ONIndex6M,I2440,TRUE,_xll.ohTrigger(RecalcTrigger,Trigger6M)),NA())</f>
        <v>1.2234526609891105E-2</v>
      </c>
      <c r="Q2440" s="183">
        <f>IFERROR(_xll.qlIndexFixing(ONIndex1Y,I2440,TRUE,_xll.ohTrigger(RecalcTrigger,Trigger1Y)),NA())</f>
        <v>1.2165746544248179E-2</v>
      </c>
    </row>
    <row r="2441" spans="2:17" x14ac:dyDescent="0.2">
      <c r="B2441" s="39" t="s">
        <v>42</v>
      </c>
      <c r="D2441" s="42">
        <f>_xll.qlCalendarAdvance(Calendar,$D2440,B2441,"f",FALSE)</f>
        <v>56626</v>
      </c>
      <c r="E2441" s="177">
        <f>_xll.qlInterestRateIndexValueDate(IndexON,D2441)</f>
        <v>56626</v>
      </c>
      <c r="F2441" s="193">
        <f>IFERROR(_xll.qlIndexFixing(IndexON,D2441,TRUE,_xll.ohTrigger(RecalcTrigger,TriggerON)),NA())</f>
        <v>1.217832104504879E-2</v>
      </c>
      <c r="H2441" s="42">
        <f>_xll.qlCalendarAdvance(Calendar,$H2440,B2441,"f",FALSE)</f>
        <v>56626</v>
      </c>
      <c r="I2441" s="177">
        <f>_xll.qlInterestRateIndexValueDate(Index1M,$H2441)</f>
        <v>56628</v>
      </c>
      <c r="J2441" s="182">
        <f>IFERROR(_xll.qlIndexFixing(Index1M,$H2441,TRUE,_xll.ohTrigger(RecalcTrigger,Trigger1M)),NA())</f>
        <v>1.1390575629435795E-2</v>
      </c>
      <c r="K2441" s="44">
        <f>IFERROR(_xll.qlIndexFixing(Index3M,H2441,TRUE,_xll.ohTrigger(RecalcTrigger,Trigger3M)),NA())</f>
        <v>1.184936822685323E-2</v>
      </c>
      <c r="L2441" s="44">
        <f>IFERROR(_xll.qlIndexFixing(Index6M,$H2441,TRUE,_xll.ohTrigger(RecalcTrigger,Trigger6M)),NA())</f>
        <v>1.2190795816758117E-2</v>
      </c>
      <c r="M2441" s="183">
        <f>IFERROR(_xll.qlIndexFixing(Index1Y,$H2441,TRUE,_xll.ohTrigger(RecalcTrigger,Trigger1Y)),NA())</f>
        <v>1.2059039127394686E-2</v>
      </c>
      <c r="N2441" s="182">
        <f>IFERROR(_xll.qlIndexFixing(ONIndex1M,I2441,TRUE,_xll.ohTrigger(RecalcTrigger,Trigger1M)),NA())</f>
        <v>1.1398537831448508E-2</v>
      </c>
      <c r="O2441" s="44">
        <f>IFERROR(_xll.qlIndexFixing(ONIndex3M,I2441,TRUE,_xll.ohTrigger(RecalcTrigger,Trigger3M)),NA())</f>
        <v>1.1858892014782185E-2</v>
      </c>
      <c r="P2441" s="44">
        <f>IFERROR(_xll.qlIndexFixing(ONIndex6M,I2441,TRUE,_xll.ohTrigger(RecalcTrigger,Trigger6M)),NA())</f>
        <v>1.2228727028915642E-2</v>
      </c>
      <c r="Q2441" s="183">
        <f>IFERROR(_xll.qlIndexFixing(ONIndex1Y,I2441,TRUE,_xll.ohTrigger(RecalcTrigger,Trigger1Y)),NA())</f>
        <v>1.2159312112540732E-2</v>
      </c>
    </row>
    <row r="2442" spans="2:17" x14ac:dyDescent="0.2">
      <c r="B2442" s="39" t="s">
        <v>42</v>
      </c>
      <c r="D2442" s="42">
        <f>_xll.qlCalendarAdvance(Calendar,$D2441,B2442,"f",FALSE)</f>
        <v>56633</v>
      </c>
      <c r="E2442" s="177">
        <f>_xll.qlInterestRateIndexValueDate(IndexON,D2442)</f>
        <v>56633</v>
      </c>
      <c r="F2442" s="193">
        <f>IFERROR(_xll.qlIndexFixing(IndexON,D2442,TRUE,_xll.ohTrigger(RecalcTrigger,TriggerON)),NA())</f>
        <v>1.2178321045128726E-2</v>
      </c>
      <c r="H2442" s="42">
        <f>_xll.qlCalendarAdvance(Calendar,$H2441,B2442,"f",FALSE)</f>
        <v>56633</v>
      </c>
      <c r="I2442" s="177">
        <f>_xll.qlInterestRateIndexValueDate(Index1M,$H2442)</f>
        <v>56635</v>
      </c>
      <c r="J2442" s="182">
        <f>IFERROR(_xll.qlIndexFixing(Index1M,$H2442,TRUE,_xll.ohTrigger(RecalcTrigger,Trigger1M)),NA())</f>
        <v>1.1382300872246343E-2</v>
      </c>
      <c r="K2442" s="44">
        <f>IFERROR(_xll.qlIndexFixing(Index3M,H2442,TRUE,_xll.ohTrigger(RecalcTrigger,Trigger3M)),NA())</f>
        <v>1.1844690756547926E-2</v>
      </c>
      <c r="L2442" s="44">
        <f>IFERROR(_xll.qlIndexFixing(Index6M,$H2442,TRUE,_xll.ohTrigger(RecalcTrigger,Trigger6M)),NA())</f>
        <v>1.2184509708931141E-2</v>
      </c>
      <c r="M2442" s="183">
        <f>IFERROR(_xll.qlIndexFixing(Index1Y,$H2442,TRUE,_xll.ohTrigger(RecalcTrigger,Trigger1Y)),NA())</f>
        <v>1.2051952794832187E-2</v>
      </c>
      <c r="N2442" s="182">
        <f>IFERROR(_xll.qlIndexFixing(ONIndex1M,I2442,TRUE,_xll.ohTrigger(RecalcTrigger,Trigger1M)),NA())</f>
        <v>1.1390316841479731E-2</v>
      </c>
      <c r="O2442" s="44">
        <f>IFERROR(_xll.qlIndexFixing(ONIndex3M,I2442,TRUE,_xll.ohTrigger(RecalcTrigger,Trigger3M)),NA())</f>
        <v>1.1854290653250388E-2</v>
      </c>
      <c r="P2442" s="44">
        <f>IFERROR(_xll.qlIndexFixing(ONIndex6M,I2442,TRUE,_xll.ohTrigger(RecalcTrigger,Trigger6M)),NA())</f>
        <v>1.2222894107649651E-2</v>
      </c>
      <c r="Q2442" s="183">
        <f>IFERROR(_xll.qlIndexFixing(ONIndex1Y,I2442,TRUE,_xll.ohTrigger(RecalcTrigger,Trigger1Y)),NA())</f>
        <v>1.2152856683629309E-2</v>
      </c>
    </row>
    <row r="2443" spans="2:17" x14ac:dyDescent="0.2">
      <c r="B2443" s="39" t="s">
        <v>42</v>
      </c>
      <c r="D2443" s="42">
        <f>_xll.qlCalendarAdvance(Calendar,$D2442,B2443,"f",FALSE)</f>
        <v>56640</v>
      </c>
      <c r="E2443" s="177">
        <f>_xll.qlInterestRateIndexValueDate(IndexON,D2443)</f>
        <v>56640</v>
      </c>
      <c r="F2443" s="193">
        <f>IFERROR(_xll.qlIndexFixing(IndexON,D2443,TRUE,_xll.ohTrigger(RecalcTrigger,TriggerON)),NA())</f>
        <v>1.217832104504879E-2</v>
      </c>
      <c r="H2443" s="42">
        <f>_xll.qlCalendarAdvance(Calendar,$H2442,B2443,"f",FALSE)</f>
        <v>56640</v>
      </c>
      <c r="I2443" s="177">
        <f>_xll.qlInterestRateIndexValueDate(Index1M,$H2443)</f>
        <v>56642</v>
      </c>
      <c r="J2443" s="182">
        <f>IFERROR(_xll.qlIndexFixing(Index1M,$H2443,TRUE,_xll.ohTrigger(RecalcTrigger,Trigger1M)),NA())</f>
        <v>1.1375245081675395E-2</v>
      </c>
      <c r="K2443" s="44">
        <f>IFERROR(_xll.qlIndexFixing(Index3M,H2443,TRUE,_xll.ohTrigger(RecalcTrigger,Trigger3M)),NA())</f>
        <v>1.1840002445624442E-2</v>
      </c>
      <c r="L2443" s="44">
        <f>IFERROR(_xll.qlIndexFixing(Index6M,$H2443,TRUE,_xll.ohTrigger(RecalcTrigger,Trigger6M)),NA())</f>
        <v>1.2178189405477503E-2</v>
      </c>
      <c r="M2443" s="183">
        <f>IFERROR(_xll.qlIndexFixing(Index1Y,$H2443,TRUE,_xll.ohTrigger(RecalcTrigger,Trigger1Y)),NA())</f>
        <v>1.2044844566682318E-2</v>
      </c>
      <c r="N2443" s="182">
        <f>IFERROR(_xll.qlIndexFixing(ONIndex1M,I2443,TRUE,_xll.ohTrigger(RecalcTrigger,Trigger1M)),NA())</f>
        <v>1.1382068084522245E-2</v>
      </c>
      <c r="O2443" s="44">
        <f>IFERROR(_xll.qlIndexFixing(ONIndex3M,I2443,TRUE,_xll.ohTrigger(RecalcTrigger,Trigger3M)),NA())</f>
        <v>1.1849678531445917E-2</v>
      </c>
      <c r="P2443" s="44">
        <f>IFERROR(_xll.qlIndexFixing(ONIndex6M,I2443,TRUE,_xll.ohTrigger(RecalcTrigger,Trigger6M)),NA())</f>
        <v>1.2217027795573543E-2</v>
      </c>
      <c r="Q2443" s="183">
        <f>IFERROR(_xll.qlIndexFixing(ONIndex1Y,I2443,TRUE,_xll.ohTrigger(RecalcTrigger,Trigger1Y)),NA())</f>
        <v>1.2146380231294884E-2</v>
      </c>
    </row>
    <row r="2444" spans="2:17" x14ac:dyDescent="0.2">
      <c r="B2444" s="39" t="s">
        <v>42</v>
      </c>
      <c r="D2444" s="42">
        <f>_xll.qlCalendarAdvance(Calendar,$D2443,B2444,"f",FALSE)</f>
        <v>56647</v>
      </c>
      <c r="E2444" s="177">
        <f>_xll.qlInterestRateIndexValueDate(IndexON,D2444)</f>
        <v>56647</v>
      </c>
      <c r="F2444" s="193">
        <f>IFERROR(_xll.qlIndexFixing(IndexON,D2444,TRUE,_xll.ohTrigger(RecalcTrigger,TriggerON)),NA())</f>
        <v>1.217832104504879E-2</v>
      </c>
      <c r="H2444" s="42">
        <f>_xll.qlCalendarAdvance(Calendar,$H2443,B2444,"f",FALSE)</f>
        <v>56647</v>
      </c>
      <c r="I2444" s="177">
        <f>_xll.qlInterestRateIndexValueDate(Index1M,$H2444)</f>
        <v>56649</v>
      </c>
      <c r="J2444" s="182">
        <f>IFERROR(_xll.qlIndexFixing(Index1M,$H2444,TRUE,_xll.ohTrigger(RecalcTrigger,Trigger1M)),NA())</f>
        <v>1.1367338790569155E-2</v>
      </c>
      <c r="K2444" s="44">
        <f>IFERROR(_xll.qlIndexFixing(Index3M,H2444,TRUE,_xll.ohTrigger(RecalcTrigger,Trigger3M)),NA())</f>
        <v>1.1835446587592389E-2</v>
      </c>
      <c r="L2444" s="44">
        <f>IFERROR(_xll.qlIndexFixing(Index6M,$H2444,TRUE,_xll.ohTrigger(RecalcTrigger,Trigger6M)),NA())</f>
        <v>1.2171834856141713E-2</v>
      </c>
      <c r="M2444" s="183">
        <f>IFERROR(_xll.qlIndexFixing(Index1Y,$H2444,TRUE,_xll.ohTrigger(RecalcTrigger,Trigger1Y)),NA())</f>
        <v>1.2037711051186095E-2</v>
      </c>
      <c r="N2444" s="182">
        <f>IFERROR(_xll.qlIndexFixing(ONIndex1M,I2444,TRUE,_xll.ohTrigger(RecalcTrigger,Trigger1M)),NA())</f>
        <v>1.1373791528521693E-2</v>
      </c>
      <c r="O2444" s="44">
        <f>IFERROR(_xll.qlIndexFixing(ONIndex3M,I2444,TRUE,_xll.ohTrigger(RecalcTrigger,Trigger3M)),NA())</f>
        <v>1.1845055640176128E-2</v>
      </c>
      <c r="P2444" s="44">
        <f>IFERROR(_xll.qlIndexFixing(ONIndex6M,I2444,TRUE,_xll.ohTrigger(RecalcTrigger,Trigger6M)),NA())</f>
        <v>1.2211128042807218E-2</v>
      </c>
      <c r="Q2444" s="183">
        <f>IFERROR(_xll.qlIndexFixing(ONIndex1Y,I2444,TRUE,_xll.ohTrigger(RecalcTrigger,Trigger1Y)),NA())</f>
        <v>1.2139882730037854E-2</v>
      </c>
    </row>
    <row r="2445" spans="2:17" x14ac:dyDescent="0.2">
      <c r="B2445" s="39" t="s">
        <v>42</v>
      </c>
      <c r="D2445" s="42">
        <f>_xll.qlCalendarAdvance(Calendar,$D2444,B2445,"f",FALSE)</f>
        <v>56654</v>
      </c>
      <c r="E2445" s="177">
        <f>_xll.qlInterestRateIndexValueDate(IndexON,D2445)</f>
        <v>56654</v>
      </c>
      <c r="F2445" s="193">
        <f>IFERROR(_xll.qlIndexFixing(IndexON,D2445,TRUE,_xll.ohTrigger(RecalcTrigger,TriggerON)),NA())</f>
        <v>1.217832104504879E-2</v>
      </c>
      <c r="H2445" s="42">
        <f>_xll.qlCalendarAdvance(Calendar,$H2444,B2445,"f",FALSE)</f>
        <v>56654</v>
      </c>
      <c r="I2445" s="177">
        <f>_xll.qlInterestRateIndexValueDate(Index1M,$H2445)</f>
        <v>56656</v>
      </c>
      <c r="J2445" s="182">
        <f>IFERROR(_xll.qlIndexFixing(Index1M,$H2445,TRUE,_xll.ohTrigger(RecalcTrigger,Trigger1M)),NA())</f>
        <v>1.1358989451346295E-2</v>
      </c>
      <c r="K2445" s="44">
        <f>IFERROR(_xll.qlIndexFixing(Index3M,H2445,TRUE,_xll.ohTrigger(RecalcTrigger,Trigger3M)),NA())</f>
        <v>1.1830737499309027E-2</v>
      </c>
      <c r="L2445" s="44">
        <f>IFERROR(_xll.qlIndexFixing(Index6M,$H2445,TRUE,_xll.ohTrigger(RecalcTrigger,Trigger6M)),NA())</f>
        <v>1.2165446010675346E-2</v>
      </c>
      <c r="M2445" s="183">
        <f>IFERROR(_xll.qlIndexFixing(Index1Y,$H2445,TRUE,_xll.ohTrigger(RecalcTrigger,Trigger1Y)),NA())</f>
        <v>1.2030494387265837E-2</v>
      </c>
      <c r="N2445" s="182">
        <f>IFERROR(_xll.qlIndexFixing(ONIndex1M,I2445,TRUE,_xll.ohTrigger(RecalcTrigger,Trigger1M)),NA())</f>
        <v>1.1365487141663522E-2</v>
      </c>
      <c r="O2445" s="44">
        <f>IFERROR(_xll.qlIndexFixing(ONIndex3M,I2445,TRUE,_xll.ohTrigger(RecalcTrigger,Trigger3M)),NA())</f>
        <v>1.1840421970088499E-2</v>
      </c>
      <c r="P2445" s="44">
        <f>IFERROR(_xll.qlIndexFixing(ONIndex6M,I2445,TRUE,_xll.ohTrigger(RecalcTrigger,Trigger6M)),NA())</f>
        <v>1.2205194798911023E-2</v>
      </c>
      <c r="Q2445" s="183">
        <f>IFERROR(_xll.qlIndexFixing(ONIndex1Y,I2445,TRUE,_xll.ohTrigger(RecalcTrigger,Trigger1Y)),NA())</f>
        <v>1.2133364153879E-2</v>
      </c>
    </row>
    <row r="2446" spans="2:17" x14ac:dyDescent="0.2">
      <c r="B2446" s="39" t="s">
        <v>42</v>
      </c>
      <c r="D2446" s="42">
        <f>_xll.qlCalendarAdvance(Calendar,$D2445,B2446,"f",FALSE)</f>
        <v>56661</v>
      </c>
      <c r="E2446" s="177">
        <f>_xll.qlInterestRateIndexValueDate(IndexON,D2446)</f>
        <v>56661</v>
      </c>
      <c r="F2446" s="193">
        <f>IFERROR(_xll.qlIndexFixing(IndexON,D2446,TRUE,_xll.ohTrigger(RecalcTrigger,TriggerON)),NA())</f>
        <v>1.2178321045128726E-2</v>
      </c>
      <c r="H2446" s="42">
        <f>_xll.qlCalendarAdvance(Calendar,$H2445,B2446,"f",FALSE)</f>
        <v>56661</v>
      </c>
      <c r="I2446" s="177">
        <f>_xll.qlInterestRateIndexValueDate(Index1M,$H2446)</f>
        <v>56663</v>
      </c>
      <c r="J2446" s="182">
        <f>IFERROR(_xll.qlIndexFixing(Index1M,$H2446,TRUE,_xll.ohTrigger(RecalcTrigger,Trigger1M)),NA())</f>
        <v>1.1350612187360934E-2</v>
      </c>
      <c r="K2446" s="44">
        <f>IFERROR(_xll.qlIndexFixing(Index3M,H2446,TRUE,_xll.ohTrigger(RecalcTrigger,Trigger3M)),NA())</f>
        <v>1.1826017543281209E-2</v>
      </c>
      <c r="L2446" s="44">
        <f>IFERROR(_xll.qlIndexFixing(Index6M,$H2446,TRUE,_xll.ohTrigger(RecalcTrigger,Trigger6M)),NA())</f>
        <v>1.2159022818829536E-2</v>
      </c>
      <c r="M2446" s="183">
        <f>IFERROR(_xll.qlIndexFixing(Index1Y,$H2446,TRUE,_xll.ohTrigger(RecalcTrigger,Trigger1Y)),NA())</f>
        <v>1.2023174270941236E-2</v>
      </c>
      <c r="N2446" s="182">
        <f>IFERROR(_xll.qlIndexFixing(ONIndex1M,I2446,TRUE,_xll.ohTrigger(RecalcTrigger,Trigger1M)),NA())</f>
        <v>1.1357154891973309E-2</v>
      </c>
      <c r="O2446" s="44">
        <f>IFERROR(_xll.qlIndexFixing(ONIndex3M,I2446,TRUE,_xll.ohTrigger(RecalcTrigger,Trigger3M)),NA())</f>
        <v>1.1835777511830514E-2</v>
      </c>
      <c r="P2446" s="44">
        <f>IFERROR(_xll.qlIndexFixing(ONIndex6M,I2446,TRUE,_xll.ohTrigger(RecalcTrigger,Trigger6M)),NA())</f>
        <v>1.2199228013605179E-2</v>
      </c>
      <c r="Q2446" s="183">
        <f>IFERROR(_xll.qlIndexFixing(ONIndex1Y,I2446,TRUE,_xll.ohTrigger(RecalcTrigger,Trigger1Y)),NA())</f>
        <v>1.212682447651936E-2</v>
      </c>
    </row>
    <row r="2447" spans="2:17" x14ac:dyDescent="0.2">
      <c r="B2447" s="39" t="s">
        <v>42</v>
      </c>
      <c r="D2447" s="42">
        <f>_xll.qlCalendarAdvance(Calendar,$D2446,B2447,"f",FALSE)</f>
        <v>56668</v>
      </c>
      <c r="E2447" s="177">
        <f>_xll.qlInterestRateIndexValueDate(IndexON,D2447)</f>
        <v>56668</v>
      </c>
      <c r="F2447" s="193">
        <f>IFERROR(_xll.qlIndexFixing(IndexON,D2447,TRUE,_xll.ohTrigger(RecalcTrigger,TriggerON)),NA())</f>
        <v>1.217832104504879E-2</v>
      </c>
      <c r="H2447" s="42">
        <f>_xll.qlCalendarAdvance(Calendar,$H2446,B2447,"f",FALSE)</f>
        <v>56668</v>
      </c>
      <c r="I2447" s="177">
        <f>_xll.qlInterestRateIndexValueDate(Index1M,$H2447)</f>
        <v>56670</v>
      </c>
      <c r="J2447" s="182">
        <f>IFERROR(_xll.qlIndexFixing(Index1M,$H2447,TRUE,_xll.ohTrigger(RecalcTrigger,Trigger1M)),NA())</f>
        <v>1.1342206966692889E-2</v>
      </c>
      <c r="K2447" s="44">
        <f>IFERROR(_xll.qlIndexFixing(Index3M,H2447,TRUE,_xll.ohTrigger(RecalcTrigger,Trigger3M)),NA())</f>
        <v>1.182128671014384E-2</v>
      </c>
      <c r="L2447" s="44">
        <f>IFERROR(_xll.qlIndexFixing(Index6M,$H2447,TRUE,_xll.ohTrigger(RecalcTrigger,Trigger6M)),NA())</f>
        <v>1.2152565230359836E-2</v>
      </c>
      <c r="M2447" s="183">
        <f>IFERROR(_xll.qlIndexFixing(Index1Y,$H2447,TRUE,_xll.ohTrigger(RecalcTrigger,Trigger1Y)),NA())</f>
        <v>1.2015751508064554E-2</v>
      </c>
      <c r="N2447" s="182">
        <f>IFERROR(_xll.qlIndexFixing(ONIndex1M,I2447,TRUE,_xll.ohTrigger(RecalcTrigger,Trigger1M)),NA())</f>
        <v>1.1348794747396695E-2</v>
      </c>
      <c r="O2447" s="44">
        <f>IFERROR(_xll.qlIndexFixing(ONIndex3M,I2447,TRUE,_xll.ohTrigger(RecalcTrigger,Trigger3M)),NA())</f>
        <v>1.1831122255809845E-2</v>
      </c>
      <c r="P2447" s="44">
        <f>IFERROR(_xll.qlIndexFixing(ONIndex6M,I2447,TRUE,_xll.ohTrigger(RecalcTrigger,Trigger6M)),NA())</f>
        <v>1.2193227636529969E-2</v>
      </c>
      <c r="Q2447" s="183">
        <f>IFERROR(_xll.qlIndexFixing(ONIndex1Y,I2447,TRUE,_xll.ohTrigger(RecalcTrigger,Trigger1Y)),NA())</f>
        <v>1.2120263672619203E-2</v>
      </c>
    </row>
    <row r="2448" spans="2:17" x14ac:dyDescent="0.2">
      <c r="B2448" s="39" t="s">
        <v>42</v>
      </c>
      <c r="D2448" s="42">
        <f>_xll.qlCalendarAdvance(Calendar,$D2447,B2448,"f",FALSE)</f>
        <v>56675</v>
      </c>
      <c r="E2448" s="177">
        <f>_xll.qlInterestRateIndexValueDate(IndexON,D2448)</f>
        <v>56675</v>
      </c>
      <c r="F2448" s="193">
        <f>IFERROR(_xll.qlIndexFixing(IndexON,D2448,TRUE,_xll.ohTrigger(RecalcTrigger,TriggerON)),NA())</f>
        <v>1.2178321045128726E-2</v>
      </c>
      <c r="H2448" s="42">
        <f>_xll.qlCalendarAdvance(Calendar,$H2447,B2448,"f",FALSE)</f>
        <v>56675</v>
      </c>
      <c r="I2448" s="177">
        <f>_xll.qlInterestRateIndexValueDate(Index1M,$H2448)</f>
        <v>56677</v>
      </c>
      <c r="J2448" s="182">
        <f>IFERROR(_xll.qlIndexFixing(Index1M,$H2448,TRUE,_xll.ohTrigger(RecalcTrigger,Trigger1M)),NA())</f>
        <v>1.1332066553728926E-2</v>
      </c>
      <c r="K2448" s="44">
        <f>IFERROR(_xll.qlIndexFixing(Index3M,H2448,TRUE,_xll.ohTrigger(RecalcTrigger,Trigger3M)),NA())</f>
        <v>1.1816103603561914E-2</v>
      </c>
      <c r="L2448" s="44">
        <f>IFERROR(_xll.qlIndexFixing(Index6M,$H2448,TRUE,_xll.ohTrigger(RecalcTrigger,Trigger6M)),NA())</f>
        <v>1.2144714435298687E-2</v>
      </c>
      <c r="M2448" s="183">
        <f>IFERROR(_xll.qlIndexFixing(Index1Y,$H2448,TRUE,_xll.ohTrigger(RecalcTrigger,Trigger1Y)),NA())</f>
        <v>1.2007085981858002E-2</v>
      </c>
      <c r="N2448" s="182">
        <f>IFERROR(_xll.qlIndexFixing(ONIndex1M,I2448,TRUE,_xll.ohTrigger(RecalcTrigger,Trigger1M)),NA())</f>
        <v>1.1340406676039194E-2</v>
      </c>
      <c r="O2448" s="44">
        <f>IFERROR(_xll.qlIndexFixing(ONIndex3M,I2448,TRUE,_xll.ohTrigger(RecalcTrigger,Trigger3M)),NA())</f>
        <v>1.1826456192833845E-2</v>
      </c>
      <c r="P2448" s="44">
        <f>IFERROR(_xll.qlIndexFixing(ONIndex6M,I2448,TRUE,_xll.ohTrigger(RecalcTrigger,Trigger6M)),NA())</f>
        <v>1.2187193617565484E-2</v>
      </c>
      <c r="Q2448" s="183">
        <f>IFERROR(_xll.qlIndexFixing(ONIndex1Y,I2448,TRUE,_xll.ohTrigger(RecalcTrigger,Trigger1Y)),NA())</f>
        <v>1.2113681716039437E-2</v>
      </c>
    </row>
    <row r="2449" spans="2:17" x14ac:dyDescent="0.2">
      <c r="B2449" s="39" t="s">
        <v>42</v>
      </c>
      <c r="D2449" s="42">
        <f>_xll.qlCalendarAdvance(Calendar,$D2448,B2449,"f",FALSE)</f>
        <v>56682</v>
      </c>
      <c r="E2449" s="177">
        <f>_xll.qlInterestRateIndexValueDate(IndexON,D2449)</f>
        <v>56682</v>
      </c>
      <c r="F2449" s="193">
        <f>IFERROR(_xll.qlIndexFixing(IndexON,D2449,TRUE,_xll.ohTrigger(RecalcTrigger,TriggerON)),NA())</f>
        <v>1.2178321045128726E-2</v>
      </c>
      <c r="H2449" s="42">
        <f>_xll.qlCalendarAdvance(Calendar,$H2448,B2449,"f",FALSE)</f>
        <v>56682</v>
      </c>
      <c r="I2449" s="177">
        <f>_xll.qlInterestRateIndexValueDate(Index1M,$H2449)</f>
        <v>56684</v>
      </c>
      <c r="J2449" s="182">
        <f>IFERROR(_xll.qlIndexFixing(Index1M,$H2449,TRUE,_xll.ohTrigger(RecalcTrigger,Trigger1M)),NA())</f>
        <v>1.1323596240140898E-2</v>
      </c>
      <c r="K2449" s="44">
        <f>IFERROR(_xll.qlIndexFixing(Index3M,H2449,TRUE,_xll.ohTrigger(RecalcTrigger,Trigger3M)),NA())</f>
        <v>1.1811348180307607E-2</v>
      </c>
      <c r="L2449" s="44">
        <f>IFERROR(_xll.qlIndexFixing(Index6M,$H2449,TRUE,_xll.ohTrigger(RecalcTrigger,Trigger6M)),NA())</f>
        <v>1.2138174392222128E-2</v>
      </c>
      <c r="M2449" s="183">
        <f>IFERROR(_xll.qlIndexFixing(Index1Y,$H2449,TRUE,_xll.ohTrigger(RecalcTrigger,Trigger1Y)),NA())</f>
        <v>1.1999424635612762E-2</v>
      </c>
      <c r="N2449" s="182">
        <f>IFERROR(_xll.qlIndexFixing(ONIndex1M,I2449,TRUE,_xll.ohTrigger(RecalcTrigger,Trigger1M)),NA())</f>
        <v>1.1331990646086254E-2</v>
      </c>
      <c r="O2449" s="44">
        <f>IFERROR(_xll.qlIndexFixing(ONIndex3M,I2449,TRUE,_xll.ohTrigger(RecalcTrigger,Trigger3M)),NA())</f>
        <v>1.1821779313549996E-2</v>
      </c>
      <c r="P2449" s="44">
        <f>IFERROR(_xll.qlIndexFixing(ONIndex6M,I2449,TRUE,_xll.ohTrigger(RecalcTrigger,Trigger6M)),NA())</f>
        <v>1.218112590651188E-2</v>
      </c>
      <c r="Q2449" s="183">
        <f>IFERROR(_xll.qlIndexFixing(ONIndex1Y,I2449,TRUE,_xll.ohTrigger(RecalcTrigger,Trigger1Y)),NA())</f>
        <v>1.2107078580800845E-2</v>
      </c>
    </row>
    <row r="2450" spans="2:17" x14ac:dyDescent="0.2">
      <c r="B2450" s="39" t="s">
        <v>42</v>
      </c>
      <c r="D2450" s="42">
        <f>_xll.qlCalendarAdvance(Calendar,$D2449,B2450,"f",FALSE)</f>
        <v>56689</v>
      </c>
      <c r="E2450" s="177">
        <f>_xll.qlInterestRateIndexValueDate(IndexON,D2450)</f>
        <v>56689</v>
      </c>
      <c r="F2450" s="193">
        <f>IFERROR(_xll.qlIndexFixing(IndexON,D2450,TRUE,_xll.ohTrigger(RecalcTrigger,TriggerON)),NA())</f>
        <v>1.2178321045128726E-2</v>
      </c>
      <c r="H2450" s="42">
        <f>_xll.qlCalendarAdvance(Calendar,$H2449,B2450,"f",FALSE)</f>
        <v>56689</v>
      </c>
      <c r="I2450" s="177">
        <f>_xll.qlInterestRateIndexValueDate(Index1M,$H2450)</f>
        <v>56691</v>
      </c>
      <c r="J2450" s="182">
        <f>IFERROR(_xll.qlIndexFixing(Index1M,$H2450,TRUE,_xll.ohTrigger(RecalcTrigger,Trigger1M)),NA())</f>
        <v>1.1314665951655686E-2</v>
      </c>
      <c r="K2450" s="44">
        <f>IFERROR(_xll.qlIndexFixing(Index3M,H2450,TRUE,_xll.ohTrigger(RecalcTrigger,Trigger3M)),NA())</f>
        <v>1.180658184896061E-2</v>
      </c>
      <c r="L2450" s="44">
        <f>IFERROR(_xll.qlIndexFixing(Index6M,$H2450,TRUE,_xll.ohTrigger(RecalcTrigger,Trigger6M)),NA())</f>
        <v>1.213159977864255E-2</v>
      </c>
      <c r="M2450" s="183">
        <f>IFERROR(_xll.qlIndexFixing(Index1Y,$H2450,TRUE,_xll.ohTrigger(RecalcTrigger,Trigger1Y)),NA())</f>
        <v>1.1991664049660417E-2</v>
      </c>
      <c r="N2450" s="182">
        <f>IFERROR(_xll.qlIndexFixing(ONIndex1M,I2450,TRUE,_xll.ohTrigger(RecalcTrigger,Trigger1M)),NA())</f>
        <v>1.1323546625323644E-2</v>
      </c>
      <c r="O2450" s="44">
        <f>IFERROR(_xll.qlIndexFixing(ONIndex3M,I2450,TRUE,_xll.ohTrigger(RecalcTrigger,Trigger3M)),NA())</f>
        <v>1.1817091608605779E-2</v>
      </c>
      <c r="P2450" s="44">
        <f>IFERROR(_xll.qlIndexFixing(ONIndex6M,I2450,TRUE,_xll.ohTrigger(RecalcTrigger,Trigger6M)),NA())</f>
        <v>1.2175024452929506E-2</v>
      </c>
      <c r="Q2450" s="183">
        <f>IFERROR(_xll.qlIndexFixing(ONIndex1Y,I2450,TRUE,_xll.ohTrigger(RecalcTrigger,Trigger1Y)),NA())</f>
        <v>1.2100454241243952E-2</v>
      </c>
    </row>
    <row r="2451" spans="2:17" x14ac:dyDescent="0.2">
      <c r="B2451" s="39" t="s">
        <v>42</v>
      </c>
      <c r="D2451" s="42">
        <f>_xll.qlCalendarAdvance(Calendar,$D2450,B2451,"f",FALSE)</f>
        <v>56696</v>
      </c>
      <c r="E2451" s="177">
        <f>_xll.qlInterestRateIndexValueDate(IndexON,D2451)</f>
        <v>56696</v>
      </c>
      <c r="F2451" s="193">
        <f>IFERROR(_xll.qlIndexFixing(IndexON,D2451,TRUE,_xll.ohTrigger(RecalcTrigger,TriggerON)),NA())</f>
        <v>1.2178321045128726E-2</v>
      </c>
      <c r="H2451" s="42">
        <f>_xll.qlCalendarAdvance(Calendar,$H2450,B2451,"f",FALSE)</f>
        <v>56696</v>
      </c>
      <c r="I2451" s="177">
        <f>_xll.qlInterestRateIndexValueDate(Index1M,$H2451)</f>
        <v>56698</v>
      </c>
      <c r="J2451" s="182">
        <f>IFERROR(_xll.qlIndexFixing(Index1M,$H2451,TRUE,_xll.ohTrigger(RecalcTrigger,Trigger1M)),NA())</f>
        <v>1.1306571388097764E-2</v>
      </c>
      <c r="K2451" s="44">
        <f>IFERROR(_xll.qlIndexFixing(Index3M,H2451,TRUE,_xll.ohTrigger(RecalcTrigger,Trigger3M)),NA())</f>
        <v>1.180180460016406E-2</v>
      </c>
      <c r="L2451" s="44">
        <f>IFERROR(_xll.qlIndexFixing(Index6M,$H2451,TRUE,_xll.ohTrigger(RecalcTrigger,Trigger6M)),NA())</f>
        <v>1.2124990544326156E-2</v>
      </c>
      <c r="M2451" s="183">
        <f>IFERROR(_xll.qlIndexFixing(Index1Y,$H2451,TRUE,_xll.ohTrigger(RecalcTrigger,Trigger1Y)),NA())</f>
        <v>1.1983805031155965E-2</v>
      </c>
      <c r="N2451" s="182">
        <f>IFERROR(_xll.qlIndexFixing(ONIndex1M,I2451,TRUE,_xll.ohTrigger(RecalcTrigger,Trigger1M)),NA())</f>
        <v>1.1315074582016749E-2</v>
      </c>
      <c r="O2451" s="44">
        <f>IFERROR(_xll.qlIndexFixing(ONIndex3M,I2451,TRUE,_xll.ohTrigger(RecalcTrigger,Trigger3M)),NA())</f>
        <v>1.181239306832893E-2</v>
      </c>
      <c r="P2451" s="44">
        <f>IFERROR(_xll.qlIndexFixing(ONIndex6M,I2451,TRUE,_xll.ohTrigger(RecalcTrigger,Trigger6M)),NA())</f>
        <v>1.2168889206378708E-2</v>
      </c>
      <c r="Q2451" s="183">
        <f>IFERROR(_xll.qlIndexFixing(ONIndex1Y,I2451,TRUE,_xll.ohTrigger(RecalcTrigger,Trigger1Y)),NA())</f>
        <v>1.2093808671149731E-2</v>
      </c>
    </row>
    <row r="2452" spans="2:17" x14ac:dyDescent="0.2">
      <c r="B2452" s="39" t="s">
        <v>42</v>
      </c>
      <c r="D2452" s="42">
        <f>_xll.qlCalendarAdvance(Calendar,$D2451,B2452,"f",FALSE)</f>
        <v>56703</v>
      </c>
      <c r="E2452" s="177">
        <f>_xll.qlInterestRateIndexValueDate(IndexON,D2452)</f>
        <v>56703</v>
      </c>
      <c r="F2452" s="193">
        <f>IFERROR(_xll.qlIndexFixing(IndexON,D2452,TRUE,_xll.ohTrigger(RecalcTrigger,TriggerON)),NA())</f>
        <v>1.2178321045128726E-2</v>
      </c>
      <c r="H2452" s="42">
        <f>_xll.qlCalendarAdvance(Calendar,$H2451,B2452,"f",FALSE)</f>
        <v>56703</v>
      </c>
      <c r="I2452" s="177">
        <f>_xll.qlInterestRateIndexValueDate(Index1M,$H2452)</f>
        <v>56705</v>
      </c>
      <c r="J2452" s="182">
        <f>IFERROR(_xll.qlIndexFixing(Index1M,$H2452,TRUE,_xll.ohTrigger(RecalcTrigger,Trigger1M)),NA())</f>
        <v>1.1298016785801224E-2</v>
      </c>
      <c r="K2452" s="44">
        <f>IFERROR(_xll.qlIndexFixing(Index3M,H2452,TRUE,_xll.ohTrigger(RecalcTrigger,Trigger3M)),NA())</f>
        <v>1.1797167395967353E-2</v>
      </c>
      <c r="L2452" s="44">
        <f>IFERROR(_xll.qlIndexFixing(Index6M,$H2452,TRUE,_xll.ohTrigger(RecalcTrigger,Trigger6M)),NA())</f>
        <v>1.2119195203163341E-2</v>
      </c>
      <c r="M2452" s="183">
        <f>IFERROR(_xll.qlIndexFixing(Index1Y,$H2452,TRUE,_xll.ohTrigger(RecalcTrigger,Trigger1Y)),NA())</f>
        <v>1.1975419937512681E-2</v>
      </c>
      <c r="N2452" s="182">
        <f>IFERROR(_xll.qlIndexFixing(ONIndex1M,I2452,TRUE,_xll.ohTrigger(RecalcTrigger,Trigger1M)),NA())</f>
        <v>1.1306574484031273E-2</v>
      </c>
      <c r="O2452" s="44">
        <f>IFERROR(_xll.qlIndexFixing(ONIndex3M,I2452,TRUE,_xll.ohTrigger(RecalcTrigger,Trigger3M)),NA())</f>
        <v>1.1807683683766612E-2</v>
      </c>
      <c r="P2452" s="44">
        <f>IFERROR(_xll.qlIndexFixing(ONIndex6M,I2452,TRUE,_xll.ohTrigger(RecalcTrigger,Trigger6M)),NA())</f>
        <v>1.2162720117059322E-2</v>
      </c>
      <c r="Q2452" s="183">
        <f>IFERROR(_xll.qlIndexFixing(ONIndex1Y,I2452,TRUE,_xll.ohTrigger(RecalcTrigger,Trigger1Y)),NA())</f>
        <v>1.2087141844858706E-2</v>
      </c>
    </row>
    <row r="2453" spans="2:17" x14ac:dyDescent="0.2">
      <c r="B2453" s="39" t="s">
        <v>42</v>
      </c>
      <c r="D2453" s="42">
        <f>_xll.qlCalendarAdvance(Calendar,$D2452,B2453,"f",FALSE)</f>
        <v>56710</v>
      </c>
      <c r="E2453" s="177">
        <f>_xll.qlInterestRateIndexValueDate(IndexON,D2453)</f>
        <v>56710</v>
      </c>
      <c r="F2453" s="193">
        <f>IFERROR(_xll.qlIndexFixing(IndexON,D2453,TRUE,_xll.ohTrigger(RecalcTrigger,TriggerON)),NA())</f>
        <v>1.2178321045128726E-2</v>
      </c>
      <c r="H2453" s="42">
        <f>_xll.qlCalendarAdvance(Calendar,$H2452,B2453,"f",FALSE)</f>
        <v>56710</v>
      </c>
      <c r="I2453" s="177">
        <f>_xll.qlInterestRateIndexValueDate(Index1M,$H2453)</f>
        <v>56712</v>
      </c>
      <c r="J2453" s="182">
        <f>IFERROR(_xll.qlIndexFixing(Index1M,$H2453,TRUE,_xll.ohTrigger(RecalcTrigger,Trigger1M)),NA())</f>
        <v>1.1289434023427913E-2</v>
      </c>
      <c r="K2453" s="44">
        <f>IFERROR(_xll.qlIndexFixing(Index3M,H2453,TRUE,_xll.ohTrigger(RecalcTrigger,Trigger3M)),NA())</f>
        <v>1.1792369224075897E-2</v>
      </c>
      <c r="L2453" s="44">
        <f>IFERROR(_xll.qlIndexFixing(Index6M,$H2453,TRUE,_xll.ohTrigger(RecalcTrigger,Trigger6M)),NA())</f>
        <v>1.2112524740125894E-2</v>
      </c>
      <c r="M2453" s="183">
        <f>IFERROR(_xll.qlIndexFixing(Index1Y,$H2453,TRUE,_xll.ohTrigger(RecalcTrigger,Trigger1Y)),NA())</f>
        <v>1.196779493411503E-2</v>
      </c>
      <c r="N2453" s="182">
        <f>IFERROR(_xll.qlIndexFixing(ONIndex1M,I2453,TRUE,_xll.ohTrigger(RecalcTrigger,Trigger1M)),NA())</f>
        <v>1.1298046299712539E-2</v>
      </c>
      <c r="O2453" s="44">
        <f>IFERROR(_xll.qlIndexFixing(ONIndex3M,I2453,TRUE,_xll.ohTrigger(RecalcTrigger,Trigger3M)),NA())</f>
        <v>1.1802963445246561E-2</v>
      </c>
      <c r="P2453" s="44">
        <f>IFERROR(_xll.qlIndexFixing(ONIndex6M,I2453,TRUE,_xll.ohTrigger(RecalcTrigger,Trigger6M)),NA())</f>
        <v>1.2156517134451761E-2</v>
      </c>
      <c r="Q2453" s="183">
        <f>IFERROR(_xll.qlIndexFixing(ONIndex1Y,I2453,TRUE,_xll.ohTrigger(RecalcTrigger,Trigger1Y)),NA())</f>
        <v>1.2080453736471597E-2</v>
      </c>
    </row>
    <row r="2454" spans="2:17" x14ac:dyDescent="0.2">
      <c r="B2454" s="39" t="s">
        <v>42</v>
      </c>
      <c r="D2454" s="42">
        <f>_xll.qlCalendarAdvance(Calendar,$D2453,B2454,"f",FALSE)</f>
        <v>56717</v>
      </c>
      <c r="E2454" s="177">
        <f>_xll.qlInterestRateIndexValueDate(IndexON,D2454)</f>
        <v>56717</v>
      </c>
      <c r="F2454" s="193">
        <f>IFERROR(_xll.qlIndexFixing(IndexON,D2454,TRUE,_xll.ohTrigger(RecalcTrigger,TriggerON)),NA())</f>
        <v>1.217832104504879E-2</v>
      </c>
      <c r="H2454" s="42">
        <f>_xll.qlCalendarAdvance(Calendar,$H2453,B2454,"f",FALSE)</f>
        <v>56717</v>
      </c>
      <c r="I2454" s="177">
        <f>_xll.qlInterestRateIndexValueDate(Index1M,$H2454)</f>
        <v>56719</v>
      </c>
      <c r="J2454" s="182">
        <f>IFERROR(_xll.qlIndexFixing(Index1M,$H2454,TRUE,_xll.ohTrigger(RecalcTrigger,Trigger1M)),NA())</f>
        <v>1.1280823069055868E-2</v>
      </c>
      <c r="K2454" s="44">
        <f>IFERROR(_xll.qlIndexFixing(Index3M,H2454,TRUE,_xll.ohTrigger(RecalcTrigger,Trigger3M)),NA())</f>
        <v>1.178756010760733E-2</v>
      </c>
      <c r="L2454" s="44">
        <f>IFERROR(_xll.qlIndexFixing(Index6M,$H2454,TRUE,_xll.ohTrigger(RecalcTrigger,Trigger6M)),NA())</f>
        <v>1.2105819519553454E-2</v>
      </c>
      <c r="M2454" s="183">
        <f>IFERROR(_xll.qlIndexFixing(Index1Y,$H2454,TRUE,_xll.ohTrigger(RecalcTrigger,Trigger1Y)),NA())</f>
        <v>1.1959645478889166E-2</v>
      </c>
      <c r="N2454" s="182">
        <f>IFERROR(_xll.qlIndexFixing(ONIndex1M,I2454,TRUE,_xll.ohTrigger(RecalcTrigger,Trigger1M)),NA())</f>
        <v>1.1287040169625229E-2</v>
      </c>
      <c r="O2454" s="44">
        <f>IFERROR(_xll.qlIndexFixing(ONIndex3M,I2454,TRUE,_xll.ohTrigger(RecalcTrigger,Trigger3M)),NA())</f>
        <v>1.1796878603496097E-2</v>
      </c>
      <c r="P2454" s="44">
        <f>IFERROR(_xll.qlIndexFixing(ONIndex6M,I2454,TRUE,_xll.ohTrigger(RecalcTrigger,Trigger6M)),NA())</f>
        <v>1.2148491987664656E-2</v>
      </c>
      <c r="Q2454" s="183">
        <f>IFERROR(_xll.qlIndexFixing(ONIndex1Y,I2454,TRUE,_xll.ohTrigger(RecalcTrigger,Trigger1Y)),NA())</f>
        <v>1.2071823426405004E-2</v>
      </c>
    </row>
    <row r="2455" spans="2:17" x14ac:dyDescent="0.2">
      <c r="B2455" s="39" t="s">
        <v>42</v>
      </c>
      <c r="D2455" s="42">
        <f>_xll.qlCalendarAdvance(Calendar,$D2454,B2455,"f",FALSE)</f>
        <v>56724</v>
      </c>
      <c r="E2455" s="177">
        <f>_xll.qlInterestRateIndexValueDate(IndexON,D2455)</f>
        <v>56724</v>
      </c>
      <c r="F2455" s="193">
        <f>IFERROR(_xll.qlIndexFixing(IndexON,D2455,TRUE,_xll.ohTrigger(RecalcTrigger,TriggerON)),NA())</f>
        <v>1.2178321045128726E-2</v>
      </c>
      <c r="H2455" s="42">
        <f>_xll.qlCalendarAdvance(Calendar,$H2454,B2455,"f",FALSE)</f>
        <v>56724</v>
      </c>
      <c r="I2455" s="177">
        <f>_xll.qlInterestRateIndexValueDate(Index1M,$H2455)</f>
        <v>56726</v>
      </c>
      <c r="J2455" s="182">
        <f>IFERROR(_xll.qlIndexFixing(Index1M,$H2455,TRUE,_xll.ohTrigger(RecalcTrigger,Trigger1M)),NA())</f>
        <v>1.1272183890765619E-2</v>
      </c>
      <c r="K2455" s="44">
        <f>IFERROR(_xll.qlIndexFixing(Index3M,H2455,TRUE,_xll.ohTrigger(RecalcTrigger,Trigger3M)),NA())</f>
        <v>1.178274003719859E-2</v>
      </c>
      <c r="L2455" s="44">
        <f>IFERROR(_xll.qlIndexFixing(Index6M,$H2455,TRUE,_xll.ohTrigger(RecalcTrigger,Trigger6M)),NA())</f>
        <v>1.2099079491222591E-2</v>
      </c>
      <c r="M2455" s="183">
        <f>IFERROR(_xll.qlIndexFixing(Index1Y,$H2455,TRUE,_xll.ohTrigger(RecalcTrigger,Trigger1Y)),NA())</f>
        <v>1.1951400837730903E-2</v>
      </c>
      <c r="N2455" s="182">
        <f>IFERROR(_xll.qlIndexFixing(ONIndex1M,I2455,TRUE,_xll.ohTrigger(RecalcTrigger,Trigger1M)),NA())</f>
        <v>1.1280905543458175E-2</v>
      </c>
      <c r="O2455" s="44">
        <f>IFERROR(_xll.qlIndexFixing(ONIndex3M,I2455,TRUE,_xll.ohTrigger(RecalcTrigger,Trigger3M)),NA())</f>
        <v>1.1793490369083059E-2</v>
      </c>
      <c r="P2455" s="44">
        <f>IFERROR(_xll.qlIndexFixing(ONIndex6M,I2455,TRUE,_xll.ohTrigger(RecalcTrigger,Trigger6M)),NA())</f>
        <v>1.2144009287933244E-2</v>
      </c>
      <c r="Q2455" s="183">
        <f>IFERROR(_xll.qlIndexFixing(ONIndex1Y,I2455,TRUE,_xll.ohTrigger(RecalcTrigger,Trigger1Y)),NA())</f>
        <v>1.206701356941231E-2</v>
      </c>
    </row>
    <row r="2456" spans="2:17" x14ac:dyDescent="0.2">
      <c r="B2456" s="39" t="s">
        <v>42</v>
      </c>
      <c r="D2456" s="42">
        <f>_xll.qlCalendarAdvance(Calendar,$D2455,B2456,"f",FALSE)</f>
        <v>56731</v>
      </c>
      <c r="E2456" s="177">
        <f>_xll.qlInterestRateIndexValueDate(IndexON,D2456)</f>
        <v>56731</v>
      </c>
      <c r="F2456" s="193">
        <f>IFERROR(_xll.qlIndexFixing(IndexON,D2456,TRUE,_xll.ohTrigger(RecalcTrigger,TriggerON)),NA())</f>
        <v>1.2178321045128726E-2</v>
      </c>
      <c r="H2456" s="42">
        <f>_xll.qlCalendarAdvance(Calendar,$H2455,B2456,"f",FALSE)</f>
        <v>56731</v>
      </c>
      <c r="I2456" s="177">
        <f>_xll.qlInterestRateIndexValueDate(Index1M,$H2456)</f>
        <v>56733</v>
      </c>
      <c r="J2456" s="182">
        <f>IFERROR(_xll.qlIndexFixing(Index1M,$H2456,TRUE,_xll.ohTrigger(RecalcTrigger,Trigger1M)),NA())</f>
        <v>1.1263516456642697E-2</v>
      </c>
      <c r="K2456" s="44">
        <f>IFERROR(_xll.qlIndexFixing(Index3M,H2456,TRUE,_xll.ohTrigger(RecalcTrigger,Trigger3M)),NA())</f>
        <v>1.1777909003488374E-2</v>
      </c>
      <c r="L2456" s="44">
        <f>IFERROR(_xll.qlIndexFixing(Index6M,$H2456,TRUE,_xll.ohTrigger(RecalcTrigger,Trigger6M)),NA())</f>
        <v>1.2092304604909433E-2</v>
      </c>
      <c r="M2456" s="183">
        <f>IFERROR(_xll.qlIndexFixing(Index1Y,$H2456,TRUE,_xll.ohTrigger(RecalcTrigger,Trigger1Y)),NA())</f>
        <v>1.194446141270309E-2</v>
      </c>
      <c r="N2456" s="182">
        <f>IFERROR(_xll.qlIndexFixing(ONIndex1M,I2456,TRUE,_xll.ohTrigger(RecalcTrigger,Trigger1M)),NA())</f>
        <v>1.1272292907653636E-2</v>
      </c>
      <c r="O2456" s="44">
        <f>IFERROR(_xll.qlIndexFixing(ONIndex3M,I2456,TRUE,_xll.ohTrigger(RecalcTrigger,Trigger3M)),NA())</f>
        <v>1.1788737512814507E-2</v>
      </c>
      <c r="P2456" s="44">
        <f>IFERROR(_xll.qlIndexFixing(ONIndex6M,I2456,TRUE,_xll.ohTrigger(RecalcTrigger,Trigger6M)),NA())</f>
        <v>1.2137704323862408E-2</v>
      </c>
      <c r="Q2456" s="183">
        <f>IFERROR(_xll.qlIndexFixing(ONIndex1Y,I2456,TRUE,_xll.ohTrigger(RecalcTrigger,Trigger1Y)),NA())</f>
        <v>1.2060261459261312E-2</v>
      </c>
    </row>
    <row r="2457" spans="2:17" x14ac:dyDescent="0.2">
      <c r="B2457" s="39" t="s">
        <v>42</v>
      </c>
      <c r="D2457" s="42">
        <f>_xll.qlCalendarAdvance(Calendar,$D2456,B2457,"f",FALSE)</f>
        <v>56738</v>
      </c>
      <c r="E2457" s="177">
        <f>_xll.qlInterestRateIndexValueDate(IndexON,D2457)</f>
        <v>56738</v>
      </c>
      <c r="F2457" s="193">
        <f>IFERROR(_xll.qlIndexFixing(IndexON,D2457,TRUE,_xll.ohTrigger(RecalcTrigger,TriggerON)),NA())</f>
        <v>1.2178321045208662E-2</v>
      </c>
      <c r="H2457" s="42">
        <f>_xll.qlCalendarAdvance(Calendar,$H2456,B2457,"f",FALSE)</f>
        <v>56738</v>
      </c>
      <c r="I2457" s="177">
        <f>_xll.qlInterestRateIndexValueDate(Index1M,$H2457)</f>
        <v>56740</v>
      </c>
      <c r="J2457" s="182">
        <f>IFERROR(_xll.qlIndexFixing(Index1M,$H2457,TRUE,_xll.ohTrigger(RecalcTrigger,Trigger1M)),NA())</f>
        <v>1.1254820734762638E-2</v>
      </c>
      <c r="K2457" s="44">
        <f>IFERROR(_xll.qlIndexFixing(Index3M,H2457,TRUE,_xll.ohTrigger(RecalcTrigger,Trigger3M)),NA())</f>
        <v>1.1772911316574899E-2</v>
      </c>
      <c r="L2457" s="44">
        <f>IFERROR(_xll.qlIndexFixing(Index6M,$H2457,TRUE,_xll.ohTrigger(RecalcTrigger,Trigger6M)),NA())</f>
        <v>1.2084605290178428E-2</v>
      </c>
      <c r="M2457" s="183">
        <f>IFERROR(_xll.qlIndexFixing(Index1Y,$H2457,TRUE,_xll.ohTrigger(RecalcTrigger,Trigger1Y)),NA())</f>
        <v>1.1934629264014559E-2</v>
      </c>
      <c r="N2457" s="182">
        <f>IFERROR(_xll.qlIndexFixing(ONIndex1M,I2457,TRUE,_xll.ohTrigger(RecalcTrigger,Trigger1M)),NA())</f>
        <v>1.1263652057618145E-2</v>
      </c>
      <c r="O2457" s="44">
        <f>IFERROR(_xll.qlIndexFixing(ONIndex3M,I2457,TRUE,_xll.ohTrigger(RecalcTrigger,Trigger3M)),NA())</f>
        <v>1.1783973765018274E-2</v>
      </c>
      <c r="P2457" s="44">
        <f>IFERROR(_xll.qlIndexFixing(ONIndex6M,I2457,TRUE,_xll.ohTrigger(RecalcTrigger,Trigger6M)),NA())</f>
        <v>1.2131365265304339E-2</v>
      </c>
      <c r="Q2457" s="183">
        <f>IFERROR(_xll.qlIndexFixing(ONIndex1Y,I2457,TRUE,_xll.ohTrigger(RecalcTrigger,Trigger1Y)),NA())</f>
        <v>1.2053487963257226E-2</v>
      </c>
    </row>
    <row r="2458" spans="2:17" x14ac:dyDescent="0.2">
      <c r="B2458" s="39" t="s">
        <v>42</v>
      </c>
      <c r="D2458" s="42">
        <f>_xll.qlCalendarAdvance(Calendar,$D2457,B2458,"f",FALSE)</f>
        <v>56745</v>
      </c>
      <c r="E2458" s="177">
        <f>_xll.qlInterestRateIndexValueDate(IndexON,D2458)</f>
        <v>56745</v>
      </c>
      <c r="F2458" s="193">
        <f>IFERROR(_xll.qlIndexFixing(IndexON,D2458,TRUE,_xll.ohTrigger(RecalcTrigger,TriggerON)),NA())</f>
        <v>1.217832104504879E-2</v>
      </c>
      <c r="H2458" s="42">
        <f>_xll.qlCalendarAdvance(Calendar,$H2457,B2458,"f",FALSE)</f>
        <v>56745</v>
      </c>
      <c r="I2458" s="177">
        <f>_xll.qlInterestRateIndexValueDate(Index1M,$H2458)</f>
        <v>56747</v>
      </c>
      <c r="J2458" s="182">
        <f>IFERROR(_xll.qlIndexFixing(Index1M,$H2458,TRUE,_xll.ohTrigger(RecalcTrigger,Trigger1M)),NA())</f>
        <v>1.1246096693210972E-2</v>
      </c>
      <c r="K2458" s="44">
        <f>IFERROR(_xll.qlIndexFixing(Index3M,H2458,TRUE,_xll.ohTrigger(RecalcTrigger,Trigger3M)),NA())</f>
        <v>1.1768057383462061E-2</v>
      </c>
      <c r="L2458" s="44">
        <f>IFERROR(_xll.qlIndexFixing(Index6M,$H2458,TRUE,_xll.ohTrigger(RecalcTrigger,Trigger6M)),NA())</f>
        <v>1.2077752304368635E-2</v>
      </c>
      <c r="M2458" s="183">
        <f>IFERROR(_xll.qlIndexFixing(Index1Y,$H2458,TRUE,_xll.ohTrigger(RecalcTrigger,Trigger1Y)),NA())</f>
        <v>1.1926103969146241E-2</v>
      </c>
      <c r="N2458" s="182">
        <f>IFERROR(_xll.qlIndexFixing(ONIndex1M,I2458,TRUE,_xll.ohTrigger(RecalcTrigger,Trigger1M)),NA())</f>
        <v>1.1254982961297344E-2</v>
      </c>
      <c r="O2458" s="44">
        <f>IFERROR(_xll.qlIndexFixing(ONIndex3M,I2458,TRUE,_xll.ohTrigger(RecalcTrigger,Trigger3M)),NA())</f>
        <v>1.1779199116581651E-2</v>
      </c>
      <c r="P2458" s="44">
        <f>IFERROR(_xll.qlIndexFixing(ONIndex6M,I2458,TRUE,_xll.ohTrigger(RecalcTrigger,Trigger6M)),NA())</f>
        <v>1.2124992062139128E-2</v>
      </c>
      <c r="Q2458" s="183">
        <f>IFERROR(_xll.qlIndexFixing(ONIndex1Y,I2458,TRUE,_xll.ohTrigger(RecalcTrigger,Trigger1Y)),NA())</f>
        <v>1.2046693055500768E-2</v>
      </c>
    </row>
    <row r="2459" spans="2:17" x14ac:dyDescent="0.2">
      <c r="B2459" s="39" t="s">
        <v>42</v>
      </c>
      <c r="D2459" s="42">
        <f>_xll.qlCalendarAdvance(Calendar,$D2458,B2459,"f",FALSE)</f>
        <v>56752</v>
      </c>
      <c r="E2459" s="177">
        <f>_xll.qlInterestRateIndexValueDate(IndexON,D2459)</f>
        <v>56752</v>
      </c>
      <c r="F2459" s="193">
        <f>IFERROR(_xll.qlIndexFixing(IndexON,D2459,TRUE,_xll.ohTrigger(RecalcTrigger,TriggerON)),NA())</f>
        <v>1.217832104504879E-2</v>
      </c>
      <c r="H2459" s="42">
        <f>_xll.qlCalendarAdvance(Calendar,$H2458,B2459,"f",FALSE)</f>
        <v>56752</v>
      </c>
      <c r="I2459" s="177">
        <f>_xll.qlInterestRateIndexValueDate(Index1M,$H2459)</f>
        <v>56754</v>
      </c>
      <c r="J2459" s="182">
        <f>IFERROR(_xll.qlIndexFixing(Index1M,$H2459,TRUE,_xll.ohTrigger(RecalcTrigger,Trigger1M)),NA())</f>
        <v>1.1237344300063234E-2</v>
      </c>
      <c r="K2459" s="44">
        <f>IFERROR(_xll.qlIndexFixing(Index3M,H2459,TRUE,_xll.ohTrigger(RecalcTrigger,Trigger3M)),NA())</f>
        <v>1.1763192458000452E-2</v>
      </c>
      <c r="L2459" s="44">
        <f>IFERROR(_xll.qlIndexFixing(Index6M,$H2459,TRUE,_xll.ohTrigger(RecalcTrigger,Trigger6M)),NA())</f>
        <v>1.2070864296043203E-2</v>
      </c>
      <c r="M2459" s="183">
        <f>IFERROR(_xll.qlIndexFixing(Index1Y,$H2459,TRUE,_xll.ohTrigger(RecalcTrigger,Trigger1Y)),NA())</f>
        <v>1.1917486763722238E-2</v>
      </c>
      <c r="N2459" s="182">
        <f>IFERROR(_xll.qlIndexFixing(ONIndex1M,I2459,TRUE,_xll.ohTrigger(RecalcTrigger,Trigger1M)),NA())</f>
        <v>1.1246285586716809E-2</v>
      </c>
      <c r="O2459" s="44">
        <f>IFERROR(_xll.qlIndexFixing(ONIndex3M,I2459,TRUE,_xll.ohTrigger(RecalcTrigger,Trigger3M)),NA())</f>
        <v>1.1774413558072183E-2</v>
      </c>
      <c r="P2459" s="44">
        <f>IFERROR(_xll.qlIndexFixing(ONIndex6M,I2459,TRUE,_xll.ohTrigger(RecalcTrigger,Trigger6M)),NA())</f>
        <v>1.2118584664086995E-2</v>
      </c>
      <c r="Q2459" s="183">
        <f>IFERROR(_xll.qlIndexFixing(ONIndex1Y,I2459,TRUE,_xll.ohTrigger(RecalcTrigger,Trigger1Y)),NA())</f>
        <v>1.2039876710332464E-2</v>
      </c>
    </row>
    <row r="2460" spans="2:17" x14ac:dyDescent="0.2">
      <c r="B2460" s="39" t="s">
        <v>42</v>
      </c>
      <c r="D2460" s="42">
        <f>_xll.qlCalendarAdvance(Calendar,$D2459,B2460,"f",FALSE)</f>
        <v>56759</v>
      </c>
      <c r="E2460" s="177">
        <f>_xll.qlInterestRateIndexValueDate(IndexON,D2460)</f>
        <v>56759</v>
      </c>
      <c r="F2460" s="193">
        <f>IFERROR(_xll.qlIndexFixing(IndexON,D2460,TRUE,_xll.ohTrigger(RecalcTrigger,TriggerON)),NA())</f>
        <v>1.217832104504879E-2</v>
      </c>
      <c r="H2460" s="42">
        <f>_xll.qlCalendarAdvance(Calendar,$H2459,B2460,"f",FALSE)</f>
        <v>56759</v>
      </c>
      <c r="I2460" s="177">
        <f>_xll.qlInterestRateIndexValueDate(Index1M,$H2460)</f>
        <v>56761</v>
      </c>
      <c r="J2460" s="182">
        <f>IFERROR(_xll.qlIndexFixing(Index1M,$H2460,TRUE,_xll.ohTrigger(RecalcTrigger,Trigger1M)),NA())</f>
        <v>1.1228563523404955E-2</v>
      </c>
      <c r="K2460" s="44">
        <f>IFERROR(_xll.qlIndexFixing(Index3M,H2460,TRUE,_xll.ohTrigger(RecalcTrigger,Trigger3M)),NA())</f>
        <v>1.1758316530827128E-2</v>
      </c>
      <c r="L2460" s="44">
        <f>IFERROR(_xll.qlIndexFixing(Index6M,$H2460,TRUE,_xll.ohTrigger(RecalcTrigger,Trigger6M)),NA())</f>
        <v>1.2063941214989823E-2</v>
      </c>
      <c r="M2460" s="183">
        <f>IFERROR(_xll.qlIndexFixing(Index1Y,$H2460,TRUE,_xll.ohTrigger(RecalcTrigger,Trigger1Y)),NA())</f>
        <v>1.1908778471072861E-2</v>
      </c>
      <c r="N2460" s="182">
        <f>IFERROR(_xll.qlIndexFixing(ONIndex1M,I2460,TRUE,_xll.ohTrigger(RecalcTrigger,Trigger1M)),NA())</f>
        <v>1.1237559901982053E-2</v>
      </c>
      <c r="O2460" s="44">
        <f>IFERROR(_xll.qlIndexFixing(ONIndex3M,I2460,TRUE,_xll.ohTrigger(RecalcTrigger,Trigger3M)),NA())</f>
        <v>1.1769617080057415E-2</v>
      </c>
      <c r="P2460" s="44">
        <f>IFERROR(_xll.qlIndexFixing(ONIndex6M,I2460,TRUE,_xll.ohTrigger(RecalcTrigger,Trigger6M)),NA())</f>
        <v>1.2112143020788224E-2</v>
      </c>
      <c r="Q2460" s="183">
        <f>IFERROR(_xll.qlIndexFixing(ONIndex1Y,I2460,TRUE,_xll.ohTrigger(RecalcTrigger,Trigger1Y)),NA())</f>
        <v>1.203303890169316E-2</v>
      </c>
    </row>
    <row r="2461" spans="2:17" x14ac:dyDescent="0.2">
      <c r="B2461" s="39" t="s">
        <v>42</v>
      </c>
      <c r="D2461" s="42">
        <f>_xll.qlCalendarAdvance(Calendar,$D2460,B2461,"f",FALSE)</f>
        <v>56766</v>
      </c>
      <c r="E2461" s="177">
        <f>_xll.qlInterestRateIndexValueDate(IndexON,D2461)</f>
        <v>56766</v>
      </c>
      <c r="F2461" s="193">
        <f>IFERROR(_xll.qlIndexFixing(IndexON,D2461,TRUE,_xll.ohTrigger(RecalcTrigger,TriggerON)),NA())</f>
        <v>1.2178321045128726E-2</v>
      </c>
      <c r="H2461" s="42">
        <f>_xll.qlCalendarAdvance(Calendar,$H2460,B2461,"f",FALSE)</f>
        <v>56766</v>
      </c>
      <c r="I2461" s="177">
        <f>_xll.qlInterestRateIndexValueDate(Index1M,$H2461)</f>
        <v>56768</v>
      </c>
      <c r="J2461" s="182">
        <f>IFERROR(_xll.qlIndexFixing(Index1M,$H2461,TRUE,_xll.ohTrigger(RecalcTrigger,Trigger1M)),NA())</f>
        <v>1.1219754331321663E-2</v>
      </c>
      <c r="K2461" s="44">
        <f>IFERROR(_xll.qlIndexFixing(Index3M,H2461,TRUE,_xll.ohTrigger(RecalcTrigger,Trigger3M)),NA())</f>
        <v>1.1753429592580012E-2</v>
      </c>
      <c r="L2461" s="44">
        <f>IFERROR(_xll.qlIndexFixing(Index6M,$H2461,TRUE,_xll.ohTrigger(RecalcTrigger,Trigger6M)),NA())</f>
        <v>1.2057905546003609E-2</v>
      </c>
      <c r="M2461" s="183">
        <f>IFERROR(_xll.qlIndexFixing(Index1Y,$H2461,TRUE,_xll.ohTrigger(RecalcTrigger,Trigger1Y)),NA())</f>
        <v>1.1899979916323302E-2</v>
      </c>
      <c r="N2461" s="182">
        <f>IFERROR(_xll.qlIndexFixing(ONIndex1M,I2461,TRUE,_xll.ohTrigger(RecalcTrigger,Trigger1M)),NA())</f>
        <v>1.1228805875118653E-2</v>
      </c>
      <c r="O2461" s="44">
        <f>IFERROR(_xll.qlIndexFixing(ONIndex3M,I2461,TRUE,_xll.ohTrigger(RecalcTrigger,Trigger3M)),NA())</f>
        <v>1.1764809673104892E-2</v>
      </c>
      <c r="P2461" s="44">
        <f>IFERROR(_xll.qlIndexFixing(ONIndex6M,I2461,TRUE,_xll.ohTrigger(RecalcTrigger,Trigger6M)),NA())</f>
        <v>1.2105667082122906E-2</v>
      </c>
      <c r="Q2461" s="183">
        <f>IFERROR(_xll.qlIndexFixing(ONIndex1Y,I2461,TRUE,_xll.ohTrigger(RecalcTrigger,Trigger1Y)),NA())</f>
        <v>1.2026179603763509E-2</v>
      </c>
    </row>
    <row r="2462" spans="2:17" x14ac:dyDescent="0.2">
      <c r="B2462" s="39" t="s">
        <v>42</v>
      </c>
      <c r="D2462" s="42">
        <f>_xll.qlCalendarAdvance(Calendar,$D2461,B2462,"f",FALSE)</f>
        <v>56773</v>
      </c>
      <c r="E2462" s="177">
        <f>_xll.qlInterestRateIndexValueDate(IndexON,D2462)</f>
        <v>56773</v>
      </c>
      <c r="F2462" s="193">
        <f>IFERROR(_xll.qlIndexFixing(IndexON,D2462,TRUE,_xll.ohTrigger(RecalcTrigger,TriggerON)),NA())</f>
        <v>1.217832104504879E-2</v>
      </c>
      <c r="H2462" s="42">
        <f>_xll.qlCalendarAdvance(Calendar,$H2461,B2462,"f",FALSE)</f>
        <v>56773</v>
      </c>
      <c r="I2462" s="177">
        <f>_xll.qlInterestRateIndexValueDate(Index1M,$H2462)</f>
        <v>56775</v>
      </c>
      <c r="J2462" s="182">
        <f>IFERROR(_xll.qlIndexFixing(Index1M,$H2462,TRUE,_xll.ohTrigger(RecalcTrigger,Trigger1M)),NA())</f>
        <v>1.1210916691888895E-2</v>
      </c>
      <c r="K2462" s="44">
        <f>IFERROR(_xll.qlIndexFixing(Index3M,H2462,TRUE,_xll.ohTrigger(RecalcTrigger,Trigger3M)),NA())</f>
        <v>1.1748531633900503E-2</v>
      </c>
      <c r="L2462" s="44">
        <f>IFERROR(_xll.qlIndexFixing(Index6M,$H2462,TRUE,_xll.ohTrigger(RecalcTrigger,Trigger6M)),NA())</f>
        <v>1.2050920457268865E-2</v>
      </c>
      <c r="M2462" s="183">
        <f>IFERROR(_xll.qlIndexFixing(Index1Y,$H2462,TRUE,_xll.ohTrigger(RecalcTrigger,Trigger1Y)),NA())</f>
        <v>1.1891091926389699E-2</v>
      </c>
      <c r="N2462" s="182">
        <f>IFERROR(_xll.qlIndexFixing(ONIndex1M,I2462,TRUE,_xll.ohTrigger(RecalcTrigger,Trigger1M)),NA())</f>
        <v>1.1220023474072249E-2</v>
      </c>
      <c r="O2462" s="44">
        <f>IFERROR(_xll.qlIndexFixing(ONIndex3M,I2462,TRUE,_xll.ohTrigger(RecalcTrigger,Trigger3M)),NA())</f>
        <v>1.1759991328021968E-2</v>
      </c>
      <c r="P2462" s="44">
        <f>IFERROR(_xll.qlIndexFixing(ONIndex6M,I2462,TRUE,_xll.ohTrigger(RecalcTrigger,Trigger6M)),NA())</f>
        <v>1.2099156797731325E-2</v>
      </c>
      <c r="Q2462" s="183">
        <f>IFERROR(_xll.qlIndexFixing(ONIndex1Y,I2462,TRUE,_xll.ohTrigger(RecalcTrigger,Trigger1Y)),NA())</f>
        <v>1.2019298790564292E-2</v>
      </c>
    </row>
    <row r="2463" spans="2:17" x14ac:dyDescent="0.2">
      <c r="B2463" s="39" t="s">
        <v>42</v>
      </c>
      <c r="D2463" s="42">
        <f>_xll.qlCalendarAdvance(Calendar,$D2462,B2463,"f",FALSE)</f>
        <v>56780</v>
      </c>
      <c r="E2463" s="177">
        <f>_xll.qlInterestRateIndexValueDate(IndexON,D2463)</f>
        <v>56780</v>
      </c>
      <c r="F2463" s="193">
        <f>IFERROR(_xll.qlIndexFixing(IndexON,D2463,TRUE,_xll.ohTrigger(RecalcTrigger,TriggerON)),NA())</f>
        <v>1.2178321045128726E-2</v>
      </c>
      <c r="H2463" s="42">
        <f>_xll.qlCalendarAdvance(Calendar,$H2462,B2463,"f",FALSE)</f>
        <v>56780</v>
      </c>
      <c r="I2463" s="177">
        <f>_xll.qlInterestRateIndexValueDate(Index1M,$H2463)</f>
        <v>56782</v>
      </c>
      <c r="J2463" s="182">
        <f>IFERROR(_xll.qlIndexFixing(Index1M,$H2463,TRUE,_xll.ohTrigger(RecalcTrigger,Trigger1M)),NA())</f>
        <v>1.1202050573197175E-2</v>
      </c>
      <c r="K2463" s="44">
        <f>IFERROR(_xll.qlIndexFixing(Index3M,H2463,TRUE,_xll.ohTrigger(RecalcTrigger,Trigger3M)),NA())</f>
        <v>1.1743622645424787E-2</v>
      </c>
      <c r="L2463" s="44">
        <f>IFERROR(_xll.qlIndexFixing(Index6M,$H2463,TRUE,_xll.ohTrigger(RecalcTrigger,Trigger6M)),NA())</f>
        <v>1.2043900159065117E-2</v>
      </c>
      <c r="M2463" s="183">
        <f>IFERROR(_xll.qlIndexFixing(Index1Y,$H2463,TRUE,_xll.ohTrigger(RecalcTrigger,Trigger1Y)),NA())</f>
        <v>1.1882115329979593E-2</v>
      </c>
      <c r="N2463" s="182">
        <f>IFERROR(_xll.qlIndexFixing(ONIndex1M,I2463,TRUE,_xll.ohTrigger(RecalcTrigger,Trigger1M)),NA())</f>
        <v>1.1211212667028292E-2</v>
      </c>
      <c r="O2463" s="44">
        <f>IFERROR(_xll.qlIndexFixing(ONIndex3M,I2463,TRUE,_xll.ohTrigger(RecalcTrigger,Trigger3M)),NA())</f>
        <v>1.1755162035296252E-2</v>
      </c>
      <c r="P2463" s="44">
        <f>IFERROR(_xll.qlIndexFixing(ONIndex6M,I2463,TRUE,_xll.ohTrigger(RecalcTrigger,Trigger6M)),NA())</f>
        <v>1.2092612117333701E-2</v>
      </c>
      <c r="Q2463" s="183">
        <f>IFERROR(_xll.qlIndexFixing(ONIndex1Y,I2463,TRUE,_xll.ohTrigger(RecalcTrigger,Trigger1Y)),NA())</f>
        <v>1.2012396436356099E-2</v>
      </c>
    </row>
    <row r="2464" spans="2:17" x14ac:dyDescent="0.2">
      <c r="B2464" s="39" t="s">
        <v>42</v>
      </c>
      <c r="D2464" s="42">
        <f>_xll.qlCalendarAdvance(Calendar,$D2463,B2464,"f",FALSE)</f>
        <v>56787</v>
      </c>
      <c r="E2464" s="177">
        <f>_xll.qlInterestRateIndexValueDate(IndexON,D2464)</f>
        <v>56787</v>
      </c>
      <c r="F2464" s="193">
        <f>IFERROR(_xll.qlIndexFixing(IndexON,D2464,TRUE,_xll.ohTrigger(RecalcTrigger,TriggerON)),NA())</f>
        <v>1.2178321045128726E-2</v>
      </c>
      <c r="H2464" s="42">
        <f>_xll.qlCalendarAdvance(Calendar,$H2463,B2464,"f",FALSE)</f>
        <v>56787</v>
      </c>
      <c r="I2464" s="177">
        <f>_xll.qlInterestRateIndexValueDate(Index1M,$H2464)</f>
        <v>56789</v>
      </c>
      <c r="J2464" s="182">
        <f>IFERROR(_xll.qlIndexFixing(Index1M,$H2464,TRUE,_xll.ohTrigger(RecalcTrigger,Trigger1M)),NA())</f>
        <v>1.1193155943322042E-2</v>
      </c>
      <c r="K2464" s="44">
        <f>IFERROR(_xll.qlIndexFixing(Index3M,H2464,TRUE,_xll.ohTrigger(RecalcTrigger,Trigger3M)),NA())</f>
        <v>1.1738702617793395E-2</v>
      </c>
      <c r="L2464" s="44">
        <f>IFERROR(_xll.qlIndexFixing(Index6M,$H2464,TRUE,_xll.ohTrigger(RecalcTrigger,Trigger6M)),NA())</f>
        <v>1.203684460119165E-2</v>
      </c>
      <c r="M2464" s="183">
        <f>IFERROR(_xll.qlIndexFixing(Index1Y,$H2464,TRUE,_xll.ohTrigger(RecalcTrigger,Trigger1Y)),NA())</f>
        <v>1.1873050957591696E-2</v>
      </c>
      <c r="N2464" s="182">
        <f>IFERROR(_xll.qlIndexFixing(ONIndex1M,I2464,TRUE,_xll.ohTrigger(RecalcTrigger,Trigger1M)),NA())</f>
        <v>1.1202373422012357E-2</v>
      </c>
      <c r="O2464" s="44">
        <f>IFERROR(_xll.qlIndexFixing(ONIndex3M,I2464,TRUE,_xll.ohTrigger(RecalcTrigger,Trigger3M)),NA())</f>
        <v>1.175032178565516E-2</v>
      </c>
      <c r="P2464" s="44">
        <f>IFERROR(_xll.qlIndexFixing(ONIndex6M,I2464,TRUE,_xll.ohTrigger(RecalcTrigger,Trigger6M)),NA())</f>
        <v>1.2086032990650253E-2</v>
      </c>
      <c r="Q2464" s="183">
        <f>IFERROR(_xll.qlIndexFixing(ONIndex1Y,I2464,TRUE,_xll.ohTrigger(RecalcTrigger,Trigger1Y)),NA())</f>
        <v>1.2005472514999838E-2</v>
      </c>
    </row>
    <row r="2465" spans="2:17" x14ac:dyDescent="0.2">
      <c r="B2465" s="39" t="s">
        <v>42</v>
      </c>
      <c r="D2465" s="42">
        <f>_xll.qlCalendarAdvance(Calendar,$D2464,B2465,"f",FALSE)</f>
        <v>56794</v>
      </c>
      <c r="E2465" s="177">
        <f>_xll.qlInterestRateIndexValueDate(IndexON,D2465)</f>
        <v>56794</v>
      </c>
      <c r="F2465" s="193">
        <f>IFERROR(_xll.qlIndexFixing(IndexON,D2465,TRUE,_xll.ohTrigger(RecalcTrigger,TriggerON)),NA())</f>
        <v>1.217832104504879E-2</v>
      </c>
      <c r="H2465" s="42">
        <f>_xll.qlCalendarAdvance(Calendar,$H2464,B2465,"f",FALSE)</f>
        <v>56794</v>
      </c>
      <c r="I2465" s="177">
        <f>_xll.qlInterestRateIndexValueDate(Index1M,$H2465)</f>
        <v>56796</v>
      </c>
      <c r="J2465" s="182">
        <f>IFERROR(_xll.qlIndexFixing(Index1M,$H2465,TRUE,_xll.ohTrigger(RecalcTrigger,Trigger1M)),NA())</f>
        <v>1.1184232770351521E-2</v>
      </c>
      <c r="K2465" s="44">
        <f>IFERROR(_xll.qlIndexFixing(Index3M,H2465,TRUE,_xll.ohTrigger(RecalcTrigger,Trigger3M)),NA())</f>
        <v>1.1733771541645118E-2</v>
      </c>
      <c r="L2465" s="44">
        <f>IFERROR(_xll.qlIndexFixing(Index6M,$H2465,TRUE,_xll.ohTrigger(RecalcTrigger,Trigger6M)),NA())</f>
        <v>1.2028797961624789E-2</v>
      </c>
      <c r="M2465" s="183">
        <f>IFERROR(_xll.qlIndexFixing(Index1Y,$H2465,TRUE,_xll.ohTrigger(RecalcTrigger,Trigger1Y)),NA())</f>
        <v>1.1863899641513726E-2</v>
      </c>
      <c r="N2465" s="182">
        <f>IFERROR(_xll.qlIndexFixing(ONIndex1M,I2465,TRUE,_xll.ohTrigger(RecalcTrigger,Trigger1M)),NA())</f>
        <v>1.1193505707050022E-2</v>
      </c>
      <c r="O2465" s="44">
        <f>IFERROR(_xll.qlIndexFixing(ONIndex3M,I2465,TRUE,_xll.ohTrigger(RecalcTrigger,Trigger3M)),NA())</f>
        <v>1.1745470569586303E-2</v>
      </c>
      <c r="P2465" s="44">
        <f>IFERROR(_xll.qlIndexFixing(ONIndex6M,I2465,TRUE,_xll.ohTrigger(RecalcTrigger,Trigger6M)),NA())</f>
        <v>1.2079419367561073E-2</v>
      </c>
      <c r="Q2465" s="183">
        <f>IFERROR(_xll.qlIndexFixing(ONIndex1Y,I2465,TRUE,_xll.ohTrigger(RecalcTrigger,Trigger1Y)),NA())</f>
        <v>1.1998527000676162E-2</v>
      </c>
    </row>
    <row r="2466" spans="2:17" x14ac:dyDescent="0.2">
      <c r="B2466" s="39" t="s">
        <v>42</v>
      </c>
      <c r="D2466" s="42">
        <f>_xll.qlCalendarAdvance(Calendar,$D2465,B2466,"f",FALSE)</f>
        <v>56801</v>
      </c>
      <c r="E2466" s="177">
        <f>_xll.qlInterestRateIndexValueDate(IndexON,D2466)</f>
        <v>56801</v>
      </c>
      <c r="F2466" s="193">
        <f>IFERROR(_xll.qlIndexFixing(IndexON,D2466,TRUE,_xll.ohTrigger(RecalcTrigger,TriggerON)),NA())</f>
        <v>1.2178321045128726E-2</v>
      </c>
      <c r="H2466" s="42">
        <f>_xll.qlCalendarAdvance(Calendar,$H2465,B2466,"f",FALSE)</f>
        <v>56801</v>
      </c>
      <c r="I2466" s="177">
        <f>_xll.qlInterestRateIndexValueDate(Index1M,$H2466)</f>
        <v>56803</v>
      </c>
      <c r="J2466" s="182">
        <f>IFERROR(_xll.qlIndexFixing(Index1M,$H2466,TRUE,_xll.ohTrigger(RecalcTrigger,Trigger1M)),NA())</f>
        <v>1.1175281022371142E-2</v>
      </c>
      <c r="K2466" s="44">
        <f>IFERROR(_xll.qlIndexFixing(Index3M,H2466,TRUE,_xll.ohTrigger(RecalcTrigger,Trigger3M)),NA())</f>
        <v>1.1728829407621356E-2</v>
      </c>
      <c r="L2466" s="44">
        <f>IFERROR(_xll.qlIndexFixing(Index6M,$H2466,TRUE,_xll.ohTrigger(RecalcTrigger,Trigger6M)),NA())</f>
        <v>1.2021663389929636E-2</v>
      </c>
      <c r="M2466" s="183">
        <f>IFERROR(_xll.qlIndexFixing(Index1Y,$H2466,TRUE,_xll.ohTrigger(RecalcTrigger,Trigger1Y)),NA())</f>
        <v>1.1854662215823273E-2</v>
      </c>
      <c r="N2466" s="182">
        <f>IFERROR(_xll.qlIndexFixing(ONIndex1M,I2466,TRUE,_xll.ohTrigger(RecalcTrigger,Trigger1M)),NA())</f>
        <v>1.11846094902468E-2</v>
      </c>
      <c r="O2466" s="44">
        <f>IFERROR(_xll.qlIndexFixing(ONIndex3M,I2466,TRUE,_xll.ohTrigger(RecalcTrigger,Trigger3M)),NA())</f>
        <v>1.1740608377897033E-2</v>
      </c>
      <c r="P2466" s="44">
        <f>IFERROR(_xll.qlIndexFixing(ONIndex6M,I2466,TRUE,_xll.ohTrigger(RecalcTrigger,Trigger6M)),NA())</f>
        <v>1.2072771197546572E-2</v>
      </c>
      <c r="Q2466" s="183">
        <f>IFERROR(_xll.qlIndexFixing(ONIndex1Y,I2466,TRUE,_xll.ohTrigger(RecalcTrigger,Trigger1Y)),NA())</f>
        <v>1.1991559867645663E-2</v>
      </c>
    </row>
    <row r="2467" spans="2:17" x14ac:dyDescent="0.2">
      <c r="B2467" s="39" t="s">
        <v>42</v>
      </c>
      <c r="D2467" s="42">
        <f>_xll.qlCalendarAdvance(Calendar,$D2466,B2467,"f",FALSE)</f>
        <v>56808</v>
      </c>
      <c r="E2467" s="177">
        <f>_xll.qlInterestRateIndexValueDate(IndexON,D2467)</f>
        <v>56808</v>
      </c>
      <c r="F2467" s="193">
        <f>IFERROR(_xll.qlIndexFixing(IndexON,D2467,TRUE,_xll.ohTrigger(RecalcTrigger,TriggerON)),NA())</f>
        <v>1.217832104504879E-2</v>
      </c>
      <c r="H2467" s="42">
        <f>_xll.qlCalendarAdvance(Calendar,$H2466,B2467,"f",FALSE)</f>
        <v>56808</v>
      </c>
      <c r="I2467" s="177">
        <f>_xll.qlInterestRateIndexValueDate(Index1M,$H2467)</f>
        <v>56810</v>
      </c>
      <c r="J2467" s="182">
        <f>IFERROR(_xll.qlIndexFixing(Index1M,$H2467,TRUE,_xll.ohTrigger(RecalcTrigger,Trigger1M)),NA())</f>
        <v>1.1166300667458939E-2</v>
      </c>
      <c r="K2467" s="44">
        <f>IFERROR(_xll.qlIndexFixing(Index3M,H2467,TRUE,_xll.ohTrigger(RecalcTrigger,Trigger3M)),NA())</f>
        <v>1.1723876206357427E-2</v>
      </c>
      <c r="L2467" s="44">
        <f>IFERROR(_xll.qlIndexFixing(Index6M,$H2467,TRUE,_xll.ohTrigger(RecalcTrigger,Trigger6M)),NA())</f>
        <v>1.2014493394104616E-2</v>
      </c>
      <c r="M2467" s="183">
        <f>IFERROR(_xll.qlIndexFixing(Index1Y,$H2467,TRUE,_xll.ohTrigger(RecalcTrigger,Trigger1Y)),NA())</f>
        <v>1.1845339516385623E-2</v>
      </c>
      <c r="N2467" s="182">
        <f>IFERROR(_xll.qlIndexFixing(ONIndex1M,I2467,TRUE,_xll.ohTrigger(RecalcTrigger,Trigger1M)),NA())</f>
        <v>1.1175684739548331E-2</v>
      </c>
      <c r="O2467" s="44">
        <f>IFERROR(_xll.qlIndexFixing(ONIndex3M,I2467,TRUE,_xll.ohTrigger(RecalcTrigger,Trigger3M)),NA())</f>
        <v>1.1735735200995023E-2</v>
      </c>
      <c r="P2467" s="44">
        <f>IFERROR(_xll.qlIndexFixing(ONIndex6M,I2467,TRUE,_xll.ohTrigger(RecalcTrigger,Trigger6M)),NA())</f>
        <v>1.2066088430646715E-2</v>
      </c>
      <c r="Q2467" s="183">
        <f>IFERROR(_xll.qlIndexFixing(ONIndex1Y,I2467,TRUE,_xll.ohTrigger(RecalcTrigger,Trigger1Y)),NA())</f>
        <v>1.1984571090009055E-2</v>
      </c>
    </row>
    <row r="2468" spans="2:17" x14ac:dyDescent="0.2">
      <c r="B2468" s="39" t="s">
        <v>42</v>
      </c>
      <c r="D2468" s="42">
        <f>_xll.qlCalendarAdvance(Calendar,$D2467,B2468,"f",FALSE)</f>
        <v>56815</v>
      </c>
      <c r="E2468" s="177">
        <f>_xll.qlInterestRateIndexValueDate(IndexON,D2468)</f>
        <v>56815</v>
      </c>
      <c r="F2468" s="193">
        <f>IFERROR(_xll.qlIndexFixing(IndexON,D2468,TRUE,_xll.ohTrigger(RecalcTrigger,TriggerON)),NA())</f>
        <v>1.217832104504879E-2</v>
      </c>
      <c r="H2468" s="42">
        <f>_xll.qlCalendarAdvance(Calendar,$H2467,B2468,"f",FALSE)</f>
        <v>56815</v>
      </c>
      <c r="I2468" s="177">
        <f>_xll.qlInterestRateIndexValueDate(Index1M,$H2468)</f>
        <v>56817</v>
      </c>
      <c r="J2468" s="182">
        <f>IFERROR(_xll.qlIndexFixing(Index1M,$H2468,TRUE,_xll.ohTrigger(RecalcTrigger,Trigger1M)),NA())</f>
        <v>1.115729167370294E-2</v>
      </c>
      <c r="K2468" s="44">
        <f>IFERROR(_xll.qlIndexFixing(Index3M,H2468,TRUE,_xll.ohTrigger(RecalcTrigger,Trigger3M)),NA())</f>
        <v>1.1718911928494729E-2</v>
      </c>
      <c r="L2468" s="44">
        <f>IFERROR(_xll.qlIndexFixing(Index6M,$H2468,TRUE,_xll.ohTrigger(RecalcTrigger,Trigger6M)),NA())</f>
        <v>1.2007287923961489E-2</v>
      </c>
      <c r="M2468" s="183">
        <f>IFERROR(_xll.qlIndexFixing(Index1Y,$H2468,TRUE,_xll.ohTrigger(RecalcTrigger,Trigger1Y)),NA())</f>
        <v>1.1835932380852903E-2</v>
      </c>
      <c r="N2468" s="182">
        <f>IFERROR(_xll.qlIndexFixing(ONIndex1M,I2468,TRUE,_xll.ohTrigger(RecalcTrigger,Trigger1M)),NA())</f>
        <v>1.1166731423060128E-2</v>
      </c>
      <c r="O2468" s="44">
        <f>IFERROR(_xll.qlIndexFixing(ONIndex3M,I2468,TRUE,_xll.ohTrigger(RecalcTrigger,Trigger3M)),NA())</f>
        <v>1.1730851029687628E-2</v>
      </c>
      <c r="P2468" s="44">
        <f>IFERROR(_xll.qlIndexFixing(ONIndex6M,I2468,TRUE,_xll.ohTrigger(RecalcTrigger,Trigger6M)),NA())</f>
        <v>1.2059371016261977E-2</v>
      </c>
      <c r="Q2468" s="183">
        <f>IFERROR(_xll.qlIndexFixing(ONIndex1Y,I2468,TRUE,_xll.ohTrigger(RecalcTrigger,Trigger1Y)),NA())</f>
        <v>1.197756064162725E-2</v>
      </c>
    </row>
    <row r="2469" spans="2:17" x14ac:dyDescent="0.2">
      <c r="B2469" s="39" t="s">
        <v>42</v>
      </c>
      <c r="D2469" s="42">
        <f>_xll.qlCalendarAdvance(Calendar,$D2468,B2469,"f",FALSE)</f>
        <v>56822</v>
      </c>
      <c r="E2469" s="177">
        <f>_xll.qlInterestRateIndexValueDate(IndexON,D2469)</f>
        <v>56822</v>
      </c>
      <c r="F2469" s="193">
        <f>IFERROR(_xll.qlIndexFixing(IndexON,D2469,TRUE,_xll.ohTrigger(RecalcTrigger,TriggerON)),NA())</f>
        <v>1.2178321045128726E-2</v>
      </c>
      <c r="H2469" s="42">
        <f>_xll.qlCalendarAdvance(Calendar,$H2468,B2469,"f",FALSE)</f>
        <v>56822</v>
      </c>
      <c r="I2469" s="177">
        <f>_xll.qlInterestRateIndexValueDate(Index1M,$H2469)</f>
        <v>56824</v>
      </c>
      <c r="J2469" s="182">
        <f>IFERROR(_xll.qlIndexFixing(Index1M,$H2469,TRUE,_xll.ohTrigger(RecalcTrigger,Trigger1M)),NA())</f>
        <v>1.1148254009188674E-2</v>
      </c>
      <c r="K2469" s="44">
        <f>IFERROR(_xll.qlIndexFixing(Index3M,H2469,TRUE,_xll.ohTrigger(RecalcTrigger,Trigger3M)),NA())</f>
        <v>1.1713936564673793E-2</v>
      </c>
      <c r="L2469" s="44">
        <f>IFERROR(_xll.qlIndexFixing(Index6M,$H2469,TRUE,_xll.ohTrigger(RecalcTrigger,Trigger6M)),NA())</f>
        <v>1.2000046929312445E-2</v>
      </c>
      <c r="M2469" s="183">
        <f>IFERROR(_xll.qlIndexFixing(Index1Y,$H2469,TRUE,_xll.ohTrigger(RecalcTrigger,Trigger1Y)),NA())</f>
        <v>1.1826441648664499E-2</v>
      </c>
      <c r="N2469" s="182">
        <f>IFERROR(_xll.qlIndexFixing(ONIndex1M,I2469,TRUE,_xll.ohTrigger(RecalcTrigger,Trigger1M)),NA())</f>
        <v>1.1157749508807768E-2</v>
      </c>
      <c r="O2469" s="44">
        <f>IFERROR(_xll.qlIndexFixing(ONIndex3M,I2469,TRUE,_xll.ohTrigger(RecalcTrigger,Trigger3M)),NA())</f>
        <v>1.1725955854382519E-2</v>
      </c>
      <c r="P2469" s="44">
        <f>IFERROR(_xll.qlIndexFixing(ONIndex6M,I2469,TRUE,_xll.ohTrigger(RecalcTrigger,Trigger6M)),NA())</f>
        <v>1.2052618904352386E-2</v>
      </c>
      <c r="Q2469" s="183">
        <f>IFERROR(_xll.qlIndexFixing(ONIndex1Y,I2469,TRUE,_xll.ohTrigger(RecalcTrigger,Trigger1Y)),NA())</f>
        <v>1.1970528496840771E-2</v>
      </c>
    </row>
    <row r="2470" spans="2:17" x14ac:dyDescent="0.2">
      <c r="B2470" s="39" t="s">
        <v>42</v>
      </c>
      <c r="D2470" s="42">
        <f>_xll.qlCalendarAdvance(Calendar,$D2469,B2470,"f",FALSE)</f>
        <v>56829</v>
      </c>
      <c r="E2470" s="177">
        <f>_xll.qlInterestRateIndexValueDate(IndexON,D2470)</f>
        <v>56829</v>
      </c>
      <c r="F2470" s="193">
        <f>IFERROR(_xll.qlIndexFixing(IndexON,D2470,TRUE,_xll.ohTrigger(RecalcTrigger,TriggerON)),NA())</f>
        <v>1.217832104504879E-2</v>
      </c>
      <c r="H2470" s="42">
        <f>_xll.qlCalendarAdvance(Calendar,$H2469,B2470,"f",FALSE)</f>
        <v>56829</v>
      </c>
      <c r="I2470" s="177">
        <f>_xll.qlInterestRateIndexValueDate(Index1M,$H2470)</f>
        <v>56831</v>
      </c>
      <c r="J2470" s="182">
        <f>IFERROR(_xll.qlIndexFixing(Index1M,$H2470,TRUE,_xll.ohTrigger(RecalcTrigger,Trigger1M)),NA())</f>
        <v>1.1139187642001669E-2</v>
      </c>
      <c r="K2470" s="44">
        <f>IFERROR(_xll.qlIndexFixing(Index3M,H2470,TRUE,_xll.ohTrigger(RecalcTrigger,Trigger3M)),NA())</f>
        <v>1.1708950105535149E-2</v>
      </c>
      <c r="L2470" s="44">
        <f>IFERROR(_xll.qlIndexFixing(Index6M,$H2470,TRUE,_xll.ohTrigger(RecalcTrigger,Trigger6M)),NA())</f>
        <v>1.1992543426028787E-2</v>
      </c>
      <c r="M2470" s="183">
        <f>IFERROR(_xll.qlIndexFixing(Index1Y,$H2470,TRUE,_xll.ohTrigger(RecalcTrigger,Trigger1Y)),NA())</f>
        <v>1.1816868161045543E-2</v>
      </c>
      <c r="N2470" s="182">
        <f>IFERROR(_xll.qlIndexFixing(ONIndex1M,I2470,TRUE,_xll.ohTrigger(RecalcTrigger,Trigger1M)),NA())</f>
        <v>1.1148738964896765E-2</v>
      </c>
      <c r="O2470" s="44">
        <f>IFERROR(_xll.qlIndexFixing(ONIndex3M,I2470,TRUE,_xll.ohTrigger(RecalcTrigger,Trigger3M)),NA())</f>
        <v>1.1721049666046923E-2</v>
      </c>
      <c r="P2470" s="44">
        <f>IFERROR(_xll.qlIndexFixing(ONIndex6M,I2470,TRUE,_xll.ohTrigger(RecalcTrigger,Trigger6M)),NA())</f>
        <v>1.2045832044558225E-2</v>
      </c>
      <c r="Q2470" s="183">
        <f>IFERROR(_xll.qlIndexFixing(ONIndex1Y,I2470,TRUE,_xll.ohTrigger(RecalcTrigger,Trigger1Y)),NA())</f>
        <v>1.1963474629670401E-2</v>
      </c>
    </row>
    <row r="2471" spans="2:17" x14ac:dyDescent="0.2">
      <c r="B2471" s="39" t="s">
        <v>42</v>
      </c>
      <c r="D2471" s="42">
        <f>_xll.qlCalendarAdvance(Calendar,$D2470,B2471,"f",FALSE)</f>
        <v>56836</v>
      </c>
      <c r="E2471" s="177">
        <f>_xll.qlInterestRateIndexValueDate(IndexON,D2471)</f>
        <v>56836</v>
      </c>
      <c r="F2471" s="193">
        <f>IFERROR(_xll.qlIndexFixing(IndexON,D2471,TRUE,_xll.ohTrigger(RecalcTrigger,TriggerON)),NA())</f>
        <v>1.217832104504879E-2</v>
      </c>
      <c r="H2471" s="42">
        <f>_xll.qlCalendarAdvance(Calendar,$H2470,B2471,"f",FALSE)</f>
        <v>56836</v>
      </c>
      <c r="I2471" s="177">
        <f>_xll.qlInterestRateIndexValueDate(Index1M,$H2471)</f>
        <v>56838</v>
      </c>
      <c r="J2471" s="182">
        <f>IFERROR(_xll.qlIndexFixing(Index1M,$H2471,TRUE,_xll.ohTrigger(RecalcTrigger,Trigger1M)),NA())</f>
        <v>1.1130092540224956E-2</v>
      </c>
      <c r="K2471" s="44">
        <f>IFERROR(_xll.qlIndexFixing(Index3M,H2471,TRUE,_xll.ohTrigger(RecalcTrigger,Trigger3M)),NA())</f>
        <v>1.1703952541715853E-2</v>
      </c>
      <c r="L2471" s="44">
        <f>IFERROR(_xll.qlIndexFixing(Index6M,$H2471,TRUE,_xll.ohTrigger(RecalcTrigger,Trigger6M)),NA())</f>
        <v>1.1984154148928684E-2</v>
      </c>
      <c r="M2471" s="183">
        <f>IFERROR(_xll.qlIndexFixing(Index1Y,$H2471,TRUE,_xll.ohTrigger(RecalcTrigger,Trigger1Y)),NA())</f>
        <v>1.1807212761006044E-2</v>
      </c>
      <c r="N2471" s="182">
        <f>IFERROR(_xll.qlIndexFixing(ONIndex1M,I2471,TRUE,_xll.ohTrigger(RecalcTrigger,Trigger1M)),NA())</f>
        <v>1.1139699759352695E-2</v>
      </c>
      <c r="O2471" s="44">
        <f>IFERROR(_xll.qlIndexFixing(ONIndex3M,I2471,TRUE,_xll.ohTrigger(RecalcTrigger,Trigger3M)),NA())</f>
        <v>1.1716132455088513E-2</v>
      </c>
      <c r="P2471" s="44">
        <f>IFERROR(_xll.qlIndexFixing(ONIndex6M,I2471,TRUE,_xll.ohTrigger(RecalcTrigger,Trigger6M)),NA())</f>
        <v>1.2039010386679649E-2</v>
      </c>
      <c r="Q2471" s="183">
        <f>IFERROR(_xll.qlIndexFixing(ONIndex1Y,I2471,TRUE,_xll.ohTrigger(RecalcTrigger,Trigger1Y)),NA())</f>
        <v>1.1956399014056984E-2</v>
      </c>
    </row>
    <row r="2472" spans="2:17" x14ac:dyDescent="0.2">
      <c r="B2472" s="39" t="s">
        <v>42</v>
      </c>
      <c r="D2472" s="42">
        <f>_xll.qlCalendarAdvance(Calendar,$D2471,B2472,"f",FALSE)</f>
        <v>56843</v>
      </c>
      <c r="E2472" s="177">
        <f>_xll.qlInterestRateIndexValueDate(IndexON,D2472)</f>
        <v>56843</v>
      </c>
      <c r="F2472" s="193">
        <f>IFERROR(_xll.qlIndexFixing(IndexON,D2472,TRUE,_xll.ohTrigger(RecalcTrigger,TriggerON)),NA())</f>
        <v>1.2178321045128726E-2</v>
      </c>
      <c r="H2472" s="42">
        <f>_xll.qlCalendarAdvance(Calendar,$H2471,B2472,"f",FALSE)</f>
        <v>56843</v>
      </c>
      <c r="I2472" s="177">
        <f>_xll.qlInterestRateIndexValueDate(Index1M,$H2472)</f>
        <v>56845</v>
      </c>
      <c r="J2472" s="182">
        <f>IFERROR(_xll.qlIndexFixing(Index1M,$H2472,TRUE,_xll.ohTrigger(RecalcTrigger,Trigger1M)),NA())</f>
        <v>1.1120968671944065E-2</v>
      </c>
      <c r="K2472" s="44">
        <f>IFERROR(_xll.qlIndexFixing(Index3M,H2472,TRUE,_xll.ohTrigger(RecalcTrigger,Trigger3M)),NA())</f>
        <v>1.1698943863859907E-2</v>
      </c>
      <c r="L2472" s="44">
        <f>IFERROR(_xll.qlIndexFixing(Index6M,$H2472,TRUE,_xll.ohTrigger(RecalcTrigger,Trigger6M)),NA())</f>
        <v>1.1974849036856418E-2</v>
      </c>
      <c r="M2472" s="183">
        <f>IFERROR(_xll.qlIndexFixing(Index1Y,$H2472,TRUE,_xll.ohTrigger(RecalcTrigger,Trigger1Y)),NA())</f>
        <v>1.1797476293339151E-2</v>
      </c>
      <c r="N2472" s="182">
        <f>IFERROR(_xll.qlIndexFixing(ONIndex1M,I2472,TRUE,_xll.ohTrigger(RecalcTrigger,Trigger1M)),NA())</f>
        <v>1.1130631860121198E-2</v>
      </c>
      <c r="O2472" s="44">
        <f>IFERROR(_xll.qlIndexFixing(ONIndex3M,I2472,TRUE,_xll.ohTrigger(RecalcTrigger,Trigger3M)),NA())</f>
        <v>1.1711204211994897E-2</v>
      </c>
      <c r="P2472" s="44">
        <f>IFERROR(_xll.qlIndexFixing(ONIndex6M,I2472,TRUE,_xll.ohTrigger(RecalcTrigger,Trigger6M)),NA())</f>
        <v>1.203215388043688E-2</v>
      </c>
      <c r="Q2472" s="183">
        <f>IFERROR(_xll.qlIndexFixing(ONIndex1Y,I2472,TRUE,_xll.ohTrigger(RecalcTrigger,Trigger1Y)),NA())</f>
        <v>1.1949301624420983E-2</v>
      </c>
    </row>
    <row r="2473" spans="2:17" x14ac:dyDescent="0.2">
      <c r="B2473" s="39" t="s">
        <v>42</v>
      </c>
      <c r="D2473" s="42">
        <f>_xll.qlCalendarAdvance(Calendar,$D2472,B2473,"f",FALSE)</f>
        <v>56850</v>
      </c>
      <c r="E2473" s="177">
        <f>_xll.qlInterestRateIndexValueDate(IndexON,D2473)</f>
        <v>56850</v>
      </c>
      <c r="F2473" s="193">
        <f>IFERROR(_xll.qlIndexFixing(IndexON,D2473,TRUE,_xll.ohTrigger(RecalcTrigger,TriggerON)),NA())</f>
        <v>1.2178321045128726E-2</v>
      </c>
      <c r="H2473" s="42">
        <f>_xll.qlCalendarAdvance(Calendar,$H2472,B2473,"f",FALSE)</f>
        <v>56850</v>
      </c>
      <c r="I2473" s="177">
        <f>_xll.qlInterestRateIndexValueDate(Index1M,$H2473)</f>
        <v>56852</v>
      </c>
      <c r="J2473" s="182">
        <f>IFERROR(_xll.qlIndexFixing(Index1M,$H2473,TRUE,_xll.ohTrigger(RecalcTrigger,Trigger1M)),NA())</f>
        <v>1.1111816005247022E-2</v>
      </c>
      <c r="K2473" s="44">
        <f>IFERROR(_xll.qlIndexFixing(Index3M,H2473,TRUE,_xll.ohTrigger(RecalcTrigger,Trigger3M)),NA())</f>
        <v>1.1693924062606107E-2</v>
      </c>
      <c r="L2473" s="44">
        <f>IFERROR(_xll.qlIndexFixing(Index6M,$H2473,TRUE,_xll.ohTrigger(RecalcTrigger,Trigger6M)),NA())</f>
        <v>1.1964634440532803E-2</v>
      </c>
      <c r="M2473" s="183">
        <f>IFERROR(_xll.qlIndexFixing(Index1Y,$H2473,TRUE,_xll.ohTrigger(RecalcTrigger,Trigger1Y)),NA())</f>
        <v>1.1787659604623107E-2</v>
      </c>
      <c r="N2473" s="182">
        <f>IFERROR(_xll.qlIndexFixing(ONIndex1M,I2473,TRUE,_xll.ohTrigger(RecalcTrigger,Trigger1M)),NA())</f>
        <v>1.1121535235387725E-2</v>
      </c>
      <c r="O2473" s="44">
        <f>IFERROR(_xll.qlIndexFixing(ONIndex3M,I2473,TRUE,_xll.ohTrigger(RecalcTrigger,Trigger3M)),NA())</f>
        <v>1.1706264927653365E-2</v>
      </c>
      <c r="P2473" s="44">
        <f>IFERROR(_xll.qlIndexFixing(ONIndex6M,I2473,TRUE,_xll.ohTrigger(RecalcTrigger,Trigger6M)),NA())</f>
        <v>1.2025262475390264E-2</v>
      </c>
      <c r="Q2473" s="183">
        <f>IFERROR(_xll.qlIndexFixing(ONIndex1Y,I2473,TRUE,_xll.ohTrigger(RecalcTrigger,Trigger1Y)),NA())</f>
        <v>1.1942182434703241E-2</v>
      </c>
    </row>
    <row r="2474" spans="2:17" x14ac:dyDescent="0.2">
      <c r="B2474" s="39" t="s">
        <v>42</v>
      </c>
      <c r="D2474" s="42">
        <f>_xll.qlCalendarAdvance(Calendar,$D2473,B2474,"f",FALSE)</f>
        <v>56857</v>
      </c>
      <c r="E2474" s="177">
        <f>_xll.qlInterestRateIndexValueDate(IndexON,D2474)</f>
        <v>56857</v>
      </c>
      <c r="F2474" s="193">
        <f>IFERROR(_xll.qlIndexFixing(IndexON,D2474,TRUE,_xll.ohTrigger(RecalcTrigger,TriggerON)),NA())</f>
        <v>1.2178321044968854E-2</v>
      </c>
      <c r="H2474" s="42">
        <f>_xll.qlCalendarAdvance(Calendar,$H2473,B2474,"f",FALSE)</f>
        <v>56857</v>
      </c>
      <c r="I2474" s="177">
        <f>_xll.qlInterestRateIndexValueDate(Index1M,$H2474)</f>
        <v>56859</v>
      </c>
      <c r="J2474" s="182">
        <f>IFERROR(_xll.qlIndexFixing(Index1M,$H2474,TRUE,_xll.ohTrigger(RecalcTrigger,Trigger1M)),NA())</f>
        <v>1.1102634508219356E-2</v>
      </c>
      <c r="K2474" s="44">
        <f>IFERROR(_xll.qlIndexFixing(Index3M,H2474,TRUE,_xll.ohTrigger(RecalcTrigger,Trigger3M)),NA())</f>
        <v>1.1689064999974319E-2</v>
      </c>
      <c r="L2474" s="44">
        <f>IFERROR(_xll.qlIndexFixing(Index6M,$H2474,TRUE,_xll.ohTrigger(RecalcTrigger,Trigger6M)),NA())</f>
        <v>1.1956945124661195E-2</v>
      </c>
      <c r="M2474" s="183">
        <f>IFERROR(_xll.qlIndexFixing(Index1Y,$H2474,TRUE,_xll.ohTrigger(RecalcTrigger,Trigger1Y)),NA())</f>
        <v>1.1777763543217556E-2</v>
      </c>
      <c r="N2474" s="182">
        <f>IFERROR(_xll.qlIndexFixing(ONIndex1M,I2474,TRUE,_xll.ohTrigger(RecalcTrigger,Trigger1M)),NA())</f>
        <v>1.1112409853097915E-2</v>
      </c>
      <c r="O2474" s="44">
        <f>IFERROR(_xll.qlIndexFixing(ONIndex3M,I2474,TRUE,_xll.ohTrigger(RecalcTrigger,Trigger3M)),NA())</f>
        <v>1.1701314592711398E-2</v>
      </c>
      <c r="P2474" s="44">
        <f>IFERROR(_xll.qlIndexFixing(ONIndex6M,I2474,TRUE,_xll.ohTrigger(RecalcTrigger,Trigger6M)),NA())</f>
        <v>1.2018336121499829E-2</v>
      </c>
      <c r="Q2474" s="183">
        <f>IFERROR(_xll.qlIndexFixing(ONIndex1Y,I2474,TRUE,_xll.ohTrigger(RecalcTrigger,Trigger1Y)),NA())</f>
        <v>1.1935041418924541E-2</v>
      </c>
    </row>
    <row r="2475" spans="2:17" x14ac:dyDescent="0.2">
      <c r="B2475" s="39" t="s">
        <v>42</v>
      </c>
      <c r="D2475" s="42">
        <f>_xll.qlCalendarAdvance(Calendar,$D2474,B2475,"f",FALSE)</f>
        <v>56864</v>
      </c>
      <c r="E2475" s="177">
        <f>_xll.qlInterestRateIndexValueDate(IndexON,D2475)</f>
        <v>56864</v>
      </c>
      <c r="F2475" s="193">
        <f>IFERROR(_xll.qlIndexFixing(IndexON,D2475,TRUE,_xll.ohTrigger(RecalcTrigger,TriggerON)),NA())</f>
        <v>1.2178321045128726E-2</v>
      </c>
      <c r="H2475" s="42">
        <f>_xll.qlCalendarAdvance(Calendar,$H2474,B2475,"f",FALSE)</f>
        <v>56864</v>
      </c>
      <c r="I2475" s="177">
        <f>_xll.qlInterestRateIndexValueDate(Index1M,$H2475)</f>
        <v>56866</v>
      </c>
      <c r="J2475" s="182">
        <f>IFERROR(_xll.qlIndexFixing(Index1M,$H2475,TRUE,_xll.ohTrigger(RecalcTrigger,Trigger1M)),NA())</f>
        <v>1.1093424148946596E-2</v>
      </c>
      <c r="K2475" s="44">
        <f>IFERROR(_xll.qlIndexFixing(Index3M,H2475,TRUE,_xll.ohTrigger(RecalcTrigger,Trigger3M)),NA())</f>
        <v>1.1684023884891146E-2</v>
      </c>
      <c r="L2475" s="44">
        <f>IFERROR(_xll.qlIndexFixing(Index6M,$H2475,TRUE,_xll.ohTrigger(RecalcTrigger,Trigger6M)),NA())</f>
        <v>1.1945344271432382E-2</v>
      </c>
      <c r="M2475" s="183">
        <f>IFERROR(_xll.qlIndexFixing(Index1Y,$H2475,TRUE,_xll.ohTrigger(RecalcTrigger,Trigger1Y)),NA())</f>
        <v>1.1767788959264626E-2</v>
      </c>
      <c r="N2475" s="182">
        <f>IFERROR(_xll.qlIndexFixing(ONIndex1M,I2475,TRUE,_xll.ohTrigger(RecalcTrigger,Trigger1M)),NA())</f>
        <v>1.1103255681437219E-2</v>
      </c>
      <c r="O2475" s="44">
        <f>IFERROR(_xll.qlIndexFixing(ONIndex3M,I2475,TRUE,_xll.ohTrigger(RecalcTrigger,Trigger3M)),NA())</f>
        <v>1.169635319757667E-2</v>
      </c>
      <c r="P2475" s="44">
        <f>IFERROR(_xll.qlIndexFixing(ONIndex6M,I2475,TRUE,_xll.ohTrigger(RecalcTrigger,Trigger6M)),NA())</f>
        <v>1.2011374768405858E-2</v>
      </c>
      <c r="Q2475" s="183">
        <f>IFERROR(_xll.qlIndexFixing(ONIndex1Y,I2475,TRUE,_xll.ohTrigger(RecalcTrigger,Trigger1Y)),NA())</f>
        <v>1.1927878551265536E-2</v>
      </c>
    </row>
    <row r="2476" spans="2:17" x14ac:dyDescent="0.2">
      <c r="B2476" s="39" t="s">
        <v>42</v>
      </c>
      <c r="D2476" s="42">
        <f>_xll.qlCalendarAdvance(Calendar,$D2475,B2476,"f",FALSE)</f>
        <v>56871</v>
      </c>
      <c r="E2476" s="177">
        <f>_xll.qlInterestRateIndexValueDate(IndexON,D2476)</f>
        <v>56871</v>
      </c>
      <c r="F2476" s="193">
        <f>IFERROR(_xll.qlIndexFixing(IndexON,D2476,TRUE,_xll.ohTrigger(RecalcTrigger,TriggerON)),NA())</f>
        <v>1.2178321045128726E-2</v>
      </c>
      <c r="H2476" s="42">
        <f>_xll.qlCalendarAdvance(Calendar,$H2475,B2476,"f",FALSE)</f>
        <v>56871</v>
      </c>
      <c r="I2476" s="177">
        <f>_xll.qlInterestRateIndexValueDate(Index1M,$H2476)</f>
        <v>56873</v>
      </c>
      <c r="J2476" s="182">
        <f>IFERROR(_xll.qlIndexFixing(Index1M,$H2476,TRUE,_xll.ohTrigger(RecalcTrigger,Trigger1M)),NA())</f>
        <v>1.1084184895521765E-2</v>
      </c>
      <c r="K2476" s="44">
        <f>IFERROR(_xll.qlIndexFixing(Index3M,H2476,TRUE,_xll.ohTrigger(RecalcTrigger,Trigger3M)),NA())</f>
        <v>1.1678971619290979E-2</v>
      </c>
      <c r="L2476" s="44">
        <f>IFERROR(_xll.qlIndexFixing(Index6M,$H2476,TRUE,_xll.ohTrigger(RecalcTrigger,Trigger6M)),NA())</f>
        <v>1.1932830668563744E-2</v>
      </c>
      <c r="M2476" s="183">
        <f>IFERROR(_xll.qlIndexFixing(Index1Y,$H2476,TRUE,_xll.ohTrigger(RecalcTrigger,Trigger1Y)),NA())</f>
        <v>1.1757736704686331E-2</v>
      </c>
      <c r="N2476" s="182">
        <f>IFERROR(_xll.qlIndexFixing(ONIndex1M,I2476,TRUE,_xll.ohTrigger(RecalcTrigger,Trigger1M)),NA())</f>
        <v>1.1094072688351275E-2</v>
      </c>
      <c r="O2476" s="44">
        <f>IFERROR(_xll.qlIndexFixing(ONIndex3M,I2476,TRUE,_xll.ohTrigger(RecalcTrigger,Trigger3M)),NA())</f>
        <v>1.1691380732976597E-2</v>
      </c>
      <c r="P2476" s="44">
        <f>IFERROR(_xll.qlIndexFixing(ONIndex6M,I2476,TRUE,_xll.ohTrigger(RecalcTrigger,Trigger6M)),NA())</f>
        <v>1.2004378365748636E-2</v>
      </c>
      <c r="Q2476" s="183">
        <f>IFERROR(_xll.qlIndexFixing(ONIndex1Y,I2476,TRUE,_xll.ohTrigger(RecalcTrigger,Trigger1Y)),NA())</f>
        <v>1.1920693805906879E-2</v>
      </c>
    </row>
    <row r="2477" spans="2:17" x14ac:dyDescent="0.2">
      <c r="B2477" s="39" t="s">
        <v>42</v>
      </c>
      <c r="D2477" s="42">
        <f>_xll.qlCalendarAdvance(Calendar,$D2476,B2477,"f",FALSE)</f>
        <v>56878</v>
      </c>
      <c r="E2477" s="177">
        <f>_xll.qlInterestRateIndexValueDate(IndexON,D2477)</f>
        <v>56878</v>
      </c>
      <c r="F2477" s="193">
        <f>IFERROR(_xll.qlIndexFixing(IndexON,D2477,TRUE,_xll.ohTrigger(RecalcTrigger,TriggerON)),NA())</f>
        <v>1.2178321045128726E-2</v>
      </c>
      <c r="H2477" s="42">
        <f>_xll.qlCalendarAdvance(Calendar,$H2476,B2477,"f",FALSE)</f>
        <v>56878</v>
      </c>
      <c r="I2477" s="177">
        <f>_xll.qlInterestRateIndexValueDate(Index1M,$H2477)</f>
        <v>56880</v>
      </c>
      <c r="J2477" s="182">
        <f>IFERROR(_xll.qlIndexFixing(Index1M,$H2477,TRUE,_xll.ohTrigger(RecalcTrigger,Trigger1M)),NA())</f>
        <v>1.1074916716022898E-2</v>
      </c>
      <c r="K2477" s="44">
        <f>IFERROR(_xll.qlIndexFixing(Index3M,H2477,TRUE,_xll.ohTrigger(RecalcTrigger,Trigger3M)),NA())</f>
        <v>1.1673908193812517E-2</v>
      </c>
      <c r="L2477" s="44">
        <f>IFERROR(_xll.qlIndexFixing(Index6M,$H2477,TRUE,_xll.ohTrigger(RecalcTrigger,Trigger6M)),NA())</f>
        <v>1.1919410861536799E-2</v>
      </c>
      <c r="M2477" s="183">
        <f>IFERROR(_xll.qlIndexFixing(Index1Y,$H2477,TRUE,_xll.ohTrigger(RecalcTrigger,Trigger1Y)),NA())</f>
        <v>1.1747607633186951E-2</v>
      </c>
      <c r="N2477" s="182">
        <f>IFERROR(_xll.qlIndexFixing(ONIndex1M,I2477,TRUE,_xll.ohTrigger(RecalcTrigger,Trigger1M)),NA())</f>
        <v>1.1084860841945599E-2</v>
      </c>
      <c r="O2477" s="44">
        <f>IFERROR(_xll.qlIndexFixing(ONIndex3M,I2477,TRUE,_xll.ohTrigger(RecalcTrigger,Trigger3M)),NA())</f>
        <v>1.1686397189478726E-2</v>
      </c>
      <c r="P2477" s="44">
        <f>IFERROR(_xll.qlIndexFixing(ONIndex6M,I2477,TRUE,_xll.ohTrigger(RecalcTrigger,Trigger6M)),NA())</f>
        <v>1.1997346863408254E-2</v>
      </c>
      <c r="Q2477" s="183">
        <f>IFERROR(_xll.qlIndexFixing(ONIndex1Y,I2477,TRUE,_xll.ohTrigger(RecalcTrigger,Trigger1Y)),NA())</f>
        <v>1.1913487156869351E-2</v>
      </c>
    </row>
    <row r="2478" spans="2:17" x14ac:dyDescent="0.2">
      <c r="B2478" s="39" t="s">
        <v>42</v>
      </c>
      <c r="D2478" s="42">
        <f>_xll.qlCalendarAdvance(Calendar,$D2477,B2478,"f",FALSE)</f>
        <v>56885</v>
      </c>
      <c r="E2478" s="177">
        <f>_xll.qlInterestRateIndexValueDate(IndexON,D2478)</f>
        <v>56885</v>
      </c>
      <c r="F2478" s="193">
        <f>IFERROR(_xll.qlIndexFixing(IndexON,D2478,TRUE,_xll.ohTrigger(RecalcTrigger,TriggerON)),NA())</f>
        <v>1.2178321045128726E-2</v>
      </c>
      <c r="H2478" s="42">
        <f>_xll.qlCalendarAdvance(Calendar,$H2477,B2478,"f",FALSE)</f>
        <v>56885</v>
      </c>
      <c r="I2478" s="177">
        <f>_xll.qlInterestRateIndexValueDate(Index1M,$H2478)</f>
        <v>56887</v>
      </c>
      <c r="J2478" s="182">
        <f>IFERROR(_xll.qlIndexFixing(Index1M,$H2478,TRUE,_xll.ohTrigger(RecalcTrigger,Trigger1M)),NA())</f>
        <v>1.1067108571853047E-2</v>
      </c>
      <c r="K2478" s="44">
        <f>IFERROR(_xll.qlIndexFixing(Index3M,H2478,TRUE,_xll.ohTrigger(RecalcTrigger,Trigger3M)),NA())</f>
        <v>1.1668657877778287E-2</v>
      </c>
      <c r="L2478" s="44">
        <f>IFERROR(_xll.qlIndexFixing(Index6M,$H2478,TRUE,_xll.ohTrigger(RecalcTrigger,Trigger6M)),NA())</f>
        <v>1.1905091411859367E-2</v>
      </c>
      <c r="M2478" s="183">
        <f>IFERROR(_xll.qlIndexFixing(Index1Y,$H2478,TRUE,_xll.ohTrigger(RecalcTrigger,Trigger1Y)),NA())</f>
        <v>1.1739214027252882E-2</v>
      </c>
      <c r="N2478" s="182">
        <f>IFERROR(_xll.qlIndexFixing(ONIndex1M,I2478,TRUE,_xll.ohTrigger(RecalcTrigger,Trigger1M)),NA())</f>
        <v>1.1075620110245765E-2</v>
      </c>
      <c r="O2478" s="44">
        <f>IFERROR(_xll.qlIndexFixing(ONIndex3M,I2478,TRUE,_xll.ohTrigger(RecalcTrigger,Trigger3M)),NA())</f>
        <v>1.1681402557810472E-2</v>
      </c>
      <c r="P2478" s="44">
        <f>IFERROR(_xll.qlIndexFixing(ONIndex6M,I2478,TRUE,_xll.ohTrigger(RecalcTrigger,Trigger6M)),NA())</f>
        <v>1.1990280211104931E-2</v>
      </c>
      <c r="Q2478" s="183">
        <f>IFERROR(_xll.qlIndexFixing(ONIndex1Y,I2478,TRUE,_xll.ohTrigger(RecalcTrigger,Trigger1Y)),NA())</f>
        <v>1.190625857825367E-2</v>
      </c>
    </row>
    <row r="2479" spans="2:17" x14ac:dyDescent="0.2">
      <c r="B2479" s="39" t="s">
        <v>42</v>
      </c>
      <c r="D2479" s="42">
        <f>_xll.qlCalendarAdvance(Calendar,$D2478,B2479,"f",FALSE)</f>
        <v>56892</v>
      </c>
      <c r="E2479" s="177">
        <f>_xll.qlInterestRateIndexValueDate(IndexON,D2479)</f>
        <v>56892</v>
      </c>
      <c r="F2479" s="193">
        <f>IFERROR(_xll.qlIndexFixing(IndexON,D2479,TRUE,_xll.ohTrigger(RecalcTrigger,TriggerON)),NA())</f>
        <v>1.217832104504879E-2</v>
      </c>
      <c r="H2479" s="42">
        <f>_xll.qlCalendarAdvance(Calendar,$H2478,B2479,"f",FALSE)</f>
        <v>56892</v>
      </c>
      <c r="I2479" s="177">
        <f>_xll.qlInterestRateIndexValueDate(Index1M,$H2479)</f>
        <v>56894</v>
      </c>
      <c r="J2479" s="182">
        <f>IFERROR(_xll.qlIndexFixing(Index1M,$H2479,TRUE,_xll.ohTrigger(RecalcTrigger,Trigger1M)),NA())</f>
        <v>1.1056293451167654E-2</v>
      </c>
      <c r="K2479" s="44">
        <f>IFERROR(_xll.qlIndexFixing(Index3M,H2479,TRUE,_xll.ohTrigger(RecalcTrigger,Trigger3M)),NA())</f>
        <v>1.1663571139587624E-2</v>
      </c>
      <c r="L2479" s="44">
        <f>IFERROR(_xll.qlIndexFixing(Index6M,$H2479,TRUE,_xll.ohTrigger(RecalcTrigger,Trigger6M)),NA())</f>
        <v>1.1888571136135079E-2</v>
      </c>
      <c r="M2479" s="183">
        <f>IFERROR(_xll.qlIndexFixing(Index1Y,$H2479,TRUE,_xll.ohTrigger(RecalcTrigger,Trigger1Y)),NA())</f>
        <v>1.1727122463132992E-2</v>
      </c>
      <c r="N2479" s="182">
        <f>IFERROR(_xll.qlIndexFixing(ONIndex1M,I2479,TRUE,_xll.ohTrigger(RecalcTrigger,Trigger1M)),NA())</f>
        <v>1.1066350461197416E-2</v>
      </c>
      <c r="O2479" s="44">
        <f>IFERROR(_xll.qlIndexFixing(ONIndex3M,I2479,TRUE,_xll.ohTrigger(RecalcTrigger,Trigger3M)),NA())</f>
        <v>1.1676396828539382E-2</v>
      </c>
      <c r="P2479" s="44">
        <f>IFERROR(_xll.qlIndexFixing(ONIndex6M,I2479,TRUE,_xll.ohTrigger(RecalcTrigger,Trigger6M)),NA())</f>
        <v>1.1983178358399016E-2</v>
      </c>
      <c r="Q2479" s="183">
        <f>IFERROR(_xll.qlIndexFixing(ONIndex1Y,I2479,TRUE,_xll.ohTrigger(RecalcTrigger,Trigger1Y)),NA())</f>
        <v>1.1899008044160553E-2</v>
      </c>
    </row>
    <row r="2480" spans="2:17" x14ac:dyDescent="0.2">
      <c r="B2480" s="39" t="s">
        <v>42</v>
      </c>
      <c r="D2480" s="42">
        <f>_xll.qlCalendarAdvance(Calendar,$D2479,B2480,"f",FALSE)</f>
        <v>56899</v>
      </c>
      <c r="E2480" s="177">
        <f>_xll.qlInterestRateIndexValueDate(IndexON,D2480)</f>
        <v>56899</v>
      </c>
      <c r="F2480" s="193">
        <f>IFERROR(_xll.qlIndexFixing(IndexON,D2480,TRUE,_xll.ohTrigger(RecalcTrigger,TriggerON)),NA())</f>
        <v>1.2178321045128726E-2</v>
      </c>
      <c r="H2480" s="42">
        <f>_xll.qlCalendarAdvance(Calendar,$H2479,B2480,"f",FALSE)</f>
        <v>56899</v>
      </c>
      <c r="I2480" s="177">
        <f>_xll.qlInterestRateIndexValueDate(Index1M,$H2480)</f>
        <v>56901</v>
      </c>
      <c r="J2480" s="182">
        <f>IFERROR(_xll.qlIndexFixing(Index1M,$H2480,TRUE,_xll.ohTrigger(RecalcTrigger,Trigger1M)),NA())</f>
        <v>1.1046938301989828E-2</v>
      </c>
      <c r="K2480" s="44">
        <f>IFERROR(_xll.qlIndexFixing(Index3M,H2480,TRUE,_xll.ohTrigger(RecalcTrigger,Trigger3M)),NA())</f>
        <v>1.1658473212485424E-2</v>
      </c>
      <c r="L2480" s="44">
        <f>IFERROR(_xll.qlIndexFixing(Index6M,$H2480,TRUE,_xll.ohTrigger(RecalcTrigger,Trigger6M)),NA())</f>
        <v>1.1872395050469808E-2</v>
      </c>
      <c r="M2480" s="183">
        <f>IFERROR(_xll.qlIndexFixing(Index1Y,$H2480,TRUE,_xll.ohTrigger(RecalcTrigger,Trigger1Y)),NA())</f>
        <v>1.1716768080879646E-2</v>
      </c>
      <c r="N2480" s="182">
        <f>IFERROR(_xll.qlIndexFixing(ONIndex1M,I2480,TRUE,_xll.ohTrigger(RecalcTrigger,Trigger1M)),NA())</f>
        <v>1.1057051862906064E-2</v>
      </c>
      <c r="O2480" s="44">
        <f>IFERROR(_xll.qlIndexFixing(ONIndex3M,I2480,TRUE,_xll.ohTrigger(RecalcTrigger,Trigger3M)),NA())</f>
        <v>1.1671379992392872E-2</v>
      </c>
      <c r="P2480" s="44">
        <f>IFERROR(_xll.qlIndexFixing(ONIndex6M,I2480,TRUE,_xll.ohTrigger(RecalcTrigger,Trigger6M)),NA())</f>
        <v>1.19760412551706E-2</v>
      </c>
      <c r="Q2480" s="183">
        <f>IFERROR(_xll.qlIndexFixing(ONIndex1Y,I2480,TRUE,_xll.ohTrigger(RecalcTrigger,Trigger1Y)),NA())</f>
        <v>1.1891735528770653E-2</v>
      </c>
    </row>
    <row r="2481" spans="2:17" x14ac:dyDescent="0.2">
      <c r="B2481" s="39" t="s">
        <v>42</v>
      </c>
      <c r="D2481" s="42">
        <f>_xll.qlCalendarAdvance(Calendar,$D2480,B2481,"f",FALSE)</f>
        <v>56906</v>
      </c>
      <c r="E2481" s="177">
        <f>_xll.qlInterestRateIndexValueDate(IndexON,D2481)</f>
        <v>56906</v>
      </c>
      <c r="F2481" s="193">
        <f>IFERROR(_xll.qlIndexFixing(IndexON,D2481,TRUE,_xll.ohTrigger(RecalcTrigger,TriggerON)),NA())</f>
        <v>1.2178321045128726E-2</v>
      </c>
      <c r="H2481" s="42">
        <f>_xll.qlCalendarAdvance(Calendar,$H2480,B2481,"f",FALSE)</f>
        <v>56906</v>
      </c>
      <c r="I2481" s="177">
        <f>_xll.qlInterestRateIndexValueDate(Index1M,$H2481)</f>
        <v>56908</v>
      </c>
      <c r="J2481" s="182">
        <f>IFERROR(_xll.qlIndexFixing(Index1M,$H2481,TRUE,_xll.ohTrigger(RecalcTrigger,Trigger1M)),NA())</f>
        <v>1.1037554099090074E-2</v>
      </c>
      <c r="K2481" s="44">
        <f>IFERROR(_xll.qlIndexFixing(Index3M,H2481,TRUE,_xll.ohTrigger(RecalcTrigger,Trigger3M)),NA())</f>
        <v>1.1653364087113956E-2</v>
      </c>
      <c r="L2481" s="44">
        <f>IFERROR(_xll.qlIndexFixing(Index6M,$H2481,TRUE,_xll.ohTrigger(RecalcTrigger,Trigger6M)),NA())</f>
        <v>1.1855344628495829E-2</v>
      </c>
      <c r="M2481" s="183">
        <f>IFERROR(_xll.qlIndexFixing(Index1Y,$H2481,TRUE,_xll.ohTrigger(RecalcTrigger,Trigger1Y)),NA())</f>
        <v>1.1706340314305721E-2</v>
      </c>
      <c r="N2481" s="182">
        <f>IFERROR(_xll.qlIndexFixing(ONIndex1M,I2481,TRUE,_xll.ohTrigger(RecalcTrigger,Trigger1M)),NA())</f>
        <v>1.1047724283557159E-2</v>
      </c>
      <c r="O2481" s="44">
        <f>IFERROR(_xll.qlIndexFixing(ONIndex3M,I2481,TRUE,_xll.ohTrigger(RecalcTrigger,Trigger3M)),NA())</f>
        <v>1.1666352039858552E-2</v>
      </c>
      <c r="P2481" s="44">
        <f>IFERROR(_xll.qlIndexFixing(ONIndex6M,I2481,TRUE,_xll.ohTrigger(RecalcTrigger,Trigger6M)),NA())</f>
        <v>1.1968868851139902E-2</v>
      </c>
      <c r="Q2481" s="183">
        <f>IFERROR(_xll.qlIndexFixing(ONIndex1Y,I2481,TRUE,_xll.ohTrigger(RecalcTrigger,Trigger1Y)),NA())</f>
        <v>1.1884441006104751E-2</v>
      </c>
    </row>
    <row r="2482" spans="2:17" x14ac:dyDescent="0.2">
      <c r="B2482" s="39" t="s">
        <v>42</v>
      </c>
      <c r="D2482" s="42">
        <f>_xll.qlCalendarAdvance(Calendar,$D2481,B2482,"f",FALSE)</f>
        <v>56913</v>
      </c>
      <c r="E2482" s="177">
        <f>_xll.qlInterestRateIndexValueDate(IndexON,D2482)</f>
        <v>56913</v>
      </c>
      <c r="F2482" s="193">
        <f>IFERROR(_xll.qlIndexFixing(IndexON,D2482,TRUE,_xll.ohTrigger(RecalcTrigger,TriggerON)),NA())</f>
        <v>1.217832104504879E-2</v>
      </c>
      <c r="H2482" s="42">
        <f>_xll.qlCalendarAdvance(Calendar,$H2481,B2482,"f",FALSE)</f>
        <v>56913</v>
      </c>
      <c r="I2482" s="177">
        <f>_xll.qlInterestRateIndexValueDate(Index1M,$H2482)</f>
        <v>56915</v>
      </c>
      <c r="J2482" s="182">
        <f>IFERROR(_xll.qlIndexFixing(Index1M,$H2482,TRUE,_xll.ohTrigger(RecalcTrigger,Trigger1M)),NA())</f>
        <v>1.1028140810566411E-2</v>
      </c>
      <c r="K2482" s="44">
        <f>IFERROR(_xll.qlIndexFixing(Index3M,H2482,TRUE,_xll.ohTrigger(RecalcTrigger,Trigger3M)),NA())</f>
        <v>1.1648243754112882E-2</v>
      </c>
      <c r="L2482" s="44">
        <f>IFERROR(_xll.qlIndexFixing(Index6M,$H2482,TRUE,_xll.ohTrigger(RecalcTrigger,Trigger6M)),NA())</f>
        <v>1.1837426461560935E-2</v>
      </c>
      <c r="M2482" s="183">
        <f>IFERROR(_xll.qlIndexFixing(Index1Y,$H2482,TRUE,_xll.ohTrigger(RecalcTrigger,Trigger1Y)),NA())</f>
        <v>1.1695840026004479E-2</v>
      </c>
      <c r="N2482" s="182">
        <f>IFERROR(_xll.qlIndexFixing(ONIndex1M,I2482,TRUE,_xll.ohTrigger(RecalcTrigger,Trigger1M)),NA())</f>
        <v>1.103836769109634E-2</v>
      </c>
      <c r="O2482" s="44">
        <f>IFERROR(_xll.qlIndexFixing(ONIndex3M,I2482,TRUE,_xll.ohTrigger(RecalcTrigger,Trigger3M)),NA())</f>
        <v>1.1661312961583903E-2</v>
      </c>
      <c r="P2482" s="44">
        <f>IFERROR(_xll.qlIndexFixing(ONIndex6M,I2482,TRUE,_xll.ohTrigger(RecalcTrigger,Trigger6M)),NA())</f>
        <v>1.1961661096107079E-2</v>
      </c>
      <c r="Q2482" s="183">
        <f>IFERROR(_xll.qlIndexFixing(ONIndex1Y,I2482,TRUE,_xll.ohTrigger(RecalcTrigger,Trigger1Y)),NA())</f>
        <v>1.1877124450183629E-2</v>
      </c>
    </row>
    <row r="2483" spans="2:17" x14ac:dyDescent="0.2">
      <c r="B2483" s="39" t="s">
        <v>42</v>
      </c>
      <c r="D2483" s="42">
        <f>_xll.qlCalendarAdvance(Calendar,$D2482,B2483,"f",FALSE)</f>
        <v>56920</v>
      </c>
      <c r="E2483" s="177">
        <f>_xll.qlInterestRateIndexValueDate(IndexON,D2483)</f>
        <v>56920</v>
      </c>
      <c r="F2483" s="193">
        <f>IFERROR(_xll.qlIndexFixing(IndexON,D2483,TRUE,_xll.ohTrigger(RecalcTrigger,TriggerON)),NA())</f>
        <v>1.217832104504879E-2</v>
      </c>
      <c r="H2483" s="42">
        <f>_xll.qlCalendarAdvance(Calendar,$H2482,B2483,"f",FALSE)</f>
        <v>56920</v>
      </c>
      <c r="I2483" s="177">
        <f>_xll.qlInterestRateIndexValueDate(Index1M,$H2483)</f>
        <v>56922</v>
      </c>
      <c r="J2483" s="182">
        <f>IFERROR(_xll.qlIndexFixing(Index1M,$H2483,TRUE,_xll.ohTrigger(RecalcTrigger,Trigger1M)),NA())</f>
        <v>1.1018698404504368E-2</v>
      </c>
      <c r="K2483" s="44">
        <f>IFERROR(_xll.qlIndexFixing(Index3M,H2483,TRUE,_xll.ohTrigger(RecalcTrigger,Trigger3M)),NA())</f>
        <v>1.1643087622798799E-2</v>
      </c>
      <c r="L2483" s="44">
        <f>IFERROR(_xll.qlIndexFixing(Index6M,$H2483,TRUE,_xll.ohTrigger(RecalcTrigger,Trigger6M)),NA())</f>
        <v>1.1820230294205555E-2</v>
      </c>
      <c r="M2483" s="183">
        <f>IFERROR(_xll.qlIndexFixing(Index1Y,$H2483,TRUE,_xll.ohTrigger(RecalcTrigger,Trigger1Y)),NA())</f>
        <v>1.1685268080345361E-2</v>
      </c>
      <c r="N2483" s="182">
        <f>IFERROR(_xll.qlIndexFixing(ONIndex1M,I2483,TRUE,_xll.ohTrigger(RecalcTrigger,Trigger1M)),NA())</f>
        <v>1.1028982053549186E-2</v>
      </c>
      <c r="O2483" s="44">
        <f>IFERROR(_xll.qlIndexFixing(ONIndex3M,I2483,TRUE,_xll.ohTrigger(RecalcTrigger,Trigger3M)),NA())</f>
        <v>1.1656262748296342E-2</v>
      </c>
      <c r="P2483" s="44">
        <f>IFERROR(_xll.qlIndexFixing(ONIndex6M,I2483,TRUE,_xll.ohTrigger(RecalcTrigger,Trigger6M)),NA())</f>
        <v>1.1954417939552542E-2</v>
      </c>
      <c r="Q2483" s="183">
        <f>IFERROR(_xll.qlIndexFixing(ONIndex1Y,I2483,TRUE,_xll.ohTrigger(RecalcTrigger,Trigger1Y)),NA())</f>
        <v>1.1869785835347813E-2</v>
      </c>
    </row>
    <row r="2484" spans="2:17" x14ac:dyDescent="0.2">
      <c r="B2484" s="39" t="s">
        <v>42</v>
      </c>
      <c r="D2484" s="42">
        <f>_xll.qlCalendarAdvance(Calendar,$D2483,B2484,"f",FALSE)</f>
        <v>56927</v>
      </c>
      <c r="E2484" s="177">
        <f>_xll.qlInterestRateIndexValueDate(IndexON,D2484)</f>
        <v>56927</v>
      </c>
      <c r="F2484" s="193">
        <f>IFERROR(_xll.qlIndexFixing(IndexON,D2484,TRUE,_xll.ohTrigger(RecalcTrigger,TriggerON)),NA())</f>
        <v>1.217832104504879E-2</v>
      </c>
      <c r="H2484" s="42">
        <f>_xll.qlCalendarAdvance(Calendar,$H2483,B2484,"f",FALSE)</f>
        <v>56927</v>
      </c>
      <c r="I2484" s="177">
        <f>_xll.qlInterestRateIndexValueDate(Index1M,$H2484)</f>
        <v>56929</v>
      </c>
      <c r="J2484" s="182">
        <f>IFERROR(_xll.qlIndexFixing(Index1M,$H2484,TRUE,_xll.ohTrigger(RecalcTrigger,Trigger1M)),NA())</f>
        <v>1.1009226848991971E-2</v>
      </c>
      <c r="K2484" s="44">
        <f>IFERROR(_xll.qlIndexFixing(Index3M,H2484,TRUE,_xll.ohTrigger(RecalcTrigger,Trigger3M)),NA())</f>
        <v>1.1637472360216927E-2</v>
      </c>
      <c r="L2484" s="44">
        <f>IFERROR(_xll.qlIndexFixing(Index6M,$H2484,TRUE,_xll.ohTrigger(RecalcTrigger,Trigger6M)),NA())</f>
        <v>1.1800651673722462E-2</v>
      </c>
      <c r="M2484" s="183">
        <f>IFERROR(_xll.qlIndexFixing(Index1Y,$H2484,TRUE,_xll.ohTrigger(RecalcTrigger,Trigger1Y)),NA())</f>
        <v>1.1674625343472701E-2</v>
      </c>
      <c r="N2484" s="182">
        <f>IFERROR(_xll.qlIndexFixing(ONIndex1M,I2484,TRUE,_xll.ohTrigger(RecalcTrigger,Trigger1M)),NA())</f>
        <v>1.1019567338941272E-2</v>
      </c>
      <c r="O2484" s="44">
        <f>IFERROR(_xll.qlIndexFixing(ONIndex3M,I2484,TRUE,_xll.ohTrigger(RecalcTrigger,Trigger3M)),NA())</f>
        <v>1.1651201390483479E-2</v>
      </c>
      <c r="P2484" s="44">
        <f>IFERROR(_xll.qlIndexFixing(ONIndex6M,I2484,TRUE,_xll.ohTrigger(RecalcTrigger,Trigger6M)),NA())</f>
        <v>1.1947139331436318E-2</v>
      </c>
      <c r="Q2484" s="183">
        <f>IFERROR(_xll.qlIndexFixing(ONIndex1Y,I2484,TRUE,_xll.ohTrigger(RecalcTrigger,Trigger1Y)),NA())</f>
        <v>1.1862425135538146E-2</v>
      </c>
    </row>
    <row r="2485" spans="2:17" x14ac:dyDescent="0.2">
      <c r="B2485" s="39" t="s">
        <v>42</v>
      </c>
      <c r="D2485" s="42">
        <f>_xll.qlCalendarAdvance(Calendar,$D2484,B2485,"f",FALSE)</f>
        <v>56934</v>
      </c>
      <c r="E2485" s="177">
        <f>_xll.qlInterestRateIndexValueDate(IndexON,D2485)</f>
        <v>56934</v>
      </c>
      <c r="F2485" s="193">
        <f>IFERROR(_xll.qlIndexFixing(IndexON,D2485,TRUE,_xll.ohTrigger(RecalcTrigger,TriggerON)),NA())</f>
        <v>1.2178321045128726E-2</v>
      </c>
      <c r="H2485" s="42">
        <f>_xll.qlCalendarAdvance(Calendar,$H2484,B2485,"f",FALSE)</f>
        <v>56934</v>
      </c>
      <c r="I2485" s="177">
        <f>_xll.qlInterestRateIndexValueDate(Index1M,$H2485)</f>
        <v>56936</v>
      </c>
      <c r="J2485" s="182">
        <f>IFERROR(_xll.qlIndexFixing(Index1M,$H2485,TRUE,_xll.ohTrigger(RecalcTrigger,Trigger1M)),NA())</f>
        <v>1.0999726112122243E-2</v>
      </c>
      <c r="K2485" s="44">
        <f>IFERROR(_xll.qlIndexFixing(Index3M,H2485,TRUE,_xll.ohTrigger(RecalcTrigger,Trigger3M)),NA())</f>
        <v>1.1631246665491092E-2</v>
      </c>
      <c r="L2485" s="44">
        <f>IFERROR(_xll.qlIndexFixing(Index6M,$H2485,TRUE,_xll.ohTrigger(RecalcTrigger,Trigger6M)),NA())</f>
        <v>1.1780219787239534E-2</v>
      </c>
      <c r="M2485" s="183">
        <f>IFERROR(_xll.qlIndexFixing(Index1Y,$H2485,TRUE,_xll.ohTrigger(RecalcTrigger,Trigger1Y)),NA())</f>
        <v>1.1663912683305713E-2</v>
      </c>
      <c r="N2485" s="182">
        <f>IFERROR(_xll.qlIndexFixing(ONIndex1M,I2485,TRUE,_xll.ohTrigger(RecalcTrigger,Trigger1M)),NA())</f>
        <v>1.1010123515378112E-2</v>
      </c>
      <c r="O2485" s="44">
        <f>IFERROR(_xll.qlIndexFixing(ONIndex3M,I2485,TRUE,_xll.ohTrigger(RecalcTrigger,Trigger3M)),NA())</f>
        <v>1.164612887887273E-2</v>
      </c>
      <c r="P2485" s="44">
        <f>IFERROR(_xll.qlIndexFixing(ONIndex6M,I2485,TRUE,_xll.ohTrigger(RecalcTrigger,Trigger6M)),NA())</f>
        <v>1.1939825221478628E-2</v>
      </c>
      <c r="Q2485" s="183">
        <f>IFERROR(_xll.qlIndexFixing(ONIndex1Y,I2485,TRUE,_xll.ohTrigger(RecalcTrigger,Trigger1Y)),NA())</f>
        <v>1.1855042324855347E-2</v>
      </c>
    </row>
    <row r="2486" spans="2:17" x14ac:dyDescent="0.2">
      <c r="B2486" s="39" t="s">
        <v>42</v>
      </c>
      <c r="D2486" s="42">
        <f>_xll.qlCalendarAdvance(Calendar,$D2485,B2486,"f",FALSE)</f>
        <v>56941</v>
      </c>
      <c r="E2486" s="177">
        <f>_xll.qlInterestRateIndexValueDate(IndexON,D2486)</f>
        <v>56941</v>
      </c>
      <c r="F2486" s="193">
        <f>IFERROR(_xll.qlIndexFixing(IndexON,D2486,TRUE,_xll.ohTrigger(RecalcTrigger,TriggerON)),NA())</f>
        <v>1.2178321045128726E-2</v>
      </c>
      <c r="H2486" s="42">
        <f>_xll.qlCalendarAdvance(Calendar,$H2485,B2486,"f",FALSE)</f>
        <v>56941</v>
      </c>
      <c r="I2486" s="177">
        <f>_xll.qlInterestRateIndexValueDate(Index1M,$H2486)</f>
        <v>56943</v>
      </c>
      <c r="J2486" s="182">
        <f>IFERROR(_xll.qlIndexFixing(Index1M,$H2486,TRUE,_xll.ohTrigger(RecalcTrigger,Trigger1M)),NA())</f>
        <v>1.0990196161980714E-2</v>
      </c>
      <c r="K2486" s="44">
        <f>IFERROR(_xll.qlIndexFixing(Index3M,H2486,TRUE,_xll.ohTrigger(RecalcTrigger,Trigger3M)),NA())</f>
        <v>1.1624413094912994E-2</v>
      </c>
      <c r="L2486" s="44">
        <f>IFERROR(_xll.qlIndexFixing(Index6M,$H2486,TRUE,_xll.ohTrigger(RecalcTrigger,Trigger6M)),NA())</f>
        <v>1.175894132336512E-2</v>
      </c>
      <c r="M2486" s="183">
        <f>IFERROR(_xll.qlIndexFixing(Index1Y,$H2486,TRUE,_xll.ohTrigger(RecalcTrigger,Trigger1Y)),NA())</f>
        <v>1.1653130969536541E-2</v>
      </c>
      <c r="N2486" s="182">
        <f>IFERROR(_xll.qlIndexFixing(ONIndex1M,I2486,TRUE,_xll.ohTrigger(RecalcTrigger,Trigger1M)),NA())</f>
        <v>1.1000650550965219E-2</v>
      </c>
      <c r="O2486" s="44">
        <f>IFERROR(_xll.qlIndexFixing(ONIndex3M,I2486,TRUE,_xll.ohTrigger(RecalcTrigger,Trigger3M)),NA())</f>
        <v>1.1641045204031641E-2</v>
      </c>
      <c r="P2486" s="44">
        <f>IFERROR(_xll.qlIndexFixing(ONIndex6M,I2486,TRUE,_xll.ohTrigger(RecalcTrigger,Trigger6M)),NA())</f>
        <v>1.1932475559319755E-2</v>
      </c>
      <c r="Q2486" s="183">
        <f>IFERROR(_xll.qlIndexFixing(ONIndex1Y,I2486,TRUE,_xll.ohTrigger(RecalcTrigger,Trigger1Y)),NA())</f>
        <v>1.1847637377480069E-2</v>
      </c>
    </row>
    <row r="2487" spans="2:17" x14ac:dyDescent="0.2">
      <c r="B2487" s="39" t="s">
        <v>42</v>
      </c>
      <c r="D2487" s="42">
        <f>_xll.qlCalendarAdvance(Calendar,$D2486,B2487,"f",FALSE)</f>
        <v>56948</v>
      </c>
      <c r="E2487" s="177">
        <f>_xll.qlInterestRateIndexValueDate(IndexON,D2487)</f>
        <v>56948</v>
      </c>
      <c r="F2487" s="193">
        <f>IFERROR(_xll.qlIndexFixing(IndexON,D2487,TRUE,_xll.ohTrigger(RecalcTrigger,TriggerON)),NA())</f>
        <v>1.2178321045128726E-2</v>
      </c>
      <c r="H2487" s="42">
        <f>_xll.qlCalendarAdvance(Calendar,$H2486,B2487,"f",FALSE)</f>
        <v>56948</v>
      </c>
      <c r="I2487" s="177">
        <f>_xll.qlInterestRateIndexValueDate(Index1M,$H2487)</f>
        <v>56950</v>
      </c>
      <c r="J2487" s="182">
        <f>IFERROR(_xll.qlIndexFixing(Index1M,$H2487,TRUE,_xll.ohTrigger(RecalcTrigger,Trigger1M)),NA())</f>
        <v>1.0980636966665402E-2</v>
      </c>
      <c r="K2487" s="44">
        <f>IFERROR(_xll.qlIndexFixing(Index3M,H2487,TRUE,_xll.ohTrigger(RecalcTrigger,Trigger3M)),NA())</f>
        <v>1.1617461805415697E-2</v>
      </c>
      <c r="L2487" s="44">
        <f>IFERROR(_xll.qlIndexFixing(Index6M,$H2487,TRUE,_xll.ohTrigger(RecalcTrigger,Trigger6M)),NA())</f>
        <v>1.1735051252772813E-2</v>
      </c>
      <c r="M2487" s="183">
        <f>IFERROR(_xll.qlIndexFixing(Index1Y,$H2487,TRUE,_xll.ohTrigger(RecalcTrigger,Trigger1Y)),NA())</f>
        <v>1.1642281073630476E-2</v>
      </c>
      <c r="N2487" s="182">
        <f>IFERROR(_xll.qlIndexFixing(ONIndex1M,I2487,TRUE,_xll.ohTrigger(RecalcTrigger,Trigger1M)),NA())</f>
        <v>1.0991148413648233E-2</v>
      </c>
      <c r="O2487" s="44">
        <f>IFERROR(_xll.qlIndexFixing(ONIndex3M,I2487,TRUE,_xll.ohTrigger(RecalcTrigger,Trigger3M)),NA())</f>
        <v>1.1635950356607694E-2</v>
      </c>
      <c r="P2487" s="44">
        <f>IFERROR(_xll.qlIndexFixing(ONIndex6M,I2487,TRUE,_xll.ohTrigger(RecalcTrigger,Trigger6M)),NA())</f>
        <v>1.1925090294679919E-2</v>
      </c>
      <c r="Q2487" s="183">
        <f>IFERROR(_xll.qlIndexFixing(ONIndex1Y,I2487,TRUE,_xll.ohTrigger(RecalcTrigger,Trigger1Y)),NA())</f>
        <v>1.1840210267433093E-2</v>
      </c>
    </row>
    <row r="2488" spans="2:17" x14ac:dyDescent="0.2">
      <c r="B2488" s="39" t="s">
        <v>42</v>
      </c>
      <c r="D2488" s="42">
        <f>_xll.qlCalendarAdvance(Calendar,$D2487,B2488,"f",FALSE)</f>
        <v>56955</v>
      </c>
      <c r="E2488" s="177">
        <f>_xll.qlInterestRateIndexValueDate(IndexON,D2488)</f>
        <v>56955</v>
      </c>
      <c r="F2488" s="193">
        <f>IFERROR(_xll.qlIndexFixing(IndexON,D2488,TRUE,_xll.ohTrigger(RecalcTrigger,TriggerON)),NA())</f>
        <v>1.2178321045128726E-2</v>
      </c>
      <c r="H2488" s="42">
        <f>_xll.qlCalendarAdvance(Calendar,$H2487,B2488,"f",FALSE)</f>
        <v>56955</v>
      </c>
      <c r="I2488" s="177">
        <f>_xll.qlInterestRateIndexValueDate(Index1M,$H2488)</f>
        <v>56957</v>
      </c>
      <c r="J2488" s="182">
        <f>IFERROR(_xll.qlIndexFixing(Index1M,$H2488,TRUE,_xll.ohTrigger(RecalcTrigger,Trigger1M)),NA())</f>
        <v>1.0971048494259339E-2</v>
      </c>
      <c r="K2488" s="44">
        <f>IFERROR(_xll.qlIndexFixing(Index3M,H2488,TRUE,_xll.ohTrigger(RecalcTrigger,Trigger3M)),NA())</f>
        <v>1.1609475147818449E-2</v>
      </c>
      <c r="L2488" s="44">
        <f>IFERROR(_xll.qlIndexFixing(Index6M,$H2488,TRUE,_xll.ohTrigger(RecalcTrigger,Trigger6M)),NA())</f>
        <v>1.1712065916132887E-2</v>
      </c>
      <c r="M2488" s="183">
        <f>IFERROR(_xll.qlIndexFixing(Index1Y,$H2488,TRUE,_xll.ohTrigger(RecalcTrigger,Trigger1Y)),NA())</f>
        <v>1.1631363868825954E-2</v>
      </c>
      <c r="N2488" s="182">
        <f>IFERROR(_xll.qlIndexFixing(ONIndex1M,I2488,TRUE,_xll.ohTrigger(RecalcTrigger,Trigger1M)),NA())</f>
        <v>1.0981617071532668E-2</v>
      </c>
      <c r="O2488" s="44">
        <f>IFERROR(_xll.qlIndexFixing(ONIndex3M,I2488,TRUE,_xll.ohTrigger(RecalcTrigger,Trigger3M)),NA())</f>
        <v>1.1630844327248369E-2</v>
      </c>
      <c r="P2488" s="44">
        <f>IFERROR(_xll.qlIndexFixing(ONIndex6M,I2488,TRUE,_xll.ohTrigger(RecalcTrigger,Trigger6M)),NA())</f>
        <v>1.1917669377519147E-2</v>
      </c>
      <c r="Q2488" s="183">
        <f>IFERROR(_xll.qlIndexFixing(ONIndex1Y,I2488,TRUE,_xll.ohTrigger(RecalcTrigger,Trigger1Y)),NA())</f>
        <v>1.1832760968895073E-2</v>
      </c>
    </row>
    <row r="2489" spans="2:17" x14ac:dyDescent="0.2">
      <c r="B2489" s="39" t="s">
        <v>42</v>
      </c>
      <c r="D2489" s="42">
        <f>_xll.qlCalendarAdvance(Calendar,$D2488,B2489,"f",FALSE)</f>
        <v>56962</v>
      </c>
      <c r="E2489" s="177">
        <f>_xll.qlInterestRateIndexValueDate(IndexON,D2489)</f>
        <v>56962</v>
      </c>
      <c r="F2489" s="193">
        <f>IFERROR(_xll.qlIndexFixing(IndexON,D2489,TRUE,_xll.ohTrigger(RecalcTrigger,TriggerON)),NA())</f>
        <v>1.2178321045128726E-2</v>
      </c>
      <c r="H2489" s="42">
        <f>_xll.qlCalendarAdvance(Calendar,$H2488,B2489,"f",FALSE)</f>
        <v>56962</v>
      </c>
      <c r="I2489" s="177">
        <f>_xll.qlInterestRateIndexValueDate(Index1M,$H2489)</f>
        <v>56964</v>
      </c>
      <c r="J2489" s="182">
        <f>IFERROR(_xll.qlIndexFixing(Index1M,$H2489,TRUE,_xll.ohTrigger(RecalcTrigger,Trigger1M)),NA())</f>
        <v>1.0961430712858045E-2</v>
      </c>
      <c r="K2489" s="44">
        <f>IFERROR(_xll.qlIndexFixing(Index3M,H2489,TRUE,_xll.ohTrigger(RecalcTrigger,Trigger3M)),NA())</f>
        <v>1.1600881498964823E-2</v>
      </c>
      <c r="L2489" s="44">
        <f>IFERROR(_xll.qlIndexFixing(Index6M,$H2489,TRUE,_xll.ohTrigger(RecalcTrigger,Trigger6M)),NA())</f>
        <v>1.1688259414228214E-2</v>
      </c>
      <c r="M2489" s="183">
        <f>IFERROR(_xll.qlIndexFixing(Index1Y,$H2489,TRUE,_xll.ohTrigger(RecalcTrigger,Trigger1Y)),NA())</f>
        <v>1.1620380230132175E-2</v>
      </c>
      <c r="N2489" s="182">
        <f>IFERROR(_xll.qlIndexFixing(ONIndex1M,I2489,TRUE,_xll.ohTrigger(RecalcTrigger,Trigger1M)),NA())</f>
        <v>1.09720564926441E-2</v>
      </c>
      <c r="O2489" s="44">
        <f>IFERROR(_xll.qlIndexFixing(ONIndex3M,I2489,TRUE,_xll.ohTrigger(RecalcTrigger,Trigger3M)),NA())</f>
        <v>1.1625727106601147E-2</v>
      </c>
      <c r="P2489" s="44">
        <f>IFERROR(_xll.qlIndexFixing(ONIndex6M,I2489,TRUE,_xll.ohTrigger(RecalcTrigger,Trigger6M)),NA())</f>
        <v>1.1910212757317851E-2</v>
      </c>
      <c r="Q2489" s="183">
        <f>IFERROR(_xll.qlIndexFixing(ONIndex1Y,I2489,TRUE,_xll.ohTrigger(RecalcTrigger,Trigger1Y)),NA())</f>
        <v>1.1825289455966725E-2</v>
      </c>
    </row>
    <row r="2490" spans="2:17" x14ac:dyDescent="0.2">
      <c r="B2490" s="39" t="s">
        <v>42</v>
      </c>
      <c r="D2490" s="42">
        <f>_xll.qlCalendarAdvance(Calendar,$D2489,B2490,"f",FALSE)</f>
        <v>56969</v>
      </c>
      <c r="E2490" s="177">
        <f>_xll.qlInterestRateIndexValueDate(IndexON,D2490)</f>
        <v>56969</v>
      </c>
      <c r="F2490" s="193">
        <f>IFERROR(_xll.qlIndexFixing(IndexON,D2490,TRUE,_xll.ohTrigger(RecalcTrigger,TriggerON)),NA())</f>
        <v>1.2178321045128726E-2</v>
      </c>
      <c r="H2490" s="42">
        <f>_xll.qlCalendarAdvance(Calendar,$H2489,B2490,"f",FALSE)</f>
        <v>56969</v>
      </c>
      <c r="I2490" s="177">
        <f>_xll.qlInterestRateIndexValueDate(Index1M,$H2490)</f>
        <v>56971</v>
      </c>
      <c r="J2490" s="182">
        <f>IFERROR(_xll.qlIndexFixing(Index1M,$H2490,TRUE,_xll.ohTrigger(RecalcTrigger,Trigger1M)),NA())</f>
        <v>1.0951783590554542E-2</v>
      </c>
      <c r="K2490" s="44">
        <f>IFERROR(_xll.qlIndexFixing(Index3M,H2490,TRUE,_xll.ohTrigger(RecalcTrigger,Trigger3M)),NA())</f>
        <v>1.159168346977992E-2</v>
      </c>
      <c r="L2490" s="44">
        <f>IFERROR(_xll.qlIndexFixing(Index6M,$H2490,TRUE,_xll.ohTrigger(RecalcTrigger,Trigger6M)),NA())</f>
        <v>1.1663638463846354E-2</v>
      </c>
      <c r="M2490" s="183">
        <f>IFERROR(_xll.qlIndexFixing(Index1Y,$H2490,TRUE,_xll.ohTrigger(RecalcTrigger,Trigger1Y)),NA())</f>
        <v>1.1608085615056579E-2</v>
      </c>
      <c r="N2490" s="182">
        <f>IFERROR(_xll.qlIndexFixing(ONIndex1M,I2490,TRUE,_xll.ohTrigger(RecalcTrigger,Trigger1M)),NA())</f>
        <v>1.096246664492817E-2</v>
      </c>
      <c r="O2490" s="44">
        <f>IFERROR(_xll.qlIndexFixing(ONIndex3M,I2490,TRUE,_xll.ohTrigger(RecalcTrigger,Trigger3M)),NA())</f>
        <v>1.1620598685153638E-2</v>
      </c>
      <c r="P2490" s="44">
        <f>IFERROR(_xll.qlIndexFixing(ONIndex6M,I2490,TRUE,_xll.ohTrigger(RecalcTrigger,Trigger6M)),NA())</f>
        <v>1.1902720383716314E-2</v>
      </c>
      <c r="Q2490" s="183">
        <f>IFERROR(_xll.qlIndexFixing(ONIndex1Y,I2490,TRUE,_xll.ohTrigger(RecalcTrigger,Trigger1Y)),NA())</f>
        <v>1.1817795702748768E-2</v>
      </c>
    </row>
    <row r="2491" spans="2:17" x14ac:dyDescent="0.2">
      <c r="B2491" s="39" t="s">
        <v>42</v>
      </c>
      <c r="D2491" s="42">
        <f>_xll.qlCalendarAdvance(Calendar,$D2490,B2491,"f",FALSE)</f>
        <v>56976</v>
      </c>
      <c r="E2491" s="177">
        <f>_xll.qlInterestRateIndexValueDate(IndexON,D2491)</f>
        <v>56976</v>
      </c>
      <c r="F2491" s="193">
        <f>IFERROR(_xll.qlIndexFixing(IndexON,D2491,TRUE,_xll.ohTrigger(RecalcTrigger,TriggerON)),NA())</f>
        <v>1.217832104504879E-2</v>
      </c>
      <c r="H2491" s="42">
        <f>_xll.qlCalendarAdvance(Calendar,$H2490,B2491,"f",FALSE)</f>
        <v>56976</v>
      </c>
      <c r="I2491" s="177">
        <f>_xll.qlInterestRateIndexValueDate(Index1M,$H2491)</f>
        <v>56978</v>
      </c>
      <c r="J2491" s="182">
        <f>IFERROR(_xll.qlIndexFixing(Index1M,$H2491,TRUE,_xll.ohTrigger(RecalcTrigger,Trigger1M)),NA())</f>
        <v>1.0942107095439357E-2</v>
      </c>
      <c r="K2491" s="44">
        <f>IFERROR(_xll.qlIndexFixing(Index3M,H2491,TRUE,_xll.ohTrigger(RecalcTrigger,Trigger3M)),NA())</f>
        <v>1.1581883678065102E-2</v>
      </c>
      <c r="L2491" s="44">
        <f>IFERROR(_xll.qlIndexFixing(Index6M,$H2491,TRUE,_xll.ohTrigger(RecalcTrigger,Trigger6M)),NA())</f>
        <v>1.163820979732353E-2</v>
      </c>
      <c r="M2491" s="183">
        <f>IFERROR(_xll.qlIndexFixing(Index1Y,$H2491,TRUE,_xll.ohTrigger(RecalcTrigger,Trigger1Y)),NA())</f>
        <v>1.1600085868408275E-2</v>
      </c>
      <c r="N2491" s="182">
        <f>IFERROR(_xll.qlIndexFixing(ONIndex1M,I2491,TRUE,_xll.ohTrigger(RecalcTrigger,Trigger1M)),NA())</f>
        <v>1.0952847496650264E-2</v>
      </c>
      <c r="O2491" s="44">
        <f>IFERROR(_xll.qlIndexFixing(ONIndex3M,I2491,TRUE,_xll.ohTrigger(RecalcTrigger,Trigger3M)),NA())</f>
        <v>1.1615459053553323E-2</v>
      </c>
      <c r="P2491" s="44">
        <f>IFERROR(_xll.qlIndexFixing(ONIndex6M,I2491,TRUE,_xll.ohTrigger(RecalcTrigger,Trigger6M)),NA())</f>
        <v>1.1895192206674565E-2</v>
      </c>
      <c r="Q2491" s="183">
        <f>IFERROR(_xll.qlIndexFixing(ONIndex1Y,I2491,TRUE,_xll.ohTrigger(RecalcTrigger,Trigger1Y)),NA())</f>
        <v>1.1810279683261982E-2</v>
      </c>
    </row>
    <row r="2492" spans="2:17" x14ac:dyDescent="0.2">
      <c r="B2492" s="39" t="s">
        <v>42</v>
      </c>
      <c r="D2492" s="42">
        <f>_xll.qlCalendarAdvance(Calendar,$D2491,B2492,"f",FALSE)</f>
        <v>56983</v>
      </c>
      <c r="E2492" s="177">
        <f>_xll.qlInterestRateIndexValueDate(IndexON,D2492)</f>
        <v>56983</v>
      </c>
      <c r="F2492" s="193">
        <f>IFERROR(_xll.qlIndexFixing(IndexON,D2492,TRUE,_xll.ohTrigger(RecalcTrigger,TriggerON)),NA())</f>
        <v>1.2178321045128726E-2</v>
      </c>
      <c r="H2492" s="42">
        <f>_xll.qlCalendarAdvance(Calendar,$H2491,B2492,"f",FALSE)</f>
        <v>56983</v>
      </c>
      <c r="I2492" s="177">
        <f>_xll.qlInterestRateIndexValueDate(Index1M,$H2492)</f>
        <v>56985</v>
      </c>
      <c r="J2492" s="182">
        <f>IFERROR(_xll.qlIndexFixing(Index1M,$H2492,TRUE,_xll.ohTrigger(RecalcTrigger,Trigger1M)),NA())</f>
        <v>1.0932354684780321E-2</v>
      </c>
      <c r="K2492" s="44">
        <f>IFERROR(_xll.qlIndexFixing(Index3M,H2492,TRUE,_xll.ohTrigger(RecalcTrigger,Trigger3M)),NA())</f>
        <v>1.1571484748485687E-2</v>
      </c>
      <c r="L2492" s="44">
        <f>IFERROR(_xll.qlIndexFixing(Index6M,$H2492,TRUE,_xll.ohTrigger(RecalcTrigger,Trigger6M)),NA())</f>
        <v>1.1613868958383943E-2</v>
      </c>
      <c r="M2492" s="183">
        <f>IFERROR(_xll.qlIndexFixing(Index1Y,$H2492,TRUE,_xll.ohTrigger(RecalcTrigger,Trigger1Y)),NA())</f>
        <v>1.1587039487368164E-2</v>
      </c>
      <c r="N2492" s="182">
        <f>IFERROR(_xll.qlIndexFixing(ONIndex1M,I2492,TRUE,_xll.ohTrigger(RecalcTrigger,Trigger1M)),NA())</f>
        <v>1.0943199015835958E-2</v>
      </c>
      <c r="O2492" s="44">
        <f>IFERROR(_xll.qlIndexFixing(ONIndex3M,I2492,TRUE,_xll.ohTrigger(RecalcTrigger,Trigger3M)),NA())</f>
        <v>1.1610308202687492E-2</v>
      </c>
      <c r="P2492" s="44">
        <f>IFERROR(_xll.qlIndexFixing(ONIndex6M,I2492,TRUE,_xll.ohTrigger(RecalcTrigger,Trigger6M)),NA())</f>
        <v>1.1887628175832887E-2</v>
      </c>
      <c r="Q2492" s="183">
        <f>IFERROR(_xll.qlIndexFixing(ONIndex1Y,I2492,TRUE,_xll.ohTrigger(RecalcTrigger,Trigger1Y)),NA())</f>
        <v>1.180274137168702E-2</v>
      </c>
    </row>
    <row r="2493" spans="2:17" x14ac:dyDescent="0.2">
      <c r="B2493" s="39" t="s">
        <v>42</v>
      </c>
      <c r="D2493" s="42">
        <f>_xll.qlCalendarAdvance(Calendar,$D2492,B2493,"f",FALSE)</f>
        <v>56990</v>
      </c>
      <c r="E2493" s="177">
        <f>_xll.qlInterestRateIndexValueDate(IndexON,D2493)</f>
        <v>56990</v>
      </c>
      <c r="F2493" s="193">
        <f>IFERROR(_xll.qlIndexFixing(IndexON,D2493,TRUE,_xll.ohTrigger(RecalcTrigger,TriggerON)),NA())</f>
        <v>1.217832104504879E-2</v>
      </c>
      <c r="H2493" s="42">
        <f>_xll.qlCalendarAdvance(Calendar,$H2492,B2493,"f",FALSE)</f>
        <v>56990</v>
      </c>
      <c r="I2493" s="177">
        <f>_xll.qlInterestRateIndexValueDate(Index1M,$H2493)</f>
        <v>56992</v>
      </c>
      <c r="J2493" s="182">
        <f>IFERROR(_xll.qlIndexFixing(Index1M,$H2493,TRUE,_xll.ohTrigger(RecalcTrigger,Trigger1M)),NA())</f>
        <v>1.0922403281089232E-2</v>
      </c>
      <c r="K2493" s="44">
        <f>IFERROR(_xll.qlIndexFixing(Index3M,H2493,TRUE,_xll.ohTrigger(RecalcTrigger,Trigger3M)),NA())</f>
        <v>1.1560489312578864E-2</v>
      </c>
      <c r="L2493" s="44">
        <f>IFERROR(_xll.qlIndexFixing(Index6M,$H2493,TRUE,_xll.ohTrigger(RecalcTrigger,Trigger6M)),NA())</f>
        <v>1.1586853053537099E-2</v>
      </c>
      <c r="M2493" s="183">
        <f>IFERROR(_xll.qlIndexFixing(Index1Y,$H2493,TRUE,_xll.ohTrigger(RecalcTrigger,Trigger1Y)),NA())</f>
        <v>1.1575798898619019E-2</v>
      </c>
      <c r="N2493" s="182">
        <f>IFERROR(_xll.qlIndexFixing(ONIndex1M,I2493,TRUE,_xll.ohTrigger(RecalcTrigger,Trigger1M)),NA())</f>
        <v>1.0933521170350957E-2</v>
      </c>
      <c r="O2493" s="44">
        <f>IFERROR(_xll.qlIndexFixing(ONIndex3M,I2493,TRUE,_xll.ohTrigger(RecalcTrigger,Trigger3M)),NA())</f>
        <v>1.1605146122963816E-2</v>
      </c>
      <c r="P2493" s="44">
        <f>IFERROR(_xll.qlIndexFixing(ONIndex6M,I2493,TRUE,_xll.ohTrigger(RecalcTrigger,Trigger6M)),NA())</f>
        <v>1.1880028241071372E-2</v>
      </c>
      <c r="Q2493" s="183">
        <f>IFERROR(_xll.qlIndexFixing(ONIndex1Y,I2493,TRUE,_xll.ohTrigger(RecalcTrigger,Trigger1Y)),NA())</f>
        <v>1.17951807421246E-2</v>
      </c>
    </row>
    <row r="2494" spans="2:17" x14ac:dyDescent="0.2">
      <c r="B2494" s="39" t="s">
        <v>42</v>
      </c>
      <c r="D2494" s="42">
        <f>_xll.qlCalendarAdvance(Calendar,$D2493,B2494,"f",FALSE)</f>
        <v>56997</v>
      </c>
      <c r="E2494" s="177">
        <f>_xll.qlInterestRateIndexValueDate(IndexON,D2494)</f>
        <v>56997</v>
      </c>
      <c r="F2494" s="193">
        <f>IFERROR(_xll.qlIndexFixing(IndexON,D2494,TRUE,_xll.ohTrigger(RecalcTrigger,TriggerON)),NA())</f>
        <v>1.217832104504879E-2</v>
      </c>
      <c r="H2494" s="42">
        <f>_xll.qlCalendarAdvance(Calendar,$H2493,B2494,"f",FALSE)</f>
        <v>56997</v>
      </c>
      <c r="I2494" s="177">
        <f>_xll.qlInterestRateIndexValueDate(Index1M,$H2494)</f>
        <v>56999</v>
      </c>
      <c r="J2494" s="182">
        <f>IFERROR(_xll.qlIndexFixing(Index1M,$H2494,TRUE,_xll.ohTrigger(RecalcTrigger,Trigger1M)),NA())</f>
        <v>1.0912256146284327E-2</v>
      </c>
      <c r="K2494" s="44">
        <f>IFERROR(_xll.qlIndexFixing(Index3M,H2494,TRUE,_xll.ohTrigger(RecalcTrigger,Trigger3M)),NA())</f>
        <v>1.1548900008735236E-2</v>
      </c>
      <c r="L2494" s="44">
        <f>IFERROR(_xll.qlIndexFixing(Index6M,$H2494,TRUE,_xll.ohTrigger(RecalcTrigger,Trigger6M)),NA())</f>
        <v>1.155904464490151E-2</v>
      </c>
      <c r="M2494" s="183">
        <f>IFERROR(_xll.qlIndexFixing(Index1Y,$H2494,TRUE,_xll.ohTrigger(RecalcTrigger,Trigger1Y)),NA())</f>
        <v>1.1564496277577531E-2</v>
      </c>
      <c r="N2494" s="182">
        <f>IFERROR(_xll.qlIndexFixing(ONIndex1M,I2494,TRUE,_xll.ohTrigger(RecalcTrigger,Trigger1M)),NA())</f>
        <v>1.0923813928300774E-2</v>
      </c>
      <c r="O2494" s="44">
        <f>IFERROR(_xll.qlIndexFixing(ONIndex3M,I2494,TRUE,_xll.ohTrigger(RecalcTrigger,Trigger3M)),NA())</f>
        <v>1.1599972804949843E-2</v>
      </c>
      <c r="P2494" s="44">
        <f>IFERROR(_xll.qlIndexFixing(ONIndex6M,I2494,TRUE,_xll.ohTrigger(RecalcTrigger,Trigger6M)),NA())</f>
        <v>1.1872392351870431E-2</v>
      </c>
      <c r="Q2494" s="183">
        <f>IFERROR(_xll.qlIndexFixing(ONIndex1Y,I2494,TRUE,_xll.ohTrigger(RecalcTrigger,Trigger1Y)),NA())</f>
        <v>1.1787597768595504E-2</v>
      </c>
    </row>
    <row r="2495" spans="2:17" x14ac:dyDescent="0.2">
      <c r="B2495" s="39" t="s">
        <v>42</v>
      </c>
      <c r="D2495" s="42">
        <f>_xll.qlCalendarAdvance(Calendar,$D2494,B2495,"f",FALSE)</f>
        <v>57004</v>
      </c>
      <c r="E2495" s="177">
        <f>_xll.qlInterestRateIndexValueDate(IndexON,D2495)</f>
        <v>57004</v>
      </c>
      <c r="F2495" s="193">
        <f>IFERROR(_xll.qlIndexFixing(IndexON,D2495,TRUE,_xll.ohTrigger(RecalcTrigger,TriggerON)),NA())</f>
        <v>1.217832104504879E-2</v>
      </c>
      <c r="H2495" s="42">
        <f>_xll.qlCalendarAdvance(Calendar,$H2494,B2495,"f",FALSE)</f>
        <v>57004</v>
      </c>
      <c r="I2495" s="177">
        <f>_xll.qlInterestRateIndexValueDate(Index1M,$H2495)</f>
        <v>57006</v>
      </c>
      <c r="J2495" s="182">
        <f>IFERROR(_xll.qlIndexFixing(Index1M,$H2495,TRUE,_xll.ohTrigger(RecalcTrigger,Trigger1M)),NA())</f>
        <v>1.0901924153065845E-2</v>
      </c>
      <c r="K2495" s="44">
        <f>IFERROR(_xll.qlIndexFixing(Index3M,H2495,TRUE,_xll.ohTrigger(RecalcTrigger,Trigger3M)),NA())</f>
        <v>1.1536719482208489E-2</v>
      </c>
      <c r="L2495" s="44">
        <f>IFERROR(_xll.qlIndexFixing(Index6M,$H2495,TRUE,_xll.ohTrigger(RecalcTrigger,Trigger6M)),NA())</f>
        <v>1.1530450561840181E-2</v>
      </c>
      <c r="M2495" s="183">
        <f>IFERROR(_xll.qlIndexFixing(Index1Y,$H2495,TRUE,_xll.ohTrigger(RecalcTrigger,Trigger1Y)),NA())</f>
        <v>1.1553132509868313E-2</v>
      </c>
      <c r="N2495" s="182">
        <f>IFERROR(_xll.qlIndexFixing(ONIndex1M,I2495,TRUE,_xll.ohTrigger(RecalcTrigger,Trigger1M)),NA())</f>
        <v>1.0914077257790922E-2</v>
      </c>
      <c r="O2495" s="44">
        <f>IFERROR(_xll.qlIndexFixing(ONIndex3M,I2495,TRUE,_xll.ohTrigger(RecalcTrigger,Trigger3M)),NA())</f>
        <v>1.1594788239372988E-2</v>
      </c>
      <c r="P2495" s="44">
        <f>IFERROR(_xll.qlIndexFixing(ONIndex6M,I2495,TRUE,_xll.ohTrigger(RecalcTrigger,Trigger6M)),NA())</f>
        <v>1.1864720458110156E-2</v>
      </c>
      <c r="Q2495" s="183">
        <f>IFERROR(_xll.qlIndexFixing(ONIndex1Y,I2495,TRUE,_xll.ohTrigger(RecalcTrigger,Trigger1Y)),NA())</f>
        <v>1.1779992425360319E-2</v>
      </c>
    </row>
    <row r="2496" spans="2:17" x14ac:dyDescent="0.2">
      <c r="B2496" s="39" t="s">
        <v>42</v>
      </c>
      <c r="D2496" s="42">
        <f>_xll.qlCalendarAdvance(Calendar,$D2495,B2496,"f",FALSE)</f>
        <v>57011</v>
      </c>
      <c r="E2496" s="177">
        <f>_xll.qlInterestRateIndexValueDate(IndexON,D2496)</f>
        <v>57011</v>
      </c>
      <c r="F2496" s="193">
        <f>IFERROR(_xll.qlIndexFixing(IndexON,D2496,TRUE,_xll.ohTrigger(RecalcTrigger,TriggerON)),NA())</f>
        <v>1.2178321045128726E-2</v>
      </c>
      <c r="H2496" s="42">
        <f>_xll.qlCalendarAdvance(Calendar,$H2495,B2496,"f",FALSE)</f>
        <v>57011</v>
      </c>
      <c r="I2496" s="177">
        <f>_xll.qlInterestRateIndexValueDate(Index1M,$H2496)</f>
        <v>57013</v>
      </c>
      <c r="J2496" s="182">
        <f>IFERROR(_xll.qlIndexFixing(Index1M,$H2496,TRUE,_xll.ohTrigger(RecalcTrigger,Trigger1M)),NA())</f>
        <v>1.0893186593323645E-2</v>
      </c>
      <c r="K2496" s="44">
        <f>IFERROR(_xll.qlIndexFixing(Index3M,H2496,TRUE,_xll.ohTrigger(RecalcTrigger,Trigger3M)),NA())</f>
        <v>1.1524695684176578E-2</v>
      </c>
      <c r="L2496" s="44">
        <f>IFERROR(_xll.qlIndexFixing(Index6M,$H2496,TRUE,_xll.ohTrigger(RecalcTrigger,Trigger6M)),NA())</f>
        <v>1.1501086935178142E-2</v>
      </c>
      <c r="M2496" s="183">
        <f>IFERROR(_xll.qlIndexFixing(Index1Y,$H2496,TRUE,_xll.ohTrigger(RecalcTrigger,Trigger1Y)),NA())</f>
        <v>1.1541709317589481E-2</v>
      </c>
      <c r="N2496" s="182">
        <f>IFERROR(_xll.qlIndexFixing(ONIndex1M,I2496,TRUE,_xll.ohTrigger(RecalcTrigger,Trigger1M)),NA())</f>
        <v>1.0903662946937231E-2</v>
      </c>
      <c r="O2496" s="44">
        <f>IFERROR(_xll.qlIndexFixing(ONIndex3M,I2496,TRUE,_xll.ohTrigger(RecalcTrigger,Trigger3M)),NA())</f>
        <v>1.1583399444425879E-2</v>
      </c>
      <c r="P2496" s="44">
        <f>IFERROR(_xll.qlIndexFixing(ONIndex6M,I2496,TRUE,_xll.ohTrigger(RecalcTrigger,Trigger6M)),NA())</f>
        <v>1.183857456881654E-2</v>
      </c>
      <c r="Q2496" s="183">
        <f>IFERROR(_xll.qlIndexFixing(ONIndex1Y,I2496,TRUE,_xll.ohTrigger(RecalcTrigger,Trigger1Y)),NA())</f>
        <v>1.1769036679689648E-2</v>
      </c>
    </row>
    <row r="2497" spans="2:17" x14ac:dyDescent="0.2">
      <c r="B2497" s="39" t="s">
        <v>42</v>
      </c>
      <c r="D2497" s="42">
        <f>_xll.qlCalendarAdvance(Calendar,$D2496,B2497,"f",FALSE)</f>
        <v>57018</v>
      </c>
      <c r="E2497" s="177">
        <f>_xll.qlInterestRateIndexValueDate(IndexON,D2497)</f>
        <v>57018</v>
      </c>
      <c r="F2497" s="193">
        <f>IFERROR(_xll.qlIndexFixing(IndexON,D2497,TRUE,_xll.ohTrigger(RecalcTrigger,TriggerON)),NA())</f>
        <v>9.4383417884458254E-3</v>
      </c>
      <c r="H2497" s="42">
        <f>_xll.qlCalendarAdvance(Calendar,$H2496,B2497,"f",FALSE)</f>
        <v>57018</v>
      </c>
      <c r="I2497" s="177">
        <f>_xll.qlInterestRateIndexValueDate(Index1M,$H2497)</f>
        <v>57020</v>
      </c>
      <c r="J2497" s="182">
        <f>IFERROR(_xll.qlIndexFixing(Index1M,$H2497,TRUE,_xll.ohTrigger(RecalcTrigger,Trigger1M)),NA())</f>
        <v>1.0882630348879558E-2</v>
      </c>
      <c r="K2497" s="44">
        <f>IFERROR(_xll.qlIndexFixing(Index3M,H2497,TRUE,_xll.ohTrigger(RecalcTrigger,Trigger3M)),NA())</f>
        <v>1.1511730349443638E-2</v>
      </c>
      <c r="L2497" s="44">
        <f>IFERROR(_xll.qlIndexFixing(Index6M,$H2497,TRUE,_xll.ohTrigger(RecalcTrigger,Trigger6M)),NA())</f>
        <v>1.1471525645810558E-2</v>
      </c>
      <c r="M2497" s="183">
        <f>IFERROR(_xll.qlIndexFixing(Index1Y,$H2497,TRUE,_xll.ohTrigger(RecalcTrigger,Trigger1Y)),NA())</f>
        <v>1.1530278327855794E-2</v>
      </c>
      <c r="N2497" s="182">
        <f>IFERROR(_xll.qlIndexFixing(ONIndex1M,I2497,TRUE,_xll.ohTrigger(RecalcTrigger,Trigger1M)),NA())</f>
        <v>1.0893086660530571E-2</v>
      </c>
      <c r="O2497" s="44">
        <f>IFERROR(_xll.qlIndexFixing(ONIndex3M,I2497,TRUE,_xll.ohTrigger(RecalcTrigger,Trigger3M)),NA())</f>
        <v>1.1570340269244639E-2</v>
      </c>
      <c r="P2497" s="44">
        <f>IFERROR(_xll.qlIndexFixing(ONIndex6M,I2497,TRUE,_xll.ohTrigger(RecalcTrigger,Trigger6M)),NA())</f>
        <v>1.1807514027317723E-2</v>
      </c>
      <c r="Q2497" s="183">
        <f>IFERROR(_xll.qlIndexFixing(ONIndex1Y,I2497,TRUE,_xll.ohTrigger(RecalcTrigger,Trigger1Y)),NA())</f>
        <v>1.1757188918917194E-2</v>
      </c>
    </row>
    <row r="2498" spans="2:17" x14ac:dyDescent="0.2">
      <c r="B2498" s="39" t="s">
        <v>42</v>
      </c>
      <c r="D2498" s="42">
        <f>_xll.qlCalendarAdvance(Calendar,$D2497,B2498,"f",FALSE)</f>
        <v>57025</v>
      </c>
      <c r="E2498" s="177">
        <f>_xll.qlInterestRateIndexValueDate(IndexON,D2498)</f>
        <v>57025</v>
      </c>
      <c r="F2498" s="193">
        <f>IFERROR(_xll.qlIndexFixing(IndexON,D2498,TRUE,_xll.ohTrigger(RecalcTrigger,TriggerON)),NA())</f>
        <v>9.4383417885257614E-3</v>
      </c>
      <c r="H2498" s="42">
        <f>_xll.qlCalendarAdvance(Calendar,$H2497,B2498,"f",FALSE)</f>
        <v>57025</v>
      </c>
      <c r="I2498" s="177">
        <f>_xll.qlInterestRateIndexValueDate(Index1M,$H2498)</f>
        <v>57027</v>
      </c>
      <c r="J2498" s="182">
        <f>IFERROR(_xll.qlIndexFixing(Index1M,$H2498,TRUE,_xll.ohTrigger(RecalcTrigger,Trigger1M)),NA())</f>
        <v>1.0872094458501487E-2</v>
      </c>
      <c r="K2498" s="44">
        <f>IFERROR(_xll.qlIndexFixing(Index3M,H2498,TRUE,_xll.ohTrigger(RecalcTrigger,Trigger3M)),NA())</f>
        <v>1.1498787871477845E-2</v>
      </c>
      <c r="L2498" s="44">
        <f>IFERROR(_xll.qlIndexFixing(Index6M,$H2498,TRUE,_xll.ohTrigger(RecalcTrigger,Trigger6M)),NA())</f>
        <v>1.1442102120316251E-2</v>
      </c>
      <c r="M2498" s="183">
        <f>IFERROR(_xll.qlIndexFixing(Index1Y,$H2498,TRUE,_xll.ohTrigger(RecalcTrigger,Trigger1Y)),NA())</f>
        <v>1.151886975820051E-2</v>
      </c>
      <c r="N2498" s="182">
        <f>IFERROR(_xll.qlIndexFixing(ONIndex1M,I2498,TRUE,_xll.ohTrigger(RecalcTrigger,Trigger1M)),NA())</f>
        <v>1.0882530609057639E-2</v>
      </c>
      <c r="O2498" s="44">
        <f>IFERROR(_xll.qlIndexFixing(ONIndex3M,I2498,TRUE,_xll.ohTrigger(RecalcTrigger,Trigger3M)),NA())</f>
        <v>1.1557303402218722E-2</v>
      </c>
      <c r="P2498" s="44">
        <f>IFERROR(_xll.qlIndexFixing(ONIndex6M,I2498,TRUE,_xll.ohTrigger(RecalcTrigger,Trigger6M)),NA())</f>
        <v>1.1776585872720347E-2</v>
      </c>
      <c r="Q2498" s="183">
        <f>IFERROR(_xll.qlIndexFixing(ONIndex1Y,I2498,TRUE,_xll.ohTrigger(RecalcTrigger,Trigger1Y)),NA())</f>
        <v>1.1745361459025716E-2</v>
      </c>
    </row>
    <row r="2499" spans="2:17" x14ac:dyDescent="0.2">
      <c r="B2499" s="39" t="s">
        <v>42</v>
      </c>
      <c r="D2499" s="42">
        <f>_xll.qlCalendarAdvance(Calendar,$D2498,B2499,"f",FALSE)</f>
        <v>57032</v>
      </c>
      <c r="E2499" s="177">
        <f>_xll.qlInterestRateIndexValueDate(IndexON,D2499)</f>
        <v>57032</v>
      </c>
      <c r="F2499" s="193">
        <f>IFERROR(_xll.qlIndexFixing(IndexON,D2499,TRUE,_xll.ohTrigger(RecalcTrigger,TriggerON)),NA())</f>
        <v>9.4383417884458254E-3</v>
      </c>
      <c r="H2499" s="42">
        <f>_xll.qlCalendarAdvance(Calendar,$H2498,B2499,"f",FALSE)</f>
        <v>57032</v>
      </c>
      <c r="I2499" s="177">
        <f>_xll.qlInterestRateIndexValueDate(Index1M,$H2499)</f>
        <v>57034</v>
      </c>
      <c r="J2499" s="182">
        <f>IFERROR(_xll.qlIndexFixing(Index1M,$H2499,TRUE,_xll.ohTrigger(RecalcTrigger,Trigger1M)),NA())</f>
        <v>1.086157898760194E-2</v>
      </c>
      <c r="K2499" s="44">
        <f>IFERROR(_xll.qlIndexFixing(Index3M,H2499,TRUE,_xll.ohTrigger(RecalcTrigger,Trigger3M)),NA())</f>
        <v>1.1485868326722937E-2</v>
      </c>
      <c r="L2499" s="44">
        <f>IFERROR(_xll.qlIndexFixing(Index6M,$H2499,TRUE,_xll.ohTrigger(RecalcTrigger,Trigger6M)),NA())</f>
        <v>1.1412816690764537E-2</v>
      </c>
      <c r="M2499" s="183">
        <f>IFERROR(_xll.qlIndexFixing(Index1Y,$H2499,TRUE,_xll.ohTrigger(RecalcTrigger,Trigger1Y)),NA())</f>
        <v>1.1507483676066419E-2</v>
      </c>
      <c r="N2499" s="182">
        <f>IFERROR(_xll.qlIndexFixing(ONIndex1M,I2499,TRUE,_xll.ohTrigger(RecalcTrigger,Trigger1M)),NA())</f>
        <v>1.0871994857746259E-2</v>
      </c>
      <c r="O2499" s="44">
        <f>IFERROR(_xll.qlIndexFixing(ONIndex3M,I2499,TRUE,_xll.ohTrigger(RecalcTrigger,Trigger3M)),NA())</f>
        <v>1.1544288920086743E-2</v>
      </c>
      <c r="P2499" s="44">
        <f>IFERROR(_xll.qlIndexFixing(ONIndex6M,I2499,TRUE,_xll.ohTrigger(RecalcTrigger,Trigger6M)),NA())</f>
        <v>1.1745790441475279E-2</v>
      </c>
      <c r="Q2499" s="183">
        <f>IFERROR(_xll.qlIndexFixing(ONIndex1Y,I2499,TRUE,_xll.ohTrigger(RecalcTrigger,Trigger1Y)),NA())</f>
        <v>1.1733554367401311E-2</v>
      </c>
    </row>
    <row r="2500" spans="2:17" x14ac:dyDescent="0.2">
      <c r="B2500" s="39" t="s">
        <v>42</v>
      </c>
      <c r="D2500" s="42">
        <f>_xll.qlCalendarAdvance(Calendar,$D2499,B2500,"f",FALSE)</f>
        <v>57039</v>
      </c>
      <c r="E2500" s="177">
        <f>_xll.qlInterestRateIndexValueDate(IndexON,D2500)</f>
        <v>57039</v>
      </c>
      <c r="F2500" s="193">
        <f>IFERROR(_xll.qlIndexFixing(IndexON,D2500,TRUE,_xll.ohTrigger(RecalcTrigger,TriggerON)),NA())</f>
        <v>9.4383417885257614E-3</v>
      </c>
      <c r="H2500" s="42">
        <f>_xll.qlCalendarAdvance(Calendar,$H2499,B2500,"f",FALSE)</f>
        <v>57039</v>
      </c>
      <c r="I2500" s="177">
        <f>_xll.qlInterestRateIndexValueDate(Index1M,$H2500)</f>
        <v>57041</v>
      </c>
      <c r="J2500" s="182">
        <f>IFERROR(_xll.qlIndexFixing(Index1M,$H2500,TRUE,_xll.ohTrigger(RecalcTrigger,Trigger1M)),NA())</f>
        <v>1.0848747161619312E-2</v>
      </c>
      <c r="K2500" s="44">
        <f>IFERROR(_xll.qlIndexFixing(Index3M,H2500,TRUE,_xll.ohTrigger(RecalcTrigger,Trigger3M)),NA())</f>
        <v>1.1471503626852493E-2</v>
      </c>
      <c r="L2500" s="44">
        <f>IFERROR(_xll.qlIndexFixing(Index6M,$H2500,TRUE,_xll.ohTrigger(RecalcTrigger,Trigger6M)),NA())</f>
        <v>1.1376258282010476E-2</v>
      </c>
      <c r="M2500" s="183">
        <f>IFERROR(_xll.qlIndexFixing(Index1Y,$H2500,TRUE,_xll.ohTrigger(RecalcTrigger,Trigger1Y)),NA())</f>
        <v>1.1497962521682543E-2</v>
      </c>
      <c r="N2500" s="182">
        <f>IFERROR(_xll.qlIndexFixing(ONIndex1M,I2500,TRUE,_xll.ohTrigger(RecalcTrigger,Trigger1M)),NA())</f>
        <v>1.0861479472064062E-2</v>
      </c>
      <c r="O2500" s="44">
        <f>IFERROR(_xll.qlIndexFixing(ONIndex3M,I2500,TRUE,_xll.ohTrigger(RecalcTrigger,Trigger3M)),NA())</f>
        <v>1.153129689934751E-2</v>
      </c>
      <c r="P2500" s="44">
        <f>IFERROR(_xll.qlIndexFixing(ONIndex6M,I2500,TRUE,_xll.ohTrigger(RecalcTrigger,Trigger6M)),NA())</f>
        <v>1.1715128069633707E-2</v>
      </c>
      <c r="Q2500" s="183">
        <f>IFERROR(_xll.qlIndexFixing(ONIndex1Y,I2500,TRUE,_xll.ohTrigger(RecalcTrigger,Trigger1Y)),NA())</f>
        <v>1.1721767711430076E-2</v>
      </c>
    </row>
    <row r="2501" spans="2:17" x14ac:dyDescent="0.2">
      <c r="B2501" s="39" t="s">
        <v>42</v>
      </c>
      <c r="D2501" s="42">
        <f>_xll.qlCalendarAdvance(Calendar,$D2500,B2501,"f",FALSE)</f>
        <v>57046</v>
      </c>
      <c r="E2501" s="177">
        <f>_xll.qlInterestRateIndexValueDate(IndexON,D2501)</f>
        <v>57046</v>
      </c>
      <c r="F2501" s="193">
        <f>IFERROR(_xll.qlIndexFixing(IndexON,D2501,TRUE,_xll.ohTrigger(RecalcTrigger,TriggerON)),NA())</f>
        <v>9.4383417885257614E-3</v>
      </c>
      <c r="H2501" s="42">
        <f>_xll.qlCalendarAdvance(Calendar,$H2500,B2501,"f",FALSE)</f>
        <v>57046</v>
      </c>
      <c r="I2501" s="177">
        <f>_xll.qlInterestRateIndexValueDate(Index1M,$H2501)</f>
        <v>57048</v>
      </c>
      <c r="J2501" s="182">
        <f>IFERROR(_xll.qlIndexFixing(Index1M,$H2501,TRUE,_xll.ohTrigger(RecalcTrigger,Trigger1M)),NA())</f>
        <v>1.0838860264567041E-2</v>
      </c>
      <c r="K2501" s="44">
        <f>IFERROR(_xll.qlIndexFixing(Index3M,H2501,TRUE,_xll.ohTrigger(RecalcTrigger,Trigger3M)),NA())</f>
        <v>1.1458632687199287E-2</v>
      </c>
      <c r="L2501" s="44">
        <f>IFERROR(_xll.qlIndexFixing(Index6M,$H2501,TRUE,_xll.ohTrigger(RecalcTrigger,Trigger6M)),NA())</f>
        <v>1.134728652153894E-2</v>
      </c>
      <c r="M2501" s="183">
        <f>IFERROR(_xll.qlIndexFixing(Index1Y,$H2501,TRUE,_xll.ohTrigger(RecalcTrigger,Trigger1Y)),NA())</f>
        <v>1.1486617716758674E-2</v>
      </c>
      <c r="N2501" s="182">
        <f>IFERROR(_xll.qlIndexFixing(ONIndex1M,I2501,TRUE,_xll.ohTrigger(RecalcTrigger,Trigger1M)),NA())</f>
        <v>1.0850984517238871E-2</v>
      </c>
      <c r="O2501" s="44">
        <f>IFERROR(_xll.qlIndexFixing(ONIndex3M,I2501,TRUE,_xll.ohTrigger(RecalcTrigger,Trigger3M)),NA())</f>
        <v>1.1518327416180085E-2</v>
      </c>
      <c r="P2501" s="44">
        <f>IFERROR(_xll.qlIndexFixing(ONIndex6M,I2501,TRUE,_xll.ohTrigger(RecalcTrigger,Trigger6M)),NA())</f>
        <v>1.1684599093406689E-2</v>
      </c>
      <c r="Q2501" s="183">
        <f>IFERROR(_xll.qlIndexFixing(ONIndex1Y,I2501,TRUE,_xll.ohTrigger(RecalcTrigger,Trigger1Y)),NA())</f>
        <v>1.1710001558498107E-2</v>
      </c>
    </row>
    <row r="2502" spans="2:17" x14ac:dyDescent="0.2">
      <c r="B2502" s="39" t="s">
        <v>42</v>
      </c>
      <c r="D2502" s="42">
        <f>_xll.qlCalendarAdvance(Calendar,$D2501,B2502,"f",FALSE)</f>
        <v>57053</v>
      </c>
      <c r="E2502" s="177">
        <f>_xll.qlInterestRateIndexValueDate(IndexON,D2502)</f>
        <v>57053</v>
      </c>
      <c r="F2502" s="193">
        <f>IFERROR(_xll.qlIndexFixing(IndexON,D2502,TRUE,_xll.ohTrigger(RecalcTrigger,TriggerON)),NA())</f>
        <v>9.4383417884458254E-3</v>
      </c>
      <c r="H2502" s="42">
        <f>_xll.qlCalendarAdvance(Calendar,$H2501,B2502,"f",FALSE)</f>
        <v>57053</v>
      </c>
      <c r="I2502" s="177">
        <f>_xll.qlInterestRateIndexValueDate(Index1M,$H2502)</f>
        <v>57055</v>
      </c>
      <c r="J2502" s="182">
        <f>IFERROR(_xll.qlIndexFixing(Index1M,$H2502,TRUE,_xll.ohTrigger(RecalcTrigger,Trigger1M)),NA())</f>
        <v>1.0828409937920502E-2</v>
      </c>
      <c r="K2502" s="44">
        <f>IFERROR(_xll.qlIndexFixing(Index3M,H2502,TRUE,_xll.ohTrigger(RecalcTrigger,Trigger3M)),NA())</f>
        <v>1.1445784923380376E-2</v>
      </c>
      <c r="L2502" s="44">
        <f>IFERROR(_xll.qlIndexFixing(Index6M,$H2502,TRUE,_xll.ohTrigger(RecalcTrigger,Trigger6M)),NA())</f>
        <v>1.1318453974877348E-2</v>
      </c>
      <c r="M2502" s="183">
        <f>IFERROR(_xll.qlIndexFixing(Index1Y,$H2502,TRUE,_xll.ohTrigger(RecalcTrigger,Trigger1Y)),NA())</f>
        <v>1.1475295584009299E-2</v>
      </c>
      <c r="N2502" s="182">
        <f>IFERROR(_xll.qlIndexFixing(ONIndex1M,I2502,TRUE,_xll.ohTrigger(RecalcTrigger,Trigger1M)),NA())</f>
        <v>1.084051005889819E-2</v>
      </c>
      <c r="O2502" s="44">
        <f>IFERROR(_xll.qlIndexFixing(ONIndex3M,I2502,TRUE,_xll.ohTrigger(RecalcTrigger,Trigger3M)),NA())</f>
        <v>1.1505380547163213E-2</v>
      </c>
      <c r="P2502" s="44">
        <f>IFERROR(_xll.qlIndexFixing(ONIndex6M,I2502,TRUE,_xll.ohTrigger(RecalcTrigger,Trigger6M)),NA())</f>
        <v>1.1654203849085221E-2</v>
      </c>
      <c r="Q2502" s="183">
        <f>IFERROR(_xll.qlIndexFixing(ONIndex1Y,I2502,TRUE,_xll.ohTrigger(RecalcTrigger,Trigger1Y)),NA())</f>
        <v>1.1698255976231309E-2</v>
      </c>
    </row>
    <row r="2503" spans="2:17" x14ac:dyDescent="0.2">
      <c r="B2503" s="39" t="s">
        <v>42</v>
      </c>
      <c r="D2503" s="42">
        <f>_xll.qlCalendarAdvance(Calendar,$D2502,B2503,"f",FALSE)</f>
        <v>57060</v>
      </c>
      <c r="E2503" s="177">
        <f>_xll.qlInterestRateIndexValueDate(IndexON,D2503)</f>
        <v>57060</v>
      </c>
      <c r="F2503" s="193">
        <f>IFERROR(_xll.qlIndexFixing(IndexON,D2503,TRUE,_xll.ohTrigger(RecalcTrigger,TriggerON)),NA())</f>
        <v>9.4383417885257614E-3</v>
      </c>
      <c r="H2503" s="42">
        <f>_xll.qlCalendarAdvance(Calendar,$H2502,B2503,"f",FALSE)</f>
        <v>57060</v>
      </c>
      <c r="I2503" s="177">
        <f>_xll.qlInterestRateIndexValueDate(Index1M,$H2503)</f>
        <v>57062</v>
      </c>
      <c r="J2503" s="182">
        <f>IFERROR(_xll.qlIndexFixing(Index1M,$H2503,TRUE,_xll.ohTrigger(RecalcTrigger,Trigger1M)),NA())</f>
        <v>1.0817980309162367E-2</v>
      </c>
      <c r="K2503" s="44">
        <f>IFERROR(_xll.qlIndexFixing(Index3M,H2503,TRUE,_xll.ohTrigger(RecalcTrigger,Trigger3M)),NA())</f>
        <v>1.1432960411831139E-2</v>
      </c>
      <c r="L2503" s="44">
        <f>IFERROR(_xll.qlIndexFixing(Index6M,$H2503,TRUE,_xll.ohTrigger(RecalcTrigger,Trigger6M)),NA())</f>
        <v>1.1289760974041404E-2</v>
      </c>
      <c r="M2503" s="183">
        <f>IFERROR(_xll.qlIndexFixing(Index1Y,$H2503,TRUE,_xll.ohTrigger(RecalcTrigger,Trigger1Y)),NA())</f>
        <v>1.1463996190871104E-2</v>
      </c>
      <c r="N2503" s="182">
        <f>IFERROR(_xll.qlIndexFixing(ONIndex1M,I2503,TRUE,_xll.ohTrigger(RecalcTrigger,Trigger1M)),NA())</f>
        <v>1.0830056162429713E-2</v>
      </c>
      <c r="O2503" s="44">
        <f>IFERROR(_xll.qlIndexFixing(ONIndex3M,I2503,TRUE,_xll.ohTrigger(RecalcTrigger,Trigger3M)),NA())</f>
        <v>1.1492456369035509E-2</v>
      </c>
      <c r="P2503" s="44">
        <f>IFERROR(_xll.qlIndexFixing(ONIndex6M,I2503,TRUE,_xll.ohTrigger(RecalcTrigger,Trigger6M)),NA())</f>
        <v>1.1623942672960297E-2</v>
      </c>
      <c r="Q2503" s="183">
        <f>IFERROR(_xll.qlIndexFixing(ONIndex1Y,I2503,TRUE,_xll.ohTrigger(RecalcTrigger,Trigger1Y)),NA())</f>
        <v>1.1686531031935843E-2</v>
      </c>
    </row>
    <row r="2504" spans="2:17" x14ac:dyDescent="0.2">
      <c r="B2504" s="39" t="s">
        <v>42</v>
      </c>
      <c r="D2504" s="42">
        <f>_xll.qlCalendarAdvance(Calendar,$D2503,B2504,"f",FALSE)</f>
        <v>57067</v>
      </c>
      <c r="E2504" s="177">
        <f>_xll.qlInterestRateIndexValueDate(IndexON,D2504)</f>
        <v>57067</v>
      </c>
      <c r="F2504" s="193">
        <f>IFERROR(_xll.qlIndexFixing(IndexON,D2504,TRUE,_xll.ohTrigger(RecalcTrigger,TriggerON)),NA())</f>
        <v>9.4383417885257614E-3</v>
      </c>
      <c r="H2504" s="42">
        <f>_xll.qlCalendarAdvance(Calendar,$H2503,B2504,"f",FALSE)</f>
        <v>57067</v>
      </c>
      <c r="I2504" s="177">
        <f>_xll.qlInterestRateIndexValueDate(Index1M,$H2504)</f>
        <v>57069</v>
      </c>
      <c r="J2504" s="182">
        <f>IFERROR(_xll.qlIndexFixing(Index1M,$H2504,TRUE,_xll.ohTrigger(RecalcTrigger,Trigger1M)),NA())</f>
        <v>1.0809310214496366E-2</v>
      </c>
      <c r="K2504" s="44">
        <f>IFERROR(_xll.qlIndexFixing(Index3M,H2504,TRUE,_xll.ohTrigger(RecalcTrigger,Trigger3M)),NA())</f>
        <v>1.1420159228987826E-2</v>
      </c>
      <c r="L2504" s="44">
        <f>IFERROR(_xll.qlIndexFixing(Index6M,$H2504,TRUE,_xll.ohTrigger(RecalcTrigger,Trigger6M)),NA())</f>
        <v>1.1266655146181982E-2</v>
      </c>
      <c r="M2504" s="183">
        <f>IFERROR(_xll.qlIndexFixing(Index1Y,$H2504,TRUE,_xll.ohTrigger(RecalcTrigger,Trigger1Y)),NA())</f>
        <v>1.1452719604778805E-2</v>
      </c>
      <c r="N2504" s="182">
        <f>IFERROR(_xll.qlIndexFixing(ONIndex1M,I2504,TRUE,_xll.ohTrigger(RecalcTrigger,Trigger1M)),NA())</f>
        <v>1.0816645756843712E-2</v>
      </c>
      <c r="O2504" s="44">
        <f>IFERROR(_xll.qlIndexFixing(ONIndex3M,I2504,TRUE,_xll.ohTrigger(RecalcTrigger,Trigger3M)),NA())</f>
        <v>1.1475873032411599E-2</v>
      </c>
      <c r="P2504" s="44">
        <f>IFERROR(_xll.qlIndexFixing(ONIndex6M,I2504,TRUE,_xll.ohTrigger(RecalcTrigger,Trigger6M)),NA())</f>
        <v>1.1585232985344973E-2</v>
      </c>
      <c r="Q2504" s="183">
        <f>IFERROR(_xll.qlIndexFixing(ONIndex1Y,I2504,TRUE,_xll.ohTrigger(RecalcTrigger,Trigger1Y)),NA())</f>
        <v>1.1671486537006004E-2</v>
      </c>
    </row>
    <row r="2505" spans="2:17" x14ac:dyDescent="0.2">
      <c r="B2505" s="39" t="s">
        <v>42</v>
      </c>
      <c r="D2505" s="42">
        <f>_xll.qlCalendarAdvance(Calendar,$D2504,B2505,"f",FALSE)</f>
        <v>57074</v>
      </c>
      <c r="E2505" s="177">
        <f>_xll.qlInterestRateIndexValueDate(IndexON,D2505)</f>
        <v>57074</v>
      </c>
      <c r="F2505" s="193">
        <f>IFERROR(_xll.qlIndexFixing(IndexON,D2505,TRUE,_xll.ohTrigger(RecalcTrigger,TriggerON)),NA())</f>
        <v>9.4383417885257614E-3</v>
      </c>
      <c r="H2505" s="42">
        <f>_xll.qlCalendarAdvance(Calendar,$H2504,B2505,"f",FALSE)</f>
        <v>57074</v>
      </c>
      <c r="I2505" s="177">
        <f>_xll.qlInterestRateIndexValueDate(Index1M,$H2505)</f>
        <v>57076</v>
      </c>
      <c r="J2505" s="182">
        <f>IFERROR(_xll.qlIndexFixing(Index1M,$H2505,TRUE,_xll.ohTrigger(RecalcTrigger,Trigger1M)),NA())</f>
        <v>1.0797183406952016E-2</v>
      </c>
      <c r="K2505" s="44">
        <f>IFERROR(_xll.qlIndexFixing(Index3M,H2505,TRUE,_xll.ohTrigger(RecalcTrigger,Trigger3M)),NA())</f>
        <v>1.140810913988268E-2</v>
      </c>
      <c r="L2505" s="44">
        <f>IFERROR(_xll.qlIndexFixing(Index6M,$H2505,TRUE,_xll.ohTrigger(RecalcTrigger,Trigger6M)),NA())</f>
        <v>1.1238214503154884E-2</v>
      </c>
      <c r="M2505" s="183">
        <f>IFERROR(_xll.qlIndexFixing(Index1Y,$H2505,TRUE,_xll.ohTrigger(RecalcTrigger,Trigger1Y)),NA())</f>
        <v>1.1441465893165805E-2</v>
      </c>
      <c r="N2505" s="182">
        <f>IFERROR(_xll.qlIndexFixing(ONIndex1M,I2505,TRUE,_xll.ohTrigger(RecalcTrigger,Trigger1M)),NA())</f>
        <v>1.0809210316340412E-2</v>
      </c>
      <c r="O2505" s="44">
        <f>IFERROR(_xll.qlIndexFixing(ONIndex3M,I2505,TRUE,_xll.ohTrigger(RecalcTrigger,Trigger3M)),NA())</f>
        <v>1.1466676389764174E-2</v>
      </c>
      <c r="P2505" s="44">
        <f>IFERROR(_xll.qlIndexFixing(ONIndex6M,I2505,TRUE,_xll.ohTrigger(RecalcTrigger,Trigger6M)),NA())</f>
        <v>1.1563823869424894E-2</v>
      </c>
      <c r="Q2505" s="183">
        <f>IFERROR(_xll.qlIndexFixing(ONIndex1Y,I2505,TRUE,_xll.ohTrigger(RecalcTrigger,Trigger1Y)),NA())</f>
        <v>1.1663143326723358E-2</v>
      </c>
    </row>
    <row r="2506" spans="2:17" x14ac:dyDescent="0.2">
      <c r="B2506" s="39" t="s">
        <v>42</v>
      </c>
      <c r="D2506" s="42">
        <f>_xll.qlCalendarAdvance(Calendar,$D2505,B2506,"f",FALSE)</f>
        <v>57081</v>
      </c>
      <c r="E2506" s="177">
        <f>_xll.qlInterestRateIndexValueDate(IndexON,D2506)</f>
        <v>57081</v>
      </c>
      <c r="F2506" s="193">
        <f>IFERROR(_xll.qlIndexFixing(IndexON,D2506,TRUE,_xll.ohTrigger(RecalcTrigger,TriggerON)),NA())</f>
        <v>9.4383417885257614E-3</v>
      </c>
      <c r="H2506" s="42">
        <f>_xll.qlCalendarAdvance(Calendar,$H2505,B2506,"f",FALSE)</f>
        <v>57081</v>
      </c>
      <c r="I2506" s="177">
        <f>_xll.qlInterestRateIndexValueDate(Index1M,$H2506)</f>
        <v>57083</v>
      </c>
      <c r="J2506" s="182">
        <f>IFERROR(_xll.qlIndexFixing(Index1M,$H2506,TRUE,_xll.ohTrigger(RecalcTrigger,Trigger1M)),NA())</f>
        <v>1.0786816264307664E-2</v>
      </c>
      <c r="K2506" s="44">
        <f>IFERROR(_xll.qlIndexFixing(Index3M,H2506,TRUE,_xll.ohTrigger(RecalcTrigger,Trigger3M)),NA())</f>
        <v>1.1395353555464517E-2</v>
      </c>
      <c r="L2506" s="44">
        <f>IFERROR(_xll.qlIndexFixing(Index6M,$H2506,TRUE,_xll.ohTrigger(RecalcTrigger,Trigger6M)),NA())</f>
        <v>1.1209914311121571E-2</v>
      </c>
      <c r="M2506" s="183">
        <f>IFERROR(_xll.qlIndexFixing(Index1Y,$H2506,TRUE,_xll.ohTrigger(RecalcTrigger,Trigger1Y)),NA())</f>
        <v>1.1430235123463969E-2</v>
      </c>
      <c r="N2506" s="182">
        <f>IFERROR(_xll.qlIndexFixing(ONIndex1M,I2506,TRUE,_xll.ohTrigger(RecalcTrigger,Trigger1M)),NA())</f>
        <v>1.0798818497574914E-2</v>
      </c>
      <c r="O2506" s="44">
        <f>IFERROR(_xll.qlIndexFixing(ONIndex3M,I2506,TRUE,_xll.ohTrigger(RecalcTrigger,Trigger3M)),NA())</f>
        <v>1.1453820741857967E-2</v>
      </c>
      <c r="P2506" s="44">
        <f>IFERROR(_xll.qlIndexFixing(ONIndex6M,I2506,TRUE,_xll.ohTrigger(RecalcTrigger,Trigger6M)),NA())</f>
        <v>1.1533966914596405E-2</v>
      </c>
      <c r="Q2506" s="183">
        <f>IFERROR(_xll.qlIndexFixing(ONIndex1Y,I2506,TRUE,_xll.ohTrigger(RecalcTrigger,Trigger1Y)),NA())</f>
        <v>1.165148070081834E-2</v>
      </c>
    </row>
    <row r="2507" spans="2:17" x14ac:dyDescent="0.2">
      <c r="B2507" s="39" t="s">
        <v>42</v>
      </c>
      <c r="D2507" s="42">
        <f>_xll.qlCalendarAdvance(Calendar,$D2506,B2507,"f",FALSE)</f>
        <v>57088</v>
      </c>
      <c r="E2507" s="177">
        <f>_xll.qlInterestRateIndexValueDate(IndexON,D2507)</f>
        <v>57088</v>
      </c>
      <c r="F2507" s="193">
        <f>IFERROR(_xll.qlIndexFixing(IndexON,D2507,TRUE,_xll.ohTrigger(RecalcTrigger,TriggerON)),NA())</f>
        <v>9.4383417885257614E-3</v>
      </c>
      <c r="H2507" s="42">
        <f>_xll.qlCalendarAdvance(Calendar,$H2506,B2507,"f",FALSE)</f>
        <v>57088</v>
      </c>
      <c r="I2507" s="177">
        <f>_xll.qlInterestRateIndexValueDate(Index1M,$H2507)</f>
        <v>57090</v>
      </c>
      <c r="J2507" s="182">
        <f>IFERROR(_xll.qlIndexFixing(Index1M,$H2507,TRUE,_xll.ohTrigger(RecalcTrigger,Trigger1M)),NA())</f>
        <v>1.0776470081182432E-2</v>
      </c>
      <c r="K2507" s="44">
        <f>IFERROR(_xll.qlIndexFixing(Index3M,H2507,TRUE,_xll.ohTrigger(RecalcTrigger,Trigger3M)),NA())</f>
        <v>1.1382621522405899E-2</v>
      </c>
      <c r="L2507" s="44">
        <f>IFERROR(_xll.qlIndexFixing(Index6M,$H2507,TRUE,_xll.ohTrigger(RecalcTrigger,Trigger6M)),NA())</f>
        <v>1.1181754902205009E-2</v>
      </c>
      <c r="M2507" s="183">
        <f>IFERROR(_xll.qlIndexFixing(Index1Y,$H2507,TRUE,_xll.ohTrigger(RecalcTrigger,Trigger1Y)),NA())</f>
        <v>1.141660799649865E-2</v>
      </c>
      <c r="N2507" s="182">
        <f>IFERROR(_xll.qlIndexFixing(ONIndex1M,I2507,TRUE,_xll.ohTrigger(RecalcTrigger,Trigger1M)),NA())</f>
        <v>1.0788447502312337E-2</v>
      </c>
      <c r="O2507" s="44">
        <f>IFERROR(_xll.qlIndexFixing(ONIndex3M,I2507,TRUE,_xll.ohTrigger(RecalcTrigger,Trigger3M)),NA())</f>
        <v>1.1440988090276605E-2</v>
      </c>
      <c r="P2507" s="44">
        <f>IFERROR(_xll.qlIndexFixing(ONIndex6M,I2507,TRUE,_xll.ohTrigger(RecalcTrigger,Trigger6M)),NA())</f>
        <v>1.1504245372648825E-2</v>
      </c>
      <c r="Q2507" s="183">
        <f>IFERROR(_xll.qlIndexFixing(ONIndex1Y,I2507,TRUE,_xll.ohTrigger(RecalcTrigger,Trigger1Y)),NA())</f>
        <v>1.163983898242904E-2</v>
      </c>
    </row>
    <row r="2508" spans="2:17" x14ac:dyDescent="0.2">
      <c r="B2508" s="39" t="s">
        <v>42</v>
      </c>
      <c r="D2508" s="42">
        <f>_xll.qlCalendarAdvance(Calendar,$D2507,B2508,"f",FALSE)</f>
        <v>57095</v>
      </c>
      <c r="E2508" s="177">
        <f>_xll.qlInterestRateIndexValueDate(IndexON,D2508)</f>
        <v>57095</v>
      </c>
      <c r="F2508" s="193">
        <f>IFERROR(_xll.qlIndexFixing(IndexON,D2508,TRUE,_xll.ohTrigger(RecalcTrigger,TriggerON)),NA())</f>
        <v>9.4383417885257614E-3</v>
      </c>
      <c r="H2508" s="42">
        <f>_xll.qlCalendarAdvance(Calendar,$H2507,B2508,"f",FALSE)</f>
        <v>57095</v>
      </c>
      <c r="I2508" s="177">
        <f>_xll.qlInterestRateIndexValueDate(Index1M,$H2508)</f>
        <v>57097</v>
      </c>
      <c r="J2508" s="182">
        <f>IFERROR(_xll.qlIndexFixing(Index1M,$H2508,TRUE,_xll.ohTrigger(RecalcTrigger,Trigger1M)),NA())</f>
        <v>1.0766144922979004E-2</v>
      </c>
      <c r="K2508" s="44">
        <f>IFERROR(_xll.qlIndexFixing(Index3M,H2508,TRUE,_xll.ohTrigger(RecalcTrigger,Trigger3M)),NA())</f>
        <v>1.1369913117142387E-2</v>
      </c>
      <c r="L2508" s="44">
        <f>IFERROR(_xll.qlIndexFixing(Index6M,$H2508,TRUE,_xll.ohTrigger(RecalcTrigger,Trigger6M)),NA())</f>
        <v>1.1153736608537766E-2</v>
      </c>
      <c r="M2508" s="183">
        <f>IFERROR(_xll.qlIndexFixing(Index1Y,$H2508,TRUE,_xll.ohTrigger(RecalcTrigger,Trigger1Y)),NA())</f>
        <v>1.1407842679515133E-2</v>
      </c>
      <c r="N2508" s="182">
        <f>IFERROR(_xll.qlIndexFixing(ONIndex1M,I2508,TRUE,_xll.ohTrigger(RecalcTrigger,Trigger1M)),NA())</f>
        <v>1.0776620518120339E-2</v>
      </c>
      <c r="O2508" s="44">
        <f>IFERROR(_xll.qlIndexFixing(ONIndex3M,I2508,TRUE,_xll.ohTrigger(RecalcTrigger,Trigger3M)),NA())</f>
        <v>1.1426350459649015E-2</v>
      </c>
      <c r="P2508" s="44">
        <f>IFERROR(_xll.qlIndexFixing(ONIndex6M,I2508,TRUE,_xll.ohTrigger(RecalcTrigger,Trigger6M)),NA())</f>
        <v>1.1470444139156655E-2</v>
      </c>
      <c r="Q2508" s="183">
        <f>IFERROR(_xll.qlIndexFixing(ONIndex1Y,I2508,TRUE,_xll.ohTrigger(RecalcTrigger,Trigger1Y)),NA())</f>
        <v>1.1626559849275964E-2</v>
      </c>
    </row>
    <row r="2509" spans="2:17" x14ac:dyDescent="0.2">
      <c r="B2509" s="39" t="s">
        <v>42</v>
      </c>
      <c r="D2509" s="42">
        <f>_xll.qlCalendarAdvance(Calendar,$D2508,B2509,"f",FALSE)</f>
        <v>57102</v>
      </c>
      <c r="E2509" s="177">
        <f>_xll.qlInterestRateIndexValueDate(IndexON,D2509)</f>
        <v>57102</v>
      </c>
      <c r="F2509" s="193">
        <f>IFERROR(_xll.qlIndexFixing(IndexON,D2509,TRUE,_xll.ohTrigger(RecalcTrigger,TriggerON)),NA())</f>
        <v>9.4383417885257614E-3</v>
      </c>
      <c r="H2509" s="42">
        <f>_xll.qlCalendarAdvance(Calendar,$H2508,B2509,"f",FALSE)</f>
        <v>57102</v>
      </c>
      <c r="I2509" s="177">
        <f>_xll.qlInterestRateIndexValueDate(Index1M,$H2509)</f>
        <v>57104</v>
      </c>
      <c r="J2509" s="182">
        <f>IFERROR(_xll.qlIndexFixing(Index1M,$H2509,TRUE,_xll.ohTrigger(RecalcTrigger,Trigger1M)),NA())</f>
        <v>1.0755840855102561E-2</v>
      </c>
      <c r="K2509" s="44">
        <f>IFERROR(_xll.qlIndexFixing(Index3M,H2509,TRUE,_xll.ohTrigger(RecalcTrigger,Trigger3M)),NA())</f>
        <v>1.135650592061405E-2</v>
      </c>
      <c r="L2509" s="44">
        <f>IFERROR(_xll.qlIndexFixing(Index6M,$H2509,TRUE,_xll.ohTrigger(RecalcTrigger,Trigger6M)),NA())</f>
        <v>1.1120552025546869E-2</v>
      </c>
      <c r="M2509" s="183">
        <f>IFERROR(_xll.qlIndexFixing(Index1Y,$H2509,TRUE,_xll.ohTrigger(RecalcTrigger,Trigger1Y)),NA())</f>
        <v>1.1396681140124423E-2</v>
      </c>
      <c r="N2509" s="182">
        <f>IFERROR(_xll.qlIndexFixing(ONIndex1M,I2509,TRUE,_xll.ohTrigger(RecalcTrigger,Trigger1M)),NA())</f>
        <v>1.0767768243367115E-2</v>
      </c>
      <c r="O2509" s="44">
        <f>IFERROR(_xll.qlIndexFixing(ONIndex3M,I2509,TRUE,_xll.ohTrigger(RecalcTrigger,Trigger3M)),NA())</f>
        <v>1.1415392082003706E-2</v>
      </c>
      <c r="P2509" s="44">
        <f>IFERROR(_xll.qlIndexFixing(ONIndex6M,I2509,TRUE,_xll.ohTrigger(RecalcTrigger,Trigger6M)),NA())</f>
        <v>1.1445209872240625E-2</v>
      </c>
      <c r="Q2509" s="183">
        <f>IFERROR(_xll.qlIndexFixing(ONIndex1Y,I2509,TRUE,_xll.ohTrigger(RecalcTrigger,Trigger1Y)),NA())</f>
        <v>1.161661853846141E-2</v>
      </c>
    </row>
    <row r="2510" spans="2:17" x14ac:dyDescent="0.2">
      <c r="B2510" s="39" t="s">
        <v>42</v>
      </c>
      <c r="D2510" s="42">
        <f>_xll.qlCalendarAdvance(Calendar,$D2509,B2510,"f",FALSE)</f>
        <v>57109</v>
      </c>
      <c r="E2510" s="177">
        <f>_xll.qlInterestRateIndexValueDate(IndexON,D2510)</f>
        <v>57109</v>
      </c>
      <c r="F2510" s="193">
        <f>IFERROR(_xll.qlIndexFixing(IndexON,D2510,TRUE,_xll.ohTrigger(RecalcTrigger,TriggerON)),NA())</f>
        <v>9.4383417885257614E-3</v>
      </c>
      <c r="H2510" s="42">
        <f>_xll.qlCalendarAdvance(Calendar,$H2509,B2510,"f",FALSE)</f>
        <v>57109</v>
      </c>
      <c r="I2510" s="177">
        <f>_xll.qlInterestRateIndexValueDate(Index1M,$H2510)</f>
        <v>57111</v>
      </c>
      <c r="J2510" s="182">
        <f>IFERROR(_xll.qlIndexFixing(Index1M,$H2510,TRUE,_xll.ohTrigger(RecalcTrigger,Trigger1M)),NA())</f>
        <v>1.0745557942955786E-2</v>
      </c>
      <c r="K2510" s="44">
        <f>IFERROR(_xll.qlIndexFixing(Index3M,H2510,TRUE,_xll.ohTrigger(RecalcTrigger,Trigger3M)),NA())</f>
        <v>1.1343846315147515E-2</v>
      </c>
      <c r="L2510" s="44">
        <f>IFERROR(_xll.qlIndexFixing(Index6M,$H2510,TRUE,_xll.ohTrigger(RecalcTrigger,Trigger6M)),NA())</f>
        <v>1.1092845142805202E-2</v>
      </c>
      <c r="M2510" s="183">
        <f>IFERROR(_xll.qlIndexFixing(Index1Y,$H2510,TRUE,_xll.ohTrigger(RecalcTrigger,Trigger1Y)),NA())</f>
        <v>1.13855428123579E-2</v>
      </c>
      <c r="N2510" s="182">
        <f>IFERROR(_xll.qlIndexFixing(ONIndex1M,I2510,TRUE,_xll.ohTrigger(RecalcTrigger,Trigger1M)),NA())</f>
        <v>1.0757460110699668E-2</v>
      </c>
      <c r="O2510" s="44">
        <f>IFERROR(_xll.qlIndexFixing(ONIndex3M,I2510,TRUE,_xll.ohTrigger(RecalcTrigger,Trigger3M)),NA())</f>
        <v>1.1402628878229848E-2</v>
      </c>
      <c r="P2510" s="44">
        <f>IFERROR(_xll.qlIndexFixing(ONIndex6M,I2510,TRUE,_xll.ohTrigger(RecalcTrigger,Trigger6M)),NA())</f>
        <v>1.1415896586202123E-2</v>
      </c>
      <c r="Q2510" s="183">
        <f>IFERROR(_xll.qlIndexFixing(ONIndex1Y,I2510,TRUE,_xll.ohTrigger(RecalcTrigger,Trigger1Y)),NA())</f>
        <v>1.1605039947655271E-2</v>
      </c>
    </row>
    <row r="2511" spans="2:17" x14ac:dyDescent="0.2">
      <c r="B2511" s="39" t="s">
        <v>42</v>
      </c>
      <c r="D2511" s="42">
        <f>_xll.qlCalendarAdvance(Calendar,$D2510,B2511,"f",FALSE)</f>
        <v>57116</v>
      </c>
      <c r="E2511" s="177">
        <f>_xll.qlInterestRateIndexValueDate(IndexON,D2511)</f>
        <v>57116</v>
      </c>
      <c r="F2511" s="193">
        <f>IFERROR(_xll.qlIndexFixing(IndexON,D2511,TRUE,_xll.ohTrigger(RecalcTrigger,TriggerON)),NA())</f>
        <v>9.4383417885257614E-3</v>
      </c>
      <c r="H2511" s="42">
        <f>_xll.qlCalendarAdvance(Calendar,$H2510,B2511,"f",FALSE)</f>
        <v>57116</v>
      </c>
      <c r="I2511" s="177">
        <f>_xll.qlInterestRateIndexValueDate(Index1M,$H2511)</f>
        <v>57118</v>
      </c>
      <c r="J2511" s="182">
        <f>IFERROR(_xll.qlIndexFixing(Index1M,$H2511,TRUE,_xll.ohTrigger(RecalcTrigger,Trigger1M)),NA())</f>
        <v>1.0735296251951354E-2</v>
      </c>
      <c r="K2511" s="44">
        <f>IFERROR(_xll.qlIndexFixing(Index3M,H2511,TRUE,_xll.ohTrigger(RecalcTrigger,Trigger3M)),NA())</f>
        <v>1.1331210573425876E-2</v>
      </c>
      <c r="L2511" s="44">
        <f>IFERROR(_xll.qlIndexFixing(Index6M,$H2511,TRUE,_xll.ohTrigger(RecalcTrigger,Trigger6M)),NA())</f>
        <v>1.1065280462397744E-2</v>
      </c>
      <c r="M2511" s="183">
        <f>IFERROR(_xll.qlIndexFixing(Index1Y,$H2511,TRUE,_xll.ohTrigger(RecalcTrigger,Trigger1Y)),NA())</f>
        <v>1.1374427763640419E-2</v>
      </c>
      <c r="N2511" s="182">
        <f>IFERROR(_xll.qlIndexFixing(ONIndex1M,I2511,TRUE,_xll.ohTrigger(RecalcTrigger,Trigger1M)),NA())</f>
        <v>1.0747173063005988E-2</v>
      </c>
      <c r="O2511" s="44">
        <f>IFERROR(_xll.qlIndexFixing(ONIndex3M,I2511,TRUE,_xll.ohTrigger(RecalcTrigger,Trigger3M)),NA())</f>
        <v>1.1389888976456319E-2</v>
      </c>
      <c r="P2511" s="44">
        <f>IFERROR(_xll.qlIndexFixing(ONIndex6M,I2511,TRUE,_xll.ohTrigger(RecalcTrigger,Trigger6M)),NA())</f>
        <v>1.138672005780883E-2</v>
      </c>
      <c r="Q2511" s="183">
        <f>IFERROR(_xll.qlIndexFixing(ONIndex1Y,I2511,TRUE,_xll.ohTrigger(RecalcTrigger,Trigger1Y)),NA())</f>
        <v>1.1593482534069111E-2</v>
      </c>
    </row>
    <row r="2512" spans="2:17" x14ac:dyDescent="0.2">
      <c r="B2512" s="39" t="s">
        <v>42</v>
      </c>
      <c r="D2512" s="42">
        <f>_xll.qlCalendarAdvance(Calendar,$D2511,B2512,"f",FALSE)</f>
        <v>57123</v>
      </c>
      <c r="E2512" s="177">
        <f>_xll.qlInterestRateIndexValueDate(IndexON,D2512)</f>
        <v>57123</v>
      </c>
      <c r="F2512" s="193">
        <f>IFERROR(_xll.qlIndexFixing(IndexON,D2512,TRUE,_xll.ohTrigger(RecalcTrigger,TriggerON)),NA())</f>
        <v>9.4383417885257614E-3</v>
      </c>
      <c r="H2512" s="42">
        <f>_xll.qlCalendarAdvance(Calendar,$H2511,B2512,"f",FALSE)</f>
        <v>57123</v>
      </c>
      <c r="I2512" s="177">
        <f>_xll.qlInterestRateIndexValueDate(Index1M,$H2512)</f>
        <v>57125</v>
      </c>
      <c r="J2512" s="182">
        <f>IFERROR(_xll.qlIndexFixing(Index1M,$H2512,TRUE,_xll.ohTrigger(RecalcTrigger,Trigger1M)),NA())</f>
        <v>1.0725055847489451E-2</v>
      </c>
      <c r="K2512" s="44">
        <f>IFERROR(_xll.qlIndexFixing(Index3M,H2512,TRUE,_xll.ohTrigger(RecalcTrigger,Trigger3M)),NA())</f>
        <v>1.1318598771883638E-2</v>
      </c>
      <c r="L2512" s="44">
        <f>IFERROR(_xll.qlIndexFixing(Index6M,$H2512,TRUE,_xll.ohTrigger(RecalcTrigger,Trigger6M)),NA())</f>
        <v>1.1037858316437757E-2</v>
      </c>
      <c r="M2512" s="183">
        <f>IFERROR(_xll.qlIndexFixing(Index1Y,$H2512,TRUE,_xll.ohTrigger(RecalcTrigger,Trigger1Y)),NA())</f>
        <v>1.1363336061395092E-2</v>
      </c>
      <c r="N2512" s="182">
        <f>IFERROR(_xll.qlIndexFixing(ONIndex1M,I2512,TRUE,_xll.ohTrigger(RecalcTrigger,Trigger1M)),NA())</f>
        <v>1.0736907165593834E-2</v>
      </c>
      <c r="O2512" s="44">
        <f>IFERROR(_xll.qlIndexFixing(ONIndex3M,I2512,TRUE,_xll.ohTrigger(RecalcTrigger,Trigger3M)),NA())</f>
        <v>1.1377172453341799E-2</v>
      </c>
      <c r="P2512" s="44">
        <f>IFERROR(_xll.qlIndexFixing(ONIndex6M,I2512,TRUE,_xll.ohTrigger(RecalcTrigger,Trigger6M)),NA())</f>
        <v>1.135768062335174E-2</v>
      </c>
      <c r="Q2512" s="183">
        <f>IFERROR(_xll.qlIndexFixing(ONIndex1Y,I2512,TRUE,_xll.ohTrigger(RecalcTrigger,Trigger1Y)),NA())</f>
        <v>1.1581946365408768E-2</v>
      </c>
    </row>
    <row r="2513" spans="2:17" x14ac:dyDescent="0.2">
      <c r="B2513" s="39" t="s">
        <v>42</v>
      </c>
      <c r="D2513" s="42">
        <f>_xll.qlCalendarAdvance(Calendar,$D2512,B2513,"f",FALSE)</f>
        <v>57130</v>
      </c>
      <c r="E2513" s="177">
        <f>_xll.qlInterestRateIndexValueDate(IndexON,D2513)</f>
        <v>57130</v>
      </c>
      <c r="F2513" s="193">
        <f>IFERROR(_xll.qlIndexFixing(IndexON,D2513,TRUE,_xll.ohTrigger(RecalcTrigger,TriggerON)),NA())</f>
        <v>9.4383417884458254E-3</v>
      </c>
      <c r="H2513" s="42">
        <f>_xll.qlCalendarAdvance(Calendar,$H2512,B2513,"f",FALSE)</f>
        <v>57130</v>
      </c>
      <c r="I2513" s="177">
        <f>_xll.qlInterestRateIndexValueDate(Index1M,$H2513)</f>
        <v>57132</v>
      </c>
      <c r="J2513" s="182">
        <f>IFERROR(_xll.qlIndexFixing(Index1M,$H2513,TRUE,_xll.ohTrigger(RecalcTrigger,Trigger1M)),NA())</f>
        <v>1.0714836794977756E-2</v>
      </c>
      <c r="K2513" s="44">
        <f>IFERROR(_xll.qlIndexFixing(Index3M,H2513,TRUE,_xll.ohTrigger(RecalcTrigger,Trigger3M)),NA())</f>
        <v>1.1306010986951841E-2</v>
      </c>
      <c r="L2513" s="44">
        <f>IFERROR(_xll.qlIndexFixing(Index6M,$H2513,TRUE,_xll.ohTrigger(RecalcTrigger,Trigger6M)),NA())</f>
        <v>1.1015773494407443E-2</v>
      </c>
      <c r="M2513" s="183">
        <f>IFERROR(_xll.qlIndexFixing(Index1Y,$H2513,TRUE,_xll.ohTrigger(RecalcTrigger,Trigger1Y)),NA())</f>
        <v>1.1352267773043932E-2</v>
      </c>
      <c r="N2513" s="182">
        <f>IFERROR(_xll.qlIndexFixing(ONIndex1M,I2513,TRUE,_xll.ohTrigger(RecalcTrigger,Trigger1M)),NA())</f>
        <v>1.0726662484170646E-2</v>
      </c>
      <c r="O2513" s="44">
        <f>IFERROR(_xll.qlIndexFixing(ONIndex3M,I2513,TRUE,_xll.ohTrigger(RecalcTrigger,Trigger3M)),NA())</f>
        <v>1.1364479385225223E-2</v>
      </c>
      <c r="P2513" s="44">
        <f>IFERROR(_xll.qlIndexFixing(ONIndex6M,I2513,TRUE,_xll.ohTrigger(RecalcTrigger,Trigger6M)),NA())</f>
        <v>1.1328778618961977E-2</v>
      </c>
      <c r="Q2513" s="183">
        <f>IFERROR(_xll.qlIndexFixing(ONIndex1Y,I2513,TRUE,_xll.ohTrigger(RecalcTrigger,Trigger1Y)),NA())</f>
        <v>1.1570431508820533E-2</v>
      </c>
    </row>
    <row r="2514" spans="2:17" x14ac:dyDescent="0.2">
      <c r="B2514" s="39" t="s">
        <v>42</v>
      </c>
      <c r="D2514" s="42">
        <f>_xll.qlCalendarAdvance(Calendar,$D2513,B2514,"f",FALSE)</f>
        <v>57137</v>
      </c>
      <c r="E2514" s="177">
        <f>_xll.qlInterestRateIndexValueDate(IndexON,D2514)</f>
        <v>57137</v>
      </c>
      <c r="F2514" s="193">
        <f>IFERROR(_xll.qlIndexFixing(IndexON,D2514,TRUE,_xll.ohTrigger(RecalcTrigger,TriggerON)),NA())</f>
        <v>9.4383417885257614E-3</v>
      </c>
      <c r="H2514" s="42">
        <f>_xll.qlCalendarAdvance(Calendar,$H2513,B2514,"f",FALSE)</f>
        <v>57137</v>
      </c>
      <c r="I2514" s="177">
        <f>_xll.qlInterestRateIndexValueDate(Index1M,$H2514)</f>
        <v>57139</v>
      </c>
      <c r="J2514" s="182">
        <f>IFERROR(_xll.qlIndexFixing(Index1M,$H2514,TRUE,_xll.ohTrigger(RecalcTrigger,Trigger1M)),NA())</f>
        <v>1.070463915982145E-2</v>
      </c>
      <c r="K2514" s="44">
        <f>IFERROR(_xll.qlIndexFixing(Index3M,H2514,TRUE,_xll.ohTrigger(RecalcTrigger,Trigger3M)),NA())</f>
        <v>1.1293447295060651E-2</v>
      </c>
      <c r="L2514" s="44">
        <f>IFERROR(_xll.qlIndexFixing(Index6M,$H2514,TRUE,_xll.ohTrigger(RecalcTrigger,Trigger6M)),NA())</f>
        <v>1.0988608867675376E-2</v>
      </c>
      <c r="M2514" s="183">
        <f>IFERROR(_xll.qlIndexFixing(Index1Y,$H2514,TRUE,_xll.ohTrigger(RecalcTrigger,Trigger1Y)),NA())</f>
        <v>1.1341222966007198E-2</v>
      </c>
      <c r="N2514" s="182">
        <f>IFERROR(_xll.qlIndexFixing(ONIndex1M,I2514,TRUE,_xll.ohTrigger(RecalcTrigger,Trigger1M)),NA())</f>
        <v>1.0716439083964246E-2</v>
      </c>
      <c r="O2514" s="44">
        <f>IFERROR(_xll.qlIndexFixing(ONIndex3M,I2514,TRUE,_xll.ohTrigger(RecalcTrigger,Trigger3M)),NA())</f>
        <v>1.1351809848605399E-2</v>
      </c>
      <c r="P2514" s="44">
        <f>IFERROR(_xll.qlIndexFixing(ONIndex6M,I2514,TRUE,_xll.ohTrigger(RecalcTrigger,Trigger6M)),NA())</f>
        <v>1.130001438101047E-2</v>
      </c>
      <c r="Q2514" s="183">
        <f>IFERROR(_xll.qlIndexFixing(ONIndex1Y,I2514,TRUE,_xll.ohTrigger(RecalcTrigger,Trigger1Y)),NA())</f>
        <v>1.1558938031850374E-2</v>
      </c>
    </row>
    <row r="2515" spans="2:17" x14ac:dyDescent="0.2">
      <c r="B2515" s="39" t="s">
        <v>42</v>
      </c>
      <c r="D2515" s="42">
        <f>_xll.qlCalendarAdvance(Calendar,$D2514,B2515,"f",FALSE)</f>
        <v>57144</v>
      </c>
      <c r="E2515" s="177">
        <f>_xll.qlInterestRateIndexValueDate(IndexON,D2515)</f>
        <v>57144</v>
      </c>
      <c r="F2515" s="193">
        <f>IFERROR(_xll.qlIndexFixing(IndexON,D2515,TRUE,_xll.ohTrigger(RecalcTrigger,TriggerON)),NA())</f>
        <v>9.4383417885257614E-3</v>
      </c>
      <c r="H2515" s="42">
        <f>_xll.qlCalendarAdvance(Calendar,$H2514,B2515,"f",FALSE)</f>
        <v>57144</v>
      </c>
      <c r="I2515" s="177">
        <f>_xll.qlInterestRateIndexValueDate(Index1M,$H2515)</f>
        <v>57146</v>
      </c>
      <c r="J2515" s="182">
        <f>IFERROR(_xll.qlIndexFixing(Index1M,$H2515,TRUE,_xll.ohTrigger(RecalcTrigger,Trigger1M)),NA())</f>
        <v>1.0694463007420718E-2</v>
      </c>
      <c r="K2515" s="44">
        <f>IFERROR(_xll.qlIndexFixing(Index3M,H2515,TRUE,_xll.ohTrigger(RecalcTrigger,Trigger3M)),NA())</f>
        <v>1.1280907772641969E-2</v>
      </c>
      <c r="L2515" s="44">
        <f>IFERROR(_xll.qlIndexFixing(Index6M,$H2515,TRUE,_xll.ohTrigger(RecalcTrigger,Trigger6M)),NA())</f>
        <v>1.0961587681449121E-2</v>
      </c>
      <c r="M2515" s="183">
        <f>IFERROR(_xll.qlIndexFixing(Index1Y,$H2515,TRUE,_xll.ohTrigger(RecalcTrigger,Trigger1Y)),NA())</f>
        <v>1.1330201707704277E-2</v>
      </c>
      <c r="N2515" s="182">
        <f>IFERROR(_xll.qlIndexFixing(ONIndex1M,I2515,TRUE,_xll.ohTrigger(RecalcTrigger,Trigger1M)),NA())</f>
        <v>1.0706237030282395E-2</v>
      </c>
      <c r="O2515" s="44">
        <f>IFERROR(_xll.qlIndexFixing(ONIndex3M,I2515,TRUE,_xll.ohTrigger(RecalcTrigger,Trigger3M)),NA())</f>
        <v>1.1339163919741324E-2</v>
      </c>
      <c r="P2515" s="44">
        <f>IFERROR(_xll.qlIndexFixing(ONIndex6M,I2515,TRUE,_xll.ohTrigger(RecalcTrigger,Trigger6M)),NA())</f>
        <v>1.1271388245388536E-2</v>
      </c>
      <c r="Q2515" s="183">
        <f>IFERROR(_xll.qlIndexFixing(ONIndex1Y,I2515,TRUE,_xll.ohTrigger(RecalcTrigger,Trigger1Y)),NA())</f>
        <v>1.1547466001884388E-2</v>
      </c>
    </row>
    <row r="2516" spans="2:17" x14ac:dyDescent="0.2">
      <c r="B2516" s="39" t="s">
        <v>42</v>
      </c>
      <c r="D2516" s="42">
        <f>_xll.qlCalendarAdvance(Calendar,$D2515,B2516,"f",FALSE)</f>
        <v>57151</v>
      </c>
      <c r="E2516" s="177">
        <f>_xll.qlInterestRateIndexValueDate(IndexON,D2516)</f>
        <v>57151</v>
      </c>
      <c r="F2516" s="193">
        <f>IFERROR(_xll.qlIndexFixing(IndexON,D2516,TRUE,_xll.ohTrigger(RecalcTrigger,TriggerON)),NA())</f>
        <v>9.4383417885257614E-3</v>
      </c>
      <c r="H2516" s="42">
        <f>_xll.qlCalendarAdvance(Calendar,$H2515,B2516,"f",FALSE)</f>
        <v>57151</v>
      </c>
      <c r="I2516" s="177">
        <f>_xll.qlInterestRateIndexValueDate(Index1M,$H2516)</f>
        <v>57153</v>
      </c>
      <c r="J2516" s="182">
        <f>IFERROR(_xll.qlIndexFixing(Index1M,$H2516,TRUE,_xll.ohTrigger(RecalcTrigger,Trigger1M)),NA())</f>
        <v>1.0684308403185738E-2</v>
      </c>
      <c r="K2516" s="44">
        <f>IFERROR(_xll.qlIndexFixing(Index3M,H2516,TRUE,_xll.ohTrigger(RecalcTrigger,Trigger3M)),NA())</f>
        <v>1.126839249612336E-2</v>
      </c>
      <c r="L2516" s="44">
        <f>IFERROR(_xll.qlIndexFixing(Index6M,$H2516,TRUE,_xll.ohTrigger(RecalcTrigger,Trigger6M)),NA())</f>
        <v>1.0934710267957349E-2</v>
      </c>
      <c r="M2516" s="183">
        <f>IFERROR(_xll.qlIndexFixing(Index1Y,$H2516,TRUE,_xll.ohTrigger(RecalcTrigger,Trigger1Y)),NA())</f>
        <v>1.1319204065552362E-2</v>
      </c>
      <c r="N2516" s="182">
        <f>IFERROR(_xll.qlIndexFixing(ONIndex1M,I2516,TRUE,_xll.ohTrigger(RecalcTrigger,Trigger1M)),NA())</f>
        <v>1.0696056388592723E-2</v>
      </c>
      <c r="O2516" s="44">
        <f>IFERROR(_xll.qlIndexFixing(ONIndex3M,I2516,TRUE,_xll.ohTrigger(RecalcTrigger,Trigger3M)),NA())</f>
        <v>1.1326541675131807E-2</v>
      </c>
      <c r="P2516" s="44">
        <f>IFERROR(_xll.qlIndexFixing(ONIndex6M,I2516,TRUE,_xll.ohTrigger(RecalcTrigger,Trigger6M)),NA())</f>
        <v>1.1242900548626977E-2</v>
      </c>
      <c r="Q2516" s="183">
        <f>IFERROR(_xll.qlIndexFixing(ONIndex1Y,I2516,TRUE,_xll.ohTrigger(RecalcTrigger,Trigger1Y)),NA())</f>
        <v>1.1536015486308671E-2</v>
      </c>
    </row>
    <row r="2517" spans="2:17" x14ac:dyDescent="0.2">
      <c r="B2517" s="39" t="s">
        <v>42</v>
      </c>
      <c r="D2517" s="42">
        <f>_xll.qlCalendarAdvance(Calendar,$D2516,B2517,"f",FALSE)</f>
        <v>57158</v>
      </c>
      <c r="E2517" s="177">
        <f>_xll.qlInterestRateIndexValueDate(IndexON,D2517)</f>
        <v>57158</v>
      </c>
      <c r="F2517" s="193">
        <f>IFERROR(_xll.qlIndexFixing(IndexON,D2517,TRUE,_xll.ohTrigger(RecalcTrigger,TriggerON)),NA())</f>
        <v>9.4383417884458254E-3</v>
      </c>
      <c r="H2517" s="42">
        <f>_xll.qlCalendarAdvance(Calendar,$H2516,B2517,"f",FALSE)</f>
        <v>57158</v>
      </c>
      <c r="I2517" s="177">
        <f>_xll.qlInterestRateIndexValueDate(Index1M,$H2517)</f>
        <v>57160</v>
      </c>
      <c r="J2517" s="182">
        <f>IFERROR(_xll.qlIndexFixing(Index1M,$H2517,TRUE,_xll.ohTrigger(RecalcTrigger,Trigger1M)),NA())</f>
        <v>1.0674175412516695E-2</v>
      </c>
      <c r="K2517" s="44">
        <f>IFERROR(_xll.qlIndexFixing(Index3M,H2517,TRUE,_xll.ohTrigger(RecalcTrigger,Trigger3M)),NA())</f>
        <v>1.1255901541937592E-2</v>
      </c>
      <c r="L2517" s="44">
        <f>IFERROR(_xll.qlIndexFixing(Index6M,$H2517,TRUE,_xll.ohTrigger(RecalcTrigger,Trigger6M)),NA())</f>
        <v>1.0907976959439651E-2</v>
      </c>
      <c r="M2517" s="183">
        <f>IFERROR(_xll.qlIndexFixing(Index1Y,$H2517,TRUE,_xll.ohTrigger(RecalcTrigger,Trigger1Y)),NA())</f>
        <v>1.1308230106968431E-2</v>
      </c>
      <c r="N2517" s="182">
        <f>IFERROR(_xll.qlIndexFixing(ONIndex1M,I2517,TRUE,_xll.ohTrigger(RecalcTrigger,Trigger1M)),NA())</f>
        <v>1.0685897224362861E-2</v>
      </c>
      <c r="O2517" s="44">
        <f>IFERROR(_xll.qlIndexFixing(ONIndex3M,I2517,TRUE,_xll.ohTrigger(RecalcTrigger,Trigger3M)),NA())</f>
        <v>1.1313943191515463E-2</v>
      </c>
      <c r="P2517" s="44">
        <f>IFERROR(_xll.qlIndexFixing(ONIndex6M,I2517,TRUE,_xll.ohTrigger(RecalcTrigger,Trigger6M)),NA())</f>
        <v>1.1214551626697045E-2</v>
      </c>
      <c r="Q2517" s="183">
        <f>IFERROR(_xll.qlIndexFixing(ONIndex1Y,I2517,TRUE,_xll.ohTrigger(RecalcTrigger,Trigger1Y)),NA())</f>
        <v>1.1524586552749128E-2</v>
      </c>
    </row>
    <row r="2518" spans="2:17" x14ac:dyDescent="0.2">
      <c r="B2518" s="39" t="s">
        <v>42</v>
      </c>
      <c r="D2518" s="42">
        <f>_xll.qlCalendarAdvance(Calendar,$D2517,B2518,"f",FALSE)</f>
        <v>57165</v>
      </c>
      <c r="E2518" s="177">
        <f>_xll.qlInterestRateIndexValueDate(IndexON,D2518)</f>
        <v>57165</v>
      </c>
      <c r="F2518" s="193">
        <f>IFERROR(_xll.qlIndexFixing(IndexON,D2518,TRUE,_xll.ohTrigger(RecalcTrigger,TriggerON)),NA())</f>
        <v>9.4383417886056975E-3</v>
      </c>
      <c r="H2518" s="42">
        <f>_xll.qlCalendarAdvance(Calendar,$H2517,B2518,"f",FALSE)</f>
        <v>57165</v>
      </c>
      <c r="I2518" s="177">
        <f>_xll.qlInterestRateIndexValueDate(Index1M,$H2518)</f>
        <v>57167</v>
      </c>
      <c r="J2518" s="182">
        <f>IFERROR(_xll.qlIndexFixing(Index1M,$H2518,TRUE,_xll.ohTrigger(RecalcTrigger,Trigger1M)),NA())</f>
        <v>1.0664064100826265E-2</v>
      </c>
      <c r="K2518" s="44">
        <f>IFERROR(_xll.qlIndexFixing(Index3M,H2518,TRUE,_xll.ohTrigger(RecalcTrigger,Trigger3M)),NA())</f>
        <v>1.1243434986508753E-2</v>
      </c>
      <c r="L2518" s="44">
        <f>IFERROR(_xll.qlIndexFixing(Index6M,$H2518,TRUE,_xll.ohTrigger(RecalcTrigger,Trigger6M)),NA())</f>
        <v>1.0876337264065514E-2</v>
      </c>
      <c r="M2518" s="183">
        <f>IFERROR(_xll.qlIndexFixing(Index1Y,$H2518,TRUE,_xll.ohTrigger(RecalcTrigger,Trigger1Y)),NA())</f>
        <v>1.129727989936727E-2</v>
      </c>
      <c r="N2518" s="182">
        <f>IFERROR(_xll.qlIndexFixing(ONIndex1M,I2518,TRUE,_xll.ohTrigger(RecalcTrigger,Trigger1M)),NA())</f>
        <v>1.0675759602820634E-2</v>
      </c>
      <c r="O2518" s="44">
        <f>IFERROR(_xll.qlIndexFixing(ONIndex3M,I2518,TRUE,_xll.ohTrigger(RecalcTrigger,Trigger3M)),NA())</f>
        <v>1.1301368545151291E-2</v>
      </c>
      <c r="P2518" s="44">
        <f>IFERROR(_xll.qlIndexFixing(ONIndex6M,I2518,TRUE,_xll.ohTrigger(RecalcTrigger,Trigger6M)),NA())</f>
        <v>1.1186341816049605E-2</v>
      </c>
      <c r="Q2518" s="183">
        <f>IFERROR(_xll.qlIndexFixing(ONIndex1Y,I2518,TRUE,_xll.ohTrigger(RecalcTrigger,Trigger1Y)),NA())</f>
        <v>1.1513179268352047E-2</v>
      </c>
    </row>
    <row r="2519" spans="2:17" x14ac:dyDescent="0.2">
      <c r="B2519" s="39" t="s">
        <v>42</v>
      </c>
      <c r="D2519" s="42">
        <f>_xll.qlCalendarAdvance(Calendar,$D2518,B2519,"f",FALSE)</f>
        <v>57172</v>
      </c>
      <c r="E2519" s="177">
        <f>_xll.qlInterestRateIndexValueDate(IndexON,D2519)</f>
        <v>57172</v>
      </c>
      <c r="F2519" s="193">
        <f>IFERROR(_xll.qlIndexFixing(IndexON,D2519,TRUE,_xll.ohTrigger(RecalcTrigger,TriggerON)),NA())</f>
        <v>9.4383417885257614E-3</v>
      </c>
      <c r="H2519" s="42">
        <f>_xll.qlCalendarAdvance(Calendar,$H2518,B2519,"f",FALSE)</f>
        <v>57172</v>
      </c>
      <c r="I2519" s="177">
        <f>_xll.qlInterestRateIndexValueDate(Index1M,$H2519)</f>
        <v>57174</v>
      </c>
      <c r="J2519" s="182">
        <f>IFERROR(_xll.qlIndexFixing(Index1M,$H2519,TRUE,_xll.ohTrigger(RecalcTrigger,Trigger1M)),NA())</f>
        <v>1.0653974533512134E-2</v>
      </c>
      <c r="K2519" s="44">
        <f>IFERROR(_xll.qlIndexFixing(Index3M,H2519,TRUE,_xll.ohTrigger(RecalcTrigger,Trigger3M)),NA())</f>
        <v>1.1230992906268746E-2</v>
      </c>
      <c r="L2519" s="44">
        <f>IFERROR(_xll.qlIndexFixing(Index6M,$H2519,TRUE,_xll.ohTrigger(RecalcTrigger,Trigger6M)),NA())</f>
        <v>1.0849922159505044E-2</v>
      </c>
      <c r="M2519" s="183">
        <f>IFERROR(_xll.qlIndexFixing(Index1Y,$H2519,TRUE,_xll.ohTrigger(RecalcTrigger,Trigger1Y)),NA())</f>
        <v>1.1286353510162789E-2</v>
      </c>
      <c r="N2519" s="182">
        <f>IFERROR(_xll.qlIndexFixing(ONIndex1M,I2519,TRUE,_xll.ohTrigger(RecalcTrigger,Trigger1M)),NA())</f>
        <v>1.0665643589593543E-2</v>
      </c>
      <c r="O2519" s="44">
        <f>IFERROR(_xll.qlIndexFixing(ONIndex3M,I2519,TRUE,_xll.ohTrigger(RecalcTrigger,Trigger3M)),NA())</f>
        <v>1.1288817812218355E-2</v>
      </c>
      <c r="P2519" s="44">
        <f>IFERROR(_xll.qlIndexFixing(ONIndex6M,I2519,TRUE,_xll.ohTrigger(RecalcTrigger,Trigger6M)),NA())</f>
        <v>1.1158271452575974E-2</v>
      </c>
      <c r="Q2519" s="183">
        <f>IFERROR(_xll.qlIndexFixing(ONIndex1Y,I2519,TRUE,_xll.ohTrigger(RecalcTrigger,Trigger1Y)),NA())</f>
        <v>1.1501793700583463E-2</v>
      </c>
    </row>
    <row r="2520" spans="2:17" x14ac:dyDescent="0.2">
      <c r="B2520" s="39" t="s">
        <v>42</v>
      </c>
      <c r="D2520" s="42">
        <f>_xll.qlCalendarAdvance(Calendar,$D2519,B2520,"f",FALSE)</f>
        <v>57179</v>
      </c>
      <c r="E2520" s="177">
        <f>_xll.qlInterestRateIndexValueDate(IndexON,D2520)</f>
        <v>57179</v>
      </c>
      <c r="F2520" s="193">
        <f>IFERROR(_xll.qlIndexFixing(IndexON,D2520,TRUE,_xll.ohTrigger(RecalcTrigger,TriggerON)),NA())</f>
        <v>9.4383417885257614E-3</v>
      </c>
      <c r="H2520" s="42">
        <f>_xll.qlCalendarAdvance(Calendar,$H2519,B2520,"f",FALSE)</f>
        <v>57179</v>
      </c>
      <c r="I2520" s="177">
        <f>_xll.qlInterestRateIndexValueDate(Index1M,$H2520)</f>
        <v>57181</v>
      </c>
      <c r="J2520" s="182">
        <f>IFERROR(_xll.qlIndexFixing(Index1M,$H2520,TRUE,_xll.ohTrigger(RecalcTrigger,Trigger1M)),NA())</f>
        <v>1.0643906775976986E-2</v>
      </c>
      <c r="K2520" s="44">
        <f>IFERROR(_xll.qlIndexFixing(Index3M,H2520,TRUE,_xll.ohTrigger(RecalcTrigger,Trigger3M)),NA())</f>
        <v>1.1218575377645132E-2</v>
      </c>
      <c r="L2520" s="44">
        <f>IFERROR(_xll.qlIndexFixing(Index6M,$H2520,TRUE,_xll.ohTrigger(RecalcTrigger,Trigger6M)),NA())</f>
        <v>1.0823652246769589E-2</v>
      </c>
      <c r="M2520" s="183">
        <f>IFERROR(_xll.qlIndexFixing(Index1Y,$H2520,TRUE,_xll.ohTrigger(RecalcTrigger,Trigger1Y)),NA())</f>
        <v>1.1275451006767145E-2</v>
      </c>
      <c r="N2520" s="182">
        <f>IFERROR(_xll.qlIndexFixing(ONIndex1M,I2520,TRUE,_xll.ohTrigger(RecalcTrigger,Trigger1M)),NA())</f>
        <v>1.0655549249989349E-2</v>
      </c>
      <c r="O2520" s="44">
        <f>IFERROR(_xll.qlIndexFixing(ONIndex3M,I2520,TRUE,_xll.ohTrigger(RecalcTrigger,Trigger3M)),NA())</f>
        <v>1.1276291069455269E-2</v>
      </c>
      <c r="P2520" s="44">
        <f>IFERROR(_xll.qlIndexFixing(ONIndex6M,I2520,TRUE,_xll.ohTrigger(RecalcTrigger,Trigger6M)),NA())</f>
        <v>1.1130340872727018E-2</v>
      </c>
      <c r="Q2520" s="183">
        <f>IFERROR(_xll.qlIndexFixing(ONIndex1Y,I2520,TRUE,_xll.ohTrigger(RecalcTrigger,Trigger1Y)),NA())</f>
        <v>1.1490429917069278E-2</v>
      </c>
    </row>
    <row r="2521" spans="2:17" x14ac:dyDescent="0.2">
      <c r="B2521" s="39" t="s">
        <v>42</v>
      </c>
      <c r="D2521" s="42">
        <f>_xll.qlCalendarAdvance(Calendar,$D2520,B2521,"f",FALSE)</f>
        <v>57186</v>
      </c>
      <c r="E2521" s="177">
        <f>_xll.qlInterestRateIndexValueDate(IndexON,D2521)</f>
        <v>57186</v>
      </c>
      <c r="F2521" s="193">
        <f>IFERROR(_xll.qlIndexFixing(IndexON,D2521,TRUE,_xll.ohTrigger(RecalcTrigger,TriggerON)),NA())</f>
        <v>9.4383417884458254E-3</v>
      </c>
      <c r="H2521" s="42">
        <f>_xll.qlCalendarAdvance(Calendar,$H2520,B2521,"f",FALSE)</f>
        <v>57186</v>
      </c>
      <c r="I2521" s="177">
        <f>_xll.qlInterestRateIndexValueDate(Index1M,$H2521)</f>
        <v>57188</v>
      </c>
      <c r="J2521" s="182">
        <f>IFERROR(_xll.qlIndexFixing(Index1M,$H2521,TRUE,_xll.ohTrigger(RecalcTrigger,Trigger1M)),NA())</f>
        <v>1.06338608936285E-2</v>
      </c>
      <c r="K2521" s="44">
        <f>IFERROR(_xll.qlIndexFixing(Index3M,H2521,TRUE,_xll.ohTrigger(RecalcTrigger,Trigger3M)),NA())</f>
        <v>1.1206182477062863E-2</v>
      </c>
      <c r="L2521" s="44">
        <f>IFERROR(_xll.qlIndexFixing(Index6M,$H2521,TRUE,_xll.ohTrigger(RecalcTrigger,Trigger6M)),NA())</f>
        <v>1.0797527858093172E-2</v>
      </c>
      <c r="M2521" s="183">
        <f>IFERROR(_xll.qlIndexFixing(Index1Y,$H2521,TRUE,_xll.ohTrigger(RecalcTrigger,Trigger1Y)),NA())</f>
        <v>1.1264572456592058E-2</v>
      </c>
      <c r="N2521" s="182">
        <f>IFERROR(_xll.qlIndexFixing(ONIndex1M,I2521,TRUE,_xll.ohTrigger(RecalcTrigger,Trigger1M)),NA())</f>
        <v>1.0645476649475683E-2</v>
      </c>
      <c r="O2521" s="44">
        <f>IFERROR(_xll.qlIndexFixing(ONIndex3M,I2521,TRUE,_xll.ohTrigger(RecalcTrigger,Trigger3M)),NA())</f>
        <v>1.1263788393360841E-2</v>
      </c>
      <c r="P2521" s="44">
        <f>IFERROR(_xll.qlIndexFixing(ONIndex6M,I2521,TRUE,_xll.ohTrigger(RecalcTrigger,Trigger6M)),NA())</f>
        <v>1.1102550412553924E-2</v>
      </c>
      <c r="Q2521" s="183">
        <f>IFERROR(_xll.qlIndexFixing(ONIndex1Y,I2521,TRUE,_xll.ohTrigger(RecalcTrigger,Trigger1Y)),NA())</f>
        <v>1.1479087985115655E-2</v>
      </c>
    </row>
    <row r="2522" spans="2:17" x14ac:dyDescent="0.2">
      <c r="B2522" s="39" t="s">
        <v>42</v>
      </c>
      <c r="D2522" s="42">
        <f>_xll.qlCalendarAdvance(Calendar,$D2521,B2522,"f",FALSE)</f>
        <v>57193</v>
      </c>
      <c r="E2522" s="177">
        <f>_xll.qlInterestRateIndexValueDate(IndexON,D2522)</f>
        <v>57193</v>
      </c>
      <c r="F2522" s="193">
        <f>IFERROR(_xll.qlIndexFixing(IndexON,D2522,TRUE,_xll.ohTrigger(RecalcTrigger,TriggerON)),NA())</f>
        <v>9.4383417885257614E-3</v>
      </c>
      <c r="H2522" s="42">
        <f>_xll.qlCalendarAdvance(Calendar,$H2521,B2522,"f",FALSE)</f>
        <v>57193</v>
      </c>
      <c r="I2522" s="177">
        <f>_xll.qlInterestRateIndexValueDate(Index1M,$H2522)</f>
        <v>57195</v>
      </c>
      <c r="J2522" s="182">
        <f>IFERROR(_xll.qlIndexFixing(Index1M,$H2522,TRUE,_xll.ohTrigger(RecalcTrigger,Trigger1M)),NA())</f>
        <v>1.0623836951871857E-2</v>
      </c>
      <c r="K2522" s="44">
        <f>IFERROR(_xll.qlIndexFixing(Index3M,H2522,TRUE,_xll.ohTrigger(RecalcTrigger,Trigger3M)),NA())</f>
        <v>1.1193814280952105E-2</v>
      </c>
      <c r="L2522" s="44">
        <f>IFERROR(_xll.qlIndexFixing(Index6M,$H2522,TRUE,_xll.ohTrigger(RecalcTrigger,Trigger6M)),NA())</f>
        <v>1.0771549325723145E-2</v>
      </c>
      <c r="M2522" s="183">
        <f>IFERROR(_xll.qlIndexFixing(Index1Y,$H2522,TRUE,_xll.ohTrigger(RecalcTrigger,Trigger1Y)),NA())</f>
        <v>1.1253717927047279E-2</v>
      </c>
      <c r="N2522" s="182">
        <f>IFERROR(_xll.qlIndexFixing(ONIndex1M,I2522,TRUE,_xll.ohTrigger(RecalcTrigger,Trigger1M)),NA())</f>
        <v>1.0635425853280367E-2</v>
      </c>
      <c r="O2522" s="44">
        <f>IFERROR(_xll.qlIndexFixing(ONIndex3M,I2522,TRUE,_xll.ohTrigger(RecalcTrigger,Trigger3M)),NA())</f>
        <v>1.1251309860114134E-2</v>
      </c>
      <c r="P2522" s="44">
        <f>IFERROR(_xll.qlIndexFixing(ONIndex6M,I2522,TRUE,_xll.ohTrigger(RecalcTrigger,Trigger6M)),NA())</f>
        <v>1.1074900408427624E-2</v>
      </c>
      <c r="Q2522" s="183">
        <f>IFERROR(_xll.qlIndexFixing(ONIndex1Y,I2522,TRUE,_xll.ohTrigger(RecalcTrigger,Trigger1Y)),NA())</f>
        <v>1.1467767972028753E-2</v>
      </c>
    </row>
    <row r="2523" spans="2:17" x14ac:dyDescent="0.2">
      <c r="B2523" s="39" t="s">
        <v>42</v>
      </c>
      <c r="D2523" s="42">
        <f>_xll.qlCalendarAdvance(Calendar,$D2522,B2523,"f",FALSE)</f>
        <v>57200</v>
      </c>
      <c r="E2523" s="177">
        <f>_xll.qlInterestRateIndexValueDate(IndexON,D2523)</f>
        <v>57200</v>
      </c>
      <c r="F2523" s="193">
        <f>IFERROR(_xll.qlIndexFixing(IndexON,D2523,TRUE,_xll.ohTrigger(RecalcTrigger,TriggerON)),NA())</f>
        <v>9.4383417885257614E-3</v>
      </c>
      <c r="H2523" s="42">
        <f>_xll.qlCalendarAdvance(Calendar,$H2522,B2523,"f",FALSE)</f>
        <v>57200</v>
      </c>
      <c r="I2523" s="177">
        <f>_xll.qlInterestRateIndexValueDate(Index1M,$H2523)</f>
        <v>57202</v>
      </c>
      <c r="J2523" s="182">
        <f>IFERROR(_xll.qlIndexFixing(Index1M,$H2523,TRUE,_xll.ohTrigger(RecalcTrigger,Trigger1M)),NA())</f>
        <v>1.0613835016112239E-2</v>
      </c>
      <c r="K2523" s="44">
        <f>IFERROR(_xll.qlIndexFixing(Index3M,H2523,TRUE,_xll.ohTrigger(RecalcTrigger,Trigger3M)),NA())</f>
        <v>1.1181470865736075E-2</v>
      </c>
      <c r="L2523" s="44">
        <f>IFERROR(_xll.qlIndexFixing(Index6M,$H2523,TRUE,_xll.ohTrigger(RecalcTrigger,Trigger6M)),NA())</f>
        <v>1.0745716981921465E-2</v>
      </c>
      <c r="M2523" s="183">
        <f>IFERROR(_xll.qlIndexFixing(Index1Y,$H2523,TRUE,_xll.ohTrigger(RecalcTrigger,Trigger1Y)),NA())</f>
        <v>1.124288748554168E-2</v>
      </c>
      <c r="N2523" s="182">
        <f>IFERROR(_xll.qlIndexFixing(ONIndex1M,I2523,TRUE,_xll.ohTrigger(RecalcTrigger,Trigger1M)),NA())</f>
        <v>1.0625396926871034E-2</v>
      </c>
      <c r="O2523" s="44">
        <f>IFERROR(_xll.qlIndexFixing(ONIndex3M,I2523,TRUE,_xll.ohTrigger(RecalcTrigger,Trigger3M)),NA())</f>
        <v>1.1238855546293891E-2</v>
      </c>
      <c r="P2523" s="44">
        <f>IFERROR(_xll.qlIndexFixing(ONIndex6M,I2523,TRUE,_xll.ohTrigger(RecalcTrigger,Trigger6M)),NA())</f>
        <v>1.1047391196399303E-2</v>
      </c>
      <c r="Q2523" s="183">
        <f>IFERROR(_xll.qlIndexFixing(ONIndex1Y,I2523,TRUE,_xll.ohTrigger(RecalcTrigger,Trigger1Y)),NA())</f>
        <v>1.1456469945354542E-2</v>
      </c>
    </row>
    <row r="2524" spans="2:17" x14ac:dyDescent="0.2">
      <c r="B2524" s="39" t="s">
        <v>42</v>
      </c>
      <c r="D2524" s="42">
        <f>_xll.qlCalendarAdvance(Calendar,$D2523,B2524,"f",FALSE)</f>
        <v>57207</v>
      </c>
      <c r="E2524" s="177">
        <f>_xll.qlInterestRateIndexValueDate(IndexON,D2524)</f>
        <v>57207</v>
      </c>
      <c r="F2524" s="193">
        <f>IFERROR(_xll.qlIndexFixing(IndexON,D2524,TRUE,_xll.ohTrigger(RecalcTrigger,TriggerON)),NA())</f>
        <v>9.4383417884458254E-3</v>
      </c>
      <c r="H2524" s="42">
        <f>_xll.qlCalendarAdvance(Calendar,$H2523,B2524,"f",FALSE)</f>
        <v>57207</v>
      </c>
      <c r="I2524" s="177">
        <f>_xll.qlInterestRateIndexValueDate(Index1M,$H2524)</f>
        <v>57209</v>
      </c>
      <c r="J2524" s="182">
        <f>IFERROR(_xll.qlIndexFixing(Index1M,$H2524,TRUE,_xll.ohTrigger(RecalcTrigger,Trigger1M)),NA())</f>
        <v>1.0603855151747332E-2</v>
      </c>
      <c r="K2524" s="44">
        <f>IFERROR(_xll.qlIndexFixing(Index3M,H2524,TRUE,_xll.ohTrigger(RecalcTrigger,Trigger3M)),NA())</f>
        <v>1.1169152307842333E-2</v>
      </c>
      <c r="L2524" s="44">
        <f>IFERROR(_xll.qlIndexFixing(Index6M,$H2524,TRUE,_xll.ohTrigger(RecalcTrigger,Trigger6M)),NA())</f>
        <v>1.0720031158966851E-2</v>
      </c>
      <c r="M2524" s="183">
        <f>IFERROR(_xll.qlIndexFixing(Index1Y,$H2524,TRUE,_xll.ohTrigger(RecalcTrigger,Trigger1Y)),NA())</f>
        <v>1.12320811994826E-2</v>
      </c>
      <c r="N2524" s="182">
        <f>IFERROR(_xll.qlIndexFixing(ONIndex1M,I2524,TRUE,_xll.ohTrigger(RecalcTrigger,Trigger1M)),NA())</f>
        <v>1.0615389935875186E-2</v>
      </c>
      <c r="O2524" s="44">
        <f>IFERROR(_xll.qlIndexFixing(ONIndex3M,I2524,TRUE,_xll.ohTrigger(RecalcTrigger,Trigger3M)),NA())</f>
        <v>1.122642552839892E-2</v>
      </c>
      <c r="P2524" s="44">
        <f>IFERROR(_xll.qlIndexFixing(ONIndex6M,I2524,TRUE,_xll.ohTrigger(RecalcTrigger,Trigger6M)),NA())</f>
        <v>1.1020023112680022E-2</v>
      </c>
      <c r="Q2524" s="183">
        <f>IFERROR(_xll.qlIndexFixing(ONIndex1Y,I2524,TRUE,_xll.ohTrigger(RecalcTrigger,Trigger1Y)),NA())</f>
        <v>1.1445193972718926E-2</v>
      </c>
    </row>
    <row r="2525" spans="2:17" x14ac:dyDescent="0.2">
      <c r="B2525" s="39" t="s">
        <v>42</v>
      </c>
      <c r="D2525" s="42">
        <f>_xll.qlCalendarAdvance(Calendar,$D2524,B2525,"f",FALSE)</f>
        <v>57214</v>
      </c>
      <c r="E2525" s="177">
        <f>_xll.qlInterestRateIndexValueDate(IndexON,D2525)</f>
        <v>57214</v>
      </c>
      <c r="F2525" s="193">
        <f>IFERROR(_xll.qlIndexFixing(IndexON,D2525,TRUE,_xll.ohTrigger(RecalcTrigger,TriggerON)),NA())</f>
        <v>9.4383417885257614E-3</v>
      </c>
      <c r="H2525" s="42">
        <f>_xll.qlCalendarAdvance(Calendar,$H2524,B2525,"f",FALSE)</f>
        <v>57214</v>
      </c>
      <c r="I2525" s="177">
        <f>_xll.qlInterestRateIndexValueDate(Index1M,$H2525)</f>
        <v>57216</v>
      </c>
      <c r="J2525" s="182">
        <f>IFERROR(_xll.qlIndexFixing(Index1M,$H2525,TRUE,_xll.ohTrigger(RecalcTrigger,Trigger1M)),NA())</f>
        <v>1.0593897424187315E-2</v>
      </c>
      <c r="K2525" s="44">
        <f>IFERROR(_xll.qlIndexFixing(Index3M,H2525,TRUE,_xll.ohTrigger(RecalcTrigger,Trigger3M)),NA())</f>
        <v>1.1156858683694093E-2</v>
      </c>
      <c r="L2525" s="44">
        <f>IFERROR(_xll.qlIndexFixing(Index6M,$H2525,TRUE,_xll.ohTrigger(RecalcTrigger,Trigger6M)),NA())</f>
        <v>1.0694492189150492E-2</v>
      </c>
      <c r="M2525" s="183">
        <f>IFERROR(_xll.qlIndexFixing(Index1Y,$H2525,TRUE,_xll.ohTrigger(RecalcTrigger,Trigger1Y)),NA())</f>
        <v>1.1221299136276284E-2</v>
      </c>
      <c r="N2525" s="182">
        <f>IFERROR(_xll.qlIndexFixing(ONIndex1M,I2525,TRUE,_xll.ohTrigger(RecalcTrigger,Trigger1M)),NA())</f>
        <v>1.0605404945360775E-2</v>
      </c>
      <c r="O2525" s="44">
        <f>IFERROR(_xll.qlIndexFixing(ONIndex3M,I2525,TRUE,_xll.ohTrigger(RecalcTrigger,Trigger3M)),NA())</f>
        <v>1.121401988268822E-2</v>
      </c>
      <c r="P2525" s="44">
        <f>IFERROR(_xll.qlIndexFixing(ONIndex6M,I2525,TRUE,_xll.ohTrigger(RecalcTrigger,Trigger6M)),NA())</f>
        <v>1.0992796493720647E-2</v>
      </c>
      <c r="Q2525" s="183">
        <f>IFERROR(_xll.qlIndexFixing(ONIndex1Y,I2525,TRUE,_xll.ohTrigger(RecalcTrigger,Trigger1Y)),NA())</f>
        <v>1.1433940121108321E-2</v>
      </c>
    </row>
    <row r="2526" spans="2:17" x14ac:dyDescent="0.2">
      <c r="B2526" s="39" t="s">
        <v>42</v>
      </c>
      <c r="D2526" s="42">
        <f>_xll.qlCalendarAdvance(Calendar,$D2525,B2526,"f",FALSE)</f>
        <v>57221</v>
      </c>
      <c r="E2526" s="177">
        <f>_xll.qlInterestRateIndexValueDate(IndexON,D2526)</f>
        <v>57221</v>
      </c>
      <c r="F2526" s="193">
        <f>IFERROR(_xll.qlIndexFixing(IndexON,D2526,TRUE,_xll.ohTrigger(RecalcTrigger,TriggerON)),NA())</f>
        <v>9.4383417885257614E-3</v>
      </c>
      <c r="H2526" s="42">
        <f>_xll.qlCalendarAdvance(Calendar,$H2525,B2526,"f",FALSE)</f>
        <v>57221</v>
      </c>
      <c r="I2526" s="177">
        <f>_xll.qlInterestRateIndexValueDate(Index1M,$H2526)</f>
        <v>57223</v>
      </c>
      <c r="J2526" s="182">
        <f>IFERROR(_xll.qlIndexFixing(Index1M,$H2526,TRUE,_xll.ohTrigger(RecalcTrigger,Trigger1M)),NA())</f>
        <v>1.0585618827813633E-2</v>
      </c>
      <c r="K2526" s="44">
        <f>IFERROR(_xll.qlIndexFixing(Index3M,H2526,TRUE,_xll.ohTrigger(RecalcTrigger,Trigger3M)),NA())</f>
        <v>1.114528930700907E-2</v>
      </c>
      <c r="L2526" s="44">
        <f>IFERROR(_xll.qlIndexFixing(Index6M,$H2526,TRUE,_xll.ohTrigger(RecalcTrigger,Trigger6M)),NA())</f>
        <v>1.0677132199591462E-2</v>
      </c>
      <c r="M2526" s="183">
        <f>IFERROR(_xll.qlIndexFixing(Index1Y,$H2526,TRUE,_xll.ohTrigger(RecalcTrigger,Trigger1Y)),NA())</f>
        <v>1.1210541363328322E-2</v>
      </c>
      <c r="N2526" s="182">
        <f>IFERROR(_xll.qlIndexFixing(ONIndex1M,I2526,TRUE,_xll.ohTrigger(RecalcTrigger,Trigger1M)),NA())</f>
        <v>1.0595442020875367E-2</v>
      </c>
      <c r="O2526" s="44">
        <f>IFERROR(_xll.qlIndexFixing(ONIndex3M,I2526,TRUE,_xll.ohTrigger(RecalcTrigger,Trigger3M)),NA())</f>
        <v>1.120163868582047E-2</v>
      </c>
      <c r="P2526" s="44">
        <f>IFERROR(_xll.qlIndexFixing(ONIndex6M,I2526,TRUE,_xll.ohTrigger(RecalcTrigger,Trigger6M)),NA())</f>
        <v>1.0965711675332557E-2</v>
      </c>
      <c r="Q2526" s="183">
        <f>IFERROR(_xll.qlIndexFixing(ONIndex1Y,I2526,TRUE,_xll.ohTrigger(RecalcTrigger,Trigger1Y)),NA())</f>
        <v>1.1422708458148634E-2</v>
      </c>
    </row>
    <row r="2527" spans="2:17" x14ac:dyDescent="0.2">
      <c r="B2527" s="39" t="s">
        <v>42</v>
      </c>
      <c r="D2527" s="42">
        <f>_xll.qlCalendarAdvance(Calendar,$D2526,B2527,"f",FALSE)</f>
        <v>57228</v>
      </c>
      <c r="E2527" s="177">
        <f>_xll.qlInterestRateIndexValueDate(IndexON,D2527)</f>
        <v>57228</v>
      </c>
      <c r="F2527" s="193">
        <f>IFERROR(_xll.qlIndexFixing(IndexON,D2527,TRUE,_xll.ohTrigger(RecalcTrigger,TriggerON)),NA())</f>
        <v>9.4383417885257614E-3</v>
      </c>
      <c r="H2527" s="42">
        <f>_xll.qlCalendarAdvance(Calendar,$H2526,B2527,"f",FALSE)</f>
        <v>57228</v>
      </c>
      <c r="I2527" s="177">
        <f>_xll.qlInterestRateIndexValueDate(Index1M,$H2527)</f>
        <v>57230</v>
      </c>
      <c r="J2527" s="182">
        <f>IFERROR(_xll.qlIndexFixing(Index1M,$H2527,TRUE,_xll.ohTrigger(RecalcTrigger,Trigger1M)),NA())</f>
        <v>1.0574048641087685E-2</v>
      </c>
      <c r="K2527" s="44">
        <f>IFERROR(_xll.qlIndexFixing(Index3M,H2527,TRUE,_xll.ohTrigger(RecalcTrigger,Trigger3M)),NA())</f>
        <v>1.1133044351638524E-2</v>
      </c>
      <c r="L2527" s="44">
        <f>IFERROR(_xll.qlIndexFixing(Index6M,$H2527,TRUE,_xll.ohTrigger(RecalcTrigger,Trigger6M)),NA())</f>
        <v>1.065183842210835E-2</v>
      </c>
      <c r="M2527" s="183">
        <f>IFERROR(_xll.qlIndexFixing(Index1Y,$H2527,TRUE,_xll.ohTrigger(RecalcTrigger,Trigger1Y)),NA())</f>
        <v>1.1199807948042109E-2</v>
      </c>
      <c r="N2527" s="182">
        <f>IFERROR(_xll.qlIndexFixing(ONIndex1M,I2527,TRUE,_xll.ohTrigger(RecalcTrigger,Trigger1M)),NA())</f>
        <v>1.0585501227726724E-2</v>
      </c>
      <c r="O2527" s="44">
        <f>IFERROR(_xll.qlIndexFixing(ONIndex3M,I2527,TRUE,_xll.ohTrigger(RecalcTrigger,Trigger3M)),NA())</f>
        <v>1.1189282014134605E-2</v>
      </c>
      <c r="P2527" s="44">
        <f>IFERROR(_xll.qlIndexFixing(ONIndex6M,I2527,TRUE,_xll.ohTrigger(RecalcTrigger,Trigger6M)),NA())</f>
        <v>1.0938768993966619E-2</v>
      </c>
      <c r="Q2527" s="183">
        <f>IFERROR(_xll.qlIndexFixing(ONIndex1Y,I2527,TRUE,_xll.ohTrigger(RecalcTrigger,Trigger1Y)),NA())</f>
        <v>1.1411499051305896E-2</v>
      </c>
    </row>
    <row r="2528" spans="2:17" x14ac:dyDescent="0.2">
      <c r="B2528" s="39" t="s">
        <v>42</v>
      </c>
      <c r="D2528" s="42">
        <f>_xll.qlCalendarAdvance(Calendar,$D2527,B2528,"f",FALSE)</f>
        <v>57235</v>
      </c>
      <c r="E2528" s="177">
        <f>_xll.qlInterestRateIndexValueDate(IndexON,D2528)</f>
        <v>57235</v>
      </c>
      <c r="F2528" s="193">
        <f>IFERROR(_xll.qlIndexFixing(IndexON,D2528,TRUE,_xll.ohTrigger(RecalcTrigger,TriggerON)),NA())</f>
        <v>9.4383417884458254E-3</v>
      </c>
      <c r="H2528" s="42">
        <f>_xll.qlCalendarAdvance(Calendar,$H2527,B2528,"f",FALSE)</f>
        <v>57235</v>
      </c>
      <c r="I2528" s="177">
        <f>_xll.qlInterestRateIndexValueDate(Index1M,$H2528)</f>
        <v>57237</v>
      </c>
      <c r="J2528" s="182">
        <f>IFERROR(_xll.qlIndexFixing(Index1M,$H2528,TRUE,_xll.ohTrigger(RecalcTrigger,Trigger1M)),NA())</f>
        <v>1.0564157716355937E-2</v>
      </c>
      <c r="K2528" s="44">
        <f>IFERROR(_xll.qlIndexFixing(Index3M,H2528,TRUE,_xll.ohTrigger(RecalcTrigger,Trigger3M)),NA())</f>
        <v>1.1120824552635517E-2</v>
      </c>
      <c r="L2528" s="44">
        <f>IFERROR(_xll.qlIndexFixing(Index6M,$H2528,TRUE,_xll.ohTrigger(RecalcTrigger,Trigger6M)),NA())</f>
        <v>1.0626692345454044E-2</v>
      </c>
      <c r="M2528" s="183">
        <f>IFERROR(_xll.qlIndexFixing(Index1Y,$H2528,TRUE,_xll.ohTrigger(RecalcTrigger,Trigger1Y)),NA())</f>
        <v>1.1189098957821046E-2</v>
      </c>
      <c r="N2528" s="182">
        <f>IFERROR(_xll.qlIndexFixing(ONIndex1M,I2528,TRUE,_xll.ohTrigger(RecalcTrigger,Trigger1M)),NA())</f>
        <v>1.0575582631542346E-2</v>
      </c>
      <c r="O2528" s="44">
        <f>IFERROR(_xll.qlIndexFixing(ONIndex3M,I2528,TRUE,_xll.ohTrigger(RecalcTrigger,Trigger3M)),NA())</f>
        <v>1.1176949943969561E-2</v>
      </c>
      <c r="P2528" s="44">
        <f>IFERROR(_xll.qlIndexFixing(ONIndex6M,I2528,TRUE,_xll.ohTrigger(RecalcTrigger,Trigger6M)),NA())</f>
        <v>1.0911968785753956E-2</v>
      </c>
      <c r="Q2528" s="183">
        <f>IFERROR(_xll.qlIndexFixing(ONIndex1Y,I2528,TRUE,_xll.ohTrigger(RecalcTrigger,Trigger1Y)),NA())</f>
        <v>1.140031196804614E-2</v>
      </c>
    </row>
    <row r="2529" spans="2:17" x14ac:dyDescent="0.2">
      <c r="B2529" s="39" t="s">
        <v>42</v>
      </c>
      <c r="D2529" s="42">
        <f>_xll.qlCalendarAdvance(Calendar,$D2528,B2529,"f",FALSE)</f>
        <v>57242</v>
      </c>
      <c r="E2529" s="177">
        <f>_xll.qlInterestRateIndexValueDate(IndexON,D2529)</f>
        <v>57242</v>
      </c>
      <c r="F2529" s="193">
        <f>IFERROR(_xll.qlIndexFixing(IndexON,D2529,TRUE,_xll.ohTrigger(RecalcTrigger,TriggerON)),NA())</f>
        <v>9.4383417885257614E-3</v>
      </c>
      <c r="H2529" s="42">
        <f>_xll.qlCalendarAdvance(Calendar,$H2528,B2529,"f",FALSE)</f>
        <v>57242</v>
      </c>
      <c r="I2529" s="177">
        <f>_xll.qlInterestRateIndexValueDate(Index1M,$H2529)</f>
        <v>57244</v>
      </c>
      <c r="J2529" s="182">
        <f>IFERROR(_xll.qlIndexFixing(Index1M,$H2529,TRUE,_xll.ohTrigger(RecalcTrigger,Trigger1M)),NA())</f>
        <v>1.055428919004231E-2</v>
      </c>
      <c r="K2529" s="44">
        <f>IFERROR(_xll.qlIndexFixing(Index3M,H2529,TRUE,_xll.ohTrigger(RecalcTrigger,Trigger3M)),NA())</f>
        <v>1.1108629986426826E-2</v>
      </c>
      <c r="L2529" s="44">
        <f>IFERROR(_xll.qlIndexFixing(Index6M,$H2529,TRUE,_xll.ohTrigger(RecalcTrigger,Trigger6M)),NA())</f>
        <v>1.0601694302084816E-2</v>
      </c>
      <c r="M2529" s="183">
        <f>IFERROR(_xll.qlIndexFixing(Index1Y,$H2529,TRUE,_xll.ohTrigger(RecalcTrigger,Trigger1Y)),NA())</f>
        <v>1.1178414460066339E-2</v>
      </c>
      <c r="N2529" s="182">
        <f>IFERROR(_xll.qlIndexFixing(ONIndex1M,I2529,TRUE,_xll.ohTrigger(RecalcTrigger,Trigger1M)),NA())</f>
        <v>1.0565686297550059E-2</v>
      </c>
      <c r="O2529" s="44">
        <f>IFERROR(_xll.qlIndexFixing(ONIndex3M,I2529,TRUE,_xll.ohTrigger(RecalcTrigger,Trigger3M)),NA())</f>
        <v>1.1164642551984016E-2</v>
      </c>
      <c r="P2529" s="44">
        <f>IFERROR(_xll.qlIndexFixing(ONIndex6M,I2529,TRUE,_xll.ohTrigger(RecalcTrigger,Trigger6M)),NA())</f>
        <v>1.0885311387065499E-2</v>
      </c>
      <c r="Q2529" s="183">
        <f>IFERROR(_xll.qlIndexFixing(ONIndex1Y,I2529,TRUE,_xll.ohTrigger(RecalcTrigger,Trigger1Y)),NA())</f>
        <v>1.138914727559559E-2</v>
      </c>
    </row>
    <row r="2530" spans="2:17" x14ac:dyDescent="0.2">
      <c r="B2530" s="39" t="s">
        <v>42</v>
      </c>
      <c r="D2530" s="42">
        <f>_xll.qlCalendarAdvance(Calendar,$D2529,B2530,"f",FALSE)</f>
        <v>57249</v>
      </c>
      <c r="E2530" s="177">
        <f>_xll.qlInterestRateIndexValueDate(IndexON,D2530)</f>
        <v>57249</v>
      </c>
      <c r="F2530" s="193">
        <f>IFERROR(_xll.qlIndexFixing(IndexON,D2530,TRUE,_xll.ohTrigger(RecalcTrigger,TriggerON)),NA())</f>
        <v>9.4383417885257614E-3</v>
      </c>
      <c r="H2530" s="42">
        <f>_xll.qlCalendarAdvance(Calendar,$H2529,B2530,"f",FALSE)</f>
        <v>57249</v>
      </c>
      <c r="I2530" s="177">
        <f>_xll.qlInterestRateIndexValueDate(Index1M,$H2530)</f>
        <v>57251</v>
      </c>
      <c r="J2530" s="182">
        <f>IFERROR(_xll.qlIndexFixing(Index1M,$H2530,TRUE,_xll.ohTrigger(RecalcTrigger,Trigger1M)),NA())</f>
        <v>1.0544443127549485E-2</v>
      </c>
      <c r="K2530" s="44">
        <f>IFERROR(_xll.qlIndexFixing(Index3M,H2530,TRUE,_xll.ohTrigger(RecalcTrigger,Trigger3M)),NA())</f>
        <v>1.1096460729433079E-2</v>
      </c>
      <c r="L2530" s="44">
        <f>IFERROR(_xll.qlIndexFixing(Index6M,$H2530,TRUE,_xll.ohTrigger(RecalcTrigger,Trigger6M)),NA())</f>
        <v>1.0576844624471509E-2</v>
      </c>
      <c r="M2530" s="183">
        <f>IFERROR(_xll.qlIndexFixing(Index1Y,$H2530,TRUE,_xll.ohTrigger(RecalcTrigger,Trigger1Y)),NA())</f>
        <v>1.116775452217832E-2</v>
      </c>
      <c r="N2530" s="182">
        <f>IFERROR(_xll.qlIndexFixing(ONIndex1M,I2530,TRUE,_xll.ohTrigger(RecalcTrigger,Trigger1M)),NA())</f>
        <v>1.0555812291137556E-2</v>
      </c>
      <c r="O2530" s="44">
        <f>IFERROR(_xll.qlIndexFixing(ONIndex3M,I2530,TRUE,_xll.ohTrigger(RecalcTrigger,Trigger3M)),NA())</f>
        <v>1.1152359914436971E-2</v>
      </c>
      <c r="P2530" s="44">
        <f>IFERROR(_xll.qlIndexFixing(ONIndex6M,I2530,TRUE,_xll.ohTrigger(RecalcTrigger,Trigger6M)),NA())</f>
        <v>1.0858797133792564E-2</v>
      </c>
      <c r="Q2530" s="183">
        <f>IFERROR(_xll.qlIndexFixing(ONIndex1Y,I2530,TRUE,_xll.ohTrigger(RecalcTrigger,Trigger1Y)),NA())</f>
        <v>1.1378005041500217E-2</v>
      </c>
    </row>
    <row r="2531" spans="2:17" x14ac:dyDescent="0.2">
      <c r="B2531" s="39" t="s">
        <v>42</v>
      </c>
      <c r="D2531" s="42">
        <f>_xll.qlCalendarAdvance(Calendar,$D2530,B2531,"f",FALSE)</f>
        <v>57256</v>
      </c>
      <c r="E2531" s="177">
        <f>_xll.qlInterestRateIndexValueDate(IndexON,D2531)</f>
        <v>57256</v>
      </c>
      <c r="F2531" s="193">
        <f>IFERROR(_xll.qlIndexFixing(IndexON,D2531,TRUE,_xll.ohTrigger(RecalcTrigger,TriggerON)),NA())</f>
        <v>9.4383417885257614E-3</v>
      </c>
      <c r="H2531" s="42">
        <f>_xll.qlCalendarAdvance(Calendar,$H2530,B2531,"f",FALSE)</f>
        <v>57256</v>
      </c>
      <c r="I2531" s="177">
        <f>_xll.qlInterestRateIndexValueDate(Index1M,$H2531)</f>
        <v>57258</v>
      </c>
      <c r="J2531" s="182">
        <f>IFERROR(_xll.qlIndexFixing(Index1M,$H2531,TRUE,_xll.ohTrigger(RecalcTrigger,Trigger1M)),NA())</f>
        <v>1.053461959427765E-2</v>
      </c>
      <c r="K2531" s="44">
        <f>IFERROR(_xll.qlIndexFixing(Index3M,H2531,TRUE,_xll.ohTrigger(RecalcTrigger,Trigger3M)),NA())</f>
        <v>1.1083624827252395E-2</v>
      </c>
      <c r="L2531" s="44">
        <f>IFERROR(_xll.qlIndexFixing(Index6M,$H2531,TRUE,_xll.ohTrigger(RecalcTrigger,Trigger6M)),NA())</f>
        <v>1.0550585232128193E-2</v>
      </c>
      <c r="M2531" s="183">
        <f>IFERROR(_xll.qlIndexFixing(Index1Y,$H2531,TRUE,_xll.ohTrigger(RecalcTrigger,Trigger1Y)),NA())</f>
        <v>1.1157119211557322E-2</v>
      </c>
      <c r="N2531" s="182">
        <f>IFERROR(_xll.qlIndexFixing(ONIndex1M,I2531,TRUE,_xll.ohTrigger(RecalcTrigger,Trigger1M)),NA())</f>
        <v>1.054596067777247E-2</v>
      </c>
      <c r="O2531" s="44">
        <f>IFERROR(_xll.qlIndexFixing(ONIndex3M,I2531,TRUE,_xll.ohTrigger(RecalcTrigger,Trigger3M)),NA())</f>
        <v>1.1140102107827232E-2</v>
      </c>
      <c r="P2531" s="44">
        <f>IFERROR(_xll.qlIndexFixing(ONIndex6M,I2531,TRUE,_xll.ohTrigger(RecalcTrigger,Trigger6M)),NA())</f>
        <v>1.0832426362386016E-2</v>
      </c>
      <c r="Q2531" s="183">
        <f>IFERROR(_xll.qlIndexFixing(ONIndex1Y,I2531,TRUE,_xll.ohTrigger(RecalcTrigger,Trigger1Y)),NA())</f>
        <v>1.1366885333226051E-2</v>
      </c>
    </row>
    <row r="2532" spans="2:17" x14ac:dyDescent="0.2">
      <c r="B2532" s="39" t="s">
        <v>42</v>
      </c>
      <c r="D2532" s="42">
        <f>_xll.qlCalendarAdvance(Calendar,$D2531,B2532,"f",FALSE)</f>
        <v>57263</v>
      </c>
      <c r="E2532" s="177">
        <f>_xll.qlInterestRateIndexValueDate(IndexON,D2532)</f>
        <v>57263</v>
      </c>
      <c r="F2532" s="193">
        <f>IFERROR(_xll.qlIndexFixing(IndexON,D2532,TRUE,_xll.ohTrigger(RecalcTrigger,TriggerON)),NA())</f>
        <v>9.4383417885257614E-3</v>
      </c>
      <c r="H2532" s="42">
        <f>_xll.qlCalendarAdvance(Calendar,$H2531,B2532,"f",FALSE)</f>
        <v>57263</v>
      </c>
      <c r="I2532" s="177">
        <f>_xll.qlInterestRateIndexValueDate(Index1M,$H2532)</f>
        <v>57265</v>
      </c>
      <c r="J2532" s="182">
        <f>IFERROR(_xll.qlIndexFixing(Index1M,$H2532,TRUE,_xll.ohTrigger(RecalcTrigger,Trigger1M)),NA())</f>
        <v>1.0524818655634482E-2</v>
      </c>
      <c r="K2532" s="44">
        <f>IFERROR(_xll.qlIndexFixing(Index3M,H2532,TRUE,_xll.ohTrigger(RecalcTrigger,Trigger3M)),NA())</f>
        <v>1.1071507879202256E-2</v>
      </c>
      <c r="L2532" s="44">
        <f>IFERROR(_xll.qlIndexFixing(Index6M,$H2532,TRUE,_xll.ohTrigger(RecalcTrigger,Trigger6M)),NA())</f>
        <v>1.0526043328550692E-2</v>
      </c>
      <c r="M2532" s="183">
        <f>IFERROR(_xll.qlIndexFixing(Index1Y,$H2532,TRUE,_xll.ohTrigger(RecalcTrigger,Trigger1Y)),NA())</f>
        <v>1.1146508595600828E-2</v>
      </c>
      <c r="N2532" s="182">
        <f>IFERROR(_xll.qlIndexFixing(ONIndex1M,I2532,TRUE,_xll.ohTrigger(RecalcTrigger,Trigger1M)),NA())</f>
        <v>1.0536131522922432E-2</v>
      </c>
      <c r="O2532" s="44">
        <f>IFERROR(_xll.qlIndexFixing(ONIndex3M,I2532,TRUE,_xll.ohTrigger(RecalcTrigger,Trigger3M)),NA())</f>
        <v>1.1127869208653607E-2</v>
      </c>
      <c r="P2532" s="44">
        <f>IFERROR(_xll.qlIndexFixing(ONIndex6M,I2532,TRUE,_xll.ohTrigger(RecalcTrigger,Trigger6M)),NA())</f>
        <v>1.0806199409056916E-2</v>
      </c>
      <c r="Q2532" s="183">
        <f>IFERROR(_xll.qlIndexFixing(ONIndex1Y,I2532,TRUE,_xll.ohTrigger(RecalcTrigger,Trigger1Y)),NA())</f>
        <v>1.1355788218239127E-2</v>
      </c>
    </row>
    <row r="2533" spans="2:17" x14ac:dyDescent="0.2">
      <c r="B2533" s="39" t="s">
        <v>42</v>
      </c>
      <c r="D2533" s="42">
        <f>_xll.qlCalendarAdvance(Calendar,$D2532,B2533,"f",FALSE)</f>
        <v>57270</v>
      </c>
      <c r="E2533" s="177">
        <f>_xll.qlInterestRateIndexValueDate(IndexON,D2533)</f>
        <v>57270</v>
      </c>
      <c r="F2533" s="193">
        <f>IFERROR(_xll.qlIndexFixing(IndexON,D2533,TRUE,_xll.ohTrigger(RecalcTrigger,TriggerON)),NA())</f>
        <v>9.4383417884458254E-3</v>
      </c>
      <c r="H2533" s="42">
        <f>_xll.qlCalendarAdvance(Calendar,$H2532,B2533,"f",FALSE)</f>
        <v>57270</v>
      </c>
      <c r="I2533" s="177">
        <f>_xll.qlInterestRateIndexValueDate(Index1M,$H2533)</f>
        <v>57272</v>
      </c>
      <c r="J2533" s="182">
        <f>IFERROR(_xll.qlIndexFixing(Index1M,$H2533,TRUE,_xll.ohTrigger(RecalcTrigger,Trigger1M)),NA())</f>
        <v>1.0515040377022666E-2</v>
      </c>
      <c r="K2533" s="44">
        <f>IFERROR(_xll.qlIndexFixing(Index3M,H2533,TRUE,_xll.ohTrigger(RecalcTrigger,Trigger3M)),NA())</f>
        <v>1.1059416476281605E-2</v>
      </c>
      <c r="L2533" s="44">
        <f>IFERROR(_xll.qlIndexFixing(Index6M,$H2533,TRUE,_xll.ohTrigger(RecalcTrigger,Trigger6M)),NA())</f>
        <v>1.0501650818002129E-2</v>
      </c>
      <c r="M2533" s="183">
        <f>IFERROR(_xll.qlIndexFixing(Index1Y,$H2533,TRUE,_xll.ohTrigger(RecalcTrigger,Trigger1Y)),NA())</f>
        <v>1.1135922741706543E-2</v>
      </c>
      <c r="N2533" s="182">
        <f>IFERROR(_xll.qlIndexFixing(ONIndex1M,I2533,TRUE,_xll.ohTrigger(RecalcTrigger,Trigger1M)),NA())</f>
        <v>1.0526324891815264E-2</v>
      </c>
      <c r="O2533" s="44">
        <f>IFERROR(_xll.qlIndexFixing(ONIndex3M,I2533,TRUE,_xll.ohTrigger(RecalcTrigger,Trigger3M)),NA())</f>
        <v>1.1115661293334966E-2</v>
      </c>
      <c r="P2533" s="44">
        <f>IFERROR(_xll.qlIndexFixing(ONIndex6M,I2533,TRUE,_xll.ohTrigger(RecalcTrigger,Trigger6M)),NA())</f>
        <v>1.0780116609936385E-2</v>
      </c>
      <c r="Q2533" s="183">
        <f>IFERROR(_xll.qlIndexFixing(ONIndex1Y,I2533,TRUE,_xll.ohTrigger(RecalcTrigger,Trigger1Y)),NA())</f>
        <v>1.1344713763685732E-2</v>
      </c>
    </row>
    <row r="2534" spans="2:17" x14ac:dyDescent="0.2">
      <c r="B2534" s="39" t="s">
        <v>42</v>
      </c>
      <c r="D2534" s="42">
        <f>_xll.qlCalendarAdvance(Calendar,$D2533,B2534,"f",FALSE)</f>
        <v>57277</v>
      </c>
      <c r="E2534" s="177">
        <f>_xll.qlInterestRateIndexValueDate(IndexON,D2534)</f>
        <v>57277</v>
      </c>
      <c r="F2534" s="193">
        <f>IFERROR(_xll.qlIndexFixing(IndexON,D2534,TRUE,_xll.ohTrigger(RecalcTrigger,TriggerON)),NA())</f>
        <v>9.4383417884458254E-3</v>
      </c>
      <c r="H2534" s="42">
        <f>_xll.qlCalendarAdvance(Calendar,$H2533,B2534,"f",FALSE)</f>
        <v>57277</v>
      </c>
      <c r="I2534" s="177">
        <f>_xll.qlInterestRateIndexValueDate(Index1M,$H2534)</f>
        <v>57279</v>
      </c>
      <c r="J2534" s="182">
        <f>IFERROR(_xll.qlIndexFixing(Index1M,$H2534,TRUE,_xll.ohTrigger(RecalcTrigger,Trigger1M)),NA())</f>
        <v>1.0505284823839889E-2</v>
      </c>
      <c r="K2534" s="44">
        <f>IFERROR(_xll.qlIndexFixing(Index3M,H2534,TRUE,_xll.ohTrigger(RecalcTrigger,Trigger3M)),NA())</f>
        <v>1.1047350694916268E-2</v>
      </c>
      <c r="L2534" s="44">
        <f>IFERROR(_xll.qlIndexFixing(Index6M,$H2534,TRUE,_xll.ohTrigger(RecalcTrigger,Trigger6M)),NA())</f>
        <v>1.0477408033002447E-2</v>
      </c>
      <c r="M2534" s="183">
        <f>IFERROR(_xll.qlIndexFixing(Index1Y,$H2534,TRUE,_xll.ohTrigger(RecalcTrigger,Trigger1Y)),NA())</f>
        <v>1.1125361717271076E-2</v>
      </c>
      <c r="N2534" s="182">
        <f>IFERROR(_xll.qlIndexFixing(ONIndex1M,I2534,TRUE,_xll.ohTrigger(RecalcTrigger,Trigger1M)),NA())</f>
        <v>1.0516540849918599E-2</v>
      </c>
      <c r="O2534" s="44">
        <f>IFERROR(_xll.qlIndexFixing(ONIndex3M,I2534,TRUE,_xll.ohTrigger(RecalcTrigger,Trigger3M)),NA())</f>
        <v>1.1103478438210246E-2</v>
      </c>
      <c r="P2534" s="44">
        <f>IFERROR(_xll.qlIndexFixing(ONIndex6M,I2534,TRUE,_xll.ohTrigger(RecalcTrigger,Trigger6M)),NA())</f>
        <v>1.0754178301155548E-2</v>
      </c>
      <c r="Q2534" s="183">
        <f>IFERROR(_xll.qlIndexFixing(ONIndex1Y,I2534,TRUE,_xll.ohTrigger(RecalcTrigger,Trigger1Y)),NA())</f>
        <v>1.1333662037191772E-2</v>
      </c>
    </row>
    <row r="2535" spans="2:17" x14ac:dyDescent="0.2">
      <c r="B2535" s="39" t="s">
        <v>42</v>
      </c>
      <c r="D2535" s="42">
        <f>_xll.qlCalendarAdvance(Calendar,$D2534,B2535,"f",FALSE)</f>
        <v>57284</v>
      </c>
      <c r="E2535" s="177">
        <f>_xll.qlInterestRateIndexValueDate(IndexON,D2535)</f>
        <v>57284</v>
      </c>
      <c r="F2535" s="193">
        <f>IFERROR(_xll.qlIndexFixing(IndexON,D2535,TRUE,_xll.ohTrigger(RecalcTrigger,TriggerON)),NA())</f>
        <v>9.4383417884458254E-3</v>
      </c>
      <c r="H2535" s="42">
        <f>_xll.qlCalendarAdvance(Calendar,$H2534,B2535,"f",FALSE)</f>
        <v>57284</v>
      </c>
      <c r="I2535" s="177">
        <f>_xll.qlInterestRateIndexValueDate(Index1M,$H2535)</f>
        <v>57286</v>
      </c>
      <c r="J2535" s="182">
        <f>IFERROR(_xll.qlIndexFixing(Index1M,$H2535,TRUE,_xll.ohTrigger(RecalcTrigger,Trigger1M)),NA())</f>
        <v>1.0495552061491331E-2</v>
      </c>
      <c r="K2535" s="44">
        <f>IFERROR(_xll.qlIndexFixing(Index3M,H2535,TRUE,_xll.ohTrigger(RecalcTrigger,Trigger3M)),NA())</f>
        <v>1.1035310611524244E-2</v>
      </c>
      <c r="L2535" s="44">
        <f>IFERROR(_xll.qlIndexFixing(Index6M,$H2535,TRUE,_xll.ohTrigger(RecalcTrigger,Trigger6M)),NA())</f>
        <v>1.0454833360364214E-2</v>
      </c>
      <c r="M2535" s="183">
        <f>IFERROR(_xll.qlIndexFixing(Index1Y,$H2535,TRUE,_xll.ohTrigger(RecalcTrigger,Trigger1Y)),NA())</f>
        <v>1.1114825589688846E-2</v>
      </c>
      <c r="N2535" s="182">
        <f>IFERROR(_xll.qlIndexFixing(ONIndex1M,I2535,TRUE,_xll.ohTrigger(RecalcTrigger,Trigger1M)),NA())</f>
        <v>1.0506779462780003E-2</v>
      </c>
      <c r="O2535" s="44">
        <f>IFERROR(_xll.qlIndexFixing(ONIndex3M,I2535,TRUE,_xll.ohTrigger(RecalcTrigger,Trigger3M)),NA())</f>
        <v>1.1091320719778253E-2</v>
      </c>
      <c r="P2535" s="44">
        <f>IFERROR(_xll.qlIndexFixing(ONIndex6M,I2535,TRUE,_xll.ohTrigger(RecalcTrigger,Trigger6M)),NA())</f>
        <v>1.0728384819085335E-2</v>
      </c>
      <c r="Q2535" s="183">
        <f>IFERROR(_xll.qlIndexFixing(ONIndex1Y,I2535,TRUE,_xll.ohTrigger(RecalcTrigger,Trigger1Y)),NA())</f>
        <v>1.1322633106223279E-2</v>
      </c>
    </row>
    <row r="2536" spans="2:17" x14ac:dyDescent="0.2">
      <c r="B2536" s="39" t="s">
        <v>42</v>
      </c>
      <c r="D2536" s="42">
        <f>_xll.qlCalendarAdvance(Calendar,$D2535,B2536,"f",FALSE)</f>
        <v>57291</v>
      </c>
      <c r="E2536" s="177">
        <f>_xll.qlInterestRateIndexValueDate(IndexON,D2536)</f>
        <v>57291</v>
      </c>
      <c r="F2536" s="193">
        <f>IFERROR(_xll.qlIndexFixing(IndexON,D2536,TRUE,_xll.ohTrigger(RecalcTrigger,TriggerON)),NA())</f>
        <v>9.4383417884458254E-3</v>
      </c>
      <c r="H2536" s="42">
        <f>_xll.qlCalendarAdvance(Calendar,$H2535,B2536,"f",FALSE)</f>
        <v>57291</v>
      </c>
      <c r="I2536" s="177">
        <f>_xll.qlInterestRateIndexValueDate(Index1M,$H2536)</f>
        <v>57293</v>
      </c>
      <c r="J2536" s="182">
        <f>IFERROR(_xll.qlIndexFixing(Index1M,$H2536,TRUE,_xll.ohTrigger(RecalcTrigger,Trigger1M)),NA())</f>
        <v>1.0485842155389669E-2</v>
      </c>
      <c r="K2536" s="44">
        <f>IFERROR(_xll.qlIndexFixing(Index3M,H2536,TRUE,_xll.ohTrigger(RecalcTrigger,Trigger3M)),NA())</f>
        <v>1.1023296302526143E-2</v>
      </c>
      <c r="L2536" s="44">
        <f>IFERROR(_xll.qlIndexFixing(Index6M,$H2536,TRUE,_xll.ohTrigger(RecalcTrigger,Trigger6M)),NA())</f>
        <v>1.0430880860096364E-2</v>
      </c>
      <c r="M2536" s="183">
        <f>IFERROR(_xll.qlIndexFixing(Index1Y,$H2536,TRUE,_xll.ohTrigger(RecalcTrigger,Trigger1Y)),NA())</f>
        <v>1.1104314426354272E-2</v>
      </c>
      <c r="N2536" s="182">
        <f>IFERROR(_xll.qlIndexFixing(ONIndex1M,I2536,TRUE,_xll.ohTrigger(RecalcTrigger,Trigger1M)),NA())</f>
        <v>1.0497040795467427E-2</v>
      </c>
      <c r="O2536" s="44">
        <f>IFERROR(_xll.qlIndexFixing(ONIndex3M,I2536,TRUE,_xll.ohTrigger(RecalcTrigger,Trigger3M)),NA())</f>
        <v>1.1079188214537794E-2</v>
      </c>
      <c r="P2536" s="44">
        <f>IFERROR(_xll.qlIndexFixing(ONIndex6M,I2536,TRUE,_xll.ohTrigger(RecalcTrigger,Trigger6M)),NA())</f>
        <v>1.0702736499776933E-2</v>
      </c>
      <c r="Q2536" s="183">
        <f>IFERROR(_xll.qlIndexFixing(ONIndex1Y,I2536,TRUE,_xll.ohTrigger(RecalcTrigger,Trigger1Y)),NA())</f>
        <v>1.1311627038086414E-2</v>
      </c>
    </row>
    <row r="2537" spans="2:17" x14ac:dyDescent="0.2">
      <c r="B2537" s="39" t="s">
        <v>42</v>
      </c>
      <c r="D2537" s="42">
        <f>_xll.qlCalendarAdvance(Calendar,$D2536,B2537,"f",FALSE)</f>
        <v>57298</v>
      </c>
      <c r="E2537" s="177">
        <f>_xll.qlInterestRateIndexValueDate(IndexON,D2537)</f>
        <v>57298</v>
      </c>
      <c r="F2537" s="193">
        <f>IFERROR(_xll.qlIndexFixing(IndexON,D2537,TRUE,_xll.ohTrigger(RecalcTrigger,TriggerON)),NA())</f>
        <v>9.4383417885257614E-3</v>
      </c>
      <c r="H2537" s="42">
        <f>_xll.qlCalendarAdvance(Calendar,$H2536,B2537,"f",FALSE)</f>
        <v>57298</v>
      </c>
      <c r="I2537" s="177">
        <f>_xll.qlInterestRateIndexValueDate(Index1M,$H2537)</f>
        <v>57300</v>
      </c>
      <c r="J2537" s="182">
        <f>IFERROR(_xll.qlIndexFixing(Index1M,$H2537,TRUE,_xll.ohTrigger(RecalcTrigger,Trigger1M)),NA())</f>
        <v>1.0476155170922596E-2</v>
      </c>
      <c r="K2537" s="44">
        <f>IFERROR(_xll.qlIndexFixing(Index3M,H2537,TRUE,_xll.ohTrigger(RecalcTrigger,Trigger3M)),NA())</f>
        <v>1.1011307844343446E-2</v>
      </c>
      <c r="L2537" s="44">
        <f>IFERROR(_xll.qlIndexFixing(Index6M,$H2537,TRUE,_xll.ohTrigger(RecalcTrigger,Trigger6M)),NA())</f>
        <v>1.0407079053348495E-2</v>
      </c>
      <c r="M2537" s="183">
        <f>IFERROR(_xll.qlIndexFixing(Index1Y,$H2537,TRUE,_xll.ohTrigger(RecalcTrigger,Trigger1Y)),NA())</f>
        <v>1.1093828294660895E-2</v>
      </c>
      <c r="N2537" s="182">
        <f>IFERROR(_xll.qlIndexFixing(ONIndex1M,I2537,TRUE,_xll.ohTrigger(RecalcTrigger,Trigger1M)),NA())</f>
        <v>1.0487324913688312E-2</v>
      </c>
      <c r="O2537" s="44">
        <f>IFERROR(_xll.qlIndexFixing(ONIndex3M,I2537,TRUE,_xll.ohTrigger(RecalcTrigger,Trigger3M)),NA())</f>
        <v>1.1067080998907741E-2</v>
      </c>
      <c r="P2537" s="44">
        <f>IFERROR(_xll.qlIndexFixing(ONIndex6M,I2537,TRUE,_xll.ohTrigger(RecalcTrigger,Trigger6M)),NA())</f>
        <v>1.06772336794414E-2</v>
      </c>
      <c r="Q2537" s="183">
        <f>IFERROR(_xll.qlIndexFixing(ONIndex1Y,I2537,TRUE,_xll.ohTrigger(RecalcTrigger,Trigger1Y)),NA())</f>
        <v>1.1300643900167273E-2</v>
      </c>
    </row>
    <row r="2538" spans="2:17" x14ac:dyDescent="0.2">
      <c r="B2538" s="39" t="s">
        <v>42</v>
      </c>
      <c r="D2538" s="42">
        <f>_xll.qlCalendarAdvance(Calendar,$D2537,B2538,"f",FALSE)</f>
        <v>57305</v>
      </c>
      <c r="E2538" s="177">
        <f>_xll.qlInterestRateIndexValueDate(IndexON,D2538)</f>
        <v>57305</v>
      </c>
      <c r="F2538" s="193">
        <f>IFERROR(_xll.qlIndexFixing(IndexON,D2538,TRUE,_xll.ohTrigger(RecalcTrigger,TriggerON)),NA())</f>
        <v>9.4383417884458254E-3</v>
      </c>
      <c r="H2538" s="42">
        <f>_xll.qlCalendarAdvance(Calendar,$H2537,B2538,"f",FALSE)</f>
        <v>57305</v>
      </c>
      <c r="I2538" s="177">
        <f>_xll.qlInterestRateIndexValueDate(Index1M,$H2538)</f>
        <v>57307</v>
      </c>
      <c r="J2538" s="182">
        <f>IFERROR(_xll.qlIndexFixing(Index1M,$H2538,TRUE,_xll.ohTrigger(RecalcTrigger,Trigger1M)),NA())</f>
        <v>1.0465419200419109E-2</v>
      </c>
      <c r="K2538" s="44">
        <f>IFERROR(_xll.qlIndexFixing(Index3M,H2538,TRUE,_xll.ohTrigger(RecalcTrigger,Trigger3M)),NA())</f>
        <v>1.0999345313391544E-2</v>
      </c>
      <c r="L2538" s="44">
        <f>IFERROR(_xll.qlIndexFixing(Index6M,$H2538,TRUE,_xll.ohTrigger(RecalcTrigger,Trigger6M)),NA())</f>
        <v>1.0383428272726156E-2</v>
      </c>
      <c r="M2538" s="183">
        <f>IFERROR(_xll.qlIndexFixing(Index1Y,$H2538,TRUE,_xll.ohTrigger(RecalcTrigger,Trigger1Y)),NA())</f>
        <v>1.1083367262000507E-2</v>
      </c>
      <c r="N2538" s="182">
        <f>IFERROR(_xll.qlIndexFixing(ONIndex1M,I2538,TRUE,_xll.ohTrigger(RecalcTrigger,Trigger1M)),NA())</f>
        <v>1.0477631882830352E-2</v>
      </c>
      <c r="O2538" s="44">
        <f>IFERROR(_xll.qlIndexFixing(ONIndex3M,I2538,TRUE,_xll.ohTrigger(RecalcTrigger,Trigger3M)),NA())</f>
        <v>1.1054999149306965E-2</v>
      </c>
      <c r="P2538" s="44">
        <f>IFERROR(_xll.qlIndexFixing(ONIndex6M,I2538,TRUE,_xll.ohTrigger(RecalcTrigger,Trigger6M)),NA())</f>
        <v>1.0651876694289797E-2</v>
      </c>
      <c r="Q2538" s="183">
        <f>IFERROR(_xll.qlIndexFixing(ONIndex1Y,I2538,TRUE,_xll.ohTrigger(RecalcTrigger,Trigger1Y)),NA())</f>
        <v>1.1289683760091762E-2</v>
      </c>
    </row>
    <row r="2539" spans="2:17" x14ac:dyDescent="0.2">
      <c r="B2539" s="39" t="s">
        <v>42</v>
      </c>
      <c r="D2539" s="42">
        <f>_xll.qlCalendarAdvance(Calendar,$D2538,B2539,"f",FALSE)</f>
        <v>57312</v>
      </c>
      <c r="E2539" s="177">
        <f>_xll.qlInterestRateIndexValueDate(IndexON,D2539)</f>
        <v>57312</v>
      </c>
      <c r="F2539" s="193">
        <f>IFERROR(_xll.qlIndexFixing(IndexON,D2539,TRUE,_xll.ohTrigger(RecalcTrigger,TriggerON)),NA())</f>
        <v>9.4383417884458254E-3</v>
      </c>
      <c r="H2539" s="42">
        <f>_xll.qlCalendarAdvance(Calendar,$H2538,B2539,"f",FALSE)</f>
        <v>57312</v>
      </c>
      <c r="I2539" s="177">
        <f>_xll.qlInterestRateIndexValueDate(Index1M,$H2539)</f>
        <v>57314</v>
      </c>
      <c r="J2539" s="182">
        <f>IFERROR(_xll.qlIndexFixing(Index1M,$H2539,TRUE,_xll.ohTrigger(RecalcTrigger,Trigger1M)),NA())</f>
        <v>1.0458454975132673E-2</v>
      </c>
      <c r="K2539" s="44">
        <f>IFERROR(_xll.qlIndexFixing(Index3M,H2539,TRUE,_xll.ohTrigger(RecalcTrigger,Trigger3M)),NA())</f>
        <v>1.0988769226309536E-2</v>
      </c>
      <c r="L2539" s="44">
        <f>IFERROR(_xll.qlIndexFixing(Index6M,$H2539,TRUE,_xll.ohTrigger(RecalcTrigger,Trigger6M)),NA())</f>
        <v>1.0358451630566335E-2</v>
      </c>
      <c r="M2539" s="183">
        <f>IFERROR(_xll.qlIndexFixing(Index1Y,$H2539,TRUE,_xll.ohTrigger(RecalcTrigger,Trigger1Y)),NA())</f>
        <v>1.1072931395764461E-2</v>
      </c>
      <c r="N2539" s="182">
        <f>IFERROR(_xll.qlIndexFixing(ONIndex1M,I2539,TRUE,_xll.ohTrigger(RecalcTrigger,Trigger1M)),NA())</f>
        <v>1.046796176812137E-2</v>
      </c>
      <c r="O2539" s="44">
        <f>IFERROR(_xll.qlIndexFixing(ONIndex3M,I2539,TRUE,_xll.ohTrigger(RecalcTrigger,Trigger3M)),NA())</f>
        <v>1.1042942742234274E-2</v>
      </c>
      <c r="P2539" s="44">
        <f>IFERROR(_xll.qlIndexFixing(ONIndex6M,I2539,TRUE,_xll.ohTrigger(RecalcTrigger,Trigger6M)),NA())</f>
        <v>1.062666588077299E-2</v>
      </c>
      <c r="Q2539" s="183">
        <f>IFERROR(_xll.qlIndexFixing(ONIndex1Y,I2539,TRUE,_xll.ohTrigger(RecalcTrigger,Trigger1Y)),NA())</f>
        <v>1.1278746685166041E-2</v>
      </c>
    </row>
    <row r="2540" spans="2:17" x14ac:dyDescent="0.2">
      <c r="B2540" s="39" t="s">
        <v>42</v>
      </c>
      <c r="D2540" s="42">
        <f>_xll.qlCalendarAdvance(Calendar,$D2539,B2540,"f",FALSE)</f>
        <v>57319</v>
      </c>
      <c r="E2540" s="177">
        <f>_xll.qlInterestRateIndexValueDate(IndexON,D2540)</f>
        <v>57319</v>
      </c>
      <c r="F2540" s="193">
        <f>IFERROR(_xll.qlIndexFixing(IndexON,D2540,TRUE,_xll.ohTrigger(RecalcTrigger,TriggerON)),NA())</f>
        <v>9.4383417885257614E-3</v>
      </c>
      <c r="H2540" s="42">
        <f>_xll.qlCalendarAdvance(Calendar,$H2539,B2540,"f",FALSE)</f>
        <v>57319</v>
      </c>
      <c r="I2540" s="177">
        <f>_xll.qlInterestRateIndexValueDate(Index1M,$H2540)</f>
        <v>57321</v>
      </c>
      <c r="J2540" s="182">
        <f>IFERROR(_xll.qlIndexFixing(Index1M,$H2540,TRUE,_xll.ohTrigger(RecalcTrigger,Trigger1M)),NA())</f>
        <v>1.0447232401400719E-2</v>
      </c>
      <c r="K2540" s="44">
        <f>IFERROR(_xll.qlIndexFixing(Index3M,H2540,TRUE,_xll.ohTrigger(RecalcTrigger,Trigger3M)),NA())</f>
        <v>1.0976855750908676E-2</v>
      </c>
      <c r="L2540" s="44">
        <f>IFERROR(_xll.qlIndexFixing(Index6M,$H2540,TRUE,_xll.ohTrigger(RecalcTrigger,Trigger6M)),NA())</f>
        <v>1.0335114182713441E-2</v>
      </c>
      <c r="M2540" s="183">
        <f>IFERROR(_xll.qlIndexFixing(Index1Y,$H2540,TRUE,_xll.ohTrigger(RecalcTrigger,Trigger1Y)),NA())</f>
        <v>1.1062520763343233E-2</v>
      </c>
      <c r="N2540" s="182">
        <f>IFERROR(_xll.qlIndexFixing(ONIndex1M,I2540,TRUE,_xll.ohTrigger(RecalcTrigger,Trigger1M)),NA())</f>
        <v>1.0458314635028998E-2</v>
      </c>
      <c r="O2540" s="44">
        <f>IFERROR(_xll.qlIndexFixing(ONIndex3M,I2540,TRUE,_xll.ohTrigger(RecalcTrigger,Trigger3M)),NA())</f>
        <v>1.1030911854028602E-2</v>
      </c>
      <c r="P2540" s="44">
        <f>IFERROR(_xll.qlIndexFixing(ONIndex6M,I2540,TRUE,_xll.ohTrigger(RecalcTrigger,Trigger6M)),NA())</f>
        <v>1.0601601574782293E-2</v>
      </c>
      <c r="Q2540" s="183">
        <f>IFERROR(_xll.qlIndexFixing(ONIndex1Y,I2540,TRUE,_xll.ohTrigger(RecalcTrigger,Trigger1Y)),NA())</f>
        <v>1.1267832742776207E-2</v>
      </c>
    </row>
    <row r="2541" spans="2:17" x14ac:dyDescent="0.2">
      <c r="B2541" s="39" t="s">
        <v>42</v>
      </c>
      <c r="D2541" s="42">
        <f>_xll.qlCalendarAdvance(Calendar,$D2540,B2541,"f",FALSE)</f>
        <v>57326</v>
      </c>
      <c r="E2541" s="177">
        <f>_xll.qlInterestRateIndexValueDate(IndexON,D2541)</f>
        <v>57326</v>
      </c>
      <c r="F2541" s="193">
        <f>IFERROR(_xll.qlIndexFixing(IndexON,D2541,TRUE,_xll.ohTrigger(RecalcTrigger,TriggerON)),NA())</f>
        <v>9.4383417885257614E-3</v>
      </c>
      <c r="H2541" s="42">
        <f>_xll.qlCalendarAdvance(Calendar,$H2540,B2541,"f",FALSE)</f>
        <v>57326</v>
      </c>
      <c r="I2541" s="177">
        <f>_xll.qlInterestRateIndexValueDate(Index1M,$H2541)</f>
        <v>57328</v>
      </c>
      <c r="J2541" s="182">
        <f>IFERROR(_xll.qlIndexFixing(Index1M,$H2541,TRUE,_xll.ohTrigger(RecalcTrigger,Trigger1M)),NA())</f>
        <v>1.0437637757528817E-2</v>
      </c>
      <c r="K2541" s="44">
        <f>IFERROR(_xll.qlIndexFixing(Index3M,H2541,TRUE,_xll.ohTrigger(RecalcTrigger,Trigger3M)),NA())</f>
        <v>1.0964968418705645E-2</v>
      </c>
      <c r="L2541" s="44">
        <f>IFERROR(_xll.qlIndexFixing(Index6M,$H2541,TRUE,_xll.ohTrigger(RecalcTrigger,Trigger6M)),NA())</f>
        <v>1.0311928788530423E-2</v>
      </c>
      <c r="M2541" s="183">
        <f>IFERROR(_xll.qlIndexFixing(Index1Y,$H2541,TRUE,_xll.ohTrigger(RecalcTrigger,Trigger1Y)),NA())</f>
        <v>1.1052135432125769E-2</v>
      </c>
      <c r="N2541" s="182">
        <f>IFERROR(_xll.qlIndexFixing(ONIndex1M,I2541,TRUE,_xll.ohTrigger(RecalcTrigger,Trigger1M)),NA())</f>
        <v>1.0448690549100803E-2</v>
      </c>
      <c r="O2541" s="44">
        <f>IFERROR(_xll.qlIndexFixing(ONIndex3M,I2541,TRUE,_xll.ohTrigger(RecalcTrigger,Trigger3M)),NA())</f>
        <v>1.1018906561188757E-2</v>
      </c>
      <c r="P2541" s="44">
        <f>IFERROR(_xll.qlIndexFixing(ONIndex6M,I2541,TRUE,_xll.ohTrigger(RecalcTrigger,Trigger6M)),NA())</f>
        <v>1.0576684112848511E-2</v>
      </c>
      <c r="Q2541" s="183">
        <f>IFERROR(_xll.qlIndexFixing(ONIndex1Y,I2541,TRUE,_xll.ohTrigger(RecalcTrigger,Trigger1Y)),NA())</f>
        <v>1.1256942000388293E-2</v>
      </c>
    </row>
    <row r="2542" spans="2:17" x14ac:dyDescent="0.2">
      <c r="B2542" s="39" t="s">
        <v>42</v>
      </c>
      <c r="D2542" s="42">
        <f>_xll.qlCalendarAdvance(Calendar,$D2541,B2542,"f",FALSE)</f>
        <v>57333</v>
      </c>
      <c r="E2542" s="177">
        <f>_xll.qlInterestRateIndexValueDate(IndexON,D2542)</f>
        <v>57333</v>
      </c>
      <c r="F2542" s="193">
        <f>IFERROR(_xll.qlIndexFixing(IndexON,D2542,TRUE,_xll.ohTrigger(RecalcTrigger,TriggerON)),NA())</f>
        <v>9.4383417884458254E-3</v>
      </c>
      <c r="H2542" s="42">
        <f>_xll.qlCalendarAdvance(Calendar,$H2541,B2542,"f",FALSE)</f>
        <v>57333</v>
      </c>
      <c r="I2542" s="177">
        <f>_xll.qlInterestRateIndexValueDate(Index1M,$H2542)</f>
        <v>57335</v>
      </c>
      <c r="J2542" s="182">
        <f>IFERROR(_xll.qlIndexFixing(Index1M,$H2542,TRUE,_xll.ohTrigger(RecalcTrigger,Trigger1M)),NA())</f>
        <v>1.042806636230742E-2</v>
      </c>
      <c r="K2542" s="44">
        <f>IFERROR(_xll.qlIndexFixing(Index3M,H2542,TRUE,_xll.ohTrigger(RecalcTrigger,Trigger3M)),NA())</f>
        <v>1.0953107306113985E-2</v>
      </c>
      <c r="L2542" s="44">
        <f>IFERROR(_xll.qlIndexFixing(Index6M,$H2542,TRUE,_xll.ohTrigger(RecalcTrigger,Trigger6M)),NA())</f>
        <v>1.0288895780683044E-2</v>
      </c>
      <c r="M2542" s="183">
        <f>IFERROR(_xll.qlIndexFixing(Index1Y,$H2542,TRUE,_xll.ohTrigger(RecalcTrigger,Trigger1Y)),NA())</f>
        <v>1.1041775469500571E-2</v>
      </c>
      <c r="N2542" s="182">
        <f>IFERROR(_xll.qlIndexFixing(ONIndex1M,I2542,TRUE,_xll.ohTrigger(RecalcTrigger,Trigger1M)),NA())</f>
        <v>1.0436350694442709E-2</v>
      </c>
      <c r="O2542" s="44">
        <f>IFERROR(_xll.qlIndexFixing(ONIndex3M,I2542,TRUE,_xll.ohTrigger(RecalcTrigger,Trigger3M)),NA())</f>
        <v>1.1003508917069027E-2</v>
      </c>
      <c r="P2542" s="44">
        <f>IFERROR(_xll.qlIndexFixing(ONIndex6M,I2542,TRUE,_xll.ohTrigger(RecalcTrigger,Trigger6M)),NA())</f>
        <v>1.0544863687433903E-2</v>
      </c>
      <c r="Q2542" s="183">
        <f>IFERROR(_xll.qlIndexFixing(ONIndex1Y,I2542,TRUE,_xll.ohTrigger(RecalcTrigger,Trigger1Y)),NA())</f>
        <v>1.1242973815459578E-2</v>
      </c>
    </row>
    <row r="2543" spans="2:17" x14ac:dyDescent="0.2">
      <c r="B2543" s="39" t="s">
        <v>42</v>
      </c>
      <c r="D2543" s="42">
        <f>_xll.qlCalendarAdvance(Calendar,$D2542,B2543,"f",FALSE)</f>
        <v>57341</v>
      </c>
      <c r="E2543" s="177">
        <f>_xll.qlInterestRateIndexValueDate(IndexON,D2543)</f>
        <v>57341</v>
      </c>
      <c r="F2543" s="193">
        <f>IFERROR(_xll.qlIndexFixing(IndexON,D2543,TRUE,_xll.ohTrigger(RecalcTrigger,TriggerON)),NA())</f>
        <v>9.4383417884458254E-3</v>
      </c>
      <c r="H2543" s="42">
        <f>_xll.qlCalendarAdvance(Calendar,$H2542,B2543,"f",FALSE)</f>
        <v>57341</v>
      </c>
      <c r="I2543" s="177">
        <f>_xll.qlInterestRateIndexValueDate(Index1M,$H2543)</f>
        <v>57343</v>
      </c>
      <c r="J2543" s="182">
        <f>IFERROR(_xll.qlIndexFixing(Index1M,$H2543,TRUE,_xll.ohTrigger(RecalcTrigger,Trigger1M)),NA())</f>
        <v>1.0416627249349796E-2</v>
      </c>
      <c r="K2543" s="44">
        <f>IFERROR(_xll.qlIndexFixing(Index3M,H2543,TRUE,_xll.ohTrigger(RecalcTrigger,Trigger3M)),NA())</f>
        <v>1.0938909981576777E-2</v>
      </c>
      <c r="L2543" s="44">
        <f>IFERROR(_xll.qlIndexFixing(Index6M,$H2543,TRUE,_xll.ohTrigger(RecalcTrigger,Trigger6M)),NA())</f>
        <v>1.02627593654189E-2</v>
      </c>
      <c r="M2543" s="183">
        <f>IFERROR(_xll.qlIndexFixing(Index1Y,$H2543,TRUE,_xll.ohTrigger(RecalcTrigger,Trigger1Y)),NA())</f>
        <v>1.102886115366573E-2</v>
      </c>
      <c r="N2543" s="182">
        <f>IFERROR(_xll.qlIndexFixing(ONIndex1M,I2543,TRUE,_xll.ohTrigger(RecalcTrigger,Trigger1M)),NA())</f>
        <v>1.0426779532979324E-2</v>
      </c>
      <c r="O2543" s="44">
        <f>IFERROR(_xll.qlIndexFixing(ONIndex3M,I2543,TRUE,_xll.ohTrigger(RecalcTrigger,Trigger3M)),NA())</f>
        <v>1.09915624150414E-2</v>
      </c>
      <c r="P2543" s="44">
        <f>IFERROR(_xll.qlIndexFixing(ONIndex6M,I2543,TRUE,_xll.ohTrigger(RecalcTrigger,Trigger6M)),NA())</f>
        <v>1.0520283130963648E-2</v>
      </c>
      <c r="Q2543" s="183">
        <f>IFERROR(_xll.qlIndexFixing(ONIndex1Y,I2543,TRUE,_xll.ohTrigger(RecalcTrigger,Trigger1Y)),NA())</f>
        <v>1.1232136354770716E-2</v>
      </c>
    </row>
    <row r="2544" spans="2:17" x14ac:dyDescent="0.2">
      <c r="B2544" s="39" t="s">
        <v>42</v>
      </c>
      <c r="D2544" s="42">
        <f>_xll.qlCalendarAdvance(Calendar,$D2543,B2544,"f",FALSE)</f>
        <v>57348</v>
      </c>
      <c r="E2544" s="177">
        <f>_xll.qlInterestRateIndexValueDate(IndexON,D2544)</f>
        <v>57348</v>
      </c>
      <c r="F2544" s="193">
        <f>IFERROR(_xll.qlIndexFixing(IndexON,D2544,TRUE,_xll.ohTrigger(RecalcTrigger,TriggerON)),NA())</f>
        <v>9.4383417884458254E-3</v>
      </c>
      <c r="H2544" s="42">
        <f>_xll.qlCalendarAdvance(Calendar,$H2543,B2544,"f",FALSE)</f>
        <v>57348</v>
      </c>
      <c r="I2544" s="177">
        <f>_xll.qlInterestRateIndexValueDate(Index1M,$H2544)</f>
        <v>57350</v>
      </c>
      <c r="J2544" s="182">
        <f>IFERROR(_xll.qlIndexFixing(Index1M,$H2544,TRUE,_xll.ohTrigger(RecalcTrigger,Trigger1M)),NA())</f>
        <v>1.0408162469516867E-2</v>
      </c>
      <c r="K2544" s="44">
        <f>IFERROR(_xll.qlIndexFixing(Index3M,H2544,TRUE,_xll.ohTrigger(RecalcTrigger,Trigger3M)),NA())</f>
        <v>1.0927779282164707E-2</v>
      </c>
      <c r="L2544" s="44">
        <f>IFERROR(_xll.qlIndexFixing(Index6M,$H2544,TRUE,_xll.ohTrigger(RecalcTrigger,Trigger6M)),NA())</f>
        <v>1.0241478042972567E-2</v>
      </c>
      <c r="M2544" s="183">
        <f>IFERROR(_xll.qlIndexFixing(Index1Y,$H2544,TRUE,_xll.ohTrigger(RecalcTrigger,Trigger1Y)),NA())</f>
        <v>1.1018558886582487E-2</v>
      </c>
      <c r="N2544" s="182">
        <f>IFERROR(_xll.qlIndexFixing(ONIndex1M,I2544,TRUE,_xll.ohTrigger(RecalcTrigger,Trigger1M)),NA())</f>
        <v>1.0418594192413977E-2</v>
      </c>
      <c r="O2544" s="44">
        <f>IFERROR(_xll.qlIndexFixing(ONIndex3M,I2544,TRUE,_xll.ohTrigger(RecalcTrigger,Trigger3M)),NA())</f>
        <v>1.0981343124827347E-2</v>
      </c>
      <c r="P2544" s="44">
        <f>IFERROR(_xll.qlIndexFixing(ONIndex6M,I2544,TRUE,_xll.ohTrigger(RecalcTrigger,Trigger6M)),NA())</f>
        <v>1.049933182475371E-2</v>
      </c>
      <c r="Q2544" s="183">
        <f>IFERROR(_xll.qlIndexFixing(ONIndex1Y,I2544,TRUE,_xll.ohTrigger(RecalcTrigger,Trigger1Y)),NA())</f>
        <v>1.1222865741853383E-2</v>
      </c>
    </row>
    <row r="2545" spans="2:17" x14ac:dyDescent="0.2">
      <c r="B2545" s="39" t="s">
        <v>42</v>
      </c>
      <c r="D2545" s="42">
        <f>_xll.qlCalendarAdvance(Calendar,$D2544,B2545,"f",FALSE)</f>
        <v>57355</v>
      </c>
      <c r="E2545" s="177">
        <f>_xll.qlInterestRateIndexValueDate(IndexON,D2545)</f>
        <v>57355</v>
      </c>
      <c r="F2545" s="193">
        <f>IFERROR(_xll.qlIndexFixing(IndexON,D2545,TRUE,_xll.ohTrigger(RecalcTrigger,TriggerON)),NA())</f>
        <v>9.4383417885257614E-3</v>
      </c>
      <c r="H2545" s="42">
        <f>_xll.qlCalendarAdvance(Calendar,$H2544,B2545,"f",FALSE)</f>
        <v>57355</v>
      </c>
      <c r="I2545" s="177">
        <f>_xll.qlInterestRateIndexValueDate(Index1M,$H2545)</f>
        <v>57357</v>
      </c>
      <c r="J2545" s="182">
        <f>IFERROR(_xll.qlIndexFixing(Index1M,$H2545,TRUE,_xll.ohTrigger(RecalcTrigger,Trigger1M)),NA())</f>
        <v>1.0398663160698606E-2</v>
      </c>
      <c r="K2545" s="44">
        <f>IFERROR(_xll.qlIndexFixing(Index3M,H2545,TRUE,_xll.ohTrigger(RecalcTrigger,Trigger3M)),NA())</f>
        <v>1.0916001071565873E-2</v>
      </c>
      <c r="L2545" s="44">
        <f>IFERROR(_xll.qlIndexFixing(Index6M,$H2545,TRUE,_xll.ohTrigger(RecalcTrigger,Trigger6M)),NA())</f>
        <v>1.021891569480511E-2</v>
      </c>
      <c r="M2545" s="183">
        <f>IFERROR(_xll.qlIndexFixing(Index1Y,$H2545,TRUE,_xll.ohTrigger(RecalcTrigger,Trigger1Y)),NA())</f>
        <v>1.1008282211642798E-2</v>
      </c>
      <c r="N2545" s="182">
        <f>IFERROR(_xll.qlIndexFixing(ONIndex1M,I2545,TRUE,_xll.ohTrigger(RecalcTrigger,Trigger1M)),NA())</f>
        <v>1.0409066283711965E-2</v>
      </c>
      <c r="O2545" s="44">
        <f>IFERROR(_xll.qlIndexFixing(ONIndex3M,I2545,TRUE,_xll.ohTrigger(RecalcTrigger,Trigger3M)),NA())</f>
        <v>1.0969444684194585E-2</v>
      </c>
      <c r="P2545" s="44">
        <f>IFERROR(_xll.qlIndexFixing(ONIndex6M,I2545,TRUE,_xll.ohTrigger(RecalcTrigger,Trigger6M)),NA())</f>
        <v>1.047502629748287E-2</v>
      </c>
      <c r="Q2545" s="183">
        <f>IFERROR(_xll.qlIndexFixing(ONIndex1Y,I2545,TRUE,_xll.ohTrigger(RecalcTrigger,Trigger1Y)),NA())</f>
        <v>1.1212071831927517E-2</v>
      </c>
    </row>
    <row r="2546" spans="2:17" x14ac:dyDescent="0.2">
      <c r="B2546" s="39" t="s">
        <v>42</v>
      </c>
      <c r="D2546" s="42">
        <f>_xll.qlCalendarAdvance(Calendar,$D2545,B2546,"f",FALSE)</f>
        <v>57362</v>
      </c>
      <c r="E2546" s="177">
        <f>_xll.qlInterestRateIndexValueDate(IndexON,D2546)</f>
        <v>57362</v>
      </c>
      <c r="F2546" s="193">
        <f>IFERROR(_xll.qlIndexFixing(IndexON,D2546,TRUE,_xll.ohTrigger(RecalcTrigger,TriggerON)),NA())</f>
        <v>9.4383417885257614E-3</v>
      </c>
      <c r="H2546" s="42">
        <f>_xll.qlCalendarAdvance(Calendar,$H2545,B2546,"f",FALSE)</f>
        <v>57362</v>
      </c>
      <c r="I2546" s="177">
        <f>_xll.qlInterestRateIndexValueDate(Index1M,$H2546)</f>
        <v>57364</v>
      </c>
      <c r="J2546" s="182">
        <f>IFERROR(_xll.qlIndexFixing(Index1M,$H2546,TRUE,_xll.ohTrigger(RecalcTrigger,Trigger1M)),NA())</f>
        <v>1.0389187365881415E-2</v>
      </c>
      <c r="K2546" s="44">
        <f>IFERROR(_xll.qlIndexFixing(Index3M,H2546,TRUE,_xll.ohTrigger(RecalcTrigger,Trigger3M)),NA())</f>
        <v>1.0904249397167831E-2</v>
      </c>
      <c r="L2546" s="44">
        <f>IFERROR(_xll.qlIndexFixing(Index6M,$H2546,TRUE,_xll.ohTrigger(RecalcTrigger,Trigger6M)),NA())</f>
        <v>1.0196507081837253E-2</v>
      </c>
      <c r="M2546" s="183">
        <f>IFERROR(_xll.qlIndexFixing(Index1Y,$H2546,TRUE,_xll.ohTrigger(RecalcTrigger,Trigger1Y)),NA())</f>
        <v>1.0998031196231235E-2</v>
      </c>
      <c r="N2546" s="182">
        <f>IFERROR(_xll.qlIndexFixing(ONIndex1M,I2546,TRUE,_xll.ohTrigger(RecalcTrigger,Trigger1M)),NA())</f>
        <v>1.0399561758305254E-2</v>
      </c>
      <c r="O2546" s="44">
        <f>IFERROR(_xll.qlIndexFixing(ONIndex3M,I2546,TRUE,_xll.ohTrigger(RecalcTrigger,Trigger3M)),NA())</f>
        <v>1.0957572232053181E-2</v>
      </c>
      <c r="P2546" s="44">
        <f>IFERROR(_xll.qlIndexFixing(ONIndex6M,I2546,TRUE,_xll.ohTrigger(RecalcTrigger,Trigger6M)),NA())</f>
        <v>1.0450869342966129E-2</v>
      </c>
      <c r="Q2546" s="183">
        <f>IFERROR(_xll.qlIndexFixing(ONIndex1Y,I2546,TRUE,_xll.ohTrigger(RecalcTrigger,Trigger1Y)),NA())</f>
        <v>1.1201301468686253E-2</v>
      </c>
    </row>
    <row r="2547" spans="2:17" x14ac:dyDescent="0.2">
      <c r="B2547" s="39" t="s">
        <v>42</v>
      </c>
      <c r="D2547" s="42">
        <f>_xll.qlCalendarAdvance(Calendar,$D2546,B2547,"f",FALSE)</f>
        <v>57369</v>
      </c>
      <c r="E2547" s="177">
        <f>_xll.qlInterestRateIndexValueDate(IndexON,D2547)</f>
        <v>57369</v>
      </c>
      <c r="F2547" s="193">
        <f>IFERROR(_xll.qlIndexFixing(IndexON,D2547,TRUE,_xll.ohTrigger(RecalcTrigger,TriggerON)),NA())</f>
        <v>9.4383417885257614E-3</v>
      </c>
      <c r="H2547" s="42">
        <f>_xll.qlCalendarAdvance(Calendar,$H2546,B2547,"f",FALSE)</f>
        <v>57369</v>
      </c>
      <c r="I2547" s="177">
        <f>_xll.qlInterestRateIndexValueDate(Index1M,$H2547)</f>
        <v>57371</v>
      </c>
      <c r="J2547" s="182">
        <f>IFERROR(_xll.qlIndexFixing(Index1M,$H2547,TRUE,_xll.ohTrigger(RecalcTrigger,Trigger1M)),NA())</f>
        <v>1.0379735150471038E-2</v>
      </c>
      <c r="K2547" s="44">
        <f>IFERROR(_xll.qlIndexFixing(Index3M,H2547,TRUE,_xll.ohTrigger(RecalcTrigger,Trigger3M)),NA())</f>
        <v>1.0892524335385012E-2</v>
      </c>
      <c r="L2547" s="44">
        <f>IFERROR(_xll.qlIndexFixing(Index6M,$H2547,TRUE,_xll.ohTrigger(RecalcTrigger,Trigger6M)),NA())</f>
        <v>1.0174252536852517E-2</v>
      </c>
      <c r="M2547" s="183">
        <f>IFERROR(_xll.qlIndexFixing(Index1Y,$H2547,TRUE,_xll.ohTrigger(RecalcTrigger,Trigger1Y)),NA())</f>
        <v>1.0987805907731499E-2</v>
      </c>
      <c r="N2547" s="182">
        <f>IFERROR(_xll.qlIndexFixing(ONIndex1M,I2547,TRUE,_xll.ohTrigger(RecalcTrigger,Trigger1M)),NA())</f>
        <v>1.0390080681741409E-2</v>
      </c>
      <c r="O2547" s="44">
        <f>IFERROR(_xll.qlIndexFixing(ONIndex3M,I2547,TRUE,_xll.ohTrigger(RecalcTrigger,Trigger3M)),NA())</f>
        <v>1.0945725844822007E-2</v>
      </c>
      <c r="P2547" s="44">
        <f>IFERROR(_xll.qlIndexFixing(ONIndex6M,I2547,TRUE,_xll.ohTrigger(RecalcTrigger,Trigger6M)),NA())</f>
        <v>1.0426861297654355E-2</v>
      </c>
      <c r="Q2547" s="183">
        <f>IFERROR(_xll.qlIndexFixing(ONIndex1Y,I2547,TRUE,_xll.ohTrigger(RecalcTrigger,Trigger1Y)),NA())</f>
        <v>1.1190554719595625E-2</v>
      </c>
    </row>
    <row r="2548" spans="2:17" x14ac:dyDescent="0.2">
      <c r="B2548" s="39" t="s">
        <v>42</v>
      </c>
      <c r="D2548" s="42">
        <f>_xll.qlCalendarAdvance(Calendar,$D2547,B2548,"f",FALSE)</f>
        <v>57376</v>
      </c>
      <c r="E2548" s="177">
        <f>_xll.qlInterestRateIndexValueDate(IndexON,D2548)</f>
        <v>57376</v>
      </c>
      <c r="F2548" s="193">
        <f>IFERROR(_xll.qlIndexFixing(IndexON,D2548,TRUE,_xll.ohTrigger(RecalcTrigger,TriggerON)),NA())</f>
        <v>9.4383417885257614E-3</v>
      </c>
      <c r="H2548" s="42">
        <f>_xll.qlCalendarAdvance(Calendar,$H2547,B2548,"f",FALSE)</f>
        <v>57376</v>
      </c>
      <c r="I2548" s="177">
        <f>_xll.qlInterestRateIndexValueDate(Index1M,$H2548)</f>
        <v>57378</v>
      </c>
      <c r="J2548" s="182">
        <f>IFERROR(_xll.qlIndexFixing(Index1M,$H2548,TRUE,_xll.ohTrigger(RecalcTrigger,Trigger1M)),NA())</f>
        <v>1.0371873303961656E-2</v>
      </c>
      <c r="K2548" s="44">
        <f>IFERROR(_xll.qlIndexFixing(Index3M,H2548,TRUE,_xll.ohTrigger(RecalcTrigger,Trigger3M)),NA())</f>
        <v>1.0881492297608234E-2</v>
      </c>
      <c r="L2548" s="44">
        <f>IFERROR(_xll.qlIndexFixing(Index6M,$H2548,TRUE,_xll.ohTrigger(RecalcTrigger,Trigger6M)),NA())</f>
        <v>1.015215239265342E-2</v>
      </c>
      <c r="M2548" s="183">
        <f>IFERROR(_xll.qlIndexFixing(Index1Y,$H2548,TRUE,_xll.ohTrigger(RecalcTrigger,Trigger1Y)),NA())</f>
        <v>1.0977606413526202E-2</v>
      </c>
      <c r="N2548" s="182">
        <f>IFERROR(_xll.qlIndexFixing(ONIndex1M,I2548,TRUE,_xll.ohTrigger(RecalcTrigger,Trigger1M)),NA())</f>
        <v>1.0380623119488064E-2</v>
      </c>
      <c r="O2548" s="44">
        <f>IFERROR(_xll.qlIndexFixing(ONIndex3M,I2548,TRUE,_xll.ohTrigger(RecalcTrigger,Trigger3M)),NA())</f>
        <v>1.0933905598999871E-2</v>
      </c>
      <c r="P2548" s="44">
        <f>IFERROR(_xll.qlIndexFixing(ONIndex6M,I2548,TRUE,_xll.ohTrigger(RecalcTrigger,Trigger6M)),NA())</f>
        <v>1.0403002497758607E-2</v>
      </c>
      <c r="Q2548" s="183">
        <f>IFERROR(_xll.qlIndexFixing(ONIndex1Y,I2548,TRUE,_xll.ohTrigger(RecalcTrigger,Trigger1Y)),NA())</f>
        <v>1.1179831652121663E-2</v>
      </c>
    </row>
    <row r="2549" spans="2:17" x14ac:dyDescent="0.2">
      <c r="B2549" s="39" t="s">
        <v>42</v>
      </c>
      <c r="D2549" s="42">
        <f>_xll.qlCalendarAdvance(Calendar,$D2548,B2549,"f",FALSE)</f>
        <v>57383</v>
      </c>
      <c r="E2549" s="177">
        <f>_xll.qlInterestRateIndexValueDate(IndexON,D2549)</f>
        <v>57383</v>
      </c>
      <c r="F2549" s="193">
        <f>IFERROR(_xll.qlIndexFixing(IndexON,D2549,TRUE,_xll.ohTrigger(RecalcTrigger,TriggerON)),NA())</f>
        <v>9.4383417885257614E-3</v>
      </c>
      <c r="H2549" s="42">
        <f>_xll.qlCalendarAdvance(Calendar,$H2548,B2549,"f",FALSE)</f>
        <v>57383</v>
      </c>
      <c r="I2549" s="177">
        <f>_xll.qlInterestRateIndexValueDate(Index1M,$H2549)</f>
        <v>57385</v>
      </c>
      <c r="J2549" s="182">
        <f>IFERROR(_xll.qlIndexFixing(Index1M,$H2549,TRUE,_xll.ohTrigger(RecalcTrigger,Trigger1M)),NA())</f>
        <v>1.0362464160051932E-2</v>
      </c>
      <c r="K2549" s="44">
        <f>IFERROR(_xll.qlIndexFixing(Index3M,H2549,TRUE,_xll.ohTrigger(RecalcTrigger,Trigger3M)),NA())</f>
        <v>1.0869819116476411E-2</v>
      </c>
      <c r="L2549" s="44">
        <f>IFERROR(_xll.qlIndexFixing(Index6M,$H2549,TRUE,_xll.ohTrigger(RecalcTrigger,Trigger6M)),NA())</f>
        <v>1.013020698206544E-2</v>
      </c>
      <c r="M2549" s="183">
        <f>IFERROR(_xll.qlIndexFixing(Index1Y,$H2549,TRUE,_xll.ohTrigger(RecalcTrigger,Trigger1Y)),NA())</f>
        <v>1.0967432780997519E-2</v>
      </c>
      <c r="N2549" s="182">
        <f>IFERROR(_xll.qlIndexFixing(ONIndex1M,I2549,TRUE,_xll.ohTrigger(RecalcTrigger,Trigger1M)),NA())</f>
        <v>1.0371189136693104E-2</v>
      </c>
      <c r="O2549" s="44">
        <f>IFERROR(_xll.qlIndexFixing(ONIndex3M,I2549,TRUE,_xll.ohTrigger(RecalcTrigger,Trigger3M)),NA())</f>
        <v>1.0922111570925708E-2</v>
      </c>
      <c r="P2549" s="44">
        <f>IFERROR(_xll.qlIndexFixing(ONIndex6M,I2549,TRUE,_xll.ohTrigger(RecalcTrigger,Trigger6M)),NA())</f>
        <v>1.0379293279410007E-2</v>
      </c>
      <c r="Q2549" s="183">
        <f>IFERROR(_xll.qlIndexFixing(ONIndex1Y,I2549,TRUE,_xll.ohTrigger(RecalcTrigger,Trigger1Y)),NA())</f>
        <v>1.1169132333730403E-2</v>
      </c>
    </row>
    <row r="2550" spans="2:17" x14ac:dyDescent="0.2">
      <c r="B2550" s="39" t="s">
        <v>42</v>
      </c>
      <c r="D2550" s="42">
        <f>_xll.qlCalendarAdvance(Calendar,$D2549,B2550,"f",FALSE)</f>
        <v>57390</v>
      </c>
      <c r="E2550" s="177">
        <f>_xll.qlInterestRateIndexValueDate(IndexON,D2550)</f>
        <v>57390</v>
      </c>
      <c r="F2550" s="193">
        <f>IFERROR(_xll.qlIndexFixing(IndexON,D2550,TRUE,_xll.ohTrigger(RecalcTrigger,TriggerON)),NA())</f>
        <v>9.4383417884458254E-3</v>
      </c>
      <c r="H2550" s="42">
        <f>_xll.qlCalendarAdvance(Calendar,$H2549,B2550,"f",FALSE)</f>
        <v>57390</v>
      </c>
      <c r="I2550" s="177">
        <f>_xll.qlInterestRateIndexValueDate(Index1M,$H2550)</f>
        <v>57392</v>
      </c>
      <c r="J2550" s="182">
        <f>IFERROR(_xll.qlIndexFixing(Index1M,$H2550,TRUE,_xll.ohTrigger(RecalcTrigger,Trigger1M)),NA())</f>
        <v>1.0353078774951412E-2</v>
      </c>
      <c r="K2550" s="44">
        <f>IFERROR(_xll.qlIndexFixing(Index3M,H2550,TRUE,_xll.ohTrigger(RecalcTrigger,Trigger3M)),NA())</f>
        <v>1.0858172770563579E-2</v>
      </c>
      <c r="L2550" s="44">
        <f>IFERROR(_xll.qlIndexFixing(Index6M,$H2550,TRUE,_xll.ohTrigger(RecalcTrigger,Trigger6M)),NA())</f>
        <v>1.0108416637933047E-2</v>
      </c>
      <c r="M2550" s="183">
        <f>IFERROR(_xll.qlIndexFixing(Index1Y,$H2550,TRUE,_xll.ohTrigger(RecalcTrigger,Trigger1Y)),NA())</f>
        <v>1.0957285077526975E-2</v>
      </c>
      <c r="N2550" s="182">
        <f>IFERROR(_xll.qlIndexFixing(ONIndex1M,I2550,TRUE,_xll.ohTrigger(RecalcTrigger,Trigger1M)),NA())</f>
        <v>1.0361778798904098E-2</v>
      </c>
      <c r="O2550" s="44">
        <f>IFERROR(_xll.qlIndexFixing(ONIndex3M,I2550,TRUE,_xll.ohTrigger(RecalcTrigger,Trigger3M)),NA())</f>
        <v>1.091034383717826E-2</v>
      </c>
      <c r="P2550" s="44">
        <f>IFERROR(_xll.qlIndexFixing(ONIndex6M,I2550,TRUE,_xll.ohTrigger(RecalcTrigger,Trigger6M)),NA())</f>
        <v>1.0355733978579806E-2</v>
      </c>
      <c r="Q2550" s="183">
        <f>IFERROR(_xll.qlIndexFixing(ONIndex1Y,I2550,TRUE,_xll.ohTrigger(RecalcTrigger,Trigger1Y)),NA())</f>
        <v>1.1158456831568131E-2</v>
      </c>
    </row>
    <row r="2551" spans="2:17" x14ac:dyDescent="0.2">
      <c r="B2551" s="39" t="s">
        <v>42</v>
      </c>
      <c r="D2551" s="42">
        <f>_xll.qlCalendarAdvance(Calendar,$D2550,B2551,"f",FALSE)</f>
        <v>57397</v>
      </c>
      <c r="E2551" s="177">
        <f>_xll.qlInterestRateIndexValueDate(IndexON,D2551)</f>
        <v>57397</v>
      </c>
      <c r="F2551" s="193">
        <f>IFERROR(_xll.qlIndexFixing(IndexON,D2551,TRUE,_xll.ohTrigger(RecalcTrigger,TriggerON)),NA())</f>
        <v>9.4383417884458254E-3</v>
      </c>
      <c r="H2551" s="42">
        <f>_xll.qlCalendarAdvance(Calendar,$H2550,B2551,"f",FALSE)</f>
        <v>57397</v>
      </c>
      <c r="I2551" s="177">
        <f>_xll.qlInterestRateIndexValueDate(Index1M,$H2551)</f>
        <v>57399</v>
      </c>
      <c r="J2551" s="182">
        <f>IFERROR(_xll.qlIndexFixing(Index1M,$H2551,TRUE,_xll.ohTrigger(RecalcTrigger,Trigger1M)),NA())</f>
        <v>1.0343717214064923E-2</v>
      </c>
      <c r="K2551" s="44">
        <f>IFERROR(_xll.qlIndexFixing(Index3M,H2551,TRUE,_xll.ohTrigger(RecalcTrigger,Trigger3M)),NA())</f>
        <v>1.0846553336284119E-2</v>
      </c>
      <c r="L2551" s="44">
        <f>IFERROR(_xll.qlIndexFixing(Index6M,$H2551,TRUE,_xll.ohTrigger(RecalcTrigger,Trigger6M)),NA())</f>
        <v>1.0086781693122352E-2</v>
      </c>
      <c r="M2551" s="183">
        <f>IFERROR(_xll.qlIndexFixing(Index1Y,$H2551,TRUE,_xll.ohTrigger(RecalcTrigger,Trigger1Y)),NA())</f>
        <v>1.0947163370494785E-2</v>
      </c>
      <c r="N2551" s="182">
        <f>IFERROR(_xll.qlIndexFixing(ONIndex1M,I2551,TRUE,_xll.ohTrigger(RecalcTrigger,Trigger1M)),NA())</f>
        <v>1.0352392171588676E-2</v>
      </c>
      <c r="O2551" s="44">
        <f>IFERROR(_xll.qlIndexFixing(ONIndex3M,I2551,TRUE,_xll.ohTrigger(RecalcTrigger,Trigger3M)),NA())</f>
        <v>1.0898602474016528E-2</v>
      </c>
      <c r="P2551" s="44">
        <f>IFERROR(_xll.qlIndexFixing(ONIndex6M,I2551,TRUE,_xll.ohTrigger(RecalcTrigger,Trigger6M)),NA())</f>
        <v>1.0332324931958681E-2</v>
      </c>
      <c r="Q2551" s="183">
        <f>IFERROR(_xll.qlIndexFixing(ONIndex1Y,I2551,TRUE,_xll.ohTrigger(RecalcTrigger,Trigger1Y)),NA())</f>
        <v>1.1147805213340689E-2</v>
      </c>
    </row>
    <row r="2552" spans="2:17" x14ac:dyDescent="0.2">
      <c r="B2552" s="39" t="s">
        <v>42</v>
      </c>
      <c r="D2552" s="42">
        <f>_xll.qlCalendarAdvance(Calendar,$D2551,B2552,"f",FALSE)</f>
        <v>57404</v>
      </c>
      <c r="E2552" s="177">
        <f>_xll.qlInterestRateIndexValueDate(IndexON,D2552)</f>
        <v>57404</v>
      </c>
      <c r="F2552" s="193">
        <f>IFERROR(_xll.qlIndexFixing(IndexON,D2552,TRUE,_xll.ohTrigger(RecalcTrigger,TriggerON)),NA())</f>
        <v>9.4383417884458254E-3</v>
      </c>
      <c r="H2552" s="42">
        <f>_xll.qlCalendarAdvance(Calendar,$H2551,B2552,"f",FALSE)</f>
        <v>57404</v>
      </c>
      <c r="I2552" s="177">
        <f>_xll.qlInterestRateIndexValueDate(Index1M,$H2552)</f>
        <v>57406</v>
      </c>
      <c r="J2552" s="182">
        <f>IFERROR(_xll.qlIndexFixing(Index1M,$H2552,TRUE,_xll.ohTrigger(RecalcTrigger,Trigger1M)),NA())</f>
        <v>1.0332830053596101E-2</v>
      </c>
      <c r="K2552" s="44">
        <f>IFERROR(_xll.qlIndexFixing(Index3M,H2552,TRUE,_xll.ohTrigger(RecalcTrigger,Trigger3M)),NA())</f>
        <v>1.0831662287574083E-2</v>
      </c>
      <c r="L2552" s="44">
        <f>IFERROR(_xll.qlIndexFixing(Index6M,$H2552,TRUE,_xll.ohTrigger(RecalcTrigger,Trigger6M)),NA())</f>
        <v>1.0059949581984305E-2</v>
      </c>
      <c r="M2552" s="183">
        <f>IFERROR(_xll.qlIndexFixing(Index1Y,$H2552,TRUE,_xll.ohTrigger(RecalcTrigger,Trigger1Y)),NA())</f>
        <v>1.0937067727280292E-2</v>
      </c>
      <c r="N2552" s="182">
        <f>IFERROR(_xll.qlIndexFixing(ONIndex1M,I2552,TRUE,_xll.ohTrigger(RecalcTrigger,Trigger1M)),NA())</f>
        <v>1.0343029319974661E-2</v>
      </c>
      <c r="O2552" s="44">
        <f>IFERROR(_xll.qlIndexFixing(ONIndex3M,I2552,TRUE,_xll.ohTrigger(RecalcTrigger,Trigger3M)),NA())</f>
        <v>1.0886887557939318E-2</v>
      </c>
      <c r="P2552" s="44">
        <f>IFERROR(_xll.qlIndexFixing(ONIndex6M,I2552,TRUE,_xll.ohTrigger(RecalcTrigger,Trigger6M)),NA())</f>
        <v>1.0309066475437945E-2</v>
      </c>
      <c r="Q2552" s="183">
        <f>IFERROR(_xll.qlIndexFixing(ONIndex1Y,I2552,TRUE,_xll.ohTrigger(RecalcTrigger,Trigger1Y)),NA())</f>
        <v>1.1137177546274302E-2</v>
      </c>
    </row>
    <row r="2553" spans="2:17" x14ac:dyDescent="0.2">
      <c r="B2553" s="39" t="s">
        <v>42</v>
      </c>
      <c r="D2553" s="42">
        <f>_xll.qlCalendarAdvance(Calendar,$D2552,B2553,"f",FALSE)</f>
        <v>57411</v>
      </c>
      <c r="E2553" s="177">
        <f>_xll.qlInterestRateIndexValueDate(IndexON,D2553)</f>
        <v>57411</v>
      </c>
      <c r="F2553" s="193">
        <f>IFERROR(_xll.qlIndexFixing(IndexON,D2553,TRUE,_xll.ohTrigger(RecalcTrigger,TriggerON)),NA())</f>
        <v>9.4383417885257614E-3</v>
      </c>
      <c r="H2553" s="42">
        <f>_xll.qlCalendarAdvance(Calendar,$H2552,B2553,"f",FALSE)</f>
        <v>57411</v>
      </c>
      <c r="I2553" s="177">
        <f>_xll.qlInterestRateIndexValueDate(Index1M,$H2553)</f>
        <v>57413</v>
      </c>
      <c r="J2553" s="182">
        <f>IFERROR(_xll.qlIndexFixing(Index1M,$H2553,TRUE,_xll.ohTrigger(RecalcTrigger,Trigger1M)),NA())</f>
        <v>1.0323520688064747E-2</v>
      </c>
      <c r="K2553" s="44">
        <f>IFERROR(_xll.qlIndexFixing(Index3M,H2553,TRUE,_xll.ohTrigger(RecalcTrigger,Trigger3M)),NA())</f>
        <v>1.0820104914599693E-2</v>
      </c>
      <c r="L2553" s="44">
        <f>IFERROR(_xll.qlIndexFixing(Index6M,$H2553,TRUE,_xll.ohTrigger(RecalcTrigger,Trigger6M)),NA())</f>
        <v>1.0038669134398159E-2</v>
      </c>
      <c r="M2553" s="183">
        <f>IFERROR(_xll.qlIndexFixing(Index1Y,$H2553,TRUE,_xll.ohTrigger(RecalcTrigger,Trigger1Y)),NA())</f>
        <v>1.0926998215263495E-2</v>
      </c>
      <c r="N2553" s="182">
        <f>IFERROR(_xll.qlIndexFixing(ONIndex1M,I2553,TRUE,_xll.ohTrigger(RecalcTrigger,Trigger1M)),NA())</f>
        <v>1.0333690309609622E-2</v>
      </c>
      <c r="O2553" s="44">
        <f>IFERROR(_xll.qlIndexFixing(ONIndex3M,I2553,TRUE,_xll.ohTrigger(RecalcTrigger,Trigger3M)),NA())</f>
        <v>1.0875199165525373E-2</v>
      </c>
      <c r="P2553" s="44">
        <f>IFERROR(_xll.qlIndexFixing(ONIndex6M,I2553,TRUE,_xll.ohTrigger(RecalcTrigger,Trigger6M)),NA())</f>
        <v>1.0285958945148721E-2</v>
      </c>
      <c r="Q2553" s="183">
        <f>IFERROR(_xll.qlIndexFixing(ONIndex1Y,I2553,TRUE,_xll.ohTrigger(RecalcTrigger,Trigger1Y)),NA())</f>
        <v>1.1126573897994874E-2</v>
      </c>
    </row>
    <row r="2554" spans="2:17" x14ac:dyDescent="0.2">
      <c r="B2554" s="39" t="s">
        <v>42</v>
      </c>
      <c r="D2554" s="42">
        <f>_xll.qlCalendarAdvance(Calendar,$D2553,B2554,"f",FALSE)</f>
        <v>57418</v>
      </c>
      <c r="E2554" s="177">
        <f>_xll.qlInterestRateIndexValueDate(IndexON,D2554)</f>
        <v>57418</v>
      </c>
      <c r="F2554" s="193">
        <f>IFERROR(_xll.qlIndexFixing(IndexON,D2554,TRUE,_xll.ohTrigger(RecalcTrigger,TriggerON)),NA())</f>
        <v>9.4383417884458254E-3</v>
      </c>
      <c r="H2554" s="42">
        <f>_xll.qlCalendarAdvance(Calendar,$H2553,B2554,"f",FALSE)</f>
        <v>57418</v>
      </c>
      <c r="I2554" s="177">
        <f>_xll.qlInterestRateIndexValueDate(Index1M,$H2554)</f>
        <v>57420</v>
      </c>
      <c r="J2554" s="182">
        <f>IFERROR(_xll.qlIndexFixing(Index1M,$H2554,TRUE,_xll.ohTrigger(RecalcTrigger,Trigger1M)),NA())</f>
        <v>1.0314235359754637E-2</v>
      </c>
      <c r="K2554" s="44">
        <f>IFERROR(_xll.qlIndexFixing(Index3M,H2554,TRUE,_xll.ohTrigger(RecalcTrigger,Trigger3M)),NA())</f>
        <v>1.0808574715714662E-2</v>
      </c>
      <c r="L2554" s="44">
        <f>IFERROR(_xll.qlIndexFixing(Index6M,$H2554,TRUE,_xll.ohTrigger(RecalcTrigger,Trigger6M)),NA())</f>
        <v>1.0017545202379654E-2</v>
      </c>
      <c r="M2554" s="183">
        <f>IFERROR(_xll.qlIndexFixing(Index1Y,$H2554,TRUE,_xll.ohTrigger(RecalcTrigger,Trigger1Y)),NA())</f>
        <v>1.0916954901821561E-2</v>
      </c>
      <c r="N2554" s="182">
        <f>IFERROR(_xll.qlIndexFixing(ONIndex1M,I2554,TRUE,_xll.ohTrigger(RecalcTrigger,Trigger1M)),NA())</f>
        <v>1.0324375205721381E-2</v>
      </c>
      <c r="O2554" s="44">
        <f>IFERROR(_xll.qlIndexFixing(ONIndex3M,I2554,TRUE,_xll.ohTrigger(RecalcTrigger,Trigger3M)),NA())</f>
        <v>1.086353737311363E-2</v>
      </c>
      <c r="P2554" s="44">
        <f>IFERROR(_xll.qlIndexFixing(ONIndex6M,I2554,TRUE,_xll.ohTrigger(RecalcTrigger,Trigger6M)),NA())</f>
        <v>1.0263002677621813E-2</v>
      </c>
      <c r="Q2554" s="183">
        <f>IFERROR(_xll.qlIndexFixing(ONIndex1Y,I2554,TRUE,_xll.ohTrigger(RecalcTrigger,Trigger1Y)),NA())</f>
        <v>1.1115994335728629E-2</v>
      </c>
    </row>
    <row r="2555" spans="2:17" x14ac:dyDescent="0.2">
      <c r="B2555" s="39" t="s">
        <v>42</v>
      </c>
      <c r="D2555" s="42">
        <f>_xll.qlCalendarAdvance(Calendar,$D2554,B2555,"f",FALSE)</f>
        <v>57425</v>
      </c>
      <c r="E2555" s="177">
        <f>_xll.qlInterestRateIndexValueDate(IndexON,D2555)</f>
        <v>57425</v>
      </c>
      <c r="F2555" s="193">
        <f>IFERROR(_xll.qlIndexFixing(IndexON,D2555,TRUE,_xll.ohTrigger(RecalcTrigger,TriggerON)),NA())</f>
        <v>9.4383417884458254E-3</v>
      </c>
      <c r="H2555" s="42">
        <f>_xll.qlCalendarAdvance(Calendar,$H2554,B2555,"f",FALSE)</f>
        <v>57425</v>
      </c>
      <c r="I2555" s="177">
        <f>_xll.qlInterestRateIndexValueDate(Index1M,$H2555)</f>
        <v>57427</v>
      </c>
      <c r="J2555" s="182">
        <f>IFERROR(_xll.qlIndexFixing(Index1M,$H2555,TRUE,_xll.ohTrigger(RecalcTrigger,Trigger1M)),NA())</f>
        <v>1.0304462265040004E-2</v>
      </c>
      <c r="K2555" s="44">
        <f>IFERROR(_xll.qlIndexFixing(Index3M,H2555,TRUE,_xll.ohTrigger(RecalcTrigger,Trigger3M)),NA())</f>
        <v>1.0797071767332763E-2</v>
      </c>
      <c r="L2555" s="44">
        <f>IFERROR(_xll.qlIndexFixing(Index6M,$H2555,TRUE,_xll.ohTrigger(RecalcTrigger,Trigger6M)),NA())</f>
        <v>9.9965781188171027E-3</v>
      </c>
      <c r="M2555" s="183">
        <f>IFERROR(_xll.qlIndexFixing(Index1Y,$H2555,TRUE,_xll.ohTrigger(RecalcTrigger,Trigger1Y)),NA())</f>
        <v>1.0906937854332745E-2</v>
      </c>
      <c r="N2555" s="182">
        <f>IFERROR(_xll.qlIndexFixing(ONIndex1M,I2555,TRUE,_xll.ohTrigger(RecalcTrigger,Trigger1M)),NA())</f>
        <v>1.0315084074017378E-2</v>
      </c>
      <c r="O2555" s="44">
        <f>IFERROR(_xll.qlIndexFixing(ONIndex3M,I2555,TRUE,_xll.ohTrigger(RecalcTrigger,Trigger3M)),NA())</f>
        <v>1.0851902257122958E-2</v>
      </c>
      <c r="P2555" s="44">
        <f>IFERROR(_xll.qlIndexFixing(ONIndex6M,I2555,TRUE,_xll.ohTrigger(RecalcTrigger,Trigger6M)),NA())</f>
        <v>1.0240198008828472E-2</v>
      </c>
      <c r="Q2555" s="183">
        <f>IFERROR(_xll.qlIndexFixing(ONIndex1Y,I2555,TRUE,_xll.ohTrigger(RecalcTrigger,Trigger1Y)),NA())</f>
        <v>1.1105438927021538E-2</v>
      </c>
    </row>
    <row r="2556" spans="2:17" x14ac:dyDescent="0.2">
      <c r="B2556" s="39" t="s">
        <v>42</v>
      </c>
      <c r="D2556" s="42">
        <f>_xll.qlCalendarAdvance(Calendar,$D2555,B2556,"f",FALSE)</f>
        <v>57432</v>
      </c>
      <c r="E2556" s="177">
        <f>_xll.qlInterestRateIndexValueDate(IndexON,D2556)</f>
        <v>57432</v>
      </c>
      <c r="F2556" s="193">
        <f>IFERROR(_xll.qlIndexFixing(IndexON,D2556,TRUE,_xll.ohTrigger(RecalcTrigger,TriggerON)),NA())</f>
        <v>9.4383417885257614E-3</v>
      </c>
      <c r="H2556" s="42">
        <f>_xll.qlCalendarAdvance(Calendar,$H2555,B2556,"f",FALSE)</f>
        <v>57432</v>
      </c>
      <c r="I2556" s="177">
        <f>_xll.qlInterestRateIndexValueDate(Index1M,$H2556)</f>
        <v>57434</v>
      </c>
      <c r="J2556" s="182">
        <f>IFERROR(_xll.qlIndexFixing(Index1M,$H2556,TRUE,_xll.ohTrigger(RecalcTrigger,Trigger1M)),NA())</f>
        <v>1.0295737076390196E-2</v>
      </c>
      <c r="K2556" s="44">
        <f>IFERROR(_xll.qlIndexFixing(Index3M,H2556,TRUE,_xll.ohTrigger(RecalcTrigger,Trigger3M)),NA())</f>
        <v>1.0787555539483466E-2</v>
      </c>
      <c r="L2556" s="44">
        <f>IFERROR(_xll.qlIndexFixing(Index6M,$H2556,TRUE,_xll.ohTrigger(RecalcTrigger,Trigger6M)),NA())</f>
        <v>9.979652748916051E-3</v>
      </c>
      <c r="M2556" s="183">
        <f>IFERROR(_xll.qlIndexFixing(Index1Y,$H2556,TRUE,_xll.ohTrigger(RecalcTrigger,Trigger1Y)),NA())</f>
        <v>1.0898543653367078E-2</v>
      </c>
      <c r="N2556" s="182">
        <f>IFERROR(_xll.qlIndexFixing(ONIndex1M,I2556,TRUE,_xll.ohTrigger(RecalcTrigger,Trigger1M)),NA())</f>
        <v>1.0305816979565563E-2</v>
      </c>
      <c r="O2556" s="44">
        <f>IFERROR(_xll.qlIndexFixing(ONIndex3M,I2556,TRUE,_xll.ohTrigger(RecalcTrigger,Trigger3M)),NA())</f>
        <v>1.0840293894052166E-2</v>
      </c>
      <c r="P2556" s="44">
        <f>IFERROR(_xll.qlIndexFixing(ONIndex6M,I2556,TRUE,_xll.ohTrigger(RecalcTrigger,Trigger6M)),NA())</f>
        <v>1.0217545275139628E-2</v>
      </c>
      <c r="Q2556" s="183">
        <f>IFERROR(_xll.qlIndexFixing(ONIndex1Y,I2556,TRUE,_xll.ohTrigger(RecalcTrigger,Trigger1Y)),NA())</f>
        <v>1.1094907739259696E-2</v>
      </c>
    </row>
    <row r="2557" spans="2:17" x14ac:dyDescent="0.2">
      <c r="B2557" s="39" t="s">
        <v>42</v>
      </c>
      <c r="D2557" s="42">
        <f>_xll.qlCalendarAdvance(Calendar,$D2556,B2557,"f",FALSE)</f>
        <v>57439</v>
      </c>
      <c r="E2557" s="177">
        <f>_xll.qlInterestRateIndexValueDate(IndexON,D2557)</f>
        <v>57439</v>
      </c>
      <c r="F2557" s="193">
        <f>IFERROR(_xll.qlIndexFixing(IndexON,D2557,TRUE,_xll.ohTrigger(RecalcTrigger,TriggerON)),NA())</f>
        <v>9.4383417886056975E-3</v>
      </c>
      <c r="H2557" s="42">
        <f>_xll.qlCalendarAdvance(Calendar,$H2556,B2557,"f",FALSE)</f>
        <v>57439</v>
      </c>
      <c r="I2557" s="177">
        <f>_xll.qlInterestRateIndexValueDate(Index1M,$H2557)</f>
        <v>57441</v>
      </c>
      <c r="J2557" s="182">
        <f>IFERROR(_xll.qlIndexFixing(Index1M,$H2557,TRUE,_xll.ohTrigger(RecalcTrigger,Trigger1M)),NA())</f>
        <v>1.0286524252142196E-2</v>
      </c>
      <c r="K2557" s="44">
        <f>IFERROR(_xll.qlIndexFixing(Index3M,H2557,TRUE,_xll.ohTrigger(RecalcTrigger,Trigger3M)),NA())</f>
        <v>1.0776102434321181E-2</v>
      </c>
      <c r="L2557" s="44">
        <f>IFERROR(_xll.qlIndexFixing(Index6M,$H2557,TRUE,_xll.ohTrigger(RecalcTrigger,Trigger6M)),NA())</f>
        <v>9.9551158287297693E-3</v>
      </c>
      <c r="M2557" s="183">
        <f>IFERROR(_xll.qlIndexFixing(Index1Y,$H2557,TRUE,_xll.ohTrigger(RecalcTrigger,Trigger1Y)),NA())</f>
        <v>1.0886982826721391E-2</v>
      </c>
      <c r="N2557" s="182">
        <f>IFERROR(_xll.qlIndexFixing(ONIndex1M,I2557,TRUE,_xll.ohTrigger(RecalcTrigger,Trigger1M)),NA())</f>
        <v>1.0296573987913504E-2</v>
      </c>
      <c r="O2557" s="44">
        <f>IFERROR(_xll.qlIndexFixing(ONIndex3M,I2557,TRUE,_xll.ohTrigger(RecalcTrigger,Trigger3M)),NA())</f>
        <v>1.0828712360240189E-2</v>
      </c>
      <c r="P2557" s="44">
        <f>IFERROR(_xll.qlIndexFixing(ONIndex6M,I2557,TRUE,_xll.ohTrigger(RecalcTrigger,Trigger6M)),NA())</f>
        <v>1.0195044812446596E-2</v>
      </c>
      <c r="Q2557" s="183">
        <f>IFERROR(_xll.qlIndexFixing(ONIndex1Y,I2557,TRUE,_xll.ohTrigger(RecalcTrigger,Trigger1Y)),NA())</f>
        <v>1.10844008398292E-2</v>
      </c>
    </row>
    <row r="2558" spans="2:17" x14ac:dyDescent="0.2">
      <c r="B2558" s="39" t="s">
        <v>42</v>
      </c>
      <c r="D2558" s="42">
        <f>_xll.qlCalendarAdvance(Calendar,$D2557,B2558,"f",FALSE)</f>
        <v>57446</v>
      </c>
      <c r="E2558" s="177">
        <f>_xll.qlInterestRateIndexValueDate(IndexON,D2558)</f>
        <v>57446</v>
      </c>
      <c r="F2558" s="193">
        <f>IFERROR(_xll.qlIndexFixing(IndexON,D2558,TRUE,_xll.ohTrigger(RecalcTrigger,TriggerON)),NA())</f>
        <v>9.4383417885257614E-3</v>
      </c>
      <c r="H2558" s="42">
        <f>_xll.qlCalendarAdvance(Calendar,$H2557,B2558,"f",FALSE)</f>
        <v>57446</v>
      </c>
      <c r="I2558" s="177">
        <f>_xll.qlInterestRateIndexValueDate(Index1M,$H2558)</f>
        <v>57448</v>
      </c>
      <c r="J2558" s="182">
        <f>IFERROR(_xll.qlIndexFixing(Index1M,$H2558,TRUE,_xll.ohTrigger(RecalcTrigger,Trigger1M)),NA())</f>
        <v>1.0277335726715216E-2</v>
      </c>
      <c r="K2558" s="44">
        <f>IFERROR(_xll.qlIndexFixing(Index3M,H2558,TRUE,_xll.ohTrigger(RecalcTrigger,Trigger3M)),NA())</f>
        <v>1.0764676788970903E-2</v>
      </c>
      <c r="L2558" s="44">
        <f>IFERROR(_xll.qlIndexFixing(Index6M,$H2558,TRUE,_xll.ohTrigger(RecalcTrigger,Trigger6M)),NA())</f>
        <v>9.9346212880982738E-3</v>
      </c>
      <c r="M2558" s="183">
        <f>IFERROR(_xll.qlIndexFixing(Index1Y,$H2558,TRUE,_xll.ohTrigger(RecalcTrigger,Trigger1Y)),NA())</f>
        <v>1.0876516371888053E-2</v>
      </c>
      <c r="N2558" s="182">
        <f>IFERROR(_xll.qlIndexFixing(ONIndex1M,I2558,TRUE,_xll.ohTrigger(RecalcTrigger,Trigger1M)),NA())</f>
        <v>1.0287355164448897E-2</v>
      </c>
      <c r="O2558" s="44">
        <f>IFERROR(_xll.qlIndexFixing(ONIndex3M,I2558,TRUE,_xll.ohTrigger(RecalcTrigger,Trigger3M)),NA())</f>
        <v>1.081715773226577E-2</v>
      </c>
      <c r="P2558" s="44">
        <f>IFERROR(_xll.qlIndexFixing(ONIndex6M,I2558,TRUE,_xll.ohTrigger(RecalcTrigger,Trigger6M)),NA())</f>
        <v>1.0172696957200245E-2</v>
      </c>
      <c r="Q2558" s="183">
        <f>IFERROR(_xll.qlIndexFixing(ONIndex1Y,I2558,TRUE,_xll.ohTrigger(RecalcTrigger,Trigger1Y)),NA())</f>
        <v>1.107391829627602E-2</v>
      </c>
    </row>
    <row r="2559" spans="2:17" x14ac:dyDescent="0.2">
      <c r="B2559" s="39" t="s">
        <v>42</v>
      </c>
      <c r="D2559" s="42">
        <f>_xll.qlCalendarAdvance(Calendar,$D2558,B2559,"f",FALSE)</f>
        <v>57453</v>
      </c>
      <c r="E2559" s="177">
        <f>_xll.qlInterestRateIndexValueDate(IndexON,D2559)</f>
        <v>57453</v>
      </c>
      <c r="F2559" s="193">
        <f>IFERROR(_xll.qlIndexFixing(IndexON,D2559,TRUE,_xll.ohTrigger(RecalcTrigger,TriggerON)),NA())</f>
        <v>9.4383417884458254E-3</v>
      </c>
      <c r="H2559" s="42">
        <f>_xll.qlCalendarAdvance(Calendar,$H2558,B2559,"f",FALSE)</f>
        <v>57453</v>
      </c>
      <c r="I2559" s="177">
        <f>_xll.qlInterestRateIndexValueDate(Index1M,$H2559)</f>
        <v>57459</v>
      </c>
      <c r="J2559" s="182">
        <f>IFERROR(_xll.qlIndexFixing(Index1M,$H2559,TRUE,_xll.ohTrigger(RecalcTrigger,Trigger1M)),NA())</f>
        <v>1.026345111036342E-2</v>
      </c>
      <c r="K2559" s="44">
        <f>IFERROR(_xll.qlIndexFixing(Index3M,H2559,TRUE,_xll.ohTrigger(RecalcTrigger,Trigger3M)),NA())</f>
        <v>1.0746777867238889E-2</v>
      </c>
      <c r="L2559" s="44">
        <f>IFERROR(_xll.qlIndexFixing(Index6M,$H2559,TRUE,_xll.ohTrigger(RecalcTrigger,Trigger6M)),NA())</f>
        <v>9.9052465979281232E-3</v>
      </c>
      <c r="M2559" s="183">
        <f>IFERROR(_xll.qlIndexFixing(Index1Y,$H2559,TRUE,_xll.ohTrigger(RecalcTrigger,Trigger1Y)),NA())</f>
        <v>1.0862534503124714E-2</v>
      </c>
      <c r="N2559" s="182">
        <f>IFERROR(_xll.qlIndexFixing(ONIndex1M,I2559,TRUE,_xll.ohTrigger(RecalcTrigger,Trigger1M)),NA())</f>
        <v>1.0275538009274499E-2</v>
      </c>
      <c r="O2559" s="44">
        <f>IFERROR(_xll.qlIndexFixing(ONIndex3M,I2559,TRUE,_xll.ohTrigger(RecalcTrigger,Trigger3M)),NA())</f>
        <v>1.0802341439912766E-2</v>
      </c>
      <c r="P2559" s="44">
        <f>IFERROR(_xll.qlIndexFixing(ONIndex6M,I2559,TRUE,_xll.ohTrigger(RecalcTrigger,Trigger6M)),NA())</f>
        <v>1.0144188780980556E-2</v>
      </c>
      <c r="Q2559" s="183">
        <f>IFERROR(_xll.qlIndexFixing(ONIndex1Y,I2559,TRUE,_xll.ohTrigger(RecalcTrigger,Trigger1Y)),NA())</f>
        <v>1.1060476636810535E-2</v>
      </c>
    </row>
    <row r="2560" spans="2:17" x14ac:dyDescent="0.2">
      <c r="B2560" s="39" t="s">
        <v>42</v>
      </c>
      <c r="D2560" s="42">
        <f>_xll.qlCalendarAdvance(Calendar,$D2559,B2560,"f",FALSE)</f>
        <v>57460</v>
      </c>
      <c r="E2560" s="177">
        <f>_xll.qlInterestRateIndexValueDate(IndexON,D2560)</f>
        <v>57460</v>
      </c>
      <c r="F2560" s="193">
        <f>IFERROR(_xll.qlIndexFixing(IndexON,D2560,TRUE,_xll.ohTrigger(RecalcTrigger,TriggerON)),NA())</f>
        <v>9.4383417885257614E-3</v>
      </c>
      <c r="H2560" s="42">
        <f>_xll.qlCalendarAdvance(Calendar,$H2559,B2560,"f",FALSE)</f>
        <v>57460</v>
      </c>
      <c r="I2560" s="177">
        <f>_xll.qlInterestRateIndexValueDate(Index1M,$H2560)</f>
        <v>57462</v>
      </c>
      <c r="J2560" s="182">
        <f>IFERROR(_xll.qlIndexFixing(Index1M,$H2560,TRUE,_xll.ohTrigger(RecalcTrigger,Trigger1M)),NA())</f>
        <v>1.0259031833942139E-2</v>
      </c>
      <c r="K2560" s="44">
        <f>IFERROR(_xll.qlIndexFixing(Index3M,H2560,TRUE,_xll.ohTrigger(RecalcTrigger,Trigger3M)),NA())</f>
        <v>1.0741908183356378E-2</v>
      </c>
      <c r="L2560" s="44">
        <f>IFERROR(_xll.qlIndexFixing(Index6M,$H2560,TRUE,_xll.ohTrigger(RecalcTrigger,Trigger6M)),NA())</f>
        <v>9.8941070805743155E-3</v>
      </c>
      <c r="M2560" s="183">
        <f>IFERROR(_xll.qlIndexFixing(Index1Y,$H2560,TRUE,_xll.ohTrigger(RecalcTrigger,Trigger1Y)),NA())</f>
        <v>1.0857248964354685E-2</v>
      </c>
      <c r="N2560" s="182">
        <f>IFERROR(_xll.qlIndexFixing(ONIndex1M,I2560,TRUE,_xll.ohTrigger(RecalcTrigger,Trigger1M)),NA())</f>
        <v>1.0267682229727626E-2</v>
      </c>
      <c r="O2560" s="44">
        <f>IFERROR(_xll.qlIndexFixing(ONIndex3M,I2560,TRUE,_xll.ohTrigger(RecalcTrigger,Trigger3M)),NA())</f>
        <v>1.0792488771711461E-2</v>
      </c>
      <c r="P2560" s="44">
        <f>IFERROR(_xll.qlIndexFixing(ONIndex6M,I2560,TRUE,_xll.ohTrigger(RecalcTrigger,Trigger6M)),NA())</f>
        <v>1.0125324141530001E-2</v>
      </c>
      <c r="Q2560" s="183">
        <f>IFERROR(_xll.qlIndexFixing(ONIndex1Y,I2560,TRUE,_xll.ohTrigger(RecalcTrigger,Trigger1Y)),NA())</f>
        <v>1.1051538030795172E-2</v>
      </c>
    </row>
    <row r="2561" spans="2:17" x14ac:dyDescent="0.2">
      <c r="B2561" s="39" t="s">
        <v>42</v>
      </c>
      <c r="D2561" s="42">
        <f>_xll.qlCalendarAdvance(Calendar,$D2560,B2561,"f",FALSE)</f>
        <v>57467</v>
      </c>
      <c r="E2561" s="177">
        <f>_xll.qlInterestRateIndexValueDate(IndexON,D2561)</f>
        <v>57467</v>
      </c>
      <c r="F2561" s="193">
        <f>IFERROR(_xll.qlIndexFixing(IndexON,D2561,TRUE,_xll.ohTrigger(RecalcTrigger,TriggerON)),NA())</f>
        <v>9.4383417884458254E-3</v>
      </c>
      <c r="H2561" s="42">
        <f>_xll.qlCalendarAdvance(Calendar,$H2560,B2561,"f",FALSE)</f>
        <v>57467</v>
      </c>
      <c r="I2561" s="177">
        <f>_xll.qlInterestRateIndexValueDate(Index1M,$H2561)</f>
        <v>57469</v>
      </c>
      <c r="J2561" s="182">
        <f>IFERROR(_xll.qlIndexFixing(Index1M,$H2561,TRUE,_xll.ohTrigger(RecalcTrigger,Trigger1M)),NA())</f>
        <v>1.024991659739464E-2</v>
      </c>
      <c r="K2561" s="44">
        <f>IFERROR(_xll.qlIndexFixing(Index3M,H2561,TRUE,_xll.ohTrigger(RecalcTrigger,Trigger3M)),NA())</f>
        <v>1.0728630616627655E-2</v>
      </c>
      <c r="L2561" s="44">
        <f>IFERROR(_xll.qlIndexFixing(Index6M,$H2561,TRUE,_xll.ohTrigger(RecalcTrigger,Trigger6M)),NA())</f>
        <v>9.874088079720322E-3</v>
      </c>
      <c r="M2561" s="183">
        <f>IFERROR(_xll.qlIndexFixing(Index1Y,$H2561,TRUE,_xll.ohTrigger(RecalcTrigger,Trigger1Y)),NA())</f>
        <v>1.0847390927477413E-2</v>
      </c>
      <c r="N2561" s="182">
        <f>IFERROR(_xll.qlIndexFixing(ONIndex1M,I2561,TRUE,_xll.ohTrigger(RecalcTrigger,Trigger1M)),NA())</f>
        <v>1.0259844357456416E-2</v>
      </c>
      <c r="O2561" s="44">
        <f>IFERROR(_xll.qlIndexFixing(ONIndex3M,I2561,TRUE,_xll.ohTrigger(RecalcTrigger,Trigger3M)),NA())</f>
        <v>1.0782656047316763E-2</v>
      </c>
      <c r="P2561" s="44">
        <f>IFERROR(_xll.qlIndexFixing(ONIndex6M,I2561,TRUE,_xll.ohTrigger(RecalcTrigger,Trigger6M)),NA())</f>
        <v>1.0106572398091984E-2</v>
      </c>
      <c r="Q2561" s="183">
        <f>IFERROR(_xll.qlIndexFixing(ONIndex1Y,I2561,TRUE,_xll.ohTrigger(RecalcTrigger,Trigger1Y)),NA())</f>
        <v>1.1042617474341654E-2</v>
      </c>
    </row>
    <row r="2562" spans="2:17" x14ac:dyDescent="0.2">
      <c r="B2562" s="39" t="s">
        <v>42</v>
      </c>
      <c r="D2562" s="42">
        <f>_xll.qlCalendarAdvance(Calendar,$D2561,B2562,"f",FALSE)</f>
        <v>57474</v>
      </c>
      <c r="E2562" s="177">
        <f>_xll.qlInterestRateIndexValueDate(IndexON,D2562)</f>
        <v>57474</v>
      </c>
      <c r="F2562" s="193">
        <f>IFERROR(_xll.qlIndexFixing(IndexON,D2562,TRUE,_xll.ohTrigger(RecalcTrigger,TriggerON)),NA())</f>
        <v>9.4383417884458254E-3</v>
      </c>
      <c r="H2562" s="42">
        <f>_xll.qlCalendarAdvance(Calendar,$H2561,B2562,"f",FALSE)</f>
        <v>57474</v>
      </c>
      <c r="I2562" s="177">
        <f>_xll.qlInterestRateIndexValueDate(Index1M,$H2562)</f>
        <v>57476</v>
      </c>
      <c r="J2562" s="182">
        <f>IFERROR(_xll.qlIndexFixing(Index1M,$H2562,TRUE,_xll.ohTrigger(RecalcTrigger,Trigger1M)),NA())</f>
        <v>1.0240825921275671E-2</v>
      </c>
      <c r="K2562" s="44">
        <f>IFERROR(_xll.qlIndexFixing(Index3M,H2562,TRUE,_xll.ohTrigger(RecalcTrigger,Trigger3M)),NA())</f>
        <v>1.0717320561274965E-2</v>
      </c>
      <c r="L2562" s="44">
        <f>IFERROR(_xll.qlIndexFixing(Index6M,$H2562,TRUE,_xll.ohTrigger(RecalcTrigger,Trigger6M)),NA())</f>
        <v>9.8542282582054427E-3</v>
      </c>
      <c r="M2562" s="183">
        <f>IFERROR(_xll.qlIndexFixing(Index1Y,$H2562,TRUE,_xll.ohTrigger(RecalcTrigger,Trigger1Y)),NA())</f>
        <v>1.0837559628178832E-2</v>
      </c>
      <c r="N2562" s="182">
        <f>IFERROR(_xll.qlIndexFixing(ONIndex1M,I2562,TRUE,_xll.ohTrigger(RecalcTrigger,Trigger1M)),NA())</f>
        <v>1.0250722860858374E-2</v>
      </c>
      <c r="O2562" s="44">
        <f>IFERROR(_xll.qlIndexFixing(ONIndex3M,I2562,TRUE,_xll.ohTrigger(RecalcTrigger,Trigger3M)),NA())</f>
        <v>1.0771209806881288E-2</v>
      </c>
      <c r="P2562" s="44">
        <f>IFERROR(_xll.qlIndexFixing(ONIndex6M,I2562,TRUE,_xll.ohTrigger(RecalcTrigger,Trigger6M)),NA())</f>
        <v>1.008483833474294E-2</v>
      </c>
      <c r="Q2562" s="183">
        <f>IFERROR(_xll.qlIndexFixing(ONIndex1Y,I2562,TRUE,_xll.ohTrigger(RecalcTrigger,Trigger1Y)),NA())</f>
        <v>1.10322330281587E-2</v>
      </c>
    </row>
    <row r="2563" spans="2:17" x14ac:dyDescent="0.2">
      <c r="B2563" s="39" t="s">
        <v>42</v>
      </c>
      <c r="D2563" s="42">
        <f>_xll.qlCalendarAdvance(Calendar,$D2562,B2563,"f",FALSE)</f>
        <v>57481</v>
      </c>
      <c r="E2563" s="177">
        <f>_xll.qlInterestRateIndexValueDate(IndexON,D2563)</f>
        <v>57481</v>
      </c>
      <c r="F2563" s="193">
        <f>IFERROR(_xll.qlIndexFixing(IndexON,D2563,TRUE,_xll.ohTrigger(RecalcTrigger,TriggerON)),NA())</f>
        <v>9.4383417884458254E-3</v>
      </c>
      <c r="H2563" s="42">
        <f>_xll.qlCalendarAdvance(Calendar,$H2562,B2563,"f",FALSE)</f>
        <v>57481</v>
      </c>
      <c r="I2563" s="177">
        <f>_xll.qlInterestRateIndexValueDate(Index1M,$H2563)</f>
        <v>57483</v>
      </c>
      <c r="J2563" s="182">
        <f>IFERROR(_xll.qlIndexFixing(Index1M,$H2563,TRUE,_xll.ohTrigger(RecalcTrigger,Trigger1M)),NA())</f>
        <v>1.023175987098582E-2</v>
      </c>
      <c r="K2563" s="44">
        <f>IFERROR(_xll.qlIndexFixing(Index3M,H2563,TRUE,_xll.ohTrigger(RecalcTrigger,Trigger3M)),NA())</f>
        <v>1.0706038367709194E-2</v>
      </c>
      <c r="L2563" s="44">
        <f>IFERROR(_xll.qlIndexFixing(Index6M,$H2563,TRUE,_xll.ohTrigger(RecalcTrigger,Trigger6M)),NA())</f>
        <v>9.8345279491107006E-3</v>
      </c>
      <c r="M2563" s="183">
        <f>IFERROR(_xll.qlIndexFixing(Index1Y,$H2563,TRUE,_xll.ohTrigger(RecalcTrigger,Trigger1Y)),NA())</f>
        <v>1.0827755133831317E-2</v>
      </c>
      <c r="N2563" s="182">
        <f>IFERROR(_xll.qlIndexFixing(ONIndex1M,I2563,TRUE,_xll.ohTrigger(RecalcTrigger,Trigger1M)),NA())</f>
        <v>1.0241625859466197E-2</v>
      </c>
      <c r="O2563" s="44">
        <f>IFERROR(_xll.qlIndexFixing(ONIndex3M,I2563,TRUE,_xll.ohTrigger(RecalcTrigger,Trigger3M)),NA())</f>
        <v>1.0759790854377727E-2</v>
      </c>
      <c r="P2563" s="44">
        <f>IFERROR(_xll.qlIndexFixing(ONIndex6M,I2563,TRUE,_xll.ohTrigger(RecalcTrigger,Trigger6M)),NA())</f>
        <v>1.0063258559656063E-2</v>
      </c>
      <c r="Q2563" s="183">
        <f>IFERROR(_xll.qlIndexFixing(ONIndex1Y,I2563,TRUE,_xll.ohTrigger(RecalcTrigger,Trigger1Y)),NA())</f>
        <v>1.1021873274783545E-2</v>
      </c>
    </row>
    <row r="2564" spans="2:17" x14ac:dyDescent="0.2">
      <c r="B2564" s="39" t="s">
        <v>42</v>
      </c>
      <c r="D2564" s="42">
        <f>_xll.qlCalendarAdvance(Calendar,$D2563,B2564,"f",FALSE)</f>
        <v>57488</v>
      </c>
      <c r="E2564" s="177">
        <f>_xll.qlInterestRateIndexValueDate(IndexON,D2564)</f>
        <v>57488</v>
      </c>
      <c r="F2564" s="193">
        <f>IFERROR(_xll.qlIndexFixing(IndexON,D2564,TRUE,_xll.ohTrigger(RecalcTrigger,TriggerON)),NA())</f>
        <v>9.4383417885257614E-3</v>
      </c>
      <c r="H2564" s="42">
        <f>_xll.qlCalendarAdvance(Calendar,$H2563,B2564,"f",FALSE)</f>
        <v>57488</v>
      </c>
      <c r="I2564" s="177">
        <f>_xll.qlInterestRateIndexValueDate(Index1M,$H2564)</f>
        <v>57490</v>
      </c>
      <c r="J2564" s="182">
        <f>IFERROR(_xll.qlIndexFixing(Index1M,$H2564,TRUE,_xll.ohTrigger(RecalcTrigger,Trigger1M)),NA())</f>
        <v>1.0222718511925674E-2</v>
      </c>
      <c r="K2564" s="44">
        <f>IFERROR(_xll.qlIndexFixing(Index3M,H2564,TRUE,_xll.ohTrigger(RecalcTrigger,Trigger3M)),NA())</f>
        <v>1.0694784112340712E-2</v>
      </c>
      <c r="L2564" s="44">
        <f>IFERROR(_xll.qlIndexFixing(Index6M,$H2564,TRUE,_xll.ohTrigger(RecalcTrigger,Trigger6M)),NA())</f>
        <v>9.8149874855417481E-3</v>
      </c>
      <c r="M2564" s="183">
        <f>IFERROR(_xll.qlIndexFixing(Index1Y,$H2564,TRUE,_xll.ohTrigger(RecalcTrigger,Trigger1Y)),NA())</f>
        <v>1.0817977511807677E-2</v>
      </c>
      <c r="N2564" s="182">
        <f>IFERROR(_xll.qlIndexFixing(ONIndex1M,I2564,TRUE,_xll.ohTrigger(RecalcTrigger,Trigger1M)),NA())</f>
        <v>1.0232553418587642E-2</v>
      </c>
      <c r="O2564" s="44">
        <f>IFERROR(_xll.qlIndexFixing(ONIndex3M,I2564,TRUE,_xll.ohTrigger(RecalcTrigger,Trigger3M)),NA())</f>
        <v>1.0748399266224951E-2</v>
      </c>
      <c r="P2564" s="44">
        <f>IFERROR(_xll.qlIndexFixing(ONIndex6M,I2564,TRUE,_xll.ohTrigger(RecalcTrigger,Trigger6M)),NA())</f>
        <v>1.0041833409202283E-2</v>
      </c>
      <c r="Q2564" s="183">
        <f>IFERROR(_xll.qlIndexFixing(ONIndex1Y,I2564,TRUE,_xll.ohTrigger(RecalcTrigger,Trigger1Y)),NA())</f>
        <v>1.101153828168222E-2</v>
      </c>
    </row>
    <row r="2565" spans="2:17" x14ac:dyDescent="0.2">
      <c r="B2565" s="39" t="s">
        <v>42</v>
      </c>
      <c r="D2565" s="42">
        <f>_xll.qlCalendarAdvance(Calendar,$D2564,B2565,"f",FALSE)</f>
        <v>57495</v>
      </c>
      <c r="E2565" s="177">
        <f>_xll.qlInterestRateIndexValueDate(IndexON,D2565)</f>
        <v>57495</v>
      </c>
      <c r="F2565" s="193">
        <f>IFERROR(_xll.qlIndexFixing(IndexON,D2565,TRUE,_xll.ohTrigger(RecalcTrigger,TriggerON)),NA())</f>
        <v>9.4383417885257614E-3</v>
      </c>
      <c r="H2565" s="42">
        <f>_xll.qlCalendarAdvance(Calendar,$H2564,B2565,"f",FALSE)</f>
        <v>57495</v>
      </c>
      <c r="I2565" s="177">
        <f>_xll.qlInterestRateIndexValueDate(Index1M,$H2565)</f>
        <v>57497</v>
      </c>
      <c r="J2565" s="182">
        <f>IFERROR(_xll.qlIndexFixing(Index1M,$H2565,TRUE,_xll.ohTrigger(RecalcTrigger,Trigger1M)),NA())</f>
        <v>1.0213701909495823E-2</v>
      </c>
      <c r="K2565" s="44">
        <f>IFERROR(_xll.qlIndexFixing(Index3M,H2565,TRUE,_xll.ohTrigger(RecalcTrigger,Trigger3M)),NA())</f>
        <v>1.0683557871578183E-2</v>
      </c>
      <c r="L2565" s="44">
        <f>IFERROR(_xll.qlIndexFixing(Index6M,$H2565,TRUE,_xll.ohTrigger(RecalcTrigger,Trigger6M)),NA())</f>
        <v>9.7956072006336169E-3</v>
      </c>
      <c r="M2565" s="183">
        <f>IFERROR(_xll.qlIndexFixing(Index1Y,$H2565,TRUE,_xll.ohTrigger(RecalcTrigger,Trigger1Y)),NA())</f>
        <v>1.0808226829479198E-2</v>
      </c>
      <c r="N2565" s="182">
        <f>IFERROR(_xll.qlIndexFixing(ONIndex1M,I2565,TRUE,_xll.ohTrigger(RecalcTrigger,Trigger1M)),NA())</f>
        <v>1.0223505603770278E-2</v>
      </c>
      <c r="O2565" s="44">
        <f>IFERROR(_xll.qlIndexFixing(ONIndex3M,I2565,TRUE,_xll.ohTrigger(RecalcTrigger,Trigger3M)),NA())</f>
        <v>1.0737035119001703E-2</v>
      </c>
      <c r="P2565" s="44">
        <f>IFERROR(_xll.qlIndexFixing(ONIndex6M,I2565,TRUE,_xll.ohTrigger(RecalcTrigger,Trigger6M)),NA())</f>
        <v>1.0020563219752532E-2</v>
      </c>
      <c r="Q2565" s="183">
        <f>IFERROR(_xll.qlIndexFixing(ONIndex1Y,I2565,TRUE,_xll.ohTrigger(RecalcTrigger,Trigger1Y)),NA())</f>
        <v>1.1001228116400696E-2</v>
      </c>
    </row>
    <row r="2566" spans="2:17" x14ac:dyDescent="0.2">
      <c r="B2566" s="39" t="s">
        <v>42</v>
      </c>
      <c r="D2566" s="42">
        <f>_xll.qlCalendarAdvance(Calendar,$D2565,B2566,"f",FALSE)</f>
        <v>57502</v>
      </c>
      <c r="E2566" s="177">
        <f>_xll.qlInterestRateIndexValueDate(IndexON,D2566)</f>
        <v>57502</v>
      </c>
      <c r="F2566" s="193">
        <f>IFERROR(_xll.qlIndexFixing(IndexON,D2566,TRUE,_xll.ohTrigger(RecalcTrigger,TriggerON)),NA())</f>
        <v>9.4383417885257614E-3</v>
      </c>
      <c r="H2566" s="42">
        <f>_xll.qlCalendarAdvance(Calendar,$H2565,B2566,"f",FALSE)</f>
        <v>57502</v>
      </c>
      <c r="I2566" s="177">
        <f>_xll.qlInterestRateIndexValueDate(Index1M,$H2566)</f>
        <v>57504</v>
      </c>
      <c r="J2566" s="182">
        <f>IFERROR(_xll.qlIndexFixing(Index1M,$H2566,TRUE,_xll.ohTrigger(RecalcTrigger,Trigger1M)),NA())</f>
        <v>1.0204710129096854E-2</v>
      </c>
      <c r="K2566" s="44">
        <f>IFERROR(_xll.qlIndexFixing(Index3M,H2566,TRUE,_xll.ohTrigger(RecalcTrigger,Trigger3M)),NA())</f>
        <v>1.0672359721830275E-2</v>
      </c>
      <c r="L2566" s="44">
        <f>IFERROR(_xll.qlIndexFixing(Index6M,$H2566,TRUE,_xll.ohTrigger(RecalcTrigger,Trigger6M)),NA())</f>
        <v>9.776387427542511E-3</v>
      </c>
      <c r="M2566" s="183">
        <f>IFERROR(_xll.qlIndexFixing(Index1Y,$H2566,TRUE,_xll.ohTrigger(RecalcTrigger,Trigger1Y)),NA())</f>
        <v>1.0798503154217166E-2</v>
      </c>
      <c r="N2566" s="182">
        <f>IFERROR(_xll.qlIndexFixing(ONIndex1M,I2566,TRUE,_xll.ohTrigger(RecalcTrigger,Trigger1M)),NA())</f>
        <v>1.0214482480321863E-2</v>
      </c>
      <c r="O2566" s="44">
        <f>IFERROR(_xll.qlIndexFixing(ONIndex3M,I2566,TRUE,_xll.ohTrigger(RecalcTrigger,Trigger3M)),NA())</f>
        <v>1.072569848904692E-2</v>
      </c>
      <c r="P2566" s="44">
        <f>IFERROR(_xll.qlIndexFixing(ONIndex6M,I2566,TRUE,_xll.ohTrigger(RecalcTrigger,Trigger6M)),NA())</f>
        <v>9.9994483273579959E-3</v>
      </c>
      <c r="Q2566" s="183">
        <f>IFERROR(_xll.qlIndexFixing(ONIndex1Y,I2566,TRUE,_xll.ohTrigger(RecalcTrigger,Trigger1Y)),NA())</f>
        <v>1.0990942846245133E-2</v>
      </c>
    </row>
    <row r="2567" spans="2:17" x14ac:dyDescent="0.2">
      <c r="B2567" s="39" t="s">
        <v>42</v>
      </c>
      <c r="D2567" s="42">
        <f>_xll.qlCalendarAdvance(Calendar,$D2566,B2567,"f",FALSE)</f>
        <v>57509</v>
      </c>
      <c r="E2567" s="177">
        <f>_xll.qlInterestRateIndexValueDate(IndexON,D2567)</f>
        <v>57509</v>
      </c>
      <c r="F2567" s="193">
        <f>IFERROR(_xll.qlIndexFixing(IndexON,D2567,TRUE,_xll.ohTrigger(RecalcTrigger,TriggerON)),NA())</f>
        <v>9.4383417885257614E-3</v>
      </c>
      <c r="H2567" s="42">
        <f>_xll.qlCalendarAdvance(Calendar,$H2566,B2567,"f",FALSE)</f>
        <v>57509</v>
      </c>
      <c r="I2567" s="177">
        <f>_xll.qlInterestRateIndexValueDate(Index1M,$H2567)</f>
        <v>57511</v>
      </c>
      <c r="J2567" s="182">
        <f>IFERROR(_xll.qlIndexFixing(Index1M,$H2567,TRUE,_xll.ohTrigger(RecalcTrigger,Trigger1M)),NA())</f>
        <v>1.0195743236129356E-2</v>
      </c>
      <c r="K2567" s="44">
        <f>IFERROR(_xll.qlIndexFixing(Index3M,H2567,TRUE,_xll.ohTrigger(RecalcTrigger,Trigger3M)),NA())</f>
        <v>1.0661189739506506E-2</v>
      </c>
      <c r="L2567" s="44">
        <f>IFERROR(_xll.qlIndexFixing(Index6M,$H2567,TRUE,_xll.ohTrigger(RecalcTrigger,Trigger6M)),NA())</f>
        <v>9.7573284994540224E-3</v>
      </c>
      <c r="M2567" s="183">
        <f>IFERROR(_xll.qlIndexFixing(Index1Y,$H2567,TRUE,_xll.ohTrigger(RecalcTrigger,Trigger1Y)),NA())</f>
        <v>1.0788806553392214E-2</v>
      </c>
      <c r="N2567" s="182">
        <f>IFERROR(_xll.qlIndexFixing(ONIndex1M,I2567,TRUE,_xll.ohTrigger(RecalcTrigger,Trigger1M)),NA())</f>
        <v>1.02054841138699E-2</v>
      </c>
      <c r="O2567" s="44">
        <f>IFERROR(_xll.qlIndexFixing(ONIndex3M,I2567,TRUE,_xll.ohTrigger(RecalcTrigger,Trigger3M)),NA())</f>
        <v>1.0714389452939344E-2</v>
      </c>
      <c r="P2567" s="44">
        <f>IFERROR(_xll.qlIndexFixing(ONIndex6M,I2567,TRUE,_xll.ohTrigger(RecalcTrigger,Trigger6M)),NA())</f>
        <v>9.9784890681497984E-3</v>
      </c>
      <c r="Q2567" s="183">
        <f>IFERROR(_xll.qlIndexFixing(ONIndex1Y,I2567,TRUE,_xll.ohTrigger(RecalcTrigger,Trigger1Y)),NA())</f>
        <v>1.0980682538761499E-2</v>
      </c>
    </row>
    <row r="2568" spans="2:17" x14ac:dyDescent="0.2">
      <c r="B2568" s="39" t="s">
        <v>42</v>
      </c>
      <c r="D2568" s="42">
        <f>_xll.qlCalendarAdvance(Calendar,$D2567,B2568,"f",FALSE)</f>
        <v>57516</v>
      </c>
      <c r="E2568" s="177">
        <f>_xll.qlInterestRateIndexValueDate(IndexON,D2568)</f>
        <v>57516</v>
      </c>
      <c r="F2568" s="193">
        <f>IFERROR(_xll.qlIndexFixing(IndexON,D2568,TRUE,_xll.ohTrigger(RecalcTrigger,TriggerON)),NA())</f>
        <v>9.4383417885257614E-3</v>
      </c>
      <c r="H2568" s="42">
        <f>_xll.qlCalendarAdvance(Calendar,$H2567,B2568,"f",FALSE)</f>
        <v>57516</v>
      </c>
      <c r="I2568" s="177">
        <f>_xll.qlInterestRateIndexValueDate(Index1M,$H2568)</f>
        <v>57518</v>
      </c>
      <c r="J2568" s="182">
        <f>IFERROR(_xll.qlIndexFixing(Index1M,$H2568,TRUE,_xll.ohTrigger(RecalcTrigger,Trigger1M)),NA())</f>
        <v>1.0186801295996493E-2</v>
      </c>
      <c r="K2568" s="44">
        <f>IFERROR(_xll.qlIndexFixing(Index3M,H2568,TRUE,_xll.ohTrigger(RecalcTrigger,Trigger3M)),NA())</f>
        <v>1.0650048001013841E-2</v>
      </c>
      <c r="L2568" s="44">
        <f>IFERROR(_xll.qlIndexFixing(Index6M,$H2568,TRUE,_xll.ohTrigger(RecalcTrigger,Trigger6M)),NA())</f>
        <v>9.7384307495787942E-3</v>
      </c>
      <c r="M2568" s="183">
        <f>IFERROR(_xll.qlIndexFixing(Index1Y,$H2568,TRUE,_xll.ohTrigger(RecalcTrigger,Trigger1Y)),NA())</f>
        <v>1.0779137094374973E-2</v>
      </c>
      <c r="N2568" s="182">
        <f>IFERROR(_xll.qlIndexFixing(ONIndex1M,I2568,TRUE,_xll.ohTrigger(RecalcTrigger,Trigger1M)),NA())</f>
        <v>1.019651056932247E-2</v>
      </c>
      <c r="O2568" s="44">
        <f>IFERROR(_xll.qlIndexFixing(ONIndex3M,I2568,TRUE,_xll.ohTrigger(RecalcTrigger,Trigger3M)),NA())</f>
        <v>1.0703108086937974E-2</v>
      </c>
      <c r="P2568" s="44">
        <f>IFERROR(_xll.qlIndexFixing(ONIndex6M,I2568,TRUE,_xll.ohTrigger(RecalcTrigger,Trigger6M)),NA())</f>
        <v>9.9576857785788064E-3</v>
      </c>
      <c r="Q2568" s="183">
        <f>IFERROR(_xll.qlIndexFixing(ONIndex1Y,I2568,TRUE,_xll.ohTrigger(RecalcTrigger,Trigger1Y)),NA())</f>
        <v>1.0970447261096083E-2</v>
      </c>
    </row>
    <row r="2569" spans="2:17" x14ac:dyDescent="0.2">
      <c r="B2569" s="39" t="s">
        <v>42</v>
      </c>
      <c r="D2569" s="42">
        <f>_xll.qlCalendarAdvance(Calendar,$D2568,B2569,"f",FALSE)</f>
        <v>57523</v>
      </c>
      <c r="E2569" s="177">
        <f>_xll.qlInterestRateIndexValueDate(IndexON,D2569)</f>
        <v>57523</v>
      </c>
      <c r="F2569" s="193">
        <f>IFERROR(_xll.qlIndexFixing(IndexON,D2569,TRUE,_xll.ohTrigger(RecalcTrigger,TriggerON)),NA())</f>
        <v>9.4383417884458254E-3</v>
      </c>
      <c r="H2569" s="42">
        <f>_xll.qlCalendarAdvance(Calendar,$H2568,B2569,"f",FALSE)</f>
        <v>57523</v>
      </c>
      <c r="I2569" s="177">
        <f>_xll.qlInterestRateIndexValueDate(Index1M,$H2569)</f>
        <v>57525</v>
      </c>
      <c r="J2569" s="182">
        <f>IFERROR(_xll.qlIndexFixing(Index1M,$H2569,TRUE,_xll.ohTrigger(RecalcTrigger,Trigger1M)),NA())</f>
        <v>1.0177393569291981E-2</v>
      </c>
      <c r="K2569" s="44">
        <f>IFERROR(_xll.qlIndexFixing(Index3M,H2569,TRUE,_xll.ohTrigger(RecalcTrigger,Trigger3M)),NA())</f>
        <v>1.0640828891344795E-2</v>
      </c>
      <c r="L2569" s="44">
        <f>IFERROR(_xll.qlIndexFixing(Index6M,$H2569,TRUE,_xll.ohTrigger(RecalcTrigger,Trigger6M)),NA())</f>
        <v>9.7196945111538337E-3</v>
      </c>
      <c r="M2569" s="183">
        <f>IFERROR(_xll.qlIndexFixing(Index1Y,$H2569,TRUE,_xll.ohTrigger(RecalcTrigger,Trigger1Y)),NA())</f>
        <v>1.0771026418383714E-2</v>
      </c>
      <c r="N2569" s="182">
        <f>IFERROR(_xll.qlIndexFixing(ONIndex1M,I2569,TRUE,_xll.ohTrigger(RecalcTrigger,Trigger1M)),NA())</f>
        <v>1.0187561912626819E-2</v>
      </c>
      <c r="O2569" s="44">
        <f>IFERROR(_xll.qlIndexFixing(ONIndex3M,I2569,TRUE,_xll.ohTrigger(RecalcTrigger,Trigger3M)),NA())</f>
        <v>1.0691854467461681E-2</v>
      </c>
      <c r="P2569" s="44">
        <f>IFERROR(_xll.qlIndexFixing(ONIndex6M,I2569,TRUE,_xll.ohTrigger(RecalcTrigger,Trigger6M)),NA())</f>
        <v>9.9370387946162708E-3</v>
      </c>
      <c r="Q2569" s="183">
        <f>IFERROR(_xll.qlIndexFixing(ONIndex1Y,I2569,TRUE,_xll.ohTrigger(RecalcTrigger,Trigger1Y)),NA())</f>
        <v>1.0960237081034663E-2</v>
      </c>
    </row>
    <row r="2570" spans="2:17" x14ac:dyDescent="0.2">
      <c r="B2570" s="39" t="s">
        <v>42</v>
      </c>
      <c r="D2570" s="42">
        <f>_xll.qlCalendarAdvance(Calendar,$D2569,B2570,"f",FALSE)</f>
        <v>57530</v>
      </c>
      <c r="E2570" s="177">
        <f>_xll.qlInterestRateIndexValueDate(IndexON,D2570)</f>
        <v>57530</v>
      </c>
      <c r="F2570" s="193">
        <f>IFERROR(_xll.qlIndexFixing(IndexON,D2570,TRUE,_xll.ohTrigger(RecalcTrigger,TriggerON)),NA())</f>
        <v>9.4383417885257614E-3</v>
      </c>
      <c r="H2570" s="42">
        <f>_xll.qlCalendarAdvance(Calendar,$H2569,B2570,"f",FALSE)</f>
        <v>57530</v>
      </c>
      <c r="I2570" s="177">
        <f>_xll.qlInterestRateIndexValueDate(Index1M,$H2570)</f>
        <v>57532</v>
      </c>
      <c r="J2570" s="182">
        <f>IFERROR(_xll.qlIndexFixing(Index1M,$H2570,TRUE,_xll.ohTrigger(RecalcTrigger,Trigger1M)),NA())</f>
        <v>1.0168992535831879E-2</v>
      </c>
      <c r="K2570" s="44">
        <f>IFERROR(_xll.qlIndexFixing(Index3M,H2570,TRUE,_xll.ohTrigger(RecalcTrigger,Trigger3M)),NA())</f>
        <v>1.0627849561152234E-2</v>
      </c>
      <c r="L2570" s="44">
        <f>IFERROR(_xll.qlIndexFixing(Index6M,$H2570,TRUE,_xll.ohTrigger(RecalcTrigger,Trigger6M)),NA())</f>
        <v>9.7011201174450976E-3</v>
      </c>
      <c r="M2570" s="183">
        <f>IFERROR(_xll.qlIndexFixing(Index1Y,$H2570,TRUE,_xll.ohTrigger(RecalcTrigger,Trigger1Y)),NA())</f>
        <v>1.0759879871241581E-2</v>
      </c>
      <c r="N2570" s="182">
        <f>IFERROR(_xll.qlIndexFixing(ONIndex1M,I2570,TRUE,_xll.ohTrigger(RecalcTrigger,Trigger1M)),NA())</f>
        <v>1.0178638208850899E-2</v>
      </c>
      <c r="O2570" s="44">
        <f>IFERROR(_xll.qlIndexFixing(ONIndex3M,I2570,TRUE,_xll.ohTrigger(RecalcTrigger,Trigger3M)),NA())</f>
        <v>1.068062867108921E-2</v>
      </c>
      <c r="P2570" s="44">
        <f>IFERROR(_xll.qlIndexFixing(ONIndex6M,I2570,TRUE,_xll.ohTrigger(RecalcTrigger,Trigger6M)),NA())</f>
        <v>9.9165484526331227E-3</v>
      </c>
      <c r="Q2570" s="183">
        <f>IFERROR(_xll.qlIndexFixing(ONIndex1Y,I2570,TRUE,_xll.ohTrigger(RecalcTrigger,Trigger1Y)),NA())</f>
        <v>1.0950052065803462E-2</v>
      </c>
    </row>
    <row r="2571" spans="2:17" x14ac:dyDescent="0.2">
      <c r="B2571" s="39" t="s">
        <v>42</v>
      </c>
      <c r="D2571" s="42">
        <f>_xll.qlCalendarAdvance(Calendar,$D2570,B2571,"f",FALSE)</f>
        <v>57537</v>
      </c>
      <c r="E2571" s="177">
        <f>_xll.qlInterestRateIndexValueDate(IndexON,D2571)</f>
        <v>57537</v>
      </c>
      <c r="F2571" s="193">
        <f>IFERROR(_xll.qlIndexFixing(IndexON,D2571,TRUE,_xll.ohTrigger(RecalcTrigger,TriggerON)),NA())</f>
        <v>9.4383417885257614E-3</v>
      </c>
      <c r="H2571" s="42">
        <f>_xll.qlCalendarAdvance(Calendar,$H2570,B2571,"f",FALSE)</f>
        <v>57537</v>
      </c>
      <c r="I2571" s="177">
        <f>_xll.qlInterestRateIndexValueDate(Index1M,$H2571)</f>
        <v>57539</v>
      </c>
      <c r="J2571" s="182">
        <f>IFERROR(_xll.qlIndexFixing(Index1M,$H2571,TRUE,_xll.ohTrigger(RecalcTrigger,Trigger1M)),NA())</f>
        <v>1.0160125846601302E-2</v>
      </c>
      <c r="K2571" s="44">
        <f>IFERROR(_xll.qlIndexFixing(Index3M,H2571,TRUE,_xll.ohTrigger(RecalcTrigger,Trigger3M)),NA())</f>
        <v>1.0616793012600627E-2</v>
      </c>
      <c r="L2571" s="44">
        <f>IFERROR(_xll.qlIndexFixing(Index6M,$H2571,TRUE,_xll.ohTrigger(RecalcTrigger,Trigger6M)),NA())</f>
        <v>9.6827079017431702E-3</v>
      </c>
      <c r="M2571" s="183">
        <f>IFERROR(_xll.qlIndexFixing(Index1Y,$H2571,TRUE,_xll.ohTrigger(RecalcTrigger,Trigger1Y)),NA())</f>
        <v>1.0750292241864733E-2</v>
      </c>
      <c r="N2571" s="182">
        <f>IFERROR(_xll.qlIndexFixing(ONIndex1M,I2571,TRUE,_xll.ohTrigger(RecalcTrigger,Trigger1M)),NA())</f>
        <v>1.016973952346234E-2</v>
      </c>
      <c r="O2571" s="44">
        <f>IFERROR(_xll.qlIndexFixing(ONIndex3M,I2571,TRUE,_xll.ohTrigger(RecalcTrigger,Trigger3M)),NA())</f>
        <v>1.0669430774399302E-2</v>
      </c>
      <c r="P2571" s="44">
        <f>IFERROR(_xll.qlIndexFixing(ONIndex6M,I2571,TRUE,_xll.ohTrigger(RecalcTrigger,Trigger6M)),NA())</f>
        <v>9.8962150886006128E-3</v>
      </c>
      <c r="Q2571" s="183">
        <f>IFERROR(_xll.qlIndexFixing(ONIndex1Y,I2571,TRUE,_xll.ohTrigger(RecalcTrigger,Trigger1Y)),NA())</f>
        <v>1.0939892282708641E-2</v>
      </c>
    </row>
    <row r="2572" spans="2:17" x14ac:dyDescent="0.2">
      <c r="B2572" s="39" t="s">
        <v>42</v>
      </c>
      <c r="D2572" s="42">
        <f>_xll.qlCalendarAdvance(Calendar,$D2571,B2572,"f",FALSE)</f>
        <v>57544</v>
      </c>
      <c r="E2572" s="177">
        <f>_xll.qlInterestRateIndexValueDate(IndexON,D2572)</f>
        <v>57544</v>
      </c>
      <c r="F2572" s="193">
        <f>IFERROR(_xll.qlIndexFixing(IndexON,D2572,TRUE,_xll.ohTrigger(RecalcTrigger,TriggerON)),NA())</f>
        <v>9.4383417885257614E-3</v>
      </c>
      <c r="H2572" s="42">
        <f>_xll.qlCalendarAdvance(Calendar,$H2571,B2572,"f",FALSE)</f>
        <v>57544</v>
      </c>
      <c r="I2572" s="177">
        <f>_xll.qlInterestRateIndexValueDate(Index1M,$H2572)</f>
        <v>57546</v>
      </c>
      <c r="J2572" s="182">
        <f>IFERROR(_xll.qlIndexFixing(Index1M,$H2572,TRUE,_xll.ohTrigger(RecalcTrigger,Trigger1M)),NA())</f>
        <v>1.0151284371807715E-2</v>
      </c>
      <c r="K2572" s="44">
        <f>IFERROR(_xll.qlIndexFixing(Index3M,H2572,TRUE,_xll.ohTrigger(RecalcTrigger,Trigger3M)),NA())</f>
        <v>1.0605765013509688E-2</v>
      </c>
      <c r="L2572" s="44">
        <f>IFERROR(_xll.qlIndexFixing(Index6M,$H2572,TRUE,_xll.ohTrigger(RecalcTrigger,Trigger6M)),NA())</f>
        <v>9.664458197368879E-3</v>
      </c>
      <c r="M2572" s="183">
        <f>IFERROR(_xll.qlIndexFixing(Index1Y,$H2572,TRUE,_xll.ohTrigger(RecalcTrigger,Trigger1Y)),NA())</f>
        <v>1.0740732023772244E-2</v>
      </c>
      <c r="N2572" s="182">
        <f>IFERROR(_xll.qlIndexFixing(ONIndex1M,I2572,TRUE,_xll.ohTrigger(RecalcTrigger,Trigger1M)),NA())</f>
        <v>1.0160865921928774E-2</v>
      </c>
      <c r="O2572" s="44">
        <f>IFERROR(_xll.qlIndexFixing(ONIndex3M,I2572,TRUE,_xll.ohTrigger(RecalcTrigger,Trigger3M)),NA())</f>
        <v>1.0658260853491086E-2</v>
      </c>
      <c r="P2572" s="44">
        <f>IFERROR(_xll.qlIndexFixing(ONIndex6M,I2572,TRUE,_xll.ohTrigger(RecalcTrigger,Trigger6M)),NA())</f>
        <v>9.8760390390495445E-3</v>
      </c>
      <c r="Q2572" s="183">
        <f>IFERROR(_xll.qlIndexFixing(ONIndex1Y,I2572,TRUE,_xll.ohTrigger(RecalcTrigger,Trigger1Y)),NA())</f>
        <v>1.0929757799296169E-2</v>
      </c>
    </row>
    <row r="2573" spans="2:17" x14ac:dyDescent="0.2">
      <c r="B2573" s="39" t="s">
        <v>42</v>
      </c>
      <c r="D2573" s="42">
        <f>_xll.qlCalendarAdvance(Calendar,$D2572,B2573,"f",FALSE)</f>
        <v>57551</v>
      </c>
      <c r="E2573" s="177">
        <f>_xll.qlInterestRateIndexValueDate(IndexON,D2573)</f>
        <v>57551</v>
      </c>
      <c r="F2573" s="193">
        <f>IFERROR(_xll.qlIndexFixing(IndexON,D2573,TRUE,_xll.ohTrigger(RecalcTrigger,TriggerON)),NA())</f>
        <v>9.4383417885257614E-3</v>
      </c>
      <c r="H2573" s="42">
        <f>_xll.qlCalendarAdvance(Calendar,$H2572,B2573,"f",FALSE)</f>
        <v>57551</v>
      </c>
      <c r="I2573" s="177">
        <f>_xll.qlInterestRateIndexValueDate(Index1M,$H2573)</f>
        <v>57553</v>
      </c>
      <c r="J2573" s="182">
        <f>IFERROR(_xll.qlIndexFixing(Index1M,$H2573,TRUE,_xll.ohTrigger(RecalcTrigger,Trigger1M)),NA())</f>
        <v>1.0142468176849126E-2</v>
      </c>
      <c r="K2573" s="44">
        <f>IFERROR(_xll.qlIndexFixing(Index3M,H2573,TRUE,_xll.ohTrigger(RecalcTrigger,Trigger3M)),NA())</f>
        <v>1.0594765640286382E-2</v>
      </c>
      <c r="L2573" s="44">
        <f>IFERROR(_xll.qlIndexFixing(Index6M,$H2573,TRUE,_xll.ohTrigger(RecalcTrigger,Trigger6M)),NA())</f>
        <v>9.6463713376685502E-3</v>
      </c>
      <c r="M2573" s="183">
        <f>IFERROR(_xll.qlIndexFixing(Index1Y,$H2573,TRUE,_xll.ohTrigger(RecalcTrigger,Trigger1Y)),NA())</f>
        <v>1.0731199284332789E-2</v>
      </c>
      <c r="N2573" s="182">
        <f>IFERROR(_xll.qlIndexFixing(ONIndex1M,I2573,TRUE,_xll.ohTrigger(RecalcTrigger,Trigger1M)),NA())</f>
        <v>1.0152017469637897E-2</v>
      </c>
      <c r="O2573" s="44">
        <f>IFERROR(_xll.qlIndexFixing(ONIndex3M,I2573,TRUE,_xll.ohTrigger(RecalcTrigger,Trigger3M)),NA())</f>
        <v>1.0647118985023241E-2</v>
      </c>
      <c r="P2573" s="44">
        <f>IFERROR(_xll.qlIndexFixing(ONIndex6M,I2573,TRUE,_xll.ohTrigger(RecalcTrigger,Trigger6M)),NA())</f>
        <v>9.8560206400311046E-3</v>
      </c>
      <c r="Q2573" s="183">
        <f>IFERROR(_xll.qlIndexFixing(ONIndex1Y,I2573,TRUE,_xll.ohTrigger(RecalcTrigger,Trigger1Y)),NA())</f>
        <v>1.0919648683191951E-2</v>
      </c>
    </row>
    <row r="2574" spans="2:17" x14ac:dyDescent="0.2">
      <c r="B2574" s="39" t="s">
        <v>42</v>
      </c>
      <c r="D2574" s="42">
        <f>_xll.qlCalendarAdvance(Calendar,$D2573,B2574,"f",FALSE)</f>
        <v>57558</v>
      </c>
      <c r="E2574" s="177">
        <f>_xll.qlInterestRateIndexValueDate(IndexON,D2574)</f>
        <v>57558</v>
      </c>
      <c r="F2574" s="193">
        <f>IFERROR(_xll.qlIndexFixing(IndexON,D2574,TRUE,_xll.ohTrigger(RecalcTrigger,TriggerON)),NA())</f>
        <v>9.4383417885257614E-3</v>
      </c>
      <c r="H2574" s="42">
        <f>_xll.qlCalendarAdvance(Calendar,$H2573,B2574,"f",FALSE)</f>
        <v>57558</v>
      </c>
      <c r="I2574" s="177">
        <f>_xll.qlInterestRateIndexValueDate(Index1M,$H2574)</f>
        <v>57560</v>
      </c>
      <c r="J2574" s="182">
        <f>IFERROR(_xll.qlIndexFixing(Index1M,$H2574,TRUE,_xll.ohTrigger(RecalcTrigger,Trigger1M)),NA())</f>
        <v>1.0133677327126125E-2</v>
      </c>
      <c r="K2574" s="44">
        <f>IFERROR(_xll.qlIndexFixing(Index3M,H2574,TRUE,_xll.ohTrigger(RecalcTrigger,Trigger3M)),NA())</f>
        <v>1.0583794969338527E-2</v>
      </c>
      <c r="L2574" s="44">
        <f>IFERROR(_xll.qlIndexFixing(Index6M,$H2574,TRUE,_xll.ohTrigger(RecalcTrigger,Trigger6M)),NA())</f>
        <v>9.6284476560191852E-3</v>
      </c>
      <c r="M2574" s="183">
        <f>IFERROR(_xll.qlIndexFixing(Index1Y,$H2574,TRUE,_xll.ohTrigger(RecalcTrigger,Trigger1Y)),NA())</f>
        <v>1.0721694090914164E-2</v>
      </c>
      <c r="N2574" s="182">
        <f>IFERROR(_xll.qlIndexFixing(ONIndex1M,I2574,TRUE,_xll.ohTrigger(RecalcTrigger,Trigger1M)),NA())</f>
        <v>1.0143194231897468E-2</v>
      </c>
      <c r="O2574" s="44">
        <f>IFERROR(_xll.qlIndexFixing(ONIndex3M,I2574,TRUE,_xll.ohTrigger(RecalcTrigger,Trigger3M)),NA())</f>
        <v>1.0636005245254765E-2</v>
      </c>
      <c r="P2574" s="44">
        <f>IFERROR(_xll.qlIndexFixing(ONIndex6M,I2574,TRUE,_xll.ohTrigger(RecalcTrigger,Trigger6M)),NA())</f>
        <v>9.836160227756352E-3</v>
      </c>
      <c r="Q2574" s="183">
        <f>IFERROR(_xll.qlIndexFixing(ONIndex1Y,I2574,TRUE,_xll.ohTrigger(RecalcTrigger,Trigger1Y)),NA())</f>
        <v>1.090956500146234E-2</v>
      </c>
    </row>
    <row r="2575" spans="2:17" x14ac:dyDescent="0.2">
      <c r="B2575" s="39" t="s">
        <v>42</v>
      </c>
      <c r="D2575" s="42">
        <f>_xll.qlCalendarAdvance(Calendar,$D2574,B2575,"f",FALSE)</f>
        <v>57565</v>
      </c>
      <c r="E2575" s="177">
        <f>_xll.qlInterestRateIndexValueDate(IndexON,D2575)</f>
        <v>57565</v>
      </c>
      <c r="F2575" s="193">
        <f>IFERROR(_xll.qlIndexFixing(IndexON,D2575,TRUE,_xll.ohTrigger(RecalcTrigger,TriggerON)),NA())</f>
        <v>9.4383417885257614E-3</v>
      </c>
      <c r="H2575" s="42">
        <f>_xll.qlCalendarAdvance(Calendar,$H2574,B2575,"f",FALSE)</f>
        <v>57565</v>
      </c>
      <c r="I2575" s="177">
        <f>_xll.qlInterestRateIndexValueDate(Index1M,$H2575)</f>
        <v>57567</v>
      </c>
      <c r="J2575" s="182">
        <f>IFERROR(_xll.qlIndexFixing(Index1M,$H2575,TRUE,_xll.ohTrigger(RecalcTrigger,Trigger1M)),NA())</f>
        <v>1.012491188804188E-2</v>
      </c>
      <c r="K2575" s="44">
        <f>IFERROR(_xll.qlIndexFixing(Index3M,H2575,TRUE,_xll.ohTrigger(RecalcTrigger,Trigger3M)),NA())</f>
        <v>1.0572853077071386E-2</v>
      </c>
      <c r="L2575" s="44">
        <f>IFERROR(_xll.qlIndexFixing(Index6M,$H2575,TRUE,_xll.ohTrigger(RecalcTrigger,Trigger6M)),NA())</f>
        <v>9.6106874858228452E-3</v>
      </c>
      <c r="M2575" s="183">
        <f>IFERROR(_xll.qlIndexFixing(Index1Y,$H2575,TRUE,_xll.ohTrigger(RecalcTrigger,Trigger1Y)),NA())</f>
        <v>1.0712216510884172E-2</v>
      </c>
      <c r="N2575" s="182">
        <f>IFERROR(_xll.qlIndexFixing(ONIndex1M,I2575,TRUE,_xll.ohTrigger(RecalcTrigger,Trigger1M)),NA())</f>
        <v>1.0134396274095181E-2</v>
      </c>
      <c r="O2575" s="44">
        <f>IFERROR(_xll.qlIndexFixing(ONIndex3M,I2575,TRUE,_xll.ohTrigger(RecalcTrigger,Trigger3M)),NA())</f>
        <v>1.0624919710764402E-2</v>
      </c>
      <c r="P2575" s="44">
        <f>IFERROR(_xll.qlIndexFixing(ONIndex6M,I2575,TRUE,_xll.ohTrigger(RecalcTrigger,Trigger6M)),NA())</f>
        <v>9.8164581384363458E-3</v>
      </c>
      <c r="Q2575" s="183">
        <f>IFERROR(_xll.qlIndexFixing(ONIndex1Y,I2575,TRUE,_xll.ohTrigger(RecalcTrigger,Trigger1Y)),NA())</f>
        <v>1.089950682173324E-2</v>
      </c>
    </row>
    <row r="2576" spans="2:17" x14ac:dyDescent="0.2">
      <c r="B2576" s="39" t="s">
        <v>42</v>
      </c>
      <c r="D2576" s="42">
        <f>_xll.qlCalendarAdvance(Calendar,$D2575,B2576,"f",FALSE)</f>
        <v>57572</v>
      </c>
      <c r="E2576" s="177">
        <f>_xll.qlInterestRateIndexValueDate(IndexON,D2576)</f>
        <v>57572</v>
      </c>
      <c r="F2576" s="193">
        <f>IFERROR(_xll.qlIndexFixing(IndexON,D2576,TRUE,_xll.ohTrigger(RecalcTrigger,TriggerON)),NA())</f>
        <v>9.4383417884458254E-3</v>
      </c>
      <c r="H2576" s="42">
        <f>_xll.qlCalendarAdvance(Calendar,$H2575,B2576,"f",FALSE)</f>
        <v>57572</v>
      </c>
      <c r="I2576" s="177">
        <f>_xll.qlInterestRateIndexValueDate(Index1M,$H2576)</f>
        <v>57574</v>
      </c>
      <c r="J2576" s="182">
        <f>IFERROR(_xll.qlIndexFixing(Index1M,$H2576,TRUE,_xll.ohTrigger(RecalcTrigger,Trigger1M)),NA())</f>
        <v>1.0116171924994399E-2</v>
      </c>
      <c r="K2576" s="44">
        <f>IFERROR(_xll.qlIndexFixing(Index3M,H2576,TRUE,_xll.ohTrigger(RecalcTrigger,Trigger3M)),NA())</f>
        <v>1.0561940039892777E-2</v>
      </c>
      <c r="L2576" s="44">
        <f>IFERROR(_xll.qlIndexFixing(Index6M,$H2576,TRUE,_xll.ohTrigger(RecalcTrigger,Trigger6M)),NA())</f>
        <v>9.5930911605140012E-3</v>
      </c>
      <c r="M2576" s="183">
        <f>IFERROR(_xll.qlIndexFixing(Index1Y,$H2576,TRUE,_xll.ohTrigger(RecalcTrigger,Trigger1Y)),NA())</f>
        <v>1.0702766611610178E-2</v>
      </c>
      <c r="N2576" s="182">
        <f>IFERROR(_xll.qlIndexFixing(ONIndex1M,I2576,TRUE,_xll.ohTrigger(RecalcTrigger,Trigger1M)),NA())</f>
        <v>1.0125623661938477E-2</v>
      </c>
      <c r="O2576" s="44">
        <f>IFERROR(_xll.qlIndexFixing(ONIndex3M,I2576,TRUE,_xll.ohTrigger(RecalcTrigger,Trigger3M)),NA())</f>
        <v>1.0613862458210832E-2</v>
      </c>
      <c r="P2576" s="44">
        <f>IFERROR(_xll.qlIndexFixing(ONIndex6M,I2576,TRUE,_xll.ohTrigger(RecalcTrigger,Trigger6M)),NA())</f>
        <v>9.7969147084420172E-3</v>
      </c>
      <c r="Q2576" s="183">
        <f>IFERROR(_xll.qlIndexFixing(ONIndex1Y,I2576,TRUE,_xll.ohTrigger(RecalcTrigger,Trigger1Y)),NA())</f>
        <v>1.0889474211390748E-2</v>
      </c>
    </row>
    <row r="2577" spans="2:17" x14ac:dyDescent="0.2">
      <c r="B2577" s="39" t="s">
        <v>42</v>
      </c>
      <c r="D2577" s="42">
        <f>_xll.qlCalendarAdvance(Calendar,$D2576,B2577,"f",FALSE)</f>
        <v>57579</v>
      </c>
      <c r="E2577" s="177">
        <f>_xll.qlInterestRateIndexValueDate(IndexON,D2577)</f>
        <v>57579</v>
      </c>
      <c r="F2577" s="193">
        <f>IFERROR(_xll.qlIndexFixing(IndexON,D2577,TRUE,_xll.ohTrigger(RecalcTrigger,TriggerON)),NA())</f>
        <v>9.4383417884458254E-3</v>
      </c>
      <c r="H2577" s="42">
        <f>_xll.qlCalendarAdvance(Calendar,$H2576,B2577,"f",FALSE)</f>
        <v>57579</v>
      </c>
      <c r="I2577" s="177">
        <f>_xll.qlInterestRateIndexValueDate(Index1M,$H2577)</f>
        <v>57581</v>
      </c>
      <c r="J2577" s="182">
        <f>IFERROR(_xll.qlIndexFixing(Index1M,$H2577,TRUE,_xll.ohTrigger(RecalcTrigger,Trigger1M)),NA())</f>
        <v>1.0107457503384269E-2</v>
      </c>
      <c r="K2577" s="44">
        <f>IFERROR(_xll.qlIndexFixing(Index3M,H2577,TRUE,_xll.ohTrigger(RecalcTrigger,Trigger3M)),NA())</f>
        <v>1.0551055934207965E-2</v>
      </c>
      <c r="L2577" s="44">
        <f>IFERROR(_xll.qlIndexFixing(Index6M,$H2577,TRUE,_xll.ohTrigger(RecalcTrigger,Trigger6M)),NA())</f>
        <v>9.5756590135526159E-3</v>
      </c>
      <c r="M2577" s="183">
        <f>IFERROR(_xll.qlIndexFixing(Index1Y,$H2577,TRUE,_xll.ohTrigger(RecalcTrigger,Trigger1Y)),NA())</f>
        <v>1.0693344460458894E-2</v>
      </c>
      <c r="N2577" s="182">
        <f>IFERROR(_xll.qlIndexFixing(ONIndex1M,I2577,TRUE,_xll.ohTrigger(RecalcTrigger,Trigger1M)),NA())</f>
        <v>1.0116876460335433E-2</v>
      </c>
      <c r="O2577" s="44">
        <f>IFERROR(_xll.qlIndexFixing(ONIndex3M,I2577,TRUE,_xll.ohTrigger(RecalcTrigger,Trigger3M)),NA())</f>
        <v>1.0602833563533309E-2</v>
      </c>
      <c r="P2577" s="44">
        <f>IFERROR(_xll.qlIndexFixing(ONIndex6M,I2577,TRUE,_xll.ohTrigger(RecalcTrigger,Trigger6M)),NA())</f>
        <v>9.7775302735847447E-3</v>
      </c>
      <c r="Q2577" s="183">
        <f>IFERROR(_xll.qlIndexFixing(ONIndex1Y,I2577,TRUE,_xll.ohTrigger(RecalcTrigger,Trigger1Y)),NA())</f>
        <v>1.0879467237820961E-2</v>
      </c>
    </row>
    <row r="2578" spans="2:17" x14ac:dyDescent="0.2">
      <c r="B2578" s="39" t="s">
        <v>42</v>
      </c>
      <c r="D2578" s="42">
        <f>_xll.qlCalendarAdvance(Calendar,$D2577,B2578,"f",FALSE)</f>
        <v>57586</v>
      </c>
      <c r="E2578" s="177">
        <f>_xll.qlInterestRateIndexValueDate(IndexON,D2578)</f>
        <v>57586</v>
      </c>
      <c r="F2578" s="193">
        <f>IFERROR(_xll.qlIndexFixing(IndexON,D2578,TRUE,_xll.ohTrigger(RecalcTrigger,TriggerON)),NA())</f>
        <v>9.4383417885257614E-3</v>
      </c>
      <c r="H2578" s="42">
        <f>_xll.qlCalendarAdvance(Calendar,$H2577,B2578,"f",FALSE)</f>
        <v>57586</v>
      </c>
      <c r="I2578" s="177">
        <f>_xll.qlInterestRateIndexValueDate(Index1M,$H2578)</f>
        <v>57588</v>
      </c>
      <c r="J2578" s="182">
        <f>IFERROR(_xll.qlIndexFixing(Index1M,$H2578,TRUE,_xll.ohTrigger(RecalcTrigger,Trigger1M)),NA())</f>
        <v>1.0100199598563897E-2</v>
      </c>
      <c r="K2578" s="44">
        <f>IFERROR(_xll.qlIndexFixing(Index3M,H2578,TRUE,_xll.ohTrigger(RecalcTrigger,Trigger3M)),NA())</f>
        <v>1.0542048114821923E-2</v>
      </c>
      <c r="L2578" s="44">
        <f>IFERROR(_xll.qlIndexFixing(Index6M,$H2578,TRUE,_xll.ohTrigger(RecalcTrigger,Trigger6M)),NA())</f>
        <v>9.5625960503971548E-3</v>
      </c>
      <c r="M2578" s="183">
        <f>IFERROR(_xll.qlIndexFixing(Index1Y,$H2578,TRUE,_xll.ohTrigger(RecalcTrigger,Trigger1Y)),NA())</f>
        <v>1.0685434994805594E-2</v>
      </c>
      <c r="N2578" s="182">
        <f>IFERROR(_xll.qlIndexFixing(ONIndex1M,I2578,TRUE,_xll.ohTrigger(RecalcTrigger,Trigger1M)),NA())</f>
        <v>1.0108154735153363E-2</v>
      </c>
      <c r="O2578" s="44">
        <f>IFERROR(_xll.qlIndexFixing(ONIndex3M,I2578,TRUE,_xll.ohTrigger(RecalcTrigger,Trigger3M)),NA())</f>
        <v>1.0591833103710258E-2</v>
      </c>
      <c r="P2578" s="44">
        <f>IFERROR(_xll.qlIndexFixing(ONIndex6M,I2578,TRUE,_xll.ohTrigger(RecalcTrigger,Trigger6M)),NA())</f>
        <v>9.7583051704752677E-3</v>
      </c>
      <c r="Q2578" s="183">
        <f>IFERROR(_xll.qlIndexFixing(ONIndex1Y,I2578,TRUE,_xll.ohTrigger(RecalcTrigger,Trigger1Y)),NA())</f>
        <v>1.0869485968409975E-2</v>
      </c>
    </row>
    <row r="2579" spans="2:17" x14ac:dyDescent="0.2">
      <c r="B2579" s="39" t="s">
        <v>42</v>
      </c>
      <c r="D2579" s="42">
        <f>_xll.qlCalendarAdvance(Calendar,$D2578,B2579,"f",FALSE)</f>
        <v>57593</v>
      </c>
      <c r="E2579" s="177">
        <f>_xll.qlInterestRateIndexValueDate(IndexON,D2579)</f>
        <v>57593</v>
      </c>
      <c r="F2579" s="193">
        <f>IFERROR(_xll.qlIndexFixing(IndexON,D2579,TRUE,_xll.ohTrigger(RecalcTrigger,TriggerON)),NA())</f>
        <v>9.4383417884458254E-3</v>
      </c>
      <c r="H2579" s="42">
        <f>_xll.qlCalendarAdvance(Calendar,$H2578,B2579,"f",FALSE)</f>
        <v>57593</v>
      </c>
      <c r="I2579" s="177">
        <f>_xll.qlInterestRateIndexValueDate(Index1M,$H2579)</f>
        <v>57595</v>
      </c>
      <c r="J2579" s="182">
        <f>IFERROR(_xll.qlIndexFixing(Index1M,$H2579,TRUE,_xll.ohTrigger(RecalcTrigger,Trigger1M)),NA())</f>
        <v>1.0090105546078419E-2</v>
      </c>
      <c r="K2579" s="44">
        <f>IFERROR(_xll.qlIndexFixing(Index3M,H2579,TRUE,_xll.ohTrigger(RecalcTrigger,Trigger3M)),NA())</f>
        <v>1.0531216776247744E-2</v>
      </c>
      <c r="L2579" s="44">
        <f>IFERROR(_xll.qlIndexFixing(Index6M,$H2579,TRUE,_xll.ohTrigger(RecalcTrigger,Trigger6M)),NA())</f>
        <v>9.5454475252549388E-3</v>
      </c>
      <c r="M2579" s="183">
        <f>IFERROR(_xll.qlIndexFixing(Index1Y,$H2579,TRUE,_xll.ohTrigger(RecalcTrigger,Trigger1Y)),NA())</f>
        <v>1.0674583671993263E-2</v>
      </c>
      <c r="N2579" s="182">
        <f>IFERROR(_xll.qlIndexFixing(ONIndex1M,I2579,TRUE,_xll.ohTrigger(RecalcTrigger,Trigger1M)),NA())</f>
        <v>1.0099458551460216E-2</v>
      </c>
      <c r="O2579" s="44">
        <f>IFERROR(_xll.qlIndexFixing(ONIndex3M,I2579,TRUE,_xll.ohTrigger(RecalcTrigger,Trigger3M)),NA())</f>
        <v>1.0580861154680932E-2</v>
      </c>
      <c r="P2579" s="44">
        <f>IFERROR(_xll.qlIndexFixing(ONIndex6M,I2579,TRUE,_xll.ohTrigger(RecalcTrigger,Trigger6M)),NA())</f>
        <v>9.739239735084837E-3</v>
      </c>
      <c r="Q2579" s="183">
        <f>IFERROR(_xll.qlIndexFixing(ONIndex1Y,I2579,TRUE,_xll.ohTrigger(RecalcTrigger,Trigger1Y)),NA())</f>
        <v>1.0859530470783696E-2</v>
      </c>
    </row>
    <row r="2580" spans="2:17" x14ac:dyDescent="0.2">
      <c r="B2580" s="39" t="s">
        <v>42</v>
      </c>
      <c r="D2580" s="42">
        <f>_xll.qlCalendarAdvance(Calendar,$D2579,B2580,"f",FALSE)</f>
        <v>57600</v>
      </c>
      <c r="E2580" s="177">
        <f>_xll.qlInterestRateIndexValueDate(IndexON,D2580)</f>
        <v>57600</v>
      </c>
      <c r="F2580" s="193">
        <f>IFERROR(_xll.qlIndexFixing(IndexON,D2580,TRUE,_xll.ohTrigger(RecalcTrigger,TriggerON)),NA())</f>
        <v>9.4383417885257614E-3</v>
      </c>
      <c r="H2580" s="42">
        <f>_xll.qlCalendarAdvance(Calendar,$H2579,B2580,"f",FALSE)</f>
        <v>57600</v>
      </c>
      <c r="I2580" s="177">
        <f>_xll.qlInterestRateIndexValueDate(Index1M,$H2580)</f>
        <v>57602</v>
      </c>
      <c r="J2580" s="182">
        <f>IFERROR(_xll.qlIndexFixing(Index1M,$H2580,TRUE,_xll.ohTrigger(RecalcTrigger,Trigger1M)),NA())</f>
        <v>1.0081468141183875E-2</v>
      </c>
      <c r="K2580" s="44">
        <f>IFERROR(_xll.qlIndexFixing(Index3M,H2580,TRUE,_xll.ohTrigger(RecalcTrigger,Trigger3M)),NA())</f>
        <v>1.0520414578482891E-2</v>
      </c>
      <c r="L2580" s="44">
        <f>IFERROR(_xll.qlIndexFixing(Index6M,$H2580,TRUE,_xll.ohTrigger(RecalcTrigger,Trigger6M)),NA())</f>
        <v>9.5284640630219179E-3</v>
      </c>
      <c r="M2580" s="183">
        <f>IFERROR(_xll.qlIndexFixing(Index1Y,$H2580,TRUE,_xll.ohTrigger(RecalcTrigger,Trigger1Y)),NA())</f>
        <v>1.0665245169411031E-2</v>
      </c>
      <c r="N2580" s="182">
        <f>IFERROR(_xll.qlIndexFixing(ONIndex1M,I2580,TRUE,_xll.ohTrigger(RecalcTrigger,Trigger1M)),NA())</f>
        <v>1.0090787974803561E-2</v>
      </c>
      <c r="O2580" s="44">
        <f>IFERROR(_xll.qlIndexFixing(ONIndex3M,I2580,TRUE,_xll.ohTrigger(RecalcTrigger,Trigger3M)),NA())</f>
        <v>1.0569917793183947E-2</v>
      </c>
      <c r="P2580" s="44">
        <f>IFERROR(_xll.qlIndexFixing(ONIndex6M,I2580,TRUE,_xll.ohTrigger(RecalcTrigger,Trigger6M)),NA())</f>
        <v>9.7203343038643197E-3</v>
      </c>
      <c r="Q2580" s="183">
        <f>IFERROR(_xll.qlIndexFixing(ONIndex1Y,I2580,TRUE,_xll.ohTrigger(RecalcTrigger,Trigger1Y)),NA())</f>
        <v>1.0849600812168347E-2</v>
      </c>
    </row>
    <row r="2581" spans="2:17" x14ac:dyDescent="0.2">
      <c r="B2581" s="39" t="s">
        <v>42</v>
      </c>
      <c r="D2581" s="42">
        <f>_xll.qlCalendarAdvance(Calendar,$D2580,B2581,"f",FALSE)</f>
        <v>57607</v>
      </c>
      <c r="E2581" s="177">
        <f>_xll.qlInterestRateIndexValueDate(IndexON,D2581)</f>
        <v>57607</v>
      </c>
      <c r="F2581" s="193">
        <f>IFERROR(_xll.qlIndexFixing(IndexON,D2581,TRUE,_xll.ohTrigger(RecalcTrigger,TriggerON)),NA())</f>
        <v>9.4383417883658893E-3</v>
      </c>
      <c r="H2581" s="42">
        <f>_xll.qlCalendarAdvance(Calendar,$H2580,B2581,"f",FALSE)</f>
        <v>57607</v>
      </c>
      <c r="I2581" s="177">
        <f>_xll.qlInterestRateIndexValueDate(Index1M,$H2581)</f>
        <v>57609</v>
      </c>
      <c r="J2581" s="182">
        <f>IFERROR(_xll.qlIndexFixing(Index1M,$H2581,TRUE,_xll.ohTrigger(RecalcTrigger,Trigger1M)),NA())</f>
        <v>1.0072856539326457E-2</v>
      </c>
      <c r="K2581" s="44">
        <f>IFERROR(_xll.qlIndexFixing(Index3M,H2581,TRUE,_xll.ohTrigger(RecalcTrigger,Trigger3M)),NA())</f>
        <v>1.0509641597936574E-2</v>
      </c>
      <c r="L2581" s="44">
        <f>IFERROR(_xll.qlIndexFixing(Index6M,$H2581,TRUE,_xll.ohTrigger(RecalcTrigger,Trigger6M)),NA())</f>
        <v>9.5116459973273535E-3</v>
      </c>
      <c r="M2581" s="183">
        <f>IFERROR(_xll.qlIndexFixing(Index1Y,$H2581,TRUE,_xll.ohTrigger(RecalcTrigger,Trigger1Y)),NA())</f>
        <v>1.0655934684417919E-2</v>
      </c>
      <c r="N2581" s="182">
        <f>IFERROR(_xll.qlIndexFixing(ONIndex1M,I2581,TRUE,_xll.ohTrigger(RecalcTrigger,Trigger1M)),NA())</f>
        <v>1.0082143070571092E-2</v>
      </c>
      <c r="O2581" s="44">
        <f>IFERROR(_xll.qlIndexFixing(ONIndex3M,I2581,TRUE,_xll.ohTrigger(RecalcTrigger,Trigger3M)),NA())</f>
        <v>1.0559003095718111E-2</v>
      </c>
      <c r="P2581" s="44">
        <f>IFERROR(_xll.qlIndexFixing(ONIndex6M,I2581,TRUE,_xll.ohTrigger(RecalcTrigger,Trigger6M)),NA())</f>
        <v>9.7015892127050307E-3</v>
      </c>
      <c r="Q2581" s="183">
        <f>IFERROR(_xll.qlIndexFixing(ONIndex1Y,I2581,TRUE,_xll.ohTrigger(RecalcTrigger,Trigger1Y)),NA())</f>
        <v>1.0839697059950026E-2</v>
      </c>
    </row>
    <row r="2582" spans="2:17" x14ac:dyDescent="0.2">
      <c r="B2582" s="39" t="s">
        <v>42</v>
      </c>
      <c r="D2582" s="42">
        <f>_xll.qlCalendarAdvance(Calendar,$D2581,B2582,"f",FALSE)</f>
        <v>57614</v>
      </c>
      <c r="E2582" s="177">
        <f>_xll.qlInterestRateIndexValueDate(IndexON,D2582)</f>
        <v>57614</v>
      </c>
      <c r="F2582" s="193">
        <f>IFERROR(_xll.qlIndexFixing(IndexON,D2582,TRUE,_xll.ohTrigger(RecalcTrigger,TriggerON)),NA())</f>
        <v>9.4383417885257614E-3</v>
      </c>
      <c r="H2582" s="42">
        <f>_xll.qlCalendarAdvance(Calendar,$H2581,B2582,"f",FALSE)</f>
        <v>57614</v>
      </c>
      <c r="I2582" s="177">
        <f>_xll.qlInterestRateIndexValueDate(Index1M,$H2582)</f>
        <v>57616</v>
      </c>
      <c r="J2582" s="182">
        <f>IFERROR(_xll.qlIndexFixing(Index1M,$H2582,TRUE,_xll.ohTrigger(RecalcTrigger,Trigger1M)),NA())</f>
        <v>1.0063330426725935E-2</v>
      </c>
      <c r="K2582" s="44">
        <f>IFERROR(_xll.qlIndexFixing(Index3M,H2582,TRUE,_xll.ohTrigger(RecalcTrigger,Trigger3M)),NA())</f>
        <v>1.0497072052375978E-2</v>
      </c>
      <c r="L2582" s="44">
        <f>IFERROR(_xll.qlIndexFixing(Index6M,$H2582,TRUE,_xll.ohTrigger(RecalcTrigger,Trigger6M)),NA())</f>
        <v>9.4939867720399071E-3</v>
      </c>
      <c r="M2582" s="183">
        <f>IFERROR(_xll.qlIndexFixing(Index1Y,$H2582,TRUE,_xll.ohTrigger(RecalcTrigger,Trigger1Y)),NA())</f>
        <v>1.0646652284379769E-2</v>
      </c>
      <c r="N2582" s="182">
        <f>IFERROR(_xll.qlIndexFixing(ONIndex1M,I2582,TRUE,_xll.ohTrigger(RecalcTrigger,Trigger1M)),NA())</f>
        <v>1.0073523904230441E-2</v>
      </c>
      <c r="O2582" s="44">
        <f>IFERROR(_xll.qlIndexFixing(ONIndex3M,I2582,TRUE,_xll.ohTrigger(RecalcTrigger,Trigger3M)),NA())</f>
        <v>1.0548117138462487E-2</v>
      </c>
      <c r="P2582" s="44">
        <f>IFERROR(_xll.qlIndexFixing(ONIndex6M,I2582,TRUE,_xll.ohTrigger(RecalcTrigger,Trigger6M)),NA())</f>
        <v>9.6830047980578371E-3</v>
      </c>
      <c r="Q2582" s="183">
        <f>IFERROR(_xll.qlIndexFixing(ONIndex1Y,I2582,TRUE,_xll.ohTrigger(RecalcTrigger,Trigger1Y)),NA())</f>
        <v>1.0829819281674702E-2</v>
      </c>
    </row>
    <row r="2583" spans="2:17" x14ac:dyDescent="0.2">
      <c r="B2583" s="39" t="s">
        <v>42</v>
      </c>
      <c r="D2583" s="42">
        <f>_xll.qlCalendarAdvance(Calendar,$D2582,B2583,"f",FALSE)</f>
        <v>57621</v>
      </c>
      <c r="E2583" s="177">
        <f>_xll.qlInterestRateIndexValueDate(IndexON,D2583)</f>
        <v>57621</v>
      </c>
      <c r="F2583" s="193">
        <f>IFERROR(_xll.qlIndexFixing(IndexON,D2583,TRUE,_xll.ohTrigger(RecalcTrigger,TriggerON)),NA())</f>
        <v>9.4383417884458254E-3</v>
      </c>
      <c r="H2583" s="42">
        <f>_xll.qlCalendarAdvance(Calendar,$H2582,B2583,"f",FALSE)</f>
        <v>57621</v>
      </c>
      <c r="I2583" s="177">
        <f>_xll.qlInterestRateIndexValueDate(Index1M,$H2583)</f>
        <v>57623</v>
      </c>
      <c r="J2583" s="182">
        <f>IFERROR(_xll.qlIndexFixing(Index1M,$H2583,TRUE,_xll.ohTrigger(RecalcTrigger,Trigger1M)),NA())</f>
        <v>1.0055711006338246E-2</v>
      </c>
      <c r="K2583" s="44">
        <f>IFERROR(_xll.qlIndexFixing(Index3M,H2583,TRUE,_xll.ohTrigger(RecalcTrigger,Trigger3M)),NA())</f>
        <v>1.0486363140165361E-2</v>
      </c>
      <c r="L2583" s="44">
        <f>IFERROR(_xll.qlIndexFixing(Index6M,$H2583,TRUE,_xll.ohTrigger(RecalcTrigger,Trigger6M)),NA())</f>
        <v>9.4775120457081859E-3</v>
      </c>
      <c r="M2583" s="183">
        <f>IFERROR(_xll.qlIndexFixing(Index1Y,$H2583,TRUE,_xll.ohTrigger(RecalcTrigger,Trigger1Y)),NA())</f>
        <v>1.0637398036661768E-2</v>
      </c>
      <c r="N2583" s="182">
        <f>IFERROR(_xll.qlIndexFixing(ONIndex1M,I2583,TRUE,_xll.ohTrigger(RecalcTrigger,Trigger1M)),NA())</f>
        <v>1.0064930541009431E-2</v>
      </c>
      <c r="O2583" s="44">
        <f>IFERROR(_xll.qlIndexFixing(ONIndex3M,I2583,TRUE,_xll.ohTrigger(RecalcTrigger,Trigger3M)),NA())</f>
        <v>1.0537259997995818E-2</v>
      </c>
      <c r="P2583" s="44">
        <f>IFERROR(_xll.qlIndexFixing(ONIndex6M,I2583,TRUE,_xll.ohTrigger(RecalcTrigger,Trigger6M)),NA())</f>
        <v>9.6645813960538618E-3</v>
      </c>
      <c r="Q2583" s="183">
        <f>IFERROR(_xll.qlIndexFixing(ONIndex1Y,I2583,TRUE,_xll.ohTrigger(RecalcTrigger,Trigger1Y)),NA())</f>
        <v>1.0819967544808407E-2</v>
      </c>
    </row>
    <row r="2584" spans="2:17" x14ac:dyDescent="0.2">
      <c r="B2584" s="39" t="s">
        <v>42</v>
      </c>
      <c r="D2584" s="42">
        <f>_xll.qlCalendarAdvance(Calendar,$D2583,B2584,"f",FALSE)</f>
        <v>57628</v>
      </c>
      <c r="E2584" s="177">
        <f>_xll.qlInterestRateIndexValueDate(IndexON,D2584)</f>
        <v>57628</v>
      </c>
      <c r="F2584" s="193">
        <f>IFERROR(_xll.qlIndexFixing(IndexON,D2584,TRUE,_xll.ohTrigger(RecalcTrigger,TriggerON)),NA())</f>
        <v>9.4383417884458254E-3</v>
      </c>
      <c r="H2584" s="42">
        <f>_xll.qlCalendarAdvance(Calendar,$H2583,B2584,"f",FALSE)</f>
        <v>57628</v>
      </c>
      <c r="I2584" s="177">
        <f>_xll.qlInterestRateIndexValueDate(Index1M,$H2584)</f>
        <v>57630</v>
      </c>
      <c r="J2584" s="182">
        <f>IFERROR(_xll.qlIndexFixing(Index1M,$H2584,TRUE,_xll.ohTrigger(RecalcTrigger,Trigger1M)),NA())</f>
        <v>1.0047177206000894E-2</v>
      </c>
      <c r="K2584" s="44">
        <f>IFERROR(_xll.qlIndexFixing(Index3M,H2584,TRUE,_xll.ohTrigger(RecalcTrigger,Trigger3M)),NA())</f>
        <v>1.0475683694283696E-2</v>
      </c>
      <c r="L2584" s="44">
        <f>IFERROR(_xll.qlIndexFixing(Index6M,$H2584,TRUE,_xll.ohTrigger(RecalcTrigger,Trigger6M)),NA())</f>
        <v>9.4572796000636297E-3</v>
      </c>
      <c r="M2584" s="183">
        <f>IFERROR(_xll.qlIndexFixing(Index1Y,$H2584,TRUE,_xll.ohTrigger(RecalcTrigger,Trigger1Y)),NA())</f>
        <v>1.0628172008630409E-2</v>
      </c>
      <c r="N2584" s="182">
        <f>IFERROR(_xll.qlIndexFixing(ONIndex1M,I2584,TRUE,_xll.ohTrigger(RecalcTrigger,Trigger1M)),NA())</f>
        <v>1.0056363046535566E-2</v>
      </c>
      <c r="O2584" s="44">
        <f>IFERROR(_xll.qlIndexFixing(ONIndex3M,I2584,TRUE,_xll.ohTrigger(RecalcTrigger,Trigger3M)),NA())</f>
        <v>1.0526431750976784E-2</v>
      </c>
      <c r="P2584" s="44">
        <f>IFERROR(_xll.qlIndexFixing(ONIndex6M,I2584,TRUE,_xll.ohTrigger(RecalcTrigger,Trigger6M)),NA())</f>
        <v>9.6463193428242278E-3</v>
      </c>
      <c r="Q2584" s="183">
        <f>IFERROR(_xll.qlIndexFixing(ONIndex1Y,I2584,TRUE,_xll.ohTrigger(RecalcTrigger,Trigger1Y)),NA())</f>
        <v>1.0810141916657301E-2</v>
      </c>
    </row>
    <row r="2585" spans="2:17" x14ac:dyDescent="0.2">
      <c r="B2585" s="39" t="s">
        <v>42</v>
      </c>
      <c r="D2585" s="42">
        <f>_xll.qlCalendarAdvance(Calendar,$D2584,B2585,"f",FALSE)</f>
        <v>57635</v>
      </c>
      <c r="E2585" s="177">
        <f>_xll.qlInterestRateIndexValueDate(IndexON,D2585)</f>
        <v>57635</v>
      </c>
      <c r="F2585" s="193">
        <f>IFERROR(_xll.qlIndexFixing(IndexON,D2585,TRUE,_xll.ohTrigger(RecalcTrigger,TriggerON)),NA())</f>
        <v>9.4383417884458254E-3</v>
      </c>
      <c r="H2585" s="42">
        <f>_xll.qlCalendarAdvance(Calendar,$H2584,B2585,"f",FALSE)</f>
        <v>57635</v>
      </c>
      <c r="I2585" s="177">
        <f>_xll.qlInterestRateIndexValueDate(Index1M,$H2585)</f>
        <v>57637</v>
      </c>
      <c r="J2585" s="182">
        <f>IFERROR(_xll.qlIndexFixing(Index1M,$H2585,TRUE,_xll.ohTrigger(RecalcTrigger,Trigger1M)),NA())</f>
        <v>1.0038669470303021E-2</v>
      </c>
      <c r="K2585" s="44">
        <f>IFERROR(_xll.qlIndexFixing(Index3M,H2585,TRUE,_xll.ohTrigger(RecalcTrigger,Trigger3M)),NA())</f>
        <v>1.0465033791135395E-2</v>
      </c>
      <c r="L2585" s="44">
        <f>IFERROR(_xll.qlIndexFixing(Index6M,$H2585,TRUE,_xll.ohTrigger(RecalcTrigger,Trigger6M)),NA())</f>
        <v>9.4450622064643896E-3</v>
      </c>
      <c r="M2585" s="183">
        <f>IFERROR(_xll.qlIndexFixing(Index1Y,$H2585,TRUE,_xll.ohTrigger(RecalcTrigger,Trigger1Y)),NA())</f>
        <v>1.0618974267650877E-2</v>
      </c>
      <c r="N2585" s="182">
        <f>IFERROR(_xll.qlIndexFixing(ONIndex1M,I2585,TRUE,_xll.ohTrigger(RecalcTrigger,Trigger1M)),NA())</f>
        <v>1.0047821485956732E-2</v>
      </c>
      <c r="O2585" s="44">
        <f>IFERROR(_xll.qlIndexFixing(ONIndex3M,I2585,TRUE,_xll.ohTrigger(RecalcTrigger,Trigger3M)),NA())</f>
        <v>1.0515632473344638E-2</v>
      </c>
      <c r="P2585" s="44">
        <f>IFERROR(_xll.qlIndexFixing(ONIndex6M,I2585,TRUE,_xll.ohTrigger(RecalcTrigger,Trigger6M)),NA())</f>
        <v>9.6282189748198022E-3</v>
      </c>
      <c r="Q2585" s="183">
        <f>IFERROR(_xll.qlIndexFixing(ONIndex1Y,I2585,TRUE,_xll.ohTrigger(RecalcTrigger,Trigger1Y)),NA())</f>
        <v>1.0800342464687418E-2</v>
      </c>
    </row>
    <row r="2586" spans="2:17" x14ac:dyDescent="0.2">
      <c r="B2586" s="39" t="s">
        <v>42</v>
      </c>
      <c r="D2586" s="42">
        <f>_xll.qlCalendarAdvance(Calendar,$D2585,B2586,"f",FALSE)</f>
        <v>57642</v>
      </c>
      <c r="E2586" s="177">
        <f>_xll.qlInterestRateIndexValueDate(IndexON,D2586)</f>
        <v>57642</v>
      </c>
      <c r="F2586" s="193">
        <f>IFERROR(_xll.qlIndexFixing(IndexON,D2586,TRUE,_xll.ohTrigger(RecalcTrigger,TriggerON)),NA())</f>
        <v>9.4383417885257614E-3</v>
      </c>
      <c r="H2586" s="42">
        <f>_xll.qlCalendarAdvance(Calendar,$H2585,B2586,"f",FALSE)</f>
        <v>57642</v>
      </c>
      <c r="I2586" s="177">
        <f>_xll.qlInterestRateIndexValueDate(Index1M,$H2586)</f>
        <v>57644</v>
      </c>
      <c r="J2586" s="182">
        <f>IFERROR(_xll.qlIndexFixing(Index1M,$H2586,TRUE,_xll.ohTrigger(RecalcTrigger,Trigger1M)),NA())</f>
        <v>1.0030187864647794E-2</v>
      </c>
      <c r="K2586" s="44">
        <f>IFERROR(_xll.qlIndexFixing(Index3M,H2586,TRUE,_xll.ohTrigger(RecalcTrigger,Trigger3M)),NA())</f>
        <v>1.0454413507125728E-2</v>
      </c>
      <c r="L2586" s="44">
        <f>IFERROR(_xll.qlIndexFixing(Index6M,$H2586,TRUE,_xll.ohTrigger(RecalcTrigger,Trigger6M)),NA())</f>
        <v>9.4290877610579259E-3</v>
      </c>
      <c r="M2586" s="183">
        <f>IFERROR(_xll.qlIndexFixing(Index1Y,$H2586,TRUE,_xll.ohTrigger(RecalcTrigger,Trigger1Y)),NA())</f>
        <v>1.0609804881088144E-2</v>
      </c>
      <c r="N2586" s="182">
        <f>IFERROR(_xll.qlIndexFixing(ONIndex1M,I2586,TRUE,_xll.ohTrigger(RecalcTrigger,Trigger1M)),NA())</f>
        <v>1.0039305924820496E-2</v>
      </c>
      <c r="O2586" s="44">
        <f>IFERROR(_xll.qlIndexFixing(ONIndex3M,I2586,TRUE,_xll.ohTrigger(RecalcTrigger,Trigger3M)),NA())</f>
        <v>1.050486224199787E-2</v>
      </c>
      <c r="P2586" s="44">
        <f>IFERROR(_xll.qlIndexFixing(ONIndex6M,I2586,TRUE,_xll.ohTrigger(RecalcTrigger,Trigger6M)),NA())</f>
        <v>9.6102806280118358E-3</v>
      </c>
      <c r="Q2586" s="183">
        <f>IFERROR(_xll.qlIndexFixing(ONIndex1Y,I2586,TRUE,_xll.ohTrigger(RecalcTrigger,Trigger1Y)),NA())</f>
        <v>1.0790569256204918E-2</v>
      </c>
    </row>
    <row r="2587" spans="2:17" x14ac:dyDescent="0.2">
      <c r="B2587" s="39" t="s">
        <v>42</v>
      </c>
      <c r="D2587" s="42">
        <f>_xll.qlCalendarAdvance(Calendar,$D2586,B2587,"f",FALSE)</f>
        <v>57649</v>
      </c>
      <c r="E2587" s="177">
        <f>_xll.qlInterestRateIndexValueDate(IndexON,D2587)</f>
        <v>57649</v>
      </c>
      <c r="F2587" s="193">
        <f>IFERROR(_xll.qlIndexFixing(IndexON,D2587,TRUE,_xll.ohTrigger(RecalcTrigger,TriggerON)),NA())</f>
        <v>9.4383417885257614E-3</v>
      </c>
      <c r="H2587" s="42">
        <f>_xll.qlCalendarAdvance(Calendar,$H2586,B2587,"f",FALSE)</f>
        <v>57649</v>
      </c>
      <c r="I2587" s="177">
        <f>_xll.qlInterestRateIndexValueDate(Index1M,$H2587)</f>
        <v>57651</v>
      </c>
      <c r="J2587" s="182">
        <f>IFERROR(_xll.qlIndexFixing(Index1M,$H2587,TRUE,_xll.ohTrigger(RecalcTrigger,Trigger1M)),NA())</f>
        <v>1.002173245443322E-2</v>
      </c>
      <c r="K2587" s="44">
        <f>IFERROR(_xll.qlIndexFixing(Index3M,H2587,TRUE,_xll.ohTrigger(RecalcTrigger,Trigger3M)),NA())</f>
        <v>1.0443822918657404E-2</v>
      </c>
      <c r="L2587" s="44">
        <f>IFERROR(_xll.qlIndexFixing(Index6M,$H2587,TRUE,_xll.ohTrigger(RecalcTrigger,Trigger6M)),NA())</f>
        <v>9.4142296174906954E-3</v>
      </c>
      <c r="M2587" s="183">
        <f>IFERROR(_xll.qlIndexFixing(Index1Y,$H2587,TRUE,_xll.ohTrigger(RecalcTrigger,Trigger1Y)),NA())</f>
        <v>1.0600663916307833E-2</v>
      </c>
      <c r="N2587" s="182">
        <f>IFERROR(_xll.qlIndexFixing(ONIndex1M,I2587,TRUE,_xll.ohTrigger(RecalcTrigger,Trigger1M)),NA())</f>
        <v>1.0030816428514555E-2</v>
      </c>
      <c r="O2587" s="44">
        <f>IFERROR(_xll.qlIndexFixing(ONIndex3M,I2587,TRUE,_xll.ohTrigger(RecalcTrigger,Trigger3M)),NA())</f>
        <v>1.0494121133115542E-2</v>
      </c>
      <c r="P2587" s="44">
        <f>IFERROR(_xll.qlIndexFixing(ONIndex6M,I2587,TRUE,_xll.ohTrigger(RecalcTrigger,Trigger6M)),NA())</f>
        <v>9.5925046386113877E-3</v>
      </c>
      <c r="Q2587" s="183">
        <f>IFERROR(_xll.qlIndexFixing(ONIndex1Y,I2587,TRUE,_xll.ohTrigger(RecalcTrigger,Trigger1Y)),NA())</f>
        <v>1.0780822358915643E-2</v>
      </c>
    </row>
    <row r="2588" spans="2:17" x14ac:dyDescent="0.2">
      <c r="B2588" s="39" t="s">
        <v>42</v>
      </c>
      <c r="D2588" s="42">
        <f>_xll.qlCalendarAdvance(Calendar,$D2587,B2588,"f",FALSE)</f>
        <v>57656</v>
      </c>
      <c r="E2588" s="177">
        <f>_xll.qlInterestRateIndexValueDate(IndexON,D2588)</f>
        <v>57656</v>
      </c>
      <c r="F2588" s="193">
        <f>IFERROR(_xll.qlIndexFixing(IndexON,D2588,TRUE,_xll.ohTrigger(RecalcTrigger,TriggerON)),NA())</f>
        <v>9.4383417884458254E-3</v>
      </c>
      <c r="H2588" s="42">
        <f>_xll.qlCalendarAdvance(Calendar,$H2587,B2588,"f",FALSE)</f>
        <v>57656</v>
      </c>
      <c r="I2588" s="177">
        <f>_xll.qlInterestRateIndexValueDate(Index1M,$H2588)</f>
        <v>57658</v>
      </c>
      <c r="J2588" s="182">
        <f>IFERROR(_xll.qlIndexFixing(Index1M,$H2588,TRUE,_xll.ohTrigger(RecalcTrigger,Trigger1M)),NA())</f>
        <v>1.0013303305059892E-2</v>
      </c>
      <c r="K2588" s="44">
        <f>IFERROR(_xll.qlIndexFixing(Index3M,H2588,TRUE,_xll.ohTrigger(RecalcTrigger,Trigger3M)),NA())</f>
        <v>1.0433262102135691E-2</v>
      </c>
      <c r="L2588" s="44">
        <f>IFERROR(_xll.qlIndexFixing(Index6M,$H2588,TRUE,_xll.ohTrigger(RecalcTrigger,Trigger6M)),NA())</f>
        <v>9.3985786717141889E-3</v>
      </c>
      <c r="M2588" s="183">
        <f>IFERROR(_xll.qlIndexFixing(Index1Y,$H2588,TRUE,_xll.ohTrigger(RecalcTrigger,Trigger1Y)),NA())</f>
        <v>1.0591551440675346E-2</v>
      </c>
      <c r="N2588" s="182">
        <f>IFERROR(_xll.qlIndexFixing(ONIndex1M,I2588,TRUE,_xll.ohTrigger(RecalcTrigger,Trigger1M)),NA())</f>
        <v>1.0022353062506539E-2</v>
      </c>
      <c r="O2588" s="44">
        <f>IFERROR(_xll.qlIndexFixing(ONIndex3M,I2588,TRUE,_xll.ohTrigger(RecalcTrigger,Trigger3M)),NA())</f>
        <v>1.0483409223276396E-2</v>
      </c>
      <c r="P2588" s="44">
        <f>IFERROR(_xll.qlIndexFixing(ONIndex6M,I2588,TRUE,_xll.ohTrigger(RecalcTrigger,Trigger6M)),NA())</f>
        <v>9.574891343069325E-3</v>
      </c>
      <c r="Q2588" s="183">
        <f>IFERROR(_xll.qlIndexFixing(ONIndex1Y,I2588,TRUE,_xll.ohTrigger(RecalcTrigger,Trigger1Y)),NA())</f>
        <v>1.0771101839885944E-2</v>
      </c>
    </row>
    <row r="2589" spans="2:17" x14ac:dyDescent="0.2">
      <c r="B2589" s="39" t="s">
        <v>42</v>
      </c>
      <c r="D2589" s="42">
        <f>_xll.qlCalendarAdvance(Calendar,$D2588,B2589,"f",FALSE)</f>
        <v>57663</v>
      </c>
      <c r="E2589" s="177">
        <f>_xll.qlInterestRateIndexValueDate(IndexON,D2589)</f>
        <v>57663</v>
      </c>
      <c r="F2589" s="193">
        <f>IFERROR(_xll.qlIndexFixing(IndexON,D2589,TRUE,_xll.ohTrigger(RecalcTrigger,TriggerON)),NA())</f>
        <v>9.4383417885257614E-3</v>
      </c>
      <c r="H2589" s="42">
        <f>_xll.qlCalendarAdvance(Calendar,$H2588,B2589,"f",FALSE)</f>
        <v>57663</v>
      </c>
      <c r="I2589" s="177">
        <f>_xll.qlInterestRateIndexValueDate(Index1M,$H2589)</f>
        <v>57665</v>
      </c>
      <c r="J2589" s="182">
        <f>IFERROR(_xll.qlIndexFixing(Index1M,$H2589,TRUE,_xll.ohTrigger(RecalcTrigger,Trigger1M)),NA())</f>
        <v>1.0004900481925816E-2</v>
      </c>
      <c r="K2589" s="44">
        <f>IFERROR(_xll.qlIndexFixing(Index3M,H2589,TRUE,_xll.ohTrigger(RecalcTrigger,Trigger3M)),NA())</f>
        <v>1.0422731133964153E-2</v>
      </c>
      <c r="L2589" s="44">
        <f>IFERROR(_xll.qlIndexFixing(Index6M,$H2589,TRUE,_xll.ohTrigger(RecalcTrigger,Trigger6M)),NA())</f>
        <v>9.383095792601031E-3</v>
      </c>
      <c r="M2589" s="183">
        <f>IFERROR(_xll.qlIndexFixing(Index1Y,$H2589,TRUE,_xll.ohTrigger(RecalcTrigger,Trigger1Y)),NA())</f>
        <v>1.0582467521555438E-2</v>
      </c>
      <c r="N2589" s="182">
        <f>IFERROR(_xll.qlIndexFixing(ONIndex1M,I2589,TRUE,_xll.ohTrigger(RecalcTrigger,Trigger1M)),NA())</f>
        <v>1.0013915892104208E-2</v>
      </c>
      <c r="O2589" s="44">
        <f>IFERROR(_xll.qlIndexFixing(ONIndex3M,I2589,TRUE,_xll.ohTrigger(RecalcTrigger,Trigger3M)),NA())</f>
        <v>1.0472726588899306E-2</v>
      </c>
      <c r="P2589" s="44">
        <f>IFERROR(_xll.qlIndexFixing(ONIndex6M,I2589,TRUE,_xll.ohTrigger(RecalcTrigger,Trigger6M)),NA())</f>
        <v>9.5574410773568985E-3</v>
      </c>
      <c r="Q2589" s="183">
        <f>IFERROR(_xll.qlIndexFixing(ONIndex1Y,I2589,TRUE,_xll.ohTrigger(RecalcTrigger,Trigger1Y)),NA())</f>
        <v>1.0761407766821662E-2</v>
      </c>
    </row>
    <row r="2590" spans="2:17" x14ac:dyDescent="0.2">
      <c r="B2590" s="39" t="s">
        <v>42</v>
      </c>
      <c r="D2590" s="42">
        <f>_xll.qlCalendarAdvance(Calendar,$D2589,B2590,"f",FALSE)</f>
        <v>57670</v>
      </c>
      <c r="E2590" s="177">
        <f>_xll.qlInterestRateIndexValueDate(IndexON,D2590)</f>
        <v>57670</v>
      </c>
      <c r="F2590" s="193">
        <f>IFERROR(_xll.qlIndexFixing(IndexON,D2590,TRUE,_xll.ohTrigger(RecalcTrigger,TriggerON)),NA())</f>
        <v>9.4383417884458254E-3</v>
      </c>
      <c r="H2590" s="42">
        <f>_xll.qlCalendarAdvance(Calendar,$H2589,B2590,"f",FALSE)</f>
        <v>57670</v>
      </c>
      <c r="I2590" s="177">
        <f>_xll.qlInterestRateIndexValueDate(Index1M,$H2590)</f>
        <v>57672</v>
      </c>
      <c r="J2590" s="182">
        <f>IFERROR(_xll.qlIndexFixing(Index1M,$H2590,TRUE,_xll.ohTrigger(RecalcTrigger,Trigger1M)),NA())</f>
        <v>9.9965240504367378E-3</v>
      </c>
      <c r="K2590" s="44">
        <f>IFERROR(_xll.qlIndexFixing(Index3M,H2590,TRUE,_xll.ohTrigger(RecalcTrigger,Trigger3M)),NA())</f>
        <v>1.0412230090546353E-2</v>
      </c>
      <c r="L2590" s="44">
        <f>IFERROR(_xll.qlIndexFixing(Index6M,$H2590,TRUE,_xll.ohTrigger(RecalcTrigger,Trigger6M)),NA())</f>
        <v>9.3677813140578253E-3</v>
      </c>
      <c r="M2590" s="183">
        <f>IFERROR(_xll.qlIndexFixing(Index1Y,$H2590,TRUE,_xll.ohTrigger(RecalcTrigger,Trigger1Y)),NA())</f>
        <v>1.0573412226313509E-2</v>
      </c>
      <c r="N2590" s="182">
        <f>IFERROR(_xll.qlIndexFixing(ONIndex1M,I2590,TRUE,_xll.ohTrigger(RecalcTrigger,Trigger1M)),NA())</f>
        <v>1.0005504982615321E-2</v>
      </c>
      <c r="O2590" s="44">
        <f>IFERROR(_xll.qlIndexFixing(ONIndex3M,I2590,TRUE,_xll.ohTrigger(RecalcTrigger,Trigger3M)),NA())</f>
        <v>1.0462073306403141E-2</v>
      </c>
      <c r="P2590" s="44">
        <f>IFERROR(_xll.qlIndexFixing(ONIndex6M,I2590,TRUE,_xll.ohTrigger(RecalcTrigger,Trigger6M)),NA())</f>
        <v>9.5401541777651033E-3</v>
      </c>
      <c r="Q2590" s="183">
        <f>IFERROR(_xll.qlIndexFixing(ONIndex1Y,I2590,TRUE,_xll.ohTrigger(RecalcTrigger,Trigger1Y)),NA())</f>
        <v>1.0751740206869087E-2</v>
      </c>
    </row>
    <row r="2591" spans="2:17" x14ac:dyDescent="0.2">
      <c r="B2591" s="39" t="s">
        <v>42</v>
      </c>
      <c r="D2591" s="42">
        <f>_xll.qlCalendarAdvance(Calendar,$D2590,B2591,"f",FALSE)</f>
        <v>57677</v>
      </c>
      <c r="E2591" s="177">
        <f>_xll.qlInterestRateIndexValueDate(IndexON,D2591)</f>
        <v>57677</v>
      </c>
      <c r="F2591" s="193">
        <f>IFERROR(_xll.qlIndexFixing(IndexON,D2591,TRUE,_xll.ohTrigger(RecalcTrigger,TriggerON)),NA())</f>
        <v>9.4383417885257614E-3</v>
      </c>
      <c r="H2591" s="42">
        <f>_xll.qlCalendarAdvance(Calendar,$H2590,B2591,"f",FALSE)</f>
        <v>57677</v>
      </c>
      <c r="I2591" s="177">
        <f>_xll.qlInterestRateIndexValueDate(Index1M,$H2591)</f>
        <v>57679</v>
      </c>
      <c r="J2591" s="182">
        <f>IFERROR(_xll.qlIndexFixing(Index1M,$H2591,TRUE,_xll.ohTrigger(RecalcTrigger,Trigger1M)),NA())</f>
        <v>9.9881740759829342E-3</v>
      </c>
      <c r="K2591" s="44">
        <f>IFERROR(_xll.qlIndexFixing(Index3M,H2591,TRUE,_xll.ohTrigger(RecalcTrigger,Trigger3M)),NA())</f>
        <v>1.040412804788815E-2</v>
      </c>
      <c r="L2591" s="44">
        <f>IFERROR(_xll.qlIndexFixing(Index6M,$H2591,TRUE,_xll.ohTrigger(RecalcTrigger,Trigger6M)),NA())</f>
        <v>9.3517336291492319E-3</v>
      </c>
      <c r="M2591" s="183">
        <f>IFERROR(_xll.qlIndexFixing(Index1Y,$H2591,TRUE,_xll.ohTrigger(RecalcTrigger,Trigger1Y)),NA())</f>
        <v>1.0565800510355206E-2</v>
      </c>
      <c r="N2591" s="182">
        <f>IFERROR(_xll.qlIndexFixing(ONIndex1M,I2591,TRUE,_xll.ohTrigger(RecalcTrigger,Trigger1M)),NA())</f>
        <v>9.9971203997473168E-3</v>
      </c>
      <c r="O2591" s="44">
        <f>IFERROR(_xll.qlIndexFixing(ONIndex3M,I2591,TRUE,_xll.ohTrigger(RecalcTrigger,Trigger3M)),NA())</f>
        <v>1.045144945228671E-2</v>
      </c>
      <c r="P2591" s="44">
        <f>IFERROR(_xll.qlIndexFixing(ONIndex6M,I2591,TRUE,_xll.ohTrigger(RecalcTrigger,Trigger6M)),NA())</f>
        <v>9.5230309806648705E-3</v>
      </c>
      <c r="Q2591" s="183">
        <f>IFERROR(_xll.qlIndexFixing(ONIndex1Y,I2591,TRUE,_xll.ohTrigger(RecalcTrigger,Trigger1Y)),NA())</f>
        <v>1.0742099227893931E-2</v>
      </c>
    </row>
    <row r="2592" spans="2:17" x14ac:dyDescent="0.2">
      <c r="B2592" s="39" t="s">
        <v>42</v>
      </c>
      <c r="D2592" s="42">
        <f>_xll.qlCalendarAdvance(Calendar,$D2591,B2592,"f",FALSE)</f>
        <v>57684</v>
      </c>
      <c r="E2592" s="177">
        <f>_xll.qlInterestRateIndexValueDate(IndexON,D2592)</f>
        <v>57684</v>
      </c>
      <c r="F2592" s="193">
        <f>IFERROR(_xll.qlIndexFixing(IndexON,D2592,TRUE,_xll.ohTrigger(RecalcTrigger,TriggerON)),NA())</f>
        <v>9.4383417885257614E-3</v>
      </c>
      <c r="H2592" s="42">
        <f>_xll.qlCalendarAdvance(Calendar,$H2591,B2592,"f",FALSE)</f>
        <v>57684</v>
      </c>
      <c r="I2592" s="177">
        <f>_xll.qlInterestRateIndexValueDate(Index1M,$H2592)</f>
        <v>57686</v>
      </c>
      <c r="J2592" s="182">
        <f>IFERROR(_xll.qlIndexFixing(Index1M,$H2592,TRUE,_xll.ohTrigger(RecalcTrigger,Trigger1M)),NA())</f>
        <v>9.9798506239753039E-3</v>
      </c>
      <c r="K2592" s="44">
        <f>IFERROR(_xll.qlIndexFixing(Index3M,H2592,TRUE,_xll.ohTrigger(RecalcTrigger,Trigger3M)),NA())</f>
        <v>1.0393679639629561E-2</v>
      </c>
      <c r="L2592" s="44">
        <f>IFERROR(_xll.qlIndexFixing(Index6M,$H2592,TRUE,_xll.ohTrigger(RecalcTrigger,Trigger6M)),NA())</f>
        <v>9.3367687590614982E-3</v>
      </c>
      <c r="M2592" s="183">
        <f>IFERROR(_xll.qlIndexFixing(Index1Y,$H2592,TRUE,_xll.ohTrigger(RecalcTrigger,Trigger1Y)),NA())</f>
        <v>1.0555387776923476E-2</v>
      </c>
      <c r="N2592" s="182">
        <f>IFERROR(_xll.qlIndexFixing(ONIndex1M,I2592,TRUE,_xll.ohTrigger(RecalcTrigger,Trigger1M)),NA())</f>
        <v>9.9887622085681471E-3</v>
      </c>
      <c r="O2592" s="44">
        <f>IFERROR(_xll.qlIndexFixing(ONIndex3M,I2592,TRUE,_xll.ohTrigger(RecalcTrigger,Trigger3M)),NA())</f>
        <v>1.0440855102729074E-2</v>
      </c>
      <c r="P2592" s="44">
        <f>IFERROR(_xll.qlIndexFixing(ONIndex6M,I2592,TRUE,_xll.ohTrigger(RecalcTrigger,Trigger6M)),NA())</f>
        <v>9.5060718220274509E-3</v>
      </c>
      <c r="Q2592" s="183">
        <f>IFERROR(_xll.qlIndexFixing(ONIndex1Y,I2592,TRUE,_xll.ohTrigger(RecalcTrigger,Trigger1Y)),NA())</f>
        <v>1.073248489688261E-2</v>
      </c>
    </row>
    <row r="2593" spans="2:17" x14ac:dyDescent="0.2">
      <c r="B2593" s="39" t="s">
        <v>42</v>
      </c>
      <c r="D2593" s="42">
        <f>_xll.qlCalendarAdvance(Calendar,$D2592,B2593,"f",FALSE)</f>
        <v>57691</v>
      </c>
      <c r="E2593" s="177">
        <f>_xll.qlInterestRateIndexValueDate(IndexON,D2593)</f>
        <v>57691</v>
      </c>
      <c r="F2593" s="193">
        <f>IFERROR(_xll.qlIndexFixing(IndexON,D2593,TRUE,_xll.ohTrigger(RecalcTrigger,TriggerON)),NA())</f>
        <v>9.4383417884458254E-3</v>
      </c>
      <c r="H2593" s="42">
        <f>_xll.qlCalendarAdvance(Calendar,$H2592,B2593,"f",FALSE)</f>
        <v>57691</v>
      </c>
      <c r="I2593" s="177">
        <f>_xll.qlInterestRateIndexValueDate(Index1M,$H2593)</f>
        <v>57693</v>
      </c>
      <c r="J2593" s="182">
        <f>IFERROR(_xll.qlIndexFixing(Index1M,$H2593,TRUE,_xll.ohTrigger(RecalcTrigger,Trigger1M)),NA())</f>
        <v>9.9715537598066995E-3</v>
      </c>
      <c r="K2593" s="44">
        <f>IFERROR(_xll.qlIndexFixing(Index3M,H2593,TRUE,_xll.ohTrigger(RecalcTrigger,Trigger3M)),NA())</f>
        <v>1.0383261358823503E-2</v>
      </c>
      <c r="L2593" s="44">
        <f>IFERROR(_xll.qlIndexFixing(Index6M,$H2593,TRUE,_xll.ohTrigger(RecalcTrigger,Trigger6M)),NA())</f>
        <v>9.32197332031349E-3</v>
      </c>
      <c r="M2593" s="183">
        <f>IFERROR(_xll.qlIndexFixing(Index1Y,$H2593,TRUE,_xll.ohTrigger(RecalcTrigger,Trigger1Y)),NA())</f>
        <v>1.0546418757505963E-2</v>
      </c>
      <c r="N2593" s="182">
        <f>IFERROR(_xll.qlIndexFixing(ONIndex1M,I2593,TRUE,_xll.ohTrigger(RecalcTrigger,Trigger1M)),NA())</f>
        <v>9.9804304746253791E-3</v>
      </c>
      <c r="O2593" s="44">
        <f>IFERROR(_xll.qlIndexFixing(ONIndex3M,I2593,TRUE,_xll.ohTrigger(RecalcTrigger,Trigger3M)),NA())</f>
        <v>1.043029033446885E-2</v>
      </c>
      <c r="P2593" s="44">
        <f>IFERROR(_xll.qlIndexFixing(ONIndex6M,I2593,TRUE,_xll.ohTrigger(RecalcTrigger,Trigger6M)),NA())</f>
        <v>9.4892770381438396E-3</v>
      </c>
      <c r="Q2593" s="183">
        <f>IFERROR(_xll.qlIndexFixing(ONIndex1Y,I2593,TRUE,_xll.ohTrigger(RecalcTrigger,Trigger1Y)),NA())</f>
        <v>1.0722897281381094E-2</v>
      </c>
    </row>
    <row r="2594" spans="2:17" x14ac:dyDescent="0.2">
      <c r="B2594" s="39" t="s">
        <v>42</v>
      </c>
      <c r="D2594" s="42">
        <f>_xll.qlCalendarAdvance(Calendar,$D2593,B2594,"f",FALSE)</f>
        <v>57698</v>
      </c>
      <c r="E2594" s="177">
        <f>_xll.qlInterestRateIndexValueDate(IndexON,D2594)</f>
        <v>57698</v>
      </c>
      <c r="F2594" s="193">
        <f>IFERROR(_xll.qlIndexFixing(IndexON,D2594,TRUE,_xll.ohTrigger(RecalcTrigger,TriggerON)),NA())</f>
        <v>9.4383417884458254E-3</v>
      </c>
      <c r="H2594" s="42">
        <f>_xll.qlCalendarAdvance(Calendar,$H2593,B2594,"f",FALSE)</f>
        <v>57698</v>
      </c>
      <c r="I2594" s="177">
        <f>_xll.qlInterestRateIndexValueDate(Index1M,$H2594)</f>
        <v>57700</v>
      </c>
      <c r="J2594" s="182">
        <f>IFERROR(_xll.qlIndexFixing(Index1M,$H2594,TRUE,_xll.ohTrigger(RecalcTrigger,Trigger1M)),NA())</f>
        <v>9.9632835488802918E-3</v>
      </c>
      <c r="K2594" s="44">
        <f>IFERROR(_xll.qlIndexFixing(Index3M,H2594,TRUE,_xll.ohTrigger(RecalcTrigger,Trigger3M)),NA())</f>
        <v>1.0372873281875528E-2</v>
      </c>
      <c r="L2594" s="44">
        <f>IFERROR(_xll.qlIndexFixing(Index6M,$H2594,TRUE,_xll.ohTrigger(RecalcTrigger,Trigger6M)),NA())</f>
        <v>9.3073476469320831E-3</v>
      </c>
      <c r="M2594" s="183">
        <f>IFERROR(_xll.qlIndexFixing(Index1Y,$H2594,TRUE,_xll.ohTrigger(RecalcTrigger,Trigger1Y)),NA())</f>
        <v>1.053747863142696E-2</v>
      </c>
      <c r="N2594" s="182">
        <f>IFERROR(_xll.qlIndexFixing(ONIndex1M,I2594,TRUE,_xll.ohTrigger(RecalcTrigger,Trigger1M)),NA())</f>
        <v>9.9697572265000645E-3</v>
      </c>
      <c r="O2594" s="44">
        <f>IFERROR(_xll.qlIndexFixing(ONIndex3M,I2594,TRUE,_xll.ohTrigger(RecalcTrigger,Trigger3M)),NA())</f>
        <v>1.0416750650295015E-2</v>
      </c>
      <c r="P2594" s="44">
        <f>IFERROR(_xll.qlIndexFixing(ONIndex6M,I2594,TRUE,_xll.ohTrigger(RecalcTrigger,Trigger6M)),NA())</f>
        <v>9.4679258159136026E-3</v>
      </c>
      <c r="Q2594" s="183">
        <f>IFERROR(_xll.qlIndexFixing(ONIndex1Y,I2594,TRUE,_xll.ohTrigger(RecalcTrigger,Trigger1Y)),NA())</f>
        <v>1.0710609711299668E-2</v>
      </c>
    </row>
    <row r="2595" spans="2:17" x14ac:dyDescent="0.2">
      <c r="B2595" s="39" t="s">
        <v>42</v>
      </c>
      <c r="D2595" s="42">
        <f>_xll.qlCalendarAdvance(Calendar,$D2594,B2595,"f",FALSE)</f>
        <v>57706</v>
      </c>
      <c r="E2595" s="177">
        <f>_xll.qlInterestRateIndexValueDate(IndexON,D2595)</f>
        <v>57706</v>
      </c>
      <c r="F2595" s="193">
        <f>IFERROR(_xll.qlIndexFixing(IndexON,D2595,TRUE,_xll.ohTrigger(RecalcTrigger,TriggerON)),NA())</f>
        <v>9.4383417884458254E-3</v>
      </c>
      <c r="H2595" s="42">
        <f>_xll.qlCalendarAdvance(Calendar,$H2594,B2595,"f",FALSE)</f>
        <v>57706</v>
      </c>
      <c r="I2595" s="177">
        <f>_xll.qlInterestRateIndexValueDate(Index1M,$H2595)</f>
        <v>57710</v>
      </c>
      <c r="J2595" s="182">
        <f>IFERROR(_xll.qlIndexFixing(Index1M,$H2595,TRUE,_xll.ohTrigger(RecalcTrigger,Trigger1M)),NA())</f>
        <v>9.9515153267157944E-3</v>
      </c>
      <c r="K2595" s="44">
        <f>IFERROR(_xll.qlIndexFixing(Index3M,H2595,TRUE,_xll.ohTrigger(RecalcTrigger,Trigger3M)),NA())</f>
        <v>1.0359254649641764E-2</v>
      </c>
      <c r="L2595" s="44">
        <f>IFERROR(_xll.qlIndexFixing(Index6M,$H2595,TRUE,_xll.ohTrigger(RecalcTrigger,Trigger6M)),NA())</f>
        <v>9.289300683038626E-3</v>
      </c>
      <c r="M2595" s="183">
        <f>IFERROR(_xll.qlIndexFixing(Index1Y,$H2595,TRUE,_xll.ohTrigger(RecalcTrigger,Trigger1Y)),NA())</f>
        <v>1.0525684018730472E-2</v>
      </c>
      <c r="N2595" s="182">
        <f>IFERROR(_xll.qlIndexFixing(ONIndex1M,I2595,TRUE,_xll.ohTrigger(RecalcTrigger,Trigger1M)),NA())</f>
        <v>9.9614862119068448E-3</v>
      </c>
      <c r="O2595" s="44">
        <f>IFERROR(_xll.qlIndexFixing(ONIndex3M,I2595,TRUE,_xll.ohTrigger(RecalcTrigger,Trigger3M)),NA())</f>
        <v>1.0406253783399322E-2</v>
      </c>
      <c r="P2595" s="44">
        <f>IFERROR(_xll.qlIndexFixing(ONIndex6M,I2595,TRUE,_xll.ohTrigger(RecalcTrigger,Trigger6M)),NA())</f>
        <v>9.4515080083201752E-3</v>
      </c>
      <c r="Q2595" s="183">
        <f>IFERROR(_xll.qlIndexFixing(ONIndex1Y,I2595,TRUE,_xll.ohTrigger(RecalcTrigger,Trigger1Y)),NA())</f>
        <v>1.0701083412989476E-2</v>
      </c>
    </row>
    <row r="2596" spans="2:17" x14ac:dyDescent="0.2">
      <c r="B2596" s="39" t="s">
        <v>42</v>
      </c>
      <c r="D2596" s="42">
        <f>_xll.qlCalendarAdvance(Calendar,$D2595,B2596,"f",FALSE)</f>
        <v>57713</v>
      </c>
      <c r="E2596" s="177">
        <f>_xll.qlInterestRateIndexValueDate(IndexON,D2596)</f>
        <v>57713</v>
      </c>
      <c r="F2596" s="193">
        <f>IFERROR(_xll.qlIndexFixing(IndexON,D2596,TRUE,_xll.ohTrigger(RecalcTrigger,TriggerON)),NA())</f>
        <v>9.4383417885257614E-3</v>
      </c>
      <c r="H2596" s="42">
        <f>_xll.qlCalendarAdvance(Calendar,$H2595,B2596,"f",FALSE)</f>
        <v>57713</v>
      </c>
      <c r="I2596" s="177">
        <f>_xll.qlInterestRateIndexValueDate(Index1M,$H2596)</f>
        <v>57717</v>
      </c>
      <c r="J2596" s="182">
        <f>IFERROR(_xll.qlIndexFixing(Index1M,$H2596,TRUE,_xll.ohTrigger(RecalcTrigger,Trigger1M)),NA())</f>
        <v>9.9433101173651197E-3</v>
      </c>
      <c r="K2596" s="44">
        <f>IFERROR(_xll.qlIndexFixing(Index3M,H2596,TRUE,_xll.ohTrigger(RecalcTrigger,Trigger3M)),NA())</f>
        <v>1.0347188988144134E-2</v>
      </c>
      <c r="L2596" s="44">
        <f>IFERROR(_xll.qlIndexFixing(Index6M,$H2596,TRUE,_xll.ohTrigger(RecalcTrigger,Trigger6M)),NA())</f>
        <v>9.2725369858263282E-3</v>
      </c>
      <c r="M2596" s="183">
        <f>IFERROR(_xll.qlIndexFixing(Index1Y,$H2596,TRUE,_xll.ohTrigger(RecalcTrigger,Trigger1Y)),NA())</f>
        <v>1.0516810618951574E-2</v>
      </c>
      <c r="N2596" s="182">
        <f>IFERROR(_xll.qlIndexFixing(ONIndex1M,I2596,TRUE,_xll.ohTrigger(RecalcTrigger,Trigger1M)),NA())</f>
        <v>9.954417997013465E-3</v>
      </c>
      <c r="O2596" s="44">
        <f>IFERROR(_xll.qlIndexFixing(ONIndex3M,I2596,TRUE,_xll.ohTrigger(RecalcTrigger,Trigger3M)),NA())</f>
        <v>1.0397280210074911E-2</v>
      </c>
      <c r="P2596" s="44">
        <f>IFERROR(_xll.qlIndexFixing(ONIndex6M,I2596,TRUE,_xll.ohTrigger(RecalcTrigger,Trigger6M)),NA())</f>
        <v>9.4375672971747093E-3</v>
      </c>
      <c r="Q2596" s="183">
        <f>IFERROR(_xll.qlIndexFixing(ONIndex1Y,I2596,TRUE,_xll.ohTrigger(RecalcTrigger,Trigger1Y)),NA())</f>
        <v>1.0692939451644179E-2</v>
      </c>
    </row>
    <row r="2597" spans="2:17" x14ac:dyDescent="0.2">
      <c r="B2597" s="39" t="s">
        <v>42</v>
      </c>
      <c r="D2597" s="42">
        <f>_xll.qlCalendarAdvance(Calendar,$D2596,B2597,"f",FALSE)</f>
        <v>57720</v>
      </c>
      <c r="E2597" s="177">
        <f>_xll.qlInterestRateIndexValueDate(IndexON,D2597)</f>
        <v>57720</v>
      </c>
      <c r="F2597" s="193">
        <f>IFERROR(_xll.qlIndexFixing(IndexON,D2597,TRUE,_xll.ohTrigger(RecalcTrigger,TriggerON)),NA())</f>
        <v>9.4383417886056975E-3</v>
      </c>
      <c r="H2597" s="42">
        <f>_xll.qlCalendarAdvance(Calendar,$H2596,B2597,"f",FALSE)</f>
        <v>57720</v>
      </c>
      <c r="I2597" s="177">
        <f>_xll.qlInterestRateIndexValueDate(Index1M,$H2597)</f>
        <v>57724</v>
      </c>
      <c r="J2597" s="182">
        <f>IFERROR(_xll.qlIndexFixing(Index1M,$H2597,TRUE,_xll.ohTrigger(RecalcTrigger,Trigger1M)),NA())</f>
        <v>9.9351317854901745E-3</v>
      </c>
      <c r="K2597" s="44">
        <f>IFERROR(_xll.qlIndexFixing(Index3M,H2597,TRUE,_xll.ohTrigger(RecalcTrigger,Trigger3M)),NA())</f>
        <v>1.0336326686436905E-2</v>
      </c>
      <c r="L2597" s="44">
        <f>IFERROR(_xll.qlIndexFixing(Index6M,$H2597,TRUE,_xll.ohTrigger(RecalcTrigger,Trigger6M)),NA())</f>
        <v>9.2584959014682632E-3</v>
      </c>
      <c r="M2597" s="183">
        <f>IFERROR(_xll.qlIndexFixing(Index1Y,$H2597,TRUE,_xll.ohTrigger(RecalcTrigger,Trigger1Y)),NA())</f>
        <v>1.0507966331731615E-2</v>
      </c>
      <c r="N2597" s="182">
        <f>IFERROR(_xll.qlIndexFixing(ONIndex1M,I2597,TRUE,_xll.ohTrigger(RecalcTrigger,Trigger1M)),NA())</f>
        <v>9.9461965683556031E-3</v>
      </c>
      <c r="O2597" s="44">
        <f>IFERROR(_xll.qlIndexFixing(ONIndex3M,I2597,TRUE,_xll.ohTrigger(RecalcTrigger,Trigger3M)),NA())</f>
        <v>1.0386838806732968E-2</v>
      </c>
      <c r="P2597" s="44">
        <f>IFERROR(_xll.qlIndexFixing(ONIndex6M,I2597,TRUE,_xll.ohTrigger(RecalcTrigger,Trigger6M)),NA())</f>
        <v>9.4214570762574112E-3</v>
      </c>
      <c r="Q2597" s="183">
        <f>IFERROR(_xll.qlIndexFixing(ONIndex1Y,I2597,TRUE,_xll.ohTrigger(RecalcTrigger,Trigger1Y)),NA())</f>
        <v>1.0683463233194246E-2</v>
      </c>
    </row>
    <row r="2598" spans="2:17" x14ac:dyDescent="0.2">
      <c r="B2598" s="39" t="s">
        <v>42</v>
      </c>
      <c r="D2598" s="42">
        <f>_xll.qlCalendarAdvance(Calendar,$D2597,B2598,"f",FALSE)</f>
        <v>57727</v>
      </c>
      <c r="E2598" s="177">
        <f>_xll.qlInterestRateIndexValueDate(IndexON,D2598)</f>
        <v>57727</v>
      </c>
      <c r="F2598" s="193">
        <f>IFERROR(_xll.qlIndexFixing(IndexON,D2598,TRUE,_xll.ohTrigger(RecalcTrigger,TriggerON)),NA())</f>
        <v>9.4383417885257614E-3</v>
      </c>
      <c r="H2598" s="42">
        <f>_xll.qlCalendarAdvance(Calendar,$H2597,B2598,"f",FALSE)</f>
        <v>57727</v>
      </c>
      <c r="I2598" s="177">
        <f>_xll.qlInterestRateIndexValueDate(Index1M,$H2598)</f>
        <v>57731</v>
      </c>
      <c r="J2598" s="182">
        <f>IFERROR(_xll.qlIndexFixing(Index1M,$H2598,TRUE,_xll.ohTrigger(RecalcTrigger,Trigger1M)),NA())</f>
        <v>9.9269803964838112E-3</v>
      </c>
      <c r="K2598" s="44">
        <f>IFERROR(_xll.qlIndexFixing(Index3M,H2598,TRUE,_xll.ohTrigger(RecalcTrigger,Trigger3M)),NA())</f>
        <v>1.0326655447049006E-2</v>
      </c>
      <c r="L2598" s="44">
        <f>IFERROR(_xll.qlIndexFixing(Index6M,$H2598,TRUE,_xll.ohTrigger(RecalcTrigger,Trigger6M)),NA())</f>
        <v>9.2446260621446164E-3</v>
      </c>
      <c r="M2598" s="183">
        <f>IFERROR(_xll.qlIndexFixing(Index1Y,$H2598,TRUE,_xll.ohTrigger(RecalcTrigger,Trigger1Y)),NA())</f>
        <v>1.0499151224436107E-2</v>
      </c>
      <c r="N2598" s="182">
        <f>IFERROR(_xll.qlIndexFixing(ONIndex1M,I2598,TRUE,_xll.ohTrigger(RecalcTrigger,Trigger1M)),NA())</f>
        <v>9.938001933305074E-3</v>
      </c>
      <c r="O2598" s="44">
        <f>IFERROR(_xll.qlIndexFixing(ONIndex3M,I2598,TRUE,_xll.ohTrigger(RecalcTrigger,Trigger3M)),NA())</f>
        <v>1.0376427377893904E-2</v>
      </c>
      <c r="P2598" s="44">
        <f>IFERROR(_xll.qlIndexFixing(ONIndex6M,I2598,TRUE,_xll.ohTrigger(RecalcTrigger,Trigger6M)),NA())</f>
        <v>9.4055129591108511E-3</v>
      </c>
      <c r="Q2598" s="183">
        <f>IFERROR(_xll.qlIndexFixing(ONIndex1Y,I2598,TRUE,_xll.ohTrigger(RecalcTrigger,Trigger1Y)),NA())</f>
        <v>1.06740140769368E-2</v>
      </c>
    </row>
    <row r="2599" spans="2:17" x14ac:dyDescent="0.2">
      <c r="B2599" s="39" t="s">
        <v>42</v>
      </c>
      <c r="D2599" s="42">
        <f>_xll.qlCalendarAdvance(Calendar,$D2598,B2599,"f",FALSE)</f>
        <v>57734</v>
      </c>
      <c r="E2599" s="177">
        <f>_xll.qlInterestRateIndexValueDate(IndexON,D2599)</f>
        <v>57734</v>
      </c>
      <c r="F2599" s="193">
        <f>IFERROR(_xll.qlIndexFixing(IndexON,D2599,TRUE,_xll.ohTrigger(RecalcTrigger,TriggerON)),NA())</f>
        <v>9.4383417885257614E-3</v>
      </c>
      <c r="H2599" s="42">
        <f>_xll.qlCalendarAdvance(Calendar,$H2598,B2599,"f",FALSE)</f>
        <v>57734</v>
      </c>
      <c r="I2599" s="177">
        <f>_xll.qlInterestRateIndexValueDate(Index1M,$H2599)</f>
        <v>57738</v>
      </c>
      <c r="J2599" s="182">
        <f>IFERROR(_xll.qlIndexFixing(Index1M,$H2599,TRUE,_xll.ohTrigger(RecalcTrigger,Trigger1M)),NA())</f>
        <v>9.9188560157491956E-3</v>
      </c>
      <c r="K2599" s="44">
        <f>IFERROR(_xll.qlIndexFixing(Index3M,H2599,TRUE,_xll.ohTrigger(RecalcTrigger,Trigger3M)),NA())</f>
        <v>1.0316434576172319E-2</v>
      </c>
      <c r="L2599" s="44">
        <f>IFERROR(_xll.qlIndexFixing(Index6M,$H2599,TRUE,_xll.ohTrigger(RecalcTrigger,Trigger6M)),NA())</f>
        <v>9.2309278020662848E-3</v>
      </c>
      <c r="M2599" s="183">
        <f>IFERROR(_xll.qlIndexFixing(Index1Y,$H2599,TRUE,_xll.ohTrigger(RecalcTrigger,Trigger1Y)),NA())</f>
        <v>1.0490365364431651E-2</v>
      </c>
      <c r="N2599" s="182">
        <f>IFERROR(_xll.qlIndexFixing(ONIndex1M,I2599,TRUE,_xll.ohTrigger(RecalcTrigger,Trigger1M)),NA())</f>
        <v>9.929834157249573E-3</v>
      </c>
      <c r="O2599" s="44">
        <f>IFERROR(_xll.qlIndexFixing(ONIndex3M,I2599,TRUE,_xll.ohTrigger(RecalcTrigger,Trigger3M)),NA())</f>
        <v>1.0366045999656848E-2</v>
      </c>
      <c r="P2599" s="44">
        <f>IFERROR(_xll.qlIndexFixing(ONIndex6M,I2599,TRUE,_xll.ohTrigger(RecalcTrigger,Trigger6M)),NA())</f>
        <v>9.3897352820260238E-3</v>
      </c>
      <c r="Q2599" s="183">
        <f>IFERROR(_xll.qlIndexFixing(ONIndex1Y,I2599,TRUE,_xll.ohTrigger(RecalcTrigger,Trigger1Y)),NA())</f>
        <v>1.0664592050417809E-2</v>
      </c>
    </row>
    <row r="2600" spans="2:17" x14ac:dyDescent="0.2">
      <c r="B2600" s="39" t="s">
        <v>42</v>
      </c>
      <c r="D2600" s="42">
        <f>_xll.qlCalendarAdvance(Calendar,$D2599,B2600,"f",FALSE)</f>
        <v>57741</v>
      </c>
      <c r="E2600" s="177">
        <f>_xll.qlInterestRateIndexValueDate(IndexON,D2600)</f>
        <v>57741</v>
      </c>
      <c r="F2600" s="193">
        <f>IFERROR(_xll.qlIndexFixing(IndexON,D2600,TRUE,_xll.ohTrigger(RecalcTrigger,TriggerON)),NA())</f>
        <v>9.4383417885257614E-3</v>
      </c>
      <c r="H2600" s="42">
        <f>_xll.qlCalendarAdvance(Calendar,$H2599,B2600,"f",FALSE)</f>
        <v>57741</v>
      </c>
      <c r="I2600" s="177">
        <f>_xll.qlInterestRateIndexValueDate(Index1M,$H2600)</f>
        <v>57745</v>
      </c>
      <c r="J2600" s="182">
        <f>IFERROR(_xll.qlIndexFixing(Index1M,$H2600,TRUE,_xll.ohTrigger(RecalcTrigger,Trigger1M)),NA())</f>
        <v>9.9120782035593581E-3</v>
      </c>
      <c r="K2600" s="44">
        <f>IFERROR(_xll.qlIndexFixing(Index3M,H2600,TRUE,_xll.ohTrigger(RecalcTrigger,Trigger3M)),NA())</f>
        <v>1.03062444069496E-2</v>
      </c>
      <c r="L2600" s="44">
        <f>IFERROR(_xll.qlIndexFixing(Index6M,$H2600,TRUE,_xll.ohTrigger(RecalcTrigger,Trigger6M)),NA())</f>
        <v>9.217401455481505E-3</v>
      </c>
      <c r="M2600" s="183">
        <f>IFERROR(_xll.qlIndexFixing(Index1Y,$H2600,TRUE,_xll.ohTrigger(RecalcTrigger,Trigger1Y)),NA())</f>
        <v>1.04816088190842E-2</v>
      </c>
      <c r="N2600" s="182">
        <f>IFERROR(_xll.qlIndexFixing(ONIndex1M,I2600,TRUE,_xll.ohTrigger(RecalcTrigger,Trigger1M)),NA())</f>
        <v>9.9216933054968592E-3</v>
      </c>
      <c r="O2600" s="44">
        <f>IFERROR(_xll.qlIndexFixing(ONIndex3M,I2600,TRUE,_xll.ohTrigger(RecalcTrigger,Trigger3M)),NA())</f>
        <v>1.0355694748760413E-2</v>
      </c>
      <c r="P2600" s="44">
        <f>IFERROR(_xll.qlIndexFixing(ONIndex6M,I2600,TRUE,_xll.ohTrigger(RecalcTrigger,Trigger6M)),NA())</f>
        <v>9.3741243813738606E-3</v>
      </c>
      <c r="Q2600" s="183">
        <f>IFERROR(_xll.qlIndexFixing(ONIndex1Y,I2600,TRUE,_xll.ohTrigger(RecalcTrigger,Trigger1Y)),NA())</f>
        <v>1.0655197221023371E-2</v>
      </c>
    </row>
    <row r="2601" spans="2:17" x14ac:dyDescent="0.2">
      <c r="B2601" s="39" t="s">
        <v>42</v>
      </c>
      <c r="D2601" s="42">
        <f>_xll.qlCalendarAdvance(Calendar,$D2600,B2601,"f",FALSE)</f>
        <v>57748</v>
      </c>
      <c r="E2601" s="177">
        <f>_xll.qlInterestRateIndexValueDate(IndexON,D2601)</f>
        <v>57748</v>
      </c>
      <c r="F2601" s="193">
        <f>IFERROR(_xll.qlIndexFixing(IndexON,D2601,TRUE,_xll.ohTrigger(RecalcTrigger,TriggerON)),NA())</f>
        <v>9.4383417884458254E-3</v>
      </c>
      <c r="H2601" s="42">
        <f>_xll.qlCalendarAdvance(Calendar,$H2600,B2601,"f",FALSE)</f>
        <v>57748</v>
      </c>
      <c r="I2601" s="177">
        <f>_xll.qlInterestRateIndexValueDate(Index1M,$H2601)</f>
        <v>57752</v>
      </c>
      <c r="J2601" s="182">
        <f>IFERROR(_xll.qlIndexFixing(Index1M,$H2601,TRUE,_xll.ohTrigger(RecalcTrigger,Trigger1M)),NA())</f>
        <v>9.9040028712251062E-3</v>
      </c>
      <c r="K2601" s="44">
        <f>IFERROR(_xll.qlIndexFixing(Index3M,H2601,TRUE,_xll.ohTrigger(RecalcTrigger,Trigger3M)),NA())</f>
        <v>1.0296085015783026E-2</v>
      </c>
      <c r="L2601" s="44">
        <f>IFERROR(_xll.qlIndexFixing(Index6M,$H2601,TRUE,_xll.ohTrigger(RecalcTrigger,Trigger6M)),NA())</f>
        <v>9.2040473566718881E-3</v>
      </c>
      <c r="M2601" s="183">
        <f>IFERROR(_xll.qlIndexFixing(Index1Y,$H2601,TRUE,_xll.ohTrigger(RecalcTrigger,Trigger1Y)),NA())</f>
        <v>1.0472881655760357E-2</v>
      </c>
      <c r="N2601" s="182">
        <f>IFERROR(_xll.qlIndexFixing(ONIndex1M,I2601,TRUE,_xll.ohTrigger(RecalcTrigger,Trigger1M)),NA())</f>
        <v>9.9135794435145641E-3</v>
      </c>
      <c r="O2601" s="44">
        <f>IFERROR(_xll.qlIndexFixing(ONIndex3M,I2601,TRUE,_xll.ohTrigger(RecalcTrigger,Trigger3M)),NA())</f>
        <v>1.0345373701543537E-2</v>
      </c>
      <c r="P2601" s="44">
        <f>IFERROR(_xll.qlIndexFixing(ONIndex6M,I2601,TRUE,_xll.ohTrigger(RecalcTrigger,Trigger6M)),NA())</f>
        <v>9.3586805930456762E-3</v>
      </c>
      <c r="Q2601" s="183">
        <f>IFERROR(_xll.qlIndexFixing(ONIndex1Y,I2601,TRUE,_xll.ohTrigger(RecalcTrigger,Trigger1Y)),NA())</f>
        <v>1.0645829656139583E-2</v>
      </c>
    </row>
    <row r="2602" spans="2:17" x14ac:dyDescent="0.2">
      <c r="B2602" s="39" t="s">
        <v>42</v>
      </c>
      <c r="D2602" s="42">
        <f>_xll.qlCalendarAdvance(Calendar,$D2601,B2602,"f",FALSE)</f>
        <v>57755</v>
      </c>
      <c r="E2602" s="177">
        <f>_xll.qlInterestRateIndexValueDate(IndexON,D2602)</f>
        <v>57755</v>
      </c>
      <c r="F2602" s="193">
        <f>IFERROR(_xll.qlIndexFixing(IndexON,D2602,TRUE,_xll.ohTrigger(RecalcTrigger,TriggerON)),NA())</f>
        <v>9.4383417885257614E-3</v>
      </c>
      <c r="H2602" s="42">
        <f>_xll.qlCalendarAdvance(Calendar,$H2601,B2602,"f",FALSE)</f>
        <v>57755</v>
      </c>
      <c r="I2602" s="177">
        <f>_xll.qlInterestRateIndexValueDate(Index1M,$H2602)</f>
        <v>57759</v>
      </c>
      <c r="J2602" s="182">
        <f>IFERROR(_xll.qlIndexFixing(Index1M,$H2602,TRUE,_xll.ohTrigger(RecalcTrigger,Trigger1M)),NA())</f>
        <v>9.895954726557259E-3</v>
      </c>
      <c r="K2602" s="44">
        <f>IFERROR(_xll.qlIndexFixing(Index3M,H2602,TRUE,_xll.ohTrigger(RecalcTrigger,Trigger3M)),NA())</f>
        <v>1.0285956479076539E-2</v>
      </c>
      <c r="L2602" s="44">
        <f>IFERROR(_xll.qlIndexFixing(Index6M,$H2602,TRUE,_xll.ohTrigger(RecalcTrigger,Trigger6M)),NA())</f>
        <v>9.1908658399559428E-3</v>
      </c>
      <c r="M2602" s="183">
        <f>IFERROR(_xll.qlIndexFixing(Index1Y,$H2602,TRUE,_xll.ohTrigger(RecalcTrigger,Trigger1Y)),NA())</f>
        <v>1.0464183941826728E-2</v>
      </c>
      <c r="N2602" s="182">
        <f>IFERROR(_xll.qlIndexFixing(ONIndex1M,I2602,TRUE,_xll.ohTrigger(RecalcTrigger,Trigger1M)),NA())</f>
        <v>9.9054926366903828E-3</v>
      </c>
      <c r="O2602" s="44">
        <f>IFERROR(_xll.qlIndexFixing(ONIndex3M,I2602,TRUE,_xll.ohTrigger(RecalcTrigger,Trigger3M)),NA())</f>
        <v>1.0335082934265216E-2</v>
      </c>
      <c r="P2602" s="44">
        <f>IFERROR(_xll.qlIndexFixing(ONIndex6M,I2602,TRUE,_xll.ohTrigger(RecalcTrigger,Trigger6M)),NA())</f>
        <v>9.3434042535722739E-3</v>
      </c>
      <c r="Q2602" s="183">
        <f>IFERROR(_xll.qlIndexFixing(ONIndex1Y,I2602,TRUE,_xll.ohTrigger(RecalcTrigger,Trigger1Y)),NA())</f>
        <v>1.063648942315254E-2</v>
      </c>
    </row>
    <row r="2603" spans="2:17" x14ac:dyDescent="0.2">
      <c r="B2603" s="39" t="s">
        <v>42</v>
      </c>
      <c r="D2603" s="42">
        <f>_xll.qlCalendarAdvance(Calendar,$D2602,B2603,"f",FALSE)</f>
        <v>57762</v>
      </c>
      <c r="E2603" s="177">
        <f>_xll.qlInterestRateIndexValueDate(IndexON,D2603)</f>
        <v>57762</v>
      </c>
      <c r="F2603" s="193">
        <f>IFERROR(_xll.qlIndexFixing(IndexON,D2603,TRUE,_xll.ohTrigger(RecalcTrigger,TriggerON)),NA())</f>
        <v>9.4383417884458254E-3</v>
      </c>
      <c r="H2603" s="42">
        <f>_xll.qlCalendarAdvance(Calendar,$H2602,B2603,"f",FALSE)</f>
        <v>57762</v>
      </c>
      <c r="I2603" s="177">
        <f>_xll.qlInterestRateIndexValueDate(Index1M,$H2603)</f>
        <v>57766</v>
      </c>
      <c r="J2603" s="182">
        <f>IFERROR(_xll.qlIndexFixing(Index1M,$H2603,TRUE,_xll.ohTrigger(RecalcTrigger,Trigger1M)),NA())</f>
        <v>9.8879338349692047E-3</v>
      </c>
      <c r="K2603" s="44">
        <f>IFERROR(_xll.qlIndexFixing(Index3M,H2603,TRUE,_xll.ohTrigger(RecalcTrigger,Trigger3M)),NA())</f>
        <v>1.027585887323232E-2</v>
      </c>
      <c r="L2603" s="44">
        <f>IFERROR(_xll.qlIndexFixing(Index6M,$H2603,TRUE,_xll.ohTrigger(RecalcTrigger,Trigger6M)),NA())</f>
        <v>9.1778572396877516E-3</v>
      </c>
      <c r="M2603" s="183">
        <f>IFERROR(_xll.qlIndexFixing(Index1Y,$H2603,TRUE,_xll.ohTrigger(RecalcTrigger,Trigger1Y)),NA())</f>
        <v>1.04555157446497E-2</v>
      </c>
      <c r="N2603" s="182">
        <f>IFERROR(_xll.qlIndexFixing(ONIndex1M,I2603,TRUE,_xll.ohTrigger(RecalcTrigger,Trigger1M)),NA())</f>
        <v>9.8974329504919467E-3</v>
      </c>
      <c r="O2603" s="44">
        <f>IFERROR(_xll.qlIndexFixing(ONIndex3M,I2603,TRUE,_xll.ohTrigger(RecalcTrigger,Trigger3M)),NA())</f>
        <v>1.0324822523664068E-2</v>
      </c>
      <c r="P2603" s="44">
        <f>IFERROR(_xll.qlIndexFixing(ONIndex6M,I2603,TRUE,_xll.ohTrigger(RecalcTrigger,Trigger6M)),NA())</f>
        <v>9.3282956989249044E-3</v>
      </c>
      <c r="Q2603" s="183">
        <f>IFERROR(_xll.qlIndexFixing(ONIndex1Y,I2603,TRUE,_xll.ohTrigger(RecalcTrigger,Trigger1Y)),NA())</f>
        <v>1.0627176589768084E-2</v>
      </c>
    </row>
    <row r="2604" spans="2:17" x14ac:dyDescent="0.2">
      <c r="B2604" s="39" t="s">
        <v>42</v>
      </c>
      <c r="D2604" s="42">
        <f>_xll.qlCalendarAdvance(Calendar,$D2603,B2604,"f",FALSE)</f>
        <v>57769</v>
      </c>
      <c r="E2604" s="177">
        <f>_xll.qlInterestRateIndexValueDate(IndexON,D2604)</f>
        <v>57769</v>
      </c>
      <c r="F2604" s="193">
        <f>IFERROR(_xll.qlIndexFixing(IndexON,D2604,TRUE,_xll.ohTrigger(RecalcTrigger,TriggerON)),NA())</f>
        <v>9.4383417884458254E-3</v>
      </c>
      <c r="H2604" s="42">
        <f>_xll.qlCalendarAdvance(Calendar,$H2603,B2604,"f",FALSE)</f>
        <v>57769</v>
      </c>
      <c r="I2604" s="177">
        <f>_xll.qlInterestRateIndexValueDate(Index1M,$H2604)</f>
        <v>57773</v>
      </c>
      <c r="J2604" s="182">
        <f>IFERROR(_xll.qlIndexFixing(Index1M,$H2604,TRUE,_xll.ohTrigger(RecalcTrigger,Trigger1M)),NA())</f>
        <v>9.8786415251394012E-3</v>
      </c>
      <c r="K2604" s="44">
        <f>IFERROR(_xll.qlIndexFixing(Index3M,H2604,TRUE,_xll.ohTrigger(RecalcTrigger,Trigger3M)),NA())</f>
        <v>1.0265225479075149E-2</v>
      </c>
      <c r="L2604" s="44">
        <f>IFERROR(_xll.qlIndexFixing(Index6M,$H2604,TRUE,_xll.ohTrigger(RecalcTrigger,Trigger6M)),NA())</f>
        <v>9.1635433425543821E-3</v>
      </c>
      <c r="M2604" s="183">
        <f>IFERROR(_xll.qlIndexFixing(Index1Y,$H2604,TRUE,_xll.ohTrigger(RecalcTrigger,Trigger1Y)),NA())</f>
        <v>1.0446877131596973E-2</v>
      </c>
      <c r="N2604" s="182">
        <f>IFERROR(_xll.qlIndexFixing(ONIndex1M,I2604,TRUE,_xll.ohTrigger(RecalcTrigger,Trigger1M)),NA())</f>
        <v>9.8894004503868871E-3</v>
      </c>
      <c r="O2604" s="44">
        <f>IFERROR(_xll.qlIndexFixing(ONIndex3M,I2604,TRUE,_xll.ohTrigger(RecalcTrigger,Trigger3M)),NA())</f>
        <v>1.0314592545999091E-2</v>
      </c>
      <c r="P2604" s="44">
        <f>IFERROR(_xll.qlIndexFixing(ONIndex6M,I2604,TRUE,_xll.ohTrigger(RecalcTrigger,Trigger6M)),NA())</f>
        <v>9.313355265634371E-3</v>
      </c>
      <c r="Q2604" s="183">
        <f>IFERROR(_xll.qlIndexFixing(ONIndex1Y,I2604,TRUE,_xll.ohTrigger(RecalcTrigger,Trigger1Y)),NA())</f>
        <v>1.0617891223052567E-2</v>
      </c>
    </row>
    <row r="2605" spans="2:17" x14ac:dyDescent="0.2">
      <c r="B2605" s="39" t="s">
        <v>42</v>
      </c>
      <c r="D2605" s="42">
        <f>_xll.qlCalendarAdvance(Calendar,$D2604,B2605,"f",FALSE)</f>
        <v>57776</v>
      </c>
      <c r="E2605" s="177">
        <f>_xll.qlInterestRateIndexValueDate(IndexON,D2605)</f>
        <v>57776</v>
      </c>
      <c r="F2605" s="193">
        <f>IFERROR(_xll.qlIndexFixing(IndexON,D2605,TRUE,_xll.ohTrigger(RecalcTrigger,TriggerON)),NA())</f>
        <v>9.4383417885257614E-3</v>
      </c>
      <c r="H2605" s="42">
        <f>_xll.qlCalendarAdvance(Calendar,$H2604,B2605,"f",FALSE)</f>
        <v>57776</v>
      </c>
      <c r="I2605" s="177">
        <f>_xll.qlInterestRateIndexValueDate(Index1M,$H2605)</f>
        <v>57780</v>
      </c>
      <c r="J2605" s="182">
        <f>IFERROR(_xll.qlIndexFixing(Index1M,$H2605,TRUE,_xll.ohTrigger(RecalcTrigger,Trigger1M)),NA())</f>
        <v>9.8706805674347326E-3</v>
      </c>
      <c r="K2605" s="44">
        <f>IFERROR(_xll.qlIndexFixing(Index3M,H2605,TRUE,_xll.ohTrigger(RecalcTrigger,Trigger3M)),NA())</f>
        <v>1.0255191913684443E-2</v>
      </c>
      <c r="L2605" s="44">
        <f>IFERROR(_xll.qlIndexFixing(Index6M,$H2605,TRUE,_xll.ohTrigger(RecalcTrigger,Trigger6M)),NA())</f>
        <v>9.1509059717615159E-3</v>
      </c>
      <c r="M2605" s="183">
        <f>IFERROR(_xll.qlIndexFixing(Index1Y,$H2605,TRUE,_xll.ohTrigger(RecalcTrigger,Trigger1Y)),NA())</f>
        <v>1.0438268170035809E-2</v>
      </c>
      <c r="N2605" s="182">
        <f>IFERROR(_xll.qlIndexFixing(ONIndex1M,I2605,TRUE,_xll.ohTrigger(RecalcTrigger,Trigger1M)),NA())</f>
        <v>9.881395201523091E-3</v>
      </c>
      <c r="O2605" s="44">
        <f>IFERROR(_xll.qlIndexFixing(ONIndex3M,I2605,TRUE,_xll.ohTrigger(RecalcTrigger,Trigger3M)),NA())</f>
        <v>1.0304393077689156E-2</v>
      </c>
      <c r="P2605" s="44">
        <f>IFERROR(_xll.qlIndexFixing(ONIndex6M,I2605,TRUE,_xll.ohTrigger(RecalcTrigger,Trigger6M)),NA())</f>
        <v>9.2985832895120524E-3</v>
      </c>
      <c r="Q2605" s="183">
        <f>IFERROR(_xll.qlIndexFixing(ONIndex1Y,I2605,TRUE,_xll.ohTrigger(RecalcTrigger,Trigger1Y)),NA())</f>
        <v>1.0608633390472022E-2</v>
      </c>
    </row>
    <row r="2606" spans="2:17" x14ac:dyDescent="0.2">
      <c r="B2606" s="39" t="s">
        <v>42</v>
      </c>
      <c r="D2606" s="42">
        <f>_xll.qlCalendarAdvance(Calendar,$D2605,B2606,"f",FALSE)</f>
        <v>57783</v>
      </c>
      <c r="E2606" s="177">
        <f>_xll.qlInterestRateIndexValueDate(IndexON,D2606)</f>
        <v>57783</v>
      </c>
      <c r="F2606" s="193">
        <f>IFERROR(_xll.qlIndexFixing(IndexON,D2606,TRUE,_xll.ohTrigger(RecalcTrigger,TriggerON)),NA())</f>
        <v>9.4383417884458254E-3</v>
      </c>
      <c r="H2606" s="42">
        <f>_xll.qlCalendarAdvance(Calendar,$H2605,B2606,"f",FALSE)</f>
        <v>57783</v>
      </c>
      <c r="I2606" s="177">
        <f>_xll.qlInterestRateIndexValueDate(Index1M,$H2606)</f>
        <v>57787</v>
      </c>
      <c r="J2606" s="182">
        <f>IFERROR(_xll.qlIndexFixing(Index1M,$H2606,TRUE,_xll.ohTrigger(RecalcTrigger,Trigger1M)),NA())</f>
        <v>9.8627470758007717E-3</v>
      </c>
      <c r="K2606" s="44">
        <f>IFERROR(_xll.qlIndexFixing(Index3M,H2606,TRUE,_xll.ohTrigger(RecalcTrigger,Trigger3M)),NA())</f>
        <v>1.0245189514990784E-2</v>
      </c>
      <c r="L2606" s="44">
        <f>IFERROR(_xll.qlIndexFixing(Index6M,$H2606,TRUE,_xll.ohTrigger(RecalcTrigger,Trigger6M)),NA())</f>
        <v>9.1384425781808522E-3</v>
      </c>
      <c r="M2606" s="183">
        <f>IFERROR(_xll.qlIndexFixing(Index1Y,$H2606,TRUE,_xll.ohTrigger(RecalcTrigger,Trigger1Y)),NA())</f>
        <v>1.042968892733369E-2</v>
      </c>
      <c r="N2606" s="182">
        <f>IFERROR(_xll.qlIndexFixing(ONIndex1M,I2606,TRUE,_xll.ohTrigger(RecalcTrigger,Trigger1M)),NA())</f>
        <v>9.873417269528062E-3</v>
      </c>
      <c r="O2606" s="44">
        <f>IFERROR(_xll.qlIndexFixing(ONIndex3M,I2606,TRUE,_xll.ohTrigger(RecalcTrigger,Trigger3M)),NA())</f>
        <v>1.029422419523307E-2</v>
      </c>
      <c r="P2606" s="44">
        <f>IFERROR(_xll.qlIndexFixing(ONIndex6M,I2606,TRUE,_xll.ohTrigger(RecalcTrigger,Trigger6M)),NA())</f>
        <v>9.2839801069288796E-3</v>
      </c>
      <c r="Q2606" s="183">
        <f>IFERROR(_xll.qlIndexFixing(ONIndex1Y,I2606,TRUE,_xll.ohTrigger(RecalcTrigger,Trigger1Y)),NA())</f>
        <v>1.0599403159652354E-2</v>
      </c>
    </row>
    <row r="2607" spans="2:17" x14ac:dyDescent="0.2">
      <c r="B2607" s="39" t="s">
        <v>42</v>
      </c>
      <c r="D2607" s="42">
        <f>_xll.qlCalendarAdvance(Calendar,$D2606,B2607,"f",FALSE)</f>
        <v>57790</v>
      </c>
      <c r="E2607" s="177">
        <f>_xll.qlInterestRateIndexValueDate(IndexON,D2607)</f>
        <v>57790</v>
      </c>
      <c r="F2607" s="193">
        <f>IFERROR(_xll.qlIndexFixing(IndexON,D2607,TRUE,_xll.ohTrigger(RecalcTrigger,TriggerON)),NA())</f>
        <v>9.4383417885257614E-3</v>
      </c>
      <c r="H2607" s="42">
        <f>_xll.qlCalendarAdvance(Calendar,$H2606,B2607,"f",FALSE)</f>
        <v>57790</v>
      </c>
      <c r="I2607" s="177">
        <f>_xll.qlInterestRateIndexValueDate(Index1M,$H2607)</f>
        <v>57794</v>
      </c>
      <c r="J2607" s="182">
        <f>IFERROR(_xll.qlIndexFixing(Index1M,$H2607,TRUE,_xll.ohTrigger(RecalcTrigger,Trigger1M)),NA())</f>
        <v>9.8548411156381081E-3</v>
      </c>
      <c r="K2607" s="44">
        <f>IFERROR(_xll.qlIndexFixing(Index3M,H2607,TRUE,_xll.ohTrigger(RecalcTrigger,Trigger3M)),NA())</f>
        <v>1.0235218359393934E-2</v>
      </c>
      <c r="L2607" s="44">
        <f>IFERROR(_xll.qlIndexFixing(Index6M,$H2607,TRUE,_xll.ohTrigger(RecalcTrigger,Trigger6M)),NA())</f>
        <v>9.1261534963017824E-3</v>
      </c>
      <c r="M2607" s="183">
        <f>IFERROR(_xll.qlIndexFixing(Index1Y,$H2607,TRUE,_xll.ohTrigger(RecalcTrigger,Trigger1Y)),NA())</f>
        <v>1.0421139470858536E-2</v>
      </c>
      <c r="N2607" s="182">
        <f>IFERROR(_xll.qlIndexFixing(ONIndex1M,I2607,TRUE,_xll.ohTrigger(RecalcTrigger,Trigger1M)),NA())</f>
        <v>9.8654667196296231E-3</v>
      </c>
      <c r="O2607" s="44">
        <f>IFERROR(_xll.qlIndexFixing(ONIndex3M,I2607,TRUE,_xll.ohTrigger(RecalcTrigger,Trigger3M)),NA())</f>
        <v>1.0284085975049706E-2</v>
      </c>
      <c r="P2607" s="44">
        <f>IFERROR(_xll.qlIndexFixing(ONIndex6M,I2607,TRUE,_xll.ohTrigger(RecalcTrigger,Trigger6M)),NA())</f>
        <v>9.26954605433572E-3</v>
      </c>
      <c r="Q2607" s="183">
        <f>IFERROR(_xll.qlIndexFixing(ONIndex1Y,I2607,TRUE,_xll.ohTrigger(RecalcTrigger,Trigger1Y)),NA())</f>
        <v>1.059020059797966E-2</v>
      </c>
    </row>
    <row r="2608" spans="2:17" x14ac:dyDescent="0.2">
      <c r="B2608" s="39" t="s">
        <v>42</v>
      </c>
      <c r="D2608" s="42">
        <f>_xll.qlCalendarAdvance(Calendar,$D2607,B2608,"f",FALSE)</f>
        <v>57797</v>
      </c>
      <c r="E2608" s="177">
        <f>_xll.qlInterestRateIndexValueDate(IndexON,D2608)</f>
        <v>57797</v>
      </c>
      <c r="F2608" s="193">
        <f>IFERROR(_xll.qlIndexFixing(IndexON,D2608,TRUE,_xll.ohTrigger(RecalcTrigger,TriggerON)),NA())</f>
        <v>9.4383417885257614E-3</v>
      </c>
      <c r="H2608" s="42">
        <f>_xll.qlCalendarAdvance(Calendar,$H2607,B2608,"f",FALSE)</f>
        <v>57797</v>
      </c>
      <c r="I2608" s="177">
        <f>_xll.qlInterestRateIndexValueDate(Index1M,$H2608)</f>
        <v>57801</v>
      </c>
      <c r="J2608" s="182">
        <f>IFERROR(_xll.qlIndexFixing(Index1M,$H2608,TRUE,_xll.ohTrigger(RecalcTrigger,Trigger1M)),NA())</f>
        <v>9.8469627523473276E-3</v>
      </c>
      <c r="K2608" s="44">
        <f>IFERROR(_xll.qlIndexFixing(Index3M,H2608,TRUE,_xll.ohTrigger(RecalcTrigger,Trigger3M)),NA())</f>
        <v>1.0225837481090088E-2</v>
      </c>
      <c r="L2608" s="44">
        <f>IFERROR(_xll.qlIndexFixing(Index6M,$H2608,TRUE,_xll.ohTrigger(RecalcTrigger,Trigger6M)),NA())</f>
        <v>9.1147287922059769E-3</v>
      </c>
      <c r="M2608" s="183">
        <f>IFERROR(_xll.qlIndexFixing(Index1Y,$H2608,TRUE,_xll.ohTrigger(RecalcTrigger,Trigger1Y)),NA())</f>
        <v>1.0412619867979141E-2</v>
      </c>
      <c r="N2608" s="182">
        <f>IFERROR(_xll.qlIndexFixing(ONIndex1M,I2608,TRUE,_xll.ohTrigger(RecalcTrigger,Trigger1M)),NA())</f>
        <v>9.8575436173753417E-3</v>
      </c>
      <c r="O2608" s="44">
        <f>IFERROR(_xll.qlIndexFixing(ONIndex3M,I2608,TRUE,_xll.ohTrigger(RecalcTrigger,Trigger3M)),NA())</f>
        <v>1.0273978493797742E-2</v>
      </c>
      <c r="P2608" s="44">
        <f>IFERROR(_xll.qlIndexFixing(ONIndex6M,I2608,TRUE,_xll.ohTrigger(RecalcTrigger,Trigger6M)),NA())</f>
        <v>9.2552814676238881E-3</v>
      </c>
      <c r="Q2608" s="183">
        <f>IFERROR(_xll.qlIndexFixing(ONIndex1Y,I2608,TRUE,_xll.ohTrigger(RecalcTrigger,Trigger1Y)),NA())</f>
        <v>1.0581025772840036E-2</v>
      </c>
    </row>
    <row r="2609" spans="2:17" x14ac:dyDescent="0.2">
      <c r="B2609" s="39" t="s">
        <v>42</v>
      </c>
      <c r="D2609" s="42">
        <f>_xll.qlCalendarAdvance(Calendar,$D2608,B2609,"f",FALSE)</f>
        <v>57804</v>
      </c>
      <c r="E2609" s="177">
        <f>_xll.qlInterestRateIndexValueDate(IndexON,D2609)</f>
        <v>57804</v>
      </c>
      <c r="F2609" s="193">
        <f>IFERROR(_xll.qlIndexFixing(IndexON,D2609,TRUE,_xll.ohTrigger(RecalcTrigger,TriggerON)),NA())</f>
        <v>9.4383417885257614E-3</v>
      </c>
      <c r="H2609" s="42">
        <f>_xll.qlCalendarAdvance(Calendar,$H2608,B2609,"f",FALSE)</f>
        <v>57804</v>
      </c>
      <c r="I2609" s="177">
        <f>_xll.qlInterestRateIndexValueDate(Index1M,$H2609)</f>
        <v>57808</v>
      </c>
      <c r="J2609" s="182">
        <f>IFERROR(_xll.qlIndexFixing(Index1M,$H2609,TRUE,_xll.ohTrigger(RecalcTrigger,Trigger1M)),NA())</f>
        <v>9.8395360273828558E-3</v>
      </c>
      <c r="K2609" s="44">
        <f>IFERROR(_xll.qlIndexFixing(Index3M,H2609,TRUE,_xll.ohTrigger(RecalcTrigger,Trigger3M)),NA())</f>
        <v>1.021592706489778E-2</v>
      </c>
      <c r="L2609" s="44">
        <f>IFERROR(_xll.qlIndexFixing(Index6M,$H2609,TRUE,_xll.ohTrigger(RecalcTrigger,Trigger6M)),NA())</f>
        <v>9.1027770242437765E-3</v>
      </c>
      <c r="M2609" s="183">
        <f>IFERROR(_xll.qlIndexFixing(Index1Y,$H2609,TRUE,_xll.ohTrigger(RecalcTrigger,Trigger1Y)),NA())</f>
        <v>1.0404130186063863E-2</v>
      </c>
      <c r="N2609" s="182">
        <f>IFERROR(_xll.qlIndexFixing(ONIndex1M,I2609,TRUE,_xll.ohTrigger(RecalcTrigger,Trigger1M)),NA())</f>
        <v>9.849648028072977E-3</v>
      </c>
      <c r="O2609" s="44">
        <f>IFERROR(_xll.qlIndexFixing(ONIndex3M,I2609,TRUE,_xll.ohTrigger(RecalcTrigger,Trigger3M)),NA())</f>
        <v>1.0263901827416433E-2</v>
      </c>
      <c r="P2609" s="44">
        <f>IFERROR(_xll.qlIndexFixing(ONIndex6M,I2609,TRUE,_xll.ohTrigger(RecalcTrigger,Trigger6M)),NA())</f>
        <v>9.2411866831643152E-3</v>
      </c>
      <c r="Q2609" s="183">
        <f>IFERROR(_xll.qlIndexFixing(ONIndex1Y,I2609,TRUE,_xll.ohTrigger(RecalcTrigger,Trigger1Y)),NA())</f>
        <v>1.0571878751379771E-2</v>
      </c>
    </row>
    <row r="2610" spans="2:17" x14ac:dyDescent="0.2">
      <c r="B2610" s="39" t="s">
        <v>42</v>
      </c>
      <c r="D2610" s="42">
        <f>_xll.qlCalendarAdvance(Calendar,$D2609,B2610,"f",FALSE)</f>
        <v>57811</v>
      </c>
      <c r="E2610" s="177">
        <f>_xll.qlInterestRateIndexValueDate(IndexON,D2610)</f>
        <v>57811</v>
      </c>
      <c r="F2610" s="193">
        <f>IFERROR(_xll.qlIndexFixing(IndexON,D2610,TRUE,_xll.ohTrigger(RecalcTrigger,TriggerON)),NA())</f>
        <v>9.4388367031150722E-3</v>
      </c>
      <c r="H2610" s="42">
        <f>_xll.qlCalendarAdvance(Calendar,$H2609,B2610,"f",FALSE)</f>
        <v>57811</v>
      </c>
      <c r="I2610" s="177">
        <f>_xll.qlInterestRateIndexValueDate(Index1M,$H2610)</f>
        <v>57817</v>
      </c>
      <c r="J2610" s="182">
        <f>IFERROR(_xll.qlIndexFixing(Index1M,$H2610,TRUE,_xll.ohTrigger(RecalcTrigger,Trigger1M)),NA())</f>
        <v>9.8294807409340379E-3</v>
      </c>
      <c r="K2610" s="44">
        <f>IFERROR(_xll.qlIndexFixing(Index3M,H2610,TRUE,_xll.ohTrigger(RecalcTrigger,Trigger3M)),NA())</f>
        <v>1.0203231347210091E-2</v>
      </c>
      <c r="L2610" s="44">
        <f>IFERROR(_xll.qlIndexFixing(Index6M,$H2610,TRUE,_xll.ohTrigger(RecalcTrigger,Trigger6M)),NA())</f>
        <v>9.0876680763568689E-3</v>
      </c>
      <c r="M2610" s="183">
        <f>IFERROR(_xll.qlIndexFixing(Index1Y,$H2610,TRUE,_xll.ohTrigger(RecalcTrigger,Trigger1Y)),NA())</f>
        <v>1.0393258954661434E-2</v>
      </c>
      <c r="N2610" s="182">
        <f>IFERROR(_xll.qlIndexFixing(ONIndex1M,I2610,TRUE,_xll.ohTrigger(RecalcTrigger,Trigger1M)),NA())</f>
        <v>9.8386855352927682E-3</v>
      </c>
      <c r="O2610" s="44">
        <f>IFERROR(_xll.qlIndexFixing(ONIndex3M,I2610,TRUE,_xll.ohTrigger(RecalcTrigger,Trigger3M)),NA())</f>
        <v>1.0249852225321376E-2</v>
      </c>
      <c r="P2610" s="44">
        <f>IFERROR(_xll.qlIndexFixing(ONIndex6M,I2610,TRUE,_xll.ohTrigger(RecalcTrigger,Trigger6M)),NA())</f>
        <v>9.2215838644893466E-3</v>
      </c>
      <c r="Q2610" s="183">
        <f>IFERROR(_xll.qlIndexFixing(ONIndex1Y,I2610,TRUE,_xll.ohTrigger(RecalcTrigger,Trigger1Y)),NA())</f>
        <v>1.0559169829464921E-2</v>
      </c>
    </row>
    <row r="2611" spans="2:17" x14ac:dyDescent="0.2">
      <c r="B2611" s="39" t="s">
        <v>42</v>
      </c>
      <c r="D2611" s="42">
        <f>_xll.qlCalendarAdvance(Calendar,$D2610,B2611,"f",FALSE)</f>
        <v>57818</v>
      </c>
      <c r="E2611" s="177">
        <f>_xll.qlInterestRateIndexValueDate(IndexON,D2611)</f>
        <v>57818</v>
      </c>
      <c r="F2611" s="193">
        <f>IFERROR(_xll.qlIndexFixing(IndexON,D2611,TRUE,_xll.ohTrigger(RecalcTrigger,TriggerON)),NA())</f>
        <v>9.4383417886056975E-3</v>
      </c>
      <c r="H2611" s="42">
        <f>_xll.qlCalendarAdvance(Calendar,$H2610,B2611,"f",FALSE)</f>
        <v>57818</v>
      </c>
      <c r="I2611" s="177">
        <f>_xll.qlInterestRateIndexValueDate(Index1M,$H2611)</f>
        <v>57822</v>
      </c>
      <c r="J2611" s="182">
        <f>IFERROR(_xll.qlIndexFixing(Index1M,$H2611,TRUE,_xll.ohTrigger(RecalcTrigger,Trigger1M)),NA())</f>
        <v>9.8239143233351811E-3</v>
      </c>
      <c r="K2611" s="44">
        <f>IFERROR(_xll.qlIndexFixing(Index3M,H2611,TRUE,_xll.ohTrigger(RecalcTrigger,Trigger3M)),NA())</f>
        <v>1.0196200705979574E-2</v>
      </c>
      <c r="L2611" s="44">
        <f>IFERROR(_xll.qlIndexFixing(Index6M,$H2611,TRUE,_xll.ohTrigger(RecalcTrigger,Trigger6M)),NA())</f>
        <v>9.0793996829866691E-3</v>
      </c>
      <c r="M2611" s="183">
        <f>IFERROR(_xll.qlIndexFixing(Index1Y,$H2611,TRUE,_xll.ohTrigger(RecalcTrigger,Trigger1Y)),NA())</f>
        <v>1.0387240854601939E-2</v>
      </c>
      <c r="N2611" s="182">
        <f>IFERROR(_xll.qlIndexFixing(ONIndex1M,I2611,TRUE,_xll.ohTrigger(RecalcTrigger,Trigger1M)),NA())</f>
        <v>9.8339396501945231E-3</v>
      </c>
      <c r="O2611" s="44">
        <f>IFERROR(_xll.qlIndexFixing(ONIndex3M,I2611,TRUE,_xll.ohTrigger(RecalcTrigger,Trigger3M)),NA())</f>
        <v>1.0243841246300178E-2</v>
      </c>
      <c r="P2611" s="44">
        <f>IFERROR(_xll.qlIndexFixing(ONIndex6M,I2611,TRUE,_xll.ohTrigger(RecalcTrigger,Trigger6M)),NA())</f>
        <v>9.2135078659261183E-3</v>
      </c>
      <c r="Q2611" s="183">
        <f>IFERROR(_xll.qlIndexFixing(ONIndex1Y,I2611,TRUE,_xll.ohTrigger(RecalcTrigger,Trigger1Y)),NA())</f>
        <v>1.0553668390240745E-2</v>
      </c>
    </row>
    <row r="2612" spans="2:17" x14ac:dyDescent="0.2">
      <c r="B2612" s="39" t="s">
        <v>42</v>
      </c>
      <c r="D2612" s="42">
        <f>_xll.qlCalendarAdvance(Calendar,$D2611,B2612,"f",FALSE)</f>
        <v>57825</v>
      </c>
      <c r="E2612" s="177">
        <f>_xll.qlInterestRateIndexValueDate(IndexON,D2612)</f>
        <v>57825</v>
      </c>
      <c r="F2612" s="193">
        <f>IFERROR(_xll.qlIndexFixing(IndexON,D2612,TRUE,_xll.ohTrigger(RecalcTrigger,TriggerON)),NA())</f>
        <v>9.4383417885257614E-3</v>
      </c>
      <c r="H2612" s="42">
        <f>_xll.qlCalendarAdvance(Calendar,$H2611,B2612,"f",FALSE)</f>
        <v>57825</v>
      </c>
      <c r="I2612" s="177">
        <f>_xll.qlInterestRateIndexValueDate(Index1M,$H2612)</f>
        <v>57829</v>
      </c>
      <c r="J2612" s="182">
        <f>IFERROR(_xll.qlIndexFixing(Index1M,$H2612,TRUE,_xll.ohTrigger(RecalcTrigger,Trigger1M)),NA())</f>
        <v>9.8161452179255093E-3</v>
      </c>
      <c r="K2612" s="44">
        <f>IFERROR(_xll.qlIndexFixing(Index3M,H2612,TRUE,_xll.ohTrigger(RecalcTrigger,Trigger3M)),NA())</f>
        <v>1.0186384916057162E-2</v>
      </c>
      <c r="L2612" s="44">
        <f>IFERROR(_xll.qlIndexFixing(Index6M,$H2612,TRUE,_xll.ohTrigger(RecalcTrigger,Trigger6M)),NA())</f>
        <v>9.0679747790247643E-3</v>
      </c>
      <c r="M2612" s="183">
        <f>IFERROR(_xll.qlIndexFixing(Index1Y,$H2612,TRUE,_xll.ohTrigger(RecalcTrigger,Trigger1Y)),NA())</f>
        <v>1.0378841339794413E-2</v>
      </c>
      <c r="N2612" s="182">
        <f>IFERROR(_xll.qlIndexFixing(ONIndex1M,I2612,TRUE,_xll.ohTrigger(RecalcTrigger,Trigger1M)),NA())</f>
        <v>9.8250131640842397E-3</v>
      </c>
      <c r="O2612" s="44">
        <f>IFERROR(_xll.qlIndexFixing(ONIndex3M,I2612,TRUE,_xll.ohTrigger(RecalcTrigger,Trigger3M)),NA())</f>
        <v>1.02324337712556E-2</v>
      </c>
      <c r="P2612" s="44">
        <f>IFERROR(_xll.qlIndexFixing(ONIndex6M,I2612,TRUE,_xll.ohTrigger(RecalcTrigger,Trigger6M)),NA())</f>
        <v>9.1979979887035768E-3</v>
      </c>
      <c r="Q2612" s="183">
        <f>IFERROR(_xll.qlIndexFixing(ONIndex1Y,I2612,TRUE,_xll.ohTrigger(RecalcTrigger,Trigger1Y)),NA())</f>
        <v>1.0543312731829957E-2</v>
      </c>
    </row>
    <row r="2613" spans="2:17" x14ac:dyDescent="0.2">
      <c r="B2613" s="39" t="s">
        <v>42</v>
      </c>
      <c r="D2613" s="42">
        <f>_xll.qlCalendarAdvance(Calendar,$D2612,B2613,"f",FALSE)</f>
        <v>57832</v>
      </c>
      <c r="E2613" s="177">
        <f>_xll.qlInterestRateIndexValueDate(IndexON,D2613)</f>
        <v>57832</v>
      </c>
      <c r="F2613" s="193">
        <f>IFERROR(_xll.qlIndexFixing(IndexON,D2613,TRUE,_xll.ohTrigger(RecalcTrigger,TriggerON)),NA())</f>
        <v>9.4383417884458254E-3</v>
      </c>
      <c r="H2613" s="42">
        <f>_xll.qlCalendarAdvance(Calendar,$H2612,B2613,"f",FALSE)</f>
        <v>57832</v>
      </c>
      <c r="I2613" s="177">
        <f>_xll.qlInterestRateIndexValueDate(Index1M,$H2613)</f>
        <v>57836</v>
      </c>
      <c r="J2613" s="182">
        <f>IFERROR(_xll.qlIndexFixing(Index1M,$H2613,TRUE,_xll.ohTrigger(RecalcTrigger,Trigger1M)),NA())</f>
        <v>9.8079871779897035E-3</v>
      </c>
      <c r="K2613" s="44">
        <f>IFERROR(_xll.qlIndexFixing(Index3M,H2613,TRUE,_xll.ohTrigger(RecalcTrigger,Trigger3M)),NA())</f>
        <v>1.0176051809447556E-2</v>
      </c>
      <c r="L2613" s="44">
        <f>IFERROR(_xll.qlIndexFixing(Index6M,$H2613,TRUE,_xll.ohTrigger(RecalcTrigger,Trigger6M)),NA())</f>
        <v>9.0560982868261586E-3</v>
      </c>
      <c r="M2613" s="183">
        <f>IFERROR(_xll.qlIndexFixing(Index1Y,$H2613,TRUE,_xll.ohTrigger(RecalcTrigger,Trigger1Y)),NA())</f>
        <v>1.0370472015429911E-2</v>
      </c>
      <c r="N2613" s="182">
        <f>IFERROR(_xll.qlIndexFixing(ONIndex1M,I2613,TRUE,_xll.ohTrigger(RecalcTrigger,Trigger1M)),NA())</f>
        <v>9.8183421088560152E-3</v>
      </c>
      <c r="O2613" s="44">
        <f>IFERROR(_xll.qlIndexFixing(ONIndex3M,I2613,TRUE,_xll.ohTrigger(RecalcTrigger,Trigger3M)),NA())</f>
        <v>1.0223904843131848E-2</v>
      </c>
      <c r="P2613" s="44">
        <f>IFERROR(_xll.qlIndexFixing(ONIndex6M,I2613,TRUE,_xll.ohTrigger(RecalcTrigger,Trigger6M)),NA())</f>
        <v>9.1865122920697928E-3</v>
      </c>
      <c r="Q2613" s="183">
        <f>IFERROR(_xll.qlIndexFixing(ONIndex1Y,I2613,TRUE,_xll.ohTrigger(RecalcTrigger,Trigger1Y)),NA())</f>
        <v>1.0535570053811227E-2</v>
      </c>
    </row>
    <row r="2614" spans="2:17" x14ac:dyDescent="0.2">
      <c r="B2614" s="39" t="s">
        <v>42</v>
      </c>
      <c r="D2614" s="42">
        <f>_xll.qlCalendarAdvance(Calendar,$D2613,B2614,"f",FALSE)</f>
        <v>57839</v>
      </c>
      <c r="E2614" s="177">
        <f>_xll.qlInterestRateIndexValueDate(IndexON,D2614)</f>
        <v>57839</v>
      </c>
      <c r="F2614" s="193">
        <f>IFERROR(_xll.qlIndexFixing(IndexON,D2614,TRUE,_xll.ohTrigger(RecalcTrigger,TriggerON)),NA())</f>
        <v>9.4383417884458254E-3</v>
      </c>
      <c r="H2614" s="42">
        <f>_xll.qlCalendarAdvance(Calendar,$H2613,B2614,"f",FALSE)</f>
        <v>57839</v>
      </c>
      <c r="I2614" s="177">
        <f>_xll.qlInterestRateIndexValueDate(Index1M,$H2614)</f>
        <v>57843</v>
      </c>
      <c r="J2614" s="182">
        <f>IFERROR(_xll.qlIndexFixing(Index1M,$H2614,TRUE,_xll.ohTrigger(RecalcTrigger,Trigger1M)),NA())</f>
        <v>9.8002757693425816E-3</v>
      </c>
      <c r="K2614" s="44">
        <f>IFERROR(_xll.qlIndexFixing(Index3M,H2614,TRUE,_xll.ohTrigger(RecalcTrigger,Trigger3M)),NA())</f>
        <v>1.0166301494819695E-2</v>
      </c>
      <c r="L2614" s="44">
        <f>IFERROR(_xll.qlIndexFixing(Index6M,$H2614,TRUE,_xll.ohTrigger(RecalcTrigger,Trigger6M)),NA())</f>
        <v>9.0450387557078592E-3</v>
      </c>
      <c r="M2614" s="183">
        <f>IFERROR(_xll.qlIndexFixing(Index1Y,$H2614,TRUE,_xll.ohTrigger(RecalcTrigger,Trigger1Y)),NA())</f>
        <v>1.0362132948878541E-2</v>
      </c>
      <c r="N2614" s="182">
        <f>IFERROR(_xll.qlIndexFixing(ONIndex1M,I2614,TRUE,_xll.ohTrigger(RecalcTrigger,Trigger1M)),NA())</f>
        <v>9.8105850656882154E-3</v>
      </c>
      <c r="O2614" s="44">
        <f>IFERROR(_xll.qlIndexFixing(ONIndex3M,I2614,TRUE,_xll.ohTrigger(RecalcTrigger,Trigger3M)),NA())</f>
        <v>1.0213983399385285E-2</v>
      </c>
      <c r="P2614" s="44">
        <f>IFERROR(_xll.qlIndexFixing(ONIndex6M,I2614,TRUE,_xll.ohTrigger(RecalcTrigger,Trigger6M)),NA())</f>
        <v>9.1732715620373995E-3</v>
      </c>
      <c r="Q2614" s="183">
        <f>IFERROR(_xll.qlIndexFixing(ONIndex1Y,I2614,TRUE,_xll.ohTrigger(RecalcTrigger,Trigger1Y)),NA())</f>
        <v>1.0526563063377736E-2</v>
      </c>
    </row>
    <row r="2615" spans="2:17" x14ac:dyDescent="0.2">
      <c r="B2615" s="39" t="s">
        <v>42</v>
      </c>
      <c r="D2615" s="42">
        <f>_xll.qlCalendarAdvance(Calendar,$D2614,B2615,"f",FALSE)</f>
        <v>57846</v>
      </c>
      <c r="E2615" s="177">
        <f>_xll.qlInterestRateIndexValueDate(IndexON,D2615)</f>
        <v>57846</v>
      </c>
      <c r="F2615" s="193">
        <f>IFERROR(_xll.qlIndexFixing(IndexON,D2615,TRUE,_xll.ohTrigger(RecalcTrigger,TriggerON)),NA())</f>
        <v>9.4383417885257614E-3</v>
      </c>
      <c r="H2615" s="42">
        <f>_xll.qlCalendarAdvance(Calendar,$H2614,B2615,"f",FALSE)</f>
        <v>57846</v>
      </c>
      <c r="I2615" s="177">
        <f>_xll.qlInterestRateIndexValueDate(Index1M,$H2615)</f>
        <v>57850</v>
      </c>
      <c r="J2615" s="182">
        <f>IFERROR(_xll.qlIndexFixing(Index1M,$H2615,TRUE,_xll.ohTrigger(RecalcTrigger,Trigger1M)),NA())</f>
        <v>9.7925924153688844E-3</v>
      </c>
      <c r="K2615" s="44">
        <f>IFERROR(_xll.qlIndexFixing(Index3M,H2615,TRUE,_xll.ohTrigger(RecalcTrigger,Trigger3M)),NA())</f>
        <v>1.0156583034513621E-2</v>
      </c>
      <c r="L2615" s="44">
        <f>IFERROR(_xll.qlIndexFixing(Index6M,$H2615,TRUE,_xll.ohTrigger(RecalcTrigger,Trigger6M)),NA())</f>
        <v>9.0341562135760715E-3</v>
      </c>
      <c r="M2615" s="183">
        <f>IFERROR(_xll.qlIndexFixing(Index1Y,$H2615,TRUE,_xll.ohTrigger(RecalcTrigger,Trigger1Y)),NA())</f>
        <v>1.0353824207511287E-2</v>
      </c>
      <c r="N2615" s="182">
        <f>IFERROR(_xll.qlIndexFixing(ONIndex1M,I2615,TRUE,_xll.ohTrigger(RecalcTrigger,Trigger1M)),NA())</f>
        <v>9.8028559276386318E-3</v>
      </c>
      <c r="O2615" s="44">
        <f>IFERROR(_xll.qlIndexFixing(ONIndex3M,I2615,TRUE,_xll.ohTrigger(RecalcTrigger,Trigger3M)),NA())</f>
        <v>1.0204093229422284E-2</v>
      </c>
      <c r="P2615" s="44">
        <f>IFERROR(_xll.qlIndexFixing(ONIndex6M,I2615,TRUE,_xll.ohTrigger(RecalcTrigger,Trigger6M)),NA())</f>
        <v>9.160202651443683E-3</v>
      </c>
      <c r="Q2615" s="183">
        <f>IFERROR(_xll.qlIndexFixing(ONIndex1Y,I2615,TRUE,_xll.ohTrigger(RecalcTrigger,Trigger1Y)),NA())</f>
        <v>1.0517584281419801E-2</v>
      </c>
    </row>
    <row r="2616" spans="2:17" x14ac:dyDescent="0.2">
      <c r="B2616" s="39" t="s">
        <v>42</v>
      </c>
      <c r="D2616" s="42">
        <f>_xll.qlCalendarAdvance(Calendar,$D2615,B2616,"f",FALSE)</f>
        <v>57853</v>
      </c>
      <c r="E2616" s="177">
        <f>_xll.qlInterestRateIndexValueDate(IndexON,D2616)</f>
        <v>57853</v>
      </c>
      <c r="F2616" s="193">
        <f>IFERROR(_xll.qlIndexFixing(IndexON,D2616,TRUE,_xll.ohTrigger(RecalcTrigger,TriggerON)),NA())</f>
        <v>9.4383417885257614E-3</v>
      </c>
      <c r="H2616" s="42">
        <f>_xll.qlCalendarAdvance(Calendar,$H2615,B2616,"f",FALSE)</f>
        <v>57853</v>
      </c>
      <c r="I2616" s="177">
        <f>_xll.qlInterestRateIndexValueDate(Index1M,$H2616)</f>
        <v>57857</v>
      </c>
      <c r="J2616" s="182">
        <f>IFERROR(_xll.qlIndexFixing(Index1M,$H2616,TRUE,_xll.ohTrigger(RecalcTrigger,Trigger1M)),NA())</f>
        <v>9.7849371814666183E-3</v>
      </c>
      <c r="K2616" s="44">
        <f>IFERROR(_xll.qlIndexFixing(Index3M,H2616,TRUE,_xll.ohTrigger(RecalcTrigger,Trigger3M)),NA())</f>
        <v>1.0146896504931701E-2</v>
      </c>
      <c r="L2616" s="44">
        <f>IFERROR(_xll.qlIndexFixing(Index6M,$H2616,TRUE,_xll.ohTrigger(RecalcTrigger,Trigger6M)),NA())</f>
        <v>9.0234509952686025E-3</v>
      </c>
      <c r="M2616" s="183">
        <f>IFERROR(_xll.qlIndexFixing(Index1Y,$H2616,TRUE,_xll.ohTrigger(RecalcTrigger,Trigger1Y)),NA())</f>
        <v>1.0345545858700889E-2</v>
      </c>
      <c r="N2616" s="182">
        <f>IFERROR(_xll.qlIndexFixing(ONIndex1M,I2616,TRUE,_xll.ohTrigger(RecalcTrigger,Trigger1M)),NA())</f>
        <v>9.7951547604946398E-3</v>
      </c>
      <c r="O2616" s="44">
        <f>IFERROR(_xll.qlIndexFixing(ONIndex3M,I2616,TRUE,_xll.ohTrigger(RecalcTrigger,Trigger3M)),NA())</f>
        <v>1.0194234409661718E-2</v>
      </c>
      <c r="P2616" s="44">
        <f>IFERROR(_xll.qlIndexFixing(ONIndex6M,I2616,TRUE,_xll.ohTrigger(RecalcTrigger,Trigger6M)),NA())</f>
        <v>9.1473058966595744E-3</v>
      </c>
      <c r="Q2616" s="183">
        <f>IFERROR(_xll.qlIndexFixing(ONIndex1Y,I2616,TRUE,_xll.ohTrigger(RecalcTrigger,Trigger1Y)),NA())</f>
        <v>1.0508633775403453E-2</v>
      </c>
    </row>
    <row r="2617" spans="2:17" x14ac:dyDescent="0.2">
      <c r="B2617" s="39" t="s">
        <v>42</v>
      </c>
      <c r="D2617" s="42">
        <f>_xll.qlCalendarAdvance(Calendar,$D2616,B2617,"f",FALSE)</f>
        <v>57860</v>
      </c>
      <c r="E2617" s="177">
        <f>_xll.qlInterestRateIndexValueDate(IndexON,D2617)</f>
        <v>57860</v>
      </c>
      <c r="F2617" s="193">
        <f>IFERROR(_xll.qlIndexFixing(IndexON,D2617,TRUE,_xll.ohTrigger(RecalcTrigger,TriggerON)),NA())</f>
        <v>9.4383417884458254E-3</v>
      </c>
      <c r="H2617" s="42">
        <f>_xll.qlCalendarAdvance(Calendar,$H2616,B2617,"f",FALSE)</f>
        <v>57860</v>
      </c>
      <c r="I2617" s="177">
        <f>_xll.qlInterestRateIndexValueDate(Index1M,$H2617)</f>
        <v>57864</v>
      </c>
      <c r="J2617" s="182">
        <f>IFERROR(_xll.qlIndexFixing(Index1M,$H2617,TRUE,_xll.ohTrigger(RecalcTrigger,Trigger1M)),NA())</f>
        <v>9.77771977299291E-3</v>
      </c>
      <c r="K2617" s="44">
        <f>IFERROR(_xll.qlIndexFixing(Index3M,H2617,TRUE,_xll.ohTrigger(RecalcTrigger,Trigger3M)),NA())</f>
        <v>1.0137241982475426E-2</v>
      </c>
      <c r="L2617" s="44">
        <f>IFERROR(_xll.qlIndexFixing(Index6M,$H2617,TRUE,_xll.ohTrigger(RecalcTrigger,Trigger6M)),NA())</f>
        <v>9.0135013160232043E-3</v>
      </c>
      <c r="M2617" s="183">
        <f>IFERROR(_xll.qlIndexFixing(Index1Y,$H2617,TRUE,_xll.ohTrigger(RecalcTrigger,Trigger1Y)),NA())</f>
        <v>1.033729796981833E-2</v>
      </c>
      <c r="N2617" s="182">
        <f>IFERROR(_xll.qlIndexFixing(ONIndex1M,I2617,TRUE,_xll.ohTrigger(RecalcTrigger,Trigger1M)),NA())</f>
        <v>9.7874816296439349E-3</v>
      </c>
      <c r="O2617" s="44">
        <f>IFERROR(_xll.qlIndexFixing(ONIndex3M,I2617,TRUE,_xll.ohTrigger(RecalcTrigger,Trigger3M)),NA())</f>
        <v>1.0184407016682329E-2</v>
      </c>
      <c r="P2617" s="44">
        <f>IFERROR(_xll.qlIndexFixing(ONIndex6M,I2617,TRUE,_xll.ohTrigger(RecalcTrigger,Trigger6M)),NA())</f>
        <v>9.1345816338161967E-3</v>
      </c>
      <c r="Q2617" s="183">
        <f>IFERROR(_xll.qlIndexFixing(ONIndex1Y,I2617,TRUE,_xll.ohTrigger(RecalcTrigger,Trigger1Y)),NA())</f>
        <v>1.0499711612634854E-2</v>
      </c>
    </row>
    <row r="2618" spans="2:17" x14ac:dyDescent="0.2">
      <c r="B2618" s="39" t="s">
        <v>42</v>
      </c>
      <c r="D2618" s="42">
        <f>_xll.qlCalendarAdvance(Calendar,$D2617,B2618,"f",FALSE)</f>
        <v>57867</v>
      </c>
      <c r="E2618" s="177">
        <f>_xll.qlInterestRateIndexValueDate(IndexON,D2618)</f>
        <v>57867</v>
      </c>
      <c r="F2618" s="193">
        <f>IFERROR(_xll.qlIndexFixing(IndexON,D2618,TRUE,_xll.ohTrigger(RecalcTrigger,TriggerON)),NA())</f>
        <v>9.4383417885257614E-3</v>
      </c>
      <c r="H2618" s="42">
        <f>_xll.qlCalendarAdvance(Calendar,$H2617,B2618,"f",FALSE)</f>
        <v>57867</v>
      </c>
      <c r="I2618" s="177">
        <f>_xll.qlInterestRateIndexValueDate(Index1M,$H2618)</f>
        <v>57871</v>
      </c>
      <c r="J2618" s="182">
        <f>IFERROR(_xll.qlIndexFixing(Index1M,$H2618,TRUE,_xll.ohTrigger(RecalcTrigger,Trigger1M)),NA())</f>
        <v>9.770119158234003E-3</v>
      </c>
      <c r="K2618" s="44">
        <f>IFERROR(_xll.qlIndexFixing(Index3M,H2618,TRUE,_xll.ohTrigger(RecalcTrigger,Trigger3M)),NA())</f>
        <v>1.0127619543548896E-2</v>
      </c>
      <c r="L2618" s="44">
        <f>IFERROR(_xll.qlIndexFixing(Index6M,$H2618,TRUE,_xll.ohTrigger(RecalcTrigger,Trigger6M)),NA())</f>
        <v>9.0031391786914092E-3</v>
      </c>
      <c r="M2618" s="183">
        <f>IFERROR(_xll.qlIndexFixing(Index1Y,$H2618,TRUE,_xll.ohTrigger(RecalcTrigger,Trigger1Y)),NA())</f>
        <v>1.0329080608237007E-2</v>
      </c>
      <c r="N2618" s="182">
        <f>IFERROR(_xll.qlIndexFixing(ONIndex1M,I2618,TRUE,_xll.ohTrigger(RecalcTrigger,Trigger1M)),NA())</f>
        <v>9.77983660031434E-3</v>
      </c>
      <c r="O2618" s="44">
        <f>IFERROR(_xll.qlIndexFixing(ONIndex3M,I2618,TRUE,_xll.ohTrigger(RecalcTrigger,Trigger3M)),NA())</f>
        <v>1.0174611126902988E-2</v>
      </c>
      <c r="P2618" s="44">
        <f>IFERROR(_xll.qlIndexFixing(ONIndex6M,I2618,TRUE,_xll.ohTrigger(RecalcTrigger,Trigger6M)),NA())</f>
        <v>9.1220301990446728E-3</v>
      </c>
      <c r="Q2618" s="183">
        <f>IFERROR(_xll.qlIndexFixing(ONIndex1Y,I2618,TRUE,_xll.ohTrigger(RecalcTrigger,Trigger1Y)),NA())</f>
        <v>1.0490817860659973E-2</v>
      </c>
    </row>
    <row r="2619" spans="2:17" x14ac:dyDescent="0.2">
      <c r="B2619" s="39" t="s">
        <v>42</v>
      </c>
      <c r="D2619" s="42">
        <f>_xll.qlCalendarAdvance(Calendar,$D2618,B2619,"f",FALSE)</f>
        <v>57874</v>
      </c>
      <c r="E2619" s="177">
        <f>_xll.qlInterestRateIndexValueDate(IndexON,D2619)</f>
        <v>57874</v>
      </c>
      <c r="F2619" s="193">
        <f>IFERROR(_xll.qlIndexFixing(IndexON,D2619,TRUE,_xll.ohTrigger(RecalcTrigger,TriggerON)),NA())</f>
        <v>9.4383417885257614E-3</v>
      </c>
      <c r="H2619" s="42">
        <f>_xll.qlCalendarAdvance(Calendar,$H2618,B2619,"f",FALSE)</f>
        <v>57874</v>
      </c>
      <c r="I2619" s="177">
        <f>_xll.qlInterestRateIndexValueDate(Index1M,$H2619)</f>
        <v>57878</v>
      </c>
      <c r="J2619" s="182">
        <f>IFERROR(_xll.qlIndexFixing(Index1M,$H2619,TRUE,_xll.ohTrigger(RecalcTrigger,Trigger1M)),NA())</f>
        <v>9.7625468541542304E-3</v>
      </c>
      <c r="K2619" s="44">
        <f>IFERROR(_xll.qlIndexFixing(Index3M,H2619,TRUE,_xll.ohTrigger(RecalcTrigger,Trigger3M)),NA())</f>
        <v>1.0118029264553607E-2</v>
      </c>
      <c r="L2619" s="44">
        <f>IFERROR(_xll.qlIndexFixing(Index6M,$H2619,TRUE,_xll.ohTrigger(RecalcTrigger,Trigger6M)),NA())</f>
        <v>8.9929553412717179E-3</v>
      </c>
      <c r="M2619" s="183">
        <f>IFERROR(_xll.qlIndexFixing(Index1Y,$H2619,TRUE,_xll.ohTrigger(RecalcTrigger,Trigger1Y)),NA())</f>
        <v>1.0320893841330094E-2</v>
      </c>
      <c r="N2619" s="182">
        <f>IFERROR(_xll.qlIndexFixing(ONIndex1M,I2619,TRUE,_xll.ohTrigger(RecalcTrigger,Trigger1M)),NA())</f>
        <v>9.7722197379734865E-3</v>
      </c>
      <c r="O2619" s="44">
        <f>IFERROR(_xll.qlIndexFixing(ONIndex3M,I2619,TRUE,_xll.ohTrigger(RecalcTrigger,Trigger3M)),NA())</f>
        <v>1.0164846816582696E-2</v>
      </c>
      <c r="P2619" s="44">
        <f>IFERROR(_xll.qlIndexFixing(ONIndex6M,I2619,TRUE,_xll.ohTrigger(RecalcTrigger,Trigger6M)),NA())</f>
        <v>9.109651928875806E-3</v>
      </c>
      <c r="Q2619" s="183">
        <f>IFERROR(_xll.qlIndexFixing(ONIndex1Y,I2619,TRUE,_xll.ohTrigger(RecalcTrigger,Trigger1Y)),NA())</f>
        <v>1.0481952586705034E-2</v>
      </c>
    </row>
    <row r="2620" spans="2:17" x14ac:dyDescent="0.2">
      <c r="B2620" s="39" t="s">
        <v>42</v>
      </c>
      <c r="D2620" s="42">
        <f>_xll.qlCalendarAdvance(Calendar,$D2619,B2620,"f",FALSE)</f>
        <v>57881</v>
      </c>
      <c r="E2620" s="177">
        <f>_xll.qlInterestRateIndexValueDate(IndexON,D2620)</f>
        <v>57881</v>
      </c>
      <c r="F2620" s="193">
        <f>IFERROR(_xll.qlIndexFixing(IndexON,D2620,TRUE,_xll.ohTrigger(RecalcTrigger,TriggerON)),NA())</f>
        <v>9.4383417885257614E-3</v>
      </c>
      <c r="H2620" s="42">
        <f>_xll.qlCalendarAdvance(Calendar,$H2619,B2620,"f",FALSE)</f>
        <v>57881</v>
      </c>
      <c r="I2620" s="177">
        <f>_xll.qlInterestRateIndexValueDate(Index1M,$H2620)</f>
        <v>57885</v>
      </c>
      <c r="J2620" s="182">
        <f>IFERROR(_xll.qlIndexFixing(Index1M,$H2620,TRUE,_xll.ohTrigger(RecalcTrigger,Trigger1M)),NA())</f>
        <v>9.7550029261519455E-3</v>
      </c>
      <c r="K2620" s="44">
        <f>IFERROR(_xll.qlIndexFixing(Index3M,H2620,TRUE,_xll.ohTrigger(RecalcTrigger,Trigger3M)),NA())</f>
        <v>1.0108471221894526E-2</v>
      </c>
      <c r="L2620" s="44">
        <f>IFERROR(_xll.qlIndexFixing(Index6M,$H2620,TRUE,_xll.ohTrigger(RecalcTrigger,Trigger6M)),NA())</f>
        <v>8.9829501387717788E-3</v>
      </c>
      <c r="M2620" s="183">
        <f>IFERROR(_xll.qlIndexFixing(Index1Y,$H2620,TRUE,_xll.ohTrigger(RecalcTrigger,Trigger1Y)),NA())</f>
        <v>1.0312737736471424E-2</v>
      </c>
      <c r="N2620" s="182">
        <f>IFERROR(_xll.qlIndexFixing(ONIndex1M,I2620,TRUE,_xll.ohTrigger(RecalcTrigger,Trigger1M)),NA())</f>
        <v>9.7646311080090697E-3</v>
      </c>
      <c r="O2620" s="44">
        <f>IFERROR(_xll.qlIndexFixing(ONIndex3M,I2620,TRUE,_xll.ohTrigger(RecalcTrigger,Trigger3M)),NA())</f>
        <v>1.015511416238013E-2</v>
      </c>
      <c r="P2620" s="44">
        <f>IFERROR(_xll.qlIndexFixing(ONIndex6M,I2620,TRUE,_xll.ohTrigger(RecalcTrigger,Trigger6M)),NA())</f>
        <v>9.0974471591209749E-3</v>
      </c>
      <c r="Q2620" s="183">
        <f>IFERROR(_xll.qlIndexFixing(ONIndex1Y,I2620,TRUE,_xll.ohTrigger(RecalcTrigger,Trigger1Y)),NA())</f>
        <v>1.0473115858316007E-2</v>
      </c>
    </row>
    <row r="2621" spans="2:17" x14ac:dyDescent="0.2">
      <c r="B2621" s="39" t="s">
        <v>42</v>
      </c>
      <c r="D2621" s="42">
        <f>_xll.qlCalendarAdvance(Calendar,$D2620,B2621,"f",FALSE)</f>
        <v>57888</v>
      </c>
      <c r="E2621" s="177">
        <f>_xll.qlInterestRateIndexValueDate(IndexON,D2621)</f>
        <v>57888</v>
      </c>
      <c r="F2621" s="193">
        <f>IFERROR(_xll.qlIndexFixing(IndexON,D2621,TRUE,_xll.ohTrigger(RecalcTrigger,TriggerON)),NA())</f>
        <v>9.4383417884458254E-3</v>
      </c>
      <c r="H2621" s="42">
        <f>_xll.qlCalendarAdvance(Calendar,$H2620,B2621,"f",FALSE)</f>
        <v>57888</v>
      </c>
      <c r="I2621" s="177">
        <f>_xll.qlInterestRateIndexValueDate(Index1M,$H2621)</f>
        <v>57892</v>
      </c>
      <c r="J2621" s="182">
        <f>IFERROR(_xll.qlIndexFixing(Index1M,$H2621,TRUE,_xll.ohTrigger(RecalcTrigger,Trigger1M)),NA())</f>
        <v>9.7470851021092524E-3</v>
      </c>
      <c r="K2621" s="44">
        <f>IFERROR(_xll.qlIndexFixing(Index3M,H2621,TRUE,_xll.ohTrigger(RecalcTrigger,Trigger3M)),NA())</f>
        <v>1.0098945491973148E-2</v>
      </c>
      <c r="L2621" s="44">
        <f>IFERROR(_xll.qlIndexFixing(Index6M,$H2621,TRUE,_xll.ohTrigger(RecalcTrigger,Trigger6M)),NA())</f>
        <v>8.9720702654067837E-3</v>
      </c>
      <c r="M2621" s="183">
        <f>IFERROR(_xll.qlIndexFixing(Index1Y,$H2621,TRUE,_xll.ohTrigger(RecalcTrigger,Trigger1Y)),NA())</f>
        <v>1.0304612361035486E-2</v>
      </c>
      <c r="N2621" s="182">
        <f>IFERROR(_xll.qlIndexFixing(ONIndex1M,I2621,TRUE,_xll.ohTrigger(RecalcTrigger,Trigger1M)),NA())</f>
        <v>9.7570707758087849E-3</v>
      </c>
      <c r="O2621" s="44">
        <f>IFERROR(_xll.qlIndexFixing(ONIndex3M,I2621,TRUE,_xll.ohTrigger(RecalcTrigger,Trigger3M)),NA())</f>
        <v>1.0145413240634227E-2</v>
      </c>
      <c r="P2621" s="44">
        <f>IFERROR(_xll.qlIndexFixing(ONIndex6M,I2621,TRUE,_xll.ohTrigger(RecalcTrigger,Trigger6M)),NA())</f>
        <v>9.0854162263909188E-3</v>
      </c>
      <c r="Q2621" s="183">
        <f>IFERROR(_xll.qlIndexFixing(ONIndex1Y,I2621,TRUE,_xll.ohTrigger(RecalcTrigger,Trigger1Y)),NA())</f>
        <v>1.0464307742958923E-2</v>
      </c>
    </row>
    <row r="2622" spans="2:17" x14ac:dyDescent="0.2">
      <c r="B2622" s="39" t="s">
        <v>42</v>
      </c>
      <c r="D2622" s="42">
        <f>_xll.qlCalendarAdvance(Calendar,$D2621,B2622,"f",FALSE)</f>
        <v>57895</v>
      </c>
      <c r="E2622" s="177">
        <f>_xll.qlInterestRateIndexValueDate(IndexON,D2622)</f>
        <v>57895</v>
      </c>
      <c r="F2622" s="193">
        <f>IFERROR(_xll.qlIndexFixing(IndexON,D2622,TRUE,_xll.ohTrigger(RecalcTrigger,TriggerON)),NA())</f>
        <v>9.4383417885257614E-3</v>
      </c>
      <c r="H2622" s="42">
        <f>_xll.qlCalendarAdvance(Calendar,$H2621,B2622,"f",FALSE)</f>
        <v>57895</v>
      </c>
      <c r="I2622" s="177">
        <f>_xll.qlInterestRateIndexValueDate(Index1M,$H2622)</f>
        <v>57899</v>
      </c>
      <c r="J2622" s="182">
        <f>IFERROR(_xll.qlIndexFixing(Index1M,$H2622,TRUE,_xll.ohTrigger(RecalcTrigger,Trigger1M)),NA())</f>
        <v>9.7395999620685635E-3</v>
      </c>
      <c r="K2622" s="44">
        <f>IFERROR(_xll.qlIndexFixing(Index3M,H2622,TRUE,_xll.ohTrigger(RecalcTrigger,Trigger3M)),NA())</f>
        <v>1.0089452151193574E-2</v>
      </c>
      <c r="L2622" s="44">
        <f>IFERROR(_xll.qlIndexFixing(Index6M,$H2622,TRUE,_xll.ohTrigger(RecalcTrigger,Trigger6M)),NA())</f>
        <v>8.962962241849429E-3</v>
      </c>
      <c r="M2622" s="183">
        <f>IFERROR(_xll.qlIndexFixing(Index1Y,$H2622,TRUE,_xll.ohTrigger(RecalcTrigger,Trigger1Y)),NA())</f>
        <v>1.0296517782396989E-2</v>
      </c>
      <c r="N2622" s="182">
        <f>IFERROR(_xll.qlIndexFixing(ONIndex1M,I2622,TRUE,_xll.ohTrigger(RecalcTrigger,Trigger1M)),NA())</f>
        <v>9.7495388069201994E-3</v>
      </c>
      <c r="O2622" s="44">
        <f>IFERROR(_xll.qlIndexFixing(ONIndex3M,I2622,TRUE,_xll.ohTrigger(RecalcTrigger,Trigger3M)),NA())</f>
        <v>1.0135744127843793E-2</v>
      </c>
      <c r="P2622" s="44">
        <f>IFERROR(_xll.qlIndexFixing(ONIndex6M,I2622,TRUE,_xll.ohTrigger(RecalcTrigger,Trigger6M)),NA())</f>
        <v>9.0735594665769526E-3</v>
      </c>
      <c r="Q2622" s="183">
        <f>IFERROR(_xll.qlIndexFixing(ONIndex1Y,I2622,TRUE,_xll.ohTrigger(RecalcTrigger,Trigger1Y)),NA())</f>
        <v>1.0455528307939943E-2</v>
      </c>
    </row>
    <row r="2623" spans="2:17" x14ac:dyDescent="0.2">
      <c r="B2623" s="39" t="s">
        <v>42</v>
      </c>
      <c r="D2623" s="42">
        <f>_xll.qlCalendarAdvance(Calendar,$D2622,B2623,"f",FALSE)</f>
        <v>57902</v>
      </c>
      <c r="E2623" s="177">
        <f>_xll.qlInterestRateIndexValueDate(IndexON,D2623)</f>
        <v>57902</v>
      </c>
      <c r="F2623" s="193">
        <f>IFERROR(_xll.qlIndexFixing(IndexON,D2623,TRUE,_xll.ohTrigger(RecalcTrigger,TriggerON)),NA())</f>
        <v>9.4383417884458254E-3</v>
      </c>
      <c r="H2623" s="42">
        <f>_xll.qlCalendarAdvance(Calendar,$H2622,B2623,"f",FALSE)</f>
        <v>57902</v>
      </c>
      <c r="I2623" s="177">
        <f>_xll.qlInterestRateIndexValueDate(Index1M,$H2623)</f>
        <v>57906</v>
      </c>
      <c r="J2623" s="182">
        <f>IFERROR(_xll.qlIndexFixing(Index1M,$H2623,TRUE,_xll.ohTrigger(RecalcTrigger,Trigger1M)),NA())</f>
        <v>9.7321433999085806E-3</v>
      </c>
      <c r="K2623" s="44">
        <f>IFERROR(_xll.qlIndexFixing(Index3M,H2623,TRUE,_xll.ohTrigger(RecalcTrigger,Trigger3M)),NA())</f>
        <v>1.0079991275958166E-2</v>
      </c>
      <c r="L2623" s="44">
        <f>IFERROR(_xll.qlIndexFixing(Index6M,$H2623,TRUE,_xll.ohTrigger(RecalcTrigger,Trigger6M)),NA())</f>
        <v>8.9535076692420067E-3</v>
      </c>
      <c r="M2623" s="183">
        <f>IFERROR(_xll.qlIndexFixing(Index1Y,$H2623,TRUE,_xll.ohTrigger(RecalcTrigger,Trigger1Y)),NA())</f>
        <v>1.0288454067931956E-2</v>
      </c>
      <c r="N2623" s="182">
        <f>IFERROR(_xll.qlIndexFixing(ONIndex1M,I2623,TRUE,_xll.ohTrigger(RecalcTrigger,Trigger1M)),NA())</f>
        <v>9.7420352665711363E-3</v>
      </c>
      <c r="O2623" s="44">
        <f>IFERROR(_xll.qlIndexFixing(ONIndex3M,I2623,TRUE,_xll.ohTrigger(RecalcTrigger,Trigger3M)),NA())</f>
        <v>1.0126106900187892E-2</v>
      </c>
      <c r="P2623" s="44">
        <f>IFERROR(_xll.qlIndexFixing(ONIndex6M,I2623,TRUE,_xll.ohTrigger(RecalcTrigger,Trigger6M)),NA())</f>
        <v>9.0618772160500072E-3</v>
      </c>
      <c r="Q2623" s="183">
        <f>IFERROR(_xll.qlIndexFixing(ONIndex1Y,I2623,TRUE,_xll.ohTrigger(RecalcTrigger,Trigger1Y)),NA())</f>
        <v>1.0446777620805037E-2</v>
      </c>
    </row>
    <row r="2624" spans="2:17" x14ac:dyDescent="0.2">
      <c r="B2624" s="39" t="s">
        <v>42</v>
      </c>
      <c r="D2624" s="42">
        <f>_xll.qlCalendarAdvance(Calendar,$D2623,B2624,"f",FALSE)</f>
        <v>57909</v>
      </c>
      <c r="E2624" s="177">
        <f>_xll.qlInterestRateIndexValueDate(IndexON,D2624)</f>
        <v>57909</v>
      </c>
      <c r="F2624" s="193">
        <f>IFERROR(_xll.qlIndexFixing(IndexON,D2624,TRUE,_xll.ohTrigger(RecalcTrigger,TriggerON)),NA())</f>
        <v>9.4383417885257614E-3</v>
      </c>
      <c r="H2624" s="42">
        <f>_xll.qlCalendarAdvance(Calendar,$H2623,B2624,"f",FALSE)</f>
        <v>57909</v>
      </c>
      <c r="I2624" s="177">
        <f>_xll.qlInterestRateIndexValueDate(Index1M,$H2624)</f>
        <v>57913</v>
      </c>
      <c r="J2624" s="182">
        <f>IFERROR(_xll.qlIndexFixing(Index1M,$H2624,TRUE,_xll.ohTrigger(RecalcTrigger,Trigger1M)),NA())</f>
        <v>9.7247154810247358E-3</v>
      </c>
      <c r="K2624" s="44">
        <f>IFERROR(_xll.qlIndexFixing(Index3M,H2624,TRUE,_xll.ohTrigger(RecalcTrigger,Trigger3M)),NA())</f>
        <v>1.0070562942668417E-2</v>
      </c>
      <c r="L2624" s="44">
        <f>IFERROR(_xll.qlIndexFixing(Index6M,$H2624,TRUE,_xll.ohTrigger(RecalcTrigger,Trigger6M)),NA())</f>
        <v>8.9442331006527962E-3</v>
      </c>
      <c r="M2624" s="183">
        <f>IFERROR(_xll.qlIndexFixing(Index1Y,$H2624,TRUE,_xll.ohTrigger(RecalcTrigger,Trigger1Y)),NA())</f>
        <v>1.0280421285016628E-2</v>
      </c>
      <c r="N2624" s="182">
        <f>IFERROR(_xll.qlIndexFixing(ONIndex1M,I2624,TRUE,_xll.ohTrigger(RecalcTrigger,Trigger1M)),NA())</f>
        <v>9.734560220229227E-3</v>
      </c>
      <c r="O2624" s="44">
        <f>IFERROR(_xll.qlIndexFixing(ONIndex3M,I2624,TRUE,_xll.ohTrigger(RecalcTrigger,Trigger3M)),NA())</f>
        <v>1.0116501634405139E-2</v>
      </c>
      <c r="P2624" s="44">
        <f>IFERROR(_xll.qlIndexFixing(ONIndex6M,I2624,TRUE,_xll.ohTrigger(RecalcTrigger,Trigger6M)),NA())</f>
        <v>9.0503698109412056E-3</v>
      </c>
      <c r="Q2624" s="183">
        <f>IFERROR(_xll.qlIndexFixing(ONIndex1Y,I2624,TRUE,_xll.ohTrigger(RecalcTrigger,Trigger1Y)),NA())</f>
        <v>1.0438055748860364E-2</v>
      </c>
    </row>
    <row r="2625" spans="2:17" x14ac:dyDescent="0.2">
      <c r="B2625" s="39" t="s">
        <v>42</v>
      </c>
      <c r="D2625" s="42">
        <f>_xll.qlCalendarAdvance(Calendar,$D2624,B2625,"f",FALSE)</f>
        <v>57916</v>
      </c>
      <c r="E2625" s="177">
        <f>_xll.qlInterestRateIndexValueDate(IndexON,D2625)</f>
        <v>57916</v>
      </c>
      <c r="F2625" s="193">
        <f>IFERROR(_xll.qlIndexFixing(IndexON,D2625,TRUE,_xll.ohTrigger(RecalcTrigger,TriggerON)),NA())</f>
        <v>9.4383417884458254E-3</v>
      </c>
      <c r="H2625" s="42">
        <f>_xll.qlCalendarAdvance(Calendar,$H2624,B2625,"f",FALSE)</f>
        <v>57916</v>
      </c>
      <c r="I2625" s="177">
        <f>_xll.qlInterestRateIndexValueDate(Index1M,$H2625)</f>
        <v>57920</v>
      </c>
      <c r="J2625" s="182">
        <f>IFERROR(_xll.qlIndexFixing(Index1M,$H2625,TRUE,_xll.ohTrigger(RecalcTrigger,Trigger1M)),NA())</f>
        <v>9.7173162708253536E-3</v>
      </c>
      <c r="K2625" s="44">
        <f>IFERROR(_xll.qlIndexFixing(Index3M,H2625,TRUE,_xll.ohTrigger(RecalcTrigger,Trigger3M)),NA())</f>
        <v>1.0061167227731036E-2</v>
      </c>
      <c r="L2625" s="44">
        <f>IFERROR(_xll.qlIndexFixing(Index6M,$H2625,TRUE,_xll.ohTrigger(RecalcTrigger,Trigger6M)),NA())</f>
        <v>8.9351388713001731E-3</v>
      </c>
      <c r="M2625" s="183">
        <f>IFERROR(_xll.qlIndexFixing(Index1Y,$H2625,TRUE,_xll.ohTrigger(RecalcTrigger,Trigger1Y)),NA())</f>
        <v>1.0272419501028123E-2</v>
      </c>
      <c r="N2625" s="182">
        <f>IFERROR(_xll.qlIndexFixing(ONIndex1M,I2625,TRUE,_xll.ohTrigger(RecalcTrigger,Trigger1M)),NA())</f>
        <v>9.7271137332821667E-3</v>
      </c>
      <c r="O2625" s="44">
        <f>IFERROR(_xll.qlIndexFixing(ONIndex3M,I2625,TRUE,_xll.ohTrigger(RecalcTrigger,Trigger3M)),NA())</f>
        <v>1.0106928406994342E-2</v>
      </c>
      <c r="P2625" s="44">
        <f>IFERROR(_xll.qlIndexFixing(ONIndex6M,I2625,TRUE,_xll.ohTrigger(RecalcTrigger,Trigger6M)),NA())</f>
        <v>9.0390375877014151E-3</v>
      </c>
      <c r="Q2625" s="183">
        <f>IFERROR(_xll.qlIndexFixing(ONIndex1Y,I2625,TRUE,_xll.ohTrigger(RecalcTrigger,Trigger1Y)),NA())</f>
        <v>1.0429362759651895E-2</v>
      </c>
    </row>
    <row r="2626" spans="2:17" x14ac:dyDescent="0.2">
      <c r="B2626" s="39" t="s">
        <v>42</v>
      </c>
      <c r="D2626" s="42">
        <f>_xll.qlCalendarAdvance(Calendar,$D2625,B2626,"f",FALSE)</f>
        <v>57923</v>
      </c>
      <c r="E2626" s="177">
        <f>_xll.qlInterestRateIndexValueDate(IndexON,D2626)</f>
        <v>57923</v>
      </c>
      <c r="F2626" s="193">
        <f>IFERROR(_xll.qlIndexFixing(IndexON,D2626,TRUE,_xll.ohTrigger(RecalcTrigger,TriggerON)),NA())</f>
        <v>9.4383417885257614E-3</v>
      </c>
      <c r="H2626" s="42">
        <f>_xll.qlCalendarAdvance(Calendar,$H2625,B2626,"f",FALSE)</f>
        <v>57923</v>
      </c>
      <c r="I2626" s="177">
        <f>_xll.qlInterestRateIndexValueDate(Index1M,$H2626)</f>
        <v>57927</v>
      </c>
      <c r="J2626" s="182">
        <f>IFERROR(_xll.qlIndexFixing(Index1M,$H2626,TRUE,_xll.ohTrigger(RecalcTrigger,Trigger1M)),NA())</f>
        <v>9.7099458347058645E-3</v>
      </c>
      <c r="K2626" s="44">
        <f>IFERROR(_xll.qlIndexFixing(Index3M,H2626,TRUE,_xll.ohTrigger(RecalcTrigger,Trigger3M)),NA())</f>
        <v>1.0051804207547517E-2</v>
      </c>
      <c r="L2626" s="44">
        <f>IFERROR(_xll.qlIndexFixing(Index6M,$H2626,TRUE,_xll.ohTrigger(RecalcTrigger,Trigger6M)),NA())</f>
        <v>8.9262253164390046E-3</v>
      </c>
      <c r="M2626" s="183">
        <f>IFERROR(_xll.qlIndexFixing(Index1Y,$H2626,TRUE,_xll.ohTrigger(RecalcTrigger,Trigger1Y)),NA())</f>
        <v>1.0264448783343996E-2</v>
      </c>
      <c r="N2626" s="182">
        <f>IFERROR(_xll.qlIndexFixing(ONIndex1M,I2626,TRUE,_xll.ohTrigger(RecalcTrigger,Trigger1M)),NA())</f>
        <v>9.7196958711975867E-3</v>
      </c>
      <c r="O2626" s="44">
        <f>IFERROR(_xll.qlIndexFixing(ONIndex3M,I2626,TRUE,_xll.ohTrigger(RecalcTrigger,Trigger3M)),NA())</f>
        <v>1.0097387294214499E-2</v>
      </c>
      <c r="P2626" s="44">
        <f>IFERROR(_xll.qlIndexFixing(ONIndex6M,I2626,TRUE,_xll.ohTrigger(RecalcTrigger,Trigger6M)),NA())</f>
        <v>9.0278808823018863E-3</v>
      </c>
      <c r="Q2626" s="183">
        <f>IFERROR(_xll.qlIndexFixing(ONIndex1Y,I2626,TRUE,_xll.ohTrigger(RecalcTrigger,Trigger1Y)),NA())</f>
        <v>1.0420698720485788E-2</v>
      </c>
    </row>
    <row r="2627" spans="2:17" x14ac:dyDescent="0.2">
      <c r="B2627" s="39" t="s">
        <v>42</v>
      </c>
      <c r="D2627" s="42">
        <f>_xll.qlCalendarAdvance(Calendar,$D2626,B2627,"f",FALSE)</f>
        <v>57930</v>
      </c>
      <c r="E2627" s="177">
        <f>_xll.qlInterestRateIndexValueDate(IndexON,D2627)</f>
        <v>57930</v>
      </c>
      <c r="F2627" s="193">
        <f>IFERROR(_xll.qlIndexFixing(IndexON,D2627,TRUE,_xll.ohTrigger(RecalcTrigger,TriggerON)),NA())</f>
        <v>9.4383417885257614E-3</v>
      </c>
      <c r="H2627" s="42">
        <f>_xll.qlCalendarAdvance(Calendar,$H2626,B2627,"f",FALSE)</f>
        <v>57930</v>
      </c>
      <c r="I2627" s="177">
        <f>_xll.qlInterestRateIndexValueDate(Index1M,$H2627)</f>
        <v>57934</v>
      </c>
      <c r="J2627" s="182">
        <f>IFERROR(_xll.qlIndexFixing(Index1M,$H2627,TRUE,_xll.ohTrigger(RecalcTrigger,Trigger1M)),NA())</f>
        <v>9.7026042380694358E-3</v>
      </c>
      <c r="K2627" s="44">
        <f>IFERROR(_xll.qlIndexFixing(Index3M,H2627,TRUE,_xll.ohTrigger(RecalcTrigger,Trigger3M)),NA())</f>
        <v>1.0042473958520219E-2</v>
      </c>
      <c r="L2627" s="44">
        <f>IFERROR(_xll.qlIndexFixing(Index6M,$H2627,TRUE,_xll.ohTrigger(RecalcTrigger,Trigger6M)),NA())</f>
        <v>8.9174927713732491E-3</v>
      </c>
      <c r="M2627" s="183">
        <f>IFERROR(_xll.qlIndexFixing(Index1Y,$H2627,TRUE,_xll.ohTrigger(RecalcTrigger,Trigger1Y)),NA())</f>
        <v>1.0256509199342899E-2</v>
      </c>
      <c r="N2627" s="182">
        <f>IFERROR(_xll.qlIndexFixing(ONIndex1M,I2627,TRUE,_xll.ohTrigger(RecalcTrigger,Trigger1M)),NA())</f>
        <v>9.7123066992832463E-3</v>
      </c>
      <c r="O2627" s="44">
        <f>IFERROR(_xll.qlIndexFixing(ONIndex3M,I2627,TRUE,_xll.ohTrigger(RecalcTrigger,Trigger3M)),NA())</f>
        <v>1.0087878372404546E-2</v>
      </c>
      <c r="P2627" s="44">
        <f>IFERROR(_xll.qlIndexFixing(ONIndex6M,I2627,TRUE,_xll.ohTrigger(RecalcTrigger,Trigger6M)),NA())</f>
        <v>9.0169000310336145E-3</v>
      </c>
      <c r="Q2627" s="183">
        <f>IFERROR(_xll.qlIndexFixing(ONIndex1Y,I2627,TRUE,_xll.ohTrigger(RecalcTrigger,Trigger1Y)),NA())</f>
        <v>1.0412063698828078E-2</v>
      </c>
    </row>
    <row r="2628" spans="2:17" x14ac:dyDescent="0.2">
      <c r="B2628" s="39" t="s">
        <v>42</v>
      </c>
      <c r="D2628" s="42">
        <f>_xll.qlCalendarAdvance(Calendar,$D2627,B2628,"f",FALSE)</f>
        <v>57937</v>
      </c>
      <c r="E2628" s="177">
        <f>_xll.qlInterestRateIndexValueDate(IndexON,D2628)</f>
        <v>57937</v>
      </c>
      <c r="F2628" s="193">
        <f>IFERROR(_xll.qlIndexFixing(IndexON,D2628,TRUE,_xll.ohTrigger(RecalcTrigger,TriggerON)),NA())</f>
        <v>9.4383417885257614E-3</v>
      </c>
      <c r="H2628" s="42">
        <f>_xll.qlCalendarAdvance(Calendar,$H2627,B2628,"f",FALSE)</f>
        <v>57937</v>
      </c>
      <c r="I2628" s="177">
        <f>_xll.qlInterestRateIndexValueDate(Index1M,$H2628)</f>
        <v>57941</v>
      </c>
      <c r="J2628" s="182">
        <f>IFERROR(_xll.qlIndexFixing(Index1M,$H2628,TRUE,_xll.ohTrigger(RecalcTrigger,Trigger1M)),NA())</f>
        <v>9.6952915463166534E-3</v>
      </c>
      <c r="K2628" s="44">
        <f>IFERROR(_xll.qlIndexFixing(Index3M,H2628,TRUE,_xll.ohTrigger(RecalcTrigger,Trigger3M)),NA())</f>
        <v>1.0033176557053247E-2</v>
      </c>
      <c r="L2628" s="44">
        <f>IFERROR(_xll.qlIndexFixing(Index6M,$H2628,TRUE,_xll.ohTrigger(RecalcTrigger,Trigger6M)),NA())</f>
        <v>8.9089415714477017E-3</v>
      </c>
      <c r="M2628" s="183">
        <f>IFERROR(_xll.qlIndexFixing(Index1Y,$H2628,TRUE,_xll.ohTrigger(RecalcTrigger,Trigger1Y)),NA())</f>
        <v>1.0248600816403918E-2</v>
      </c>
      <c r="N2628" s="182">
        <f>IFERROR(_xll.qlIndexFixing(ONIndex1M,I2628,TRUE,_xll.ohTrigger(RecalcTrigger,Trigger1M)),NA())</f>
        <v>9.7049462829268407E-3</v>
      </c>
      <c r="O2628" s="44">
        <f>IFERROR(_xll.qlIndexFixing(ONIndex3M,I2628,TRUE,_xll.ohTrigger(RecalcTrigger,Trigger3M)),NA())</f>
        <v>1.0078401718223162E-2</v>
      </c>
      <c r="P2628" s="44">
        <f>IFERROR(_xll.qlIndexFixing(ONIndex6M,I2628,TRUE,_xll.ohTrigger(RecalcTrigger,Trigger6M)),NA())</f>
        <v>9.0060953701076585E-3</v>
      </c>
      <c r="Q2628" s="183">
        <f>IFERROR(_xll.qlIndexFixing(ONIndex1Y,I2628,TRUE,_xll.ohTrigger(RecalcTrigger,Trigger1Y)),NA())</f>
        <v>1.0403457762144797E-2</v>
      </c>
    </row>
    <row r="2629" spans="2:17" x14ac:dyDescent="0.2">
      <c r="B2629" s="39" t="s">
        <v>42</v>
      </c>
      <c r="D2629" s="42">
        <f>_xll.qlCalendarAdvance(Calendar,$D2628,B2629,"f",FALSE)</f>
        <v>57944</v>
      </c>
      <c r="E2629" s="177">
        <f>_xll.qlInterestRateIndexValueDate(IndexON,D2629)</f>
        <v>57944</v>
      </c>
      <c r="F2629" s="193">
        <f>IFERROR(_xll.qlIndexFixing(IndexON,D2629,TRUE,_xll.ohTrigger(RecalcTrigger,TriggerON)),NA())</f>
        <v>9.4383417885257614E-3</v>
      </c>
      <c r="H2629" s="42">
        <f>_xll.qlCalendarAdvance(Calendar,$H2628,B2629,"f",FALSE)</f>
        <v>57944</v>
      </c>
      <c r="I2629" s="177">
        <f>_xll.qlInterestRateIndexValueDate(Index1M,$H2629)</f>
        <v>57948</v>
      </c>
      <c r="J2629" s="182">
        <f>IFERROR(_xll.qlIndexFixing(Index1M,$H2629,TRUE,_xll.ohTrigger(RecalcTrigger,Trigger1M)),NA())</f>
        <v>9.6880078248455289E-3</v>
      </c>
      <c r="K2629" s="44">
        <f>IFERROR(_xll.qlIndexFixing(Index3M,H2629,TRUE,_xll.ohTrigger(RecalcTrigger,Trigger3M)),NA())</f>
        <v>1.0023912079551566E-2</v>
      </c>
      <c r="L2629" s="44">
        <f>IFERROR(_xll.qlIndexFixing(Index6M,$H2629,TRUE,_xll.ohTrigger(RecalcTrigger,Trigger6M)),NA())</f>
        <v>8.9005720520519069E-3</v>
      </c>
      <c r="M2629" s="183">
        <f>IFERROR(_xll.qlIndexFixing(Index1Y,$H2629,TRUE,_xll.ohTrigger(RecalcTrigger,Trigger1Y)),NA())</f>
        <v>1.0240723701907239E-2</v>
      </c>
      <c r="N2629" s="182">
        <f>IFERROR(_xll.qlIndexFixing(ONIndex1M,I2629,TRUE,_xll.ohTrigger(RecalcTrigger,Trigger1M)),NA())</f>
        <v>9.6976146876759373E-3</v>
      </c>
      <c r="O2629" s="44">
        <f>IFERROR(_xll.qlIndexFixing(ONIndex3M,I2629,TRUE,_xll.ohTrigger(RecalcTrigger,Trigger3M)),NA())</f>
        <v>1.0068957408009283E-2</v>
      </c>
      <c r="P2629" s="44">
        <f>IFERROR(_xll.qlIndexFixing(ONIndex6M,I2629,TRUE,_xll.ohTrigger(RecalcTrigger,Trigger6M)),NA())</f>
        <v>8.9954672357350773E-3</v>
      </c>
      <c r="Q2629" s="183">
        <f>IFERROR(_xll.qlIndexFixing(ONIndex1Y,I2629,TRUE,_xll.ohTrigger(RecalcTrigger,Trigger1Y)),NA())</f>
        <v>1.0394880977742105E-2</v>
      </c>
    </row>
    <row r="2630" spans="2:17" x14ac:dyDescent="0.2">
      <c r="B2630" s="39" t="s">
        <v>42</v>
      </c>
      <c r="D2630" s="42">
        <f>_xll.qlCalendarAdvance(Calendar,$D2629,B2630,"f",FALSE)</f>
        <v>57951</v>
      </c>
      <c r="E2630" s="177">
        <f>_xll.qlInterestRateIndexValueDate(IndexON,D2630)</f>
        <v>57951</v>
      </c>
      <c r="F2630" s="193">
        <f>IFERROR(_xll.qlIndexFixing(IndexON,D2630,TRUE,_xll.ohTrigger(RecalcTrigger,TriggerON)),NA())</f>
        <v>9.4383417885257614E-3</v>
      </c>
      <c r="H2630" s="42">
        <f>_xll.qlCalendarAdvance(Calendar,$H2629,B2630,"f",FALSE)</f>
        <v>57951</v>
      </c>
      <c r="I2630" s="177">
        <f>_xll.qlInterestRateIndexValueDate(Index1M,$H2630)</f>
        <v>57955</v>
      </c>
      <c r="J2630" s="182">
        <f>IFERROR(_xll.qlIndexFixing(Index1M,$H2630,TRUE,_xll.ohTrigger(RecalcTrigger,Trigger1M)),NA())</f>
        <v>9.6811387185535835E-3</v>
      </c>
      <c r="K2630" s="44">
        <f>IFERROR(_xll.qlIndexFixing(Index3M,H2630,TRUE,_xll.ohTrigger(RecalcTrigger,Trigger3M)),NA())</f>
        <v>1.0015194559523188E-2</v>
      </c>
      <c r="L2630" s="44">
        <f>IFERROR(_xll.qlIndexFixing(Index6M,$H2630,TRUE,_xll.ohTrigger(RecalcTrigger,Trigger6M)),NA())</f>
        <v>8.8932102143949275E-3</v>
      </c>
      <c r="M2630" s="183">
        <f>IFERROR(_xll.qlIndexFixing(Index1Y,$H2630,TRUE,_xll.ohTrigger(RecalcTrigger,Trigger1Y)),NA())</f>
        <v>1.0232877923233264E-2</v>
      </c>
      <c r="N2630" s="182">
        <f>IFERROR(_xll.qlIndexFixing(ONIndex1M,I2630,TRUE,_xll.ohTrigger(RecalcTrigger,Trigger1M)),NA())</f>
        <v>9.6903119786784231E-3</v>
      </c>
      <c r="O2630" s="44">
        <f>IFERROR(_xll.qlIndexFixing(ONIndex3M,I2630,TRUE,_xll.ohTrigger(RecalcTrigger,Trigger3M)),NA())</f>
        <v>1.0059545518261714E-2</v>
      </c>
      <c r="P2630" s="44">
        <f>IFERROR(_xll.qlIndexFixing(ONIndex6M,I2630,TRUE,_xll.ohTrigger(RecalcTrigger,Trigger6M)),NA())</f>
        <v>8.9850159642068661E-3</v>
      </c>
      <c r="Q2630" s="183">
        <f>IFERROR(_xll.qlIndexFixing(ONIndex1Y,I2630,TRUE,_xll.ohTrigger(RecalcTrigger,Trigger1Y)),NA())</f>
        <v>1.0386333413165971E-2</v>
      </c>
    </row>
    <row r="2631" spans="2:17" x14ac:dyDescent="0.2">
      <c r="B2631" s="39" t="s">
        <v>42</v>
      </c>
      <c r="D2631" s="42">
        <f>_xll.qlCalendarAdvance(Calendar,$D2630,B2631,"f",FALSE)</f>
        <v>57958</v>
      </c>
      <c r="E2631" s="177">
        <f>_xll.qlInterestRateIndexValueDate(IndexON,D2631)</f>
        <v>57958</v>
      </c>
      <c r="F2631" s="193">
        <f>IFERROR(_xll.qlIndexFixing(IndexON,D2631,TRUE,_xll.ohTrigger(RecalcTrigger,TriggerON)),NA())</f>
        <v>9.4383417884458254E-3</v>
      </c>
      <c r="H2631" s="42">
        <f>_xll.qlCalendarAdvance(Calendar,$H2630,B2631,"f",FALSE)</f>
        <v>57958</v>
      </c>
      <c r="I2631" s="177">
        <f>_xll.qlInterestRateIndexValueDate(Index1M,$H2631)</f>
        <v>57962</v>
      </c>
      <c r="J2631" s="182">
        <f>IFERROR(_xll.qlIndexFixing(Index1M,$H2631,TRUE,_xll.ohTrigger(RecalcTrigger,Trigger1M)),NA())</f>
        <v>9.6739112438548602E-3</v>
      </c>
      <c r="K2631" s="44">
        <f>IFERROR(_xll.qlIndexFixing(Index3M,H2631,TRUE,_xll.ohTrigger(RecalcTrigger,Trigger3M)),NA())</f>
        <v>1.0005994037607869E-2</v>
      </c>
      <c r="L2631" s="44">
        <f>IFERROR(_xll.qlIndexFixing(Index6M,$H2631,TRUE,_xll.ohTrigger(RecalcTrigger,Trigger6M)),NA())</f>
        <v>8.8851791776191052E-3</v>
      </c>
      <c r="M2631" s="183">
        <f>IFERROR(_xll.qlIndexFixing(Index1Y,$H2631,TRUE,_xll.ohTrigger(RecalcTrigger,Trigger1Y)),NA())</f>
        <v>1.0225063547763489E-2</v>
      </c>
      <c r="N2631" s="182">
        <f>IFERROR(_xll.qlIndexFixing(ONIndex1M,I2631,TRUE,_xll.ohTrigger(RecalcTrigger,Trigger1M)),NA())</f>
        <v>9.6830382215618016E-3</v>
      </c>
      <c r="O2631" s="44">
        <f>IFERROR(_xll.qlIndexFixing(ONIndex3M,I2631,TRUE,_xll.ohTrigger(RecalcTrigger,Trigger3M)),NA())</f>
        <v>1.0050166125319393E-2</v>
      </c>
      <c r="P2631" s="44">
        <f>IFERROR(_xll.qlIndexFixing(ONIndex6M,I2631,TRUE,_xll.ohTrigger(RecalcTrigger,Trigger6M)),NA())</f>
        <v>8.9747418916541477E-3</v>
      </c>
      <c r="Q2631" s="183">
        <f>IFERROR(_xll.qlIndexFixing(ONIndex1Y,I2631,TRUE,_xll.ohTrigger(RecalcTrigger,Trigger1Y)),NA())</f>
        <v>1.0377815135722557E-2</v>
      </c>
    </row>
    <row r="2632" spans="2:17" x14ac:dyDescent="0.2">
      <c r="B2632" s="39" t="s">
        <v>42</v>
      </c>
      <c r="D2632" s="42">
        <f>_xll.qlCalendarAdvance(Calendar,$D2631,B2632,"f",FALSE)</f>
        <v>57965</v>
      </c>
      <c r="E2632" s="177">
        <f>_xll.qlInterestRateIndexValueDate(IndexON,D2632)</f>
        <v>57965</v>
      </c>
      <c r="F2632" s="193">
        <f>IFERROR(_xll.qlIndexFixing(IndexON,D2632,TRUE,_xll.ohTrigger(RecalcTrigger,TriggerON)),NA())</f>
        <v>9.4383417884458254E-3</v>
      </c>
      <c r="H2632" s="42">
        <f>_xll.qlCalendarAdvance(Calendar,$H2631,B2632,"f",FALSE)</f>
        <v>57965</v>
      </c>
      <c r="I2632" s="177">
        <f>_xll.qlInterestRateIndexValueDate(Index1M,$H2632)</f>
        <v>57969</v>
      </c>
      <c r="J2632" s="182">
        <f>IFERROR(_xll.qlIndexFixing(Index1M,$H2632,TRUE,_xll.ohTrigger(RecalcTrigger,Trigger1M)),NA())</f>
        <v>9.6667129300458399E-3</v>
      </c>
      <c r="K2632" s="44">
        <f>IFERROR(_xll.qlIndexFixing(Index3M,H2632,TRUE,_xll.ohTrigger(RecalcTrigger,Trigger3M)),NA())</f>
        <v>9.9968266622576015E-3</v>
      </c>
      <c r="L2632" s="44">
        <f>IFERROR(_xll.qlIndexFixing(Index6M,$H2632,TRUE,_xll.ohTrigger(RecalcTrigger,Trigger6M)),NA())</f>
        <v>8.8773307705247717E-3</v>
      </c>
      <c r="M2632" s="183">
        <f>IFERROR(_xll.qlIndexFixing(Index1Y,$H2632,TRUE,_xll.ohTrigger(RecalcTrigger,Trigger1Y)),NA())</f>
        <v>1.0217280642880947E-2</v>
      </c>
      <c r="N2632" s="182">
        <f>IFERROR(_xll.qlIndexFixing(ONIndex1M,I2632,TRUE,_xll.ohTrigger(RecalcTrigger,Trigger1M)),NA())</f>
        <v>9.6757934817137681E-3</v>
      </c>
      <c r="O2632" s="44">
        <f>IFERROR(_xll.qlIndexFixing(ONIndex3M,I2632,TRUE,_xll.ohTrigger(RecalcTrigger,Trigger3M)),NA())</f>
        <v>1.0040819305681126E-2</v>
      </c>
      <c r="P2632" s="44">
        <f>IFERROR(_xll.qlIndexFixing(ONIndex6M,I2632,TRUE,_xll.ohTrigger(RecalcTrigger,Trigger6M)),NA())</f>
        <v>8.9646453544478533E-3</v>
      </c>
      <c r="Q2632" s="183">
        <f>IFERROR(_xll.qlIndexFixing(ONIndex1Y,I2632,TRUE,_xll.ohTrigger(RecalcTrigger,Trigger1Y)),NA())</f>
        <v>1.0369326212877894E-2</v>
      </c>
    </row>
    <row r="2633" spans="2:17" x14ac:dyDescent="0.2">
      <c r="B2633" s="39" t="s">
        <v>42</v>
      </c>
      <c r="D2633" s="42">
        <f>_xll.qlCalendarAdvance(Calendar,$D2632,B2633,"f",FALSE)</f>
        <v>57972</v>
      </c>
      <c r="E2633" s="177">
        <f>_xll.qlInterestRateIndexValueDate(IndexON,D2633)</f>
        <v>57972</v>
      </c>
      <c r="F2633" s="193">
        <f>IFERROR(_xll.qlIndexFixing(IndexON,D2633,TRUE,_xll.ohTrigger(RecalcTrigger,TriggerON)),NA())</f>
        <v>9.4383417886056975E-3</v>
      </c>
      <c r="H2633" s="42">
        <f>_xll.qlCalendarAdvance(Calendar,$H2632,B2633,"f",FALSE)</f>
        <v>57972</v>
      </c>
      <c r="I2633" s="177">
        <f>_xll.qlInterestRateIndexValueDate(Index1M,$H2633)</f>
        <v>57976</v>
      </c>
      <c r="J2633" s="182">
        <f>IFERROR(_xll.qlIndexFixing(Index1M,$H2633,TRUE,_xll.ohTrigger(RecalcTrigger,Trigger1M)),NA())</f>
        <v>9.6595438425248759E-3</v>
      </c>
      <c r="K2633" s="44">
        <f>IFERROR(_xll.qlIndexFixing(Index3M,H2633,TRUE,_xll.ohTrigger(RecalcTrigger,Trigger3M)),NA())</f>
        <v>9.9876925098736895E-3</v>
      </c>
      <c r="L2633" s="44">
        <f>IFERROR(_xll.qlIndexFixing(Index6M,$H2633,TRUE,_xll.ohTrigger(RecalcTrigger,Trigger6M)),NA())</f>
        <v>8.869665328683057E-3</v>
      </c>
      <c r="M2633" s="183">
        <f>IFERROR(_xll.qlIndexFixing(Index1Y,$H2633,TRUE,_xll.ohTrigger(RecalcTrigger,Trigger1Y)),NA())</f>
        <v>1.0209529275968229E-2</v>
      </c>
      <c r="N2633" s="182">
        <f>IFERROR(_xll.qlIndexFixing(ONIndex1M,I2633,TRUE,_xll.ohTrigger(RecalcTrigger,Trigger1M)),NA())</f>
        <v>9.6685778244420817E-3</v>
      </c>
      <c r="O2633" s="44">
        <f>IFERROR(_xll.qlIndexFixing(ONIndex3M,I2633,TRUE,_xll.ohTrigger(RecalcTrigger,Trigger3M)),NA())</f>
        <v>1.003150513584572E-2</v>
      </c>
      <c r="P2633" s="44">
        <f>IFERROR(_xll.qlIndexFixing(ONIndex6M,I2633,TRUE,_xll.ohTrigger(RecalcTrigger,Trigger6M)),NA())</f>
        <v>8.9547266886391697E-3</v>
      </c>
      <c r="Q2633" s="183">
        <f>IFERROR(_xll.qlIndexFixing(ONIndex1Y,I2633,TRUE,_xll.ohTrigger(RecalcTrigger,Trigger1Y)),NA())</f>
        <v>1.0360866712177952E-2</v>
      </c>
    </row>
    <row r="2634" spans="2:17" x14ac:dyDescent="0.2">
      <c r="B2634" s="39" t="s">
        <v>42</v>
      </c>
      <c r="D2634" s="42">
        <f>_xll.qlCalendarAdvance(Calendar,$D2633,B2634,"f",FALSE)</f>
        <v>57979</v>
      </c>
      <c r="E2634" s="177">
        <f>_xll.qlInterestRateIndexValueDate(IndexON,D2634)</f>
        <v>57979</v>
      </c>
      <c r="F2634" s="193">
        <f>IFERROR(_xll.qlIndexFixing(IndexON,D2634,TRUE,_xll.ohTrigger(RecalcTrigger,TriggerON)),NA())</f>
        <v>9.4383417884458254E-3</v>
      </c>
      <c r="H2634" s="42">
        <f>_xll.qlCalendarAdvance(Calendar,$H2633,B2634,"f",FALSE)</f>
        <v>57979</v>
      </c>
      <c r="I2634" s="177">
        <f>_xll.qlInterestRateIndexValueDate(Index1M,$H2634)</f>
        <v>57983</v>
      </c>
      <c r="J2634" s="182">
        <f>IFERROR(_xll.qlIndexFixing(Index1M,$H2634,TRUE,_xll.ohTrigger(RecalcTrigger,Trigger1M)),NA())</f>
        <v>9.6520260607895064E-3</v>
      </c>
      <c r="K2634" s="44">
        <f>IFERROR(_xll.qlIndexFixing(Index3M,H2634,TRUE,_xll.ohTrigger(RecalcTrigger,Trigger3M)),NA())</f>
        <v>9.9780862256365396E-3</v>
      </c>
      <c r="L2634" s="44">
        <f>IFERROR(_xll.qlIndexFixing(Index6M,$H2634,TRUE,_xll.ohTrigger(RecalcTrigger,Trigger6M)),NA())</f>
        <v>8.8636416635487145E-3</v>
      </c>
      <c r="M2634" s="183">
        <f>IFERROR(_xll.qlIndexFixing(Index1Y,$H2634,TRUE,_xll.ohTrigger(RecalcTrigger,Trigger1Y)),NA())</f>
        <v>1.0201809514409462E-2</v>
      </c>
      <c r="N2634" s="182">
        <f>IFERROR(_xll.qlIndexFixing(ONIndex1M,I2634,TRUE,_xll.ohTrigger(RecalcTrigger,Trigger1M)),NA())</f>
        <v>9.6613913151344377E-3</v>
      </c>
      <c r="O2634" s="44">
        <f>IFERROR(_xll.qlIndexFixing(ONIndex3M,I2634,TRUE,_xll.ohTrigger(RecalcTrigger,Trigger3M)),NA())</f>
        <v>1.0022223692232046E-2</v>
      </c>
      <c r="P2634" s="44">
        <f>IFERROR(_xll.qlIndexFixing(ONIndex6M,I2634,TRUE,_xll.ohTrigger(RecalcTrigger,Trigger6M)),NA())</f>
        <v>8.9449862305190919E-3</v>
      </c>
      <c r="Q2634" s="183">
        <f>IFERROR(_xll.qlIndexFixing(ONIndex1Y,I2634,TRUE,_xll.ohTrigger(RecalcTrigger,Trigger1Y)),NA())</f>
        <v>1.0352436700848955E-2</v>
      </c>
    </row>
    <row r="2635" spans="2:17" x14ac:dyDescent="0.2">
      <c r="B2635" s="39" t="s">
        <v>42</v>
      </c>
      <c r="D2635" s="42">
        <f>_xll.qlCalendarAdvance(Calendar,$D2634,B2635,"f",FALSE)</f>
        <v>57986</v>
      </c>
      <c r="E2635" s="177">
        <f>_xll.qlInterestRateIndexValueDate(IndexON,D2635)</f>
        <v>57986</v>
      </c>
      <c r="F2635" s="193">
        <f>IFERROR(_xll.qlIndexFixing(IndexON,D2635,TRUE,_xll.ohTrigger(RecalcTrigger,TriggerON)),NA())</f>
        <v>9.4383417884458254E-3</v>
      </c>
      <c r="H2635" s="42">
        <f>_xll.qlCalendarAdvance(Calendar,$H2634,B2635,"f",FALSE)</f>
        <v>57986</v>
      </c>
      <c r="I2635" s="177">
        <f>_xll.qlInterestRateIndexValueDate(Index1M,$H2635)</f>
        <v>57990</v>
      </c>
      <c r="J2635" s="182">
        <f>IFERROR(_xll.qlIndexFixing(Index1M,$H2635,TRUE,_xll.ohTrigger(RecalcTrigger,Trigger1M)),NA())</f>
        <v>9.6449175344464639E-3</v>
      </c>
      <c r="K2635" s="44">
        <f>IFERROR(_xll.qlIndexFixing(Index3M,H2635,TRUE,_xll.ohTrigger(RecalcTrigger,Trigger3M)),NA())</f>
        <v>9.9690208963996944E-3</v>
      </c>
      <c r="L2635" s="44">
        <f>IFERROR(_xll.qlIndexFixing(Index6M,$H2635,TRUE,_xll.ohTrigger(RecalcTrigger,Trigger6M)),NA())</f>
        <v>8.854884683265566E-3</v>
      </c>
      <c r="M2635" s="183">
        <f>IFERROR(_xll.qlIndexFixing(Index1Y,$H2635,TRUE,_xll.ohTrigger(RecalcTrigger,Trigger1Y)),NA())</f>
        <v>1.0194121425590305E-2</v>
      </c>
      <c r="N2635" s="182">
        <f>IFERROR(_xll.qlIndexFixing(ONIndex1M,I2635,TRUE,_xll.ohTrigger(RecalcTrigger,Trigger1M)),NA())</f>
        <v>9.6542340192584675E-3</v>
      </c>
      <c r="O2635" s="44">
        <f>IFERROR(_xll.qlIndexFixing(ONIndex3M,I2635,TRUE,_xll.ohTrigger(RecalcTrigger,Trigger3M)),NA())</f>
        <v>1.0012975051179041E-2</v>
      </c>
      <c r="P2635" s="44">
        <f>IFERROR(_xll.qlIndexFixing(ONIndex6M,I2635,TRUE,_xll.ohTrigger(RecalcTrigger,Trigger6M)),NA())</f>
        <v>8.935424316218743E-3</v>
      </c>
      <c r="Q2635" s="183">
        <f>IFERROR(_xll.qlIndexFixing(ONIndex1Y,I2635,TRUE,_xll.ohTrigger(RecalcTrigger,Trigger1Y)),NA())</f>
        <v>1.0344036246516808E-2</v>
      </c>
    </row>
    <row r="2636" spans="2:17" x14ac:dyDescent="0.2">
      <c r="B2636" s="39" t="s">
        <v>42</v>
      </c>
      <c r="D2636" s="42">
        <f>_xll.qlCalendarAdvance(Calendar,$D2635,B2636,"f",FALSE)</f>
        <v>57993</v>
      </c>
      <c r="E2636" s="177">
        <f>_xll.qlInterestRateIndexValueDate(IndexON,D2636)</f>
        <v>57993</v>
      </c>
      <c r="F2636" s="193">
        <f>IFERROR(_xll.qlIndexFixing(IndexON,D2636,TRUE,_xll.ohTrigger(RecalcTrigger,TriggerON)),NA())</f>
        <v>9.4383417885257614E-3</v>
      </c>
      <c r="H2636" s="42">
        <f>_xll.qlCalendarAdvance(Calendar,$H2635,B2636,"f",FALSE)</f>
        <v>57993</v>
      </c>
      <c r="I2636" s="177">
        <f>_xll.qlInterestRateIndexValueDate(Index1M,$H2636)</f>
        <v>57997</v>
      </c>
      <c r="J2636" s="182">
        <f>IFERROR(_xll.qlIndexFixing(Index1M,$H2636,TRUE,_xll.ohTrigger(RecalcTrigger,Trigger1M)),NA())</f>
        <v>9.6378384361943542E-3</v>
      </c>
      <c r="K2636" s="44">
        <f>IFERROR(_xll.qlIndexFixing(Index3M,H2636,TRUE,_xll.ohTrigger(RecalcTrigger,Trigger3M)),NA())</f>
        <v>9.9599890259577158E-3</v>
      </c>
      <c r="L2636" s="44">
        <f>IFERROR(_xll.qlIndexFixing(Index6M,$H2636,TRUE,_xll.ohTrigger(RecalcTrigger,Trigger6M)),NA())</f>
        <v>8.8477701510591249E-3</v>
      </c>
      <c r="M2636" s="183">
        <f>IFERROR(_xll.qlIndexFixing(Index1Y,$H2636,TRUE,_xll.ohTrigger(RecalcTrigger,Trigger1Y)),NA())</f>
        <v>1.0186465076895539E-2</v>
      </c>
      <c r="N2636" s="182">
        <f>IFERROR(_xll.qlIndexFixing(ONIndex1M,I2636,TRUE,_xll.ohTrigger(RecalcTrigger,Trigger1M)),NA())</f>
        <v>9.6471060022018662E-3</v>
      </c>
      <c r="O2636" s="44">
        <f>IFERROR(_xll.qlIndexFixing(ONIndex3M,I2636,TRUE,_xll.ohTrigger(RecalcTrigger,Trigger3M)),NA())</f>
        <v>1.000375928918551E-2</v>
      </c>
      <c r="P2636" s="44">
        <f>IFERROR(_xll.qlIndexFixing(ONIndex6M,I2636,TRUE,_xll.ohTrigger(RecalcTrigger,Trigger6M)),NA())</f>
        <v>8.9260412821889901E-3</v>
      </c>
      <c r="Q2636" s="183">
        <f>IFERROR(_xll.qlIndexFixing(ONIndex1Y,I2636,TRUE,_xll.ohTrigger(RecalcTrigger,Trigger1Y)),NA())</f>
        <v>1.0335665416407736E-2</v>
      </c>
    </row>
    <row r="2637" spans="2:17" x14ac:dyDescent="0.2">
      <c r="B2637" s="39" t="s">
        <v>42</v>
      </c>
      <c r="D2637" s="42">
        <f>_xll.qlCalendarAdvance(Calendar,$D2636,B2637,"f",FALSE)</f>
        <v>58000</v>
      </c>
      <c r="E2637" s="177">
        <f>_xll.qlInterestRateIndexValueDate(IndexON,D2637)</f>
        <v>58000</v>
      </c>
      <c r="F2637" s="193">
        <f>IFERROR(_xll.qlIndexFixing(IndexON,D2637,TRUE,_xll.ohTrigger(RecalcTrigger,TriggerON)),NA())</f>
        <v>9.4383417884458254E-3</v>
      </c>
      <c r="H2637" s="42">
        <f>_xll.qlCalendarAdvance(Calendar,$H2636,B2637,"f",FALSE)</f>
        <v>58000</v>
      </c>
      <c r="I2637" s="177">
        <f>_xll.qlInterestRateIndexValueDate(Index1M,$H2637)</f>
        <v>58004</v>
      </c>
      <c r="J2637" s="182">
        <f>IFERROR(_xll.qlIndexFixing(Index1M,$H2637,TRUE,_xll.ohTrigger(RecalcTrigger,Trigger1M)),NA())</f>
        <v>9.6307888314363429E-3</v>
      </c>
      <c r="K2637" s="44">
        <f>IFERROR(_xll.qlIndexFixing(Index3M,H2637,TRUE,_xll.ohTrigger(RecalcTrigger,Trigger3M)),NA())</f>
        <v>9.9509906907094877E-3</v>
      </c>
      <c r="L2637" s="44">
        <f>IFERROR(_xll.qlIndexFixing(Index6M,$H2637,TRUE,_xll.ohTrigger(RecalcTrigger,Trigger6M)),NA())</f>
        <v>8.8408399268439693E-3</v>
      </c>
      <c r="M2637" s="183">
        <f>IFERROR(_xll.qlIndexFixing(Index1Y,$H2637,TRUE,_xll.ohTrigger(RecalcTrigger,Trigger1Y)),NA())</f>
        <v>1.0178840535713232E-2</v>
      </c>
      <c r="N2637" s="182">
        <f>IFERROR(_xll.qlIndexFixing(ONIndex1M,I2637,TRUE,_xll.ohTrigger(RecalcTrigger,Trigger1M)),NA())</f>
        <v>9.6400073293523292E-3</v>
      </c>
      <c r="O2637" s="44">
        <f>IFERROR(_xll.qlIndexFixing(ONIndex3M,I2637,TRUE,_xll.ohTrigger(RecalcTrigger,Trigger3M)),NA())</f>
        <v>9.9945764829101336E-3</v>
      </c>
      <c r="P2637" s="44">
        <f>IFERROR(_xll.qlIndexFixing(ONIndex6M,I2637,TRUE,_xll.ohTrigger(RecalcTrigger,Trigger6M)),NA())</f>
        <v>8.9168374644010839E-3</v>
      </c>
      <c r="Q2637" s="183">
        <f>IFERROR(_xll.qlIndexFixing(ONIndex1Y,I2637,TRUE,_xll.ohTrigger(RecalcTrigger,Trigger1Y)),NA())</f>
        <v>1.0327324278067707E-2</v>
      </c>
    </row>
    <row r="2638" spans="2:17" x14ac:dyDescent="0.2">
      <c r="B2638" s="39" t="s">
        <v>42</v>
      </c>
      <c r="D2638" s="42">
        <f>_xll.qlCalendarAdvance(Calendar,$D2637,B2638,"f",FALSE)</f>
        <v>58007</v>
      </c>
      <c r="E2638" s="177">
        <f>_xll.qlInterestRateIndexValueDate(IndexON,D2638)</f>
        <v>58007</v>
      </c>
      <c r="F2638" s="193">
        <f>IFERROR(_xll.qlIndexFixing(IndexON,D2638,TRUE,_xll.ohTrigger(RecalcTrigger,TriggerON)),NA())</f>
        <v>9.4383417884458254E-3</v>
      </c>
      <c r="H2638" s="42">
        <f>_xll.qlCalendarAdvance(Calendar,$H2637,B2638,"f",FALSE)</f>
        <v>58007</v>
      </c>
      <c r="I2638" s="177">
        <f>_xll.qlInterestRateIndexValueDate(Index1M,$H2638)</f>
        <v>58011</v>
      </c>
      <c r="J2638" s="182">
        <f>IFERROR(_xll.qlIndexFixing(Index1M,$H2638,TRUE,_xll.ohTrigger(RecalcTrigger,Trigger1M)),NA())</f>
        <v>9.6237687855755955E-3</v>
      </c>
      <c r="K2638" s="44">
        <f>IFERROR(_xll.qlIndexFixing(Index3M,H2638,TRUE,_xll.ohTrigger(RecalcTrigger,Trigger3M)),NA())</f>
        <v>9.9420259670660645E-3</v>
      </c>
      <c r="L2638" s="44">
        <f>IFERROR(_xll.qlIndexFixing(Index6M,$H2638,TRUE,_xll.ohTrigger(RecalcTrigger,Trigger6M)),NA())</f>
        <v>8.83409434642006E-3</v>
      </c>
      <c r="M2638" s="183">
        <f>IFERROR(_xll.qlIndexFixing(Index1Y,$H2638,TRUE,_xll.ohTrigger(RecalcTrigger,Trigger1Y)),NA())</f>
        <v>1.0171247869430139E-2</v>
      </c>
      <c r="N2638" s="182">
        <f>IFERROR(_xll.qlIndexFixing(ONIndex1M,I2638,TRUE,_xll.ohTrigger(RecalcTrigger,Trigger1M)),NA())</f>
        <v>9.6329380660975517E-3</v>
      </c>
      <c r="O2638" s="44">
        <f>IFERROR(_xll.qlIndexFixing(ONIndex3M,I2638,TRUE,_xll.ohTrigger(RecalcTrigger,Trigger3M)),NA())</f>
        <v>9.9854267082921666E-3</v>
      </c>
      <c r="P2638" s="44">
        <f>IFERROR(_xll.qlIndexFixing(ONIndex6M,I2638,TRUE,_xll.ohTrigger(RecalcTrigger,Trigger6M)),NA())</f>
        <v>8.9078131992259557E-3</v>
      </c>
      <c r="Q2638" s="183">
        <f>IFERROR(_xll.qlIndexFixing(ONIndex1Y,I2638,TRUE,_xll.ohTrigger(RecalcTrigger,Trigger1Y)),NA())</f>
        <v>1.0319012898802882E-2</v>
      </c>
    </row>
    <row r="2639" spans="2:17" x14ac:dyDescent="0.2">
      <c r="B2639" s="39" t="s">
        <v>42</v>
      </c>
      <c r="D2639" s="42">
        <f>_xll.qlCalendarAdvance(Calendar,$D2638,B2639,"f",FALSE)</f>
        <v>58014</v>
      </c>
      <c r="E2639" s="177">
        <f>_xll.qlInterestRateIndexValueDate(IndexON,D2639)</f>
        <v>58014</v>
      </c>
      <c r="F2639" s="193">
        <f>IFERROR(_xll.qlIndexFixing(IndexON,D2639,TRUE,_xll.ohTrigger(RecalcTrigger,TriggerON)),NA())</f>
        <v>9.4383417886056975E-3</v>
      </c>
      <c r="H2639" s="42">
        <f>_xll.qlCalendarAdvance(Calendar,$H2638,B2639,"f",FALSE)</f>
        <v>58014</v>
      </c>
      <c r="I2639" s="177">
        <f>_xll.qlInterestRateIndexValueDate(Index1M,$H2639)</f>
        <v>58018</v>
      </c>
      <c r="J2639" s="182">
        <f>IFERROR(_xll.qlIndexFixing(Index1M,$H2639,TRUE,_xll.ohTrigger(RecalcTrigger,Trigger1M)),NA())</f>
        <v>9.6171467319372539E-3</v>
      </c>
      <c r="K2639" s="44">
        <f>IFERROR(_xll.qlIndexFixing(Index3M,H2639,TRUE,_xll.ohTrigger(RecalcTrigger,Trigger3M)),NA())</f>
        <v>9.93309493142807E-3</v>
      </c>
      <c r="L2639" s="44">
        <f>IFERROR(_xll.qlIndexFixing(Index6M,$H2639,TRUE,_xll.ohTrigger(RecalcTrigger,Trigger6M)),NA())</f>
        <v>8.8275337456347903E-3</v>
      </c>
      <c r="M2639" s="183">
        <f>IFERROR(_xll.qlIndexFixing(Index1Y,$H2639,TRUE,_xll.ohTrigger(RecalcTrigger,Trigger1Y)),NA())</f>
        <v>1.016368714543564E-2</v>
      </c>
      <c r="N2639" s="182">
        <f>IFERROR(_xll.qlIndexFixing(ONIndex1M,I2639,TRUE,_xll.ohTrigger(RecalcTrigger,Trigger1M)),NA())</f>
        <v>9.6258982779051649E-3</v>
      </c>
      <c r="O2639" s="44">
        <f>IFERROR(_xll.qlIndexFixing(ONIndex3M,I2639,TRUE,_xll.ohTrigger(RecalcTrigger,Trigger3M)),NA())</f>
        <v>9.9763100422300965E-3</v>
      </c>
      <c r="P2639" s="44">
        <f>IFERROR(_xll.qlIndexFixing(ONIndex6M,I2639,TRUE,_xll.ohTrigger(RecalcTrigger,Trigger6M)),NA())</f>
        <v>8.8989688228746644E-3</v>
      </c>
      <c r="Q2639" s="183">
        <f>IFERROR(_xll.qlIndexFixing(ONIndex1Y,I2639,TRUE,_xll.ohTrigger(RecalcTrigger,Trigger1Y)),NA())</f>
        <v>1.0310731346079294E-2</v>
      </c>
    </row>
    <row r="2640" spans="2:17" x14ac:dyDescent="0.2">
      <c r="B2640" s="39" t="s">
        <v>42</v>
      </c>
      <c r="D2640" s="42">
        <f>_xll.qlCalendarAdvance(Calendar,$D2639,B2640,"f",FALSE)</f>
        <v>58021</v>
      </c>
      <c r="E2640" s="177">
        <f>_xll.qlInterestRateIndexValueDate(IndexON,D2640)</f>
        <v>58021</v>
      </c>
      <c r="F2640" s="193">
        <f>IFERROR(_xll.qlIndexFixing(IndexON,D2640,TRUE,_xll.ohTrigger(RecalcTrigger,TriggerON)),NA())</f>
        <v>9.4383417885257614E-3</v>
      </c>
      <c r="H2640" s="42">
        <f>_xll.qlCalendarAdvance(Calendar,$H2639,B2640,"f",FALSE)</f>
        <v>58021</v>
      </c>
      <c r="I2640" s="177">
        <f>_xll.qlInterestRateIndexValueDate(Index1M,$H2640)</f>
        <v>58025</v>
      </c>
      <c r="J2640" s="182">
        <f>IFERROR(_xll.qlIndexFixing(Index1M,$H2640,TRUE,_xll.ohTrigger(RecalcTrigger,Trigger1M)),NA())</f>
        <v>9.6101840596771737E-3</v>
      </c>
      <c r="K2640" s="44">
        <f>IFERROR(_xll.qlIndexFixing(Index3M,H2640,TRUE,_xll.ohTrigger(RecalcTrigger,Trigger3M)),NA())</f>
        <v>9.9241976602022115E-3</v>
      </c>
      <c r="L2640" s="44">
        <f>IFERROR(_xll.qlIndexFixing(Index6M,$H2640,TRUE,_xll.ohTrigger(RecalcTrigger,Trigger6M)),NA())</f>
        <v>8.82115846038211E-3</v>
      </c>
      <c r="M2640" s="183">
        <f>IFERROR(_xll.qlIndexFixing(Index1Y,$H2640,TRUE,_xll.ohTrigger(RecalcTrigger,Trigger1Y)),NA())</f>
        <v>1.0156158431119337E-2</v>
      </c>
      <c r="N2640" s="182">
        <f>IFERROR(_xll.qlIndexFixing(ONIndex1M,I2640,TRUE,_xll.ohTrigger(RecalcTrigger,Trigger1M)),NA())</f>
        <v>9.6188880301628643E-3</v>
      </c>
      <c r="O2640" s="44">
        <f>IFERROR(_xll.qlIndexFixing(ONIndex3M,I2640,TRUE,_xll.ohTrigger(RecalcTrigger,Trigger3M)),NA())</f>
        <v>9.9672265609829225E-3</v>
      </c>
      <c r="P2640" s="44">
        <f>IFERROR(_xll.qlIndexFixing(ONIndex6M,I2640,TRUE,_xll.ohTrigger(RecalcTrigger,Trigger6M)),NA())</f>
        <v>8.8903046714783329E-3</v>
      </c>
      <c r="Q2640" s="183">
        <f>IFERROR(_xll.qlIndexFixing(ONIndex1Y,I2640,TRUE,_xll.ohTrigger(RecalcTrigger,Trigger1Y)),NA())</f>
        <v>1.0302479687442911E-2</v>
      </c>
    </row>
    <row r="2641" spans="2:17" x14ac:dyDescent="0.2">
      <c r="B2641" s="39" t="s">
        <v>42</v>
      </c>
      <c r="D2641" s="42">
        <f>_xll.qlCalendarAdvance(Calendar,$D2640,B2641,"f",FALSE)</f>
        <v>58028</v>
      </c>
      <c r="E2641" s="177">
        <f>_xll.qlInterestRateIndexValueDate(IndexON,D2641)</f>
        <v>58028</v>
      </c>
      <c r="F2641" s="193">
        <f>IFERROR(_xll.qlIndexFixing(IndexON,D2641,TRUE,_xll.ohTrigger(RecalcTrigger,TriggerON)),NA())</f>
        <v>9.4383417884458254E-3</v>
      </c>
      <c r="H2641" s="42">
        <f>_xll.qlCalendarAdvance(Calendar,$H2640,B2641,"f",FALSE)</f>
        <v>58028</v>
      </c>
      <c r="I2641" s="177">
        <f>_xll.qlInterestRateIndexValueDate(Index1M,$H2641)</f>
        <v>58032</v>
      </c>
      <c r="J2641" s="182">
        <f>IFERROR(_xll.qlIndexFixing(Index1M,$H2641,TRUE,_xll.ohTrigger(RecalcTrigger,Trigger1M)),NA())</f>
        <v>9.6032511369186224E-3</v>
      </c>
      <c r="K2641" s="44">
        <f>IFERROR(_xll.qlIndexFixing(Index3M,H2641,TRUE,_xll.ohTrigger(RecalcTrigger,Trigger3M)),NA())</f>
        <v>9.91533422979172E-3</v>
      </c>
      <c r="L2641" s="44">
        <f>IFERROR(_xll.qlIndexFixing(Index6M,$H2641,TRUE,_xll.ohTrigger(RecalcTrigger,Trigger6M)),NA())</f>
        <v>8.8149688266042827E-3</v>
      </c>
      <c r="M2641" s="183">
        <f>IFERROR(_xll.qlIndexFixing(Index1Y,$H2641,TRUE,_xll.ohTrigger(RecalcTrigger,Trigger1Y)),NA())</f>
        <v>1.0148661793871926E-2</v>
      </c>
      <c r="N2641" s="182">
        <f>IFERROR(_xll.qlIndexFixing(ONIndex1M,I2641,TRUE,_xll.ohTrigger(RecalcTrigger,Trigger1M)),NA())</f>
        <v>9.611907388258345E-3</v>
      </c>
      <c r="O2641" s="44">
        <f>IFERROR(_xll.qlIndexFixing(ONIndex3M,I2641,TRUE,_xll.ohTrigger(RecalcTrigger,Trigger3M)),NA())</f>
        <v>9.9581763410494517E-3</v>
      </c>
      <c r="P2641" s="44">
        <f>IFERROR(_xll.qlIndexFixing(ONIndex6M,I2641,TRUE,_xll.ohTrigger(RecalcTrigger,Trigger6M)),NA())</f>
        <v>8.8818210813279563E-3</v>
      </c>
      <c r="Q2641" s="183">
        <f>IFERROR(_xll.qlIndexFixing(ONIndex1Y,I2641,TRUE,_xll.ohTrigger(RecalcTrigger,Trigger1Y)),NA())</f>
        <v>1.0294257990279831E-2</v>
      </c>
    </row>
    <row r="2642" spans="2:17" x14ac:dyDescent="0.2">
      <c r="B2642" s="39" t="s">
        <v>42</v>
      </c>
      <c r="D2642" s="42">
        <f>_xll.qlCalendarAdvance(Calendar,$D2641,B2642,"f",FALSE)</f>
        <v>58035</v>
      </c>
      <c r="E2642" s="177">
        <f>_xll.qlInterestRateIndexValueDate(IndexON,D2642)</f>
        <v>58035</v>
      </c>
      <c r="F2642" s="193">
        <f>IFERROR(_xll.qlIndexFixing(IndexON,D2642,TRUE,_xll.ohTrigger(RecalcTrigger,TriggerON)),NA())</f>
        <v>9.4383417884458254E-3</v>
      </c>
      <c r="H2642" s="42">
        <f>_xll.qlCalendarAdvance(Calendar,$H2641,B2642,"f",FALSE)</f>
        <v>58035</v>
      </c>
      <c r="I2642" s="177">
        <f>_xll.qlInterestRateIndexValueDate(Index1M,$H2642)</f>
        <v>58039</v>
      </c>
      <c r="J2642" s="182">
        <f>IFERROR(_xll.qlIndexFixing(Index1M,$H2642,TRUE,_xll.ohTrigger(RecalcTrigger,Trigger1M)),NA())</f>
        <v>9.5956231490812449E-3</v>
      </c>
      <c r="K2642" s="44">
        <f>IFERROR(_xll.qlIndexFixing(Index3M,H2642,TRUE,_xll.ohTrigger(RecalcTrigger,Trigger3M)),NA())</f>
        <v>9.9065047166041718E-3</v>
      </c>
      <c r="L2642" s="44">
        <f>IFERROR(_xll.qlIndexFixing(Index6M,$H2642,TRUE,_xll.ohTrigger(RecalcTrigger,Trigger6M)),NA())</f>
        <v>8.8089651802905657E-3</v>
      </c>
      <c r="M2642" s="183">
        <f>IFERROR(_xll.qlIndexFixing(Index1Y,$H2642,TRUE,_xll.ohTrigger(RecalcTrigger,Trigger1Y)),NA())</f>
        <v>1.0141197301085635E-2</v>
      </c>
      <c r="N2642" s="182">
        <f>IFERROR(_xll.qlIndexFixing(ONIndex1M,I2642,TRUE,_xll.ohTrigger(RecalcTrigger,Trigger1M)),NA())</f>
        <v>9.6049564174993662E-3</v>
      </c>
      <c r="O2642" s="44">
        <f>IFERROR(_xll.qlIndexFixing(ONIndex3M,I2642,TRUE,_xll.ohTrigger(RecalcTrigger,Trigger3M)),NA())</f>
        <v>9.9491594587686194E-3</v>
      </c>
      <c r="P2642" s="44">
        <f>IFERROR(_xll.qlIndexFixing(ONIndex6M,I2642,TRUE,_xll.ohTrigger(RecalcTrigger,Trigger6M)),NA())</f>
        <v>8.8735183884747215E-3</v>
      </c>
      <c r="Q2642" s="183">
        <f>IFERROR(_xll.qlIndexFixing(ONIndex1Y,I2642,TRUE,_xll.ohTrigger(RecalcTrigger,Trigger1Y)),NA())</f>
        <v>1.0286066321816278E-2</v>
      </c>
    </row>
    <row r="2643" spans="2:17" x14ac:dyDescent="0.2">
      <c r="B2643" s="39" t="s">
        <v>42</v>
      </c>
      <c r="D2643" s="42">
        <f>_xll.qlCalendarAdvance(Calendar,$D2642,B2643,"f",FALSE)</f>
        <v>58042</v>
      </c>
      <c r="E2643" s="177">
        <f>_xll.qlInterestRateIndexValueDate(IndexON,D2643)</f>
        <v>58042</v>
      </c>
      <c r="F2643" s="193">
        <f>IFERROR(_xll.qlIndexFixing(IndexON,D2643,TRUE,_xll.ohTrigger(RecalcTrigger,TriggerON)),NA())</f>
        <v>9.4383417884458254E-3</v>
      </c>
      <c r="H2643" s="42">
        <f>_xll.qlCalendarAdvance(Calendar,$H2642,B2643,"f",FALSE)</f>
        <v>58042</v>
      </c>
      <c r="I2643" s="177">
        <f>_xll.qlInterestRateIndexValueDate(Index1M,$H2643)</f>
        <v>58046</v>
      </c>
      <c r="J2643" s="182">
        <f>IFERROR(_xll.qlIndexFixing(Index1M,$H2643,TRUE,_xll.ohTrigger(RecalcTrigger,Trigger1M)),NA())</f>
        <v>9.5891142287411156E-3</v>
      </c>
      <c r="K2643" s="44">
        <f>IFERROR(_xll.qlIndexFixing(Index3M,H2643,TRUE,_xll.ohTrigger(RecalcTrigger,Trigger3M)),NA())</f>
        <v>9.8981950584001565E-3</v>
      </c>
      <c r="L2643" s="44">
        <f>IFERROR(_xll.qlIndexFixing(Index6M,$H2643,TRUE,_xll.ohTrigger(RecalcTrigger,Trigger6M)),NA())</f>
        <v>8.8031478574776521E-3</v>
      </c>
      <c r="M2643" s="183">
        <f>IFERROR(_xll.qlIndexFixing(Index1Y,$H2643,TRUE,_xll.ohTrigger(RecalcTrigger,Trigger1Y)),NA())</f>
        <v>1.0133765020153132E-2</v>
      </c>
      <c r="N2643" s="182">
        <f>IFERROR(_xll.qlIndexFixing(ONIndex1M,I2643,TRUE,_xll.ohTrigger(RecalcTrigger,Trigger1M)),NA())</f>
        <v>9.5980351834334954E-3</v>
      </c>
      <c r="O2643" s="44">
        <f>IFERROR(_xll.qlIndexFixing(ONIndex3M,I2643,TRUE,_xll.ohTrigger(RecalcTrigger,Trigger3M)),NA())</f>
        <v>9.9401759907191689E-3</v>
      </c>
      <c r="P2643" s="44">
        <f>IFERROR(_xll.qlIndexFixing(ONIndex6M,I2643,TRUE,_xll.ohTrigger(RecalcTrigger,Trigger6M)),NA())</f>
        <v>8.8653969296093038E-3</v>
      </c>
      <c r="Q2643" s="183">
        <f>IFERROR(_xll.qlIndexFixing(ONIndex1Y,I2643,TRUE,_xll.ohTrigger(RecalcTrigger,Trigger1Y)),NA())</f>
        <v>1.0277904749598221E-2</v>
      </c>
    </row>
    <row r="2644" spans="2:17" x14ac:dyDescent="0.2">
      <c r="B2644" s="39" t="s">
        <v>42</v>
      </c>
      <c r="D2644" s="42">
        <f>_xll.qlCalendarAdvance(Calendar,$D2643,B2644,"f",FALSE)</f>
        <v>58049</v>
      </c>
      <c r="E2644" s="177">
        <f>_xll.qlInterestRateIndexValueDate(IndexON,D2644)</f>
        <v>58049</v>
      </c>
      <c r="F2644" s="193">
        <f>IFERROR(_xll.qlIndexFixing(IndexON,D2644,TRUE,_xll.ohTrigger(RecalcTrigger,TriggerON)),NA())</f>
        <v>9.4383417884458254E-3</v>
      </c>
      <c r="H2644" s="42">
        <f>_xll.qlCalendarAdvance(Calendar,$H2643,B2644,"f",FALSE)</f>
        <v>58049</v>
      </c>
      <c r="I2644" s="177">
        <f>_xll.qlInterestRateIndexValueDate(Index1M,$H2644)</f>
        <v>58053</v>
      </c>
      <c r="J2644" s="182">
        <f>IFERROR(_xll.qlIndexFixing(Index1M,$H2644,TRUE,_xll.ohTrigger(RecalcTrigger,Trigger1M)),NA())</f>
        <v>9.5822729096814718E-3</v>
      </c>
      <c r="K2644" s="44">
        <f>IFERROR(_xll.qlIndexFixing(Index3M,H2644,TRUE,_xll.ohTrigger(RecalcTrigger,Trigger3M)),NA())</f>
        <v>9.8894314014053384E-3</v>
      </c>
      <c r="L2644" s="44">
        <f>IFERROR(_xll.qlIndexFixing(Index6M,$H2644,TRUE,_xll.ohTrigger(RecalcTrigger,Trigger6M)),NA())</f>
        <v>8.7975171942531859E-3</v>
      </c>
      <c r="M2644" s="183">
        <f>IFERROR(_xll.qlIndexFixing(Index1Y,$H2644,TRUE,_xll.ohTrigger(RecalcTrigger,Trigger1Y)),NA())</f>
        <v>1.0126365018468177E-2</v>
      </c>
      <c r="N2644" s="182">
        <f>IFERROR(_xll.qlIndexFixing(ONIndex1M,I2644,TRUE,_xll.ohTrigger(RecalcTrigger,Trigger1M)),NA())</f>
        <v>9.5911437511286834E-3</v>
      </c>
      <c r="O2644" s="44">
        <f>IFERROR(_xll.qlIndexFixing(ONIndex3M,I2644,TRUE,_xll.ohTrigger(RecalcTrigger,Trigger3M)),NA())</f>
        <v>9.9312260132400354E-3</v>
      </c>
      <c r="P2644" s="44">
        <f>IFERROR(_xll.qlIndexFixing(ONIndex6M,I2644,TRUE,_xll.ohTrigger(RecalcTrigger,Trigger6M)),NA())</f>
        <v>8.8574570405430819E-3</v>
      </c>
      <c r="Q2644" s="183">
        <f>IFERROR(_xll.qlIndexFixing(ONIndex1Y,I2644,TRUE,_xll.ohTrigger(RecalcTrigger,Trigger1Y)),NA())</f>
        <v>1.0269773341171629E-2</v>
      </c>
    </row>
    <row r="2645" spans="2:17" x14ac:dyDescent="0.2">
      <c r="B2645" s="39" t="s">
        <v>42</v>
      </c>
      <c r="D2645" s="42">
        <f>_xll.qlCalendarAdvance(Calendar,$D2644,B2645,"f",FALSE)</f>
        <v>58056</v>
      </c>
      <c r="E2645" s="177">
        <f>_xll.qlInterestRateIndexValueDate(IndexON,D2645)</f>
        <v>58056</v>
      </c>
      <c r="F2645" s="193">
        <f>IFERROR(_xll.qlIndexFixing(IndexON,D2645,TRUE,_xll.ohTrigger(RecalcTrigger,TriggerON)),NA())</f>
        <v>9.4383417885257614E-3</v>
      </c>
      <c r="H2645" s="42">
        <f>_xll.qlCalendarAdvance(Calendar,$H2644,B2645,"f",FALSE)</f>
        <v>58056</v>
      </c>
      <c r="I2645" s="177">
        <f>_xll.qlInterestRateIndexValueDate(Index1M,$H2645)</f>
        <v>58060</v>
      </c>
      <c r="J2645" s="182">
        <f>IFERROR(_xll.qlIndexFixing(Index1M,$H2645,TRUE,_xll.ohTrigger(RecalcTrigger,Trigger1M)),NA())</f>
        <v>9.5754616073335224E-3</v>
      </c>
      <c r="K2645" s="44">
        <f>IFERROR(_xll.qlIndexFixing(Index3M,H2645,TRUE,_xll.ohTrigger(RecalcTrigger,Trigger3M)),NA())</f>
        <v>9.8807018842452174E-3</v>
      </c>
      <c r="L2645" s="44">
        <f>IFERROR(_xll.qlIndexFixing(Index6M,$H2645,TRUE,_xll.ohTrigger(RecalcTrigger,Trigger6M)),NA())</f>
        <v>8.7920735267500421E-3</v>
      </c>
      <c r="M2645" s="183">
        <f>IFERROR(_xll.qlIndexFixing(Index1Y,$H2645,TRUE,_xll.ohTrigger(RecalcTrigger,Trigger1Y)),NA())</f>
        <v>1.0118997363426065E-2</v>
      </c>
      <c r="N2645" s="182">
        <f>IFERROR(_xll.qlIndexFixing(ONIndex1M,I2645,TRUE,_xll.ohTrigger(RecalcTrigger,Trigger1M)),NA())</f>
        <v>9.5842821865321781E-3</v>
      </c>
      <c r="O2645" s="44">
        <f>IFERROR(_xll.qlIndexFixing(ONIndex3M,I2645,TRUE,_xll.ohTrigger(RecalcTrigger,Trigger3M)),NA())</f>
        <v>9.9223096027500901E-3</v>
      </c>
      <c r="P2645" s="44">
        <f>IFERROR(_xll.qlIndexFixing(ONIndex6M,I2645,TRUE,_xll.ohTrigger(RecalcTrigger,Trigger6M)),NA())</f>
        <v>8.8496990573272427E-3</v>
      </c>
      <c r="Q2645" s="183">
        <f>IFERROR(_xll.qlIndexFixing(ONIndex1Y,I2645,TRUE,_xll.ohTrigger(RecalcTrigger,Trigger1Y)),NA())</f>
        <v>1.0261672163682789E-2</v>
      </c>
    </row>
    <row r="2646" spans="2:17" x14ac:dyDescent="0.2">
      <c r="B2646" s="39" t="s">
        <v>42</v>
      </c>
      <c r="D2646" s="42">
        <f>_xll.qlCalendarAdvance(Calendar,$D2645,B2646,"f",FALSE)</f>
        <v>58063</v>
      </c>
      <c r="E2646" s="177">
        <f>_xll.qlInterestRateIndexValueDate(IndexON,D2646)</f>
        <v>58063</v>
      </c>
      <c r="F2646" s="193">
        <f>IFERROR(_xll.qlIndexFixing(IndexON,D2646,TRUE,_xll.ohTrigger(RecalcTrigger,TriggerON)),NA())</f>
        <v>9.4383417885257614E-3</v>
      </c>
      <c r="H2646" s="42">
        <f>_xll.qlCalendarAdvance(Calendar,$H2645,B2646,"f",FALSE)</f>
        <v>58063</v>
      </c>
      <c r="I2646" s="177">
        <f>_xll.qlInterestRateIndexValueDate(Index1M,$H2646)</f>
        <v>58067</v>
      </c>
      <c r="J2646" s="182">
        <f>IFERROR(_xll.qlIndexFixing(Index1M,$H2646,TRUE,_xll.ohTrigger(RecalcTrigger,Trigger1M)),NA())</f>
        <v>9.5686803870901234E-3</v>
      </c>
      <c r="K2646" s="44">
        <f>IFERROR(_xll.qlIndexFixing(Index3M,H2646,TRUE,_xll.ohTrigger(RecalcTrigger,Trigger3M)),NA())</f>
        <v>9.8720065833246065E-3</v>
      </c>
      <c r="L2646" s="44">
        <f>IFERROR(_xll.qlIndexFixing(Index6M,$H2646,TRUE,_xll.ohTrigger(RecalcTrigger,Trigger6M)),NA())</f>
        <v>8.786817191152492E-3</v>
      </c>
      <c r="M2646" s="183">
        <f>IFERROR(_xll.qlIndexFixing(Index1Y,$H2646,TRUE,_xll.ohTrigger(RecalcTrigger,Trigger1Y)),NA())</f>
        <v>1.0111662122423188E-2</v>
      </c>
      <c r="N2646" s="182">
        <f>IFERROR(_xll.qlIndexFixing(ONIndex1M,I2646,TRUE,_xll.ohTrigger(RecalcTrigger,Trigger1M)),NA())</f>
        <v>9.5747867418083388E-3</v>
      </c>
      <c r="O2646" s="44">
        <f>IFERROR(_xll.qlIndexFixing(ONIndex3M,I2646,TRUE,_xll.ohTrigger(RecalcTrigger,Trigger3M)),NA())</f>
        <v>9.9099032657257169E-3</v>
      </c>
      <c r="P2646" s="44">
        <f>IFERROR(_xll.qlIndexFixing(ONIndex6M,I2646,TRUE,_xll.ohTrigger(RecalcTrigger,Trigger6M)),NA())</f>
        <v>8.8391507060947561E-3</v>
      </c>
      <c r="Q2646" s="183">
        <f>IFERROR(_xll.qlIndexFixing(ONIndex1Y,I2646,TRUE,_xll.ohTrigger(RecalcTrigger,Trigger1Y)),NA())</f>
        <v>1.025044368700101E-2</v>
      </c>
    </row>
    <row r="2647" spans="2:17" x14ac:dyDescent="0.2">
      <c r="B2647" s="39" t="s">
        <v>42</v>
      </c>
      <c r="D2647" s="42">
        <f>_xll.qlCalendarAdvance(Calendar,$D2646,B2647,"f",FALSE)</f>
        <v>58071</v>
      </c>
      <c r="E2647" s="177">
        <f>_xll.qlInterestRateIndexValueDate(IndexON,D2647)</f>
        <v>58071</v>
      </c>
      <c r="F2647" s="193">
        <f>IFERROR(_xll.qlIndexFixing(IndexON,D2647,TRUE,_xll.ohTrigger(RecalcTrigger,TriggerON)),NA())</f>
        <v>9.4385892414372563E-3</v>
      </c>
      <c r="H2647" s="42">
        <f>_xll.qlCalendarAdvance(Calendar,$H2646,B2647,"f",FALSE)</f>
        <v>58071</v>
      </c>
      <c r="I2647" s="177">
        <f>_xll.qlInterestRateIndexValueDate(Index1M,$H2647)</f>
        <v>58075</v>
      </c>
      <c r="J2647" s="182">
        <f>IFERROR(_xll.qlIndexFixing(Index1M,$H2647,TRUE,_xll.ohTrigger(RecalcTrigger,Trigger1M)),NA())</f>
        <v>9.5609673402334335E-3</v>
      </c>
      <c r="K2647" s="44">
        <f>IFERROR(_xll.qlIndexFixing(Index3M,H2647,TRUE,_xll.ohTrigger(RecalcTrigger,Trigger3M)),NA())</f>
        <v>9.8644975239542791E-3</v>
      </c>
      <c r="L2647" s="44">
        <f>IFERROR(_xll.qlIndexFixing(Index6M,$H2647,TRUE,_xll.ohTrigger(RecalcTrigger,Trigger6M)),NA())</f>
        <v>8.7812286897221391E-3</v>
      </c>
      <c r="M2647" s="183">
        <f>IFERROR(_xll.qlIndexFixing(Index1Y,$H2647,TRUE,_xll.ohTrigger(RecalcTrigger,Trigger1Y)),NA())</f>
        <v>1.010331876696571E-2</v>
      </c>
      <c r="N2647" s="182">
        <f>IFERROR(_xll.qlIndexFixing(ONIndex1M,I2647,TRUE,_xll.ohTrigger(RecalcTrigger,Trigger1M)),NA())</f>
        <v>9.5679976240603537E-3</v>
      </c>
      <c r="O2647" s="44">
        <f>IFERROR(_xll.qlIndexFixing(ONIndex3M,I2647,TRUE,_xll.ohTrigger(RecalcTrigger,Trigger3M)),NA())</f>
        <v>9.9010682078670698E-3</v>
      </c>
      <c r="P2647" s="44">
        <f>IFERROR(_xll.qlIndexFixing(ONIndex6M,I2647,TRUE,_xll.ohTrigger(RecalcTrigger,Trigger6M)),NA())</f>
        <v>8.8318355381034053E-3</v>
      </c>
      <c r="Q2647" s="183">
        <f>IFERROR(_xll.qlIndexFixing(ONIndex1Y,I2647,TRUE,_xll.ohTrigger(RecalcTrigger,Trigger1Y)),NA())</f>
        <v>1.0242415752150791E-2</v>
      </c>
    </row>
    <row r="2648" spans="2:17" x14ac:dyDescent="0.2">
      <c r="B2648" s="39" t="s">
        <v>42</v>
      </c>
      <c r="D2648" s="42">
        <f>_xll.qlCalendarAdvance(Calendar,$D2647,B2648,"f",FALSE)</f>
        <v>58078</v>
      </c>
      <c r="E2648" s="177">
        <f>_xll.qlInterestRateIndexValueDate(IndexON,D2648)</f>
        <v>58078</v>
      </c>
      <c r="F2648" s="193">
        <f>IFERROR(_xll.qlIndexFixing(IndexON,D2648,TRUE,_xll.ohTrigger(RecalcTrigger,TriggerON)),NA())</f>
        <v>9.4385892414639017E-3</v>
      </c>
      <c r="H2648" s="42">
        <f>_xll.qlCalendarAdvance(Calendar,$H2647,B2648,"f",FALSE)</f>
        <v>58078</v>
      </c>
      <c r="I2648" s="177">
        <f>_xll.qlInterestRateIndexValueDate(Index1M,$H2648)</f>
        <v>58082</v>
      </c>
      <c r="J2648" s="182">
        <f>IFERROR(_xll.qlIndexFixing(Index1M,$H2648,TRUE,_xll.ohTrigger(RecalcTrigger,Trigger1M)),NA())</f>
        <v>9.5542508018911596E-3</v>
      </c>
      <c r="K2648" s="44">
        <f>IFERROR(_xll.qlIndexFixing(Index3M,H2648,TRUE,_xll.ohTrigger(RecalcTrigger,Trigger3M)),NA())</f>
        <v>9.8539640123815886E-3</v>
      </c>
      <c r="L2648" s="44">
        <f>IFERROR(_xll.qlIndexFixing(Index6M,$H2648,TRUE,_xll.ohTrigger(RecalcTrigger,Trigger6M)),NA())</f>
        <v>8.7763614827686427E-3</v>
      </c>
      <c r="M2648" s="183">
        <f>IFERROR(_xll.qlIndexFixing(Index1Y,$H2648,TRUE,_xll.ohTrigger(RecalcTrigger,Trigger1Y)),NA())</f>
        <v>1.0096053211570035E-2</v>
      </c>
      <c r="N2648" s="182">
        <f>IFERROR(_xll.qlIndexFixing(ONIndex1M,I2648,TRUE,_xll.ohTrigger(RecalcTrigger,Trigger1M)),NA())</f>
        <v>9.5629124419183142E-3</v>
      </c>
      <c r="O2648" s="44">
        <f>IFERROR(_xll.qlIndexFixing(ONIndex3M,I2648,TRUE,_xll.ohTrigger(RecalcTrigger,Trigger3M)),NA())</f>
        <v>9.8945059799859791E-3</v>
      </c>
      <c r="P2648" s="44">
        <f>IFERROR(_xll.qlIndexFixing(ONIndex6M,I2648,TRUE,_xll.ohTrigger(RecalcTrigger,Trigger6M)),NA())</f>
        <v>8.8265048235136589E-3</v>
      </c>
      <c r="Q2648" s="183">
        <f>IFERROR(_xll.qlIndexFixing(ONIndex1Y,I2648,TRUE,_xll.ohTrigger(RecalcTrigger,Trigger1Y)),NA())</f>
        <v>1.023640888357491E-2</v>
      </c>
    </row>
    <row r="2649" spans="2:17" x14ac:dyDescent="0.2">
      <c r="B2649" s="39" t="s">
        <v>42</v>
      </c>
      <c r="D2649" s="42">
        <f>_xll.qlCalendarAdvance(Calendar,$D2648,B2649,"f",FALSE)</f>
        <v>58085</v>
      </c>
      <c r="E2649" s="177">
        <f>_xll.qlInterestRateIndexValueDate(IndexON,D2649)</f>
        <v>58085</v>
      </c>
      <c r="F2649" s="193">
        <f>IFERROR(_xll.qlIndexFixing(IndexON,D2649,TRUE,_xll.ohTrigger(RecalcTrigger,TriggerON)),NA())</f>
        <v>9.438589241490547E-3</v>
      </c>
      <c r="H2649" s="42">
        <f>_xll.qlCalendarAdvance(Calendar,$H2648,B2649,"f",FALSE)</f>
        <v>58085</v>
      </c>
      <c r="I2649" s="177">
        <f>_xll.qlInterestRateIndexValueDate(Index1M,$H2649)</f>
        <v>58089</v>
      </c>
      <c r="J2649" s="182">
        <f>IFERROR(_xll.qlIndexFixing(Index1M,$H2649,TRUE,_xll.ohTrigger(RecalcTrigger,Trigger1M)),NA())</f>
        <v>9.5475645512025607E-3</v>
      </c>
      <c r="K2649" s="44">
        <f>IFERROR(_xll.qlIndexFixing(Index3M,H2649,TRUE,_xll.ohTrigger(RecalcTrigger,Trigger3M)),NA())</f>
        <v>9.8453745048781016E-3</v>
      </c>
      <c r="L2649" s="44">
        <f>IFERROR(_xll.qlIndexFixing(Index6M,$H2649,TRUE,_xll.ohTrigger(RecalcTrigger,Trigger6M)),NA())</f>
        <v>8.7716826359461753E-3</v>
      </c>
      <c r="M2649" s="183">
        <f>IFERROR(_xll.qlIndexFixing(Index1Y,$H2649,TRUE,_xll.ohTrigger(RecalcTrigger,Trigger1Y)),NA())</f>
        <v>1.0088820282037576E-2</v>
      </c>
      <c r="N2649" s="182">
        <f>IFERROR(_xll.qlIndexFixing(ONIndex1M,I2649,TRUE,_xll.ohTrigger(RecalcTrigger,Trigger1M)),NA())</f>
        <v>9.5561753104256297E-3</v>
      </c>
      <c r="O2649" s="44">
        <f>IFERROR(_xll.qlIndexFixing(ONIndex3M,I2649,TRUE,_xll.ohTrigger(RecalcTrigger,Trigger3M)),NA())</f>
        <v>9.8857294473653212E-3</v>
      </c>
      <c r="P2649" s="44">
        <f>IFERROR(_xll.qlIndexFixing(ONIndex6M,I2649,TRUE,_xll.ohTrigger(RecalcTrigger,Trigger6M)),NA())</f>
        <v>8.8195040334060337E-3</v>
      </c>
      <c r="Q2649" s="183">
        <f>IFERROR(_xll.qlIndexFixing(ONIndex1Y,I2649,TRUE,_xll.ohTrigger(RecalcTrigger,Trigger1Y)),NA())</f>
        <v>1.022843366748738E-2</v>
      </c>
    </row>
    <row r="2650" spans="2:17" x14ac:dyDescent="0.2">
      <c r="B2650" s="39" t="s">
        <v>42</v>
      </c>
      <c r="D2650" s="42">
        <f>_xll.qlCalendarAdvance(Calendar,$D2649,B2650,"f",FALSE)</f>
        <v>58092</v>
      </c>
      <c r="E2650" s="177">
        <f>_xll.qlInterestRateIndexValueDate(IndexON,D2650)</f>
        <v>58092</v>
      </c>
      <c r="F2650" s="193">
        <f>IFERROR(_xll.qlIndexFixing(IndexON,D2650,TRUE,_xll.ohTrigger(RecalcTrigger,TriggerON)),NA())</f>
        <v>9.438589241490547E-3</v>
      </c>
      <c r="H2650" s="42">
        <f>_xll.qlCalendarAdvance(Calendar,$H2649,B2650,"f",FALSE)</f>
        <v>58092</v>
      </c>
      <c r="I2650" s="177">
        <f>_xll.qlInterestRateIndexValueDate(Index1M,$H2650)</f>
        <v>58096</v>
      </c>
      <c r="J2650" s="182">
        <f>IFERROR(_xll.qlIndexFixing(Index1M,$H2650,TRUE,_xll.ohTrigger(RecalcTrigger,Trigger1M)),NA())</f>
        <v>9.5409086535759632E-3</v>
      </c>
      <c r="K2650" s="44">
        <f>IFERROR(_xll.qlIndexFixing(Index3M,H2650,TRUE,_xll.ohTrigger(RecalcTrigger,Trigger3M)),NA())</f>
        <v>9.8368195235538636E-3</v>
      </c>
      <c r="L2650" s="44">
        <f>IFERROR(_xll.qlIndexFixing(Index6M,$H2650,TRUE,_xll.ohTrigger(RecalcTrigger,Trigger6M)),NA())</f>
        <v>8.7671924856375927E-3</v>
      </c>
      <c r="M2650" s="183">
        <f>IFERROR(_xll.qlIndexFixing(Index1Y,$H2650,TRUE,_xll.ohTrigger(RecalcTrigger,Trigger1Y)),NA())</f>
        <v>1.0081620045769761E-2</v>
      </c>
      <c r="N2650" s="182">
        <f>IFERROR(_xll.qlIndexFixing(ONIndex1M,I2650,TRUE,_xll.ohTrigger(RecalcTrigger,Trigger1M)),NA())</f>
        <v>9.5494683826924387E-3</v>
      </c>
      <c r="O2650" s="44">
        <f>IFERROR(_xll.qlIndexFixing(ONIndex3M,I2650,TRUE,_xll.ohTrigger(RecalcTrigger,Trigger3M)),NA())</f>
        <v>9.8769868746995115E-3</v>
      </c>
      <c r="P2650" s="44">
        <f>IFERROR(_xll.qlIndexFixing(ONIndex6M,I2650,TRUE,_xll.ohTrigger(RecalcTrigger,Trigger6M)),NA())</f>
        <v>8.8126868785654011E-3</v>
      </c>
      <c r="Q2650" s="183">
        <f>IFERROR(_xll.qlIndexFixing(ONIndex1Y,I2650,TRUE,_xll.ohTrigger(RecalcTrigger,Trigger1Y)),NA())</f>
        <v>1.022048902934003E-2</v>
      </c>
    </row>
    <row r="2651" spans="2:17" x14ac:dyDescent="0.2">
      <c r="B2651" s="39" t="s">
        <v>42</v>
      </c>
      <c r="D2651" s="42">
        <f>_xll.qlCalendarAdvance(Calendar,$D2650,B2651,"f",FALSE)</f>
        <v>58099</v>
      </c>
      <c r="E2651" s="177">
        <f>_xll.qlInterestRateIndexValueDate(IndexON,D2651)</f>
        <v>58099</v>
      </c>
      <c r="F2651" s="193">
        <f>IFERROR(_xll.qlIndexFixing(IndexON,D2651,TRUE,_xll.ohTrigger(RecalcTrigger,TriggerON)),NA())</f>
        <v>9.438589241490547E-3</v>
      </c>
      <c r="H2651" s="42">
        <f>_xll.qlCalendarAdvance(Calendar,$H2650,B2651,"f",FALSE)</f>
        <v>58099</v>
      </c>
      <c r="I2651" s="177">
        <f>_xll.qlInterestRateIndexValueDate(Index1M,$H2651)</f>
        <v>58103</v>
      </c>
      <c r="J2651" s="182">
        <f>IFERROR(_xll.qlIndexFixing(Index1M,$H2651,TRUE,_xll.ohTrigger(RecalcTrigger,Trigger1M)),NA())</f>
        <v>9.5342831744171085E-3</v>
      </c>
      <c r="K2651" s="44">
        <f>IFERROR(_xll.qlIndexFixing(Index3M,H2651,TRUE,_xll.ohTrigger(RecalcTrigger,Trigger3M)),NA())</f>
        <v>9.8282991448179757E-3</v>
      </c>
      <c r="L2651" s="44">
        <f>IFERROR(_xll.qlIndexFixing(Index6M,$H2651,TRUE,_xll.ohTrigger(RecalcTrigger,Trigger6M)),NA())</f>
        <v>8.762891368282278E-3</v>
      </c>
      <c r="M2651" s="183">
        <f>IFERROR(_xll.qlIndexFixing(Index1Y,$H2651,TRUE,_xll.ohTrigger(RecalcTrigger,Trigger1Y)),NA())</f>
        <v>1.0074452570168892E-2</v>
      </c>
      <c r="N2651" s="182">
        <f>IFERROR(_xll.qlIndexFixing(ONIndex1M,I2651,TRUE,_xll.ohTrigger(RecalcTrigger,Trigger1M)),NA())</f>
        <v>9.5427917240265003E-3</v>
      </c>
      <c r="O2651" s="44">
        <f>IFERROR(_xll.qlIndexFixing(ONIndex3M,I2651,TRUE,_xll.ohTrigger(RecalcTrigger,Trigger3M)),NA())</f>
        <v>9.8682783388071016E-3</v>
      </c>
      <c r="P2651" s="44">
        <f>IFERROR(_xll.qlIndexFixing(ONIndex6M,I2651,TRUE,_xll.ohTrigger(RecalcTrigger,Trigger6M)),NA())</f>
        <v>8.8060536952827562E-3</v>
      </c>
      <c r="Q2651" s="183">
        <f>IFERROR(_xll.qlIndexFixing(ONIndex1Y,I2651,TRUE,_xll.ohTrigger(RecalcTrigger,Trigger1Y)),NA())</f>
        <v>1.0212575036359084E-2</v>
      </c>
    </row>
    <row r="2652" spans="2:17" x14ac:dyDescent="0.2">
      <c r="B2652" s="39" t="s">
        <v>42</v>
      </c>
      <c r="D2652" s="42">
        <f>_xll.qlCalendarAdvance(Calendar,$D2651,B2652,"f",FALSE)</f>
        <v>58106</v>
      </c>
      <c r="E2652" s="177">
        <f>_xll.qlInterestRateIndexValueDate(IndexON,D2652)</f>
        <v>58106</v>
      </c>
      <c r="F2652" s="193">
        <f>IFERROR(_xll.qlIndexFixing(IndexON,D2652,TRUE,_xll.ohTrigger(RecalcTrigger,TriggerON)),NA())</f>
        <v>9.4385892414639017E-3</v>
      </c>
      <c r="H2652" s="42">
        <f>_xll.qlCalendarAdvance(Calendar,$H2651,B2652,"f",FALSE)</f>
        <v>58106</v>
      </c>
      <c r="I2652" s="177">
        <f>_xll.qlInterestRateIndexValueDate(Index1M,$H2652)</f>
        <v>58110</v>
      </c>
      <c r="J2652" s="182">
        <f>IFERROR(_xll.qlIndexFixing(Index1M,$H2652,TRUE,_xll.ohTrigger(RecalcTrigger,Trigger1M)),NA())</f>
        <v>9.5287159925375575E-3</v>
      </c>
      <c r="K2652" s="44">
        <f>IFERROR(_xll.qlIndexFixing(Index3M,H2652,TRUE,_xll.ohTrigger(RecalcTrigger,Trigger3M)),NA())</f>
        <v>9.819813445077763E-3</v>
      </c>
      <c r="L2652" s="44">
        <f>IFERROR(_xll.qlIndexFixing(Index6M,$H2652,TRUE,_xll.ohTrigger(RecalcTrigger,Trigger6M)),NA())</f>
        <v>8.7587796203651043E-3</v>
      </c>
      <c r="M2652" s="183">
        <f>IFERROR(_xll.qlIndexFixing(Index1Y,$H2652,TRUE,_xll.ohTrigger(RecalcTrigger,Trigger1Y)),NA())</f>
        <v>1.0067317922638805E-2</v>
      </c>
      <c r="N2652" s="182">
        <f>IFERROR(_xll.qlIndexFixing(ONIndex1M,I2652,TRUE,_xll.ohTrigger(RecalcTrigger,Trigger1M)),NA())</f>
        <v>9.5361454000553181E-3</v>
      </c>
      <c r="O2652" s="44">
        <f>IFERROR(_xll.qlIndexFixing(ONIndex3M,I2652,TRUE,_xll.ohTrigger(RecalcTrigger,Trigger3M)),NA())</f>
        <v>9.8596039161069626E-3</v>
      </c>
      <c r="P2652" s="44">
        <f>IFERROR(_xll.qlIndexFixing(ONIndex6M,I2652,TRUE,_xll.ohTrigger(RecalcTrigger,Trigger6M)),NA())</f>
        <v>8.7996048197691579E-3</v>
      </c>
      <c r="Q2652" s="183">
        <f>IFERROR(_xll.qlIndexFixing(ONIndex1Y,I2652,TRUE,_xll.ohTrigger(RecalcTrigger,Trigger1Y)),NA())</f>
        <v>1.0204691756170448E-2</v>
      </c>
    </row>
    <row r="2653" spans="2:17" x14ac:dyDescent="0.2">
      <c r="B2653" s="39" t="s">
        <v>42</v>
      </c>
      <c r="D2653" s="42">
        <f>_xll.qlCalendarAdvance(Calendar,$D2652,B2653,"f",FALSE)</f>
        <v>58113</v>
      </c>
      <c r="E2653" s="177">
        <f>_xll.qlInterestRateIndexValueDate(IndexON,D2653)</f>
        <v>58113</v>
      </c>
      <c r="F2653" s="193">
        <f>IFERROR(_xll.qlIndexFixing(IndexON,D2653,TRUE,_xll.ohTrigger(RecalcTrigger,TriggerON)),NA())</f>
        <v>9.4385892414639017E-3</v>
      </c>
      <c r="H2653" s="42">
        <f>_xll.qlCalendarAdvance(Calendar,$H2652,B2653,"f",FALSE)</f>
        <v>58113</v>
      </c>
      <c r="I2653" s="177">
        <f>_xll.qlInterestRateIndexValueDate(Index1M,$H2653)</f>
        <v>58117</v>
      </c>
      <c r="J2653" s="182">
        <f>IFERROR(_xll.qlIndexFixing(Index1M,$H2653,TRUE,_xll.ohTrigger(RecalcTrigger,Trigger1M)),NA())</f>
        <v>9.5221455062710625E-3</v>
      </c>
      <c r="K2653" s="44">
        <f>IFERROR(_xll.qlIndexFixing(Index3M,H2653,TRUE,_xll.ohTrigger(RecalcTrigger,Trigger3M)),NA())</f>
        <v>9.8113625007414385E-3</v>
      </c>
      <c r="L2653" s="44">
        <f>IFERROR(_xll.qlIndexFixing(Index6M,$H2653,TRUE,_xll.ohTrigger(RecalcTrigger,Trigger6M)),NA())</f>
        <v>8.7548575784243826E-3</v>
      </c>
      <c r="M2653" s="183">
        <f>IFERROR(_xll.qlIndexFixing(Index1Y,$H2653,TRUE,_xll.ohTrigger(RecalcTrigger,Trigger1Y)),NA())</f>
        <v>1.0060216170584432E-2</v>
      </c>
      <c r="N2653" s="182">
        <f>IFERROR(_xll.qlIndexFixing(ONIndex1M,I2653,TRUE,_xll.ohTrigger(RecalcTrigger,Trigger1M)),NA())</f>
        <v>9.5295294760067151E-3</v>
      </c>
      <c r="O2653" s="44">
        <f>IFERROR(_xll.qlIndexFixing(ONIndex3M,I2653,TRUE,_xll.ohTrigger(RecalcTrigger,Trigger3M)),NA())</f>
        <v>9.8509636826982216E-3</v>
      </c>
      <c r="P2653" s="44">
        <f>IFERROR(_xll.qlIndexFixing(ONIndex6M,I2653,TRUE,_xll.ohTrigger(RecalcTrigger,Trigger6M)),NA())</f>
        <v>8.7933405880757931E-3</v>
      </c>
      <c r="Q2653" s="183">
        <f>IFERROR(_xll.qlIndexFixing(ONIndex1Y,I2653,TRUE,_xll.ohTrigger(RecalcTrigger,Trigger1Y)),NA())</f>
        <v>1.0196839256000345E-2</v>
      </c>
    </row>
    <row r="2654" spans="2:17" x14ac:dyDescent="0.2">
      <c r="B2654" s="39" t="s">
        <v>42</v>
      </c>
      <c r="D2654" s="42">
        <f>_xll.qlCalendarAdvance(Calendar,$D2653,B2654,"f",FALSE)</f>
        <v>58120</v>
      </c>
      <c r="E2654" s="177">
        <f>_xll.qlInterestRateIndexValueDate(IndexON,D2654)</f>
        <v>58120</v>
      </c>
      <c r="F2654" s="193">
        <f>IFERROR(_xll.qlIndexFixing(IndexON,D2654,TRUE,_xll.ohTrigger(RecalcTrigger,TriggerON)),NA())</f>
        <v>9.438589241490547E-3</v>
      </c>
      <c r="H2654" s="42">
        <f>_xll.qlCalendarAdvance(Calendar,$H2653,B2654,"f",FALSE)</f>
        <v>58120</v>
      </c>
      <c r="I2654" s="177">
        <f>_xll.qlInterestRateIndexValueDate(Index1M,$H2654)</f>
        <v>58124</v>
      </c>
      <c r="J2654" s="182">
        <f>IFERROR(_xll.qlIndexFixing(Index1M,$H2654,TRUE,_xll.ohTrigger(RecalcTrigger,Trigger1M)),NA())</f>
        <v>9.5156056178745188E-3</v>
      </c>
      <c r="K2654" s="44">
        <f>IFERROR(_xll.qlIndexFixing(Index3M,H2654,TRUE,_xll.ohTrigger(RecalcTrigger,Trigger3M)),NA())</f>
        <v>9.8029463882181034E-3</v>
      </c>
      <c r="L2654" s="44">
        <f>IFERROR(_xll.qlIndexFixing(Index6M,$H2654,TRUE,_xll.ohTrigger(RecalcTrigger,Trigger6M)),NA())</f>
        <v>8.7511255790487727E-3</v>
      </c>
      <c r="M2654" s="183">
        <f>IFERROR(_xll.qlIndexFixing(Index1Y,$H2654,TRUE,_xll.ohTrigger(RecalcTrigger,Trigger1Y)),NA())</f>
        <v>1.005314738141158E-2</v>
      </c>
      <c r="N2654" s="182">
        <f>IFERROR(_xll.qlIndexFixing(ONIndex1M,I2654,TRUE,_xll.ohTrigger(RecalcTrigger,Trigger1M)),NA())</f>
        <v>9.5229440174282587E-3</v>
      </c>
      <c r="O2654" s="44">
        <f>IFERROR(_xll.qlIndexFixing(ONIndex3M,I2654,TRUE,_xll.ohTrigger(RecalcTrigger,Trigger3M)),NA())</f>
        <v>9.842357715159622E-3</v>
      </c>
      <c r="P2654" s="44">
        <f>IFERROR(_xll.qlIndexFixing(ONIndex6M,I2654,TRUE,_xll.ohTrigger(RecalcTrigger,Trigger6M)),NA())</f>
        <v>8.7872613364936569E-3</v>
      </c>
      <c r="Q2654" s="183">
        <f>IFERROR(_xll.qlIndexFixing(ONIndex1Y,I2654,TRUE,_xll.ohTrigger(RecalcTrigger,Trigger1Y)),NA())</f>
        <v>1.0189017603394745E-2</v>
      </c>
    </row>
    <row r="2655" spans="2:17" x14ac:dyDescent="0.2">
      <c r="B2655" s="39" t="s">
        <v>42</v>
      </c>
      <c r="D2655" s="42">
        <f>_xll.qlCalendarAdvance(Calendar,$D2654,B2655,"f",FALSE)</f>
        <v>58127</v>
      </c>
      <c r="E2655" s="177">
        <f>_xll.qlInterestRateIndexValueDate(IndexON,D2655)</f>
        <v>58127</v>
      </c>
      <c r="F2655" s="193">
        <f>IFERROR(_xll.qlIndexFixing(IndexON,D2655,TRUE,_xll.ohTrigger(RecalcTrigger,TriggerON)),NA())</f>
        <v>9.4385892415171924E-3</v>
      </c>
      <c r="H2655" s="42">
        <f>_xll.qlCalendarAdvance(Calendar,$H2654,B2655,"f",FALSE)</f>
        <v>58127</v>
      </c>
      <c r="I2655" s="177">
        <f>_xll.qlInterestRateIndexValueDate(Index1M,$H2655)</f>
        <v>58131</v>
      </c>
      <c r="J2655" s="182">
        <f>IFERROR(_xll.qlIndexFixing(Index1M,$H2655,TRUE,_xll.ohTrigger(RecalcTrigger,Trigger1M)),NA())</f>
        <v>9.5090963927556074E-3</v>
      </c>
      <c r="K2655" s="44">
        <f>IFERROR(_xll.qlIndexFixing(Index3M,H2655,TRUE,_xll.ohTrigger(RecalcTrigger,Trigger3M)),NA())</f>
        <v>9.7945651839195236E-3</v>
      </c>
      <c r="L2655" s="44">
        <f>IFERROR(_xll.qlIndexFixing(Index6M,$H2655,TRUE,_xll.ohTrigger(RecalcTrigger,Trigger6M)),NA())</f>
        <v>8.7475839588790419E-3</v>
      </c>
      <c r="M2655" s="183">
        <f>IFERROR(_xll.qlIndexFixing(Index1Y,$H2655,TRUE,_xll.ohTrigger(RecalcTrigger,Trigger1Y)),NA())</f>
        <v>1.0046111622528463E-2</v>
      </c>
      <c r="N2655" s="182">
        <f>IFERROR(_xll.qlIndexFixing(ONIndex1M,I2655,TRUE,_xll.ohTrigger(RecalcTrigger,Trigger1M)),NA())</f>
        <v>9.5163890896277081E-3</v>
      </c>
      <c r="O2655" s="44">
        <f>IFERROR(_xll.qlIndexFixing(ONIndex3M,I2655,TRUE,_xll.ohTrigger(RecalcTrigger,Trigger3M)),NA())</f>
        <v>9.8337860902297791E-3</v>
      </c>
      <c r="P2655" s="44">
        <f>IFERROR(_xll.qlIndexFixing(ONIndex6M,I2655,TRUE,_xll.ohTrigger(RecalcTrigger,Trigger6M)),NA())</f>
        <v>8.7813674013936804E-3</v>
      </c>
      <c r="Q2655" s="183">
        <f>IFERROR(_xll.qlIndexFixing(ONIndex1Y,I2655,TRUE,_xll.ohTrigger(RecalcTrigger,Trigger1Y)),NA())</f>
        <v>1.0181226865659809E-2</v>
      </c>
    </row>
    <row r="2656" spans="2:17" x14ac:dyDescent="0.2">
      <c r="B2656" s="39" t="s">
        <v>42</v>
      </c>
      <c r="D2656" s="42">
        <f>_xll.qlCalendarAdvance(Calendar,$D2655,B2656,"f",FALSE)</f>
        <v>58134</v>
      </c>
      <c r="E2656" s="177">
        <f>_xll.qlInterestRateIndexValueDate(IndexON,D2656)</f>
        <v>58134</v>
      </c>
      <c r="F2656" s="193">
        <f>IFERROR(_xll.qlIndexFixing(IndexON,D2656,TRUE,_xll.ohTrigger(RecalcTrigger,TriggerON)),NA())</f>
        <v>9.438589241490547E-3</v>
      </c>
      <c r="H2656" s="42">
        <f>_xll.qlCalendarAdvance(Calendar,$H2655,B2656,"f",FALSE)</f>
        <v>58134</v>
      </c>
      <c r="I2656" s="177">
        <f>_xll.qlInterestRateIndexValueDate(Index1M,$H2656)</f>
        <v>58138</v>
      </c>
      <c r="J2656" s="182">
        <f>IFERROR(_xll.qlIndexFixing(Index1M,$H2656,TRUE,_xll.ohTrigger(RecalcTrigger,Trigger1M)),NA())</f>
        <v>9.5016143446699057E-3</v>
      </c>
      <c r="K2656" s="44">
        <f>IFERROR(_xll.qlIndexFixing(Index3M,H2656,TRUE,_xll.ohTrigger(RecalcTrigger,Trigger3M)),NA())</f>
        <v>9.7853061098908956E-3</v>
      </c>
      <c r="L2656" s="44">
        <f>IFERROR(_xll.qlIndexFixing(Index6M,$H2656,TRUE,_xll.ohTrigger(RecalcTrigger,Trigger6M)),NA())</f>
        <v>8.74403589878491E-3</v>
      </c>
      <c r="M2656" s="183">
        <f>IFERROR(_xll.qlIndexFixing(Index1Y,$H2656,TRUE,_xll.ohTrigger(RecalcTrigger,Trigger1Y)),NA())</f>
        <v>1.0038770120358934E-2</v>
      </c>
      <c r="N2656" s="182">
        <f>IFERROR(_xll.qlIndexFixing(ONIndex1M,I2656,TRUE,_xll.ohTrigger(RecalcTrigger,Trigger1M)),NA())</f>
        <v>9.5098647578328865E-3</v>
      </c>
      <c r="O2656" s="44">
        <f>IFERROR(_xll.qlIndexFixing(ONIndex3M,I2656,TRUE,_xll.ohTrigger(RecalcTrigger,Trigger3M)),NA())</f>
        <v>9.825248883927884E-3</v>
      </c>
      <c r="P2656" s="44">
        <f>IFERROR(_xll.qlIndexFixing(ONIndex6M,I2656,TRUE,_xll.ohTrigger(RecalcTrigger,Trigger6M)),NA())</f>
        <v>8.7756591189869226E-3</v>
      </c>
      <c r="Q2656" s="183">
        <f>IFERROR(_xll.qlIndexFixing(ONIndex1Y,I2656,TRUE,_xll.ohTrigger(RecalcTrigger,Trigger1Y)),NA())</f>
        <v>1.0173467110341505E-2</v>
      </c>
    </row>
    <row r="2657" spans="2:17" x14ac:dyDescent="0.2">
      <c r="B2657" s="39" t="s">
        <v>42</v>
      </c>
      <c r="D2657" s="42">
        <f>_xll.qlCalendarAdvance(Calendar,$D2656,B2657,"f",FALSE)</f>
        <v>58141</v>
      </c>
      <c r="E2657" s="177">
        <f>_xll.qlInterestRateIndexValueDate(IndexON,D2657)</f>
        <v>58141</v>
      </c>
      <c r="F2657" s="193">
        <f>IFERROR(_xll.qlIndexFixing(IndexON,D2657,TRUE,_xll.ohTrigger(RecalcTrigger,TriggerON)),NA())</f>
        <v>9.4385892414639017E-3</v>
      </c>
      <c r="H2657" s="42">
        <f>_xll.qlCalendarAdvance(Calendar,$H2656,B2657,"f",FALSE)</f>
        <v>58141</v>
      </c>
      <c r="I2657" s="177">
        <f>_xll.qlInterestRateIndexValueDate(Index1M,$H2657)</f>
        <v>58145</v>
      </c>
      <c r="J2657" s="182">
        <f>IFERROR(_xll.qlIndexFixing(Index1M,$H2657,TRUE,_xll.ohTrigger(RecalcTrigger,Trigger1M)),NA())</f>
        <v>9.4951727497504992E-3</v>
      </c>
      <c r="K2657" s="44">
        <f>IFERROR(_xll.qlIndexFixing(Index3M,H2657,TRUE,_xll.ohTrigger(RecalcTrigger,Trigger3M)),NA())</f>
        <v>9.7769995391161976E-3</v>
      </c>
      <c r="L2657" s="44">
        <f>IFERROR(_xll.qlIndexFixing(Index6M,$H2657,TRUE,_xll.ohTrigger(RecalcTrigger,Trigger6M)),NA())</f>
        <v>8.7409171182932215E-3</v>
      </c>
      <c r="M2657" s="183">
        <f>IFERROR(_xll.qlIndexFixing(Index1Y,$H2657,TRUE,_xll.ohTrigger(RecalcTrigger,Trigger1Y)),NA())</f>
        <v>1.0031802844758761E-2</v>
      </c>
      <c r="N2657" s="182">
        <f>IFERROR(_xll.qlIndexFixing(ONIndex1M,I2657,TRUE,_xll.ohTrigger(RecalcTrigger,Trigger1M)),NA())</f>
        <v>9.5033710877512334E-3</v>
      </c>
      <c r="O2657" s="44">
        <f>IFERROR(_xll.qlIndexFixing(ONIndex3M,I2657,TRUE,_xll.ohTrigger(RecalcTrigger,Trigger3M)),NA())</f>
        <v>9.816746172992552E-3</v>
      </c>
      <c r="P2657" s="44">
        <f>IFERROR(_xll.qlIndexFixing(ONIndex6M,I2657,TRUE,_xll.ohTrigger(RecalcTrigger,Trigger6M)),NA())</f>
        <v>8.7701368254045065E-3</v>
      </c>
      <c r="Q2657" s="183">
        <f>IFERROR(_xll.qlIndexFixing(ONIndex1Y,I2657,TRUE,_xll.ohTrigger(RecalcTrigger,Trigger1Y)),NA())</f>
        <v>1.016573840482593E-2</v>
      </c>
    </row>
    <row r="2658" spans="2:17" x14ac:dyDescent="0.2">
      <c r="B2658" s="39" t="s">
        <v>42</v>
      </c>
      <c r="D2658" s="42">
        <f>_xll.qlCalendarAdvance(Calendar,$D2657,B2658,"f",FALSE)</f>
        <v>58148</v>
      </c>
      <c r="E2658" s="177">
        <f>_xll.qlInterestRateIndexValueDate(IndexON,D2658)</f>
        <v>58148</v>
      </c>
      <c r="F2658" s="193">
        <f>IFERROR(_xll.qlIndexFixing(IndexON,D2658,TRUE,_xll.ohTrigger(RecalcTrigger,TriggerON)),NA())</f>
        <v>9.4385892414372563E-3</v>
      </c>
      <c r="H2658" s="42">
        <f>_xll.qlCalendarAdvance(Calendar,$H2657,B2658,"f",FALSE)</f>
        <v>58148</v>
      </c>
      <c r="I2658" s="177">
        <f>_xll.qlInterestRateIndexValueDate(Index1M,$H2658)</f>
        <v>58152</v>
      </c>
      <c r="J2658" s="182">
        <f>IFERROR(_xll.qlIndexFixing(Index1M,$H2658,TRUE,_xll.ohTrigger(RecalcTrigger,Trigger1M)),NA())</f>
        <v>9.4887620311184268E-3</v>
      </c>
      <c r="K2658" s="44">
        <f>IFERROR(_xll.qlIndexFixing(Index3M,H2658,TRUE,_xll.ohTrigger(RecalcTrigger,Trigger3M)),NA())</f>
        <v>9.7687281189943239E-3</v>
      </c>
      <c r="L2658" s="44">
        <f>IFERROR(_xll.qlIndexFixing(Index6M,$H2658,TRUE,_xll.ohTrigger(RecalcTrigger,Trigger6M)),NA())</f>
        <v>8.7379898134277573E-3</v>
      </c>
      <c r="M2658" s="183">
        <f>IFERROR(_xll.qlIndexFixing(Index1Y,$H2658,TRUE,_xll.ohTrigger(RecalcTrigger,Trigger1Y)),NA())</f>
        <v>1.0024868807548772E-2</v>
      </c>
      <c r="N2658" s="182">
        <f>IFERROR(_xll.qlIndexFixing(ONIndex1M,I2658,TRUE,_xll.ohTrigger(RecalcTrigger,Trigger1M)),NA())</f>
        <v>9.4969081446905079E-3</v>
      </c>
      <c r="O2658" s="44">
        <f>IFERROR(_xll.qlIndexFixing(ONIndex3M,I2658,TRUE,_xll.ohTrigger(RecalcTrigger,Trigger3M)),NA())</f>
        <v>9.8082780336028463E-3</v>
      </c>
      <c r="P2658" s="44">
        <f>IFERROR(_xll.qlIndexFixing(ONIndex6M,I2658,TRUE,_xll.ohTrigger(RecalcTrigger,Trigger6M)),NA())</f>
        <v>8.7648008568574909E-3</v>
      </c>
      <c r="Q2658" s="183">
        <f>IFERROR(_xll.qlIndexFixing(ONIndex1Y,I2658,TRUE,_xll.ohTrigger(RecalcTrigger,Trigger1Y)),NA())</f>
        <v>1.0158040816499181E-2</v>
      </c>
    </row>
    <row r="2659" spans="2:17" x14ac:dyDescent="0.2">
      <c r="B2659" s="39" t="s">
        <v>42</v>
      </c>
      <c r="D2659" s="42">
        <f>_xll.qlCalendarAdvance(Calendar,$D2658,B2659,"f",FALSE)</f>
        <v>58155</v>
      </c>
      <c r="E2659" s="177">
        <f>_xll.qlInterestRateIndexValueDate(IndexON,D2659)</f>
        <v>58155</v>
      </c>
      <c r="F2659" s="193">
        <f>IFERROR(_xll.qlIndexFixing(IndexON,D2659,TRUE,_xll.ohTrigger(RecalcTrigger,TriggerON)),NA())</f>
        <v>9.438589241490547E-3</v>
      </c>
      <c r="H2659" s="42">
        <f>_xll.qlCalendarAdvance(Calendar,$H2658,B2659,"f",FALSE)</f>
        <v>58155</v>
      </c>
      <c r="I2659" s="177">
        <f>_xll.qlInterestRateIndexValueDate(Index1M,$H2659)</f>
        <v>58159</v>
      </c>
      <c r="J2659" s="182">
        <f>IFERROR(_xll.qlIndexFixing(Index1M,$H2659,TRUE,_xll.ohTrigger(RecalcTrigger,Trigger1M)),NA())</f>
        <v>9.4823822541742764E-3</v>
      </c>
      <c r="K2659" s="44">
        <f>IFERROR(_xll.qlIndexFixing(Index3M,H2659,TRUE,_xll.ohTrigger(RecalcTrigger,Trigger3M)),NA())</f>
        <v>9.7604919259398001E-3</v>
      </c>
      <c r="L2659" s="44">
        <f>IFERROR(_xll.qlIndexFixing(Index6M,$H2659,TRUE,_xll.ohTrigger(RecalcTrigger,Trigger6M)),NA())</f>
        <v>8.7352543210620897E-3</v>
      </c>
      <c r="M2659" s="183">
        <f>IFERROR(_xll.qlIndexFixing(Index1Y,$H2659,TRUE,_xll.ohTrigger(RecalcTrigger,Trigger1Y)),NA())</f>
        <v>1.0017968076142362E-2</v>
      </c>
      <c r="N2659" s="182">
        <f>IFERROR(_xll.qlIndexFixing(ONIndex1M,I2659,TRUE,_xll.ohTrigger(RecalcTrigger,Trigger1M)),NA())</f>
        <v>9.4891447357028369E-3</v>
      </c>
      <c r="O2659" s="44">
        <f>IFERROR(_xll.qlIndexFixing(ONIndex3M,I2659,TRUE,_xll.ohTrigger(RecalcTrigger,Trigger3M)),NA())</f>
        <v>9.797975348913468E-3</v>
      </c>
      <c r="P2659" s="44">
        <f>IFERROR(_xll.qlIndexFixing(ONIndex6M,I2659,TRUE,_xll.ohTrigger(RecalcTrigger,Trigger6M)),NA())</f>
        <v>8.758644626148282E-3</v>
      </c>
      <c r="Q2659" s="183">
        <f>IFERROR(_xll.qlIndexFixing(ONIndex1Y,I2659,TRUE,_xll.ohTrigger(RecalcTrigger,Trigger1Y)),NA())</f>
        <v>1.0148762546506873E-2</v>
      </c>
    </row>
    <row r="2660" spans="2:17" x14ac:dyDescent="0.2">
      <c r="B2660" s="39" t="s">
        <v>42</v>
      </c>
      <c r="D2660" s="42">
        <f>_xll.qlCalendarAdvance(Calendar,$D2659,B2660,"f",FALSE)</f>
        <v>58166</v>
      </c>
      <c r="E2660" s="177">
        <f>_xll.qlInterestRateIndexValueDate(IndexON,D2660)</f>
        <v>58166</v>
      </c>
      <c r="F2660" s="193">
        <f>IFERROR(_xll.qlIndexFixing(IndexON,D2660,TRUE,_xll.ohTrigger(RecalcTrigger,TriggerON)),NA())</f>
        <v>9.4383417884458254E-3</v>
      </c>
      <c r="H2660" s="42">
        <f>_xll.qlCalendarAdvance(Calendar,$H2659,B2660,"f",FALSE)</f>
        <v>58166</v>
      </c>
      <c r="I2660" s="177">
        <f>_xll.qlInterestRateIndexValueDate(Index1M,$H2660)</f>
        <v>58168</v>
      </c>
      <c r="J2660" s="182">
        <f>IFERROR(_xll.qlIndexFixing(Index1M,$H2660,TRUE,_xll.ohTrigger(RecalcTrigger,Trigger1M)),NA())</f>
        <v>9.4738998824500653E-3</v>
      </c>
      <c r="K2660" s="44">
        <f>IFERROR(_xll.qlIndexFixing(Index3M,H2660,TRUE,_xll.ohTrigger(RecalcTrigger,Trigger3M)),NA())</f>
        <v>9.7504008628782456E-3</v>
      </c>
      <c r="L2660" s="44">
        <f>IFERROR(_xll.qlIndexFixing(Index6M,$H2660,TRUE,_xll.ohTrigger(RecalcTrigger,Trigger6M)),NA())</f>
        <v>8.7320251708007113E-3</v>
      </c>
      <c r="M2660" s="183">
        <f>IFERROR(_xll.qlIndexFixing(Index1Y,$H2660,TRUE,_xll.ohTrigger(RecalcTrigger,Trigger1Y)),NA())</f>
        <v>1.0008486818977929E-2</v>
      </c>
      <c r="N2660" s="182">
        <f>IFERROR(_xll.qlIndexFixing(ONIndex1M,I2660,TRUE,_xll.ohTrigger(RecalcTrigger,Trigger1M)),NA())</f>
        <v>9.4804306988827136E-3</v>
      </c>
      <c r="O2660" s="44">
        <f>IFERROR(_xll.qlIndexFixing(ONIndex3M,I2660,TRUE,_xll.ohTrigger(RecalcTrigger,Trigger3M)),NA())</f>
        <v>9.7866621006392762E-3</v>
      </c>
      <c r="P2660" s="44">
        <f>IFERROR(_xll.qlIndexFixing(ONIndex6M,I2660,TRUE,_xll.ohTrigger(RecalcTrigger,Trigger6M)),NA())</f>
        <v>8.7519377220601768E-3</v>
      </c>
      <c r="Q2660" s="183">
        <f>IFERROR(_xll.qlIndexFixing(ONIndex1Y,I2660,TRUE,_xll.ohTrigger(RecalcTrigger,Trigger1Y)),NA())</f>
        <v>1.0138390374905271E-2</v>
      </c>
    </row>
    <row r="2661" spans="2:17" x14ac:dyDescent="0.2">
      <c r="B2661" s="39" t="s">
        <v>42</v>
      </c>
      <c r="D2661" s="42">
        <f>_xll.qlCalendarAdvance(Calendar,$D2660,B2661,"f",FALSE)</f>
        <v>58173</v>
      </c>
      <c r="E2661" s="177">
        <f>_xll.qlInterestRateIndexValueDate(IndexON,D2661)</f>
        <v>58173</v>
      </c>
      <c r="F2661" s="193">
        <f>IFERROR(_xll.qlIndexFixing(IndexON,D2661,TRUE,_xll.ohTrigger(RecalcTrigger,TriggerON)),NA())</f>
        <v>9.4383417884458254E-3</v>
      </c>
      <c r="H2661" s="42">
        <f>_xll.qlCalendarAdvance(Calendar,$H2660,B2661,"f",FALSE)</f>
        <v>58173</v>
      </c>
      <c r="I2661" s="177">
        <f>_xll.qlInterestRateIndexValueDate(Index1M,$H2661)</f>
        <v>58175</v>
      </c>
      <c r="J2661" s="182">
        <f>IFERROR(_xll.qlIndexFixing(Index1M,$H2661,TRUE,_xll.ohTrigger(RecalcTrigger,Trigger1M)),NA())</f>
        <v>9.4675931359200494E-3</v>
      </c>
      <c r="K2661" s="44">
        <f>IFERROR(_xll.qlIndexFixing(Index3M,H2661,TRUE,_xll.ohTrigger(RecalcTrigger,Trigger3M)),NA())</f>
        <v>9.7422431531986094E-3</v>
      </c>
      <c r="L2661" s="44">
        <f>IFERROR(_xll.qlIndexFixing(Index6M,$H2661,TRUE,_xll.ohTrigger(RecalcTrigger,Trigger6M)),NA())</f>
        <v>8.7297155557690253E-3</v>
      </c>
      <c r="M2661" s="183">
        <f>IFERROR(_xll.qlIndexFixing(Index1Y,$H2661,TRUE,_xll.ohTrigger(RecalcTrigger,Trigger1Y)),NA())</f>
        <v>1.0001666961356471E-2</v>
      </c>
      <c r="N2661" s="182">
        <f>IFERROR(_xll.qlIndexFixing(ONIndex1M,I2661,TRUE,_xll.ohTrigger(RecalcTrigger,Trigger1M)),NA())</f>
        <v>9.4740780288127269E-3</v>
      </c>
      <c r="O2661" s="44">
        <f>IFERROR(_xll.qlIndexFixing(ONIndex3M,I2661,TRUE,_xll.ohTrigger(RecalcTrigger,Trigger3M)),NA())</f>
        <v>9.7783180558241867E-3</v>
      </c>
      <c r="P2661" s="44">
        <f>IFERROR(_xll.qlIndexFixing(ONIndex6M,I2661,TRUE,_xll.ohTrigger(RecalcTrigger,Trigger6M)),NA())</f>
        <v>8.7472699449353541E-3</v>
      </c>
      <c r="Q2661" s="183">
        <f>IFERROR(_xll.qlIndexFixing(ONIndex1Y,I2661,TRUE,_xll.ohTrigger(RecalcTrigger,Trigger1Y)),NA())</f>
        <v>1.0130804469881127E-2</v>
      </c>
    </row>
    <row r="2662" spans="2:17" x14ac:dyDescent="0.2">
      <c r="B2662" s="39" t="s">
        <v>42</v>
      </c>
      <c r="D2662" s="42">
        <f>_xll.qlCalendarAdvance(Calendar,$D2661,B2662,"f",FALSE)</f>
        <v>58180</v>
      </c>
      <c r="E2662" s="177">
        <f>_xll.qlInterestRateIndexValueDate(IndexON,D2662)</f>
        <v>58180</v>
      </c>
      <c r="F2662" s="193">
        <f>IFERROR(_xll.qlIndexFixing(IndexON,D2662,TRUE,_xll.ohTrigger(RecalcTrigger,TriggerON)),NA())</f>
        <v>9.4383417884458254E-3</v>
      </c>
      <c r="H2662" s="42">
        <f>_xll.qlCalendarAdvance(Calendar,$H2661,B2662,"f",FALSE)</f>
        <v>58180</v>
      </c>
      <c r="I2662" s="177">
        <f>_xll.qlInterestRateIndexValueDate(Index1M,$H2662)</f>
        <v>58182</v>
      </c>
      <c r="J2662" s="182">
        <f>IFERROR(_xll.qlIndexFixing(Index1M,$H2662,TRUE,_xll.ohTrigger(RecalcTrigger,Trigger1M)),NA())</f>
        <v>9.4613175515728676E-3</v>
      </c>
      <c r="K2662" s="44">
        <f>IFERROR(_xll.qlIndexFixing(Index3M,H2662,TRUE,_xll.ohTrigger(RecalcTrigger,Trigger3M)),NA())</f>
        <v>9.7341209150462269E-3</v>
      </c>
      <c r="L2662" s="44">
        <f>IFERROR(_xll.qlIndexFixing(Index6M,$H2662,TRUE,_xll.ohTrigger(RecalcTrigger,Trigger6M)),NA())</f>
        <v>8.7275988317248952E-3</v>
      </c>
      <c r="M2662" s="183">
        <f>IFERROR(_xll.qlIndexFixing(Index1Y,$H2662,TRUE,_xll.ohTrigger(RecalcTrigger,Trigger1Y)),NA())</f>
        <v>9.9945564911878195E-3</v>
      </c>
      <c r="N2662" s="182">
        <f>IFERROR(_xll.qlIndexFixing(ONIndex1M,I2662,TRUE,_xll.ohTrigger(RecalcTrigger,Trigger1M)),NA())</f>
        <v>9.4677563847245239E-3</v>
      </c>
      <c r="O2662" s="44">
        <f>IFERROR(_xll.qlIndexFixing(ONIndex3M,I2662,TRUE,_xll.ohTrigger(RecalcTrigger,Trigger3M)),NA())</f>
        <v>9.7700089319552319E-3</v>
      </c>
      <c r="P2662" s="44">
        <f>IFERROR(_xll.qlIndexFixing(ONIndex6M,I2662,TRUE,_xll.ohTrigger(RecalcTrigger,Trigger6M)),NA())</f>
        <v>8.7427900300962591E-3</v>
      </c>
      <c r="Q2662" s="183">
        <f>IFERROR(_xll.qlIndexFixing(ONIndex1Y,I2662,TRUE,_xll.ohTrigger(RecalcTrigger,Trigger1Y)),NA())</f>
        <v>1.0123249990279248E-2</v>
      </c>
    </row>
    <row r="2663" spans="2:17" x14ac:dyDescent="0.2">
      <c r="B2663" s="39" t="s">
        <v>42</v>
      </c>
      <c r="D2663" s="42">
        <f>_xll.qlCalendarAdvance(Calendar,$D2662,B2663,"f",FALSE)</f>
        <v>58187</v>
      </c>
      <c r="E2663" s="177">
        <f>_xll.qlInterestRateIndexValueDate(IndexON,D2663)</f>
        <v>58187</v>
      </c>
      <c r="F2663" s="193">
        <f>IFERROR(_xll.qlIndexFixing(IndexON,D2663,TRUE,_xll.ohTrigger(RecalcTrigger,TriggerON)),NA())</f>
        <v>9.4383417885257614E-3</v>
      </c>
      <c r="H2663" s="42">
        <f>_xll.qlCalendarAdvance(Calendar,$H2662,B2663,"f",FALSE)</f>
        <v>58187</v>
      </c>
      <c r="I2663" s="177">
        <f>_xll.qlInterestRateIndexValueDate(Index1M,$H2663)</f>
        <v>58189</v>
      </c>
      <c r="J2663" s="182">
        <f>IFERROR(_xll.qlIndexFixing(Index1M,$H2663,TRUE,_xll.ohTrigger(RecalcTrigger,Trigger1M)),NA())</f>
        <v>9.4550731948211952E-3</v>
      </c>
      <c r="K2663" s="44">
        <f>IFERROR(_xll.qlIndexFixing(Index3M,H2663,TRUE,_xll.ohTrigger(RecalcTrigger,Trigger3M)),NA())</f>
        <v>9.7260342248303069E-3</v>
      </c>
      <c r="L2663" s="44">
        <f>IFERROR(_xll.qlIndexFixing(Index6M,$H2663,TRUE,_xll.ohTrigger(RecalcTrigger,Trigger6M)),NA())</f>
        <v>8.7256753357660994E-3</v>
      </c>
      <c r="M2663" s="183">
        <f>IFERROR(_xll.qlIndexFixing(Index1Y,$H2663,TRUE,_xll.ohTrigger(RecalcTrigger,Trigger1Y)),NA())</f>
        <v>9.9881279306972704E-3</v>
      </c>
      <c r="N2663" s="182">
        <f>IFERROR(_xll.qlIndexFixing(ONIndex1M,I2663,TRUE,_xll.ohTrigger(RecalcTrigger,Trigger1M)),NA())</f>
        <v>9.4614658320057998E-3</v>
      </c>
      <c r="O2663" s="44">
        <f>IFERROR(_xll.qlIndexFixing(ONIndex3M,I2663,TRUE,_xll.ohTrigger(RecalcTrigger,Trigger3M)),NA())</f>
        <v>9.7617348056910913E-3</v>
      </c>
      <c r="P2663" s="44">
        <f>IFERROR(_xll.qlIndexFixing(ONIndex6M,I2663,TRUE,_xll.ohTrigger(RecalcTrigger,Trigger6M)),NA())</f>
        <v>8.7384983135141425E-3</v>
      </c>
      <c r="Q2663" s="183">
        <f>IFERROR(_xll.qlIndexFixing(ONIndex1Y,I2663,TRUE,_xll.ohTrigger(RecalcTrigger,Trigger1Y)),NA())</f>
        <v>1.0115727003485731E-2</v>
      </c>
    </row>
    <row r="2664" spans="2:17" x14ac:dyDescent="0.2">
      <c r="B2664" s="39" t="s">
        <v>42</v>
      </c>
      <c r="D2664" s="42">
        <f>_xll.qlCalendarAdvance(Calendar,$D2663,B2664,"f",FALSE)</f>
        <v>58194</v>
      </c>
      <c r="E2664" s="177">
        <f>_xll.qlInterestRateIndexValueDate(IndexON,D2664)</f>
        <v>58194</v>
      </c>
      <c r="F2664" s="193">
        <f>IFERROR(_xll.qlIndexFixing(IndexON,D2664,TRUE,_xll.ohTrigger(RecalcTrigger,TriggerON)),NA())</f>
        <v>9.4383417884458254E-3</v>
      </c>
      <c r="H2664" s="42">
        <f>_xll.qlCalendarAdvance(Calendar,$H2663,B2664,"f",FALSE)</f>
        <v>58194</v>
      </c>
      <c r="I2664" s="177">
        <f>_xll.qlInterestRateIndexValueDate(Index1M,$H2664)</f>
        <v>58197</v>
      </c>
      <c r="J2664" s="182">
        <f>IFERROR(_xll.qlIndexFixing(Index1M,$H2664,TRUE,_xll.ohTrigger(RecalcTrigger,Trigger1M)),NA())</f>
        <v>9.4482919060840369E-3</v>
      </c>
      <c r="K2664" s="44">
        <f>IFERROR(_xll.qlIndexFixing(Index3M,H2664,TRUE,_xll.ohTrigger(RecalcTrigger,Trigger3M)),NA())</f>
        <v>9.715526235054844E-3</v>
      </c>
      <c r="L2664" s="44">
        <f>IFERROR(_xll.qlIndexFixing(Index6M,$H2664,TRUE,_xll.ohTrigger(RecalcTrigger,Trigger6M)),NA())</f>
        <v>8.7238192367738495E-3</v>
      </c>
      <c r="M2664" s="183">
        <f>IFERROR(_xll.qlIndexFixing(Index1Y,$H2664,TRUE,_xll.ohTrigger(RecalcTrigger,Trigger1Y)),NA())</f>
        <v>9.9807712989123196E-3</v>
      </c>
      <c r="N2664" s="182">
        <f>IFERROR(_xll.qlIndexFixing(ONIndex1M,I2664,TRUE,_xll.ohTrigger(RecalcTrigger,Trigger1M)),NA())</f>
        <v>9.454314783772233E-3</v>
      </c>
      <c r="O2664" s="44">
        <f>IFERROR(_xll.qlIndexFixing(ONIndex3M,I2664,TRUE,_xll.ohTrigger(RecalcTrigger,Trigger3M)),NA())</f>
        <v>9.7523216136252699E-3</v>
      </c>
      <c r="P2664" s="44">
        <f>IFERROR(_xll.qlIndexFixing(ONIndex6M,I2664,TRUE,_xll.ohTrigger(RecalcTrigger,Trigger6M)),NA())</f>
        <v>8.7338243728396492E-3</v>
      </c>
      <c r="Q2664" s="183">
        <f>IFERROR(_xll.qlIndexFixing(ONIndex1Y,I2664,TRUE,_xll.ohTrigger(RecalcTrigger,Trigger1Y)),NA())</f>
        <v>1.0107167953457008E-2</v>
      </c>
    </row>
    <row r="2665" spans="2:17" x14ac:dyDescent="0.2">
      <c r="B2665" s="39" t="s">
        <v>42</v>
      </c>
      <c r="D2665" s="42">
        <f>_xll.qlCalendarAdvance(Calendar,$D2664,B2665,"f",FALSE)</f>
        <v>58201</v>
      </c>
      <c r="E2665" s="177">
        <f>_xll.qlInterestRateIndexValueDate(IndexON,D2665)</f>
        <v>58201</v>
      </c>
      <c r="F2665" s="193">
        <f>IFERROR(_xll.qlIndexFixing(IndexON,D2665,TRUE,_xll.ohTrigger(RecalcTrigger,TriggerON)),NA())</f>
        <v>9.4383417884458254E-3</v>
      </c>
      <c r="H2665" s="42">
        <f>_xll.qlCalendarAdvance(Calendar,$H2664,B2665,"f",FALSE)</f>
        <v>58201</v>
      </c>
      <c r="I2665" s="177">
        <f>_xll.qlInterestRateIndexValueDate(Index1M,$H2665)</f>
        <v>58203</v>
      </c>
      <c r="J2665" s="182">
        <f>IFERROR(_xll.qlIndexFixing(Index1M,$H2665,TRUE,_xll.ohTrigger(RecalcTrigger,Trigger1M)),NA())</f>
        <v>9.4426784256976259E-3</v>
      </c>
      <c r="K2665" s="44">
        <f>IFERROR(_xll.qlIndexFixing(Index3M,H2665,TRUE,_xll.ohTrigger(RecalcTrigger,Trigger3M)),NA())</f>
        <v>9.7095330298091476E-3</v>
      </c>
      <c r="L2665" s="44">
        <f>IFERROR(_xll.qlIndexFixing(Index6M,$H2665,TRUE,_xll.ohTrigger(RecalcTrigger,Trigger6M)),NA())</f>
        <v>8.7226049306299638E-3</v>
      </c>
      <c r="M2665" s="183">
        <f>IFERROR(_xll.qlIndexFixing(Index1Y,$H2665,TRUE,_xll.ohTrigger(RecalcTrigger,Trigger1Y)),NA())</f>
        <v>9.974723595622537E-3</v>
      </c>
      <c r="N2665" s="182">
        <f>IFERROR(_xll.qlIndexFixing(ONIndex1M,I2665,TRUE,_xll.ohTrigger(RecalcTrigger,Trigger1M)),NA())</f>
        <v>9.4489782622275698E-3</v>
      </c>
      <c r="O2665" s="44">
        <f>IFERROR(_xll.qlIndexFixing(ONIndex3M,I2665,TRUE,_xll.ohTrigger(RecalcTrigger,Trigger3M)),NA())</f>
        <v>9.7452918516527376E-3</v>
      </c>
      <c r="P2665" s="44">
        <f>IFERROR(_xll.qlIndexFixing(ONIndex6M,I2665,TRUE,_xll.ohTrigger(RecalcTrigger,Trigger6M)),NA())</f>
        <v>8.730480820284825E-3</v>
      </c>
      <c r="Q2665" s="183">
        <f>IFERROR(_xll.qlIndexFixing(ONIndex1Y,I2665,TRUE,_xll.ohTrigger(RecalcTrigger,Trigger1Y)),NA())</f>
        <v>1.0100775778187909E-2</v>
      </c>
    </row>
    <row r="2666" spans="2:17" x14ac:dyDescent="0.2">
      <c r="B2666" s="39" t="s">
        <v>42</v>
      </c>
      <c r="D2666" s="42">
        <f>_xll.qlCalendarAdvance(Calendar,$D2665,B2666,"f",FALSE)</f>
        <v>58208</v>
      </c>
      <c r="E2666" s="177">
        <f>_xll.qlInterestRateIndexValueDate(IndexON,D2666)</f>
        <v>58208</v>
      </c>
      <c r="F2666" s="193">
        <f>IFERROR(_xll.qlIndexFixing(IndexON,D2666,TRUE,_xll.ohTrigger(RecalcTrigger,TriggerON)),NA())</f>
        <v>9.4383417884458254E-3</v>
      </c>
      <c r="H2666" s="42">
        <f>_xll.qlCalendarAdvance(Calendar,$H2665,B2666,"f",FALSE)</f>
        <v>58208</v>
      </c>
      <c r="I2666" s="177">
        <f>_xll.qlInterestRateIndexValueDate(Index1M,$H2666)</f>
        <v>58210</v>
      </c>
      <c r="J2666" s="182">
        <f>IFERROR(_xll.qlIndexFixing(Index1M,$H2666,TRUE,_xll.ohTrigger(RecalcTrigger,Trigger1M)),NA())</f>
        <v>9.4365281441335935E-3</v>
      </c>
      <c r="K2666" s="44">
        <f>IFERROR(_xll.qlIndexFixing(Index3M,H2666,TRUE,_xll.ohTrigger(RecalcTrigger,Trigger3M)),NA())</f>
        <v>9.7015557974283982E-3</v>
      </c>
      <c r="L2666" s="44">
        <f>IFERROR(_xll.qlIndexFixing(Index6M,$H2666,TRUE,_xll.ohTrigger(RecalcTrigger,Trigger6M)),NA())</f>
        <v>8.7213050322715487E-3</v>
      </c>
      <c r="M2666" s="183">
        <f>IFERROR(_xll.qlIndexFixing(Index1Y,$H2666,TRUE,_xll.ohTrigger(RecalcTrigger,Trigger1Y)),NA())</f>
        <v>9.9680721074874752E-3</v>
      </c>
      <c r="N2666" s="182">
        <f>IFERROR(_xll.qlIndexFixing(ONIndex1M,I2666,TRUE,_xll.ohTrigger(RecalcTrigger,Trigger1M)),NA())</f>
        <v>9.4427813759434542E-3</v>
      </c>
      <c r="O2666" s="44">
        <f>IFERROR(_xll.qlIndexFixing(ONIndex3M,I2666,TRUE,_xll.ohTrigger(RecalcTrigger,Trigger3M)),NA())</f>
        <v>9.7371231767162669E-3</v>
      </c>
      <c r="P2666" s="44">
        <f>IFERROR(_xll.qlIndexFixing(ONIndex6M,I2666,TRUE,_xll.ohTrigger(RecalcTrigger,Trigger6M)),NA())</f>
        <v>8.726755716139678E-3</v>
      </c>
      <c r="Q2666" s="183">
        <f>IFERROR(_xll.qlIndexFixing(ONIndex1Y,I2666,TRUE,_xll.ohTrigger(RecalcTrigger,Trigger1Y)),NA())</f>
        <v>1.0093347674375863E-2</v>
      </c>
    </row>
    <row r="2667" spans="2:17" x14ac:dyDescent="0.2">
      <c r="B2667" s="39" t="s">
        <v>42</v>
      </c>
      <c r="D2667" s="42">
        <f>_xll.qlCalendarAdvance(Calendar,$D2666,B2667,"f",FALSE)</f>
        <v>58215</v>
      </c>
      <c r="E2667" s="177">
        <f>_xll.qlInterestRateIndexValueDate(IndexON,D2667)</f>
        <v>58215</v>
      </c>
      <c r="F2667" s="193">
        <f>IFERROR(_xll.qlIndexFixing(IndexON,D2667,TRUE,_xll.ohTrigger(RecalcTrigger,TriggerON)),NA())</f>
        <v>9.4383417885257614E-3</v>
      </c>
      <c r="H2667" s="42">
        <f>_xll.qlCalendarAdvance(Calendar,$H2666,B2667,"f",FALSE)</f>
        <v>58215</v>
      </c>
      <c r="I2667" s="177">
        <f>_xll.qlInterestRateIndexValueDate(Index1M,$H2667)</f>
        <v>58217</v>
      </c>
      <c r="J2667" s="182">
        <f>IFERROR(_xll.qlIndexFixing(Index1M,$H2667,TRUE,_xll.ohTrigger(RecalcTrigger,Trigger1M)),NA())</f>
        <v>9.4304093517783016E-3</v>
      </c>
      <c r="K2667" s="44">
        <f>IFERROR(_xll.qlIndexFixing(Index3M,H2667,TRUE,_xll.ohTrigger(RecalcTrigger,Trigger3M)),NA())</f>
        <v>9.6936144252346423E-3</v>
      </c>
      <c r="L2667" s="44">
        <f>IFERROR(_xll.qlIndexFixing(Index6M,$H2667,TRUE,_xll.ohTrigger(RecalcTrigger,Trigger6M)),NA())</f>
        <v>8.7201997973838513E-3</v>
      </c>
      <c r="M2667" s="183">
        <f>IFERROR(_xll.qlIndexFixing(Index1Y,$H2667,TRUE,_xll.ohTrigger(RecalcTrigger,Trigger1Y)),NA())</f>
        <v>9.9614544955223261E-3</v>
      </c>
      <c r="N2667" s="182">
        <f>IFERROR(_xll.qlIndexFixing(ONIndex1M,I2667,TRUE,_xll.ohTrigger(RecalcTrigger,Trigger1M)),NA())</f>
        <v>9.4366158426595348E-3</v>
      </c>
      <c r="O2667" s="44">
        <f>IFERROR(_xll.qlIndexFixing(ONIndex3M,I2667,TRUE,_xll.ohTrigger(RecalcTrigger,Trigger3M)),NA())</f>
        <v>9.7289898051400314E-3</v>
      </c>
      <c r="P2667" s="44">
        <f>IFERROR(_xll.qlIndexFixing(ONIndex6M,I2667,TRUE,_xll.ohTrigger(RecalcTrigger,Trigger6M)),NA())</f>
        <v>8.7232201551756816E-3</v>
      </c>
      <c r="Q2667" s="183">
        <f>IFERROR(_xll.qlIndexFixing(ONIndex1Y,I2667,TRUE,_xll.ohTrigger(RecalcTrigger,Trigger1Y)),NA())</f>
        <v>1.0085951333236309E-2</v>
      </c>
    </row>
    <row r="2668" spans="2:17" x14ac:dyDescent="0.2">
      <c r="B2668" s="39" t="s">
        <v>42</v>
      </c>
      <c r="D2668" s="42">
        <f>_xll.qlCalendarAdvance(Calendar,$D2667,B2668,"f",FALSE)</f>
        <v>58222</v>
      </c>
      <c r="E2668" s="177">
        <f>_xll.qlInterestRateIndexValueDate(IndexON,D2668)</f>
        <v>58222</v>
      </c>
      <c r="F2668" s="193">
        <f>IFERROR(_xll.qlIndexFixing(IndexON,D2668,TRUE,_xll.ohTrigger(RecalcTrigger,TriggerON)),NA())</f>
        <v>9.4383417885257614E-3</v>
      </c>
      <c r="H2668" s="42">
        <f>_xll.qlCalendarAdvance(Calendar,$H2667,B2668,"f",FALSE)</f>
        <v>58222</v>
      </c>
      <c r="I2668" s="177">
        <f>_xll.qlInterestRateIndexValueDate(Index1M,$H2668)</f>
        <v>58224</v>
      </c>
      <c r="J2668" s="182">
        <f>IFERROR(_xll.qlIndexFixing(Index1M,$H2668,TRUE,_xll.ohTrigger(RecalcTrigger,Trigger1M)),NA())</f>
        <v>9.4243221140294375E-3</v>
      </c>
      <c r="K2668" s="44">
        <f>IFERROR(_xll.qlIndexFixing(Index3M,H2668,TRUE,_xll.ohTrigger(RecalcTrigger,Trigger3M)),NA())</f>
        <v>9.6857089896371946E-3</v>
      </c>
      <c r="L2668" s="44">
        <f>IFERROR(_xll.qlIndexFixing(Index6M,$H2668,TRUE,_xll.ohTrigger(RecalcTrigger,Trigger6M)),NA())</f>
        <v>8.718968079592682E-3</v>
      </c>
      <c r="M2668" s="183">
        <f>IFERROR(_xll.qlIndexFixing(Index1Y,$H2668,TRUE,_xll.ohTrigger(RecalcTrigger,Trigger1Y)),NA())</f>
        <v>9.9548708271544589E-3</v>
      </c>
      <c r="N2668" s="182">
        <f>IFERROR(_xll.qlIndexFixing(ONIndex1M,I2668,TRUE,_xll.ohTrigger(RecalcTrigger,Trigger1M)),NA())</f>
        <v>9.4304817276835706E-3</v>
      </c>
      <c r="O2668" s="44">
        <f>IFERROR(_xll.qlIndexFixing(ONIndex3M,I2668,TRUE,_xll.ohTrigger(RecalcTrigger,Trigger3M)),NA())</f>
        <v>9.7208918135027744E-3</v>
      </c>
      <c r="P2668" s="44">
        <f>IFERROR(_xll.qlIndexFixing(ONIndex6M,I2668,TRUE,_xll.ohTrigger(RecalcTrigger,Trigger6M)),NA())</f>
        <v>8.7198744738437028E-3</v>
      </c>
      <c r="Q2668" s="183">
        <f>IFERROR(_xll.qlIndexFixing(ONIndex1Y,I2668,TRUE,_xll.ohTrigger(RecalcTrigger,Trigger1Y)),NA())</f>
        <v>1.0078586822075408E-2</v>
      </c>
    </row>
    <row r="2669" spans="2:17" x14ac:dyDescent="0.2">
      <c r="B2669" s="39" t="s">
        <v>42</v>
      </c>
      <c r="D2669" s="42">
        <f>_xll.qlCalendarAdvance(Calendar,$D2668,B2669,"f",FALSE)</f>
        <v>58229</v>
      </c>
      <c r="E2669" s="177">
        <f>_xll.qlInterestRateIndexValueDate(IndexON,D2669)</f>
        <v>58229</v>
      </c>
      <c r="F2669" s="193">
        <f>IFERROR(_xll.qlIndexFixing(IndexON,D2669,TRUE,_xll.ohTrigger(RecalcTrigger,TriggerON)),NA())</f>
        <v>9.4383417885257614E-3</v>
      </c>
      <c r="H2669" s="42">
        <f>_xll.qlCalendarAdvance(Calendar,$H2668,B2669,"f",FALSE)</f>
        <v>58229</v>
      </c>
      <c r="I2669" s="177">
        <f>_xll.qlInterestRateIndexValueDate(Index1M,$H2669)</f>
        <v>58231</v>
      </c>
      <c r="J2669" s="182">
        <f>IFERROR(_xll.qlIndexFixing(Index1M,$H2669,TRUE,_xll.ohTrigger(RecalcTrigger,Trigger1M)),NA())</f>
        <v>9.4182664962971785E-3</v>
      </c>
      <c r="K2669" s="44">
        <f>IFERROR(_xll.qlIndexFixing(Index3M,H2669,TRUE,_xll.ohTrigger(RecalcTrigger,Trigger3M)),NA())</f>
        <v>9.6778395670505807E-3</v>
      </c>
      <c r="L2669" s="44">
        <f>IFERROR(_xll.qlIndexFixing(Index6M,$H2669,TRUE,_xll.ohTrigger(RecalcTrigger,Trigger6M)),NA())</f>
        <v>8.7182110343355986E-3</v>
      </c>
      <c r="M2669" s="183">
        <f>IFERROR(_xll.qlIndexFixing(Index1Y,$H2669,TRUE,_xll.ohTrigger(RecalcTrigger,Trigger1Y)),NA())</f>
        <v>9.9483211698138466E-3</v>
      </c>
      <c r="N2669" s="182">
        <f>IFERROR(_xll.qlIndexFixing(ONIndex1M,I2669,TRUE,_xll.ohTrigger(RecalcTrigger,Trigger1M)),NA())</f>
        <v>9.4243790965631291E-3</v>
      </c>
      <c r="O2669" s="44">
        <f>IFERROR(_xll.qlIndexFixing(ONIndex3M,I2669,TRUE,_xll.ohTrigger(RecalcTrigger,Trigger3M)),NA())</f>
        <v>9.712829277983559E-3</v>
      </c>
      <c r="P2669" s="44">
        <f>IFERROR(_xll.qlIndexFixing(ONIndex6M,I2669,TRUE,_xll.ohTrigger(RecalcTrigger,Trigger6M)),NA())</f>
        <v>8.7167190081149926E-3</v>
      </c>
      <c r="Q2669" s="183">
        <f>IFERROR(_xll.qlIndexFixing(ONIndex1Y,I2669,TRUE,_xll.ohTrigger(RecalcTrigger,Trigger1Y)),NA())</f>
        <v>1.0071254208199321E-2</v>
      </c>
    </row>
    <row r="2670" spans="2:17" x14ac:dyDescent="0.2">
      <c r="B2670" s="39" t="s">
        <v>42</v>
      </c>
      <c r="D2670" s="42">
        <f>_xll.qlCalendarAdvance(Calendar,$D2669,B2670,"f",FALSE)</f>
        <v>58236</v>
      </c>
      <c r="E2670" s="177">
        <f>_xll.qlInterestRateIndexValueDate(IndexON,D2670)</f>
        <v>58236</v>
      </c>
      <c r="F2670" s="193">
        <f>IFERROR(_xll.qlIndexFixing(IndexON,D2670,TRUE,_xll.ohTrigger(RecalcTrigger,TriggerON)),NA())</f>
        <v>9.4383417885257614E-3</v>
      </c>
      <c r="H2670" s="42">
        <f>_xll.qlCalendarAdvance(Calendar,$H2669,B2670,"f",FALSE)</f>
        <v>58236</v>
      </c>
      <c r="I2670" s="177">
        <f>_xll.qlInterestRateIndexValueDate(Index1M,$H2670)</f>
        <v>58238</v>
      </c>
      <c r="J2670" s="182">
        <f>IFERROR(_xll.qlIndexFixing(Index1M,$H2670,TRUE,_xll.ohTrigger(RecalcTrigger,Trigger1M)),NA())</f>
        <v>9.4122425639867058E-3</v>
      </c>
      <c r="K2670" s="44">
        <f>IFERROR(_xll.qlIndexFixing(Index3M,H2670,TRUE,_xll.ohTrigger(RecalcTrigger,Trigger3M)),NA())</f>
        <v>9.6700062338867208E-3</v>
      </c>
      <c r="L2670" s="44">
        <f>IFERROR(_xll.qlIndexFixing(Index6M,$H2670,TRUE,_xll.ohTrigger(RecalcTrigger,Trigger6M)),NA())</f>
        <v>8.7176495784212701E-3</v>
      </c>
      <c r="M2670" s="183">
        <f>IFERROR(_xll.qlIndexFixing(Index1Y,$H2670,TRUE,_xll.ohTrigger(RecalcTrigger,Trigger1Y)),NA())</f>
        <v>9.9418055909308977E-3</v>
      </c>
      <c r="N2670" s="182">
        <f>IFERROR(_xll.qlIndexFixing(ONIndex1M,I2670,TRUE,_xll.ohTrigger(RecalcTrigger,Trigger1M)),NA())</f>
        <v>9.4183080144460973E-3</v>
      </c>
      <c r="O2670" s="44">
        <f>IFERROR(_xll.qlIndexFixing(ONIndex3M,I2670,TRUE,_xll.ohTrigger(RecalcTrigger,Trigger3M)),NA())</f>
        <v>9.7048022750012564E-3</v>
      </c>
      <c r="P2670" s="44">
        <f>IFERROR(_xll.qlIndexFixing(ONIndex6M,I2670,TRUE,_xll.ohTrigger(RecalcTrigger,Trigger6M)),NA())</f>
        <v>8.7137540944404179E-3</v>
      </c>
      <c r="Q2670" s="183">
        <f>IFERROR(_xll.qlIndexFixing(ONIndex1Y,I2670,TRUE,_xll.ohTrigger(RecalcTrigger,Trigger1Y)),NA())</f>
        <v>1.0063953559154015E-2</v>
      </c>
    </row>
    <row r="2671" spans="2:17" x14ac:dyDescent="0.2">
      <c r="B2671" s="39" t="s">
        <v>42</v>
      </c>
      <c r="D2671" s="42">
        <f>_xll.qlCalendarAdvance(Calendar,$D2670,B2671,"f",FALSE)</f>
        <v>58243</v>
      </c>
      <c r="E2671" s="177">
        <f>_xll.qlInterestRateIndexValueDate(IndexON,D2671)</f>
        <v>58243</v>
      </c>
      <c r="F2671" s="193">
        <f>IFERROR(_xll.qlIndexFixing(IndexON,D2671,TRUE,_xll.ohTrigger(RecalcTrigger,TriggerON)),NA())</f>
        <v>9.4383417883658893E-3</v>
      </c>
      <c r="H2671" s="42">
        <f>_xll.qlCalendarAdvance(Calendar,$H2670,B2671,"f",FALSE)</f>
        <v>58243</v>
      </c>
      <c r="I2671" s="177">
        <f>_xll.qlInterestRateIndexValueDate(Index1M,$H2671)</f>
        <v>58245</v>
      </c>
      <c r="J2671" s="182">
        <f>IFERROR(_xll.qlIndexFixing(Index1M,$H2671,TRUE,_xll.ohTrigger(RecalcTrigger,Trigger1M)),NA())</f>
        <v>9.4062503824957067E-3</v>
      </c>
      <c r="K2671" s="44">
        <f>IFERROR(_xll.qlIndexFixing(Index3M,H2671,TRUE,_xll.ohTrigger(RecalcTrigger,Trigger3M)),NA())</f>
        <v>9.6622090665592752E-3</v>
      </c>
      <c r="L2671" s="44">
        <f>IFERROR(_xll.qlIndexFixing(Index6M,$H2671,TRUE,_xll.ohTrigger(RecalcTrigger,Trigger6M)),NA())</f>
        <v>8.717284049399138E-3</v>
      </c>
      <c r="M2671" s="183">
        <f>IFERROR(_xll.qlIndexFixing(Index1Y,$H2671,TRUE,_xll.ohTrigger(RecalcTrigger,Trigger1Y)),NA())</f>
        <v>9.935324157939282E-3</v>
      </c>
      <c r="N2671" s="182">
        <f>IFERROR(_xll.qlIndexFixing(ONIndex1M,I2671,TRUE,_xll.ohTrigger(RecalcTrigger,Trigger1M)),NA())</f>
        <v>9.4122685470399148E-3</v>
      </c>
      <c r="O2671" s="44">
        <f>IFERROR(_xll.qlIndexFixing(ONIndex3M,I2671,TRUE,_xll.ohTrigger(RecalcTrigger,Trigger3M)),NA())</f>
        <v>9.6968108812145459E-3</v>
      </c>
      <c r="P2671" s="44">
        <f>IFERROR(_xll.qlIndexFixing(ONIndex6M,I2671,TRUE,_xll.ohTrigger(RecalcTrigger,Trigger6M)),NA())</f>
        <v>8.7109800688711658E-3</v>
      </c>
      <c r="Q2671" s="183">
        <f>IFERROR(_xll.qlIndexFixing(ONIndex1Y,I2671,TRUE,_xll.ohTrigger(RecalcTrigger,Trigger1Y)),NA())</f>
        <v>1.0056684942325589E-2</v>
      </c>
    </row>
    <row r="2672" spans="2:17" x14ac:dyDescent="0.2">
      <c r="B2672" s="39" t="s">
        <v>42</v>
      </c>
      <c r="D2672" s="42">
        <f>_xll.qlCalendarAdvance(Calendar,$D2671,B2672,"f",FALSE)</f>
        <v>58250</v>
      </c>
      <c r="E2672" s="177">
        <f>_xll.qlInterestRateIndexValueDate(IndexON,D2672)</f>
        <v>58250</v>
      </c>
      <c r="F2672" s="193">
        <f>IFERROR(_xll.qlIndexFixing(IndexON,D2672,TRUE,_xll.ohTrigger(RecalcTrigger,TriggerON)),NA())</f>
        <v>9.4383417884458254E-3</v>
      </c>
      <c r="H2672" s="42">
        <f>_xll.qlCalendarAdvance(Calendar,$H2671,B2672,"f",FALSE)</f>
        <v>58250</v>
      </c>
      <c r="I2672" s="177">
        <f>_xll.qlInterestRateIndexValueDate(Index1M,$H2672)</f>
        <v>58252</v>
      </c>
      <c r="J2672" s="182">
        <f>IFERROR(_xll.qlIndexFixing(Index1M,$H2672,TRUE,_xll.ohTrigger(RecalcTrigger,Trigger1M)),NA())</f>
        <v>9.4002900172343584E-3</v>
      </c>
      <c r="K2672" s="44">
        <f>IFERROR(_xll.qlIndexFixing(Index3M,H2672,TRUE,_xll.ohTrigger(RecalcTrigger,Trigger3M)),NA())</f>
        <v>9.6544481414862424E-3</v>
      </c>
      <c r="L2672" s="44">
        <f>IFERROR(_xll.qlIndexFixing(Index6M,$H2672,TRUE,_xll.ohTrigger(RecalcTrigger,Trigger6M)),NA())</f>
        <v>8.7176053864001703E-3</v>
      </c>
      <c r="M2672" s="183">
        <f>IFERROR(_xll.qlIndexFixing(Index1Y,$H2672,TRUE,_xll.ohTrigger(RecalcTrigger,Trigger1Y)),NA())</f>
        <v>9.9288769382735332E-3</v>
      </c>
      <c r="N2672" s="182">
        <f>IFERROR(_xll.qlIndexFixing(ONIndex1M,I2672,TRUE,_xll.ohTrigger(RecalcTrigger,Trigger1M)),NA())</f>
        <v>9.4062607595724046E-3</v>
      </c>
      <c r="O2672" s="44">
        <f>IFERROR(_xll.qlIndexFixing(ONIndex3M,I2672,TRUE,_xll.ohTrigger(RecalcTrigger,Trigger3M)),NA())</f>
        <v>9.6888551730422989E-3</v>
      </c>
      <c r="P2672" s="44">
        <f>IFERROR(_xll.qlIndexFixing(ONIndex6M,I2672,TRUE,_xll.ohTrigger(RecalcTrigger,Trigger6M)),NA())</f>
        <v>8.7083972678581034E-3</v>
      </c>
      <c r="Q2672" s="183">
        <f>IFERROR(_xll.qlIndexFixing(ONIndex1Y,I2672,TRUE,_xll.ohTrigger(RecalcTrigger,Trigger1Y)),NA())</f>
        <v>1.004944842526001E-2</v>
      </c>
    </row>
    <row r="2673" spans="2:17" x14ac:dyDescent="0.2">
      <c r="B2673" s="39" t="s">
        <v>42</v>
      </c>
      <c r="D2673" s="42">
        <f>_xll.qlCalendarAdvance(Calendar,$D2672,B2673,"f",FALSE)</f>
        <v>58257</v>
      </c>
      <c r="E2673" s="177">
        <f>_xll.qlInterestRateIndexValueDate(IndexON,D2673)</f>
        <v>58257</v>
      </c>
      <c r="F2673" s="193">
        <f>IFERROR(_xll.qlIndexFixing(IndexON,D2673,TRUE,_xll.ohTrigger(RecalcTrigger,TriggerON)),NA())</f>
        <v>9.4383417885257614E-3</v>
      </c>
      <c r="H2673" s="42">
        <f>_xll.qlCalendarAdvance(Calendar,$H2672,B2673,"f",FALSE)</f>
        <v>58257</v>
      </c>
      <c r="I2673" s="177">
        <f>_xll.qlInterestRateIndexValueDate(Index1M,$H2673)</f>
        <v>58259</v>
      </c>
      <c r="J2673" s="182">
        <f>IFERROR(_xll.qlIndexFixing(Index1M,$H2673,TRUE,_xll.ohTrigger(RecalcTrigger,Trigger1M)),NA())</f>
        <v>9.3943615336078423E-3</v>
      </c>
      <c r="K2673" s="44">
        <f>IFERROR(_xll.qlIndexFixing(Index3M,H2673,TRUE,_xll.ohTrigger(RecalcTrigger,Trigger3M)),NA())</f>
        <v>9.6467235350769388E-3</v>
      </c>
      <c r="L2673" s="44">
        <f>IFERROR(_xll.qlIndexFixing(Index6M,$H2673,TRUE,_xll.ohTrigger(RecalcTrigger,Trigger6M)),NA())</f>
        <v>8.7176752199885441E-3</v>
      </c>
      <c r="M2673" s="183">
        <f>IFERROR(_xll.qlIndexFixing(Index1Y,$H2673,TRUE,_xll.ohTrigger(RecalcTrigger,Trigger1Y)),NA())</f>
        <v>9.9224639993701451E-3</v>
      </c>
      <c r="N2673" s="182">
        <f>IFERROR(_xll.qlIndexFixing(ONIndex1M,I2673,TRUE,_xll.ohTrigger(RecalcTrigger,Trigger1M)),NA())</f>
        <v>9.400284717351326E-3</v>
      </c>
      <c r="O2673" s="44">
        <f>IFERROR(_xll.qlIndexFixing(ONIndex3M,I2673,TRUE,_xll.ohTrigger(RecalcTrigger,Trigger3M)),NA())</f>
        <v>9.6809352267435145E-3</v>
      </c>
      <c r="P2673" s="44">
        <f>IFERROR(_xll.qlIndexFixing(ONIndex6M,I2673,TRUE,_xll.ohTrigger(RecalcTrigger,Trigger6M)),NA())</f>
        <v>8.7060060274524176E-3</v>
      </c>
      <c r="Q2673" s="183">
        <f>IFERROR(_xll.qlIndexFixing(ONIndex1Y,I2673,TRUE,_xll.ohTrigger(RecalcTrigger,Trigger1Y)),NA())</f>
        <v>1.0042244075023632E-2</v>
      </c>
    </row>
    <row r="2674" spans="2:17" x14ac:dyDescent="0.2">
      <c r="B2674" s="39" t="s">
        <v>42</v>
      </c>
      <c r="D2674" s="42">
        <f>_xll.qlCalendarAdvance(Calendar,$D2673,B2674,"f",FALSE)</f>
        <v>58264</v>
      </c>
      <c r="E2674" s="177">
        <f>_xll.qlInterestRateIndexValueDate(IndexON,D2674)</f>
        <v>58264</v>
      </c>
      <c r="F2674" s="193">
        <f>IFERROR(_xll.qlIndexFixing(IndexON,D2674,TRUE,_xll.ohTrigger(RecalcTrigger,TriggerON)),NA())</f>
        <v>9.4383417885257614E-3</v>
      </c>
      <c r="H2674" s="42">
        <f>_xll.qlCalendarAdvance(Calendar,$H2673,B2674,"f",FALSE)</f>
        <v>58264</v>
      </c>
      <c r="I2674" s="177">
        <f>_xll.qlInterestRateIndexValueDate(Index1M,$H2674)</f>
        <v>58266</v>
      </c>
      <c r="J2674" s="182">
        <f>IFERROR(_xll.qlIndexFixing(Index1M,$H2674,TRUE,_xll.ohTrigger(RecalcTrigger,Trigger1M)),NA())</f>
        <v>9.3884649970213396E-3</v>
      </c>
      <c r="K2674" s="44">
        <f>IFERROR(_xll.qlIndexFixing(Index3M,H2674,TRUE,_xll.ohTrigger(RecalcTrigger,Trigger3M)),NA())</f>
        <v>9.6390353237493665E-3</v>
      </c>
      <c r="L2674" s="44">
        <f>IFERROR(_xll.qlIndexFixing(Index6M,$H2674,TRUE,_xll.ohTrigger(RecalcTrigger,Trigger6M)),NA())</f>
        <v>8.7179420801470307E-3</v>
      </c>
      <c r="M2674" s="183">
        <f>IFERROR(_xll.qlIndexFixing(Index1Y,$H2674,TRUE,_xll.ohTrigger(RecalcTrigger,Trigger1Y)),NA())</f>
        <v>9.9160854086673446E-3</v>
      </c>
      <c r="N2674" s="182">
        <f>IFERROR(_xll.qlIndexFixing(ONIndex1M,I2674,TRUE,_xll.ohTrigger(RecalcTrigger,Trigger1M)),NA())</f>
        <v>9.3943404860041824E-3</v>
      </c>
      <c r="O2674" s="44">
        <f>IFERROR(_xll.qlIndexFixing(ONIndex3M,I2674,TRUE,_xll.ohTrigger(RecalcTrigger,Trigger3M)),NA())</f>
        <v>9.6730511188169999E-3</v>
      </c>
      <c r="P2674" s="44">
        <f>IFERROR(_xll.qlIndexFixing(ONIndex6M,I2674,TRUE,_xll.ohTrigger(RecalcTrigger,Trigger6M)),NA())</f>
        <v>8.7038066837852313E-3</v>
      </c>
      <c r="Q2674" s="183">
        <f>IFERROR(_xll.qlIndexFixing(ONIndex1Y,I2674,TRUE,_xll.ohTrigger(RecalcTrigger,Trigger1Y)),NA())</f>
        <v>1.0035071959402231E-2</v>
      </c>
    </row>
    <row r="2675" spans="2:17" x14ac:dyDescent="0.2">
      <c r="B2675" s="39" t="s">
        <v>42</v>
      </c>
      <c r="D2675" s="42">
        <f>_xll.qlCalendarAdvance(Calendar,$D2674,B2675,"f",FALSE)</f>
        <v>58271</v>
      </c>
      <c r="E2675" s="177">
        <f>_xll.qlInterestRateIndexValueDate(IndexON,D2675)</f>
        <v>58271</v>
      </c>
      <c r="F2675" s="193">
        <f>IFERROR(_xll.qlIndexFixing(IndexON,D2675,TRUE,_xll.ohTrigger(RecalcTrigger,TriggerON)),NA())</f>
        <v>9.4383417884458254E-3</v>
      </c>
      <c r="H2675" s="42">
        <f>_xll.qlCalendarAdvance(Calendar,$H2674,B2675,"f",FALSE)</f>
        <v>58271</v>
      </c>
      <c r="I2675" s="177">
        <f>_xll.qlInterestRateIndexValueDate(Index1M,$H2675)</f>
        <v>58273</v>
      </c>
      <c r="J2675" s="182">
        <f>IFERROR(_xll.qlIndexFixing(Index1M,$H2675,TRUE,_xll.ohTrigger(RecalcTrigger,Trigger1M)),NA())</f>
        <v>9.3826004728800316E-3</v>
      </c>
      <c r="K2675" s="44">
        <f>IFERROR(_xll.qlIndexFixing(Index3M,H2675,TRUE,_xll.ohTrigger(RecalcTrigger,Trigger3M)),NA())</f>
        <v>9.6313835839180531E-3</v>
      </c>
      <c r="L2675" s="44">
        <f>IFERROR(_xll.qlIndexFixing(Index6M,$H2675,TRUE,_xll.ohTrigger(RecalcTrigger,Trigger6M)),NA())</f>
        <v>8.7184063046970156E-3</v>
      </c>
      <c r="M2675" s="183">
        <f>IFERROR(_xll.qlIndexFixing(Index1Y,$H2675,TRUE,_xll.ohTrigger(RecalcTrigger,Trigger1Y)),NA())</f>
        <v>9.9097412336050985E-3</v>
      </c>
      <c r="N2675" s="182">
        <f>IFERROR(_xll.qlIndexFixing(ONIndex1M,I2675,TRUE,_xll.ohTrigger(RecalcTrigger,Trigger1M)),NA())</f>
        <v>9.388428130838733E-3</v>
      </c>
      <c r="O2675" s="44">
        <f>IFERROR(_xll.qlIndexFixing(ONIndex3M,I2675,TRUE,_xll.ohTrigger(RecalcTrigger,Trigger3M)),NA())</f>
        <v>9.6652029260013705E-3</v>
      </c>
      <c r="P2675" s="44">
        <f>IFERROR(_xll.qlIndexFixing(ONIndex6M,I2675,TRUE,_xll.ohTrigger(RecalcTrigger,Trigger6M)),NA())</f>
        <v>8.7017995733873477E-3</v>
      </c>
      <c r="Q2675" s="183">
        <f>IFERROR(_xll.qlIndexFixing(ONIndex1Y,I2675,TRUE,_xll.ohTrigger(RecalcTrigger,Trigger1Y)),NA())</f>
        <v>1.0027932145701968E-2</v>
      </c>
    </row>
    <row r="2676" spans="2:17" x14ac:dyDescent="0.2">
      <c r="B2676" s="39" t="s">
        <v>42</v>
      </c>
      <c r="D2676" s="42">
        <f>_xll.qlCalendarAdvance(Calendar,$D2675,B2676,"f",FALSE)</f>
        <v>58278</v>
      </c>
      <c r="E2676" s="177">
        <f>_xll.qlInterestRateIndexValueDate(IndexON,D2676)</f>
        <v>58278</v>
      </c>
      <c r="F2676" s="193">
        <f>IFERROR(_xll.qlIndexFixing(IndexON,D2676,TRUE,_xll.ohTrigger(RecalcTrigger,TriggerON)),NA())</f>
        <v>9.4383417884458254E-3</v>
      </c>
      <c r="H2676" s="42">
        <f>_xll.qlCalendarAdvance(Calendar,$H2675,B2676,"f",FALSE)</f>
        <v>58278</v>
      </c>
      <c r="I2676" s="177">
        <f>_xll.qlInterestRateIndexValueDate(Index1M,$H2676)</f>
        <v>58280</v>
      </c>
      <c r="J2676" s="182">
        <f>IFERROR(_xll.qlIndexFixing(Index1M,$H2676,TRUE,_xll.ohTrigger(RecalcTrigger,Trigger1M)),NA())</f>
        <v>9.3767680265866016E-3</v>
      </c>
      <c r="K2676" s="44">
        <f>IFERROR(_xll.qlIndexFixing(Index3M,H2676,TRUE,_xll.ohTrigger(RecalcTrigger,Trigger3M)),NA())</f>
        <v>9.6237683920001298E-3</v>
      </c>
      <c r="L2676" s="44">
        <f>IFERROR(_xll.qlIndexFixing(Index6M,$H2676,TRUE,_xll.ohTrigger(RecalcTrigger,Trigger6M)),NA())</f>
        <v>8.7190682315221955E-3</v>
      </c>
      <c r="M2676" s="183">
        <f>IFERROR(_xll.qlIndexFixing(Index1Y,$H2676,TRUE,_xll.ohTrigger(RecalcTrigger,Trigger1Y)),NA())</f>
        <v>9.9034315416257623E-3</v>
      </c>
      <c r="N2676" s="182">
        <f>IFERROR(_xll.qlIndexFixing(ONIndex1M,I2676,TRUE,_xll.ohTrigger(RecalcTrigger,Trigger1M)),NA())</f>
        <v>9.382547717242673E-3</v>
      </c>
      <c r="O2676" s="44">
        <f>IFERROR(_xll.qlIndexFixing(ONIndex3M,I2676,TRUE,_xll.ohTrigger(RecalcTrigger,Trigger3M)),NA())</f>
        <v>9.6573907242358814E-3</v>
      </c>
      <c r="P2676" s="44">
        <f>IFERROR(_xll.qlIndexFixing(ONIndex6M,I2676,TRUE,_xll.ohTrigger(RecalcTrigger,Trigger6M)),NA())</f>
        <v>8.6999850322300176E-3</v>
      </c>
      <c r="Q2676" s="183">
        <f>IFERROR(_xll.qlIndexFixing(ONIndex1Y,I2676,TRUE,_xll.ohTrigger(RecalcTrigger,Trigger1Y)),NA())</f>
        <v>1.0020824701308939E-2</v>
      </c>
    </row>
    <row r="2677" spans="2:17" x14ac:dyDescent="0.2">
      <c r="B2677" s="39" t="s">
        <v>42</v>
      </c>
      <c r="D2677" s="42">
        <f>_xll.qlCalendarAdvance(Calendar,$D2676,B2677,"f",FALSE)</f>
        <v>58285</v>
      </c>
      <c r="E2677" s="177">
        <f>_xll.qlInterestRateIndexValueDate(IndexON,D2677)</f>
        <v>58285</v>
      </c>
      <c r="F2677" s="193">
        <f>IFERROR(_xll.qlIndexFixing(IndexON,D2677,TRUE,_xll.ohTrigger(RecalcTrigger,TriggerON)),NA())</f>
        <v>9.4383417885257614E-3</v>
      </c>
      <c r="H2677" s="42">
        <f>_xll.qlCalendarAdvance(Calendar,$H2676,B2677,"f",FALSE)</f>
        <v>58285</v>
      </c>
      <c r="I2677" s="177">
        <f>_xll.qlInterestRateIndexValueDate(Index1M,$H2677)</f>
        <v>58287</v>
      </c>
      <c r="J2677" s="182">
        <f>IFERROR(_xll.qlIndexFixing(Index1M,$H2677,TRUE,_xll.ohTrigger(RecalcTrigger,Trigger1M)),NA())</f>
        <v>9.3718370456626777E-3</v>
      </c>
      <c r="K2677" s="44">
        <f>IFERROR(_xll.qlIndexFixing(Index3M,H2677,TRUE,_xll.ohTrigger(RecalcTrigger,Trigger3M)),NA())</f>
        <v>9.6161898244092568E-3</v>
      </c>
      <c r="L2677" s="44">
        <f>IFERROR(_xll.qlIndexFixing(Index6M,$H2677,TRUE,_xll.ohTrigger(RecalcTrigger,Trigger6M)),NA())</f>
        <v>8.7192242501698929E-3</v>
      </c>
      <c r="M2677" s="183">
        <f>IFERROR(_xll.qlIndexFixing(Index1Y,$H2677,TRUE,_xll.ohTrigger(RecalcTrigger,Trigger1Y)),NA())</f>
        <v>9.898026665973985E-3</v>
      </c>
      <c r="N2677" s="182">
        <f>IFERROR(_xll.qlIndexFixing(ONIndex1M,I2677,TRUE,_xll.ohTrigger(RecalcTrigger,Trigger1M)),NA())</f>
        <v>9.3766993105237617E-3</v>
      </c>
      <c r="O2677" s="44">
        <f>IFERROR(_xll.qlIndexFixing(ONIndex3M,I2677,TRUE,_xll.ohTrigger(RecalcTrigger,Trigger3M)),NA())</f>
        <v>9.6496145902591479E-3</v>
      </c>
      <c r="P2677" s="44">
        <f>IFERROR(_xll.qlIndexFixing(ONIndex6M,I2677,TRUE,_xll.ohTrigger(RecalcTrigger,Trigger6M)),NA())</f>
        <v>8.6983633966042362E-3</v>
      </c>
      <c r="Q2677" s="183">
        <f>IFERROR(_xll.qlIndexFixing(ONIndex1Y,I2677,TRUE,_xll.ohTrigger(RecalcTrigger,Trigger1Y)),NA())</f>
        <v>1.0013749693609242E-2</v>
      </c>
    </row>
    <row r="2678" spans="2:17" x14ac:dyDescent="0.2">
      <c r="B2678" s="39" t="s">
        <v>42</v>
      </c>
      <c r="D2678" s="42">
        <f>_xll.qlCalendarAdvance(Calendar,$D2677,B2678,"f",FALSE)</f>
        <v>58292</v>
      </c>
      <c r="E2678" s="177">
        <f>_xll.qlInterestRateIndexValueDate(IndexON,D2678)</f>
        <v>58292</v>
      </c>
      <c r="F2678" s="193">
        <f>IFERROR(_xll.qlIndexFixing(IndexON,D2678,TRUE,_xll.ohTrigger(RecalcTrigger,TriggerON)),NA())</f>
        <v>9.4383417884458254E-3</v>
      </c>
      <c r="H2678" s="42">
        <f>_xll.qlCalendarAdvance(Calendar,$H2677,B2678,"f",FALSE)</f>
        <v>58292</v>
      </c>
      <c r="I2678" s="177">
        <f>_xll.qlInterestRateIndexValueDate(Index1M,$H2678)</f>
        <v>58294</v>
      </c>
      <c r="J2678" s="182">
        <f>IFERROR(_xll.qlIndexFixing(Index1M,$H2678,TRUE,_xll.ohTrigger(RecalcTrigger,Trigger1M)),NA())</f>
        <v>9.3651996291715944E-3</v>
      </c>
      <c r="K2678" s="44">
        <f>IFERROR(_xll.qlIndexFixing(Index3M,H2678,TRUE,_xll.ohTrigger(RecalcTrigger,Trigger3M)),NA())</f>
        <v>9.60864795756604E-3</v>
      </c>
      <c r="L2678" s="44">
        <f>IFERROR(_xll.qlIndexFixing(Index6M,$H2678,TRUE,_xll.ohTrigger(RecalcTrigger,Trigger6M)),NA())</f>
        <v>8.7209865438342051E-3</v>
      </c>
      <c r="M2678" s="183">
        <f>IFERROR(_xll.qlIndexFixing(Index1Y,$H2678,TRUE,_xll.ohTrigger(RecalcTrigger,Trigger1Y)),NA())</f>
        <v>9.8909158766924184E-3</v>
      </c>
      <c r="N2678" s="182">
        <f>IFERROR(_xll.qlIndexFixing(ONIndex1M,I2678,TRUE,_xll.ohTrigger(RecalcTrigger,Trigger1M)),NA())</f>
        <v>9.3708829762295665E-3</v>
      </c>
      <c r="O2678" s="44">
        <f>IFERROR(_xll.qlIndexFixing(ONIndex3M,I2678,TRUE,_xll.ohTrigger(RecalcTrigger,Trigger3M)),NA())</f>
        <v>9.6418746006499134E-3</v>
      </c>
      <c r="P2678" s="44">
        <f>IFERROR(_xll.qlIndexFixing(ONIndex6M,I2678,TRUE,_xll.ohTrigger(RecalcTrigger,Trigger6M)),NA())</f>
        <v>8.6969350028009984E-3</v>
      </c>
      <c r="Q2678" s="183">
        <f>IFERROR(_xll.qlIndexFixing(ONIndex1Y,I2678,TRUE,_xll.ohTrigger(RecalcTrigger,Trigger1Y)),NA())</f>
        <v>1.0006707190148845E-2</v>
      </c>
    </row>
    <row r="2679" spans="2:17" x14ac:dyDescent="0.2">
      <c r="B2679" s="39" t="s">
        <v>42</v>
      </c>
      <c r="D2679" s="42">
        <f>_xll.qlCalendarAdvance(Calendar,$D2678,B2679,"f",FALSE)</f>
        <v>58299</v>
      </c>
      <c r="E2679" s="177">
        <f>_xll.qlInterestRateIndexValueDate(IndexON,D2679)</f>
        <v>58299</v>
      </c>
      <c r="F2679" s="193">
        <f>IFERROR(_xll.qlIndexFixing(IndexON,D2679,TRUE,_xll.ohTrigger(RecalcTrigger,TriggerON)),NA())</f>
        <v>9.4383417885257614E-3</v>
      </c>
      <c r="H2679" s="42">
        <f>_xll.qlCalendarAdvance(Calendar,$H2678,B2679,"f",FALSE)</f>
        <v>58299</v>
      </c>
      <c r="I2679" s="177">
        <f>_xll.qlInterestRateIndexValueDate(Index1M,$H2679)</f>
        <v>58301</v>
      </c>
      <c r="J2679" s="182">
        <f>IFERROR(_xll.qlIndexFixing(Index1M,$H2679,TRUE,_xll.ohTrigger(RecalcTrigger,Trigger1M)),NA())</f>
        <v>9.3594638088603799E-3</v>
      </c>
      <c r="K2679" s="44">
        <f>IFERROR(_xll.qlIndexFixing(Index3M,H2679,TRUE,_xll.ohTrigger(RecalcTrigger,Trigger3M)),NA())</f>
        <v>9.6011428678832722E-3</v>
      </c>
      <c r="L2679" s="44">
        <f>IFERROR(_xll.qlIndexFixing(Index6M,$H2679,TRUE,_xll.ohTrigger(RecalcTrigger,Trigger6M)),NA())</f>
        <v>8.7222436053935662E-3</v>
      </c>
      <c r="M2679" s="183">
        <f>IFERROR(_xll.qlIndexFixing(Index1Y,$H2679,TRUE,_xll.ohTrigger(RecalcTrigger,Trigger1Y)),NA())</f>
        <v>9.8847100386313738E-3</v>
      </c>
      <c r="N2679" s="182">
        <f>IFERROR(_xll.qlIndexFixing(ONIndex1M,I2679,TRUE,_xll.ohTrigger(RecalcTrigger,Trigger1M)),NA())</f>
        <v>9.3650987797477825E-3</v>
      </c>
      <c r="O2679" s="44">
        <f>IFERROR(_xll.qlIndexFixing(ONIndex3M,I2679,TRUE,_xll.ohTrigger(RecalcTrigger,Trigger3M)),NA())</f>
        <v>9.634170831587241E-3</v>
      </c>
      <c r="P2679" s="44">
        <f>IFERROR(_xll.qlIndexFixing(ONIndex6M,I2679,TRUE,_xll.ohTrigger(RecalcTrigger,Trigger6M)),NA())</f>
        <v>8.6957001871112993E-3</v>
      </c>
      <c r="Q2679" s="183">
        <f>IFERROR(_xll.qlIndexFixing(ONIndex1Y,I2679,TRUE,_xll.ohTrigger(RecalcTrigger,Trigger1Y)),NA())</f>
        <v>9.9996972582339083E-3</v>
      </c>
    </row>
    <row r="2680" spans="2:17" x14ac:dyDescent="0.2">
      <c r="B2680" s="39" t="s">
        <v>42</v>
      </c>
      <c r="D2680" s="42">
        <f>_xll.qlCalendarAdvance(Calendar,$D2679,B2680,"f",FALSE)</f>
        <v>58306</v>
      </c>
      <c r="E2680" s="177">
        <f>_xll.qlInterestRateIndexValueDate(IndexON,D2680)</f>
        <v>58306</v>
      </c>
      <c r="F2680" s="193">
        <f>IFERROR(_xll.qlIndexFixing(IndexON,D2680,TRUE,_xll.ohTrigger(RecalcTrigger,TriggerON)),NA())</f>
        <v>9.4383417885257614E-3</v>
      </c>
      <c r="H2680" s="42">
        <f>_xll.qlCalendarAdvance(Calendar,$H2679,B2680,"f",FALSE)</f>
        <v>58306</v>
      </c>
      <c r="I2680" s="177">
        <f>_xll.qlInterestRateIndexValueDate(Index1M,$H2680)</f>
        <v>58308</v>
      </c>
      <c r="J2680" s="182">
        <f>IFERROR(_xll.qlIndexFixing(Index1M,$H2680,TRUE,_xll.ohTrigger(RecalcTrigger,Trigger1M)),NA())</f>
        <v>9.3537603280227644E-3</v>
      </c>
      <c r="K2680" s="44">
        <f>IFERROR(_xll.qlIndexFixing(Index3M,H2680,TRUE,_xll.ohTrigger(RecalcTrigger,Trigger3M)),NA())</f>
        <v>9.5936746317798246E-3</v>
      </c>
      <c r="L2680" s="44">
        <f>IFERROR(_xll.qlIndexFixing(Index6M,$H2680,TRUE,_xll.ohTrigger(RecalcTrigger,Trigger6M)),NA())</f>
        <v>8.7236997213684594E-3</v>
      </c>
      <c r="M2680" s="183">
        <f>IFERROR(_xll.qlIndexFixing(Index1Y,$H2680,TRUE,_xll.ohTrigger(RecalcTrigger,Trigger1Y)),NA())</f>
        <v>9.8785389534400414E-3</v>
      </c>
      <c r="N2680" s="182">
        <f>IFERROR(_xll.qlIndexFixing(ONIndex1M,I2680,TRUE,_xll.ohTrigger(RecalcTrigger,Trigger1M)),NA())</f>
        <v>9.3593467864661051E-3</v>
      </c>
      <c r="O2680" s="44">
        <f>IFERROR(_xll.qlIndexFixing(ONIndex3M,I2680,TRUE,_xll.ohTrigger(RecalcTrigger,Trigger3M)),NA())</f>
        <v>9.6265033595699379E-3</v>
      </c>
      <c r="P2680" s="44">
        <f>IFERROR(_xll.qlIndexFixing(ONIndex6M,I2680,TRUE,_xll.ohTrigger(RecalcTrigger,Trigger6M)),NA())</f>
        <v>8.694659285826134E-3</v>
      </c>
      <c r="Q2680" s="183">
        <f>IFERROR(_xll.qlIndexFixing(ONIndex1Y,I2680,TRUE,_xll.ohTrigger(RecalcTrigger,Trigger1Y)),NA())</f>
        <v>9.9927199653304655E-3</v>
      </c>
    </row>
    <row r="2681" spans="2:17" x14ac:dyDescent="0.2">
      <c r="B2681" s="39" t="s">
        <v>42</v>
      </c>
      <c r="D2681" s="42">
        <f>_xll.qlCalendarAdvance(Calendar,$D2680,B2681,"f",FALSE)</f>
        <v>58313</v>
      </c>
      <c r="E2681" s="177">
        <f>_xll.qlInterestRateIndexValueDate(IndexON,D2681)</f>
        <v>58313</v>
      </c>
      <c r="F2681" s="193">
        <f>IFERROR(_xll.qlIndexFixing(IndexON,D2681,TRUE,_xll.ohTrigger(RecalcTrigger,TriggerON)),NA())</f>
        <v>9.4383417885257614E-3</v>
      </c>
      <c r="H2681" s="42">
        <f>_xll.qlCalendarAdvance(Calendar,$H2680,B2681,"f",FALSE)</f>
        <v>58313</v>
      </c>
      <c r="I2681" s="177">
        <f>_xll.qlInterestRateIndexValueDate(Index1M,$H2681)</f>
        <v>58315</v>
      </c>
      <c r="J2681" s="182">
        <f>IFERROR(_xll.qlIndexFixing(Index1M,$H2681,TRUE,_xll.ohTrigger(RecalcTrigger,Trigger1M)),NA())</f>
        <v>9.3480892520664272E-3</v>
      </c>
      <c r="K2681" s="44">
        <f>IFERROR(_xll.qlIndexFixing(Index3M,H2681,TRUE,_xll.ohTrigger(RecalcTrigger,Trigger3M)),NA())</f>
        <v>9.5862433256763014E-3</v>
      </c>
      <c r="L2681" s="44">
        <f>IFERROR(_xll.qlIndexFixing(Index6M,$H2681,TRUE,_xll.ohTrigger(RecalcTrigger,Trigger6M)),NA())</f>
        <v>8.7244790411997401E-3</v>
      </c>
      <c r="M2681" s="183">
        <f>IFERROR(_xll.qlIndexFixing(Index1Y,$H2681,TRUE,_xll.ohTrigger(RecalcTrigger,Trigger1Y)),NA())</f>
        <v>9.8724026885694677E-3</v>
      </c>
      <c r="N2681" s="182">
        <f>IFERROR(_xll.qlIndexFixing(ONIndex1M,I2681,TRUE,_xll.ohTrigger(RecalcTrigger,Trigger1M)),NA())</f>
        <v>9.3536270616922934E-3</v>
      </c>
      <c r="O2681" s="44">
        <f>IFERROR(_xll.qlIndexFixing(ONIndex3M,I2681,TRUE,_xll.ohTrigger(RecalcTrigger,Trigger3M)),NA())</f>
        <v>9.6188722609369393E-3</v>
      </c>
      <c r="P2681" s="44">
        <f>IFERROR(_xll.qlIndexFixing(ONIndex6M,I2681,TRUE,_xll.ohTrigger(RecalcTrigger,Trigger6M)),NA())</f>
        <v>8.6938126348368172E-3</v>
      </c>
      <c r="Q2681" s="183">
        <f>IFERROR(_xll.qlIndexFixing(ONIndex1Y,I2681,TRUE,_xll.ohTrigger(RecalcTrigger,Trigger1Y)),NA())</f>
        <v>9.9857753789045489E-3</v>
      </c>
    </row>
    <row r="2682" spans="2:17" x14ac:dyDescent="0.2">
      <c r="B2682" s="39" t="s">
        <v>42</v>
      </c>
      <c r="D2682" s="42">
        <f>_xll.qlCalendarAdvance(Calendar,$D2681,B2682,"f",FALSE)</f>
        <v>58320</v>
      </c>
      <c r="E2682" s="177">
        <f>_xll.qlInterestRateIndexValueDate(IndexON,D2682)</f>
        <v>58320</v>
      </c>
      <c r="F2682" s="193">
        <f>IFERROR(_xll.qlIndexFixing(IndexON,D2682,TRUE,_xll.ohTrigger(RecalcTrigger,TriggerON)),NA())</f>
        <v>9.4383417884458254E-3</v>
      </c>
      <c r="H2682" s="42">
        <f>_xll.qlCalendarAdvance(Calendar,$H2681,B2682,"f",FALSE)</f>
        <v>58320</v>
      </c>
      <c r="I2682" s="177">
        <f>_xll.qlInterestRateIndexValueDate(Index1M,$H2682)</f>
        <v>58322</v>
      </c>
      <c r="J2682" s="182">
        <f>IFERROR(_xll.qlIndexFixing(Index1M,$H2682,TRUE,_xll.ohTrigger(RecalcTrigger,Trigger1M)),NA())</f>
        <v>9.3424506463965495E-3</v>
      </c>
      <c r="K2682" s="44">
        <f>IFERROR(_xll.qlIndexFixing(Index3M,H2682,TRUE,_xll.ohTrigger(RecalcTrigger,Trigger3M)),NA())</f>
        <v>9.5792428483748651E-3</v>
      </c>
      <c r="L2682" s="44">
        <f>IFERROR(_xll.qlIndexFixing(Index6M,$H2682,TRUE,_xll.ohTrigger(RecalcTrigger,Trigger6M)),NA())</f>
        <v>8.7259872883672773E-3</v>
      </c>
      <c r="M2682" s="183">
        <f>IFERROR(_xll.qlIndexFixing(Index1Y,$H2682,TRUE,_xll.ohTrigger(RecalcTrigger,Trigger1Y)),NA())</f>
        <v>9.8663013114733012E-3</v>
      </c>
      <c r="N2682" s="182">
        <f>IFERROR(_xll.qlIndexFixing(ONIndex1M,I2682,TRUE,_xll.ohTrigger(RecalcTrigger,Trigger1M)),NA())</f>
        <v>9.3479396708939788E-3</v>
      </c>
      <c r="O2682" s="44">
        <f>IFERROR(_xll.qlIndexFixing(ONIndex3M,I2682,TRUE,_xll.ohTrigger(RecalcTrigger,Trigger3M)),NA())</f>
        <v>9.6112776125067967E-3</v>
      </c>
      <c r="P2682" s="44">
        <f>IFERROR(_xll.qlIndexFixing(ONIndex6M,I2682,TRUE,_xll.ohTrigger(RecalcTrigger,Trigger6M)),NA())</f>
        <v>8.6931605706741522E-3</v>
      </c>
      <c r="Q2682" s="183">
        <f>IFERROR(_xll.qlIndexFixing(ONIndex1Y,I2682,TRUE,_xll.ohTrigger(RecalcTrigger,Trigger1Y)),NA())</f>
        <v>9.9788635662623193E-3</v>
      </c>
    </row>
    <row r="2683" spans="2:17" x14ac:dyDescent="0.2">
      <c r="B2683" s="39" t="s">
        <v>42</v>
      </c>
      <c r="D2683" s="42">
        <f>_xll.qlCalendarAdvance(Calendar,$D2682,B2683,"f",FALSE)</f>
        <v>58327</v>
      </c>
      <c r="E2683" s="177">
        <f>_xll.qlInterestRateIndexValueDate(IndexON,D2683)</f>
        <v>58327</v>
      </c>
      <c r="F2683" s="193">
        <f>IFERROR(_xll.qlIndexFixing(IndexON,D2683,TRUE,_xll.ohTrigger(RecalcTrigger,TriggerON)),NA())</f>
        <v>9.4383417885257614E-3</v>
      </c>
      <c r="H2683" s="42">
        <f>_xll.qlCalendarAdvance(Calendar,$H2682,B2683,"f",FALSE)</f>
        <v>58327</v>
      </c>
      <c r="I2683" s="177">
        <f>_xll.qlInterestRateIndexValueDate(Index1M,$H2683)</f>
        <v>58329</v>
      </c>
      <c r="J2683" s="182">
        <f>IFERROR(_xll.qlIndexFixing(Index1M,$H2683,TRUE,_xll.ohTrigger(RecalcTrigger,Trigger1M)),NA())</f>
        <v>9.3368445764133168E-3</v>
      </c>
      <c r="K2683" s="44">
        <f>IFERROR(_xll.qlIndexFixing(Index3M,H2683,TRUE,_xll.ohTrigger(RecalcTrigger,Trigger3M)),NA())</f>
        <v>9.571883163823406E-3</v>
      </c>
      <c r="L2683" s="44">
        <f>IFERROR(_xll.qlIndexFixing(Index6M,$H2683,TRUE,_xll.ohTrigger(RecalcTrigger,Trigger6M)),NA())</f>
        <v>8.7279847835558724E-3</v>
      </c>
      <c r="M2683" s="183">
        <f>IFERROR(_xll.qlIndexFixing(Index1Y,$H2683,TRUE,_xll.ohTrigger(RecalcTrigger,Trigger1Y)),NA())</f>
        <v>9.860234889606934E-3</v>
      </c>
      <c r="N2683" s="182">
        <f>IFERROR(_xll.qlIndexFixing(ONIndex1M,I2683,TRUE,_xll.ohTrigger(RecalcTrigger,Trigger1M)),NA())</f>
        <v>9.3422846794588565E-3</v>
      </c>
      <c r="O2683" s="44">
        <f>IFERROR(_xll.qlIndexFixing(ONIndex3M,I2683,TRUE,_xll.ohTrigger(RecalcTrigger,Trigger3M)),NA())</f>
        <v>9.6037194902987011E-3</v>
      </c>
      <c r="P2683" s="44">
        <f>IFERROR(_xll.qlIndexFixing(ONIndex6M,I2683,TRUE,_xll.ohTrigger(RecalcTrigger,Trigger6M)),NA())</f>
        <v>8.6927034294692618E-3</v>
      </c>
      <c r="Q2683" s="183">
        <f>IFERROR(_xll.qlIndexFixing(ONIndex1Y,I2683,TRUE,_xll.ohTrigger(RecalcTrigger,Trigger1Y)),NA())</f>
        <v>9.9719845950296815E-3</v>
      </c>
    </row>
    <row r="2684" spans="2:17" x14ac:dyDescent="0.2">
      <c r="B2684" s="39" t="s">
        <v>42</v>
      </c>
      <c r="D2684" s="42">
        <f>_xll.qlCalendarAdvance(Calendar,$D2683,B2684,"f",FALSE)</f>
        <v>58334</v>
      </c>
      <c r="E2684" s="177">
        <f>_xll.qlInterestRateIndexValueDate(IndexON,D2684)</f>
        <v>58334</v>
      </c>
      <c r="F2684" s="193">
        <f>IFERROR(_xll.qlIndexFixing(IndexON,D2684,TRUE,_xll.ohTrigger(RecalcTrigger,TriggerON)),NA())</f>
        <v>9.4383417884458254E-3</v>
      </c>
      <c r="H2684" s="42">
        <f>_xll.qlCalendarAdvance(Calendar,$H2683,B2684,"f",FALSE)</f>
        <v>58334</v>
      </c>
      <c r="I2684" s="177">
        <f>_xll.qlInterestRateIndexValueDate(Index1M,$H2684)</f>
        <v>58336</v>
      </c>
      <c r="J2684" s="182">
        <f>IFERROR(_xll.qlIndexFixing(Index1M,$H2684,TRUE,_xll.ohTrigger(RecalcTrigger,Trigger1M)),NA())</f>
        <v>9.3312711075344001E-3</v>
      </c>
      <c r="K2684" s="44">
        <f>IFERROR(_xll.qlIndexFixing(Index3M,H2684,TRUE,_xll.ohTrigger(RecalcTrigger,Trigger3M)),NA())</f>
        <v>9.5645606319344316E-3</v>
      </c>
      <c r="L2684" s="44">
        <f>IFERROR(_xll.qlIndexFixing(Index6M,$H2684,TRUE,_xll.ohTrigger(RecalcTrigger,Trigger6M)),NA())</f>
        <v>8.7301825701556167E-3</v>
      </c>
      <c r="M2684" s="183">
        <f>IFERROR(_xll.qlIndexFixing(Index1Y,$H2684,TRUE,_xll.ohTrigger(RecalcTrigger,Trigger1Y)),NA())</f>
        <v>9.8542034904281414E-3</v>
      </c>
      <c r="N2684" s="182">
        <f>IFERROR(_xll.qlIndexFixing(ONIndex1M,I2684,TRUE,_xll.ohTrigger(RecalcTrigger,Trigger1M)),NA())</f>
        <v>9.3366621528545579E-3</v>
      </c>
      <c r="O2684" s="44">
        <f>IFERROR(_xll.qlIndexFixing(ONIndex3M,I2684,TRUE,_xll.ohTrigger(RecalcTrigger,Trigger3M)),NA())</f>
        <v>9.5961979709713319E-3</v>
      </c>
      <c r="P2684" s="44">
        <f>IFERROR(_xll.qlIndexFixing(ONIndex6M,I2684,TRUE,_xll.ohTrigger(RecalcTrigger,Trigger6M)),NA())</f>
        <v>8.6924415475131411E-3</v>
      </c>
      <c r="Q2684" s="183">
        <f>IFERROR(_xll.qlIndexFixing(ONIndex1Y,I2684,TRUE,_xll.ohTrigger(RecalcTrigger,Trigger1Y)),NA())</f>
        <v>9.9651385324328601E-3</v>
      </c>
    </row>
    <row r="2685" spans="2:17" x14ac:dyDescent="0.2">
      <c r="B2685" s="39" t="s">
        <v>42</v>
      </c>
      <c r="D2685" s="42">
        <f>_xll.qlCalendarAdvance(Calendar,$D2684,B2685,"f",FALSE)</f>
        <v>58341</v>
      </c>
      <c r="E2685" s="177">
        <f>_xll.qlInterestRateIndexValueDate(IndexON,D2685)</f>
        <v>58341</v>
      </c>
      <c r="F2685" s="193">
        <f>IFERROR(_xll.qlIndexFixing(IndexON,D2685,TRUE,_xll.ohTrigger(RecalcTrigger,TriggerON)),NA())</f>
        <v>9.4383417884458254E-3</v>
      </c>
      <c r="H2685" s="42">
        <f>_xll.qlCalendarAdvance(Calendar,$H2684,B2685,"f",FALSE)</f>
        <v>58341</v>
      </c>
      <c r="I2685" s="177">
        <f>_xll.qlInterestRateIndexValueDate(Index1M,$H2685)</f>
        <v>58343</v>
      </c>
      <c r="J2685" s="182">
        <f>IFERROR(_xll.qlIndexFixing(Index1M,$H2685,TRUE,_xll.ohTrigger(RecalcTrigger,Trigger1M)),NA())</f>
        <v>9.3257303051574869E-3</v>
      </c>
      <c r="K2685" s="44">
        <f>IFERROR(_xll.qlIndexFixing(Index3M,H2685,TRUE,_xll.ohTrigger(RecalcTrigger,Trigger3M)),NA())</f>
        <v>9.5557311146675598E-3</v>
      </c>
      <c r="L2685" s="44">
        <f>IFERROR(_xll.qlIndexFixing(Index6M,$H2685,TRUE,_xll.ohTrigger(RecalcTrigger,Trigger6M)),NA())</f>
        <v>8.7325809865419907E-3</v>
      </c>
      <c r="M2685" s="183">
        <f>IFERROR(_xll.qlIndexFixing(Index1Y,$H2685,TRUE,_xll.ohTrigger(RecalcTrigger,Trigger1Y)),NA())</f>
        <v>9.8482071813964425E-3</v>
      </c>
      <c r="N2685" s="182">
        <f>IFERROR(_xll.qlIndexFixing(ONIndex1M,I2685,TRUE,_xll.ohTrigger(RecalcTrigger,Trigger1M)),NA())</f>
        <v>9.3310721563089061E-3</v>
      </c>
      <c r="O2685" s="44">
        <f>IFERROR(_xll.qlIndexFixing(ONIndex3M,I2685,TRUE,_xll.ohTrigger(RecalcTrigger,Trigger3M)),NA())</f>
        <v>9.5887131309435603E-3</v>
      </c>
      <c r="P2685" s="44">
        <f>IFERROR(_xll.qlIndexFixing(ONIndex6M,I2685,TRUE,_xll.ohTrigger(RecalcTrigger,Trigger6M)),NA())</f>
        <v>8.6923752609369132E-3</v>
      </c>
      <c r="Q2685" s="183">
        <f>IFERROR(_xll.qlIndexFixing(ONIndex1Y,I2685,TRUE,_xll.ohTrigger(RecalcTrigger,Trigger1Y)),NA())</f>
        <v>9.9583254458579518E-3</v>
      </c>
    </row>
    <row r="2686" spans="2:17" x14ac:dyDescent="0.2">
      <c r="B2686" s="39" t="s">
        <v>42</v>
      </c>
      <c r="D2686" s="42">
        <f>_xll.qlCalendarAdvance(Calendar,$D2685,B2686,"f",FALSE)</f>
        <v>58348</v>
      </c>
      <c r="E2686" s="177">
        <f>_xll.qlInterestRateIndexValueDate(IndexON,D2686)</f>
        <v>58348</v>
      </c>
      <c r="F2686" s="193">
        <f>IFERROR(_xll.qlIndexFixing(IndexON,D2686,TRUE,_xll.ohTrigger(RecalcTrigger,TriggerON)),NA())</f>
        <v>9.4383417884458254E-3</v>
      </c>
      <c r="H2686" s="42">
        <f>_xll.qlCalendarAdvance(Calendar,$H2685,B2686,"f",FALSE)</f>
        <v>58348</v>
      </c>
      <c r="I2686" s="177">
        <f>_xll.qlInterestRateIndexValueDate(Index1M,$H2686)</f>
        <v>58350</v>
      </c>
      <c r="J2686" s="182">
        <f>IFERROR(_xll.qlIndexFixing(Index1M,$H2686,TRUE,_xll.ohTrigger(RecalcTrigger,Trigger1M)),NA())</f>
        <v>9.3202222346927543E-3</v>
      </c>
      <c r="K2686" s="44">
        <f>IFERROR(_xll.qlIndexFixing(Index3M,H2686,TRUE,_xll.ohTrigger(RecalcTrigger,Trigger3M)),NA())</f>
        <v>9.5496434197833487E-3</v>
      </c>
      <c r="L2686" s="44">
        <f>IFERROR(_xll.qlIndexFixing(Index6M,$H2686,TRUE,_xll.ohTrigger(RecalcTrigger,Trigger6M)),NA())</f>
        <v>8.7355420555963355E-3</v>
      </c>
      <c r="M2686" s="183">
        <f>IFERROR(_xll.qlIndexFixing(Index1Y,$H2686,TRUE,_xll.ohTrigger(RecalcTrigger,Trigger1Y)),NA())</f>
        <v>9.8422460299730889E-3</v>
      </c>
      <c r="N2686" s="182">
        <f>IFERROR(_xll.qlIndexFixing(ONIndex1M,I2686,TRUE,_xll.ohTrigger(RecalcTrigger,Trigger1M)),NA())</f>
        <v>9.3255147554494044E-3</v>
      </c>
      <c r="O2686" s="44">
        <f>IFERROR(_xll.qlIndexFixing(ONIndex3M,I2686,TRUE,_xll.ohTrigger(RecalcTrigger,Trigger3M)),NA())</f>
        <v>9.5812650467141935E-3</v>
      </c>
      <c r="P2686" s="44">
        <f>IFERROR(_xll.qlIndexFixing(ONIndex6M,I2686,TRUE,_xll.ohTrigger(RecalcTrigger,Trigger6M)),NA())</f>
        <v>8.6925049060315729E-3</v>
      </c>
      <c r="Q2686" s="183">
        <f>IFERROR(_xll.qlIndexFixing(ONIndex1Y,I2686,TRUE,_xll.ohTrigger(RecalcTrigger,Trigger1Y)),NA())</f>
        <v>9.9515454029308614E-3</v>
      </c>
    </row>
    <row r="2687" spans="2:17" x14ac:dyDescent="0.2">
      <c r="B2687" s="39" t="s">
        <v>42</v>
      </c>
      <c r="D2687" s="42">
        <f>_xll.qlCalendarAdvance(Calendar,$D2686,B2687,"f",FALSE)</f>
        <v>58355</v>
      </c>
      <c r="E2687" s="177">
        <f>_xll.qlInterestRateIndexValueDate(IndexON,D2687)</f>
        <v>58355</v>
      </c>
      <c r="F2687" s="193">
        <f>IFERROR(_xll.qlIndexFixing(IndexON,D2687,TRUE,_xll.ohTrigger(RecalcTrigger,TriggerON)),NA())</f>
        <v>9.4383417885257614E-3</v>
      </c>
      <c r="H2687" s="42">
        <f>_xll.qlCalendarAdvance(Calendar,$H2686,B2687,"f",FALSE)</f>
        <v>58355</v>
      </c>
      <c r="I2687" s="177">
        <f>_xll.qlInterestRateIndexValueDate(Index1M,$H2687)</f>
        <v>58357</v>
      </c>
      <c r="J2687" s="182">
        <f>IFERROR(_xll.qlIndexFixing(Index1M,$H2687,TRUE,_xll.ohTrigger(RecalcTrigger,Trigger1M)),NA())</f>
        <v>9.3147469615478817E-3</v>
      </c>
      <c r="K2687" s="44">
        <f>IFERROR(_xll.qlIndexFixing(Index3M,H2687,TRUE,_xll.ohTrigger(RecalcTrigger,Trigger3M)),NA())</f>
        <v>9.5424352984687377E-3</v>
      </c>
      <c r="L2687" s="44">
        <f>IFERROR(_xll.qlIndexFixing(Index6M,$H2687,TRUE,_xll.ohTrigger(RecalcTrigger,Trigger6M)),NA())</f>
        <v>8.738357312018637E-3</v>
      </c>
      <c r="M2687" s="183">
        <f>IFERROR(_xll.qlIndexFixing(Index1Y,$H2687,TRUE,_xll.ohTrigger(RecalcTrigger,Trigger1Y)),NA())</f>
        <v>9.8363201036223771E-3</v>
      </c>
      <c r="N2687" s="182">
        <f>IFERROR(_xll.qlIndexFixing(ONIndex1M,I2687,TRUE,_xll.ohTrigger(RecalcTrigger,Trigger1M)),NA())</f>
        <v>9.3199900155838122E-3</v>
      </c>
      <c r="O2687" s="44">
        <f>IFERROR(_xll.qlIndexFixing(ONIndex3M,I2687,TRUE,_xll.ohTrigger(RecalcTrigger,Trigger3M)),NA())</f>
        <v>9.5738537944622948E-3</v>
      </c>
      <c r="P2687" s="44">
        <f>IFERROR(_xll.qlIndexFixing(ONIndex6M,I2687,TRUE,_xll.ohTrigger(RecalcTrigger,Trigger6M)),NA())</f>
        <v>8.6928308191680514E-3</v>
      </c>
      <c r="Q2687" s="183">
        <f>IFERROR(_xll.qlIndexFixing(ONIndex1Y,I2687,TRUE,_xll.ohTrigger(RecalcTrigger,Trigger1Y)),NA())</f>
        <v>9.9447984709577497E-3</v>
      </c>
    </row>
    <row r="2688" spans="2:17" x14ac:dyDescent="0.2">
      <c r="B2688" s="39" t="s">
        <v>42</v>
      </c>
      <c r="D2688" s="42">
        <f>_xll.qlCalendarAdvance(Calendar,$D2687,B2688,"f",FALSE)</f>
        <v>58362</v>
      </c>
      <c r="E2688" s="177">
        <f>_xll.qlInterestRateIndexValueDate(IndexON,D2688)</f>
        <v>58362</v>
      </c>
      <c r="F2688" s="193">
        <f>IFERROR(_xll.qlIndexFixing(IndexON,D2688,TRUE,_xll.ohTrigger(RecalcTrigger,TriggerON)),NA())</f>
        <v>9.4383417884458254E-3</v>
      </c>
      <c r="H2688" s="42">
        <f>_xll.qlCalendarAdvance(Calendar,$H2687,B2688,"f",FALSE)</f>
        <v>58362</v>
      </c>
      <c r="I2688" s="177">
        <f>_xll.qlInterestRateIndexValueDate(Index1M,$H2688)</f>
        <v>58364</v>
      </c>
      <c r="J2688" s="182">
        <f>IFERROR(_xll.qlIndexFixing(Index1M,$H2688,TRUE,_xll.ohTrigger(RecalcTrigger,Trigger1M)),NA())</f>
        <v>9.3093045511280503E-3</v>
      </c>
      <c r="K2688" s="44">
        <f>IFERROR(_xll.qlIndexFixing(Index3M,H2688,TRUE,_xll.ohTrigger(RecalcTrigger,Trigger3M)),NA())</f>
        <v>9.5352646420948425E-3</v>
      </c>
      <c r="L2688" s="44">
        <f>IFERROR(_xll.qlIndexFixing(Index6M,$H2688,TRUE,_xll.ohTrigger(RecalcTrigger,Trigger6M)),NA())</f>
        <v>8.7429516692812907E-3</v>
      </c>
      <c r="M2688" s="183">
        <f>IFERROR(_xll.qlIndexFixing(Index1Y,$H2688,TRUE,_xll.ohTrigger(RecalcTrigger,Trigger1Y)),NA())</f>
        <v>9.8304294698103398E-3</v>
      </c>
      <c r="N2688" s="182">
        <f>IFERROR(_xll.qlIndexFixing(ONIndex1M,I2688,TRUE,_xll.ohTrigger(RecalcTrigger,Trigger1M)),NA())</f>
        <v>9.3144980019399526E-3</v>
      </c>
      <c r="O2688" s="44">
        <f>IFERROR(_xll.qlIndexFixing(ONIndex3M,I2688,TRUE,_xll.ohTrigger(RecalcTrigger,Trigger3M)),NA())</f>
        <v>9.5664794508465434E-3</v>
      </c>
      <c r="P2688" s="44">
        <f>IFERROR(_xll.qlIndexFixing(ONIndex6M,I2688,TRUE,_xll.ohTrigger(RecalcTrigger,Trigger6M)),NA())</f>
        <v>8.6933533362376636E-3</v>
      </c>
      <c r="Q2688" s="183">
        <f>IFERROR(_xll.qlIndexFixing(ONIndex1Y,I2688,TRUE,_xll.ohTrigger(RecalcTrigger,Trigger1Y)),NA())</f>
        <v>9.9380847173247133E-3</v>
      </c>
    </row>
    <row r="2689" spans="2:17" x14ac:dyDescent="0.2">
      <c r="B2689" s="39" t="s">
        <v>42</v>
      </c>
      <c r="D2689" s="42">
        <f>_xll.qlCalendarAdvance(Calendar,$D2688,B2689,"f",FALSE)</f>
        <v>58369</v>
      </c>
      <c r="E2689" s="177">
        <f>_xll.qlInterestRateIndexValueDate(IndexON,D2689)</f>
        <v>58369</v>
      </c>
      <c r="F2689" s="193">
        <f>IFERROR(_xll.qlIndexFixing(IndexON,D2689,TRUE,_xll.ohTrigger(RecalcTrigger,TriggerON)),NA())</f>
        <v>9.4383417885257614E-3</v>
      </c>
      <c r="H2689" s="42">
        <f>_xll.qlCalendarAdvance(Calendar,$H2688,B2689,"f",FALSE)</f>
        <v>58369</v>
      </c>
      <c r="I2689" s="177">
        <f>_xll.qlInterestRateIndexValueDate(Index1M,$H2689)</f>
        <v>58371</v>
      </c>
      <c r="J2689" s="182">
        <f>IFERROR(_xll.qlIndexFixing(Index1M,$H2689,TRUE,_xll.ohTrigger(RecalcTrigger,Trigger1M)),NA())</f>
        <v>9.3038950688434374E-3</v>
      </c>
      <c r="K2689" s="44">
        <f>IFERROR(_xll.qlIndexFixing(Index3M,H2689,TRUE,_xll.ohTrigger(RecalcTrigger,Trigger3M)),NA())</f>
        <v>9.5281315270779252E-3</v>
      </c>
      <c r="L2689" s="44">
        <f>IFERROR(_xll.qlIndexFixing(Index6M,$H2689,TRUE,_xll.ohTrigger(RecalcTrigger,Trigger6M)),NA())</f>
        <v>8.7445931866811794E-3</v>
      </c>
      <c r="M2689" s="183">
        <f>IFERROR(_xll.qlIndexFixing(Index1Y,$H2689,TRUE,_xll.ohTrigger(RecalcTrigger,Trigger1Y)),NA())</f>
        <v>9.8245741960045294E-3</v>
      </c>
      <c r="N2689" s="182">
        <f>IFERROR(_xll.qlIndexFixing(ONIndex1M,I2689,TRUE,_xll.ohTrigger(RecalcTrigger,Trigger1M)),NA())</f>
        <v>9.309038780305201E-3</v>
      </c>
      <c r="O2689" s="44">
        <f>IFERROR(_xll.qlIndexFixing(ONIndex3M,I2689,TRUE,_xll.ohTrigger(RecalcTrigger,Trigger3M)),NA())</f>
        <v>9.5591420923657466E-3</v>
      </c>
      <c r="P2689" s="44">
        <f>IFERROR(_xll.qlIndexFixing(ONIndex6M,I2689,TRUE,_xll.ohTrigger(RecalcTrigger,Trigger6M)),NA())</f>
        <v>8.6940727938511486E-3</v>
      </c>
      <c r="Q2689" s="183">
        <f>IFERROR(_xll.qlIndexFixing(ONIndex1Y,I2689,TRUE,_xll.ohTrigger(RecalcTrigger,Trigger1Y)),NA())</f>
        <v>9.9314042095777211E-3</v>
      </c>
    </row>
    <row r="2690" spans="2:17" x14ac:dyDescent="0.2">
      <c r="B2690" s="39" t="s">
        <v>42</v>
      </c>
      <c r="D2690" s="42">
        <f>_xll.qlCalendarAdvance(Calendar,$D2689,B2690,"f",FALSE)</f>
        <v>58376</v>
      </c>
      <c r="E2690" s="177">
        <f>_xll.qlInterestRateIndexValueDate(IndexON,D2690)</f>
        <v>58376</v>
      </c>
      <c r="F2690" s="193">
        <f>IFERROR(_xll.qlIndexFixing(IndexON,D2690,TRUE,_xll.ohTrigger(RecalcTrigger,TriggerON)),NA())</f>
        <v>9.4383417885257614E-3</v>
      </c>
      <c r="H2690" s="42">
        <f>_xll.qlCalendarAdvance(Calendar,$H2689,B2690,"f",FALSE)</f>
        <v>58376</v>
      </c>
      <c r="I2690" s="177">
        <f>_xll.qlInterestRateIndexValueDate(Index1M,$H2690)</f>
        <v>58378</v>
      </c>
      <c r="J2690" s="182">
        <f>IFERROR(_xll.qlIndexFixing(Index1M,$H2690,TRUE,_xll.ohTrigger(RecalcTrigger,Trigger1M)),NA())</f>
        <v>9.2993025219263673E-3</v>
      </c>
      <c r="K2690" s="44">
        <f>IFERROR(_xll.qlIndexFixing(Index3M,H2690,TRUE,_xll.ohTrigger(RecalcTrigger,Trigger3M)),NA())</f>
        <v>9.5210360298420733E-3</v>
      </c>
      <c r="L2690" s="44">
        <f>IFERROR(_xll.qlIndexFixing(Index6M,$H2690,TRUE,_xll.ohTrigger(RecalcTrigger,Trigger6M)),NA())</f>
        <v>8.7480144822764238E-3</v>
      </c>
      <c r="M2690" s="183">
        <f>IFERROR(_xll.qlIndexFixing(Index1Y,$H2690,TRUE,_xll.ohTrigger(RecalcTrigger,Trigger1Y)),NA())</f>
        <v>9.819531745271037E-3</v>
      </c>
      <c r="N2690" s="182">
        <f>IFERROR(_xll.qlIndexFixing(ONIndex1M,I2690,TRUE,_xll.ohTrigger(RecalcTrigger,Trigger1M)),NA())</f>
        <v>9.3036124158274447E-3</v>
      </c>
      <c r="O2690" s="44">
        <f>IFERROR(_xll.qlIndexFixing(ONIndex3M,I2690,TRUE,_xll.ohTrigger(RecalcTrigger,Trigger3M)),NA())</f>
        <v>9.5518417953588397E-3</v>
      </c>
      <c r="P2690" s="44">
        <f>IFERROR(_xll.qlIndexFixing(ONIndex6M,I2690,TRUE,_xll.ohTrigger(RecalcTrigger,Trigger6M)),NA())</f>
        <v>8.6949895281396294E-3</v>
      </c>
      <c r="Q2690" s="183">
        <f>IFERROR(_xll.qlIndexFixing(ONIndex1Y,I2690,TRUE,_xll.ohTrigger(RecalcTrigger,Trigger1Y)),NA())</f>
        <v>9.9247570151028697E-3</v>
      </c>
    </row>
    <row r="2691" spans="2:17" x14ac:dyDescent="0.2">
      <c r="B2691" s="39" t="s">
        <v>42</v>
      </c>
      <c r="D2691" s="42">
        <f>_xll.qlCalendarAdvance(Calendar,$D2690,B2691,"f",FALSE)</f>
        <v>58383</v>
      </c>
      <c r="E2691" s="177">
        <f>_xll.qlInterestRateIndexValueDate(IndexON,D2691)</f>
        <v>58383</v>
      </c>
      <c r="F2691" s="193">
        <f>IFERROR(_xll.qlIndexFixing(IndexON,D2691,TRUE,_xll.ohTrigger(RecalcTrigger,TriggerON)),NA())</f>
        <v>9.4383417885257614E-3</v>
      </c>
      <c r="H2691" s="42">
        <f>_xll.qlCalendarAdvance(Calendar,$H2690,B2691,"f",FALSE)</f>
        <v>58383</v>
      </c>
      <c r="I2691" s="177">
        <f>_xll.qlInterestRateIndexValueDate(Index1M,$H2691)</f>
        <v>58385</v>
      </c>
      <c r="J2691" s="182">
        <f>IFERROR(_xll.qlIndexFixing(Index1M,$H2691,TRUE,_xll.ohTrigger(RecalcTrigger,Trigger1M)),NA())</f>
        <v>9.2931751503055882E-3</v>
      </c>
      <c r="K2691" s="44">
        <f>IFERROR(_xll.qlIndexFixing(Index3M,H2691,TRUE,_xll.ohTrigger(RecalcTrigger,Trigger3M)),NA())</f>
        <v>9.5139782268113694E-3</v>
      </c>
      <c r="L2691" s="44">
        <f>IFERROR(_xll.qlIndexFixing(Index6M,$H2691,TRUE,_xll.ohTrigger(RecalcTrigger,Trigger6M)),NA())</f>
        <v>8.751203667344264E-3</v>
      </c>
      <c r="M2691" s="183">
        <f>IFERROR(_xll.qlIndexFixing(Index1Y,$H2691,TRUE,_xll.ohTrigger(RecalcTrigger,Trigger1Y)),NA())</f>
        <v>9.8129699982952706E-3</v>
      </c>
      <c r="N2691" s="182">
        <f>IFERROR(_xll.qlIndexFixing(ONIndex1M,I2691,TRUE,_xll.ohTrigger(RecalcTrigger,Trigger1M)),NA())</f>
        <v>9.2982189738943788E-3</v>
      </c>
      <c r="O2691" s="44">
        <f>IFERROR(_xll.qlIndexFixing(ONIndex3M,I2691,TRUE,_xll.ohTrigger(RecalcTrigger,Trigger3M)),NA())</f>
        <v>9.5445786361647578E-3</v>
      </c>
      <c r="P2691" s="44">
        <f>IFERROR(_xll.qlIndexFixing(ONIndex6M,I2691,TRUE,_xll.ohTrigger(RecalcTrigger,Trigger6M)),NA())</f>
        <v>8.696103875154293E-3</v>
      </c>
      <c r="Q2691" s="183">
        <f>IFERROR(_xll.qlIndexFixing(ONIndex1Y,I2691,TRUE,_xll.ohTrigger(RecalcTrigger,Trigger1Y)),NA())</f>
        <v>9.9181432011263837E-3</v>
      </c>
    </row>
    <row r="2692" spans="2:17" x14ac:dyDescent="0.2">
      <c r="B2692" s="39" t="s">
        <v>42</v>
      </c>
      <c r="D2692" s="42">
        <f>_xll.qlCalendarAdvance(Calendar,$D2691,B2692,"f",FALSE)</f>
        <v>58390</v>
      </c>
      <c r="E2692" s="177">
        <f>_xll.qlInterestRateIndexValueDate(IndexON,D2692)</f>
        <v>58390</v>
      </c>
      <c r="F2692" s="193">
        <f>IFERROR(_xll.qlIndexFixing(IndexON,D2692,TRUE,_xll.ohTrigger(RecalcTrigger,TriggerON)),NA())</f>
        <v>9.4383417884458254E-3</v>
      </c>
      <c r="H2692" s="42">
        <f>_xll.qlCalendarAdvance(Calendar,$H2691,B2692,"f",FALSE)</f>
        <v>58390</v>
      </c>
      <c r="I2692" s="177">
        <f>_xll.qlInterestRateIndexValueDate(Index1M,$H2692)</f>
        <v>58392</v>
      </c>
      <c r="J2692" s="182">
        <f>IFERROR(_xll.qlIndexFixing(Index1M,$H2692,TRUE,_xll.ohTrigger(RecalcTrigger,Trigger1M)),NA())</f>
        <v>9.2878648448677104E-3</v>
      </c>
      <c r="K2692" s="44">
        <f>IFERROR(_xll.qlIndexFixing(Index3M,H2692,TRUE,_xll.ohTrigger(RecalcTrigger,Trigger3M)),NA())</f>
        <v>9.5069581944090317E-3</v>
      </c>
      <c r="L2692" s="44">
        <f>IFERROR(_xll.qlIndexFixing(Index6M,$H2692,TRUE,_xll.ohTrigger(RecalcTrigger,Trigger6M)),NA())</f>
        <v>8.7550159720495898E-3</v>
      </c>
      <c r="M2692" s="183">
        <f>IFERROR(_xll.qlIndexFixing(Index1Y,$H2692,TRUE,_xll.ohTrigger(RecalcTrigger,Trigger1Y)),NA())</f>
        <v>9.8072212093390943E-3</v>
      </c>
      <c r="N2692" s="182">
        <f>IFERROR(_xll.qlIndexFixing(ONIndex1M,I2692,TRUE,_xll.ohTrigger(RecalcTrigger,Trigger1M)),NA())</f>
        <v>9.2928585198137625E-3</v>
      </c>
      <c r="O2692" s="44">
        <f>IFERROR(_xll.qlIndexFixing(ONIndex3M,I2692,TRUE,_xll.ohTrigger(RecalcTrigger,Trigger3M)),NA())</f>
        <v>9.5373526913622442E-3</v>
      </c>
      <c r="P2692" s="44">
        <f>IFERROR(_xll.qlIndexFixing(ONIndex6M,I2692,TRUE,_xll.ohTrigger(RecalcTrigger,Trigger6M)),NA())</f>
        <v>8.6974161713460063E-3</v>
      </c>
      <c r="Q2692" s="183">
        <f>IFERROR(_xll.qlIndexFixing(ONIndex1Y,I2692,TRUE,_xll.ohTrigger(RecalcTrigger,Trigger1Y)),NA())</f>
        <v>9.911562835274168E-3</v>
      </c>
    </row>
    <row r="2693" spans="2:17" x14ac:dyDescent="0.2">
      <c r="B2693" s="39" t="s">
        <v>42</v>
      </c>
      <c r="D2693" s="42">
        <f>_xll.qlCalendarAdvance(Calendar,$D2692,B2693,"f",FALSE)</f>
        <v>58397</v>
      </c>
      <c r="E2693" s="177">
        <f>_xll.qlInterestRateIndexValueDate(IndexON,D2693)</f>
        <v>58397</v>
      </c>
      <c r="F2693" s="193">
        <f>IFERROR(_xll.qlIndexFixing(IndexON,D2693,TRUE,_xll.ohTrigger(RecalcTrigger,TriggerON)),NA())</f>
        <v>9.4383417884458254E-3</v>
      </c>
      <c r="H2693" s="42">
        <f>_xll.qlCalendarAdvance(Calendar,$H2692,B2693,"f",FALSE)</f>
        <v>58397</v>
      </c>
      <c r="I2693" s="177">
        <f>_xll.qlInterestRateIndexValueDate(Index1M,$H2693)</f>
        <v>58399</v>
      </c>
      <c r="J2693" s="182">
        <f>IFERROR(_xll.qlIndexFixing(Index1M,$H2693,TRUE,_xll.ohTrigger(RecalcTrigger,Trigger1M)),NA())</f>
        <v>9.2825877291932701E-3</v>
      </c>
      <c r="K2693" s="44">
        <f>IFERROR(_xll.qlIndexFixing(Index3M,H2693,TRUE,_xll.ohTrigger(RecalcTrigger,Trigger3M)),NA())</f>
        <v>9.4999760090574027E-3</v>
      </c>
      <c r="L2693" s="44">
        <f>IFERROR(_xll.qlIndexFixing(Index6M,$H2693,TRUE,_xll.ohTrigger(RecalcTrigger,Trigger6M)),NA())</f>
        <v>8.7590316158240155E-3</v>
      </c>
      <c r="M2693" s="183">
        <f>IFERROR(_xll.qlIndexFixing(Index1Y,$H2693,TRUE,_xll.ohTrigger(RecalcTrigger,Trigger1Y)),NA())</f>
        <v>9.8015080502834688E-3</v>
      </c>
      <c r="N2693" s="182">
        <f>IFERROR(_xll.qlIndexFixing(ONIndex1M,I2693,TRUE,_xll.ohTrigger(RecalcTrigger,Trigger1M)),NA())</f>
        <v>9.2875311192930354E-3</v>
      </c>
      <c r="O2693" s="44">
        <f>IFERROR(_xll.qlIndexFixing(ONIndex3M,I2693,TRUE,_xll.ohTrigger(RecalcTrigger,Trigger3M)),NA())</f>
        <v>9.5301640373701701E-3</v>
      </c>
      <c r="P2693" s="44">
        <f>IFERROR(_xll.qlIndexFixing(ONIndex6M,I2693,TRUE,_xll.ohTrigger(RecalcTrigger,Trigger6M)),NA())</f>
        <v>8.6989267529258285E-3</v>
      </c>
      <c r="Q2693" s="183">
        <f>IFERROR(_xll.qlIndexFixing(ONIndex1Y,I2693,TRUE,_xll.ohTrigger(RecalcTrigger,Trigger1Y)),NA())</f>
        <v>9.9050159850122554E-3</v>
      </c>
    </row>
    <row r="2694" spans="2:17" x14ac:dyDescent="0.2">
      <c r="B2694" s="39" t="s">
        <v>42</v>
      </c>
      <c r="D2694" s="42">
        <f>_xll.qlCalendarAdvance(Calendar,$D2693,B2694,"f",FALSE)</f>
        <v>58404</v>
      </c>
      <c r="E2694" s="177">
        <f>_xll.qlInterestRateIndexValueDate(IndexON,D2694)</f>
        <v>58404</v>
      </c>
      <c r="F2694" s="193">
        <f>IFERROR(_xll.qlIndexFixing(IndexON,D2694,TRUE,_xll.ohTrigger(RecalcTrigger,TriggerON)),NA())</f>
        <v>9.4383417884458254E-3</v>
      </c>
      <c r="H2694" s="42">
        <f>_xll.qlCalendarAdvance(Calendar,$H2693,B2694,"f",FALSE)</f>
        <v>58404</v>
      </c>
      <c r="I2694" s="177">
        <f>_xll.qlInterestRateIndexValueDate(Index1M,$H2694)</f>
        <v>58406</v>
      </c>
      <c r="J2694" s="182">
        <f>IFERROR(_xll.qlIndexFixing(Index1M,$H2694,TRUE,_xll.ohTrigger(RecalcTrigger,Trigger1M)),NA())</f>
        <v>9.2773438686949428E-3</v>
      </c>
      <c r="K2694" s="44">
        <f>IFERROR(_xll.qlIndexFixing(Index3M,H2694,TRUE,_xll.ohTrigger(RecalcTrigger,Trigger3M)),NA())</f>
        <v>9.4930317471831754E-3</v>
      </c>
      <c r="L2694" s="44">
        <f>IFERROR(_xll.qlIndexFixing(Index6M,$H2694,TRUE,_xll.ohTrigger(RecalcTrigger,Trigger6M)),NA())</f>
        <v>8.7632509376179453E-3</v>
      </c>
      <c r="M2694" s="183">
        <f>IFERROR(_xll.qlIndexFixing(Index1Y,$H2694,TRUE,_xll.ohTrigger(RecalcTrigger,Trigger1Y)),NA())</f>
        <v>9.7958305886081121E-3</v>
      </c>
      <c r="N2694" s="182">
        <f>IFERROR(_xll.qlIndexFixing(ONIndex1M,I2694,TRUE,_xll.ohTrigger(RecalcTrigger,Trigger1M)),NA())</f>
        <v>9.2822368374800845E-3</v>
      </c>
      <c r="O2694" s="44">
        <f>IFERROR(_xll.qlIndexFixing(ONIndex3M,I2694,TRUE,_xll.ohTrigger(RecalcTrigger,Trigger3M)),NA())</f>
        <v>9.5230127506074069E-3</v>
      </c>
      <c r="P2694" s="44">
        <f>IFERROR(_xll.qlIndexFixing(ONIndex6M,I2694,TRUE,_xll.ohTrigger(RecalcTrigger,Trigger6M)),NA())</f>
        <v>8.7006359558650104E-3</v>
      </c>
      <c r="Q2694" s="183">
        <f>IFERROR(_xll.qlIndexFixing(ONIndex1Y,I2694,TRUE,_xll.ohTrigger(RecalcTrigger,Trigger1Y)),NA())</f>
        <v>9.8985027176468066E-3</v>
      </c>
    </row>
    <row r="2695" spans="2:17" x14ac:dyDescent="0.2">
      <c r="B2695" s="39" t="s">
        <v>42</v>
      </c>
      <c r="D2695" s="42">
        <f>_xll.qlCalendarAdvance(Calendar,$D2694,B2695,"f",FALSE)</f>
        <v>58411</v>
      </c>
      <c r="E2695" s="177">
        <f>_xll.qlInterestRateIndexValueDate(IndexON,D2695)</f>
        <v>58411</v>
      </c>
      <c r="F2695" s="193">
        <f>IFERROR(_xll.qlIndexFixing(IndexON,D2695,TRUE,_xll.ohTrigger(RecalcTrigger,TriggerON)),NA())</f>
        <v>9.4383417885257614E-3</v>
      </c>
      <c r="H2695" s="42">
        <f>_xll.qlCalendarAdvance(Calendar,$H2694,B2695,"f",FALSE)</f>
        <v>58411</v>
      </c>
      <c r="I2695" s="177">
        <f>_xll.qlInterestRateIndexValueDate(Index1M,$H2695)</f>
        <v>58413</v>
      </c>
      <c r="J2695" s="182">
        <f>IFERROR(_xll.qlIndexFixing(Index1M,$H2695,TRUE,_xll.ohTrigger(RecalcTrigger,Trigger1M)),NA())</f>
        <v>9.2721333287754115E-3</v>
      </c>
      <c r="K2695" s="44">
        <f>IFERROR(_xll.qlIndexFixing(Index3M,H2695,TRUE,_xll.ohTrigger(RecalcTrigger,Trigger3M)),NA())</f>
        <v>9.4864867132136068E-3</v>
      </c>
      <c r="L2695" s="44">
        <f>IFERROR(_xll.qlIndexFixing(Index6M,$H2695,TRUE,_xll.ohTrigger(RecalcTrigger,Trigger6M)),NA())</f>
        <v>8.7681680957980637E-3</v>
      </c>
      <c r="M2695" s="183">
        <f>IFERROR(_xll.qlIndexFixing(Index1Y,$H2695,TRUE,_xll.ohTrigger(RecalcTrigger,Trigger1Y)),NA())</f>
        <v>9.7901888917938298E-3</v>
      </c>
      <c r="N2695" s="182">
        <f>IFERROR(_xll.qlIndexFixing(ONIndex1M,I2695,TRUE,_xll.ohTrigger(RecalcTrigger,Trigger1M)),NA())</f>
        <v>9.2769757398425412E-3</v>
      </c>
      <c r="O2695" s="44">
        <f>IFERROR(_xll.qlIndexFixing(ONIndex3M,I2695,TRUE,_xll.ohTrigger(RecalcTrigger,Trigger3M)),NA())</f>
        <v>9.5158989076526979E-3</v>
      </c>
      <c r="P2695" s="44">
        <f>IFERROR(_xll.qlIndexFixing(ONIndex6M,I2695,TRUE,_xll.ohTrigger(RecalcTrigger,Trigger6M)),NA())</f>
        <v>8.7025441166943551E-3</v>
      </c>
      <c r="Q2695" s="183">
        <f>IFERROR(_xll.qlIndexFixing(ONIndex1Y,I2695,TRUE,_xll.ohTrigger(RecalcTrigger,Trigger1Y)),NA())</f>
        <v>9.8920231005639181E-3</v>
      </c>
    </row>
    <row r="2696" spans="2:17" x14ac:dyDescent="0.2">
      <c r="B2696" s="39" t="s">
        <v>42</v>
      </c>
      <c r="D2696" s="42">
        <f>_xll.qlCalendarAdvance(Calendar,$D2695,B2696,"f",FALSE)</f>
        <v>58418</v>
      </c>
      <c r="E2696" s="177">
        <f>_xll.qlInterestRateIndexValueDate(IndexON,D2696)</f>
        <v>58418</v>
      </c>
      <c r="F2696" s="193">
        <f>IFERROR(_xll.qlIndexFixing(IndexON,D2696,TRUE,_xll.ohTrigger(RecalcTrigger,TriggerON)),NA())</f>
        <v>9.4383417884458254E-3</v>
      </c>
      <c r="H2696" s="42">
        <f>_xll.qlCalendarAdvance(Calendar,$H2695,B2696,"f",FALSE)</f>
        <v>58418</v>
      </c>
      <c r="I2696" s="177">
        <f>_xll.qlInterestRateIndexValueDate(Index1M,$H2696)</f>
        <v>58420</v>
      </c>
      <c r="J2696" s="182">
        <f>IFERROR(_xll.qlIndexFixing(Index1M,$H2696,TRUE,_xll.ohTrigger(RecalcTrigger,Trigger1M)),NA())</f>
        <v>9.2669561748498497E-3</v>
      </c>
      <c r="K2696" s="44">
        <f>IFERROR(_xll.qlIndexFixing(Index3M,H2696,TRUE,_xll.ohTrigger(RecalcTrigger,Trigger3M)),NA())</f>
        <v>9.4796159741563496E-3</v>
      </c>
      <c r="L2696" s="44">
        <f>IFERROR(_xll.qlIndexFixing(Index6M,$H2696,TRUE,_xll.ohTrigger(RecalcTrigger,Trigger6M)),NA())</f>
        <v>8.7728106183991694E-3</v>
      </c>
      <c r="M2696" s="183">
        <f>IFERROR(_xll.qlIndexFixing(Index1Y,$H2696,TRUE,_xll.ohTrigger(RecalcTrigger,Trigger1Y)),NA())</f>
        <v>9.7845830273248988E-3</v>
      </c>
      <c r="N2696" s="182">
        <f>IFERROR(_xll.qlIndexFixing(ONIndex1M,I2696,TRUE,_xll.ohTrigger(RecalcTrigger,Trigger1M)),NA())</f>
        <v>9.2717478917681007E-3</v>
      </c>
      <c r="O2696" s="44">
        <f>IFERROR(_xll.qlIndexFixing(ONIndex3M,I2696,TRUE,_xll.ohTrigger(RecalcTrigger,Trigger3M)),NA())</f>
        <v>9.5088225847650421E-3</v>
      </c>
      <c r="P2696" s="44">
        <f>IFERROR(_xll.qlIndexFixing(ONIndex6M,I2696,TRUE,_xll.ohTrigger(RecalcTrigger,Trigger6M)),NA())</f>
        <v>8.7046515717048578E-3</v>
      </c>
      <c r="Q2696" s="183">
        <f>IFERROR(_xll.qlIndexFixing(ONIndex1Y,I2696,TRUE,_xll.ohTrigger(RecalcTrigger,Trigger1Y)),NA())</f>
        <v>9.8855772011496867E-3</v>
      </c>
    </row>
    <row r="2697" spans="2:17" x14ac:dyDescent="0.2">
      <c r="B2697" s="39" t="s">
        <v>42</v>
      </c>
      <c r="D2697" s="42">
        <f>_xll.qlCalendarAdvance(Calendar,$D2696,B2697,"f",FALSE)</f>
        <v>58425</v>
      </c>
      <c r="E2697" s="177">
        <f>_xll.qlInterestRateIndexValueDate(IndexON,D2697)</f>
        <v>58425</v>
      </c>
      <c r="F2697" s="193">
        <f>IFERROR(_xll.qlIndexFixing(IndexON,D2697,TRUE,_xll.ohTrigger(RecalcTrigger,TriggerON)),NA())</f>
        <v>9.4383417884458254E-3</v>
      </c>
      <c r="H2697" s="42">
        <f>_xll.qlCalendarAdvance(Calendar,$H2696,B2697,"f",FALSE)</f>
        <v>58425</v>
      </c>
      <c r="I2697" s="177">
        <f>_xll.qlInterestRateIndexValueDate(Index1M,$H2697)</f>
        <v>58427</v>
      </c>
      <c r="J2697" s="182">
        <f>IFERROR(_xll.qlIndexFixing(Index1M,$H2697,TRUE,_xll.ohTrigger(RecalcTrigger,Trigger1M)),NA())</f>
        <v>9.2618124723184425E-3</v>
      </c>
      <c r="K2697" s="44">
        <f>IFERROR(_xll.qlIndexFixing(Index3M,H2697,TRUE,_xll.ohTrigger(RecalcTrigger,Trigger3M)),NA())</f>
        <v>9.472783381260487E-3</v>
      </c>
      <c r="L2697" s="44">
        <f>IFERROR(_xll.qlIndexFixing(Index6M,$H2697,TRUE,_xll.ohTrigger(RecalcTrigger,Trigger6M)),NA())</f>
        <v>8.7776578655361769E-3</v>
      </c>
      <c r="M2697" s="183">
        <f>IFERROR(_xll.qlIndexFixing(Index1Y,$H2697,TRUE,_xll.ohTrigger(RecalcTrigger,Trigger1Y)),NA())</f>
        <v>9.7790130626873358E-3</v>
      </c>
      <c r="N2697" s="182">
        <f>IFERROR(_xll.qlIndexFixing(ONIndex1M,I2697,TRUE,_xll.ohTrigger(RecalcTrigger,Trigger1M)),NA())</f>
        <v>9.2665533588043303E-3</v>
      </c>
      <c r="O2697" s="44">
        <f>IFERROR(_xll.qlIndexFixing(ONIndex3M,I2697,TRUE,_xll.ohTrigger(RecalcTrigger,Trigger3M)),NA())</f>
        <v>9.5017838582833747E-3</v>
      </c>
      <c r="P2697" s="44">
        <f>IFERROR(_xll.qlIndexFixing(ONIndex6M,I2697,TRUE,_xll.ohTrigger(RecalcTrigger,Trigger6M)),NA())</f>
        <v>8.7069586569477053E-3</v>
      </c>
      <c r="Q2697" s="183">
        <f>IFERROR(_xll.qlIndexFixing(ONIndex1Y,I2697,TRUE,_xll.ohTrigger(RecalcTrigger,Trigger1Y)),NA())</f>
        <v>9.8791650871099534E-3</v>
      </c>
    </row>
    <row r="2698" spans="2:17" x14ac:dyDescent="0.2">
      <c r="B2698" s="39" t="s">
        <v>42</v>
      </c>
      <c r="D2698" s="42">
        <f>_xll.qlCalendarAdvance(Calendar,$D2697,B2698,"f",FALSE)</f>
        <v>58432</v>
      </c>
      <c r="E2698" s="177">
        <f>_xll.qlInterestRateIndexValueDate(IndexON,D2698)</f>
        <v>58432</v>
      </c>
      <c r="F2698" s="193">
        <f>IFERROR(_xll.qlIndexFixing(IndexON,D2698,TRUE,_xll.ohTrigger(RecalcTrigger,TriggerON)),NA())</f>
        <v>9.4383417884458254E-3</v>
      </c>
      <c r="H2698" s="42">
        <f>_xll.qlCalendarAdvance(Calendar,$H2697,B2698,"f",FALSE)</f>
        <v>58432</v>
      </c>
      <c r="I2698" s="177">
        <f>_xll.qlInterestRateIndexValueDate(Index1M,$H2698)</f>
        <v>58438</v>
      </c>
      <c r="J2698" s="182">
        <f>IFERROR(_xll.qlIndexFixing(Index1M,$H2698,TRUE,_xll.ohTrigger(RecalcTrigger,Trigger1M)),NA())</f>
        <v>9.2540390722553687E-3</v>
      </c>
      <c r="K2698" s="44">
        <f>IFERROR(_xll.qlIndexFixing(Index3M,H2698,TRUE,_xll.ohTrigger(RecalcTrigger,Trigger3M)),NA())</f>
        <v>9.462123704206472E-3</v>
      </c>
      <c r="L2698" s="44">
        <f>IFERROR(_xll.qlIndexFixing(Index6M,$H2698,TRUE,_xll.ohTrigger(RecalcTrigger,Trigger6M)),NA())</f>
        <v>8.7856894112693547E-3</v>
      </c>
      <c r="M2698" s="183">
        <f>IFERROR(_xll.qlIndexFixing(Index1Y,$H2698,TRUE,_xll.ohTrigger(RecalcTrigger,Trigger1Y)),NA())</f>
        <v>9.7708090773978139E-3</v>
      </c>
      <c r="N2698" s="182">
        <f>IFERROR(_xll.qlIndexFixing(ONIndex1M,I2698,TRUE,_xll.ohTrigger(RecalcTrigger,Trigger1M)),NA())</f>
        <v>9.2596762073160477E-3</v>
      </c>
      <c r="O2698" s="44">
        <f>IFERROR(_xll.qlIndexFixing(ONIndex3M,I2698,TRUE,_xll.ohTrigger(RecalcTrigger,Trigger3M)),NA())</f>
        <v>9.4924168135435139E-3</v>
      </c>
      <c r="P2698" s="44">
        <f>IFERROR(_xll.qlIndexFixing(ONIndex6M,I2698,TRUE,_xll.ohTrigger(RecalcTrigger,Trigger6M)),NA())</f>
        <v>8.7105154976097054E-3</v>
      </c>
      <c r="Q2698" s="183">
        <f>IFERROR(_xll.qlIndexFixing(ONIndex1Y,I2698,TRUE,_xll.ohTrigger(RecalcTrigger,Trigger1Y)),NA())</f>
        <v>9.8706524939595752E-3</v>
      </c>
    </row>
    <row r="2699" spans="2:17" x14ac:dyDescent="0.2">
      <c r="B2699" s="39" t="s">
        <v>42</v>
      </c>
      <c r="D2699" s="42">
        <f>_xll.qlCalendarAdvance(Calendar,$D2698,B2699,"f",FALSE)</f>
        <v>58439</v>
      </c>
      <c r="E2699" s="177">
        <f>_xll.qlInterestRateIndexValueDate(IndexON,D2699)</f>
        <v>58439</v>
      </c>
      <c r="F2699" s="193">
        <f>IFERROR(_xll.qlIndexFixing(IndexON,D2699,TRUE,_xll.ohTrigger(RecalcTrigger,TriggerON)),NA())</f>
        <v>9.4383417884458254E-3</v>
      </c>
      <c r="H2699" s="42">
        <f>_xll.qlCalendarAdvance(Calendar,$H2698,B2699,"f",FALSE)</f>
        <v>58439</v>
      </c>
      <c r="I2699" s="177">
        <f>_xll.qlInterestRateIndexValueDate(Index1M,$H2699)</f>
        <v>58442</v>
      </c>
      <c r="J2699" s="182">
        <f>IFERROR(_xll.qlIndexFixing(Index1M,$H2699,TRUE,_xll.ohTrigger(RecalcTrigger,Trigger1M)),NA())</f>
        <v>9.251143716975968E-3</v>
      </c>
      <c r="K2699" s="44">
        <f>IFERROR(_xll.qlIndexFixing(Index3M,H2699,TRUE,_xll.ohTrigger(RecalcTrigger,Trigger3M)),NA())</f>
        <v>9.4582709175233762E-3</v>
      </c>
      <c r="L2699" s="44">
        <f>IFERROR(_xll.qlIndexFixing(Index6M,$H2699,TRUE,_xll.ohTrigger(RecalcTrigger,Trigger6M)),NA())</f>
        <v>8.7881803408928309E-3</v>
      </c>
      <c r="M2699" s="183">
        <f>IFERROR(_xll.qlIndexFixing(Index1Y,$H2699,TRUE,_xll.ohTrigger(RecalcTrigger,Trigger1Y)),NA())</f>
        <v>9.7674351565024149E-3</v>
      </c>
      <c r="N2699" s="182">
        <f>IFERROR(_xll.qlIndexFixing(ONIndex1M,I2699,TRUE,_xll.ohTrigger(RecalcTrigger,Trigger1M)),NA())</f>
        <v>9.2555347038558722E-3</v>
      </c>
      <c r="O2699" s="44">
        <f>IFERROR(_xll.qlIndexFixing(ONIndex3M,I2699,TRUE,_xll.ohTrigger(RecalcTrigger,Trigger3M)),NA())</f>
        <v>9.4868278295479058E-3</v>
      </c>
      <c r="P2699" s="44">
        <f>IFERROR(_xll.qlIndexFixing(ONIndex6M,I2699,TRUE,_xll.ohTrigger(RecalcTrigger,Trigger6M)),NA())</f>
        <v>8.7125761990591855E-3</v>
      </c>
      <c r="Q2699" s="183">
        <f>IFERROR(_xll.qlIndexFixing(ONIndex1Y,I2699,TRUE,_xll.ohTrigger(RecalcTrigger,Trigger1Y)),NA())</f>
        <v>9.8655389224333589E-3</v>
      </c>
    </row>
    <row r="2700" spans="2:17" x14ac:dyDescent="0.2">
      <c r="B2700" s="39" t="s">
        <v>42</v>
      </c>
      <c r="D2700" s="42">
        <f>_xll.qlCalendarAdvance(Calendar,$D2699,B2700,"f",FALSE)</f>
        <v>58446</v>
      </c>
      <c r="E2700" s="177">
        <f>_xll.qlInterestRateIndexValueDate(IndexON,D2700)</f>
        <v>58446</v>
      </c>
      <c r="F2700" s="193">
        <f>IFERROR(_xll.qlIndexFixing(IndexON,D2700,TRUE,_xll.ohTrigger(RecalcTrigger,TriggerON)),NA())</f>
        <v>9.4383417884458254E-3</v>
      </c>
      <c r="H2700" s="42">
        <f>_xll.qlCalendarAdvance(Calendar,$H2699,B2700,"f",FALSE)</f>
        <v>58446</v>
      </c>
      <c r="I2700" s="177">
        <f>_xll.qlInterestRateIndexValueDate(Index1M,$H2700)</f>
        <v>58448</v>
      </c>
      <c r="J2700" s="182">
        <f>IFERROR(_xll.qlIndexFixing(Index1M,$H2700,TRUE,_xll.ohTrigger(RecalcTrigger,Trigger1M)),NA())</f>
        <v>9.2465827272109058E-3</v>
      </c>
      <c r="K2700" s="44">
        <f>IFERROR(_xll.qlIndexFixing(Index3M,H2700,TRUE,_xll.ohTrigger(RecalcTrigger,Trigger3M)),NA())</f>
        <v>9.4525152438090371E-3</v>
      </c>
      <c r="L2700" s="44">
        <f>IFERROR(_xll.qlIndexFixing(Index6M,$H2700,TRUE,_xll.ohTrigger(RecalcTrigger,Trigger6M)),NA())</f>
        <v>8.7928630962323655E-3</v>
      </c>
      <c r="M2700" s="183">
        <f>IFERROR(_xll.qlIndexFixing(Index1Y,$H2700,TRUE,_xll.ohTrigger(RecalcTrigger,Trigger1Y)),NA())</f>
        <v>9.7625192426601688E-3</v>
      </c>
      <c r="N2700" s="182">
        <f>IFERROR(_xll.qlIndexFixing(ONIndex1M,I2700,TRUE,_xll.ohTrigger(RecalcTrigger,Trigger1M)),NA())</f>
        <v>9.2511703035746962E-3</v>
      </c>
      <c r="O2700" s="44">
        <f>IFERROR(_xll.qlIndexFixing(ONIndex3M,I2700,TRUE,_xll.ohTrigger(RecalcTrigger,Trigger3M)),NA())</f>
        <v>9.4808940232216088E-3</v>
      </c>
      <c r="P2700" s="44">
        <f>IFERROR(_xll.qlIndexFixing(ONIndex6M,I2700,TRUE,_xll.ohTrigger(RecalcTrigger,Trigger6M)),NA())</f>
        <v>8.7150810567404591E-3</v>
      </c>
      <c r="Q2700" s="183">
        <f>IFERROR(_xll.qlIndexFixing(ONIndex1Y,I2700,TRUE,_xll.ohTrigger(RecalcTrigger,Trigger1Y)),NA())</f>
        <v>9.8601321300595401E-3</v>
      </c>
    </row>
    <row r="2701" spans="2:17" x14ac:dyDescent="0.2">
      <c r="B2701" s="39" t="s">
        <v>42</v>
      </c>
      <c r="D2701" s="42">
        <f>_xll.qlCalendarAdvance(Calendar,$D2700,B2701,"f",FALSE)</f>
        <v>58453</v>
      </c>
      <c r="E2701" s="177">
        <f>_xll.qlInterestRateIndexValueDate(IndexON,D2701)</f>
        <v>58453</v>
      </c>
      <c r="F2701" s="193">
        <f>IFERROR(_xll.qlIndexFixing(IndexON,D2701,TRUE,_xll.ohTrigger(RecalcTrigger,TriggerON)),NA())</f>
        <v>9.4383417885257614E-3</v>
      </c>
      <c r="H2701" s="42">
        <f>_xll.qlCalendarAdvance(Calendar,$H2700,B2701,"f",FALSE)</f>
        <v>58453</v>
      </c>
      <c r="I2701" s="177">
        <f>_xll.qlInterestRateIndexValueDate(Index1M,$H2701)</f>
        <v>58455</v>
      </c>
      <c r="J2701" s="182">
        <f>IFERROR(_xll.qlIndexFixing(Index1M,$H2701,TRUE,_xll.ohTrigger(RecalcTrigger,Trigger1M)),NA())</f>
        <v>9.2415734843703801E-3</v>
      </c>
      <c r="K2701" s="44">
        <f>IFERROR(_xll.qlIndexFixing(Index3M,H2701,TRUE,_xll.ohTrigger(RecalcTrigger,Trigger3M)),NA())</f>
        <v>9.4458359998317917E-3</v>
      </c>
      <c r="L2701" s="44">
        <f>IFERROR(_xll.qlIndexFixing(Index6M,$H2701,TRUE,_xll.ohTrigger(RecalcTrigger,Trigger6M)),NA())</f>
        <v>8.7985176602845237E-3</v>
      </c>
      <c r="M2701" s="183">
        <f>IFERROR(_xll.qlIndexFixing(Index1Y,$H2701,TRUE,_xll.ohTrigger(RecalcTrigger,Trigger1Y)),NA())</f>
        <v>9.7570935522575553E-3</v>
      </c>
      <c r="N2701" s="182">
        <f>IFERROR(_xll.qlIndexFixing(ONIndex1M,I2701,TRUE,_xll.ohTrigger(RecalcTrigger,Trigger1M)),NA())</f>
        <v>9.2461096845308788E-3</v>
      </c>
      <c r="O2701" s="44">
        <f>IFERROR(_xll.qlIndexFixing(ONIndex3M,I2701,TRUE,_xll.ohTrigger(RecalcTrigger,Trigger3M)),NA())</f>
        <v>9.4740064475118402E-3</v>
      </c>
      <c r="P2701" s="44">
        <f>IFERROR(_xll.qlIndexFixing(ONIndex6M,I2701,TRUE,_xll.ohTrigger(RecalcTrigger,Trigger6M)),NA())</f>
        <v>8.7181900255028921E-3</v>
      </c>
      <c r="Q2701" s="183">
        <f>IFERROR(_xll.qlIndexFixing(ONIndex1Y,I2701,TRUE,_xll.ohTrigger(RecalcTrigger,Trigger1Y)),NA())</f>
        <v>9.8538558308192137E-3</v>
      </c>
    </row>
    <row r="2702" spans="2:17" x14ac:dyDescent="0.2">
      <c r="B2702" s="39" t="s">
        <v>42</v>
      </c>
      <c r="D2702" s="42">
        <f>_xll.qlCalendarAdvance(Calendar,$D2701,B2702,"f",FALSE)</f>
        <v>58460</v>
      </c>
      <c r="E2702" s="177">
        <f>_xll.qlInterestRateIndexValueDate(IndexON,D2702)</f>
        <v>58460</v>
      </c>
      <c r="F2702" s="193">
        <f>IFERROR(_xll.qlIndexFixing(IndexON,D2702,TRUE,_xll.ohTrigger(RecalcTrigger,TriggerON)),NA())</f>
        <v>9.4383417886056975E-3</v>
      </c>
      <c r="H2702" s="42">
        <f>_xll.qlCalendarAdvance(Calendar,$H2701,B2702,"f",FALSE)</f>
        <v>58460</v>
      </c>
      <c r="I2702" s="177">
        <f>_xll.qlInterestRateIndexValueDate(Index1M,$H2702)</f>
        <v>58462</v>
      </c>
      <c r="J2702" s="182">
        <f>IFERROR(_xll.qlIndexFixing(Index1M,$H2702,TRUE,_xll.ohTrigger(RecalcTrigger,Trigger1M)),NA())</f>
        <v>9.2365980199723974E-3</v>
      </c>
      <c r="K2702" s="44">
        <f>IFERROR(_xll.qlIndexFixing(Index3M,H2702,TRUE,_xll.ohTrigger(RecalcTrigger,Trigger3M)),NA())</f>
        <v>9.439195284157733E-3</v>
      </c>
      <c r="L2702" s="44">
        <f>IFERROR(_xll.qlIndexFixing(Index6M,$H2702,TRUE,_xll.ohTrigger(RecalcTrigger,Trigger6M)),NA())</f>
        <v>8.8043786163368755E-3</v>
      </c>
      <c r="M2702" s="183">
        <f>IFERROR(_xll.qlIndexFixing(Index1Y,$H2702,TRUE,_xll.ohTrigger(RecalcTrigger,Trigger1Y)),NA())</f>
        <v>9.751704099152889E-3</v>
      </c>
      <c r="N2702" s="182">
        <f>IFERROR(_xll.qlIndexFixing(ONIndex1M,I2702,TRUE,_xll.ohTrigger(RecalcTrigger,Trigger1M)),NA())</f>
        <v>9.2410827076161439E-3</v>
      </c>
      <c r="O2702" s="44">
        <f>IFERROR(_xll.qlIndexFixing(ONIndex3M,I2702,TRUE,_xll.ohTrigger(RecalcTrigger,Trigger3M)),NA())</f>
        <v>9.4671568505422243E-3</v>
      </c>
      <c r="P2702" s="44">
        <f>IFERROR(_xll.qlIndexFixing(ONIndex6M,I2702,TRUE,_xll.ohTrigger(RecalcTrigger,Trigger6M)),NA())</f>
        <v>8.7215003057927731E-3</v>
      </c>
      <c r="Q2702" s="183">
        <f>IFERROR(_xll.qlIndexFixing(ONIndex1Y,I2702,TRUE,_xll.ohTrigger(RecalcTrigger,Trigger1Y)),NA())</f>
        <v>9.8476136539638048E-3</v>
      </c>
    </row>
    <row r="2703" spans="2:17" x14ac:dyDescent="0.2">
      <c r="B2703" s="39" t="s">
        <v>42</v>
      </c>
      <c r="D2703" s="42">
        <f>_xll.qlCalendarAdvance(Calendar,$D2702,B2703,"f",FALSE)</f>
        <v>58467</v>
      </c>
      <c r="E2703" s="177">
        <f>_xll.qlInterestRateIndexValueDate(IndexON,D2703)</f>
        <v>58467</v>
      </c>
      <c r="F2703" s="193">
        <f>IFERROR(_xll.qlIndexFixing(IndexON,D2703,TRUE,_xll.ohTrigger(RecalcTrigger,TriggerON)),NA())</f>
        <v>9.4383417884458254E-3</v>
      </c>
      <c r="H2703" s="42">
        <f>_xll.qlCalendarAdvance(Calendar,$H2702,B2703,"f",FALSE)</f>
        <v>58467</v>
      </c>
      <c r="I2703" s="177">
        <f>_xll.qlInterestRateIndexValueDate(Index1M,$H2703)</f>
        <v>58469</v>
      </c>
      <c r="J2703" s="182">
        <f>IFERROR(_xll.qlIndexFixing(Index1M,$H2703,TRUE,_xll.ohTrigger(RecalcTrigger,Trigger1M)),NA())</f>
        <v>9.2323521191102053E-3</v>
      </c>
      <c r="K2703" s="44">
        <f>IFERROR(_xll.qlIndexFixing(Index3M,H2703,TRUE,_xll.ohTrigger(RecalcTrigger,Trigger3M)),NA())</f>
        <v>9.4325931732136374E-3</v>
      </c>
      <c r="L2703" s="44">
        <f>IFERROR(_xll.qlIndexFixing(Index6M,$H2703,TRUE,_xll.ohTrigger(RecalcTrigger,Trigger6M)),NA())</f>
        <v>8.8104463039406656E-3</v>
      </c>
      <c r="M2703" s="183">
        <f>IFERROR(_xll.qlIndexFixing(Index1Y,$H2703,TRUE,_xll.ohTrigger(RecalcTrigger,Trigger1Y)),NA())</f>
        <v>9.7463509508478215E-3</v>
      </c>
      <c r="N2703" s="182">
        <f>IFERROR(_xll.qlIndexFixing(ONIndex1M,I2703,TRUE,_xll.ohTrigger(RecalcTrigger,Trigger1M)),NA())</f>
        <v>9.2360894378984426E-3</v>
      </c>
      <c r="O2703" s="44">
        <f>IFERROR(_xll.qlIndexFixing(ONIndex3M,I2703,TRUE,_xll.ohTrigger(RecalcTrigger,Trigger3M)),NA())</f>
        <v>9.4603453088915046E-3</v>
      </c>
      <c r="P2703" s="44">
        <f>IFERROR(_xll.qlIndexFixing(ONIndex6M,I2703,TRUE,_xll.ohTrigger(RecalcTrigger,Trigger6M)),NA())</f>
        <v>8.725012233741225E-3</v>
      </c>
      <c r="Q2703" s="183">
        <f>IFERROR(_xll.qlIndexFixing(ONIndex1Y,I2703,TRUE,_xll.ohTrigger(RecalcTrigger,Trigger1Y)),NA())</f>
        <v>9.8414056667195382E-3</v>
      </c>
    </row>
    <row r="2704" spans="2:17" x14ac:dyDescent="0.2">
      <c r="B2704" s="39" t="s">
        <v>42</v>
      </c>
      <c r="D2704" s="42">
        <f>_xll.qlCalendarAdvance(Calendar,$D2703,B2704,"f",FALSE)</f>
        <v>58474</v>
      </c>
      <c r="E2704" s="177">
        <f>_xll.qlInterestRateIndexValueDate(IndexON,D2704)</f>
        <v>58474</v>
      </c>
      <c r="F2704" s="193">
        <f>IFERROR(_xll.qlIndexFixing(IndexON,D2704,TRUE,_xll.ohTrigger(RecalcTrigger,TriggerON)),NA())</f>
        <v>9.4383417884458254E-3</v>
      </c>
      <c r="H2704" s="42">
        <f>_xll.qlCalendarAdvance(Calendar,$H2703,B2704,"f",FALSE)</f>
        <v>58474</v>
      </c>
      <c r="I2704" s="177">
        <f>_xll.qlInterestRateIndexValueDate(Index1M,$H2704)</f>
        <v>58476</v>
      </c>
      <c r="J2704" s="182">
        <f>IFERROR(_xll.qlIndexFixing(Index1M,$H2704,TRUE,_xll.ohTrigger(RecalcTrigger,Trigger1M)),NA())</f>
        <v>9.2274375037582831E-3</v>
      </c>
      <c r="K2704" s="44">
        <f>IFERROR(_xll.qlIndexFixing(Index3M,H2704,TRUE,_xll.ohTrigger(RecalcTrigger,Trigger3M)),NA())</f>
        <v>9.4263679967534486E-3</v>
      </c>
      <c r="L2704" s="44">
        <f>IFERROR(_xll.qlIndexFixing(Index6M,$H2704,TRUE,_xll.ohTrigger(RecalcTrigger,Trigger6M)),NA())</f>
        <v>8.8167210627156552E-3</v>
      </c>
      <c r="M2704" s="183">
        <f>IFERROR(_xll.qlIndexFixing(Index1Y,$H2704,TRUE,_xll.ohTrigger(RecalcTrigger,Trigger1Y)),NA())</f>
        <v>9.7410341748444471E-3</v>
      </c>
      <c r="N2704" s="182">
        <f>IFERROR(_xll.qlIndexFixing(ONIndex1M,I2704,TRUE,_xll.ohTrigger(RecalcTrigger,Trigger1M)),NA())</f>
        <v>9.2311299411651504E-3</v>
      </c>
      <c r="O2704" s="44">
        <f>IFERROR(_xll.qlIndexFixing(ONIndex3M,I2704,TRUE,_xll.ohTrigger(RecalcTrigger,Trigger3M)),NA())</f>
        <v>9.4535718988186801E-3</v>
      </c>
      <c r="P2704" s="44">
        <f>IFERROR(_xll.qlIndexFixing(ONIndex6M,I2704,TRUE,_xll.ohTrigger(RecalcTrigger,Trigger6M)),NA())</f>
        <v>8.7287261457191789E-3</v>
      </c>
      <c r="Q2704" s="183">
        <f>IFERROR(_xll.qlIndexFixing(ONIndex1Y,I2704,TRUE,_xll.ohTrigger(RecalcTrigger,Trigger1Y)),NA())</f>
        <v>9.8352319368721908E-3</v>
      </c>
    </row>
    <row r="2705" spans="2:17" x14ac:dyDescent="0.2">
      <c r="B2705" s="39" t="s">
        <v>42</v>
      </c>
      <c r="D2705" s="42">
        <f>_xll.qlCalendarAdvance(Calendar,$D2704,B2705,"f",FALSE)</f>
        <v>58481</v>
      </c>
      <c r="E2705" s="177">
        <f>_xll.qlInterestRateIndexValueDate(IndexON,D2705)</f>
        <v>58481</v>
      </c>
      <c r="F2705" s="193">
        <f>IFERROR(_xll.qlIndexFixing(IndexON,D2705,TRUE,_xll.ohTrigger(RecalcTrigger,TriggerON)),NA())</f>
        <v>9.4383417884458254E-3</v>
      </c>
      <c r="H2705" s="42">
        <f>_xll.qlCalendarAdvance(Calendar,$H2704,B2705,"f",FALSE)</f>
        <v>58481</v>
      </c>
      <c r="I2705" s="177">
        <f>_xll.qlInterestRateIndexValueDate(Index1M,$H2705)</f>
        <v>58483</v>
      </c>
      <c r="J2705" s="182">
        <f>IFERROR(_xll.qlIndexFixing(Index1M,$H2705,TRUE,_xll.ohTrigger(RecalcTrigger,Trigger1M)),NA())</f>
        <v>9.222556846255307E-3</v>
      </c>
      <c r="K2705" s="44">
        <f>IFERROR(_xll.qlIndexFixing(Index3M,H2705,TRUE,_xll.ohTrigger(RecalcTrigger,Trigger3M)),NA())</f>
        <v>9.4198407125025696E-3</v>
      </c>
      <c r="L2705" s="44">
        <f>IFERROR(_xll.qlIndexFixing(Index6M,$H2705,TRUE,_xll.ohTrigger(RecalcTrigger,Trigger6M)),NA())</f>
        <v>8.8232032323505589E-3</v>
      </c>
      <c r="M2705" s="183">
        <f>IFERROR(_xll.qlIndexFixing(Index1Y,$H2705,TRUE,_xll.ohTrigger(RecalcTrigger,Trigger1Y)),NA())</f>
        <v>9.7357538386496356E-3</v>
      </c>
      <c r="N2705" s="182">
        <f>IFERROR(_xll.qlIndexFixing(ONIndex1M,I2705,TRUE,_xll.ohTrigger(RecalcTrigger,Trigger1M)),NA())</f>
        <v>9.2262042824042823E-3</v>
      </c>
      <c r="O2705" s="44">
        <f>IFERROR(_xll.qlIndexFixing(ONIndex3M,I2705,TRUE,_xll.ohTrigger(RecalcTrigger,Trigger3M)),NA())</f>
        <v>9.4468366968225581E-3</v>
      </c>
      <c r="P2705" s="44">
        <f>IFERROR(_xll.qlIndexFixing(ONIndex6M,I2705,TRUE,_xll.ohTrigger(RecalcTrigger,Trigger6M)),NA())</f>
        <v>8.7326423777778217E-3</v>
      </c>
      <c r="Q2705" s="183">
        <f>IFERROR(_xll.qlIndexFixing(ONIndex1Y,I2705,TRUE,_xll.ohTrigger(RecalcTrigger,Trigger1Y)),NA())</f>
        <v>9.8290925312483068E-3</v>
      </c>
    </row>
    <row r="2706" spans="2:17" x14ac:dyDescent="0.2">
      <c r="B2706" s="39" t="s">
        <v>42</v>
      </c>
      <c r="D2706" s="42">
        <f>_xll.qlCalendarAdvance(Calendar,$D2705,B2706,"f",FALSE)</f>
        <v>58488</v>
      </c>
      <c r="E2706" s="177">
        <f>_xll.qlInterestRateIndexValueDate(IndexON,D2706)</f>
        <v>58488</v>
      </c>
      <c r="F2706" s="193">
        <f>IFERROR(_xll.qlIndexFixing(IndexON,D2706,TRUE,_xll.ohTrigger(RecalcTrigger,TriggerON)),NA())</f>
        <v>9.4383417884458254E-3</v>
      </c>
      <c r="H2706" s="42">
        <f>_xll.qlCalendarAdvance(Calendar,$H2705,B2706,"f",FALSE)</f>
        <v>58488</v>
      </c>
      <c r="I2706" s="177">
        <f>_xll.qlInterestRateIndexValueDate(Index1M,$H2706)</f>
        <v>58490</v>
      </c>
      <c r="J2706" s="182">
        <f>IFERROR(_xll.qlIndexFixing(Index1M,$H2706,TRUE,_xll.ohTrigger(RecalcTrigger,Trigger1M)),NA())</f>
        <v>9.2177102120082691E-3</v>
      </c>
      <c r="K2706" s="44">
        <f>IFERROR(_xll.qlIndexFixing(Index3M,H2706,TRUE,_xll.ohTrigger(RecalcTrigger,Trigger3M)),NA())</f>
        <v>9.4133522556854032E-3</v>
      </c>
      <c r="L2706" s="44">
        <f>IFERROR(_xll.qlIndexFixing(Index6M,$H2706,TRUE,_xll.ohTrigger(RecalcTrigger,Trigger6M)),NA())</f>
        <v>8.829893152602613E-3</v>
      </c>
      <c r="M2706" s="183">
        <f>IFERROR(_xll.qlIndexFixing(Index1Y,$H2706,TRUE,_xll.ohTrigger(RecalcTrigger,Trigger1Y)),NA())</f>
        <v>9.7305100097713412E-3</v>
      </c>
      <c r="N2706" s="182">
        <f>IFERROR(_xll.qlIndexFixing(ONIndex1M,I2706,TRUE,_xll.ohTrigger(RecalcTrigger,Trigger1M)),NA())</f>
        <v>9.2213125274032137E-3</v>
      </c>
      <c r="O2706" s="44">
        <f>IFERROR(_xll.qlIndexFixing(ONIndex3M,I2706,TRUE,_xll.ohTrigger(RecalcTrigger,Trigger3M)),NA())</f>
        <v>9.4401397794019459E-3</v>
      </c>
      <c r="P2706" s="44">
        <f>IFERROR(_xll.qlIndexFixing(ONIndex6M,I2706,TRUE,_xll.ohTrigger(RecalcTrigger,Trigger6M)),NA())</f>
        <v>8.7367612664479566E-3</v>
      </c>
      <c r="Q2706" s="183">
        <f>IFERROR(_xll.qlIndexFixing(ONIndex1Y,I2706,TRUE,_xll.ohTrigger(RecalcTrigger,Trigger1Y)),NA())</f>
        <v>9.8229875177935355E-3</v>
      </c>
    </row>
    <row r="2707" spans="2:17" x14ac:dyDescent="0.2">
      <c r="B2707" s="39" t="s">
        <v>42</v>
      </c>
      <c r="D2707" s="42">
        <f>_xll.qlCalendarAdvance(Calendar,$D2706,B2707,"f",FALSE)</f>
        <v>58495</v>
      </c>
      <c r="E2707" s="177">
        <f>_xll.qlInterestRateIndexValueDate(IndexON,D2707)</f>
        <v>58495</v>
      </c>
      <c r="F2707" s="193">
        <f>IFERROR(_xll.qlIndexFixing(IndexON,D2707,TRUE,_xll.ohTrigger(RecalcTrigger,TriggerON)),NA())</f>
        <v>9.4383417884458254E-3</v>
      </c>
      <c r="H2707" s="42">
        <f>_xll.qlCalendarAdvance(Calendar,$H2706,B2707,"f",FALSE)</f>
        <v>58495</v>
      </c>
      <c r="I2707" s="177">
        <f>_xll.qlInterestRateIndexValueDate(Index1M,$H2707)</f>
        <v>58497</v>
      </c>
      <c r="J2707" s="182">
        <f>IFERROR(_xll.qlIndexFixing(Index1M,$H2707,TRUE,_xll.ohTrigger(RecalcTrigger,Trigger1M)),NA())</f>
        <v>9.2128976664296695E-3</v>
      </c>
      <c r="K2707" s="44">
        <f>IFERROR(_xll.qlIndexFixing(Index3M,H2707,TRUE,_xll.ohTrigger(RecalcTrigger,Trigger3M)),NA())</f>
        <v>9.4069027027341434E-3</v>
      </c>
      <c r="L2707" s="44">
        <f>IFERROR(_xll.qlIndexFixing(Index6M,$H2707,TRUE,_xll.ohTrigger(RecalcTrigger,Trigger6M)),NA())</f>
        <v>8.8367911633001998E-3</v>
      </c>
      <c r="M2707" s="183">
        <f>IFERROR(_xll.qlIndexFixing(Index1Y,$H2707,TRUE,_xll.ohTrigger(RecalcTrigger,Trigger1Y)),NA())</f>
        <v>9.7253027557203438E-3</v>
      </c>
      <c r="N2707" s="182">
        <f>IFERROR(_xll.qlIndexFixing(ONIndex1M,I2707,TRUE,_xll.ohTrigger(RecalcTrigger,Trigger1M)),NA())</f>
        <v>9.2164547413098319E-3</v>
      </c>
      <c r="O2707" s="44">
        <f>IFERROR(_xll.qlIndexFixing(ONIndex3M,I2707,TRUE,_xll.ohTrigger(RecalcTrigger,Trigger3M)),NA())</f>
        <v>9.4334812229757148E-3</v>
      </c>
      <c r="P2707" s="44">
        <f>IFERROR(_xll.qlIndexFixing(ONIndex6M,I2707,TRUE,_xll.ohTrigger(RecalcTrigger,Trigger6M)),NA())</f>
        <v>8.7410831477008344E-3</v>
      </c>
      <c r="Q2707" s="183">
        <f>IFERROR(_xll.qlIndexFixing(ONIndex1Y,I2707,TRUE,_xll.ohTrigger(RecalcTrigger,Trigger1Y)),NA())</f>
        <v>9.8169169637341014E-3</v>
      </c>
    </row>
    <row r="2708" spans="2:17" x14ac:dyDescent="0.2">
      <c r="B2708" s="39" t="s">
        <v>42</v>
      </c>
      <c r="D2708" s="42">
        <f>_xll.qlCalendarAdvance(Calendar,$D2707,B2708,"f",FALSE)</f>
        <v>58502</v>
      </c>
      <c r="E2708" s="177">
        <f>_xll.qlInterestRateIndexValueDate(IndexON,D2708)</f>
        <v>58502</v>
      </c>
      <c r="F2708" s="193">
        <f>IFERROR(_xll.qlIndexFixing(IndexON,D2708,TRUE,_xll.ohTrigger(RecalcTrigger,TriggerON)),NA())</f>
        <v>9.4383417884458254E-3</v>
      </c>
      <c r="H2708" s="42">
        <f>_xll.qlCalendarAdvance(Calendar,$H2707,B2708,"f",FALSE)</f>
        <v>58502</v>
      </c>
      <c r="I2708" s="177">
        <f>_xll.qlInterestRateIndexValueDate(Index1M,$H2708)</f>
        <v>58504</v>
      </c>
      <c r="J2708" s="182">
        <f>IFERROR(_xll.qlIndexFixing(Index1M,$H2708,TRUE,_xll.ohTrigger(RecalcTrigger,Trigger1M)),NA())</f>
        <v>9.2074582438977925E-3</v>
      </c>
      <c r="K2708" s="44">
        <f>IFERROR(_xll.qlIndexFixing(Index3M,H2708,TRUE,_xll.ohTrigger(RecalcTrigger,Trigger3M)),NA())</f>
        <v>9.3998368451007359E-3</v>
      </c>
      <c r="L2708" s="44">
        <f>IFERROR(_xll.qlIndexFixing(Index6M,$H2708,TRUE,_xll.ohTrigger(RecalcTrigger,Trigger6M)),NA())</f>
        <v>8.8466618746837929E-3</v>
      </c>
      <c r="M2708" s="183">
        <f>IFERROR(_xll.qlIndexFixing(Index1Y,$H2708,TRUE,_xll.ohTrigger(RecalcTrigger,Trigger1Y)),NA())</f>
        <v>9.7207760316603605E-3</v>
      </c>
      <c r="N2708" s="182">
        <f>IFERROR(_xll.qlIndexFixing(ONIndex1M,I2708,TRUE,_xll.ohTrigger(RecalcTrigger,Trigger1M)),NA())</f>
        <v>9.2116309897516402E-3</v>
      </c>
      <c r="O2708" s="44">
        <f>IFERROR(_xll.qlIndexFixing(ONIndex3M,I2708,TRUE,_xll.ohTrigger(RecalcTrigger,Trigger3M)),NA())</f>
        <v>9.426861104042672E-3</v>
      </c>
      <c r="P2708" s="44">
        <f>IFERROR(_xll.qlIndexFixing(ONIndex6M,I2708,TRUE,_xll.ohTrigger(RecalcTrigger,Trigger6M)),NA())</f>
        <v>8.7456083580672583E-3</v>
      </c>
      <c r="Q2708" s="183">
        <f>IFERROR(_xll.qlIndexFixing(ONIndex1Y,I2708,TRUE,_xll.ohTrigger(RecalcTrigger,Trigger1Y)),NA())</f>
        <v>9.8108809363761651E-3</v>
      </c>
    </row>
    <row r="2709" spans="2:17" x14ac:dyDescent="0.2">
      <c r="B2709" s="39" t="s">
        <v>42</v>
      </c>
      <c r="D2709" s="42">
        <f>_xll.qlCalendarAdvance(Calendar,$D2708,B2709,"f",FALSE)</f>
        <v>58509</v>
      </c>
      <c r="E2709" s="177">
        <f>_xll.qlInterestRateIndexValueDate(IndexON,D2709)</f>
        <v>58509</v>
      </c>
      <c r="F2709" s="193">
        <f>IFERROR(_xll.qlIndexFixing(IndexON,D2709,TRUE,_xll.ohTrigger(RecalcTrigger,TriggerON)),NA())</f>
        <v>9.4383417885257614E-3</v>
      </c>
      <c r="H2709" s="42">
        <f>_xll.qlCalendarAdvance(Calendar,$H2708,B2709,"f",FALSE)</f>
        <v>58509</v>
      </c>
      <c r="I2709" s="177">
        <f>_xll.qlInterestRateIndexValueDate(Index1M,$H2709)</f>
        <v>58511</v>
      </c>
      <c r="J2709" s="182">
        <f>IFERROR(_xll.qlIndexFixing(Index1M,$H2709,TRUE,_xll.ohTrigger(RecalcTrigger,Trigger1M)),NA())</f>
        <v>9.2027210601025589E-3</v>
      </c>
      <c r="K2709" s="44">
        <f>IFERROR(_xll.qlIndexFixing(Index3M,H2709,TRUE,_xll.ohTrigger(RecalcTrigger,Trigger3M)),NA())</f>
        <v>9.3934706067164506E-3</v>
      </c>
      <c r="L2709" s="44">
        <f>IFERROR(_xll.qlIndexFixing(Index6M,$H2709,TRUE,_xll.ohTrigger(RecalcTrigger,Trigger6M)),NA())</f>
        <v>8.8540379445109767E-3</v>
      </c>
      <c r="M2709" s="183">
        <f>IFERROR(_xll.qlIndexFixing(Index1Y,$H2709,TRUE,_xll.ohTrigger(RecalcTrigger,Trigger1Y)),NA())</f>
        <v>9.7156345451214869E-3</v>
      </c>
      <c r="N2709" s="182">
        <f>IFERROR(_xll.qlIndexFixing(ONIndex1M,I2709,TRUE,_xll.ohTrigger(RecalcTrigger,Trigger1M)),NA())</f>
        <v>9.2068413378765257E-3</v>
      </c>
      <c r="O2709" s="44">
        <f>IFERROR(_xll.qlIndexFixing(ONIndex3M,I2709,TRUE,_xll.ohTrigger(RecalcTrigger,Trigger3M)),NA())</f>
        <v>9.4202794988618166E-3</v>
      </c>
      <c r="P2709" s="44">
        <f>IFERROR(_xll.qlIndexFixing(ONIndex6M,I2709,TRUE,_xll.ohTrigger(RecalcTrigger,Trigger6M)),NA())</f>
        <v>8.7503372334385432E-3</v>
      </c>
      <c r="Q2709" s="183">
        <f>IFERROR(_xll.qlIndexFixing(ONIndex1Y,I2709,TRUE,_xll.ohTrigger(RecalcTrigger,Trigger1Y)),NA())</f>
        <v>9.8048795034255676E-3</v>
      </c>
    </row>
    <row r="2710" spans="2:17" x14ac:dyDescent="0.2">
      <c r="B2710" s="39" t="s">
        <v>42</v>
      </c>
      <c r="D2710" s="42">
        <f>_xll.qlCalendarAdvance(Calendar,$D2709,B2710,"f",FALSE)</f>
        <v>58516</v>
      </c>
      <c r="E2710" s="177">
        <f>_xll.qlInterestRateIndexValueDate(IndexON,D2710)</f>
        <v>58516</v>
      </c>
      <c r="F2710" s="193">
        <f>IFERROR(_xll.qlIndexFixing(IndexON,D2710,TRUE,_xll.ohTrigger(RecalcTrigger,TriggerON)),NA())</f>
        <v>9.4383417886056975E-3</v>
      </c>
      <c r="H2710" s="42">
        <f>_xll.qlCalendarAdvance(Calendar,$H2709,B2710,"f",FALSE)</f>
        <v>58516</v>
      </c>
      <c r="I2710" s="177">
        <f>_xll.qlInterestRateIndexValueDate(Index1M,$H2710)</f>
        <v>58518</v>
      </c>
      <c r="J2710" s="182">
        <f>IFERROR(_xll.qlIndexFixing(Index1M,$H2710,TRUE,_xll.ohTrigger(RecalcTrigger,Trigger1M)),NA())</f>
        <v>9.1978029372861356E-3</v>
      </c>
      <c r="K2710" s="44">
        <f>IFERROR(_xll.qlIndexFixing(Index3M,H2710,TRUE,_xll.ohTrigger(RecalcTrigger,Trigger3M)),NA())</f>
        <v>9.3871435146818064E-3</v>
      </c>
      <c r="L2710" s="44">
        <f>IFERROR(_xll.qlIndexFixing(Index6M,$H2710,TRUE,_xll.ohTrigger(RecalcTrigger,Trigger6M)),NA())</f>
        <v>8.861623243039192E-3</v>
      </c>
      <c r="M2710" s="183">
        <f>IFERROR(_xll.qlIndexFixing(Index1Y,$H2710,TRUE,_xll.ohTrigger(RecalcTrigger,Trigger1Y)),NA())</f>
        <v>9.7105298183108053E-3</v>
      </c>
      <c r="N2710" s="182">
        <f>IFERROR(_xll.qlIndexFixing(ONIndex1M,I2710,TRUE,_xll.ohTrigger(RecalcTrigger,Trigger1M)),NA())</f>
        <v>9.2020858512320558E-3</v>
      </c>
      <c r="O2710" s="44">
        <f>IFERROR(_xll.qlIndexFixing(ONIndex3M,I2710,TRUE,_xll.ohTrigger(RecalcTrigger,Trigger3M)),NA())</f>
        <v>9.413736484011892E-3</v>
      </c>
      <c r="P2710" s="44">
        <f>IFERROR(_xll.qlIndexFixing(ONIndex6M,I2710,TRUE,_xll.ohTrigger(RecalcTrigger,Trigger6M)),NA())</f>
        <v>8.7552701102655561E-3</v>
      </c>
      <c r="Q2710" s="183">
        <f>IFERROR(_xll.qlIndexFixing(ONIndex1Y,I2710,TRUE,_xll.ohTrigger(RecalcTrigger,Trigger1Y)),NA())</f>
        <v>9.7989127319486613E-3</v>
      </c>
    </row>
    <row r="2711" spans="2:17" x14ac:dyDescent="0.2">
      <c r="B2711" s="39" t="s">
        <v>42</v>
      </c>
      <c r="D2711" s="42">
        <f>_xll.qlCalendarAdvance(Calendar,$D2710,B2711,"f",FALSE)</f>
        <v>58523</v>
      </c>
      <c r="E2711" s="177">
        <f>_xll.qlInterestRateIndexValueDate(IndexON,D2711)</f>
        <v>58523</v>
      </c>
      <c r="F2711" s="193">
        <f>IFERROR(_xll.qlIndexFixing(IndexON,D2711,TRUE,_xll.ohTrigger(RecalcTrigger,TriggerON)),NA())</f>
        <v>9.4383417885257614E-3</v>
      </c>
      <c r="H2711" s="42">
        <f>_xll.qlCalendarAdvance(Calendar,$H2710,B2711,"f",FALSE)</f>
        <v>58523</v>
      </c>
      <c r="I2711" s="177">
        <f>_xll.qlInterestRateIndexValueDate(Index1M,$H2711)</f>
        <v>58525</v>
      </c>
      <c r="J2711" s="182">
        <f>IFERROR(_xll.qlIndexFixing(Index1M,$H2711,TRUE,_xll.ohTrigger(RecalcTrigger,Trigger1M)),NA())</f>
        <v>9.1933496631141365E-3</v>
      </c>
      <c r="K2711" s="44">
        <f>IFERROR(_xll.qlIndexFixing(Index3M,H2711,TRUE,_xll.ohTrigger(RecalcTrigger,Trigger3M)),NA())</f>
        <v>9.3808556454356568E-3</v>
      </c>
      <c r="L2711" s="44">
        <f>IFERROR(_xll.qlIndexFixing(Index6M,$H2711,TRUE,_xll.ohTrigger(RecalcTrigger,Trigger6M)),NA())</f>
        <v>8.8694181104857547E-3</v>
      </c>
      <c r="M2711" s="183">
        <f>IFERROR(_xll.qlIndexFixing(Index1Y,$H2711,TRUE,_xll.ohTrigger(RecalcTrigger,Trigger1Y)),NA())</f>
        <v>9.7054619187486625E-3</v>
      </c>
      <c r="N2711" s="182">
        <f>IFERROR(_xll.qlIndexFixing(ONIndex1M,I2711,TRUE,_xll.ohTrigger(RecalcTrigger,Trigger1M)),NA())</f>
        <v>9.1973645952858618E-3</v>
      </c>
      <c r="O2711" s="44">
        <f>IFERROR(_xll.qlIndexFixing(ONIndex3M,I2711,TRUE,_xll.ohTrigger(RecalcTrigger,Trigger3M)),NA())</f>
        <v>9.4072321359117694E-3</v>
      </c>
      <c r="P2711" s="44">
        <f>IFERROR(_xll.qlIndexFixing(ONIndex6M,I2711,TRUE,_xll.ohTrigger(RecalcTrigger,Trigger6M)),NA())</f>
        <v>8.7604073247593561E-3</v>
      </c>
      <c r="Q2711" s="183">
        <f>IFERROR(_xll.qlIndexFixing(ONIndex1Y,I2711,TRUE,_xll.ohTrigger(RecalcTrigger,Trigger1Y)),NA())</f>
        <v>9.7929806898111593E-3</v>
      </c>
    </row>
    <row r="2712" spans="2:17" x14ac:dyDescent="0.2">
      <c r="B2712" s="39" t="s">
        <v>42</v>
      </c>
      <c r="D2712" s="42">
        <f>_xll.qlCalendarAdvance(Calendar,$D2711,B2712,"f",FALSE)</f>
        <v>58530</v>
      </c>
      <c r="E2712" s="177">
        <f>_xll.qlInterestRateIndexValueDate(IndexON,D2712)</f>
        <v>58530</v>
      </c>
      <c r="F2712" s="193">
        <f>IFERROR(_xll.qlIndexFixing(IndexON,D2712,TRUE,_xll.ohTrigger(RecalcTrigger,TriggerON)),NA())</f>
        <v>9.4383417885257614E-3</v>
      </c>
      <c r="H2712" s="42">
        <f>_xll.qlCalendarAdvance(Calendar,$H2711,B2712,"f",FALSE)</f>
        <v>58530</v>
      </c>
      <c r="I2712" s="177">
        <f>_xll.qlInterestRateIndexValueDate(Index1M,$H2712)</f>
        <v>58532</v>
      </c>
      <c r="J2712" s="182">
        <f>IFERROR(_xll.qlIndexFixing(Index1M,$H2712,TRUE,_xll.ohTrigger(RecalcTrigger,Trigger1M)),NA())</f>
        <v>9.1887155807388043E-3</v>
      </c>
      <c r="K2712" s="44">
        <f>IFERROR(_xll.qlIndexFixing(Index3M,H2712,TRUE,_xll.ohTrigger(RecalcTrigger,Trigger3M)),NA())</f>
        <v>9.3749239988933121E-3</v>
      </c>
      <c r="L2712" s="44">
        <f>IFERROR(_xll.qlIndexFixing(Index6M,$H2712,TRUE,_xll.ohTrigger(RecalcTrigger,Trigger6M)),NA())</f>
        <v>8.8751643586733302E-3</v>
      </c>
      <c r="M2712" s="183">
        <f>IFERROR(_xll.qlIndexFixing(Index1Y,$H2712,TRUE,_xll.ohTrigger(RecalcTrigger,Trigger1Y)),NA())</f>
        <v>9.700430913958032E-3</v>
      </c>
      <c r="N2712" s="182">
        <f>IFERROR(_xll.qlIndexFixing(ONIndex1M,I2712,TRUE,_xll.ohTrigger(RecalcTrigger,Trigger1M)),NA())</f>
        <v>9.1926776352657669E-3</v>
      </c>
      <c r="O2712" s="44">
        <f>IFERROR(_xll.qlIndexFixing(ONIndex3M,I2712,TRUE,_xll.ohTrigger(RecalcTrigger,Trigger3M)),NA())</f>
        <v>9.4007665310602562E-3</v>
      </c>
      <c r="P2712" s="44">
        <f>IFERROR(_xll.qlIndexFixing(ONIndex6M,I2712,TRUE,_xll.ohTrigger(RecalcTrigger,Trigger6M)),NA())</f>
        <v>8.7657492131310022E-3</v>
      </c>
      <c r="Q2712" s="183">
        <f>IFERROR(_xll.qlIndexFixing(ONIndex1Y,I2712,TRUE,_xll.ohTrigger(RecalcTrigger,Trigger1Y)),NA())</f>
        <v>9.787083443999478E-3</v>
      </c>
    </row>
    <row r="2713" spans="2:17" x14ac:dyDescent="0.2">
      <c r="B2713" s="39" t="s">
        <v>42</v>
      </c>
      <c r="D2713" s="42">
        <f>_xll.qlCalendarAdvance(Calendar,$D2712,B2713,"f",FALSE)</f>
        <v>58537</v>
      </c>
      <c r="E2713" s="177">
        <f>_xll.qlInterestRateIndexValueDate(IndexON,D2713)</f>
        <v>58537</v>
      </c>
      <c r="F2713" s="193">
        <f>IFERROR(_xll.qlIndexFixing(IndexON,D2713,TRUE,_xll.ohTrigger(RecalcTrigger,TriggerON)),NA())</f>
        <v>9.4383417884458254E-3</v>
      </c>
      <c r="H2713" s="42">
        <f>_xll.qlCalendarAdvance(Calendar,$H2712,B2713,"f",FALSE)</f>
        <v>58537</v>
      </c>
      <c r="I2713" s="177">
        <f>_xll.qlInterestRateIndexValueDate(Index1M,$H2713)</f>
        <v>58539</v>
      </c>
      <c r="J2713" s="182">
        <f>IFERROR(_xll.qlIndexFixing(Index1M,$H2713,TRUE,_xll.ohTrigger(RecalcTrigger,Trigger1M)),NA())</f>
        <v>9.1841159963329533E-3</v>
      </c>
      <c r="K2713" s="44">
        <f>IFERROR(_xll.qlIndexFixing(Index3M,H2713,TRUE,_xll.ohTrigger(RecalcTrigger,Trigger3M)),NA())</f>
        <v>9.3687121390509786E-3</v>
      </c>
      <c r="L2713" s="44">
        <f>IFERROR(_xll.qlIndexFixing(Index6M,$H2713,TRUE,_xll.ohTrigger(RecalcTrigger,Trigger6M)),NA())</f>
        <v>8.8833333808590251E-3</v>
      </c>
      <c r="M2713" s="183">
        <f>IFERROR(_xll.qlIndexFixing(Index1Y,$H2713,TRUE,_xll.ohTrigger(RecalcTrigger,Trigger1Y)),NA())</f>
        <v>9.6946296396165799E-3</v>
      </c>
      <c r="N2713" s="182">
        <f>IFERROR(_xll.qlIndexFixing(ONIndex1M,I2713,TRUE,_xll.ohTrigger(RecalcTrigger,Trigger1M)),NA())</f>
        <v>9.1880250367992744E-3</v>
      </c>
      <c r="O2713" s="44">
        <f>IFERROR(_xll.qlIndexFixing(ONIndex3M,I2713,TRUE,_xll.ohTrigger(RecalcTrigger,Trigger3M)),NA())</f>
        <v>9.3943397457163513E-3</v>
      </c>
      <c r="P2713" s="44">
        <f>IFERROR(_xll.qlIndexFixing(ONIndex6M,I2713,TRUE,_xll.ohTrigger(RecalcTrigger,Trigger6M)),NA())</f>
        <v>8.7712961116714894E-3</v>
      </c>
      <c r="Q2713" s="183">
        <f>IFERROR(_xll.qlIndexFixing(ONIndex1Y,I2713,TRUE,_xll.ohTrigger(RecalcTrigger,Trigger1Y)),NA())</f>
        <v>9.7812210621395224E-3</v>
      </c>
    </row>
    <row r="2714" spans="2:17" x14ac:dyDescent="0.2">
      <c r="B2714" s="39" t="s">
        <v>42</v>
      </c>
      <c r="D2714" s="42">
        <f>_xll.qlCalendarAdvance(Calendar,$D2713,B2714,"f",FALSE)</f>
        <v>58544</v>
      </c>
      <c r="E2714" s="177">
        <f>_xll.qlInterestRateIndexValueDate(IndexON,D2714)</f>
        <v>58544</v>
      </c>
      <c r="F2714" s="193">
        <f>IFERROR(_xll.qlIndexFixing(IndexON,D2714,TRUE,_xll.ohTrigger(RecalcTrigger,TriggerON)),NA())</f>
        <v>9.4383417885257614E-3</v>
      </c>
      <c r="H2714" s="42">
        <f>_xll.qlCalendarAdvance(Calendar,$H2713,B2714,"f",FALSE)</f>
        <v>58544</v>
      </c>
      <c r="I2714" s="177">
        <f>_xll.qlInterestRateIndexValueDate(Index1M,$H2714)</f>
        <v>58546</v>
      </c>
      <c r="J2714" s="182">
        <f>IFERROR(_xll.qlIndexFixing(Index1M,$H2714,TRUE,_xll.ohTrigger(RecalcTrigger,Trigger1M)),NA())</f>
        <v>9.1795509752992666E-3</v>
      </c>
      <c r="K2714" s="44">
        <f>IFERROR(_xll.qlIndexFixing(Index3M,H2714,TRUE,_xll.ohTrigger(RecalcTrigger,Trigger3M)),NA())</f>
        <v>9.3625397247113339E-3</v>
      </c>
      <c r="L2714" s="44">
        <f>IFERROR(_xll.qlIndexFixing(Index6M,$H2714,TRUE,_xll.ohTrigger(RecalcTrigger,Trigger6M)),NA())</f>
        <v>8.8917129039554101E-3</v>
      </c>
      <c r="M2714" s="183">
        <f>IFERROR(_xll.qlIndexFixing(Index1Y,$H2714,TRUE,_xll.ohTrigger(RecalcTrigger,Trigger1Y)),NA())</f>
        <v>9.6904798587961211E-3</v>
      </c>
      <c r="N2714" s="182">
        <f>IFERROR(_xll.qlIndexFixing(ONIndex1M,I2714,TRUE,_xll.ohTrigger(RecalcTrigger,Trigger1M)),NA())</f>
        <v>9.1820937197617525E-3</v>
      </c>
      <c r="O2714" s="44">
        <f>IFERROR(_xll.qlIndexFixing(ONIndex3M,I2714,TRUE,_xll.ohTrigger(RecalcTrigger,Trigger3M)),NA())</f>
        <v>9.386133900193272E-3</v>
      </c>
      <c r="P2714" s="44">
        <f>IFERROR(_xll.qlIndexFixing(ONIndex6M,I2714,TRUE,_xll.ohTrigger(RecalcTrigger,Trigger6M)),NA())</f>
        <v>8.7787296190811048E-3</v>
      </c>
      <c r="Q2714" s="183">
        <f>IFERROR(_xll.qlIndexFixing(ONIndex1Y,I2714,TRUE,_xll.ohTrigger(RecalcTrigger,Trigger1Y)),NA())</f>
        <v>9.7737350512083765E-3</v>
      </c>
    </row>
    <row r="2715" spans="2:17" x14ac:dyDescent="0.2">
      <c r="B2715" s="39" t="s">
        <v>42</v>
      </c>
      <c r="D2715" s="42">
        <f>_xll.qlCalendarAdvance(Calendar,$D2714,B2715,"f",FALSE)</f>
        <v>58551</v>
      </c>
      <c r="E2715" s="177">
        <f>_xll.qlInterestRateIndexValueDate(IndexON,D2715)</f>
        <v>58551</v>
      </c>
      <c r="F2715" s="193">
        <f>IFERROR(_xll.qlIndexFixing(IndexON,D2715,TRUE,_xll.ohTrigger(RecalcTrigger,TriggerON)),NA())</f>
        <v>9.4383417884458254E-3</v>
      </c>
      <c r="H2715" s="42">
        <f>_xll.qlCalendarAdvance(Calendar,$H2714,B2715,"f",FALSE)</f>
        <v>58551</v>
      </c>
      <c r="I2715" s="177">
        <f>_xll.qlInterestRateIndexValueDate(Index1M,$H2715)</f>
        <v>58553</v>
      </c>
      <c r="J2715" s="182">
        <f>IFERROR(_xll.qlIndexFixing(Index1M,$H2715,TRUE,_xll.ohTrigger(RecalcTrigger,Trigger1M)),NA())</f>
        <v>9.1750205830554155E-3</v>
      </c>
      <c r="K2715" s="44">
        <f>IFERROR(_xll.qlIndexFixing(Index3M,H2715,TRUE,_xll.ohTrigger(RecalcTrigger,Trigger3M)),NA())</f>
        <v>9.3564068323116964E-3</v>
      </c>
      <c r="L2715" s="44">
        <f>IFERROR(_xll.qlIndexFixing(Index6M,$H2715,TRUE,_xll.ohTrigger(RecalcTrigger,Trigger6M)),NA())</f>
        <v>8.9003032683848231E-3</v>
      </c>
      <c r="M2715" s="183">
        <f>IFERROR(_xll.qlIndexFixing(Index1Y,$H2715,TRUE,_xll.ohTrigger(RecalcTrigger,Trigger1Y)),NA())</f>
        <v>9.6855599434850243E-3</v>
      </c>
      <c r="N2715" s="182">
        <f>IFERROR(_xll.qlIndexFixing(ONIndex1M,I2715,TRUE,_xll.ohTrigger(RecalcTrigger,Trigger1M)),NA())</f>
        <v>9.1788231853584534E-3</v>
      </c>
      <c r="O2715" s="44">
        <f>IFERROR(_xll.qlIndexFixing(ONIndex3M,I2715,TRUE,_xll.ohTrigger(RecalcTrigger,Trigger3M)),NA())</f>
        <v>9.3816029397064682E-3</v>
      </c>
      <c r="P2715" s="44">
        <f>IFERROR(_xll.qlIndexFixing(ONIndex6M,I2715,TRUE,_xll.ohTrigger(RecalcTrigger,Trigger6M)),NA())</f>
        <v>8.7830062843430312E-3</v>
      </c>
      <c r="Q2715" s="183">
        <f>IFERROR(_xll.qlIndexFixing(ONIndex1Y,I2715,TRUE,_xll.ohTrigger(RecalcTrigger,Trigger1Y)),NA())</f>
        <v>9.7696011599790467E-3</v>
      </c>
    </row>
    <row r="2716" spans="2:17" x14ac:dyDescent="0.2">
      <c r="B2716" s="39" t="s">
        <v>42</v>
      </c>
      <c r="D2716" s="42">
        <f>_xll.qlCalendarAdvance(Calendar,$D2715,B2716,"f",FALSE)</f>
        <v>58558</v>
      </c>
      <c r="E2716" s="177">
        <f>_xll.qlInterestRateIndexValueDate(IndexON,D2716)</f>
        <v>58558</v>
      </c>
      <c r="F2716" s="193">
        <f>IFERROR(_xll.qlIndexFixing(IndexON,D2716,TRUE,_xll.ohTrigger(RecalcTrigger,TriggerON)),NA())</f>
        <v>9.4383417884458254E-3</v>
      </c>
      <c r="H2716" s="42">
        <f>_xll.qlCalendarAdvance(Calendar,$H2715,B2716,"f",FALSE)</f>
        <v>58558</v>
      </c>
      <c r="I2716" s="177">
        <f>_xll.qlInterestRateIndexValueDate(Index1M,$H2716)</f>
        <v>58560</v>
      </c>
      <c r="J2716" s="182">
        <f>IFERROR(_xll.qlIndexFixing(Index1M,$H2716,TRUE,_xll.ohTrigger(RecalcTrigger,Trigger1M)),NA())</f>
        <v>9.1705248850115773E-3</v>
      </c>
      <c r="K2716" s="44">
        <f>IFERROR(_xll.qlIndexFixing(Index3M,H2716,TRUE,_xll.ohTrigger(RecalcTrigger,Trigger3M)),NA())</f>
        <v>9.3503135382928954E-3</v>
      </c>
      <c r="L2716" s="44">
        <f>IFERROR(_xll.qlIndexFixing(Index6M,$H2716,TRUE,_xll.ohTrigger(RecalcTrigger,Trigger6M)),NA())</f>
        <v>8.9091048146508443E-3</v>
      </c>
      <c r="M2716" s="183">
        <f>IFERROR(_xll.qlIndexFixing(Index1Y,$H2716,TRUE,_xll.ohTrigger(RecalcTrigger,Trigger1Y)),NA())</f>
        <v>9.6806771930642698E-3</v>
      </c>
      <c r="N2716" s="182">
        <f>IFERROR(_xll.qlIndexFixing(ONIndex1M,I2716,TRUE,_xll.ohTrigger(RecalcTrigger,Trigger1M)),NA())</f>
        <v>9.1742740633993236E-3</v>
      </c>
      <c r="O2716" s="44">
        <f>IFERROR(_xll.qlIndexFixing(ONIndex3M,I2716,TRUE,_xll.ohTrigger(RecalcTrigger,Trigger3M)),NA())</f>
        <v>9.3752930719581684E-3</v>
      </c>
      <c r="P2716" s="44">
        <f>IFERROR(_xll.qlIndexFixing(ONIndex6M,I2716,TRUE,_xll.ohTrigger(RecalcTrigger,Trigger6M)),NA())</f>
        <v>8.7891702308162678E-3</v>
      </c>
      <c r="Q2716" s="183">
        <f>IFERROR(_xll.qlIndexFixing(ONIndex1Y,I2716,TRUE,_xll.ohTrigger(RecalcTrigger,Trigger1Y)),NA())</f>
        <v>9.7638437745306561E-3</v>
      </c>
    </row>
    <row r="2717" spans="2:17" x14ac:dyDescent="0.2">
      <c r="B2717" s="39" t="s">
        <v>42</v>
      </c>
      <c r="D2717" s="42">
        <f>_xll.qlCalendarAdvance(Calendar,$D2716,B2717,"f",FALSE)</f>
        <v>58565</v>
      </c>
      <c r="E2717" s="177">
        <f>_xll.qlInterestRateIndexValueDate(IndexON,D2717)</f>
        <v>58565</v>
      </c>
      <c r="F2717" s="193">
        <f>IFERROR(_xll.qlIndexFixing(IndexON,D2717,TRUE,_xll.ohTrigger(RecalcTrigger,TriggerON)),NA())</f>
        <v>9.4383417885257614E-3</v>
      </c>
      <c r="H2717" s="42">
        <f>_xll.qlCalendarAdvance(Calendar,$H2716,B2717,"f",FALSE)</f>
        <v>58565</v>
      </c>
      <c r="I2717" s="177">
        <f>_xll.qlInterestRateIndexValueDate(Index1M,$H2717)</f>
        <v>58567</v>
      </c>
      <c r="J2717" s="182">
        <f>IFERROR(_xll.qlIndexFixing(Index1M,$H2717,TRUE,_xll.ohTrigger(RecalcTrigger,Trigger1M)),NA())</f>
        <v>9.1660639465804272E-3</v>
      </c>
      <c r="K2717" s="44">
        <f>IFERROR(_xll.qlIndexFixing(Index3M,H2717,TRUE,_xll.ohTrigger(RecalcTrigger,Trigger3M)),NA())</f>
        <v>9.3439563888845275E-3</v>
      </c>
      <c r="L2717" s="44">
        <f>IFERROR(_xll.qlIndexFixing(Index6M,$H2717,TRUE,_xll.ohTrigger(RecalcTrigger,Trigger6M)),NA())</f>
        <v>8.9206073238149684E-3</v>
      </c>
      <c r="M2717" s="183">
        <f>IFERROR(_xll.qlIndexFixing(Index1Y,$H2717,TRUE,_xll.ohTrigger(RecalcTrigger,Trigger1Y)),NA())</f>
        <v>9.6758316750708475E-3</v>
      </c>
      <c r="N2717" s="182">
        <f>IFERROR(_xll.qlIndexFixing(ONIndex1M,I2717,TRUE,_xll.ohTrigger(RecalcTrigger,Trigger1M)),NA())</f>
        <v>9.1697595644646412E-3</v>
      </c>
      <c r="O2717" s="44">
        <f>IFERROR(_xll.qlIndexFixing(ONIndex3M,I2717,TRUE,_xll.ohTrigger(RecalcTrigger,Trigger3M)),NA())</f>
        <v>9.369022329472898E-3</v>
      </c>
      <c r="P2717" s="44">
        <f>IFERROR(_xll.qlIndexFixing(ONIndex6M,I2717,TRUE,_xll.ohTrigger(RecalcTrigger,Trigger6M)),NA())</f>
        <v>8.7955405323825175E-3</v>
      </c>
      <c r="Q2717" s="183">
        <f>IFERROR(_xll.qlIndexFixing(ONIndex1Y,I2717,TRUE,_xll.ohTrigger(RecalcTrigger,Trigger1Y)),NA())</f>
        <v>9.7581215225783779E-3</v>
      </c>
    </row>
    <row r="2718" spans="2:17" x14ac:dyDescent="0.2">
      <c r="B2718" s="39" t="s">
        <v>42</v>
      </c>
      <c r="D2718" s="42">
        <f>_xll.qlCalendarAdvance(Calendar,$D2717,B2718,"f",FALSE)</f>
        <v>58572</v>
      </c>
      <c r="E2718" s="177">
        <f>_xll.qlInterestRateIndexValueDate(IndexON,D2718)</f>
        <v>58572</v>
      </c>
      <c r="F2718" s="193">
        <f>IFERROR(_xll.qlIndexFixing(IndexON,D2718,TRUE,_xll.ohTrigger(RecalcTrigger,TriggerON)),NA())</f>
        <v>9.4383417884458254E-3</v>
      </c>
      <c r="H2718" s="42">
        <f>_xll.qlCalendarAdvance(Calendar,$H2717,B2718,"f",FALSE)</f>
        <v>58572</v>
      </c>
      <c r="I2718" s="177">
        <f>_xll.qlInterestRateIndexValueDate(Index1M,$H2718)</f>
        <v>58574</v>
      </c>
      <c r="J2718" s="182">
        <f>IFERROR(_xll.qlIndexFixing(Index1M,$H2718,TRUE,_xll.ohTrigger(RecalcTrigger,Trigger1M)),NA())</f>
        <v>9.1616378331796366E-3</v>
      </c>
      <c r="K2718" s="44">
        <f>IFERROR(_xll.qlIndexFixing(Index3M,H2718,TRUE,_xll.ohTrigger(RecalcTrigger,Trigger3M)),NA())</f>
        <v>9.3379452193719393E-3</v>
      </c>
      <c r="L2718" s="44">
        <f>IFERROR(_xll.qlIndexFixing(Index6M,$H2718,TRUE,_xll.ohTrigger(RecalcTrigger,Trigger6M)),NA())</f>
        <v>8.92987870593249E-3</v>
      </c>
      <c r="M2718" s="183">
        <f>IFERROR(_xll.qlIndexFixing(Index1Y,$H2718,TRUE,_xll.ohTrigger(RecalcTrigger,Trigger1Y)),NA())</f>
        <v>9.671023457044816E-3</v>
      </c>
      <c r="N2718" s="182">
        <f>IFERROR(_xll.qlIndexFixing(ONIndex1M,I2718,TRUE,_xll.ohTrigger(RecalcTrigger,Trigger1M)),NA())</f>
        <v>9.1652797540220377E-3</v>
      </c>
      <c r="O2718" s="44">
        <f>IFERROR(_xll.qlIndexFixing(ONIndex3M,I2718,TRUE,_xll.ohTrigger(RecalcTrigger,Trigger3M)),NA())</f>
        <v>9.3627907889093365E-3</v>
      </c>
      <c r="P2718" s="44">
        <f>IFERROR(_xll.qlIndexFixing(ONIndex6M,I2718,TRUE,_xll.ohTrigger(RecalcTrigger,Trigger6M)),NA())</f>
        <v>8.8021175254926476E-3</v>
      </c>
      <c r="Q2718" s="183">
        <f>IFERROR(_xll.qlIndexFixing(ONIndex1Y,I2718,TRUE,_xll.ohTrigger(RecalcTrigger,Trigger1Y)),NA())</f>
        <v>9.7524344717481171E-3</v>
      </c>
    </row>
    <row r="2719" spans="2:17" x14ac:dyDescent="0.2">
      <c r="B2719" s="39" t="s">
        <v>42</v>
      </c>
      <c r="D2719" s="42">
        <f>_xll.qlCalendarAdvance(Calendar,$D2718,B2719,"f",FALSE)</f>
        <v>58579</v>
      </c>
      <c r="E2719" s="177">
        <f>_xll.qlInterestRateIndexValueDate(IndexON,D2719)</f>
        <v>58579</v>
      </c>
      <c r="F2719" s="193">
        <f>IFERROR(_xll.qlIndexFixing(IndexON,D2719,TRUE,_xll.ohTrigger(RecalcTrigger,TriggerON)),NA())</f>
        <v>9.4383417885257614E-3</v>
      </c>
      <c r="H2719" s="42">
        <f>_xll.qlCalendarAdvance(Calendar,$H2718,B2719,"f",FALSE)</f>
        <v>58579</v>
      </c>
      <c r="I2719" s="177">
        <f>_xll.qlInterestRateIndexValueDate(Index1M,$H2719)</f>
        <v>58581</v>
      </c>
      <c r="J2719" s="182">
        <f>IFERROR(_xll.qlIndexFixing(Index1M,$H2719,TRUE,_xll.ohTrigger(RecalcTrigger,Trigger1M)),NA())</f>
        <v>9.1572466102143868E-3</v>
      </c>
      <c r="K2719" s="44">
        <f>IFERROR(_xll.qlIndexFixing(Index3M,H2719,TRUE,_xll.ohTrigger(RecalcTrigger,Trigger3M)),NA())</f>
        <v>9.3319738841491293E-3</v>
      </c>
      <c r="L2719" s="44">
        <f>IFERROR(_xll.qlIndexFixing(Index6M,$H2719,TRUE,_xll.ohTrigger(RecalcTrigger,Trigger6M)),NA())</f>
        <v>8.9393623813606837E-3</v>
      </c>
      <c r="M2719" s="183">
        <f>IFERROR(_xll.qlIndexFixing(Index1Y,$H2719,TRUE,_xll.ohTrigger(RecalcTrigger,Trigger1Y)),NA())</f>
        <v>9.6662526065279791E-3</v>
      </c>
      <c r="N2719" s="182">
        <f>IFERROR(_xll.qlIndexFixing(ONIndex1M,I2719,TRUE,_xll.ohTrigger(RecalcTrigger,Trigger1M)),NA())</f>
        <v>9.160834697379272E-3</v>
      </c>
      <c r="O2719" s="44">
        <f>IFERROR(_xll.qlIndexFixing(ONIndex3M,I2719,TRUE,_xll.ohTrigger(RecalcTrigger,Trigger3M)),NA())</f>
        <v>9.3565985266064189E-3</v>
      </c>
      <c r="P2719" s="44">
        <f>IFERROR(_xll.qlIndexFixing(ONIndex6M,I2719,TRUE,_xll.ohTrigger(RecalcTrigger,Trigger6M)),NA())</f>
        <v>8.8089015461978448E-3</v>
      </c>
      <c r="Q2719" s="183">
        <f>IFERROR(_xll.qlIndexFixing(ONIndex1Y,I2719,TRUE,_xll.ohTrigger(RecalcTrigger,Trigger1Y)),NA())</f>
        <v>9.7467826894259701E-3</v>
      </c>
    </row>
    <row r="2720" spans="2:17" x14ac:dyDescent="0.2">
      <c r="B2720" s="39" t="s">
        <v>42</v>
      </c>
      <c r="D2720" s="42">
        <f>_xll.qlCalendarAdvance(Calendar,$D2719,B2720,"f",FALSE)</f>
        <v>58586</v>
      </c>
      <c r="E2720" s="177">
        <f>_xll.qlInterestRateIndexValueDate(IndexON,D2720)</f>
        <v>58586</v>
      </c>
      <c r="F2720" s="193">
        <f>IFERROR(_xll.qlIndexFixing(IndexON,D2720,TRUE,_xll.ohTrigger(RecalcTrigger,TriggerON)),NA())</f>
        <v>9.4383417885257614E-3</v>
      </c>
      <c r="H2720" s="42">
        <f>_xll.qlCalendarAdvance(Calendar,$H2719,B2720,"f",FALSE)</f>
        <v>58586</v>
      </c>
      <c r="I2720" s="177">
        <f>_xll.qlInterestRateIndexValueDate(Index1M,$H2720)</f>
        <v>58588</v>
      </c>
      <c r="J2720" s="182">
        <f>IFERROR(_xll.qlIndexFixing(Index1M,$H2720,TRUE,_xll.ohTrigger(RecalcTrigger,Trigger1M)),NA())</f>
        <v>9.152890343107345E-3</v>
      </c>
      <c r="K2720" s="44">
        <f>IFERROR(_xll.qlIndexFixing(Index3M,H2720,TRUE,_xll.ohTrigger(RecalcTrigger,Trigger3M)),NA())</f>
        <v>9.326042459660169E-3</v>
      </c>
      <c r="L2720" s="44">
        <f>IFERROR(_xll.qlIndexFixing(Index6M,$H2720,TRUE,_xll.ohTrigger(RecalcTrigger,Trigger6M)),NA())</f>
        <v>8.9490586909881566E-3</v>
      </c>
      <c r="M2720" s="183">
        <f>IFERROR(_xll.qlIndexFixing(Index1Y,$H2720,TRUE,_xll.ohTrigger(RecalcTrigger,Trigger1Y)),NA())</f>
        <v>9.6615191910665275E-3</v>
      </c>
      <c r="N2720" s="182">
        <f>IFERROR(_xll.qlIndexFixing(ONIndex1M,I2720,TRUE,_xll.ohTrigger(RecalcTrigger,Trigger1M)),NA())</f>
        <v>9.1564244598441036E-3</v>
      </c>
      <c r="O2720" s="44">
        <f>IFERROR(_xll.qlIndexFixing(ONIndex3M,I2720,TRUE,_xll.ohTrigger(RecalcTrigger,Trigger3M)),NA())</f>
        <v>9.3504456190629526E-3</v>
      </c>
      <c r="P2720" s="44">
        <f>IFERROR(_xll.qlIndexFixing(ONIndex6M,I2720,TRUE,_xll.ohTrigger(RecalcTrigger,Trigger6M)),NA())</f>
        <v>8.8158929306292322E-3</v>
      </c>
      <c r="Q2720" s="183">
        <f>IFERROR(_xll.qlIndexFixing(ONIndex1Y,I2720,TRUE,_xll.ohTrigger(RecalcTrigger,Trigger1Y)),NA())</f>
        <v>9.7411662429980339E-3</v>
      </c>
    </row>
    <row r="2721" spans="2:17" x14ac:dyDescent="0.2">
      <c r="B2721" s="39" t="s">
        <v>42</v>
      </c>
      <c r="D2721" s="42">
        <f>_xll.qlCalendarAdvance(Calendar,$D2720,B2721,"f",FALSE)</f>
        <v>58593</v>
      </c>
      <c r="E2721" s="177">
        <f>_xll.qlInterestRateIndexValueDate(IndexON,D2721)</f>
        <v>58593</v>
      </c>
      <c r="F2721" s="193">
        <f>IFERROR(_xll.qlIndexFixing(IndexON,D2721,TRUE,_xll.ohTrigger(RecalcTrigger,TriggerON)),NA())</f>
        <v>9.4383417885257614E-3</v>
      </c>
      <c r="H2721" s="42">
        <f>_xll.qlCalendarAdvance(Calendar,$H2720,B2721,"f",FALSE)</f>
        <v>58593</v>
      </c>
      <c r="I2721" s="177">
        <f>_xll.qlInterestRateIndexValueDate(Index1M,$H2721)</f>
        <v>58595</v>
      </c>
      <c r="J2721" s="182">
        <f>IFERROR(_xll.qlIndexFixing(Index1M,$H2721,TRUE,_xll.ohTrigger(RecalcTrigger,Trigger1M)),NA())</f>
        <v>9.1485690972611944E-3</v>
      </c>
      <c r="K2721" s="44">
        <f>IFERROR(_xll.qlIndexFixing(Index3M,H2721,TRUE,_xll.ohTrigger(RecalcTrigger,Trigger3M)),NA())</f>
        <v>9.3201510223456484E-3</v>
      </c>
      <c r="L2721" s="44">
        <f>IFERROR(_xll.qlIndexFixing(Index6M,$H2721,TRUE,_xll.ohTrigger(RecalcTrigger,Trigger6M)),NA())</f>
        <v>8.9562921961376697E-3</v>
      </c>
      <c r="M2721" s="183">
        <f>IFERROR(_xll.qlIndexFixing(Index1Y,$H2721,TRUE,_xll.ohTrigger(RecalcTrigger,Trigger1Y)),NA())</f>
        <v>9.6568232782081823E-3</v>
      </c>
      <c r="N2721" s="182">
        <f>IFERROR(_xll.qlIndexFixing(ONIndex1M,I2721,TRUE,_xll.ohTrigger(RecalcTrigger,Trigger1M)),NA())</f>
        <v>9.1520491070440357E-3</v>
      </c>
      <c r="O2721" s="44">
        <f>IFERROR(_xll.qlIndexFixing(ONIndex3M,I2721,TRUE,_xll.ohTrigger(RecalcTrigger,Trigger3M)),NA())</f>
        <v>9.3443321426178727E-3</v>
      </c>
      <c r="P2721" s="44">
        <f>IFERROR(_xll.qlIndexFixing(ONIndex6M,I2721,TRUE,_xll.ohTrigger(RecalcTrigger,Trigger6M)),NA())</f>
        <v>8.8230920152376768E-3</v>
      </c>
      <c r="Q2721" s="183">
        <f>IFERROR(_xll.qlIndexFixing(ONIndex1Y,I2721,TRUE,_xll.ohTrigger(RecalcTrigger,Trigger1Y)),NA())</f>
        <v>9.7355851996905329E-3</v>
      </c>
    </row>
    <row r="2722" spans="2:17" x14ac:dyDescent="0.2">
      <c r="B2722" s="39" t="s">
        <v>42</v>
      </c>
      <c r="D2722" s="42">
        <f>_xll.qlCalendarAdvance(Calendar,$D2721,B2722,"f",FALSE)</f>
        <v>58600</v>
      </c>
      <c r="E2722" s="177">
        <f>_xll.qlInterestRateIndexValueDate(IndexON,D2722)</f>
        <v>58600</v>
      </c>
      <c r="F2722" s="193">
        <f>IFERROR(_xll.qlIndexFixing(IndexON,D2722,TRUE,_xll.ohTrigger(RecalcTrigger,TriggerON)),NA())</f>
        <v>9.4383417885257614E-3</v>
      </c>
      <c r="H2722" s="42">
        <f>_xll.qlCalendarAdvance(Calendar,$H2721,B2722,"f",FALSE)</f>
        <v>58600</v>
      </c>
      <c r="I2722" s="177">
        <f>_xll.qlInterestRateIndexValueDate(Index1M,$H2722)</f>
        <v>58602</v>
      </c>
      <c r="J2722" s="182">
        <f>IFERROR(_xll.qlIndexFixing(Index1M,$H2722,TRUE,_xll.ohTrigger(RecalcTrigger,Trigger1M)),NA())</f>
        <v>9.1442829380961044E-3</v>
      </c>
      <c r="K2722" s="44">
        <f>IFERROR(_xll.qlIndexFixing(Index3M,H2722,TRUE,_xll.ohTrigger(RecalcTrigger,Trigger3M)),NA())</f>
        <v>9.3142996486470318E-3</v>
      </c>
      <c r="L2722" s="44">
        <f>IFERROR(_xll.qlIndexFixing(Index6M,$H2722,TRUE,_xll.ohTrigger(RecalcTrigger,Trigger6M)),NA())</f>
        <v>8.9663679880403468E-3</v>
      </c>
      <c r="M2722" s="183">
        <f>IFERROR(_xll.qlIndexFixing(Index1Y,$H2722,TRUE,_xll.ohTrigger(RecalcTrigger,Trigger1Y)),NA())</f>
        <v>9.6521649355046039E-3</v>
      </c>
      <c r="N2722" s="182">
        <f>IFERROR(_xll.qlIndexFixing(ONIndex1M,I2722,TRUE,_xll.ohTrigger(RecalcTrigger,Trigger1M)),NA())</f>
        <v>9.1477087042868277E-3</v>
      </c>
      <c r="O2722" s="44">
        <f>IFERROR(_xll.qlIndexFixing(ONIndex3M,I2722,TRUE,_xll.ohTrigger(RecalcTrigger,Trigger3M)),NA())</f>
        <v>9.3382581737699866E-3</v>
      </c>
      <c r="P2722" s="44">
        <f>IFERROR(_xll.qlIndexFixing(ONIndex6M,I2722,TRUE,_xll.ohTrigger(RecalcTrigger,Trigger6M)),NA())</f>
        <v>8.8304991363141738E-3</v>
      </c>
      <c r="Q2722" s="183">
        <f>IFERROR(_xll.qlIndexFixing(ONIndex1Y,I2722,TRUE,_xll.ohTrigger(RecalcTrigger,Trigger1Y)),NA())</f>
        <v>9.7300396272093082E-3</v>
      </c>
    </row>
    <row r="2723" spans="2:17" x14ac:dyDescent="0.2">
      <c r="B2723" s="39" t="s">
        <v>42</v>
      </c>
      <c r="D2723" s="42">
        <f>_xll.qlCalendarAdvance(Calendar,$D2722,B2723,"f",FALSE)</f>
        <v>58607</v>
      </c>
      <c r="E2723" s="177">
        <f>_xll.qlInterestRateIndexValueDate(IndexON,D2723)</f>
        <v>58607</v>
      </c>
      <c r="F2723" s="193">
        <f>IFERROR(_xll.qlIndexFixing(IndexON,D2723,TRUE,_xll.ohTrigger(RecalcTrigger,TriggerON)),NA())</f>
        <v>9.4383417884458254E-3</v>
      </c>
      <c r="H2723" s="42">
        <f>_xll.qlCalendarAdvance(Calendar,$H2722,B2723,"f",FALSE)</f>
        <v>58607</v>
      </c>
      <c r="I2723" s="177">
        <f>_xll.qlInterestRateIndexValueDate(Index1M,$H2723)</f>
        <v>58609</v>
      </c>
      <c r="J2723" s="182">
        <f>IFERROR(_xll.qlIndexFixing(Index1M,$H2723,TRUE,_xll.ohTrigger(RecalcTrigger,Trigger1M)),NA())</f>
        <v>9.1400319310272482E-3</v>
      </c>
      <c r="K2723" s="44">
        <f>IFERROR(_xll.qlIndexFixing(Index3M,H2723,TRUE,_xll.ohTrigger(RecalcTrigger,Trigger3M)),NA())</f>
        <v>9.3084884150101254E-3</v>
      </c>
      <c r="L2723" s="44">
        <f>IFERROR(_xll.qlIndexFixing(Index6M,$H2723,TRUE,_xll.ohTrigger(RecalcTrigger,Trigger6M)),NA())</f>
        <v>8.9766573473542121E-3</v>
      </c>
      <c r="M2723" s="183">
        <f>IFERROR(_xll.qlIndexFixing(Index1Y,$H2723,TRUE,_xll.ohTrigger(RecalcTrigger,Trigger1Y)),NA())</f>
        <v>9.6475442305098639E-3</v>
      </c>
      <c r="N2723" s="182">
        <f>IFERROR(_xll.qlIndexFixing(ONIndex1M,I2723,TRUE,_xll.ohTrigger(RecalcTrigger,Trigger1M)),NA())</f>
        <v>9.1434033168802387E-3</v>
      </c>
      <c r="O2723" s="44">
        <f>IFERROR(_xll.qlIndexFixing(ONIndex3M,I2723,TRUE,_xll.ohTrigger(RecalcTrigger,Trigger3M)),NA())</f>
        <v>9.3322237889381654E-3</v>
      </c>
      <c r="P2723" s="44">
        <f>IFERROR(_xll.qlIndexFixing(ONIndex6M,I2723,TRUE,_xll.ohTrigger(RecalcTrigger,Trigger6M)),NA())</f>
        <v>8.83811462990991E-3</v>
      </c>
      <c r="Q2723" s="183">
        <f>IFERROR(_xll.qlIndexFixing(ONIndex1Y,I2723,TRUE,_xll.ohTrigger(RecalcTrigger,Trigger1Y)),NA())</f>
        <v>9.7245295929404563E-3</v>
      </c>
    </row>
    <row r="2724" spans="2:17" x14ac:dyDescent="0.2">
      <c r="B2724" s="39" t="s">
        <v>42</v>
      </c>
      <c r="D2724" s="42">
        <f>_xll.qlCalendarAdvance(Calendar,$D2723,B2724,"f",FALSE)</f>
        <v>58614</v>
      </c>
      <c r="E2724" s="177">
        <f>_xll.qlInterestRateIndexValueDate(IndexON,D2724)</f>
        <v>58614</v>
      </c>
      <c r="F2724" s="193">
        <f>IFERROR(_xll.qlIndexFixing(IndexON,D2724,TRUE,_xll.ohTrigger(RecalcTrigger,TriggerON)),NA())</f>
        <v>9.4383417884458254E-3</v>
      </c>
      <c r="H2724" s="42">
        <f>_xll.qlCalendarAdvance(Calendar,$H2723,B2724,"f",FALSE)</f>
        <v>58614</v>
      </c>
      <c r="I2724" s="177">
        <f>_xll.qlInterestRateIndexValueDate(Index1M,$H2724)</f>
        <v>58616</v>
      </c>
      <c r="J2724" s="182">
        <f>IFERROR(_xll.qlIndexFixing(Index1M,$H2724,TRUE,_xll.ohTrigger(RecalcTrigger,Trigger1M)),NA())</f>
        <v>9.1358161414697991E-3</v>
      </c>
      <c r="K2724" s="44">
        <f>IFERROR(_xll.qlIndexFixing(Index3M,H2724,TRUE,_xll.ohTrigger(RecalcTrigger,Trigger3M)),NA())</f>
        <v>9.3027173978789957E-3</v>
      </c>
      <c r="L2724" s="44">
        <f>IFERROR(_xll.qlIndexFixing(Index6M,$H2724,TRUE,_xll.ohTrigger(RecalcTrigger,Trigger6M)),NA())</f>
        <v>8.9871606151769052E-3</v>
      </c>
      <c r="M2724" s="183">
        <f>IFERROR(_xll.qlIndexFixing(Index1Y,$H2724,TRUE,_xll.ohTrigger(RecalcTrigger,Trigger1Y)),NA())</f>
        <v>9.6429612307815417E-3</v>
      </c>
      <c r="N2724" s="182">
        <f>IFERROR(_xll.qlIndexFixing(ONIndex1M,I2724,TRUE,_xll.ohTrigger(RecalcTrigger,Trigger1M)),NA())</f>
        <v>9.1391330102119639E-3</v>
      </c>
      <c r="O2724" s="44">
        <f>IFERROR(_xll.qlIndexFixing(ONIndex3M,I2724,TRUE,_xll.ohTrigger(RecalcTrigger,Trigger3M)),NA())</f>
        <v>9.3262290647011525E-3</v>
      </c>
      <c r="P2724" s="44">
        <f>IFERROR(_xll.qlIndexFixing(ONIndex6M,I2724,TRUE,_xll.ohTrigger(RecalcTrigger,Trigger6M)),NA())</f>
        <v>8.8459388323958166E-3</v>
      </c>
      <c r="Q2724" s="183">
        <f>IFERROR(_xll.qlIndexFixing(ONIndex1Y,I2724,TRUE,_xll.ohTrigger(RecalcTrigger,Trigger1Y)),NA())</f>
        <v>9.7190551641901379E-3</v>
      </c>
    </row>
    <row r="2725" spans="2:17" x14ac:dyDescent="0.2">
      <c r="B2725" s="39" t="s">
        <v>42</v>
      </c>
      <c r="D2725" s="42">
        <f>_xll.qlCalendarAdvance(Calendar,$D2724,B2725,"f",FALSE)</f>
        <v>58621</v>
      </c>
      <c r="E2725" s="177">
        <f>_xll.qlInterestRateIndexValueDate(IndexON,D2725)</f>
        <v>58621</v>
      </c>
      <c r="F2725" s="193">
        <f>IFERROR(_xll.qlIndexFixing(IndexON,D2725,TRUE,_xll.ohTrigger(RecalcTrigger,TriggerON)),NA())</f>
        <v>9.4383417885257614E-3</v>
      </c>
      <c r="H2725" s="42">
        <f>_xll.qlCalendarAdvance(Calendar,$H2724,B2725,"f",FALSE)</f>
        <v>58621</v>
      </c>
      <c r="I2725" s="177">
        <f>_xll.qlInterestRateIndexValueDate(Index1M,$H2725)</f>
        <v>58623</v>
      </c>
      <c r="J2725" s="182">
        <f>IFERROR(_xll.qlIndexFixing(Index1M,$H2725,TRUE,_xll.ohTrigger(RecalcTrigger,Trigger1M)),NA())</f>
        <v>9.1316356348314365E-3</v>
      </c>
      <c r="K2725" s="44">
        <f>IFERROR(_xll.qlIndexFixing(Index3M,H2725,TRUE,_xll.ohTrigger(RecalcTrigger,Trigger3M)),NA())</f>
        <v>9.2969866736994488E-3</v>
      </c>
      <c r="L2725" s="44">
        <f>IFERROR(_xll.qlIndexFixing(Index6M,$H2725,TRUE,_xll.ohTrigger(RecalcTrigger,Trigger6M)),NA())</f>
        <v>9.0007416885463602E-3</v>
      </c>
      <c r="M2725" s="183">
        <f>IFERROR(_xll.qlIndexFixing(Index1Y,$H2725,TRUE,_xll.ohTrigger(RecalcTrigger,Trigger1Y)),NA())</f>
        <v>9.638416003879182E-3</v>
      </c>
      <c r="N2725" s="182">
        <f>IFERROR(_xll.qlIndexFixing(ONIndex1M,I2725,TRUE,_xll.ohTrigger(RecalcTrigger,Trigger1M)),NA())</f>
        <v>9.1348978499894429E-3</v>
      </c>
      <c r="O2725" s="44">
        <f>IFERROR(_xll.qlIndexFixing(ONIndex3M,I2725,TRUE,_xll.ohTrigger(RecalcTrigger,Trigger3M)),NA())</f>
        <v>9.320274077238011E-3</v>
      </c>
      <c r="P2725" s="44">
        <f>IFERROR(_xll.qlIndexFixing(ONIndex6M,I2725,TRUE,_xll.ohTrigger(RecalcTrigger,Trigger6M)),NA())</f>
        <v>8.8539720799829524E-3</v>
      </c>
      <c r="Q2725" s="183">
        <f>IFERROR(_xll.qlIndexFixing(ONIndex1Y,I2725,TRUE,_xll.ohTrigger(RecalcTrigger,Trigger1Y)),NA())</f>
        <v>9.7136164084243859E-3</v>
      </c>
    </row>
    <row r="2726" spans="2:17" x14ac:dyDescent="0.2">
      <c r="B2726" s="39" t="s">
        <v>42</v>
      </c>
      <c r="D2726" s="42">
        <f>_xll.qlCalendarAdvance(Calendar,$D2725,B2726,"f",FALSE)</f>
        <v>58628</v>
      </c>
      <c r="E2726" s="177">
        <f>_xll.qlInterestRateIndexValueDate(IndexON,D2726)</f>
        <v>58628</v>
      </c>
      <c r="F2726" s="193">
        <f>IFERROR(_xll.qlIndexFixing(IndexON,D2726,TRUE,_xll.ohTrigger(RecalcTrigger,TriggerON)),NA())</f>
        <v>9.4383417885257614E-3</v>
      </c>
      <c r="H2726" s="42">
        <f>_xll.qlCalendarAdvance(Calendar,$H2725,B2726,"f",FALSE)</f>
        <v>58628</v>
      </c>
      <c r="I2726" s="177">
        <f>_xll.qlInterestRateIndexValueDate(Index1M,$H2726)</f>
        <v>58630</v>
      </c>
      <c r="J2726" s="182">
        <f>IFERROR(_xll.qlIndexFixing(Index1M,$H2726,TRUE,_xll.ohTrigger(RecalcTrigger,Trigger1M)),NA())</f>
        <v>9.1274904765298315E-3</v>
      </c>
      <c r="K2726" s="44">
        <f>IFERROR(_xll.qlIndexFixing(Index3M,H2726,TRUE,_xll.ohTrigger(RecalcTrigger,Trigger3M)),NA())</f>
        <v>9.2912963189164255E-3</v>
      </c>
      <c r="L2726" s="44">
        <f>IFERROR(_xll.qlIndexFixing(Index6M,$H2726,TRUE,_xll.ohTrigger(RecalcTrigger,Trigger6M)),NA())</f>
        <v>9.0117209663115837E-3</v>
      </c>
      <c r="M2726" s="183">
        <f>IFERROR(_xll.qlIndexFixing(Index1Y,$H2726,TRUE,_xll.ohTrigger(RecalcTrigger,Trigger1Y)),NA())</f>
        <v>9.6339086173667134E-3</v>
      </c>
      <c r="N2726" s="182">
        <f>IFERROR(_xll.qlIndexFixing(ONIndex1M,I2726,TRUE,_xll.ohTrigger(RecalcTrigger,Trigger1M)),NA())</f>
        <v>9.1306979012006906E-3</v>
      </c>
      <c r="O2726" s="44">
        <f>IFERROR(_xll.qlIndexFixing(ONIndex3M,I2726,TRUE,_xll.ohTrigger(RecalcTrigger,Trigger3M)),NA())</f>
        <v>9.3143589031274843E-3</v>
      </c>
      <c r="P2726" s="44">
        <f>IFERROR(_xll.qlIndexFixing(ONIndex6M,I2726,TRUE,_xll.ohTrigger(RecalcTrigger,Trigger6M)),NA())</f>
        <v>8.8622147090422487E-3</v>
      </c>
      <c r="Q2726" s="183">
        <f>IFERROR(_xll.qlIndexFixing(ONIndex1Y,I2726,TRUE,_xll.ohTrigger(RecalcTrigger,Trigger1Y)),NA())</f>
        <v>9.7082133931092329E-3</v>
      </c>
    </row>
    <row r="2727" spans="2:17" x14ac:dyDescent="0.2">
      <c r="B2727" s="39" t="s">
        <v>42</v>
      </c>
      <c r="D2727" s="42">
        <f>_xll.qlCalendarAdvance(Calendar,$D2726,B2727,"f",FALSE)</f>
        <v>58635</v>
      </c>
      <c r="E2727" s="177">
        <f>_xll.qlInterestRateIndexValueDate(IndexON,D2727)</f>
        <v>58635</v>
      </c>
      <c r="F2727" s="193">
        <f>IFERROR(_xll.qlIndexFixing(IndexON,D2727,TRUE,_xll.ohTrigger(RecalcTrigger,TriggerON)),NA())</f>
        <v>9.4383417884458254E-3</v>
      </c>
      <c r="H2727" s="42">
        <f>_xll.qlCalendarAdvance(Calendar,$H2726,B2727,"f",FALSE)</f>
        <v>58635</v>
      </c>
      <c r="I2727" s="177">
        <f>_xll.qlInterestRateIndexValueDate(Index1M,$H2727)</f>
        <v>58637</v>
      </c>
      <c r="J2727" s="182">
        <f>IFERROR(_xll.qlIndexFixing(Index1M,$H2727,TRUE,_xll.ohTrigger(RecalcTrigger,Trigger1M)),NA())</f>
        <v>9.1233807319801574E-3</v>
      </c>
      <c r="K2727" s="44">
        <f>IFERROR(_xll.qlIndexFixing(Index3M,H2727,TRUE,_xll.ohTrigger(RecalcTrigger,Trigger3M)),NA())</f>
        <v>9.285646409977465E-3</v>
      </c>
      <c r="L2727" s="44">
        <f>IFERROR(_xll.qlIndexFixing(Index6M,$H2727,TRUE,_xll.ohTrigger(RecalcTrigger,Trigger6M)),NA())</f>
        <v>9.0229152666507478E-3</v>
      </c>
      <c r="M2727" s="183">
        <f>IFERROR(_xll.qlIndexFixing(Index1Y,$H2727,TRUE,_xll.ohTrigger(RecalcTrigger,Trigger1Y)),NA())</f>
        <v>9.6294391388104701E-3</v>
      </c>
      <c r="N2727" s="182">
        <f>IFERROR(_xll.qlIndexFixing(ONIndex1M,I2727,TRUE,_xll.ohTrigger(RecalcTrigger,Trigger1M)),NA())</f>
        <v>9.1265332295531465E-3</v>
      </c>
      <c r="O2727" s="44">
        <f>IFERROR(_xll.qlIndexFixing(ONIndex3M,I2727,TRUE,_xll.ohTrigger(RecalcTrigger,Trigger3M)),NA())</f>
        <v>9.3084836188683795E-3</v>
      </c>
      <c r="P2727" s="44">
        <f>IFERROR(_xll.qlIndexFixing(ONIndex6M,I2727,TRUE,_xll.ohTrigger(RecalcTrigger,Trigger6M)),NA())</f>
        <v>8.8706670556248923E-3</v>
      </c>
      <c r="Q2727" s="183">
        <f>IFERROR(_xll.qlIndexFixing(ONIndex1Y,I2727,TRUE,_xll.ohTrigger(RecalcTrigger,Trigger1Y)),NA())</f>
        <v>9.7028461857107118E-3</v>
      </c>
    </row>
    <row r="2728" spans="2:17" x14ac:dyDescent="0.2">
      <c r="B2728" s="39" t="s">
        <v>42</v>
      </c>
      <c r="D2728" s="42">
        <f>_xll.qlCalendarAdvance(Calendar,$D2727,B2728,"f",FALSE)</f>
        <v>58642</v>
      </c>
      <c r="E2728" s="177">
        <f>_xll.qlInterestRateIndexValueDate(IndexON,D2728)</f>
        <v>58642</v>
      </c>
      <c r="F2728" s="193">
        <f>IFERROR(_xll.qlIndexFixing(IndexON,D2728,TRUE,_xll.ohTrigger(RecalcTrigger,TriggerON)),NA())</f>
        <v>9.4383417885257614E-3</v>
      </c>
      <c r="H2728" s="42">
        <f>_xll.qlCalendarAdvance(Calendar,$H2727,B2728,"f",FALSE)</f>
        <v>58642</v>
      </c>
      <c r="I2728" s="177">
        <f>_xll.qlInterestRateIndexValueDate(Index1M,$H2728)</f>
        <v>58644</v>
      </c>
      <c r="J2728" s="182">
        <f>IFERROR(_xll.qlIndexFixing(Index1M,$H2728,TRUE,_xll.ohTrigger(RecalcTrigger,Trigger1M)),NA())</f>
        <v>9.1193064666025836E-3</v>
      </c>
      <c r="K2728" s="44">
        <f>IFERROR(_xll.qlIndexFixing(Index3M,H2728,TRUE,_xll.ohTrigger(RecalcTrigger,Trigger3M)),NA())</f>
        <v>9.2800370233301153E-3</v>
      </c>
      <c r="L2728" s="44">
        <f>IFERROR(_xll.qlIndexFixing(Index6M,$H2728,TRUE,_xll.ohTrigger(RecalcTrigger,Trigger6M)),NA())</f>
        <v>9.0343249310704584E-3</v>
      </c>
      <c r="M2728" s="183">
        <f>IFERROR(_xll.qlIndexFixing(Index1Y,$H2728,TRUE,_xll.ohTrigger(RecalcTrigger,Trigger1Y)),NA())</f>
        <v>9.6250076357796352E-3</v>
      </c>
      <c r="N2728" s="182">
        <f>IFERROR(_xll.qlIndexFixing(ONIndex1M,I2728,TRUE,_xll.ohTrigger(RecalcTrigger,Trigger1M)),NA())</f>
        <v>9.1224039003545698E-3</v>
      </c>
      <c r="O2728" s="44">
        <f>IFERROR(_xll.qlIndexFixing(ONIndex3M,I2728,TRUE,_xll.ohTrigger(RecalcTrigger,Trigger3M)),NA())</f>
        <v>9.302648300879568E-3</v>
      </c>
      <c r="P2728" s="44">
        <f>IFERROR(_xll.qlIndexFixing(ONIndex6M,I2728,TRUE,_xll.ohTrigger(RecalcTrigger,Trigger6M)),NA())</f>
        <v>8.8793294560218783E-3</v>
      </c>
      <c r="Q2728" s="183">
        <f>IFERROR(_xll.qlIndexFixing(ONIndex1Y,I2728,TRUE,_xll.ohTrigger(RecalcTrigger,Trigger1Y)),NA())</f>
        <v>9.697514853455047E-3</v>
      </c>
    </row>
    <row r="2729" spans="2:17" x14ac:dyDescent="0.2">
      <c r="B2729" s="39" t="s">
        <v>42</v>
      </c>
      <c r="D2729" s="42">
        <f>_xll.qlCalendarAdvance(Calendar,$D2728,B2729,"f",FALSE)</f>
        <v>58649</v>
      </c>
      <c r="E2729" s="177">
        <f>_xll.qlInterestRateIndexValueDate(IndexON,D2729)</f>
        <v>58649</v>
      </c>
      <c r="F2729" s="193">
        <f>IFERROR(_xll.qlIndexFixing(IndexON,D2729,TRUE,_xll.ohTrigger(RecalcTrigger,TriggerON)),NA())</f>
        <v>9.4383417884458254E-3</v>
      </c>
      <c r="H2729" s="42">
        <f>_xll.qlCalendarAdvance(Calendar,$H2728,B2729,"f",FALSE)</f>
        <v>58649</v>
      </c>
      <c r="I2729" s="177">
        <f>_xll.qlInterestRateIndexValueDate(Index1M,$H2729)</f>
        <v>58651</v>
      </c>
      <c r="J2729" s="182">
        <f>IFERROR(_xll.qlIndexFixing(Index1M,$H2729,TRUE,_xll.ohTrigger(RecalcTrigger,Trigger1M)),NA())</f>
        <v>9.1152677458047893E-3</v>
      </c>
      <c r="K2729" s="44">
        <f>IFERROR(_xll.qlIndexFixing(Index3M,H2729,TRUE,_xll.ohTrigger(RecalcTrigger,Trigger3M)),NA())</f>
        <v>9.2744682354219191E-3</v>
      </c>
      <c r="L2729" s="44">
        <f>IFERROR(_xll.qlIndexFixing(Index6M,$H2729,TRUE,_xll.ohTrigger(RecalcTrigger,Trigger6M)),NA())</f>
        <v>9.0459503011611295E-3</v>
      </c>
      <c r="M2729" s="183">
        <f>IFERROR(_xll.qlIndexFixing(Index1Y,$H2729,TRUE,_xll.ohTrigger(RecalcTrigger,Trigger1Y)),NA())</f>
        <v>9.6206141758468974E-3</v>
      </c>
      <c r="N2729" s="182">
        <f>IFERROR(_xll.qlIndexFixing(ONIndex1M,I2729,TRUE,_xll.ohTrigger(RecalcTrigger,Trigger1M)),NA())</f>
        <v>9.1183099788327837E-3</v>
      </c>
      <c r="O2729" s="44">
        <f>IFERROR(_xll.qlIndexFixing(ONIndex3M,I2729,TRUE,_xll.ohTrigger(RecalcTrigger,Trigger3M)),NA())</f>
        <v>9.2968530254200488E-3</v>
      </c>
      <c r="P2729" s="44">
        <f>IFERROR(_xll.qlIndexFixing(ONIndex6M,I2729,TRUE,_xll.ohTrigger(RecalcTrigger,Trigger6M)),NA())</f>
        <v>8.8882022466041377E-3</v>
      </c>
      <c r="Q2729" s="183">
        <f>IFERROR(_xll.qlIndexFixing(ONIndex1Y,I2729,TRUE,_xll.ohTrigger(RecalcTrigger,Trigger1Y)),NA())</f>
        <v>9.6922194639681436E-3</v>
      </c>
    </row>
    <row r="2730" spans="2:17" x14ac:dyDescent="0.2">
      <c r="B2730" s="39" t="s">
        <v>42</v>
      </c>
      <c r="D2730" s="42">
        <f>_xll.qlCalendarAdvance(Calendar,$D2729,B2730,"f",FALSE)</f>
        <v>58656</v>
      </c>
      <c r="E2730" s="177">
        <f>_xll.qlInterestRateIndexValueDate(IndexON,D2730)</f>
        <v>58656</v>
      </c>
      <c r="F2730" s="193">
        <f>IFERROR(_xll.qlIndexFixing(IndexON,D2730,TRUE,_xll.ohTrigger(RecalcTrigger,TriggerON)),NA())</f>
        <v>9.4383417885257614E-3</v>
      </c>
      <c r="H2730" s="42">
        <f>_xll.qlCalendarAdvance(Calendar,$H2729,B2730,"f",FALSE)</f>
        <v>58656</v>
      </c>
      <c r="I2730" s="177">
        <f>_xll.qlInterestRateIndexValueDate(Index1M,$H2730)</f>
        <v>58658</v>
      </c>
      <c r="J2730" s="182">
        <f>IFERROR(_xll.qlIndexFixing(Index1M,$H2730,TRUE,_xll.ohTrigger(RecalcTrigger,Trigger1M)),NA())</f>
        <v>9.1112646350044457E-3</v>
      </c>
      <c r="K2730" s="44">
        <f>IFERROR(_xll.qlIndexFixing(Index3M,H2730,TRUE,_xll.ohTrigger(RecalcTrigger,Trigger3M)),NA())</f>
        <v>9.2689401227021573E-3</v>
      </c>
      <c r="L2730" s="44">
        <f>IFERROR(_xll.qlIndexFixing(Index6M,$H2730,TRUE,_xll.ohTrigger(RecalcTrigger,Trigger6M)),NA())</f>
        <v>9.057748847619668E-3</v>
      </c>
      <c r="M2730" s="183">
        <f>IFERROR(_xll.qlIndexFixing(Index1Y,$H2730,TRUE,_xll.ohTrigger(RecalcTrigger,Trigger1Y)),NA())</f>
        <v>9.6162588265882292E-3</v>
      </c>
      <c r="N2730" s="182">
        <f>IFERROR(_xll.qlIndexFixing(ONIndex1M,I2730,TRUE,_xll.ohTrigger(RecalcTrigger,Trigger1M)),NA())</f>
        <v>9.1142515306952276E-3</v>
      </c>
      <c r="O2730" s="44">
        <f>IFERROR(_xll.qlIndexFixing(ONIndex3M,I2730,TRUE,_xll.ohTrigger(RecalcTrigger,Trigger3M)),NA())</f>
        <v>9.2910978693883095E-3</v>
      </c>
      <c r="P2730" s="44">
        <f>IFERROR(_xll.qlIndexFixing(ONIndex6M,I2730,TRUE,_xll.ohTrigger(RecalcTrigger,Trigger6M)),NA())</f>
        <v>8.8972857635827296E-3</v>
      </c>
      <c r="Q2730" s="183">
        <f>IFERROR(_xll.qlIndexFixing(ONIndex1Y,I2730,TRUE,_xll.ohTrigger(RecalcTrigger,Trigger1Y)),NA())</f>
        <v>9.6869600845561621E-3</v>
      </c>
    </row>
    <row r="2731" spans="2:17" x14ac:dyDescent="0.2">
      <c r="B2731" s="39" t="s">
        <v>42</v>
      </c>
      <c r="D2731" s="42">
        <f>_xll.qlCalendarAdvance(Calendar,$D2730,B2731,"f",FALSE)</f>
        <v>58663</v>
      </c>
      <c r="E2731" s="177">
        <f>_xll.qlInterestRateIndexValueDate(IndexON,D2731)</f>
        <v>58663</v>
      </c>
      <c r="F2731" s="193">
        <f>IFERROR(_xll.qlIndexFixing(IndexON,D2731,TRUE,_xll.ohTrigger(RecalcTrigger,TriggerON)),NA())</f>
        <v>9.4383417885257614E-3</v>
      </c>
      <c r="H2731" s="42">
        <f>_xll.qlCalendarAdvance(Calendar,$H2730,B2731,"f",FALSE)</f>
        <v>58663</v>
      </c>
      <c r="I2731" s="177">
        <f>_xll.qlInterestRateIndexValueDate(Index1M,$H2731)</f>
        <v>58665</v>
      </c>
      <c r="J2731" s="182">
        <f>IFERROR(_xll.qlIndexFixing(Index1M,$H2731,TRUE,_xll.ohTrigger(RecalcTrigger,Trigger1M)),NA())</f>
        <v>9.1072971996242202E-3</v>
      </c>
      <c r="K2731" s="44">
        <f>IFERROR(_xll.qlIndexFixing(Index3M,H2731,TRUE,_xll.ohTrigger(RecalcTrigger,Trigger3M)),NA())</f>
        <v>9.2634527616244564E-3</v>
      </c>
      <c r="L2731" s="44">
        <f>IFERROR(_xll.qlIndexFixing(Index6M,$H2731,TRUE,_xll.ohTrigger(RecalcTrigger,Trigger6M)),NA())</f>
        <v>9.0695216332026245E-3</v>
      </c>
      <c r="M2731" s="183">
        <f>IFERROR(_xll.qlIndexFixing(Index1Y,$H2731,TRUE,_xll.ohTrigger(RecalcTrigger,Trigger1Y)),NA())</f>
        <v>9.6119416555828854E-3</v>
      </c>
      <c r="N2731" s="182">
        <f>IFERROR(_xll.qlIndexFixing(ONIndex1M,I2731,TRUE,_xll.ohTrigger(RecalcTrigger,Trigger1M)),NA())</f>
        <v>9.1102286211697248E-3</v>
      </c>
      <c r="O2731" s="44">
        <f>IFERROR(_xll.qlIndexFixing(ONIndex3M,I2731,TRUE,_xll.ohTrigger(RecalcTrigger,Trigger3M)),NA())</f>
        <v>9.2853829085637329E-3</v>
      </c>
      <c r="P2731" s="44">
        <f>IFERROR(_xll.qlIndexFixing(ONIndex6M,I2731,TRUE,_xll.ohTrigger(RecalcTrigger,Trigger6M)),NA())</f>
        <v>8.9065803431687129E-3</v>
      </c>
      <c r="Q2731" s="183">
        <f>IFERROR(_xll.qlIndexFixing(ONIndex1Y,I2731,TRUE,_xll.ohTrigger(RecalcTrigger,Trigger1Y)),NA())</f>
        <v>9.6817367826051992E-3</v>
      </c>
    </row>
    <row r="2732" spans="2:17" x14ac:dyDescent="0.2">
      <c r="B2732" s="39" t="s">
        <v>42</v>
      </c>
      <c r="D2732" s="42">
        <f>_xll.qlCalendarAdvance(Calendar,$D2731,B2732,"f",FALSE)</f>
        <v>58670</v>
      </c>
      <c r="E2732" s="177">
        <f>_xll.qlInterestRateIndexValueDate(IndexON,D2732)</f>
        <v>58670</v>
      </c>
      <c r="F2732" s="193">
        <f>IFERROR(_xll.qlIndexFixing(IndexON,D2732,TRUE,_xll.ohTrigger(RecalcTrigger,TriggerON)),NA())</f>
        <v>9.4383417885257614E-3</v>
      </c>
      <c r="H2732" s="42">
        <f>_xll.qlCalendarAdvance(Calendar,$H2731,B2732,"f",FALSE)</f>
        <v>58670</v>
      </c>
      <c r="I2732" s="177">
        <f>_xll.qlInterestRateIndexValueDate(Index1M,$H2732)</f>
        <v>58672</v>
      </c>
      <c r="J2732" s="182">
        <f>IFERROR(_xll.qlIndexFixing(Index1M,$H2732,TRUE,_xll.ohTrigger(RecalcTrigger,Trigger1M)),NA())</f>
        <v>9.1033655050717921E-3</v>
      </c>
      <c r="K2732" s="44">
        <f>IFERROR(_xll.qlIndexFixing(Index3M,H2732,TRUE,_xll.ohTrigger(RecalcTrigger,Trigger3M)),NA())</f>
        <v>9.2580062286380972E-3</v>
      </c>
      <c r="L2732" s="44">
        <f>IFERROR(_xll.qlIndexFixing(Index6M,$H2732,TRUE,_xll.ohTrigger(RecalcTrigger,Trigger6M)),NA())</f>
        <v>9.0812362083972451E-3</v>
      </c>
      <c r="M2732" s="183">
        <f>IFERROR(_xll.qlIndexFixing(Index1Y,$H2732,TRUE,_xll.ohTrigger(RecalcTrigger,Trigger1Y)),NA())</f>
        <v>9.6076627304123152E-3</v>
      </c>
      <c r="N2732" s="182">
        <f>IFERROR(_xll.qlIndexFixing(ONIndex1M,I2732,TRUE,_xll.ohTrigger(RecalcTrigger,Trigger1M)),NA())</f>
        <v>9.1062413156439703E-3</v>
      </c>
      <c r="O2732" s="44">
        <f>IFERROR(_xll.qlIndexFixing(ONIndex3M,I2732,TRUE,_xll.ohTrigger(RecalcTrigger,Trigger3M)),NA())</f>
        <v>9.2797082200046788E-3</v>
      </c>
      <c r="P2732" s="44">
        <f>IFERROR(_xll.qlIndexFixing(ONIndex6M,I2732,TRUE,_xll.ohTrigger(RecalcTrigger,Trigger6M)),NA())</f>
        <v>8.9160863215731467E-3</v>
      </c>
      <c r="Q2732" s="183">
        <f>IFERROR(_xll.qlIndexFixing(ONIndex1Y,I2732,TRUE,_xll.ohTrigger(RecalcTrigger,Trigger1Y)),NA())</f>
        <v>9.6765496255812877E-3</v>
      </c>
    </row>
    <row r="2733" spans="2:17" x14ac:dyDescent="0.2">
      <c r="B2733" s="39" t="s">
        <v>42</v>
      </c>
      <c r="D2733" s="42">
        <f>_xll.qlCalendarAdvance(Calendar,$D2732,B2733,"f",FALSE)</f>
        <v>58677</v>
      </c>
      <c r="E2733" s="177">
        <f>_xll.qlInterestRateIndexValueDate(IndexON,D2733)</f>
        <v>58677</v>
      </c>
      <c r="F2733" s="193">
        <f>IFERROR(_xll.qlIndexFixing(IndexON,D2733,TRUE,_xll.ohTrigger(RecalcTrigger,TriggerON)),NA())</f>
        <v>9.4383417885257614E-3</v>
      </c>
      <c r="H2733" s="42">
        <f>_xll.qlCalendarAdvance(Calendar,$H2732,B2733,"f",FALSE)</f>
        <v>58677</v>
      </c>
      <c r="I2733" s="177">
        <f>_xll.qlInterestRateIndexValueDate(Index1M,$H2733)</f>
        <v>58679</v>
      </c>
      <c r="J2733" s="182">
        <f>IFERROR(_xll.qlIndexFixing(Index1M,$H2733,TRUE,_xll.ohTrigger(RecalcTrigger,Trigger1M)),NA())</f>
        <v>9.0994696167673306E-3</v>
      </c>
      <c r="K2733" s="44">
        <f>IFERROR(_xll.qlIndexFixing(Index3M,H2733,TRUE,_xll.ohTrigger(RecalcTrigger,Trigger3M)),NA())</f>
        <v>9.2526006001914934E-3</v>
      </c>
      <c r="L2733" s="44">
        <f>IFERROR(_xll.qlIndexFixing(Index6M,$H2733,TRUE,_xll.ohTrigger(RecalcTrigger,Trigger6M)),NA())</f>
        <v>9.0928839502633155E-3</v>
      </c>
      <c r="M2733" s="183">
        <f>IFERROR(_xll.qlIndexFixing(Index1Y,$H2733,TRUE,_xll.ohTrigger(RecalcTrigger,Trigger1Y)),NA())</f>
        <v>9.6034221186623459E-3</v>
      </c>
      <c r="N2733" s="182">
        <f>IFERROR(_xll.qlIndexFixing(ONIndex1M,I2733,TRUE,_xll.ohTrigger(RecalcTrigger,Trigger1M)),NA())</f>
        <v>9.1022896795855956E-3</v>
      </c>
      <c r="O2733" s="44">
        <f>IFERROR(_xll.qlIndexFixing(ONIndex3M,I2733,TRUE,_xll.ohTrigger(RecalcTrigger,Trigger3M)),NA())</f>
        <v>9.274073879810274E-3</v>
      </c>
      <c r="P2733" s="44">
        <f>IFERROR(_xll.qlIndexFixing(ONIndex6M,I2733,TRUE,_xll.ohTrigger(RecalcTrigger,Trigger6M)),NA())</f>
        <v>8.925804035087026E-3</v>
      </c>
      <c r="Q2733" s="183">
        <f>IFERROR(_xll.qlIndexFixing(ONIndex1Y,I2733,TRUE,_xll.ohTrigger(RecalcTrigger,Trigger1Y)),NA())</f>
        <v>9.6713986810303965E-3</v>
      </c>
    </row>
    <row r="2734" spans="2:17" x14ac:dyDescent="0.2">
      <c r="B2734" s="39" t="s">
        <v>42</v>
      </c>
      <c r="D2734" s="42">
        <f>_xll.qlCalendarAdvance(Calendar,$D2733,B2734,"f",FALSE)</f>
        <v>58684</v>
      </c>
      <c r="E2734" s="177">
        <f>_xll.qlInterestRateIndexValueDate(IndexON,D2734)</f>
        <v>58684</v>
      </c>
      <c r="F2734" s="193">
        <f>IFERROR(_xll.qlIndexFixing(IndexON,D2734,TRUE,_xll.ohTrigger(RecalcTrigger,TriggerON)),NA())</f>
        <v>9.4383417885257614E-3</v>
      </c>
      <c r="H2734" s="42">
        <f>_xll.qlCalendarAdvance(Calendar,$H2733,B2734,"f",FALSE)</f>
        <v>58684</v>
      </c>
      <c r="I2734" s="177">
        <f>_xll.qlInterestRateIndexValueDate(Index1M,$H2734)</f>
        <v>58686</v>
      </c>
      <c r="J2734" s="182">
        <f>IFERROR(_xll.qlIndexFixing(Index1M,$H2734,TRUE,_xll.ohTrigger(RecalcTrigger,Trigger1M)),NA())</f>
        <v>9.0956096001260089E-3</v>
      </c>
      <c r="K2734" s="44">
        <f>IFERROR(_xll.qlIndexFixing(Index3M,H2734,TRUE,_xll.ohTrigger(RecalcTrigger,Trigger3M)),NA())</f>
        <v>9.2474927131262624E-3</v>
      </c>
      <c r="L2734" s="44">
        <f>IFERROR(_xll.qlIndexFixing(Index6M,$H2734,TRUE,_xll.ohTrigger(RecalcTrigger,Trigger6M)),NA())</f>
        <v>9.0997649225399557E-3</v>
      </c>
      <c r="M2734" s="183">
        <f>IFERROR(_xll.qlIndexFixing(Index1Y,$H2734,TRUE,_xll.ohTrigger(RecalcTrigger,Trigger1Y)),NA())</f>
        <v>9.5992198879214317E-3</v>
      </c>
      <c r="N2734" s="182">
        <f>IFERROR(_xll.qlIndexFixing(ONIndex1M,I2734,TRUE,_xll.ohTrigger(RecalcTrigger,Trigger1M)),NA())</f>
        <v>9.098373778382296E-3</v>
      </c>
      <c r="O2734" s="44">
        <f>IFERROR(_xll.qlIndexFixing(ONIndex3M,I2734,TRUE,_xll.ohTrigger(RecalcTrigger,Trigger3M)),NA())</f>
        <v>9.2684799644793259E-3</v>
      </c>
      <c r="P2734" s="44">
        <f>IFERROR(_xll.qlIndexFixing(ONIndex6M,I2734,TRUE,_xll.ohTrigger(RecalcTrigger,Trigger6M)),NA())</f>
        <v>8.9357338200812819E-3</v>
      </c>
      <c r="Q2734" s="183">
        <f>IFERROR(_xll.qlIndexFixing(ONIndex1Y,I2734,TRUE,_xll.ohTrigger(RecalcTrigger,Trigger1Y)),NA())</f>
        <v>9.6662840162586861E-3</v>
      </c>
    </row>
    <row r="2735" spans="2:17" x14ac:dyDescent="0.2">
      <c r="B2735" s="39" t="s">
        <v>42</v>
      </c>
      <c r="D2735" s="42">
        <f>_xll.qlCalendarAdvance(Calendar,$D2734,B2735,"f",FALSE)</f>
        <v>58691</v>
      </c>
      <c r="E2735" s="177">
        <f>_xll.qlInterestRateIndexValueDate(IndexON,D2735)</f>
        <v>58691</v>
      </c>
      <c r="F2735" s="193">
        <f>IFERROR(_xll.qlIndexFixing(IndexON,D2735,TRUE,_xll.ohTrigger(RecalcTrigger,TriggerON)),NA())</f>
        <v>9.4383417885257614E-3</v>
      </c>
      <c r="H2735" s="42">
        <f>_xll.qlCalendarAdvance(Calendar,$H2734,B2735,"f",FALSE)</f>
        <v>58691</v>
      </c>
      <c r="I2735" s="177">
        <f>_xll.qlInterestRateIndexValueDate(Index1M,$H2735)</f>
        <v>58693</v>
      </c>
      <c r="J2735" s="182">
        <f>IFERROR(_xll.qlIndexFixing(Index1M,$H2735,TRUE,_xll.ohTrigger(RecalcTrigger,Trigger1M)),NA())</f>
        <v>9.0917855205704945E-3</v>
      </c>
      <c r="K2735" s="44">
        <f>IFERROR(_xll.qlIndexFixing(Index3M,H2735,TRUE,_xll.ohTrigger(RecalcTrigger,Trigger3M)),NA())</f>
        <v>9.2421663126249446E-3</v>
      </c>
      <c r="L2735" s="44">
        <f>IFERROR(_xll.qlIndexFixing(Index6M,$H2735,TRUE,_xll.ohTrigger(RecalcTrigger,Trigger6M)),NA())</f>
        <v>9.1113560533593214E-3</v>
      </c>
      <c r="M2735" s="183">
        <f>IFERROR(_xll.qlIndexFixing(Index1Y,$H2735,TRUE,_xll.ohTrigger(RecalcTrigger,Trigger1Y)),NA())</f>
        <v>9.5950561057819711E-3</v>
      </c>
      <c r="N2735" s="182">
        <f>IFERROR(_xll.qlIndexFixing(ONIndex1M,I2735,TRUE,_xll.ohTrigger(RecalcTrigger,Trigger1M)),NA())</f>
        <v>9.0944936773418306E-3</v>
      </c>
      <c r="O2735" s="44">
        <f>IFERROR(_xll.qlIndexFixing(ONIndex3M,I2735,TRUE,_xll.ohTrigger(RecalcTrigger,Trigger3M)),NA())</f>
        <v>9.2629265505905778E-3</v>
      </c>
      <c r="P2735" s="44">
        <f>IFERROR(_xll.qlIndexFixing(ONIndex6M,I2735,TRUE,_xll.ohTrigger(RecalcTrigger,Trigger6M)),NA())</f>
        <v>8.9458760126071013E-3</v>
      </c>
      <c r="Q2735" s="183">
        <f>IFERROR(_xll.qlIndexFixing(ONIndex1Y,I2735,TRUE,_xll.ohTrigger(RecalcTrigger,Trigger1Y)),NA())</f>
        <v>9.6612056986522532E-3</v>
      </c>
    </row>
    <row r="2736" spans="2:17" x14ac:dyDescent="0.2">
      <c r="B2736" s="39" t="s">
        <v>42</v>
      </c>
      <c r="D2736" s="42">
        <f>_xll.qlCalendarAdvance(Calendar,$D2735,B2736,"f",FALSE)</f>
        <v>58698</v>
      </c>
      <c r="E2736" s="177">
        <f>_xll.qlInterestRateIndexValueDate(IndexON,D2736)</f>
        <v>58698</v>
      </c>
      <c r="F2736" s="193">
        <f>IFERROR(_xll.qlIndexFixing(IndexON,D2736,TRUE,_xll.ohTrigger(RecalcTrigger,TriggerON)),NA())</f>
        <v>9.4383417885257614E-3</v>
      </c>
      <c r="H2736" s="42">
        <f>_xll.qlCalendarAdvance(Calendar,$H2735,B2736,"f",FALSE)</f>
        <v>58698</v>
      </c>
      <c r="I2736" s="177">
        <f>_xll.qlInterestRateIndexValueDate(Index1M,$H2736)</f>
        <v>58700</v>
      </c>
      <c r="J2736" s="182">
        <f>IFERROR(_xll.qlIndexFixing(Index1M,$H2736,TRUE,_xll.ohTrigger(RecalcTrigger,Trigger1M)),NA())</f>
        <v>9.0879974435034705E-3</v>
      </c>
      <c r="K2736" s="44">
        <f>IFERROR(_xll.qlIndexFixing(Index3M,H2736,TRUE,_xll.ohTrigger(RecalcTrigger,Trigger3M)),NA())</f>
        <v>9.2368810394326557E-3</v>
      </c>
      <c r="L2736" s="44">
        <f>IFERROR(_xll.qlIndexFixing(Index6M,$H2736,TRUE,_xll.ohTrigger(RecalcTrigger,Trigger6M)),NA())</f>
        <v>9.1228523067600573E-3</v>
      </c>
      <c r="M2736" s="183">
        <f>IFERROR(_xll.qlIndexFixing(Index1Y,$H2736,TRUE,_xll.ohTrigger(RecalcTrigger,Trigger1Y)),NA())</f>
        <v>9.5909308398387707E-3</v>
      </c>
      <c r="N2736" s="182">
        <f>IFERROR(_xll.qlIndexFixing(ONIndex1M,I2736,TRUE,_xll.ohTrigger(RecalcTrigger,Trigger1M)),NA())</f>
        <v>9.0906494420117667E-3</v>
      </c>
      <c r="O2736" s="44">
        <f>IFERROR(_xll.qlIndexFixing(ONIndex3M,I2736,TRUE,_xll.ohTrigger(RecalcTrigger,Trigger3M)),NA())</f>
        <v>9.2574137142431567E-3</v>
      </c>
      <c r="P2736" s="44">
        <f>IFERROR(_xll.qlIndexFixing(ONIndex6M,I2736,TRUE,_xll.ohTrigger(RecalcTrigger,Trigger6M)),NA())</f>
        <v>8.9562309491153513E-3</v>
      </c>
      <c r="Q2736" s="183">
        <f>IFERROR(_xll.qlIndexFixing(ONIndex1Y,I2736,TRUE,_xll.ohTrigger(RecalcTrigger,Trigger1Y)),NA())</f>
        <v>9.6561637956771307E-3</v>
      </c>
    </row>
    <row r="2737" spans="2:17" x14ac:dyDescent="0.2">
      <c r="B2737" s="39" t="s">
        <v>42</v>
      </c>
      <c r="D2737" s="42">
        <f>_xll.qlCalendarAdvance(Calendar,$D2736,B2737,"f",FALSE)</f>
        <v>58705</v>
      </c>
      <c r="E2737" s="177">
        <f>_xll.qlInterestRateIndexValueDate(IndexON,D2737)</f>
        <v>58705</v>
      </c>
      <c r="F2737" s="193">
        <f>IFERROR(_xll.qlIndexFixing(IndexON,D2737,TRUE,_xll.ohTrigger(RecalcTrigger,TriggerON)),NA())</f>
        <v>9.4383417884458254E-3</v>
      </c>
      <c r="H2737" s="42">
        <f>_xll.qlCalendarAdvance(Calendar,$H2736,B2737,"f",FALSE)</f>
        <v>58705</v>
      </c>
      <c r="I2737" s="177">
        <f>_xll.qlInterestRateIndexValueDate(Index1M,$H2737)</f>
        <v>58707</v>
      </c>
      <c r="J2737" s="182">
        <f>IFERROR(_xll.qlIndexFixing(Index1M,$H2737,TRUE,_xll.ohTrigger(RecalcTrigger,Trigger1M)),NA())</f>
        <v>9.0842454343575962E-3</v>
      </c>
      <c r="K2737" s="44">
        <f>IFERROR(_xll.qlIndexFixing(Index3M,H2737,TRUE,_xll.ohTrigger(RecalcTrigger,Trigger3M)),NA())</f>
        <v>9.2316369700060422E-3</v>
      </c>
      <c r="L2737" s="44">
        <f>IFERROR(_xll.qlIndexFixing(Index6M,$H2737,TRUE,_xll.ohTrigger(RecalcTrigger,Trigger6M)),NA())</f>
        <v>9.1342447632065567E-3</v>
      </c>
      <c r="M2737" s="183">
        <f>IFERROR(_xll.qlIndexFixing(Index1Y,$H2737,TRUE,_xll.ohTrigger(RecalcTrigger,Trigger1Y)),NA())</f>
        <v>9.5868441576899208E-3</v>
      </c>
      <c r="N2737" s="182">
        <f>IFERROR(_xll.qlIndexFixing(ONIndex1M,I2737,TRUE,_xll.ohTrigger(RecalcTrigger,Trigger1M)),NA())</f>
        <v>9.0868411376998637E-3</v>
      </c>
      <c r="O2737" s="44">
        <f>IFERROR(_xll.qlIndexFixing(ONIndex3M,I2737,TRUE,_xll.ohTrigger(RecalcTrigger,Trigger3M)),NA())</f>
        <v>9.2519415323355503E-3</v>
      </c>
      <c r="P2737" s="44">
        <f>IFERROR(_xll.qlIndexFixing(ONIndex6M,I2737,TRUE,_xll.ohTrigger(RecalcTrigger,Trigger6M)),NA())</f>
        <v>8.9667989656572189E-3</v>
      </c>
      <c r="Q2737" s="183">
        <f>IFERROR(_xll.qlIndexFixing(ONIndex1Y,I2737,TRUE,_xll.ohTrigger(RecalcTrigger,Trigger1Y)),NA())</f>
        <v>9.6511583748792873E-3</v>
      </c>
    </row>
    <row r="2738" spans="2:17" x14ac:dyDescent="0.2">
      <c r="B2738" s="39" t="s">
        <v>42</v>
      </c>
      <c r="D2738" s="42">
        <f>_xll.qlCalendarAdvance(Calendar,$D2737,B2738,"f",FALSE)</f>
        <v>58712</v>
      </c>
      <c r="E2738" s="177">
        <f>_xll.qlInterestRateIndexValueDate(IndexON,D2738)</f>
        <v>58712</v>
      </c>
      <c r="F2738" s="193">
        <f>IFERROR(_xll.qlIndexFixing(IndexON,D2738,TRUE,_xll.ohTrigger(RecalcTrigger,TriggerON)),NA())</f>
        <v>9.4383417885257614E-3</v>
      </c>
      <c r="H2738" s="42">
        <f>_xll.qlCalendarAdvance(Calendar,$H2737,B2738,"f",FALSE)</f>
        <v>58712</v>
      </c>
      <c r="I2738" s="177">
        <f>_xll.qlInterestRateIndexValueDate(Index1M,$H2738)</f>
        <v>58714</v>
      </c>
      <c r="J2738" s="182">
        <f>IFERROR(_xll.qlIndexFixing(Index1M,$H2738,TRUE,_xll.ohTrigger(RecalcTrigger,Trigger1M)),NA())</f>
        <v>9.0809736166901113E-3</v>
      </c>
      <c r="K2738" s="44">
        <f>IFERROR(_xll.qlIndexFixing(Index3M,H2738,TRUE,_xll.ohTrigger(RecalcTrigger,Trigger3M)),NA())</f>
        <v>9.2261887019803746E-3</v>
      </c>
      <c r="L2738" s="44">
        <f>IFERROR(_xll.qlIndexFixing(Index6M,$H2738,TRUE,_xll.ohTrigger(RecalcTrigger,Trigger6M)),NA())</f>
        <v>9.1463872873061552E-3</v>
      </c>
      <c r="M2738" s="183">
        <f>IFERROR(_xll.qlIndexFixing(Index1Y,$H2738,TRUE,_xll.ohTrigger(RecalcTrigger,Trigger1Y)),NA())</f>
        <v>9.5827961269387696E-3</v>
      </c>
      <c r="N2738" s="182">
        <f>IFERROR(_xll.qlIndexFixing(ONIndex1M,I2738,TRUE,_xll.ohTrigger(RecalcTrigger,Trigger1M)),NA())</f>
        <v>9.0830688298737527E-3</v>
      </c>
      <c r="O2738" s="44">
        <f>IFERROR(_xll.qlIndexFixing(ONIndex3M,I2738,TRUE,_xll.ohTrigger(RecalcTrigger,Trigger3M)),NA())</f>
        <v>9.2465100810468215E-3</v>
      </c>
      <c r="P2738" s="44">
        <f>IFERROR(_xll.qlIndexFixing(ONIndex6M,I2738,TRUE,_xll.ohTrigger(RecalcTrigger,Trigger6M)),NA())</f>
        <v>8.977580398523699E-3</v>
      </c>
      <c r="Q2738" s="183">
        <f>IFERROR(_xll.qlIndexFixing(ONIndex1Y,I2738,TRUE,_xll.ohTrigger(RecalcTrigger,Trigger1Y)),NA())</f>
        <v>9.6461895034849476E-3</v>
      </c>
    </row>
    <row r="2739" spans="2:17" x14ac:dyDescent="0.2">
      <c r="B2739" s="39" t="s">
        <v>42</v>
      </c>
      <c r="D2739" s="42">
        <f>_xll.qlCalendarAdvance(Calendar,$D2738,B2739,"f",FALSE)</f>
        <v>58719</v>
      </c>
      <c r="E2739" s="177">
        <f>_xll.qlInterestRateIndexValueDate(IndexON,D2739)</f>
        <v>58719</v>
      </c>
      <c r="F2739" s="193">
        <f>IFERROR(_xll.qlIndexFixing(IndexON,D2739,TRUE,_xll.ohTrigger(RecalcTrigger,TriggerON)),NA())</f>
        <v>9.4383417885257614E-3</v>
      </c>
      <c r="H2739" s="42">
        <f>_xll.qlCalendarAdvance(Calendar,$H2738,B2739,"f",FALSE)</f>
        <v>58719</v>
      </c>
      <c r="I2739" s="177">
        <f>_xll.qlInterestRateIndexValueDate(Index1M,$H2739)</f>
        <v>58721</v>
      </c>
      <c r="J2739" s="182">
        <f>IFERROR(_xll.qlIndexFixing(Index1M,$H2739,TRUE,_xll.ohTrigger(RecalcTrigger,Trigger1M)),NA())</f>
        <v>9.0768498814849941E-3</v>
      </c>
      <c r="K2739" s="44">
        <f>IFERROR(_xll.qlIndexFixing(Index3M,H2739,TRUE,_xll.ohTrigger(RecalcTrigger,Trigger3M)),NA())</f>
        <v>9.221030106327124E-3</v>
      </c>
      <c r="L2739" s="44">
        <f>IFERROR(_xll.qlIndexFixing(Index6M,$H2739,TRUE,_xll.ohTrigger(RecalcTrigger,Trigger6M)),NA())</f>
        <v>9.157526300241926E-3</v>
      </c>
      <c r="M2739" s="183">
        <f>IFERROR(_xll.qlIndexFixing(Index1Y,$H2739,TRUE,_xll.ohTrigger(RecalcTrigger,Trigger1Y)),NA())</f>
        <v>9.5787868151893229E-3</v>
      </c>
      <c r="N2739" s="182">
        <f>IFERROR(_xll.qlIndexFixing(ONIndex1M,I2739,TRUE,_xll.ohTrigger(RecalcTrigger,Trigger1M)),NA())</f>
        <v>9.0793325838411931E-3</v>
      </c>
      <c r="O2739" s="44">
        <f>IFERROR(_xll.qlIndexFixing(ONIndex3M,I2739,TRUE,_xll.ohTrigger(RecalcTrigger,Trigger3M)),NA())</f>
        <v>9.2411194367159055E-3</v>
      </c>
      <c r="P2739" s="44">
        <f>IFERROR(_xll.qlIndexFixing(ONIndex6M,I2739,TRUE,_xll.ohTrigger(RecalcTrigger,Trigger6M)),NA())</f>
        <v>8.9885755841656589E-3</v>
      </c>
      <c r="Q2739" s="183">
        <f>IFERROR(_xll.qlIndexFixing(ONIndex1Y,I2739,TRUE,_xll.ohTrigger(RecalcTrigger,Trigger1Y)),NA())</f>
        <v>9.6412572488802084E-3</v>
      </c>
    </row>
    <row r="2740" spans="2:17" x14ac:dyDescent="0.2">
      <c r="B2740" s="39" t="s">
        <v>42</v>
      </c>
      <c r="D2740" s="42">
        <f>_xll.qlCalendarAdvance(Calendar,$D2739,B2740,"f",FALSE)</f>
        <v>58726</v>
      </c>
      <c r="E2740" s="177">
        <f>_xll.qlInterestRateIndexValueDate(IndexON,D2740)</f>
        <v>58726</v>
      </c>
      <c r="F2740" s="193">
        <f>IFERROR(_xll.qlIndexFixing(IndexON,D2740,TRUE,_xll.ohTrigger(RecalcTrigger,TriggerON)),NA())</f>
        <v>9.4383417885257614E-3</v>
      </c>
      <c r="H2740" s="42">
        <f>_xll.qlCalendarAdvance(Calendar,$H2739,B2740,"f",FALSE)</f>
        <v>58726</v>
      </c>
      <c r="I2740" s="177">
        <f>_xll.qlInterestRateIndexValueDate(Index1M,$H2740)</f>
        <v>58728</v>
      </c>
      <c r="J2740" s="182">
        <f>IFERROR(_xll.qlIndexFixing(Index1M,$H2740,TRUE,_xll.ohTrigger(RecalcTrigger,Trigger1M)),NA())</f>
        <v>9.0732064685911107E-3</v>
      </c>
      <c r="K2740" s="44">
        <f>IFERROR(_xll.qlIndexFixing(Index3M,H2740,TRUE,_xll.ohTrigger(RecalcTrigger,Trigger3M)),NA())</f>
        <v>9.2159129504055179E-3</v>
      </c>
      <c r="L2740" s="44">
        <f>IFERROR(_xll.qlIndexFixing(Index6M,$H2740,TRUE,_xll.ohTrigger(RecalcTrigger,Trigger6M)),NA())</f>
        <v>9.1685352872008987E-3</v>
      </c>
      <c r="M2740" s="183">
        <f>IFERROR(_xll.qlIndexFixing(Index1Y,$H2740,TRUE,_xll.ohTrigger(RecalcTrigger,Trigger1Y)),NA())</f>
        <v>9.5748162900508409E-3</v>
      </c>
      <c r="N2740" s="182">
        <f>IFERROR(_xll.qlIndexFixing(ONIndex1M,I2740,TRUE,_xll.ohTrigger(RecalcTrigger,Trigger1M)),NA())</f>
        <v>9.0756324651497522E-3</v>
      </c>
      <c r="O2740" s="44">
        <f>IFERROR(_xll.qlIndexFixing(ONIndex3M,I2740,TRUE,_xll.ohTrigger(RecalcTrigger,Trigger3M)),NA())</f>
        <v>9.2357696760014818E-3</v>
      </c>
      <c r="P2740" s="44">
        <f>IFERROR(_xll.qlIndexFixing(ONIndex6M,I2740,TRUE,_xll.ohTrigger(RecalcTrigger,Trigger6M)),NA())</f>
        <v>8.9997848587142215E-3</v>
      </c>
      <c r="Q2740" s="183">
        <f>IFERROR(_xll.qlIndexFixing(ONIndex1Y,I2740,TRUE,_xll.ohTrigger(RecalcTrigger,Trigger1Y)),NA())</f>
        <v>9.6363616787709105E-3</v>
      </c>
    </row>
    <row r="2741" spans="2:17" x14ac:dyDescent="0.2">
      <c r="B2741" s="39" t="s">
        <v>42</v>
      </c>
      <c r="D2741" s="42">
        <f>_xll.qlCalendarAdvance(Calendar,$D2740,B2741,"f",FALSE)</f>
        <v>58733</v>
      </c>
      <c r="E2741" s="177">
        <f>_xll.qlInterestRateIndexValueDate(IndexON,D2741)</f>
        <v>58733</v>
      </c>
      <c r="F2741" s="193">
        <f>IFERROR(_xll.qlIndexFixing(IndexON,D2741,TRUE,_xll.ohTrigger(RecalcTrigger,TriggerON)),NA())</f>
        <v>9.4383417885257614E-3</v>
      </c>
      <c r="H2741" s="42">
        <f>_xll.qlCalendarAdvance(Calendar,$H2740,B2741,"f",FALSE)</f>
        <v>58733</v>
      </c>
      <c r="I2741" s="177">
        <f>_xll.qlInterestRateIndexValueDate(Index1M,$H2741)</f>
        <v>58735</v>
      </c>
      <c r="J2741" s="182">
        <f>IFERROR(_xll.qlIndexFixing(Index1M,$H2741,TRUE,_xll.ohTrigger(RecalcTrigger,Trigger1M)),NA())</f>
        <v>9.0695993852840662E-3</v>
      </c>
      <c r="K2741" s="44">
        <f>IFERROR(_xll.qlIndexFixing(Index3M,H2741,TRUE,_xll.ohTrigger(RecalcTrigger,Trigger3M)),NA())</f>
        <v>9.2108373106735298E-3</v>
      </c>
      <c r="L2741" s="44">
        <f>IFERROR(_xll.qlIndexFixing(Index6M,$H2741,TRUE,_xll.ohTrigger(RecalcTrigger,Trigger6M)),NA())</f>
        <v>9.1794053165632321E-3</v>
      </c>
      <c r="M2741" s="183">
        <f>IFERROR(_xll.qlIndexFixing(Index1Y,$H2741,TRUE,_xll.ohTrigger(RecalcTrigger,Trigger1Y)),NA())</f>
        <v>9.5708846191358676E-3</v>
      </c>
      <c r="N2741" s="182">
        <f>IFERROR(_xll.qlIndexFixing(ONIndex1M,I2741,TRUE,_xll.ohTrigger(RecalcTrigger,Trigger1M)),NA())</f>
        <v>9.0719685390272531E-3</v>
      </c>
      <c r="O2741" s="44">
        <f>IFERROR(_xll.qlIndexFixing(ONIndex3M,I2741,TRUE,_xll.ohTrigger(RecalcTrigger,Trigger3M)),NA())</f>
        <v>9.2304608753224215E-3</v>
      </c>
      <c r="P2741" s="44">
        <f>IFERROR(_xll.qlIndexFixing(ONIndex6M,I2741,TRUE,_xll.ohTrigger(RecalcTrigger,Trigger6M)),NA())</f>
        <v>9.0112085583005097E-3</v>
      </c>
      <c r="Q2741" s="183">
        <f>IFERROR(_xll.qlIndexFixing(ONIndex1Y,I2741,TRUE,_xll.ohTrigger(RecalcTrigger,Trigger1Y)),NA())</f>
        <v>9.6315028603033426E-3</v>
      </c>
    </row>
    <row r="2742" spans="2:17" x14ac:dyDescent="0.2">
      <c r="B2742" s="39" t="s">
        <v>42</v>
      </c>
      <c r="D2742" s="42">
        <f>_xll.qlCalendarAdvance(Calendar,$D2741,B2742,"f",FALSE)</f>
        <v>58740</v>
      </c>
      <c r="E2742" s="177">
        <f>_xll.qlInterestRateIndexValueDate(IndexON,D2742)</f>
        <v>58740</v>
      </c>
      <c r="F2742" s="193">
        <f>IFERROR(_xll.qlIndexFixing(IndexON,D2742,TRUE,_xll.ohTrigger(RecalcTrigger,TriggerON)),NA())</f>
        <v>9.4383417885257614E-3</v>
      </c>
      <c r="H2742" s="42">
        <f>_xll.qlCalendarAdvance(Calendar,$H2741,B2742,"f",FALSE)</f>
        <v>58740</v>
      </c>
      <c r="I2742" s="177">
        <f>_xll.qlInterestRateIndexValueDate(Index1M,$H2742)</f>
        <v>58742</v>
      </c>
      <c r="J2742" s="182">
        <f>IFERROR(_xll.qlIndexFixing(Index1M,$H2742,TRUE,_xll.ohTrigger(RecalcTrigger,Trigger1M)),NA())</f>
        <v>9.0660286969915238E-3</v>
      </c>
      <c r="K2742" s="44">
        <f>IFERROR(_xll.qlIndexFixing(Index3M,H2742,TRUE,_xll.ohTrigger(RecalcTrigger,Trigger3M)),NA())</f>
        <v>9.2058032635882591E-3</v>
      </c>
      <c r="L2742" s="44">
        <f>IFERROR(_xll.qlIndexFixing(Index6M,$H2742,TRUE,_xll.ohTrigger(RecalcTrigger,Trigger6M)),NA())</f>
        <v>9.1901274415792135E-3</v>
      </c>
      <c r="M2742" s="183">
        <f>IFERROR(_xll.qlIndexFixing(Index1Y,$H2742,TRUE,_xll.ohTrigger(RecalcTrigger,Trigger1Y)),NA())</f>
        <v>9.5669918700591397E-3</v>
      </c>
      <c r="N2742" s="182">
        <f>IFERROR(_xll.qlIndexFixing(ONIndex1M,I2742,TRUE,_xll.ohTrigger(RecalcTrigger,Trigger1M)),NA())</f>
        <v>9.0683408710212632E-3</v>
      </c>
      <c r="O2742" s="44">
        <f>IFERROR(_xll.qlIndexFixing(ONIndex3M,I2742,TRUE,_xll.ohTrigger(RecalcTrigger,Trigger3M)),NA())</f>
        <v>9.2251931109377239E-3</v>
      </c>
      <c r="P2742" s="44">
        <f>IFERROR(_xll.qlIndexFixing(ONIndex6M,I2742,TRUE,_xll.ohTrigger(RecalcTrigger,Trigger6M)),NA())</f>
        <v>9.0228470193753907E-3</v>
      </c>
      <c r="Q2742" s="183">
        <f>IFERROR(_xll.qlIndexFixing(ONIndex1Y,I2742,TRUE,_xll.ohTrigger(RecalcTrigger,Trigger1Y)),NA())</f>
        <v>9.6266808611034094E-3</v>
      </c>
    </row>
    <row r="2743" spans="2:17" x14ac:dyDescent="0.2">
      <c r="B2743" s="39" t="s">
        <v>42</v>
      </c>
      <c r="D2743" s="42">
        <f>_xll.qlCalendarAdvance(Calendar,$D2742,B2743,"f",FALSE)</f>
        <v>58747</v>
      </c>
      <c r="E2743" s="177">
        <f>_xll.qlInterestRateIndexValueDate(IndexON,D2743)</f>
        <v>58747</v>
      </c>
      <c r="F2743" s="193">
        <f>IFERROR(_xll.qlIndexFixing(IndexON,D2743,TRUE,_xll.ohTrigger(RecalcTrigger,TriggerON)),NA())</f>
        <v>9.4383417885257614E-3</v>
      </c>
      <c r="H2743" s="42">
        <f>_xll.qlCalendarAdvance(Calendar,$H2742,B2743,"f",FALSE)</f>
        <v>58747</v>
      </c>
      <c r="I2743" s="177">
        <f>_xll.qlInterestRateIndexValueDate(Index1M,$H2743)</f>
        <v>58749</v>
      </c>
      <c r="J2743" s="182">
        <f>IFERROR(_xll.qlIndexFixing(Index1M,$H2743,TRUE,_xll.ohTrigger(RecalcTrigger,Trigger1M)),NA())</f>
        <v>9.0624944691161669E-3</v>
      </c>
      <c r="K2743" s="44">
        <f>IFERROR(_xll.qlIndexFixing(Index3M,H2743,TRUE,_xll.ohTrigger(RecalcTrigger,Trigger3M)),NA())</f>
        <v>9.2008108856137579E-3</v>
      </c>
      <c r="L2743" s="44">
        <f>IFERROR(_xll.qlIndexFixing(Index6M,$H2743,TRUE,_xll.ohTrigger(RecalcTrigger,Trigger6M)),NA())</f>
        <v>9.1999183530948395E-3</v>
      </c>
      <c r="M2743" s="183">
        <f>IFERROR(_xll.qlIndexFixing(Index1Y,$H2743,TRUE,_xll.ohTrigger(RecalcTrigger,Trigger1Y)),NA())</f>
        <v>9.5631381104406502E-3</v>
      </c>
      <c r="N2743" s="182">
        <f>IFERROR(_xll.qlIndexFixing(ONIndex1M,I2743,TRUE,_xll.ohTrigger(RecalcTrigger,Trigger1M)),NA())</f>
        <v>9.0647495264395417E-3</v>
      </c>
      <c r="O2743" s="44">
        <f>IFERROR(_xll.qlIndexFixing(ONIndex3M,I2743,TRUE,_xll.ohTrigger(RecalcTrigger,Trigger3M)),NA())</f>
        <v>9.2199664595060682E-3</v>
      </c>
      <c r="P2743" s="44">
        <f>IFERROR(_xll.qlIndexFixing(ONIndex6M,I2743,TRUE,_xll.ohTrigger(RecalcTrigger,Trigger6M)),NA())</f>
        <v>9.0347005781499234E-3</v>
      </c>
      <c r="Q2743" s="183">
        <f>IFERROR(_xll.qlIndexFixing(ONIndex1Y,I2743,TRUE,_xll.ohTrigger(RecalcTrigger,Trigger1Y)),NA())</f>
        <v>9.6218957483973355E-3</v>
      </c>
    </row>
    <row r="2744" spans="2:17" x14ac:dyDescent="0.2">
      <c r="B2744" s="39" t="s">
        <v>42</v>
      </c>
      <c r="D2744" s="42">
        <f>_xll.qlCalendarAdvance(Calendar,$D2743,B2744,"f",FALSE)</f>
        <v>58754</v>
      </c>
      <c r="E2744" s="177">
        <f>_xll.qlInterestRateIndexValueDate(IndexON,D2744)</f>
        <v>58754</v>
      </c>
      <c r="F2744" s="193">
        <f>IFERROR(_xll.qlIndexFixing(IndexON,D2744,TRUE,_xll.ohTrigger(RecalcTrigger,TriggerON)),NA())</f>
        <v>9.4383417885257614E-3</v>
      </c>
      <c r="H2744" s="42">
        <f>_xll.qlCalendarAdvance(Calendar,$H2743,B2744,"f",FALSE)</f>
        <v>58754</v>
      </c>
      <c r="I2744" s="177">
        <f>_xll.qlInterestRateIndexValueDate(Index1M,$H2744)</f>
        <v>58756</v>
      </c>
      <c r="J2744" s="182">
        <f>IFERROR(_xll.qlIndexFixing(Index1M,$H2744,TRUE,_xll.ohTrigger(RecalcTrigger,Trigger1M)),NA())</f>
        <v>9.0589967670881566E-3</v>
      </c>
      <c r="K2744" s="44">
        <f>IFERROR(_xll.qlIndexFixing(Index3M,H2744,TRUE,_xll.ohTrigger(RecalcTrigger,Trigger3M)),NA())</f>
        <v>9.1958602532097363E-3</v>
      </c>
      <c r="L2744" s="44">
        <f>IFERROR(_xll.qlIndexFixing(Index6M,$H2744,TRUE,_xll.ohTrigger(RecalcTrigger,Trigger6M)),NA())</f>
        <v>9.210333204897031E-3</v>
      </c>
      <c r="M2744" s="183">
        <f>IFERROR(_xll.qlIndexFixing(Index1Y,$H2744,TRUE,_xll.ohTrigger(RecalcTrigger,Trigger1Y)),NA())</f>
        <v>9.5593234079027981E-3</v>
      </c>
      <c r="N2744" s="182">
        <f>IFERROR(_xll.qlIndexFixing(ONIndex1M,I2744,TRUE,_xll.ohTrigger(RecalcTrigger,Trigger1M)),NA())</f>
        <v>9.0611945706697838E-3</v>
      </c>
      <c r="O2744" s="44">
        <f>IFERROR(_xll.qlIndexFixing(ONIndex3M,I2744,TRUE,_xll.ohTrigger(RecalcTrigger,Trigger3M)),NA())</f>
        <v>9.2147809972864536E-3</v>
      </c>
      <c r="P2744" s="44">
        <f>IFERROR(_xll.qlIndexFixing(ONIndex6M,I2744,TRUE,_xll.ohTrigger(RecalcTrigger,Trigger6M)),NA())</f>
        <v>9.046769570835167E-3</v>
      </c>
      <c r="Q2744" s="183">
        <f>IFERROR(_xll.qlIndexFixing(ONIndex1Y,I2744,TRUE,_xll.ohTrigger(RecalcTrigger,Trigger1Y)),NA())</f>
        <v>9.6171475898110259E-3</v>
      </c>
    </row>
    <row r="2745" spans="2:17" x14ac:dyDescent="0.2">
      <c r="B2745" s="39" t="s">
        <v>42</v>
      </c>
      <c r="D2745" s="42">
        <f>_xll.qlCalendarAdvance(Calendar,$D2744,B2745,"f",FALSE)</f>
        <v>58761</v>
      </c>
      <c r="E2745" s="177">
        <f>_xll.qlInterestRateIndexValueDate(IndexON,D2745)</f>
        <v>58761</v>
      </c>
      <c r="F2745" s="193">
        <f>IFERROR(_xll.qlIndexFixing(IndexON,D2745,TRUE,_xll.ohTrigger(RecalcTrigger,TriggerON)),NA())</f>
        <v>9.4383417885257614E-3</v>
      </c>
      <c r="H2745" s="42">
        <f>_xll.qlCalendarAdvance(Calendar,$H2744,B2745,"f",FALSE)</f>
        <v>58761</v>
      </c>
      <c r="I2745" s="177">
        <f>_xll.qlInterestRateIndexValueDate(Index1M,$H2745)</f>
        <v>58763</v>
      </c>
      <c r="J2745" s="182">
        <f>IFERROR(_xll.qlIndexFixing(Index1M,$H2745,TRUE,_xll.ohTrigger(RecalcTrigger,Trigger1M)),NA())</f>
        <v>9.0555356563226663E-3</v>
      </c>
      <c r="K2745" s="44">
        <f>IFERROR(_xll.qlIndexFixing(Index3M,H2745,TRUE,_xll.ohTrigger(RecalcTrigger,Trigger3M)),NA())</f>
        <v>9.1909514428402464E-3</v>
      </c>
      <c r="L2745" s="44">
        <f>IFERROR(_xll.qlIndexFixing(Index6M,$H2745,TRUE,_xll.ohTrigger(RecalcTrigger,Trigger6M)),NA())</f>
        <v>9.2205723554891778E-3</v>
      </c>
      <c r="M2745" s="183">
        <f>IFERROR(_xll.qlIndexFixing(Index1Y,$H2745,TRUE,_xll.ohTrigger(RecalcTrigger,Trigger1Y)),NA())</f>
        <v>9.5555478300717069E-3</v>
      </c>
      <c r="N2745" s="182">
        <f>IFERROR(_xll.qlIndexFixing(ONIndex1M,I2745,TRUE,_xll.ohTrigger(RecalcTrigger,Trigger1M)),NA())</f>
        <v>9.057676069179621E-3</v>
      </c>
      <c r="O2745" s="44">
        <f>IFERROR(_xll.qlIndexFixing(ONIndex3M,I2745,TRUE,_xll.ohTrigger(RecalcTrigger,Trigger3M)),NA())</f>
        <v>9.2096368009375595E-3</v>
      </c>
      <c r="P2745" s="44">
        <f>IFERROR(_xll.qlIndexFixing(ONIndex6M,I2745,TRUE,_xll.ohTrigger(RecalcTrigger,Trigger6M)),NA())</f>
        <v>9.0590543337221163E-3</v>
      </c>
      <c r="Q2745" s="183">
        <f>IFERROR(_xll.qlIndexFixing(ONIndex1Y,I2745,TRUE,_xll.ohTrigger(RecalcTrigger,Trigger1Y)),NA())</f>
        <v>9.6124364525707051E-3</v>
      </c>
    </row>
    <row r="2746" spans="2:17" x14ac:dyDescent="0.2">
      <c r="B2746" s="39" t="s">
        <v>42</v>
      </c>
      <c r="D2746" s="42">
        <f>_xll.qlCalendarAdvance(Calendar,$D2745,B2746,"f",FALSE)</f>
        <v>58768</v>
      </c>
      <c r="E2746" s="177">
        <f>_xll.qlInterestRateIndexValueDate(IndexON,D2746)</f>
        <v>58768</v>
      </c>
      <c r="F2746" s="193">
        <f>IFERROR(_xll.qlIndexFixing(IndexON,D2746,TRUE,_xll.ohTrigger(RecalcTrigger,TriggerON)),NA())</f>
        <v>9.4383417885257614E-3</v>
      </c>
      <c r="H2746" s="42">
        <f>_xll.qlCalendarAdvance(Calendar,$H2745,B2746,"f",FALSE)</f>
        <v>58768</v>
      </c>
      <c r="I2746" s="177">
        <f>_xll.qlInterestRateIndexValueDate(Index1M,$H2746)</f>
        <v>58770</v>
      </c>
      <c r="J2746" s="182">
        <f>IFERROR(_xll.qlIndexFixing(Index1M,$H2746,TRUE,_xll.ohTrigger(RecalcTrigger,Trigger1M)),NA())</f>
        <v>9.0521112022448613E-3</v>
      </c>
      <c r="K2746" s="44">
        <f>IFERROR(_xll.qlIndexFixing(Index3M,H2746,TRUE,_xll.ohTrigger(RecalcTrigger,Trigger3M)),NA())</f>
        <v>9.1860845309676021E-3</v>
      </c>
      <c r="L2746" s="44">
        <f>IFERROR(_xll.qlIndexFixing(Index6M,$H2746,TRUE,_xll.ohTrigger(RecalcTrigger,Trigger6M)),NA())</f>
        <v>9.2306267484299365E-3</v>
      </c>
      <c r="M2746" s="183">
        <f>IFERROR(_xll.qlIndexFixing(Index1Y,$H2746,TRUE,_xll.ohTrigger(RecalcTrigger,Trigger1Y)),NA())</f>
        <v>9.5518114445770075E-3</v>
      </c>
      <c r="N2746" s="182">
        <f>IFERROR(_xll.qlIndexFixing(ONIndex1M,I2746,TRUE,_xll.ohTrigger(RecalcTrigger,Trigger1M)),NA())</f>
        <v>9.0541940872768123E-3</v>
      </c>
      <c r="O2746" s="44">
        <f>IFERROR(_xll.qlIndexFixing(ONIndex3M,I2746,TRUE,_xll.ohTrigger(RecalcTrigger,Trigger3M)),NA())</f>
        <v>9.204533946638449E-3</v>
      </c>
      <c r="P2746" s="44">
        <f>IFERROR(_xll.qlIndexFixing(ONIndex6M,I2746,TRUE,_xll.ohTrigger(RecalcTrigger,Trigger6M)),NA())</f>
        <v>9.0715552028619584E-3</v>
      </c>
      <c r="Q2746" s="183">
        <f>IFERROR(_xll.qlIndexFixing(ONIndex1Y,I2746,TRUE,_xll.ohTrigger(RecalcTrigger,Trigger1Y)),NA())</f>
        <v>9.6077624041424059E-3</v>
      </c>
    </row>
    <row r="2747" spans="2:17" x14ac:dyDescent="0.2">
      <c r="B2747" s="39" t="s">
        <v>42</v>
      </c>
      <c r="D2747" s="42">
        <f>_xll.qlCalendarAdvance(Calendar,$D2746,B2747,"f",FALSE)</f>
        <v>58775</v>
      </c>
      <c r="E2747" s="177">
        <f>_xll.qlInterestRateIndexValueDate(IndexON,D2747)</f>
        <v>58775</v>
      </c>
      <c r="F2747" s="193">
        <f>IFERROR(_xll.qlIndexFixing(IndexON,D2747,TRUE,_xll.ohTrigger(RecalcTrigger,TriggerON)),NA())</f>
        <v>9.4383417884458254E-3</v>
      </c>
      <c r="H2747" s="42">
        <f>_xll.qlCalendarAdvance(Calendar,$H2746,B2747,"f",FALSE)</f>
        <v>58775</v>
      </c>
      <c r="I2747" s="177">
        <f>_xll.qlInterestRateIndexValueDate(Index1M,$H2747)</f>
        <v>58777</v>
      </c>
      <c r="J2747" s="182">
        <f>IFERROR(_xll.qlIndexFixing(Index1M,$H2747,TRUE,_xll.ohTrigger(RecalcTrigger,Trigger1M)),NA())</f>
        <v>9.0487234702699149E-3</v>
      </c>
      <c r="K2747" s="44">
        <f>IFERROR(_xll.qlIndexFixing(Index3M,H2747,TRUE,_xll.ohTrigger(RecalcTrigger,Trigger3M)),NA())</f>
        <v>9.181699285581324E-3</v>
      </c>
      <c r="L2747" s="44">
        <f>IFERROR(_xll.qlIndexFixing(Index6M,$H2747,TRUE,_xll.ohTrigger(RecalcTrigger,Trigger6M)),NA())</f>
        <v>9.2412053068857813E-3</v>
      </c>
      <c r="M2747" s="183">
        <f>IFERROR(_xll.qlIndexFixing(Index1Y,$H2747,TRUE,_xll.ohTrigger(RecalcTrigger,Trigger1Y)),NA())</f>
        <v>9.5481143190522672E-3</v>
      </c>
      <c r="N2747" s="182">
        <f>IFERROR(_xll.qlIndexFixing(ONIndex1M,I2747,TRUE,_xll.ohTrigger(RecalcTrigger,Trigger1M)),NA())</f>
        <v>9.0507486905888612E-3</v>
      </c>
      <c r="O2747" s="44">
        <f>IFERROR(_xll.qlIndexFixing(ONIndex3M,I2747,TRUE,_xll.ohTrigger(RecalcTrigger,Trigger3M)),NA())</f>
        <v>9.1994725110478015E-3</v>
      </c>
      <c r="P2747" s="44">
        <f>IFERROR(_xll.qlIndexFixing(ONIndex6M,I2747,TRUE,_xll.ohTrigger(RecalcTrigger,Trigger6M)),NA())</f>
        <v>9.0842725147854964E-3</v>
      </c>
      <c r="Q2747" s="183">
        <f>IFERROR(_xll.qlIndexFixing(ONIndex1Y,I2747,TRUE,_xll.ohTrigger(RecalcTrigger,Trigger1Y)),NA())</f>
        <v>9.6031255120720971E-3</v>
      </c>
    </row>
    <row r="2748" spans="2:17" x14ac:dyDescent="0.2">
      <c r="B2748" s="39" t="s">
        <v>42</v>
      </c>
      <c r="D2748" s="42">
        <f>_xll.qlCalendarAdvance(Calendar,$D2747,B2748,"f",FALSE)</f>
        <v>58782</v>
      </c>
      <c r="E2748" s="177">
        <f>_xll.qlInterestRateIndexValueDate(IndexON,D2748)</f>
        <v>58782</v>
      </c>
      <c r="F2748" s="193">
        <f>IFERROR(_xll.qlIndexFixing(IndexON,D2748,TRUE,_xll.ohTrigger(RecalcTrigger,TriggerON)),NA())</f>
        <v>9.4383417885257614E-3</v>
      </c>
      <c r="H2748" s="42">
        <f>_xll.qlCalendarAdvance(Calendar,$H2747,B2748,"f",FALSE)</f>
        <v>58782</v>
      </c>
      <c r="I2748" s="177">
        <f>_xll.qlInterestRateIndexValueDate(Index1M,$H2748)</f>
        <v>58784</v>
      </c>
      <c r="J2748" s="182">
        <f>IFERROR(_xll.qlIndexFixing(Index1M,$H2748,TRUE,_xll.ohTrigger(RecalcTrigger,Trigger1M)),NA())</f>
        <v>9.0453725258179962E-3</v>
      </c>
      <c r="K2748" s="44">
        <f>IFERROR(_xll.qlIndexFixing(Index3M,H2748,TRUE,_xll.ohTrigger(RecalcTrigger,Trigger3M)),NA())</f>
        <v>9.1769106083008367E-3</v>
      </c>
      <c r="L2748" s="44">
        <f>IFERROR(_xll.qlIndexFixing(Index6M,$H2748,TRUE,_xll.ohTrigger(RecalcTrigger,Trigger6M)),NA())</f>
        <v>9.2508512775809418E-3</v>
      </c>
      <c r="M2748" s="183">
        <f>IFERROR(_xll.qlIndexFixing(Index1Y,$H2748,TRUE,_xll.ohTrigger(RecalcTrigger,Trigger1Y)),NA())</f>
        <v>9.5444565211347792E-3</v>
      </c>
      <c r="N2748" s="182">
        <f>IFERROR(_xll.qlIndexFixing(ONIndex1M,I2748,TRUE,_xll.ohTrigger(RecalcTrigger,Trigger1M)),NA())</f>
        <v>9.0473399443435909E-3</v>
      </c>
      <c r="O2748" s="44">
        <f>IFERROR(_xll.qlIndexFixing(ONIndex3M,I2748,TRUE,_xll.ohTrigger(RecalcTrigger,Trigger3M)),NA())</f>
        <v>9.1944525704246161E-3</v>
      </c>
      <c r="P2748" s="44">
        <f>IFERROR(_xll.qlIndexFixing(ONIndex6M,I2748,TRUE,_xll.ohTrigger(RecalcTrigger,Trigger6M)),NA())</f>
        <v>9.0972066057837253E-3</v>
      </c>
      <c r="Q2748" s="183">
        <f>IFERROR(_xll.qlIndexFixing(ONIndex1Y,I2748,TRUE,_xll.ohTrigger(RecalcTrigger,Trigger1Y)),NA())</f>
        <v>9.5985258437458754E-3</v>
      </c>
    </row>
    <row r="2749" spans="2:17" x14ac:dyDescent="0.2">
      <c r="B2749" s="39" t="s">
        <v>42</v>
      </c>
      <c r="D2749" s="42">
        <f>_xll.qlCalendarAdvance(Calendar,$D2748,B2749,"f",FALSE)</f>
        <v>58789</v>
      </c>
      <c r="E2749" s="177">
        <f>_xll.qlInterestRateIndexValueDate(IndexON,D2749)</f>
        <v>58789</v>
      </c>
      <c r="F2749" s="193">
        <f>IFERROR(_xll.qlIndexFixing(IndexON,D2749,TRUE,_xll.ohTrigger(RecalcTrigger,TriggerON)),NA())</f>
        <v>9.4383417884458254E-3</v>
      </c>
      <c r="H2749" s="42">
        <f>_xll.qlCalendarAdvance(Calendar,$H2748,B2749,"f",FALSE)</f>
        <v>58789</v>
      </c>
      <c r="I2749" s="177">
        <f>_xll.qlInterestRateIndexValueDate(Index1M,$H2749)</f>
        <v>58791</v>
      </c>
      <c r="J2749" s="182">
        <f>IFERROR(_xll.qlIndexFixing(Index1M,$H2749,TRUE,_xll.ohTrigger(RecalcTrigger,Trigger1M)),NA())</f>
        <v>9.0420584343117727E-3</v>
      </c>
      <c r="K2749" s="44">
        <f>IFERROR(_xll.qlIndexFixing(Index3M,H2749,TRUE,_xll.ohTrigger(RecalcTrigger,Trigger3M)),NA())</f>
        <v>9.172164045719633E-3</v>
      </c>
      <c r="L2749" s="44">
        <f>IFERROR(_xll.qlIndexFixing(Index6M,$H2749,TRUE,_xll.ohTrigger(RecalcTrigger,Trigger6M)),NA())</f>
        <v>9.2602862935832683E-3</v>
      </c>
      <c r="M2749" s="183">
        <f>IFERROR(_xll.qlIndexFixing(Index1Y,$H2749,TRUE,_xll.ohTrigger(RecalcTrigger,Trigger1Y)),NA())</f>
        <v>9.540838118464904E-3</v>
      </c>
      <c r="N2749" s="182">
        <f>IFERROR(_xll.qlIndexFixing(ONIndex1M,I2749,TRUE,_xll.ohTrigger(RecalcTrigger,Trigger1M)),NA())</f>
        <v>9.0439679138487605E-3</v>
      </c>
      <c r="O2749" s="44">
        <f>IFERROR(_xll.qlIndexFixing(ONIndex3M,I2749,TRUE,_xll.ohTrigger(RecalcTrigger,Trigger3M)),NA())</f>
        <v>9.1894742015075082E-3</v>
      </c>
      <c r="P2749" s="44">
        <f>IFERROR(_xll.qlIndexFixing(ONIndex6M,I2749,TRUE,_xll.ohTrigger(RecalcTrigger,Trigger6M)),NA())</f>
        <v>9.1103578119078321E-3</v>
      </c>
      <c r="Q2749" s="183">
        <f>IFERROR(_xll.qlIndexFixing(ONIndex1Y,I2749,TRUE,_xll.ohTrigger(RecalcTrigger,Trigger1Y)),NA())</f>
        <v>9.5939634664699014E-3</v>
      </c>
    </row>
    <row r="2750" spans="2:17" x14ac:dyDescent="0.2">
      <c r="B2750" s="39" t="s">
        <v>42</v>
      </c>
      <c r="D2750" s="42">
        <f>_xll.qlCalendarAdvance(Calendar,$D2749,B2750,"f",FALSE)</f>
        <v>58796</v>
      </c>
      <c r="E2750" s="177">
        <f>_xll.qlInterestRateIndexValueDate(IndexON,D2750)</f>
        <v>58796</v>
      </c>
      <c r="F2750" s="193">
        <f>IFERROR(_xll.qlIndexFixing(IndexON,D2750,TRUE,_xll.ohTrigger(RecalcTrigger,TriggerON)),NA())</f>
        <v>9.4383417885257614E-3</v>
      </c>
      <c r="H2750" s="42">
        <f>_xll.qlCalendarAdvance(Calendar,$H2749,B2750,"f",FALSE)</f>
        <v>58796</v>
      </c>
      <c r="I2750" s="177">
        <f>_xll.qlInterestRateIndexValueDate(Index1M,$H2750)</f>
        <v>58798</v>
      </c>
      <c r="J2750" s="182">
        <f>IFERROR(_xll.qlIndexFixing(Index1M,$H2750,TRUE,_xll.ohTrigger(RecalcTrigger,Trigger1M)),NA())</f>
        <v>9.0387812611714136E-3</v>
      </c>
      <c r="K2750" s="44">
        <f>IFERROR(_xll.qlIndexFixing(Index3M,H2750,TRUE,_xll.ohTrigger(RecalcTrigger,Trigger3M)),NA())</f>
        <v>9.1674596743054337E-3</v>
      </c>
      <c r="L2750" s="44">
        <f>IFERROR(_xll.qlIndexFixing(Index6M,$H2750,TRUE,_xll.ohTrigger(RecalcTrigger,Trigger6M)),NA())</f>
        <v>9.2695012873513158E-3</v>
      </c>
      <c r="M2750" s="183">
        <f>IFERROR(_xll.qlIndexFixing(Index1Y,$H2750,TRUE,_xll.ohTrigger(RecalcTrigger,Trigger1Y)),NA())</f>
        <v>9.537259178686943E-3</v>
      </c>
      <c r="N2750" s="182">
        <f>IFERROR(_xll.qlIndexFixing(ONIndex1M,I2750,TRUE,_xll.ohTrigger(RecalcTrigger,Trigger1M)),NA())</f>
        <v>9.0406326647318735E-3</v>
      </c>
      <c r="O2750" s="44">
        <f>IFERROR(_xll.qlIndexFixing(ONIndex3M,I2750,TRUE,_xll.ohTrigger(RecalcTrigger,Trigger3M)),NA())</f>
        <v>9.1845374803956048E-3</v>
      </c>
      <c r="P2750" s="44">
        <f>IFERROR(_xll.qlIndexFixing(ONIndex6M,I2750,TRUE,_xll.ohTrigger(RecalcTrigger,Trigger6M)),NA())</f>
        <v>9.1237264694488118E-3</v>
      </c>
      <c r="Q2750" s="183">
        <f>IFERROR(_xll.qlIndexFixing(ONIndex1Y,I2750,TRUE,_xll.ohTrigger(RecalcTrigger,Trigger1Y)),NA())</f>
        <v>9.5894384477102079E-3</v>
      </c>
    </row>
    <row r="2751" spans="2:17" x14ac:dyDescent="0.2">
      <c r="B2751" s="39" t="s">
        <v>42</v>
      </c>
      <c r="D2751" s="42">
        <f>_xll.qlCalendarAdvance(Calendar,$D2750,B2751,"f",FALSE)</f>
        <v>58803</v>
      </c>
      <c r="E2751" s="177">
        <f>_xll.qlInterestRateIndexValueDate(IndexON,D2751)</f>
        <v>58803</v>
      </c>
      <c r="F2751" s="193">
        <f>IFERROR(_xll.qlIndexFixing(IndexON,D2751,TRUE,_xll.ohTrigger(RecalcTrigger,TriggerON)),NA())</f>
        <v>9.4383417884458254E-3</v>
      </c>
      <c r="H2751" s="42">
        <f>_xll.qlCalendarAdvance(Calendar,$H2750,B2751,"f",FALSE)</f>
        <v>58803</v>
      </c>
      <c r="I2751" s="177">
        <f>_xll.qlInterestRateIndexValueDate(Index1M,$H2751)</f>
        <v>58805</v>
      </c>
      <c r="J2751" s="182">
        <f>IFERROR(_xll.qlIndexFixing(Index1M,$H2751,TRUE,_xll.ohTrigger(RecalcTrigger,Trigger1M)),NA())</f>
        <v>9.0355410718245821E-3</v>
      </c>
      <c r="K2751" s="44">
        <f>IFERROR(_xll.qlIndexFixing(Index3M,H2751,TRUE,_xll.ohTrigger(RecalcTrigger,Trigger3M)),NA())</f>
        <v>9.1627975705268483E-3</v>
      </c>
      <c r="L2751" s="44">
        <f>IFERROR(_xll.qlIndexFixing(Index6M,$H2751,TRUE,_xll.ohTrigger(RecalcTrigger,Trigger6M)),NA())</f>
        <v>9.2784871762814046E-3</v>
      </c>
      <c r="M2751" s="183">
        <f>IFERROR(_xll.qlIndexFixing(Index1Y,$H2751,TRUE,_xll.ohTrigger(RecalcTrigger,Trigger1Y)),NA())</f>
        <v>9.5337197694491376E-3</v>
      </c>
      <c r="N2751" s="182">
        <f>IFERROR(_xll.qlIndexFixing(ONIndex1M,I2751,TRUE,_xll.ohTrigger(RecalcTrigger,Trigger1M)),NA())</f>
        <v>9.0373342622207531E-3</v>
      </c>
      <c r="O2751" s="44">
        <f>IFERROR(_xll.qlIndexFixing(ONIndex3M,I2751,TRUE,_xll.ohTrigger(RecalcTrigger,Trigger3M)),NA())</f>
        <v>9.1796424836676493E-3</v>
      </c>
      <c r="P2751" s="44">
        <f>IFERROR(_xll.qlIndexFixing(ONIndex6M,I2751,TRUE,_xll.ohTrigger(RecalcTrigger,Trigger6M)),NA())</f>
        <v>9.1373129148575316E-3</v>
      </c>
      <c r="Q2751" s="183">
        <f>IFERROR(_xll.qlIndexFixing(ONIndex1Y,I2751,TRUE,_xll.ohTrigger(RecalcTrigger,Trigger1Y)),NA())</f>
        <v>9.5849508549328277E-3</v>
      </c>
    </row>
    <row r="2752" spans="2:17" x14ac:dyDescent="0.2">
      <c r="B2752" s="39" t="s">
        <v>42</v>
      </c>
      <c r="D2752" s="42">
        <f>_xll.qlCalendarAdvance(Calendar,$D2751,B2752,"f",FALSE)</f>
        <v>58810</v>
      </c>
      <c r="E2752" s="177">
        <f>_xll.qlInterestRateIndexValueDate(IndexON,D2752)</f>
        <v>58810</v>
      </c>
      <c r="F2752" s="193">
        <f>IFERROR(_xll.qlIndexFixing(IndexON,D2752,TRUE,_xll.ohTrigger(RecalcTrigger,TriggerON)),NA())</f>
        <v>9.4383417884458254E-3</v>
      </c>
      <c r="H2752" s="42">
        <f>_xll.qlCalendarAdvance(Calendar,$H2751,B2752,"f",FALSE)</f>
        <v>58810</v>
      </c>
      <c r="I2752" s="177">
        <f>_xll.qlInterestRateIndexValueDate(Index1M,$H2752)</f>
        <v>58812</v>
      </c>
      <c r="J2752" s="182">
        <f>IFERROR(_xll.qlIndexFixing(Index1M,$H2752,TRUE,_xll.ohTrigger(RecalcTrigger,Trigger1M)),NA())</f>
        <v>9.0323379316814556E-3</v>
      </c>
      <c r="K2752" s="44">
        <f>IFERROR(_xll.qlIndexFixing(Index3M,H2752,TRUE,_xll.ohTrigger(RecalcTrigger,Trigger3M)),NA())</f>
        <v>9.1581778108489331E-3</v>
      </c>
      <c r="L2752" s="44">
        <f>IFERROR(_xll.qlIndexFixing(Index6M,$H2752,TRUE,_xll.ohTrigger(RecalcTrigger,Trigger6M)),NA())</f>
        <v>9.2865641232553163E-3</v>
      </c>
      <c r="M2752" s="183">
        <f>IFERROR(_xll.qlIndexFixing(Index1Y,$H2752,TRUE,_xll.ohTrigger(RecalcTrigger,Trigger1Y)),NA())</f>
        <v>9.5302199584030162E-3</v>
      </c>
      <c r="N2752" s="182">
        <f>IFERROR(_xll.qlIndexFixing(ONIndex1M,I2752,TRUE,_xll.ohTrigger(RecalcTrigger,Trigger1M)),NA())</f>
        <v>9.0340727717830305E-3</v>
      </c>
      <c r="O2752" s="44">
        <f>IFERROR(_xll.qlIndexFixing(ONIndex3M,I2752,TRUE,_xll.ohTrigger(RecalcTrigger,Trigger3M)),NA())</f>
        <v>9.1747892879023851E-3</v>
      </c>
      <c r="P2752" s="44">
        <f>IFERROR(_xll.qlIndexFixing(ONIndex6M,I2752,TRUE,_xll.ohTrigger(RecalcTrigger,Trigger6M)),NA())</f>
        <v>9.1511174841851783E-3</v>
      </c>
      <c r="Q2752" s="183">
        <f>IFERROR(_xll.qlIndexFixing(ONIndex1Y,I2752,TRUE,_xll.ohTrigger(RecalcTrigger,Trigger1Y)),NA())</f>
        <v>9.5805007556037936E-3</v>
      </c>
    </row>
    <row r="2753" spans="2:17" x14ac:dyDescent="0.2">
      <c r="B2753" s="39" t="s">
        <v>42</v>
      </c>
      <c r="D2753" s="42">
        <f>_xll.qlCalendarAdvance(Calendar,$D2752,B2753,"f",FALSE)</f>
        <v>58817</v>
      </c>
      <c r="E2753" s="177">
        <f>_xll.qlInterestRateIndexValueDate(IndexON,D2753)</f>
        <v>58817</v>
      </c>
      <c r="F2753" s="193">
        <f>IFERROR(_xll.qlIndexFixing(IndexON,D2753,TRUE,_xll.ohTrigger(RecalcTrigger,TriggerON)),NA())</f>
        <v>9.4383417884458254E-3</v>
      </c>
      <c r="H2753" s="42">
        <f>_xll.qlCalendarAdvance(Calendar,$H2752,B2753,"f",FALSE)</f>
        <v>58817</v>
      </c>
      <c r="I2753" s="177">
        <f>_xll.qlInterestRateIndexValueDate(Index1M,$H2753)</f>
        <v>58819</v>
      </c>
      <c r="J2753" s="182">
        <f>IFERROR(_xll.qlIndexFixing(Index1M,$H2753,TRUE,_xll.ohTrigger(RecalcTrigger,Trigger1M)),NA())</f>
        <v>9.0291719061696973E-3</v>
      </c>
      <c r="K2753" s="44">
        <f>IFERROR(_xll.qlIndexFixing(Index3M,H2753,TRUE,_xll.ohTrigger(RecalcTrigger,Trigger3M)),NA())</f>
        <v>9.1536004717456265E-3</v>
      </c>
      <c r="L2753" s="44">
        <f>IFERROR(_xll.qlIndexFixing(Index6M,$H2753,TRUE,_xll.ohTrigger(RecalcTrigger,Trigger6M)),NA())</f>
        <v>9.2950703583696091E-3</v>
      </c>
      <c r="M2753" s="183">
        <f>IFERROR(_xll.qlIndexFixing(Index1Y,$H2753,TRUE,_xll.ohTrigger(RecalcTrigger,Trigger1Y)),NA())</f>
        <v>9.5267598132044874E-3</v>
      </c>
      <c r="N2753" s="182">
        <f>IFERROR(_xll.qlIndexFixing(ONIndex1M,I2753,TRUE,_xll.ohTrigger(RecalcTrigger,Trigger1M)),NA())</f>
        <v>9.0308482587264649E-3</v>
      </c>
      <c r="O2753" s="44">
        <f>IFERROR(_xll.qlIndexFixing(ONIndex3M,I2753,TRUE,_xll.ohTrigger(RecalcTrigger,Trigger3M)),NA())</f>
        <v>9.1699779691989391E-3</v>
      </c>
      <c r="P2753" s="44">
        <f>IFERROR(_xll.qlIndexFixing(ONIndex6M,I2753,TRUE,_xll.ohTrigger(RecalcTrigger,Trigger6M)),NA())</f>
        <v>9.165140513642811E-3</v>
      </c>
      <c r="Q2753" s="183">
        <f>IFERROR(_xll.qlIndexFixing(ONIndex1Y,I2753,TRUE,_xll.ohTrigger(RecalcTrigger,Trigger1Y)),NA())</f>
        <v>9.576088217029266E-3</v>
      </c>
    </row>
    <row r="2754" spans="2:17" x14ac:dyDescent="0.2">
      <c r="B2754" s="39" t="s">
        <v>42</v>
      </c>
      <c r="D2754" s="42">
        <f>_xll.qlCalendarAdvance(Calendar,$D2753,B2754,"f",FALSE)</f>
        <v>58824</v>
      </c>
      <c r="E2754" s="177">
        <f>_xll.qlInterestRateIndexValueDate(IndexON,D2754)</f>
        <v>58824</v>
      </c>
      <c r="F2754" s="193">
        <f>IFERROR(_xll.qlIndexFixing(IndexON,D2754,TRUE,_xll.ohTrigger(RecalcTrigger,TriggerON)),NA())</f>
        <v>9.4383417884458254E-3</v>
      </c>
      <c r="H2754" s="42">
        <f>_xll.qlCalendarAdvance(Calendar,$H2753,B2754,"f",FALSE)</f>
        <v>58824</v>
      </c>
      <c r="I2754" s="177">
        <f>_xll.qlInterestRateIndexValueDate(Index1M,$H2754)</f>
        <v>58826</v>
      </c>
      <c r="J2754" s="182">
        <f>IFERROR(_xll.qlIndexFixing(Index1M,$H2754,TRUE,_xll.ohTrigger(RecalcTrigger,Trigger1M)),NA())</f>
        <v>9.0260430607094766E-3</v>
      </c>
      <c r="K2754" s="44">
        <f>IFERROR(_xll.qlIndexFixing(Index3M,H2754,TRUE,_xll.ohTrigger(RecalcTrigger,Trigger3M)),NA())</f>
        <v>9.1490656296828732E-3</v>
      </c>
      <c r="L2754" s="44">
        <f>IFERROR(_xll.qlIndexFixing(Index6M,$H2754,TRUE,_xll.ohTrigger(RecalcTrigger,Trigger6M)),NA())</f>
        <v>9.3033188386167261E-3</v>
      </c>
      <c r="M2754" s="183">
        <f>IFERROR(_xll.qlIndexFixing(Index1Y,$H2754,TRUE,_xll.ohTrigger(RecalcTrigger,Trigger1Y)),NA())</f>
        <v>9.5233394015125268E-3</v>
      </c>
      <c r="N2754" s="182">
        <f>IFERROR(_xll.qlIndexFixing(ONIndex1M,I2754,TRUE,_xll.ohTrigger(RecalcTrigger,Trigger1M)),NA())</f>
        <v>9.0276607886785598E-3</v>
      </c>
      <c r="O2754" s="44">
        <f>IFERROR(_xll.qlIndexFixing(ONIndex3M,I2754,TRUE,_xll.ohTrigger(RecalcTrigger,Trigger3M)),NA())</f>
        <v>9.1652086042959269E-3</v>
      </c>
      <c r="P2754" s="44">
        <f>IFERROR(_xll.qlIndexFixing(ONIndex6M,I2754,TRUE,_xll.ohTrigger(RecalcTrigger,Trigger6M)),NA())</f>
        <v>9.1793823398411689E-3</v>
      </c>
      <c r="Q2754" s="183">
        <f>IFERROR(_xll.qlIndexFixing(ONIndex1Y,I2754,TRUE,_xll.ohTrigger(RecalcTrigger,Trigger1Y)),NA())</f>
        <v>9.571713306755214E-3</v>
      </c>
    </row>
    <row r="2755" spans="2:17" x14ac:dyDescent="0.2">
      <c r="B2755" s="39" t="s">
        <v>42</v>
      </c>
      <c r="D2755" s="42">
        <f>_xll.qlCalendarAdvance(Calendar,$D2754,B2755,"f",FALSE)</f>
        <v>58831</v>
      </c>
      <c r="E2755" s="177">
        <f>_xll.qlInterestRateIndexValueDate(IndexON,D2755)</f>
        <v>58831</v>
      </c>
      <c r="F2755" s="193">
        <f>IFERROR(_xll.qlIndexFixing(IndexON,D2755,TRUE,_xll.ohTrigger(RecalcTrigger,TriggerON)),NA())</f>
        <v>9.4383417885257614E-3</v>
      </c>
      <c r="H2755" s="42">
        <f>_xll.qlCalendarAdvance(Calendar,$H2754,B2755,"f",FALSE)</f>
        <v>58831</v>
      </c>
      <c r="I2755" s="177">
        <f>_xll.qlInterestRateIndexValueDate(Index1M,$H2755)</f>
        <v>58833</v>
      </c>
      <c r="J2755" s="182">
        <f>IFERROR(_xll.qlIndexFixing(Index1M,$H2755,TRUE,_xll.ohTrigger(RecalcTrigger,Trigger1M)),NA())</f>
        <v>9.0229514607259587E-3</v>
      </c>
      <c r="K2755" s="44">
        <f>IFERROR(_xll.qlIndexFixing(Index3M,H2755,TRUE,_xll.ohTrigger(RecalcTrigger,Trigger3M)),NA())</f>
        <v>9.1445733611363877E-3</v>
      </c>
      <c r="L2755" s="44">
        <f>IFERROR(_xll.qlIndexFixing(Index6M,$H2755,TRUE,_xll.ohTrigger(RecalcTrigger,Trigger6M)),NA())</f>
        <v>9.3113003712820153E-3</v>
      </c>
      <c r="M2755" s="183">
        <f>IFERROR(_xll.qlIndexFixing(Index1Y,$H2755,TRUE,_xll.ohTrigger(RecalcTrigger,Trigger1Y)),NA())</f>
        <v>9.5199587909904869E-3</v>
      </c>
      <c r="N2755" s="182">
        <f>IFERROR(_xll.qlIndexFixing(ONIndex1M,I2755,TRUE,_xll.ohTrigger(RecalcTrigger,Trigger1M)),NA())</f>
        <v>9.0245104268671383E-3</v>
      </c>
      <c r="O2755" s="44">
        <f>IFERROR(_xll.qlIndexFixing(ONIndex3M,I2755,TRUE,_xll.ohTrigger(RecalcTrigger,Trigger3M)),NA())</f>
        <v>9.1604812696122195E-3</v>
      </c>
      <c r="P2755" s="44">
        <f>IFERROR(_xll.qlIndexFixing(ONIndex6M,I2755,TRUE,_xll.ohTrigger(RecalcTrigger,Trigger6M)),NA())</f>
        <v>9.1938432987515029E-3</v>
      </c>
      <c r="Q2755" s="183">
        <f>IFERROR(_xll.qlIndexFixing(ONIndex1Y,I2755,TRUE,_xll.ohTrigger(RecalcTrigger,Trigger1Y)),NA())</f>
        <v>9.5673760920877982E-3</v>
      </c>
    </row>
    <row r="2756" spans="2:17" x14ac:dyDescent="0.2">
      <c r="B2756" s="39" t="s">
        <v>42</v>
      </c>
      <c r="D2756" s="42">
        <f>_xll.qlCalendarAdvance(Calendar,$D2755,B2756,"f",FALSE)</f>
        <v>58838</v>
      </c>
      <c r="E2756" s="177">
        <f>_xll.qlInterestRateIndexValueDate(IndexON,D2756)</f>
        <v>58838</v>
      </c>
      <c r="F2756" s="193">
        <f>IFERROR(_xll.qlIndexFixing(IndexON,D2756,TRUE,_xll.ohTrigger(RecalcTrigger,TriggerON)),NA())</f>
        <v>9.4383417884458254E-3</v>
      </c>
      <c r="H2756" s="42">
        <f>_xll.qlCalendarAdvance(Calendar,$H2755,B2756,"f",FALSE)</f>
        <v>58838</v>
      </c>
      <c r="I2756" s="177">
        <f>_xll.qlInterestRateIndexValueDate(Index1M,$H2756)</f>
        <v>58840</v>
      </c>
      <c r="J2756" s="182">
        <f>IFERROR(_xll.qlIndexFixing(Index1M,$H2756,TRUE,_xll.ohTrigger(RecalcTrigger,Trigger1M)),NA())</f>
        <v>9.020306448424633E-3</v>
      </c>
      <c r="K2756" s="44">
        <f>IFERROR(_xll.qlIndexFixing(Index3M,H2756,TRUE,_xll.ohTrigger(RecalcTrigger,Trigger3M)),NA())</f>
        <v>9.1403177056108235E-3</v>
      </c>
      <c r="L2756" s="44">
        <f>IFERROR(_xll.qlIndexFixing(Index6M,$H2756,TRUE,_xll.ohTrigger(RecalcTrigger,Trigger6M)),NA())</f>
        <v>9.3190057485601271E-3</v>
      </c>
      <c r="M2756" s="183">
        <f>IFERROR(_xll.qlIndexFixing(Index1Y,$H2756,TRUE,_xll.ohTrigger(RecalcTrigger,Trigger1Y)),NA())</f>
        <v>9.5166180493052276E-3</v>
      </c>
      <c r="N2756" s="182">
        <f>IFERROR(_xll.qlIndexFixing(ONIndex1M,I2756,TRUE,_xll.ohTrigger(RecalcTrigger,Trigger1M)),NA())</f>
        <v>9.0213972385999597E-3</v>
      </c>
      <c r="O2756" s="44">
        <f>IFERROR(_xll.qlIndexFixing(ONIndex3M,I2756,TRUE,_xll.ohTrigger(RecalcTrigger,Trigger3M)),NA())</f>
        <v>9.1557960414867523E-3</v>
      </c>
      <c r="P2756" s="44">
        <f>IFERROR(_xll.qlIndexFixing(ONIndex6M,I2756,TRUE,_xll.ohTrigger(RecalcTrigger,Trigger6M)),NA())</f>
        <v>9.2040390376446624E-3</v>
      </c>
      <c r="Q2756" s="183">
        <f>IFERROR(_xll.qlIndexFixing(ONIndex1Y,I2756,TRUE,_xll.ohTrigger(RecalcTrigger,Trigger1Y)),NA())</f>
        <v>9.5630766404930512E-3</v>
      </c>
    </row>
    <row r="2757" spans="2:17" x14ac:dyDescent="0.2">
      <c r="B2757" s="39" t="s">
        <v>42</v>
      </c>
      <c r="D2757" s="42">
        <f>_xll.qlCalendarAdvance(Calendar,$D2756,B2757,"f",FALSE)</f>
        <v>58845</v>
      </c>
      <c r="E2757" s="177">
        <f>_xll.qlInterestRateIndexValueDate(IndexON,D2757)</f>
        <v>58845</v>
      </c>
      <c r="F2757" s="193">
        <f>IFERROR(_xll.qlIndexFixing(IndexON,D2757,TRUE,_xll.ohTrigger(RecalcTrigger,TriggerON)),NA())</f>
        <v>9.4383417885257614E-3</v>
      </c>
      <c r="H2757" s="42">
        <f>_xll.qlCalendarAdvance(Calendar,$H2756,B2757,"f",FALSE)</f>
        <v>58845</v>
      </c>
      <c r="I2757" s="177">
        <f>_xll.qlInterestRateIndexValueDate(Index1M,$H2757)</f>
        <v>58847</v>
      </c>
      <c r="J2757" s="182">
        <f>IFERROR(_xll.qlIndexFixing(Index1M,$H2757,TRUE,_xll.ohTrigger(RecalcTrigger,Trigger1M)),NA())</f>
        <v>9.0172791399521571E-3</v>
      </c>
      <c r="K2757" s="44">
        <f>IFERROR(_xll.qlIndexFixing(Index3M,H2757,TRUE,_xll.ohTrigger(RecalcTrigger,Trigger3M)),NA())</f>
        <v>9.1359078592467956E-3</v>
      </c>
      <c r="L2757" s="44">
        <f>IFERROR(_xll.qlIndexFixing(Index6M,$H2757,TRUE,_xll.ohTrigger(RecalcTrigger,Trigger6M)),NA())</f>
        <v>9.326561323877788E-3</v>
      </c>
      <c r="M2757" s="183">
        <f>IFERROR(_xll.qlIndexFixing(Index1Y,$H2757,TRUE,_xll.ohTrigger(RecalcTrigger,Trigger1Y)),NA())</f>
        <v>9.5133172441277669E-3</v>
      </c>
      <c r="N2757" s="182">
        <f>IFERROR(_xll.qlIndexFixing(ONIndex1M,I2757,TRUE,_xll.ohTrigger(RecalcTrigger,Trigger1M)),NA())</f>
        <v>9.0183212895844633E-3</v>
      </c>
      <c r="O2757" s="44">
        <f>IFERROR(_xll.qlIndexFixing(ONIndex3M,I2757,TRUE,_xll.ohTrigger(RecalcTrigger,Trigger3M)),NA())</f>
        <v>9.1511529963383964E-3</v>
      </c>
      <c r="P2757" s="44">
        <f>IFERROR(_xll.qlIndexFixing(ONIndex6M,I2757,TRUE,_xll.ohTrigger(RecalcTrigger,Trigger6M)),NA())</f>
        <v>9.2117691671411706E-3</v>
      </c>
      <c r="Q2757" s="183">
        <f>IFERROR(_xll.qlIndexFixing(ONIndex1Y,I2757,TRUE,_xll.ohTrigger(RecalcTrigger,Trigger1Y)),NA())</f>
        <v>9.5588150194370058E-3</v>
      </c>
    </row>
    <row r="2758" spans="2:17" x14ac:dyDescent="0.2">
      <c r="B2758" s="39" t="s">
        <v>42</v>
      </c>
      <c r="D2758" s="42">
        <f>_xll.qlCalendarAdvance(Calendar,$D2757,B2758,"f",FALSE)</f>
        <v>58852</v>
      </c>
      <c r="E2758" s="177">
        <f>_xll.qlInterestRateIndexValueDate(IndexON,D2758)</f>
        <v>58852</v>
      </c>
      <c r="F2758" s="193">
        <f>IFERROR(_xll.qlIndexFixing(IndexON,D2758,TRUE,_xll.ohTrigger(RecalcTrigger,TriggerON)),NA())</f>
        <v>9.4383417884458254E-3</v>
      </c>
      <c r="H2758" s="42">
        <f>_xll.qlCalendarAdvance(Calendar,$H2757,B2758,"f",FALSE)</f>
        <v>58852</v>
      </c>
      <c r="I2758" s="177">
        <f>_xll.qlInterestRateIndexValueDate(Index1M,$H2758)</f>
        <v>58854</v>
      </c>
      <c r="J2758" s="182">
        <f>IFERROR(_xll.qlIndexFixing(Index1M,$H2758,TRUE,_xll.ohTrigger(RecalcTrigger,Trigger1M)),NA())</f>
        <v>9.0142892506788509E-3</v>
      </c>
      <c r="K2758" s="44">
        <f>IFERROR(_xll.qlIndexFixing(Index3M,H2758,TRUE,_xll.ohTrigger(RecalcTrigger,Trigger3M)),NA())</f>
        <v>9.1315408092182311E-3</v>
      </c>
      <c r="L2758" s="44">
        <f>IFERROR(_xll.qlIndexFixing(Index6M,$H2758,TRUE,_xll.ohTrigger(RecalcTrigger,Trigger6M)),NA())</f>
        <v>9.3340995624357995E-3</v>
      </c>
      <c r="M2758" s="183">
        <f>IFERROR(_xll.qlIndexFixing(Index1Y,$H2758,TRUE,_xll.ohTrigger(RecalcTrigger,Trigger1Y)),NA())</f>
        <v>9.5100564431330678E-3</v>
      </c>
      <c r="N2758" s="182">
        <f>IFERROR(_xll.qlIndexFixing(ONIndex1M,I2758,TRUE,_xll.ohTrigger(RecalcTrigger,Trigger1M)),NA())</f>
        <v>9.0152826448886003E-3</v>
      </c>
      <c r="O2758" s="44">
        <f>IFERROR(_xll.qlIndexFixing(ONIndex3M,I2758,TRUE,_xll.ohTrigger(RecalcTrigger,Trigger3M)),NA())</f>
        <v>9.1465522106659591E-3</v>
      </c>
      <c r="P2758" s="44">
        <f>IFERROR(_xll.qlIndexFixing(ONIndex6M,I2758,TRUE,_xll.ohTrigger(RecalcTrigger,Trigger6M)),NA())</f>
        <v>9.2194826388425355E-3</v>
      </c>
      <c r="Q2758" s="183">
        <f>IFERROR(_xll.qlIndexFixing(ONIndex1Y,I2758,TRUE,_xll.ohTrigger(RecalcTrigger,Trigger1Y)),NA())</f>
        <v>9.5545912963057589E-3</v>
      </c>
    </row>
    <row r="2759" spans="2:17" x14ac:dyDescent="0.2">
      <c r="B2759" s="39" t="s">
        <v>42</v>
      </c>
      <c r="D2759" s="42">
        <f>_xll.qlCalendarAdvance(Calendar,$D2758,B2759,"f",FALSE)</f>
        <v>58859</v>
      </c>
      <c r="E2759" s="177">
        <f>_xll.qlInterestRateIndexValueDate(IndexON,D2759)</f>
        <v>58859</v>
      </c>
      <c r="F2759" s="193">
        <f>IFERROR(_xll.qlIndexFixing(IndexON,D2759,TRUE,_xll.ohTrigger(RecalcTrigger,TriggerON)),NA())</f>
        <v>9.4383417885257614E-3</v>
      </c>
      <c r="H2759" s="42">
        <f>_xll.qlCalendarAdvance(Calendar,$H2758,B2759,"f",FALSE)</f>
        <v>58859</v>
      </c>
      <c r="I2759" s="177">
        <f>_xll.qlInterestRateIndexValueDate(Index1M,$H2759)</f>
        <v>58861</v>
      </c>
      <c r="J2759" s="182">
        <f>IFERROR(_xll.qlIndexFixing(Index1M,$H2759,TRUE,_xll.ohTrigger(RecalcTrigger,Trigger1M)),NA())</f>
        <v>9.0113368460352297E-3</v>
      </c>
      <c r="K2759" s="44">
        <f>IFERROR(_xll.qlIndexFixing(Index3M,H2759,TRUE,_xll.ohTrigger(RecalcTrigger,Trigger3M)),NA())</f>
        <v>9.1272166320005878E-3</v>
      </c>
      <c r="L2759" s="44">
        <f>IFERROR(_xll.qlIndexFixing(Index6M,$H2759,TRUE,_xll.ohTrigger(RecalcTrigger,Trigger6M)),NA())</f>
        <v>9.3416204127756506E-3</v>
      </c>
      <c r="M2759" s="183">
        <f>IFERROR(_xll.qlIndexFixing(Index1Y,$H2759,TRUE,_xll.ohTrigger(RecalcTrigger,Trigger1Y)),NA())</f>
        <v>9.5068357139995955E-3</v>
      </c>
      <c r="N2759" s="182">
        <f>IFERROR(_xll.qlIndexFixing(ONIndex1M,I2759,TRUE,_xll.ohTrigger(RecalcTrigger,Trigger1M)),NA())</f>
        <v>9.0122813702997462E-3</v>
      </c>
      <c r="O2759" s="44">
        <f>IFERROR(_xll.qlIndexFixing(ONIndex3M,I2759,TRUE,_xll.ohTrigger(RecalcTrigger,Trigger3M)),NA())</f>
        <v>9.1419937610481838E-3</v>
      </c>
      <c r="P2759" s="44">
        <f>IFERROR(_xll.qlIndexFixing(ONIndex6M,I2759,TRUE,_xll.ohTrigger(RecalcTrigger,Trigger6M)),NA())</f>
        <v>9.2271794019893605E-3</v>
      </c>
      <c r="Q2759" s="183">
        <f>IFERROR(_xll.qlIndexFixing(ONIndex1Y,I2759,TRUE,_xll.ohTrigger(RecalcTrigger,Trigger1Y)),NA())</f>
        <v>9.550405538565343E-3</v>
      </c>
    </row>
    <row r="2760" spans="2:17" x14ac:dyDescent="0.2">
      <c r="B2760" s="39" t="s">
        <v>42</v>
      </c>
      <c r="D2760" s="42">
        <f>_xll.qlCalendarAdvance(Calendar,$D2759,B2760,"f",FALSE)</f>
        <v>58866</v>
      </c>
      <c r="E2760" s="177">
        <f>_xll.qlInterestRateIndexValueDate(IndexON,D2760)</f>
        <v>58866</v>
      </c>
      <c r="F2760" s="193">
        <f>IFERROR(_xll.qlIndexFixing(IndexON,D2760,TRUE,_xll.ohTrigger(RecalcTrigger,TriggerON)),NA())</f>
        <v>9.4383417885257614E-3</v>
      </c>
      <c r="H2760" s="42">
        <f>_xll.qlCalendarAdvance(Calendar,$H2759,B2760,"f",FALSE)</f>
        <v>58866</v>
      </c>
      <c r="I2760" s="177">
        <f>_xll.qlInterestRateIndexValueDate(Index1M,$H2760)</f>
        <v>58868</v>
      </c>
      <c r="J2760" s="182">
        <f>IFERROR(_xll.qlIndexFixing(Index1M,$H2760,TRUE,_xll.ohTrigger(RecalcTrigger,Trigger1M)),NA())</f>
        <v>9.008054432742274E-3</v>
      </c>
      <c r="K2760" s="44">
        <f>IFERROR(_xll.qlIndexFixing(Index3M,H2760,TRUE,_xll.ohTrigger(RecalcTrigger,Trigger3M)),NA())</f>
        <v>9.1223899289679146E-3</v>
      </c>
      <c r="L2760" s="44">
        <f>IFERROR(_xll.qlIndexFixing(Index6M,$H2760,TRUE,_xll.ohTrigger(RecalcTrigger,Trigger6M)),NA())</f>
        <v>9.3523784189495432E-3</v>
      </c>
      <c r="M2760" s="183">
        <f>IFERROR(_xll.qlIndexFixing(Index1Y,$H2760,TRUE,_xll.ohTrigger(RecalcTrigger,Trigger1Y)),NA())</f>
        <v>9.5036551244099751E-3</v>
      </c>
      <c r="N2760" s="182">
        <f>IFERROR(_xll.qlIndexFixing(ONIndex1M,I2760,TRUE,_xll.ohTrigger(RecalcTrigger,Trigger1M)),NA())</f>
        <v>9.0093175308059159E-3</v>
      </c>
      <c r="O2760" s="44">
        <f>IFERROR(_xll.qlIndexFixing(ONIndex3M,I2760,TRUE,_xll.ohTrigger(RecalcTrigger,Trigger3M)),NA())</f>
        <v>9.1374777237440696E-3</v>
      </c>
      <c r="P2760" s="44">
        <f>IFERROR(_xll.qlIndexFixing(ONIndex6M,I2760,TRUE,_xll.ohTrigger(RecalcTrigger,Trigger6M)),NA())</f>
        <v>9.2348594052626964E-3</v>
      </c>
      <c r="Q2760" s="183">
        <f>IFERROR(_xll.qlIndexFixing(ONIndex1Y,I2760,TRUE,_xll.ohTrigger(RecalcTrigger,Trigger1Y)),NA())</f>
        <v>9.5462578134419829E-3</v>
      </c>
    </row>
    <row r="2761" spans="2:17" x14ac:dyDescent="0.2">
      <c r="B2761" s="39" t="s">
        <v>42</v>
      </c>
      <c r="D2761" s="42">
        <f>_xll.qlCalendarAdvance(Calendar,$D2760,B2761,"f",FALSE)</f>
        <v>58873</v>
      </c>
      <c r="E2761" s="177">
        <f>_xll.qlInterestRateIndexValueDate(IndexON,D2761)</f>
        <v>58873</v>
      </c>
      <c r="F2761" s="193">
        <f>IFERROR(_xll.qlIndexFixing(IndexON,D2761,TRUE,_xll.ohTrigger(RecalcTrigger,TriggerON)),NA())</f>
        <v>9.4383417884458254E-3</v>
      </c>
      <c r="H2761" s="42">
        <f>_xll.qlCalendarAdvance(Calendar,$H2760,B2761,"f",FALSE)</f>
        <v>58873</v>
      </c>
      <c r="I2761" s="177">
        <f>_xll.qlInterestRateIndexValueDate(Index1M,$H2761)</f>
        <v>58875</v>
      </c>
      <c r="J2761" s="182">
        <f>IFERROR(_xll.qlIndexFixing(Index1M,$H2761,TRUE,_xll.ohTrigger(RecalcTrigger,Trigger1M)),NA())</f>
        <v>9.0050990331311011E-3</v>
      </c>
      <c r="K2761" s="44">
        <f>IFERROR(_xll.qlIndexFixing(Index3M,H2761,TRUE,_xll.ohTrigger(RecalcTrigger,Trigger3M)),NA())</f>
        <v>9.1181606708676619E-3</v>
      </c>
      <c r="L2761" s="44">
        <f>IFERROR(_xll.qlIndexFixing(Index6M,$H2761,TRUE,_xll.ohTrigger(RecalcTrigger,Trigger6M)),NA())</f>
        <v>9.3598589687583812E-3</v>
      </c>
      <c r="M2761" s="183">
        <f>IFERROR(_xll.qlIndexFixing(Index1Y,$H2761,TRUE,_xll.ohTrigger(RecalcTrigger,Trigger1Y)),NA())</f>
        <v>9.500514742050558E-3</v>
      </c>
      <c r="N2761" s="182">
        <f>IFERROR(_xll.qlIndexFixing(ONIndex1M,I2761,TRUE,_xll.ohTrigger(RecalcTrigger,Trigger1M)),NA())</f>
        <v>9.0063911920346129E-3</v>
      </c>
      <c r="O2761" s="44">
        <f>IFERROR(_xll.qlIndexFixing(ONIndex3M,I2761,TRUE,_xll.ohTrigger(RecalcTrigger,Trigger3M)),NA())</f>
        <v>9.1330041753323599E-3</v>
      </c>
      <c r="P2761" s="44">
        <f>IFERROR(_xll.qlIndexFixing(ONIndex6M,I2761,TRUE,_xll.ohTrigger(RecalcTrigger,Trigger6M)),NA())</f>
        <v>9.2425225979830827E-3</v>
      </c>
      <c r="Q2761" s="183">
        <f>IFERROR(_xll.qlIndexFixing(ONIndex1Y,I2761,TRUE,_xll.ohTrigger(RecalcTrigger,Trigger1Y)),NA())</f>
        <v>9.5421481885615833E-3</v>
      </c>
    </row>
    <row r="2762" spans="2:17" x14ac:dyDescent="0.2">
      <c r="B2762" s="39" t="s">
        <v>42</v>
      </c>
      <c r="D2762" s="42">
        <f>_xll.qlCalendarAdvance(Calendar,$D2761,B2762,"f",FALSE)</f>
        <v>58880</v>
      </c>
      <c r="E2762" s="177">
        <f>_xll.qlInterestRateIndexValueDate(IndexON,D2762)</f>
        <v>58880</v>
      </c>
      <c r="F2762" s="193">
        <f>IFERROR(_xll.qlIndexFixing(IndexON,D2762,TRUE,_xll.ohTrigger(RecalcTrigger,TriggerON)),NA())</f>
        <v>9.4383417885257614E-3</v>
      </c>
      <c r="H2762" s="42">
        <f>_xll.qlCalendarAdvance(Calendar,$H2761,B2762,"f",FALSE)</f>
        <v>58880</v>
      </c>
      <c r="I2762" s="177">
        <f>_xll.qlInterestRateIndexValueDate(Index1M,$H2762)</f>
        <v>58882</v>
      </c>
      <c r="J2762" s="182">
        <f>IFERROR(_xll.qlIndexFixing(Index1M,$H2762,TRUE,_xll.ohTrigger(RecalcTrigger,Trigger1M)),NA())</f>
        <v>9.0023586296980596E-3</v>
      </c>
      <c r="K2762" s="44">
        <f>IFERROR(_xll.qlIndexFixing(Index3M,H2762,TRUE,_xll.ohTrigger(RecalcTrigger,Trigger3M)),NA())</f>
        <v>9.1139745348168197E-3</v>
      </c>
      <c r="L2762" s="44">
        <f>IFERROR(_xll.qlIndexFixing(Index6M,$H2762,TRUE,_xll.ohTrigger(RecalcTrigger,Trigger6M)),NA())</f>
        <v>9.3673219560948835E-3</v>
      </c>
      <c r="M2762" s="183">
        <f>IFERROR(_xll.qlIndexFixing(Index1Y,$H2762,TRUE,_xll.ohTrigger(RecalcTrigger,Trigger1Y)),NA())</f>
        <v>9.4974146346122924E-3</v>
      </c>
      <c r="N2762" s="182">
        <f>IFERROR(_xll.qlIndexFixing(ONIndex1M,I2762,TRUE,_xll.ohTrigger(RecalcTrigger,Trigger1M)),NA())</f>
        <v>9.0035024192935964E-3</v>
      </c>
      <c r="O2762" s="44">
        <f>IFERROR(_xll.qlIndexFixing(ONIndex3M,I2762,TRUE,_xll.ohTrigger(RecalcTrigger,Trigger3M)),NA())</f>
        <v>9.1285731919921176E-3</v>
      </c>
      <c r="P2762" s="44">
        <f>IFERROR(_xll.qlIndexFixing(ONIndex6M,I2762,TRUE,_xll.ohTrigger(RecalcTrigger,Trigger6M)),NA())</f>
        <v>9.2501689288315703E-3</v>
      </c>
      <c r="Q2762" s="183">
        <f>IFERROR(_xll.qlIndexFixing(ONIndex1Y,I2762,TRUE,_xll.ohTrigger(RecalcTrigger,Trigger1Y)),NA())</f>
        <v>9.538076731310241E-3</v>
      </c>
    </row>
    <row r="2763" spans="2:17" x14ac:dyDescent="0.2">
      <c r="B2763" s="39" t="s">
        <v>42</v>
      </c>
      <c r="D2763" s="42">
        <f>_xll.qlCalendarAdvance(Calendar,$D2762,B2763,"f",FALSE)</f>
        <v>58887</v>
      </c>
      <c r="E2763" s="177">
        <f>_xll.qlInterestRateIndexValueDate(IndexON,D2763)</f>
        <v>58887</v>
      </c>
      <c r="F2763" s="193">
        <f>IFERROR(_xll.qlIndexFixing(IndexON,D2763,TRUE,_xll.ohTrigger(RecalcTrigger,TriggerON)),NA())</f>
        <v>9.4383417885257614E-3</v>
      </c>
      <c r="H2763" s="42">
        <f>_xll.qlCalendarAdvance(Calendar,$H2762,B2763,"f",FALSE)</f>
        <v>58887</v>
      </c>
      <c r="I2763" s="177">
        <f>_xll.qlInterestRateIndexValueDate(Index1M,$H2763)</f>
        <v>58889</v>
      </c>
      <c r="J2763" s="182">
        <f>IFERROR(_xll.qlIndexFixing(Index1M,$H2763,TRUE,_xll.ohTrigger(RecalcTrigger,Trigger1M)),NA())</f>
        <v>8.9995673487591743E-3</v>
      </c>
      <c r="K2763" s="44">
        <f>IFERROR(_xll.qlIndexFixing(Index3M,H2763,TRUE,_xll.ohTrigger(RecalcTrigger,Trigger3M)),NA())</f>
        <v>9.1098315973002931E-3</v>
      </c>
      <c r="L2763" s="44">
        <f>IFERROR(_xll.qlIndexFixing(Index6M,$H2763,TRUE,_xll.ohTrigger(RecalcTrigger,Trigger6M)),NA())</f>
        <v>9.3747673294909718E-3</v>
      </c>
      <c r="M2763" s="183">
        <f>IFERROR(_xll.qlIndexFixing(Index1Y,$H2763,TRUE,_xll.ohTrigger(RecalcTrigger,Trigger1Y)),NA())</f>
        <v>9.4940881152961176E-3</v>
      </c>
      <c r="N2763" s="182">
        <f>IFERROR(_xll.qlIndexFixing(ONIndex1M,I2763,TRUE,_xll.ohTrigger(RecalcTrigger,Trigger1M)),NA())</f>
        <v>9.0006512782103698E-3</v>
      </c>
      <c r="O2763" s="44">
        <f>IFERROR(_xll.qlIndexFixing(ONIndex3M,I2763,TRUE,_xll.ohTrigger(RecalcTrigger,Trigger3M)),NA())</f>
        <v>9.1241848503820222E-3</v>
      </c>
      <c r="P2763" s="44">
        <f>IFERROR(_xll.qlIndexFixing(ONIndex6M,I2763,TRUE,_xll.ohTrigger(RecalcTrigger,Trigger6M)),NA())</f>
        <v>9.2577983469688263E-3</v>
      </c>
      <c r="Q2763" s="183">
        <f>IFERROR(_xll.qlIndexFixing(ONIndex1Y,I2763,TRUE,_xll.ohTrigger(RecalcTrigger,Trigger1Y)),NA())</f>
        <v>9.5340435091539888E-3</v>
      </c>
    </row>
    <row r="2764" spans="2:17" x14ac:dyDescent="0.2">
      <c r="B2764" s="39" t="s">
        <v>42</v>
      </c>
      <c r="D2764" s="42">
        <f>_xll.qlCalendarAdvance(Calendar,$D2763,B2764,"f",FALSE)</f>
        <v>58894</v>
      </c>
      <c r="E2764" s="177">
        <f>_xll.qlInterestRateIndexValueDate(IndexON,D2764)</f>
        <v>58894</v>
      </c>
      <c r="F2764" s="193">
        <f>IFERROR(_xll.qlIndexFixing(IndexON,D2764,TRUE,_xll.ohTrigger(RecalcTrigger,TriggerON)),NA())</f>
        <v>9.4383417885257614E-3</v>
      </c>
      <c r="H2764" s="42">
        <f>_xll.qlCalendarAdvance(Calendar,$H2763,B2764,"f",FALSE)</f>
        <v>58894</v>
      </c>
      <c r="I2764" s="177">
        <f>_xll.qlInterestRateIndexValueDate(Index1M,$H2764)</f>
        <v>58896</v>
      </c>
      <c r="J2764" s="182">
        <f>IFERROR(_xll.qlIndexFixing(Index1M,$H2764,TRUE,_xll.ohTrigger(RecalcTrigger,Trigger1M)),NA())</f>
        <v>8.9970576363793599E-3</v>
      </c>
      <c r="K2764" s="44">
        <f>IFERROR(_xll.qlIndexFixing(Index3M,H2764,TRUE,_xll.ohTrigger(RecalcTrigger,Trigger3M)),NA())</f>
        <v>9.1059015107239436E-3</v>
      </c>
      <c r="L2764" s="44">
        <f>IFERROR(_xll.qlIndexFixing(Index6M,$H2764,TRUE,_xll.ohTrigger(RecalcTrigger,Trigger6M)),NA())</f>
        <v>9.3802555193135025E-3</v>
      </c>
      <c r="M2764" s="183">
        <f>IFERROR(_xll.qlIndexFixing(Index1Y,$H2764,TRUE,_xll.ohTrigger(RecalcTrigger,Trigger1Y)),NA())</f>
        <v>9.491335515281845E-3</v>
      </c>
      <c r="N2764" s="182">
        <f>IFERROR(_xll.qlIndexFixing(ONIndex1M,I2764,TRUE,_xll.ohTrigger(RecalcTrigger,Trigger1M)),NA())</f>
        <v>8.9978378338528842E-3</v>
      </c>
      <c r="O2764" s="44">
        <f>IFERROR(_xll.qlIndexFixing(ONIndex3M,I2764,TRUE,_xll.ohTrigger(RecalcTrigger,Trigger3M)),NA())</f>
        <v>9.119839227000881E-3</v>
      </c>
      <c r="P2764" s="44">
        <f>IFERROR(_xll.qlIndexFixing(ONIndex6M,I2764,TRUE,_xll.ohTrigger(RecalcTrigger,Trigger6M)),NA())</f>
        <v>9.265410801395646E-3</v>
      </c>
      <c r="Q2764" s="183">
        <f>IFERROR(_xll.qlIndexFixing(ONIndex1Y,I2764,TRUE,_xll.ohTrigger(RecalcTrigger,Trigger1Y)),NA())</f>
        <v>9.5300485893190512E-3</v>
      </c>
    </row>
    <row r="2765" spans="2:17" x14ac:dyDescent="0.2">
      <c r="B2765" s="39" t="s">
        <v>42</v>
      </c>
      <c r="D2765" s="42">
        <f>_xll.qlCalendarAdvance(Calendar,$D2764,B2765,"f",FALSE)</f>
        <v>58901</v>
      </c>
      <c r="E2765" s="177">
        <f>_xll.qlInterestRateIndexValueDate(IndexON,D2765)</f>
        <v>58901</v>
      </c>
      <c r="F2765" s="193">
        <f>IFERROR(_xll.qlIndexFixing(IndexON,D2765,TRUE,_xll.ohTrigger(RecalcTrigger,TriggerON)),NA())</f>
        <v>9.4383417885257614E-3</v>
      </c>
      <c r="H2765" s="42">
        <f>_xll.qlCalendarAdvance(Calendar,$H2764,B2765,"f",FALSE)</f>
        <v>58901</v>
      </c>
      <c r="I2765" s="177">
        <f>_xll.qlInterestRateIndexValueDate(Index1M,$H2765)</f>
        <v>58903</v>
      </c>
      <c r="J2765" s="182">
        <f>IFERROR(_xll.qlIndexFixing(Index1M,$H2765,TRUE,_xll.ohTrigger(RecalcTrigger,Trigger1M)),NA())</f>
        <v>8.9940983551811682E-3</v>
      </c>
      <c r="K2765" s="44">
        <f>IFERROR(_xll.qlIndexFixing(Index3M,H2765,TRUE,_xll.ohTrigger(RecalcTrigger,Trigger3M)),NA())</f>
        <v>9.1018421912701826E-3</v>
      </c>
      <c r="L2765" s="44">
        <f>IFERROR(_xll.qlIndexFixing(Index6M,$H2765,TRUE,_xll.ohTrigger(RecalcTrigger,Trigger6M)),NA())</f>
        <v>9.387668781186723E-3</v>
      </c>
      <c r="M2765" s="183">
        <f>IFERROR(_xll.qlIndexFixing(Index1Y,$H2765,TRUE,_xll.ohTrigger(RecalcTrigger,Trigger1Y)),NA())</f>
        <v>9.4883566387910529E-3</v>
      </c>
      <c r="N2765" s="182">
        <f>IFERROR(_xll.qlIndexFixing(ONIndex1M,I2765,TRUE,_xll.ohTrigger(RecalcTrigger,Trigger1M)),NA())</f>
        <v>8.9942760449090997E-3</v>
      </c>
      <c r="O2765" s="44">
        <f>IFERROR(_xll.qlIndexFixing(ONIndex3M,I2765,TRUE,_xll.ohTrigger(RecalcTrigger,Trigger3M)),NA())</f>
        <v>9.1143148892136594E-3</v>
      </c>
      <c r="P2765" s="44">
        <f>IFERROR(_xll.qlIndexFixing(ONIndex6M,I2765,TRUE,_xll.ohTrigger(RecalcTrigger,Trigger6M)),NA())</f>
        <v>9.2751732341778137E-3</v>
      </c>
      <c r="Q2765" s="183">
        <f>IFERROR(_xll.qlIndexFixing(ONIndex1Y,I2765,TRUE,_xll.ohTrigger(RecalcTrigger,Trigger1Y)),NA())</f>
        <v>9.5249686535670008E-3</v>
      </c>
    </row>
    <row r="2766" spans="2:17" x14ac:dyDescent="0.2">
      <c r="B2766" s="39" t="s">
        <v>42</v>
      </c>
      <c r="D2766" s="42">
        <f>_xll.qlCalendarAdvance(Calendar,$D2765,B2766,"f",FALSE)</f>
        <v>58908</v>
      </c>
      <c r="E2766" s="177">
        <f>_xll.qlInterestRateIndexValueDate(IndexON,D2766)</f>
        <v>58908</v>
      </c>
      <c r="F2766" s="193">
        <f>IFERROR(_xll.qlIndexFixing(IndexON,D2766,TRUE,_xll.ohTrigger(RecalcTrigger,TriggerON)),NA())</f>
        <v>9.4383417885257614E-3</v>
      </c>
      <c r="H2766" s="42">
        <f>_xll.qlCalendarAdvance(Calendar,$H2765,B2766,"f",FALSE)</f>
        <v>58908</v>
      </c>
      <c r="I2766" s="177">
        <f>_xll.qlInterestRateIndexValueDate(Index1M,$H2766)</f>
        <v>58910</v>
      </c>
      <c r="J2766" s="182">
        <f>IFERROR(_xll.qlIndexFixing(Index1M,$H2766,TRUE,_xll.ohTrigger(RecalcTrigger,Trigger1M)),NA())</f>
        <v>8.9914207733923779E-3</v>
      </c>
      <c r="K2766" s="44">
        <f>IFERROR(_xll.qlIndexFixing(Index3M,H2766,TRUE,_xll.ohTrigger(RecalcTrigger,Trigger3M)),NA())</f>
        <v>9.0978262931945622E-3</v>
      </c>
      <c r="L2766" s="44">
        <f>IFERROR(_xll.qlIndexFixing(Index6M,$H2766,TRUE,_xll.ohTrigger(RecalcTrigger,Trigger6M)),NA())</f>
        <v>9.3950642866690512E-3</v>
      </c>
      <c r="M2766" s="183">
        <f>IFERROR(_xll.qlIndexFixing(Index1Y,$H2766,TRUE,_xll.ohTrigger(RecalcTrigger,Trigger1Y)),NA())</f>
        <v>9.4854183080248459E-3</v>
      </c>
      <c r="N2766" s="182">
        <f>IFERROR(_xll.qlIndexFixing(ONIndex1M,I2766,TRUE,_xll.ohTrigger(RecalcTrigger,Trigger1M)),NA())</f>
        <v>8.9923242975054052E-3</v>
      </c>
      <c r="O2766" s="44">
        <f>IFERROR(_xll.qlIndexFixing(ONIndex3M,I2766,TRUE,_xll.ohTrigger(RecalcTrigger,Trigger3M)),NA())</f>
        <v>9.1112764402812019E-3</v>
      </c>
      <c r="P2766" s="44">
        <f>IFERROR(_xll.qlIndexFixing(ONIndex6M,I2766,TRUE,_xll.ohTrigger(RecalcTrigger,Trigger6M)),NA())</f>
        <v>9.2805846146415405E-3</v>
      </c>
      <c r="Q2766" s="183">
        <f>IFERROR(_xll.qlIndexFixing(ONIndex1Y,I2766,TRUE,_xll.ohTrigger(RecalcTrigger,Trigger1Y)),NA())</f>
        <v>9.5221739268769312E-3</v>
      </c>
    </row>
    <row r="2767" spans="2:17" x14ac:dyDescent="0.2">
      <c r="B2767" s="39" t="s">
        <v>42</v>
      </c>
      <c r="D2767" s="42">
        <f>_xll.qlCalendarAdvance(Calendar,$D2766,B2767,"f",FALSE)</f>
        <v>58915</v>
      </c>
      <c r="E2767" s="177">
        <f>_xll.qlInterestRateIndexValueDate(IndexON,D2767)</f>
        <v>58915</v>
      </c>
      <c r="F2767" s="193">
        <f>IFERROR(_xll.qlIndexFixing(IndexON,D2767,TRUE,_xll.ohTrigger(RecalcTrigger,TriggerON)),NA())</f>
        <v>9.4383417886056975E-3</v>
      </c>
      <c r="H2767" s="42">
        <f>_xll.qlCalendarAdvance(Calendar,$H2766,B2767,"f",FALSE)</f>
        <v>58915</v>
      </c>
      <c r="I2767" s="177">
        <f>_xll.qlInterestRateIndexValueDate(Index1M,$H2767)</f>
        <v>58917</v>
      </c>
      <c r="J2767" s="182">
        <f>IFERROR(_xll.qlIndexFixing(Index1M,$H2767,TRUE,_xll.ohTrigger(RecalcTrigger,Trigger1M)),NA())</f>
        <v>8.9887812221697838E-3</v>
      </c>
      <c r="K2767" s="44">
        <f>IFERROR(_xll.qlIndexFixing(Index3M,H2767,TRUE,_xll.ohTrigger(RecalcTrigger,Trigger3M)),NA())</f>
        <v>9.0938538929809572E-3</v>
      </c>
      <c r="L2767" s="44">
        <f>IFERROR(_xll.qlIndexFixing(Index6M,$H2767,TRUE,_xll.ohTrigger(RecalcTrigger,Trigger6M)),NA())</f>
        <v>9.4024419842934585E-3</v>
      </c>
      <c r="M2767" s="183">
        <f>IFERROR(_xll.qlIndexFixing(Index1Y,$H2767,TRUE,_xll.ohTrigger(RecalcTrigger,Trigger1Y)),NA())</f>
        <v>9.482520590693445E-3</v>
      </c>
      <c r="N2767" s="182">
        <f>IFERROR(_xll.qlIndexFixing(ONIndex1M,I2767,TRUE,_xll.ohTrigger(RecalcTrigger,Trigger1M)),NA())</f>
        <v>8.9896243362108663E-3</v>
      </c>
      <c r="O2767" s="44">
        <f>IFERROR(_xll.qlIndexFixing(ONIndex3M,I2767,TRUE,_xll.ohTrigger(RecalcTrigger,Trigger3M)),NA())</f>
        <v>9.1070594297804064E-3</v>
      </c>
      <c r="P2767" s="44">
        <f>IFERROR(_xll.qlIndexFixing(ONIndex6M,I2767,TRUE,_xll.ohTrigger(RecalcTrigger,Trigger6M)),NA())</f>
        <v>9.2881458715421417E-3</v>
      </c>
      <c r="Q2767" s="183">
        <f>IFERROR(_xll.qlIndexFixing(ONIndex1Y,I2767,TRUE,_xll.ohTrigger(RecalcTrigger,Trigger1Y)),NA())</f>
        <v>9.5182943190419422E-3</v>
      </c>
    </row>
    <row r="2768" spans="2:17" x14ac:dyDescent="0.2">
      <c r="B2768" s="39" t="s">
        <v>42</v>
      </c>
      <c r="D2768" s="42">
        <f>_xll.qlCalendarAdvance(Calendar,$D2767,B2768,"f",FALSE)</f>
        <v>58922</v>
      </c>
      <c r="E2768" s="177">
        <f>_xll.qlInterestRateIndexValueDate(IndexON,D2768)</f>
        <v>58922</v>
      </c>
      <c r="F2768" s="193">
        <f>IFERROR(_xll.qlIndexFixing(IndexON,D2768,TRUE,_xll.ohTrigger(RecalcTrigger,TriggerON)),NA())</f>
        <v>9.4383417884458254E-3</v>
      </c>
      <c r="H2768" s="42">
        <f>_xll.qlCalendarAdvance(Calendar,$H2767,B2768,"f",FALSE)</f>
        <v>58922</v>
      </c>
      <c r="I2768" s="177">
        <f>_xll.qlInterestRateIndexValueDate(Index1M,$H2768)</f>
        <v>58924</v>
      </c>
      <c r="J2768" s="182">
        <f>IFERROR(_xll.qlIndexFixing(Index1M,$H2768,TRUE,_xll.ohTrigger(RecalcTrigger,Trigger1M)),NA())</f>
        <v>8.9861797669435473E-3</v>
      </c>
      <c r="K2768" s="44">
        <f>IFERROR(_xll.qlIndexFixing(Index3M,H2768,TRUE,_xll.ohTrigger(RecalcTrigger,Trigger3M)),NA())</f>
        <v>9.0899250671158758E-3</v>
      </c>
      <c r="L2768" s="44">
        <f>IFERROR(_xll.qlIndexFixing(Index6M,$H2768,TRUE,_xll.ohTrigger(RecalcTrigger,Trigger6M)),NA())</f>
        <v>9.4098018225990329E-3</v>
      </c>
      <c r="M2768" s="183">
        <f>IFERROR(_xll.qlIndexFixing(Index1Y,$H2768,TRUE,_xll.ohTrigger(RecalcTrigger,Trigger1Y)),NA())</f>
        <v>9.4796635545127683E-3</v>
      </c>
      <c r="N2768" s="182">
        <f>IFERROR(_xll.qlIndexFixing(ONIndex1M,I2768,TRUE,_xll.ohTrigger(RecalcTrigger,Trigger1M)),NA())</f>
        <v>8.9869623334326576E-3</v>
      </c>
      <c r="O2768" s="44">
        <f>IFERROR(_xll.qlIndexFixing(ONIndex3M,I2768,TRUE,_xll.ohTrigger(RecalcTrigger,Trigger3M)),NA())</f>
        <v>9.1028854432639861E-3</v>
      </c>
      <c r="P2768" s="44">
        <f>IFERROR(_xll.qlIndexFixing(ONIndex6M,I2768,TRUE,_xll.ohTrigger(RecalcTrigger,Trigger6M)),NA())</f>
        <v>9.2956899604956789E-3</v>
      </c>
      <c r="Q2768" s="183">
        <f>IFERROR(_xll.qlIndexFixing(ONIndex1Y,I2768,TRUE,_xll.ohTrigger(RecalcTrigger,Trigger1Y)),NA())</f>
        <v>9.5144532833124629E-3</v>
      </c>
    </row>
    <row r="2769" spans="2:17" x14ac:dyDescent="0.2">
      <c r="B2769" s="39" t="s">
        <v>42</v>
      </c>
      <c r="D2769" s="42">
        <f>_xll.qlCalendarAdvance(Calendar,$D2768,B2769,"f",FALSE)</f>
        <v>58929</v>
      </c>
      <c r="E2769" s="177">
        <f>_xll.qlInterestRateIndexValueDate(IndexON,D2769)</f>
        <v>58929</v>
      </c>
      <c r="F2769" s="193">
        <f>IFERROR(_xll.qlIndexFixing(IndexON,D2769,TRUE,_xll.ohTrigger(RecalcTrigger,TriggerON)),NA())</f>
        <v>9.4383417884458254E-3</v>
      </c>
      <c r="H2769" s="42">
        <f>_xll.qlCalendarAdvance(Calendar,$H2768,B2769,"f",FALSE)</f>
        <v>58929</v>
      </c>
      <c r="I2769" s="177">
        <f>_xll.qlInterestRateIndexValueDate(Index1M,$H2769)</f>
        <v>58931</v>
      </c>
      <c r="J2769" s="182">
        <f>IFERROR(_xll.qlIndexFixing(Index1M,$H2769,TRUE,_xll.ohTrigger(RecalcTrigger,Trigger1M)),NA())</f>
        <v>8.9836164731363355E-3</v>
      </c>
      <c r="K2769" s="44">
        <f>IFERROR(_xll.qlIndexFixing(Index3M,H2769,TRUE,_xll.ohTrigger(RecalcTrigger,Trigger3M)),NA())</f>
        <v>9.0858854244678326E-3</v>
      </c>
      <c r="L2769" s="44">
        <f>IFERROR(_xll.qlIndexFixing(Index6M,$H2769,TRUE,_xll.ohTrigger(RecalcTrigger,Trigger6M)),NA())</f>
        <v>9.419066794739318E-3</v>
      </c>
      <c r="M2769" s="183">
        <f>IFERROR(_xll.qlIndexFixing(Index1Y,$H2769,TRUE,_xll.ohTrigger(RecalcTrigger,Trigger1Y)),NA())</f>
        <v>9.4768472672022309E-3</v>
      </c>
      <c r="N2769" s="182">
        <f>IFERROR(_xll.qlIndexFixing(ONIndex1M,I2769,TRUE,_xll.ohTrigger(RecalcTrigger,Trigger1M)),NA())</f>
        <v>8.9843383546384104E-3</v>
      </c>
      <c r="O2769" s="44">
        <f>IFERROR(_xll.qlIndexFixing(ONIndex3M,I2769,TRUE,_xll.ohTrigger(RecalcTrigger,Trigger3M)),NA())</f>
        <v>9.0987545572307482E-3</v>
      </c>
      <c r="P2769" s="44">
        <f>IFERROR(_xll.qlIndexFixing(ONIndex6M,I2769,TRUE,_xll.ohTrigger(RecalcTrigger,Trigger6M)),NA())</f>
        <v>9.3032168305029472E-3</v>
      </c>
      <c r="Q2769" s="183">
        <f>IFERROR(_xll.qlIndexFixing(ONIndex1Y,I2769,TRUE,_xll.ohTrigger(RecalcTrigger,Trigger1Y)),NA())</f>
        <v>9.5106508872344619E-3</v>
      </c>
    </row>
    <row r="2770" spans="2:17" x14ac:dyDescent="0.2">
      <c r="B2770" s="39" t="s">
        <v>42</v>
      </c>
      <c r="D2770" s="42">
        <f>_xll.qlCalendarAdvance(Calendar,$D2769,B2770,"f",FALSE)</f>
        <v>58936</v>
      </c>
      <c r="E2770" s="177">
        <f>_xll.qlInterestRateIndexValueDate(IndexON,D2770)</f>
        <v>58936</v>
      </c>
      <c r="F2770" s="193">
        <f>IFERROR(_xll.qlIndexFixing(IndexON,D2770,TRUE,_xll.ohTrigger(RecalcTrigger,TriggerON)),NA())</f>
        <v>9.4383417884458254E-3</v>
      </c>
      <c r="H2770" s="42">
        <f>_xll.qlCalendarAdvance(Calendar,$H2769,B2770,"f",FALSE)</f>
        <v>58936</v>
      </c>
      <c r="I2770" s="177">
        <f>_xll.qlInterestRateIndexValueDate(Index1M,$H2770)</f>
        <v>58938</v>
      </c>
      <c r="J2770" s="182">
        <f>IFERROR(_xll.qlIndexFixing(Index1M,$H2770,TRUE,_xll.ohTrigger(RecalcTrigger,Trigger1M)),NA())</f>
        <v>8.9810914061808078E-3</v>
      </c>
      <c r="K2770" s="44">
        <f>IFERROR(_xll.qlIndexFixing(Index3M,H2770,TRUE,_xll.ohTrigger(RecalcTrigger,Trigger3M)),NA())</f>
        <v>9.0820470182445302E-3</v>
      </c>
      <c r="L2770" s="44">
        <f>IFERROR(_xll.qlIndexFixing(Index6M,$H2770,TRUE,_xll.ohTrigger(RecalcTrigger,Trigger6M)),NA())</f>
        <v>9.4263874293621167E-3</v>
      </c>
      <c r="M2770" s="183">
        <f>IFERROR(_xll.qlIndexFixing(Index1Y,$H2770,TRUE,_xll.ohTrigger(RecalcTrigger,Trigger1Y)),NA())</f>
        <v>9.4740717964849775E-3</v>
      </c>
      <c r="N2770" s="182">
        <f>IFERROR(_xll.qlIndexFixing(ONIndex1M,I2770,TRUE,_xll.ohTrigger(RecalcTrigger,Trigger1M)),NA())</f>
        <v>8.9817524650559477E-3</v>
      </c>
      <c r="O2770" s="44">
        <f>IFERROR(_xll.qlIndexFixing(ONIndex3M,I2770,TRUE,_xll.ohTrigger(RecalcTrigger,Trigger3M)),NA())</f>
        <v>9.0946668477798198E-3</v>
      </c>
      <c r="P2770" s="44">
        <f>IFERROR(_xll.qlIndexFixing(ONIndex6M,I2770,TRUE,_xll.ohTrigger(RecalcTrigger,Trigger6M)),NA())</f>
        <v>9.310726430644678E-3</v>
      </c>
      <c r="Q2770" s="183">
        <f>IFERROR(_xll.qlIndexFixing(ONIndex1Y,I2770,TRUE,_xll.ohTrigger(RecalcTrigger,Trigger1Y)),NA())</f>
        <v>9.506887198034164E-3</v>
      </c>
    </row>
    <row r="2771" spans="2:17" x14ac:dyDescent="0.2">
      <c r="B2771" s="39" t="s">
        <v>42</v>
      </c>
      <c r="D2771" s="42">
        <f>_xll.qlCalendarAdvance(Calendar,$D2770,B2771,"f",FALSE)</f>
        <v>58943</v>
      </c>
      <c r="E2771" s="177">
        <f>_xll.qlInterestRateIndexValueDate(IndexON,D2771)</f>
        <v>58943</v>
      </c>
      <c r="F2771" s="193">
        <f>IFERROR(_xll.qlIndexFixing(IndexON,D2771,TRUE,_xll.ohTrigger(RecalcTrigger,TriggerON)),NA())</f>
        <v>9.4383417884458254E-3</v>
      </c>
      <c r="H2771" s="42">
        <f>_xll.qlCalendarAdvance(Calendar,$H2770,B2771,"f",FALSE)</f>
        <v>58943</v>
      </c>
      <c r="I2771" s="177">
        <f>_xll.qlInterestRateIndexValueDate(Index1M,$H2771)</f>
        <v>58945</v>
      </c>
      <c r="J2771" s="182">
        <f>IFERROR(_xll.qlIndexFixing(Index1M,$H2771,TRUE,_xll.ohTrigger(RecalcTrigger,Trigger1M)),NA())</f>
        <v>8.9786046314971335E-3</v>
      </c>
      <c r="K2771" s="44">
        <f>IFERROR(_xll.qlIndexFixing(Index3M,H2771,TRUE,_xll.ohTrigger(RecalcTrigger,Trigger3M)),NA())</f>
        <v>9.0782524224408689E-3</v>
      </c>
      <c r="L2771" s="44">
        <f>IFERROR(_xll.qlIndexFixing(Index6M,$H2771,TRUE,_xll.ohTrigger(RecalcTrigger,Trigger6M)),NA())</f>
        <v>9.433690038274099E-3</v>
      </c>
      <c r="M2771" s="183">
        <f>IFERROR(_xll.qlIndexFixing(Index1Y,$H2771,TRUE,_xll.ohTrigger(RecalcTrigger,Trigger1Y)),NA())</f>
        <v>9.4713372100891872E-3</v>
      </c>
      <c r="N2771" s="182">
        <f>IFERROR(_xll.qlIndexFixing(ONIndex1M,I2771,TRUE,_xll.ohTrigger(RecalcTrigger,Trigger1M)),NA())</f>
        <v>8.9792047302328371E-3</v>
      </c>
      <c r="O2771" s="44">
        <f>IFERROR(_xll.qlIndexFixing(ONIndex3M,I2771,TRUE,_xll.ohTrigger(RecalcTrigger,Trigger3M)),NA())</f>
        <v>9.0906223916498163E-3</v>
      </c>
      <c r="P2771" s="44">
        <f>IFERROR(_xll.qlIndexFixing(ONIndex6M,I2771,TRUE,_xll.ohTrigger(RecalcTrigger,Trigger6M)),NA())</f>
        <v>9.3182187099216662E-3</v>
      </c>
      <c r="Q2771" s="183">
        <f>IFERROR(_xll.qlIndexFixing(ONIndex1Y,I2771,TRUE,_xll.ohTrigger(RecalcTrigger,Trigger1Y)),NA())</f>
        <v>9.503162283257538E-3</v>
      </c>
    </row>
    <row r="2772" spans="2:17" x14ac:dyDescent="0.2">
      <c r="B2772" s="39" t="s">
        <v>42</v>
      </c>
      <c r="D2772" s="42">
        <f>_xll.qlCalendarAdvance(Calendar,$D2771,B2772,"f",FALSE)</f>
        <v>58950</v>
      </c>
      <c r="E2772" s="177">
        <f>_xll.qlInterestRateIndexValueDate(IndexON,D2772)</f>
        <v>58950</v>
      </c>
      <c r="F2772" s="193">
        <f>IFERROR(_xll.qlIndexFixing(IndexON,D2772,TRUE,_xll.ohTrigger(RecalcTrigger,TriggerON)),NA())</f>
        <v>9.4383417885257614E-3</v>
      </c>
      <c r="H2772" s="42">
        <f>_xll.qlCalendarAdvance(Calendar,$H2771,B2772,"f",FALSE)</f>
        <v>58950</v>
      </c>
      <c r="I2772" s="177">
        <f>_xll.qlInterestRateIndexValueDate(Index1M,$H2772)</f>
        <v>58952</v>
      </c>
      <c r="J2772" s="182">
        <f>IFERROR(_xll.qlIndexFixing(Index1M,$H2772,TRUE,_xll.ohTrigger(RecalcTrigger,Trigger1M)),NA())</f>
        <v>8.9761562145204699E-3</v>
      </c>
      <c r="K2772" s="44">
        <f>IFERROR(_xll.qlIndexFixing(Index3M,H2772,TRUE,_xll.ohTrigger(RecalcTrigger,Trigger3M)),NA())</f>
        <v>9.0745017135530487E-3</v>
      </c>
      <c r="L2772" s="44">
        <f>IFERROR(_xll.qlIndexFixing(Index6M,$H2772,TRUE,_xll.ohTrigger(RecalcTrigger,Trigger6M)),NA())</f>
        <v>9.4409745700024614E-3</v>
      </c>
      <c r="M2772" s="183">
        <f>IFERROR(_xll.qlIndexFixing(Index1Y,$H2772,TRUE,_xll.ohTrigger(RecalcTrigger,Trigger1Y)),NA())</f>
        <v>9.4686435757474173E-3</v>
      </c>
      <c r="N2772" s="182">
        <f>IFERROR(_xll.qlIndexFixing(ONIndex1M,I2772,TRUE,_xll.ohTrigger(RecalcTrigger,Trigger1M)),NA())</f>
        <v>8.9766952154768376E-3</v>
      </c>
      <c r="O2772" s="44">
        <f>IFERROR(_xll.qlIndexFixing(ONIndex3M,I2772,TRUE,_xll.ohTrigger(RecalcTrigger,Trigger3M)),NA())</f>
        <v>9.0866212650198008E-3</v>
      </c>
      <c r="P2772" s="44">
        <f>IFERROR(_xll.qlIndexFixing(ONIndex6M,I2772,TRUE,_xll.ohTrigger(RecalcTrigger,Trigger6M)),NA())</f>
        <v>9.3256936170149629E-3</v>
      </c>
      <c r="Q2772" s="183">
        <f>IFERROR(_xll.qlIndexFixing(ONIndex1Y,I2772,TRUE,_xll.ohTrigger(RecalcTrigger,Trigger1Y)),NA())</f>
        <v>9.4994762103706165E-3</v>
      </c>
    </row>
    <row r="2773" spans="2:17" x14ac:dyDescent="0.2">
      <c r="B2773" s="39" t="s">
        <v>42</v>
      </c>
      <c r="D2773" s="42">
        <f>_xll.qlCalendarAdvance(Calendar,$D2772,B2773,"f",FALSE)</f>
        <v>58957</v>
      </c>
      <c r="E2773" s="177">
        <f>_xll.qlInterestRateIndexValueDate(IndexON,D2773)</f>
        <v>58957</v>
      </c>
      <c r="F2773" s="193">
        <f>IFERROR(_xll.qlIndexFixing(IndexON,D2773,TRUE,_xll.ohTrigger(RecalcTrigger,TriggerON)),NA())</f>
        <v>9.4383417885257614E-3</v>
      </c>
      <c r="H2773" s="42">
        <f>_xll.qlCalendarAdvance(Calendar,$H2772,B2773,"f",FALSE)</f>
        <v>58957</v>
      </c>
      <c r="I2773" s="177">
        <f>_xll.qlInterestRateIndexValueDate(Index1M,$H2773)</f>
        <v>58959</v>
      </c>
      <c r="J2773" s="182">
        <f>IFERROR(_xll.qlIndexFixing(Index1M,$H2773,TRUE,_xll.ohTrigger(RecalcTrigger,Trigger1M)),NA())</f>
        <v>8.9737462206709862E-3</v>
      </c>
      <c r="K2773" s="44">
        <f>IFERROR(_xll.qlIndexFixing(Index3M,H2773,TRUE,_xll.ohTrigger(RecalcTrigger,Trigger3M)),NA())</f>
        <v>9.0707949680703184E-3</v>
      </c>
      <c r="L2773" s="44">
        <f>IFERROR(_xll.qlIndexFixing(Index6M,$H2773,TRUE,_xll.ohTrigger(RecalcTrigger,Trigger6M)),NA())</f>
        <v>9.4463313230696584E-3</v>
      </c>
      <c r="M2773" s="183">
        <f>IFERROR(_xll.qlIndexFixing(Index1Y,$H2773,TRUE,_xll.ohTrigger(RecalcTrigger,Trigger1Y)),NA())</f>
        <v>9.4659909611959532E-3</v>
      </c>
      <c r="N2773" s="182">
        <f>IFERROR(_xll.qlIndexFixing(ONIndex1M,I2773,TRUE,_xll.ohTrigger(RecalcTrigger,Trigger1M)),NA())</f>
        <v>8.9742239862555806E-3</v>
      </c>
      <c r="O2773" s="44">
        <f>IFERROR(_xll.qlIndexFixing(ONIndex3M,I2773,TRUE,_xll.ohTrigger(RecalcTrigger,Trigger3M)),NA())</f>
        <v>9.0826635446283888E-3</v>
      </c>
      <c r="P2773" s="44">
        <f>IFERROR(_xll.qlIndexFixing(ONIndex6M,I2773,TRUE,_xll.ohTrigger(RecalcTrigger,Trigger6M)),NA())</f>
        <v>9.3331511013250434E-3</v>
      </c>
      <c r="Q2773" s="183">
        <f>IFERROR(_xll.qlIndexFixing(ONIndex1Y,I2773,TRUE,_xll.ohTrigger(RecalcTrigger,Trigger1Y)),NA())</f>
        <v>9.4958290466795603E-3</v>
      </c>
    </row>
    <row r="2774" spans="2:17" x14ac:dyDescent="0.2">
      <c r="B2774" s="39" t="s">
        <v>42</v>
      </c>
      <c r="D2774" s="42">
        <f>_xll.qlCalendarAdvance(Calendar,$D2773,B2774,"f",FALSE)</f>
        <v>58964</v>
      </c>
      <c r="E2774" s="177">
        <f>_xll.qlInterestRateIndexValueDate(IndexON,D2774)</f>
        <v>58964</v>
      </c>
      <c r="F2774" s="193">
        <f>IFERROR(_xll.qlIndexFixing(IndexON,D2774,TRUE,_xll.ohTrigger(RecalcTrigger,TriggerON)),NA())</f>
        <v>9.4383417885257614E-3</v>
      </c>
      <c r="H2774" s="42">
        <f>_xll.qlCalendarAdvance(Calendar,$H2773,B2774,"f",FALSE)</f>
        <v>58964</v>
      </c>
      <c r="I2774" s="177">
        <f>_xll.qlInterestRateIndexValueDate(Index1M,$H2774)</f>
        <v>58966</v>
      </c>
      <c r="J2774" s="182">
        <f>IFERROR(_xll.qlIndexFixing(Index1M,$H2774,TRUE,_xll.ohTrigger(RecalcTrigger,Trigger1M)),NA())</f>
        <v>8.9713747153838397E-3</v>
      </c>
      <c r="K2774" s="44">
        <f>IFERROR(_xll.qlIndexFixing(Index3M,H2774,TRUE,_xll.ohTrigger(RecalcTrigger,Trigger3M)),NA())</f>
        <v>9.0671322624862726E-3</v>
      </c>
      <c r="L2774" s="44">
        <f>IFERROR(_xll.qlIndexFixing(Index6M,$H2774,TRUE,_xll.ohTrigger(RecalcTrigger,Trigger6M)),NA())</f>
        <v>9.4535829246979071E-3</v>
      </c>
      <c r="M2774" s="183">
        <f>IFERROR(_xll.qlIndexFixing(Index1Y,$H2774,TRUE,_xll.ohTrigger(RecalcTrigger,Trigger1Y)),NA())</f>
        <v>9.4633794341752366E-3</v>
      </c>
      <c r="N2774" s="182">
        <f>IFERROR(_xll.qlIndexFixing(ONIndex1M,I2774,TRUE,_xll.ohTrigger(RecalcTrigger,Trigger1M)),NA())</f>
        <v>8.9717911078768253E-3</v>
      </c>
      <c r="O2774" s="44">
        <f>IFERROR(_xll.qlIndexFixing(ONIndex3M,I2774,TRUE,_xll.ohTrigger(RecalcTrigger,Trigger3M)),NA())</f>
        <v>9.0787493067345792E-3</v>
      </c>
      <c r="P2774" s="44">
        <f>IFERROR(_xll.qlIndexFixing(ONIndex6M,I2774,TRUE,_xll.ohTrigger(RecalcTrigger,Trigger6M)),NA())</f>
        <v>9.3405911115329587E-3</v>
      </c>
      <c r="Q2774" s="183">
        <f>IFERROR(_xll.qlIndexFixing(ONIndex1Y,I2774,TRUE,_xll.ohTrigger(RecalcTrigger,Trigger1Y)),NA())</f>
        <v>9.4922208598102742E-3</v>
      </c>
    </row>
    <row r="2775" spans="2:17" x14ac:dyDescent="0.2">
      <c r="B2775" s="39" t="s">
        <v>42</v>
      </c>
      <c r="D2775" s="42">
        <f>_xll.qlCalendarAdvance(Calendar,$D2774,B2775,"f",FALSE)</f>
        <v>58971</v>
      </c>
      <c r="E2775" s="177">
        <f>_xll.qlInterestRateIndexValueDate(IndexON,D2775)</f>
        <v>58971</v>
      </c>
      <c r="F2775" s="193">
        <f>IFERROR(_xll.qlIndexFixing(IndexON,D2775,TRUE,_xll.ohTrigger(RecalcTrigger,TriggerON)),NA())</f>
        <v>9.4383417886056975E-3</v>
      </c>
      <c r="H2775" s="42">
        <f>_xll.qlCalendarAdvance(Calendar,$H2774,B2775,"f",FALSE)</f>
        <v>58971</v>
      </c>
      <c r="I2775" s="177">
        <f>_xll.qlInterestRateIndexValueDate(Index1M,$H2775)</f>
        <v>58973</v>
      </c>
      <c r="J2775" s="182">
        <f>IFERROR(_xll.qlIndexFixing(Index1M,$H2775,TRUE,_xll.ohTrigger(RecalcTrigger,Trigger1M)),NA())</f>
        <v>8.9690417640866937E-3</v>
      </c>
      <c r="K2775" s="44">
        <f>IFERROR(_xll.qlIndexFixing(Index3M,H2775,TRUE,_xll.ohTrigger(RecalcTrigger,Trigger3M)),NA())</f>
        <v>9.0635136732962421E-3</v>
      </c>
      <c r="L2775" s="44">
        <f>IFERROR(_xll.qlIndexFixing(Index6M,$H2775,TRUE,_xll.ohTrigger(RecalcTrigger,Trigger6M)),NA())</f>
        <v>9.4608163067503616E-3</v>
      </c>
      <c r="M2775" s="183">
        <f>IFERROR(_xll.qlIndexFixing(Index1Y,$H2775,TRUE,_xll.ohTrigger(RecalcTrigger,Trigger1Y)),NA())</f>
        <v>9.4608090624311841E-3</v>
      </c>
      <c r="N2775" s="182">
        <f>IFERROR(_xll.qlIndexFixing(ONIndex1M,I2775,TRUE,_xll.ohTrigger(RecalcTrigger,Trigger1M)),NA())</f>
        <v>8.9693966458881391E-3</v>
      </c>
      <c r="O2775" s="44">
        <f>IFERROR(_xll.qlIndexFixing(ONIndex3M,I2775,TRUE,_xll.ohTrigger(RecalcTrigger,Trigger3M)),NA())</f>
        <v>9.0748786277572435E-3</v>
      </c>
      <c r="P2775" s="44">
        <f>IFERROR(_xll.qlIndexFixing(ONIndex6M,I2775,TRUE,_xll.ohTrigger(RecalcTrigger,Trigger6M)),NA())</f>
        <v>9.3480135965595679E-3</v>
      </c>
      <c r="Q2775" s="183">
        <f>IFERROR(_xll.qlIndexFixing(ONIndex1Y,I2775,TRUE,_xll.ohTrigger(RecalcTrigger,Trigger1Y)),NA())</f>
        <v>9.4886517169090467E-3</v>
      </c>
    </row>
    <row r="2776" spans="2:17" x14ac:dyDescent="0.2">
      <c r="B2776" s="39" t="s">
        <v>42</v>
      </c>
      <c r="D2776" s="42">
        <f>_xll.qlCalendarAdvance(Calendar,$D2775,B2776,"f",FALSE)</f>
        <v>58978</v>
      </c>
      <c r="E2776" s="177">
        <f>_xll.qlInterestRateIndexValueDate(IndexON,D2776)</f>
        <v>58978</v>
      </c>
      <c r="F2776" s="193">
        <f>IFERROR(_xll.qlIndexFixing(IndexON,D2776,TRUE,_xll.ohTrigger(RecalcTrigger,TriggerON)),NA())</f>
        <v>9.4383417884458254E-3</v>
      </c>
      <c r="H2776" s="42">
        <f>_xll.qlCalendarAdvance(Calendar,$H2775,B2776,"f",FALSE)</f>
        <v>58978</v>
      </c>
      <c r="I2776" s="177">
        <f>_xll.qlInterestRateIndexValueDate(Index1M,$H2776)</f>
        <v>58980</v>
      </c>
      <c r="J2776" s="182">
        <f>IFERROR(_xll.qlIndexFixing(Index1M,$H2776,TRUE,_xll.ohTrigger(RecalcTrigger,Trigger1M)),NA())</f>
        <v>8.9667474322072116E-3</v>
      </c>
      <c r="K2776" s="44">
        <f>IFERROR(_xll.qlIndexFixing(Index3M,H2776,TRUE,_xll.ohTrigger(RecalcTrigger,Trigger3M)),NA())</f>
        <v>9.0599392769972979E-3</v>
      </c>
      <c r="L2776" s="44">
        <f>IFERROR(_xll.qlIndexFixing(Index6M,$H2776,TRUE,_xll.ohTrigger(RecalcTrigger,Trigger6M)),NA())</f>
        <v>9.4680314177613065E-3</v>
      </c>
      <c r="M2776" s="183">
        <f>IFERROR(_xll.qlIndexFixing(Index1Y,$H2776,TRUE,_xll.ohTrigger(RecalcTrigger,Trigger1Y)),NA())</f>
        <v>9.4582799137127842E-3</v>
      </c>
      <c r="N2776" s="182">
        <f>IFERROR(_xll.qlIndexFixing(ONIndex1M,I2776,TRUE,_xll.ohTrigger(RecalcTrigger,Trigger1M)),NA())</f>
        <v>8.9670406655173451E-3</v>
      </c>
      <c r="O2776" s="44">
        <f>IFERROR(_xll.qlIndexFixing(ONIndex3M,I2776,TRUE,_xll.ohTrigger(RecalcTrigger,Trigger3M)),NA())</f>
        <v>9.0710515845149331E-3</v>
      </c>
      <c r="P2776" s="44">
        <f>IFERROR(_xll.qlIndexFixing(ONIndex6M,I2776,TRUE,_xll.ohTrigger(RecalcTrigger,Trigger6M)),NA())</f>
        <v>9.3554185058053463E-3</v>
      </c>
      <c r="Q2776" s="183">
        <f>IFERROR(_xll.qlIndexFixing(ONIndex1Y,I2776,TRUE,_xll.ohTrigger(RecalcTrigger,Trigger1Y)),NA())</f>
        <v>9.4851216855218468E-3</v>
      </c>
    </row>
    <row r="2777" spans="2:17" x14ac:dyDescent="0.2">
      <c r="B2777" s="39" t="s">
        <v>42</v>
      </c>
      <c r="D2777" s="42">
        <f>_xll.qlCalendarAdvance(Calendar,$D2776,B2777,"f",FALSE)</f>
        <v>58985</v>
      </c>
      <c r="E2777" s="177">
        <f>_xll.qlInterestRateIndexValueDate(IndexON,D2777)</f>
        <v>58985</v>
      </c>
      <c r="F2777" s="193">
        <f>IFERROR(_xll.qlIndexFixing(IndexON,D2777,TRUE,_xll.ohTrigger(RecalcTrigger,TriggerON)),NA())</f>
        <v>9.4383417885257614E-3</v>
      </c>
      <c r="H2777" s="42">
        <f>_xll.qlCalendarAdvance(Calendar,$H2776,B2777,"f",FALSE)</f>
        <v>58985</v>
      </c>
      <c r="I2777" s="177">
        <f>_xll.qlInterestRateIndexValueDate(Index1M,$H2777)</f>
        <v>58987</v>
      </c>
      <c r="J2777" s="182">
        <f>IFERROR(_xll.qlIndexFixing(Index1M,$H2777,TRUE,_xll.ohTrigger(RecalcTrigger,Trigger1M)),NA())</f>
        <v>8.9646310701306745E-3</v>
      </c>
      <c r="K2777" s="44">
        <f>IFERROR(_xll.qlIndexFixing(Index3M,H2777,TRUE,_xll.ohTrigger(RecalcTrigger,Trigger3M)),NA())</f>
        <v>9.0564091500839015E-3</v>
      </c>
      <c r="L2777" s="44">
        <f>IFERROR(_xll.qlIndexFixing(Index6M,$H2777,TRUE,_xll.ohTrigger(RecalcTrigger,Trigger6M)),NA())</f>
        <v>9.4752282062645875E-3</v>
      </c>
      <c r="M2777" s="183">
        <f>IFERROR(_xll.qlIndexFixing(Index1Y,$H2777,TRUE,_xll.ohTrigger(RecalcTrigger,Trigger1Y)),NA())</f>
        <v>9.4557920557742751E-3</v>
      </c>
      <c r="N2777" s="182">
        <f>IFERROR(_xll.qlIndexFixing(ONIndex1M,I2777,TRUE,_xll.ohTrigger(RecalcTrigger,Trigger1M)),NA())</f>
        <v>8.9647232323919468E-3</v>
      </c>
      <c r="O2777" s="44">
        <f>IFERROR(_xll.qlIndexFixing(ONIndex3M,I2777,TRUE,_xll.ohTrigger(RecalcTrigger,Trigger3M)),NA())</f>
        <v>9.0672682529469029E-3</v>
      </c>
      <c r="P2777" s="44">
        <f>IFERROR(_xll.qlIndexFixing(ONIndex6M,I2777,TRUE,_xll.ohTrigger(RecalcTrigger,Trigger6M)),NA())</f>
        <v>9.3628057877914728E-3</v>
      </c>
      <c r="Q2777" s="183">
        <f>IFERROR(_xll.qlIndexFixing(ONIndex1Y,I2777,TRUE,_xll.ohTrigger(RecalcTrigger,Trigger1Y)),NA())</f>
        <v>9.481630833114707E-3</v>
      </c>
    </row>
    <row r="2778" spans="2:17" x14ac:dyDescent="0.2">
      <c r="B2778" s="39" t="s">
        <v>42</v>
      </c>
      <c r="D2778" s="42">
        <f>_xll.qlCalendarAdvance(Calendar,$D2777,B2778,"f",FALSE)</f>
        <v>58992</v>
      </c>
      <c r="E2778" s="177">
        <f>_xll.qlInterestRateIndexValueDate(IndexON,D2778)</f>
        <v>58992</v>
      </c>
      <c r="F2778" s="193">
        <f>IFERROR(_xll.qlIndexFixing(IndexON,D2778,TRUE,_xll.ohTrigger(RecalcTrigger,TriggerON)),NA())</f>
        <v>9.4383417884458254E-3</v>
      </c>
      <c r="H2778" s="42">
        <f>_xll.qlCalendarAdvance(Calendar,$H2777,B2778,"f",FALSE)</f>
        <v>58992</v>
      </c>
      <c r="I2778" s="177">
        <f>_xll.qlInterestRateIndexValueDate(Index1M,$H2778)</f>
        <v>58994</v>
      </c>
      <c r="J2778" s="182">
        <f>IFERROR(_xll.qlIndexFixing(Index1M,$H2778,TRUE,_xll.ohTrigger(RecalcTrigger,Trigger1M)),NA())</f>
        <v>8.9622748884143899E-3</v>
      </c>
      <c r="K2778" s="44">
        <f>IFERROR(_xll.qlIndexFixing(Index3M,H2778,TRUE,_xll.ohTrigger(RecalcTrigger,Trigger3M)),NA())</f>
        <v>9.0529233690566004E-3</v>
      </c>
      <c r="L2778" s="44">
        <f>IFERROR(_xll.qlIndexFixing(Index6M,$H2778,TRUE,_xll.ohTrigger(RecalcTrigger,Trigger6M)),NA())</f>
        <v>9.4842992570330943E-3</v>
      </c>
      <c r="M2778" s="183">
        <f>IFERROR(_xll.qlIndexFixing(Index1Y,$H2778,TRUE,_xll.ohTrigger(RecalcTrigger,Trigger1Y)),NA())</f>
        <v>9.4533455563747155E-3</v>
      </c>
      <c r="N2778" s="182">
        <f>IFERROR(_xll.qlIndexFixing(ONIndex1M,I2778,TRUE,_xll.ohTrigger(RecalcTrigger,Trigger1M)),NA())</f>
        <v>8.9624444116598312E-3</v>
      </c>
      <c r="O2778" s="44">
        <f>IFERROR(_xll.qlIndexFixing(ONIndex3M,I2778,TRUE,_xll.ohTrigger(RecalcTrigger,Trigger3M)),NA())</f>
        <v>9.0635287095519601E-3</v>
      </c>
      <c r="P2778" s="44">
        <f>IFERROR(_xll.qlIndexFixing(ONIndex6M,I2778,TRUE,_xll.ohTrigger(RecalcTrigger,Trigger6M)),NA())</f>
        <v>9.3701753917585506E-3</v>
      </c>
      <c r="Q2778" s="183">
        <f>IFERROR(_xll.qlIndexFixing(ONIndex1Y,I2778,TRUE,_xll.ohTrigger(RecalcTrigger,Trigger1Y)),NA())</f>
        <v>9.4781792271536602E-3</v>
      </c>
    </row>
    <row r="2779" spans="2:17" x14ac:dyDescent="0.2">
      <c r="B2779" s="39" t="s">
        <v>42</v>
      </c>
      <c r="D2779" s="42">
        <f>_xll.qlCalendarAdvance(Calendar,$D2778,B2779,"f",FALSE)</f>
        <v>58999</v>
      </c>
      <c r="E2779" s="177">
        <f>_xll.qlInterestRateIndexValueDate(IndexON,D2779)</f>
        <v>58999</v>
      </c>
      <c r="F2779" s="193">
        <f>IFERROR(_xll.qlIndexFixing(IndexON,D2779,TRUE,_xll.ohTrigger(RecalcTrigger,TriggerON)),NA())</f>
        <v>9.4383417885257614E-3</v>
      </c>
      <c r="H2779" s="42">
        <f>_xll.qlCalendarAdvance(Calendar,$H2778,B2779,"f",FALSE)</f>
        <v>58999</v>
      </c>
      <c r="I2779" s="177">
        <f>_xll.qlInterestRateIndexValueDate(Index1M,$H2779)</f>
        <v>59001</v>
      </c>
      <c r="J2779" s="182">
        <f>IFERROR(_xll.qlIndexFixing(Index1M,$H2779,TRUE,_xll.ohTrigger(RecalcTrigger,Trigger1M)),NA())</f>
        <v>8.9600968073663689E-3</v>
      </c>
      <c r="K2779" s="44">
        <f>IFERROR(_xll.qlIndexFixing(Index3M,H2779,TRUE,_xll.ohTrigger(RecalcTrigger,Trigger3M)),NA())</f>
        <v>9.0494820104168056E-3</v>
      </c>
      <c r="L2779" s="44">
        <f>IFERROR(_xll.qlIndexFixing(Index6M,$H2779,TRUE,_xll.ohTrigger(RecalcTrigger,Trigger6M)),NA())</f>
        <v>9.4914558072276972E-3</v>
      </c>
      <c r="M2779" s="183">
        <f>IFERROR(_xll.qlIndexFixing(Index1Y,$H2779,TRUE,_xll.ohTrigger(RecalcTrigger,Trigger1Y)),NA())</f>
        <v>9.4509404832760109E-3</v>
      </c>
      <c r="N2779" s="182">
        <f>IFERROR(_xll.qlIndexFixing(ONIndex1M,I2779,TRUE,_xll.ohTrigger(RecalcTrigger,Trigger1M)),NA())</f>
        <v>8.9602042687886296E-3</v>
      </c>
      <c r="O2779" s="44">
        <f>IFERROR(_xll.qlIndexFixing(ONIndex3M,I2779,TRUE,_xll.ohTrigger(RecalcTrigger,Trigger3M)),NA())</f>
        <v>9.0598330310687203E-3</v>
      </c>
      <c r="P2779" s="44">
        <f>IFERROR(_xll.qlIndexFixing(ONIndex6M,I2779,TRUE,_xll.ohTrigger(RecalcTrigger,Trigger6M)),NA())</f>
        <v>9.3775272665475029E-3</v>
      </c>
      <c r="Q2779" s="183">
        <f>IFERROR(_xll.qlIndexFixing(ONIndex1Y,I2779,TRUE,_xll.ohTrigger(RecalcTrigger,Trigger1Y)),NA())</f>
        <v>9.474766934864931E-3</v>
      </c>
    </row>
    <row r="2780" spans="2:17" x14ac:dyDescent="0.2">
      <c r="B2780" s="39" t="s">
        <v>42</v>
      </c>
      <c r="D2780" s="42">
        <f>_xll.qlCalendarAdvance(Calendar,$D2779,B2780,"f",FALSE)</f>
        <v>59006</v>
      </c>
      <c r="E2780" s="177">
        <f>_xll.qlInterestRateIndexValueDate(IndexON,D2780)</f>
        <v>59006</v>
      </c>
      <c r="F2780" s="193">
        <f>IFERROR(_xll.qlIndexFixing(IndexON,D2780,TRUE,_xll.ohTrigger(RecalcTrigger,TriggerON)),NA())</f>
        <v>9.4383417884458254E-3</v>
      </c>
      <c r="H2780" s="42">
        <f>_xll.qlCalendarAdvance(Calendar,$H2779,B2780,"f",FALSE)</f>
        <v>59006</v>
      </c>
      <c r="I2780" s="177">
        <f>_xll.qlInterestRateIndexValueDate(Index1M,$H2780)</f>
        <v>59008</v>
      </c>
      <c r="J2780" s="182">
        <f>IFERROR(_xll.qlIndexFixing(Index1M,$H2780,TRUE,_xll.ohTrigger(RecalcTrigger,Trigger1M)),NA())</f>
        <v>8.9579576074566569E-3</v>
      </c>
      <c r="K2780" s="44">
        <f>IFERROR(_xll.qlIndexFixing(Index3M,H2780,TRUE,_xll.ohTrigger(RecalcTrigger,Trigger3M)),NA())</f>
        <v>9.0460851506624571E-3</v>
      </c>
      <c r="L2780" s="44">
        <f>IFERROR(_xll.qlIndexFixing(Index6M,$H2780,TRUE,_xll.ohTrigger(RecalcTrigger,Trigger6M)),NA())</f>
        <v>9.4985938684506582E-3</v>
      </c>
      <c r="M2780" s="183">
        <f>IFERROR(_xll.qlIndexFixing(Index1Y,$H2780,TRUE,_xll.ohTrigger(RecalcTrigger,Trigger1Y)),NA())</f>
        <v>9.4485769042466378E-3</v>
      </c>
      <c r="N2780" s="182">
        <f>IFERROR(_xll.qlIndexFixing(ONIndex1M,I2780,TRUE,_xll.ohTrigger(RecalcTrigger,Trigger1M)),NA())</f>
        <v>8.9580028693259095E-3</v>
      </c>
      <c r="O2780" s="44">
        <f>IFERROR(_xll.qlIndexFixing(ONIndex3M,I2780,TRUE,_xll.ohTrigger(RecalcTrigger,Trigger3M)),NA())</f>
        <v>9.0561812937561825E-3</v>
      </c>
      <c r="P2780" s="44">
        <f>IFERROR(_xll.qlIndexFixing(ONIndex6M,I2780,TRUE,_xll.ohTrigger(RecalcTrigger,Trigger6M)),NA())</f>
        <v>9.3848613610791887E-3</v>
      </c>
      <c r="Q2780" s="183">
        <f>IFERROR(_xll.qlIndexFixing(ONIndex1Y,I2780,TRUE,_xll.ohTrigger(RecalcTrigger,Trigger1Y)),NA())</f>
        <v>9.4713940237944882E-3</v>
      </c>
    </row>
    <row r="2781" spans="2:17" x14ac:dyDescent="0.2">
      <c r="B2781" s="39" t="s">
        <v>42</v>
      </c>
      <c r="D2781" s="42">
        <f>_xll.qlCalendarAdvance(Calendar,$D2780,B2781,"f",FALSE)</f>
        <v>59013</v>
      </c>
      <c r="E2781" s="177">
        <f>_xll.qlInterestRateIndexValueDate(IndexON,D2781)</f>
        <v>59013</v>
      </c>
      <c r="F2781" s="193">
        <f>IFERROR(_xll.qlIndexFixing(IndexON,D2781,TRUE,_xll.ohTrigger(RecalcTrigger,TriggerON)),NA())</f>
        <v>9.4383417885257614E-3</v>
      </c>
      <c r="H2781" s="42">
        <f>_xll.qlCalendarAdvance(Calendar,$H2780,B2781,"f",FALSE)</f>
        <v>59013</v>
      </c>
      <c r="I2781" s="177">
        <f>_xll.qlInterestRateIndexValueDate(Index1M,$H2781)</f>
        <v>59015</v>
      </c>
      <c r="J2781" s="182">
        <f>IFERROR(_xll.qlIndexFixing(Index1M,$H2781,TRUE,_xll.ohTrigger(RecalcTrigger,Trigger1M)),NA())</f>
        <v>8.9558573541154152E-3</v>
      </c>
      <c r="K2781" s="44">
        <f>IFERROR(_xll.qlIndexFixing(Index3M,H2781,TRUE,_xll.ohTrigger(RecalcTrigger,Trigger3M)),NA())</f>
        <v>9.0427328662958384E-3</v>
      </c>
      <c r="L2781" s="44">
        <f>IFERROR(_xll.qlIndexFixing(Index6M,$H2781,TRUE,_xll.ohTrigger(RecalcTrigger,Trigger6M)),NA())</f>
        <v>9.5057133892261607E-3</v>
      </c>
      <c r="M2781" s="183">
        <f>IFERROR(_xll.qlIndexFixing(Index1Y,$H2781,TRUE,_xll.ohTrigger(RecalcTrigger,Trigger1Y)),NA())</f>
        <v>9.4462548870579179E-3</v>
      </c>
      <c r="N2781" s="182">
        <f>IFERROR(_xll.qlIndexFixing(ONIndex1M,I2781,TRUE,_xll.ohTrigger(RecalcTrigger,Trigger1M)),NA())</f>
        <v>8.95584027857943E-3</v>
      </c>
      <c r="O2781" s="44">
        <f>IFERROR(_xll.qlIndexFixing(ONIndex3M,I2781,TRUE,_xll.ohTrigger(RecalcTrigger,Trigger3M)),NA())</f>
        <v>9.0525735741131541E-3</v>
      </c>
      <c r="P2781" s="44">
        <f>IFERROR(_xll.qlIndexFixing(ONIndex6M,I2781,TRUE,_xll.ohTrigger(RecalcTrigger,Trigger6M)),NA())</f>
        <v>9.3921776245942112E-3</v>
      </c>
      <c r="Q2781" s="183">
        <f>IFERROR(_xll.qlIndexFixing(ONIndex1Y,I2781,TRUE,_xll.ohTrigger(RecalcTrigger,Trigger1Y)),NA())</f>
        <v>9.4680605614083646E-3</v>
      </c>
    </row>
    <row r="2782" spans="2:17" x14ac:dyDescent="0.2">
      <c r="B2782" s="39" t="s">
        <v>42</v>
      </c>
      <c r="D2782" s="42">
        <f>_xll.qlCalendarAdvance(Calendar,$D2781,B2782,"f",FALSE)</f>
        <v>59020</v>
      </c>
      <c r="E2782" s="177">
        <f>_xll.qlInterestRateIndexValueDate(IndexON,D2782)</f>
        <v>59020</v>
      </c>
      <c r="F2782" s="193">
        <f>IFERROR(_xll.qlIndexFixing(IndexON,D2782,TRUE,_xll.ohTrigger(RecalcTrigger,TriggerON)),NA())</f>
        <v>9.4383417885257614E-3</v>
      </c>
      <c r="H2782" s="42">
        <f>_xll.qlCalendarAdvance(Calendar,$H2781,B2782,"f",FALSE)</f>
        <v>59020</v>
      </c>
      <c r="I2782" s="177">
        <f>_xll.qlInterestRateIndexValueDate(Index1M,$H2782)</f>
        <v>59022</v>
      </c>
      <c r="J2782" s="182">
        <f>IFERROR(_xll.qlIndexFixing(Index1M,$H2782,TRUE,_xll.ohTrigger(RecalcTrigger,Trigger1M)),NA())</f>
        <v>8.953796112775303E-3</v>
      </c>
      <c r="K2782" s="44">
        <f>IFERROR(_xll.qlIndexFixing(Index3M,H2782,TRUE,_xll.ohTrigger(RecalcTrigger,Trigger3M)),NA())</f>
        <v>9.0394252338235736E-3</v>
      </c>
      <c r="L2782" s="44">
        <f>IFERROR(_xll.qlIndexFixing(Index6M,$H2782,TRUE,_xll.ohTrigger(RecalcTrigger,Trigger6M)),NA())</f>
        <v>9.5128143180805425E-3</v>
      </c>
      <c r="M2782" s="183">
        <f>IFERROR(_xll.qlIndexFixing(Index1Y,$H2782,TRUE,_xll.ohTrigger(RecalcTrigger,Trigger1Y)),NA())</f>
        <v>9.4439744994866508E-3</v>
      </c>
      <c r="N2782" s="182">
        <f>IFERROR(_xll.qlIndexFixing(ONIndex1M,I2782,TRUE,_xll.ohTrigger(RecalcTrigger,Trigger1M)),NA())</f>
        <v>8.9537165619368864E-3</v>
      </c>
      <c r="O2782" s="44">
        <f>IFERROR(_xll.qlIndexFixing(ONIndex3M,I2782,TRUE,_xll.ohTrigger(RecalcTrigger,Trigger3M)),NA())</f>
        <v>9.0490099485585063E-3</v>
      </c>
      <c r="P2782" s="44">
        <f>IFERROR(_xll.qlIndexFixing(ONIndex6M,I2782,TRUE,_xll.ohTrigger(RecalcTrigger,Trigger6M)),NA())</f>
        <v>9.3994760057736215E-3</v>
      </c>
      <c r="Q2782" s="183">
        <f>IFERROR(_xll.qlIndexFixing(ONIndex1Y,I2782,TRUE,_xll.ohTrigger(RecalcTrigger,Trigger1Y)),NA())</f>
        <v>9.4647666150127208E-3</v>
      </c>
    </row>
    <row r="2783" spans="2:17" x14ac:dyDescent="0.2">
      <c r="B2783" s="39" t="s">
        <v>42</v>
      </c>
      <c r="D2783" s="42">
        <f>_xll.qlCalendarAdvance(Calendar,$D2782,B2783,"f",FALSE)</f>
        <v>59027</v>
      </c>
      <c r="E2783" s="177">
        <f>_xll.qlInterestRateIndexValueDate(IndexON,D2783)</f>
        <v>59027</v>
      </c>
      <c r="F2783" s="193">
        <f>IFERROR(_xll.qlIndexFixing(IndexON,D2783,TRUE,_xll.ohTrigger(RecalcTrigger,TriggerON)),NA())</f>
        <v>9.4383417884458254E-3</v>
      </c>
      <c r="H2783" s="42">
        <f>_xll.qlCalendarAdvance(Calendar,$H2782,B2783,"f",FALSE)</f>
        <v>59027</v>
      </c>
      <c r="I2783" s="177">
        <f>_xll.qlInterestRateIndexValueDate(Index1M,$H2783)</f>
        <v>59029</v>
      </c>
      <c r="J2783" s="182">
        <f>IFERROR(_xll.qlIndexFixing(Index1M,$H2783,TRUE,_xll.ohTrigger(RecalcTrigger,Trigger1M)),NA())</f>
        <v>8.9517739488614856E-3</v>
      </c>
      <c r="K2783" s="44">
        <f>IFERROR(_xll.qlIndexFixing(Index3M,H2783,TRUE,_xll.ohTrigger(RecalcTrigger,Trigger3M)),NA())</f>
        <v>9.0361623297470807E-3</v>
      </c>
      <c r="L2783" s="44">
        <f>IFERROR(_xll.qlIndexFixing(Index6M,$H2783,TRUE,_xll.ohTrigger(RecalcTrigger,Trigger6M)),NA())</f>
        <v>9.5198966035388508E-3</v>
      </c>
      <c r="M2783" s="183">
        <f>IFERROR(_xll.qlIndexFixing(Index1Y,$H2783,TRUE,_xll.ohTrigger(RecalcTrigger,Trigger1Y)),NA())</f>
        <v>9.4417358093142334E-3</v>
      </c>
      <c r="N2783" s="182">
        <f>IFERROR(_xll.qlIndexFixing(ONIndex1M,I2783,TRUE,_xll.ohTrigger(RecalcTrigger,Trigger1M)),NA())</f>
        <v>8.9516317848659099E-3</v>
      </c>
      <c r="O2783" s="44">
        <f>IFERROR(_xll.qlIndexFixing(ONIndex3M,I2783,TRUE,_xll.ohTrigger(RecalcTrigger,Trigger3M)),NA())</f>
        <v>9.0454904934311742E-3</v>
      </c>
      <c r="P2783" s="44">
        <f>IFERROR(_xll.qlIndexFixing(ONIndex6M,I2783,TRUE,_xll.ohTrigger(RecalcTrigger,Trigger6M)),NA())</f>
        <v>9.4067564539379589E-3</v>
      </c>
      <c r="Q2783" s="183">
        <f>IFERROR(_xll.qlIndexFixing(ONIndex1Y,I2783,TRUE,_xll.ohTrigger(RecalcTrigger,Trigger1Y)),NA())</f>
        <v>9.4615122522334616E-3</v>
      </c>
    </row>
    <row r="2784" spans="2:17" x14ac:dyDescent="0.2">
      <c r="B2784" s="39" t="s">
        <v>42</v>
      </c>
      <c r="D2784" s="42">
        <f>_xll.qlCalendarAdvance(Calendar,$D2783,B2784,"f",FALSE)</f>
        <v>59034</v>
      </c>
      <c r="E2784" s="177">
        <f>_xll.qlInterestRateIndexValueDate(IndexON,D2784)</f>
        <v>59034</v>
      </c>
      <c r="F2784" s="193">
        <f>IFERROR(_xll.qlIndexFixing(IndexON,D2784,TRUE,_xll.ohTrigger(RecalcTrigger,TriggerON)),NA())</f>
        <v>9.4383417884458254E-3</v>
      </c>
      <c r="H2784" s="42">
        <f>_xll.qlCalendarAdvance(Calendar,$H2783,B2784,"f",FALSE)</f>
        <v>59034</v>
      </c>
      <c r="I2784" s="177">
        <f>_xll.qlInterestRateIndexValueDate(Index1M,$H2784)</f>
        <v>59036</v>
      </c>
      <c r="J2784" s="182">
        <f>IFERROR(_xll.qlIndexFixing(Index1M,$H2784,TRUE,_xll.ohTrigger(RecalcTrigger,Trigger1M)),NA())</f>
        <v>8.9497909278141163E-3</v>
      </c>
      <c r="K2784" s="44">
        <f>IFERROR(_xll.qlIndexFixing(Index3M,H2784,TRUE,_xll.ohTrigger(RecalcTrigger,Trigger3M)),NA())</f>
        <v>9.0329442305738528E-3</v>
      </c>
      <c r="L2784" s="44">
        <f>IFERROR(_xll.qlIndexFixing(Index6M,$H2784,TRUE,_xll.ohTrigger(RecalcTrigger,Trigger6M)),NA())</f>
        <v>9.5269601941239835E-3</v>
      </c>
      <c r="M2784" s="183">
        <f>IFERROR(_xll.qlIndexFixing(Index1Y,$H2784,TRUE,_xll.ohTrigger(RecalcTrigger,Trigger1Y)),NA())</f>
        <v>9.4395388843260021E-3</v>
      </c>
      <c r="N2784" s="182">
        <f>IFERROR(_xll.qlIndexFixing(ONIndex1M,I2784,TRUE,_xll.ohTrigger(RecalcTrigger,Trigger1M)),NA())</f>
        <v>8.9495860126742599E-3</v>
      </c>
      <c r="O2784" s="44">
        <f>IFERROR(_xll.qlIndexFixing(ONIndex3M,I2784,TRUE,_xll.ohTrigger(RecalcTrigger,Trigger3M)),NA())</f>
        <v>9.0420152853898372E-3</v>
      </c>
      <c r="P2784" s="44">
        <f>IFERROR(_xll.qlIndexFixing(ONIndex6M,I2784,TRUE,_xll.ohTrigger(RecalcTrigger,Trigger6M)),NA())</f>
        <v>9.4140189176883382E-3</v>
      </c>
      <c r="Q2784" s="183">
        <f>IFERROR(_xll.qlIndexFixing(ONIndex1Y,I2784,TRUE,_xll.ohTrigger(RecalcTrigger,Trigger1Y)),NA())</f>
        <v>9.4582975402968117E-3</v>
      </c>
    </row>
    <row r="2785" spans="2:17" x14ac:dyDescent="0.2">
      <c r="B2785" s="39" t="s">
        <v>42</v>
      </c>
      <c r="D2785" s="42">
        <f>_xll.qlCalendarAdvance(Calendar,$D2784,B2785,"f",FALSE)</f>
        <v>59041</v>
      </c>
      <c r="E2785" s="177">
        <f>_xll.qlInterestRateIndexValueDate(IndexON,D2785)</f>
        <v>59041</v>
      </c>
      <c r="F2785" s="193">
        <f>IFERROR(_xll.qlIndexFixing(IndexON,D2785,TRUE,_xll.ohTrigger(RecalcTrigger,TriggerON)),NA())</f>
        <v>9.4383417886056975E-3</v>
      </c>
      <c r="H2785" s="42">
        <f>_xll.qlCalendarAdvance(Calendar,$H2784,B2785,"f",FALSE)</f>
        <v>59041</v>
      </c>
      <c r="I2785" s="177">
        <f>_xll.qlInterestRateIndexValueDate(Index1M,$H2785)</f>
        <v>59043</v>
      </c>
      <c r="J2785" s="182">
        <f>IFERROR(_xll.qlIndexFixing(Index1M,$H2785,TRUE,_xll.ohTrigger(RecalcTrigger,Trigger1M)),NA())</f>
        <v>8.9478471150608585E-3</v>
      </c>
      <c r="K2785" s="44">
        <f>IFERROR(_xll.qlIndexFixing(Index3M,H2785,TRUE,_xll.ohTrigger(RecalcTrigger,Trigger3M)),NA())</f>
        <v>9.0297710128105172E-3</v>
      </c>
      <c r="L2785" s="44">
        <f>IFERROR(_xll.qlIndexFixing(Index6M,$H2785,TRUE,_xll.ohTrigger(RecalcTrigger,Trigger6M)),NA())</f>
        <v>9.5340050383631338E-3</v>
      </c>
      <c r="M2785" s="183">
        <f>IFERROR(_xll.qlIndexFixing(Index1Y,$H2785,TRUE,_xll.ohTrigger(RecalcTrigger,Trigger1Y)),NA())</f>
        <v>9.4373837923125547E-3</v>
      </c>
      <c r="N2785" s="182">
        <f>IFERROR(_xll.qlIndexFixing(ONIndex1M,I2785,TRUE,_xll.ohTrigger(RecalcTrigger,Trigger1M)),NA())</f>
        <v>8.9475793107496315E-3</v>
      </c>
      <c r="O2785" s="44">
        <f>IFERROR(_xll.qlIndexFixing(ONIndex3M,I2785,TRUE,_xll.ohTrigger(RecalcTrigger,Trigger3M)),NA())</f>
        <v>9.0385844006934946E-3</v>
      </c>
      <c r="P2785" s="44">
        <f>IFERROR(_xll.qlIndexFixing(ONIndex6M,I2785,TRUE,_xll.ohTrigger(RecalcTrigger,Trigger6M)),NA())</f>
        <v>9.4212633461054907E-3</v>
      </c>
      <c r="Q2785" s="183">
        <f>IFERROR(_xll.qlIndexFixing(ONIndex1Y,I2785,TRUE,_xll.ohTrigger(RecalcTrigger,Trigger1Y)),NA())</f>
        <v>9.4551225466688038E-3</v>
      </c>
    </row>
    <row r="2786" spans="2:17" x14ac:dyDescent="0.2">
      <c r="B2786" s="39" t="s">
        <v>42</v>
      </c>
      <c r="D2786" s="42">
        <f>_xll.qlCalendarAdvance(Calendar,$D2785,B2786,"f",FALSE)</f>
        <v>59048</v>
      </c>
      <c r="E2786" s="177">
        <f>_xll.qlInterestRateIndexValueDate(IndexON,D2786)</f>
        <v>59048</v>
      </c>
      <c r="F2786" s="193">
        <f>IFERROR(_xll.qlIndexFixing(IndexON,D2786,TRUE,_xll.ohTrigger(RecalcTrigger,TriggerON)),NA())</f>
        <v>9.4383417884458254E-3</v>
      </c>
      <c r="H2786" s="42">
        <f>_xll.qlCalendarAdvance(Calendar,$H2785,B2786,"f",FALSE)</f>
        <v>59048</v>
      </c>
      <c r="I2786" s="177">
        <f>_xll.qlInterestRateIndexValueDate(Index1M,$H2786)</f>
        <v>59050</v>
      </c>
      <c r="J2786" s="182">
        <f>IFERROR(_xll.qlIndexFixing(Index1M,$H2786,TRUE,_xll.ohTrigger(RecalcTrigger,Trigger1M)),NA())</f>
        <v>8.9459425760368694E-3</v>
      </c>
      <c r="K2786" s="44">
        <f>IFERROR(_xll.qlIndexFixing(Index3M,H2786,TRUE,_xll.ohTrigger(RecalcTrigger,Trigger3M)),NA())</f>
        <v>9.0267446162650214E-3</v>
      </c>
      <c r="L2786" s="44">
        <f>IFERROR(_xll.qlIndexFixing(Index6M,$H2786,TRUE,_xll.ohTrigger(RecalcTrigger,Trigger6M)),NA())</f>
        <v>9.5379225963389356E-3</v>
      </c>
      <c r="M2786" s="183">
        <f>IFERROR(_xll.qlIndexFixing(Index1Y,$H2786,TRUE,_xll.ohTrigger(RecalcTrigger,Trigger1Y)),NA())</f>
        <v>9.4352706010690842E-3</v>
      </c>
      <c r="N2786" s="182">
        <f>IFERROR(_xll.qlIndexFixing(ONIndex1M,I2786,TRUE,_xll.ohTrigger(RecalcTrigger,Trigger1M)),NA())</f>
        <v>8.9456117445596561E-3</v>
      </c>
      <c r="O2786" s="44">
        <f>IFERROR(_xll.qlIndexFixing(ONIndex3M,I2786,TRUE,_xll.ohTrigger(RecalcTrigger,Trigger3M)),NA())</f>
        <v>9.0351979157610174E-3</v>
      </c>
      <c r="P2786" s="44">
        <f>IFERROR(_xll.qlIndexFixing(ONIndex6M,I2786,TRUE,_xll.ohTrigger(RecalcTrigger,Trigger6M)),NA())</f>
        <v>9.4284896884300196E-3</v>
      </c>
      <c r="Q2786" s="183">
        <f>IFERROR(_xll.qlIndexFixing(ONIndex1Y,I2786,TRUE,_xll.ohTrigger(RecalcTrigger,Trigger1Y)),NA())</f>
        <v>9.4519873387355346E-3</v>
      </c>
    </row>
    <row r="2787" spans="2:17" x14ac:dyDescent="0.2">
      <c r="B2787" s="39" t="s">
        <v>42</v>
      </c>
      <c r="D2787" s="42">
        <f>_xll.qlCalendarAdvance(Calendar,$D2786,B2787,"f",FALSE)</f>
        <v>59055</v>
      </c>
      <c r="E2787" s="177">
        <f>_xll.qlInterestRateIndexValueDate(IndexON,D2787)</f>
        <v>59055</v>
      </c>
      <c r="F2787" s="193">
        <f>IFERROR(_xll.qlIndexFixing(IndexON,D2787,TRUE,_xll.ohTrigger(RecalcTrigger,TriggerON)),NA())</f>
        <v>9.4383417884458254E-3</v>
      </c>
      <c r="H2787" s="42">
        <f>_xll.qlCalendarAdvance(Calendar,$H2786,B2787,"f",FALSE)</f>
        <v>59055</v>
      </c>
      <c r="I2787" s="177">
        <f>_xll.qlInterestRateIndexValueDate(Index1M,$H2787)</f>
        <v>59057</v>
      </c>
      <c r="J2787" s="182">
        <f>IFERROR(_xll.qlIndexFixing(Index1M,$H2787,TRUE,_xll.ohTrigger(RecalcTrigger,Trigger1M)),NA())</f>
        <v>8.9440773761723102E-3</v>
      </c>
      <c r="K2787" s="44">
        <f>IFERROR(_xll.qlIndexFixing(Index3M,H2787,TRUE,_xll.ohTrigger(RecalcTrigger,Trigger3M)),NA())</f>
        <v>9.0236582369379661E-3</v>
      </c>
      <c r="L2787" s="44">
        <f>IFERROR(_xll.qlIndexFixing(Index6M,$H2787,TRUE,_xll.ohTrigger(RecalcTrigger,Trigger6M)),NA())</f>
        <v>9.5449356841541648E-3</v>
      </c>
      <c r="M2787" s="183">
        <f>IFERROR(_xll.qlIndexFixing(Index1Y,$H2787,TRUE,_xll.ohTrigger(RecalcTrigger,Trigger1Y)),NA())</f>
        <v>9.4331993783951639E-3</v>
      </c>
      <c r="N2787" s="182">
        <f>IFERROR(_xll.qlIndexFixing(ONIndex1M,I2787,TRUE,_xll.ohTrigger(RecalcTrigger,Trigger1M)),NA())</f>
        <v>8.9436833796519011E-3</v>
      </c>
      <c r="O2787" s="44">
        <f>IFERROR(_xll.qlIndexFixing(ONIndex3M,I2787,TRUE,_xll.ohTrigger(RecalcTrigger,Trigger3M)),NA())</f>
        <v>9.0318559072510851E-3</v>
      </c>
      <c r="P2787" s="44">
        <f>IFERROR(_xll.qlIndexFixing(ONIndex6M,I2787,TRUE,_xll.ohTrigger(RecalcTrigger,Trigger6M)),NA())</f>
        <v>9.4356978934229119E-3</v>
      </c>
      <c r="Q2787" s="183">
        <f>IFERROR(_xll.qlIndexFixing(ONIndex1Y,I2787,TRUE,_xll.ohTrigger(RecalcTrigger,Trigger1Y)),NA())</f>
        <v>9.448891984042973E-3</v>
      </c>
    </row>
    <row r="2788" spans="2:17" x14ac:dyDescent="0.2">
      <c r="B2788" s="39" t="s">
        <v>42</v>
      </c>
      <c r="D2788" s="42">
        <f>_xll.qlCalendarAdvance(Calendar,$D2787,B2788,"f",FALSE)</f>
        <v>59062</v>
      </c>
      <c r="E2788" s="177">
        <f>_xll.qlInterestRateIndexValueDate(IndexON,D2788)</f>
        <v>59062</v>
      </c>
      <c r="F2788" s="193">
        <f>IFERROR(_xll.qlIndexFixing(IndexON,D2788,TRUE,_xll.ohTrigger(RecalcTrigger,TriggerON)),NA())</f>
        <v>9.4383417885257614E-3</v>
      </c>
      <c r="H2788" s="42">
        <f>_xll.qlCalendarAdvance(Calendar,$H2787,B2788,"f",FALSE)</f>
        <v>59062</v>
      </c>
      <c r="I2788" s="177">
        <f>_xll.qlInterestRateIndexValueDate(Index1M,$H2788)</f>
        <v>59064</v>
      </c>
      <c r="J2788" s="182">
        <f>IFERROR(_xll.qlIndexFixing(Index1M,$H2788,TRUE,_xll.ohTrigger(RecalcTrigger,Trigger1M)),NA())</f>
        <v>8.9422515809048364E-3</v>
      </c>
      <c r="K2788" s="44">
        <f>IFERROR(_xll.qlIndexFixing(Index3M,H2788,TRUE,_xll.ohTrigger(RecalcTrigger,Trigger3M)),NA())</f>
        <v>9.0206169619320674E-3</v>
      </c>
      <c r="L2788" s="44">
        <f>IFERROR(_xll.qlIndexFixing(Index6M,$H2788,TRUE,_xll.ohTrigger(RecalcTrigger,Trigger6M)),NA())</f>
        <v>9.5519298913971495E-3</v>
      </c>
      <c r="M2788" s="183">
        <f>IFERROR(_xll.qlIndexFixing(Index1Y,$H2788,TRUE,_xll.ohTrigger(RecalcTrigger,Trigger1Y)),NA())</f>
        <v>9.4311701920960639E-3</v>
      </c>
      <c r="N2788" s="182">
        <f>IFERROR(_xll.qlIndexFixing(ONIndex1M,I2788,TRUE,_xll.ohTrigger(RecalcTrigger,Trigger1M)),NA())</f>
        <v>8.9417942810943174E-3</v>
      </c>
      <c r="O2788" s="44">
        <f>IFERROR(_xll.qlIndexFixing(ONIndex3M,I2788,TRUE,_xll.ohTrigger(RecalcTrigger,Trigger3M)),NA())</f>
        <v>9.0285584514226969E-3</v>
      </c>
      <c r="P2788" s="44">
        <f>IFERROR(_xll.qlIndexFixing(ONIndex6M,I2788,TRUE,_xll.ohTrigger(RecalcTrigger,Trigger6M)),NA())</f>
        <v>9.4428879100050267E-3</v>
      </c>
      <c r="Q2788" s="183">
        <f>IFERROR(_xll.qlIndexFixing(ONIndex1Y,I2788,TRUE,_xll.ohTrigger(RecalcTrigger,Trigger1Y)),NA())</f>
        <v>9.4458365498972796E-3</v>
      </c>
    </row>
    <row r="2789" spans="2:17" x14ac:dyDescent="0.2">
      <c r="B2789" s="39" t="s">
        <v>42</v>
      </c>
      <c r="D2789" s="42">
        <f>_xll.qlCalendarAdvance(Calendar,$D2788,B2789,"f",FALSE)</f>
        <v>59069</v>
      </c>
      <c r="E2789" s="177">
        <f>_xll.qlInterestRateIndexValueDate(IndexON,D2789)</f>
        <v>59069</v>
      </c>
      <c r="F2789" s="193">
        <f>IFERROR(_xll.qlIndexFixing(IndexON,D2789,TRUE,_xll.ohTrigger(RecalcTrigger,TriggerON)),NA())</f>
        <v>9.4383417884458254E-3</v>
      </c>
      <c r="H2789" s="42">
        <f>_xll.qlCalendarAdvance(Calendar,$H2788,B2789,"f",FALSE)</f>
        <v>59069</v>
      </c>
      <c r="I2789" s="177">
        <f>_xll.qlInterestRateIndexValueDate(Index1M,$H2789)</f>
        <v>59071</v>
      </c>
      <c r="J2789" s="182">
        <f>IFERROR(_xll.qlIndexFixing(Index1M,$H2789,TRUE,_xll.ohTrigger(RecalcTrigger,Trigger1M)),NA())</f>
        <v>8.9404652556671071E-3</v>
      </c>
      <c r="K2789" s="44">
        <f>IFERROR(_xll.qlIndexFixing(Index3M,H2789,TRUE,_xll.ohTrigger(RecalcTrigger,Trigger3M)),NA())</f>
        <v>9.0176208677557948E-3</v>
      </c>
      <c r="L2789" s="44">
        <f>IFERROR(_xll.qlIndexFixing(Index6M,$H2789,TRUE,_xll.ohTrigger(RecalcTrigger,Trigger6M)),NA())</f>
        <v>9.5589051666062942E-3</v>
      </c>
      <c r="M2789" s="183">
        <f>IFERROR(_xll.qlIndexFixing(Index1Y,$H2789,TRUE,_xll.ohTrigger(RecalcTrigger,Trigger1Y)),NA())</f>
        <v>9.4291831099803363E-3</v>
      </c>
      <c r="N2789" s="182">
        <f>IFERROR(_xll.qlIndexFixing(ONIndex1M,I2789,TRUE,_xll.ohTrigger(RecalcTrigger,Trigger1M)),NA())</f>
        <v>8.9399445145144085E-3</v>
      </c>
      <c r="O2789" s="44">
        <f>IFERROR(_xll.qlIndexFixing(ONIndex3M,I2789,TRUE,_xll.ohTrigger(RecalcTrigger,Trigger3M)),NA())</f>
        <v>9.0253056246947239E-3</v>
      </c>
      <c r="P2789" s="44">
        <f>IFERROR(_xll.qlIndexFixing(ONIndex6M,I2789,TRUE,_xll.ohTrigger(RecalcTrigger,Trigger6M)),NA())</f>
        <v>9.4500596871771592E-3</v>
      </c>
      <c r="Q2789" s="183">
        <f>IFERROR(_xll.qlIndexFixing(ONIndex1Y,I2789,TRUE,_xll.ohTrigger(RecalcTrigger,Trigger1Y)),NA())</f>
        <v>9.4428211037644871E-3</v>
      </c>
    </row>
    <row r="2790" spans="2:17" x14ac:dyDescent="0.2">
      <c r="B2790" s="39" t="s">
        <v>42</v>
      </c>
      <c r="D2790" s="42">
        <f>_xll.qlCalendarAdvance(Calendar,$D2789,B2790,"f",FALSE)</f>
        <v>59076</v>
      </c>
      <c r="E2790" s="177">
        <f>_xll.qlInterestRateIndexValueDate(IndexON,D2790)</f>
        <v>59076</v>
      </c>
      <c r="F2790" s="193">
        <f>IFERROR(_xll.qlIndexFixing(IndexON,D2790,TRUE,_xll.ohTrigger(RecalcTrigger,TriggerON)),NA())</f>
        <v>9.4383417884458254E-3</v>
      </c>
      <c r="H2790" s="42">
        <f>_xll.qlCalendarAdvance(Calendar,$H2789,B2790,"f",FALSE)</f>
        <v>59076</v>
      </c>
      <c r="I2790" s="177">
        <f>_xll.qlInterestRateIndexValueDate(Index1M,$H2790)</f>
        <v>59078</v>
      </c>
      <c r="J2790" s="182">
        <f>IFERROR(_xll.qlIndexFixing(Index1M,$H2790,TRUE,_xll.ohTrigger(RecalcTrigger,Trigger1M)),NA())</f>
        <v>8.9387184658867858E-3</v>
      </c>
      <c r="K2790" s="44">
        <f>IFERROR(_xll.qlIndexFixing(Index3M,H2790,TRUE,_xll.ohTrigger(RecalcTrigger,Trigger3M)),NA())</f>
        <v>9.0146700309246472E-3</v>
      </c>
      <c r="L2790" s="44">
        <f>IFERROR(_xll.qlIndexFixing(Index6M,$H2790,TRUE,_xll.ohTrigger(RecalcTrigger,Trigger6M)),NA())</f>
        <v>9.5658614583142582E-3</v>
      </c>
      <c r="M2790" s="183">
        <f>IFERROR(_xll.qlIndexFixing(Index1Y,$H2790,TRUE,_xll.ohTrigger(RecalcTrigger,Trigger1Y)),NA())</f>
        <v>9.4272381998622284E-3</v>
      </c>
      <c r="N2790" s="182">
        <f>IFERROR(_xll.qlIndexFixing(ONIndex1M,I2790,TRUE,_xll.ohTrigger(RecalcTrigger,Trigger1M)),NA())</f>
        <v>8.9381341452998697E-3</v>
      </c>
      <c r="O2790" s="44">
        <f>IFERROR(_xll.qlIndexFixing(ONIndex3M,I2790,TRUE,_xll.ohTrigger(RecalcTrigger,Trigger3M)),NA())</f>
        <v>9.0220975037258455E-3</v>
      </c>
      <c r="P2790" s="44">
        <f>IFERROR(_xll.qlIndexFixing(ONIndex6M,I2790,TRUE,_xll.ohTrigger(RecalcTrigger,Trigger6M)),NA())</f>
        <v>9.4572131740200405E-3</v>
      </c>
      <c r="Q2790" s="183">
        <f>IFERROR(_xll.qlIndexFixing(ONIndex1Y,I2790,TRUE,_xll.ohTrigger(RecalcTrigger,Trigger1Y)),NA())</f>
        <v>9.4398457130306923E-3</v>
      </c>
    </row>
    <row r="2791" spans="2:17" x14ac:dyDescent="0.2">
      <c r="B2791" s="39" t="s">
        <v>42</v>
      </c>
      <c r="D2791" s="42">
        <f>_xll.qlCalendarAdvance(Calendar,$D2790,B2791,"f",FALSE)</f>
        <v>59083</v>
      </c>
      <c r="E2791" s="177">
        <f>_xll.qlInterestRateIndexValueDate(IndexON,D2791)</f>
        <v>59083</v>
      </c>
      <c r="F2791" s="193">
        <f>IFERROR(_xll.qlIndexFixing(IndexON,D2791,TRUE,_xll.ohTrigger(RecalcTrigger,TriggerON)),NA())</f>
        <v>9.4383417884458254E-3</v>
      </c>
      <c r="H2791" s="42">
        <f>_xll.qlCalendarAdvance(Calendar,$H2790,B2791,"f",FALSE)</f>
        <v>59083</v>
      </c>
      <c r="I2791" s="177">
        <f>_xll.qlInterestRateIndexValueDate(Index1M,$H2791)</f>
        <v>59085</v>
      </c>
      <c r="J2791" s="182">
        <f>IFERROR(_xll.qlIndexFixing(Index1M,$H2791,TRUE,_xll.ohTrigger(RecalcTrigger,Trigger1M)),NA())</f>
        <v>8.9370112770065235E-3</v>
      </c>
      <c r="K2791" s="44">
        <f>IFERROR(_xll.qlIndexFixing(Index3M,H2791,TRUE,_xll.ohTrigger(RecalcTrigger,Trigger3M)),NA())</f>
        <v>9.011678500420511E-3</v>
      </c>
      <c r="L2791" s="44">
        <f>IFERROR(_xll.qlIndexFixing(Index6M,$H2791,TRUE,_xll.ohTrigger(RecalcTrigger,Trigger6M)),NA())</f>
        <v>9.5734146896930463E-3</v>
      </c>
      <c r="M2791" s="183">
        <f>IFERROR(_xll.qlIndexFixing(Index1Y,$H2791,TRUE,_xll.ohTrigger(RecalcTrigger,Trigger1Y)),NA())</f>
        <v>9.4253355295612455E-3</v>
      </c>
      <c r="N2791" s="182">
        <f>IFERROR(_xll.qlIndexFixing(ONIndex1M,I2791,TRUE,_xll.ohTrigger(RecalcTrigger,Trigger1M)),NA())</f>
        <v>8.9363632388383962E-3</v>
      </c>
      <c r="O2791" s="44">
        <f>IFERROR(_xll.qlIndexFixing(ONIndex3M,I2791,TRUE,_xll.ohTrigger(RecalcTrigger,Trigger3M)),NA())</f>
        <v>9.0189341646951249E-3</v>
      </c>
      <c r="P2791" s="44">
        <f>IFERROR(_xll.qlIndexFixing(ONIndex6M,I2791,TRUE,_xll.ohTrigger(RecalcTrigger,Trigger6M)),NA())</f>
        <v>9.4643483195344658E-3</v>
      </c>
      <c r="Q2791" s="183">
        <f>IFERROR(_xll.qlIndexFixing(ONIndex1Y,I2791,TRUE,_xll.ohTrigger(RecalcTrigger,Trigger1Y)),NA())</f>
        <v>9.4369104453218E-3</v>
      </c>
    </row>
    <row r="2792" spans="2:17" x14ac:dyDescent="0.2">
      <c r="B2792" s="39" t="s">
        <v>42</v>
      </c>
      <c r="D2792" s="42">
        <f>_xll.qlCalendarAdvance(Calendar,$D2791,B2792,"f",FALSE)</f>
        <v>59090</v>
      </c>
      <c r="E2792" s="177">
        <f>_xll.qlInterestRateIndexValueDate(IndexON,D2792)</f>
        <v>59090</v>
      </c>
      <c r="F2792" s="193">
        <f>IFERROR(_xll.qlIndexFixing(IndexON,D2792,TRUE,_xll.ohTrigger(RecalcTrigger,TriggerON)),NA())</f>
        <v>9.4383417885257614E-3</v>
      </c>
      <c r="H2792" s="42">
        <f>_xll.qlCalendarAdvance(Calendar,$H2791,B2792,"f",FALSE)</f>
        <v>59090</v>
      </c>
      <c r="I2792" s="177">
        <f>_xll.qlInterestRateIndexValueDate(Index1M,$H2792)</f>
        <v>59092</v>
      </c>
      <c r="J2792" s="182">
        <f>IFERROR(_xll.qlIndexFixing(Index1M,$H2792,TRUE,_xll.ohTrigger(RecalcTrigger,Trigger1M)),NA())</f>
        <v>8.9353437544589798E-3</v>
      </c>
      <c r="K2792" s="44">
        <f>IFERROR(_xll.qlIndexFixing(Index3M,H2792,TRUE,_xll.ohTrigger(RecalcTrigger,Trigger3M)),NA())</f>
        <v>9.0088215948431853E-3</v>
      </c>
      <c r="L2792" s="44">
        <f>IFERROR(_xll.qlIndexFixing(Index6M,$H2792,TRUE,_xll.ohTrigger(RecalcTrigger,Trigger6M)),NA())</f>
        <v>9.5803316624410249E-3</v>
      </c>
      <c r="M2792" s="183">
        <f>IFERROR(_xll.qlIndexFixing(Index1Y,$H2792,TRUE,_xll.ohTrigger(RecalcTrigger,Trigger1Y)),NA())</f>
        <v>9.4234751669001731E-3</v>
      </c>
      <c r="N2792" s="182">
        <f>IFERROR(_xll.qlIndexFixing(ONIndex1M,I2792,TRUE,_xll.ohTrigger(RecalcTrigger,Trigger1M)),NA())</f>
        <v>8.9346318605176833E-3</v>
      </c>
      <c r="O2792" s="44">
        <f>IFERROR(_xll.qlIndexFixing(ONIndex3M,I2792,TRUE,_xll.ohTrigger(RecalcTrigger,Trigger3M)),NA())</f>
        <v>9.0158156842612414E-3</v>
      </c>
      <c r="P2792" s="44">
        <f>IFERROR(_xll.qlIndexFixing(ONIndex6M,I2792,TRUE,_xll.ohTrigger(RecalcTrigger,Trigger6M)),NA())</f>
        <v>9.4714650724014859E-3</v>
      </c>
      <c r="Q2792" s="183">
        <f>IFERROR(_xll.qlIndexFixing(ONIndex1Y,I2792,TRUE,_xll.ohTrigger(RecalcTrigger,Trigger1Y)),NA())</f>
        <v>9.4340153677840988E-3</v>
      </c>
    </row>
    <row r="2793" spans="2:17" x14ac:dyDescent="0.2">
      <c r="B2793" s="39" t="s">
        <v>42</v>
      </c>
      <c r="D2793" s="42">
        <f>_xll.qlCalendarAdvance(Calendar,$D2792,B2793,"f",FALSE)</f>
        <v>59097</v>
      </c>
      <c r="E2793" s="177">
        <f>_xll.qlInterestRateIndexValueDate(IndexON,D2793)</f>
        <v>59097</v>
      </c>
      <c r="F2793" s="193">
        <f>IFERROR(_xll.qlIndexFixing(IndexON,D2793,TRUE,_xll.ohTrigger(RecalcTrigger,TriggerON)),NA())</f>
        <v>9.4383417885257614E-3</v>
      </c>
      <c r="H2793" s="42">
        <f>_xll.qlCalendarAdvance(Calendar,$H2792,B2793,"f",FALSE)</f>
        <v>59097</v>
      </c>
      <c r="I2793" s="177">
        <f>_xll.qlInterestRateIndexValueDate(Index1M,$H2793)</f>
        <v>59099</v>
      </c>
      <c r="J2793" s="182">
        <f>IFERROR(_xll.qlIndexFixing(Index1M,$H2793,TRUE,_xll.ohTrigger(RecalcTrigger,Trigger1M)),NA())</f>
        <v>8.9337159636743158E-3</v>
      </c>
      <c r="K2793" s="44">
        <f>IFERROR(_xll.qlIndexFixing(Index3M,H2793,TRUE,_xll.ohTrigger(RecalcTrigger,Trigger3M)),NA())</f>
        <v>9.0060101827809016E-3</v>
      </c>
      <c r="L2793" s="44">
        <f>IFERROR(_xll.qlIndexFixing(Index6M,$H2793,TRUE,_xll.ohTrigger(RecalcTrigger,Trigger6M)),NA())</f>
        <v>9.5872294932447116E-3</v>
      </c>
      <c r="M2793" s="183">
        <f>IFERROR(_xll.qlIndexFixing(Index1Y,$H2793,TRUE,_xll.ohTrigger(RecalcTrigger,Trigger1Y)),NA())</f>
        <v>9.4216571797079342E-3</v>
      </c>
      <c r="N2793" s="182">
        <f>IFERROR(_xll.qlIndexFixing(ONIndex1M,I2793,TRUE,_xll.ohTrigger(RecalcTrigger,Trigger1M)),NA())</f>
        <v>8.9329400756454902E-3</v>
      </c>
      <c r="O2793" s="44">
        <f>IFERROR(_xll.qlIndexFixing(ONIndex3M,I2793,TRUE,_xll.ohTrigger(RecalcTrigger,Trigger3M)),NA())</f>
        <v>9.0127421386831941E-3</v>
      </c>
      <c r="P2793" s="44">
        <f>IFERROR(_xll.qlIndexFixing(ONIndex6M,I2793,TRUE,_xll.ohTrigger(RecalcTrigger,Trigger6M)),NA())</f>
        <v>9.4785633821015125E-3</v>
      </c>
      <c r="Q2793" s="183">
        <f>IFERROR(_xll.qlIndexFixing(ONIndex1Y,I2793,TRUE,_xll.ohTrigger(RecalcTrigger,Trigger1Y)),NA())</f>
        <v>9.4311605479635574E-3</v>
      </c>
    </row>
    <row r="2794" spans="2:17" x14ac:dyDescent="0.2">
      <c r="B2794" s="39" t="s">
        <v>42</v>
      </c>
      <c r="D2794" s="42">
        <f>_xll.qlCalendarAdvance(Calendar,$D2793,B2794,"f",FALSE)</f>
        <v>59104</v>
      </c>
      <c r="E2794" s="177">
        <f>_xll.qlInterestRateIndexValueDate(IndexON,D2794)</f>
        <v>59104</v>
      </c>
      <c r="F2794" s="193">
        <f>IFERROR(_xll.qlIndexFixing(IndexON,D2794,TRUE,_xll.ohTrigger(RecalcTrigger,TriggerON)),NA())</f>
        <v>9.4383417884458254E-3</v>
      </c>
      <c r="H2794" s="42">
        <f>_xll.qlCalendarAdvance(Calendar,$H2793,B2794,"f",FALSE)</f>
        <v>59104</v>
      </c>
      <c r="I2794" s="177">
        <f>_xll.qlInterestRateIndexValueDate(Index1M,$H2794)</f>
        <v>59106</v>
      </c>
      <c r="J2794" s="182">
        <f>IFERROR(_xll.qlIndexFixing(Index1M,$H2794,TRUE,_xll.ohTrigger(RecalcTrigger,Trigger1M)),NA())</f>
        <v>8.9321279700976808E-3</v>
      </c>
      <c r="K2794" s="44">
        <f>IFERROR(_xll.qlIndexFixing(Index3M,H2794,TRUE,_xll.ohTrigger(RecalcTrigger,Trigger3M)),NA())</f>
        <v>9.0032443407550566E-3</v>
      </c>
      <c r="L2794" s="44">
        <f>IFERROR(_xll.qlIndexFixing(Index6M,$H2794,TRUE,_xll.ohTrigger(RecalcTrigger,Trigger6M)),NA())</f>
        <v>9.5941081306353832E-3</v>
      </c>
      <c r="M2794" s="183">
        <f>IFERROR(_xll.qlIndexFixing(Index1Y,$H2794,TRUE,_xll.ohTrigger(RecalcTrigger,Trigger1Y)),NA())</f>
        <v>9.4198816358189216E-3</v>
      </c>
      <c r="N2794" s="182">
        <f>IFERROR(_xll.qlIndexFixing(ONIndex1M,I2794,TRUE,_xll.ohTrigger(RecalcTrigger,Trigger1M)),NA())</f>
        <v>8.9312879498493203E-3</v>
      </c>
      <c r="O2794" s="44">
        <f>IFERROR(_xll.qlIndexFixing(ONIndex3M,I2794,TRUE,_xll.ohTrigger(RecalcTrigger,Trigger3M)),NA())</f>
        <v>9.0097136044597903E-3</v>
      </c>
      <c r="P2794" s="44">
        <f>IFERROR(_xll.qlIndexFixing(ONIndex6M,I2794,TRUE,_xll.ohTrigger(RecalcTrigger,Trigger6M)),NA())</f>
        <v>9.4856431970757882E-3</v>
      </c>
      <c r="Q2794" s="183">
        <f>IFERROR(_xll.qlIndexFixing(ONIndex1Y,I2794,TRUE,_xll.ohTrigger(RecalcTrigger,Trigger1Y)),NA())</f>
        <v>9.4283460532462726E-3</v>
      </c>
    </row>
    <row r="2795" spans="2:17" x14ac:dyDescent="0.2">
      <c r="B2795" s="39" t="s">
        <v>42</v>
      </c>
      <c r="D2795" s="42">
        <f>_xll.qlCalendarAdvance(Calendar,$D2794,B2795,"f",FALSE)</f>
        <v>59111</v>
      </c>
      <c r="E2795" s="177">
        <f>_xll.qlInterestRateIndexValueDate(IndexON,D2795)</f>
        <v>59111</v>
      </c>
      <c r="F2795" s="193">
        <f>IFERROR(_xll.qlIndexFixing(IndexON,D2795,TRUE,_xll.ohTrigger(RecalcTrigger,TriggerON)),NA())</f>
        <v>9.4383417884458254E-3</v>
      </c>
      <c r="H2795" s="42">
        <f>_xll.qlCalendarAdvance(Calendar,$H2794,B2795,"f",FALSE)</f>
        <v>59111</v>
      </c>
      <c r="I2795" s="177">
        <f>_xll.qlInterestRateIndexValueDate(Index1M,$H2795)</f>
        <v>59113</v>
      </c>
      <c r="J2795" s="182">
        <f>IFERROR(_xll.qlIndexFixing(Index1M,$H2795,TRUE,_xll.ohTrigger(RecalcTrigger,Trigger1M)),NA())</f>
        <v>8.9305798391567381E-3</v>
      </c>
      <c r="K2795" s="44">
        <f>IFERROR(_xll.qlIndexFixing(Index3M,H2795,TRUE,_xll.ohTrigger(RecalcTrigger,Trigger3M)),NA())</f>
        <v>9.0005241452827071E-3</v>
      </c>
      <c r="L2795" s="44">
        <f>IFERROR(_xll.qlIndexFixing(Index6M,$H2795,TRUE,_xll.ohTrigger(RecalcTrigger,Trigger6M)),NA())</f>
        <v>9.6003563631115747E-3</v>
      </c>
      <c r="M2795" s="183">
        <f>IFERROR(_xll.qlIndexFixing(Index1Y,$H2795,TRUE,_xll.ohTrigger(RecalcTrigger,Trigger1Y)),NA())</f>
        <v>9.4181486030708202E-3</v>
      </c>
      <c r="N2795" s="182">
        <f>IFERROR(_xll.qlIndexFixing(ONIndex1M,I2795,TRUE,_xll.ohTrigger(RecalcTrigger,Trigger1M)),NA())</f>
        <v>8.9296755483569967E-3</v>
      </c>
      <c r="O2795" s="44">
        <f>IFERROR(_xll.qlIndexFixing(ONIndex3M,I2795,TRUE,_xll.ohTrigger(RecalcTrigger,Trigger3M)),NA())</f>
        <v>9.0067301582497095E-3</v>
      </c>
      <c r="P2795" s="44">
        <f>IFERROR(_xll.qlIndexFixing(ONIndex6M,I2795,TRUE,_xll.ohTrigger(RecalcTrigger,Trigger6M)),NA())</f>
        <v>9.4927044667247884E-3</v>
      </c>
      <c r="Q2795" s="183">
        <f>IFERROR(_xll.qlIndexFixing(ONIndex1Y,I2795,TRUE,_xll.ohTrigger(RecalcTrigger,Trigger1Y)),NA())</f>
        <v>9.4255719510982772E-3</v>
      </c>
    </row>
    <row r="2796" spans="2:17" x14ac:dyDescent="0.2">
      <c r="B2796" s="39" t="s">
        <v>42</v>
      </c>
      <c r="D2796" s="42">
        <f>_xll.qlCalendarAdvance(Calendar,$D2795,B2796,"f",FALSE)</f>
        <v>59118</v>
      </c>
      <c r="E2796" s="177">
        <f>_xll.qlInterestRateIndexValueDate(IndexON,D2796)</f>
        <v>59118</v>
      </c>
      <c r="F2796" s="193">
        <f>IFERROR(_xll.qlIndexFixing(IndexON,D2796,TRUE,_xll.ohTrigger(RecalcTrigger,TriggerON)),NA())</f>
        <v>9.4383417885257614E-3</v>
      </c>
      <c r="H2796" s="42">
        <f>_xll.qlCalendarAdvance(Calendar,$H2795,B2796,"f",FALSE)</f>
        <v>59118</v>
      </c>
      <c r="I2796" s="177">
        <f>_xll.qlInterestRateIndexValueDate(Index1M,$H2796)</f>
        <v>59120</v>
      </c>
      <c r="J2796" s="182">
        <f>IFERROR(_xll.qlIndexFixing(Index1M,$H2796,TRUE,_xll.ohTrigger(RecalcTrigger,Trigger1M)),NA())</f>
        <v>8.9290716362916411E-3</v>
      </c>
      <c r="K2796" s="44">
        <f>IFERROR(_xll.qlIndexFixing(Index3M,H2796,TRUE,_xll.ohTrigger(RecalcTrigger,Trigger3M)),NA())</f>
        <v>8.9978496728904608E-3</v>
      </c>
      <c r="L2796" s="44">
        <f>IFERROR(_xll.qlIndexFixing(Index6M,$H2796,TRUE,_xll.ohTrigger(RecalcTrigger,Trigger6M)),NA())</f>
        <v>9.6071976730681269E-3</v>
      </c>
      <c r="M2796" s="183">
        <f>IFERROR(_xll.qlIndexFixing(Index1Y,$H2796,TRUE,_xll.ohTrigger(RecalcTrigger,Trigger1Y)),NA())</f>
        <v>9.4164581493074388E-3</v>
      </c>
      <c r="N2796" s="182">
        <f>IFERROR(_xll.qlIndexFixing(ONIndex1M,I2796,TRUE,_xll.ohTrigger(RecalcTrigger,Trigger1M)),NA())</f>
        <v>8.9281029365562148E-3</v>
      </c>
      <c r="O2796" s="44">
        <f>IFERROR(_xll.qlIndexFixing(ONIndex3M,I2796,TRUE,_xll.ohTrigger(RecalcTrigger,Trigger3M)),NA())</f>
        <v>9.0037918759922064E-3</v>
      </c>
      <c r="P2796" s="44">
        <f>IFERROR(_xll.qlIndexFixing(ONIndex6M,I2796,TRUE,_xll.ohTrigger(RecalcTrigger,Trigger6M)),NA())</f>
        <v>9.4997471397295641E-3</v>
      </c>
      <c r="Q2796" s="183">
        <f>IFERROR(_xll.qlIndexFixing(ONIndex1Y,I2796,TRUE,_xll.ohTrigger(RecalcTrigger,Trigger1Y)),NA())</f>
        <v>9.4228383089056678E-3</v>
      </c>
    </row>
    <row r="2797" spans="2:17" x14ac:dyDescent="0.2">
      <c r="B2797" s="39" t="s">
        <v>42</v>
      </c>
      <c r="D2797" s="42">
        <f>_xll.qlCalendarAdvance(Calendar,$D2796,B2797,"f",FALSE)</f>
        <v>59125</v>
      </c>
      <c r="E2797" s="177">
        <f>_xll.qlInterestRateIndexValueDate(IndexON,D2797)</f>
        <v>59125</v>
      </c>
      <c r="F2797" s="193">
        <f>IFERROR(_xll.qlIndexFixing(IndexON,D2797,TRUE,_xll.ohTrigger(RecalcTrigger,TriggerON)),NA())</f>
        <v>9.4383417885257614E-3</v>
      </c>
      <c r="H2797" s="42">
        <f>_xll.qlCalendarAdvance(Calendar,$H2796,B2797,"f",FALSE)</f>
        <v>59125</v>
      </c>
      <c r="I2797" s="177">
        <f>_xll.qlInterestRateIndexValueDate(Index1M,$H2797)</f>
        <v>59127</v>
      </c>
      <c r="J2797" s="182">
        <f>IFERROR(_xll.qlIndexFixing(Index1M,$H2797,TRUE,_xll.ohTrigger(RecalcTrigger,Trigger1M)),NA())</f>
        <v>8.927603426937547E-3</v>
      </c>
      <c r="K2797" s="44">
        <f>IFERROR(_xll.qlIndexFixing(Index3M,H2797,TRUE,_xll.ohTrigger(RecalcTrigger,Trigger3M)),NA())</f>
        <v>8.9952210000979801E-3</v>
      </c>
      <c r="L2797" s="44">
        <f>IFERROR(_xll.qlIndexFixing(Index6M,$H2797,TRUE,_xll.ohTrigger(RecalcTrigger,Trigger6M)),NA())</f>
        <v>9.6140196392720013E-3</v>
      </c>
      <c r="M2797" s="183">
        <f>IFERROR(_xll.qlIndexFixing(Index1Y,$H2797,TRUE,_xll.ohTrigger(RecalcTrigger,Trigger1Y)),NA())</f>
        <v>9.4148103423769714E-3</v>
      </c>
      <c r="N2797" s="182">
        <f>IFERROR(_xll.qlIndexFixing(ONIndex1M,I2797,TRUE,_xll.ohTrigger(RecalcTrigger,Trigger1M)),NA())</f>
        <v>8.9265701799146058E-3</v>
      </c>
      <c r="O2797" s="44">
        <f>IFERROR(_xll.qlIndexFixing(ONIndex3M,I2797,TRUE,_xll.ohTrigger(RecalcTrigger,Trigger3M)),NA())</f>
        <v>9.0008988347456409E-3</v>
      </c>
      <c r="P2797" s="44">
        <f>IFERROR(_xll.qlIndexFixing(ONIndex6M,I2797,TRUE,_xll.ohTrigger(RecalcTrigger,Trigger6M)),NA())</f>
        <v>9.5067711653307185E-3</v>
      </c>
      <c r="Q2797" s="183">
        <f>IFERROR(_xll.qlIndexFixing(ONIndex1Y,I2797,TRUE,_xll.ohTrigger(RecalcTrigger,Trigger1Y)),NA())</f>
        <v>9.4201451941344772E-3</v>
      </c>
    </row>
    <row r="2798" spans="2:17" x14ac:dyDescent="0.2">
      <c r="B2798" s="39" t="s">
        <v>42</v>
      </c>
      <c r="D2798" s="42">
        <f>_xll.qlCalendarAdvance(Calendar,$D2797,B2798,"f",FALSE)</f>
        <v>59132</v>
      </c>
      <c r="E2798" s="177">
        <f>_xll.qlInterestRateIndexValueDate(IndexON,D2798)</f>
        <v>59132</v>
      </c>
      <c r="F2798" s="193">
        <f>IFERROR(_xll.qlIndexFixing(IndexON,D2798,TRUE,_xll.ohTrigger(RecalcTrigger,TriggerON)),NA())</f>
        <v>9.4383417885257614E-3</v>
      </c>
      <c r="H2798" s="42">
        <f>_xll.qlCalendarAdvance(Calendar,$H2797,B2798,"f",FALSE)</f>
        <v>59132</v>
      </c>
      <c r="I2798" s="177">
        <f>_xll.qlInterestRateIndexValueDate(Index1M,$H2798)</f>
        <v>59134</v>
      </c>
      <c r="J2798" s="182">
        <f>IFERROR(_xll.qlIndexFixing(Index1M,$H2798,TRUE,_xll.ohTrigger(RecalcTrigger,Trigger1M)),NA())</f>
        <v>8.9261876495702365E-3</v>
      </c>
      <c r="K2798" s="44">
        <f>IFERROR(_xll.qlIndexFixing(Index3M,H2798,TRUE,_xll.ohTrigger(RecalcTrigger,Trigger3M)),NA())</f>
        <v>8.9926382034318762E-3</v>
      </c>
      <c r="L2798" s="44">
        <f>IFERROR(_xll.qlIndexFixing(Index6M,$H2798,TRUE,_xll.ohTrigger(RecalcTrigger,Trigger6M)),NA())</f>
        <v>9.6208222102576249E-3</v>
      </c>
      <c r="M2798" s="183">
        <f>IFERROR(_xll.qlIndexFixing(Index1Y,$H2798,TRUE,_xll.ohTrigger(RecalcTrigger,Trigger1Y)),NA())</f>
        <v>9.4132052501330887E-3</v>
      </c>
      <c r="N2798" s="182">
        <f>IFERROR(_xll.qlIndexFixing(ONIndex1M,I2798,TRUE,_xll.ohTrigger(RecalcTrigger,Trigger1M)),NA())</f>
        <v>8.925077343819865E-3</v>
      </c>
      <c r="O2798" s="44">
        <f>IFERROR(_xll.qlIndexFixing(ONIndex3M,I2798,TRUE,_xll.ohTrigger(RecalcTrigger,Trigger3M)),NA())</f>
        <v>8.9980511104492678E-3</v>
      </c>
      <c r="P2798" s="44">
        <f>IFERROR(_xll.qlIndexFixing(ONIndex6M,I2798,TRUE,_xll.ohTrigger(RecalcTrigger,Trigger6M)),NA())</f>
        <v>9.5137764922892387E-3</v>
      </c>
      <c r="Q2798" s="183">
        <f>IFERROR(_xll.qlIndexFixing(ONIndex1Y,I2798,TRUE,_xll.ohTrigger(RecalcTrigger,Trigger1Y)),NA())</f>
        <v>9.417492674170802E-3</v>
      </c>
    </row>
    <row r="2799" spans="2:17" x14ac:dyDescent="0.2">
      <c r="B2799" s="39" t="s">
        <v>42</v>
      </c>
      <c r="D2799" s="42">
        <f>_xll.qlCalendarAdvance(Calendar,$D2798,B2799,"f",FALSE)</f>
        <v>59139</v>
      </c>
      <c r="E2799" s="177">
        <f>_xll.qlInterestRateIndexValueDate(IndexON,D2799)</f>
        <v>59139</v>
      </c>
      <c r="F2799" s="193">
        <f>IFERROR(_xll.qlIndexFixing(IndexON,D2799,TRUE,_xll.ohTrigger(RecalcTrigger,TriggerON)),NA())</f>
        <v>9.4383417884458254E-3</v>
      </c>
      <c r="H2799" s="42">
        <f>_xll.qlCalendarAdvance(Calendar,$H2798,B2799,"f",FALSE)</f>
        <v>59139</v>
      </c>
      <c r="I2799" s="177">
        <f>_xll.qlInterestRateIndexValueDate(Index1M,$H2799)</f>
        <v>59141</v>
      </c>
      <c r="J2799" s="182">
        <f>IFERROR(_xll.qlIndexFixing(Index1M,$H2799,TRUE,_xll.ohTrigger(RecalcTrigger,Trigger1M)),NA())</f>
        <v>8.9247872505154868E-3</v>
      </c>
      <c r="K2799" s="44">
        <f>IFERROR(_xll.qlIndexFixing(Index3M,H2799,TRUE,_xll.ohTrigger(RecalcTrigger,Trigger3M)),NA())</f>
        <v>8.9902223590323516E-3</v>
      </c>
      <c r="L2799" s="44">
        <f>IFERROR(_xll.qlIndexFixing(Index6M,$H2799,TRUE,_xll.ohTrigger(RecalcTrigger,Trigger6M)),NA())</f>
        <v>9.6282116150388855E-3</v>
      </c>
      <c r="M2799" s="183">
        <f>IFERROR(_xll.qlIndexFixing(Index1Y,$H2799,TRUE,_xll.ohTrigger(RecalcTrigger,Trigger1Y)),NA())</f>
        <v>9.4116429404342717E-3</v>
      </c>
      <c r="N2799" s="182">
        <f>IFERROR(_xll.qlIndexFixing(ONIndex1M,I2799,TRUE,_xll.ohTrigger(RecalcTrigger,Trigger1M)),NA())</f>
        <v>8.9236244937396236E-3</v>
      </c>
      <c r="O2799" s="44">
        <f>IFERROR(_xll.qlIndexFixing(ONIndex3M,I2799,TRUE,_xll.ohTrigger(RecalcTrigger,Trigger3M)),NA())</f>
        <v>8.9952487799216385E-3</v>
      </c>
      <c r="P2799" s="44">
        <f>IFERROR(_xll.qlIndexFixing(ONIndex6M,I2799,TRUE,_xll.ohTrigger(RecalcTrigger,Trigger6M)),NA())</f>
        <v>9.5207630696858558E-3</v>
      </c>
      <c r="Q2799" s="183">
        <f>IFERROR(_xll.qlIndexFixing(ONIndex1Y,I2799,TRUE,_xll.ohTrigger(RecalcTrigger,Trigger1Y)),NA())</f>
        <v>9.4148808164806752E-3</v>
      </c>
    </row>
    <row r="2800" spans="2:17" x14ac:dyDescent="0.2">
      <c r="B2800" s="39" t="s">
        <v>42</v>
      </c>
      <c r="D2800" s="42">
        <f>_xll.qlCalendarAdvance(Calendar,$D2799,B2800,"f",FALSE)</f>
        <v>59146</v>
      </c>
      <c r="E2800" s="177">
        <f>_xll.qlInterestRateIndexValueDate(IndexON,D2800)</f>
        <v>59146</v>
      </c>
      <c r="F2800" s="193">
        <f>IFERROR(_xll.qlIndexFixing(IndexON,D2800,TRUE,_xll.ohTrigger(RecalcTrigger,TriggerON)),NA())</f>
        <v>9.4383417884458254E-3</v>
      </c>
      <c r="H2800" s="42">
        <f>_xll.qlCalendarAdvance(Calendar,$H2799,B2800,"f",FALSE)</f>
        <v>59146</v>
      </c>
      <c r="I2800" s="177">
        <f>_xll.qlInterestRateIndexValueDate(Index1M,$H2800)</f>
        <v>59148</v>
      </c>
      <c r="J2800" s="182">
        <f>IFERROR(_xll.qlIndexFixing(Index1M,$H2800,TRUE,_xll.ohTrigger(RecalcTrigger,Trigger1M)),NA())</f>
        <v>8.9234394143253293E-3</v>
      </c>
      <c r="K2800" s="44">
        <f>IFERROR(_xll.qlIndexFixing(Index3M,H2800,TRUE,_xll.ohTrigger(RecalcTrigger,Trigger3M)),NA())</f>
        <v>8.9877250647836249E-3</v>
      </c>
      <c r="L2800" s="44">
        <f>IFERROR(_xll.qlIndexFixing(Index6M,$H2800,TRUE,_xll.ohTrigger(RecalcTrigger,Trigger6M)),NA())</f>
        <v>9.6349740111347278E-3</v>
      </c>
      <c r="M2800" s="183">
        <f>IFERROR(_xll.qlIndexFixing(Index1Y,$H2800,TRUE,_xll.ohTrigger(RecalcTrigger,Trigger1Y)),NA())</f>
        <v>9.4101234811442662E-3</v>
      </c>
      <c r="N2800" s="182">
        <f>IFERROR(_xll.qlIndexFixing(ONIndex1M,I2800,TRUE,_xll.ohTrigger(RecalcTrigger,Trigger1M)),NA())</f>
        <v>8.922211694901705E-3</v>
      </c>
      <c r="O2800" s="44">
        <f>IFERROR(_xll.qlIndexFixing(ONIndex3M,I2800,TRUE,_xll.ohTrigger(RecalcTrigger,Trigger3M)),NA())</f>
        <v>8.9924919192618802E-3</v>
      </c>
      <c r="P2800" s="44">
        <f>IFERROR(_xll.qlIndexFixing(ONIndex6M,I2800,TRUE,_xll.ohTrigger(RecalcTrigger,Trigger6M)),NA())</f>
        <v>9.527730846521365E-3</v>
      </c>
      <c r="Q2800" s="183">
        <f>IFERROR(_xll.qlIndexFixing(ONIndex1Y,I2800,TRUE,_xll.ohTrigger(RecalcTrigger,Trigger1Y)),NA())</f>
        <v>9.4123096883702573E-3</v>
      </c>
    </row>
    <row r="2801" spans="2:17" x14ac:dyDescent="0.2">
      <c r="B2801" s="39" t="s">
        <v>42</v>
      </c>
      <c r="D2801" s="42">
        <f>_xll.qlCalendarAdvance(Calendar,$D2800,B2801,"f",FALSE)</f>
        <v>59153</v>
      </c>
      <c r="E2801" s="177">
        <f>_xll.qlInterestRateIndexValueDate(IndexON,D2801)</f>
        <v>59153</v>
      </c>
      <c r="F2801" s="193">
        <f>IFERROR(_xll.qlIndexFixing(IndexON,D2801,TRUE,_xll.ohTrigger(RecalcTrigger,TriggerON)),NA())</f>
        <v>9.4383417884458254E-3</v>
      </c>
      <c r="H2801" s="42">
        <f>_xll.qlCalendarAdvance(Calendar,$H2800,B2801,"f",FALSE)</f>
        <v>59153</v>
      </c>
      <c r="I2801" s="177">
        <f>_xll.qlInterestRateIndexValueDate(Index1M,$H2801)</f>
        <v>59155</v>
      </c>
      <c r="J2801" s="182">
        <f>IFERROR(_xll.qlIndexFixing(Index1M,$H2801,TRUE,_xll.ohTrigger(RecalcTrigger,Trigger1M)),NA())</f>
        <v>8.9221318333942978E-3</v>
      </c>
      <c r="K2801" s="44">
        <f>IFERROR(_xll.qlIndexFixing(Index3M,H2801,TRUE,_xll.ohTrigger(RecalcTrigger,Trigger3M)),NA())</f>
        <v>8.9852738629767614E-3</v>
      </c>
      <c r="L2801" s="44">
        <f>IFERROR(_xll.qlIndexFixing(Index6M,$H2801,TRUE,_xll.ohTrigger(RecalcTrigger,Trigger6M)),NA())</f>
        <v>9.6417168535439871E-3</v>
      </c>
      <c r="M2801" s="183">
        <f>IFERROR(_xll.qlIndexFixing(Index1Y,$H2801,TRUE,_xll.ohTrigger(RecalcTrigger,Trigger1Y)),NA())</f>
        <v>9.4086469401314116E-3</v>
      </c>
      <c r="N2801" s="182">
        <f>IFERROR(_xll.qlIndexFixing(ONIndex1M,I2801,TRUE,_xll.ohTrigger(RecalcTrigger,Trigger1M)),NA())</f>
        <v>8.9208390129336124E-3</v>
      </c>
      <c r="O2801" s="44">
        <f>IFERROR(_xll.qlIndexFixing(ONIndex3M,I2801,TRUE,_xll.ohTrigger(RecalcTrigger,Trigger3M)),NA())</f>
        <v>8.9897806051286722E-3</v>
      </c>
      <c r="P2801" s="44">
        <f>IFERROR(_xll.qlIndexFixing(ONIndex6M,I2801,TRUE,_xll.ohTrigger(RecalcTrigger,Trigger6M)),NA())</f>
        <v>9.5346797716366893E-3</v>
      </c>
      <c r="Q2801" s="183">
        <f>IFERROR(_xll.qlIndexFixing(ONIndex1Y,I2801,TRUE,_xll.ohTrigger(RecalcTrigger,Trigger1Y)),NA())</f>
        <v>9.409779357305581E-3</v>
      </c>
    </row>
    <row r="2802" spans="2:17" x14ac:dyDescent="0.2">
      <c r="B2802" s="39" t="s">
        <v>42</v>
      </c>
      <c r="D2802" s="42">
        <f>_xll.qlCalendarAdvance(Calendar,$D2801,B2802,"f",FALSE)</f>
        <v>59160</v>
      </c>
      <c r="E2802" s="177">
        <f>_xll.qlInterestRateIndexValueDate(IndexON,D2802)</f>
        <v>59160</v>
      </c>
      <c r="F2802" s="193">
        <f>IFERROR(_xll.qlIndexFixing(IndexON,D2802,TRUE,_xll.ohTrigger(RecalcTrigger,TriggerON)),NA())</f>
        <v>9.4383417885257614E-3</v>
      </c>
      <c r="H2802" s="42">
        <f>_xll.qlCalendarAdvance(Calendar,$H2801,B2802,"f",FALSE)</f>
        <v>59160</v>
      </c>
      <c r="I2802" s="177">
        <f>_xll.qlInterestRateIndexValueDate(Index1M,$H2802)</f>
        <v>59162</v>
      </c>
      <c r="J2802" s="182">
        <f>IFERROR(_xll.qlIndexFixing(Index1M,$H2802,TRUE,_xll.ohTrigger(RecalcTrigger,Trigger1M)),NA())</f>
        <v>8.9208645731675418E-3</v>
      </c>
      <c r="K2802" s="44">
        <f>IFERROR(_xll.qlIndexFixing(Index3M,H2802,TRUE,_xll.ohTrigger(RecalcTrigger,Trigger3M)),NA())</f>
        <v>8.9828688301434312E-3</v>
      </c>
      <c r="L2802" s="44">
        <f>IFERROR(_xll.qlIndexFixing(Index6M,$H2802,TRUE,_xll.ohTrigger(RecalcTrigger,Trigger6M)),NA())</f>
        <v>9.6484400907975061E-3</v>
      </c>
      <c r="M2802" s="183">
        <f>IFERROR(_xll.qlIndexFixing(Index1Y,$H2802,TRUE,_xll.ohTrigger(RecalcTrigger,Trigger1Y)),NA())</f>
        <v>9.4072133852699628E-3</v>
      </c>
      <c r="N2802" s="182">
        <f>IFERROR(_xll.qlIndexFixing(ONIndex1M,I2802,TRUE,_xll.ohTrigger(RecalcTrigger,Trigger1M)),NA())</f>
        <v>8.9193194399861397E-3</v>
      </c>
      <c r="O2802" s="44">
        <f>IFERROR(_xll.qlIndexFixing(ONIndex3M,I2802,TRUE,_xll.ohTrigger(RecalcTrigger,Trigger3M)),NA())</f>
        <v>8.9867378296570877E-3</v>
      </c>
      <c r="P2802" s="44">
        <f>IFERROR(_xll.qlIndexFixing(ONIndex6M,I2802,TRUE,_xll.ohTrigger(RecalcTrigger,Trigger6M)),NA())</f>
        <v>9.5425982512686858E-3</v>
      </c>
      <c r="Q2802" s="183">
        <f>IFERROR(_xll.qlIndexFixing(ONIndex1Y,I2802,TRUE,_xll.ohTrigger(RecalcTrigger,Trigger1Y)),NA())</f>
        <v>9.4069375927219312E-3</v>
      </c>
    </row>
    <row r="2803" spans="2:17" x14ac:dyDescent="0.2">
      <c r="B2803" s="39" t="s">
        <v>42</v>
      </c>
      <c r="D2803" s="42">
        <f>_xll.qlCalendarAdvance(Calendar,$D2802,B2803,"f",FALSE)</f>
        <v>59167</v>
      </c>
      <c r="E2803" s="177">
        <f>_xll.qlInterestRateIndexValueDate(IndexON,D2803)</f>
        <v>59167</v>
      </c>
      <c r="F2803" s="193">
        <f>IFERROR(_xll.qlIndexFixing(IndexON,D2803,TRUE,_xll.ohTrigger(RecalcTrigger,TriggerON)),NA())</f>
        <v>9.4383417885257614E-3</v>
      </c>
      <c r="H2803" s="42">
        <f>_xll.qlCalendarAdvance(Calendar,$H2802,B2803,"f",FALSE)</f>
        <v>59167</v>
      </c>
      <c r="I2803" s="177">
        <f>_xll.qlInterestRateIndexValueDate(Index1M,$H2803)</f>
        <v>59169</v>
      </c>
      <c r="J2803" s="182">
        <f>IFERROR(_xll.qlIndexFixing(Index1M,$H2803,TRUE,_xll.ohTrigger(RecalcTrigger,Trigger1M)),NA())</f>
        <v>8.9196376990802184E-3</v>
      </c>
      <c r="K2803" s="44">
        <f>IFERROR(_xll.qlIndexFixing(Index3M,H2803,TRUE,_xll.ohTrigger(RecalcTrigger,Trigger3M)),NA())</f>
        <v>8.9805100428073104E-3</v>
      </c>
      <c r="L2803" s="44">
        <f>IFERROR(_xll.qlIndexFixing(Index6M,$H2803,TRUE,_xll.ohTrigger(RecalcTrigger,Trigger6M)),NA())</f>
        <v>9.6551436714265634E-3</v>
      </c>
      <c r="M2803" s="183">
        <f>IFERROR(_xll.qlIndexFixing(Index1Y,$H2803,TRUE,_xll.ohTrigger(RecalcTrigger,Trigger1Y)),NA())</f>
        <v>9.405822884438992E-3</v>
      </c>
      <c r="N2803" s="182">
        <f>IFERROR(_xll.qlIndexFixing(ONIndex1M,I2803,TRUE,_xll.ohTrigger(RecalcTrigger,Trigger1M)),NA())</f>
        <v>8.9182142607580062E-3</v>
      </c>
      <c r="O2803" s="44">
        <f>IFERROR(_xll.qlIndexFixing(ONIndex3M,I2803,TRUE,_xll.ohTrigger(RecalcTrigger,Trigger3M)),NA())</f>
        <v>8.984494922197328E-3</v>
      </c>
      <c r="P2803" s="44">
        <f>IFERROR(_xll.qlIndexFixing(ONIndex6M,I2803,TRUE,_xll.ohTrigger(RecalcTrigger,Trigger6M)),NA())</f>
        <v>9.548520862949772E-3</v>
      </c>
      <c r="Q2803" s="183">
        <f>IFERROR(_xll.qlIndexFixing(ONIndex1Y,I2803,TRUE,_xll.ohTrigger(RecalcTrigger,Trigger1Y)),NA())</f>
        <v>9.4048413564173927E-3</v>
      </c>
    </row>
    <row r="2804" spans="2:17" x14ac:dyDescent="0.2">
      <c r="B2804" s="39" t="s">
        <v>42</v>
      </c>
      <c r="D2804" s="42">
        <f>_xll.qlCalendarAdvance(Calendar,$D2803,B2804,"f",FALSE)</f>
        <v>59174</v>
      </c>
      <c r="E2804" s="177">
        <f>_xll.qlInterestRateIndexValueDate(IndexON,D2804)</f>
        <v>59174</v>
      </c>
      <c r="F2804" s="193">
        <f>IFERROR(_xll.qlIndexFixing(IndexON,D2804,TRUE,_xll.ohTrigger(RecalcTrigger,TriggerON)),NA())</f>
        <v>9.4383417884458254E-3</v>
      </c>
      <c r="H2804" s="42">
        <f>_xll.qlCalendarAdvance(Calendar,$H2803,B2804,"f",FALSE)</f>
        <v>59174</v>
      </c>
      <c r="I2804" s="177">
        <f>_xll.qlInterestRateIndexValueDate(Index1M,$H2804)</f>
        <v>59176</v>
      </c>
      <c r="J2804" s="182">
        <f>IFERROR(_xll.qlIndexFixing(Index1M,$H2804,TRUE,_xll.ohTrigger(RecalcTrigger,Trigger1M)),NA())</f>
        <v>8.918451276572481E-3</v>
      </c>
      <c r="K2804" s="44">
        <f>IFERROR(_xll.qlIndexFixing(Index3M,H2804,TRUE,_xll.ohTrigger(RecalcTrigger,Trigger3M)),NA())</f>
        <v>8.9781975775062861E-3</v>
      </c>
      <c r="L2804" s="44">
        <f>IFERROR(_xll.qlIndexFixing(Index6M,$H2804,TRUE,_xll.ohTrigger(RecalcTrigger,Trigger6M)),NA())</f>
        <v>9.6612274545178709E-3</v>
      </c>
      <c r="M2804" s="183">
        <f>IFERROR(_xll.qlIndexFixing(Index1Y,$H2804,TRUE,_xll.ohTrigger(RecalcTrigger,Trigger1Y)),NA())</f>
        <v>9.4044755055221699E-3</v>
      </c>
      <c r="N2804" s="182">
        <f>IFERROR(_xll.qlIndexFixing(ONIndex1M,I2804,TRUE,_xll.ohTrigger(RecalcTrigger,Trigger1M)),NA())</f>
        <v>8.9169623214058191E-3</v>
      </c>
      <c r="O2804" s="44">
        <f>IFERROR(_xll.qlIndexFixing(ONIndex3M,I2804,TRUE,_xll.ohTrigger(RecalcTrigger,Trigger3M)),NA())</f>
        <v>8.9819207059171902E-3</v>
      </c>
      <c r="P2804" s="44">
        <f>IFERROR(_xll.qlIndexFixing(ONIndex6M,I2804,TRUE,_xll.ohTrigger(RecalcTrigger,Trigger6M)),NA())</f>
        <v>9.5554129270691845E-3</v>
      </c>
      <c r="Q2804" s="183">
        <f>IFERROR(_xll.qlIndexFixing(ONIndex1Y,I2804,TRUE,_xll.ohTrigger(RecalcTrigger,Trigger1Y)),NA())</f>
        <v>9.402433821206202E-3</v>
      </c>
    </row>
    <row r="2805" spans="2:17" x14ac:dyDescent="0.2">
      <c r="B2805" s="39" t="s">
        <v>42</v>
      </c>
      <c r="D2805" s="42">
        <f>_xll.qlCalendarAdvance(Calendar,$D2804,B2805,"f",FALSE)</f>
        <v>59181</v>
      </c>
      <c r="E2805" s="177">
        <f>_xll.qlInterestRateIndexValueDate(IndexON,D2805)</f>
        <v>59181</v>
      </c>
      <c r="F2805" s="193">
        <f>IFERROR(_xll.qlIndexFixing(IndexON,D2805,TRUE,_xll.ohTrigger(RecalcTrigger,TriggerON)),NA())</f>
        <v>9.4383417885257614E-3</v>
      </c>
      <c r="H2805" s="42">
        <f>_xll.qlCalendarAdvance(Calendar,$H2804,B2805,"f",FALSE)</f>
        <v>59181</v>
      </c>
      <c r="I2805" s="177">
        <f>_xll.qlInterestRateIndexValueDate(Index1M,$H2805)</f>
        <v>59183</v>
      </c>
      <c r="J2805" s="182">
        <f>IFERROR(_xll.qlIndexFixing(Index1M,$H2805,TRUE,_xll.ohTrigger(RecalcTrigger,Trigger1M)),NA())</f>
        <v>8.917305371086981E-3</v>
      </c>
      <c r="K2805" s="44">
        <f>IFERROR(_xll.qlIndexFixing(Index3M,H2805,TRUE,_xll.ohTrigger(RecalcTrigger,Trigger3M)),NA())</f>
        <v>8.9759315107675874E-3</v>
      </c>
      <c r="L2805" s="44">
        <f>IFERROR(_xll.qlIndexFixing(Index6M,$H2805,TRUE,_xll.ohTrigger(RecalcTrigger,Trigger6M)),NA())</f>
        <v>9.6678928179366411E-3</v>
      </c>
      <c r="M2805" s="183">
        <f>IFERROR(_xll.qlIndexFixing(Index1Y,$H2805,TRUE,_xll.ohTrigger(RecalcTrigger,Trigger1Y)),NA())</f>
        <v>9.4031713164095202E-3</v>
      </c>
      <c r="N2805" s="182">
        <f>IFERROR(_xll.qlIndexFixing(ONIndex1M,I2805,TRUE,_xll.ohTrigger(RecalcTrigger,Trigger1M)),NA())</f>
        <v>8.9157507605541753E-3</v>
      </c>
      <c r="O2805" s="44">
        <f>IFERROR(_xll.qlIndexFixing(ONIndex3M,I2805,TRUE,_xll.ohTrigger(RecalcTrigger,Trigger3M)),NA())</f>
        <v>8.9793923422387678E-3</v>
      </c>
      <c r="P2805" s="44">
        <f>IFERROR(_xll.qlIndexFixing(ONIndex6M,I2805,TRUE,_xll.ohTrigger(RecalcTrigger,Trigger6M)),NA())</f>
        <v>9.5622859354715928E-3</v>
      </c>
      <c r="Q2805" s="183">
        <f>IFERROR(_xll.qlIndexFixing(ONIndex1Y,I2805,TRUE,_xll.ohTrigger(RecalcTrigger,Trigger1Y)),NA())</f>
        <v>9.4000673527450118E-3</v>
      </c>
    </row>
    <row r="2806" spans="2:17" x14ac:dyDescent="0.2">
      <c r="B2806" s="39" t="s">
        <v>42</v>
      </c>
      <c r="D2806" s="42">
        <f>_xll.qlCalendarAdvance(Calendar,$D2805,B2806,"f",FALSE)</f>
        <v>59188</v>
      </c>
      <c r="E2806" s="177">
        <f>_xll.qlInterestRateIndexValueDate(IndexON,D2806)</f>
        <v>59188</v>
      </c>
      <c r="F2806" s="193">
        <f>IFERROR(_xll.qlIndexFixing(IndexON,D2806,TRUE,_xll.ohTrigger(RecalcTrigger,TriggerON)),NA())</f>
        <v>9.4383417885257614E-3</v>
      </c>
      <c r="H2806" s="42">
        <f>_xll.qlCalendarAdvance(Calendar,$H2805,B2806,"f",FALSE)</f>
        <v>59188</v>
      </c>
      <c r="I2806" s="177">
        <f>_xll.qlInterestRateIndexValueDate(Index1M,$H2806)</f>
        <v>59190</v>
      </c>
      <c r="J2806" s="182">
        <f>IFERROR(_xll.qlIndexFixing(Index1M,$H2806,TRUE,_xll.ohTrigger(RecalcTrigger,Trigger1M)),NA())</f>
        <v>8.9162000480638715E-3</v>
      </c>
      <c r="K2806" s="44">
        <f>IFERROR(_xll.qlIndexFixing(Index3M,H2806,TRUE,_xll.ohTrigger(RecalcTrigger,Trigger3M)),NA())</f>
        <v>8.9737119191291015E-3</v>
      </c>
      <c r="L2806" s="44">
        <f>IFERROR(_xll.qlIndexFixing(Index6M,$H2806,TRUE,_xll.ohTrigger(RecalcTrigger,Trigger6M)),NA())</f>
        <v>9.6745383744103759E-3</v>
      </c>
      <c r="M2806" s="183">
        <f>IFERROR(_xll.qlIndexFixing(Index1Y,$H2806,TRUE,_xll.ohTrigger(RecalcTrigger,Trigger1Y)),NA())</f>
        <v>9.4019103849958818E-3</v>
      </c>
      <c r="N2806" s="182">
        <f>IFERROR(_xll.qlIndexFixing(ONIndex1M,I2806,TRUE,_xll.ohTrigger(RecalcTrigger,Trigger1M)),NA())</f>
        <v>8.9145796431910895E-3</v>
      </c>
      <c r="O2806" s="44">
        <f>IFERROR(_xll.qlIndexFixing(ONIndex3M,I2806,TRUE,_xll.ohTrigger(RecalcTrigger,Trigger3M)),NA())</f>
        <v>8.9769099071812519E-3</v>
      </c>
      <c r="P2806" s="44">
        <f>IFERROR(_xll.qlIndexFixing(ONIndex6M,I2806,TRUE,_xll.ohTrigger(RecalcTrigger,Trigger6M)),NA())</f>
        <v>9.5691398372377279E-3</v>
      </c>
      <c r="Q2806" s="183">
        <f>IFERROR(_xll.qlIndexFixing(ONIndex1Y,I2806,TRUE,_xll.ohTrigger(RecalcTrigger,Trigger1Y)),NA())</f>
        <v>9.3977420185797911E-3</v>
      </c>
    </row>
    <row r="2807" spans="2:17" x14ac:dyDescent="0.2">
      <c r="B2807" s="39" t="s">
        <v>42</v>
      </c>
      <c r="D2807" s="42">
        <f>_xll.qlCalendarAdvance(Calendar,$D2806,B2807,"f",FALSE)</f>
        <v>59195</v>
      </c>
      <c r="E2807" s="177">
        <f>_xll.qlInterestRateIndexValueDate(IndexON,D2807)</f>
        <v>59195</v>
      </c>
      <c r="F2807" s="193">
        <f>IFERROR(_xll.qlIndexFixing(IndexON,D2807,TRUE,_xll.ohTrigger(RecalcTrigger,TriggerON)),NA())</f>
        <v>9.4383417885257614E-3</v>
      </c>
      <c r="H2807" s="42">
        <f>_xll.qlCalendarAdvance(Calendar,$H2806,B2807,"f",FALSE)</f>
        <v>59195</v>
      </c>
      <c r="I2807" s="177">
        <f>_xll.qlInterestRateIndexValueDate(Index1M,$H2807)</f>
        <v>59197</v>
      </c>
      <c r="J2807" s="182">
        <f>IFERROR(_xll.qlIndexFixing(Index1M,$H2807,TRUE,_xll.ohTrigger(RecalcTrigger,Trigger1M)),NA())</f>
        <v>8.9151353729433058E-3</v>
      </c>
      <c r="K2807" s="44">
        <f>IFERROR(_xll.qlIndexFixing(Index3M,H2807,TRUE,_xll.ohTrigger(RecalcTrigger,Trigger3M)),NA())</f>
        <v>8.97153887912161E-3</v>
      </c>
      <c r="L2807" s="44">
        <f>IFERROR(_xll.qlIndexFixing(Index6M,$H2807,TRUE,_xll.ohTrigger(RecalcTrigger,Trigger6M)),NA())</f>
        <v>9.6811640724721801E-3</v>
      </c>
      <c r="M2807" s="183">
        <f>IFERROR(_xll.qlIndexFixing(Index1Y,$H2807,TRUE,_xll.ohTrigger(RecalcTrigger,Trigger1Y)),NA())</f>
        <v>9.4006927791806943E-3</v>
      </c>
      <c r="N2807" s="182">
        <f>IFERROR(_xll.qlIndexFixing(ONIndex1M,I2807,TRUE,_xll.ohTrigger(RecalcTrigger,Trigger1M)),NA())</f>
        <v>8.9134490352638096E-3</v>
      </c>
      <c r="O2807" s="44">
        <f>IFERROR(_xll.qlIndexFixing(ONIndex3M,I2807,TRUE,_xll.ohTrigger(RecalcTrigger,Trigger3M)),NA())</f>
        <v>8.9744734771635137E-3</v>
      </c>
      <c r="P2807" s="44">
        <f>IFERROR(_xll.qlIndexFixing(ONIndex6M,I2807,TRUE,_xll.ohTrigger(RecalcTrigger,Trigger6M)),NA())</f>
        <v>9.5759745812085129E-3</v>
      </c>
      <c r="Q2807" s="183">
        <f>IFERROR(_xll.qlIndexFixing(ONIndex1Y,I2807,TRUE,_xll.ohTrigger(RecalcTrigger,Trigger1Y)),NA())</f>
        <v>9.3954578859367643E-3</v>
      </c>
    </row>
    <row r="2808" spans="2:17" x14ac:dyDescent="0.2">
      <c r="B2808" s="39" t="s">
        <v>42</v>
      </c>
      <c r="D2808" s="42">
        <f>_xll.qlCalendarAdvance(Calendar,$D2807,B2808,"f",FALSE)</f>
        <v>59202</v>
      </c>
      <c r="E2808" s="177">
        <f>_xll.qlInterestRateIndexValueDate(IndexON,D2808)</f>
        <v>59202</v>
      </c>
      <c r="F2808" s="193">
        <f>IFERROR(_xll.qlIndexFixing(IndexON,D2808,TRUE,_xll.ohTrigger(RecalcTrigger,TriggerON)),NA())</f>
        <v>9.4383417884458254E-3</v>
      </c>
      <c r="H2808" s="42">
        <f>_xll.qlCalendarAdvance(Calendar,$H2807,B2808,"f",FALSE)</f>
        <v>59202</v>
      </c>
      <c r="I2808" s="177">
        <f>_xll.qlInterestRateIndexValueDate(Index1M,$H2808)</f>
        <v>59204</v>
      </c>
      <c r="J2808" s="182">
        <f>IFERROR(_xll.qlIndexFixing(Index1M,$H2808,TRUE,_xll.ohTrigger(RecalcTrigger,Trigger1M)),NA())</f>
        <v>8.9139501463278824E-3</v>
      </c>
      <c r="K2808" s="44">
        <f>IFERROR(_xll.qlIndexFixing(Index3M,H2808,TRUE,_xll.ohTrigger(RecalcTrigger,Trigger3M)),NA())</f>
        <v>8.969444042082074E-3</v>
      </c>
      <c r="L2808" s="44">
        <f>IFERROR(_xll.qlIndexFixing(Index6M,$H2808,TRUE,_xll.ohTrigger(RecalcTrigger,Trigger6M)),NA())</f>
        <v>9.6877698606564807E-3</v>
      </c>
      <c r="M2808" s="183">
        <f>IFERROR(_xll.qlIndexFixing(Index1Y,$H2808,TRUE,_xll.ohTrigger(RecalcTrigger,Trigger1Y)),NA())</f>
        <v>9.3995185668697481E-3</v>
      </c>
      <c r="N2808" s="182">
        <f>IFERROR(_xll.qlIndexFixing(ONIndex1M,I2808,TRUE,_xll.ohTrigger(RecalcTrigger,Trigger1M)),NA())</f>
        <v>8.9123590018402865E-3</v>
      </c>
      <c r="O2808" s="44">
        <f>IFERROR(_xll.qlIndexFixing(ONIndex3M,I2808,TRUE,_xll.ohTrigger(RecalcTrigger,Trigger3M)),NA())</f>
        <v>8.9720831287642966E-3</v>
      </c>
      <c r="P2808" s="44">
        <f>IFERROR(_xll.qlIndexFixing(ONIndex6M,I2808,TRUE,_xll.ohTrigger(RecalcTrigger,Trigger6M)),NA())</f>
        <v>9.5827901162248708E-3</v>
      </c>
      <c r="Q2808" s="183">
        <f>IFERROR(_xll.qlIndexFixing(ONIndex1Y,I2808,TRUE,_xll.ohTrigger(RecalcTrigger,Trigger1Y)),NA())</f>
        <v>9.3932150224418365E-3</v>
      </c>
    </row>
    <row r="2809" spans="2:17" x14ac:dyDescent="0.2">
      <c r="B2809" s="39" t="s">
        <v>42</v>
      </c>
      <c r="D2809" s="42">
        <f>_xll.qlCalendarAdvance(Calendar,$D2808,B2809,"f",FALSE)</f>
        <v>59209</v>
      </c>
      <c r="E2809" s="177">
        <f>_xll.qlInterestRateIndexValueDate(IndexON,D2809)</f>
        <v>59209</v>
      </c>
      <c r="F2809" s="193">
        <f>IFERROR(_xll.qlIndexFixing(IndexON,D2809,TRUE,_xll.ohTrigger(RecalcTrigger,TriggerON)),NA())</f>
        <v>9.4383417885257614E-3</v>
      </c>
      <c r="H2809" s="42">
        <f>_xll.qlCalendarAdvance(Calendar,$H2808,B2809,"f",FALSE)</f>
        <v>59209</v>
      </c>
      <c r="I2809" s="177">
        <f>_xll.qlInterestRateIndexValueDate(Index1M,$H2809)</f>
        <v>59211</v>
      </c>
      <c r="J2809" s="182">
        <f>IFERROR(_xll.qlIndexFixing(Index1M,$H2809,TRUE,_xll.ohTrigger(RecalcTrigger,Trigger1M)),NA())</f>
        <v>8.9129553907071491E-3</v>
      </c>
      <c r="K2809" s="44">
        <f>IFERROR(_xll.qlIndexFixing(Index3M,H2809,TRUE,_xll.ohTrigger(RecalcTrigger,Trigger3M)),NA())</f>
        <v>8.9673610365450292E-3</v>
      </c>
      <c r="L2809" s="44">
        <f>IFERROR(_xll.qlIndexFixing(Index6M,$H2809,TRUE,_xll.ohTrigger(RecalcTrigger,Trigger6M)),NA())</f>
        <v>9.6943556874950557E-3</v>
      </c>
      <c r="M2809" s="183">
        <f>IFERROR(_xll.qlIndexFixing(Index1Y,$H2809,TRUE,_xll.ohTrigger(RecalcTrigger,Trigger1Y)),NA())</f>
        <v>9.3983878159732154E-3</v>
      </c>
      <c r="N2809" s="182">
        <f>IFERROR(_xll.qlIndexFixing(ONIndex1M,I2809,TRUE,_xll.ohTrigger(RecalcTrigger,Trigger1M)),NA())</f>
        <v>8.9113096083881516E-3</v>
      </c>
      <c r="O2809" s="44">
        <f>IFERROR(_xll.qlIndexFixing(ONIndex3M,I2809,TRUE,_xll.ohTrigger(RecalcTrigger,Trigger3M)),NA())</f>
        <v>8.9697389383225357E-3</v>
      </c>
      <c r="P2809" s="44">
        <f>IFERROR(_xll.qlIndexFixing(ONIndex6M,I2809,TRUE,_xll.ohTrigger(RecalcTrigger,Trigger6M)),NA())</f>
        <v>9.5895863914474688E-3</v>
      </c>
      <c r="Q2809" s="183">
        <f>IFERROR(_xll.qlIndexFixing(ONIndex1Y,I2809,TRUE,_xll.ohTrigger(RecalcTrigger,Trigger1Y)),NA())</f>
        <v>9.3910134954011681E-3</v>
      </c>
    </row>
    <row r="2810" spans="2:17" x14ac:dyDescent="0.2">
      <c r="B2810" s="39" t="s">
        <v>42</v>
      </c>
      <c r="D2810" s="42">
        <f>_xll.qlCalendarAdvance(Calendar,$D2809,B2810,"f",FALSE)</f>
        <v>59216</v>
      </c>
      <c r="E2810" s="177">
        <f>_xll.qlInterestRateIndexValueDate(IndexON,D2810)</f>
        <v>59216</v>
      </c>
      <c r="F2810" s="193">
        <f>IFERROR(_xll.qlIndexFixing(IndexON,D2810,TRUE,_xll.ohTrigger(RecalcTrigger,TriggerON)),NA())</f>
        <v>9.4383417885257614E-3</v>
      </c>
      <c r="H2810" s="42">
        <f>_xll.qlCalendarAdvance(Calendar,$H2809,B2810,"f",FALSE)</f>
        <v>59216</v>
      </c>
      <c r="I2810" s="177">
        <f>_xll.qlInterestRateIndexValueDate(Index1M,$H2810)</f>
        <v>59218</v>
      </c>
      <c r="J2810" s="182">
        <f>IFERROR(_xll.qlIndexFixing(Index1M,$H2810,TRUE,_xll.ohTrigger(RecalcTrigger,Trigger1M)),NA())</f>
        <v>8.9120014565640428E-3</v>
      </c>
      <c r="K2810" s="44">
        <f>IFERROR(_xll.qlIndexFixing(Index3M,H2810,TRUE,_xll.ohTrigger(RecalcTrigger,Trigger3M)),NA())</f>
        <v>8.9653248056146429E-3</v>
      </c>
      <c r="L2810" s="44">
        <f>IFERROR(_xll.qlIndexFixing(Index6M,$H2810,TRUE,_xll.ohTrigger(RecalcTrigger,Trigger6M)),NA())</f>
        <v>9.7009215015227742E-3</v>
      </c>
      <c r="M2810" s="183">
        <f>IFERROR(_xll.qlIndexFixing(Index1Y,$H2810,TRUE,_xll.ohTrigger(RecalcTrigger,Trigger1Y)),NA())</f>
        <v>9.3973005944076177E-3</v>
      </c>
      <c r="N2810" s="182">
        <f>IFERROR(_xll.qlIndexFixing(ONIndex1M,I2810,TRUE,_xll.ohTrigger(RecalcTrigger,Trigger1M)),NA())</f>
        <v>8.9103009202951E-3</v>
      </c>
      <c r="O2810" s="44">
        <f>IFERROR(_xll.qlIndexFixing(ONIndex3M,I2810,TRUE,_xll.ohTrigger(RecalcTrigger,Trigger3M)),NA())</f>
        <v>8.9674409823370382E-3</v>
      </c>
      <c r="P2810" s="44">
        <f>IFERROR(_xll.qlIndexFixing(ONIndex6M,I2810,TRUE,_xll.ohTrigger(RecalcTrigger,Trigger6M)),NA())</f>
        <v>9.5963633558771022E-3</v>
      </c>
      <c r="Q2810" s="183">
        <f>IFERROR(_xll.qlIndexFixing(ONIndex1Y,I2810,TRUE,_xll.ohTrigger(RecalcTrigger,Trigger1Y)),NA())</f>
        <v>9.388853372200856E-3</v>
      </c>
    </row>
    <row r="2811" spans="2:17" x14ac:dyDescent="0.2">
      <c r="B2811" s="39" t="s">
        <v>42</v>
      </c>
      <c r="D2811" s="42">
        <f>_xll.qlCalendarAdvance(Calendar,$D2810,B2811,"f",FALSE)</f>
        <v>59223</v>
      </c>
      <c r="E2811" s="177">
        <f>_xll.qlInterestRateIndexValueDate(IndexON,D2811)</f>
        <v>59223</v>
      </c>
      <c r="F2811" s="193">
        <f>IFERROR(_xll.qlIndexFixing(IndexON,D2811,TRUE,_xll.ohTrigger(RecalcTrigger,TriggerON)),NA())</f>
        <v>9.4383417884458254E-3</v>
      </c>
      <c r="H2811" s="42">
        <f>_xll.qlCalendarAdvance(Calendar,$H2810,B2811,"f",FALSE)</f>
        <v>59223</v>
      </c>
      <c r="I2811" s="177">
        <f>_xll.qlInterestRateIndexValueDate(Index1M,$H2811)</f>
        <v>59225</v>
      </c>
      <c r="J2811" s="182">
        <f>IFERROR(_xll.qlIndexFixing(Index1M,$H2811,TRUE,_xll.ohTrigger(RecalcTrigger,Trigger1M)),NA())</f>
        <v>8.9110884093347911E-3</v>
      </c>
      <c r="K2811" s="44">
        <f>IFERROR(_xll.qlIndexFixing(Index3M,H2811,TRUE,_xll.ohTrigger(RecalcTrigger,Trigger3M)),NA())</f>
        <v>8.9633354258301413E-3</v>
      </c>
      <c r="L2811" s="44">
        <f>IFERROR(_xll.qlIndexFixing(Index6M,$H2811,TRUE,_xll.ohTrigger(RecalcTrigger,Trigger6M)),NA())</f>
        <v>9.7074672512727396E-3</v>
      </c>
      <c r="M2811" s="183">
        <f>IFERROR(_xll.qlIndexFixing(Index1Y,$H2811,TRUE,_xll.ohTrigger(RecalcTrigger,Trigger1Y)),NA())</f>
        <v>9.3962569700942935E-3</v>
      </c>
      <c r="N2811" s="182">
        <f>IFERROR(_xll.qlIndexFixing(ONIndex1M,I2811,TRUE,_xll.ohTrigger(RecalcTrigger,Trigger1M)),NA())</f>
        <v>8.9093330028688911E-3</v>
      </c>
      <c r="O2811" s="44">
        <f>IFERROR(_xll.qlIndexFixing(ONIndex3M,I2811,TRUE,_xll.ohTrigger(RecalcTrigger,Trigger3M)),NA())</f>
        <v>8.9651893373865477E-3</v>
      </c>
      <c r="P2811" s="44">
        <f>IFERROR(_xll.qlIndexFixing(ONIndex6M,I2811,TRUE,_xll.ohTrigger(RecalcTrigger,Trigger6M)),NA())</f>
        <v>9.60312095843463E-3</v>
      </c>
      <c r="Q2811" s="183">
        <f>IFERROR(_xll.qlIndexFixing(ONIndex1Y,I2811,TRUE,_xll.ohTrigger(RecalcTrigger,Trigger1Y)),NA())</f>
        <v>9.3867347202269968E-3</v>
      </c>
    </row>
    <row r="2812" spans="2:17" x14ac:dyDescent="0.2">
      <c r="B2812" s="39" t="s">
        <v>42</v>
      </c>
      <c r="D2812" s="42">
        <f>_xll.qlCalendarAdvance(Calendar,$D2811,B2812,"f",FALSE)</f>
        <v>59230</v>
      </c>
      <c r="E2812" s="177">
        <f>_xll.qlInterestRateIndexValueDate(IndexON,D2812)</f>
        <v>59230</v>
      </c>
      <c r="F2812" s="193">
        <f>IFERROR(_xll.qlIndexFixing(IndexON,D2812,TRUE,_xll.ohTrigger(RecalcTrigger,TriggerON)),NA())</f>
        <v>9.4383417884458254E-3</v>
      </c>
      <c r="H2812" s="42">
        <f>_xll.qlCalendarAdvance(Calendar,$H2811,B2812,"f",FALSE)</f>
        <v>59230</v>
      </c>
      <c r="I2812" s="177">
        <f>_xll.qlInterestRateIndexValueDate(Index1M,$H2812)</f>
        <v>59232</v>
      </c>
      <c r="J2812" s="182">
        <f>IFERROR(_xll.qlIndexFixing(Index1M,$H2812,TRUE,_xll.ohTrigger(RecalcTrigger,Trigger1M)),NA())</f>
        <v>8.9104240063164752E-3</v>
      </c>
      <c r="K2812" s="44">
        <f>IFERROR(_xll.qlIndexFixing(Index3M,H2812,TRUE,_xll.ohTrigger(RecalcTrigger,Trigger3M)),NA())</f>
        <v>8.9613389005693354E-3</v>
      </c>
      <c r="L2812" s="44">
        <f>IFERROR(_xll.qlIndexFixing(Index6M,$H2812,TRUE,_xll.ohTrigger(RecalcTrigger,Trigger6M)),NA())</f>
        <v>9.7169416171851986E-3</v>
      </c>
      <c r="M2812" s="183">
        <f>IFERROR(_xll.qlIndexFixing(Index1Y,$H2812,TRUE,_xll.ohTrigger(RecalcTrigger,Trigger1Y)),NA())</f>
        <v>9.3952570109600581E-3</v>
      </c>
      <c r="N2812" s="182">
        <f>IFERROR(_xll.qlIndexFixing(ONIndex1M,I2812,TRUE,_xll.ohTrigger(RecalcTrigger,Trigger1M)),NA())</f>
        <v>8.9084059218169642E-3</v>
      </c>
      <c r="O2812" s="44">
        <f>IFERROR(_xll.qlIndexFixing(ONIndex3M,I2812,TRUE,_xll.ohTrigger(RecalcTrigger,Trigger3M)),NA())</f>
        <v>8.962984079650127E-3</v>
      </c>
      <c r="P2812" s="44">
        <f>IFERROR(_xll.qlIndexFixing(ONIndex6M,I2812,TRUE,_xll.ohTrigger(RecalcTrigger,Trigger6M)),NA())</f>
        <v>9.6098591482007834E-3</v>
      </c>
      <c r="Q2812" s="183">
        <f>IFERROR(_xll.qlIndexFixing(ONIndex1Y,I2812,TRUE,_xll.ohTrigger(RecalcTrigger,Trigger1Y)),NA())</f>
        <v>9.3846576071854315E-3</v>
      </c>
    </row>
    <row r="2813" spans="2:17" x14ac:dyDescent="0.2">
      <c r="B2813" s="39" t="s">
        <v>42</v>
      </c>
      <c r="D2813" s="42">
        <f>_xll.qlCalendarAdvance(Calendar,$D2812,B2813,"f",FALSE)</f>
        <v>59237</v>
      </c>
      <c r="E2813" s="177">
        <f>_xll.qlInterestRateIndexValueDate(IndexON,D2813)</f>
        <v>59237</v>
      </c>
      <c r="F2813" s="193">
        <f>IFERROR(_xll.qlIndexFixing(IndexON,D2813,TRUE,_xll.ohTrigger(RecalcTrigger,TriggerON)),NA())</f>
        <v>9.4383417885257614E-3</v>
      </c>
      <c r="H2813" s="42">
        <f>_xll.qlCalendarAdvance(Calendar,$H2812,B2813,"f",FALSE)</f>
        <v>59237</v>
      </c>
      <c r="I2813" s="177">
        <f>_xll.qlInterestRateIndexValueDate(Index1M,$H2813)</f>
        <v>59239</v>
      </c>
      <c r="J2813" s="182">
        <f>IFERROR(_xll.qlIndexFixing(Index1M,$H2813,TRUE,_xll.ohTrigger(RecalcTrigger,Trigger1M)),NA())</f>
        <v>8.9096045928843681E-3</v>
      </c>
      <c r="K2813" s="44">
        <f>IFERROR(_xll.qlIndexFixing(Index3M,H2813,TRUE,_xll.ohTrigger(RecalcTrigger,Trigger3M)),NA())</f>
        <v>8.9594534297385651E-3</v>
      </c>
      <c r="L2813" s="44">
        <f>IFERROR(_xll.qlIndexFixing(Index6M,$H2813,TRUE,_xll.ohTrigger(RecalcTrigger,Trigger6M)),NA())</f>
        <v>9.7234406639612105E-3</v>
      </c>
      <c r="M2813" s="183">
        <f>IFERROR(_xll.qlIndexFixing(Index1Y,$H2813,TRUE,_xll.ohTrigger(RecalcTrigger,Trigger1Y)),NA())</f>
        <v>9.3943007849372016E-3</v>
      </c>
      <c r="N2813" s="182">
        <f>IFERROR(_xll.qlIndexFixing(ONIndex1M,I2813,TRUE,_xll.ohTrigger(RecalcTrigger,Trigger1M)),NA())</f>
        <v>8.9075197422072705E-3</v>
      </c>
      <c r="O2813" s="44">
        <f>IFERROR(_xll.qlIndexFixing(ONIndex3M,I2813,TRUE,_xll.ohTrigger(RecalcTrigger,Trigger3M)),NA())</f>
        <v>8.9608252857864557E-3</v>
      </c>
      <c r="P2813" s="44">
        <f>IFERROR(_xll.qlIndexFixing(ONIndex6M,I2813,TRUE,_xll.ohTrigger(RecalcTrigger,Trigger6M)),NA())</f>
        <v>9.6165778740164853E-3</v>
      </c>
      <c r="Q2813" s="183">
        <f>IFERROR(_xll.qlIndexFixing(ONIndex1Y,I2813,TRUE,_xll.ohTrigger(RecalcTrigger,Trigger1Y)),NA())</f>
        <v>9.3826221002224486E-3</v>
      </c>
    </row>
    <row r="2814" spans="2:17" x14ac:dyDescent="0.2">
      <c r="B2814" s="39" t="s">
        <v>42</v>
      </c>
      <c r="D2814" s="42">
        <f>_xll.qlCalendarAdvance(Calendar,$D2813,B2814,"f",FALSE)</f>
        <v>59244</v>
      </c>
      <c r="E2814" s="177">
        <f>_xll.qlInterestRateIndexValueDate(IndexON,D2814)</f>
        <v>59244</v>
      </c>
      <c r="F2814" s="193">
        <f>IFERROR(_xll.qlIndexFixing(IndexON,D2814,TRUE,_xll.ohTrigger(RecalcTrigger,TriggerON)),NA())</f>
        <v>9.4383417884458254E-3</v>
      </c>
      <c r="H2814" s="42">
        <f>_xll.qlCalendarAdvance(Calendar,$H2813,B2814,"f",FALSE)</f>
        <v>59244</v>
      </c>
      <c r="I2814" s="177">
        <f>_xll.qlInterestRateIndexValueDate(Index1M,$H2814)</f>
        <v>59246</v>
      </c>
      <c r="J2814" s="182">
        <f>IFERROR(_xll.qlIndexFixing(Index1M,$H2814,TRUE,_xll.ohTrigger(RecalcTrigger,Trigger1M)),NA())</f>
        <v>8.908826285453364E-3</v>
      </c>
      <c r="K2814" s="44">
        <f>IFERROR(_xll.qlIndexFixing(Index3M,H2814,TRUE,_xll.ohTrigger(RecalcTrigger,Trigger3M)),NA())</f>
        <v>8.9576150596259053E-3</v>
      </c>
      <c r="L2814" s="44">
        <f>IFERROR(_xll.qlIndexFixing(Index6M,$H2814,TRUE,_xll.ohTrigger(RecalcTrigger,Trigger6M)),NA())</f>
        <v>9.7299194715337912E-3</v>
      </c>
      <c r="M2814" s="183">
        <f>IFERROR(_xll.qlIndexFixing(Index1Y,$H2814,TRUE,_xll.ohTrigger(RecalcTrigger,Trigger1Y)),NA())</f>
        <v>9.3933883599634886E-3</v>
      </c>
      <c r="N2814" s="182">
        <f>IFERROR(_xll.qlIndexFixing(ONIndex1M,I2814,TRUE,_xll.ohTrigger(RecalcTrigger,Trigger1M)),NA())</f>
        <v>8.9066745296673133E-3</v>
      </c>
      <c r="O2814" s="44">
        <f>IFERROR(_xll.qlIndexFixing(ONIndex3M,I2814,TRUE,_xll.ohTrigger(RecalcTrigger,Trigger3M)),NA())</f>
        <v>8.9587130320545327E-3</v>
      </c>
      <c r="P2814" s="44">
        <f>IFERROR(_xll.qlIndexFixing(ONIndex6M,I2814,TRUE,_xll.ohTrigger(RecalcTrigger,Trigger6M)),NA())</f>
        <v>9.6232770848825311E-3</v>
      </c>
      <c r="Q2814" s="183">
        <f>IFERROR(_xll.qlIndexFixing(ONIndex1Y,I2814,TRUE,_xll.ohTrigger(RecalcTrigger,Trigger1Y)),NA())</f>
        <v>9.3806282668040808E-3</v>
      </c>
    </row>
    <row r="2815" spans="2:17" x14ac:dyDescent="0.2">
      <c r="B2815" s="39" t="s">
        <v>42</v>
      </c>
      <c r="D2815" s="42">
        <f>_xll.qlCalendarAdvance(Calendar,$D2814,B2815,"f",FALSE)</f>
        <v>59251</v>
      </c>
      <c r="E2815" s="177">
        <f>_xll.qlInterestRateIndexValueDate(IndexON,D2815)</f>
        <v>59251</v>
      </c>
      <c r="F2815" s="193">
        <f>IFERROR(_xll.qlIndexFixing(IndexON,D2815,TRUE,_xll.ohTrigger(RecalcTrigger,TriggerON)),NA())</f>
        <v>9.4383417885257614E-3</v>
      </c>
      <c r="H2815" s="42">
        <f>_xll.qlCalendarAdvance(Calendar,$H2814,B2815,"f",FALSE)</f>
        <v>59251</v>
      </c>
      <c r="I2815" s="177">
        <f>_xll.qlInterestRateIndexValueDate(Index1M,$H2815)</f>
        <v>59253</v>
      </c>
      <c r="J2815" s="182">
        <f>IFERROR(_xll.qlIndexFixing(Index1M,$H2815,TRUE,_xll.ohTrigger(RecalcTrigger,Trigger1M)),NA())</f>
        <v>8.9080891494636161E-3</v>
      </c>
      <c r="K2815" s="44">
        <f>IFERROR(_xll.qlIndexFixing(Index3M,H2815,TRUE,_xll.ohTrigger(RecalcTrigger,Trigger3M)),NA())</f>
        <v>8.9558238667822917E-3</v>
      </c>
      <c r="L2815" s="44">
        <f>IFERROR(_xll.qlIndexFixing(Index6M,$H2815,TRUE,_xll.ohTrigger(RecalcTrigger,Trigger6M)),NA())</f>
        <v>9.7363779884223987E-3</v>
      </c>
      <c r="M2815" s="183">
        <f>IFERROR(_xll.qlIndexFixing(Index1Y,$H2815,TRUE,_xll.ohTrigger(RecalcTrigger,Trigger1Y)),NA())</f>
        <v>9.3925198039828163E-3</v>
      </c>
      <c r="N2815" s="182">
        <f>IFERROR(_xll.qlIndexFixing(ONIndex1M,I2815,TRUE,_xll.ohTrigger(RecalcTrigger,Trigger1M)),NA())</f>
        <v>8.9056481294225165E-3</v>
      </c>
      <c r="O2815" s="44">
        <f>IFERROR(_xll.qlIndexFixing(ONIndex3M,I2815,TRUE,_xll.ohTrigger(RecalcTrigger,Trigger3M)),NA())</f>
        <v>8.9560657858722692E-3</v>
      </c>
      <c r="P2815" s="44">
        <f>IFERROR(_xll.qlIndexFixing(ONIndex6M,I2815,TRUE,_xll.ohTrigger(RecalcTrigger,Trigger6M)),NA())</f>
        <v>9.6318615989421374E-3</v>
      </c>
      <c r="Q2815" s="183">
        <f>IFERROR(_xll.qlIndexFixing(ONIndex1Y,I2815,TRUE,_xll.ohTrigger(RecalcTrigger,Trigger1Y)),NA())</f>
        <v>9.378126109762519E-3</v>
      </c>
    </row>
    <row r="2816" spans="2:17" x14ac:dyDescent="0.2">
      <c r="B2816" s="39" t="s">
        <v>42</v>
      </c>
      <c r="D2816" s="42">
        <f>_xll.qlCalendarAdvance(Calendar,$D2815,B2816,"f",FALSE)</f>
        <v>59258</v>
      </c>
      <c r="E2816" s="177">
        <f>_xll.qlInterestRateIndexValueDate(IndexON,D2816)</f>
        <v>59258</v>
      </c>
      <c r="F2816" s="193">
        <f>IFERROR(_xll.qlIndexFixing(IndexON,D2816,TRUE,_xll.ohTrigger(RecalcTrigger,TriggerON)),NA())</f>
        <v>9.4383417883658893E-3</v>
      </c>
      <c r="H2816" s="42">
        <f>_xll.qlCalendarAdvance(Calendar,$H2815,B2816,"f",FALSE)</f>
        <v>59258</v>
      </c>
      <c r="I2816" s="177">
        <f>_xll.qlInterestRateIndexValueDate(Index1M,$H2816)</f>
        <v>59260</v>
      </c>
      <c r="J2816" s="182">
        <f>IFERROR(_xll.qlIndexFixing(Index1M,$H2816,TRUE,_xll.ohTrigger(RecalcTrigger,Trigger1M)),NA())</f>
        <v>8.9072019667213453E-3</v>
      </c>
      <c r="K2816" s="44">
        <f>IFERROR(_xll.qlIndexFixing(Index3M,H2816,TRUE,_xll.ohTrigger(RecalcTrigger,Trigger3M)),NA())</f>
        <v>8.9540799277612725E-3</v>
      </c>
      <c r="L2816" s="44">
        <f>IFERROR(_xll.qlIndexFixing(Index6M,$H2816,TRUE,_xll.ohTrigger(RecalcTrigger,Trigger6M)),NA())</f>
        <v>9.7410627484316743E-3</v>
      </c>
      <c r="M2816" s="183">
        <f>IFERROR(_xll.qlIndexFixing(Index1Y,$H2816,TRUE,_xll.ohTrigger(RecalcTrigger,Trigger1Y)),NA())</f>
        <v>9.3916951849436821E-3</v>
      </c>
      <c r="N2816" s="182">
        <f>IFERROR(_xll.qlIndexFixing(ONIndex1M,I2816,TRUE,_xll.ohTrigger(RecalcTrigger,Trigger1M)),NA())</f>
        <v>8.9051072670276454E-3</v>
      </c>
      <c r="O2816" s="44">
        <f>IFERROR(_xll.qlIndexFixing(ONIndex3M,I2816,TRUE,_xll.ohTrigger(RecalcTrigger,Trigger3M)),NA())</f>
        <v>8.9546284511410335E-3</v>
      </c>
      <c r="P2816" s="44">
        <f>IFERROR(_xll.qlIndexFixing(ONIndex6M,I2816,TRUE,_xll.ohTrigger(RecalcTrigger,Trigger6M)),NA())</f>
        <v>9.6366167578487705E-3</v>
      </c>
      <c r="Q2816" s="183">
        <f>IFERROR(_xll.qlIndexFixing(ONIndex1Y,I2816,TRUE,_xll.ohTrigger(RecalcTrigger,Trigger1Y)),NA())</f>
        <v>9.3767658903853857E-3</v>
      </c>
    </row>
    <row r="2817" spans="2:17" x14ac:dyDescent="0.2">
      <c r="B2817" s="39" t="s">
        <v>42</v>
      </c>
      <c r="D2817" s="42">
        <f>_xll.qlCalendarAdvance(Calendar,$D2816,B2817,"f",FALSE)</f>
        <v>59265</v>
      </c>
      <c r="E2817" s="177">
        <f>_xll.qlInterestRateIndexValueDate(IndexON,D2817)</f>
        <v>59265</v>
      </c>
      <c r="F2817" s="193">
        <f>IFERROR(_xll.qlIndexFixing(IndexON,D2817,TRUE,_xll.ohTrigger(RecalcTrigger,TriggerON)),NA())</f>
        <v>9.4383417885257614E-3</v>
      </c>
      <c r="H2817" s="42">
        <f>_xll.qlCalendarAdvance(Calendar,$H2816,B2817,"f",FALSE)</f>
        <v>59265</v>
      </c>
      <c r="I2817" s="177">
        <f>_xll.qlInterestRateIndexValueDate(Index1M,$H2817)</f>
        <v>59267</v>
      </c>
      <c r="J2817" s="182">
        <f>IFERROR(_xll.qlIndexFixing(Index1M,$H2817,TRUE,_xll.ohTrigger(RecalcTrigger,Trigger1M)),NA())</f>
        <v>8.9067386535984783E-3</v>
      </c>
      <c r="K2817" s="44">
        <f>IFERROR(_xll.qlIndexFixing(Index3M,H2817,TRUE,_xll.ohTrigger(RecalcTrigger,Trigger3M)),NA())</f>
        <v>8.9523843282377034E-3</v>
      </c>
      <c r="L2817" s="44">
        <f>IFERROR(_xll.qlIndexFixing(Index6M,$H2817,TRUE,_xll.ohTrigger(RecalcTrigger,Trigger6M)),NA())</f>
        <v>9.7474844320580619E-3</v>
      </c>
      <c r="M2817" s="183">
        <f>IFERROR(_xll.qlIndexFixing(Index1Y,$H2817,TRUE,_xll.ohTrigger(RecalcTrigger,Trigger1Y)),NA())</f>
        <v>9.3909145708004939E-3</v>
      </c>
      <c r="N2817" s="182">
        <f>IFERROR(_xll.qlIndexFixing(ONIndex1M,I2817,TRUE,_xll.ohTrigger(RecalcTrigger,Trigger1M)),NA())</f>
        <v>8.9043853478631974E-3</v>
      </c>
      <c r="O2817" s="44">
        <f>IFERROR(_xll.qlIndexFixing(ONIndex3M,I2817,TRUE,_xll.ohTrigger(RecalcTrigger,Trigger3M)),NA())</f>
        <v>8.9526562766373274E-3</v>
      </c>
      <c r="P2817" s="44">
        <f>IFERROR(_xll.qlIndexFixing(ONIndex6M,I2817,TRUE,_xll.ohTrigger(RecalcTrigger,Trigger6M)),NA())</f>
        <v>9.6432571177906823E-3</v>
      </c>
      <c r="Q2817" s="183">
        <f>IFERROR(_xll.qlIndexFixing(ONIndex1Y,I2817,TRUE,_xll.ohTrigger(RecalcTrigger,Trigger1Y)),NA())</f>
        <v>9.3748974823171238E-3</v>
      </c>
    </row>
    <row r="2818" spans="2:17" x14ac:dyDescent="0.2">
      <c r="B2818" s="39" t="s">
        <v>42</v>
      </c>
      <c r="D2818" s="42">
        <f>_xll.qlCalendarAdvance(Calendar,$D2817,B2818,"f",FALSE)</f>
        <v>59272</v>
      </c>
      <c r="E2818" s="177">
        <f>_xll.qlInterestRateIndexValueDate(IndexON,D2818)</f>
        <v>59272</v>
      </c>
      <c r="F2818" s="193">
        <f>IFERROR(_xll.qlIndexFixing(IndexON,D2818,TRUE,_xll.ohTrigger(RecalcTrigger,TriggerON)),NA())</f>
        <v>9.4383417885257614E-3</v>
      </c>
      <c r="H2818" s="42">
        <f>_xll.qlCalendarAdvance(Calendar,$H2817,B2818,"f",FALSE)</f>
        <v>59272</v>
      </c>
      <c r="I2818" s="177">
        <f>_xll.qlInterestRateIndexValueDate(Index1M,$H2818)</f>
        <v>59274</v>
      </c>
      <c r="J2818" s="182">
        <f>IFERROR(_xll.qlIndexFixing(Index1M,$H2818,TRUE,_xll.ohTrigger(RecalcTrigger,Trigger1M)),NA())</f>
        <v>8.906125424610889E-3</v>
      </c>
      <c r="K2818" s="44">
        <f>IFERROR(_xll.qlIndexFixing(Index3M,H2818,TRUE,_xll.ohTrigger(RecalcTrigger,Trigger3M)),NA())</f>
        <v>8.9507317668963086E-3</v>
      </c>
      <c r="L2818" s="44">
        <f>IFERROR(_xll.qlIndexFixing(Index6M,$H2818,TRUE,_xll.ohTrigger(RecalcTrigger,Trigger6M)),NA())</f>
        <v>9.7538856829085391E-3</v>
      </c>
      <c r="M2818" s="183">
        <f>IFERROR(_xll.qlIndexFixing(Index1Y,$H2818,TRUE,_xll.ohTrigger(RecalcTrigger,Trigger1Y)),NA())</f>
        <v>9.3905742665293581E-3</v>
      </c>
      <c r="N2818" s="182">
        <f>IFERROR(_xll.qlIndexFixing(ONIndex1M,I2818,TRUE,_xll.ohTrigger(RecalcTrigger,Trigger1M)),NA())</f>
        <v>8.9037046572393308E-3</v>
      </c>
      <c r="O2818" s="44">
        <f>IFERROR(_xll.qlIndexFixing(ONIndex3M,I2818,TRUE,_xll.ohTrigger(RecalcTrigger,Trigger3M)),NA())</f>
        <v>8.9507309483405351E-3</v>
      </c>
      <c r="P2818" s="44">
        <f>IFERROR(_xll.qlIndexFixing(ONIndex6M,I2818,TRUE,_xll.ohTrigger(RecalcTrigger,Trigger6M)),NA())</f>
        <v>9.6498777586262463E-3</v>
      </c>
      <c r="Q2818" s="183">
        <f>IFERROR(_xll.qlIndexFixing(ONIndex1Y,I2818,TRUE,_xll.ohTrigger(RecalcTrigger,Trigger1Y)),NA())</f>
        <v>9.3730710174178E-3</v>
      </c>
    </row>
    <row r="2819" spans="2:17" x14ac:dyDescent="0.2">
      <c r="B2819" s="39" t="s">
        <v>42</v>
      </c>
      <c r="D2819" s="42">
        <f>_xll.qlCalendarAdvance(Calendar,$D2818,B2819,"f",FALSE)</f>
        <v>59279</v>
      </c>
      <c r="E2819" s="177">
        <f>_xll.qlInterestRateIndexValueDate(IndexON,D2819)</f>
        <v>59279</v>
      </c>
      <c r="F2819" s="193">
        <f>IFERROR(_xll.qlIndexFixing(IndexON,D2819,TRUE,_xll.ohTrigger(RecalcTrigger,TriggerON)),NA())</f>
        <v>9.4383417885257614E-3</v>
      </c>
      <c r="H2819" s="42">
        <f>_xll.qlCalendarAdvance(Calendar,$H2818,B2819,"f",FALSE)</f>
        <v>59279</v>
      </c>
      <c r="I2819" s="177">
        <f>_xll.qlInterestRateIndexValueDate(Index1M,$H2819)</f>
        <v>59281</v>
      </c>
      <c r="J2819" s="182">
        <f>IFERROR(_xll.qlIndexFixing(Index1M,$H2819,TRUE,_xll.ohTrigger(RecalcTrigger,Trigger1M)),NA())</f>
        <v>8.9055536288476511E-3</v>
      </c>
      <c r="K2819" s="44">
        <f>IFERROR(_xll.qlIndexFixing(Index3M,H2819,TRUE,_xll.ohTrigger(RecalcTrigger,Trigger3M)),NA())</f>
        <v>8.9491266823835351E-3</v>
      </c>
      <c r="L2819" s="44">
        <f>IFERROR(_xll.qlIndexFixing(Index6M,$H2819,TRUE,_xll.ohTrigger(RecalcTrigger,Trigger6M)),NA())</f>
        <v>9.7602664495112772E-3</v>
      </c>
      <c r="M2819" s="183">
        <f>IFERROR(_xll.qlIndexFixing(Index1Y,$H2819,TRUE,_xll.ohTrigger(RecalcTrigger,Trigger1Y)),NA())</f>
        <v>9.3894856290487189E-3</v>
      </c>
      <c r="N2819" s="182">
        <f>IFERROR(_xll.qlIndexFixing(ONIndex1M,I2819,TRUE,_xll.ohTrigger(RecalcTrigger,Trigger1M)),NA())</f>
        <v>8.9030652606236771E-3</v>
      </c>
      <c r="O2819" s="44">
        <f>IFERROR(_xll.qlIndexFixing(ONIndex3M,I2819,TRUE,_xll.ohTrigger(RecalcTrigger,Trigger3M)),NA())</f>
        <v>8.9488525422698473E-3</v>
      </c>
      <c r="P2819" s="44">
        <f>IFERROR(_xll.qlIndexFixing(ONIndex6M,I2819,TRUE,_xll.ohTrigger(RecalcTrigger,Trigger6M)),NA())</f>
        <v>9.6564786295960658E-3</v>
      </c>
      <c r="Q2819" s="183">
        <f>IFERROR(_xll.qlIndexFixing(ONIndex1Y,I2819,TRUE,_xll.ohTrigger(RecalcTrigger,Trigger1Y)),NA())</f>
        <v>9.371286563233383E-3</v>
      </c>
    </row>
    <row r="2820" spans="2:17" x14ac:dyDescent="0.2">
      <c r="B2820" s="39" t="s">
        <v>42</v>
      </c>
      <c r="D2820" s="42">
        <f>_xll.qlCalendarAdvance(Calendar,$D2819,B2820,"f",FALSE)</f>
        <v>59286</v>
      </c>
      <c r="E2820" s="177">
        <f>_xll.qlInterestRateIndexValueDate(IndexON,D2820)</f>
        <v>59286</v>
      </c>
      <c r="F2820" s="193">
        <f>IFERROR(_xll.qlIndexFixing(IndexON,D2820,TRUE,_xll.ohTrigger(RecalcTrigger,TriggerON)),NA())</f>
        <v>9.4383417884458254E-3</v>
      </c>
      <c r="H2820" s="42">
        <f>_xll.qlCalendarAdvance(Calendar,$H2819,B2820,"f",FALSE)</f>
        <v>59286</v>
      </c>
      <c r="I2820" s="177">
        <f>_xll.qlInterestRateIndexValueDate(Index1M,$H2820)</f>
        <v>59288</v>
      </c>
      <c r="J2820" s="182">
        <f>IFERROR(_xll.qlIndexFixing(Index1M,$H2820,TRUE,_xll.ohTrigger(RecalcTrigger,Trigger1M)),NA())</f>
        <v>8.90502333175891E-3</v>
      </c>
      <c r="K2820" s="44">
        <f>IFERROR(_xll.qlIndexFixing(Index3M,H2820,TRUE,_xll.ohTrigger(RecalcTrigger,Trigger3M)),NA())</f>
        <v>8.9475691512561663E-3</v>
      </c>
      <c r="L2820" s="44">
        <f>IFERROR(_xll.qlIndexFixing(Index6M,$H2820,TRUE,_xll.ohTrigger(RecalcTrigger,Trigger6M)),NA())</f>
        <v>9.7666266803948781E-3</v>
      </c>
      <c r="M2820" s="183">
        <f>IFERROR(_xll.qlIndexFixing(Index1Y,$H2820,TRUE,_xll.ohTrigger(RecalcTrigger,Trigger1Y)),NA())</f>
        <v>9.3888374373772045E-3</v>
      </c>
      <c r="N2820" s="182">
        <f>IFERROR(_xll.qlIndexFixing(ONIndex1M,I2820,TRUE,_xll.ohTrigger(RecalcTrigger,Trigger1M)),NA())</f>
        <v>8.9023851696001799E-3</v>
      </c>
      <c r="O2820" s="44">
        <f>IFERROR(_xll.qlIndexFixing(ONIndex3M,I2820,TRUE,_xll.ohTrigger(RecalcTrigger,Trigger3M)),NA())</f>
        <v>8.9467633468132135E-3</v>
      </c>
      <c r="P2820" s="44">
        <f>IFERROR(_xll.qlIndexFixing(ONIndex6M,I2820,TRUE,_xll.ohTrigger(RecalcTrigger,Trigger6M)),NA())</f>
        <v>9.6639982084756326E-3</v>
      </c>
      <c r="Q2820" s="183">
        <f>IFERROR(_xll.qlIndexFixing(ONIndex1Y,I2820,TRUE,_xll.ohTrigger(RecalcTrigger,Trigger1Y)),NA())</f>
        <v>9.3692987152671492E-3</v>
      </c>
    </row>
    <row r="2821" spans="2:17" x14ac:dyDescent="0.2">
      <c r="B2821" s="39" t="s">
        <v>42</v>
      </c>
      <c r="D2821" s="42">
        <f>_xll.qlCalendarAdvance(Calendar,$D2820,B2821,"f",FALSE)</f>
        <v>59293</v>
      </c>
      <c r="E2821" s="177">
        <f>_xll.qlInterestRateIndexValueDate(IndexON,D2821)</f>
        <v>59293</v>
      </c>
      <c r="F2821" s="193">
        <f>IFERROR(_xll.qlIndexFixing(IndexON,D2821,TRUE,_xll.ohTrigger(RecalcTrigger,TriggerON)),NA())</f>
        <v>9.4383417884458254E-3</v>
      </c>
      <c r="H2821" s="42">
        <f>_xll.qlCalendarAdvance(Calendar,$H2820,B2821,"f",FALSE)</f>
        <v>59293</v>
      </c>
      <c r="I2821" s="177">
        <f>_xll.qlInterestRateIndexValueDate(Index1M,$H2821)</f>
        <v>59295</v>
      </c>
      <c r="J2821" s="182">
        <f>IFERROR(_xll.qlIndexFixing(Index1M,$H2821,TRUE,_xll.ohTrigger(RecalcTrigger,Trigger1M)),NA())</f>
        <v>8.904534598784819E-3</v>
      </c>
      <c r="K2821" s="44">
        <f>IFERROR(_xll.qlIndexFixing(Index3M,H2821,TRUE,_xll.ohTrigger(RecalcTrigger,Trigger3M)),NA())</f>
        <v>8.9460717193683339E-3</v>
      </c>
      <c r="L2821" s="44">
        <f>IFERROR(_xll.qlIndexFixing(Index6M,$H2821,TRUE,_xll.ohTrigger(RecalcTrigger,Trigger6M)),NA())</f>
        <v>9.77470010255173E-3</v>
      </c>
      <c r="M2821" s="183">
        <f>IFERROR(_xll.qlIndexFixing(Index1Y,$H2821,TRUE,_xll.ohTrigger(RecalcTrigger,Trigger1Y)),NA())</f>
        <v>9.3882335224766515E-3</v>
      </c>
      <c r="N2821" s="182">
        <f>IFERROR(_xll.qlIndexFixing(ONIndex1M,I2821,TRUE,_xll.ohTrigger(RecalcTrigger,Trigger1M)),NA())</f>
        <v>8.9019106109677892E-3</v>
      </c>
      <c r="O2821" s="44">
        <f>IFERROR(_xll.qlIndexFixing(ONIndex3M,I2821,TRUE,_xll.ohTrigger(RecalcTrigger,Trigger3M)),NA())</f>
        <v>8.9452368035214391E-3</v>
      </c>
      <c r="P2821" s="44">
        <f>IFERROR(_xll.qlIndexFixing(ONIndex6M,I2821,TRUE,_xll.ohTrigger(RecalcTrigger,Trigger6M)),NA())</f>
        <v>9.6696208573021636E-3</v>
      </c>
      <c r="Q2821" s="183">
        <f>IFERROR(_xll.qlIndexFixing(ONIndex1Y,I2821,TRUE,_xll.ohTrigger(RecalcTrigger,Trigger1Y)),NA())</f>
        <v>9.3678439567135285E-3</v>
      </c>
    </row>
    <row r="2822" spans="2:17" x14ac:dyDescent="0.2">
      <c r="B2822" s="39" t="s">
        <v>42</v>
      </c>
      <c r="D2822" s="42">
        <f>_xll.qlCalendarAdvance(Calendar,$D2821,B2822,"f",FALSE)</f>
        <v>59300</v>
      </c>
      <c r="E2822" s="177">
        <f>_xll.qlInterestRateIndexValueDate(IndexON,D2822)</f>
        <v>59300</v>
      </c>
      <c r="F2822" s="193">
        <f>IFERROR(_xll.qlIndexFixing(IndexON,D2822,TRUE,_xll.ohTrigger(RecalcTrigger,TriggerON)),NA())</f>
        <v>9.4383417884458254E-3</v>
      </c>
      <c r="H2822" s="42">
        <f>_xll.qlCalendarAdvance(Calendar,$H2821,B2822,"f",FALSE)</f>
        <v>59300</v>
      </c>
      <c r="I2822" s="177">
        <f>_xll.qlInterestRateIndexValueDate(Index1M,$H2822)</f>
        <v>59302</v>
      </c>
      <c r="J2822" s="182">
        <f>IFERROR(_xll.qlIndexFixing(Index1M,$H2822,TRUE,_xll.ohTrigger(RecalcTrigger,Trigger1M)),NA())</f>
        <v>8.9040874953780214E-3</v>
      </c>
      <c r="K2822" s="44">
        <f>IFERROR(_xll.qlIndexFixing(Index3M,H2822,TRUE,_xll.ohTrigger(RecalcTrigger,Trigger3M)),NA())</f>
        <v>8.9446129109394951E-3</v>
      </c>
      <c r="L2822" s="44">
        <f>IFERROR(_xll.qlIndexFixing(Index6M,$H2822,TRUE,_xll.ohTrigger(RecalcTrigger,Trigger6M)),NA())</f>
        <v>9.7810151432305009E-3</v>
      </c>
      <c r="M2822" s="183">
        <f>IFERROR(_xll.qlIndexFixing(Index1Y,$H2822,TRUE,_xll.ohTrigger(RecalcTrigger,Trigger1Y)),NA())</f>
        <v>9.3876739523292823E-3</v>
      </c>
      <c r="N2822" s="182">
        <f>IFERROR(_xll.qlIndexFixing(ONIndex1M,I2822,TRUE,_xll.ohTrigger(RecalcTrigger,Trigger1M)),NA())</f>
        <v>8.9013954888628177E-3</v>
      </c>
      <c r="O2822" s="44">
        <f>IFERROR(_xll.qlIndexFixing(ONIndex3M,I2822,TRUE,_xll.ohTrigger(RecalcTrigger,Trigger3M)),NA())</f>
        <v>8.9434996236015252E-3</v>
      </c>
      <c r="P2822" s="44">
        <f>IFERROR(_xll.qlIndexFixing(ONIndex6M,I2822,TRUE,_xll.ohTrigger(RecalcTrigger,Trigger6M)),NA())</f>
        <v>9.67616211188016E-3</v>
      </c>
      <c r="Q2822" s="183">
        <f>IFERROR(_xll.qlIndexFixing(ONIndex1Y,I2822,TRUE,_xll.ohTrigger(RecalcTrigger,Trigger1Y)),NA())</f>
        <v>9.3661859391502844E-3</v>
      </c>
    </row>
    <row r="2823" spans="2:17" x14ac:dyDescent="0.2">
      <c r="B2823" s="39" t="s">
        <v>42</v>
      </c>
      <c r="D2823" s="42">
        <f>_xll.qlCalendarAdvance(Calendar,$D2822,B2823,"f",FALSE)</f>
        <v>59307</v>
      </c>
      <c r="E2823" s="177">
        <f>_xll.qlInterestRateIndexValueDate(IndexON,D2823)</f>
        <v>59307</v>
      </c>
      <c r="F2823" s="193">
        <f>IFERROR(_xll.qlIndexFixing(IndexON,D2823,TRUE,_xll.ohTrigger(RecalcTrigger,TriggerON)),NA())</f>
        <v>9.4383417884458254E-3</v>
      </c>
      <c r="H2823" s="42">
        <f>_xll.qlCalendarAdvance(Calendar,$H2822,B2823,"f",FALSE)</f>
        <v>59307</v>
      </c>
      <c r="I2823" s="177">
        <f>_xll.qlInterestRateIndexValueDate(Index1M,$H2823)</f>
        <v>59309</v>
      </c>
      <c r="J2823" s="182">
        <f>IFERROR(_xll.qlIndexFixing(Index1M,$H2823,TRUE,_xll.ohTrigger(RecalcTrigger,Trigger1M)),NA())</f>
        <v>8.9036820869811684E-3</v>
      </c>
      <c r="K2823" s="44">
        <f>IFERROR(_xll.qlIndexFixing(Index3M,H2823,TRUE,_xll.ohTrigger(RecalcTrigger,Trigger3M)),NA())</f>
        <v>8.9432018922350077E-3</v>
      </c>
      <c r="L2823" s="44">
        <f>IFERROR(_xll.qlIndexFixing(Index6M,$H2823,TRUE,_xll.ohTrigger(RecalcTrigger,Trigger6M)),NA())</f>
        <v>9.7873094813908622E-3</v>
      </c>
      <c r="M2823" s="183">
        <f>IFERROR(_xll.qlIndexFixing(Index1Y,$H2823,TRUE,_xll.ohTrigger(RecalcTrigger,Trigger1Y)),NA())</f>
        <v>9.3871587949241088E-3</v>
      </c>
      <c r="N2823" s="182">
        <f>IFERROR(_xll.qlIndexFixing(ONIndex1M,I2823,TRUE,_xll.ohTrigger(RecalcTrigger,Trigger1M)),NA())</f>
        <v>8.900921922236904E-3</v>
      </c>
      <c r="O2823" s="44">
        <f>IFERROR(_xll.qlIndexFixing(ONIndex3M,I2823,TRUE,_xll.ohTrigger(RecalcTrigger,Trigger3M)),NA())</f>
        <v>8.9418096718230089E-3</v>
      </c>
      <c r="P2823" s="44">
        <f>IFERROR(_xll.qlIndexFixing(ONIndex6M,I2823,TRUE,_xll.ohTrigger(RecalcTrigger,Trigger6M)),NA())</f>
        <v>9.6826833924357203E-3</v>
      </c>
      <c r="Q2823" s="183">
        <f>IFERROR(_xll.qlIndexFixing(ONIndex1Y,I2823,TRUE,_xll.ohTrigger(RecalcTrigger,Trigger1Y)),NA())</f>
        <v>9.36457020192627E-3</v>
      </c>
    </row>
    <row r="2824" spans="2:17" x14ac:dyDescent="0.2">
      <c r="B2824" s="39" t="s">
        <v>42</v>
      </c>
      <c r="D2824" s="42">
        <f>_xll.qlCalendarAdvance(Calendar,$D2823,B2824,"f",FALSE)</f>
        <v>59314</v>
      </c>
      <c r="E2824" s="177">
        <f>_xll.qlInterestRateIndexValueDate(IndexON,D2824)</f>
        <v>59314</v>
      </c>
      <c r="F2824" s="193">
        <f>IFERROR(_xll.qlIndexFixing(IndexON,D2824,TRUE,_xll.ohTrigger(RecalcTrigger,TriggerON)),NA())</f>
        <v>9.4383417886056975E-3</v>
      </c>
      <c r="H2824" s="42">
        <f>_xll.qlCalendarAdvance(Calendar,$H2823,B2824,"f",FALSE)</f>
        <v>59314</v>
      </c>
      <c r="I2824" s="177">
        <f>_xll.qlInterestRateIndexValueDate(Index1M,$H2824)</f>
        <v>59316</v>
      </c>
      <c r="J2824" s="182">
        <f>IFERROR(_xll.qlIndexFixing(Index1M,$H2824,TRUE,_xll.ohTrigger(RecalcTrigger,Trigger1M)),NA())</f>
        <v>8.9033184390444053E-3</v>
      </c>
      <c r="K2824" s="44">
        <f>IFERROR(_xll.qlIndexFixing(Index3M,H2824,TRUE,_xll.ohTrigger(RecalcTrigger,Trigger3M)),NA())</f>
        <v>8.9418387398205838E-3</v>
      </c>
      <c r="L2824" s="44">
        <f>IFERROR(_xll.qlIndexFixing(Index6M,$H2824,TRUE,_xll.ohTrigger(RecalcTrigger,Trigger6M)),NA())</f>
        <v>9.7935830655509846E-3</v>
      </c>
      <c r="M2824" s="183">
        <f>IFERROR(_xll.qlIndexFixing(Index1Y,$H2824,TRUE,_xll.ohTrigger(RecalcTrigger,Trigger1Y)),NA())</f>
        <v>9.3866881182556195E-3</v>
      </c>
      <c r="N2824" s="182">
        <f>IFERROR(_xll.qlIndexFixing(ONIndex1M,I2824,TRUE,_xll.ohTrigger(RecalcTrigger,Trigger1M)),NA())</f>
        <v>8.9004899766376155E-3</v>
      </c>
      <c r="O2824" s="44">
        <f>IFERROR(_xll.qlIndexFixing(ONIndex3M,I2824,TRUE,_xll.ohTrigger(RecalcTrigger,Trigger3M)),NA())</f>
        <v>8.9401670246846976E-3</v>
      </c>
      <c r="P2824" s="44">
        <f>IFERROR(_xll.qlIndexFixing(ONIndex6M,I2824,TRUE,_xll.ohTrigger(RecalcTrigger,Trigger6M)),NA())</f>
        <v>9.6891846477298316E-3</v>
      </c>
      <c r="Q2824" s="183">
        <f>IFERROR(_xll.qlIndexFixing(ONIndex1Y,I2824,TRUE,_xll.ohTrigger(RecalcTrigger,Trigger1Y)),NA())</f>
        <v>9.3629968126673901E-3</v>
      </c>
    </row>
    <row r="2825" spans="2:17" x14ac:dyDescent="0.2">
      <c r="B2825" s="39" t="s">
        <v>42</v>
      </c>
      <c r="D2825" s="42">
        <f>_xll.qlCalendarAdvance(Calendar,$D2824,B2825,"f",FALSE)</f>
        <v>59321</v>
      </c>
      <c r="E2825" s="177">
        <f>_xll.qlInterestRateIndexValueDate(IndexON,D2825)</f>
        <v>59321</v>
      </c>
      <c r="F2825" s="193">
        <f>IFERROR(_xll.qlIndexFixing(IndexON,D2825,TRUE,_xll.ohTrigger(RecalcTrigger,TriggerON)),NA())</f>
        <v>9.4383417884458254E-3</v>
      </c>
      <c r="H2825" s="42">
        <f>_xll.qlCalendarAdvance(Calendar,$H2824,B2825,"f",FALSE)</f>
        <v>59321</v>
      </c>
      <c r="I2825" s="177">
        <f>_xll.qlInterestRateIndexValueDate(Index1M,$H2825)</f>
        <v>59323</v>
      </c>
      <c r="J2825" s="182">
        <f>IFERROR(_xll.qlIndexFixing(Index1M,$H2825,TRUE,_xll.ohTrigger(RecalcTrigger,Trigger1M)),NA())</f>
        <v>8.9029966170203756E-3</v>
      </c>
      <c r="K2825" s="44">
        <f>IFERROR(_xll.qlIndexFixing(Index3M,H2825,TRUE,_xll.ohTrigger(RecalcTrigger,Trigger3M)),NA())</f>
        <v>8.9405235302619322E-3</v>
      </c>
      <c r="L2825" s="44">
        <f>IFERROR(_xll.qlIndexFixing(Index6M,$H2825,TRUE,_xll.ohTrigger(RecalcTrigger,Trigger6M)),NA())</f>
        <v>9.7981179974911837E-3</v>
      </c>
      <c r="M2825" s="183">
        <f>IFERROR(_xll.qlIndexFixing(Index1Y,$H2825,TRUE,_xll.ohTrigger(RecalcTrigger,Trigger1Y)),NA())</f>
        <v>9.3862619903239946E-3</v>
      </c>
      <c r="N2825" s="182">
        <f>IFERROR(_xll.qlIndexFixing(ONIndex1M,I2825,TRUE,_xll.ohTrigger(RecalcTrigger,Trigger1M)),NA())</f>
        <v>8.9000997174526475E-3</v>
      </c>
      <c r="O2825" s="44">
        <f>IFERROR(_xll.qlIndexFixing(ONIndex3M,I2825,TRUE,_xll.ohTrigger(RecalcTrigger,Trigger3M)),NA())</f>
        <v>8.9385717586853985E-3</v>
      </c>
      <c r="P2825" s="44">
        <f>IFERROR(_xll.qlIndexFixing(ONIndex6M,I2825,TRUE,_xll.ohTrigger(RecalcTrigger,Trigger6M)),NA())</f>
        <v>9.695665826923161E-3</v>
      </c>
      <c r="Q2825" s="183">
        <f>IFERROR(_xll.qlIndexFixing(ONIndex1Y,I2825,TRUE,_xll.ohTrigger(RecalcTrigger,Trigger1Y)),NA())</f>
        <v>9.3614658385199334E-3</v>
      </c>
    </row>
    <row r="2826" spans="2:17" x14ac:dyDescent="0.2">
      <c r="B2826" s="39" t="s">
        <v>42</v>
      </c>
      <c r="D2826" s="42">
        <f>_xll.qlCalendarAdvance(Calendar,$D2825,B2826,"f",FALSE)</f>
        <v>59328</v>
      </c>
      <c r="E2826" s="177">
        <f>_xll.qlInterestRateIndexValueDate(IndexON,D2826)</f>
        <v>59328</v>
      </c>
      <c r="F2826" s="193">
        <f>IFERROR(_xll.qlIndexFixing(IndexON,D2826,TRUE,_xll.ohTrigger(RecalcTrigger,TriggerON)),NA())</f>
        <v>9.4383417884458254E-3</v>
      </c>
      <c r="H2826" s="42">
        <f>_xll.qlCalendarAdvance(Calendar,$H2825,B2826,"f",FALSE)</f>
        <v>59328</v>
      </c>
      <c r="I2826" s="177">
        <f>_xll.qlInterestRateIndexValueDate(Index1M,$H2826)</f>
        <v>59330</v>
      </c>
      <c r="J2826" s="182">
        <f>IFERROR(_xll.qlIndexFixing(Index1M,$H2826,TRUE,_xll.ohTrigger(RecalcTrigger,Trigger1M)),NA())</f>
        <v>8.9027166863592244E-3</v>
      </c>
      <c r="K2826" s="44">
        <f>IFERROR(_xll.qlIndexFixing(Index3M,H2826,TRUE,_xll.ohTrigger(RecalcTrigger,Trigger3M)),NA())</f>
        <v>8.9392563401256304E-3</v>
      </c>
      <c r="L2826" s="44">
        <f>IFERROR(_xll.qlIndexFixing(Index6M,$H2826,TRUE,_xll.ohTrigger(RecalcTrigger,Trigger6M)),NA())</f>
        <v>9.8043539331418815E-3</v>
      </c>
      <c r="M2826" s="183">
        <f>IFERROR(_xll.qlIndexFixing(Index1Y,$H2826,TRUE,_xll.ohTrigger(RecalcTrigger,Trigger1Y)),NA())</f>
        <v>9.3858804791353261E-3</v>
      </c>
      <c r="N2826" s="182">
        <f>IFERROR(_xll.qlIndexFixing(ONIndex1M,I2826,TRUE,_xll.ohTrigger(RecalcTrigger,Trigger1M)),NA())</f>
        <v>8.8997512099897591E-3</v>
      </c>
      <c r="O2826" s="44">
        <f>IFERROR(_xll.qlIndexFixing(ONIndex3M,I2826,TRUE,_xll.ohTrigger(RecalcTrigger,Trigger3M)),NA())</f>
        <v>8.9370239501640469E-3</v>
      </c>
      <c r="P2826" s="44">
        <f>IFERROR(_xll.qlIndexFixing(ONIndex6M,I2826,TRUE,_xll.ohTrigger(RecalcTrigger,Trigger6M)),NA())</f>
        <v>9.7021268788566317E-3</v>
      </c>
      <c r="Q2826" s="183">
        <f>IFERROR(_xll.qlIndexFixing(ONIndex1Y,I2826,TRUE,_xll.ohTrigger(RecalcTrigger,Trigger1Y)),NA())</f>
        <v>9.3599773471098047E-3</v>
      </c>
    </row>
    <row r="2827" spans="2:17" x14ac:dyDescent="0.2">
      <c r="B2827" s="39" t="s">
        <v>42</v>
      </c>
      <c r="D2827" s="42">
        <f>_xll.qlCalendarAdvance(Calendar,$D2826,B2827,"f",FALSE)</f>
        <v>59335</v>
      </c>
      <c r="E2827" s="177">
        <f>_xll.qlInterestRateIndexValueDate(IndexON,D2827)</f>
        <v>59335</v>
      </c>
      <c r="F2827" s="193">
        <f>IFERROR(_xll.qlIndexFixing(IndexON,D2827,TRUE,_xll.ohTrigger(RecalcTrigger,TriggerON)),NA())</f>
        <v>9.4383417885257614E-3</v>
      </c>
      <c r="H2827" s="42">
        <f>_xll.qlCalendarAdvance(Calendar,$H2826,B2827,"f",FALSE)</f>
        <v>59335</v>
      </c>
      <c r="I2827" s="177">
        <f>_xll.qlInterestRateIndexValueDate(Index1M,$H2827)</f>
        <v>59337</v>
      </c>
      <c r="J2827" s="182">
        <f>IFERROR(_xll.qlIndexFixing(Index1M,$H2827,TRUE,_xll.ohTrigger(RecalcTrigger,Trigger1M)),NA())</f>
        <v>8.9024787125011051E-3</v>
      </c>
      <c r="K2827" s="44">
        <f>IFERROR(_xll.qlIndexFixing(Index3M,H2827,TRUE,_xll.ohTrigger(RecalcTrigger,Trigger3M)),NA())</f>
        <v>8.938037245980867E-3</v>
      </c>
      <c r="L2827" s="44">
        <f>IFERROR(_xll.qlIndexFixing(Index6M,$H2827,TRUE,_xll.ohTrigger(RecalcTrigger,Trigger6M)),NA())</f>
        <v>9.8105689727675579E-3</v>
      </c>
      <c r="M2827" s="183">
        <f>IFERROR(_xll.qlIndexFixing(Index1Y,$H2827,TRUE,_xll.ohTrigger(RecalcTrigger,Trigger1Y)),NA())</f>
        <v>9.3855436527018419E-3</v>
      </c>
      <c r="N2827" s="182">
        <f>IFERROR(_xll.qlIndexFixing(ONIndex1M,I2827,TRUE,_xll.ohTrigger(RecalcTrigger,Trigger1M)),NA())</f>
        <v>8.8994445198764538E-3</v>
      </c>
      <c r="O2827" s="44">
        <f>IFERROR(_xll.qlIndexFixing(ONIndex3M,I2827,TRUE,_xll.ohTrigger(RecalcTrigger,Trigger3M)),NA())</f>
        <v>8.935523675539514E-3</v>
      </c>
      <c r="P2827" s="44">
        <f>IFERROR(_xll.qlIndexFixing(ONIndex6M,I2827,TRUE,_xll.ohTrigger(RecalcTrigger,Trigger6M)),NA())</f>
        <v>9.7085677526909109E-3</v>
      </c>
      <c r="Q2827" s="183">
        <f>IFERROR(_xll.qlIndexFixing(ONIndex1Y,I2827,TRUE,_xll.ohTrigger(RecalcTrigger,Trigger1Y)),NA())</f>
        <v>9.3585314058231006E-3</v>
      </c>
    </row>
    <row r="2828" spans="2:17" x14ac:dyDescent="0.2">
      <c r="B2828" s="39" t="s">
        <v>42</v>
      </c>
      <c r="D2828" s="42">
        <f>_xll.qlCalendarAdvance(Calendar,$D2827,B2828,"f",FALSE)</f>
        <v>59342</v>
      </c>
      <c r="E2828" s="177">
        <f>_xll.qlInterestRateIndexValueDate(IndexON,D2828)</f>
        <v>59342</v>
      </c>
      <c r="F2828" s="193">
        <f>IFERROR(_xll.qlIndexFixing(IndexON,D2828,TRUE,_xll.ohTrigger(RecalcTrigger,TriggerON)),NA())</f>
        <v>9.4383417885257614E-3</v>
      </c>
      <c r="H2828" s="42">
        <f>_xll.qlCalendarAdvance(Calendar,$H2827,B2828,"f",FALSE)</f>
        <v>59342</v>
      </c>
      <c r="I2828" s="177">
        <f>_xll.qlInterestRateIndexValueDate(Index1M,$H2828)</f>
        <v>59344</v>
      </c>
      <c r="J2828" s="182">
        <f>IFERROR(_xll.qlIndexFixing(Index1M,$H2828,TRUE,_xll.ohTrigger(RecalcTrigger,Trigger1M)),NA())</f>
        <v>8.902282760901159E-3</v>
      </c>
      <c r="K2828" s="44">
        <f>IFERROR(_xll.qlIndexFixing(Index3M,H2828,TRUE,_xll.ohTrigger(RecalcTrigger,Trigger3M)),NA())</f>
        <v>8.9368663244003017E-3</v>
      </c>
      <c r="L2828" s="44">
        <f>IFERROR(_xll.qlIndexFixing(Index6M,$H2828,TRUE,_xll.ohTrigger(RecalcTrigger,Trigger6M)),NA())</f>
        <v>9.8167630648972586E-3</v>
      </c>
      <c r="M2828" s="183">
        <f>IFERROR(_xll.qlIndexFixing(Index1Y,$H2828,TRUE,_xll.ohTrigger(RecalcTrigger,Trigger1Y)),NA())</f>
        <v>9.385251579041241E-3</v>
      </c>
      <c r="N2828" s="182">
        <f>IFERROR(_xll.qlIndexFixing(ONIndex1M,I2828,TRUE,_xll.ohTrigger(RecalcTrigger,Trigger1M)),NA())</f>
        <v>8.8991797124204908E-3</v>
      </c>
      <c r="O2828" s="44">
        <f>IFERROR(_xll.qlIndexFixing(ONIndex3M,I2828,TRUE,_xll.ohTrigger(RecalcTrigger,Trigger3M)),NA())</f>
        <v>8.9340710115504152E-3</v>
      </c>
      <c r="P2828" s="44">
        <f>IFERROR(_xll.qlIndexFixing(ONIndex6M,I2828,TRUE,_xll.ohTrigger(RecalcTrigger,Trigger6M)),NA())</f>
        <v>9.7149883971869855E-3</v>
      </c>
      <c r="Q2828" s="183">
        <f>IFERROR(_xll.qlIndexFixing(ONIndex1Y,I2828,TRUE,_xll.ohTrigger(RecalcTrigger,Trigger1Y)),NA())</f>
        <v>9.3571280818061098E-3</v>
      </c>
    </row>
    <row r="2829" spans="2:17" x14ac:dyDescent="0.2">
      <c r="B2829" s="39" t="s">
        <v>42</v>
      </c>
      <c r="D2829" s="42">
        <f>_xll.qlCalendarAdvance(Calendar,$D2828,B2829,"f",FALSE)</f>
        <v>59349</v>
      </c>
      <c r="E2829" s="177">
        <f>_xll.qlInterestRateIndexValueDate(IndexON,D2829)</f>
        <v>59349</v>
      </c>
      <c r="F2829" s="193">
        <f>IFERROR(_xll.qlIndexFixing(IndexON,D2829,TRUE,_xll.ohTrigger(RecalcTrigger,TriggerON)),NA())</f>
        <v>9.4383417885257614E-3</v>
      </c>
      <c r="H2829" s="42">
        <f>_xll.qlCalendarAdvance(Calendar,$H2828,B2829,"f",FALSE)</f>
        <v>59349</v>
      </c>
      <c r="I2829" s="177">
        <f>_xll.qlInterestRateIndexValueDate(Index1M,$H2829)</f>
        <v>59351</v>
      </c>
      <c r="J2829" s="182">
        <f>IFERROR(_xll.qlIndexFixing(Index1M,$H2829,TRUE,_xll.ohTrigger(RecalcTrigger,Trigger1M)),NA())</f>
        <v>8.9021288970170254E-3</v>
      </c>
      <c r="K2829" s="44">
        <f>IFERROR(_xll.qlIndexFixing(Index3M,H2829,TRUE,_xll.ohTrigger(RecalcTrigger,Trigger3M)),NA())</f>
        <v>8.9357436519565958E-3</v>
      </c>
      <c r="L2829" s="44">
        <f>IFERROR(_xll.qlIndexFixing(Index6M,$H2829,TRUE,_xll.ohTrigger(RecalcTrigger,Trigger6M)),NA())</f>
        <v>9.8229361580573996E-3</v>
      </c>
      <c r="M2829" s="183">
        <f>IFERROR(_xll.qlIndexFixing(Index1Y,$H2829,TRUE,_xll.ohTrigger(RecalcTrigger,Trigger1Y)),NA())</f>
        <v>9.3850043261775786E-3</v>
      </c>
      <c r="N2829" s="182">
        <f>IFERROR(_xll.qlIndexFixing(ONIndex1M,I2829,TRUE,_xll.ohTrigger(RecalcTrigger,Trigger1M)),NA())</f>
        <v>8.8989568528496932E-3</v>
      </c>
      <c r="O2829" s="44">
        <f>IFERROR(_xll.qlIndexFixing(ONIndex3M,I2829,TRUE,_xll.ohTrigger(RecalcTrigger,Trigger3M)),NA())</f>
        <v>8.9326660342958775E-3</v>
      </c>
      <c r="P2829" s="44">
        <f>IFERROR(_xll.qlIndexFixing(ONIndex6M,I2829,TRUE,_xll.ohTrigger(RecalcTrigger,Trigger6M)),NA())</f>
        <v>9.7213887614255867E-3</v>
      </c>
      <c r="Q2829" s="183">
        <f>IFERROR(_xll.qlIndexFixing(ONIndex1Y,I2829,TRUE,_xll.ohTrigger(RecalcTrigger,Trigger1Y)),NA())</f>
        <v>9.3557674428446091E-3</v>
      </c>
    </row>
    <row r="2830" spans="2:17" x14ac:dyDescent="0.2">
      <c r="B2830" s="39" t="s">
        <v>42</v>
      </c>
      <c r="D2830" s="42">
        <f>_xll.qlCalendarAdvance(Calendar,$D2829,B2830,"f",FALSE)</f>
        <v>59356</v>
      </c>
      <c r="E2830" s="177">
        <f>_xll.qlInterestRateIndexValueDate(IndexON,D2830)</f>
        <v>59356</v>
      </c>
      <c r="F2830" s="193">
        <f>IFERROR(_xll.qlIndexFixing(IndexON,D2830,TRUE,_xll.ohTrigger(RecalcTrigger,TriggerON)),NA())</f>
        <v>9.4383417885257614E-3</v>
      </c>
      <c r="H2830" s="42">
        <f>_xll.qlCalendarAdvance(Calendar,$H2829,B2830,"f",FALSE)</f>
        <v>59356</v>
      </c>
      <c r="I2830" s="177">
        <f>_xll.qlInterestRateIndexValueDate(Index1M,$H2830)</f>
        <v>59358</v>
      </c>
      <c r="J2830" s="182">
        <f>IFERROR(_xll.qlIndexFixing(Index1M,$H2830,TRUE,_xll.ohTrigger(RecalcTrigger,Trigger1M)),NA())</f>
        <v>8.9020171862863595E-3</v>
      </c>
      <c r="K2830" s="44">
        <f>IFERROR(_xll.qlIndexFixing(Index3M,H2830,TRUE,_xll.ohTrigger(RecalcTrigger,Trigger3M)),NA())</f>
        <v>8.9346693052206744E-3</v>
      </c>
      <c r="L2830" s="44">
        <f>IFERROR(_xll.qlIndexFixing(Index6M,$H2830,TRUE,_xll.ohTrigger(RecalcTrigger,Trigger6M)),NA())</f>
        <v>9.8307858536798264E-3</v>
      </c>
      <c r="M2830" s="183">
        <f>IFERROR(_xll.qlIndexFixing(Index1Y,$H2830,TRUE,_xll.ohTrigger(RecalcTrigger,Trigger1Y)),NA())</f>
        <v>9.3848019621405997E-3</v>
      </c>
      <c r="N2830" s="182">
        <f>IFERROR(_xll.qlIndexFixing(ONIndex1M,I2830,TRUE,_xll.ohTrigger(RecalcTrigger,Trigger1M)),NA())</f>
        <v>8.8987760067116284E-3</v>
      </c>
      <c r="O2830" s="44">
        <f>IFERROR(_xll.qlIndexFixing(ONIndex3M,I2830,TRUE,_xll.ohTrigger(RecalcTrigger,Trigger3M)),NA())</f>
        <v>8.9313088202747082E-3</v>
      </c>
      <c r="P2830" s="44">
        <f>IFERROR(_xll.qlIndexFixing(ONIndex6M,I2830,TRUE,_xll.ohTrigger(RecalcTrigger,Trigger6M)),NA())</f>
        <v>9.7277687943275737E-3</v>
      </c>
      <c r="Q2830" s="183">
        <f>IFERROR(_xll.qlIndexFixing(ONIndex1Y,I2830,TRUE,_xll.ohTrigger(RecalcTrigger,Trigger1Y)),NA())</f>
        <v>9.3544495562447594E-3</v>
      </c>
    </row>
    <row r="2831" spans="2:17" x14ac:dyDescent="0.2">
      <c r="B2831" s="39" t="s">
        <v>42</v>
      </c>
      <c r="D2831" s="42">
        <f>_xll.qlCalendarAdvance(Calendar,$D2830,B2831,"f",FALSE)</f>
        <v>59363</v>
      </c>
      <c r="E2831" s="177">
        <f>_xll.qlInterestRateIndexValueDate(IndexON,D2831)</f>
        <v>59363</v>
      </c>
      <c r="F2831" s="193">
        <f>IFERROR(_xll.qlIndexFixing(IndexON,D2831,TRUE,_xll.ohTrigger(RecalcTrigger,TriggerON)),NA())</f>
        <v>9.4383417883658893E-3</v>
      </c>
      <c r="H2831" s="42">
        <f>_xll.qlCalendarAdvance(Calendar,$H2830,B2831,"f",FALSE)</f>
        <v>59363</v>
      </c>
      <c r="I2831" s="177">
        <f>_xll.qlInterestRateIndexValueDate(Index1M,$H2831)</f>
        <v>59365</v>
      </c>
      <c r="J2831" s="182">
        <f>IFERROR(_xll.qlIndexFixing(Index1M,$H2831,TRUE,_xll.ohTrigger(RecalcTrigger,Trigger1M)),NA())</f>
        <v>8.9019476941692988E-3</v>
      </c>
      <c r="K2831" s="44">
        <f>IFERROR(_xll.qlIndexFixing(Index3M,H2831,TRUE,_xll.ohTrigger(RecalcTrigger,Trigger3M)),NA())</f>
        <v>8.9336433607730172E-3</v>
      </c>
      <c r="L2831" s="44">
        <f>IFERROR(_xll.qlIndexFixing(Index6M,$H2831,TRUE,_xll.ohTrigger(RecalcTrigger,Trigger6M)),NA())</f>
        <v>9.8369127184201096E-3</v>
      </c>
      <c r="M2831" s="183">
        <f>IFERROR(_xll.qlIndexFixing(Index1Y,$H2831,TRUE,_xll.ohTrigger(RecalcTrigger,Trigger1Y)),NA())</f>
        <v>9.3846445549661817E-3</v>
      </c>
      <c r="N2831" s="182">
        <f>IFERROR(_xll.qlIndexFixing(ONIndex1M,I2831,TRUE,_xll.ohTrigger(RecalcTrigger,Trigger1M)),NA())</f>
        <v>8.8986372395538638E-3</v>
      </c>
      <c r="O2831" s="44">
        <f>IFERROR(_xll.qlIndexFixing(ONIndex3M,I2831,TRUE,_xll.ohTrigger(RecalcTrigger,Trigger3M)),NA())</f>
        <v>8.9299994460656507E-3</v>
      </c>
      <c r="P2831" s="44">
        <f>IFERROR(_xll.qlIndexFixing(ONIndex6M,I2831,TRUE,_xll.ohTrigger(RecalcTrigger,Trigger6M)),NA())</f>
        <v>9.7341284451335497E-3</v>
      </c>
      <c r="Q2831" s="183">
        <f>IFERROR(_xll.qlIndexFixing(ONIndex1Y,I2831,TRUE,_xll.ohTrigger(RecalcTrigger,Trigger1Y)),NA())</f>
        <v>9.3531744893926572E-3</v>
      </c>
    </row>
    <row r="2832" spans="2:17" x14ac:dyDescent="0.2">
      <c r="B2832" s="39" t="s">
        <v>42</v>
      </c>
      <c r="D2832" s="42">
        <f>_xll.qlCalendarAdvance(Calendar,$D2831,B2832,"f",FALSE)</f>
        <v>59370</v>
      </c>
      <c r="E2832" s="177">
        <f>_xll.qlInterestRateIndexValueDate(IndexON,D2832)</f>
        <v>59370</v>
      </c>
      <c r="F2832" s="193">
        <f>IFERROR(_xll.qlIndexFixing(IndexON,D2832,TRUE,_xll.ohTrigger(RecalcTrigger,TriggerON)),NA())</f>
        <v>9.4383417885257614E-3</v>
      </c>
      <c r="H2832" s="42">
        <f>_xll.qlCalendarAdvance(Calendar,$H2831,B2832,"f",FALSE)</f>
        <v>59370</v>
      </c>
      <c r="I2832" s="177">
        <f>_xll.qlInterestRateIndexValueDate(Index1M,$H2832)</f>
        <v>59372</v>
      </c>
      <c r="J2832" s="182">
        <f>IFERROR(_xll.qlIndexFixing(Index1M,$H2832,TRUE,_xll.ohTrigger(RecalcTrigger,Trigger1M)),NA())</f>
        <v>8.9019204861159884E-3</v>
      </c>
      <c r="K2832" s="44">
        <f>IFERROR(_xll.qlIndexFixing(Index3M,H2832,TRUE,_xll.ohTrigger(RecalcTrigger,Trigger3M)),NA())</f>
        <v>8.932665895188022E-3</v>
      </c>
      <c r="L2832" s="44">
        <f>IFERROR(_xll.qlIndexFixing(Index6M,$H2832,TRUE,_xll.ohTrigger(RecalcTrigger,Trigger6M)),NA())</f>
        <v>9.8430184173252874E-3</v>
      </c>
      <c r="M2832" s="183">
        <f>IFERROR(_xll.qlIndexFixing(Index1Y,$H2832,TRUE,_xll.ohTrigger(RecalcTrigger,Trigger1Y)),NA())</f>
        <v>9.3845321726963356E-3</v>
      </c>
      <c r="N2832" s="182">
        <f>IFERROR(_xll.qlIndexFixing(ONIndex1M,I2832,TRUE,_xll.ohTrigger(RecalcTrigger,Trigger1M)),NA())</f>
        <v>8.8985406164443503E-3</v>
      </c>
      <c r="O2832" s="44">
        <f>IFERROR(_xll.qlIndexFixing(ONIndex3M,I2832,TRUE,_xll.ohTrigger(RecalcTrigger,Trigger3M)),NA())</f>
        <v>8.9287379880875761E-3</v>
      </c>
      <c r="P2832" s="44">
        <f>IFERROR(_xll.qlIndexFixing(ONIndex6M,I2832,TRUE,_xll.ohTrigger(RecalcTrigger,Trigger6M)),NA())</f>
        <v>9.7404676623646935E-3</v>
      </c>
      <c r="Q2832" s="183">
        <f>IFERROR(_xll.qlIndexFixing(ONIndex1Y,I2832,TRUE,_xll.ohTrigger(RecalcTrigger,Trigger1Y)),NA())</f>
        <v>9.3519423097543353E-3</v>
      </c>
    </row>
    <row r="2833" spans="2:17" x14ac:dyDescent="0.2">
      <c r="B2833" s="39" t="s">
        <v>42</v>
      </c>
      <c r="D2833" s="42">
        <f>_xll.qlCalendarAdvance(Calendar,$D2832,B2833,"f",FALSE)</f>
        <v>59377</v>
      </c>
      <c r="E2833" s="177">
        <f>_xll.qlInterestRateIndexValueDate(IndexON,D2833)</f>
        <v>59377</v>
      </c>
      <c r="F2833" s="193">
        <f>IFERROR(_xll.qlIndexFixing(IndexON,D2833,TRUE,_xll.ohTrigger(RecalcTrigger,TriggerON)),NA())</f>
        <v>9.4383417885257614E-3</v>
      </c>
      <c r="H2833" s="42">
        <f>_xll.qlCalendarAdvance(Calendar,$H2832,B2833,"f",FALSE)</f>
        <v>59377</v>
      </c>
      <c r="I2833" s="177">
        <f>_xll.qlInterestRateIndexValueDate(Index1M,$H2833)</f>
        <v>59379</v>
      </c>
      <c r="J2833" s="182">
        <f>IFERROR(_xll.qlIndexFixing(Index1M,$H2833,TRUE,_xll.ohTrigger(RecalcTrigger,Trigger1M)),NA())</f>
        <v>8.9019356275790718E-3</v>
      </c>
      <c r="K2833" s="44">
        <f>IFERROR(_xll.qlIndexFixing(Index3M,H2833,TRUE,_xll.ohTrigger(RecalcTrigger,Trigger3M)),NA())</f>
        <v>8.9317369850470413E-3</v>
      </c>
      <c r="L2833" s="44">
        <f>IFERROR(_xll.qlIndexFixing(Index6M,$H2833,TRUE,_xll.ohTrigger(RecalcTrigger,Trigger6M)),NA())</f>
        <v>9.8491028989156782E-3</v>
      </c>
      <c r="M2833" s="183">
        <f>IFERROR(_xll.qlIndexFixing(Index1Y,$H2833,TRUE,_xll.ohTrigger(RecalcTrigger,Trigger1Y)),NA())</f>
        <v>9.3844648833789849E-3</v>
      </c>
      <c r="N2833" s="182">
        <f>IFERROR(_xll.qlIndexFixing(ONIndex1M,I2833,TRUE,_xll.ohTrigger(RecalcTrigger,Trigger1M)),NA())</f>
        <v>8.8984862030105916E-3</v>
      </c>
      <c r="O2833" s="44">
        <f>IFERROR(_xll.qlIndexFixing(ONIndex3M,I2833,TRUE,_xll.ohTrigger(RecalcTrigger,Trigger3M)),NA())</f>
        <v>8.9275245225994837E-3</v>
      </c>
      <c r="P2833" s="44">
        <f>IFERROR(_xll.qlIndexFixing(ONIndex6M,I2833,TRUE,_xll.ohTrigger(RecalcTrigger,Trigger6M)),NA())</f>
        <v>9.7467863952616085E-3</v>
      </c>
      <c r="Q2833" s="183">
        <f>IFERROR(_xll.qlIndexFixing(ONIndex1Y,I2833,TRUE,_xll.ohTrigger(RecalcTrigger,Trigger1Y)),NA())</f>
        <v>9.3507530847158904E-3</v>
      </c>
    </row>
    <row r="2834" spans="2:17" x14ac:dyDescent="0.2">
      <c r="B2834" s="39" t="s">
        <v>42</v>
      </c>
      <c r="D2834" s="42">
        <f>_xll.qlCalendarAdvance(Calendar,$D2833,B2834,"f",FALSE)</f>
        <v>59384</v>
      </c>
      <c r="E2834" s="177">
        <f>_xll.qlInterestRateIndexValueDate(IndexON,D2834)</f>
        <v>59384</v>
      </c>
      <c r="F2834" s="193">
        <f>IFERROR(_xll.qlIndexFixing(IndexON,D2834,TRUE,_xll.ohTrigger(RecalcTrigger,TriggerON)),NA())</f>
        <v>9.4383417884458254E-3</v>
      </c>
      <c r="H2834" s="42">
        <f>_xll.qlCalendarAdvance(Calendar,$H2833,B2834,"f",FALSE)</f>
        <v>59384</v>
      </c>
      <c r="I2834" s="177">
        <f>_xll.qlInterestRateIndexValueDate(Index1M,$H2834)</f>
        <v>59386</v>
      </c>
      <c r="J2834" s="182">
        <f>IFERROR(_xll.qlIndexFixing(Index1M,$H2834,TRUE,_xll.ohTrigger(RecalcTrigger,Trigger1M)),NA())</f>
        <v>8.9019931840086941E-3</v>
      </c>
      <c r="K2834" s="44">
        <f>IFERROR(_xll.qlIndexFixing(Index3M,H2834,TRUE,_xll.ohTrigger(RecalcTrigger,Trigger3M)),NA())</f>
        <v>8.9308567069296858E-3</v>
      </c>
      <c r="L2834" s="44">
        <f>IFERROR(_xll.qlIndexFixing(Index6M,$H2834,TRUE,_xll.ohTrigger(RecalcTrigger,Trigger6M)),NA())</f>
        <v>9.8551661117120305E-3</v>
      </c>
      <c r="M2834" s="183">
        <f>IFERROR(_xll.qlIndexFixing(Index1Y,$H2834,TRUE,_xll.ohTrigger(RecalcTrigger,Trigger1Y)),NA())</f>
        <v>9.3844427550681831E-3</v>
      </c>
      <c r="N2834" s="182">
        <f>IFERROR(_xll.qlIndexFixing(ONIndex1M,I2834,TRUE,_xll.ohTrigger(RecalcTrigger,Trigger1M)),NA())</f>
        <v>8.8984740647202187E-3</v>
      </c>
      <c r="O2834" s="44">
        <f>IFERROR(_xll.qlIndexFixing(ONIndex3M,I2834,TRUE,_xll.ohTrigger(RecalcTrigger,Trigger3M)),NA())</f>
        <v>8.9263591264199249E-3</v>
      </c>
      <c r="P2834" s="44">
        <f>IFERROR(_xll.qlIndexFixing(ONIndex6M,I2834,TRUE,_xll.ohTrigger(RecalcTrigger,Trigger6M)),NA())</f>
        <v>9.7530845927451537E-3</v>
      </c>
      <c r="Q2834" s="183">
        <f>IFERROR(_xll.qlIndexFixing(ONIndex1Y,I2834,TRUE,_xll.ohTrigger(RecalcTrigger,Trigger1Y)),NA())</f>
        <v>9.3496068818232914E-3</v>
      </c>
    </row>
    <row r="2835" spans="2:17" x14ac:dyDescent="0.2">
      <c r="B2835" s="39" t="s">
        <v>42</v>
      </c>
      <c r="D2835" s="42">
        <f>_xll.qlCalendarAdvance(Calendar,$D2834,B2835,"f",FALSE)</f>
        <v>59391</v>
      </c>
      <c r="E2835" s="177">
        <f>_xll.qlInterestRateIndexValueDate(IndexON,D2835)</f>
        <v>59391</v>
      </c>
      <c r="F2835" s="193">
        <f>IFERROR(_xll.qlIndexFixing(IndexON,D2835,TRUE,_xll.ohTrigger(RecalcTrigger,TriggerON)),NA())</f>
        <v>9.4383417885257614E-3</v>
      </c>
      <c r="H2835" s="42">
        <f>_xll.qlCalendarAdvance(Calendar,$H2834,B2835,"f",FALSE)</f>
        <v>59391</v>
      </c>
      <c r="I2835" s="177">
        <f>_xll.qlInterestRateIndexValueDate(Index1M,$H2835)</f>
        <v>59393</v>
      </c>
      <c r="J2835" s="182">
        <f>IFERROR(_xll.qlIndexFixing(Index1M,$H2835,TRUE,_xll.ohTrigger(RecalcTrigger,Trigger1M)),NA())</f>
        <v>8.9020932208574988E-3</v>
      </c>
      <c r="K2835" s="44">
        <f>IFERROR(_xll.qlIndexFixing(Index3M,H2835,TRUE,_xll.ohTrigger(RecalcTrigger,Trigger3M)),NA())</f>
        <v>8.9300251374199134E-3</v>
      </c>
      <c r="L2835" s="44">
        <f>IFERROR(_xll.qlIndexFixing(Index6M,$H2835,TRUE,_xll.ohTrigger(RecalcTrigger,Trigger6M)),NA())</f>
        <v>9.8612080042363836E-3</v>
      </c>
      <c r="M2835" s="183">
        <f>IFERROR(_xll.qlIndexFixing(Index1Y,$H2835,TRUE,_xll.ohTrigger(RecalcTrigger,Trigger1Y)),NA())</f>
        <v>9.3844658558241215E-3</v>
      </c>
      <c r="N2835" s="182">
        <f>IFERROR(_xll.qlIndexFixing(ONIndex1M,I2835,TRUE,_xll.ohTrigger(RecalcTrigger,Trigger1M)),NA())</f>
        <v>8.8985042667211189E-3</v>
      </c>
      <c r="O2835" s="44">
        <f>IFERROR(_xll.qlIndexFixing(ONIndex3M,I2835,TRUE,_xll.ohTrigger(RecalcTrigger,Trigger3M)),NA())</f>
        <v>8.9252418755680907E-3</v>
      </c>
      <c r="P2835" s="44">
        <f>IFERROR(_xll.qlIndexFixing(ONIndex6M,I2835,TRUE,_xll.ohTrigger(RecalcTrigger,Trigger6M)),NA())</f>
        <v>9.7593622040559325E-3</v>
      </c>
      <c r="Q2835" s="183">
        <f>IFERROR(_xll.qlIndexFixing(ONIndex1Y,I2835,TRUE,_xll.ohTrigger(RecalcTrigger,Trigger1Y)),NA())</f>
        <v>9.3485037681428906E-3</v>
      </c>
    </row>
    <row r="2836" spans="2:17" x14ac:dyDescent="0.2">
      <c r="B2836" s="39" t="s">
        <v>42</v>
      </c>
      <c r="D2836" s="42">
        <f>_xll.qlCalendarAdvance(Calendar,$D2835,B2836,"f",FALSE)</f>
        <v>59398</v>
      </c>
      <c r="E2836" s="177">
        <f>_xll.qlInterestRateIndexValueDate(IndexON,D2836)</f>
        <v>59398</v>
      </c>
      <c r="F2836" s="193">
        <f>IFERROR(_xll.qlIndexFixing(IndexON,D2836,TRUE,_xll.ohTrigger(RecalcTrigger,TriggerON)),NA())</f>
        <v>9.4383417885257614E-3</v>
      </c>
      <c r="H2836" s="42">
        <f>_xll.qlCalendarAdvance(Calendar,$H2835,B2836,"f",FALSE)</f>
        <v>59398</v>
      </c>
      <c r="I2836" s="177">
        <f>_xll.qlInterestRateIndexValueDate(Index1M,$H2836)</f>
        <v>59400</v>
      </c>
      <c r="J2836" s="182">
        <f>IFERROR(_xll.qlIndexFixing(Index1M,$H2836,TRUE,_xll.ohTrigger(RecalcTrigger,Trigger1M)),NA())</f>
        <v>8.9022358035906191E-3</v>
      </c>
      <c r="K2836" s="44">
        <f>IFERROR(_xll.qlIndexFixing(Index3M,H2836,TRUE,_xll.ohTrigger(RecalcTrigger,Trigger3M)),NA())</f>
        <v>8.9292423531016785E-3</v>
      </c>
      <c r="L2836" s="44">
        <f>IFERROR(_xll.qlIndexFixing(Index6M,$H2836,TRUE,_xll.ohTrigger(RecalcTrigger,Trigger6M)),NA())</f>
        <v>9.8672285250077669E-3</v>
      </c>
      <c r="M2836" s="183">
        <f>IFERROR(_xll.qlIndexFixing(Index1Y,$H2836,TRUE,_xll.ohTrigger(RecalcTrigger,Trigger1Y)),NA())</f>
        <v>9.3845342537133385E-3</v>
      </c>
      <c r="N2836" s="182">
        <f>IFERROR(_xll.qlIndexFixing(ONIndex1M,I2836,TRUE,_xll.ohTrigger(RecalcTrigger,Trigger1M)),NA())</f>
        <v>8.8985768745608596E-3</v>
      </c>
      <c r="O2836" s="44">
        <f>IFERROR(_xll.qlIndexFixing(ONIndex3M,I2836,TRUE,_xll.ohTrigger(RecalcTrigger,Trigger3M)),NA())</f>
        <v>8.9241728466227244E-3</v>
      </c>
      <c r="P2836" s="44">
        <f>IFERROR(_xll.qlIndexFixing(ONIndex6M,I2836,TRUE,_xll.ohTrigger(RecalcTrigger,Trigger6M)),NA())</f>
        <v>9.7656191777151236E-3</v>
      </c>
      <c r="Q2836" s="183">
        <f>IFERROR(_xll.qlIndexFixing(ONIndex1Y,I2836,TRUE,_xll.ohTrigger(RecalcTrigger,Trigger1Y)),NA())</f>
        <v>9.3474438116203373E-3</v>
      </c>
    </row>
    <row r="2837" spans="2:17" x14ac:dyDescent="0.2">
      <c r="B2837" s="39" t="s">
        <v>42</v>
      </c>
      <c r="D2837" s="42">
        <f>_xll.qlCalendarAdvance(Calendar,$D2836,B2837,"f",FALSE)</f>
        <v>59405</v>
      </c>
      <c r="E2837" s="177">
        <f>_xll.qlInterestRateIndexValueDate(IndexON,D2837)</f>
        <v>59405</v>
      </c>
      <c r="F2837" s="193">
        <f>IFERROR(_xll.qlIndexFixing(IndexON,D2837,TRUE,_xll.ohTrigger(RecalcTrigger,TriggerON)),NA())</f>
        <v>9.4383417884458254E-3</v>
      </c>
      <c r="H2837" s="42">
        <f>_xll.qlCalendarAdvance(Calendar,$H2836,B2837,"f",FALSE)</f>
        <v>59405</v>
      </c>
      <c r="I2837" s="177">
        <f>_xll.qlInterestRateIndexValueDate(Index1M,$H2837)</f>
        <v>59407</v>
      </c>
      <c r="J2837" s="182">
        <f>IFERROR(_xll.qlIndexFixing(Index1M,$H2837,TRUE,_xll.ohTrigger(RecalcTrigger,Trigger1M)),NA())</f>
        <v>8.9024209976482083E-3</v>
      </c>
      <c r="K2837" s="44">
        <f>IFERROR(_xll.qlIndexFixing(Index3M,H2837,TRUE,_xll.ohTrigger(RecalcTrigger,Trigger3M)),NA())</f>
        <v>8.9285084305606756E-3</v>
      </c>
      <c r="L2837" s="44">
        <f>IFERROR(_xll.qlIndexFixing(Index6M,$H2837,TRUE,_xll.ohTrigger(RecalcTrigger,Trigger6M)),NA())</f>
        <v>9.8732276225482196E-3</v>
      </c>
      <c r="M2837" s="183">
        <f>IFERROR(_xll.qlIndexFixing(Index1Y,$H2837,TRUE,_xll.ohTrigger(RecalcTrigger,Trigger1Y)),NA())</f>
        <v>9.38464801680872E-3</v>
      </c>
      <c r="N2837" s="182">
        <f>IFERROR(_xll.qlIndexFixing(ONIndex1M,I2837,TRUE,_xll.ohTrigger(RecalcTrigger,Trigger1M)),NA())</f>
        <v>8.8986919537070719E-3</v>
      </c>
      <c r="O2837" s="44">
        <f>IFERROR(_xll.qlIndexFixing(ONIndex3M,I2837,TRUE,_xll.ohTrigger(RecalcTrigger,Trigger3M)),NA())</f>
        <v>8.9231521163224414E-3</v>
      </c>
      <c r="P2837" s="44">
        <f>IFERROR(_xll.qlIndexFixing(ONIndex6M,I2837,TRUE,_xll.ohTrigger(RecalcTrigger,Trigger6M)),NA())</f>
        <v>9.7718554628833942E-3</v>
      </c>
      <c r="Q2837" s="183">
        <f>IFERROR(_xll.qlIndexFixing(ONIndex1Y,I2837,TRUE,_xll.ohTrigger(RecalcTrigger,Trigger1Y)),NA())</f>
        <v>9.3464270792420479E-3</v>
      </c>
    </row>
    <row r="2838" spans="2:17" x14ac:dyDescent="0.2">
      <c r="B2838" s="39" t="s">
        <v>42</v>
      </c>
      <c r="D2838" s="42">
        <f>_xll.qlCalendarAdvance(Calendar,$D2837,B2838,"f",FALSE)</f>
        <v>59412</v>
      </c>
      <c r="E2838" s="177">
        <f>_xll.qlInterestRateIndexValueDate(IndexON,D2838)</f>
        <v>59412</v>
      </c>
      <c r="F2838" s="193">
        <f>IFERROR(_xll.qlIndexFixing(IndexON,D2838,TRUE,_xll.ohTrigger(RecalcTrigger,TriggerON)),NA())</f>
        <v>9.4383417884458254E-3</v>
      </c>
      <c r="H2838" s="42">
        <f>_xll.qlCalendarAdvance(Calendar,$H2837,B2838,"f",FALSE)</f>
        <v>59412</v>
      </c>
      <c r="I2838" s="177">
        <f>_xll.qlInterestRateIndexValueDate(Index1M,$H2838)</f>
        <v>59414</v>
      </c>
      <c r="J2838" s="182">
        <f>IFERROR(_xll.qlIndexFixing(Index1M,$H2838,TRUE,_xll.ohTrigger(RecalcTrigger,Trigger1M)),NA())</f>
        <v>8.9022596554879721E-3</v>
      </c>
      <c r="K2838" s="44">
        <f>IFERROR(_xll.qlIndexFixing(Index3M,H2838,TRUE,_xll.ohTrigger(RecalcTrigger,Trigger3M)),NA())</f>
        <v>8.9277525039870992E-3</v>
      </c>
      <c r="L2838" s="44">
        <f>IFERROR(_xll.qlIndexFixing(Index6M,$H2838,TRUE,_xll.ohTrigger(RecalcTrigger,Trigger6M)),NA())</f>
        <v>9.876430136966912E-3</v>
      </c>
      <c r="M2838" s="183">
        <f>IFERROR(_xll.qlIndexFixing(Index1Y,$H2838,TRUE,_xll.ohTrigger(RecalcTrigger,Trigger1Y)),NA())</f>
        <v>9.3848072131881965E-3</v>
      </c>
      <c r="N2838" s="182">
        <f>IFERROR(_xll.qlIndexFixing(ONIndex1M,I2838,TRUE,_xll.ohTrigger(RecalcTrigger,Trigger1M)),NA())</f>
        <v>8.8988495696273873E-3</v>
      </c>
      <c r="O2838" s="44">
        <f>IFERROR(_xll.qlIndexFixing(ONIndex3M,I2838,TRUE,_xll.ohTrigger(RecalcTrigger,Trigger3M)),NA())</f>
        <v>8.9221797606864328E-3</v>
      </c>
      <c r="P2838" s="44">
        <f>IFERROR(_xll.qlIndexFixing(ONIndex6M,I2838,TRUE,_xll.ohTrigger(RecalcTrigger,Trigger6M)),NA())</f>
        <v>9.7780710088013478E-3</v>
      </c>
      <c r="Q2838" s="183">
        <f>IFERROR(_xll.qlIndexFixing(ONIndex1Y,I2838,TRUE,_xll.ohTrigger(RecalcTrigger,Trigger1Y)),NA())</f>
        <v>9.3454536386339271E-3</v>
      </c>
    </row>
    <row r="2839" spans="2:17" x14ac:dyDescent="0.2">
      <c r="B2839" s="39" t="s">
        <v>42</v>
      </c>
      <c r="D2839" s="42">
        <f>_xll.qlCalendarAdvance(Calendar,$D2838,B2839,"f",FALSE)</f>
        <v>59419</v>
      </c>
      <c r="E2839" s="177">
        <f>_xll.qlInterestRateIndexValueDate(IndexON,D2839)</f>
        <v>59419</v>
      </c>
      <c r="F2839" s="193">
        <f>IFERROR(_xll.qlIndexFixing(IndexON,D2839,TRUE,_xll.ohTrigger(RecalcTrigger,TriggerON)),NA())</f>
        <v>9.4383417885257614E-3</v>
      </c>
      <c r="H2839" s="42">
        <f>_xll.qlCalendarAdvance(Calendar,$H2838,B2839,"f",FALSE)</f>
        <v>59419</v>
      </c>
      <c r="I2839" s="177">
        <f>_xll.qlInterestRateIndexValueDate(Index1M,$H2839)</f>
        <v>59421</v>
      </c>
      <c r="J2839" s="182">
        <f>IFERROR(_xll.qlIndexFixing(Index1M,$H2839,TRUE,_xll.ohTrigger(RecalcTrigger,Trigger1M)),NA())</f>
        <v>8.9029194815748447E-3</v>
      </c>
      <c r="K2839" s="44">
        <f>IFERROR(_xll.qlIndexFixing(Index3M,H2839,TRUE,_xll.ohTrigger(RecalcTrigger,Trigger3M)),NA())</f>
        <v>8.9271130350802603E-3</v>
      </c>
      <c r="L2839" s="44">
        <f>IFERROR(_xll.qlIndexFixing(Index6M,$H2839,TRUE,_xll.ohTrigger(RecalcTrigger,Trigger6M)),NA())</f>
        <v>9.8823931913173211E-3</v>
      </c>
      <c r="M2839" s="183">
        <f>IFERROR(_xll.qlIndexFixing(Index1Y,$H2839,TRUE,_xll.ohTrigger(RecalcTrigger,Trigger1Y)),NA())</f>
        <v>9.3850119109375775E-3</v>
      </c>
      <c r="N2839" s="182">
        <f>IFERROR(_xll.qlIndexFixing(ONIndex1M,I2839,TRUE,_xll.ohTrigger(RecalcTrigger,Trigger1M)),NA())</f>
        <v>8.8990497874696928E-3</v>
      </c>
      <c r="O2839" s="44">
        <f>IFERROR(_xll.qlIndexFixing(ONIndex3M,I2839,TRUE,_xll.ohTrigger(RecalcTrigger,Trigger3M)),NA())</f>
        <v>8.9212558563733779E-3</v>
      </c>
      <c r="P2839" s="44">
        <f>IFERROR(_xll.qlIndexFixing(ONIndex6M,I2839,TRUE,_xll.ohTrigger(RecalcTrigger,Trigger6M)),NA())</f>
        <v>9.7842657641500352E-3</v>
      </c>
      <c r="Q2839" s="183">
        <f>IFERROR(_xll.qlIndexFixing(ONIndex1Y,I2839,TRUE,_xll.ohTrigger(RecalcTrigger,Trigger1Y)),NA())</f>
        <v>9.3445235571820717E-3</v>
      </c>
    </row>
    <row r="2840" spans="2:17" x14ac:dyDescent="0.2">
      <c r="B2840" s="39" t="s">
        <v>42</v>
      </c>
      <c r="D2840" s="42">
        <f>_xll.qlCalendarAdvance(Calendar,$D2839,B2840,"f",FALSE)</f>
        <v>59426</v>
      </c>
      <c r="E2840" s="177">
        <f>_xll.qlInterestRateIndexValueDate(IndexON,D2840)</f>
        <v>59426</v>
      </c>
      <c r="F2840" s="193">
        <f>IFERROR(_xll.qlIndexFixing(IndexON,D2840,TRUE,_xll.ohTrigger(RecalcTrigger,TriggerON)),NA())</f>
        <v>9.4383417884458254E-3</v>
      </c>
      <c r="H2840" s="42">
        <f>_xll.qlCalendarAdvance(Calendar,$H2839,B2840,"f",FALSE)</f>
        <v>59426</v>
      </c>
      <c r="I2840" s="177">
        <f>_xll.qlInterestRateIndexValueDate(Index1M,$H2840)</f>
        <v>59428</v>
      </c>
      <c r="J2840" s="182">
        <f>IFERROR(_xll.qlIndexFixing(Index1M,$H2840,TRUE,_xll.ohTrigger(RecalcTrigger,Trigger1M)),NA())</f>
        <v>8.9032329023566725E-3</v>
      </c>
      <c r="K2840" s="44">
        <f>IFERROR(_xll.qlIndexFixing(Index3M,H2840,TRUE,_xll.ohTrigger(RecalcTrigger,Trigger3M)),NA())</f>
        <v>8.9265226510335562E-3</v>
      </c>
      <c r="L2840" s="44">
        <f>IFERROR(_xll.qlIndexFixing(Index6M,$H2840,TRUE,_xll.ohTrigger(RecalcTrigger,Trigger6M)),NA())</f>
        <v>9.8883346888464316E-3</v>
      </c>
      <c r="M2840" s="183">
        <f>IFERROR(_xll.qlIndexFixing(Index1Y,$H2840,TRUE,_xll.ohTrigger(RecalcTrigger,Trigger1Y)),NA())</f>
        <v>9.3852621781483677E-3</v>
      </c>
      <c r="N2840" s="182">
        <f>IFERROR(_xll.qlIndexFixing(ONIndex1M,I2840,TRUE,_xll.ohTrigger(RecalcTrigger,Trigger1M)),NA())</f>
        <v>8.8992926727016197E-3</v>
      </c>
      <c r="O2840" s="44">
        <f>IFERROR(_xll.qlIndexFixing(ONIndex3M,I2840,TRUE,_xll.ohTrigger(RecalcTrigger,Trigger3M)),NA())</f>
        <v>8.920380479802148E-3</v>
      </c>
      <c r="P2840" s="44">
        <f>IFERROR(_xll.qlIndexFixing(ONIndex6M,I2840,TRUE,_xll.ohTrigger(RecalcTrigger,Trigger6M)),NA())</f>
        <v>9.7904396779302516E-3</v>
      </c>
      <c r="Q2840" s="183">
        <f>IFERROR(_xll.qlIndexFixing(ONIndex1Y,I2840,TRUE,_xll.ohTrigger(RecalcTrigger,Trigger1Y)),NA())</f>
        <v>9.3436369022725785E-3</v>
      </c>
    </row>
    <row r="2841" spans="2:17" x14ac:dyDescent="0.2">
      <c r="B2841" s="39" t="s">
        <v>42</v>
      </c>
      <c r="D2841" s="42">
        <f>_xll.qlCalendarAdvance(Calendar,$D2840,B2841,"f",FALSE)</f>
        <v>59433</v>
      </c>
      <c r="E2841" s="177">
        <f>_xll.qlInterestRateIndexValueDate(IndexON,D2841)</f>
        <v>59433</v>
      </c>
      <c r="F2841" s="193">
        <f>IFERROR(_xll.qlIndexFixing(IndexON,D2841,TRUE,_xll.ohTrigger(RecalcTrigger,TriggerON)),NA())</f>
        <v>9.4383417885257614E-3</v>
      </c>
      <c r="H2841" s="42">
        <f>_xll.qlCalendarAdvance(Calendar,$H2840,B2841,"f",FALSE)</f>
        <v>59433</v>
      </c>
      <c r="I2841" s="177">
        <f>_xll.qlInterestRateIndexValueDate(Index1M,$H2841)</f>
        <v>59435</v>
      </c>
      <c r="J2841" s="182">
        <f>IFERROR(_xll.qlIndexFixing(Index1M,$H2841,TRUE,_xll.ohTrigger(RecalcTrigger,Trigger1M)),NA())</f>
        <v>8.9035891962885305E-3</v>
      </c>
      <c r="K2841" s="44">
        <f>IFERROR(_xll.qlIndexFixing(Index3M,H2841,TRUE,_xll.ohTrigger(RecalcTrigger,Trigger3M)),NA())</f>
        <v>8.9259814284380241E-3</v>
      </c>
      <c r="L2841" s="44">
        <f>IFERROR(_xll.qlIndexFixing(Index6M,$H2841,TRUE,_xll.ohTrigger(RecalcTrigger,Trigger6M)),NA())</f>
        <v>9.8942545780886688E-3</v>
      </c>
      <c r="M2841" s="183">
        <f>IFERROR(_xll.qlIndexFixing(Index1Y,$H2841,TRUE,_xll.ohTrigger(RecalcTrigger,Trigger1Y)),NA())</f>
        <v>9.3855580829171111E-3</v>
      </c>
      <c r="N2841" s="182">
        <f>IFERROR(_xll.qlIndexFixing(ONIndex1M,I2841,TRUE,_xll.ohTrigger(RecalcTrigger,Trigger1M)),NA())</f>
        <v>8.8995782907907994E-3</v>
      </c>
      <c r="O2841" s="44">
        <f>IFERROR(_xll.qlIndexFixing(ONIndex3M,I2841,TRUE,_xll.ohTrigger(RecalcTrigger,Trigger3M)),NA())</f>
        <v>8.9195537073116782E-3</v>
      </c>
      <c r="P2841" s="44">
        <f>IFERROR(_xll.qlIndexFixing(ONIndex6M,I2841,TRUE,_xll.ohTrigger(RecalcTrigger,Trigger6M)),NA())</f>
        <v>9.7965926991427921E-3</v>
      </c>
      <c r="Q2841" s="183">
        <f>IFERROR(_xll.qlIndexFixing(ONIndex1Y,I2841,TRUE,_xll.ohTrigger(RecalcTrigger,Trigger1Y)),NA())</f>
        <v>9.3427937414514162E-3</v>
      </c>
    </row>
    <row r="2842" spans="2:17" x14ac:dyDescent="0.2">
      <c r="B2842" s="39" t="s">
        <v>42</v>
      </c>
      <c r="D2842" s="42">
        <f>_xll.qlCalendarAdvance(Calendar,$D2841,B2842,"f",FALSE)</f>
        <v>59440</v>
      </c>
      <c r="E2842" s="177">
        <f>_xll.qlInterestRateIndexValueDate(IndexON,D2842)</f>
        <v>59440</v>
      </c>
      <c r="F2842" s="193">
        <f>IFERROR(_xll.qlIndexFixing(IndexON,D2842,TRUE,_xll.ohTrigger(RecalcTrigger,TriggerON)),NA())</f>
        <v>9.4383417884458254E-3</v>
      </c>
      <c r="H2842" s="42">
        <f>_xll.qlCalendarAdvance(Calendar,$H2841,B2842,"f",FALSE)</f>
        <v>59440</v>
      </c>
      <c r="I2842" s="177">
        <f>_xll.qlInterestRateIndexValueDate(Index1M,$H2842)</f>
        <v>59442</v>
      </c>
      <c r="J2842" s="182">
        <f>IFERROR(_xll.qlIndexFixing(Index1M,$H2842,TRUE,_xll.ohTrigger(RecalcTrigger,Trigger1M)),NA())</f>
        <v>8.903988428830556E-3</v>
      </c>
      <c r="K2842" s="44">
        <f>IFERROR(_xll.qlIndexFixing(Index3M,H2842,TRUE,_xll.ohTrigger(RecalcTrigger,Trigger3M)),NA())</f>
        <v>8.9254894438899786E-3</v>
      </c>
      <c r="L2842" s="44">
        <f>IFERROR(_xll.qlIndexFixing(Index6M,$H2842,TRUE,_xll.ohTrigger(RecalcTrigger,Trigger6M)),NA())</f>
        <v>9.9001528075758106E-3</v>
      </c>
      <c r="M2842" s="183">
        <f>IFERROR(_xll.qlIndexFixing(Index1Y,$H2842,TRUE,_xll.ohTrigger(RecalcTrigger,Trigger1Y)),NA())</f>
        <v>9.3858996933491069E-3</v>
      </c>
      <c r="N2842" s="182">
        <f>IFERROR(_xll.qlIndexFixing(ONIndex1M,I2842,TRUE,_xll.ohTrigger(RecalcTrigger,Trigger1M)),NA())</f>
        <v>8.8999067072048632E-3</v>
      </c>
      <c r="O2842" s="44">
        <f>IFERROR(_xll.qlIndexFixing(ONIndex3M,I2842,TRUE,_xll.ohTrigger(RecalcTrigger,Trigger3M)),NA())</f>
        <v>8.9187756155606479E-3</v>
      </c>
      <c r="P2842" s="44">
        <f>IFERROR(_xll.qlIndexFixing(ONIndex6M,I2842,TRUE,_xll.ohTrigger(RecalcTrigger,Trigger6M)),NA())</f>
        <v>9.8027247768683878E-3</v>
      </c>
      <c r="Q2842" s="183">
        <f>IFERROR(_xll.qlIndexFixing(ONIndex1Y,I2842,TRUE,_xll.ohTrigger(RecalcTrigger,Trigger1Y)),NA())</f>
        <v>9.3419941419448094E-3</v>
      </c>
    </row>
    <row r="2843" spans="2:17" x14ac:dyDescent="0.2">
      <c r="B2843" s="39" t="s">
        <v>42</v>
      </c>
      <c r="D2843" s="42">
        <f>_xll.qlCalendarAdvance(Calendar,$D2842,B2843,"f",FALSE)</f>
        <v>59447</v>
      </c>
      <c r="E2843" s="177">
        <f>_xll.qlInterestRateIndexValueDate(IndexON,D2843)</f>
        <v>59447</v>
      </c>
      <c r="F2843" s="193">
        <f>IFERROR(_xll.qlIndexFixing(IndexON,D2843,TRUE,_xll.ohTrigger(RecalcTrigger,TriggerON)),NA())</f>
        <v>9.4383417885257614E-3</v>
      </c>
      <c r="H2843" s="42">
        <f>_xll.qlCalendarAdvance(Calendar,$H2842,B2843,"f",FALSE)</f>
        <v>59447</v>
      </c>
      <c r="I2843" s="177">
        <f>_xll.qlInterestRateIndexValueDate(Index1M,$H2843)</f>
        <v>59449</v>
      </c>
      <c r="J2843" s="182">
        <f>IFERROR(_xll.qlIndexFixing(Index1M,$H2843,TRUE,_xll.ohTrigger(RecalcTrigger,Trigger1M)),NA())</f>
        <v>8.9044306654403882E-3</v>
      </c>
      <c r="K2843" s="44">
        <f>IFERROR(_xll.qlIndexFixing(Index3M,H2843,TRUE,_xll.ohTrigger(RecalcTrigger,Trigger3M)),NA())</f>
        <v>8.9251352817256435E-3</v>
      </c>
      <c r="L2843" s="44">
        <f>IFERROR(_xll.qlIndexFixing(Index6M,$H2843,TRUE,_xll.ohTrigger(RecalcTrigger,Trigger6M)),NA())</f>
        <v>9.9065775987059977E-3</v>
      </c>
      <c r="M2843" s="183">
        <f>IFERROR(_xll.qlIndexFixing(Index1Y,$H2843,TRUE,_xll.ohTrigger(RecalcTrigger,Trigger1Y)),NA())</f>
        <v>9.3862870775538211E-3</v>
      </c>
      <c r="N2843" s="182">
        <f>IFERROR(_xll.qlIndexFixing(ONIndex1M,I2843,TRUE,_xll.ohTrigger(RecalcTrigger,Trigger1M)),NA())</f>
        <v>8.9002779873315063E-3</v>
      </c>
      <c r="O2843" s="44">
        <f>IFERROR(_xll.qlIndexFixing(ONIndex3M,I2843,TRUE,_xll.ohTrigger(RecalcTrigger,Trigger3M)),NA())</f>
        <v>8.9180462807281202E-3</v>
      </c>
      <c r="P2843" s="44">
        <f>IFERROR(_xll.qlIndexFixing(ONIndex6M,I2843,TRUE,_xll.ohTrigger(RecalcTrigger,Trigger6M)),NA())</f>
        <v>9.8088358599479619E-3</v>
      </c>
      <c r="Q2843" s="183">
        <f>IFERROR(_xll.qlIndexFixing(ONIndex1Y,I2843,TRUE,_xll.ohTrigger(RecalcTrigger,Trigger1Y)),NA())</f>
        <v>9.341238171378663E-3</v>
      </c>
    </row>
    <row r="2844" spans="2:17" x14ac:dyDescent="0.2">
      <c r="B2844" s="39" t="s">
        <v>42</v>
      </c>
      <c r="D2844" s="42">
        <f>_xll.qlCalendarAdvance(Calendar,$D2843,B2844,"f",FALSE)</f>
        <v>59454</v>
      </c>
      <c r="E2844" s="177">
        <f>_xll.qlInterestRateIndexValueDate(IndexON,D2844)</f>
        <v>59454</v>
      </c>
      <c r="F2844" s="193">
        <f>IFERROR(_xll.qlIndexFixing(IndexON,D2844,TRUE,_xll.ohTrigger(RecalcTrigger,TriggerON)),NA())</f>
        <v>9.4383417884458254E-3</v>
      </c>
      <c r="H2844" s="42">
        <f>_xll.qlCalendarAdvance(Calendar,$H2843,B2844,"f",FALSE)</f>
        <v>59454</v>
      </c>
      <c r="I2844" s="177">
        <f>_xll.qlInterestRateIndexValueDate(Index1M,$H2844)</f>
        <v>59456</v>
      </c>
      <c r="J2844" s="182">
        <f>IFERROR(_xll.qlIndexFixing(Index1M,$H2844,TRUE,_xll.ohTrigger(RecalcTrigger,Trigger1M)),NA())</f>
        <v>8.9049159715731685E-3</v>
      </c>
      <c r="K2844" s="44">
        <f>IFERROR(_xll.qlIndexFixing(Index3M,H2844,TRUE,_xll.ohTrigger(RecalcTrigger,Trigger3M)),NA())</f>
        <v>8.9247455362019626E-3</v>
      </c>
      <c r="L2844" s="44">
        <f>IFERROR(_xll.qlIndexFixing(Index6M,$H2844,TRUE,_xll.ohTrigger(RecalcTrigger,Trigger6M)),NA())</f>
        <v>9.9124309427106542E-3</v>
      </c>
      <c r="M2844" s="183">
        <f>IFERROR(_xll.qlIndexFixing(Index1Y,$H2844,TRUE,_xll.ohTrigger(RecalcTrigger,Trigger1Y)),NA())</f>
        <v>9.3867203036483819E-3</v>
      </c>
      <c r="N2844" s="182">
        <f>IFERROR(_xll.qlIndexFixing(ONIndex1M,I2844,TRUE,_xll.ohTrigger(RecalcTrigger,Trigger1M)),NA())</f>
        <v>8.9006921963186159E-3</v>
      </c>
      <c r="O2844" s="44">
        <f>IFERROR(_xll.qlIndexFixing(ONIndex3M,I2844,TRUE,_xll.ohTrigger(RecalcTrigger,Trigger3M)),NA())</f>
        <v>8.9173657794727745E-3</v>
      </c>
      <c r="P2844" s="44">
        <f>IFERROR(_xll.qlIndexFixing(ONIndex6M,I2844,TRUE,_xll.ohTrigger(RecalcTrigger,Trigger6M)),NA())</f>
        <v>9.8149258974622455E-3</v>
      </c>
      <c r="Q2844" s="183">
        <f>IFERROR(_xll.qlIndexFixing(ONIndex1Y,I2844,TRUE,_xll.ohTrigger(RecalcTrigger,Trigger1Y)),NA())</f>
        <v>9.3405258970591376E-3</v>
      </c>
    </row>
    <row r="2845" spans="2:17" x14ac:dyDescent="0.2">
      <c r="B2845" s="39" t="s">
        <v>42</v>
      </c>
      <c r="D2845" s="42">
        <f>_xll.qlCalendarAdvance(Calendar,$D2844,B2845,"f",FALSE)</f>
        <v>59461</v>
      </c>
      <c r="E2845" s="177">
        <f>_xll.qlInterestRateIndexValueDate(IndexON,D2845)</f>
        <v>59461</v>
      </c>
      <c r="F2845" s="193">
        <f>IFERROR(_xll.qlIndexFixing(IndexON,D2845,TRUE,_xll.ohTrigger(RecalcTrigger,TriggerON)),NA())</f>
        <v>9.4383417884458254E-3</v>
      </c>
      <c r="H2845" s="42">
        <f>_xll.qlCalendarAdvance(Calendar,$H2844,B2845,"f",FALSE)</f>
        <v>59461</v>
      </c>
      <c r="I2845" s="177">
        <f>_xll.qlInterestRateIndexValueDate(Index1M,$H2845)</f>
        <v>59463</v>
      </c>
      <c r="J2845" s="182">
        <f>IFERROR(_xll.qlIndexFixing(Index1M,$H2845,TRUE,_xll.ohTrigger(RecalcTrigger,Trigger1M)),NA())</f>
        <v>8.9054444126865362E-3</v>
      </c>
      <c r="K2845" s="44">
        <f>IFERROR(_xll.qlIndexFixing(Index3M,H2845,TRUE,_xll.ohTrigger(RecalcTrigger,Trigger3M)),NA())</f>
        <v>8.924405265210579E-3</v>
      </c>
      <c r="L2845" s="44">
        <f>IFERROR(_xll.qlIndexFixing(Index6M,$H2845,TRUE,_xll.ohTrigger(RecalcTrigger,Trigger6M)),NA())</f>
        <v>9.918262468383553E-3</v>
      </c>
      <c r="M2845" s="183">
        <f>IFERROR(_xll.qlIndexFixing(Index1Y,$H2845,TRUE,_xll.ohTrigger(RecalcTrigger,Trigger1Y)),NA())</f>
        <v>9.3871994397564853E-3</v>
      </c>
      <c r="N2845" s="182">
        <f>IFERROR(_xll.qlIndexFixing(ONIndex1M,I2845,TRUE,_xll.ohTrigger(RecalcTrigger,Trigger1M)),NA())</f>
        <v>8.9011493999535674E-3</v>
      </c>
      <c r="O2845" s="44">
        <f>IFERROR(_xll.qlIndexFixing(ONIndex3M,I2845,TRUE,_xll.ohTrigger(RecalcTrigger,Trigger3M)),NA())</f>
        <v>8.9167341882934181E-3</v>
      </c>
      <c r="P2845" s="44">
        <f>IFERROR(_xll.qlIndexFixing(ONIndex6M,I2845,TRUE,_xll.ohTrigger(RecalcTrigger,Trigger6M)),NA())</f>
        <v>9.8209948384120338E-3</v>
      </c>
      <c r="Q2845" s="183">
        <f>IFERROR(_xll.qlIndexFixing(ONIndex1Y,I2845,TRUE,_xll.ohTrigger(RecalcTrigger,Trigger1Y)),NA())</f>
        <v>9.33985738637233E-3</v>
      </c>
    </row>
    <row r="2846" spans="2:17" x14ac:dyDescent="0.2">
      <c r="B2846" s="39" t="s">
        <v>42</v>
      </c>
      <c r="D2846" s="42">
        <f>_xll.qlCalendarAdvance(Calendar,$D2845,B2846,"f",FALSE)</f>
        <v>59468</v>
      </c>
      <c r="E2846" s="177">
        <f>_xll.qlInterestRateIndexValueDate(IndexON,D2846)</f>
        <v>59468</v>
      </c>
      <c r="F2846" s="193">
        <f>IFERROR(_xll.qlIndexFixing(IndexON,D2846,TRUE,_xll.ohTrigger(RecalcTrigger,TriggerON)),NA())</f>
        <v>9.4383417885257614E-3</v>
      </c>
      <c r="H2846" s="42">
        <f>_xll.qlCalendarAdvance(Calendar,$H2845,B2846,"f",FALSE)</f>
        <v>59468</v>
      </c>
      <c r="I2846" s="177">
        <f>_xll.qlInterestRateIndexValueDate(Index1M,$H2846)</f>
        <v>59470</v>
      </c>
      <c r="J2846" s="182">
        <f>IFERROR(_xll.qlIndexFixing(Index1M,$H2846,TRUE,_xll.ohTrigger(RecalcTrigger,Trigger1M)),NA())</f>
        <v>8.9060160542431266E-3</v>
      </c>
      <c r="K2846" s="44">
        <f>IFERROR(_xll.qlIndexFixing(Index3M,H2846,TRUE,_xll.ohTrigger(RecalcTrigger,Trigger3M)),NA())</f>
        <v>8.9241145453563021E-3</v>
      </c>
      <c r="L2846" s="44">
        <f>IFERROR(_xll.qlIndexFixing(Index6M,$H2846,TRUE,_xll.ohTrigger(RecalcTrigger,Trigger6M)),NA())</f>
        <v>9.9240721242542206E-3</v>
      </c>
      <c r="M2846" s="183">
        <f>IFERROR(_xll.qlIndexFixing(Index1Y,$H2846,TRUE,_xll.ohTrigger(RecalcTrigger,Trigger1Y)),NA())</f>
        <v>9.3877245540073071E-3</v>
      </c>
      <c r="N2846" s="182">
        <f>IFERROR(_xll.qlIndexFixing(ONIndex1M,I2846,TRUE,_xll.ohTrigger(RecalcTrigger,Trigger1M)),NA())</f>
        <v>8.9016496633842479E-3</v>
      </c>
      <c r="O2846" s="44">
        <f>IFERROR(_xll.qlIndexFixing(ONIndex3M,I2846,TRUE,_xll.ohTrigger(RecalcTrigger,Trigger3M)),NA())</f>
        <v>8.9161515833691141E-3</v>
      </c>
      <c r="P2846" s="44">
        <f>IFERROR(_xll.qlIndexFixing(ONIndex6M,I2846,TRUE,_xll.ohTrigger(RecalcTrigger,Trigger6M)),NA())</f>
        <v>9.8270426314783776E-3</v>
      </c>
      <c r="Q2846" s="183">
        <f>IFERROR(_xll.qlIndexFixing(ONIndex1Y,I2846,TRUE,_xll.ohTrigger(RecalcTrigger,Trigger1Y)),NA())</f>
        <v>9.339232706944145E-3</v>
      </c>
    </row>
    <row r="2847" spans="2:17" x14ac:dyDescent="0.2">
      <c r="B2847" s="39" t="s">
        <v>42</v>
      </c>
      <c r="D2847" s="42">
        <f>_xll.qlCalendarAdvance(Calendar,$D2846,B2847,"f",FALSE)</f>
        <v>59475</v>
      </c>
      <c r="E2847" s="177">
        <f>_xll.qlInterestRateIndexValueDate(IndexON,D2847)</f>
        <v>59475</v>
      </c>
      <c r="F2847" s="193">
        <f>IFERROR(_xll.qlIndexFixing(IndexON,D2847,TRUE,_xll.ohTrigger(RecalcTrigger,TriggerON)),NA())</f>
        <v>9.4383417884458254E-3</v>
      </c>
      <c r="H2847" s="42">
        <f>_xll.qlCalendarAdvance(Calendar,$H2846,B2847,"f",FALSE)</f>
        <v>59475</v>
      </c>
      <c r="I2847" s="177">
        <f>_xll.qlInterestRateIndexValueDate(Index1M,$H2847)</f>
        <v>59477</v>
      </c>
      <c r="J2847" s="182">
        <f>IFERROR(_xll.qlIndexFixing(Index1M,$H2847,TRUE,_xll.ohTrigger(RecalcTrigger,Trigger1M)),NA())</f>
        <v>8.906630961700579E-3</v>
      </c>
      <c r="K2847" s="44">
        <f>IFERROR(_xll.qlIndexFixing(Index3M,H2847,TRUE,_xll.ohTrigger(RecalcTrigger,Trigger3M)),NA())</f>
        <v>8.9238734532430721E-3</v>
      </c>
      <c r="L2847" s="44">
        <f>IFERROR(_xll.qlIndexFixing(Index6M,$H2847,TRUE,_xll.ohTrigger(RecalcTrigger,Trigger6M)),NA())</f>
        <v>9.9293172573971505E-3</v>
      </c>
      <c r="M2847" s="183">
        <f>IFERROR(_xll.qlIndexFixing(Index1Y,$H2847,TRUE,_xll.ohTrigger(RecalcTrigger,Trigger1Y)),NA())</f>
        <v>9.3882957145376856E-3</v>
      </c>
      <c r="N2847" s="182">
        <f>IFERROR(_xll.qlIndexFixing(ONIndex1M,I2847,TRUE,_xll.ohTrigger(RecalcTrigger,Trigger1M)),NA())</f>
        <v>8.9021930519983528E-3</v>
      </c>
      <c r="O2847" s="44">
        <f>IFERROR(_xll.qlIndexFixing(ONIndex3M,I2847,TRUE,_xll.ohTrigger(RecalcTrigger,Trigger3M)),NA())</f>
        <v>8.9156180412786057E-3</v>
      </c>
      <c r="P2847" s="44">
        <f>IFERROR(_xll.qlIndexFixing(ONIndex6M,I2847,TRUE,_xll.ohTrigger(RecalcTrigger,Trigger6M)),NA())</f>
        <v>9.8330692260617525E-3</v>
      </c>
      <c r="Q2847" s="183">
        <f>IFERROR(_xll.qlIndexFixing(ONIndex1Y,I2847,TRUE,_xll.ohTrigger(RecalcTrigger,Trigger1Y)),NA())</f>
        <v>9.3386519259208711E-3</v>
      </c>
    </row>
    <row r="2848" spans="2:17" x14ac:dyDescent="0.2">
      <c r="B2848" s="39" t="s">
        <v>42</v>
      </c>
      <c r="D2848" s="42">
        <f>_xll.qlCalendarAdvance(Calendar,$D2847,B2848,"f",FALSE)</f>
        <v>59482</v>
      </c>
      <c r="E2848" s="177">
        <f>_xll.qlInterestRateIndexValueDate(IndexON,D2848)</f>
        <v>59482</v>
      </c>
      <c r="F2848" s="193">
        <f>IFERROR(_xll.qlIndexFixing(IndexON,D2848,TRUE,_xll.ohTrigger(RecalcTrigger,TriggerON)),NA())</f>
        <v>9.4383417884458254E-3</v>
      </c>
      <c r="H2848" s="42">
        <f>_xll.qlCalendarAdvance(Calendar,$H2847,B2848,"f",FALSE)</f>
        <v>59482</v>
      </c>
      <c r="I2848" s="177">
        <f>_xll.qlInterestRateIndexValueDate(Index1M,$H2848)</f>
        <v>59484</v>
      </c>
      <c r="J2848" s="182">
        <f>IFERROR(_xll.qlIndexFixing(Index1M,$H2848,TRUE,_xll.ohTrigger(RecalcTrigger,Trigger1M)),NA())</f>
        <v>8.9072892005190307E-3</v>
      </c>
      <c r="K2848" s="44">
        <f>IFERROR(_xll.qlIndexFixing(Index3M,H2848,TRUE,_xll.ohTrigger(RecalcTrigger,Trigger3M)),NA())</f>
        <v>8.9236820654774365E-3</v>
      </c>
      <c r="L2848" s="44">
        <f>IFERROR(_xll.qlIndexFixing(Index6M,$H2848,TRUE,_xll.ohTrigger(RecalcTrigger,Trigger6M)),NA())</f>
        <v>9.9350844475758274E-3</v>
      </c>
      <c r="M2848" s="183">
        <f>IFERROR(_xll.qlIndexFixing(Index1Y,$H2848,TRUE,_xll.ohTrigger(RecalcTrigger,Trigger1Y)),NA())</f>
        <v>9.3889129894897151E-3</v>
      </c>
      <c r="N2848" s="182">
        <f>IFERROR(_xll.qlIndexFixing(ONIndex1M,I2848,TRUE,_xll.ohTrigger(RecalcTrigger,Trigger1M)),NA())</f>
        <v>8.9027796314233854E-3</v>
      </c>
      <c r="O2848" s="44">
        <f>IFERROR(_xll.qlIndexFixing(ONIndex3M,I2848,TRUE,_xll.ohTrigger(RecalcTrigger,Trigger3M)),NA())</f>
        <v>8.9151336384407642E-3</v>
      </c>
      <c r="P2848" s="44">
        <f>IFERROR(_xll.qlIndexFixing(ONIndex6M,I2848,TRUE,_xll.ohTrigger(RecalcTrigger,Trigger6M)),NA())</f>
        <v>9.8390745708432092E-3</v>
      </c>
      <c r="Q2848" s="183">
        <f>IFERROR(_xll.qlIndexFixing(ONIndex1Y,I2848,TRUE,_xll.ohTrigger(RecalcTrigger,Trigger1Y)),NA())</f>
        <v>9.3381151109284133E-3</v>
      </c>
    </row>
    <row r="2849" spans="2:17" x14ac:dyDescent="0.2">
      <c r="B2849" s="39" t="s">
        <v>42</v>
      </c>
      <c r="D2849" s="42">
        <f>_xll.qlCalendarAdvance(Calendar,$D2848,B2849,"f",FALSE)</f>
        <v>59489</v>
      </c>
      <c r="E2849" s="177">
        <f>_xll.qlInterestRateIndexValueDate(IndexON,D2849)</f>
        <v>59489</v>
      </c>
      <c r="F2849" s="193">
        <f>IFERROR(_xll.qlIndexFixing(IndexON,D2849,TRUE,_xll.ohTrigger(RecalcTrigger,TriggerON)),NA())</f>
        <v>9.4383417884458254E-3</v>
      </c>
      <c r="H2849" s="42">
        <f>_xll.qlCalendarAdvance(Calendar,$H2848,B2849,"f",FALSE)</f>
        <v>59489</v>
      </c>
      <c r="I2849" s="177">
        <f>_xll.qlInterestRateIndexValueDate(Index1M,$H2849)</f>
        <v>59491</v>
      </c>
      <c r="J2849" s="182">
        <f>IFERROR(_xll.qlIndexFixing(Index1M,$H2849,TRUE,_xll.ohTrigger(RecalcTrigger,Trigger1M)),NA())</f>
        <v>8.9079908361561211E-3</v>
      </c>
      <c r="K2849" s="44">
        <f>IFERROR(_xll.qlIndexFixing(Index3M,H2849,TRUE,_xll.ohTrigger(RecalcTrigger,Trigger3M)),NA())</f>
        <v>8.9235404586659427E-3</v>
      </c>
      <c r="L2849" s="44">
        <f>IFERROR(_xll.qlIndexFixing(Index6M,$H2849,TRUE,_xll.ohTrigger(RecalcTrigger,Trigger6M)),NA())</f>
        <v>9.9408296177386397E-3</v>
      </c>
      <c r="M2849" s="183">
        <f>IFERROR(_xll.qlIndexFixing(Index1Y,$H2849,TRUE,_xll.ohTrigger(RecalcTrigger,Trigger1Y)),NA())</f>
        <v>9.3895764470129373E-3</v>
      </c>
      <c r="N2849" s="182">
        <f>IFERROR(_xll.qlIndexFixing(ONIndex1M,I2849,TRUE,_xll.ohTrigger(RecalcTrigger,Trigger1M)),NA())</f>
        <v>8.9034094668871688E-3</v>
      </c>
      <c r="O2849" s="44">
        <f>IFERROR(_xll.qlIndexFixing(ONIndex3M,I2849,TRUE,_xll.ohTrigger(RecalcTrigger,Trigger3M)),NA())</f>
        <v>8.914698451354397E-3</v>
      </c>
      <c r="P2849" s="44">
        <f>IFERROR(_xll.qlIndexFixing(ONIndex6M,I2849,TRUE,_xll.ohTrigger(RecalcTrigger,Trigger6M)),NA())</f>
        <v>9.8450586150633512E-3</v>
      </c>
      <c r="Q2849" s="183">
        <f>IFERROR(_xll.qlIndexFixing(ONIndex1Y,I2849,TRUE,_xll.ohTrigger(RecalcTrigger,Trigger1Y)),NA())</f>
        <v>9.3376223292729321E-3</v>
      </c>
    </row>
    <row r="2850" spans="2:17" x14ac:dyDescent="0.2">
      <c r="B2850" s="39" t="s">
        <v>42</v>
      </c>
      <c r="D2850" s="42">
        <f>_xll.qlCalendarAdvance(Calendar,$D2849,B2850,"f",FALSE)</f>
        <v>59496</v>
      </c>
      <c r="E2850" s="177">
        <f>_xll.qlInterestRateIndexValueDate(IndexON,D2850)</f>
        <v>59496</v>
      </c>
      <c r="F2850" s="193">
        <f>IFERROR(_xll.qlIndexFixing(IndexON,D2850,TRUE,_xll.ohTrigger(RecalcTrigger,TriggerON)),NA())</f>
        <v>9.4383417885257614E-3</v>
      </c>
      <c r="H2850" s="42">
        <f>_xll.qlCalendarAdvance(Calendar,$H2849,B2850,"f",FALSE)</f>
        <v>59496</v>
      </c>
      <c r="I2850" s="177">
        <f>_xll.qlInterestRateIndexValueDate(Index1M,$H2850)</f>
        <v>59498</v>
      </c>
      <c r="J2850" s="182">
        <f>IFERROR(_xll.qlIndexFixing(Index1M,$H2850,TRUE,_xll.ohTrigger(RecalcTrigger,Trigger1M)),NA())</f>
        <v>8.9090712262873024E-3</v>
      </c>
      <c r="K2850" s="44">
        <f>IFERROR(_xll.qlIndexFixing(Index3M,H2850,TRUE,_xll.ohTrigger(RecalcTrigger,Trigger3M)),NA())</f>
        <v>8.9234487094212184E-3</v>
      </c>
      <c r="L2850" s="44">
        <f>IFERROR(_xll.qlIndexFixing(Index6M,$H2850,TRUE,_xll.ohTrigger(RecalcTrigger,Trigger6M)),NA())</f>
        <v>9.9465527164217804E-3</v>
      </c>
      <c r="M2850" s="183">
        <f>IFERROR(_xll.qlIndexFixing(Index1Y,$H2850,TRUE,_xll.ohTrigger(RecalcTrigger,Trigger1Y)),NA())</f>
        <v>9.3902861552632427E-3</v>
      </c>
      <c r="N2850" s="182">
        <f>IFERROR(_xll.qlIndexFixing(ONIndex1M,I2850,TRUE,_xll.ohTrigger(RecalcTrigger,Trigger1M)),NA())</f>
        <v>8.9040826236974624E-3</v>
      </c>
      <c r="O2850" s="44">
        <f>IFERROR(_xll.qlIndexFixing(ONIndex3M,I2850,TRUE,_xll.ohTrigger(RecalcTrigger,Trigger3M)),NA())</f>
        <v>8.9143125563584391E-3</v>
      </c>
      <c r="P2850" s="44">
        <f>IFERROR(_xll.qlIndexFixing(ONIndex6M,I2850,TRUE,_xll.ohTrigger(RecalcTrigger,Trigger6M)),NA())</f>
        <v>9.8510213073232933E-3</v>
      </c>
      <c r="Q2850" s="183">
        <f>IFERROR(_xll.qlIndexFixing(ONIndex1Y,I2850,TRUE,_xll.ohTrigger(RecalcTrigger,Trigger1Y)),NA())</f>
        <v>9.3371736484204604E-3</v>
      </c>
    </row>
    <row r="2851" spans="2:17" x14ac:dyDescent="0.2">
      <c r="B2851" s="39" t="s">
        <v>42</v>
      </c>
      <c r="D2851" s="42">
        <f>_xll.qlCalendarAdvance(Calendar,$D2850,B2851,"f",FALSE)</f>
        <v>59503</v>
      </c>
      <c r="E2851" s="177">
        <f>_xll.qlInterestRateIndexValueDate(IndexON,D2851)</f>
        <v>59503</v>
      </c>
      <c r="F2851" s="193">
        <f>IFERROR(_xll.qlIndexFixing(IndexON,D2851,TRUE,_xll.ohTrigger(RecalcTrigger,TriggerON)),NA())</f>
        <v>9.4383417885257614E-3</v>
      </c>
      <c r="H2851" s="42">
        <f>_xll.qlCalendarAdvance(Calendar,$H2850,B2851,"f",FALSE)</f>
        <v>59503</v>
      </c>
      <c r="I2851" s="177">
        <f>_xll.qlInterestRateIndexValueDate(Index1M,$H2851)</f>
        <v>59505</v>
      </c>
      <c r="J2851" s="182">
        <f>IFERROR(_xll.qlIndexFixing(Index1M,$H2851,TRUE,_xll.ohTrigger(RecalcTrigger,Trigger1M)),NA())</f>
        <v>8.9090144797989018E-3</v>
      </c>
      <c r="K2851" s="44">
        <f>IFERROR(_xll.qlIndexFixing(Index3M,H2851,TRUE,_xll.ohTrigger(RecalcTrigger,Trigger3M)),NA())</f>
        <v>8.9231733172647765E-3</v>
      </c>
      <c r="L2851" s="44">
        <f>IFERROR(_xll.qlIndexFixing(Index6M,$H2851,TRUE,_xll.ohTrigger(RecalcTrigger,Trigger6M)),NA())</f>
        <v>9.9527905551991865E-3</v>
      </c>
      <c r="M2851" s="183">
        <f>IFERROR(_xll.qlIndexFixing(Index1Y,$H2851,TRUE,_xll.ohTrigger(RecalcTrigger,Trigger1Y)),NA())</f>
        <v>9.391042182403532E-3</v>
      </c>
      <c r="N2851" s="182">
        <f>IFERROR(_xll.qlIndexFixing(ONIndex1M,I2851,TRUE,_xll.ohTrigger(RecalcTrigger,Trigger1M)),NA())</f>
        <v>8.9047991675617055E-3</v>
      </c>
      <c r="O2851" s="44">
        <f>IFERROR(_xll.qlIndexFixing(ONIndex3M,I2851,TRUE,_xll.ohTrigger(RecalcTrigger,Trigger3M)),NA())</f>
        <v>8.9139760299516979E-3</v>
      </c>
      <c r="P2851" s="44">
        <f>IFERROR(_xll.qlIndexFixing(ONIndex6M,I2851,TRUE,_xll.ohTrigger(RecalcTrigger,Trigger6M)),NA())</f>
        <v>9.8569625968636387E-3</v>
      </c>
      <c r="Q2851" s="183">
        <f>IFERROR(_xll.qlIndexFixing(ONIndex1Y,I2851,TRUE,_xll.ohTrigger(RecalcTrigger,Trigger1Y)),NA())</f>
        <v>9.3367691359169669E-3</v>
      </c>
    </row>
    <row r="2852" spans="2:17" x14ac:dyDescent="0.2">
      <c r="B2852" s="39" t="s">
        <v>42</v>
      </c>
      <c r="D2852" s="42">
        <f>_xll.qlCalendarAdvance(Calendar,$D2851,B2852,"f",FALSE)</f>
        <v>59510</v>
      </c>
      <c r="E2852" s="177">
        <f>_xll.qlInterestRateIndexValueDate(IndexON,D2852)</f>
        <v>59510</v>
      </c>
      <c r="F2852" s="193">
        <f>IFERROR(_xll.qlIndexFixing(IndexON,D2852,TRUE,_xll.ohTrigger(RecalcTrigger,TriggerON)),NA())</f>
        <v>9.4383417884458254E-3</v>
      </c>
      <c r="H2852" s="42">
        <f>_xll.qlCalendarAdvance(Calendar,$H2851,B2852,"f",FALSE)</f>
        <v>59510</v>
      </c>
      <c r="I2852" s="177">
        <f>_xll.qlInterestRateIndexValueDate(Index1M,$H2852)</f>
        <v>59512</v>
      </c>
      <c r="J2852" s="182">
        <f>IFERROR(_xll.qlIndexFixing(Index1M,$H2852,TRUE,_xll.ohTrigger(RecalcTrigger,Trigger1M)),NA())</f>
        <v>8.9103567786030791E-3</v>
      </c>
      <c r="K2852" s="44">
        <f>IFERROR(_xll.qlIndexFixing(Index3M,H2852,TRUE,_xll.ohTrigger(RecalcTrigger,Trigger3M)),NA())</f>
        <v>8.9231743401345653E-3</v>
      </c>
      <c r="L2852" s="44">
        <f>IFERROR(_xll.qlIndexFixing(Index6M,$H2852,TRUE,_xll.ohTrigger(RecalcTrigger,Trigger6M)),NA())</f>
        <v>9.9584679114313561E-3</v>
      </c>
      <c r="M2852" s="183">
        <f>IFERROR(_xll.qlIndexFixing(Index1Y,$H2852,TRUE,_xll.ohTrigger(RecalcTrigger,Trigger1Y)),NA())</f>
        <v>9.391844596603055E-3</v>
      </c>
      <c r="N2852" s="182">
        <f>IFERROR(_xll.qlIndexFixing(ONIndex1M,I2852,TRUE,_xll.ohTrigger(RecalcTrigger,Trigger1M)),NA())</f>
        <v>8.9055591636277853E-3</v>
      </c>
      <c r="O2852" s="44">
        <f>IFERROR(_xll.qlIndexFixing(ONIndex3M,I2852,TRUE,_xll.ohTrigger(RecalcTrigger,Trigger3M)),NA())</f>
        <v>8.9136889487129167E-3</v>
      </c>
      <c r="P2852" s="44">
        <f>IFERROR(_xll.qlIndexFixing(ONIndex6M,I2852,TRUE,_xll.ohTrigger(RecalcTrigger,Trigger6M)),NA())</f>
        <v>9.8628824326851827E-3</v>
      </c>
      <c r="Q2852" s="183">
        <f>IFERROR(_xll.qlIndexFixing(ONIndex1Y,I2852,TRUE,_xll.ohTrigger(RecalcTrigger,Trigger1Y)),NA())</f>
        <v>9.3364088589087402E-3</v>
      </c>
    </row>
    <row r="2853" spans="2:17" x14ac:dyDescent="0.2">
      <c r="B2853" s="39" t="s">
        <v>42</v>
      </c>
      <c r="D2853" s="42">
        <f>_xll.qlCalendarAdvance(Calendar,$D2852,B2853,"f",FALSE)</f>
        <v>59517</v>
      </c>
      <c r="E2853" s="177">
        <f>_xll.qlInterestRateIndexValueDate(IndexON,D2853)</f>
        <v>59517</v>
      </c>
      <c r="F2853" s="193">
        <f>IFERROR(_xll.qlIndexFixing(IndexON,D2853,TRUE,_xll.ohTrigger(RecalcTrigger,TriggerON)),NA())</f>
        <v>9.4383417884458254E-3</v>
      </c>
      <c r="H2853" s="42">
        <f>_xll.qlCalendarAdvance(Calendar,$H2852,B2853,"f",FALSE)</f>
        <v>59517</v>
      </c>
      <c r="I2853" s="177">
        <f>_xll.qlInterestRateIndexValueDate(Index1M,$H2853)</f>
        <v>59519</v>
      </c>
      <c r="J2853" s="182">
        <f>IFERROR(_xll.qlIndexFixing(Index1M,$H2853,TRUE,_xll.ohTrigger(RecalcTrigger,Trigger1M)),NA())</f>
        <v>8.9112326561385791E-3</v>
      </c>
      <c r="K2853" s="44">
        <f>IFERROR(_xll.qlIndexFixing(Index3M,H2853,TRUE,_xll.ohTrigger(RecalcTrigger,Trigger3M)),NA())</f>
        <v>8.9232254369866482E-3</v>
      </c>
      <c r="L2853" s="44">
        <f>IFERROR(_xll.qlIndexFixing(Index6M,$H2853,TRUE,_xll.ohTrigger(RecalcTrigger,Trigger6M)),NA())</f>
        <v>9.9641230375859674E-3</v>
      </c>
      <c r="M2853" s="183">
        <f>IFERROR(_xll.qlIndexFixing(Index1Y,$H2853,TRUE,_xll.ohTrigger(RecalcTrigger,Trigger1Y)),NA())</f>
        <v>9.3926934660374158E-3</v>
      </c>
      <c r="N2853" s="182">
        <f>IFERROR(_xll.qlIndexFixing(ONIndex1M,I2853,TRUE,_xll.ohTrigger(RecalcTrigger,Trigger1M)),NA())</f>
        <v>8.9063626774432691E-3</v>
      </c>
      <c r="O2853" s="44">
        <f>IFERROR(_xll.qlIndexFixing(ONIndex3M,I2853,TRUE,_xll.ohTrigger(RecalcTrigger,Trigger3M)),NA())</f>
        <v>8.9134513888211586E-3</v>
      </c>
      <c r="P2853" s="44">
        <f>IFERROR(_xll.qlIndexFixing(ONIndex6M,I2853,TRUE,_xll.ohTrigger(RecalcTrigger,Trigger6M)),NA())</f>
        <v>9.8687807637087843E-3</v>
      </c>
      <c r="Q2853" s="183">
        <f>IFERROR(_xll.qlIndexFixing(ONIndex1Y,I2853,TRUE,_xll.ohTrigger(RecalcTrigger,Trigger1Y)),NA())</f>
        <v>9.3360928850216851E-3</v>
      </c>
    </row>
    <row r="2854" spans="2:17" x14ac:dyDescent="0.2">
      <c r="B2854" s="39" t="s">
        <v>42</v>
      </c>
      <c r="D2854" s="42">
        <f>_xll.qlCalendarAdvance(Calendar,$D2853,B2854,"f",FALSE)</f>
        <v>59524</v>
      </c>
      <c r="E2854" s="177">
        <f>_xll.qlInterestRateIndexValueDate(IndexON,D2854)</f>
        <v>59524</v>
      </c>
      <c r="F2854" s="193">
        <f>IFERROR(_xll.qlIndexFixing(IndexON,D2854,TRUE,_xll.ohTrigger(RecalcTrigger,TriggerON)),NA())</f>
        <v>9.4383417884458254E-3</v>
      </c>
      <c r="H2854" s="42">
        <f>_xll.qlCalendarAdvance(Calendar,$H2853,B2854,"f",FALSE)</f>
        <v>59524</v>
      </c>
      <c r="I2854" s="177">
        <f>_xll.qlInterestRateIndexValueDate(Index1M,$H2854)</f>
        <v>59526</v>
      </c>
      <c r="J2854" s="182">
        <f>IFERROR(_xll.qlIndexFixing(Index1M,$H2854,TRUE,_xll.ohTrigger(RecalcTrigger,Trigger1M)),NA())</f>
        <v>8.9121522578058943E-3</v>
      </c>
      <c r="K2854" s="44">
        <f>IFERROR(_xll.qlIndexFixing(Index3M,H2854,TRUE,_xll.ohTrigger(RecalcTrigger,Trigger3M)),NA())</f>
        <v>8.9233266844344072E-3</v>
      </c>
      <c r="L2854" s="44">
        <f>IFERROR(_xll.qlIndexFixing(Index6M,$H2854,TRUE,_xll.ohTrigger(RecalcTrigger,Trigger6M)),NA())</f>
        <v>9.9697558821973745E-3</v>
      </c>
      <c r="M2854" s="183">
        <f>IFERROR(_xll.qlIndexFixing(Index1Y,$H2854,TRUE,_xll.ohTrigger(RecalcTrigger,Trigger1Y)),NA())</f>
        <v>9.3935888588894435E-3</v>
      </c>
      <c r="N2854" s="182">
        <f>IFERROR(_xll.qlIndexFixing(ONIndex1M,I2854,TRUE,_xll.ohTrigger(RecalcTrigger,Trigger1M)),NA())</f>
        <v>8.9074598161431595E-3</v>
      </c>
      <c r="O2854" s="44">
        <f>IFERROR(_xll.qlIndexFixing(ONIndex3M,I2854,TRUE,_xll.ohTrigger(RecalcTrigger,Trigger3M)),NA())</f>
        <v>8.9132188441176652E-3</v>
      </c>
      <c r="P2854" s="44">
        <f>IFERROR(_xll.qlIndexFixing(ONIndex6M,I2854,TRUE,_xll.ohTrigger(RecalcTrigger,Trigger6M)),NA())</f>
        <v>9.8763326510642457E-3</v>
      </c>
      <c r="Q2854" s="183">
        <f>IFERROR(_xll.qlIndexFixing(ONIndex1Y,I2854,TRUE,_xll.ohTrigger(RecalcTrigger,Trigger1Y)),NA())</f>
        <v>9.335751839829598E-3</v>
      </c>
    </row>
    <row r="2855" spans="2:17" x14ac:dyDescent="0.2">
      <c r="B2855" s="39" t="s">
        <v>42</v>
      </c>
      <c r="D2855" s="42">
        <f>_xll.qlCalendarAdvance(Calendar,$D2854,B2855,"f",FALSE)</f>
        <v>59532</v>
      </c>
      <c r="E2855" s="177">
        <f>_xll.qlInterestRateIndexValueDate(IndexON,D2855)</f>
        <v>59532</v>
      </c>
      <c r="F2855" s="193">
        <f>IFERROR(_xll.qlIndexFixing(IndexON,D2855,TRUE,_xll.ohTrigger(RecalcTrigger,TriggerON)),NA())</f>
        <v>9.4383417885257614E-3</v>
      </c>
      <c r="H2855" s="42">
        <f>_xll.qlCalendarAdvance(Calendar,$H2854,B2855,"f",FALSE)</f>
        <v>59532</v>
      </c>
      <c r="I2855" s="177">
        <f>_xll.qlInterestRateIndexValueDate(Index1M,$H2855)</f>
        <v>59534</v>
      </c>
      <c r="J2855" s="182">
        <f>IFERROR(_xll.qlIndexFixing(Index1M,$H2855,TRUE,_xll.ohTrigger(RecalcTrigger,Trigger1M)),NA())</f>
        <v>8.9134405336498516E-3</v>
      </c>
      <c r="K2855" s="44">
        <f>IFERROR(_xll.qlIndexFixing(Index3M,H2855,TRUE,_xll.ohTrigger(RecalcTrigger,Trigger3M)),NA())</f>
        <v>8.9236354198409668E-3</v>
      </c>
      <c r="L2855" s="44">
        <f>IFERROR(_xll.qlIndexFixing(Index6M,$H2855,TRUE,_xll.ohTrigger(RecalcTrigger,Trigger6M)),NA())</f>
        <v>9.9761660693516423E-3</v>
      </c>
      <c r="M2855" s="183">
        <f>IFERROR(_xll.qlIndexFixing(Index1Y,$H2855,TRUE,_xll.ohTrigger(RecalcTrigger,Trigger1Y)),NA())</f>
        <v>9.3951110646073987E-3</v>
      </c>
      <c r="N2855" s="182">
        <f>IFERROR(_xll.qlIndexFixing(ONIndex1M,I2855,TRUE,_xll.ohTrigger(RecalcTrigger,Trigger1M)),NA())</f>
        <v>8.9083630445152551E-3</v>
      </c>
      <c r="O2855" s="44">
        <f>IFERROR(_xll.qlIndexFixing(ONIndex3M,I2855,TRUE,_xll.ohTrigger(RecalcTrigger,Trigger3M)),NA())</f>
        <v>8.913094763292051E-3</v>
      </c>
      <c r="P2855" s="44">
        <f>IFERROR(_xll.qlIndexFixing(ONIndex6M,I2855,TRUE,_xll.ohTrigger(RecalcTrigger,Trigger6M)),NA())</f>
        <v>9.8821816365202153E-3</v>
      </c>
      <c r="Q2855" s="183">
        <f>IFERROR(_xll.qlIndexFixing(ONIndex1Y,I2855,TRUE,_xll.ohTrigger(RecalcTrigger,Trigger1Y)),NA())</f>
        <v>9.3355373834569377E-3</v>
      </c>
    </row>
    <row r="2856" spans="2:17" x14ac:dyDescent="0.2">
      <c r="B2856" s="39" t="s">
        <v>42</v>
      </c>
      <c r="D2856" s="42">
        <f>_xll.qlCalendarAdvance(Calendar,$D2855,B2856,"f",FALSE)</f>
        <v>59539</v>
      </c>
      <c r="E2856" s="177">
        <f>_xll.qlInterestRateIndexValueDate(IndexON,D2856)</f>
        <v>59539</v>
      </c>
      <c r="F2856" s="193">
        <f>IFERROR(_xll.qlIndexFixing(IndexON,D2856,TRUE,_xll.ohTrigger(RecalcTrigger,TriggerON)),NA())</f>
        <v>9.4383417884458254E-3</v>
      </c>
      <c r="H2856" s="42">
        <f>_xll.qlCalendarAdvance(Calendar,$H2855,B2856,"f",FALSE)</f>
        <v>59539</v>
      </c>
      <c r="I2856" s="177">
        <f>_xll.qlInterestRateIndexValueDate(Index1M,$H2856)</f>
        <v>59541</v>
      </c>
      <c r="J2856" s="182">
        <f>IFERROR(_xll.qlIndexFixing(Index1M,$H2856,TRUE,_xll.ohTrigger(RecalcTrigger,Trigger1M)),NA())</f>
        <v>8.9140838332405735E-3</v>
      </c>
      <c r="K2856" s="44">
        <f>IFERROR(_xll.qlIndexFixing(Index3M,H2856,TRUE,_xll.ohTrigger(RecalcTrigger,Trigger3M)),NA())</f>
        <v>8.9237128739787508E-3</v>
      </c>
      <c r="L2856" s="44">
        <f>IFERROR(_xll.qlIndexFixing(Index6M,$H2856,TRUE,_xll.ohTrigger(RecalcTrigger,Trigger6M)),NA())</f>
        <v>9.9812216081398807E-3</v>
      </c>
      <c r="M2856" s="183">
        <f>IFERROR(_xll.qlIndexFixing(Index1Y,$H2856,TRUE,_xll.ohTrigger(RecalcTrigger,Trigger1Y)),NA())</f>
        <v>9.3961131896190368E-3</v>
      </c>
      <c r="N2856" s="182">
        <f>IFERROR(_xll.qlIndexFixing(ONIndex1M,I2856,TRUE,_xll.ohTrigger(RecalcTrigger,Trigger1M)),NA())</f>
        <v>8.9091720453815526E-3</v>
      </c>
      <c r="O2856" s="44">
        <f>IFERROR(_xll.qlIndexFixing(ONIndex3M,I2856,TRUE,_xll.ohTrigger(RecalcTrigger,Trigger3M)),NA())</f>
        <v>8.9130280203608692E-3</v>
      </c>
      <c r="P2856" s="44">
        <f>IFERROR(_xll.qlIndexFixing(ONIndex6M,I2856,TRUE,_xll.ohTrigger(RecalcTrigger,Trigger6M)),NA())</f>
        <v>9.8871778050391157E-3</v>
      </c>
      <c r="Q2856" s="183">
        <f>IFERROR(_xll.qlIndexFixing(ONIndex1Y,I2856,TRUE,_xll.ohTrigger(RecalcTrigger,Trigger1Y)),NA())</f>
        <v>9.3353889989522543E-3</v>
      </c>
    </row>
    <row r="2857" spans="2:17" x14ac:dyDescent="0.2">
      <c r="B2857" s="39" t="s">
        <v>42</v>
      </c>
      <c r="D2857" s="42">
        <f>_xll.qlCalendarAdvance(Calendar,$D2856,B2857,"f",FALSE)</f>
        <v>59546</v>
      </c>
      <c r="E2857" s="177">
        <f>_xll.qlInterestRateIndexValueDate(IndexON,D2857)</f>
        <v>59546</v>
      </c>
      <c r="F2857" s="193">
        <f>IFERROR(_xll.qlIndexFixing(IndexON,D2857,TRUE,_xll.ohTrigger(RecalcTrigger,TriggerON)),NA())</f>
        <v>9.4383417885257614E-3</v>
      </c>
      <c r="H2857" s="42">
        <f>_xll.qlCalendarAdvance(Calendar,$H2856,B2857,"f",FALSE)</f>
        <v>59546</v>
      </c>
      <c r="I2857" s="177">
        <f>_xll.qlInterestRateIndexValueDate(Index1M,$H2857)</f>
        <v>59548</v>
      </c>
      <c r="J2857" s="182">
        <f>IFERROR(_xll.qlIndexFixing(Index1M,$H2857,TRUE,_xll.ohTrigger(RecalcTrigger,Trigger1M)),NA())</f>
        <v>8.9151381101592441E-3</v>
      </c>
      <c r="K2857" s="44">
        <f>IFERROR(_xll.qlIndexFixing(Index3M,H2857,TRUE,_xll.ohTrigger(RecalcTrigger,Trigger3M)),NA())</f>
        <v>8.9239722363743113E-3</v>
      </c>
      <c r="L2857" s="44">
        <f>IFERROR(_xll.qlIndexFixing(Index6M,$H2857,TRUE,_xll.ohTrigger(RecalcTrigger,Trigger6M)),NA())</f>
        <v>9.9867855567058461E-3</v>
      </c>
      <c r="M2857" s="183">
        <f>IFERROR(_xll.qlIndexFixing(Index1Y,$H2857,TRUE,_xll.ohTrigger(RecalcTrigger,Trigger1Y)),NA())</f>
        <v>9.3971620645619033E-3</v>
      </c>
      <c r="N2857" s="182">
        <f>IFERROR(_xll.qlIndexFixing(ONIndex1M,I2857,TRUE,_xll.ohTrigger(RecalcTrigger,Trigger1M)),NA())</f>
        <v>8.9101565433047369E-3</v>
      </c>
      <c r="O2857" s="44">
        <f>IFERROR(_xll.qlIndexFixing(ONIndex3M,I2857,TRUE,_xll.ohTrigger(RecalcTrigger,Trigger3M)),NA())</f>
        <v>8.9129964353062974E-3</v>
      </c>
      <c r="P2857" s="44">
        <f>IFERROR(_xll.qlIndexFixing(ONIndex6M,I2857,TRUE,_xll.ohTrigger(RecalcTrigger,Trigger6M)),NA())</f>
        <v>9.8929865010433105E-3</v>
      </c>
      <c r="Q2857" s="183">
        <f>IFERROR(_xll.qlIndexFixing(ONIndex1Y,I2857,TRUE,_xll.ohTrigger(RecalcTrigger,Trigger1Y)),NA())</f>
        <v>9.3352572847926751E-3</v>
      </c>
    </row>
    <row r="2858" spans="2:17" x14ac:dyDescent="0.2">
      <c r="B2858" s="39" t="s">
        <v>42</v>
      </c>
      <c r="D2858" s="42">
        <f>_xll.qlCalendarAdvance(Calendar,$D2857,B2858,"f",FALSE)</f>
        <v>59553</v>
      </c>
      <c r="E2858" s="177">
        <f>_xll.qlInterestRateIndexValueDate(IndexON,D2858)</f>
        <v>59553</v>
      </c>
      <c r="F2858" s="193">
        <f>IFERROR(_xll.qlIndexFixing(IndexON,D2858,TRUE,_xll.ohTrigger(RecalcTrigger,TriggerON)),NA())</f>
        <v>9.4383417885257614E-3</v>
      </c>
      <c r="H2858" s="42">
        <f>_xll.qlCalendarAdvance(Calendar,$H2857,B2858,"f",FALSE)</f>
        <v>59553</v>
      </c>
      <c r="I2858" s="177">
        <f>_xll.qlInterestRateIndexValueDate(Index1M,$H2858)</f>
        <v>59555</v>
      </c>
      <c r="J2858" s="182">
        <f>IFERROR(_xll.qlIndexFixing(Index1M,$H2858,TRUE,_xll.ohTrigger(RecalcTrigger,Trigger1M)),NA())</f>
        <v>8.9162363766486091E-3</v>
      </c>
      <c r="K2858" s="44">
        <f>IFERROR(_xll.qlIndexFixing(Index3M,H2858,TRUE,_xll.ohTrigger(RecalcTrigger,Trigger3M)),NA())</f>
        <v>8.9242820667871925E-3</v>
      </c>
      <c r="L2858" s="44">
        <f>IFERROR(_xll.qlIndexFixing(Index6M,$H2858,TRUE,_xll.ohTrigger(RecalcTrigger,Trigger6M)),NA())</f>
        <v>9.9923270147196305E-3</v>
      </c>
      <c r="M2858" s="183">
        <f>IFERROR(_xll.qlIndexFixing(Index1Y,$H2858,TRUE,_xll.ohTrigger(RecalcTrigger,Trigger1Y)),NA())</f>
        <v>9.3982577576528208E-3</v>
      </c>
      <c r="N2858" s="182">
        <f>IFERROR(_xll.qlIndexFixing(ONIndex1M,I2858,TRUE,_xll.ohTrigger(RecalcTrigger,Trigger1M)),NA())</f>
        <v>8.9111848955081285E-3</v>
      </c>
      <c r="O2858" s="44">
        <f>IFERROR(_xll.qlIndexFixing(ONIndex3M,I2858,TRUE,_xll.ohTrigger(RecalcTrigger,Trigger3M)),NA())</f>
        <v>8.913014764964089E-3</v>
      </c>
      <c r="P2858" s="44">
        <f>IFERROR(_xll.qlIndexFixing(ONIndex6M,I2858,TRUE,_xll.ohTrigger(RecalcTrigger,Trigger6M)),NA())</f>
        <v>9.8987734300592933E-3</v>
      </c>
      <c r="Q2858" s="183">
        <f>IFERROR(_xll.qlIndexFixing(ONIndex1Y,I2858,TRUE,_xll.ohTrigger(RecalcTrigger,Trigger1Y)),NA())</f>
        <v>9.3351702202770781E-3</v>
      </c>
    </row>
    <row r="2859" spans="2:17" x14ac:dyDescent="0.2">
      <c r="B2859" s="39" t="s">
        <v>42</v>
      </c>
      <c r="D2859" s="42">
        <f>_xll.qlCalendarAdvance(Calendar,$D2858,B2859,"f",FALSE)</f>
        <v>59560</v>
      </c>
      <c r="E2859" s="177">
        <f>_xll.qlInterestRateIndexValueDate(IndexON,D2859)</f>
        <v>59560</v>
      </c>
      <c r="F2859" s="193">
        <f>IFERROR(_xll.qlIndexFixing(IndexON,D2859,TRUE,_xll.ohTrigger(RecalcTrigger,TriggerON)),NA())</f>
        <v>9.4383417886056975E-3</v>
      </c>
      <c r="H2859" s="42">
        <f>_xll.qlCalendarAdvance(Calendar,$H2858,B2859,"f",FALSE)</f>
        <v>59560</v>
      </c>
      <c r="I2859" s="177">
        <f>_xll.qlInterestRateIndexValueDate(Index1M,$H2859)</f>
        <v>59562</v>
      </c>
      <c r="J2859" s="182">
        <f>IFERROR(_xll.qlIndexFixing(Index1M,$H2859,TRUE,_xll.ohTrigger(RecalcTrigger,Trigger1M)),NA())</f>
        <v>8.9173786981763016E-3</v>
      </c>
      <c r="K2859" s="44">
        <f>IFERROR(_xll.qlIndexFixing(Index3M,H2859,TRUE,_xll.ohTrigger(RecalcTrigger,Trigger3M)),NA())</f>
        <v>8.9246424418378822E-3</v>
      </c>
      <c r="L2859" s="44">
        <f>IFERROR(_xll.qlIndexFixing(Index6M,$H2859,TRUE,_xll.ohTrigger(RecalcTrigger,Trigger6M)),NA())</f>
        <v>9.9978459307209586E-3</v>
      </c>
      <c r="M2859" s="183">
        <f>IFERROR(_xll.qlIndexFixing(Index1Y,$H2859,TRUE,_xll.ohTrigger(RecalcTrigger,Trigger1Y)),NA())</f>
        <v>9.3994003371144913E-3</v>
      </c>
      <c r="N2859" s="182">
        <f>IFERROR(_xll.qlIndexFixing(ONIndex1M,I2859,TRUE,_xll.ohTrigger(RecalcTrigger,Trigger1M)),NA())</f>
        <v>8.9122571670596784E-3</v>
      </c>
      <c r="O2859" s="44">
        <f>IFERROR(_xll.qlIndexFixing(ONIndex3M,I2859,TRUE,_xll.ohTrigger(RecalcTrigger,Trigger3M)),NA())</f>
        <v>8.9130830856731791E-3</v>
      </c>
      <c r="P2859" s="44">
        <f>IFERROR(_xll.qlIndexFixing(ONIndex6M,I2859,TRUE,_xll.ohTrigger(RecalcTrigger,Trigger6M)),NA())</f>
        <v>9.9045385405283071E-3</v>
      </c>
      <c r="Q2859" s="183">
        <f>IFERROR(_xll.qlIndexFixing(ONIndex1Y,I2859,TRUE,_xll.ohTrigger(RecalcTrigger,Trigger1Y)),NA())</f>
        <v>9.3351278731113041E-3</v>
      </c>
    </row>
    <row r="2860" spans="2:17" x14ac:dyDescent="0.2">
      <c r="B2860" s="39" t="s">
        <v>42</v>
      </c>
      <c r="D2860" s="42">
        <f>_xll.qlCalendarAdvance(Calendar,$D2859,B2860,"f",FALSE)</f>
        <v>59567</v>
      </c>
      <c r="E2860" s="177">
        <f>_xll.qlInterestRateIndexValueDate(IndexON,D2860)</f>
        <v>59567</v>
      </c>
      <c r="F2860" s="193">
        <f>IFERROR(_xll.qlIndexFixing(IndexON,D2860,TRUE,_xll.ohTrigger(RecalcTrigger,TriggerON)),NA())</f>
        <v>9.4383417884458254E-3</v>
      </c>
      <c r="H2860" s="42">
        <f>_xll.qlCalendarAdvance(Calendar,$H2859,B2860,"f",FALSE)</f>
        <v>59567</v>
      </c>
      <c r="I2860" s="177">
        <f>_xll.qlInterestRateIndexValueDate(Index1M,$H2860)</f>
        <v>59569</v>
      </c>
      <c r="J2860" s="182">
        <f>IFERROR(_xll.qlIndexFixing(Index1M,$H2860,TRUE,_xll.ohTrigger(RecalcTrigger,Trigger1M)),NA())</f>
        <v>8.9179692294656075E-3</v>
      </c>
      <c r="K2860" s="44">
        <f>IFERROR(_xll.qlIndexFixing(Index3M,H2860,TRUE,_xll.ohTrigger(RecalcTrigger,Trigger3M)),NA())</f>
        <v>8.9249041348697603E-3</v>
      </c>
      <c r="L2860" s="44">
        <f>IFERROR(_xll.qlIndexFixing(Index6M,$H2860,TRUE,_xll.ohTrigger(RecalcTrigger,Trigger6M)),NA())</f>
        <v>1.0003342253243818E-2</v>
      </c>
      <c r="M2860" s="183">
        <f>IFERROR(_xll.qlIndexFixing(Index1Y,$H2860,TRUE,_xll.ohTrigger(RecalcTrigger,Trigger1Y)),NA())</f>
        <v>9.400589871177676E-3</v>
      </c>
      <c r="N2860" s="182">
        <f>IFERROR(_xll.qlIndexFixing(ONIndex1M,I2860,TRUE,_xll.ohTrigger(RecalcTrigger,Trigger1M)),NA())</f>
        <v>8.9133734234270179E-3</v>
      </c>
      <c r="O2860" s="44">
        <f>IFERROR(_xll.qlIndexFixing(ONIndex3M,I2860,TRUE,_xll.ohTrigger(RecalcTrigger,Trigger3M)),NA())</f>
        <v>8.9132014736925669E-3</v>
      </c>
      <c r="P2860" s="44">
        <f>IFERROR(_xll.qlIndexFixing(ONIndex6M,I2860,TRUE,_xll.ohTrigger(RecalcTrigger,Trigger6M)),NA())</f>
        <v>9.9102817818508271E-3</v>
      </c>
      <c r="Q2860" s="183">
        <f>IFERROR(_xll.qlIndexFixing(ONIndex1Y,I2860,TRUE,_xll.ohTrigger(RecalcTrigger,Trigger1Y)),NA())</f>
        <v>9.3351303105215777E-3</v>
      </c>
    </row>
    <row r="2861" spans="2:17" x14ac:dyDescent="0.2">
      <c r="B2861" s="39" t="s">
        <v>42</v>
      </c>
      <c r="D2861" s="42">
        <f>_xll.qlCalendarAdvance(Calendar,$D2860,B2861,"f",FALSE)</f>
        <v>59574</v>
      </c>
      <c r="E2861" s="177">
        <f>_xll.qlInterestRateIndexValueDate(IndexON,D2861)</f>
        <v>59574</v>
      </c>
      <c r="F2861" s="193">
        <f>IFERROR(_xll.qlIndexFixing(IndexON,D2861,TRUE,_xll.ohTrigger(RecalcTrigger,TriggerON)),NA())</f>
        <v>9.4383417884458254E-3</v>
      </c>
      <c r="H2861" s="42">
        <f>_xll.qlCalendarAdvance(Calendar,$H2860,B2861,"f",FALSE)</f>
        <v>59574</v>
      </c>
      <c r="I2861" s="177">
        <f>_xll.qlInterestRateIndexValueDate(Index1M,$H2861)</f>
        <v>59576</v>
      </c>
      <c r="J2861" s="182">
        <f>IFERROR(_xll.qlIndexFixing(Index1M,$H2861,TRUE,_xll.ohTrigger(RecalcTrigger,Trigger1M)),NA())</f>
        <v>8.9191902829439361E-3</v>
      </c>
      <c r="K2861" s="44">
        <f>IFERROR(_xll.qlIndexFixing(Index3M,H2861,TRUE,_xll.ohTrigger(RecalcTrigger,Trigger3M)),NA())</f>
        <v>8.9253621822504587E-3</v>
      </c>
      <c r="L2861" s="44">
        <f>IFERROR(_xll.qlIndexFixing(Index6M,$H2861,TRUE,_xll.ohTrigger(RecalcTrigger,Trigger6M)),NA())</f>
        <v>1.0008815930825286E-2</v>
      </c>
      <c r="M2861" s="183">
        <f>IFERROR(_xll.qlIndexFixing(Index1Y,$H2861,TRUE,_xll.ohTrigger(RecalcTrigger,Trigger1Y)),NA())</f>
        <v>9.4018264280790187E-3</v>
      </c>
      <c r="N2861" s="182">
        <f>IFERROR(_xll.qlIndexFixing(ONIndex1M,I2861,TRUE,_xll.ohTrigger(RecalcTrigger,Trigger1M)),NA())</f>
        <v>8.9145337300777783E-3</v>
      </c>
      <c r="O2861" s="44">
        <f>IFERROR(_xll.qlIndexFixing(ONIndex3M,I2861,TRUE,_xll.ohTrigger(RecalcTrigger,Trigger3M)),NA())</f>
        <v>8.9133700059207399E-3</v>
      </c>
      <c r="P2861" s="44">
        <f>IFERROR(_xll.qlIndexFixing(ONIndex6M,I2861,TRUE,_xll.ohTrigger(RecalcTrigger,Trigger6M)),NA())</f>
        <v>9.9160031028677764E-3</v>
      </c>
      <c r="Q2861" s="183">
        <f>IFERROR(_xll.qlIndexFixing(ONIndex1Y,I2861,TRUE,_xll.ohTrigger(RecalcTrigger,Trigger1Y)),NA())</f>
        <v>9.3351776001338038E-3</v>
      </c>
    </row>
    <row r="2862" spans="2:17" x14ac:dyDescent="0.2">
      <c r="B2862" s="39" t="s">
        <v>42</v>
      </c>
      <c r="D2862" s="42">
        <f>_xll.qlCalendarAdvance(Calendar,$D2861,B2862,"f",FALSE)</f>
        <v>59581</v>
      </c>
      <c r="E2862" s="177">
        <f>_xll.qlInterestRateIndexValueDate(IndexON,D2862)</f>
        <v>59581</v>
      </c>
      <c r="F2862" s="193">
        <f>IFERROR(_xll.qlIndexFixing(IndexON,D2862,TRUE,_xll.ohTrigger(RecalcTrigger,TriggerON)),NA())</f>
        <v>9.4383417884458254E-3</v>
      </c>
      <c r="H2862" s="42">
        <f>_xll.qlCalendarAdvance(Calendar,$H2861,B2862,"f",FALSE)</f>
        <v>59581</v>
      </c>
      <c r="I2862" s="177">
        <f>_xll.qlInterestRateIndexValueDate(Index1M,$H2862)</f>
        <v>59583</v>
      </c>
      <c r="J2862" s="182">
        <f>IFERROR(_xll.qlIndexFixing(Index1M,$H2862,TRUE,_xll.ohTrigger(RecalcTrigger,Trigger1M)),NA())</f>
        <v>8.9204555705300684E-3</v>
      </c>
      <c r="K2862" s="44">
        <f>IFERROR(_xll.qlIndexFixing(Index3M,H2862,TRUE,_xll.ohTrigger(RecalcTrigger,Trigger3M)),NA())</f>
        <v>8.9258709974202322E-3</v>
      </c>
      <c r="L2862" s="44">
        <f>IFERROR(_xll.qlIndexFixing(Index6M,$H2862,TRUE,_xll.ohTrigger(RecalcTrigger,Trigger6M)),NA())</f>
        <v>1.0014266912001557E-2</v>
      </c>
      <c r="M2862" s="183">
        <f>IFERROR(_xll.qlIndexFixing(Index1Y,$H2862,TRUE,_xll.ohTrigger(RecalcTrigger,Trigger1Y)),NA())</f>
        <v>9.4031100760627838E-3</v>
      </c>
      <c r="N2862" s="182">
        <f>IFERROR(_xll.qlIndexFixing(ONIndex1M,I2862,TRUE,_xll.ohTrigger(RecalcTrigger,Trigger1M)),NA())</f>
        <v>8.9157381523996548E-3</v>
      </c>
      <c r="O2862" s="44">
        <f>IFERROR(_xll.qlIndexFixing(ONIndex3M,I2862,TRUE,_xll.ohTrigger(RecalcTrigger,Trigger3M)),NA())</f>
        <v>8.9135887583768891E-3</v>
      </c>
      <c r="P2862" s="44">
        <f>IFERROR(_xll.qlIndexFixing(ONIndex6M,I2862,TRUE,_xll.ohTrigger(RecalcTrigger,Trigger6M)),NA())</f>
        <v>9.9217024526598863E-3</v>
      </c>
      <c r="Q2862" s="183">
        <f>IFERROR(_xll.qlIndexFixing(ONIndex1Y,I2862,TRUE,_xll.ohTrigger(RecalcTrigger,Trigger1Y)),NA())</f>
        <v>9.3352698093340791E-3</v>
      </c>
    </row>
    <row r="2863" spans="2:17" x14ac:dyDescent="0.2">
      <c r="B2863" s="39" t="s">
        <v>42</v>
      </c>
      <c r="D2863" s="42">
        <f>_xll.qlCalendarAdvance(Calendar,$D2862,B2863,"f",FALSE)</f>
        <v>59588</v>
      </c>
      <c r="E2863" s="177">
        <f>_xll.qlInterestRateIndexValueDate(IndexON,D2863)</f>
        <v>59588</v>
      </c>
      <c r="F2863" s="193">
        <f>IFERROR(_xll.qlIndexFixing(IndexON,D2863,TRUE,_xll.ohTrigger(RecalcTrigger,TriggerON)),NA())</f>
        <v>9.4383417885257614E-3</v>
      </c>
      <c r="H2863" s="42">
        <f>_xll.qlCalendarAdvance(Calendar,$H2862,B2863,"f",FALSE)</f>
        <v>59588</v>
      </c>
      <c r="I2863" s="177">
        <f>_xll.qlInterestRateIndexValueDate(Index1M,$H2863)</f>
        <v>59590</v>
      </c>
      <c r="J2863" s="182">
        <f>IFERROR(_xll.qlIndexFixing(Index1M,$H2863,TRUE,_xll.ohTrigger(RecalcTrigger,Trigger1M)),NA())</f>
        <v>8.9217651576773659E-3</v>
      </c>
      <c r="K2863" s="44">
        <f>IFERROR(_xll.qlIndexFixing(Index3M,H2863,TRUE,_xll.ohTrigger(RecalcTrigger,Trigger3M)),NA())</f>
        <v>8.9264306570081189E-3</v>
      </c>
      <c r="L2863" s="44">
        <f>IFERROR(_xll.qlIndexFixing(Index6M,$H2863,TRUE,_xll.ohTrigger(RecalcTrigger,Trigger6M)),NA())</f>
        <v>1.001969514531059E-2</v>
      </c>
      <c r="M2863" s="183">
        <f>IFERROR(_xll.qlIndexFixing(Index1Y,$H2863,TRUE,_xll.ohTrigger(RecalcTrigger,Trigger1Y)),NA())</f>
        <v>9.4044408833804261E-3</v>
      </c>
      <c r="N2863" s="182">
        <f>IFERROR(_xll.qlIndexFixing(ONIndex1M,I2863,TRUE,_xll.ohTrigger(RecalcTrigger,Trigger1M)),NA())</f>
        <v>8.9169867557004068E-3</v>
      </c>
      <c r="O2863" s="44">
        <f>IFERROR(_xll.qlIndexFixing(ONIndex3M,I2863,TRUE,_xll.ohTrigger(RecalcTrigger,Trigger3M)),NA())</f>
        <v>8.9138578076397579E-3</v>
      </c>
      <c r="P2863" s="44">
        <f>IFERROR(_xll.qlIndexFixing(ONIndex6M,I2863,TRUE,_xll.ohTrigger(RecalcTrigger,Trigger6M)),NA())</f>
        <v>9.9273797799881436E-3</v>
      </c>
      <c r="Q2863" s="183">
        <f>IFERROR(_xll.qlIndexFixing(ONIndex1Y,I2863,TRUE,_xll.ohTrigger(RecalcTrigger,Trigger1Y)),NA())</f>
        <v>9.3354070053486282E-3</v>
      </c>
    </row>
    <row r="2864" spans="2:17" x14ac:dyDescent="0.2">
      <c r="B2864" s="39" t="s">
        <v>42</v>
      </c>
      <c r="D2864" s="42">
        <f>_xll.qlCalendarAdvance(Calendar,$D2863,B2864,"f",FALSE)</f>
        <v>59595</v>
      </c>
      <c r="E2864" s="177">
        <f>_xll.qlInterestRateIndexValueDate(IndexON,D2864)</f>
        <v>59595</v>
      </c>
      <c r="F2864" s="193">
        <f>IFERROR(_xll.qlIndexFixing(IndexON,D2864,TRUE,_xll.ohTrigger(RecalcTrigger,TriggerON)),NA())</f>
        <v>9.4383417884458254E-3</v>
      </c>
      <c r="H2864" s="42">
        <f>_xll.qlCalendarAdvance(Calendar,$H2863,B2864,"f",FALSE)</f>
        <v>59595</v>
      </c>
      <c r="I2864" s="177">
        <f>_xll.qlInterestRateIndexValueDate(Index1M,$H2864)</f>
        <v>59597</v>
      </c>
      <c r="J2864" s="182">
        <f>IFERROR(_xll.qlIndexFixing(Index1M,$H2864,TRUE,_xll.ohTrigger(RecalcTrigger,Trigger1M)),NA())</f>
        <v>8.9237534225917337E-3</v>
      </c>
      <c r="K2864" s="44">
        <f>IFERROR(_xll.qlIndexFixing(Index3M,H2864,TRUE,_xll.ohTrigger(RecalcTrigger,Trigger3M)),NA())</f>
        <v>8.927864424580087E-3</v>
      </c>
      <c r="L2864" s="44">
        <f>IFERROR(_xll.qlIndexFixing(Index6M,$H2864,TRUE,_xll.ohTrigger(RecalcTrigger,Trigger6M)),NA())</f>
        <v>1.0027169911788793E-2</v>
      </c>
      <c r="M2864" s="183">
        <f>IFERROR(_xll.qlIndexFixing(Index1Y,$H2864,TRUE,_xll.ohTrigger(RecalcTrigger,Trigger1Y)),NA())</f>
        <v>9.4058189182899335E-3</v>
      </c>
      <c r="N2864" s="182">
        <f>IFERROR(_xll.qlIndexFixing(ONIndex1M,I2864,TRUE,_xll.ohTrigger(RecalcTrigger,Trigger1M)),NA())</f>
        <v>8.9182796055276015E-3</v>
      </c>
      <c r="O2864" s="44">
        <f>IFERROR(_xll.qlIndexFixing(ONIndex3M,I2864,TRUE,_xll.ohTrigger(RecalcTrigger,Trigger3M)),NA())</f>
        <v>8.9141772302880895E-3</v>
      </c>
      <c r="P2864" s="44">
        <f>IFERROR(_xll.qlIndexFixing(ONIndex6M,I2864,TRUE,_xll.ohTrigger(RecalcTrigger,Trigger6M)),NA())</f>
        <v>9.9330350340931517E-3</v>
      </c>
      <c r="Q2864" s="183">
        <f>IFERROR(_xll.qlIndexFixing(ONIndex1Y,I2864,TRUE,_xll.ohTrigger(RecalcTrigger,Trigger1Y)),NA())</f>
        <v>9.335589255803356E-3</v>
      </c>
    </row>
    <row r="2865" spans="2:17" x14ac:dyDescent="0.2">
      <c r="B2865" s="39" t="s">
        <v>42</v>
      </c>
      <c r="D2865" s="42">
        <f>_xll.qlCalendarAdvance(Calendar,$D2864,B2865,"f",FALSE)</f>
        <v>59602</v>
      </c>
      <c r="E2865" s="177">
        <f>_xll.qlInterestRateIndexValueDate(IndexON,D2865)</f>
        <v>59602</v>
      </c>
      <c r="F2865" s="193">
        <f>IFERROR(_xll.qlIndexFixing(IndexON,D2865,TRUE,_xll.ohTrigger(RecalcTrigger,TriggerON)),NA())</f>
        <v>9.4383417885257614E-3</v>
      </c>
      <c r="H2865" s="42">
        <f>_xll.qlCalendarAdvance(Calendar,$H2864,B2865,"f",FALSE)</f>
        <v>59602</v>
      </c>
      <c r="I2865" s="177">
        <f>_xll.qlInterestRateIndexValueDate(Index1M,$H2865)</f>
        <v>59604</v>
      </c>
      <c r="J2865" s="182">
        <f>IFERROR(_xll.qlIndexFixing(Index1M,$H2865,TRUE,_xll.ohTrigger(RecalcTrigger,Trigger1M)),NA())</f>
        <v>8.9251614490974459E-3</v>
      </c>
      <c r="K2865" s="44">
        <f>IFERROR(_xll.qlIndexFixing(Index3M,H2865,TRUE,_xll.ohTrigger(RecalcTrigger,Trigger3M)),NA())</f>
        <v>8.9285443787547551E-3</v>
      </c>
      <c r="L2865" s="44">
        <f>IFERROR(_xll.qlIndexFixing(Index6M,$H2865,TRUE,_xll.ohTrigger(RecalcTrigger,Trigger6M)),NA())</f>
        <v>1.0032546490420615E-2</v>
      </c>
      <c r="M2865" s="183">
        <f>IFERROR(_xll.qlIndexFixing(Index1Y,$H2865,TRUE,_xll.ohTrigger(RecalcTrigger,Trigger1Y)),NA())</f>
        <v>9.4072442490569161E-3</v>
      </c>
      <c r="N2865" s="182">
        <f>IFERROR(_xll.qlIndexFixing(ONIndex1M,I2865,TRUE,_xll.ohTrigger(RecalcTrigger,Trigger1M)),NA())</f>
        <v>8.9196167671889981E-3</v>
      </c>
      <c r="O2865" s="44">
        <f>IFERROR(_xll.qlIndexFixing(ONIndex3M,I2865,TRUE,_xll.ohTrigger(RecalcTrigger,Trigger3M)),NA())</f>
        <v>8.9145471026608192E-3</v>
      </c>
      <c r="P2865" s="44">
        <f>IFERROR(_xll.qlIndexFixing(ONIndex6M,I2865,TRUE,_xll.ohTrigger(RecalcTrigger,Trigger6M)),NA())</f>
        <v>9.9386681637358976E-3</v>
      </c>
      <c r="Q2865" s="183">
        <f>IFERROR(_xll.qlIndexFixing(ONIndex1Y,I2865,TRUE,_xll.ohTrigger(RecalcTrigger,Trigger1Y)),NA())</f>
        <v>9.335816628004423E-3</v>
      </c>
    </row>
    <row r="2866" spans="2:17" x14ac:dyDescent="0.2">
      <c r="B2866" s="39" t="s">
        <v>42</v>
      </c>
      <c r="D2866" s="42">
        <f>_xll.qlCalendarAdvance(Calendar,$D2865,B2866,"f",FALSE)</f>
        <v>59609</v>
      </c>
      <c r="E2866" s="177">
        <f>_xll.qlInterestRateIndexValueDate(IndexON,D2866)</f>
        <v>59609</v>
      </c>
      <c r="F2866" s="193">
        <f>IFERROR(_xll.qlIndexFixing(IndexON,D2866,TRUE,_xll.ohTrigger(RecalcTrigger,TriggerON)),NA())</f>
        <v>9.4383417884458254E-3</v>
      </c>
      <c r="H2866" s="42">
        <f>_xll.qlCalendarAdvance(Calendar,$H2865,B2866,"f",FALSE)</f>
        <v>59609</v>
      </c>
      <c r="I2866" s="177">
        <f>_xll.qlInterestRateIndexValueDate(Index1M,$H2866)</f>
        <v>59611</v>
      </c>
      <c r="J2866" s="182">
        <f>IFERROR(_xll.qlIndexFixing(Index1M,$H2866,TRUE,_xll.ohTrigger(RecalcTrigger,Trigger1M)),NA())</f>
        <v>8.926832483236169E-3</v>
      </c>
      <c r="K2866" s="44">
        <f>IFERROR(_xll.qlIndexFixing(Index3M,H2866,TRUE,_xll.ohTrigger(RecalcTrigger,Trigger3M)),NA())</f>
        <v>8.9292754409536178E-3</v>
      </c>
      <c r="L2866" s="44">
        <f>IFERROR(_xll.qlIndexFixing(Index6M,$H2866,TRUE,_xll.ohTrigger(RecalcTrigger,Trigger6M)),NA())</f>
        <v>1.0037900149862436E-2</v>
      </c>
      <c r="M2866" s="183">
        <f>IFERROR(_xll.qlIndexFixing(Index1Y,$H2866,TRUE,_xll.ohTrigger(RecalcTrigger,Trigger1Y)),NA())</f>
        <v>9.4087169439539559E-3</v>
      </c>
      <c r="N2866" s="182">
        <f>IFERROR(_xll.qlIndexFixing(ONIndex1M,I2866,TRUE,_xll.ohTrigger(RecalcTrigger,Trigger1M)),NA())</f>
        <v>8.920998306152228E-3</v>
      </c>
      <c r="O2866" s="44">
        <f>IFERROR(_xll.qlIndexFixing(ONIndex3M,I2866,TRUE,_xll.ohTrigger(RecalcTrigger,Trigger3M)),NA())</f>
        <v>8.9149675011768181E-3</v>
      </c>
      <c r="P2866" s="44">
        <f>IFERROR(_xll.qlIndexFixing(ONIndex6M,I2866,TRUE,_xll.ohTrigger(RecalcTrigger,Trigger6M)),NA())</f>
        <v>9.9442791180770485E-3</v>
      </c>
      <c r="Q2866" s="183">
        <f>IFERROR(_xll.qlIndexFixing(ONIndex1Y,I2866,TRUE,_xll.ohTrigger(RecalcTrigger,Trigger1Y)),NA())</f>
        <v>9.3360891894178621E-3</v>
      </c>
    </row>
    <row r="2867" spans="2:17" x14ac:dyDescent="0.2">
      <c r="B2867" s="39" t="s">
        <v>42</v>
      </c>
      <c r="D2867" s="42">
        <f>_xll.qlCalendarAdvance(Calendar,$D2866,B2867,"f",FALSE)</f>
        <v>59616</v>
      </c>
      <c r="E2867" s="177">
        <f>_xll.qlInterestRateIndexValueDate(IndexON,D2867)</f>
        <v>59616</v>
      </c>
      <c r="F2867" s="193">
        <f>IFERROR(_xll.qlIndexFixing(IndexON,D2867,TRUE,_xll.ohTrigger(RecalcTrigger,TriggerON)),NA())</f>
        <v>9.4383417885257614E-3</v>
      </c>
      <c r="H2867" s="42">
        <f>_xll.qlCalendarAdvance(Calendar,$H2866,B2867,"f",FALSE)</f>
        <v>59616</v>
      </c>
      <c r="I2867" s="177">
        <f>_xll.qlInterestRateIndexValueDate(Index1M,$H2867)</f>
        <v>59618</v>
      </c>
      <c r="J2867" s="182">
        <f>IFERROR(_xll.qlIndexFixing(Index1M,$H2867,TRUE,_xll.ohTrigger(RecalcTrigger,Trigger1M)),NA())</f>
        <v>8.9281111074472758E-3</v>
      </c>
      <c r="K2867" s="44">
        <f>IFERROR(_xll.qlIndexFixing(Index3M,H2867,TRUE,_xll.ohTrigger(RecalcTrigger,Trigger3M)),NA())</f>
        <v>8.930057687826851E-3</v>
      </c>
      <c r="L2867" s="44">
        <f>IFERROR(_xll.qlIndexFixing(Index6M,$H2867,TRUE,_xll.ohTrigger(RecalcTrigger,Trigger6M)),NA())</f>
        <v>1.0043230838643637E-2</v>
      </c>
      <c r="M2867" s="183">
        <f>IFERROR(_xll.qlIndexFixing(Index1Y,$H2867,TRUE,_xll.ohTrigger(RecalcTrigger,Trigger1Y)),NA())</f>
        <v>9.4102370712610389E-3</v>
      </c>
      <c r="N2867" s="182">
        <f>IFERROR(_xll.qlIndexFixing(ONIndex1M,I2867,TRUE,_xll.ohTrigger(RecalcTrigger,Trigger1M)),NA())</f>
        <v>8.9224242877250504E-3</v>
      </c>
      <c r="O2867" s="44">
        <f>IFERROR(_xll.qlIndexFixing(ONIndex3M,I2867,TRUE,_xll.ohTrigger(RecalcTrigger,Trigger3M)),NA())</f>
        <v>8.9154385021750215E-3</v>
      </c>
      <c r="P2867" s="44">
        <f>IFERROR(_xll.qlIndexFixing(ONIndex6M,I2867,TRUE,_xll.ohTrigger(RecalcTrigger,Trigger6M)),NA())</f>
        <v>9.9498678457976553E-3</v>
      </c>
      <c r="Q2867" s="183">
        <f>IFERROR(_xll.qlIndexFixing(ONIndex1Y,I2867,TRUE,_xll.ohTrigger(RecalcTrigger,Trigger1Y)),NA())</f>
        <v>9.3364070075896421E-3</v>
      </c>
    </row>
    <row r="2868" spans="2:17" x14ac:dyDescent="0.2">
      <c r="B2868" s="39" t="s">
        <v>42</v>
      </c>
      <c r="D2868" s="42">
        <f>_xll.qlCalendarAdvance(Calendar,$D2867,B2868,"f",FALSE)</f>
        <v>59623</v>
      </c>
      <c r="E2868" s="177">
        <f>_xll.qlInterestRateIndexValueDate(IndexON,D2868)</f>
        <v>59623</v>
      </c>
      <c r="F2868" s="193">
        <f>IFERROR(_xll.qlIndexFixing(IndexON,D2868,TRUE,_xll.ohTrigger(RecalcTrigger,TriggerON)),NA())</f>
        <v>9.4383417884458254E-3</v>
      </c>
      <c r="H2868" s="42">
        <f>_xll.qlCalendarAdvance(Calendar,$H2867,B2868,"f",FALSE)</f>
        <v>59623</v>
      </c>
      <c r="I2868" s="177">
        <f>_xll.qlInterestRateIndexValueDate(Index1M,$H2868)</f>
        <v>59625</v>
      </c>
      <c r="J2868" s="182">
        <f>IFERROR(_xll.qlIndexFixing(Index1M,$H2868,TRUE,_xll.ohTrigger(RecalcTrigger,Trigger1M)),NA())</f>
        <v>8.9296528702395486E-3</v>
      </c>
      <c r="K2868" s="44">
        <f>IFERROR(_xll.qlIndexFixing(Index3M,H2868,TRUE,_xll.ohTrigger(RecalcTrigger,Trigger3M)),NA())</f>
        <v>8.9303519922934657E-3</v>
      </c>
      <c r="L2868" s="44">
        <f>IFERROR(_xll.qlIndexFixing(Index6M,$H2868,TRUE,_xll.ohTrigger(RecalcTrigger,Trigger6M)),NA())</f>
        <v>1.0047004799689986E-2</v>
      </c>
      <c r="M2868" s="183">
        <f>IFERROR(_xll.qlIndexFixing(Index1Y,$H2868,TRUE,_xll.ohTrigger(RecalcTrigger,Trigger1Y)),NA())</f>
        <v>9.4118046992653394E-3</v>
      </c>
      <c r="N2868" s="182">
        <f>IFERROR(_xll.qlIndexFixing(ONIndex1M,I2868,TRUE,_xll.ohTrigger(RecalcTrigger,Trigger1M)),NA())</f>
        <v>8.9238947774550326E-3</v>
      </c>
      <c r="O2868" s="44">
        <f>IFERROR(_xll.qlIndexFixing(ONIndex3M,I2868,TRUE,_xll.ohTrigger(RecalcTrigger,Trigger3M)),NA())</f>
        <v>8.9159601824739809E-3</v>
      </c>
      <c r="P2868" s="44">
        <f>IFERROR(_xll.qlIndexFixing(ONIndex6M,I2868,TRUE,_xll.ohTrigger(RecalcTrigger,Trigger6M)),NA())</f>
        <v>9.9554342963781295E-3</v>
      </c>
      <c r="Q2868" s="183">
        <f>IFERROR(_xll.qlIndexFixing(ONIndex1Y,I2868,TRUE,_xll.ohTrigger(RecalcTrigger,Trigger1Y)),NA())</f>
        <v>9.3367701498259237E-3</v>
      </c>
    </row>
    <row r="2869" spans="2:17" x14ac:dyDescent="0.2">
      <c r="B2869" s="39" t="s">
        <v>42</v>
      </c>
      <c r="D2869" s="42">
        <f>_xll.qlCalendarAdvance(Calendar,$D2868,B2869,"f",FALSE)</f>
        <v>59630</v>
      </c>
      <c r="E2869" s="177">
        <f>_xll.qlInterestRateIndexValueDate(IndexON,D2869)</f>
        <v>59630</v>
      </c>
      <c r="F2869" s="193">
        <f>IFERROR(_xll.qlIndexFixing(IndexON,D2869,TRUE,_xll.ohTrigger(RecalcTrigger,TriggerON)),NA())</f>
        <v>9.4383417885257614E-3</v>
      </c>
      <c r="H2869" s="42">
        <f>_xll.qlCalendarAdvance(Calendar,$H2868,B2869,"f",FALSE)</f>
        <v>59630</v>
      </c>
      <c r="I2869" s="177">
        <f>_xll.qlInterestRateIndexValueDate(Index1M,$H2869)</f>
        <v>59632</v>
      </c>
      <c r="J2869" s="182">
        <f>IFERROR(_xll.qlIndexFixing(Index1M,$H2869,TRUE,_xll.ohTrigger(RecalcTrigger,Trigger1M)),NA())</f>
        <v>8.93123934273099E-3</v>
      </c>
      <c r="K2869" s="44">
        <f>IFERROR(_xll.qlIndexFixing(Index3M,H2869,TRUE,_xll.ohTrigger(RecalcTrigger,Trigger3M)),NA())</f>
        <v>8.9312257298970535E-3</v>
      </c>
      <c r="L2869" s="44">
        <f>IFERROR(_xll.qlIndexFixing(Index6M,$H2869,TRUE,_xll.ohTrigger(RecalcTrigger,Trigger6M)),NA())</f>
        <v>1.0053823098335694E-2</v>
      </c>
      <c r="M2869" s="183">
        <f>IFERROR(_xll.qlIndexFixing(Index1Y,$H2869,TRUE,_xll.ohTrigger(RecalcTrigger,Trigger1Y)),NA())</f>
        <v>9.4136895501368452E-3</v>
      </c>
      <c r="N2869" s="182">
        <f>IFERROR(_xll.qlIndexFixing(ONIndex1M,I2869,TRUE,_xll.ohTrigger(RecalcTrigger,Trigger1M)),NA())</f>
        <v>8.9254098406499338E-3</v>
      </c>
      <c r="O2869" s="44">
        <f>IFERROR(_xll.qlIndexFixing(ONIndex3M,I2869,TRUE,_xll.ohTrigger(RecalcTrigger,Trigger3M)),NA())</f>
        <v>8.9165326180928872E-3</v>
      </c>
      <c r="P2869" s="44">
        <f>IFERROR(_xll.qlIndexFixing(ONIndex6M,I2869,TRUE,_xll.ohTrigger(RecalcTrigger,Trigger6M)),NA())</f>
        <v>9.9609784182597139E-3</v>
      </c>
      <c r="Q2869" s="183">
        <f>IFERROR(_xll.qlIndexFixing(ONIndex1Y,I2869,TRUE,_xll.ohTrigger(RecalcTrigger,Trigger1Y)),NA())</f>
        <v>9.3371786834328674E-3</v>
      </c>
    </row>
    <row r="2870" spans="2:17" x14ac:dyDescent="0.2">
      <c r="B2870" s="39" t="s">
        <v>42</v>
      </c>
      <c r="D2870" s="42">
        <f>_xll.qlCalendarAdvance(Calendar,$D2869,B2870,"f",FALSE)</f>
        <v>59637</v>
      </c>
      <c r="E2870" s="177">
        <f>_xll.qlInterestRateIndexValueDate(IndexON,D2870)</f>
        <v>59637</v>
      </c>
      <c r="F2870" s="193">
        <f>IFERROR(_xll.qlIndexFixing(IndexON,D2870,TRUE,_xll.ohTrigger(RecalcTrigger,TriggerON)),NA())</f>
        <v>9.4383417885257614E-3</v>
      </c>
      <c r="H2870" s="42">
        <f>_xll.qlCalendarAdvance(Calendar,$H2869,B2870,"f",FALSE)</f>
        <v>59637</v>
      </c>
      <c r="I2870" s="177">
        <f>_xll.qlInterestRateIndexValueDate(Index1M,$H2870)</f>
        <v>59643</v>
      </c>
      <c r="J2870" s="182">
        <f>IFERROR(_xll.qlIndexFixing(Index1M,$H2870,TRUE,_xll.ohTrigger(RecalcTrigger,Trigger1M)),NA())</f>
        <v>8.9335898784757006E-3</v>
      </c>
      <c r="K2870" s="44">
        <f>IFERROR(_xll.qlIndexFixing(Index3M,H2870,TRUE,_xll.ohTrigger(RecalcTrigger,Trigger3M)),NA())</f>
        <v>8.9327026132484926E-3</v>
      </c>
      <c r="L2870" s="44">
        <f>IFERROR(_xll.qlIndexFixing(Index6M,$H2870,TRUE,_xll.ohTrigger(RecalcTrigger,Trigger6M)),NA())</f>
        <v>1.0061066209138107E-2</v>
      </c>
      <c r="M2870" s="183">
        <f>IFERROR(_xll.qlIndexFixing(Index1Y,$H2870,TRUE,_xll.ohTrigger(RecalcTrigger,Trigger1Y)),NA())</f>
        <v>9.4157795340924812E-3</v>
      </c>
      <c r="N2870" s="182">
        <f>IFERROR(_xll.qlIndexFixing(ONIndex1M,I2870,TRUE,_xll.ohTrigger(RecalcTrigger,Trigger1M)),NA())</f>
        <v>8.9274233799052638E-3</v>
      </c>
      <c r="O2870" s="44">
        <f>IFERROR(_xll.qlIndexFixing(ONIndex3M,I2870,TRUE,_xll.ohTrigger(RecalcTrigger,Trigger3M)),NA())</f>
        <v>8.9173433093669985E-3</v>
      </c>
      <c r="P2870" s="44">
        <f>IFERROR(_xll.qlIndexFixing(ONIndex6M,I2870,TRUE,_xll.ohTrigger(RecalcTrigger,Trigger6M)),NA())</f>
        <v>9.9680736836749162E-3</v>
      </c>
      <c r="Q2870" s="183">
        <f>IFERROR(_xll.qlIndexFixing(ONIndex1Y,I2870,TRUE,_xll.ohTrigger(RecalcTrigger,Trigger1Y)),NA())</f>
        <v>9.3377707471109517E-3</v>
      </c>
    </row>
    <row r="2871" spans="2:17" x14ac:dyDescent="0.2">
      <c r="B2871" s="39" t="s">
        <v>42</v>
      </c>
      <c r="D2871" s="42">
        <f>_xll.qlCalendarAdvance(Calendar,$D2870,B2871,"f",FALSE)</f>
        <v>59644</v>
      </c>
      <c r="E2871" s="177">
        <f>_xll.qlInterestRateIndexValueDate(IndexON,D2871)</f>
        <v>59644</v>
      </c>
      <c r="F2871" s="193">
        <f>IFERROR(_xll.qlIndexFixing(IndexON,D2871,TRUE,_xll.ohTrigger(RecalcTrigger,TriggerON)),NA())</f>
        <v>9.4383417884458254E-3</v>
      </c>
      <c r="H2871" s="42">
        <f>_xll.qlCalendarAdvance(Calendar,$H2870,B2871,"f",FALSE)</f>
        <v>59644</v>
      </c>
      <c r="I2871" s="177">
        <f>_xll.qlInterestRateIndexValueDate(Index1M,$H2871)</f>
        <v>59646</v>
      </c>
      <c r="J2871" s="182">
        <f>IFERROR(_xll.qlIndexFixing(Index1M,$H2871,TRUE,_xll.ohTrigger(RecalcTrigger,Trigger1M)),NA())</f>
        <v>8.9345466786947981E-3</v>
      </c>
      <c r="K2871" s="44">
        <f>IFERROR(_xll.qlIndexFixing(Index3M,H2871,TRUE,_xll.ohTrigger(RecalcTrigger,Trigger3M)),NA())</f>
        <v>8.9331274648854399E-3</v>
      </c>
      <c r="L2871" s="44">
        <f>IFERROR(_xll.qlIndexFixing(Index6M,$H2871,TRUE,_xll.ohTrigger(RecalcTrigger,Trigger6M)),NA())</f>
        <v>1.0064322857725847E-2</v>
      </c>
      <c r="M2871" s="183">
        <f>IFERROR(_xll.qlIndexFixing(Index1Y,$H2871,TRUE,_xll.ohTrigger(RecalcTrigger,Trigger1Y)),NA())</f>
        <v>9.416793270438489E-3</v>
      </c>
      <c r="N2871" s="182">
        <f>IFERROR(_xll.qlIndexFixing(ONIndex1M,I2871,TRUE,_xll.ohTrigger(RecalcTrigger,Trigger1M)),NA())</f>
        <v>8.9285739489053384E-3</v>
      </c>
      <c r="O2871" s="44">
        <f>IFERROR(_xll.qlIndexFixing(ONIndex3M,I2871,TRUE,_xll.ohTrigger(RecalcTrigger,Trigger3M)),NA())</f>
        <v>8.9178300616055139E-3</v>
      </c>
      <c r="P2871" s="44">
        <f>IFERROR(_xll.qlIndexFixing(ONIndex6M,I2871,TRUE,_xll.ohTrigger(RecalcTrigger,Trigger6M)),NA())</f>
        <v>9.9719994725688821E-3</v>
      </c>
      <c r="Q2871" s="183">
        <f>IFERROR(_xll.qlIndexFixing(ONIndex1Y,I2871,TRUE,_xll.ohTrigger(RecalcTrigger,Trigger1Y)),NA())</f>
        <v>9.3381321947827445E-3</v>
      </c>
    </row>
    <row r="2872" spans="2:17" x14ac:dyDescent="0.2">
      <c r="B2872" s="39" t="s">
        <v>42</v>
      </c>
      <c r="D2872" s="42">
        <f>_xll.qlCalendarAdvance(Calendar,$D2871,B2872,"f",FALSE)</f>
        <v>59651</v>
      </c>
      <c r="E2872" s="177">
        <f>_xll.qlInterestRateIndexValueDate(IndexON,D2872)</f>
        <v>59651</v>
      </c>
      <c r="F2872" s="193">
        <f>IFERROR(_xll.qlIndexFixing(IndexON,D2872,TRUE,_xll.ohTrigger(RecalcTrigger,TriggerON)),NA())</f>
        <v>9.4383417884458254E-3</v>
      </c>
      <c r="H2872" s="42">
        <f>_xll.qlCalendarAdvance(Calendar,$H2871,B2872,"f",FALSE)</f>
        <v>59651</v>
      </c>
      <c r="I2872" s="177">
        <f>_xll.qlInterestRateIndexValueDate(Index1M,$H2872)</f>
        <v>59653</v>
      </c>
      <c r="J2872" s="182">
        <f>IFERROR(_xll.qlIndexFixing(Index1M,$H2872,TRUE,_xll.ohTrigger(RecalcTrigger,Trigger1M)),NA())</f>
        <v>8.9362676731050052E-3</v>
      </c>
      <c r="K2872" s="44">
        <f>IFERROR(_xll.qlIndexFixing(Index3M,H2872,TRUE,_xll.ohTrigger(RecalcTrigger,Trigger3M)),NA())</f>
        <v>8.9341556155717872E-3</v>
      </c>
      <c r="L2872" s="44">
        <f>IFERROR(_xll.qlIndexFixing(Index6M,$H2872,TRUE,_xll.ohTrigger(RecalcTrigger,Trigger6M)),NA())</f>
        <v>1.0069537921131397E-2</v>
      </c>
      <c r="M2872" s="183">
        <f>IFERROR(_xll.qlIndexFixing(Index1Y,$H2872,TRUE,_xll.ohTrigger(RecalcTrigger,Trigger1Y)),NA())</f>
        <v>9.4185515842467211E-3</v>
      </c>
      <c r="N2872" s="182">
        <f>IFERROR(_xll.qlIndexFixing(ONIndex1M,I2872,TRUE,_xll.ohTrigger(RecalcTrigger,Trigger1M)),NA())</f>
        <v>8.9304623799968397E-3</v>
      </c>
      <c r="O2872" s="44">
        <f>IFERROR(_xll.qlIndexFixing(ONIndex3M,I2872,TRUE,_xll.ohTrigger(RecalcTrigger,Trigger3M)),NA())</f>
        <v>8.9186629833371001E-3</v>
      </c>
      <c r="P2872" s="44">
        <f>IFERROR(_xll.qlIndexFixing(ONIndex6M,I2872,TRUE,_xll.ohTrigger(RecalcTrigger,Trigger6M)),NA())</f>
        <v>9.9782568691697549E-3</v>
      </c>
      <c r="Q2872" s="183">
        <f>IFERROR(_xll.qlIndexFixing(ONIndex1Y,I2872,TRUE,_xll.ohTrigger(RecalcTrigger,Trigger1Y)),NA())</f>
        <v>9.3387589065851984E-3</v>
      </c>
    </row>
    <row r="2873" spans="2:17" x14ac:dyDescent="0.2">
      <c r="B2873" s="39" t="s">
        <v>42</v>
      </c>
      <c r="D2873" s="42">
        <f>_xll.qlCalendarAdvance(Calendar,$D2872,B2873,"f",FALSE)</f>
        <v>59658</v>
      </c>
      <c r="E2873" s="177">
        <f>_xll.qlInterestRateIndexValueDate(IndexON,D2873)</f>
        <v>59658</v>
      </c>
      <c r="F2873" s="193">
        <f>IFERROR(_xll.qlIndexFixing(IndexON,D2873,TRUE,_xll.ohTrigger(RecalcTrigger,TriggerON)),NA())</f>
        <v>9.4383417884458254E-3</v>
      </c>
      <c r="H2873" s="42">
        <f>_xll.qlCalendarAdvance(Calendar,$H2872,B2873,"f",FALSE)</f>
        <v>59658</v>
      </c>
      <c r="I2873" s="177">
        <f>_xll.qlInterestRateIndexValueDate(Index1M,$H2873)</f>
        <v>59660</v>
      </c>
      <c r="J2873" s="182">
        <f>IFERROR(_xll.qlIndexFixing(Index1M,$H2873,TRUE,_xll.ohTrigger(RecalcTrigger,Trigger1M)),NA())</f>
        <v>8.9380336391003783E-3</v>
      </c>
      <c r="K2873" s="44">
        <f>IFERROR(_xll.qlIndexFixing(Index3M,H2873,TRUE,_xll.ohTrigger(RecalcTrigger,Trigger3M)),NA())</f>
        <v>8.9358303397790474E-3</v>
      </c>
      <c r="L2873" s="44">
        <f>IFERROR(_xll.qlIndexFixing(Index6M,$H2873,TRUE,_xll.ohTrigger(RecalcTrigger,Trigger6M)),NA())</f>
        <v>1.0074729705049202E-2</v>
      </c>
      <c r="M2873" s="183">
        <f>IFERROR(_xll.qlIndexFixing(Index1Y,$H2873,TRUE,_xll.ohTrigger(RecalcTrigger,Trigger1Y)),NA())</f>
        <v>9.4203577402965106E-3</v>
      </c>
      <c r="N2873" s="182">
        <f>IFERROR(_xll.qlIndexFixing(ONIndex1M,I2873,TRUE,_xll.ohTrigger(RecalcTrigger,Trigger1M)),NA())</f>
        <v>8.9319171360724425E-3</v>
      </c>
      <c r="O2873" s="44">
        <f>IFERROR(_xll.qlIndexFixing(ONIndex3M,I2873,TRUE,_xll.ohTrigger(RecalcTrigger,Trigger3M)),NA())</f>
        <v>8.9193314445434879E-3</v>
      </c>
      <c r="P2873" s="44">
        <f>IFERROR(_xll.qlIndexFixing(ONIndex6M,I2873,TRUE,_xll.ohTrigger(RecalcTrigger,Trigger6M)),NA())</f>
        <v>9.9829306007315211E-3</v>
      </c>
      <c r="Q2873" s="183">
        <f>IFERROR(_xll.qlIndexFixing(ONIndex1Y,I2873,TRUE,_xll.ohTrigger(RecalcTrigger,Trigger1Y)),NA())</f>
        <v>9.3392680812875994E-3</v>
      </c>
    </row>
    <row r="2874" spans="2:17" x14ac:dyDescent="0.2">
      <c r="B2874" s="39" t="s">
        <v>42</v>
      </c>
      <c r="D2874" s="42">
        <f>_xll.qlCalendarAdvance(Calendar,$D2873,B2874,"f",FALSE)</f>
        <v>59665</v>
      </c>
      <c r="E2874" s="177">
        <f>_xll.qlInterestRateIndexValueDate(IndexON,D2874)</f>
        <v>59665</v>
      </c>
      <c r="F2874" s="193">
        <f>IFERROR(_xll.qlIndexFixing(IndexON,D2874,TRUE,_xll.ohTrigger(RecalcTrigger,TriggerON)),NA())</f>
        <v>9.4383417885257614E-3</v>
      </c>
      <c r="H2874" s="42">
        <f>_xll.qlCalendarAdvance(Calendar,$H2873,B2874,"f",FALSE)</f>
        <v>59665</v>
      </c>
      <c r="I2874" s="177">
        <f>_xll.qlInterestRateIndexValueDate(Index1M,$H2874)</f>
        <v>59667</v>
      </c>
      <c r="J2874" s="182">
        <f>IFERROR(_xll.qlIndexFixing(Index1M,$H2874,TRUE,_xll.ohTrigger(RecalcTrigger,Trigger1M)),NA())</f>
        <v>8.9398446421485468E-3</v>
      </c>
      <c r="K2874" s="44">
        <f>IFERROR(_xll.qlIndexFixing(Index3M,H2874,TRUE,_xll.ohTrigger(RecalcTrigger,Trigger3M)),NA())</f>
        <v>8.9369730257011018E-3</v>
      </c>
      <c r="L2874" s="44">
        <f>IFERROR(_xll.qlIndexFixing(Index6M,$H2874,TRUE,_xll.ohTrigger(RecalcTrigger,Trigger6M)),NA())</f>
        <v>1.0079898158009951E-2</v>
      </c>
      <c r="M2874" s="183">
        <f>IFERROR(_xll.qlIndexFixing(Index1Y,$H2874,TRUE,_xll.ohTrigger(RecalcTrigger,Trigger1Y)),NA())</f>
        <v>9.4222118069190296E-3</v>
      </c>
      <c r="N2874" s="182">
        <f>IFERROR(_xll.qlIndexFixing(ONIndex1M,I2874,TRUE,_xll.ohTrigger(RecalcTrigger,Trigger1M)),NA())</f>
        <v>8.933656047647176E-3</v>
      </c>
      <c r="O2874" s="44">
        <f>IFERROR(_xll.qlIndexFixing(ONIndex3M,I2874,TRUE,_xll.ohTrigger(RecalcTrigger,Trigger3M)),NA())</f>
        <v>8.9201588044041102E-3</v>
      </c>
      <c r="P2874" s="44">
        <f>IFERROR(_xll.qlIndexFixing(ONIndex6M,I2874,TRUE,_xll.ohTrigger(RecalcTrigger,Trigger6M)),NA())</f>
        <v>9.9883623150098799E-3</v>
      </c>
      <c r="Q2874" s="183">
        <f>IFERROR(_xll.qlIndexFixing(ONIndex1Y,I2874,TRUE,_xll.ohTrigger(RecalcTrigger,Trigger1Y)),NA())</f>
        <v>9.3399045837383454E-3</v>
      </c>
    </row>
    <row r="2875" spans="2:17" x14ac:dyDescent="0.2">
      <c r="B2875" s="39" t="s">
        <v>42</v>
      </c>
      <c r="D2875" s="42">
        <f>_xll.qlCalendarAdvance(Calendar,$D2874,B2875,"f",FALSE)</f>
        <v>59672</v>
      </c>
      <c r="E2875" s="177">
        <f>_xll.qlInterestRateIndexValueDate(IndexON,D2875)</f>
        <v>59672</v>
      </c>
      <c r="F2875" s="193">
        <f>IFERROR(_xll.qlIndexFixing(IndexON,D2875,TRUE,_xll.ohTrigger(RecalcTrigger,TriggerON)),NA())</f>
        <v>9.4383417885257614E-3</v>
      </c>
      <c r="H2875" s="42">
        <f>_xll.qlCalendarAdvance(Calendar,$H2874,B2875,"f",FALSE)</f>
        <v>59672</v>
      </c>
      <c r="I2875" s="177">
        <f>_xll.qlInterestRateIndexValueDate(Index1M,$H2875)</f>
        <v>59674</v>
      </c>
      <c r="J2875" s="182">
        <f>IFERROR(_xll.qlIndexFixing(Index1M,$H2875,TRUE,_xll.ohTrigger(RecalcTrigger,Trigger1M)),NA())</f>
        <v>8.9417007477248806E-3</v>
      </c>
      <c r="K2875" s="44">
        <f>IFERROR(_xll.qlIndexFixing(Index3M,H2875,TRUE,_xll.ohTrigger(RecalcTrigger,Trigger3M)),NA())</f>
        <v>8.9381675095627118E-3</v>
      </c>
      <c r="L2875" s="44">
        <f>IFERROR(_xll.qlIndexFixing(Index6M,$H2875,TRUE,_xll.ohTrigger(RecalcTrigger,Trigger6M)),NA())</f>
        <v>1.0085043228543894E-2</v>
      </c>
      <c r="M2875" s="183">
        <f>IFERROR(_xll.qlIndexFixing(Index1Y,$H2875,TRUE,_xll.ohTrigger(RecalcTrigger,Trigger1Y)),NA())</f>
        <v>9.4241138524532933E-3</v>
      </c>
      <c r="N2875" s="182">
        <f>IFERROR(_xll.qlIndexFixing(ONIndex1M,I2875,TRUE,_xll.ohTrigger(RecalcTrigger,Trigger1M)),NA())</f>
        <v>8.9354399251728722E-3</v>
      </c>
      <c r="O2875" s="44">
        <f>IFERROR(_xll.qlIndexFixing(ONIndex3M,I2875,TRUE,_xll.ohTrigger(RecalcTrigger,Trigger3M)),NA())</f>
        <v>8.921037378257779E-3</v>
      </c>
      <c r="P2875" s="44">
        <f>IFERROR(_xll.qlIndexFixing(ONIndex6M,I2875,TRUE,_xll.ohTrigger(RecalcTrigger,Trigger6M)),NA())</f>
        <v>9.9937713946740558E-3</v>
      </c>
      <c r="Q2875" s="183">
        <f>IFERROR(_xll.qlIndexFixing(ONIndex1Y,I2875,TRUE,_xll.ohTrigger(RecalcTrigger,Trigger1Y)),NA())</f>
        <v>9.340586882116142E-3</v>
      </c>
    </row>
    <row r="2876" spans="2:17" x14ac:dyDescent="0.2">
      <c r="B2876" s="39" t="s">
        <v>42</v>
      </c>
      <c r="D2876" s="42">
        <f>_xll.qlCalendarAdvance(Calendar,$D2875,B2876,"f",FALSE)</f>
        <v>59679</v>
      </c>
      <c r="E2876" s="177">
        <f>_xll.qlInterestRateIndexValueDate(IndexON,D2876)</f>
        <v>59679</v>
      </c>
      <c r="F2876" s="193">
        <f>IFERROR(_xll.qlIndexFixing(IndexON,D2876,TRUE,_xll.ohTrigger(RecalcTrigger,TriggerON)),NA())</f>
        <v>9.4383417885257614E-3</v>
      </c>
      <c r="H2876" s="42">
        <f>_xll.qlCalendarAdvance(Calendar,$H2875,B2876,"f",FALSE)</f>
        <v>59679</v>
      </c>
      <c r="I2876" s="177">
        <f>_xll.qlInterestRateIndexValueDate(Index1M,$H2876)</f>
        <v>59681</v>
      </c>
      <c r="J2876" s="182">
        <f>IFERROR(_xll.qlIndexFixing(Index1M,$H2876,TRUE,_xll.ohTrigger(RecalcTrigger,Trigger1M)),NA())</f>
        <v>8.9436020212995872E-3</v>
      </c>
      <c r="K2876" s="44">
        <f>IFERROR(_xll.qlIndexFixing(Index3M,H2876,TRUE,_xll.ohTrigger(RecalcTrigger,Trigger3M)),NA())</f>
        <v>8.9394138680268052E-3</v>
      </c>
      <c r="L2876" s="44">
        <f>IFERROR(_xll.qlIndexFixing(Index6M,$H2876,TRUE,_xll.ohTrigger(RecalcTrigger,Trigger6M)),NA())</f>
        <v>1.0090164865181717E-2</v>
      </c>
      <c r="M2876" s="183">
        <f>IFERROR(_xll.qlIndexFixing(Index1Y,$H2876,TRUE,_xll.ohTrigger(RecalcTrigger,Trigger1Y)),NA())</f>
        <v>9.4260639452444089E-3</v>
      </c>
      <c r="N2876" s="182">
        <f>IFERROR(_xll.qlIndexFixing(ONIndex1M,I2876,TRUE,_xll.ohTrigger(RecalcTrigger,Trigger1M)),NA())</f>
        <v>8.9372688339572903E-3</v>
      </c>
      <c r="O2876" s="44">
        <f>IFERROR(_xll.qlIndexFixing(ONIndex3M,I2876,TRUE,_xll.ohTrigger(RecalcTrigger,Trigger3M)),NA())</f>
        <v>8.9219672429230457E-3</v>
      </c>
      <c r="P2876" s="44">
        <f>IFERROR(_xll.qlIndexFixing(ONIndex6M,I2876,TRUE,_xll.ohTrigger(RecalcTrigger,Trigger6M)),NA())</f>
        <v>9.999157788724844E-3</v>
      </c>
      <c r="Q2876" s="183">
        <f>IFERROR(_xll.qlIndexFixing(ONIndex1Y,I2876,TRUE,_xll.ohTrigger(RecalcTrigger,Trigger1Y)),NA())</f>
        <v>9.34131504412683E-3</v>
      </c>
    </row>
    <row r="2877" spans="2:17" x14ac:dyDescent="0.2">
      <c r="B2877" s="39" t="s">
        <v>42</v>
      </c>
      <c r="D2877" s="42">
        <f>_xll.qlCalendarAdvance(Calendar,$D2876,B2877,"f",FALSE)</f>
        <v>59686</v>
      </c>
      <c r="E2877" s="177">
        <f>_xll.qlInterestRateIndexValueDate(IndexON,D2877)</f>
        <v>59686</v>
      </c>
      <c r="F2877" s="193">
        <f>IFERROR(_xll.qlIndexFixing(IndexON,D2877,TRUE,_xll.ohTrigger(RecalcTrigger,TriggerON)),NA())</f>
        <v>9.4383417885257614E-3</v>
      </c>
      <c r="H2877" s="42">
        <f>_xll.qlCalendarAdvance(Calendar,$H2876,B2877,"f",FALSE)</f>
        <v>59686</v>
      </c>
      <c r="I2877" s="177">
        <f>_xll.qlInterestRateIndexValueDate(Index1M,$H2877)</f>
        <v>59688</v>
      </c>
      <c r="J2877" s="182">
        <f>IFERROR(_xll.qlIndexFixing(Index1M,$H2877,TRUE,_xll.ohTrigger(RecalcTrigger,Trigger1M)),NA())</f>
        <v>8.945548528345457E-3</v>
      </c>
      <c r="K2877" s="44">
        <f>IFERROR(_xll.qlIndexFixing(Index3M,H2877,TRUE,_xll.ohTrigger(RecalcTrigger,Trigger3M)),NA())</f>
        <v>8.9407121777716255E-3</v>
      </c>
      <c r="L2877" s="44">
        <f>IFERROR(_xll.qlIndexFixing(Index6M,$H2877,TRUE,_xll.ohTrigger(RecalcTrigger,Trigger6M)),NA())</f>
        <v>1.0095263016453238E-2</v>
      </c>
      <c r="M2877" s="183">
        <f>IFERROR(_xll.qlIndexFixing(Index1Y,$H2877,TRUE,_xll.ohTrigger(RecalcTrigger,Trigger1Y)),NA())</f>
        <v>9.4280621536466398E-3</v>
      </c>
      <c r="N2877" s="182">
        <f>IFERROR(_xll.qlIndexFixing(ONIndex1M,I2877,TRUE,_xll.ohTrigger(RecalcTrigger,Trigger1M)),NA())</f>
        <v>8.9391428393881256E-3</v>
      </c>
      <c r="O2877" s="44">
        <f>IFERROR(_xll.qlIndexFixing(ONIndex3M,I2877,TRUE,_xll.ohTrigger(RecalcTrigger,Trigger3M)),NA())</f>
        <v>8.9229484744191012E-3</v>
      </c>
      <c r="P2877" s="44">
        <f>IFERROR(_xll.qlIndexFixing(ONIndex6M,I2877,TRUE,_xll.ohTrigger(RecalcTrigger,Trigger6M)),NA())</f>
        <v>1.0004521446163039E-2</v>
      </c>
      <c r="Q2877" s="183">
        <f>IFERROR(_xll.qlIndexFixing(ONIndex1Y,I2877,TRUE,_xll.ohTrigger(RecalcTrigger,Trigger1Y)),NA())</f>
        <v>9.342089136836762E-3</v>
      </c>
    </row>
    <row r="2878" spans="2:17" x14ac:dyDescent="0.2">
      <c r="B2878" s="39" t="s">
        <v>42</v>
      </c>
      <c r="D2878" s="42">
        <f>_xll.qlCalendarAdvance(Calendar,$D2877,B2878,"f",FALSE)</f>
        <v>59693</v>
      </c>
      <c r="E2878" s="177">
        <f>_xll.qlInterestRateIndexValueDate(IndexON,D2878)</f>
        <v>59693</v>
      </c>
      <c r="F2878" s="193">
        <f>IFERROR(_xll.qlIndexFixing(IndexON,D2878,TRUE,_xll.ohTrigger(RecalcTrigger,TriggerON)),NA())</f>
        <v>9.4383417884458254E-3</v>
      </c>
      <c r="H2878" s="42">
        <f>_xll.qlCalendarAdvance(Calendar,$H2877,B2878,"f",FALSE)</f>
        <v>59693</v>
      </c>
      <c r="I2878" s="177">
        <f>_xll.qlInterestRateIndexValueDate(Index1M,$H2878)</f>
        <v>59695</v>
      </c>
      <c r="J2878" s="182">
        <f>IFERROR(_xll.qlIndexFixing(Index1M,$H2878,TRUE,_xll.ohTrigger(RecalcTrigger,Trigger1M)),NA())</f>
        <v>8.9475403343378564E-3</v>
      </c>
      <c r="K2878" s="44">
        <f>IFERROR(_xll.qlIndexFixing(Index3M,H2878,TRUE,_xll.ohTrigger(RecalcTrigger,Trigger3M)),NA())</f>
        <v>8.9420625154643524E-3</v>
      </c>
      <c r="L2878" s="44">
        <f>IFERROR(_xll.qlIndexFixing(Index6M,$H2878,TRUE,_xll.ohTrigger(RecalcTrigger,Trigger6M)),NA())</f>
        <v>1.010033763089044E-2</v>
      </c>
      <c r="M2878" s="183">
        <f>IFERROR(_xll.qlIndexFixing(Index1Y,$H2878,TRUE,_xll.ohTrigger(RecalcTrigger,Trigger1Y)),NA())</f>
        <v>9.4301085460209971E-3</v>
      </c>
      <c r="N2878" s="182">
        <f>IFERROR(_xll.qlIndexFixing(ONIndex1M,I2878,TRUE,_xll.ohTrigger(RecalcTrigger,Trigger1M)),NA())</f>
        <v>8.9410620069330093E-3</v>
      </c>
      <c r="O2878" s="44">
        <f>IFERROR(_xll.qlIndexFixing(ONIndex3M,I2878,TRUE,_xll.ohTrigger(RecalcTrigger,Trigger3M)),NA())</f>
        <v>8.9239811494845611E-3</v>
      </c>
      <c r="P2878" s="44">
        <f>IFERROR(_xll.qlIndexFixing(ONIndex6M,I2878,TRUE,_xll.ohTrigger(RecalcTrigger,Trigger6M)),NA())</f>
        <v>1.0009862315829565E-2</v>
      </c>
      <c r="Q2878" s="183">
        <f>IFERROR(_xll.qlIndexFixing(ONIndex1Y,I2878,TRUE,_xll.ohTrigger(RecalcTrigger,Trigger1Y)),NA())</f>
        <v>9.3429092279517789E-3</v>
      </c>
    </row>
    <row r="2879" spans="2:17" x14ac:dyDescent="0.2">
      <c r="B2879" s="39" t="s">
        <v>42</v>
      </c>
      <c r="D2879" s="42">
        <f>_xll.qlCalendarAdvance(Calendar,$D2878,B2879,"f",FALSE)</f>
        <v>59700</v>
      </c>
      <c r="E2879" s="177">
        <f>_xll.qlInterestRateIndexValueDate(IndexON,D2879)</f>
        <v>59700</v>
      </c>
      <c r="F2879" s="193">
        <f>IFERROR(_xll.qlIndexFixing(IndexON,D2879,TRUE,_xll.ohTrigger(RecalcTrigger,TriggerON)),NA())</f>
        <v>9.4383417885257614E-3</v>
      </c>
      <c r="H2879" s="42">
        <f>_xll.qlCalendarAdvance(Calendar,$H2878,B2879,"f",FALSE)</f>
        <v>59700</v>
      </c>
      <c r="I2879" s="177">
        <f>_xll.qlInterestRateIndexValueDate(Index1M,$H2879)</f>
        <v>59702</v>
      </c>
      <c r="J2879" s="182">
        <f>IFERROR(_xll.qlIndexFixing(Index1M,$H2879,TRUE,_xll.ohTrigger(RecalcTrigger,Trigger1M)),NA())</f>
        <v>8.9495775047547296E-3</v>
      </c>
      <c r="K2879" s="44">
        <f>IFERROR(_xll.qlIndexFixing(Index3M,H2879,TRUE,_xll.ohTrigger(RecalcTrigger,Trigger3M)),NA())</f>
        <v>8.9434649577789724E-3</v>
      </c>
      <c r="L2879" s="44">
        <f>IFERROR(_xll.qlIndexFixing(Index6M,$H2879,TRUE,_xll.ohTrigger(RecalcTrigger,Trigger6M)),NA())</f>
        <v>1.010538865702444E-2</v>
      </c>
      <c r="M2879" s="183">
        <f>IFERROR(_xll.qlIndexFixing(Index1Y,$H2879,TRUE,_xll.ohTrigger(RecalcTrigger,Trigger1Y)),NA())</f>
        <v>9.4322031907363314E-3</v>
      </c>
      <c r="N2879" s="182">
        <f>IFERROR(_xll.qlIndexFixing(ONIndex1M,I2879,TRUE,_xll.ohTrigger(RecalcTrigger,Trigger1M)),NA())</f>
        <v>8.9430264020595729E-3</v>
      </c>
      <c r="O2879" s="44">
        <f>IFERROR(_xll.qlIndexFixing(ONIndex3M,I2879,TRUE,_xll.ohTrigger(RecalcTrigger,Trigger3M)),NA())</f>
        <v>8.9250653446182326E-3</v>
      </c>
      <c r="P2879" s="44">
        <f>IFERROR(_xll.qlIndexFixing(ONIndex6M,I2879,TRUE,_xll.ohTrigger(RecalcTrigger,Trigger6M)),NA())</f>
        <v>1.0015180346805153E-2</v>
      </c>
      <c r="Q2879" s="183">
        <f>IFERROR(_xll.qlIndexFixing(ONIndex1Y,I2879,TRUE,_xll.ohTrigger(RecalcTrigger,Trigger1Y)),NA())</f>
        <v>9.3437753847780414E-3</v>
      </c>
    </row>
    <row r="2880" spans="2:17" x14ac:dyDescent="0.2">
      <c r="B2880" s="39" t="s">
        <v>42</v>
      </c>
      <c r="D2880" s="42">
        <f>_xll.qlCalendarAdvance(Calendar,$D2879,B2880,"f",FALSE)</f>
        <v>59707</v>
      </c>
      <c r="E2880" s="177">
        <f>_xll.qlInterestRateIndexValueDate(IndexON,D2880)</f>
        <v>59707</v>
      </c>
      <c r="F2880" s="193">
        <f>IFERROR(_xll.qlIndexFixing(IndexON,D2880,TRUE,_xll.ohTrigger(RecalcTrigger,TriggerON)),NA())</f>
        <v>9.4383417884458254E-3</v>
      </c>
      <c r="H2880" s="42">
        <f>_xll.qlCalendarAdvance(Calendar,$H2879,B2880,"f",FALSE)</f>
        <v>59707</v>
      </c>
      <c r="I2880" s="177">
        <f>_xll.qlInterestRateIndexValueDate(Index1M,$H2880)</f>
        <v>59709</v>
      </c>
      <c r="J2880" s="182">
        <f>IFERROR(_xll.qlIndexFixing(Index1M,$H2880,TRUE,_xll.ohTrigger(RecalcTrigger,Trigger1M)),NA())</f>
        <v>8.9516601050662892E-3</v>
      </c>
      <c r="K2880" s="44">
        <f>IFERROR(_xll.qlIndexFixing(Index3M,H2880,TRUE,_xll.ohTrigger(RecalcTrigger,Trigger3M)),NA())</f>
        <v>8.9449195813945739E-3</v>
      </c>
      <c r="L2880" s="44">
        <f>IFERROR(_xll.qlIndexFixing(Index6M,$H2880,TRUE,_xll.ohTrigger(RecalcTrigger,Trigger6M)),NA())</f>
        <v>1.0110416043388514E-2</v>
      </c>
      <c r="M2880" s="183">
        <f>IFERROR(_xll.qlIndexFixing(Index1Y,$H2880,TRUE,_xll.ohTrigger(RecalcTrigger,Trigger1Y)),NA())</f>
        <v>9.4343461561686853E-3</v>
      </c>
      <c r="N2880" s="182">
        <f>IFERROR(_xll.qlIndexFixing(ONIndex1M,I2880,TRUE,_xll.ohTrigger(RecalcTrigger,Trigger1M)),NA())</f>
        <v>8.9450360900755754E-3</v>
      </c>
      <c r="O2880" s="44">
        <f>IFERROR(_xll.qlIndexFixing(ONIndex3M,I2880,TRUE,_xll.ohTrigger(RecalcTrigger,Trigger3M)),NA())</f>
        <v>8.9262011359192428E-3</v>
      </c>
      <c r="P2880" s="44">
        <f>IFERROR(_xll.qlIndexFixing(ONIndex6M,I2880,TRUE,_xll.ohTrigger(RecalcTrigger,Trigger6M)),NA())</f>
        <v>1.0020475488090597E-2</v>
      </c>
      <c r="Q2880" s="183">
        <f>IFERROR(_xll.qlIndexFixing(ONIndex1Y,I2880,TRUE,_xll.ohTrigger(RecalcTrigger,Trigger1Y)),NA())</f>
        <v>9.3446876747815821E-3</v>
      </c>
    </row>
    <row r="2881" spans="2:17" x14ac:dyDescent="0.2">
      <c r="B2881" s="39" t="s">
        <v>42</v>
      </c>
      <c r="D2881" s="42">
        <f>_xll.qlCalendarAdvance(Calendar,$D2880,B2881,"f",FALSE)</f>
        <v>59714</v>
      </c>
      <c r="E2881" s="177">
        <f>_xll.qlInterestRateIndexValueDate(IndexON,D2881)</f>
        <v>59714</v>
      </c>
      <c r="F2881" s="193">
        <f>IFERROR(_xll.qlIndexFixing(IndexON,D2881,TRUE,_xll.ohTrigger(RecalcTrigger,TriggerON)),NA())</f>
        <v>9.4383417884458254E-3</v>
      </c>
      <c r="H2881" s="42">
        <f>_xll.qlCalendarAdvance(Calendar,$H2880,B2881,"f",FALSE)</f>
        <v>59714</v>
      </c>
      <c r="I2881" s="177">
        <f>_xll.qlInterestRateIndexValueDate(Index1M,$H2881)</f>
        <v>59716</v>
      </c>
      <c r="J2881" s="182">
        <f>IFERROR(_xll.qlIndexFixing(Index1M,$H2881,TRUE,_xll.ohTrigger(RecalcTrigger,Trigger1M)),NA())</f>
        <v>8.954055715069964E-3</v>
      </c>
      <c r="K2881" s="44">
        <f>IFERROR(_xll.qlIndexFixing(Index3M,H2881,TRUE,_xll.ohTrigger(RecalcTrigger,Trigger3M)),NA())</f>
        <v>8.945741265885189E-3</v>
      </c>
      <c r="L2881" s="44">
        <f>IFERROR(_xll.qlIndexFixing(Index6M,$H2881,TRUE,_xll.ohTrigger(RecalcTrigger,Trigger6M)),NA())</f>
        <v>1.0115419738512483E-2</v>
      </c>
      <c r="M2881" s="183">
        <f>IFERROR(_xll.qlIndexFixing(Index1Y,$H2881,TRUE,_xll.ohTrigger(RecalcTrigger,Trigger1Y)),NA())</f>
        <v>9.4365375107019391E-3</v>
      </c>
      <c r="N2881" s="182">
        <f>IFERROR(_xll.qlIndexFixing(ONIndex1M,I2881,TRUE,_xll.ohTrigger(RecalcTrigger,Trigger1M)),NA())</f>
        <v>8.9470911362887762E-3</v>
      </c>
      <c r="O2881" s="44">
        <f>IFERROR(_xll.qlIndexFixing(ONIndex3M,I2881,TRUE,_xll.ohTrigger(RecalcTrigger,Trigger3M)),NA())</f>
        <v>8.9273886001262071E-3</v>
      </c>
      <c r="P2881" s="44">
        <f>IFERROR(_xll.qlIndexFixing(ONIndex6M,I2881,TRUE,_xll.ohTrigger(RecalcTrigger,Trigger6M)),NA())</f>
        <v>1.0025747688606756E-2</v>
      </c>
      <c r="Q2881" s="183">
        <f>IFERROR(_xll.qlIndexFixing(ONIndex1Y,I2881,TRUE,_xll.ohTrigger(RecalcTrigger,Trigger1Y)),NA())</f>
        <v>9.3456461653484979E-3</v>
      </c>
    </row>
    <row r="2882" spans="2:17" x14ac:dyDescent="0.2">
      <c r="B2882" s="39" t="s">
        <v>42</v>
      </c>
      <c r="D2882" s="42">
        <f>_xll.qlCalendarAdvance(Calendar,$D2881,B2882,"f",FALSE)</f>
        <v>59721</v>
      </c>
      <c r="E2882" s="177">
        <f>_xll.qlInterestRateIndexValueDate(IndexON,D2882)</f>
        <v>59721</v>
      </c>
      <c r="F2882" s="193">
        <f>IFERROR(_xll.qlIndexFixing(IndexON,D2882,TRUE,_xll.ohTrigger(RecalcTrigger,TriggerON)),NA())</f>
        <v>9.4383417883658893E-3</v>
      </c>
      <c r="H2882" s="42">
        <f>_xll.qlCalendarAdvance(Calendar,$H2881,B2882,"f",FALSE)</f>
        <v>59721</v>
      </c>
      <c r="I2882" s="177">
        <f>_xll.qlInterestRateIndexValueDate(Index1M,$H2882)</f>
        <v>59723</v>
      </c>
      <c r="J2882" s="182">
        <f>IFERROR(_xll.qlIndexFixing(Index1M,$H2882,TRUE,_xll.ohTrigger(RecalcTrigger,Trigger1M)),NA())</f>
        <v>8.9559618572826634E-3</v>
      </c>
      <c r="K2882" s="44">
        <f>IFERROR(_xll.qlIndexFixing(Index3M,H2882,TRUE,_xll.ohTrigger(RecalcTrigger,Trigger3M)),NA())</f>
        <v>8.9479856792484824E-3</v>
      </c>
      <c r="L2882" s="44">
        <f>IFERROR(_xll.qlIndexFixing(Index6M,$H2882,TRUE,_xll.ohTrigger(RecalcTrigger,Trigger6M)),NA())</f>
        <v>1.0120399690930489E-2</v>
      </c>
      <c r="M2882" s="183">
        <f>IFERROR(_xll.qlIndexFixing(Index1Y,$H2882,TRUE,_xll.ohTrigger(RecalcTrigger,Trigger1Y)),NA())</f>
        <v>9.4387773227282527E-3</v>
      </c>
      <c r="N2882" s="182">
        <f>IFERROR(_xll.qlIndexFixing(ONIndex1M,I2882,TRUE,_xll.ohTrigger(RecalcTrigger,Trigger1M)),NA())</f>
        <v>8.9491916064066146E-3</v>
      </c>
      <c r="O2882" s="44">
        <f>IFERROR(_xll.qlIndexFixing(ONIndex3M,I2882,TRUE,_xll.ohTrigger(RecalcTrigger,Trigger3M)),NA())</f>
        <v>8.9286278135780606E-3</v>
      </c>
      <c r="P2882" s="44">
        <f>IFERROR(_xll.qlIndexFixing(ONIndex6M,I2882,TRUE,_xll.ohTrigger(RecalcTrigger,Trigger6M)),NA())</f>
        <v>1.0030996897354427E-2</v>
      </c>
      <c r="Q2882" s="183">
        <f>IFERROR(_xll.qlIndexFixing(ONIndex1Y,I2882,TRUE,_xll.ohTrigger(RecalcTrigger,Trigger1Y)),NA())</f>
        <v>9.3466509237849493E-3</v>
      </c>
    </row>
    <row r="2883" spans="2:17" x14ac:dyDescent="0.2">
      <c r="B2883" s="39" t="s">
        <v>42</v>
      </c>
      <c r="D2883" s="42">
        <f>_xll.qlCalendarAdvance(Calendar,$D2882,B2883,"f",FALSE)</f>
        <v>59728</v>
      </c>
      <c r="E2883" s="177">
        <f>_xll.qlInterestRateIndexValueDate(IndexON,D2883)</f>
        <v>59728</v>
      </c>
      <c r="F2883" s="193">
        <f>IFERROR(_xll.qlIndexFixing(IndexON,D2883,TRUE,_xll.ohTrigger(RecalcTrigger,TriggerON)),NA())</f>
        <v>9.4383417885257614E-3</v>
      </c>
      <c r="H2883" s="42">
        <f>_xll.qlCalendarAdvance(Calendar,$H2882,B2883,"f",FALSE)</f>
        <v>59728</v>
      </c>
      <c r="I2883" s="177">
        <f>_xll.qlInterestRateIndexValueDate(Index1M,$H2883)</f>
        <v>59730</v>
      </c>
      <c r="J2883" s="182">
        <f>IFERROR(_xll.qlIndexFixing(Index1M,$H2883,TRUE,_xll.ohTrigger(RecalcTrigger,Trigger1M)),NA())</f>
        <v>8.9581811401433717E-3</v>
      </c>
      <c r="K2883" s="44">
        <f>IFERROR(_xll.qlIndexFixing(Index3M,H2883,TRUE,_xll.ohTrigger(RecalcTrigger,Trigger3M)),NA())</f>
        <v>8.9495973068492163E-3</v>
      </c>
      <c r="L2883" s="44">
        <f>IFERROR(_xll.qlIndexFixing(Index6M,$H2883,TRUE,_xll.ohTrigger(RecalcTrigger,Trigger6M)),NA())</f>
        <v>1.0125355849174079E-2</v>
      </c>
      <c r="M2883" s="183">
        <f>IFERROR(_xll.qlIndexFixing(Index1Y,$H2883,TRUE,_xll.ohTrigger(RecalcTrigger,Trigger1Y)),NA())</f>
        <v>9.441065660646536E-3</v>
      </c>
      <c r="N2883" s="182">
        <f>IFERROR(_xll.qlIndexFixing(ONIndex1M,I2883,TRUE,_xll.ohTrigger(RecalcTrigger,Trigger1M)),NA())</f>
        <v>8.9513375655769778E-3</v>
      </c>
      <c r="O2883" s="44">
        <f>IFERROR(_xll.qlIndexFixing(ONIndex3M,I2883,TRUE,_xll.ohTrigger(RecalcTrigger,Trigger3M)),NA())</f>
        <v>8.9299188526936746E-3</v>
      </c>
      <c r="P2883" s="44">
        <f>IFERROR(_xll.qlIndexFixing(ONIndex6M,I2883,TRUE,_xll.ohTrigger(RecalcTrigger,Trigger6M)),NA())</f>
        <v>1.0036223063334404E-2</v>
      </c>
      <c r="Q2883" s="183">
        <f>IFERROR(_xll.qlIndexFixing(ONIndex1Y,I2883,TRUE,_xll.ohTrigger(RecalcTrigger,Trigger1Y)),NA())</f>
        <v>9.3477020177168413E-3</v>
      </c>
    </row>
    <row r="2884" spans="2:17" x14ac:dyDescent="0.2">
      <c r="B2884" s="39" t="s">
        <v>42</v>
      </c>
      <c r="D2884" s="42">
        <f>_xll.qlCalendarAdvance(Calendar,$D2883,B2884,"f",FALSE)</f>
        <v>59735</v>
      </c>
      <c r="E2884" s="177">
        <f>_xll.qlInterestRateIndexValueDate(IndexON,D2884)</f>
        <v>59735</v>
      </c>
      <c r="F2884" s="193">
        <f>IFERROR(_xll.qlIndexFixing(IndexON,D2884,TRUE,_xll.ohTrigger(RecalcTrigger,TriggerON)),NA())</f>
        <v>9.4383417885257614E-3</v>
      </c>
      <c r="H2884" s="42">
        <f>_xll.qlCalendarAdvance(Calendar,$H2883,B2884,"f",FALSE)</f>
        <v>59735</v>
      </c>
      <c r="I2884" s="177">
        <f>_xll.qlInterestRateIndexValueDate(Index1M,$H2884)</f>
        <v>59737</v>
      </c>
      <c r="J2884" s="182">
        <f>IFERROR(_xll.qlIndexFixing(Index1M,$H2884,TRUE,_xll.ohTrigger(RecalcTrigger,Trigger1M)),NA())</f>
        <v>8.9604461148028117E-3</v>
      </c>
      <c r="K2884" s="44">
        <f>IFERROR(_xll.qlIndexFixing(Index3M,H2884,TRUE,_xll.ohTrigger(RecalcTrigger,Trigger3M)),NA())</f>
        <v>8.9512614224791925E-3</v>
      </c>
      <c r="L2884" s="44">
        <f>IFERROR(_xll.qlIndexFixing(Index6M,$H2884,TRUE,_xll.ohTrigger(RecalcTrigger,Trigger6M)),NA())</f>
        <v>1.0130288161777398E-2</v>
      </c>
      <c r="M2884" s="183">
        <f>IFERROR(_xll.qlIndexFixing(Index1Y,$H2884,TRUE,_xll.ohTrigger(RecalcTrigger,Trigger1Y)),NA())</f>
        <v>9.443402592863975E-3</v>
      </c>
      <c r="N2884" s="182">
        <f>IFERROR(_xll.qlIndexFixing(ONIndex1M,I2884,TRUE,_xll.ohTrigger(RecalcTrigger,Trigger1M)),NA())</f>
        <v>8.9535290792674971E-3</v>
      </c>
      <c r="O2884" s="44">
        <f>IFERROR(_xll.qlIndexFixing(ONIndex3M,I2884,TRUE,_xll.ohTrigger(RecalcTrigger,Trigger3M)),NA())</f>
        <v>8.9312617939718564E-3</v>
      </c>
      <c r="P2884" s="44">
        <f>IFERROR(_xll.qlIndexFixing(ONIndex6M,I2884,TRUE,_xll.ohTrigger(RecalcTrigger,Trigger6M)),NA())</f>
        <v>1.0041426135627418E-2</v>
      </c>
      <c r="Q2884" s="183">
        <f>IFERROR(_xll.qlIndexFixing(ONIndex1Y,I2884,TRUE,_xll.ohTrigger(RecalcTrigger,Trigger1Y)),NA())</f>
        <v>9.3487995146102065E-3</v>
      </c>
    </row>
    <row r="2885" spans="2:17" x14ac:dyDescent="0.2">
      <c r="B2885" s="39" t="s">
        <v>42</v>
      </c>
      <c r="D2885" s="42">
        <f>_xll.qlCalendarAdvance(Calendar,$D2884,B2885,"f",FALSE)</f>
        <v>59742</v>
      </c>
      <c r="E2885" s="177">
        <f>_xll.qlInterestRateIndexValueDate(IndexON,D2885)</f>
        <v>59742</v>
      </c>
      <c r="F2885" s="193">
        <f>IFERROR(_xll.qlIndexFixing(IndexON,D2885,TRUE,_xll.ohTrigger(RecalcTrigger,TriggerON)),NA())</f>
        <v>9.4383417885257614E-3</v>
      </c>
      <c r="H2885" s="42">
        <f>_xll.qlCalendarAdvance(Calendar,$H2884,B2885,"f",FALSE)</f>
        <v>59742</v>
      </c>
      <c r="I2885" s="177">
        <f>_xll.qlInterestRateIndexValueDate(Index1M,$H2885)</f>
        <v>59744</v>
      </c>
      <c r="J2885" s="182">
        <f>IFERROR(_xll.qlIndexFixing(Index1M,$H2885,TRUE,_xll.ohTrigger(RecalcTrigger,Trigger1M)),NA())</f>
        <v>8.9627568467466664E-3</v>
      </c>
      <c r="K2885" s="44">
        <f>IFERROR(_xll.qlIndexFixing(Index3M,H2885,TRUE,_xll.ohTrigger(RecalcTrigger,Trigger3M)),NA())</f>
        <v>8.952978102829405E-3</v>
      </c>
      <c r="L2885" s="44">
        <f>IFERROR(_xll.qlIndexFixing(Index6M,$H2885,TRUE,_xll.ohTrigger(RecalcTrigger,Trigger6M)),NA())</f>
        <v>1.0135196577274153E-2</v>
      </c>
      <c r="M2885" s="183">
        <f>IFERROR(_xll.qlIndexFixing(Index1Y,$H2885,TRUE,_xll.ohTrigger(RecalcTrigger,Trigger1Y)),NA())</f>
        <v>9.4457881877958172E-3</v>
      </c>
      <c r="N2885" s="182">
        <f>IFERROR(_xll.qlIndexFixing(ONIndex1M,I2885,TRUE,_xll.ohTrigger(RecalcTrigger,Trigger1M)),NA())</f>
        <v>8.9557662128658677E-3</v>
      </c>
      <c r="O2885" s="44">
        <f>IFERROR(_xll.qlIndexFixing(ONIndex3M,I2885,TRUE,_xll.ohTrigger(RecalcTrigger,Trigger3M)),NA())</f>
        <v>8.9326567139114132E-3</v>
      </c>
      <c r="P2885" s="44">
        <f>IFERROR(_xll.qlIndexFixing(ONIndex6M,I2885,TRUE,_xll.ohTrigger(RecalcTrigger,Trigger6M)),NA())</f>
        <v>1.004660606291452E-2</v>
      </c>
      <c r="Q2885" s="183">
        <f>IFERROR(_xll.qlIndexFixing(ONIndex1Y,I2885,TRUE,_xll.ohTrigger(RecalcTrigger,Trigger1Y)),NA())</f>
        <v>9.3499434815313975E-3</v>
      </c>
    </row>
    <row r="2886" spans="2:17" x14ac:dyDescent="0.2">
      <c r="B2886" s="39" t="s">
        <v>42</v>
      </c>
      <c r="D2886" s="42">
        <f>_xll.qlCalendarAdvance(Calendar,$D2885,B2886,"f",FALSE)</f>
        <v>59749</v>
      </c>
      <c r="E2886" s="177">
        <f>_xll.qlInterestRateIndexValueDate(IndexON,D2886)</f>
        <v>59749</v>
      </c>
      <c r="F2886" s="193">
        <f>IFERROR(_xll.qlIndexFixing(IndexON,D2886,TRUE,_xll.ohTrigger(RecalcTrigger,TriggerON)),NA())</f>
        <v>9.4383417884458254E-3</v>
      </c>
      <c r="H2886" s="42">
        <f>_xll.qlCalendarAdvance(Calendar,$H2885,B2886,"f",FALSE)</f>
        <v>59749</v>
      </c>
      <c r="I2886" s="177">
        <f>_xll.qlInterestRateIndexValueDate(Index1M,$H2886)</f>
        <v>59751</v>
      </c>
      <c r="J2886" s="182">
        <f>IFERROR(_xll.qlIndexFixing(Index1M,$H2886,TRUE,_xll.ohTrigger(RecalcTrigger,Trigger1M)),NA())</f>
        <v>8.9651134014502986E-3</v>
      </c>
      <c r="K2886" s="44">
        <f>IFERROR(_xll.qlIndexFixing(Index3M,H2886,TRUE,_xll.ohTrigger(RecalcTrigger,Trigger3M)),NA())</f>
        <v>8.9547474245882976E-3</v>
      </c>
      <c r="L2886" s="44">
        <f>IFERROR(_xll.qlIndexFixing(Index6M,$H2886,TRUE,_xll.ohTrigger(RecalcTrigger,Trigger6M)),NA())</f>
        <v>1.0140081044196756E-2</v>
      </c>
      <c r="M2886" s="183">
        <f>IFERROR(_xll.qlIndexFixing(Index1Y,$H2886,TRUE,_xll.ohTrigger(RecalcTrigger,Trigger1Y)),NA())</f>
        <v>9.4482225138647156E-3</v>
      </c>
      <c r="N2886" s="182">
        <f>IFERROR(_xll.qlIndexFixing(ONIndex1M,I2886,TRUE,_xll.ohTrigger(RecalcTrigger,Trigger1M)),NA())</f>
        <v>8.958049031839721E-3</v>
      </c>
      <c r="O2886" s="44">
        <f>IFERROR(_xll.qlIndexFixing(ONIndex3M,I2886,TRUE,_xll.ohTrigger(RecalcTrigger,Trigger3M)),NA())</f>
        <v>8.9341036888512804E-3</v>
      </c>
      <c r="P2886" s="44">
        <f>IFERROR(_xll.qlIndexFixing(ONIndex6M,I2886,TRUE,_xll.ohTrigger(RecalcTrigger,Trigger6M)),NA())</f>
        <v>1.0051762794436314E-2</v>
      </c>
      <c r="Q2886" s="183">
        <f>IFERROR(_xll.qlIndexFixing(ONIndex1Y,I2886,TRUE,_xll.ohTrigger(RecalcTrigger,Trigger1Y)),NA())</f>
        <v>9.3511339864260634E-3</v>
      </c>
    </row>
    <row r="2887" spans="2:17" x14ac:dyDescent="0.2">
      <c r="B2887" s="39" t="s">
        <v>42</v>
      </c>
      <c r="D2887" s="42">
        <f>_xll.qlCalendarAdvance(Calendar,$D2886,B2887,"f",FALSE)</f>
        <v>59756</v>
      </c>
      <c r="E2887" s="177">
        <f>_xll.qlInterestRateIndexValueDate(IndexON,D2887)</f>
        <v>59756</v>
      </c>
      <c r="F2887" s="193">
        <f>IFERROR(_xll.qlIndexFixing(IndexON,D2887,TRUE,_xll.ohTrigger(RecalcTrigger,TriggerON)),NA())</f>
        <v>9.4383417885257614E-3</v>
      </c>
      <c r="H2887" s="42">
        <f>_xll.qlCalendarAdvance(Calendar,$H2886,B2887,"f",FALSE)</f>
        <v>59756</v>
      </c>
      <c r="I2887" s="177">
        <f>_xll.qlInterestRateIndexValueDate(Index1M,$H2887)</f>
        <v>59758</v>
      </c>
      <c r="J2887" s="182">
        <f>IFERROR(_xll.qlIndexFixing(Index1M,$H2887,TRUE,_xll.ohTrigger(RecalcTrigger,Trigger1M)),NA())</f>
        <v>8.9675158443942374E-3</v>
      </c>
      <c r="K2887" s="44">
        <f>IFERROR(_xll.qlIndexFixing(Index3M,H2887,TRUE,_xll.ohTrigger(RecalcTrigger,Trigger3M)),NA())</f>
        <v>8.9565694644468622E-3</v>
      </c>
      <c r="L2887" s="44">
        <f>IFERROR(_xll.qlIndexFixing(Index6M,$H2887,TRUE,_xll.ohTrigger(RecalcTrigger,Trigger6M)),NA())</f>
        <v>1.014494151108151E-2</v>
      </c>
      <c r="M2887" s="183">
        <f>IFERROR(_xll.qlIndexFixing(Index1Y,$H2887,TRUE,_xll.ohTrigger(RecalcTrigger,Trigger1Y)),NA())</f>
        <v>9.4507056395013774E-3</v>
      </c>
      <c r="N2887" s="182">
        <f>IFERROR(_xll.qlIndexFixing(ONIndex1M,I2887,TRUE,_xll.ohTrigger(RecalcTrigger,Trigger1M)),NA())</f>
        <v>8.9603776014968162E-3</v>
      </c>
      <c r="O2887" s="44">
        <f>IFERROR(_xll.qlIndexFixing(ONIndex3M,I2887,TRUE,_xll.ohTrigger(RecalcTrigger,Trigger3M)),NA())</f>
        <v>8.9356027953702011E-3</v>
      </c>
      <c r="P2887" s="44">
        <f>IFERROR(_xll.qlIndexFixing(ONIndex6M,I2887,TRUE,_xll.ohTrigger(RecalcTrigger,Trigger6M)),NA())</f>
        <v>1.0056896279033722E-2</v>
      </c>
      <c r="Q2887" s="183">
        <f>IFERROR(_xll.qlIndexFixing(ONIndex1Y,I2887,TRUE,_xll.ohTrigger(RecalcTrigger,Trigger1Y)),NA())</f>
        <v>9.3523710962006845E-3</v>
      </c>
    </row>
    <row r="2888" spans="2:17" x14ac:dyDescent="0.2">
      <c r="B2888" s="39" t="s">
        <v>42</v>
      </c>
      <c r="D2888" s="42">
        <f>_xll.qlCalendarAdvance(Calendar,$D2887,B2888,"f",FALSE)</f>
        <v>59763</v>
      </c>
      <c r="E2888" s="177">
        <f>_xll.qlInterestRateIndexValueDate(IndexON,D2888)</f>
        <v>59763</v>
      </c>
      <c r="F2888" s="193">
        <f>IFERROR(_xll.qlIndexFixing(IndexON,D2888,TRUE,_xll.ohTrigger(RecalcTrigger,TriggerON)),NA())</f>
        <v>9.4383417886056975E-3</v>
      </c>
      <c r="H2888" s="42">
        <f>_xll.qlCalendarAdvance(Calendar,$H2887,B2888,"f",FALSE)</f>
        <v>59763</v>
      </c>
      <c r="I2888" s="177">
        <f>_xll.qlInterestRateIndexValueDate(Index1M,$H2888)</f>
        <v>59765</v>
      </c>
      <c r="J2888" s="182">
        <f>IFERROR(_xll.qlIndexFixing(Index1M,$H2888,TRUE,_xll.ohTrigger(RecalcTrigger,Trigger1M)),NA())</f>
        <v>8.9699642410564252E-3</v>
      </c>
      <c r="K2888" s="44">
        <f>IFERROR(_xll.qlIndexFixing(Index3M,H2888,TRUE,_xll.ohTrigger(RecalcTrigger,Trigger3M)),NA())</f>
        <v>8.9584442991028964E-3</v>
      </c>
      <c r="L2888" s="44">
        <f>IFERROR(_xll.qlIndexFixing(Index6M,$H2888,TRUE,_xll.ohTrigger(RecalcTrigger,Trigger6M)),NA())</f>
        <v>1.0149777926461261E-2</v>
      </c>
      <c r="M2888" s="183">
        <f>IFERROR(_xll.qlIndexFixing(Index1Y,$H2888,TRUE,_xll.ohTrigger(RecalcTrigger,Trigger1Y)),NA())</f>
        <v>9.4532376331439225E-3</v>
      </c>
      <c r="N2888" s="182">
        <f>IFERROR(_xll.qlIndexFixing(ONIndex1M,I2888,TRUE,_xll.ohTrigger(RecalcTrigger,Trigger1M)),NA())</f>
        <v>8.9627519873047845E-3</v>
      </c>
      <c r="O2888" s="44">
        <f>IFERROR(_xll.qlIndexFixing(ONIndex3M,I2888,TRUE,_xll.ohTrigger(RecalcTrigger,Trigger3M)),NA())</f>
        <v>8.9371541095673024E-3</v>
      </c>
      <c r="P2888" s="44">
        <f>IFERROR(_xll.qlIndexFixing(ONIndex6M,I2888,TRUE,_xll.ohTrigger(RecalcTrigger,Trigger6M)),NA())</f>
        <v>1.006200646570754E-2</v>
      </c>
      <c r="Q2888" s="183">
        <f>IFERROR(_xll.qlIndexFixing(ONIndex1Y,I2888,TRUE,_xll.ohTrigger(RecalcTrigger,Trigger1Y)),NA())</f>
        <v>9.3536548786410378E-3</v>
      </c>
    </row>
    <row r="2889" spans="2:17" x14ac:dyDescent="0.2">
      <c r="B2889" s="39" t="s">
        <v>42</v>
      </c>
      <c r="D2889" s="42">
        <f>_xll.qlCalendarAdvance(Calendar,$D2888,B2889,"f",FALSE)</f>
        <v>59770</v>
      </c>
      <c r="E2889" s="177">
        <f>_xll.qlInterestRateIndexValueDate(IndexON,D2889)</f>
        <v>59770</v>
      </c>
      <c r="F2889" s="193">
        <f>IFERROR(_xll.qlIndexFixing(IndexON,D2889,TRUE,_xll.ohTrigger(RecalcTrigger,TriggerON)),NA())</f>
        <v>9.4383417883658893E-3</v>
      </c>
      <c r="H2889" s="42">
        <f>_xll.qlCalendarAdvance(Calendar,$H2888,B2889,"f",FALSE)</f>
        <v>59770</v>
      </c>
      <c r="I2889" s="177">
        <f>_xll.qlInterestRateIndexValueDate(Index1M,$H2889)</f>
        <v>59772</v>
      </c>
      <c r="J2889" s="182">
        <f>IFERROR(_xll.qlIndexFixing(Index1M,$H2889,TRUE,_xll.ohTrigger(RecalcTrigger,Trigger1M)),NA())</f>
        <v>8.9724586569173859E-3</v>
      </c>
      <c r="K2889" s="44">
        <f>IFERROR(_xll.qlIndexFixing(Index3M,H2889,TRUE,_xll.ohTrigger(RecalcTrigger,Trigger3M)),NA())</f>
        <v>8.9603720052541976E-3</v>
      </c>
      <c r="L2889" s="44">
        <f>IFERROR(_xll.qlIndexFixing(Index6M,$H2889,TRUE,_xll.ohTrigger(RecalcTrigger,Trigger6M)),NA())</f>
        <v>1.0154590238871445E-2</v>
      </c>
      <c r="M2889" s="183">
        <f>IFERROR(_xll.qlIndexFixing(Index1Y,$H2889,TRUE,_xll.ohTrigger(RecalcTrigger,Trigger1Y)),NA())</f>
        <v>9.4558185632389602E-3</v>
      </c>
      <c r="N2889" s="182">
        <f>IFERROR(_xll.qlIndexFixing(ONIndex1M,I2889,TRUE,_xll.ohTrigger(RecalcTrigger,Trigger1M)),NA())</f>
        <v>8.9651722545713852E-3</v>
      </c>
      <c r="O2889" s="44">
        <f>IFERROR(_xll.qlIndexFixing(ONIndex3M,I2889,TRUE,_xll.ohTrigger(RecalcTrigger,Trigger3M)),NA())</f>
        <v>8.9387577083410719E-3</v>
      </c>
      <c r="P2889" s="44">
        <f>IFERROR(_xll.qlIndexFixing(ONIndex6M,I2889,TRUE,_xll.ohTrigger(RecalcTrigger,Trigger6M)),NA())</f>
        <v>1.0067093303538499E-2</v>
      </c>
      <c r="Q2889" s="183">
        <f>IFERROR(_xll.qlIndexFixing(ONIndex1Y,I2889,TRUE,_xll.ohTrigger(RecalcTrigger,Trigger1Y)),NA())</f>
        <v>9.354985401053284E-3</v>
      </c>
    </row>
    <row r="2890" spans="2:17" x14ac:dyDescent="0.2">
      <c r="B2890" s="39" t="s">
        <v>42</v>
      </c>
      <c r="D2890" s="42">
        <f>_xll.qlCalendarAdvance(Calendar,$D2889,B2890,"f",FALSE)</f>
        <v>59777</v>
      </c>
      <c r="E2890" s="177">
        <f>_xll.qlInterestRateIndexValueDate(IndexON,D2890)</f>
        <v>59777</v>
      </c>
      <c r="F2890" s="193">
        <f>IFERROR(_xll.qlIndexFixing(IndexON,D2890,TRUE,_xll.ohTrigger(RecalcTrigger,TriggerON)),NA())</f>
        <v>9.4383417885257614E-3</v>
      </c>
      <c r="H2890" s="42">
        <f>_xll.qlCalendarAdvance(Calendar,$H2889,B2890,"f",FALSE)</f>
        <v>59777</v>
      </c>
      <c r="I2890" s="177">
        <f>_xll.qlInterestRateIndexValueDate(Index1M,$H2890)</f>
        <v>59779</v>
      </c>
      <c r="J2890" s="182">
        <f>IFERROR(_xll.qlIndexFixing(Index1M,$H2890,TRUE,_xll.ohTrigger(RecalcTrigger,Trigger1M)),NA())</f>
        <v>8.974108446514948E-3</v>
      </c>
      <c r="K2890" s="44">
        <f>IFERROR(_xll.qlIndexFixing(Index3M,H2890,TRUE,_xll.ohTrigger(RecalcTrigger,Trigger3M)),NA())</f>
        <v>8.9615643767796977E-3</v>
      </c>
      <c r="L2890" s="44">
        <f>IFERROR(_xll.qlIndexFixing(Index6M,$H2890,TRUE,_xll.ohTrigger(RecalcTrigger,Trigger6M)),NA())</f>
        <v>1.0157947850810848E-2</v>
      </c>
      <c r="M2890" s="183">
        <f>IFERROR(_xll.qlIndexFixing(Index1Y,$H2890,TRUE,_xll.ohTrigger(RecalcTrigger,Trigger1Y)),NA())</f>
        <v>9.4574178350143468E-3</v>
      </c>
      <c r="N2890" s="182">
        <f>IFERROR(_xll.qlIndexFixing(ONIndex1M,I2890,TRUE,_xll.ohTrigger(RecalcTrigger,Trigger1M)),NA())</f>
        <v>8.9676384689241218E-3</v>
      </c>
      <c r="O2890" s="44">
        <f>IFERROR(_xll.qlIndexFixing(ONIndex3M,I2890,TRUE,_xll.ohTrigger(RecalcTrigger,Trigger3M)),NA())</f>
        <v>8.9404136678705726E-3</v>
      </c>
      <c r="P2890" s="44">
        <f>IFERROR(_xll.qlIndexFixing(ONIndex6M,I2890,TRUE,_xll.ohTrigger(RecalcTrigger,Trigger6M)),NA())</f>
        <v>1.0072156741447458E-2</v>
      </c>
      <c r="Q2890" s="183">
        <f>IFERROR(_xll.qlIndexFixing(ONIndex1Y,I2890,TRUE,_xll.ohTrigger(RecalcTrigger,Trigger1Y)),NA())</f>
        <v>9.3563627308235198E-3</v>
      </c>
    </row>
    <row r="2891" spans="2:17" x14ac:dyDescent="0.2">
      <c r="B2891" s="39" t="s">
        <v>42</v>
      </c>
      <c r="D2891" s="42">
        <f>_xll.qlCalendarAdvance(Calendar,$D2890,B2891,"f",FALSE)</f>
        <v>59784</v>
      </c>
      <c r="E2891" s="177">
        <f>_xll.qlInterestRateIndexValueDate(IndexON,D2891)</f>
        <v>59784</v>
      </c>
      <c r="F2891" s="193">
        <f>IFERROR(_xll.qlIndexFixing(IndexON,D2891,TRUE,_xll.ohTrigger(RecalcTrigger,TriggerON)),NA())</f>
        <v>9.4383417884458254E-3</v>
      </c>
      <c r="H2891" s="42">
        <f>_xll.qlCalendarAdvance(Calendar,$H2890,B2891,"f",FALSE)</f>
        <v>59784</v>
      </c>
      <c r="I2891" s="177">
        <f>_xll.qlInterestRateIndexValueDate(Index1M,$H2891)</f>
        <v>59786</v>
      </c>
      <c r="J2891" s="182">
        <f>IFERROR(_xll.qlIndexFixing(Index1M,$H2891,TRUE,_xll.ohTrigger(RecalcTrigger,Trigger1M)),NA())</f>
        <v>8.9775858081680444E-3</v>
      </c>
      <c r="K2891" s="44">
        <f>IFERROR(_xll.qlIndexFixing(Index3M,H2891,TRUE,_xll.ohTrigger(RecalcTrigger,Trigger3M)),NA())</f>
        <v>8.9635865000485277E-3</v>
      </c>
      <c r="L2891" s="44">
        <f>IFERROR(_xll.qlIndexFixing(Index6M,$H2891,TRUE,_xll.ohTrigger(RecalcTrigger,Trigger6M)),NA())</f>
        <v>1.0162716639517186E-2</v>
      </c>
      <c r="M2891" s="183">
        <f>IFERROR(_xll.qlIndexFixing(Index1Y,$H2891,TRUE,_xll.ohTrigger(RecalcTrigger,Trigger1Y)),NA())</f>
        <v>9.4611275066125954E-3</v>
      </c>
      <c r="N2891" s="182">
        <f>IFERROR(_xll.qlIndexFixing(ONIndex1M,I2891,TRUE,_xll.ohTrigger(RecalcTrigger,Trigger1M)),NA())</f>
        <v>8.9701506956707533E-3</v>
      </c>
      <c r="O2891" s="44">
        <f>IFERROR(_xll.qlIndexFixing(ONIndex3M,I2891,TRUE,_xll.ohTrigger(RecalcTrigger,Trigger3M)),NA())</f>
        <v>8.9421220646546118E-3</v>
      </c>
      <c r="P2891" s="44">
        <f>IFERROR(_xll.qlIndexFixing(ONIndex6M,I2891,TRUE,_xll.ohTrigger(RecalcTrigger,Trigger6M)),NA())</f>
        <v>1.0077196728195403E-2</v>
      </c>
      <c r="Q2891" s="183">
        <f>IFERROR(_xll.qlIndexFixing(ONIndex1Y,I2891,TRUE,_xll.ohTrigger(RecalcTrigger,Trigger1Y)),NA())</f>
        <v>9.3577869354177778E-3</v>
      </c>
    </row>
    <row r="2892" spans="2:17" x14ac:dyDescent="0.2">
      <c r="B2892" s="39" t="s">
        <v>42</v>
      </c>
      <c r="D2892" s="42">
        <f>_xll.qlCalendarAdvance(Calendar,$D2891,B2892,"f",FALSE)</f>
        <v>59791</v>
      </c>
      <c r="E2892" s="177">
        <f>_xll.qlInterestRateIndexValueDate(IndexON,D2892)</f>
        <v>59791</v>
      </c>
      <c r="F2892" s="193">
        <f>IFERROR(_xll.qlIndexFixing(IndexON,D2892,TRUE,_xll.ohTrigger(RecalcTrigger,TriggerON)),NA())</f>
        <v>9.4383417885257614E-3</v>
      </c>
      <c r="H2892" s="42">
        <f>_xll.qlCalendarAdvance(Calendar,$H2891,B2892,"f",FALSE)</f>
        <v>59791</v>
      </c>
      <c r="I2892" s="177">
        <f>_xll.qlInterestRateIndexValueDate(Index1M,$H2892)</f>
        <v>59793</v>
      </c>
      <c r="J2892" s="182">
        <f>IFERROR(_xll.qlIndexFixing(Index1M,$H2892,TRUE,_xll.ohTrigger(RecalcTrigger,Trigger1M)),NA())</f>
        <v>8.9802186745187897E-3</v>
      </c>
      <c r="K2892" s="44">
        <f>IFERROR(_xll.qlIndexFixing(Index3M,H2892,TRUE,_xll.ohTrigger(RecalcTrigger,Trigger3M)),NA())</f>
        <v>8.9656617044831938E-3</v>
      </c>
      <c r="L2892" s="44">
        <f>IFERROR(_xll.qlIndexFixing(Index6M,$H2892,TRUE,_xll.ohTrigger(RecalcTrigger,Trigger6M)),NA())</f>
        <v>1.0167461183749405E-2</v>
      </c>
      <c r="M2892" s="183">
        <f>IFERROR(_xll.qlIndexFixing(Index1Y,$H2892,TRUE,_xll.ohTrigger(RecalcTrigger,Trigger1Y)),NA())</f>
        <v>9.4638556568234031E-3</v>
      </c>
      <c r="N2892" s="182">
        <f>IFERROR(_xll.qlIndexFixing(ONIndex1M,I2892,TRUE,_xll.ohTrigger(RecalcTrigger,Trigger1M)),NA())</f>
        <v>8.972709000039103E-3</v>
      </c>
      <c r="O2892" s="44">
        <f>IFERROR(_xll.qlIndexFixing(ONIndex3M,I2892,TRUE,_xll.ohTrigger(RecalcTrigger,Trigger3M)),NA())</f>
        <v>8.9438829751120608E-3</v>
      </c>
      <c r="P2892" s="44">
        <f>IFERROR(_xll.qlIndexFixing(ONIndex6M,I2892,TRUE,_xll.ohTrigger(RecalcTrigger,Trigger6M)),NA())</f>
        <v>1.0082213213102875E-2</v>
      </c>
      <c r="Q2892" s="183">
        <f>IFERROR(_xll.qlIndexFixing(ONIndex1Y,I2892,TRUE,_xll.ohTrigger(RecalcTrigger,Trigger1Y)),NA())</f>
        <v>9.3592580822221549E-3</v>
      </c>
    </row>
    <row r="2893" spans="2:17" x14ac:dyDescent="0.2">
      <c r="B2893" s="39" t="s">
        <v>42</v>
      </c>
      <c r="D2893" s="42">
        <f>_xll.qlCalendarAdvance(Calendar,$D2892,B2893,"f",FALSE)</f>
        <v>59798</v>
      </c>
      <c r="E2893" s="177">
        <f>_xll.qlInterestRateIndexValueDate(IndexON,D2893)</f>
        <v>59798</v>
      </c>
      <c r="F2893" s="193">
        <f>IFERROR(_xll.qlIndexFixing(IndexON,D2893,TRUE,_xll.ohTrigger(RecalcTrigger,TriggerON)),NA())</f>
        <v>9.4383417885257614E-3</v>
      </c>
      <c r="H2893" s="42">
        <f>_xll.qlCalendarAdvance(Calendar,$H2892,B2893,"f",FALSE)</f>
        <v>59798</v>
      </c>
      <c r="I2893" s="177">
        <f>_xll.qlInterestRateIndexValueDate(Index1M,$H2893)</f>
        <v>59800</v>
      </c>
      <c r="J2893" s="182">
        <f>IFERROR(_xll.qlIndexFixing(Index1M,$H2893,TRUE,_xll.ohTrigger(RecalcTrigger,Trigger1M)),NA())</f>
        <v>8.9828978220007193E-3</v>
      </c>
      <c r="K2893" s="44">
        <f>IFERROR(_xll.qlIndexFixing(Index3M,H2893,TRUE,_xll.ohTrigger(RecalcTrigger,Trigger3M)),NA())</f>
        <v>8.9677900667845412E-3</v>
      </c>
      <c r="L2893" s="44">
        <f>IFERROR(_xll.qlIndexFixing(Index6M,$H2893,TRUE,_xll.ohTrigger(RecalcTrigger,Trigger6M)),NA())</f>
        <v>1.0172181432051081E-2</v>
      </c>
      <c r="M2893" s="183">
        <f>IFERROR(_xll.qlIndexFixing(Index1Y,$H2893,TRUE,_xll.ohTrigger(RecalcTrigger,Trigger1Y)),NA())</f>
        <v>9.4666330173526474E-3</v>
      </c>
      <c r="N2893" s="182">
        <f>IFERROR(_xll.qlIndexFixing(ONIndex1M,I2893,TRUE,_xll.ohTrigger(RecalcTrigger,Trigger1M)),NA())</f>
        <v>8.9753134474968022E-3</v>
      </c>
      <c r="O2893" s="44">
        <f>IFERROR(_xll.qlIndexFixing(ONIndex3M,I2893,TRUE,_xll.ohTrigger(RecalcTrigger,Trigger3M)),NA())</f>
        <v>8.9456964757417268E-3</v>
      </c>
      <c r="P2893" s="44">
        <f>IFERROR(_xll.qlIndexFixing(ONIndex6M,I2893,TRUE,_xll.ohTrigger(RecalcTrigger,Trigger6M)),NA())</f>
        <v>1.0087206145010796E-2</v>
      </c>
      <c r="Q2893" s="183">
        <f>IFERROR(_xll.qlIndexFixing(ONIndex1Y,I2893,TRUE,_xll.ohTrigger(RecalcTrigger,Trigger1Y)),NA())</f>
        <v>9.3607762387826199E-3</v>
      </c>
    </row>
    <row r="2894" spans="2:17" x14ac:dyDescent="0.2">
      <c r="B2894" s="39" t="s">
        <v>42</v>
      </c>
      <c r="D2894" s="42">
        <f>_xll.qlCalendarAdvance(Calendar,$D2893,B2894,"f",FALSE)</f>
        <v>59805</v>
      </c>
      <c r="E2894" s="177">
        <f>_xll.qlInterestRateIndexValueDate(IndexON,D2894)</f>
        <v>59805</v>
      </c>
      <c r="F2894" s="193">
        <f>IFERROR(_xll.qlIndexFixing(IndexON,D2894,TRUE,_xll.ohTrigger(RecalcTrigger,TriggerON)),NA())</f>
        <v>9.4383417885257614E-3</v>
      </c>
      <c r="H2894" s="42">
        <f>_xll.qlCalendarAdvance(Calendar,$H2893,B2894,"f",FALSE)</f>
        <v>59805</v>
      </c>
      <c r="I2894" s="177">
        <f>_xll.qlInterestRateIndexValueDate(Index1M,$H2894)</f>
        <v>59807</v>
      </c>
      <c r="J2894" s="182">
        <f>IFERROR(_xll.qlIndexFixing(Index1M,$H2894,TRUE,_xll.ohTrigger(RecalcTrigger,Trigger1M)),NA())</f>
        <v>8.9862457597231979E-3</v>
      </c>
      <c r="K2894" s="44">
        <f>IFERROR(_xll.qlIndexFixing(Index3M,H2894,TRUE,_xll.ohTrigger(RecalcTrigger,Trigger3M)),NA())</f>
        <v>8.9708062929859111E-3</v>
      </c>
      <c r="L2894" s="44">
        <f>IFERROR(_xll.qlIndexFixing(Index6M,$H2894,TRUE,_xll.ohTrigger(RecalcTrigger,Trigger6M)),NA())</f>
        <v>1.0178288455135612E-2</v>
      </c>
      <c r="M2894" s="183">
        <f>IFERROR(_xll.qlIndexFixing(Index1Y,$H2894,TRUE,_xll.ohTrigger(RecalcTrigger,Trigger1Y)),NA())</f>
        <v>9.4698184379320583E-3</v>
      </c>
      <c r="N2894" s="182">
        <f>IFERROR(_xll.qlIndexFixing(ONIndex1M,I2894,TRUE,_xll.ohTrigger(RecalcTrigger,Trigger1M)),NA())</f>
        <v>8.9779641036713542E-3</v>
      </c>
      <c r="O2894" s="44">
        <f>IFERROR(_xll.qlIndexFixing(ONIndex3M,I2894,TRUE,_xll.ohTrigger(RecalcTrigger,Trigger3M)),NA())</f>
        <v>8.947562642962481E-3</v>
      </c>
      <c r="P2894" s="44">
        <f>IFERROR(_xll.qlIndexFixing(ONIndex6M,I2894,TRUE,_xll.ohTrigger(RecalcTrigger,Trigger6M)),NA())</f>
        <v>1.0092175472919962E-2</v>
      </c>
      <c r="Q2894" s="183">
        <f>IFERROR(_xll.qlIndexFixing(ONIndex1Y,I2894,TRUE,_xll.ohTrigger(RecalcTrigger,Trigger1Y)),NA())</f>
        <v>9.3623414722454612E-3</v>
      </c>
    </row>
    <row r="2895" spans="2:17" x14ac:dyDescent="0.2">
      <c r="B2895" s="39" t="s">
        <v>42</v>
      </c>
      <c r="D2895" s="42">
        <f>_xll.qlCalendarAdvance(Calendar,$D2894,B2895,"f",FALSE)</f>
        <v>59812</v>
      </c>
      <c r="E2895" s="177">
        <f>_xll.qlInterestRateIndexValueDate(IndexON,D2895)</f>
        <v>59812</v>
      </c>
      <c r="F2895" s="193">
        <f>IFERROR(_xll.qlIndexFixing(IndexON,D2895,TRUE,_xll.ohTrigger(RecalcTrigger,TriggerON)),NA())</f>
        <v>9.4383417886056975E-3</v>
      </c>
      <c r="H2895" s="42">
        <f>_xll.qlCalendarAdvance(Calendar,$H2894,B2895,"f",FALSE)</f>
        <v>59812</v>
      </c>
      <c r="I2895" s="177">
        <f>_xll.qlInterestRateIndexValueDate(Index1M,$H2895)</f>
        <v>59814</v>
      </c>
      <c r="J2895" s="182">
        <f>IFERROR(_xll.qlIndexFixing(Index1M,$H2895,TRUE,_xll.ohTrigger(RecalcTrigger,Trigger1M)),NA())</f>
        <v>8.9883952222776543E-3</v>
      </c>
      <c r="K2895" s="44">
        <f>IFERROR(_xll.qlIndexFixing(Index3M,H2895,TRUE,_xll.ohTrigger(RecalcTrigger,Trigger3M)),NA())</f>
        <v>8.9730528388756534E-3</v>
      </c>
      <c r="L2895" s="44">
        <f>IFERROR(_xll.qlIndexFixing(Index6M,$H2895,TRUE,_xll.ohTrigger(RecalcTrigger,Trigger6M)),NA())</f>
        <v>1.0183423518274023E-2</v>
      </c>
      <c r="M2895" s="183">
        <f>IFERROR(_xll.qlIndexFixing(Index1Y,$H2895,TRUE,_xll.ohTrigger(RecalcTrigger,Trigger1Y)),NA())</f>
        <v>9.4723356433199478E-3</v>
      </c>
      <c r="N2895" s="182">
        <f>IFERROR(_xll.qlIndexFixing(ONIndex1M,I2895,TRUE,_xll.ohTrigger(RecalcTrigger,Trigger1M)),NA())</f>
        <v>8.9806610337905823E-3</v>
      </c>
      <c r="O2895" s="44">
        <f>IFERROR(_xll.qlIndexFixing(ONIndex3M,I2895,TRUE,_xll.ohTrigger(RecalcTrigger,Trigger3M)),NA())</f>
        <v>8.9494815531132588E-3</v>
      </c>
      <c r="P2895" s="44">
        <f>IFERROR(_xll.qlIndexFixing(ONIndex6M,I2895,TRUE,_xll.ohTrigger(RecalcTrigger,Trigger6M)),NA())</f>
        <v>1.0097121145671295E-2</v>
      </c>
      <c r="Q2895" s="183">
        <f>IFERROR(_xll.qlIndexFixing(ONIndex1Y,I2895,TRUE,_xll.ohTrigger(RecalcTrigger,Trigger1Y)),NA())</f>
        <v>9.3639538502365838E-3</v>
      </c>
    </row>
    <row r="2896" spans="2:17" x14ac:dyDescent="0.2">
      <c r="B2896" s="39" t="s">
        <v>42</v>
      </c>
      <c r="D2896" s="42">
        <f>_xll.qlCalendarAdvance(Calendar,$D2895,B2896,"f",FALSE)</f>
        <v>59819</v>
      </c>
      <c r="E2896" s="177">
        <f>_xll.qlInterestRateIndexValueDate(IndexON,D2896)</f>
        <v>59819</v>
      </c>
      <c r="F2896" s="193">
        <f>IFERROR(_xll.qlIndexFixing(IndexON,D2896,TRUE,_xll.ohTrigger(RecalcTrigger,TriggerON)),NA())</f>
        <v>9.4383417884458254E-3</v>
      </c>
      <c r="H2896" s="42">
        <f>_xll.qlCalendarAdvance(Calendar,$H2895,B2896,"f",FALSE)</f>
        <v>59819</v>
      </c>
      <c r="I2896" s="177">
        <f>_xll.qlInterestRateIndexValueDate(Index1M,$H2896)</f>
        <v>59821</v>
      </c>
      <c r="J2896" s="182">
        <f>IFERROR(_xll.qlIndexFixing(Index1M,$H2896,TRUE,_xll.ohTrigger(RecalcTrigger,Trigger1M)),NA())</f>
        <v>8.9912136060465997E-3</v>
      </c>
      <c r="K2896" s="44">
        <f>IFERROR(_xll.qlIndexFixing(Index3M,H2896,TRUE,_xll.ohTrigger(RecalcTrigger,Trigger3M)),NA())</f>
        <v>8.9753527932081717E-3</v>
      </c>
      <c r="L2896" s="44">
        <f>IFERROR(_xll.qlIndexFixing(Index6M,$H2896,TRUE,_xll.ohTrigger(RecalcTrigger,Trigger6M)),NA())</f>
        <v>1.018759721962393E-2</v>
      </c>
      <c r="M2896" s="183">
        <f>IFERROR(_xll.qlIndexFixing(Index1Y,$H2896,TRUE,_xll.ohTrigger(RecalcTrigger,Trigger1Y)),NA())</f>
        <v>9.4752610457557729E-3</v>
      </c>
      <c r="N2896" s="182">
        <f>IFERROR(_xll.qlIndexFixing(ONIndex1M,I2896,TRUE,_xll.ohTrigger(RecalcTrigger,Trigger1M)),NA())</f>
        <v>8.9834043031622457E-3</v>
      </c>
      <c r="O2896" s="44">
        <f>IFERROR(_xll.qlIndexFixing(ONIndex3M,I2896,TRUE,_xll.ohTrigger(RecalcTrigger,Trigger3M)),NA())</f>
        <v>8.9514532827728033E-3</v>
      </c>
      <c r="P2896" s="44">
        <f>IFERROR(_xll.qlIndexFixing(ONIndex6M,I2896,TRUE,_xll.ohTrigger(RecalcTrigger,Trigger6M)),NA())</f>
        <v>1.0102043112345527E-2</v>
      </c>
      <c r="Q2896" s="183">
        <f>IFERROR(_xll.qlIndexFixing(ONIndex1Y,I2896,TRUE,_xll.ohTrigger(RecalcTrigger,Trigger1Y)),NA())</f>
        <v>9.3656134403019564E-3</v>
      </c>
    </row>
    <row r="2897" spans="2:17" x14ac:dyDescent="0.2">
      <c r="B2897" s="39" t="s">
        <v>42</v>
      </c>
      <c r="D2897" s="42">
        <f>_xll.qlCalendarAdvance(Calendar,$D2896,B2897,"f",FALSE)</f>
        <v>59826</v>
      </c>
      <c r="E2897" s="177">
        <f>_xll.qlInterestRateIndexValueDate(IndexON,D2897)</f>
        <v>59826</v>
      </c>
      <c r="F2897" s="193">
        <f>IFERROR(_xll.qlIndexFixing(IndexON,D2897,TRUE,_xll.ohTrigger(RecalcTrigger,TriggerON)),NA())</f>
        <v>9.4383417884458254E-3</v>
      </c>
      <c r="H2897" s="42">
        <f>_xll.qlCalendarAdvance(Calendar,$H2896,B2897,"f",FALSE)</f>
        <v>59826</v>
      </c>
      <c r="I2897" s="177">
        <f>_xll.qlInterestRateIndexValueDate(Index1M,$H2897)</f>
        <v>59828</v>
      </c>
      <c r="J2897" s="182">
        <f>IFERROR(_xll.qlIndexFixing(Index1M,$H2897,TRUE,_xll.ohTrigger(RecalcTrigger,Trigger1M)),NA())</f>
        <v>8.9940785328791427E-3</v>
      </c>
      <c r="K2897" s="44">
        <f>IFERROR(_xll.qlIndexFixing(Index3M,H2897,TRUE,_xll.ohTrigger(RecalcTrigger,Trigger3M)),NA())</f>
        <v>8.9777062326974171E-3</v>
      </c>
      <c r="L2897" s="44">
        <f>IFERROR(_xll.qlIndexFixing(Index6M,$H2897,TRUE,_xll.ohTrigger(RecalcTrigger,Trigger6M)),NA())</f>
        <v>1.0192214855586612E-2</v>
      </c>
      <c r="M2897" s="183">
        <f>IFERROR(_xll.qlIndexFixing(Index1Y,$H2897,TRUE,_xll.ohTrigger(RecalcTrigger,Trigger1Y)),NA())</f>
        <v>9.4782359325047017E-3</v>
      </c>
      <c r="N2897" s="182">
        <f>IFERROR(_xll.qlIndexFixing(ONIndex1M,I2897,TRUE,_xll.ohTrigger(RecalcTrigger,Trigger1M)),NA())</f>
        <v>8.9861939774138477E-3</v>
      </c>
      <c r="O2897" s="44">
        <f>IFERROR(_xll.qlIndexFixing(ONIndex3M,I2897,TRUE,_xll.ohTrigger(RecalcTrigger,Trigger3M)),NA())</f>
        <v>8.9534779084399219E-3</v>
      </c>
      <c r="P2897" s="44">
        <f>IFERROR(_xll.qlIndexFixing(ONIndex6M,I2897,TRUE,_xll.ohTrigger(RecalcTrigger,Trigger6M)),NA())</f>
        <v>1.0106941321943452E-2</v>
      </c>
      <c r="Q2897" s="183">
        <f>IFERROR(_xll.qlIndexFixing(ONIndex1Y,I2897,TRUE,_xll.ohTrigger(RecalcTrigger,Trigger1Y)),NA())</f>
        <v>9.3673203096678037E-3</v>
      </c>
    </row>
    <row r="2898" spans="2:17" x14ac:dyDescent="0.2">
      <c r="B2898" s="39" t="s">
        <v>42</v>
      </c>
      <c r="D2898" s="42">
        <f>_xll.qlCalendarAdvance(Calendar,$D2897,B2898,"f",FALSE)</f>
        <v>59833</v>
      </c>
      <c r="E2898" s="177">
        <f>_xll.qlInterestRateIndexValueDate(IndexON,D2898)</f>
        <v>59833</v>
      </c>
      <c r="F2898" s="193">
        <f>IFERROR(_xll.qlIndexFixing(IndexON,D2898,TRUE,_xll.ohTrigger(RecalcTrigger,TriggerON)),NA())</f>
        <v>9.4383417885257614E-3</v>
      </c>
      <c r="H2898" s="42">
        <f>_xll.qlCalendarAdvance(Calendar,$H2897,B2898,"f",FALSE)</f>
        <v>59833</v>
      </c>
      <c r="I2898" s="177">
        <f>_xll.qlInterestRateIndexValueDate(Index1M,$H2898)</f>
        <v>59835</v>
      </c>
      <c r="J2898" s="182">
        <f>IFERROR(_xll.qlIndexFixing(Index1M,$H2898,TRUE,_xll.ohTrigger(RecalcTrigger,Trigger1M)),NA())</f>
        <v>8.9969900682609644E-3</v>
      </c>
      <c r="K2898" s="44">
        <f>IFERROR(_xll.qlIndexFixing(Index3M,H2898,TRUE,_xll.ohTrigger(RecalcTrigger,Trigger3M)),NA())</f>
        <v>8.9801132340650014E-3</v>
      </c>
      <c r="L2898" s="44">
        <f>IFERROR(_xll.qlIndexFixing(Index6M,$H2898,TRUE,_xll.ohTrigger(RecalcTrigger,Trigger6M)),NA())</f>
        <v>1.0196807925413356E-2</v>
      </c>
      <c r="M2898" s="183">
        <f>IFERROR(_xll.qlIndexFixing(Index1Y,$H2898,TRUE,_xll.ohTrigger(RecalcTrigger,Trigger1Y)),NA())</f>
        <v>9.4812603720858778E-3</v>
      </c>
      <c r="N2898" s="182">
        <f>IFERROR(_xll.qlIndexFixing(ONIndex1M,I2898,TRUE,_xll.ohTrigger(RecalcTrigger,Trigger1M)),NA())</f>
        <v>8.9890301218531476E-3</v>
      </c>
      <c r="O2898" s="44">
        <f>IFERROR(_xll.qlIndexFixing(ONIndex3M,I2898,TRUE,_xll.ohTrigger(RecalcTrigger,Trigger3M)),NA())</f>
        <v>8.9555555064535497E-3</v>
      </c>
      <c r="P2898" s="44">
        <f>IFERROR(_xll.qlIndexFixing(ONIndex6M,I2898,TRUE,_xll.ohTrigger(RecalcTrigger,Trigger6M)),NA())</f>
        <v>1.0111815723305995E-2</v>
      </c>
      <c r="Q2898" s="183">
        <f>IFERROR(_xll.qlIndexFixing(ONIndex1Y,I2898,TRUE,_xll.ohTrigger(RecalcTrigger,Trigger1Y)),NA())</f>
        <v>9.3690745258001584E-3</v>
      </c>
    </row>
    <row r="2899" spans="2:17" x14ac:dyDescent="0.2">
      <c r="B2899" s="39" t="s">
        <v>42</v>
      </c>
      <c r="D2899" s="42">
        <f>_xll.qlCalendarAdvance(Calendar,$D2898,B2899,"f",FALSE)</f>
        <v>59840</v>
      </c>
      <c r="E2899" s="177">
        <f>_xll.qlInterestRateIndexValueDate(IndexON,D2899)</f>
        <v>59840</v>
      </c>
      <c r="F2899" s="193">
        <f>IFERROR(_xll.qlIndexFixing(IndexON,D2899,TRUE,_xll.ohTrigger(RecalcTrigger,TriggerON)),NA())</f>
        <v>9.4383417885257614E-3</v>
      </c>
      <c r="H2899" s="42">
        <f>_xll.qlCalendarAdvance(Calendar,$H2898,B2899,"f",FALSE)</f>
        <v>59840</v>
      </c>
      <c r="I2899" s="177">
        <f>_xll.qlInterestRateIndexValueDate(Index1M,$H2899)</f>
        <v>59842</v>
      </c>
      <c r="J2899" s="182">
        <f>IFERROR(_xll.qlIndexFixing(Index1M,$H2899,TRUE,_xll.ohTrigger(RecalcTrigger,Trigger1M)),NA())</f>
        <v>8.9999482776854794E-3</v>
      </c>
      <c r="K2899" s="44">
        <f>IFERROR(_xll.qlIndexFixing(Index3M,H2899,TRUE,_xll.ohTrigger(RecalcTrigger,Trigger3M)),NA())</f>
        <v>8.9825738740274257E-3</v>
      </c>
      <c r="L2899" s="44">
        <f>IFERROR(_xll.qlIndexFixing(Index6M,$H2899,TRUE,_xll.ohTrigger(RecalcTrigger,Trigger6M)),NA())</f>
        <v>1.0199989825831741E-2</v>
      </c>
      <c r="M2899" s="183">
        <f>IFERROR(_xll.qlIndexFixing(Index1Y,$H2899,TRUE,_xll.ohTrigger(RecalcTrigger,Trigger1Y)),NA())</f>
        <v>9.4843344330273732E-3</v>
      </c>
      <c r="N2899" s="182">
        <f>IFERROR(_xll.qlIndexFixing(ONIndex1M,I2899,TRUE,_xll.ohTrigger(RecalcTrigger,Trigger1M)),NA())</f>
        <v>8.9919128017879046E-3</v>
      </c>
      <c r="O2899" s="44">
        <f>IFERROR(_xll.qlIndexFixing(ONIndex3M,I2899,TRUE,_xll.ohTrigger(RecalcTrigger,Trigger3M)),NA())</f>
        <v>8.9576861530726859E-3</v>
      </c>
      <c r="P2899" s="44">
        <f>IFERROR(_xll.qlIndexFixing(ONIndex6M,I2899,TRUE,_xll.ohTrigger(RecalcTrigger,Trigger6M)),NA())</f>
        <v>1.0116666265753693E-2</v>
      </c>
      <c r="Q2899" s="183">
        <f>IFERROR(_xll.qlIndexFixing(ONIndex1Y,I2899,TRUE,_xll.ohTrigger(RecalcTrigger,Trigger1Y)),NA())</f>
        <v>9.3708761560051812E-3</v>
      </c>
    </row>
    <row r="2900" spans="2:17" x14ac:dyDescent="0.2">
      <c r="B2900" s="39" t="s">
        <v>42</v>
      </c>
      <c r="D2900" s="42">
        <f>_xll.qlCalendarAdvance(Calendar,$D2899,B2900,"f",FALSE)</f>
        <v>59847</v>
      </c>
      <c r="E2900" s="177">
        <f>_xll.qlInterestRateIndexValueDate(IndexON,D2900)</f>
        <v>59847</v>
      </c>
      <c r="F2900" s="193">
        <f>IFERROR(_xll.qlIndexFixing(IndexON,D2900,TRUE,_xll.ohTrigger(RecalcTrigger,TriggerON)),NA())</f>
        <v>9.4383417885257614E-3</v>
      </c>
      <c r="H2900" s="42">
        <f>_xll.qlCalendarAdvance(Calendar,$H2899,B2900,"f",FALSE)</f>
        <v>59847</v>
      </c>
      <c r="I2900" s="177">
        <f>_xll.qlInterestRateIndexValueDate(Index1M,$H2900)</f>
        <v>59849</v>
      </c>
      <c r="J2900" s="182">
        <f>IFERROR(_xll.qlIndexFixing(Index1M,$H2900,TRUE,_xll.ohTrigger(RecalcTrigger,Trigger1M)),NA())</f>
        <v>9.0029532266357945E-3</v>
      </c>
      <c r="K2900" s="44">
        <f>IFERROR(_xll.qlIndexFixing(Index3M,H2900,TRUE,_xll.ohTrigger(RecalcTrigger,Trigger3M)),NA())</f>
        <v>8.9850882293148054E-3</v>
      </c>
      <c r="L2900" s="44">
        <f>IFERROR(_xll.qlIndexFixing(Index6M,$H2900,TRUE,_xll.ohTrigger(RecalcTrigger,Trigger6M)),NA())</f>
        <v>1.0204538561881546E-2</v>
      </c>
      <c r="M2900" s="183">
        <f>IFERROR(_xll.qlIndexFixing(Index1Y,$H2900,TRUE,_xll.ohTrigger(RecalcTrigger,Trigger1Y)),NA())</f>
        <v>9.487458183864662E-3</v>
      </c>
      <c r="N2900" s="182">
        <f>IFERROR(_xll.qlIndexFixing(ONIndex1M,I2900,TRUE,_xll.ohTrigger(RecalcTrigger,Trigger1M)),NA())</f>
        <v>8.9948420827656861E-3</v>
      </c>
      <c r="O2900" s="44">
        <f>IFERROR(_xll.qlIndexFixing(ONIndex3M,I2900,TRUE,_xll.ohTrigger(RecalcTrigger,Trigger3M)),NA())</f>
        <v>8.959869925115882E-3</v>
      </c>
      <c r="P2900" s="44">
        <f>IFERROR(_xll.qlIndexFixing(ONIndex6M,I2900,TRUE,_xll.ohTrigger(RecalcTrigger,Trigger6M)),NA())</f>
        <v>1.0121492897807727E-2</v>
      </c>
      <c r="Q2900" s="183">
        <f>IFERROR(_xll.qlIndexFixing(ONIndex1Y,I2900,TRUE,_xll.ohTrigger(RecalcTrigger,Trigger1Y)),NA())</f>
        <v>9.372725267988713E-3</v>
      </c>
    </row>
    <row r="2901" spans="2:17" x14ac:dyDescent="0.2">
      <c r="B2901" s="39" t="s">
        <v>42</v>
      </c>
      <c r="D2901" s="42">
        <f>_xll.qlCalendarAdvance(Calendar,$D2900,B2901,"f",FALSE)</f>
        <v>59854</v>
      </c>
      <c r="E2901" s="177">
        <f>_xll.qlInterestRateIndexValueDate(IndexON,D2901)</f>
        <v>59854</v>
      </c>
      <c r="F2901" s="193">
        <f>IFERROR(_xll.qlIndexFixing(IndexON,D2901,TRUE,_xll.ohTrigger(RecalcTrigger,TriggerON)),NA())</f>
        <v>9.4383417885257614E-3</v>
      </c>
      <c r="H2901" s="42">
        <f>_xll.qlCalendarAdvance(Calendar,$H2900,B2901,"f",FALSE)</f>
        <v>59854</v>
      </c>
      <c r="I2901" s="177">
        <f>_xll.qlInterestRateIndexValueDate(Index1M,$H2901)</f>
        <v>59856</v>
      </c>
      <c r="J2901" s="182">
        <f>IFERROR(_xll.qlIndexFixing(Index1M,$H2901,TRUE,_xll.ohTrigger(RecalcTrigger,Trigger1M)),NA())</f>
        <v>9.0060049806001668E-3</v>
      </c>
      <c r="K2901" s="44">
        <f>IFERROR(_xll.qlIndexFixing(Index3M,H2901,TRUE,_xll.ohTrigger(RecalcTrigger,Trigger3M)),NA())</f>
        <v>8.987656376648747E-3</v>
      </c>
      <c r="L2901" s="44">
        <f>IFERROR(_xll.qlIndexFixing(Index6M,$H2901,TRUE,_xll.ohTrigger(RecalcTrigger,Trigger6M)),NA())</f>
        <v>1.0209062590366563E-2</v>
      </c>
      <c r="M2901" s="183">
        <f>IFERROR(_xll.qlIndexFixing(Index1Y,$H2901,TRUE,_xll.ohTrigger(RecalcTrigger,Trigger1Y)),NA())</f>
        <v>9.4906316931421524E-3</v>
      </c>
      <c r="N2901" s="182">
        <f>IFERROR(_xll.qlIndexFixing(ONIndex1M,I2901,TRUE,_xll.ohTrigger(RecalcTrigger,Trigger1M)),NA())</f>
        <v>8.9978180300143151E-3</v>
      </c>
      <c r="O2901" s="44">
        <f>IFERROR(_xll.qlIndexFixing(ONIndex3M,I2901,TRUE,_xll.ohTrigger(RecalcTrigger,Trigger3M)),NA())</f>
        <v>8.9621068989220731E-3</v>
      </c>
      <c r="P2901" s="44">
        <f>IFERROR(_xll.qlIndexFixing(ONIndex6M,I2901,TRUE,_xll.ohTrigger(RecalcTrigger,Trigger6M)),NA())</f>
        <v>1.0126295568868571E-2</v>
      </c>
      <c r="Q2901" s="183">
        <f>IFERROR(_xll.qlIndexFixing(ONIndex1Y,I2901,TRUE,_xll.ohTrigger(RecalcTrigger,Trigger1Y)),NA())</f>
        <v>9.3746219290569144E-3</v>
      </c>
    </row>
    <row r="2902" spans="2:17" x14ac:dyDescent="0.2">
      <c r="B2902" s="39" t="s">
        <v>42</v>
      </c>
      <c r="D2902" s="42">
        <f>_xll.qlCalendarAdvance(Calendar,$D2901,B2902,"f",FALSE)</f>
        <v>59861</v>
      </c>
      <c r="E2902" s="177">
        <f>_xll.qlInterestRateIndexValueDate(IndexON,D2902)</f>
        <v>59861</v>
      </c>
      <c r="F2902" s="193">
        <f>IFERROR(_xll.qlIndexFixing(IndexON,D2902,TRUE,_xll.ohTrigger(RecalcTrigger,TriggerON)),NA())</f>
        <v>9.4383417885257614E-3</v>
      </c>
      <c r="H2902" s="42">
        <f>_xll.qlCalendarAdvance(Calendar,$H2901,B2902,"f",FALSE)</f>
        <v>59861</v>
      </c>
      <c r="I2902" s="177">
        <f>_xll.qlInterestRateIndexValueDate(Index1M,$H2902)</f>
        <v>59863</v>
      </c>
      <c r="J2902" s="182">
        <f>IFERROR(_xll.qlIndexFixing(Index1M,$H2902,TRUE,_xll.ohTrigger(RecalcTrigger,Trigger1M)),NA())</f>
        <v>9.0091036050642791E-3</v>
      </c>
      <c r="K2902" s="44">
        <f>IFERROR(_xll.qlIndexFixing(Index3M,H2902,TRUE,_xll.ohTrigger(RecalcTrigger,Trigger3M)),NA())</f>
        <v>8.9902783927585106E-3</v>
      </c>
      <c r="L2902" s="44">
        <f>IFERROR(_xll.qlIndexFixing(Index6M,$H2902,TRUE,_xll.ohTrigger(RecalcTrigger,Trigger6M)),NA())</f>
        <v>1.0213561859832571E-2</v>
      </c>
      <c r="M2902" s="183">
        <f>IFERROR(_xll.qlIndexFixing(Index1Y,$H2902,TRUE,_xll.ohTrigger(RecalcTrigger,Trigger1Y)),NA())</f>
        <v>9.4938550294118747E-3</v>
      </c>
      <c r="N2902" s="182">
        <f>IFERROR(_xll.qlIndexFixing(ONIndex1M,I2902,TRUE,_xll.ohTrigger(RecalcTrigger,Trigger1M)),NA())</f>
        <v>9.0008407091612952E-3</v>
      </c>
      <c r="O2902" s="44">
        <f>IFERROR(_xll.qlIndexFixing(ONIndex3M,I2902,TRUE,_xll.ohTrigger(RecalcTrigger,Trigger3M)),NA())</f>
        <v>8.9643971507502584E-3</v>
      </c>
      <c r="P2902" s="44">
        <f>IFERROR(_xll.qlIndexFixing(ONIndex6M,I2902,TRUE,_xll.ohTrigger(RecalcTrigger,Trigger6M)),NA())</f>
        <v>1.013107422753734E-2</v>
      </c>
      <c r="Q2902" s="183">
        <f>IFERROR(_xll.qlIndexFixing(ONIndex1Y,I2902,TRUE,_xll.ohTrigger(RecalcTrigger,Trigger1Y)),NA())</f>
        <v>9.3765662065958821E-3</v>
      </c>
    </row>
    <row r="2903" spans="2:17" x14ac:dyDescent="0.2">
      <c r="B2903" s="39" t="s">
        <v>42</v>
      </c>
      <c r="D2903" s="42">
        <f>_xll.qlCalendarAdvance(Calendar,$D2902,B2903,"f",FALSE)</f>
        <v>59868</v>
      </c>
      <c r="E2903" s="177">
        <f>_xll.qlInterestRateIndexValueDate(IndexON,D2903)</f>
        <v>59868</v>
      </c>
      <c r="F2903" s="193">
        <f>IFERROR(_xll.qlIndexFixing(IndexON,D2903,TRUE,_xll.ohTrigger(RecalcTrigger,TriggerON)),NA())</f>
        <v>9.4383417885257614E-3</v>
      </c>
      <c r="H2903" s="42">
        <f>_xll.qlCalendarAdvance(Calendar,$H2902,B2903,"f",FALSE)</f>
        <v>59868</v>
      </c>
      <c r="I2903" s="177">
        <f>_xll.qlInterestRateIndexValueDate(Index1M,$H2903)</f>
        <v>59870</v>
      </c>
      <c r="J2903" s="182">
        <f>IFERROR(_xll.qlIndexFixing(Index1M,$H2903,TRUE,_xll.ohTrigger(RecalcTrigger,Trigger1M)),NA())</f>
        <v>9.0122491655241256E-3</v>
      </c>
      <c r="K2903" s="44">
        <f>IFERROR(_xll.qlIndexFixing(Index3M,H2903,TRUE,_xll.ohTrigger(RecalcTrigger,Trigger3M)),NA())</f>
        <v>8.9920142475469512E-3</v>
      </c>
      <c r="L2903" s="44">
        <f>IFERROR(_xll.qlIndexFixing(Index6M,$H2903,TRUE,_xll.ohTrigger(RecalcTrigger,Trigger6M)),NA())</f>
        <v>1.0218036318829294E-2</v>
      </c>
      <c r="M2903" s="183">
        <f>IFERROR(_xll.qlIndexFixing(Index1Y,$H2903,TRUE,_xll.ohTrigger(RecalcTrigger,Trigger1Y)),NA())</f>
        <v>9.4959549908607988E-3</v>
      </c>
      <c r="N2903" s="182">
        <f>IFERROR(_xll.qlIndexFixing(ONIndex1M,I2903,TRUE,_xll.ohTrigger(RecalcTrigger,Trigger1M)),NA())</f>
        <v>9.0039101854344494E-3</v>
      </c>
      <c r="O2903" s="44">
        <f>IFERROR(_xll.qlIndexFixing(ONIndex3M,I2903,TRUE,_xll.ohTrigger(RecalcTrigger,Trigger3M)),NA())</f>
        <v>8.9667407571791813E-3</v>
      </c>
      <c r="P2903" s="44">
        <f>IFERROR(_xll.qlIndexFixing(ONIndex6M,I2903,TRUE,_xll.ohTrigger(RecalcTrigger,Trigger6M)),NA())</f>
        <v>1.0135828822974702E-2</v>
      </c>
      <c r="Q2903" s="183">
        <f>IFERROR(_xll.qlIndexFixing(ONIndex1Y,I2903,TRUE,_xll.ohTrigger(RecalcTrigger,Trigger1Y)),NA())</f>
        <v>9.3785581679917129E-3</v>
      </c>
    </row>
    <row r="2904" spans="2:17" x14ac:dyDescent="0.2">
      <c r="B2904" s="39" t="s">
        <v>42</v>
      </c>
      <c r="D2904" s="42">
        <f>_xll.qlCalendarAdvance(Calendar,$D2903,B2904,"f",FALSE)</f>
        <v>59875</v>
      </c>
      <c r="E2904" s="177">
        <f>_xll.qlInterestRateIndexValueDate(IndexON,D2904)</f>
        <v>59875</v>
      </c>
      <c r="F2904" s="193">
        <f>IFERROR(_xll.qlIndexFixing(IndexON,D2904,TRUE,_xll.ohTrigger(RecalcTrigger,TriggerON)),NA())</f>
        <v>9.4383417884458254E-3</v>
      </c>
      <c r="H2904" s="42">
        <f>_xll.qlCalendarAdvance(Calendar,$H2903,B2904,"f",FALSE)</f>
        <v>59875</v>
      </c>
      <c r="I2904" s="177">
        <f>_xll.qlInterestRateIndexValueDate(Index1M,$H2904)</f>
        <v>59877</v>
      </c>
      <c r="J2904" s="182">
        <f>IFERROR(_xll.qlIndexFixing(Index1M,$H2904,TRUE,_xll.ohTrigger(RecalcTrigger,Trigger1M)),NA())</f>
        <v>9.0154417274628112E-3</v>
      </c>
      <c r="K2904" s="44">
        <f>IFERROR(_xll.qlIndexFixing(Index3M,H2904,TRUE,_xll.ohTrigger(RecalcTrigger,Trigger3M)),NA())</f>
        <v>8.9947324090819247E-3</v>
      </c>
      <c r="L2904" s="44">
        <f>IFERROR(_xll.qlIndexFixing(Index6M,$H2904,TRUE,_xll.ohTrigger(RecalcTrigger,Trigger6M)),NA())</f>
        <v>1.0223847573729655E-2</v>
      </c>
      <c r="M2904" s="183">
        <f>IFERROR(_xll.qlIndexFixing(Index1Y,$H2904,TRUE,_xll.ohTrigger(RecalcTrigger,Trigger1Y)),NA())</f>
        <v>9.5004514571810101E-3</v>
      </c>
      <c r="N2904" s="182">
        <f>IFERROR(_xll.qlIndexFixing(ONIndex1M,I2904,TRUE,_xll.ohTrigger(RecalcTrigger,Trigger1M)),NA())</f>
        <v>9.0070265243813452E-3</v>
      </c>
      <c r="O2904" s="44">
        <f>IFERROR(_xll.qlIndexFixing(ONIndex3M,I2904,TRUE,_xll.ohTrigger(RecalcTrigger,Trigger3M)),NA())</f>
        <v>8.9691377946277129E-3</v>
      </c>
      <c r="P2904" s="44">
        <f>IFERROR(_xll.qlIndexFixing(ONIndex6M,I2904,TRUE,_xll.ohTrigger(RecalcTrigger,Trigger6M)),NA())</f>
        <v>1.0140559304261387E-2</v>
      </c>
      <c r="Q2904" s="183">
        <f>IFERROR(_xll.qlIndexFixing(ONIndex1Y,I2904,TRUE,_xll.ohTrigger(RecalcTrigger,Trigger1Y)),NA())</f>
        <v>9.3805978806305035E-3</v>
      </c>
    </row>
    <row r="2905" spans="2:17" x14ac:dyDescent="0.2">
      <c r="B2905" s="39" t="s">
        <v>42</v>
      </c>
      <c r="D2905" s="42">
        <f>_xll.qlCalendarAdvance(Calendar,$D2904,B2905,"f",FALSE)</f>
        <v>59882</v>
      </c>
      <c r="E2905" s="177">
        <f>_xll.qlInterestRateIndexValueDate(IndexON,D2905)</f>
        <v>59882</v>
      </c>
      <c r="F2905" s="193">
        <f>IFERROR(_xll.qlIndexFixing(IndexON,D2905,TRUE,_xll.ohTrigger(RecalcTrigger,TriggerON)),NA())</f>
        <v>9.4383417885257614E-3</v>
      </c>
      <c r="H2905" s="42">
        <f>_xll.qlCalendarAdvance(Calendar,$H2904,B2905,"f",FALSE)</f>
        <v>59882</v>
      </c>
      <c r="I2905" s="177">
        <f>_xll.qlInterestRateIndexValueDate(Index1M,$H2905)</f>
        <v>59884</v>
      </c>
      <c r="J2905" s="182">
        <f>IFERROR(_xll.qlIndexFixing(Index1M,$H2905,TRUE,_xll.ohTrigger(RecalcTrigger,Trigger1M)),NA())</f>
        <v>9.0186813563763301E-3</v>
      </c>
      <c r="K2905" s="44">
        <f>IFERROR(_xll.qlIndexFixing(Index3M,H2905,TRUE,_xll.ohTrigger(RecalcTrigger,Trigger3M)),NA())</f>
        <v>8.9975046490412755E-3</v>
      </c>
      <c r="L2905" s="44">
        <f>IFERROR(_xll.qlIndexFixing(Index6M,$H2905,TRUE,_xll.ohTrigger(RecalcTrigger,Trigger6M)),NA())</f>
        <v>1.0228267239721542E-2</v>
      </c>
      <c r="M2905" s="183">
        <f>IFERROR(_xll.qlIndexFixing(Index1Y,$H2905,TRUE,_xll.ohTrigger(RecalcTrigger,Trigger1Y)),NA())</f>
        <v>9.5038246858280447E-3</v>
      </c>
      <c r="N2905" s="182">
        <f>IFERROR(_xll.qlIndexFixing(ONIndex1M,I2905,TRUE,_xll.ohTrigger(RecalcTrigger,Trigger1M)),NA())</f>
        <v>9.0101897913097417E-3</v>
      </c>
      <c r="O2905" s="44">
        <f>IFERROR(_xll.qlIndexFixing(ONIndex3M,I2905,TRUE,_xll.ohTrigger(RecalcTrigger,Trigger3M)),NA())</f>
        <v>8.9715883395147245E-3</v>
      </c>
      <c r="P2905" s="44">
        <f>IFERROR(_xll.qlIndexFixing(ONIndex6M,I2905,TRUE,_xll.ohTrigger(RecalcTrigger,Trigger6M)),NA())</f>
        <v>1.0145265620158384E-2</v>
      </c>
      <c r="Q2905" s="183">
        <f>IFERROR(_xll.qlIndexFixing(ONIndex1Y,I2905,TRUE,_xll.ohTrigger(RecalcTrigger,Trigger1Y)),NA())</f>
        <v>9.3826854121381587E-3</v>
      </c>
    </row>
    <row r="2906" spans="2:17" x14ac:dyDescent="0.2">
      <c r="B2906" s="39" t="s">
        <v>42</v>
      </c>
      <c r="D2906" s="42">
        <f>_xll.qlCalendarAdvance(Calendar,$D2905,B2906,"f",FALSE)</f>
        <v>59889</v>
      </c>
      <c r="E2906" s="177">
        <f>_xll.qlInterestRateIndexValueDate(IndexON,D2906)</f>
        <v>59889</v>
      </c>
      <c r="F2906" s="193">
        <f>IFERROR(_xll.qlIndexFixing(IndexON,D2906,TRUE,_xll.ohTrigger(RecalcTrigger,TriggerON)),NA())</f>
        <v>9.4383417885257614E-3</v>
      </c>
      <c r="H2906" s="42">
        <f>_xll.qlCalendarAdvance(Calendar,$H2905,B2906,"f",FALSE)</f>
        <v>59889</v>
      </c>
      <c r="I2906" s="177">
        <f>_xll.qlInterestRateIndexValueDate(Index1M,$H2906)</f>
        <v>59891</v>
      </c>
      <c r="J2906" s="182">
        <f>IFERROR(_xll.qlIndexFixing(Index1M,$H2906,TRUE,_xll.ohTrigger(RecalcTrigger,Trigger1M)),NA())</f>
        <v>9.0219681177477855E-3</v>
      </c>
      <c r="K2906" s="44">
        <f>IFERROR(_xll.qlIndexFixing(Index3M,H2906,TRUE,_xll.ohTrigger(RecalcTrigger,Trigger3M)),NA())</f>
        <v>9.0003310441495628E-3</v>
      </c>
      <c r="L2906" s="44">
        <f>IFERROR(_xll.qlIndexFixing(Index6M,$H2906,TRUE,_xll.ohTrigger(RecalcTrigger,Trigger6M)),NA())</f>
        <v>1.0232661927904202E-2</v>
      </c>
      <c r="M2906" s="183">
        <f>IFERROR(_xll.qlIndexFixing(Index1Y,$H2906,TRUE,_xll.ohTrigger(RecalcTrigger,Trigger1Y)),NA())</f>
        <v>9.5072480157614679E-3</v>
      </c>
      <c r="N2906" s="182">
        <f>IFERROR(_xll.qlIndexFixing(ONIndex1M,I2906,TRUE,_xll.ohTrigger(RecalcTrigger,Trigger1M)),NA())</f>
        <v>9.0143259094777051E-3</v>
      </c>
      <c r="O2906" s="44">
        <f>IFERROR(_xll.qlIndexFixing(ONIndex3M,I2906,TRUE,_xll.ohTrigger(RecalcTrigger,Trigger3M)),NA())</f>
        <v>8.9748177863846479E-3</v>
      </c>
      <c r="P2906" s="44">
        <f>IFERROR(_xll.qlIndexFixing(ONIndex6M,I2906,TRUE,_xll.ohTrigger(RecalcTrigger,Trigger6M)),NA())</f>
        <v>1.0151281007546586E-2</v>
      </c>
      <c r="Q2906" s="183">
        <f>IFERROR(_xll.qlIndexFixing(ONIndex1Y,I2906,TRUE,_xll.ohTrigger(RecalcTrigger,Trigger1Y)),NA())</f>
        <v>9.3854397540127366E-3</v>
      </c>
    </row>
    <row r="2907" spans="2:17" x14ac:dyDescent="0.2">
      <c r="B2907" s="39" t="s">
        <v>42</v>
      </c>
      <c r="D2907" s="42">
        <f>_xll.qlCalendarAdvance(Calendar,$D2906,B2907,"f",FALSE)</f>
        <v>59897</v>
      </c>
      <c r="E2907" s="177">
        <f>_xll.qlInterestRateIndexValueDate(IndexON,D2907)</f>
        <v>59897</v>
      </c>
      <c r="F2907" s="193">
        <f>IFERROR(_xll.qlIndexFixing(IndexON,D2907,TRUE,_xll.ohTrigger(RecalcTrigger,TriggerON)),NA())</f>
        <v>9.4383417885257614E-3</v>
      </c>
      <c r="H2907" s="42">
        <f>_xll.qlCalendarAdvance(Calendar,$H2906,B2907,"f",FALSE)</f>
        <v>59897</v>
      </c>
      <c r="I2907" s="177">
        <f>_xll.qlInterestRateIndexValueDate(Index1M,$H2907)</f>
        <v>59901</v>
      </c>
      <c r="J2907" s="182">
        <f>IFERROR(_xll.qlIndexFixing(Index1M,$H2907,TRUE,_xll.ohTrigger(RecalcTrigger,Trigger1M)),NA())</f>
        <v>9.0267453813724745E-3</v>
      </c>
      <c r="K2907" s="44">
        <f>IFERROR(_xll.qlIndexFixing(Index3M,H2907,TRUE,_xll.ohTrigger(RecalcTrigger,Trigger3M)),NA())</f>
        <v>9.0044628461736012E-3</v>
      </c>
      <c r="L2907" s="44">
        <f>IFERROR(_xll.qlIndexFixing(Index6M,$H2907,TRUE,_xll.ohTrigger(RecalcTrigger,Trigger6M)),NA())</f>
        <v>1.0237552222844325E-2</v>
      </c>
      <c r="M2907" s="183">
        <f>IFERROR(_xll.qlIndexFixing(Index1Y,$H2907,TRUE,_xll.ohTrigger(RecalcTrigger,Trigger1Y)),NA())</f>
        <v>9.5118176444418147E-3</v>
      </c>
      <c r="N2907" s="182">
        <f>IFERROR(_xll.qlIndexFixing(ONIndex1M,I2907,TRUE,_xll.ohTrigger(RecalcTrigger,Trigger1M)),NA())</f>
        <v>9.0175966860073231E-3</v>
      </c>
      <c r="O2907" s="44">
        <f>IFERROR(_xll.qlIndexFixing(ONIndex3M,I2907,TRUE,_xll.ohTrigger(RecalcTrigger,Trigger3M)),NA())</f>
        <v>8.9773909212098602E-3</v>
      </c>
      <c r="P2907" s="44">
        <f>IFERROR(_xll.qlIndexFixing(ONIndex6M,I2907,TRUE,_xll.ohTrigger(RecalcTrigger,Trigger6M)),NA())</f>
        <v>1.0155931896820292E-2</v>
      </c>
      <c r="Q2907" s="183">
        <f>IFERROR(_xll.qlIndexFixing(ONIndex1Y,I2907,TRUE,_xll.ohTrigger(RecalcTrigger,Trigger1Y)),NA())</f>
        <v>9.3876368386069942E-3</v>
      </c>
    </row>
    <row r="2908" spans="2:17" x14ac:dyDescent="0.2">
      <c r="B2908" s="39" t="s">
        <v>42</v>
      </c>
      <c r="D2908" s="42">
        <f>_xll.qlCalendarAdvance(Calendar,$D2907,B2908,"f",FALSE)</f>
        <v>59904</v>
      </c>
      <c r="E2908" s="177">
        <f>_xll.qlInterestRateIndexValueDate(IndexON,D2908)</f>
        <v>59904</v>
      </c>
      <c r="F2908" s="193">
        <f>IFERROR(_xll.qlIndexFixing(IndexON,D2908,TRUE,_xll.ohTrigger(RecalcTrigger,TriggerON)),NA())</f>
        <v>9.4383417884458254E-3</v>
      </c>
      <c r="H2908" s="42">
        <f>_xll.qlCalendarAdvance(Calendar,$H2907,B2908,"f",FALSE)</f>
        <v>59904</v>
      </c>
      <c r="I2908" s="177">
        <f>_xll.qlInterestRateIndexValueDate(Index1M,$H2908)</f>
        <v>59908</v>
      </c>
      <c r="J2908" s="182">
        <f>IFERROR(_xll.qlIndexFixing(Index1M,$H2908,TRUE,_xll.ohTrigger(RecalcTrigger,Trigger1M)),NA())</f>
        <v>9.0301468799623644E-3</v>
      </c>
      <c r="K2908" s="44">
        <f>IFERROR(_xll.qlIndexFixing(Index3M,H2908,TRUE,_xll.ohTrigger(RecalcTrigger,Trigger3M)),NA())</f>
        <v>9.0077555395591362E-3</v>
      </c>
      <c r="L2908" s="44">
        <f>IFERROR(_xll.qlIndexFixing(Index6M,$H2908,TRUE,_xll.ohTrigger(RecalcTrigger,Trigger6M)),NA())</f>
        <v>1.0241891098667789E-2</v>
      </c>
      <c r="M2908" s="183">
        <f>IFERROR(_xll.qlIndexFixing(Index1Y,$H2908,TRUE,_xll.ohTrigger(RecalcTrigger,Trigger1Y)),NA())</f>
        <v>9.5153592059994945E-3</v>
      </c>
      <c r="N2908" s="182">
        <f>IFERROR(_xll.qlIndexFixing(ONIndex1M,I2908,TRUE,_xll.ohTrigger(RecalcTrigger,Trigger1M)),NA())</f>
        <v>9.0204377280489467E-3</v>
      </c>
      <c r="O2908" s="44">
        <f>IFERROR(_xll.qlIndexFixing(ONIndex3M,I2908,TRUE,_xll.ohTrigger(RecalcTrigger,Trigger3M)),NA())</f>
        <v>8.979639249933058E-3</v>
      </c>
      <c r="P2908" s="44">
        <f>IFERROR(_xll.qlIndexFixing(ONIndex6M,I2908,TRUE,_xll.ohTrigger(RecalcTrigger,Trigger6M)),NA())</f>
        <v>1.0159899008419515E-2</v>
      </c>
      <c r="Q2908" s="183">
        <f>IFERROR(_xll.qlIndexFixing(ONIndex1Y,I2908,TRUE,_xll.ohTrigger(RecalcTrigger,Trigger1Y)),NA())</f>
        <v>9.3895582876069028E-3</v>
      </c>
    </row>
    <row r="2909" spans="2:17" x14ac:dyDescent="0.2">
      <c r="B2909" s="39" t="s">
        <v>42</v>
      </c>
      <c r="D2909" s="42">
        <f>_xll.qlCalendarAdvance(Calendar,$D2908,B2909,"f",FALSE)</f>
        <v>59911</v>
      </c>
      <c r="E2909" s="177">
        <f>_xll.qlInterestRateIndexValueDate(IndexON,D2909)</f>
        <v>59911</v>
      </c>
      <c r="F2909" s="193">
        <f>IFERROR(_xll.qlIndexFixing(IndexON,D2909,TRUE,_xll.ohTrigger(RecalcTrigger,TriggerON)),NA())</f>
        <v>9.4383417884458254E-3</v>
      </c>
      <c r="H2909" s="42">
        <f>_xll.qlCalendarAdvance(Calendar,$H2908,B2909,"f",FALSE)</f>
        <v>59911</v>
      </c>
      <c r="I2909" s="177">
        <f>_xll.qlInterestRateIndexValueDate(Index1M,$H2909)</f>
        <v>59915</v>
      </c>
      <c r="J2909" s="182">
        <f>IFERROR(_xll.qlIndexFixing(Index1M,$H2909,TRUE,_xll.ohTrigger(RecalcTrigger,Trigger1M)),NA())</f>
        <v>9.0335957355583158E-3</v>
      </c>
      <c r="K2909" s="44">
        <f>IFERROR(_xll.qlIndexFixing(Index3M,H2909,TRUE,_xll.ohTrigger(RecalcTrigger,Trigger3M)),NA())</f>
        <v>9.0104337328369404E-3</v>
      </c>
      <c r="L2909" s="44">
        <f>IFERROR(_xll.qlIndexFixing(Index6M,$H2909,TRUE,_xll.ohTrigger(RecalcTrigger,Trigger6M)),NA())</f>
        <v>1.0246204833270718E-2</v>
      </c>
      <c r="M2909" s="183">
        <f>IFERROR(_xll.qlIndexFixing(Index1Y,$H2909,TRUE,_xll.ohTrigger(RecalcTrigger,Trigger1Y)),NA())</f>
        <v>9.5189510978000973E-3</v>
      </c>
      <c r="N2909" s="182">
        <f>IFERROR(_xll.qlIndexFixing(ONIndex1M,I2909,TRUE,_xll.ohTrigger(RecalcTrigger,Trigger1M)),NA())</f>
        <v>9.023796107623383E-3</v>
      </c>
      <c r="O2909" s="44">
        <f>IFERROR(_xll.qlIndexFixing(ONIndex3M,I2909,TRUE,_xll.ohTrigger(RecalcTrigger,Trigger3M)),NA())</f>
        <v>8.9823122830079427E-3</v>
      </c>
      <c r="P2909" s="44">
        <f>IFERROR(_xll.qlIndexFixing(ONIndex6M,I2909,TRUE,_xll.ohTrigger(RecalcTrigger,Trigger6M)),NA())</f>
        <v>1.0164504667473651E-2</v>
      </c>
      <c r="Q2909" s="183">
        <f>IFERROR(_xll.qlIndexFixing(ONIndex1Y,I2909,TRUE,_xll.ohTrigger(RecalcTrigger,Trigger1Y)),NA())</f>
        <v>9.3918446435914404E-3</v>
      </c>
    </row>
    <row r="2910" spans="2:17" x14ac:dyDescent="0.2">
      <c r="B2910" s="39" t="s">
        <v>42</v>
      </c>
      <c r="D2910" s="42">
        <f>_xll.qlCalendarAdvance(Calendar,$D2909,B2910,"f",FALSE)</f>
        <v>59918</v>
      </c>
      <c r="E2910" s="177">
        <f>_xll.qlInterestRateIndexValueDate(IndexON,D2910)</f>
        <v>59918</v>
      </c>
      <c r="F2910" s="193">
        <f>IFERROR(_xll.qlIndexFixing(IndexON,D2910,TRUE,_xll.ohTrigger(RecalcTrigger,TriggerON)),NA())</f>
        <v>9.4383417885257614E-3</v>
      </c>
      <c r="H2910" s="42">
        <f>_xll.qlCalendarAdvance(Calendar,$H2909,B2910,"f",FALSE)</f>
        <v>59918</v>
      </c>
      <c r="I2910" s="177">
        <f>_xll.qlInterestRateIndexValueDate(Index1M,$H2910)</f>
        <v>59922</v>
      </c>
      <c r="J2910" s="182">
        <f>IFERROR(_xll.qlIndexFixing(Index1M,$H2910,TRUE,_xll.ohTrigger(RecalcTrigger,Trigger1M)),NA())</f>
        <v>9.037092013658897E-3</v>
      </c>
      <c r="K2910" s="44">
        <f>IFERROR(_xll.qlIndexFixing(Index3M,H2910,TRUE,_xll.ohTrigger(RecalcTrigger,Trigger3M)),NA())</f>
        <v>9.0135008802644072E-3</v>
      </c>
      <c r="L2910" s="44">
        <f>IFERROR(_xll.qlIndexFixing(Index6M,$H2910,TRUE,_xll.ohTrigger(RecalcTrigger,Trigger6M)),NA())</f>
        <v>1.0250493375202842E-2</v>
      </c>
      <c r="M2910" s="183">
        <f>IFERROR(_xll.qlIndexFixing(Index1Y,$H2910,TRUE,_xll.ohTrigger(RecalcTrigger,Trigger1Y)),NA())</f>
        <v>9.5225933884637085E-3</v>
      </c>
      <c r="N2910" s="182">
        <f>IFERROR(_xll.qlIndexFixing(ONIndex1M,I2910,TRUE,_xll.ohTrigger(RecalcTrigger,Trigger1M)),NA())</f>
        <v>9.0272017517900593E-3</v>
      </c>
      <c r="O2910" s="44">
        <f>IFERROR(_xll.qlIndexFixing(ONIndex3M,I2910,TRUE,_xll.ohTrigger(RecalcTrigger,Trigger3M)),NA())</f>
        <v>8.9850392167267756E-3</v>
      </c>
      <c r="P2910" s="44">
        <f>IFERROR(_xll.qlIndexFixing(ONIndex6M,I2910,TRUE,_xll.ohTrigger(RecalcTrigger,Trigger6M)),NA())</f>
        <v>1.0169085898867891E-2</v>
      </c>
      <c r="Q2910" s="183">
        <f>IFERROR(_xll.qlIndexFixing(ONIndex1Y,I2910,TRUE,_xll.ohTrigger(RecalcTrigger,Trigger1Y)),NA())</f>
        <v>9.3941791651275253E-3</v>
      </c>
    </row>
    <row r="2911" spans="2:17" x14ac:dyDescent="0.2">
      <c r="B2911" s="39" t="s">
        <v>42</v>
      </c>
      <c r="D2911" s="42">
        <f>_xll.qlCalendarAdvance(Calendar,$D2910,B2911,"f",FALSE)</f>
        <v>59925</v>
      </c>
      <c r="E2911" s="177">
        <f>_xll.qlInterestRateIndexValueDate(IndexON,D2911)</f>
        <v>59925</v>
      </c>
      <c r="F2911" s="193">
        <f>IFERROR(_xll.qlIndexFixing(IndexON,D2911,TRUE,_xll.ohTrigger(RecalcTrigger,TriggerON)),NA())</f>
        <v>9.4383417884458254E-3</v>
      </c>
      <c r="H2911" s="42">
        <f>_xll.qlCalendarAdvance(Calendar,$H2910,B2911,"f",FALSE)</f>
        <v>59925</v>
      </c>
      <c r="I2911" s="177">
        <f>_xll.qlInterestRateIndexValueDate(Index1M,$H2911)</f>
        <v>59929</v>
      </c>
      <c r="J2911" s="182">
        <f>IFERROR(_xll.qlIndexFixing(Index1M,$H2911,TRUE,_xll.ohTrigger(RecalcTrigger,Trigger1M)),NA())</f>
        <v>9.0406357797549516E-3</v>
      </c>
      <c r="K2911" s="44">
        <f>IFERROR(_xll.qlIndexFixing(Index3M,H2911,TRUE,_xll.ohTrigger(RecalcTrigger,Trigger3M)),NA())</f>
        <v>9.0166225994113246E-3</v>
      </c>
      <c r="L2911" s="44">
        <f>IFERROR(_xll.qlIndexFixing(Index6M,$H2911,TRUE,_xll.ohTrigger(RecalcTrigger,Trigger6M)),NA())</f>
        <v>1.0254756673017399E-2</v>
      </c>
      <c r="M2911" s="183">
        <f>IFERROR(_xll.qlIndexFixing(Index1Y,$H2911,TRUE,_xll.ohTrigger(RecalcTrigger,Trigger1Y)),NA())</f>
        <v>9.5262861466200166E-3</v>
      </c>
      <c r="N2911" s="182">
        <f>IFERROR(_xll.qlIndexFixing(ONIndex1M,I2911,TRUE,_xll.ohTrigger(RecalcTrigger,Trigger1M)),NA())</f>
        <v>9.0306547255369907E-3</v>
      </c>
      <c r="O2911" s="44">
        <f>IFERROR(_xll.qlIndexFixing(ONIndex3M,I2911,TRUE,_xll.ohTrigger(RecalcTrigger,Trigger3M)),NA())</f>
        <v>8.987820127508428E-3</v>
      </c>
      <c r="P2911" s="44">
        <f>IFERROR(_xll.qlIndexFixing(ONIndex6M,I2911,TRUE,_xll.ohTrigger(RecalcTrigger,Trigger6M)),NA())</f>
        <v>1.0173642651603032E-2</v>
      </c>
      <c r="Q2911" s="183">
        <f>IFERROR(_xll.qlIndexFixing(ONIndex1Y,I2911,TRUE,_xll.ohTrigger(RecalcTrigger,Trigger1Y)),NA())</f>
        <v>9.3965619195213179E-3</v>
      </c>
    </row>
    <row r="2912" spans="2:17" x14ac:dyDescent="0.2">
      <c r="B2912" s="39" t="s">
        <v>42</v>
      </c>
      <c r="D2912" s="42">
        <f>_xll.qlCalendarAdvance(Calendar,$D2911,B2912,"f",FALSE)</f>
        <v>59932</v>
      </c>
      <c r="E2912" s="177">
        <f>_xll.qlInterestRateIndexValueDate(IndexON,D2912)</f>
        <v>59932</v>
      </c>
      <c r="F2912" s="193">
        <f>IFERROR(_xll.qlIndexFixing(IndexON,D2912,TRUE,_xll.ohTrigger(RecalcTrigger,TriggerON)),NA())</f>
        <v>9.4383417885257614E-3</v>
      </c>
      <c r="H2912" s="42">
        <f>_xll.qlCalendarAdvance(Calendar,$H2911,B2912,"f",FALSE)</f>
        <v>59932</v>
      </c>
      <c r="I2912" s="177">
        <f>_xll.qlInterestRateIndexValueDate(Index1M,$H2912)</f>
        <v>59936</v>
      </c>
      <c r="J2912" s="182">
        <f>IFERROR(_xll.qlIndexFixing(Index1M,$H2912,TRUE,_xll.ohTrigger(RecalcTrigger,Trigger1M)),NA())</f>
        <v>9.0434791538921144E-3</v>
      </c>
      <c r="K2912" s="44">
        <f>IFERROR(_xll.qlIndexFixing(Index3M,H2912,TRUE,_xll.ohTrigger(RecalcTrigger,Trigger3M)),NA())</f>
        <v>9.0197989670215781E-3</v>
      </c>
      <c r="L2912" s="44">
        <f>IFERROR(_xll.qlIndexFixing(Index6M,$H2912,TRUE,_xll.ohTrigger(RecalcTrigger,Trigger6M)),NA())</f>
        <v>1.0258994675267193E-2</v>
      </c>
      <c r="M2912" s="183">
        <f>IFERROR(_xll.qlIndexFixing(Index1Y,$H2912,TRUE,_xll.ohTrigger(RecalcTrigger,Trigger1Y)),NA())</f>
        <v>9.5300294409063607E-3</v>
      </c>
      <c r="N2912" s="182">
        <f>IFERROR(_xll.qlIndexFixing(ONIndex1M,I2912,TRUE,_xll.ohTrigger(RecalcTrigger,Trigger1M)),NA())</f>
        <v>9.0341550944916804E-3</v>
      </c>
      <c r="O2912" s="44">
        <f>IFERROR(_xll.qlIndexFixing(ONIndex3M,I2912,TRUE,_xll.ohTrigger(RecalcTrigger,Trigger3M)),NA())</f>
        <v>8.9906550917717709E-3</v>
      </c>
      <c r="P2912" s="44">
        <f>IFERROR(_xll.qlIndexFixing(ONIndex6M,I2912,TRUE,_xll.ohTrigger(RecalcTrigger,Trigger6M)),NA())</f>
        <v>1.0178174874519996E-2</v>
      </c>
      <c r="Q2912" s="183">
        <f>IFERROR(_xll.qlIndexFixing(ONIndex1Y,I2912,TRUE,_xll.ohTrigger(RecalcTrigger,Trigger1Y)),NA())</f>
        <v>9.3989929743187872E-3</v>
      </c>
    </row>
    <row r="2913" spans="2:17" x14ac:dyDescent="0.2">
      <c r="B2913" s="39" t="s">
        <v>42</v>
      </c>
      <c r="D2913" s="42">
        <f>_xll.qlCalendarAdvance(Calendar,$D2912,B2913,"f",FALSE)</f>
        <v>59939</v>
      </c>
      <c r="E2913" s="177">
        <f>_xll.qlInterestRateIndexValueDate(IndexON,D2913)</f>
        <v>59939</v>
      </c>
      <c r="F2913" s="193">
        <f>IFERROR(_xll.qlIndexFixing(IndexON,D2913,TRUE,_xll.ohTrigger(RecalcTrigger,TriggerON)),NA())</f>
        <v>9.4383417885257614E-3</v>
      </c>
      <c r="H2913" s="42">
        <f>_xll.qlCalendarAdvance(Calendar,$H2912,B2913,"f",FALSE)</f>
        <v>59939</v>
      </c>
      <c r="I2913" s="177">
        <f>_xll.qlInterestRateIndexValueDate(Index1M,$H2913)</f>
        <v>59943</v>
      </c>
      <c r="J2913" s="182">
        <f>IFERROR(_xll.qlIndexFixing(Index1M,$H2913,TRUE,_xll.ohTrigger(RecalcTrigger,Trigger1M)),NA())</f>
        <v>9.047111096622127E-3</v>
      </c>
      <c r="K2913" s="44">
        <f>IFERROR(_xll.qlIndexFixing(Index3M,H2913,TRUE,_xll.ohTrigger(RecalcTrigger,Trigger3M)),NA())</f>
        <v>9.0230300598399347E-3</v>
      </c>
      <c r="L2913" s="44">
        <f>IFERROR(_xll.qlIndexFixing(Index6M,$H2913,TRUE,_xll.ohTrigger(RecalcTrigger,Trigger6M)),NA())</f>
        <v>1.0263207330504585E-2</v>
      </c>
      <c r="M2913" s="183">
        <f>IFERROR(_xll.qlIndexFixing(Index1Y,$H2913,TRUE,_xll.ohTrigger(RecalcTrigger,Trigger1Y)),NA())</f>
        <v>9.5338233399696846E-3</v>
      </c>
      <c r="N2913" s="182">
        <f>IFERROR(_xll.qlIndexFixing(ONIndex1M,I2913,TRUE,_xll.ohTrigger(RecalcTrigger,Trigger1M)),NA())</f>
        <v>9.0377029241217599E-3</v>
      </c>
      <c r="O2913" s="44">
        <f>IFERROR(_xll.qlIndexFixing(ONIndex3M,I2913,TRUE,_xll.ohTrigger(RecalcTrigger,Trigger3M)),NA())</f>
        <v>8.9935441860156118E-3</v>
      </c>
      <c r="P2913" s="44">
        <f>IFERROR(_xll.qlIndexFixing(ONIndex6M,I2913,TRUE,_xll.ohTrigger(RecalcTrigger,Trigger6M)),NA())</f>
        <v>1.0182682516619579E-2</v>
      </c>
      <c r="Q2913" s="183">
        <f>IFERROR(_xll.qlIndexFixing(ONIndex1Y,I2913,TRUE,_xll.ohTrigger(RecalcTrigger,Trigger1Y)),NA())</f>
        <v>9.4014723969060299E-3</v>
      </c>
    </row>
    <row r="2914" spans="2:17" x14ac:dyDescent="0.2">
      <c r="B2914" s="39" t="s">
        <v>42</v>
      </c>
      <c r="D2914" s="42">
        <f>_xll.qlCalendarAdvance(Calendar,$D2913,B2914,"f",FALSE)</f>
        <v>59946</v>
      </c>
      <c r="E2914" s="177">
        <f>_xll.qlInterestRateIndexValueDate(IndexON,D2914)</f>
        <v>59946</v>
      </c>
      <c r="F2914" s="193">
        <f>IFERROR(_xll.qlIndexFixing(IndexON,D2914,TRUE,_xll.ohTrigger(RecalcTrigger,TriggerON)),NA())</f>
        <v>9.4383417886056975E-3</v>
      </c>
      <c r="H2914" s="42">
        <f>_xll.qlCalendarAdvance(Calendar,$H2913,B2914,"f",FALSE)</f>
        <v>59946</v>
      </c>
      <c r="I2914" s="177">
        <f>_xll.qlInterestRateIndexValueDate(Index1M,$H2914)</f>
        <v>59950</v>
      </c>
      <c r="J2914" s="182">
        <f>IFERROR(_xll.qlIndexFixing(Index1M,$H2914,TRUE,_xll.ohTrigger(RecalcTrigger,Trigger1M)),NA())</f>
        <v>9.0507907120041739E-3</v>
      </c>
      <c r="K2914" s="44">
        <f>IFERROR(_xll.qlIndexFixing(Index3M,H2914,TRUE,_xll.ohTrigger(RecalcTrigger,Trigger3M)),NA())</f>
        <v>9.0263159546173054E-3</v>
      </c>
      <c r="L2914" s="44">
        <f>IFERROR(_xll.qlIndexFixing(Index6M,$H2914,TRUE,_xll.ohTrigger(RecalcTrigger,Trigger6M)),NA())</f>
        <v>1.0267394587283696E-2</v>
      </c>
      <c r="M2914" s="183">
        <f>IFERROR(_xll.qlIndexFixing(Index1Y,$H2914,TRUE,_xll.ohTrigger(RecalcTrigger,Trigger1Y)),NA())</f>
        <v>9.537667912465235E-3</v>
      </c>
      <c r="N2914" s="182">
        <f>IFERROR(_xll.qlIndexFixing(ONIndex1M,I2914,TRUE,_xll.ohTrigger(RecalcTrigger,Trigger1M)),NA())</f>
        <v>9.0412982795751162E-3</v>
      </c>
      <c r="O2914" s="44">
        <f>IFERROR(_xll.qlIndexFixing(ONIndex3M,I2914,TRUE,_xll.ohTrigger(RecalcTrigger,Trigger3M)),NA())</f>
        <v>8.9964874865788858E-3</v>
      </c>
      <c r="P2914" s="44">
        <f>IFERROR(_xll.qlIndexFixing(ONIndex6M,I2914,TRUE,_xll.ohTrigger(RecalcTrigger,Trigger6M)),NA())</f>
        <v>1.0187165527062447E-2</v>
      </c>
      <c r="Q2914" s="183">
        <f>IFERROR(_xll.qlIndexFixing(ONIndex1Y,I2914,TRUE,_xll.ohTrigger(RecalcTrigger,Trigger1Y)),NA())</f>
        <v>9.4040002545892065E-3</v>
      </c>
    </row>
    <row r="2915" spans="2:17" x14ac:dyDescent="0.2">
      <c r="B2915" s="39" t="s">
        <v>42</v>
      </c>
      <c r="D2915" s="42">
        <f>_xll.qlCalendarAdvance(Calendar,$D2914,B2915,"f",FALSE)</f>
        <v>59953</v>
      </c>
      <c r="E2915" s="177">
        <f>_xll.qlInterestRateIndexValueDate(IndexON,D2915)</f>
        <v>59953</v>
      </c>
      <c r="F2915" s="193">
        <f>IFERROR(_xll.qlIndexFixing(IndexON,D2915,TRUE,_xll.ohTrigger(RecalcTrigger,TriggerON)),NA())</f>
        <v>9.4383417884458254E-3</v>
      </c>
      <c r="H2915" s="42">
        <f>_xll.qlCalendarAdvance(Calendar,$H2914,B2915,"f",FALSE)</f>
        <v>59953</v>
      </c>
      <c r="I2915" s="177">
        <f>_xll.qlInterestRateIndexValueDate(Index1M,$H2915)</f>
        <v>59957</v>
      </c>
      <c r="J2915" s="182">
        <f>IFERROR(_xll.qlIndexFixing(Index1M,$H2915,TRUE,_xll.ohTrigger(RecalcTrigger,Trigger1M)),NA())</f>
        <v>9.0545180655444736E-3</v>
      </c>
      <c r="K2915" s="44">
        <f>IFERROR(_xll.qlIndexFixing(Index3M,H2915,TRUE,_xll.ohTrigger(RecalcTrigger,Trigger3M)),NA())</f>
        <v>9.0296567281081177E-3</v>
      </c>
      <c r="L2915" s="44">
        <f>IFERROR(_xll.qlIndexFixing(Index6M,$H2915,TRUE,_xll.ohTrigger(RecalcTrigger,Trigger6M)),NA())</f>
        <v>1.0271556394159964E-2</v>
      </c>
      <c r="M2915" s="183">
        <f>IFERROR(_xll.qlIndexFixing(Index1Y,$H2915,TRUE,_xll.ohTrigger(RecalcTrigger,Trigger1Y)),NA())</f>
        <v>9.541563227056557E-3</v>
      </c>
      <c r="N2915" s="182">
        <f>IFERROR(_xll.qlIndexFixing(ONIndex1M,I2915,TRUE,_xll.ohTrigger(RecalcTrigger,Trigger1M)),NA())</f>
        <v>9.0449412263993167E-3</v>
      </c>
      <c r="O2915" s="44">
        <f>IFERROR(_xll.qlIndexFixing(ONIndex3M,I2915,TRUE,_xll.ohTrigger(RecalcTrigger,Trigger3M)),NA())</f>
        <v>8.9994850699604001E-3</v>
      </c>
      <c r="P2915" s="44">
        <f>IFERROR(_xll.qlIndexFixing(ONIndex6M,I2915,TRUE,_xll.ohTrigger(RecalcTrigger,Trigger6M)),NA())</f>
        <v>1.0191623854689524E-2</v>
      </c>
      <c r="Q2915" s="183">
        <f>IFERROR(_xll.qlIndexFixing(ONIndex1Y,I2915,TRUE,_xll.ohTrigger(RecalcTrigger,Trigger1Y)),NA())</f>
        <v>9.406576614994222E-3</v>
      </c>
    </row>
    <row r="2916" spans="2:17" x14ac:dyDescent="0.2">
      <c r="B2916" s="39" t="s">
        <v>42</v>
      </c>
      <c r="D2916" s="42">
        <f>_xll.qlCalendarAdvance(Calendar,$D2915,B2916,"f",FALSE)</f>
        <v>59960</v>
      </c>
      <c r="E2916" s="177">
        <f>_xll.qlInterestRateIndexValueDate(IndexON,D2916)</f>
        <v>59960</v>
      </c>
      <c r="F2916" s="193">
        <f>IFERROR(_xll.qlIndexFixing(IndexON,D2916,TRUE,_xll.ohTrigger(RecalcTrigger,TriggerON)),NA())</f>
        <v>9.4383417885257614E-3</v>
      </c>
      <c r="H2916" s="42">
        <f>_xll.qlCalendarAdvance(Calendar,$H2915,B2916,"f",FALSE)</f>
        <v>59960</v>
      </c>
      <c r="I2916" s="177">
        <f>_xll.qlInterestRateIndexValueDate(Index1M,$H2916)</f>
        <v>59964</v>
      </c>
      <c r="J2916" s="182">
        <f>IFERROR(_xll.qlIndexFixing(Index1M,$H2916,TRUE,_xll.ohTrigger(RecalcTrigger,Trigger1M)),NA())</f>
        <v>9.0590692225658229E-3</v>
      </c>
      <c r="K2916" s="44">
        <f>IFERROR(_xll.qlIndexFixing(Index3M,H2916,TRUE,_xll.ohTrigger(RecalcTrigger,Trigger3M)),NA())</f>
        <v>9.0334189270898611E-3</v>
      </c>
      <c r="L2916" s="44">
        <f>IFERROR(_xll.qlIndexFixing(Index6M,$H2916,TRUE,_xll.ohTrigger(RecalcTrigger,Trigger6M)),NA())</f>
        <v>1.0276558437300055E-2</v>
      </c>
      <c r="M2916" s="183">
        <f>IFERROR(_xll.qlIndexFixing(Index1Y,$H2916,TRUE,_xll.ohTrigger(RecalcTrigger,Trigger1Y)),NA())</f>
        <v>9.5450680518998753E-3</v>
      </c>
      <c r="N2916" s="182">
        <f>IFERROR(_xll.qlIndexFixing(ONIndex1M,I2916,TRUE,_xll.ohTrigger(RecalcTrigger,Trigger1M)),NA())</f>
        <v>9.0486318300619928E-3</v>
      </c>
      <c r="O2916" s="44">
        <f>IFERROR(_xll.qlIndexFixing(ONIndex3M,I2916,TRUE,_xll.ohTrigger(RecalcTrigger,Trigger3M)),NA())</f>
        <v>9.0025370127388982E-3</v>
      </c>
      <c r="P2916" s="44">
        <f>IFERROR(_xll.qlIndexFixing(ONIndex6M,I2916,TRUE,_xll.ohTrigger(RecalcTrigger,Trigger6M)),NA())</f>
        <v>1.0196057448341733E-2</v>
      </c>
      <c r="Q2916" s="183">
        <f>IFERROR(_xll.qlIndexFixing(ONIndex1Y,I2916,TRUE,_xll.ohTrigger(RecalcTrigger,Trigger1Y)),NA())</f>
        <v>9.4092015454272371E-3</v>
      </c>
    </row>
    <row r="2917" spans="2:17" x14ac:dyDescent="0.2">
      <c r="B2917" s="39" t="s">
        <v>42</v>
      </c>
      <c r="D2917" s="42">
        <f>_xll.qlCalendarAdvance(Calendar,$D2916,B2917,"f",FALSE)</f>
        <v>59967</v>
      </c>
      <c r="E2917" s="177">
        <f>_xll.qlInterestRateIndexValueDate(IndexON,D2917)</f>
        <v>59967</v>
      </c>
      <c r="F2917" s="193">
        <f>IFERROR(_xll.qlIndexFixing(IndexON,D2917,TRUE,_xll.ohTrigger(RecalcTrigger,TriggerON)),NA())</f>
        <v>9.4383417886056975E-3</v>
      </c>
      <c r="H2917" s="42">
        <f>_xll.qlCalendarAdvance(Calendar,$H2916,B2917,"f",FALSE)</f>
        <v>59967</v>
      </c>
      <c r="I2917" s="177">
        <f>_xll.qlInterestRateIndexValueDate(Index1M,$H2917)</f>
        <v>59971</v>
      </c>
      <c r="J2917" s="182">
        <f>IFERROR(_xll.qlIndexFixing(Index1M,$H2917,TRUE,_xll.ohTrigger(RecalcTrigger,Trigger1M)),NA())</f>
        <v>9.0628992920738227E-3</v>
      </c>
      <c r="K2917" s="44">
        <f>IFERROR(_xll.qlIndexFixing(Index3M,H2917,TRUE,_xll.ohTrigger(RecalcTrigger,Trigger3M)),NA())</f>
        <v>9.0368737206124265E-3</v>
      </c>
      <c r="L2917" s="44">
        <f>IFERROR(_xll.qlIndexFixing(Index6M,$H2917,TRUE,_xll.ohTrigger(RecalcTrigger,Trigger6M)),NA())</f>
        <v>1.0280665737398784E-2</v>
      </c>
      <c r="M2917" s="183">
        <f>IFERROR(_xll.qlIndexFixing(Index1Y,$H2917,TRUE,_xll.ohTrigger(RecalcTrigger,Trigger1Y)),NA())</f>
        <v>9.5490612723535748E-3</v>
      </c>
      <c r="N2917" s="182">
        <f>IFERROR(_xll.qlIndexFixing(ONIndex1M,I2917,TRUE,_xll.ohTrigger(RecalcTrigger,Trigger1M)),NA())</f>
        <v>9.0523701560307757E-3</v>
      </c>
      <c r="O2917" s="44">
        <f>IFERROR(_xll.qlIndexFixing(ONIndex3M,I2917,TRUE,_xll.ohTrigger(RecalcTrigger,Trigger3M)),NA())</f>
        <v>9.0056433911733791E-3</v>
      </c>
      <c r="P2917" s="44">
        <f>IFERROR(_xll.qlIndexFixing(ONIndex6M,I2917,TRUE,_xll.ohTrigger(RecalcTrigger,Trigger6M)),NA())</f>
        <v>1.0200466257339613E-2</v>
      </c>
      <c r="Q2917" s="183">
        <f>IFERROR(_xll.qlIndexFixing(ONIndex1Y,I2917,TRUE,_xll.ohTrigger(RecalcTrigger,Trigger1Y)),NA())</f>
        <v>9.4118751134342205E-3</v>
      </c>
    </row>
    <row r="2918" spans="2:17" x14ac:dyDescent="0.2">
      <c r="B2918" s="39" t="s">
        <v>42</v>
      </c>
      <c r="D2918" s="42">
        <f>_xll.qlCalendarAdvance(Calendar,$D2917,B2918,"f",FALSE)</f>
        <v>59974</v>
      </c>
      <c r="E2918" s="177">
        <f>_xll.qlInterestRateIndexValueDate(IndexON,D2918)</f>
        <v>59974</v>
      </c>
      <c r="F2918" s="193">
        <f>IFERROR(_xll.qlIndexFixing(IndexON,D2918,TRUE,_xll.ohTrigger(RecalcTrigger,TriggerON)),NA())</f>
        <v>9.4383417884458254E-3</v>
      </c>
      <c r="H2918" s="42">
        <f>_xll.qlCalendarAdvance(Calendar,$H2917,B2918,"f",FALSE)</f>
        <v>59974</v>
      </c>
      <c r="I2918" s="177">
        <f>_xll.qlInterestRateIndexValueDate(Index1M,$H2918)</f>
        <v>59978</v>
      </c>
      <c r="J2918" s="182">
        <f>IFERROR(_xll.qlIndexFixing(Index1M,$H2918,TRUE,_xll.ohTrigger(RecalcTrigger,Trigger1M)),NA())</f>
        <v>9.0667773080621572E-3</v>
      </c>
      <c r="K2918" s="44">
        <f>IFERROR(_xll.qlIndexFixing(Index3M,H2918,TRUE,_xll.ohTrigger(RecalcTrigger,Trigger3M)),NA())</f>
        <v>9.0403836300172857E-3</v>
      </c>
      <c r="L2918" s="44">
        <f>IFERROR(_xll.qlIndexFixing(Index6M,$H2918,TRUE,_xll.ohTrigger(RecalcTrigger,Trigger6M)),NA())</f>
        <v>1.0284747424544449E-2</v>
      </c>
      <c r="M2918" s="183">
        <f>IFERROR(_xll.qlIndexFixing(Index1Y,$H2918,TRUE,_xll.ohTrigger(RecalcTrigger,Trigger1Y)),NA())</f>
        <v>9.5531054346508926E-3</v>
      </c>
      <c r="N2918" s="182">
        <f>IFERROR(_xll.qlIndexFixing(ONIndex1M,I2918,TRUE,_xll.ohTrigger(RecalcTrigger,Trigger1M)),NA())</f>
        <v>9.0561562694535525E-3</v>
      </c>
      <c r="O2918" s="44">
        <f>IFERROR(_xll.qlIndexFixing(ONIndex3M,I2918,TRUE,_xll.ohTrigger(RecalcTrigger,Trigger3M)),NA())</f>
        <v>9.0088042817626501E-3</v>
      </c>
      <c r="P2918" s="44">
        <f>IFERROR(_xll.qlIndexFixing(ONIndex6M,I2918,TRUE,_xll.ohTrigger(RecalcTrigger,Trigger6M)),NA())</f>
        <v>1.0204850230284279E-2</v>
      </c>
      <c r="Q2918" s="183">
        <f>IFERROR(_xll.qlIndexFixing(ONIndex1Y,I2918,TRUE,_xll.ohTrigger(RecalcTrigger,Trigger1Y)),NA())</f>
        <v>9.4145973862413967E-3</v>
      </c>
    </row>
    <row r="2919" spans="2:17" x14ac:dyDescent="0.2">
      <c r="B2919" s="39" t="s">
        <v>42</v>
      </c>
      <c r="D2919" s="42">
        <f>_xll.qlCalendarAdvance(Calendar,$D2918,B2919,"f",FALSE)</f>
        <v>59981</v>
      </c>
      <c r="E2919" s="177">
        <f>_xll.qlInterestRateIndexValueDate(IndexON,D2919)</f>
        <v>59981</v>
      </c>
      <c r="F2919" s="193">
        <f>IFERROR(_xll.qlIndexFixing(IndexON,D2919,TRUE,_xll.ohTrigger(RecalcTrigger,TriggerON)),NA())</f>
        <v>9.4383417884458254E-3</v>
      </c>
      <c r="H2919" s="42">
        <f>_xll.qlCalendarAdvance(Calendar,$H2918,B2919,"f",FALSE)</f>
        <v>59981</v>
      </c>
      <c r="I2919" s="177">
        <f>_xll.qlInterestRateIndexValueDate(Index1M,$H2919)</f>
        <v>59985</v>
      </c>
      <c r="J2919" s="182">
        <f>IFERROR(_xll.qlIndexFixing(Index1M,$H2919,TRUE,_xll.ohTrigger(RecalcTrigger,Trigger1M)),NA())</f>
        <v>9.0707033360242426E-3</v>
      </c>
      <c r="K2919" s="44">
        <f>IFERROR(_xll.qlIndexFixing(Index3M,H2919,TRUE,_xll.ohTrigger(RecalcTrigger,Trigger3M)),NA())</f>
        <v>9.0439487320682493E-3</v>
      </c>
      <c r="L2919" s="44">
        <f>IFERROR(_xll.qlIndexFixing(Index6M,$H2919,TRUE,_xll.ohTrigger(RecalcTrigger,Trigger6M)),NA())</f>
        <v>1.0288803447288641E-2</v>
      </c>
      <c r="M2919" s="183">
        <f>IFERROR(_xll.qlIndexFixing(Index1Y,$H2919,TRUE,_xll.ohTrigger(RecalcTrigger,Trigger1Y)),NA())</f>
        <v>9.5572006074877858E-3</v>
      </c>
      <c r="N2919" s="182">
        <f>IFERROR(_xll.qlIndexFixing(ONIndex1M,I2919,TRUE,_xll.ohTrigger(RecalcTrigger,Trigger1M)),NA())</f>
        <v>9.0599902359578266E-3</v>
      </c>
      <c r="O2919" s="44">
        <f>IFERROR(_xll.qlIndexFixing(ONIndex3M,I2919,TRUE,_xll.ohTrigger(RecalcTrigger,Trigger3M)),NA())</f>
        <v>9.0120197609255825E-3</v>
      </c>
      <c r="P2919" s="44">
        <f>IFERROR(_xll.qlIndexFixing(ONIndex6M,I2919,TRUE,_xll.ohTrigger(RecalcTrigger,Trigger6M)),NA())</f>
        <v>1.0209209316416334E-2</v>
      </c>
      <c r="Q2919" s="183">
        <f>IFERROR(_xll.qlIndexFixing(ONIndex1Y,I2919,TRUE,_xll.ohTrigger(RecalcTrigger,Trigger1Y)),NA())</f>
        <v>9.4173684312348627E-3</v>
      </c>
    </row>
    <row r="2920" spans="2:17" x14ac:dyDescent="0.2">
      <c r="B2920" s="39" t="s">
        <v>42</v>
      </c>
      <c r="D2920" s="42">
        <f>_xll.qlCalendarAdvance(Calendar,$D2919,B2920,"f",FALSE)</f>
        <v>59988</v>
      </c>
      <c r="E2920" s="177">
        <f>_xll.qlInterestRateIndexValueDate(IndexON,D2920)</f>
        <v>59988</v>
      </c>
      <c r="F2920" s="193">
        <f>IFERROR(_xll.qlIndexFixing(IndexON,D2920,TRUE,_xll.ohTrigger(RecalcTrigger,TriggerON)),NA())</f>
        <v>9.4383417883658893E-3</v>
      </c>
      <c r="H2920" s="42">
        <f>_xll.qlCalendarAdvance(Calendar,$H2919,B2920,"f",FALSE)</f>
        <v>59988</v>
      </c>
      <c r="I2920" s="177">
        <f>_xll.qlInterestRateIndexValueDate(Index1M,$H2920)</f>
        <v>59992</v>
      </c>
      <c r="J2920" s="182">
        <f>IFERROR(_xll.qlIndexFixing(Index1M,$H2920,TRUE,_xll.ohTrigger(RecalcTrigger,Trigger1M)),NA())</f>
        <v>9.0742751474088834E-3</v>
      </c>
      <c r="K2920" s="44">
        <f>IFERROR(_xll.qlIndexFixing(Index3M,H2920,TRUE,_xll.ohTrigger(RecalcTrigger,Trigger3M)),NA())</f>
        <v>9.0471864627144263E-3</v>
      </c>
      <c r="L2920" s="44">
        <f>IFERROR(_xll.qlIndexFixing(Index6M,$H2920,TRUE,_xll.ohTrigger(RecalcTrigger,Trigger6M)),NA())</f>
        <v>1.0292407896223299E-2</v>
      </c>
      <c r="M2920" s="183">
        <f>IFERROR(_xll.qlIndexFixing(Index1Y,$H2920,TRUE,_xll.ohTrigger(RecalcTrigger,Trigger1Y)),NA())</f>
        <v>9.5613468595685258E-3</v>
      </c>
      <c r="N2920" s="182">
        <f>IFERROR(_xll.qlIndexFixing(ONIndex1M,I2920,TRUE,_xll.ohTrigger(RecalcTrigger,Trigger1M)),NA())</f>
        <v>9.0638721207714212E-3</v>
      </c>
      <c r="O2920" s="44">
        <f>IFERROR(_xll.qlIndexFixing(ONIndex3M,I2920,TRUE,_xll.ohTrigger(RecalcTrigger,Trigger3M)),NA())</f>
        <v>9.0152899053208557E-3</v>
      </c>
      <c r="P2920" s="44">
        <f>IFERROR(_xll.qlIndexFixing(ONIndex6M,I2920,TRUE,_xll.ohTrigger(RecalcTrigger,Trigger6M)),NA())</f>
        <v>1.0213543464736574E-2</v>
      </c>
      <c r="Q2920" s="183">
        <f>IFERROR(_xll.qlIndexFixing(ONIndex1Y,I2920,TRUE,_xll.ohTrigger(RecalcTrigger,Trigger1Y)),NA())</f>
        <v>9.4201883162003952E-3</v>
      </c>
    </row>
    <row r="2921" spans="2:17" x14ac:dyDescent="0.2">
      <c r="B2921" s="39" t="s">
        <v>42</v>
      </c>
      <c r="D2921" s="42">
        <f>_xll.qlCalendarAdvance(Calendar,$D2920,B2921,"f",FALSE)</f>
        <v>59995</v>
      </c>
      <c r="E2921" s="177">
        <f>_xll.qlInterestRateIndexValueDate(IndexON,D2921)</f>
        <v>59995</v>
      </c>
      <c r="F2921" s="193">
        <f>IFERROR(_xll.qlIndexFixing(IndexON,D2921,TRUE,_xll.ohTrigger(RecalcTrigger,TriggerON)),NA())</f>
        <v>9.438836703099085E-3</v>
      </c>
      <c r="H2921" s="42">
        <f>_xll.qlCalendarAdvance(Calendar,$H2920,B2921,"f",FALSE)</f>
        <v>59995</v>
      </c>
      <c r="I2921" s="177">
        <f>_xll.qlInterestRateIndexValueDate(Index1M,$H2921)</f>
        <v>60001</v>
      </c>
      <c r="J2921" s="182">
        <f>IFERROR(_xll.qlIndexFixing(Index1M,$H2921,TRUE,_xll.ohTrigger(RecalcTrigger,Trigger1M)),NA())</f>
        <v>9.0794509016633995E-3</v>
      </c>
      <c r="K2921" s="44">
        <f>IFERROR(_xll.qlIndexFixing(Index3M,H2921,TRUE,_xll.ohTrigger(RecalcTrigger,Trigger3M)),NA())</f>
        <v>9.0519173405559893E-3</v>
      </c>
      <c r="L2921" s="44">
        <f>IFERROR(_xll.qlIndexFixing(Index6M,$H2921,TRUE,_xll.ohTrigger(RecalcTrigger,Trigger6M)),NA())</f>
        <v>1.0297554093093471E-2</v>
      </c>
      <c r="M2921" s="183">
        <f>IFERROR(_xll.qlIndexFixing(Index1Y,$H2921,TRUE,_xll.ohTrigger(RecalcTrigger,Trigger1Y)),NA())</f>
        <v>9.5667529209005984E-3</v>
      </c>
      <c r="N2921" s="182">
        <f>IFERROR(_xll.qlIndexFixing(ONIndex1M,I2921,TRUE,_xll.ohTrigger(RecalcTrigger,Trigger1M)),NA())</f>
        <v>9.0697297415065492E-3</v>
      </c>
      <c r="O2921" s="44">
        <f>IFERROR(_xll.qlIndexFixing(ONIndex3M,I2921,TRUE,_xll.ohTrigger(RecalcTrigger,Trigger3M)),NA())</f>
        <v>9.0202828975805005E-3</v>
      </c>
      <c r="P2921" s="44">
        <f>IFERROR(_xll.qlIndexFixing(ONIndex6M,I2921,TRUE,_xll.ohTrigger(RecalcTrigger,Trigger6M)),NA())</f>
        <v>1.0219981693406766E-2</v>
      </c>
      <c r="Q2921" s="183">
        <f>IFERROR(_xll.qlIndexFixing(ONIndex1Y,I2921,TRUE,_xll.ohTrigger(RecalcTrigger,Trigger1Y)),NA())</f>
        <v>9.4245486295108094E-3</v>
      </c>
    </row>
    <row r="2922" spans="2:17" x14ac:dyDescent="0.2">
      <c r="B2922" s="39" t="s">
        <v>42</v>
      </c>
      <c r="D2922" s="42">
        <f>_xll.qlCalendarAdvance(Calendar,$D2921,B2922,"f",FALSE)</f>
        <v>60002</v>
      </c>
      <c r="E2922" s="177">
        <f>_xll.qlInterestRateIndexValueDate(IndexON,D2922)</f>
        <v>60002</v>
      </c>
      <c r="F2922" s="193">
        <f>IFERROR(_xll.qlIndexFixing(IndexON,D2922,TRUE,_xll.ohTrigger(RecalcTrigger,TriggerON)),NA())</f>
        <v>9.4383417885257614E-3</v>
      </c>
      <c r="H2922" s="42">
        <f>_xll.qlCalendarAdvance(Calendar,$H2921,B2922,"f",FALSE)</f>
        <v>60002</v>
      </c>
      <c r="I2922" s="177">
        <f>_xll.qlInterestRateIndexValueDate(Index1M,$H2922)</f>
        <v>60006</v>
      </c>
      <c r="J2922" s="182">
        <f>IFERROR(_xll.qlIndexFixing(Index1M,$H2922,TRUE,_xll.ohTrigger(RecalcTrigger,Trigger1M)),NA())</f>
        <v>9.0823607555385877E-3</v>
      </c>
      <c r="K2922" s="44">
        <f>IFERROR(_xll.qlIndexFixing(Index3M,H2922,TRUE,_xll.ohTrigger(RecalcTrigger,Trigger3M)),NA())</f>
        <v>9.0545851941371165E-3</v>
      </c>
      <c r="L2922" s="44">
        <f>IFERROR(_xll.qlIndexFixing(Index6M,$H2922,TRUE,_xll.ohTrigger(RecalcTrigger,Trigger6M)),NA())</f>
        <v>1.0300394649015535E-2</v>
      </c>
      <c r="M2922" s="183">
        <f>IFERROR(_xll.qlIndexFixing(Index1Y,$H2922,TRUE,_xll.ohTrigger(RecalcTrigger,Trigger1Y)),NA())</f>
        <v>9.5697928763253011E-3</v>
      </c>
      <c r="N2922" s="182">
        <f>IFERROR(_xll.qlIndexFixing(ONIndex1M,I2922,TRUE,_xll.ohTrigger(RecalcTrigger,Trigger1M)),NA())</f>
        <v>9.0717799073569694E-3</v>
      </c>
      <c r="O2922" s="44">
        <f>IFERROR(_xll.qlIndexFixing(ONIndex3M,I2922,TRUE,_xll.ohTrigger(RecalcTrigger,Trigger3M)),NA())</f>
        <v>9.0219944946845487E-3</v>
      </c>
      <c r="P2922" s="44">
        <f>IFERROR(_xll.qlIndexFixing(ONIndex6M,I2922,TRUE,_xll.ohTrigger(RecalcTrigger,Trigger6M)),NA())</f>
        <v>1.0222136743305299E-2</v>
      </c>
      <c r="Q2922" s="183">
        <f>IFERROR(_xll.qlIndexFixing(ONIndex1Y,I2922,TRUE,_xll.ohTrigger(RecalcTrigger,Trigger1Y)),NA())</f>
        <v>9.4259748749525585E-3</v>
      </c>
    </row>
    <row r="2923" spans="2:17" x14ac:dyDescent="0.2">
      <c r="B2923" s="39" t="s">
        <v>42</v>
      </c>
      <c r="D2923" s="42">
        <f>_xll.qlCalendarAdvance(Calendar,$D2922,B2923,"f",FALSE)</f>
        <v>60009</v>
      </c>
      <c r="E2923" s="177">
        <f>_xll.qlInterestRateIndexValueDate(IndexON,D2923)</f>
        <v>60009</v>
      </c>
      <c r="F2923" s="193">
        <f>IFERROR(_xll.qlIndexFixing(IndexON,D2923,TRUE,_xll.ohTrigger(RecalcTrigger,TriggerON)),NA())</f>
        <v>9.4383417884458254E-3</v>
      </c>
      <c r="H2923" s="42">
        <f>_xll.qlCalendarAdvance(Calendar,$H2922,B2923,"f",FALSE)</f>
        <v>60009</v>
      </c>
      <c r="I2923" s="177">
        <f>_xll.qlInterestRateIndexValueDate(Index1M,$H2923)</f>
        <v>60013</v>
      </c>
      <c r="J2923" s="182">
        <f>IFERROR(_xll.qlIndexFixing(Index1M,$H2923,TRUE,_xll.ohTrigger(RecalcTrigger,Trigger1M)),NA())</f>
        <v>9.0864759289166486E-3</v>
      </c>
      <c r="K2923" s="44">
        <f>IFERROR(_xll.qlIndexFixing(Index3M,H2923,TRUE,_xll.ohTrigger(RecalcTrigger,Trigger3M)),NA())</f>
        <v>9.0583677606898439E-3</v>
      </c>
      <c r="L2923" s="44">
        <f>IFERROR(_xll.qlIndexFixing(Index6M,$H2923,TRUE,_xll.ohTrigger(RecalcTrigger,Trigger6M)),NA())</f>
        <v>1.0304349252405644E-2</v>
      </c>
      <c r="M2923" s="183">
        <f>IFERROR(_xll.qlIndexFixing(Index1Y,$H2923,TRUE,_xll.ohTrigger(RecalcTrigger,Trigger1Y)),NA())</f>
        <v>9.5740927784549994E-3</v>
      </c>
      <c r="N2923" s="182">
        <f>IFERROR(_xll.qlIndexFixing(ONIndex1M,I2923,TRUE,_xll.ohTrigger(RecalcTrigger,Trigger1M)),NA())</f>
        <v>9.0758059398243773E-3</v>
      </c>
      <c r="O2923" s="44">
        <f>IFERROR(_xll.qlIndexFixing(ONIndex3M,I2923,TRUE,_xll.ohTrigger(RecalcTrigger,Trigger3M)),NA())</f>
        <v>9.0254290928104552E-3</v>
      </c>
      <c r="P2923" s="44">
        <f>IFERROR(_xll.qlIndexFixing(ONIndex6M,I2923,TRUE,_xll.ohTrigger(RecalcTrigger,Trigger6M)),NA())</f>
        <v>1.022639577163531E-2</v>
      </c>
      <c r="Q2923" s="183">
        <f>IFERROR(_xll.qlIndexFixing(ONIndex1Y,I2923,TRUE,_xll.ohTrigger(RecalcTrigger,Trigger1Y)),NA())</f>
        <v>9.4289416835913187E-3</v>
      </c>
    </row>
    <row r="2924" spans="2:17" x14ac:dyDescent="0.2">
      <c r="B2924" s="39" t="s">
        <v>42</v>
      </c>
      <c r="D2924" s="42">
        <f>_xll.qlCalendarAdvance(Calendar,$D2923,B2924,"f",FALSE)</f>
        <v>60016</v>
      </c>
      <c r="E2924" s="177">
        <f>_xll.qlInterestRateIndexValueDate(IndexON,D2924)</f>
        <v>60016</v>
      </c>
      <c r="F2924" s="193">
        <f>IFERROR(_xll.qlIndexFixing(IndexON,D2924,TRUE,_xll.ohTrigger(RecalcTrigger,TriggerON)),NA())</f>
        <v>9.4383417884458254E-3</v>
      </c>
      <c r="H2924" s="42">
        <f>_xll.qlCalendarAdvance(Calendar,$H2923,B2924,"f",FALSE)</f>
        <v>60016</v>
      </c>
      <c r="I2924" s="177">
        <f>_xll.qlInterestRateIndexValueDate(Index1M,$H2924)</f>
        <v>60020</v>
      </c>
      <c r="J2924" s="182">
        <f>IFERROR(_xll.qlIndexFixing(Index1M,$H2924,TRUE,_xll.ohTrigger(RecalcTrigger,Trigger1M)),NA())</f>
        <v>9.0906394358372111E-3</v>
      </c>
      <c r="K2924" s="44">
        <f>IFERROR(_xll.qlIndexFixing(Index3M,H2924,TRUE,_xll.ohTrigger(RecalcTrigger,Trigger3M)),NA())</f>
        <v>9.0622058968354534E-3</v>
      </c>
      <c r="L2924" s="44">
        <f>IFERROR(_xll.qlIndexFixing(Index6M,$H2924,TRUE,_xll.ohTrigger(RecalcTrigger,Trigger6M)),NA())</f>
        <v>1.0308277938533976E-2</v>
      </c>
      <c r="M2924" s="183">
        <f>IFERROR(_xll.qlIndexFixing(Index1Y,$H2924,TRUE,_xll.ohTrigger(RecalcTrigger,Trigger1Y)),NA())</f>
        <v>9.5784440347367536E-3</v>
      </c>
      <c r="N2924" s="182">
        <f>IFERROR(_xll.qlIndexFixing(ONIndex1M,I2924,TRUE,_xll.ohTrigger(RecalcTrigger,Trigger1M)),NA())</f>
        <v>9.0802876493079054E-3</v>
      </c>
      <c r="O2924" s="44">
        <f>IFERROR(_xll.qlIndexFixing(ONIndex3M,I2924,TRUE,_xll.ohTrigger(RecalcTrigger,Trigger3M)),NA())</f>
        <v>9.0292833930893934E-3</v>
      </c>
      <c r="P2924" s="44">
        <f>IFERROR(_xll.qlIndexFixing(ONIndex6M,I2924,TRUE,_xll.ohTrigger(RecalcTrigger,Trigger6M)),NA())</f>
        <v>1.023107642849741E-2</v>
      </c>
      <c r="Q2924" s="183">
        <f>IFERROR(_xll.qlIndexFixing(ONIndex1Y,I2924,TRUE,_xll.ohTrigger(RecalcTrigger,Trigger1Y)),NA())</f>
        <v>9.4322985946604376E-3</v>
      </c>
    </row>
    <row r="2925" spans="2:17" x14ac:dyDescent="0.2">
      <c r="B2925" s="39" t="s">
        <v>42</v>
      </c>
      <c r="D2925" s="42">
        <f>_xll.qlCalendarAdvance(Calendar,$D2924,B2925,"f",FALSE)</f>
        <v>60024</v>
      </c>
      <c r="E2925" s="177">
        <f>_xll.qlInterestRateIndexValueDate(IndexON,D2925)</f>
        <v>60024</v>
      </c>
      <c r="F2925" s="193">
        <f>IFERROR(_xll.qlIndexFixing(IndexON,D2925,TRUE,_xll.ohTrigger(RecalcTrigger,TriggerON)),NA())</f>
        <v>9.438589241490547E-3</v>
      </c>
      <c r="H2925" s="42">
        <f>_xll.qlCalendarAdvance(Calendar,$H2924,B2925,"f",FALSE)</f>
        <v>60024</v>
      </c>
      <c r="I2925" s="177">
        <f>_xll.qlInterestRateIndexValueDate(Index1M,$H2925)</f>
        <v>60028</v>
      </c>
      <c r="J2925" s="182">
        <f>IFERROR(_xll.qlIndexFixing(Index1M,$H2925,TRUE,_xll.ohTrigger(RecalcTrigger,Trigger1M)),NA())</f>
        <v>9.0958775894802654E-3</v>
      </c>
      <c r="K2925" s="44">
        <f>IFERROR(_xll.qlIndexFixing(Index3M,H2925,TRUE,_xll.ohTrigger(RecalcTrigger,Trigger3M)),NA())</f>
        <v>9.0670640753598916E-3</v>
      </c>
      <c r="L2925" s="44">
        <f>IFERROR(_xll.qlIndexFixing(Index6M,$H2925,TRUE,_xll.ohTrigger(RecalcTrigger,Trigger6M)),NA())</f>
        <v>1.0313152906474977E-2</v>
      </c>
      <c r="M2925" s="183">
        <f>IFERROR(_xll.qlIndexFixing(Index1Y,$H2925,TRUE,_xll.ohTrigger(RecalcTrigger,Trigger1Y)),NA())</f>
        <v>9.5834798698868386E-3</v>
      </c>
      <c r="N2925" s="182">
        <f>IFERROR(_xll.qlIndexFixing(ONIndex1M,I2925,TRUE,_xll.ohTrigger(RecalcTrigger,Trigger1M)),NA())</f>
        <v>9.0845954751639368E-3</v>
      </c>
      <c r="O2925" s="44">
        <f>IFERROR(_xll.qlIndexFixing(ONIndex3M,I2925,TRUE,_xll.ohTrigger(RecalcTrigger,Trigger3M)),NA())</f>
        <v>9.0329741499495242E-3</v>
      </c>
      <c r="P2925" s="44">
        <f>IFERROR(_xll.qlIndexFixing(ONIndex6M,I2925,TRUE,_xll.ohTrigger(RecalcTrigger,Trigger6M)),NA())</f>
        <v>1.023543753369438E-2</v>
      </c>
      <c r="Q2925" s="183">
        <f>IFERROR(_xll.qlIndexFixing(ONIndex1Y,I2925,TRUE,_xll.ohTrigger(RecalcTrigger,Trigger1Y)),NA())</f>
        <v>9.4354645858096831E-3</v>
      </c>
    </row>
    <row r="2926" spans="2:17" x14ac:dyDescent="0.2">
      <c r="B2926" s="39" t="s">
        <v>42</v>
      </c>
      <c r="D2926" s="42">
        <f>_xll.qlCalendarAdvance(Calendar,$D2925,B2926,"f",FALSE)</f>
        <v>60031</v>
      </c>
      <c r="E2926" s="177">
        <f>_xll.qlInterestRateIndexValueDate(IndexON,D2926)</f>
        <v>60031</v>
      </c>
      <c r="F2926" s="193">
        <f>IFERROR(_xll.qlIndexFixing(IndexON,D2926,TRUE,_xll.ohTrigger(RecalcTrigger,TriggerON)),NA())</f>
        <v>9.4385892414372563E-3</v>
      </c>
      <c r="H2926" s="42">
        <f>_xll.qlCalendarAdvance(Calendar,$H2925,B2926,"f",FALSE)</f>
        <v>60031</v>
      </c>
      <c r="I2926" s="177">
        <f>_xll.qlInterestRateIndexValueDate(Index1M,$H2926)</f>
        <v>60035</v>
      </c>
      <c r="J2926" s="182">
        <f>IFERROR(_xll.qlIndexFixing(Index1M,$H2926,TRUE,_xll.ohTrigger(RecalcTrigger,Trigger1M)),NA())</f>
        <v>9.1001484650611985E-3</v>
      </c>
      <c r="K2926" s="44">
        <f>IFERROR(_xll.qlIndexFixing(Index3M,H2926,TRUE,_xll.ohTrigger(RecalcTrigger,Trigger3M)),NA())</f>
        <v>9.0710256433066214E-3</v>
      </c>
      <c r="L2926" s="44">
        <f>IFERROR(_xll.qlIndexFixing(Index6M,$H2926,TRUE,_xll.ohTrigger(RecalcTrigger,Trigger6M)),NA())</f>
        <v>1.0317024115923197E-2</v>
      </c>
      <c r="M2926" s="183">
        <f>IFERROR(_xll.qlIndexFixing(Index1Y,$H2926,TRUE,_xll.ohTrigger(RecalcTrigger,Trigger1Y)),NA())</f>
        <v>9.5879414022963273E-3</v>
      </c>
      <c r="N2926" s="182">
        <f>IFERROR(_xll.qlIndexFixing(ONIndex1M,I2926,TRUE,_xll.ohTrigger(RecalcTrigger,Trigger1M)),NA())</f>
        <v>9.0887731508093594E-3</v>
      </c>
      <c r="O2926" s="44">
        <f>IFERROR(_xll.qlIndexFixing(ONIndex3M,I2926,TRUE,_xll.ohTrigger(RecalcTrigger,Trigger3M)),NA())</f>
        <v>9.0365817707915852E-3</v>
      </c>
      <c r="P2926" s="44">
        <f>IFERROR(_xll.qlIndexFixing(ONIndex6M,I2926,TRUE,_xll.ohTrigger(RecalcTrigger,Trigger6M)),NA())</f>
        <v>1.0239617372569398E-2</v>
      </c>
      <c r="Q2926" s="183">
        <f>IFERROR(_xll.qlIndexFixing(ONIndex1Y,I2926,TRUE,_xll.ohTrigger(RecalcTrigger,Trigger1Y)),NA())</f>
        <v>9.4385859656043181E-3</v>
      </c>
    </row>
    <row r="2927" spans="2:17" x14ac:dyDescent="0.2">
      <c r="B2927" s="39" t="s">
        <v>42</v>
      </c>
      <c r="D2927" s="42">
        <f>_xll.qlCalendarAdvance(Calendar,$D2926,B2927,"f",FALSE)</f>
        <v>60038</v>
      </c>
      <c r="E2927" s="177">
        <f>_xll.qlInterestRateIndexValueDate(IndexON,D2927)</f>
        <v>60038</v>
      </c>
      <c r="F2927" s="193">
        <f>IFERROR(_xll.qlIndexFixing(IndexON,D2927,TRUE,_xll.ohTrigger(RecalcTrigger,TriggerON)),NA())</f>
        <v>9.438589241490547E-3</v>
      </c>
      <c r="H2927" s="42">
        <f>_xll.qlCalendarAdvance(Calendar,$H2926,B2927,"f",FALSE)</f>
        <v>60038</v>
      </c>
      <c r="I2927" s="177">
        <f>_xll.qlInterestRateIndexValueDate(Index1M,$H2927)</f>
        <v>60042</v>
      </c>
      <c r="J2927" s="182">
        <f>IFERROR(_xll.qlIndexFixing(Index1M,$H2927,TRUE,_xll.ohTrigger(RecalcTrigger,Trigger1M)),NA())</f>
        <v>9.104467886003411E-3</v>
      </c>
      <c r="K2927" s="44">
        <f>IFERROR(_xll.qlIndexFixing(Index3M,H2927,TRUE,_xll.ohTrigger(RecalcTrigger,Trigger3M)),NA())</f>
        <v>9.0750430290923983E-3</v>
      </c>
      <c r="L2927" s="44">
        <f>IFERROR(_xll.qlIndexFixing(Index6M,$H2927,TRUE,_xll.ohTrigger(RecalcTrigger,Trigger6M)),NA())</f>
        <v>1.0320869242058084E-2</v>
      </c>
      <c r="M2927" s="183">
        <f>IFERROR(_xll.qlIndexFixing(Index1Y,$H2927,TRUE,_xll.ohTrigger(RecalcTrigger,Trigger1Y)),NA())</f>
        <v>9.5924545049598572E-3</v>
      </c>
      <c r="N2927" s="182">
        <f>IFERROR(_xll.qlIndexFixing(ONIndex1M,I2927,TRUE,_xll.ohTrigger(RecalcTrigger,Trigger1M)),NA())</f>
        <v>9.0929992120702963E-3</v>
      </c>
      <c r="O2927" s="44">
        <f>IFERROR(_xll.qlIndexFixing(ONIndex3M,I2927,TRUE,_xll.ohTrigger(RecalcTrigger,Trigger3M)),NA())</f>
        <v>9.0402446029091976E-3</v>
      </c>
      <c r="P2927" s="44">
        <f>IFERROR(_xll.qlIndexFixing(ONIndex6M,I2927,TRUE,_xll.ohTrigger(RecalcTrigger,Trigger6M)),NA())</f>
        <v>1.0243771908964305E-2</v>
      </c>
      <c r="Q2927" s="183">
        <f>IFERROR(_xll.qlIndexFixing(ONIndex1Y,I2927,TRUE,_xll.ohTrigger(RecalcTrigger,Trigger1Y)),NA())</f>
        <v>9.4417566665061514E-3</v>
      </c>
    </row>
    <row r="2928" spans="2:17" x14ac:dyDescent="0.2">
      <c r="B2928" s="39" t="s">
        <v>42</v>
      </c>
      <c r="D2928" s="42">
        <f>_xll.qlCalendarAdvance(Calendar,$D2927,B2928,"f",FALSE)</f>
        <v>60045</v>
      </c>
      <c r="E2928" s="177">
        <f>_xll.qlInterestRateIndexValueDate(IndexON,D2928)</f>
        <v>60045</v>
      </c>
      <c r="F2928" s="193">
        <f>IFERROR(_xll.qlIndexFixing(IndexON,D2928,TRUE,_xll.ohTrigger(RecalcTrigger,TriggerON)),NA())</f>
        <v>9.438589241490547E-3</v>
      </c>
      <c r="H2928" s="42">
        <f>_xll.qlCalendarAdvance(Calendar,$H2927,B2928,"f",FALSE)</f>
        <v>60045</v>
      </c>
      <c r="I2928" s="177">
        <f>_xll.qlInterestRateIndexValueDate(Index1M,$H2928)</f>
        <v>60049</v>
      </c>
      <c r="J2928" s="182">
        <f>IFERROR(_xll.qlIndexFixing(Index1M,$H2928,TRUE,_xll.ohTrigger(RecalcTrigger,Trigger1M)),NA())</f>
        <v>9.1088359178132135E-3</v>
      </c>
      <c r="K2928" s="44">
        <f>IFERROR(_xll.qlIndexFixing(Index3M,H2928,TRUE,_xll.ohTrigger(RecalcTrigger,Trigger3M)),NA())</f>
        <v>9.0791163095044931E-3</v>
      </c>
      <c r="L2928" s="44">
        <f>IFERROR(_xll.qlIndexFixing(Index6M,$H2928,TRUE,_xll.ohTrigger(RecalcTrigger,Trigger6M)),NA())</f>
        <v>1.0324688233436435E-2</v>
      </c>
      <c r="M2928" s="183">
        <f>IFERROR(_xll.qlIndexFixing(Index1Y,$H2928,TRUE,_xll.ohTrigger(RecalcTrigger,Trigger1Y)),NA())</f>
        <v>9.5970192466555051E-3</v>
      </c>
      <c r="N2928" s="182">
        <f>IFERROR(_xll.qlIndexFixing(ONIndex1M,I2928,TRUE,_xll.ohTrigger(RecalcTrigger,Trigger1M)),NA())</f>
        <v>9.0972737241745705E-3</v>
      </c>
      <c r="O2928" s="44">
        <f>IFERROR(_xll.qlIndexFixing(ONIndex3M,I2928,TRUE,_xll.ohTrigger(RecalcTrigger,Trigger3M)),NA())</f>
        <v>9.0439627225613606E-3</v>
      </c>
      <c r="P2928" s="44">
        <f>IFERROR(_xll.qlIndexFixing(ONIndex6M,I2928,TRUE,_xll.ohTrigger(RecalcTrigger,Trigger6M)),NA())</f>
        <v>1.0247901092039768E-2</v>
      </c>
      <c r="Q2928" s="183">
        <f>IFERROR(_xll.qlIndexFixing(ONIndex1Y,I2928,TRUE,_xll.ohTrigger(RecalcTrigger,Trigger1Y)),NA())</f>
        <v>9.4449767563009601E-3</v>
      </c>
    </row>
    <row r="2929" spans="2:17" x14ac:dyDescent="0.2">
      <c r="B2929" s="39" t="s">
        <v>42</v>
      </c>
      <c r="D2929" s="42">
        <f>_xll.qlCalendarAdvance(Calendar,$D2928,B2929,"f",FALSE)</f>
        <v>60052</v>
      </c>
      <c r="E2929" s="177">
        <f>_xll.qlInterestRateIndexValueDate(IndexON,D2929)</f>
        <v>60052</v>
      </c>
      <c r="F2929" s="193">
        <f>IFERROR(_xll.qlIndexFixing(IndexON,D2929,TRUE,_xll.ohTrigger(RecalcTrigger,TriggerON)),NA())</f>
        <v>9.4385892414639017E-3</v>
      </c>
      <c r="H2929" s="42">
        <f>_xll.qlCalendarAdvance(Calendar,$H2928,B2929,"f",FALSE)</f>
        <v>60052</v>
      </c>
      <c r="I2929" s="177">
        <f>_xll.qlInterestRateIndexValueDate(Index1M,$H2929)</f>
        <v>60056</v>
      </c>
      <c r="J2929" s="182">
        <f>IFERROR(_xll.qlIndexFixing(Index1M,$H2929,TRUE,_xll.ohTrigger(RecalcTrigger,Trigger1M)),NA())</f>
        <v>9.112817693323727E-3</v>
      </c>
      <c r="K2929" s="44">
        <f>IFERROR(_xll.qlIndexFixing(Index3M,H2929,TRUE,_xll.ohTrigger(RecalcTrigger,Trigger3M)),NA())</f>
        <v>9.0832455613371298E-3</v>
      </c>
      <c r="L2929" s="44">
        <f>IFERROR(_xll.qlIndexFixing(Index6M,$H2929,TRUE,_xll.ohTrigger(RecalcTrigger,Trigger6M)),NA())</f>
        <v>1.0328071288419862E-2</v>
      </c>
      <c r="M2929" s="183">
        <f>IFERROR(_xll.qlIndexFixing(Index1Y,$H2929,TRUE,_xll.ohTrigger(RecalcTrigger,Trigger1Y)),NA())</f>
        <v>9.6016356961718622E-3</v>
      </c>
      <c r="N2929" s="182">
        <f>IFERROR(_xll.qlIndexFixing(ONIndex1M,I2929,TRUE,_xll.ohTrigger(RecalcTrigger,Trigger1M)),NA())</f>
        <v>9.1015967529095576E-3</v>
      </c>
      <c r="O2929" s="44">
        <f>IFERROR(_xll.qlIndexFixing(ONIndex3M,I2929,TRUE,_xll.ohTrigger(RecalcTrigger,Trigger3M)),NA())</f>
        <v>9.0477362061669453E-3</v>
      </c>
      <c r="P2929" s="44">
        <f>IFERROR(_xll.qlIndexFixing(ONIndex6M,I2929,TRUE,_xll.ohTrigger(RecalcTrigger,Trigger6M)),NA())</f>
        <v>1.0252004870636711E-2</v>
      </c>
      <c r="Q2929" s="183">
        <f>IFERROR(_xll.qlIndexFixing(ONIndex1Y,I2929,TRUE,_xll.ohTrigger(RecalcTrigger,Trigger1Y)),NA())</f>
        <v>9.4482463023748409E-3</v>
      </c>
    </row>
    <row r="2930" spans="2:17" x14ac:dyDescent="0.2">
      <c r="B2930" s="39" t="s">
        <v>42</v>
      </c>
      <c r="D2930" s="42">
        <f>_xll.qlCalendarAdvance(Calendar,$D2929,B2930,"f",FALSE)</f>
        <v>60059</v>
      </c>
      <c r="E2930" s="177">
        <f>_xll.qlInterestRateIndexValueDate(IndexON,D2930)</f>
        <v>60059</v>
      </c>
      <c r="F2930" s="193">
        <f>IFERROR(_xll.qlIndexFixing(IndexON,D2930,TRUE,_xll.ohTrigger(RecalcTrigger,TriggerON)),NA())</f>
        <v>9.438589241490547E-3</v>
      </c>
      <c r="H2930" s="42">
        <f>_xll.qlCalendarAdvance(Calendar,$H2929,B2930,"f",FALSE)</f>
        <v>60059</v>
      </c>
      <c r="I2930" s="177">
        <f>_xll.qlInterestRateIndexValueDate(Index1M,$H2930)</f>
        <v>60063</v>
      </c>
      <c r="J2930" s="182">
        <f>IFERROR(_xll.qlIndexFixing(Index1M,$H2930,TRUE,_xll.ohTrigger(RecalcTrigger,Trigger1M)),NA())</f>
        <v>9.1172795433305254E-3</v>
      </c>
      <c r="K2930" s="44">
        <f>IFERROR(_xll.qlIndexFixing(Index3M,H2930,TRUE,_xll.ohTrigger(RecalcTrigger,Trigger3M)),NA())</f>
        <v>9.087430861385401E-3</v>
      </c>
      <c r="L2930" s="44">
        <f>IFERROR(_xll.qlIndexFixing(Index6M,$H2930,TRUE,_xll.ohTrigger(RecalcTrigger,Trigger6M)),NA())</f>
        <v>1.0331839639956687E-2</v>
      </c>
      <c r="M2930" s="183">
        <f>IFERROR(_xll.qlIndexFixing(Index1Y,$H2930,TRUE,_xll.ohTrigger(RecalcTrigger,Trigger1Y)),NA())</f>
        <v>9.6063039223056243E-3</v>
      </c>
      <c r="N2930" s="182">
        <f>IFERROR(_xll.qlIndexFixing(ONIndex1M,I2930,TRUE,_xll.ohTrigger(RecalcTrigger,Trigger1M)),NA())</f>
        <v>9.1059683631833366E-3</v>
      </c>
      <c r="O2930" s="44">
        <f>IFERROR(_xll.qlIndexFixing(ONIndex3M,I2930,TRUE,_xll.ohTrigger(RecalcTrigger,Trigger3M)),NA())</f>
        <v>9.051565130144823E-3</v>
      </c>
      <c r="P2930" s="44">
        <f>IFERROR(_xll.qlIndexFixing(ONIndex6M,I2930,TRUE,_xll.ohTrigger(RecalcTrigger,Trigger6M)),NA())</f>
        <v>1.0256083193915799E-2</v>
      </c>
      <c r="Q2930" s="183">
        <f>IFERROR(_xll.qlIndexFixing(ONIndex1Y,I2930,TRUE,_xll.ohTrigger(RecalcTrigger,Trigger1Y)),NA())</f>
        <v>9.4515653720339543E-3</v>
      </c>
    </row>
    <row r="2931" spans="2:17" x14ac:dyDescent="0.2">
      <c r="B2931" s="39" t="s">
        <v>42</v>
      </c>
      <c r="D2931" s="42">
        <f>_xll.qlCalendarAdvance(Calendar,$D2930,B2931,"f",FALSE)</f>
        <v>60066</v>
      </c>
      <c r="E2931" s="177">
        <f>_xll.qlInterestRateIndexValueDate(IndexON,D2931)</f>
        <v>60066</v>
      </c>
      <c r="F2931" s="193">
        <f>IFERROR(_xll.qlIndexFixing(IndexON,D2931,TRUE,_xll.ohTrigger(RecalcTrigger,TriggerON)),NA())</f>
        <v>9.438589241490547E-3</v>
      </c>
      <c r="H2931" s="42">
        <f>_xll.qlCalendarAdvance(Calendar,$H2930,B2931,"f",FALSE)</f>
        <v>60066</v>
      </c>
      <c r="I2931" s="177">
        <f>_xll.qlInterestRateIndexValueDate(Index1M,$H2931)</f>
        <v>60070</v>
      </c>
      <c r="J2931" s="182">
        <f>IFERROR(_xll.qlIndexFixing(Index1M,$H2931,TRUE,_xll.ohTrigger(RecalcTrigger,Trigger1M)),NA())</f>
        <v>9.1217901947562297E-3</v>
      </c>
      <c r="K2931" s="44">
        <f>IFERROR(_xll.qlIndexFixing(Index3M,H2931,TRUE,_xll.ohTrigger(RecalcTrigger,Trigger3M)),NA())</f>
        <v>9.0916722864487418E-3</v>
      </c>
      <c r="L2931" s="44">
        <f>IFERROR(_xll.qlIndexFixing(Index6M,$H2931,TRUE,_xll.ohTrigger(RecalcTrigger,Trigger6M)),NA())</f>
        <v>1.0335581706801059E-2</v>
      </c>
      <c r="M2931" s="183">
        <f>IFERROR(_xll.qlIndexFixing(Index1Y,$H2931,TRUE,_xll.ohTrigger(RecalcTrigger,Trigger1Y)),NA())</f>
        <v>9.6110239938637793E-3</v>
      </c>
      <c r="N2931" s="182">
        <f>IFERROR(_xll.qlIndexFixing(ONIndex1M,I2931,TRUE,_xll.ohTrigger(RecalcTrigger,Trigger1M)),NA())</f>
        <v>9.1103886207832829E-3</v>
      </c>
      <c r="O2931" s="44">
        <f>IFERROR(_xll.qlIndexFixing(ONIndex3M,I2931,TRUE,_xll.ohTrigger(RecalcTrigger,Trigger3M)),NA())</f>
        <v>9.055449571073737E-3</v>
      </c>
      <c r="P2931" s="44">
        <f>IFERROR(_xll.qlIndexFixing(ONIndex6M,I2931,TRUE,_xll.ohTrigger(RecalcTrigger,Trigger6M)),NA())</f>
        <v>1.0260136010558085E-2</v>
      </c>
      <c r="Q2931" s="183">
        <f>IFERROR(_xll.qlIndexFixing(ONIndex1Y,I2931,TRUE,_xll.ohTrigger(RecalcTrigger,Trigger1Y)),NA())</f>
        <v>9.4549340327443332E-3</v>
      </c>
    </row>
    <row r="2932" spans="2:17" x14ac:dyDescent="0.2">
      <c r="B2932" s="39" t="s">
        <v>42</v>
      </c>
      <c r="D2932" s="42">
        <f>_xll.qlCalendarAdvance(Calendar,$D2931,B2932,"f",FALSE)</f>
        <v>60073</v>
      </c>
      <c r="E2932" s="177">
        <f>_xll.qlInterestRateIndexValueDate(IndexON,D2932)</f>
        <v>60073</v>
      </c>
      <c r="F2932" s="193">
        <f>IFERROR(_xll.qlIndexFixing(IndexON,D2932,TRUE,_xll.ohTrigger(RecalcTrigger,TriggerON)),NA())</f>
        <v>9.4385892414639017E-3</v>
      </c>
      <c r="H2932" s="42">
        <f>_xll.qlCalendarAdvance(Calendar,$H2931,B2932,"f",FALSE)</f>
        <v>60073</v>
      </c>
      <c r="I2932" s="177">
        <f>_xll.qlInterestRateIndexValueDate(Index1M,$H2932)</f>
        <v>60077</v>
      </c>
      <c r="J2932" s="182">
        <f>IFERROR(_xll.qlIndexFixing(Index1M,$H2932,TRUE,_xll.ohTrigger(RecalcTrigger,Trigger1M)),NA())</f>
        <v>9.1263497131111038E-3</v>
      </c>
      <c r="K2932" s="44">
        <f>IFERROR(_xll.qlIndexFixing(Index3M,H2932,TRUE,_xll.ohTrigger(RecalcTrigger,Trigger3M)),NA())</f>
        <v>9.0959699133248521E-3</v>
      </c>
      <c r="L2932" s="44">
        <f>IFERROR(_xll.qlIndexFixing(Index6M,$H2932,TRUE,_xll.ohTrigger(RecalcTrigger,Trigger6M)),NA())</f>
        <v>1.0339297437514338E-2</v>
      </c>
      <c r="M2932" s="183">
        <f>IFERROR(_xll.qlIndexFixing(Index1Y,$H2932,TRUE,_xll.ohTrigger(RecalcTrigger,Trigger1Y)),NA())</f>
        <v>9.6157959796620718E-3</v>
      </c>
      <c r="N2932" s="182">
        <f>IFERROR(_xll.qlIndexFixing(ONIndex1M,I2932,TRUE,_xll.ohTrigger(RecalcTrigger,Trigger1M)),NA())</f>
        <v>9.1148575909372198E-3</v>
      </c>
      <c r="O2932" s="44">
        <f>IFERROR(_xll.qlIndexFixing(ONIndex3M,I2932,TRUE,_xll.ohTrigger(RecalcTrigger,Trigger3M)),NA())</f>
        <v>9.0593896053725587E-3</v>
      </c>
      <c r="P2932" s="44">
        <f>IFERROR(_xll.qlIndexFixing(ONIndex6M,I2932,TRUE,_xll.ohTrigger(RecalcTrigger,Trigger6M)),NA())</f>
        <v>1.0264163269964044E-2</v>
      </c>
      <c r="Q2932" s="183">
        <f>IFERROR(_xll.qlIndexFixing(ONIndex1Y,I2932,TRUE,_xll.ohTrigger(RecalcTrigger,Trigger1Y)),NA())</f>
        <v>9.4583523520519464E-3</v>
      </c>
    </row>
    <row r="2933" spans="2:17" x14ac:dyDescent="0.2">
      <c r="B2933" s="39" t="s">
        <v>42</v>
      </c>
      <c r="D2933" s="42">
        <f>_xll.qlCalendarAdvance(Calendar,$D2932,B2933,"f",FALSE)</f>
        <v>60080</v>
      </c>
      <c r="E2933" s="177">
        <f>_xll.qlInterestRateIndexValueDate(IndexON,D2933)</f>
        <v>60080</v>
      </c>
      <c r="F2933" s="193">
        <f>IFERROR(_xll.qlIndexFixing(IndexON,D2933,TRUE,_xll.ohTrigger(RecalcTrigger,TriggerON)),NA())</f>
        <v>9.4385892414639017E-3</v>
      </c>
      <c r="H2933" s="42">
        <f>_xll.qlCalendarAdvance(Calendar,$H2932,B2933,"f",FALSE)</f>
        <v>60080</v>
      </c>
      <c r="I2933" s="177">
        <f>_xll.qlInterestRateIndexValueDate(Index1M,$H2933)</f>
        <v>60084</v>
      </c>
      <c r="J2933" s="182">
        <f>IFERROR(_xll.qlIndexFixing(Index1M,$H2933,TRUE,_xll.ohTrigger(RecalcTrigger,Trigger1M)),NA())</f>
        <v>9.1314075326639592E-3</v>
      </c>
      <c r="K2933" s="44">
        <f>IFERROR(_xll.qlIndexFixing(Index3M,H2933,TRUE,_xll.ohTrigger(RecalcTrigger,Trigger3M)),NA())</f>
        <v>9.1003238188218562E-3</v>
      </c>
      <c r="L2933" s="44">
        <f>IFERROR(_xll.qlIndexFixing(Index6M,$H2933,TRUE,_xll.ohTrigger(RecalcTrigger,Trigger6M)),NA())</f>
        <v>1.034379179162502E-2</v>
      </c>
      <c r="M2933" s="183">
        <f>IFERROR(_xll.qlIndexFixing(Index1Y,$H2933,TRUE,_xll.ohTrigger(RecalcTrigger,Trigger1Y)),NA())</f>
        <v>9.6206199485263273E-3</v>
      </c>
      <c r="N2933" s="182">
        <f>IFERROR(_xll.qlIndexFixing(ONIndex1M,I2933,TRUE,_xll.ohTrigger(RecalcTrigger,Trigger1M)),NA())</f>
        <v>9.1193753391927146E-3</v>
      </c>
      <c r="O2933" s="44">
        <f>IFERROR(_xll.qlIndexFixing(ONIndex3M,I2933,TRUE,_xll.ohTrigger(RecalcTrigger,Trigger3M)),NA())</f>
        <v>9.063385309300287E-3</v>
      </c>
      <c r="P2933" s="44">
        <f>IFERROR(_xll.qlIndexFixing(ONIndex6M,I2933,TRUE,_xll.ohTrigger(RecalcTrigger,Trigger6M)),NA())</f>
        <v>1.026816492073479E-2</v>
      </c>
      <c r="Q2933" s="183">
        <f>IFERROR(_xll.qlIndexFixing(ONIndex1Y,I2933,TRUE,_xll.ohTrigger(RecalcTrigger,Trigger1Y)),NA())</f>
        <v>9.4618203971030823E-3</v>
      </c>
    </row>
    <row r="2934" spans="2:17" x14ac:dyDescent="0.2">
      <c r="B2934" s="39" t="s">
        <v>42</v>
      </c>
      <c r="D2934" s="42">
        <f>_xll.qlCalendarAdvance(Calendar,$D2933,B2934,"f",FALSE)</f>
        <v>60087</v>
      </c>
      <c r="E2934" s="177">
        <f>_xll.qlInterestRateIndexValueDate(IndexON,D2934)</f>
        <v>60087</v>
      </c>
      <c r="F2934" s="193">
        <f>IFERROR(_xll.qlIndexFixing(IndexON,D2934,TRUE,_xll.ohTrigger(RecalcTrigger,TriggerON)),NA())</f>
        <v>9.438589241490547E-3</v>
      </c>
      <c r="H2934" s="42">
        <f>_xll.qlCalendarAdvance(Calendar,$H2933,B2934,"f",FALSE)</f>
        <v>60087</v>
      </c>
      <c r="I2934" s="177">
        <f>_xll.qlInterestRateIndexValueDate(Index1M,$H2934)</f>
        <v>60091</v>
      </c>
      <c r="J2934" s="182">
        <f>IFERROR(_xll.qlIndexFixing(Index1M,$H2934,TRUE,_xll.ohTrigger(RecalcTrigger,Trigger1M)),NA())</f>
        <v>9.1360686053556447E-3</v>
      </c>
      <c r="K2934" s="44">
        <f>IFERROR(_xll.qlIndexFixing(Index3M,H2934,TRUE,_xll.ohTrigger(RecalcTrigger,Trigger3M)),NA())</f>
        <v>9.1047340797417962E-3</v>
      </c>
      <c r="L2934" s="44">
        <f>IFERROR(_xll.qlIndexFixing(Index6M,$H2934,TRUE,_xll.ohTrigger(RecalcTrigger,Trigger6M)),NA())</f>
        <v>1.0347050471121505E-2</v>
      </c>
      <c r="M2934" s="183">
        <f>IFERROR(_xll.qlIndexFixing(Index1Y,$H2934,TRUE,_xll.ohTrigger(RecalcTrigger,Trigger1Y)),NA())</f>
        <v>9.6254959692911261E-3</v>
      </c>
      <c r="N2934" s="182">
        <f>IFERROR(_xll.qlIndexFixing(ONIndex1M,I2934,TRUE,_xll.ohTrigger(RecalcTrigger,Trigger1M)),NA())</f>
        <v>9.1239419307775904E-3</v>
      </c>
      <c r="O2934" s="44">
        <f>IFERROR(_xll.qlIndexFixing(ONIndex3M,I2934,TRUE,_xll.ohTrigger(RecalcTrigger,Trigger3M)),NA())</f>
        <v>9.0674367595156014E-3</v>
      </c>
      <c r="P2934" s="44">
        <f>IFERROR(_xll.qlIndexFixing(ONIndex6M,I2934,TRUE,_xll.ohTrigger(RecalcTrigger,Trigger6M)),NA())</f>
        <v>1.0272140912030991E-2</v>
      </c>
      <c r="Q2934" s="183">
        <f>IFERROR(_xll.qlIndexFixing(ONIndex1Y,I2934,TRUE,_xll.ohTrigger(RecalcTrigger,Trigger1Y)),NA())</f>
        <v>9.4653382355236459E-3</v>
      </c>
    </row>
    <row r="2935" spans="2:17" x14ac:dyDescent="0.2">
      <c r="B2935" s="39" t="s">
        <v>42</v>
      </c>
      <c r="D2935" s="42">
        <f>_xll.qlCalendarAdvance(Calendar,$D2934,B2935,"f",FALSE)</f>
        <v>60094</v>
      </c>
      <c r="E2935" s="177">
        <f>_xll.qlInterestRateIndexValueDate(IndexON,D2935)</f>
        <v>60094</v>
      </c>
      <c r="F2935" s="193">
        <f>IFERROR(_xll.qlIndexFixing(IndexON,D2935,TRUE,_xll.ohTrigger(RecalcTrigger,TriggerON)),NA())</f>
        <v>9.4385892414639017E-3</v>
      </c>
      <c r="H2935" s="42">
        <f>_xll.qlCalendarAdvance(Calendar,$H2934,B2935,"f",FALSE)</f>
        <v>60094</v>
      </c>
      <c r="I2935" s="177">
        <f>_xll.qlInterestRateIndexValueDate(Index1M,$H2935)</f>
        <v>60098</v>
      </c>
      <c r="J2935" s="182">
        <f>IFERROR(_xll.qlIndexFixing(Index1M,$H2935,TRUE,_xll.ohTrigger(RecalcTrigger,Trigger1M)),NA())</f>
        <v>9.140778747482297E-3</v>
      </c>
      <c r="K2935" s="44">
        <f>IFERROR(_xll.qlIndexFixing(Index3M,H2935,TRUE,_xll.ohTrigger(RecalcTrigger,Trigger3M)),NA())</f>
        <v>9.1092007728980125E-3</v>
      </c>
      <c r="L2935" s="44">
        <f>IFERROR(_xll.qlIndexFixing(Index6M,$H2935,TRUE,_xll.ohTrigger(RecalcTrigger,Trigger6M)),NA())</f>
        <v>1.035068507886845E-2</v>
      </c>
      <c r="M2935" s="183">
        <f>IFERROR(_xll.qlIndexFixing(Index1Y,$H2935,TRUE,_xll.ohTrigger(RecalcTrigger,Trigger1Y)),NA())</f>
        <v>9.6304241108004663E-3</v>
      </c>
      <c r="N2935" s="182">
        <f>IFERROR(_xll.qlIndexFixing(ONIndex1M,I2935,TRUE,_xll.ohTrigger(RecalcTrigger,Trigger1M)),NA())</f>
        <v>9.1285574311594786E-3</v>
      </c>
      <c r="O2935" s="44">
        <f>IFERROR(_xll.qlIndexFixing(ONIndex3M,I2935,TRUE,_xll.ohTrigger(RecalcTrigger,Trigger3M)),NA())</f>
        <v>9.0715440321975649E-3</v>
      </c>
      <c r="P2935" s="44">
        <f>IFERROR(_xll.qlIndexFixing(ONIndex6M,I2935,TRUE,_xll.ohTrigger(RecalcTrigger,Trigger6M)),NA())</f>
        <v>1.0276091192773507E-2</v>
      </c>
      <c r="Q2935" s="183">
        <f>IFERROR(_xll.qlIndexFixing(ONIndex1Y,I2935,TRUE,_xll.ohTrigger(RecalcTrigger,Trigger1Y)),NA())</f>
        <v>9.468905934699734E-3</v>
      </c>
    </row>
    <row r="2936" spans="2:17" x14ac:dyDescent="0.2">
      <c r="B2936" s="39" t="s">
        <v>42</v>
      </c>
      <c r="D2936" s="42">
        <f>_xll.qlCalendarAdvance(Calendar,$D2935,B2936,"f",FALSE)</f>
        <v>60101</v>
      </c>
      <c r="E2936" s="177">
        <f>_xll.qlInterestRateIndexValueDate(IndexON,D2936)</f>
        <v>60101</v>
      </c>
      <c r="F2936" s="193">
        <f>IFERROR(_xll.qlIndexFixing(IndexON,D2936,TRUE,_xll.ohTrigger(RecalcTrigger,TriggerON)),NA())</f>
        <v>9.4385892414639017E-3</v>
      </c>
      <c r="H2936" s="42">
        <f>_xll.qlCalendarAdvance(Calendar,$H2935,B2936,"f",FALSE)</f>
        <v>60101</v>
      </c>
      <c r="I2936" s="177">
        <f>_xll.qlInterestRateIndexValueDate(Index1M,$H2936)</f>
        <v>60105</v>
      </c>
      <c r="J2936" s="182">
        <f>IFERROR(_xll.qlIndexFixing(Index1M,$H2936,TRUE,_xll.ohTrigger(RecalcTrigger,Trigger1M)),NA())</f>
        <v>9.145538024555382E-3</v>
      </c>
      <c r="K2936" s="44">
        <f>IFERROR(_xll.qlIndexFixing(Index3M,H2936,TRUE,_xll.ohTrigger(RecalcTrigger,Trigger3M)),NA())</f>
        <v>9.1137239750994983E-3</v>
      </c>
      <c r="L2936" s="44">
        <f>IFERROR(_xll.qlIndexFixing(Index6M,$H2936,TRUE,_xll.ohTrigger(RecalcTrigger,Trigger6M)),NA())</f>
        <v>1.0354293140341956E-2</v>
      </c>
      <c r="M2936" s="183">
        <f>IFERROR(_xll.qlIndexFixing(Index1Y,$H2936,TRUE,_xll.ohTrigger(RecalcTrigger,Trigger1Y)),NA())</f>
        <v>9.6354044419086418E-3</v>
      </c>
      <c r="N2936" s="182">
        <f>IFERROR(_xll.qlIndexFixing(ONIndex1M,I2936,TRUE,_xll.ohTrigger(RecalcTrigger,Trigger1M)),NA())</f>
        <v>9.1332219058060105E-3</v>
      </c>
      <c r="O2936" s="44">
        <f>IFERROR(_xll.qlIndexFixing(ONIndex3M,I2936,TRUE,_xll.ohTrigger(RecalcTrigger,Trigger3M)),NA())</f>
        <v>9.075707204084793E-3</v>
      </c>
      <c r="P2936" s="44">
        <f>IFERROR(_xll.qlIndexFixing(ONIndex6M,I2936,TRUE,_xll.ohTrigger(RecalcTrigger,Trigger6M)),NA())</f>
        <v>1.0280015711883195E-2</v>
      </c>
      <c r="Q2936" s="183">
        <f>IFERROR(_xll.qlIndexFixing(ONIndex1Y,I2936,TRUE,_xll.ohTrigger(RecalcTrigger,Trigger1Y)),NA())</f>
        <v>9.4725235620973791E-3</v>
      </c>
    </row>
    <row r="2937" spans="2:17" x14ac:dyDescent="0.2">
      <c r="B2937" s="39" t="s">
        <v>42</v>
      </c>
      <c r="D2937" s="42">
        <f>_xll.qlCalendarAdvance(Calendar,$D2936,B2937,"f",FALSE)</f>
        <v>60108</v>
      </c>
      <c r="E2937" s="177">
        <f>_xll.qlInterestRateIndexValueDate(IndexON,D2937)</f>
        <v>60108</v>
      </c>
      <c r="F2937" s="193">
        <f>IFERROR(_xll.qlIndexFixing(IndexON,D2937,TRUE,_xll.ohTrigger(RecalcTrigger,TriggerON)),NA())</f>
        <v>9.4385892414639017E-3</v>
      </c>
      <c r="H2937" s="42">
        <f>_xll.qlCalendarAdvance(Calendar,$H2936,B2937,"f",FALSE)</f>
        <v>60108</v>
      </c>
      <c r="I2937" s="177">
        <f>_xll.qlInterestRateIndexValueDate(Index1M,$H2937)</f>
        <v>60112</v>
      </c>
      <c r="J2937" s="182">
        <f>IFERROR(_xll.qlIndexFixing(Index1M,$H2937,TRUE,_xll.ohTrigger(RecalcTrigger,Trigger1M)),NA())</f>
        <v>9.1503465020837914E-3</v>
      </c>
      <c r="K2937" s="44">
        <f>IFERROR(_xll.qlIndexFixing(Index3M,H2937,TRUE,_xll.ohTrigger(RecalcTrigger,Trigger3M)),NA())</f>
        <v>9.1183037631621978E-3</v>
      </c>
      <c r="L2937" s="44">
        <f>IFERROR(_xll.qlIndexFixing(Index6M,$H2937,TRUE,_xll.ohTrigger(RecalcTrigger,Trigger6M)),NA())</f>
        <v>1.0357874604107078E-2</v>
      </c>
      <c r="M2937" s="183">
        <f>IFERROR(_xll.qlIndexFixing(Index1Y,$H2937,TRUE,_xll.ohTrigger(RecalcTrigger,Trigger1Y)),NA())</f>
        <v>9.6404370314793607E-3</v>
      </c>
      <c r="N2937" s="182">
        <f>IFERROR(_xll.qlIndexFixing(ONIndex1M,I2937,TRUE,_xll.ohTrigger(RecalcTrigger,Trigger1M)),NA())</f>
        <v>9.1379354200249452E-3</v>
      </c>
      <c r="O2937" s="44">
        <f>IFERROR(_xll.qlIndexFixing(ONIndex3M,I2937,TRUE,_xll.ohTrigger(RecalcTrigger,Trigger3M)),NA())</f>
        <v>9.079926351596157E-3</v>
      </c>
      <c r="P2937" s="44">
        <f>IFERROR(_xll.qlIndexFixing(ONIndex6M,I2937,TRUE,_xll.ohTrigger(RecalcTrigger,Trigger6M)),NA())</f>
        <v>1.0283914418520723E-2</v>
      </c>
      <c r="Q2937" s="183">
        <f>IFERROR(_xll.qlIndexFixing(ONIndex1Y,I2937,TRUE,_xll.ohTrigger(RecalcTrigger,Trigger1Y)),NA())</f>
        <v>9.476191185022742E-3</v>
      </c>
    </row>
    <row r="2938" spans="2:17" x14ac:dyDescent="0.2">
      <c r="B2938" s="39" t="s">
        <v>42</v>
      </c>
      <c r="D2938" s="42">
        <f>_xll.qlCalendarAdvance(Calendar,$D2937,B2938,"f",FALSE)</f>
        <v>60115</v>
      </c>
      <c r="E2938" s="177">
        <f>_xll.qlInterestRateIndexValueDate(IndexON,D2938)</f>
        <v>60115</v>
      </c>
      <c r="F2938" s="193">
        <f>IFERROR(_xll.qlIndexFixing(IndexON,D2938,TRUE,_xll.ohTrigger(RecalcTrigger,TriggerON)),NA())</f>
        <v>9.4385892414639017E-3</v>
      </c>
      <c r="H2938" s="42">
        <f>_xll.qlCalendarAdvance(Calendar,$H2937,B2938,"f",FALSE)</f>
        <v>60115</v>
      </c>
      <c r="I2938" s="177">
        <f>_xll.qlInterestRateIndexValueDate(Index1M,$H2938)</f>
        <v>60119</v>
      </c>
      <c r="J2938" s="182">
        <f>IFERROR(_xll.qlIndexFixing(Index1M,$H2938,TRUE,_xll.ohTrigger(RecalcTrigger,Trigger1M)),NA())</f>
        <v>9.1552042455815691E-3</v>
      </c>
      <c r="K2938" s="44">
        <f>IFERROR(_xll.qlIndexFixing(Index3M,H2938,TRUE,_xll.ohTrigger(RecalcTrigger,Trigger3M)),NA())</f>
        <v>9.1229402139046626E-3</v>
      </c>
      <c r="L2938" s="44">
        <f>IFERROR(_xll.qlIndexFixing(Index6M,$H2938,TRUE,_xll.ohTrigger(RecalcTrigger,Trigger6M)),NA())</f>
        <v>1.0361429418725398E-2</v>
      </c>
      <c r="M2938" s="183">
        <f>IFERROR(_xll.qlIndexFixing(Index1Y,$H2938,TRUE,_xll.ohTrigger(RecalcTrigger,Trigger1Y)),NA())</f>
        <v>9.6455219483850933E-3</v>
      </c>
      <c r="N2938" s="182">
        <f>IFERROR(_xll.qlIndexFixing(ONIndex1M,I2938,TRUE,_xll.ohTrigger(RecalcTrigger,Trigger1M)),NA())</f>
        <v>9.1426980392839141E-3</v>
      </c>
      <c r="O2938" s="44">
        <f>IFERROR(_xll.qlIndexFixing(ONIndex3M,I2938,TRUE,_xll.ohTrigger(RecalcTrigger,Trigger3M)),NA())</f>
        <v>9.084201550990656E-3</v>
      </c>
      <c r="P2938" s="44">
        <f>IFERROR(_xll.qlIndexFixing(ONIndex6M,I2938,TRUE,_xll.ohTrigger(RecalcTrigger,Trigger6M)),NA())</f>
        <v>1.0287787261367143E-2</v>
      </c>
      <c r="Q2938" s="183">
        <f>IFERROR(_xll.qlIndexFixing(ONIndex1Y,I2938,TRUE,_xll.ohTrigger(RecalcTrigger,Trigger1Y)),NA())</f>
        <v>9.4799088709418555E-3</v>
      </c>
    </row>
    <row r="2939" spans="2:17" x14ac:dyDescent="0.2">
      <c r="B2939" s="39" t="s">
        <v>42</v>
      </c>
      <c r="D2939" s="42">
        <f>_xll.qlCalendarAdvance(Calendar,$D2938,B2939,"f",FALSE)</f>
        <v>60122</v>
      </c>
      <c r="E2939" s="177">
        <f>_xll.qlInterestRateIndexValueDate(IndexON,D2939)</f>
        <v>60122</v>
      </c>
      <c r="F2939" s="193">
        <f>IFERROR(_xll.qlIndexFixing(IndexON,D2939,TRUE,_xll.ohTrigger(RecalcTrigger,TriggerON)),NA())</f>
        <v>9.4385892414639017E-3</v>
      </c>
      <c r="H2939" s="42">
        <f>_xll.qlCalendarAdvance(Calendar,$H2938,B2939,"f",FALSE)</f>
        <v>60122</v>
      </c>
      <c r="I2939" s="177">
        <f>_xll.qlInterestRateIndexValueDate(Index1M,$H2939)</f>
        <v>60126</v>
      </c>
      <c r="J2939" s="182">
        <f>IFERROR(_xll.qlIndexFixing(Index1M,$H2939,TRUE,_xll.ohTrigger(RecalcTrigger,Trigger1M)),NA())</f>
        <v>9.1601113205730753E-3</v>
      </c>
      <c r="K2939" s="44">
        <f>IFERROR(_xll.qlIndexFixing(Index3M,H2939,TRUE,_xll.ohTrigger(RecalcTrigger,Trigger3M)),NA())</f>
        <v>9.1276334041437077E-3</v>
      </c>
      <c r="L2939" s="44">
        <f>IFERROR(_xll.qlIndexFixing(Index6M,$H2939,TRUE,_xll.ohTrigger(RecalcTrigger,Trigger6M)),NA())</f>
        <v>1.036495753276284E-2</v>
      </c>
      <c r="M2939" s="183">
        <f>IFERROR(_xll.qlIndexFixing(Index1Y,$H2939,TRUE,_xll.ohTrigger(RecalcTrigger,Trigger1Y)),NA())</f>
        <v>9.6506592615088187E-3</v>
      </c>
      <c r="N2939" s="182">
        <f>IFERROR(_xll.qlIndexFixing(ONIndex1M,I2939,TRUE,_xll.ohTrigger(RecalcTrigger,Trigger1M)),NA())</f>
        <v>9.1475098289706125E-3</v>
      </c>
      <c r="O2939" s="44">
        <f>IFERROR(_xll.qlIndexFixing(ONIndex3M,I2939,TRUE,_xll.ohTrigger(RecalcTrigger,Trigger3M)),NA())</f>
        <v>9.0885328789269693E-3</v>
      </c>
      <c r="P2939" s="44">
        <f>IFERROR(_xll.qlIndexFixing(ONIndex6M,I2939,TRUE,_xll.ohTrigger(RecalcTrigger,Trigger6M)),NA())</f>
        <v>1.0291634189742993E-2</v>
      </c>
      <c r="Q2939" s="183">
        <f>IFERROR(_xll.qlIndexFixing(ONIndex1Y,I2939,TRUE,_xll.ohTrigger(RecalcTrigger,Trigger1Y)),NA())</f>
        <v>9.4836766874806244E-3</v>
      </c>
    </row>
    <row r="2940" spans="2:17" x14ac:dyDescent="0.2">
      <c r="B2940" s="39" t="s">
        <v>42</v>
      </c>
      <c r="D2940" s="42">
        <f>_xll.qlCalendarAdvance(Calendar,$D2939,B2940,"f",FALSE)</f>
        <v>60129</v>
      </c>
      <c r="E2940" s="177">
        <f>_xll.qlInterestRateIndexValueDate(IndexON,D2940)</f>
        <v>60129</v>
      </c>
      <c r="F2940" s="193">
        <f>IFERROR(_xll.qlIndexFixing(IndexON,D2940,TRUE,_xll.ohTrigger(RecalcTrigger,TriggerON)),NA())</f>
        <v>9.438589241490547E-3</v>
      </c>
      <c r="H2940" s="42">
        <f>_xll.qlCalendarAdvance(Calendar,$H2939,B2940,"f",FALSE)</f>
        <v>60129</v>
      </c>
      <c r="I2940" s="177">
        <f>_xll.qlInterestRateIndexValueDate(Index1M,$H2940)</f>
        <v>60133</v>
      </c>
      <c r="J2940" s="182">
        <f>IFERROR(_xll.qlIndexFixing(Index1M,$H2940,TRUE,_xll.ohTrigger(RecalcTrigger,Trigger1M)),NA())</f>
        <v>9.1650677925568837E-3</v>
      </c>
      <c r="K2940" s="44">
        <f>IFERROR(_xll.qlIndexFixing(Index3M,H2940,TRUE,_xll.ohTrigger(RecalcTrigger,Trigger3M)),NA())</f>
        <v>9.1323834107065703E-3</v>
      </c>
      <c r="L2940" s="44">
        <f>IFERROR(_xll.qlIndexFixing(Index6M,$H2940,TRUE,_xll.ohTrigger(RecalcTrigger,Trigger6M)),NA())</f>
        <v>1.0368458894786201E-2</v>
      </c>
      <c r="M2940" s="183">
        <f>IFERROR(_xll.qlIndexFixing(Index1Y,$H2940,TRUE,_xll.ohTrigger(RecalcTrigger,Trigger1Y)),NA())</f>
        <v>9.6558490397429374E-3</v>
      </c>
      <c r="N2940" s="182">
        <f>IFERROR(_xll.qlIndexFixing(ONIndex1M,I2940,TRUE,_xll.ohTrigger(RecalcTrigger,Trigger1M)),NA())</f>
        <v>9.1523708544727356E-3</v>
      </c>
      <c r="O2940" s="44">
        <f>IFERROR(_xll.qlIndexFixing(ONIndex3M,I2940,TRUE,_xll.ohTrigger(RecalcTrigger,Trigger3M)),NA())</f>
        <v>9.09292041158416E-3</v>
      </c>
      <c r="P2940" s="44">
        <f>IFERROR(_xll.qlIndexFixing(ONIndex6M,I2940,TRUE,_xll.ohTrigger(RecalcTrigger,Trigger6M)),NA())</f>
        <v>1.0295455152409261E-2</v>
      </c>
      <c r="Q2940" s="183">
        <f>IFERROR(_xll.qlIndexFixing(ONIndex1Y,I2940,TRUE,_xll.ohTrigger(RecalcTrigger,Trigger1Y)),NA())</f>
        <v>9.4874947018652733E-3</v>
      </c>
    </row>
    <row r="2941" spans="2:17" x14ac:dyDescent="0.2">
      <c r="B2941" s="39" t="s">
        <v>42</v>
      </c>
      <c r="D2941" s="42">
        <f>_xll.qlCalendarAdvance(Calendar,$D2940,B2941,"f",FALSE)</f>
        <v>60136</v>
      </c>
      <c r="E2941" s="177">
        <f>_xll.qlInterestRateIndexValueDate(IndexON,D2941)</f>
        <v>60136</v>
      </c>
      <c r="F2941" s="193">
        <f>IFERROR(_xll.qlIndexFixing(IndexON,D2941,TRUE,_xll.ohTrigger(RecalcTrigger,TriggerON)),NA())</f>
        <v>9.438589241490547E-3</v>
      </c>
      <c r="H2941" s="42">
        <f>_xll.qlCalendarAdvance(Calendar,$H2940,B2941,"f",FALSE)</f>
        <v>60136</v>
      </c>
      <c r="I2941" s="177">
        <f>_xll.qlInterestRateIndexValueDate(Index1M,$H2941)</f>
        <v>60140</v>
      </c>
      <c r="J2941" s="182">
        <f>IFERROR(_xll.qlIndexFixing(Index1M,$H2941,TRUE,_xll.ohTrigger(RecalcTrigger,Trigger1M)),NA())</f>
        <v>9.1700737270573561E-3</v>
      </c>
      <c r="K2941" s="44">
        <f>IFERROR(_xll.qlIndexFixing(Index3M,H2941,TRUE,_xll.ohTrigger(RecalcTrigger,Trigger3M)),NA())</f>
        <v>9.1371903104178875E-3</v>
      </c>
      <c r="L2941" s="44">
        <f>IFERROR(_xll.qlIndexFixing(Index6M,$H2941,TRUE,_xll.ohTrigger(RecalcTrigger,Trigger6M)),NA())</f>
        <v>1.037193345336097E-2</v>
      </c>
      <c r="M2941" s="183">
        <f>IFERROR(_xll.qlIndexFixing(Index1Y,$H2941,TRUE,_xll.ohTrigger(RecalcTrigger,Trigger1Y)),NA())</f>
        <v>9.661091351989266E-3</v>
      </c>
      <c r="N2941" s="182">
        <f>IFERROR(_xll.qlIndexFixing(ONIndex1M,I2941,TRUE,_xll.ohTrigger(RecalcTrigger,Trigger1M)),NA())</f>
        <v>9.1572811811779786E-3</v>
      </c>
      <c r="O2941" s="44">
        <f>IFERROR(_xll.qlIndexFixing(ONIndex3M,I2941,TRUE,_xll.ohTrigger(RecalcTrigger,Trigger3M)),NA())</f>
        <v>9.0973642257008436E-3</v>
      </c>
      <c r="P2941" s="44">
        <f>IFERROR(_xll.qlIndexFixing(ONIndex6M,I2941,TRUE,_xll.ohTrigger(RecalcTrigger,Trigger6M)),NA())</f>
        <v>1.0299250098446677E-2</v>
      </c>
      <c r="Q2941" s="183">
        <f>IFERROR(_xll.qlIndexFixing(ONIndex1Y,I2941,TRUE,_xll.ohTrigger(RecalcTrigger,Trigger1Y)),NA())</f>
        <v>9.4913629813220268E-3</v>
      </c>
    </row>
    <row r="2942" spans="2:17" x14ac:dyDescent="0.2">
      <c r="B2942" s="39" t="s">
        <v>42</v>
      </c>
      <c r="D2942" s="42">
        <f>_xll.qlCalendarAdvance(Calendar,$D2941,B2942,"f",FALSE)</f>
        <v>60143</v>
      </c>
      <c r="E2942" s="177">
        <f>_xll.qlInterestRateIndexValueDate(IndexON,D2942)</f>
        <v>60143</v>
      </c>
      <c r="F2942" s="193">
        <f>IFERROR(_xll.qlIndexFixing(IndexON,D2942,TRUE,_xll.ohTrigger(RecalcTrigger,TriggerON)),NA())</f>
        <v>9.438589241490547E-3</v>
      </c>
      <c r="H2942" s="42">
        <f>_xll.qlCalendarAdvance(Calendar,$H2941,B2942,"f",FALSE)</f>
        <v>60143</v>
      </c>
      <c r="I2942" s="177">
        <f>_xll.qlInterestRateIndexValueDate(Index1M,$H2942)</f>
        <v>60147</v>
      </c>
      <c r="J2942" s="182">
        <f>IFERROR(_xll.qlIndexFixing(Index1M,$H2942,TRUE,_xll.ohTrigger(RecalcTrigger,Trigger1M)),NA())</f>
        <v>9.1746469893747573E-3</v>
      </c>
      <c r="K2942" s="44">
        <f>IFERROR(_xll.qlIndexFixing(Index3M,H2942,TRUE,_xll.ohTrigger(RecalcTrigger,Trigger3M)),NA())</f>
        <v>9.1415800154934449E-3</v>
      </c>
      <c r="L2942" s="44">
        <f>IFERROR(_xll.qlIndexFixing(Index6M,$H2942,TRUE,_xll.ohTrigger(RecalcTrigger,Trigger6M)),NA())</f>
        <v>1.0374222004565527E-2</v>
      </c>
      <c r="M2942" s="183">
        <f>IFERROR(_xll.qlIndexFixing(Index1Y,$H2942,TRUE,_xll.ohTrigger(RecalcTrigger,Trigger1Y)),NA())</f>
        <v>9.6663862671594741E-3</v>
      </c>
      <c r="N2942" s="182">
        <f>IFERROR(_xll.qlIndexFixing(ONIndex1M,I2942,TRUE,_xll.ohTrigger(RecalcTrigger,Trigger1M)),NA())</f>
        <v>9.162240874633909E-3</v>
      </c>
      <c r="O2942" s="44">
        <f>IFERROR(_xll.qlIndexFixing(ONIndex3M,I2942,TRUE,_xll.ohTrigger(RecalcTrigger,Trigger3M)),NA())</f>
        <v>9.1018643974560831E-3</v>
      </c>
      <c r="P2942" s="44">
        <f>IFERROR(_xll.qlIndexFixing(ONIndex6M,I2942,TRUE,_xll.ohTrigger(RecalcTrigger,Trigger6M)),NA())</f>
        <v>1.0303018976696166E-2</v>
      </c>
      <c r="Q2942" s="183">
        <f>IFERROR(_xll.qlIndexFixing(ONIndex1Y,I2942,TRUE,_xll.ohTrigger(RecalcTrigger,Trigger1Y)),NA())</f>
        <v>9.495281593796534E-3</v>
      </c>
    </row>
    <row r="2943" spans="2:17" x14ac:dyDescent="0.2">
      <c r="B2943" s="39" t="s">
        <v>42</v>
      </c>
      <c r="D2943" s="42">
        <f>_xll.qlCalendarAdvance(Calendar,$D2942,B2943,"f",FALSE)</f>
        <v>60150</v>
      </c>
      <c r="E2943" s="177">
        <f>_xll.qlInterestRateIndexValueDate(IndexON,D2943)</f>
        <v>60150</v>
      </c>
      <c r="F2943" s="193">
        <f>IFERROR(_xll.qlIndexFixing(IndexON,D2943,TRUE,_xll.ohTrigger(RecalcTrigger,TriggerON)),NA())</f>
        <v>9.4385892414639017E-3</v>
      </c>
      <c r="H2943" s="42">
        <f>_xll.qlCalendarAdvance(Calendar,$H2942,B2943,"f",FALSE)</f>
        <v>60150</v>
      </c>
      <c r="I2943" s="177">
        <f>_xll.qlInterestRateIndexValueDate(Index1M,$H2943)</f>
        <v>60154</v>
      </c>
      <c r="J2943" s="182">
        <f>IFERROR(_xll.qlIndexFixing(Index1M,$H2943,TRUE,_xll.ohTrigger(RecalcTrigger,Trigger1M)),NA())</f>
        <v>9.1797483675026825E-3</v>
      </c>
      <c r="K2943" s="44">
        <f>IFERROR(_xll.qlIndexFixing(Index3M,H2943,TRUE,_xll.ohTrigger(RecalcTrigger,Trigger3M)),NA())</f>
        <v>9.1464967179944023E-3</v>
      </c>
      <c r="L2943" s="44">
        <f>IFERROR(_xll.qlIndexFixing(Index6M,$H2943,TRUE,_xll.ohTrigger(RecalcTrigger,Trigger6M)),NA())</f>
        <v>1.0377648324210771E-2</v>
      </c>
      <c r="M2943" s="183">
        <f>IFERROR(_xll.qlIndexFixing(Index1Y,$H2943,TRUE,_xll.ohTrigger(RecalcTrigger,Trigger1Y)),NA())</f>
        <v>9.6717338541753069E-3</v>
      </c>
      <c r="N2943" s="182">
        <f>IFERROR(_xll.qlIndexFixing(ONIndex1M,I2943,TRUE,_xll.ohTrigger(RecalcTrigger,Trigger1M)),NA())</f>
        <v>9.1672500000683499E-3</v>
      </c>
      <c r="O2943" s="44">
        <f>IFERROR(_xll.qlIndexFixing(ONIndex3M,I2943,TRUE,_xll.ohTrigger(RecalcTrigger,Trigger3M)),NA())</f>
        <v>9.106421003508558E-3</v>
      </c>
      <c r="P2943" s="44">
        <f>IFERROR(_xll.qlIndexFixing(ONIndex6M,I2943,TRUE,_xll.ohTrigger(RecalcTrigger,Trigger6M)),NA())</f>
        <v>1.0306761736238457E-2</v>
      </c>
      <c r="Q2943" s="183">
        <f>IFERROR(_xll.qlIndexFixing(ONIndex1Y,I2943,TRUE,_xll.ohTrigger(RecalcTrigger,Trigger1Y)),NA())</f>
        <v>9.4992506062752113E-3</v>
      </c>
    </row>
    <row r="2944" spans="2:17" x14ac:dyDescent="0.2">
      <c r="B2944" s="39" t="s">
        <v>42</v>
      </c>
      <c r="D2944" s="42">
        <f>_xll.qlCalendarAdvance(Calendar,$D2943,B2944,"f",FALSE)</f>
        <v>60157</v>
      </c>
      <c r="E2944" s="177">
        <f>_xll.qlInterestRateIndexValueDate(IndexON,D2944)</f>
        <v>60157</v>
      </c>
      <c r="F2944" s="193">
        <f>IFERROR(_xll.qlIndexFixing(IndexON,D2944,TRUE,_xll.ohTrigger(RecalcTrigger,TriggerON)),NA())</f>
        <v>9.4385892414639017E-3</v>
      </c>
      <c r="H2944" s="42">
        <f>_xll.qlCalendarAdvance(Calendar,$H2943,B2944,"f",FALSE)</f>
        <v>60157</v>
      </c>
      <c r="I2944" s="177">
        <f>_xll.qlInterestRateIndexValueDate(Index1M,$H2944)</f>
        <v>60161</v>
      </c>
      <c r="J2944" s="182">
        <f>IFERROR(_xll.qlIndexFixing(Index1M,$H2944,TRUE,_xll.ohTrigger(RecalcTrigger,Trigger1M)),NA())</f>
        <v>9.184899398672286E-3</v>
      </c>
      <c r="K2944" s="44">
        <f>IFERROR(_xll.qlIndexFixing(Index3M,H2944,TRUE,_xll.ohTrigger(RecalcTrigger,Trigger3M)),NA())</f>
        <v>9.151470537134691E-3</v>
      </c>
      <c r="L2944" s="44">
        <f>IFERROR(_xll.qlIndexFixing(Index6M,$H2944,TRUE,_xll.ohTrigger(RecalcTrigger,Trigger6M)),NA())</f>
        <v>1.0381047699360319E-2</v>
      </c>
      <c r="M2944" s="183">
        <f>IFERROR(_xll.qlIndexFixing(Index1Y,$H2944,TRUE,_xll.ohTrigger(RecalcTrigger,Trigger1Y)),NA())</f>
        <v>9.6771341819683644E-3</v>
      </c>
      <c r="N2944" s="182">
        <f>IFERROR(_xll.qlIndexFixing(ONIndex1M,I2944,TRUE,_xll.ohTrigger(RecalcTrigger,Trigger1M)),NA())</f>
        <v>9.1723086230288686E-3</v>
      </c>
      <c r="O2944" s="44">
        <f>IFERROR(_xll.qlIndexFixing(ONIndex3M,I2944,TRUE,_xll.ohTrigger(RecalcTrigger,Trigger3M)),NA())</f>
        <v>9.1110341201972034E-3</v>
      </c>
      <c r="P2944" s="44">
        <f>IFERROR(_xll.qlIndexFixing(ONIndex6M,I2944,TRUE,_xll.ohTrigger(RecalcTrigger,Trigger6M)),NA())</f>
        <v>1.0310478326074346E-2</v>
      </c>
      <c r="Q2944" s="183">
        <f>IFERROR(_xll.qlIndexFixing(ONIndex1Y,I2944,TRUE,_xll.ohTrigger(RecalcTrigger,Trigger1Y)),NA())</f>
        <v>9.5032700863040276E-3</v>
      </c>
    </row>
    <row r="2945" spans="2:17" x14ac:dyDescent="0.2">
      <c r="B2945" s="39" t="s">
        <v>42</v>
      </c>
      <c r="D2945" s="42">
        <f>_xll.qlCalendarAdvance(Calendar,$D2944,B2945,"f",FALSE)</f>
        <v>60164</v>
      </c>
      <c r="E2945" s="177">
        <f>_xll.qlInterestRateIndexValueDate(IndexON,D2945)</f>
        <v>60164</v>
      </c>
      <c r="F2945" s="193">
        <f>IFERROR(_xll.qlIndexFixing(IndexON,D2945,TRUE,_xll.ohTrigger(RecalcTrigger,TriggerON)),NA())</f>
        <v>9.438589241490547E-3</v>
      </c>
      <c r="H2945" s="42">
        <f>_xll.qlCalendarAdvance(Calendar,$H2944,B2945,"f",FALSE)</f>
        <v>60164</v>
      </c>
      <c r="I2945" s="177">
        <f>_xll.qlInterestRateIndexValueDate(Index1M,$H2945)</f>
        <v>60168</v>
      </c>
      <c r="J2945" s="182">
        <f>IFERROR(_xll.qlIndexFixing(Index1M,$H2945,TRUE,_xll.ohTrigger(RecalcTrigger,Trigger1M)),NA())</f>
        <v>9.1901001484124833E-3</v>
      </c>
      <c r="K2945" s="44">
        <f>IFERROR(_xll.qlIndexFixing(Index3M,H2945,TRUE,_xll.ohTrigger(RecalcTrigger,Trigger3M)),NA())</f>
        <v>9.1565015497442823E-3</v>
      </c>
      <c r="L2945" s="44">
        <f>IFERROR(_xll.qlIndexFixing(Index6M,$H2945,TRUE,_xll.ohTrigger(RecalcTrigger,Trigger6M)),NA())</f>
        <v>1.0384420078587904E-2</v>
      </c>
      <c r="M2945" s="183">
        <f>IFERROR(_xll.qlIndexFixing(Index1Y,$H2945,TRUE,_xll.ohTrigger(RecalcTrigger,Trigger1Y)),NA())</f>
        <v>9.6825873194792272E-3</v>
      </c>
      <c r="N2945" s="182">
        <f>IFERROR(_xll.qlIndexFixing(ONIndex1M,I2945,TRUE,_xll.ohTrigger(RecalcTrigger,Trigger1M)),NA())</f>
        <v>9.1774168086633523E-3</v>
      </c>
      <c r="O2945" s="44">
        <f>IFERROR(_xll.qlIndexFixing(ONIndex3M,I2945,TRUE,_xll.ohTrigger(RecalcTrigger,Trigger3M)),NA())</f>
        <v>9.1157038238609545E-3</v>
      </c>
      <c r="P2945" s="44">
        <f>IFERROR(_xll.qlIndexFixing(ONIndex6M,I2945,TRUE,_xll.ohTrigger(RecalcTrigger,Trigger6M)),NA())</f>
        <v>1.0314168695044756E-2</v>
      </c>
      <c r="Q2945" s="183">
        <f>IFERROR(_xll.qlIndexFixing(ONIndex1Y,I2945,TRUE,_xll.ohTrigger(RecalcTrigger,Trigger1Y)),NA())</f>
        <v>9.5073401013490155E-3</v>
      </c>
    </row>
    <row r="2946" spans="2:17" x14ac:dyDescent="0.2">
      <c r="B2946" s="39" t="s">
        <v>42</v>
      </c>
      <c r="D2946" s="42">
        <f>_xll.qlCalendarAdvance(Calendar,$D2945,B2946,"f",FALSE)</f>
        <v>60171</v>
      </c>
      <c r="E2946" s="177">
        <f>_xll.qlInterestRateIndexValueDate(IndexON,D2946)</f>
        <v>60171</v>
      </c>
      <c r="F2946" s="193">
        <f>IFERROR(_xll.qlIndexFixing(IndexON,D2946,TRUE,_xll.ohTrigger(RecalcTrigger,TriggerON)),NA())</f>
        <v>9.438589241490547E-3</v>
      </c>
      <c r="H2946" s="42">
        <f>_xll.qlCalendarAdvance(Calendar,$H2945,B2946,"f",FALSE)</f>
        <v>60171</v>
      </c>
      <c r="I2946" s="177">
        <f>_xll.qlInterestRateIndexValueDate(Index1M,$H2946)</f>
        <v>60175</v>
      </c>
      <c r="J2946" s="182">
        <f>IFERROR(_xll.qlIndexFixing(Index1M,$H2946,TRUE,_xll.ohTrigger(RecalcTrigger,Trigger1M)),NA())</f>
        <v>9.1958476304301959E-3</v>
      </c>
      <c r="K2946" s="44">
        <f>IFERROR(_xll.qlIndexFixing(Index3M,H2946,TRUE,_xll.ohTrigger(RecalcTrigger,Trigger3M)),NA())</f>
        <v>9.1620808953136838E-3</v>
      </c>
      <c r="L2946" s="44">
        <f>IFERROR(_xll.qlIndexFixing(Index6M,$H2946,TRUE,_xll.ohTrigger(RecalcTrigger,Trigger6M)),NA())</f>
        <v>1.0388144575698888E-2</v>
      </c>
      <c r="M2946" s="183">
        <f>IFERROR(_xll.qlIndexFixing(Index1Y,$H2946,TRUE,_xll.ohTrigger(RecalcTrigger,Trigger1Y)),NA())</f>
        <v>9.6880933356596408E-3</v>
      </c>
      <c r="N2946" s="182">
        <f>IFERROR(_xll.qlIndexFixing(ONIndex1M,I2946,TRUE,_xll.ohTrigger(RecalcTrigger,Trigger1M)),NA())</f>
        <v>9.1825746227591765E-3</v>
      </c>
      <c r="O2946" s="44">
        <f>IFERROR(_xll.qlIndexFixing(ONIndex3M,I2946,TRUE,_xll.ohTrigger(RecalcTrigger,Trigger3M)),NA())</f>
        <v>9.1204301911584906E-3</v>
      </c>
      <c r="P2946" s="44">
        <f>IFERROR(_xll.qlIndexFixing(ONIndex6M,I2946,TRUE,_xll.ohTrigger(RecalcTrigger,Trigger6M)),NA())</f>
        <v>1.0317832792390291E-2</v>
      </c>
      <c r="Q2946" s="183">
        <f>IFERROR(_xll.qlIndexFixing(ONIndex1Y,I2946,TRUE,_xll.ohTrigger(RecalcTrigger,Trigger1Y)),NA())</f>
        <v>9.511460718956144E-3</v>
      </c>
    </row>
    <row r="2947" spans="2:17" x14ac:dyDescent="0.2">
      <c r="B2947" s="39" t="s">
        <v>42</v>
      </c>
      <c r="D2947" s="42">
        <f>_xll.qlCalendarAdvance(Calendar,$D2946,B2947,"f",FALSE)</f>
        <v>60178</v>
      </c>
      <c r="E2947" s="177">
        <f>_xll.qlInterestRateIndexValueDate(IndexON,D2947)</f>
        <v>60178</v>
      </c>
      <c r="F2947" s="193">
        <f>IFERROR(_xll.qlIndexFixing(IndexON,D2947,TRUE,_xll.ohTrigger(RecalcTrigger,TriggerON)),NA())</f>
        <v>9.438589241490547E-3</v>
      </c>
      <c r="H2947" s="42">
        <f>_xll.qlCalendarAdvance(Calendar,$H2946,B2947,"f",FALSE)</f>
        <v>60178</v>
      </c>
      <c r="I2947" s="177">
        <f>_xll.qlInterestRateIndexValueDate(Index1M,$H2947)</f>
        <v>60182</v>
      </c>
      <c r="J2947" s="182">
        <f>IFERROR(_xll.qlIndexFixing(Index1M,$H2947,TRUE,_xll.ohTrigger(RecalcTrigger,Trigger1M)),NA())</f>
        <v>9.2011517159055443E-3</v>
      </c>
      <c r="K2947" s="44">
        <f>IFERROR(_xll.qlIndexFixing(Index3M,H2947,TRUE,_xll.ohTrigger(RecalcTrigger,Trigger3M)),NA())</f>
        <v>9.1672307674233091E-3</v>
      </c>
      <c r="L2947" s="44">
        <f>IFERROR(_xll.qlIndexFixing(Index6M,$H2947,TRUE,_xll.ohTrigger(RecalcTrigger,Trigger6M)),NA())</f>
        <v>1.039146095083779E-2</v>
      </c>
      <c r="M2947" s="183">
        <f>IFERROR(_xll.qlIndexFixing(Index1Y,$H2947,TRUE,_xll.ohTrigger(RecalcTrigger,Trigger1Y)),NA())</f>
        <v>9.6936522994698973E-3</v>
      </c>
      <c r="N2947" s="182">
        <f>IFERROR(_xll.qlIndexFixing(ONIndex1M,I2947,TRUE,_xll.ohTrigger(RecalcTrigger,Trigger1M)),NA())</f>
        <v>9.1877821304642282E-3</v>
      </c>
      <c r="O2947" s="44">
        <f>IFERROR(_xll.qlIndexFixing(ONIndex3M,I2947,TRUE,_xll.ohTrigger(RecalcTrigger,Trigger3M)),NA())</f>
        <v>9.1252132985086831E-3</v>
      </c>
      <c r="P2947" s="44">
        <f>IFERROR(_xll.qlIndexFixing(ONIndex6M,I2947,TRUE,_xll.ohTrigger(RecalcTrigger,Trigger6M)),NA())</f>
        <v>1.0321470566712065E-2</v>
      </c>
      <c r="Q2947" s="183">
        <f>IFERROR(_xll.qlIndexFixing(ONIndex1Y,I2947,TRUE,_xll.ohTrigger(RecalcTrigger,Trigger1Y)),NA())</f>
        <v>9.5156320063516375E-3</v>
      </c>
    </row>
    <row r="2948" spans="2:17" x14ac:dyDescent="0.2">
      <c r="B2948" s="39" t="s">
        <v>42</v>
      </c>
      <c r="D2948" s="42">
        <f>_xll.qlCalendarAdvance(Calendar,$D2947,B2948,"f",FALSE)</f>
        <v>60185</v>
      </c>
      <c r="E2948" s="177">
        <f>_xll.qlInterestRateIndexValueDate(IndexON,D2948)</f>
        <v>60185</v>
      </c>
      <c r="F2948" s="193">
        <f>IFERROR(_xll.qlIndexFixing(IndexON,D2948,TRUE,_xll.ohTrigger(RecalcTrigger,TriggerON)),NA())</f>
        <v>9.438589241490547E-3</v>
      </c>
      <c r="H2948" s="42">
        <f>_xll.qlCalendarAdvance(Calendar,$H2947,B2948,"f",FALSE)</f>
        <v>60185</v>
      </c>
      <c r="I2948" s="177">
        <f>_xll.qlInterestRateIndexValueDate(Index1M,$H2948)</f>
        <v>60189</v>
      </c>
      <c r="J2948" s="182">
        <f>IFERROR(_xll.qlIndexFixing(Index1M,$H2948,TRUE,_xll.ohTrigger(RecalcTrigger,Trigger1M)),NA())</f>
        <v>9.2065057225293994E-3</v>
      </c>
      <c r="K2948" s="44">
        <f>IFERROR(_xll.qlIndexFixing(Index3M,H2948,TRUE,_xll.ohTrigger(RecalcTrigger,Trigger3M)),NA())</f>
        <v>9.1724380705450539E-3</v>
      </c>
      <c r="L2948" s="44">
        <f>IFERROR(_xll.qlIndexFixing(Index6M,$H2948,TRUE,_xll.ohTrigger(RecalcTrigger,Trigger6M)),NA())</f>
        <v>1.039475017136319E-2</v>
      </c>
      <c r="M2948" s="183">
        <f>IFERROR(_xll.qlIndexFixing(Index1Y,$H2948,TRUE,_xll.ohTrigger(RecalcTrigger,Trigger1Y)),NA())</f>
        <v>9.6992642798818928E-3</v>
      </c>
      <c r="N2948" s="182">
        <f>IFERROR(_xll.qlIndexFixing(ONIndex1M,I2948,TRUE,_xll.ohTrigger(RecalcTrigger,Trigger1M)),NA())</f>
        <v>9.1930393972461388E-3</v>
      </c>
      <c r="O2948" s="44">
        <f>IFERROR(_xll.qlIndexFixing(ONIndex3M,I2948,TRUE,_xll.ohTrigger(RecalcTrigger,Trigger3M)),NA())</f>
        <v>9.1300532223304032E-3</v>
      </c>
      <c r="P2948" s="44">
        <f>IFERROR(_xll.qlIndexFixing(ONIndex6M,I2948,TRUE,_xll.ohTrigger(RecalcTrigger,Trigger6M)),NA())</f>
        <v>1.0325081967410554E-2</v>
      </c>
      <c r="Q2948" s="183">
        <f>IFERROR(_xll.qlIndexFixing(ONIndex1Y,I2948,TRUE,_xll.ohTrigger(RecalcTrigger,Trigger1Y)),NA())</f>
        <v>9.519854031081465E-3</v>
      </c>
    </row>
    <row r="2949" spans="2:17" x14ac:dyDescent="0.2">
      <c r="B2949" s="39" t="s">
        <v>42</v>
      </c>
      <c r="D2949" s="42">
        <f>_xll.qlCalendarAdvance(Calendar,$D2948,B2949,"f",FALSE)</f>
        <v>60192</v>
      </c>
      <c r="E2949" s="177">
        <f>_xll.qlInterestRateIndexValueDate(IndexON,D2949)</f>
        <v>60192</v>
      </c>
      <c r="F2949" s="193">
        <f>IFERROR(_xll.qlIndexFixing(IndexON,D2949,TRUE,_xll.ohTrigger(RecalcTrigger,TriggerON)),NA())</f>
        <v>9.4385892414639017E-3</v>
      </c>
      <c r="H2949" s="42">
        <f>_xll.qlCalendarAdvance(Calendar,$H2948,B2949,"f",FALSE)</f>
        <v>60192</v>
      </c>
      <c r="I2949" s="177">
        <f>_xll.qlInterestRateIndexValueDate(Index1M,$H2949)</f>
        <v>60196</v>
      </c>
      <c r="J2949" s="182">
        <f>IFERROR(_xll.qlIndexFixing(Index1M,$H2949,TRUE,_xll.ohTrigger(RecalcTrigger,Trigger1M)),NA())</f>
        <v>9.2119097158183828E-3</v>
      </c>
      <c r="K2949" s="44">
        <f>IFERROR(_xll.qlIndexFixing(Index3M,H2949,TRUE,_xll.ohTrigger(RecalcTrigger,Trigger3M)),NA())</f>
        <v>9.1777028815278813E-3</v>
      </c>
      <c r="L2949" s="44">
        <f>IFERROR(_xll.qlIndexFixing(Index6M,$H2949,TRUE,_xll.ohTrigger(RecalcTrigger,Trigger6M)),NA())</f>
        <v>1.0398012185851605E-2</v>
      </c>
      <c r="M2949" s="183">
        <f>IFERROR(_xll.qlIndexFixing(Index1Y,$H2949,TRUE,_xll.ohTrigger(RecalcTrigger,Trigger1Y)),NA())</f>
        <v>9.7049293458758464E-3</v>
      </c>
      <c r="N2949" s="182">
        <f>IFERROR(_xll.qlIndexFixing(ONIndex1M,I2949,TRUE,_xll.ohTrigger(RecalcTrigger,Trigger1M)),NA())</f>
        <v>9.1983464884926036E-3</v>
      </c>
      <c r="O2949" s="44">
        <f>IFERROR(_xll.qlIndexFixing(ONIndex3M,I2949,TRUE,_xll.ohTrigger(RecalcTrigger,Trigger3M)),NA())</f>
        <v>9.1349500388826499E-3</v>
      </c>
      <c r="P2949" s="44">
        <f>IFERROR(_xll.qlIndexFixing(ONIndex6M,I2949,TRUE,_xll.ohTrigger(RecalcTrigger,Trigger6M)),NA())</f>
        <v>1.0328666943086873E-2</v>
      </c>
      <c r="Q2949" s="183">
        <f>IFERROR(_xll.qlIndexFixing(ONIndex1Y,I2949,TRUE,_xll.ohTrigger(RecalcTrigger,Trigger1Y)),NA())</f>
        <v>9.5241268602919149E-3</v>
      </c>
    </row>
    <row r="2950" spans="2:17" x14ac:dyDescent="0.2">
      <c r="B2950" s="39" t="s">
        <v>42</v>
      </c>
      <c r="D2950" s="42">
        <f>_xll.qlCalendarAdvance(Calendar,$D2949,B2950,"f",FALSE)</f>
        <v>60199</v>
      </c>
      <c r="E2950" s="177">
        <f>_xll.qlInterestRateIndexValueDate(IndexON,D2950)</f>
        <v>60199</v>
      </c>
      <c r="F2950" s="193">
        <f>IFERROR(_xll.qlIndexFixing(IndexON,D2950,TRUE,_xll.ohTrigger(RecalcTrigger,TriggerON)),NA())</f>
        <v>9.4385892414639017E-3</v>
      </c>
      <c r="H2950" s="42">
        <f>_xll.qlCalendarAdvance(Calendar,$H2949,B2950,"f",FALSE)</f>
        <v>60199</v>
      </c>
      <c r="I2950" s="177">
        <f>_xll.qlInterestRateIndexValueDate(Index1M,$H2950)</f>
        <v>60203</v>
      </c>
      <c r="J2950" s="182">
        <f>IFERROR(_xll.qlIndexFixing(Index1M,$H2950,TRUE,_xll.ohTrigger(RecalcTrigger,Trigger1M)),NA())</f>
        <v>9.2173637613071711E-3</v>
      </c>
      <c r="K2950" s="44">
        <f>IFERROR(_xll.qlIndexFixing(Index3M,H2950,TRUE,_xll.ohTrigger(RecalcTrigger,Trigger3M)),NA())</f>
        <v>9.1830252772216198E-3</v>
      </c>
      <c r="L2950" s="44">
        <f>IFERROR(_xll.qlIndexFixing(Index6M,$H2950,TRUE,_xll.ohTrigger(RecalcTrigger,Trigger6M)),NA())</f>
        <v>1.0401246942880873E-2</v>
      </c>
      <c r="M2950" s="183">
        <f>IFERROR(_xll.qlIndexFixing(Index1Y,$H2950,TRUE,_xll.ohTrigger(RecalcTrigger,Trigger1Y)),NA())</f>
        <v>9.7106475664431452E-3</v>
      </c>
      <c r="N2950" s="182">
        <f>IFERROR(_xll.qlIndexFixing(ONIndex1M,I2950,TRUE,_xll.ohTrigger(RecalcTrigger,Trigger1M)),NA())</f>
        <v>9.2037034695113817E-3</v>
      </c>
      <c r="O2950" s="44">
        <f>IFERROR(_xll.qlIndexFixing(ONIndex3M,I2950,TRUE,_xll.ohTrigger(RecalcTrigger,Trigger3M)),NA())</f>
        <v>9.1399038249040387E-3</v>
      </c>
      <c r="P2950" s="44">
        <f>IFERROR(_xll.qlIndexFixing(ONIndex6M,I2950,TRUE,_xll.ohTrigger(RecalcTrigger,Trigger6M)),NA())</f>
        <v>1.0332225442901688E-2</v>
      </c>
      <c r="Q2950" s="183">
        <f>IFERROR(_xll.qlIndexFixing(ONIndex1Y,I2950,TRUE,_xll.ohTrigger(RecalcTrigger,Trigger1Y)),NA())</f>
        <v>9.5284505618487003E-3</v>
      </c>
    </row>
    <row r="2951" spans="2:17" x14ac:dyDescent="0.2">
      <c r="B2951" s="39" t="s">
        <v>42</v>
      </c>
      <c r="D2951" s="42">
        <f>_xll.qlCalendarAdvance(Calendar,$D2950,B2951,"f",FALSE)</f>
        <v>60206</v>
      </c>
      <c r="E2951" s="177">
        <f>_xll.qlInterestRateIndexValueDate(IndexON,D2951)</f>
        <v>60206</v>
      </c>
      <c r="F2951" s="193">
        <f>IFERROR(_xll.qlIndexFixing(IndexON,D2951,TRUE,_xll.ohTrigger(RecalcTrigger,TriggerON)),NA())</f>
        <v>9.4385892415171924E-3</v>
      </c>
      <c r="H2951" s="42">
        <f>_xll.qlCalendarAdvance(Calendar,$H2950,B2951,"f",FALSE)</f>
        <v>60206</v>
      </c>
      <c r="I2951" s="177">
        <f>_xll.qlInterestRateIndexValueDate(Index1M,$H2951)</f>
        <v>60210</v>
      </c>
      <c r="J2951" s="182">
        <f>IFERROR(_xll.qlIndexFixing(Index1M,$H2951,TRUE,_xll.ohTrigger(RecalcTrigger,Trigger1M)),NA())</f>
        <v>9.2223524056294082E-3</v>
      </c>
      <c r="K2951" s="44">
        <f>IFERROR(_xll.qlIndexFixing(Index3M,H2951,TRUE,_xll.ohTrigger(RecalcTrigger,Trigger3M)),NA())</f>
        <v>9.1884053344847925E-3</v>
      </c>
      <c r="L2951" s="44">
        <f>IFERROR(_xll.qlIndexFixing(Index6M,$H2951,TRUE,_xll.ohTrigger(RecalcTrigger,Trigger6M)),NA())</f>
        <v>1.0404084559959774E-2</v>
      </c>
      <c r="M2951" s="183">
        <f>IFERROR(_xll.qlIndexFixing(Index1Y,$H2951,TRUE,_xll.ohTrigger(RecalcTrigger,Trigger1Y)),NA())</f>
        <v>9.7164190105845944E-3</v>
      </c>
      <c r="N2951" s="182">
        <f>IFERROR(_xll.qlIndexFixing(ONIndex1M,I2951,TRUE,_xll.ohTrigger(RecalcTrigger,Trigger1M)),NA())</f>
        <v>9.2091104060099127E-3</v>
      </c>
      <c r="O2951" s="44">
        <f>IFERROR(_xll.qlIndexFixing(ONIndex3M,I2951,TRUE,_xll.ohTrigger(RecalcTrigger,Trigger3M)),NA())</f>
        <v>9.1449146566535688E-3</v>
      </c>
      <c r="P2951" s="44">
        <f>IFERROR(_xll.qlIndexFixing(ONIndex6M,I2951,TRUE,_xll.ohTrigger(RecalcTrigger,Trigger6M)),NA())</f>
        <v>1.0335757415855795E-2</v>
      </c>
      <c r="Q2951" s="183">
        <f>IFERROR(_xll.qlIndexFixing(ONIndex1Y,I2951,TRUE,_xll.ohTrigger(RecalcTrigger,Trigger1Y)),NA())</f>
        <v>9.5328252028981098E-3</v>
      </c>
    </row>
    <row r="2952" spans="2:17" x14ac:dyDescent="0.2">
      <c r="B2952" s="39" t="s">
        <v>42</v>
      </c>
      <c r="D2952" s="42">
        <f>_xll.qlCalendarAdvance(Calendar,$D2951,B2952,"f",FALSE)</f>
        <v>60213</v>
      </c>
      <c r="E2952" s="177">
        <f>_xll.qlInterestRateIndexValueDate(IndexON,D2952)</f>
        <v>60213</v>
      </c>
      <c r="F2952" s="193">
        <f>IFERROR(_xll.qlIndexFixing(IndexON,D2952,TRUE,_xll.ohTrigger(RecalcTrigger,TriggerON)),NA())</f>
        <v>9.438589241490547E-3</v>
      </c>
      <c r="H2952" s="42">
        <f>_xll.qlCalendarAdvance(Calendar,$H2951,B2952,"f",FALSE)</f>
        <v>60213</v>
      </c>
      <c r="I2952" s="177">
        <f>_xll.qlInterestRateIndexValueDate(Index1M,$H2952)</f>
        <v>60217</v>
      </c>
      <c r="J2952" s="182">
        <f>IFERROR(_xll.qlIndexFixing(Index1M,$H2952,TRUE,_xll.ohTrigger(RecalcTrigger,Trigger1M)),NA())</f>
        <v>9.2279030198030298E-3</v>
      </c>
      <c r="K2952" s="44">
        <f>IFERROR(_xll.qlIndexFixing(Index3M,H2952,TRUE,_xll.ohTrigger(RecalcTrigger,Trigger3M)),NA())</f>
        <v>9.193843130172439E-3</v>
      </c>
      <c r="L2952" s="44">
        <f>IFERROR(_xll.qlIndexFixing(Index6M,$H2952,TRUE,_xll.ohTrigger(RecalcTrigger,Trigger6M)),NA())</f>
        <v>1.0407266527928003E-2</v>
      </c>
      <c r="M2952" s="183">
        <f>IFERROR(_xll.qlIndexFixing(Index1Y,$H2952,TRUE,_xll.ohTrigger(RecalcTrigger,Trigger1Y)),NA())</f>
        <v>9.7222437473115132E-3</v>
      </c>
      <c r="N2952" s="182">
        <f>IFERROR(_xll.qlIndexFixing(ONIndex1M,I2952,TRUE,_xll.ohTrigger(RecalcTrigger,Trigger1M)),NA())</f>
        <v>9.2145673631360836E-3</v>
      </c>
      <c r="O2952" s="44">
        <f>IFERROR(_xll.qlIndexFixing(ONIndex3M,I2952,TRUE,_xll.ohTrigger(RecalcTrigger,Trigger3M)),NA())</f>
        <v>9.1499826105501114E-3</v>
      </c>
      <c r="P2952" s="44">
        <f>IFERROR(_xll.qlIndexFixing(ONIndex6M,I2952,TRUE,_xll.ohTrigger(RecalcTrigger,Trigger6M)),NA())</f>
        <v>1.0339262811029926E-2</v>
      </c>
      <c r="Q2952" s="183">
        <f>IFERROR(_xll.qlIndexFixing(ONIndex1Y,I2952,TRUE,_xll.ohTrigger(RecalcTrigger,Trigger1Y)),NA())</f>
        <v>9.5372508508262399E-3</v>
      </c>
    </row>
    <row r="2953" spans="2:17" x14ac:dyDescent="0.2">
      <c r="B2953" s="39" t="s">
        <v>42</v>
      </c>
      <c r="D2953" s="42">
        <f>_xll.qlCalendarAdvance(Calendar,$D2952,B2953,"f",FALSE)</f>
        <v>60220</v>
      </c>
      <c r="E2953" s="177">
        <f>_xll.qlInterestRateIndexValueDate(IndexON,D2953)</f>
        <v>60220</v>
      </c>
      <c r="F2953" s="193">
        <f>IFERROR(_xll.qlIndexFixing(IndexON,D2953,TRUE,_xll.ohTrigger(RecalcTrigger,TriggerON)),NA())</f>
        <v>9.438589241490547E-3</v>
      </c>
      <c r="H2953" s="42">
        <f>_xll.qlCalendarAdvance(Calendar,$H2952,B2953,"f",FALSE)</f>
        <v>60220</v>
      </c>
      <c r="I2953" s="177">
        <f>_xll.qlInterestRateIndexValueDate(Index1M,$H2953)</f>
        <v>60224</v>
      </c>
      <c r="J2953" s="182">
        <f>IFERROR(_xll.qlIndexFixing(Index1M,$H2953,TRUE,_xll.ohTrigger(RecalcTrigger,Trigger1M)),NA())</f>
        <v>9.2335038766826472E-3</v>
      </c>
      <c r="K2953" s="44">
        <f>IFERROR(_xll.qlIndexFixing(Index3M,H2953,TRUE,_xll.ohTrigger(RecalcTrigger,Trigger3M)),NA())</f>
        <v>9.1993387411474278E-3</v>
      </c>
      <c r="L2953" s="44">
        <f>IFERROR(_xll.qlIndexFixing(Index6M,$H2953,TRUE,_xll.ohTrigger(RecalcTrigger,Trigger6M)),NA())</f>
        <v>1.0410421088610068E-2</v>
      </c>
      <c r="M2953" s="183">
        <f>IFERROR(_xll.qlIndexFixing(Index1Y,$H2953,TRUE,_xll.ohTrigger(RecalcTrigger,Trigger1Y)),NA())</f>
        <v>9.7281218456448521E-3</v>
      </c>
      <c r="N2953" s="182">
        <f>IFERROR(_xll.qlIndexFixing(ONIndex1M,I2953,TRUE,_xll.ohTrigger(RecalcTrigger,Trigger1M)),NA())</f>
        <v>9.2200744061976536E-3</v>
      </c>
      <c r="O2953" s="44">
        <f>IFERROR(_xll.qlIndexFixing(ONIndex3M,I2953,TRUE,_xll.ohTrigger(RecalcTrigger,Trigger3M)),NA())</f>
        <v>9.1551077631724098E-3</v>
      </c>
      <c r="P2953" s="44">
        <f>IFERROR(_xll.qlIndexFixing(ONIndex6M,I2953,TRUE,_xll.ohTrigger(RecalcTrigger,Trigger6M)),NA())</f>
        <v>1.0342741577025194E-2</v>
      </c>
      <c r="Q2953" s="183">
        <f>IFERROR(_xll.qlIndexFixing(ONIndex1Y,I2953,TRUE,_xll.ohTrigger(RecalcTrigger,Trigger1Y)),NA())</f>
        <v>9.5417275733389317E-3</v>
      </c>
    </row>
    <row r="2954" spans="2:17" x14ac:dyDescent="0.2">
      <c r="B2954" s="39" t="s">
        <v>42</v>
      </c>
      <c r="D2954" s="42">
        <f>_xll.qlCalendarAdvance(Calendar,$D2953,B2954,"f",FALSE)</f>
        <v>60227</v>
      </c>
      <c r="E2954" s="177">
        <f>_xll.qlInterestRateIndexValueDate(IndexON,D2954)</f>
        <v>60227</v>
      </c>
      <c r="F2954" s="193">
        <f>IFERROR(_xll.qlIndexFixing(IndexON,D2954,TRUE,_xll.ohTrigger(RecalcTrigger,TriggerON)),NA())</f>
        <v>9.4385892414372563E-3</v>
      </c>
      <c r="H2954" s="42">
        <f>_xll.qlCalendarAdvance(Calendar,$H2953,B2954,"f",FALSE)</f>
        <v>60227</v>
      </c>
      <c r="I2954" s="177">
        <f>_xll.qlInterestRateIndexValueDate(Index1M,$H2954)</f>
        <v>60231</v>
      </c>
      <c r="J2954" s="182">
        <f>IFERROR(_xll.qlIndexFixing(Index1M,$H2954,TRUE,_xll.ohTrigger(RecalcTrigger,Trigger1M)),NA())</f>
        <v>9.2412641746575375E-3</v>
      </c>
      <c r="K2954" s="44">
        <f>IFERROR(_xll.qlIndexFixing(Index3M,H2954,TRUE,_xll.ohTrigger(RecalcTrigger,Trigger3M)),NA())</f>
        <v>9.2048922442752278E-3</v>
      </c>
      <c r="L2954" s="44">
        <f>IFERROR(_xll.qlIndexFixing(Index6M,$H2954,TRUE,_xll.ohTrigger(RecalcTrigger,Trigger6M)),NA())</f>
        <v>1.0413548190587651E-2</v>
      </c>
      <c r="M2954" s="183">
        <f>IFERROR(_xll.qlIndexFixing(Index1Y,$H2954,TRUE,_xll.ohTrigger(RecalcTrigger,Trigger1Y)),NA())</f>
        <v>9.7340533746167329E-3</v>
      </c>
      <c r="N2954" s="182">
        <f>IFERROR(_xll.qlIndexFixing(ONIndex1M,I2954,TRUE,_xll.ohTrigger(RecalcTrigger,Trigger1M)),NA())</f>
        <v>9.2256316009819983E-3</v>
      </c>
      <c r="O2954" s="44">
        <f>IFERROR(_xll.qlIndexFixing(ONIndex3M,I2954,TRUE,_xll.ohTrigger(RecalcTrigger,Trigger3M)),NA())</f>
        <v>9.1602901909393353E-3</v>
      </c>
      <c r="P2954" s="44">
        <f>IFERROR(_xll.qlIndexFixing(ONIndex6M,I2954,TRUE,_xll.ohTrigger(RecalcTrigger,Trigger6M)),NA())</f>
        <v>1.0346193663082204E-2</v>
      </c>
      <c r="Q2954" s="183">
        <f>IFERROR(_xll.qlIndexFixing(ONIndex1Y,I2954,TRUE,_xll.ohTrigger(RecalcTrigger,Trigger1Y)),NA())</f>
        <v>9.5462554375824737E-3</v>
      </c>
    </row>
    <row r="2955" spans="2:17" x14ac:dyDescent="0.2">
      <c r="B2955" s="39" t="s">
        <v>42</v>
      </c>
      <c r="D2955" s="42">
        <f>_xll.qlCalendarAdvance(Calendar,$D2954,B2955,"f",FALSE)</f>
        <v>60234</v>
      </c>
      <c r="E2955" s="177">
        <f>_xll.qlInterestRateIndexValueDate(IndexON,D2955)</f>
        <v>60234</v>
      </c>
      <c r="F2955" s="193">
        <f>IFERROR(_xll.qlIndexFixing(IndexON,D2955,TRUE,_xll.ohTrigger(RecalcTrigger,TriggerON)),NA())</f>
        <v>9.4385892414639017E-3</v>
      </c>
      <c r="H2955" s="42">
        <f>_xll.qlCalendarAdvance(Calendar,$H2954,B2955,"f",FALSE)</f>
        <v>60234</v>
      </c>
      <c r="I2955" s="177">
        <f>_xll.qlInterestRateIndexValueDate(Index1M,$H2955)</f>
        <v>60238</v>
      </c>
      <c r="J2955" s="182">
        <f>IFERROR(_xll.qlIndexFixing(Index1M,$H2955,TRUE,_xll.ohTrigger(RecalcTrigger,Trigger1M)),NA())</f>
        <v>9.2453870649641147E-3</v>
      </c>
      <c r="K2955" s="44">
        <f>IFERROR(_xll.qlIndexFixing(Index3M,H2955,TRUE,_xll.ohTrigger(RecalcTrigger,Trigger3M)),NA())</f>
        <v>9.2094451472997108E-3</v>
      </c>
      <c r="L2955" s="44">
        <f>IFERROR(_xll.qlIndexFixing(Index6M,$H2955,TRUE,_xll.ohTrigger(RecalcTrigger,Trigger6M)),NA())</f>
        <v>1.0417010066406026E-2</v>
      </c>
      <c r="M2955" s="183">
        <f>IFERROR(_xll.qlIndexFixing(Index1Y,$H2955,TRUE,_xll.ohTrigger(RecalcTrigger,Trigger1Y)),NA())</f>
        <v>9.7400384032684806E-3</v>
      </c>
      <c r="N2955" s="182">
        <f>IFERROR(_xll.qlIndexFixing(ONIndex1M,I2955,TRUE,_xll.ohTrigger(RecalcTrigger,Trigger1M)),NA())</f>
        <v>9.2312390126370047E-3</v>
      </c>
      <c r="O2955" s="44">
        <f>IFERROR(_xll.qlIndexFixing(ONIndex3M,I2955,TRUE,_xll.ohTrigger(RecalcTrigger,Trigger3M)),NA())</f>
        <v>9.1655299701098869E-3</v>
      </c>
      <c r="P2955" s="44">
        <f>IFERROR(_xll.qlIndexFixing(ONIndex6M,I2955,TRUE,_xll.ohTrigger(RecalcTrigger,Trigger6M)),NA())</f>
        <v>1.034961901820175E-2</v>
      </c>
      <c r="Q2955" s="183">
        <f>IFERROR(_xll.qlIndexFixing(ONIndex1Y,I2955,TRUE,_xll.ohTrigger(RecalcTrigger,Trigger1Y)),NA())</f>
        <v>9.5508345111028348E-3</v>
      </c>
    </row>
    <row r="2956" spans="2:17" x14ac:dyDescent="0.2">
      <c r="B2956" s="39" t="s">
        <v>42</v>
      </c>
      <c r="D2956" s="42">
        <f>_xll.qlCalendarAdvance(Calendar,$D2955,B2956,"f",FALSE)</f>
        <v>60241</v>
      </c>
      <c r="E2956" s="177">
        <f>_xll.qlInterestRateIndexValueDate(IndexON,D2956)</f>
        <v>60241</v>
      </c>
      <c r="F2956" s="193">
        <f>IFERROR(_xll.qlIndexFixing(IndexON,D2956,TRUE,_xll.ohTrigger(RecalcTrigger,TriggerON)),NA())</f>
        <v>9.4385892415171924E-3</v>
      </c>
      <c r="H2956" s="42">
        <f>_xll.qlCalendarAdvance(Calendar,$H2955,B2956,"f",FALSE)</f>
        <v>60241</v>
      </c>
      <c r="I2956" s="177">
        <f>_xll.qlInterestRateIndexValueDate(Index1M,$H2956)</f>
        <v>60245</v>
      </c>
      <c r="J2956" s="182">
        <f>IFERROR(_xll.qlIndexFixing(Index1M,$H2956,TRUE,_xll.ohTrigger(RecalcTrigger,Trigger1M)),NA())</f>
        <v>9.2511427996220322E-3</v>
      </c>
      <c r="K2956" s="44">
        <f>IFERROR(_xll.qlIndexFixing(Index3M,H2956,TRUE,_xll.ohTrigger(RecalcTrigger,Trigger3M)),NA())</f>
        <v>9.2151060552181363E-3</v>
      </c>
      <c r="L2956" s="44">
        <f>IFERROR(_xll.qlIndexFixing(Index6M,$H2956,TRUE,_xll.ohTrigger(RecalcTrigger,Trigger6M)),NA())</f>
        <v>1.0420080198851878E-2</v>
      </c>
      <c r="M2956" s="183">
        <f>IFERROR(_xll.qlIndexFixing(Index1Y,$H2956,TRUE,_xll.ohTrigger(RecalcTrigger,Trigger1Y)),NA())</f>
        <v>9.7460770006519235E-3</v>
      </c>
      <c r="N2956" s="182">
        <f>IFERROR(_xll.qlIndexFixing(ONIndex1M,I2956,TRUE,_xll.ohTrigger(RecalcTrigger,Trigger1M)),NA())</f>
        <v>9.2368967063904961E-3</v>
      </c>
      <c r="O2956" s="44">
        <f>IFERROR(_xll.qlIndexFixing(ONIndex3M,I2956,TRUE,_xll.ohTrigger(RecalcTrigger,Trigger3M)),NA())</f>
        <v>9.1708271773427441E-3</v>
      </c>
      <c r="P2956" s="44">
        <f>IFERROR(_xll.qlIndexFixing(ONIndex6M,I2956,TRUE,_xll.ohTrigger(RecalcTrigger,Trigger6M)),NA())</f>
        <v>1.0353017591224756E-2</v>
      </c>
      <c r="Q2956" s="183">
        <f>IFERROR(_xll.qlIndexFixing(ONIndex1Y,I2956,TRUE,_xll.ohTrigger(RecalcTrigger,Trigger1Y)),NA())</f>
        <v>9.5554648613660476E-3</v>
      </c>
    </row>
    <row r="2957" spans="2:17" x14ac:dyDescent="0.2">
      <c r="B2957" s="39" t="s">
        <v>42</v>
      </c>
      <c r="D2957" s="42">
        <f>_xll.qlCalendarAdvance(Calendar,$D2956,B2957,"f",FALSE)</f>
        <v>60248</v>
      </c>
      <c r="E2957" s="177">
        <f>_xll.qlInterestRateIndexValueDate(IndexON,D2957)</f>
        <v>60248</v>
      </c>
      <c r="F2957" s="193">
        <f>IFERROR(_xll.qlIndexFixing(IndexON,D2957,TRUE,_xll.ohTrigger(RecalcTrigger,TriggerON)),NA())</f>
        <v>9.438589241490547E-3</v>
      </c>
      <c r="H2957" s="42">
        <f>_xll.qlCalendarAdvance(Calendar,$H2956,B2957,"f",FALSE)</f>
        <v>60248</v>
      </c>
      <c r="I2957" s="177">
        <f>_xll.qlInterestRateIndexValueDate(Index1M,$H2957)</f>
        <v>60252</v>
      </c>
      <c r="J2957" s="182">
        <f>IFERROR(_xll.qlIndexFixing(Index1M,$H2957,TRUE,_xll.ohTrigger(RecalcTrigger,Trigger1M)),NA())</f>
        <v>9.2569490451502763E-3</v>
      </c>
      <c r="K2957" s="44">
        <f>IFERROR(_xll.qlIndexFixing(Index3M,H2957,TRUE,_xll.ohTrigger(RecalcTrigger,Trigger3M)),NA())</f>
        <v>9.2208250717620288E-3</v>
      </c>
      <c r="L2957" s="44">
        <f>IFERROR(_xll.qlIndexFixing(Index6M,$H2957,TRUE,_xll.ohTrigger(RecalcTrigger,Trigger6M)),NA())</f>
        <v>1.0423122713902767E-2</v>
      </c>
      <c r="M2957" s="183">
        <f>IFERROR(_xll.qlIndexFixing(Index1Y,$H2957,TRUE,_xll.ohTrigger(RecalcTrigger,Trigger1Y)),NA())</f>
        <v>9.7521692358294096E-3</v>
      </c>
      <c r="N2957" s="182">
        <f>IFERROR(_xll.qlIndexFixing(ONIndex1M,I2957,TRUE,_xll.ohTrigger(RecalcTrigger,Trigger1M)),NA())</f>
        <v>9.2426047481097839E-3</v>
      </c>
      <c r="O2957" s="44">
        <f>IFERROR(_xll.qlIndexFixing(ONIndex3M,I2957,TRUE,_xll.ohTrigger(RecalcTrigger,Trigger3M)),NA())</f>
        <v>9.1761818890567781E-3</v>
      </c>
      <c r="P2957" s="44">
        <f>IFERROR(_xll.qlIndexFixing(ONIndex6M,I2957,TRUE,_xll.ohTrigger(RecalcTrigger,Trigger6M)),NA())</f>
        <v>1.0356389331231952E-2</v>
      </c>
      <c r="Q2957" s="183">
        <f>IFERROR(_xll.qlIndexFixing(ONIndex1Y,I2957,TRUE,_xll.ohTrigger(RecalcTrigger,Trigger1Y)),NA())</f>
        <v>9.5601465555983367E-3</v>
      </c>
    </row>
    <row r="2958" spans="2:17" x14ac:dyDescent="0.2">
      <c r="B2958" s="39" t="s">
        <v>42</v>
      </c>
      <c r="D2958" s="42">
        <f>_xll.qlCalendarAdvance(Calendar,$D2957,B2958,"f",FALSE)</f>
        <v>60255</v>
      </c>
      <c r="E2958" s="177">
        <f>_xll.qlInterestRateIndexValueDate(IndexON,D2958)</f>
        <v>60255</v>
      </c>
      <c r="F2958" s="193">
        <f>IFERROR(_xll.qlIndexFixing(IndexON,D2958,TRUE,_xll.ohTrigger(RecalcTrigger,TriggerON)),NA())</f>
        <v>9.4385892414639017E-3</v>
      </c>
      <c r="H2958" s="42">
        <f>_xll.qlCalendarAdvance(Calendar,$H2957,B2958,"f",FALSE)</f>
        <v>60255</v>
      </c>
      <c r="I2958" s="177">
        <f>_xll.qlInterestRateIndexValueDate(Index1M,$H2958)</f>
        <v>60259</v>
      </c>
      <c r="J2958" s="182">
        <f>IFERROR(_xll.qlIndexFixing(Index1M,$H2958,TRUE,_xll.ohTrigger(RecalcTrigger,Trigger1M)),NA())</f>
        <v>9.2628058670783612E-3</v>
      </c>
      <c r="K2958" s="44">
        <f>IFERROR(_xll.qlIndexFixing(Index3M,H2958,TRUE,_xll.ohTrigger(RecalcTrigger,Trigger3M)),NA())</f>
        <v>9.2266022738014541E-3</v>
      </c>
      <c r="L2958" s="44">
        <f>IFERROR(_xll.qlIndexFixing(Index6M,$H2958,TRUE,_xll.ohTrigger(RecalcTrigger,Trigger6M)),NA())</f>
        <v>1.0426137560143555E-2</v>
      </c>
      <c r="M2958" s="183">
        <f>IFERROR(_xll.qlIndexFixing(Index1Y,$H2958,TRUE,_xll.ohTrigger(RecalcTrigger,Trigger1Y)),NA())</f>
        <v>9.7583151778735753E-3</v>
      </c>
      <c r="N2958" s="182">
        <f>IFERROR(_xll.qlIndexFixing(ONIndex1M,I2958,TRUE,_xll.ohTrigger(RecalcTrigger,Trigger1M)),NA())</f>
        <v>9.2516764080130542E-3</v>
      </c>
      <c r="O2958" s="44">
        <f>IFERROR(_xll.qlIndexFixing(ONIndex3M,I2958,TRUE,_xll.ohTrigger(RecalcTrigger,Trigger3M)),NA())</f>
        <v>9.1847128023925251E-3</v>
      </c>
      <c r="P2958" s="44">
        <f>IFERROR(_xll.qlIndexFixing(ONIndex6M,I2958,TRUE,_xll.ohTrigger(RecalcTrigger,Trigger6M)),NA())</f>
        <v>1.0361633443416451E-2</v>
      </c>
      <c r="Q2958" s="183">
        <f>IFERROR(_xll.qlIndexFixing(ONIndex1Y,I2958,TRUE,_xll.ohTrigger(RecalcTrigger,Trigger1Y)),NA())</f>
        <v>9.5676074020190072E-3</v>
      </c>
    </row>
    <row r="2959" spans="2:17" x14ac:dyDescent="0.2">
      <c r="B2959" s="39" t="s">
        <v>42</v>
      </c>
      <c r="D2959" s="42">
        <f>_xll.qlCalendarAdvance(Calendar,$D2958,B2959,"f",FALSE)</f>
        <v>60265</v>
      </c>
      <c r="E2959" s="177">
        <f>_xll.qlInterestRateIndexValueDate(IndexON,D2959)</f>
        <v>60265</v>
      </c>
      <c r="F2959" s="193">
        <f>IFERROR(_xll.qlIndexFixing(IndexON,D2959,TRUE,_xll.ohTrigger(RecalcTrigger,TriggerON)),NA())</f>
        <v>9.4383417885257614E-3</v>
      </c>
      <c r="H2959" s="42">
        <f>_xll.qlCalendarAdvance(Calendar,$H2958,B2959,"f",FALSE)</f>
        <v>60265</v>
      </c>
      <c r="I2959" s="177">
        <f>_xll.qlInterestRateIndexValueDate(Index1M,$H2959)</f>
        <v>60267</v>
      </c>
      <c r="J2959" s="182">
        <f>IFERROR(_xll.qlIndexFixing(Index1M,$H2959,TRUE,_xll.ohTrigger(RecalcTrigger,Trigger1M)),NA())</f>
        <v>9.2690153056773639E-3</v>
      </c>
      <c r="K2959" s="44">
        <f>IFERROR(_xll.qlIndexFixing(Index3M,H2959,TRUE,_xll.ohTrigger(RecalcTrigger,Trigger3M)),NA())</f>
        <v>9.233276136569657E-3</v>
      </c>
      <c r="L2959" s="44">
        <f>IFERROR(_xll.qlIndexFixing(Index6M,$H2959,TRUE,_xll.ohTrigger(RecalcTrigger,Trigger6M)),NA())</f>
        <v>1.0429194760183414E-2</v>
      </c>
      <c r="M2959" s="183">
        <f>IFERROR(_xll.qlIndexFixing(Index1Y,$H2959,TRUE,_xll.ohTrigger(RecalcTrigger,Trigger1Y)),NA())</f>
        <v>9.7654049637681591E-3</v>
      </c>
      <c r="N2959" s="182">
        <f>IFERROR(_xll.qlIndexFixing(ONIndex1M,I2959,TRUE,_xll.ohTrigger(RecalcTrigger,Trigger1M)),NA())</f>
        <v>9.2575142155304491E-3</v>
      </c>
      <c r="O2959" s="44">
        <f>IFERROR(_xll.qlIndexFixing(ONIndex3M,I2959,TRUE,_xll.ohTrigger(RecalcTrigger,Trigger3M)),NA())</f>
        <v>9.1902157337031554E-3</v>
      </c>
      <c r="P2959" s="44">
        <f>IFERROR(_xll.qlIndexFixing(ONIndex6M,I2959,TRUE,_xll.ohTrigger(RecalcTrigger,Trigger6M)),NA())</f>
        <v>1.036493595000465E-2</v>
      </c>
      <c r="Q2959" s="183">
        <f>IFERROR(_xll.qlIndexFixing(ONIndex1Y,I2959,TRUE,_xll.ohTrigger(RecalcTrigger,Trigger1Y)),NA())</f>
        <v>9.5724214336723179E-3</v>
      </c>
    </row>
    <row r="2960" spans="2:17" x14ac:dyDescent="0.2">
      <c r="B2960" s="39" t="s">
        <v>42</v>
      </c>
      <c r="D2960" s="42">
        <f>_xll.qlCalendarAdvance(Calendar,$D2959,B2960,"f",FALSE)</f>
        <v>60272</v>
      </c>
      <c r="E2960" s="177">
        <f>_xll.qlInterestRateIndexValueDate(IndexON,D2960)</f>
        <v>60272</v>
      </c>
      <c r="F2960" s="193">
        <f>IFERROR(_xll.qlIndexFixing(IndexON,D2960,TRUE,_xll.ohTrigger(RecalcTrigger,TriggerON)),NA())</f>
        <v>9.4383417884458254E-3</v>
      </c>
      <c r="H2960" s="42">
        <f>_xll.qlCalendarAdvance(Calendar,$H2959,B2960,"f",FALSE)</f>
        <v>60272</v>
      </c>
      <c r="I2960" s="177">
        <f>_xll.qlInterestRateIndexValueDate(Index1M,$H2960)</f>
        <v>60274</v>
      </c>
      <c r="J2960" s="182">
        <f>IFERROR(_xll.qlIndexFixing(Index1M,$H2960,TRUE,_xll.ohTrigger(RecalcTrigger,Trigger1M)),NA())</f>
        <v>9.2766276598340892E-3</v>
      </c>
      <c r="K2960" s="44">
        <f>IFERROR(_xll.qlIndexFixing(Index3M,H2960,TRUE,_xll.ohTrigger(RecalcTrigger,Trigger3M)),NA())</f>
        <v>9.2391782806569012E-3</v>
      </c>
      <c r="L2960" s="44">
        <f>IFERROR(_xll.qlIndexFixing(Index6M,$H2960,TRUE,_xll.ohTrigger(RecalcTrigger,Trigger6M)),NA())</f>
        <v>1.0432152059284707E-2</v>
      </c>
      <c r="M2960" s="183">
        <f>IFERROR(_xll.qlIndexFixing(Index1Y,$H2960,TRUE,_xll.ohTrigger(RecalcTrigger,Trigger1Y)),NA())</f>
        <v>9.7716662245947942E-3</v>
      </c>
      <c r="N2960" s="182">
        <f>IFERROR(_xll.qlIndexFixing(ONIndex1M,I2960,TRUE,_xll.ohTrigger(RecalcTrigger,Trigger1M)),NA())</f>
        <v>9.261953664818634E-3</v>
      </c>
      <c r="O2960" s="44">
        <f>IFERROR(_xll.qlIndexFixing(ONIndex3M,I2960,TRUE,_xll.ohTrigger(RecalcTrigger,Trigger3M)),NA())</f>
        <v>9.1944169777224971E-3</v>
      </c>
      <c r="P2960" s="44">
        <f>IFERROR(_xll.qlIndexFixing(ONIndex6M,I2960,TRUE,_xll.ohTrigger(RecalcTrigger,Trigger6M)),NA())</f>
        <v>1.0367576721899141E-2</v>
      </c>
      <c r="Q2960" s="183">
        <f>IFERROR(_xll.qlIndexFixing(ONIndex1Y,I2960,TRUE,_xll.ohTrigger(RecalcTrigger,Trigger1Y)),NA())</f>
        <v>9.5761466757604552E-3</v>
      </c>
    </row>
    <row r="2961" spans="2:17" x14ac:dyDescent="0.2">
      <c r="B2961" s="39" t="s">
        <v>42</v>
      </c>
      <c r="D2961" s="42">
        <f>_xll.qlCalendarAdvance(Calendar,$D2960,B2961,"f",FALSE)</f>
        <v>60279</v>
      </c>
      <c r="E2961" s="177">
        <f>_xll.qlInterestRateIndexValueDate(IndexON,D2961)</f>
        <v>60279</v>
      </c>
      <c r="F2961" s="193">
        <f>IFERROR(_xll.qlIndexFixing(IndexON,D2961,TRUE,_xll.ohTrigger(RecalcTrigger,TriggerON)),NA())</f>
        <v>9.4383417884458254E-3</v>
      </c>
      <c r="H2961" s="42">
        <f>_xll.qlCalendarAdvance(Calendar,$H2960,B2961,"f",FALSE)</f>
        <v>60279</v>
      </c>
      <c r="I2961" s="177">
        <f>_xll.qlInterestRateIndexValueDate(Index1M,$H2961)</f>
        <v>60281</v>
      </c>
      <c r="J2961" s="182">
        <f>IFERROR(_xll.qlIndexFixing(Index1M,$H2961,TRUE,_xll.ohTrigger(RecalcTrigger,Trigger1M)),NA())</f>
        <v>9.2826514402903505E-3</v>
      </c>
      <c r="K2961" s="44">
        <f>IFERROR(_xll.qlIndexFixing(Index3M,H2961,TRUE,_xll.ohTrigger(RecalcTrigger,Trigger3M)),NA())</f>
        <v>9.2451388518384192E-3</v>
      </c>
      <c r="L2961" s="44">
        <f>IFERROR(_xll.qlIndexFixing(Index6M,$H2961,TRUE,_xll.ohTrigger(RecalcTrigger,Trigger6M)),NA())</f>
        <v>1.0435081532440254E-2</v>
      </c>
      <c r="M2961" s="183">
        <f>IFERROR(_xll.qlIndexFixing(Index1Y,$H2961,TRUE,_xll.ohTrigger(RecalcTrigger,Trigger1Y)),NA())</f>
        <v>9.777981409440431E-3</v>
      </c>
      <c r="N2961" s="182">
        <f>IFERROR(_xll.qlIndexFixing(ONIndex1M,I2961,TRUE,_xll.ohTrigger(RecalcTrigger,Trigger1M)),NA())</f>
        <v>9.2678785285649212E-3</v>
      </c>
      <c r="O2961" s="44">
        <f>IFERROR(_xll.qlIndexFixing(ONIndex3M,I2961,TRUE,_xll.ohTrigger(RecalcTrigger,Trigger3M)),NA())</f>
        <v>9.2000192896701805E-3</v>
      </c>
      <c r="P2961" s="44">
        <f>IFERROR(_xll.qlIndexFixing(ONIndex6M,I2961,TRUE,_xll.ohTrigger(RecalcTrigger,Trigger6M)),NA())</f>
        <v>1.0370833072528285E-2</v>
      </c>
      <c r="Q2961" s="183">
        <f>IFERROR(_xll.qlIndexFixing(ONIndex1Y,I2961,TRUE,_xll.ohTrigger(RecalcTrigger,Trigger1Y)),NA())</f>
        <v>9.5810494412607028E-3</v>
      </c>
    </row>
    <row r="2962" spans="2:17" x14ac:dyDescent="0.2">
      <c r="B2962" s="39" t="s">
        <v>42</v>
      </c>
      <c r="D2962" s="42">
        <f>_xll.qlCalendarAdvance(Calendar,$D2961,B2962,"f",FALSE)</f>
        <v>60286</v>
      </c>
      <c r="E2962" s="177">
        <f>_xll.qlInterestRateIndexValueDate(IndexON,D2962)</f>
        <v>60286</v>
      </c>
      <c r="F2962" s="193">
        <f>IFERROR(_xll.qlIndexFixing(IndexON,D2962,TRUE,_xll.ohTrigger(RecalcTrigger,TriggerON)),NA())</f>
        <v>9.4383417884458254E-3</v>
      </c>
      <c r="H2962" s="42">
        <f>_xll.qlCalendarAdvance(Calendar,$H2961,B2962,"f",FALSE)</f>
        <v>60286</v>
      </c>
      <c r="I2962" s="177">
        <f>_xll.qlInterestRateIndexValueDate(Index1M,$H2962)</f>
        <v>60288</v>
      </c>
      <c r="J2962" s="182">
        <f>IFERROR(_xll.qlIndexFixing(Index1M,$H2962,TRUE,_xll.ohTrigger(RecalcTrigger,Trigger1M)),NA())</f>
        <v>9.2887260808167064E-3</v>
      </c>
      <c r="K2962" s="44">
        <f>IFERROR(_xll.qlIndexFixing(Index3M,H2962,TRUE,_xll.ohTrigger(RecalcTrigger,Trigger3M)),NA())</f>
        <v>9.251157926989606E-3</v>
      </c>
      <c r="L2962" s="44">
        <f>IFERROR(_xll.qlIndexFixing(Index6M,$H2962,TRUE,_xll.ohTrigger(RecalcTrigger,Trigger6M)),NA())</f>
        <v>1.0437983128240571E-2</v>
      </c>
      <c r="M2962" s="183">
        <f>IFERROR(_xll.qlIndexFixing(Index1Y,$H2962,TRUE,_xll.ohTrigger(RecalcTrigger,Trigger1Y)),NA())</f>
        <v>9.7843505874210725E-3</v>
      </c>
      <c r="N2962" s="182">
        <f>IFERROR(_xll.qlIndexFixing(ONIndex1M,I2962,TRUE,_xll.ohTrigger(RecalcTrigger,Trigger1M)),NA())</f>
        <v>9.2738540885584086E-3</v>
      </c>
      <c r="O2962" s="44">
        <f>IFERROR(_xll.qlIndexFixing(ONIndex3M,I2962,TRUE,_xll.ohTrigger(RecalcTrigger,Trigger3M)),NA())</f>
        <v>9.2056795132933189E-3</v>
      </c>
      <c r="P2962" s="44">
        <f>IFERROR(_xll.qlIndexFixing(ONIndex6M,I2962,TRUE,_xll.ohTrigger(RecalcTrigger,Trigger6M)),NA())</f>
        <v>1.037406231889193E-2</v>
      </c>
      <c r="Q2962" s="183">
        <f>IFERROR(_xll.qlIndexFixing(ONIndex1Y,I2962,TRUE,_xll.ohTrigger(RecalcTrigger,Trigger1Y)),NA())</f>
        <v>9.5860039102024786E-3</v>
      </c>
    </row>
    <row r="2963" spans="2:17" x14ac:dyDescent="0.2">
      <c r="B2963" s="39" t="s">
        <v>42</v>
      </c>
      <c r="D2963" s="42">
        <f>_xll.qlCalendarAdvance(Calendar,$D2962,B2963,"f",FALSE)</f>
        <v>60293</v>
      </c>
      <c r="E2963" s="177">
        <f>_xll.qlInterestRateIndexValueDate(IndexON,D2963)</f>
        <v>60293</v>
      </c>
      <c r="F2963" s="193">
        <f>IFERROR(_xll.qlIndexFixing(IndexON,D2963,TRUE,_xll.ohTrigger(RecalcTrigger,TriggerON)),NA())</f>
        <v>9.4383417884458254E-3</v>
      </c>
      <c r="H2963" s="42">
        <f>_xll.qlCalendarAdvance(Calendar,$H2962,B2963,"f",FALSE)</f>
        <v>60293</v>
      </c>
      <c r="I2963" s="177">
        <f>_xll.qlInterestRateIndexValueDate(Index1M,$H2963)</f>
        <v>60295</v>
      </c>
      <c r="J2963" s="182">
        <f>IFERROR(_xll.qlIndexFixing(Index1M,$H2963,TRUE,_xll.ohTrigger(RecalcTrigger,Trigger1M)),NA())</f>
        <v>9.2931667810089991E-3</v>
      </c>
      <c r="K2963" s="44">
        <f>IFERROR(_xll.qlIndexFixing(Index3M,H2963,TRUE,_xll.ohTrigger(RecalcTrigger,Trigger3M)),NA())</f>
        <v>9.2572355829947384E-3</v>
      </c>
      <c r="L2963" s="44">
        <f>IFERROR(_xll.qlIndexFixing(Index6M,$H2963,TRUE,_xll.ohTrigger(RecalcTrigger,Trigger6M)),NA())</f>
        <v>1.0440856795274846E-2</v>
      </c>
      <c r="M2963" s="183">
        <f>IFERROR(_xll.qlIndexFixing(Index1Y,$H2963,TRUE,_xll.ohTrigger(RecalcTrigger,Trigger1Y)),NA())</f>
        <v>9.7907738276632322E-3</v>
      </c>
      <c r="N2963" s="182">
        <f>IFERROR(_xll.qlIndexFixing(ONIndex1M,I2963,TRUE,_xll.ohTrigger(RecalcTrigger,Trigger1M)),NA())</f>
        <v>9.2798804101601462E-3</v>
      </c>
      <c r="O2963" s="44">
        <f>IFERROR(_xll.qlIndexFixing(ONIndex3M,I2963,TRUE,_xll.ohTrigger(RecalcTrigger,Trigger3M)),NA())</f>
        <v>9.2113977249841383E-3</v>
      </c>
      <c r="P2963" s="44">
        <f>IFERROR(_xll.qlIndexFixing(ONIndex6M,I2963,TRUE,_xll.ohTrigger(RecalcTrigger,Trigger6M)),NA())</f>
        <v>1.0377264409990872E-2</v>
      </c>
      <c r="Q2963" s="183">
        <f>IFERROR(_xll.qlIndexFixing(ONIndex1Y,I2963,TRUE,_xll.ohTrigger(RecalcTrigger,Trigger1Y)),NA())</f>
        <v>9.5910101499185885E-3</v>
      </c>
    </row>
    <row r="2964" spans="2:17" x14ac:dyDescent="0.2">
      <c r="B2964" s="39" t="s">
        <v>42</v>
      </c>
      <c r="D2964" s="42">
        <f>_xll.qlCalendarAdvance(Calendar,$D2963,B2964,"f",FALSE)</f>
        <v>60300</v>
      </c>
      <c r="E2964" s="177">
        <f>_xll.qlInterestRateIndexValueDate(IndexON,D2964)</f>
        <v>60300</v>
      </c>
      <c r="F2964" s="193">
        <f>IFERROR(_xll.qlIndexFixing(IndexON,D2964,TRUE,_xll.ohTrigger(RecalcTrigger,TriggerON)),NA())</f>
        <v>9.4383417884458254E-3</v>
      </c>
      <c r="H2964" s="42">
        <f>_xll.qlCalendarAdvance(Calendar,$H2963,B2964,"f",FALSE)</f>
        <v>60300</v>
      </c>
      <c r="I2964" s="177">
        <f>_xll.qlInterestRateIndexValueDate(Index1M,$H2964)</f>
        <v>60302</v>
      </c>
      <c r="J2964" s="182">
        <f>IFERROR(_xll.qlIndexFixing(Index1M,$H2964,TRUE,_xll.ohTrigger(RecalcTrigger,Trigger1M)),NA())</f>
        <v>9.2982029244154905E-3</v>
      </c>
      <c r="K2964" s="44">
        <f>IFERROR(_xll.qlIndexFixing(Index3M,H2964,TRUE,_xll.ohTrigger(RecalcTrigger,Trigger3M)),NA())</f>
        <v>9.2628036277393536E-3</v>
      </c>
      <c r="L2964" s="44">
        <f>IFERROR(_xll.qlIndexFixing(Index6M,$H2964,TRUE,_xll.ohTrigger(RecalcTrigger,Trigger6M)),NA())</f>
        <v>1.0443702482134923E-2</v>
      </c>
      <c r="M2964" s="183">
        <f>IFERROR(_xll.qlIndexFixing(Index1Y,$H2964,TRUE,_xll.ohTrigger(RecalcTrigger,Trigger1Y)),NA())</f>
        <v>9.7972501442342569E-3</v>
      </c>
      <c r="N2964" s="182">
        <f>IFERROR(_xll.qlIndexFixing(ONIndex1M,I2964,TRUE,_xll.ohTrigger(RecalcTrigger,Trigger1M)),NA())</f>
        <v>9.2859575588644105E-3</v>
      </c>
      <c r="O2964" s="44">
        <f>IFERROR(_xll.qlIndexFixing(ONIndex3M,I2964,TRUE,_xll.ohTrigger(RecalcTrigger,Trigger3M)),NA())</f>
        <v>9.2171740012947367E-3</v>
      </c>
      <c r="P2964" s="44">
        <f>IFERROR(_xll.qlIndexFixing(ONIndex6M,I2964,TRUE,_xll.ohTrigger(RecalcTrigger,Trigger6M)),NA())</f>
        <v>1.038043929479926E-2</v>
      </c>
      <c r="Q2964" s="183">
        <f>IFERROR(_xll.qlIndexFixing(ONIndex1Y,I2964,TRUE,_xll.ohTrigger(RecalcTrigger,Trigger1Y)),NA())</f>
        <v>9.5960682279017107E-3</v>
      </c>
    </row>
    <row r="2965" spans="2:17" x14ac:dyDescent="0.2">
      <c r="B2965" s="39" t="s">
        <v>42</v>
      </c>
      <c r="D2965" s="42">
        <f>_xll.qlCalendarAdvance(Calendar,$D2964,B2965,"f",FALSE)</f>
        <v>60307</v>
      </c>
      <c r="E2965" s="177">
        <f>_xll.qlInterestRateIndexValueDate(IndexON,D2965)</f>
        <v>60307</v>
      </c>
      <c r="F2965" s="193">
        <f>IFERROR(_xll.qlIndexFixing(IndexON,D2965,TRUE,_xll.ohTrigger(RecalcTrigger,TriggerON)),NA())</f>
        <v>9.4383417884458254E-3</v>
      </c>
      <c r="H2965" s="42">
        <f>_xll.qlCalendarAdvance(Calendar,$H2964,B2965,"f",FALSE)</f>
        <v>60307</v>
      </c>
      <c r="I2965" s="177">
        <f>_xll.qlInterestRateIndexValueDate(Index1M,$H2965)</f>
        <v>60309</v>
      </c>
      <c r="J2965" s="182">
        <f>IFERROR(_xll.qlIndexFixing(Index1M,$H2965,TRUE,_xll.ohTrigger(RecalcTrigger,Trigger1M)),NA())</f>
        <v>9.3044114775613675E-3</v>
      </c>
      <c r="K2965" s="44">
        <f>IFERROR(_xll.qlIndexFixing(Index3M,H2965,TRUE,_xll.ohTrigger(RecalcTrigger,Trigger3M)),NA())</f>
        <v>9.2689943073909573E-3</v>
      </c>
      <c r="L2965" s="44">
        <f>IFERROR(_xll.qlIndexFixing(Index6M,$H2965,TRUE,_xll.ohTrigger(RecalcTrigger,Trigger6M)),NA())</f>
        <v>1.0446520137413522E-2</v>
      </c>
      <c r="M2965" s="183">
        <f>IFERROR(_xll.qlIndexFixing(Index1Y,$H2965,TRUE,_xll.ohTrigger(RecalcTrigger,Trigger1Y)),NA())</f>
        <v>9.8037610754916314E-3</v>
      </c>
      <c r="N2965" s="182">
        <f>IFERROR(_xll.qlIndexFixing(ONIndex1M,I2965,TRUE,_xll.ohTrigger(RecalcTrigger,Trigger1M)),NA())</f>
        <v>9.2920856000056062E-3</v>
      </c>
      <c r="O2965" s="44">
        <f>IFERROR(_xll.qlIndexFixing(ONIndex3M,I2965,TRUE,_xll.ohTrigger(RecalcTrigger,Trigger3M)),NA())</f>
        <v>9.2230084185640493E-3</v>
      </c>
      <c r="P2965" s="44">
        <f>IFERROR(_xll.qlIndexFixing(ONIndex6M,I2965,TRUE,_xll.ohTrigger(RecalcTrigger,Trigger6M)),NA())</f>
        <v>1.0383586922344534E-2</v>
      </c>
      <c r="Q2965" s="183">
        <f>IFERROR(_xll.qlIndexFixing(ONIndex1Y,I2965,TRUE,_xll.ohTrigger(RecalcTrigger,Trigger1Y)),NA())</f>
        <v>9.6011782115645872E-3</v>
      </c>
    </row>
    <row r="2966" spans="2:17" x14ac:dyDescent="0.2">
      <c r="B2966" s="39" t="s">
        <v>42</v>
      </c>
      <c r="D2966" s="42">
        <f>_xll.qlCalendarAdvance(Calendar,$D2965,B2966,"f",FALSE)</f>
        <v>60314</v>
      </c>
      <c r="E2966" s="177">
        <f>_xll.qlInterestRateIndexValueDate(IndexON,D2966)</f>
        <v>60314</v>
      </c>
      <c r="F2966" s="193">
        <f>IFERROR(_xll.qlIndexFixing(IndexON,D2966,TRUE,_xll.ohTrigger(RecalcTrigger,TriggerON)),NA())</f>
        <v>9.4383417885257614E-3</v>
      </c>
      <c r="H2966" s="42">
        <f>_xll.qlCalendarAdvance(Calendar,$H2965,B2966,"f",FALSE)</f>
        <v>60314</v>
      </c>
      <c r="I2966" s="177">
        <f>_xll.qlInterestRateIndexValueDate(Index1M,$H2966)</f>
        <v>60316</v>
      </c>
      <c r="J2966" s="182">
        <f>IFERROR(_xll.qlIndexFixing(Index1M,$H2966,TRUE,_xll.ohTrigger(RecalcTrigger,Trigger1M)),NA())</f>
        <v>9.3106711223924134E-3</v>
      </c>
      <c r="K2966" s="44">
        <f>IFERROR(_xll.qlIndexFixing(Index3M,H2966,TRUE,_xll.ohTrigger(RecalcTrigger,Trigger3M)),NA())</f>
        <v>9.2752437914439111E-3</v>
      </c>
      <c r="L2966" s="44">
        <f>IFERROR(_xll.qlIndexFixing(Index6M,$H2966,TRUE,_xll.ohTrigger(RecalcTrigger,Trigger6M)),NA())</f>
        <v>1.0449309709702929E-2</v>
      </c>
      <c r="M2966" s="183">
        <f>IFERROR(_xll.qlIndexFixing(Index1Y,$H2966,TRUE,_xll.ohTrigger(RecalcTrigger,Trigger1Y)),NA())</f>
        <v>9.810298996897204E-3</v>
      </c>
      <c r="N2966" s="182">
        <f>IFERROR(_xll.qlIndexFixing(ONIndex1M,I2966,TRUE,_xll.ohTrigger(RecalcTrigger,Trigger1M)),NA())</f>
        <v>9.2982645990513646E-3</v>
      </c>
      <c r="O2966" s="44">
        <f>IFERROR(_xll.qlIndexFixing(ONIndex3M,I2966,TRUE,_xll.ohTrigger(RecalcTrigger,Trigger3M)),NA())</f>
        <v>9.228901053344174E-3</v>
      </c>
      <c r="P2966" s="44">
        <f>IFERROR(_xll.qlIndexFixing(ONIndex6M,I2966,TRUE,_xll.ohTrigger(RecalcTrigger,Trigger6M)),NA())</f>
        <v>1.0386707241547555E-2</v>
      </c>
      <c r="Q2966" s="183">
        <f>IFERROR(_xll.qlIndexFixing(ONIndex1Y,I2966,TRUE,_xll.ohTrigger(RecalcTrigger,Trigger1Y)),NA())</f>
        <v>9.6063401684265415E-3</v>
      </c>
    </row>
    <row r="2967" spans="2:17" x14ac:dyDescent="0.2">
      <c r="B2967" s="39" t="s">
        <v>42</v>
      </c>
      <c r="D2967" s="42">
        <f>_xll.qlCalendarAdvance(Calendar,$D2966,B2967,"f",FALSE)</f>
        <v>60321</v>
      </c>
      <c r="E2967" s="177">
        <f>_xll.qlInterestRateIndexValueDate(IndexON,D2967)</f>
        <v>60321</v>
      </c>
      <c r="F2967" s="193">
        <f>IFERROR(_xll.qlIndexFixing(IndexON,D2967,TRUE,_xll.ohTrigger(RecalcTrigger,TriggerON)),NA())</f>
        <v>9.4383417885257614E-3</v>
      </c>
      <c r="H2967" s="42">
        <f>_xll.qlCalendarAdvance(Calendar,$H2966,B2967,"f",FALSE)</f>
        <v>60321</v>
      </c>
      <c r="I2967" s="177">
        <f>_xll.qlInterestRateIndexValueDate(Index1M,$H2967)</f>
        <v>60323</v>
      </c>
      <c r="J2967" s="182">
        <f>IFERROR(_xll.qlIndexFixing(Index1M,$H2967,TRUE,_xll.ohTrigger(RecalcTrigger,Trigger1M)),NA())</f>
        <v>9.3169819244447762E-3</v>
      </c>
      <c r="K2967" s="44">
        <f>IFERROR(_xll.qlIndexFixing(Index3M,H2967,TRUE,_xll.ohTrigger(RecalcTrigger,Trigger3M)),NA())</f>
        <v>9.2815521567886153E-3</v>
      </c>
      <c r="L2967" s="44">
        <f>IFERROR(_xll.qlIndexFixing(Index6M,$H2967,TRUE,_xll.ohTrigger(RecalcTrigger,Trigger6M)),NA())</f>
        <v>1.0452071147598073E-2</v>
      </c>
      <c r="M2967" s="183">
        <f>IFERROR(_xll.qlIndexFixing(Index1Y,$H2967,TRUE,_xll.ohTrigger(RecalcTrigger,Trigger1Y)),NA())</f>
        <v>9.8168627742426327E-3</v>
      </c>
      <c r="N2967" s="182">
        <f>IFERROR(_xll.qlIndexFixing(ONIndex1M,I2967,TRUE,_xll.ohTrigger(RecalcTrigger,Trigger1M)),NA())</f>
        <v>9.3044946214160262E-3</v>
      </c>
      <c r="O2967" s="44">
        <f>IFERROR(_xll.qlIndexFixing(ONIndex3M,I2967,TRUE,_xll.ohTrigger(RecalcTrigger,Trigger3M)),NA())</f>
        <v>9.2348519820273367E-3</v>
      </c>
      <c r="P2967" s="44">
        <f>IFERROR(_xll.qlIndexFixing(ONIndex6M,I2967,TRUE,_xll.ohTrigger(RecalcTrigger,Trigger6M)),NA())</f>
        <v>1.038980020132918E-2</v>
      </c>
      <c r="Q2967" s="183">
        <f>IFERROR(_xll.qlIndexFixing(ONIndex1Y,I2967,TRUE,_xll.ohTrigger(RecalcTrigger,Trigger1Y)),NA())</f>
        <v>9.6115541657404435E-3</v>
      </c>
    </row>
    <row r="2968" spans="2:17" x14ac:dyDescent="0.2">
      <c r="B2968" s="39" t="s">
        <v>42</v>
      </c>
      <c r="D2968" s="42">
        <f>_xll.qlCalendarAdvance(Calendar,$D2967,B2968,"f",FALSE)</f>
        <v>60328</v>
      </c>
      <c r="E2968" s="177">
        <f>_xll.qlInterestRateIndexValueDate(IndexON,D2968)</f>
        <v>60328</v>
      </c>
      <c r="F2968" s="193">
        <f>IFERROR(_xll.qlIndexFixing(IndexON,D2968,TRUE,_xll.ohTrigger(RecalcTrigger,TriggerON)),NA())</f>
        <v>9.4383417885257614E-3</v>
      </c>
      <c r="H2968" s="42">
        <f>_xll.qlCalendarAdvance(Calendar,$H2967,B2968,"f",FALSE)</f>
        <v>60328</v>
      </c>
      <c r="I2968" s="177">
        <f>_xll.qlInterestRateIndexValueDate(Index1M,$H2968)</f>
        <v>60330</v>
      </c>
      <c r="J2968" s="182">
        <f>IFERROR(_xll.qlIndexFixing(Index1M,$H2968,TRUE,_xll.ohTrigger(RecalcTrigger,Trigger1M)),NA())</f>
        <v>9.3262456558829143E-3</v>
      </c>
      <c r="K2968" s="44">
        <f>IFERROR(_xll.qlIndexFixing(Index3M,H2968,TRUE,_xll.ohTrigger(RecalcTrigger,Trigger3M)),NA())</f>
        <v>9.2896781282523506E-3</v>
      </c>
      <c r="L2968" s="44">
        <f>IFERROR(_xll.qlIndexFixing(Index6M,$H2968,TRUE,_xll.ohTrigger(RecalcTrigger,Trigger6M)),NA())</f>
        <v>1.0455814813099975E-2</v>
      </c>
      <c r="M2968" s="183">
        <f>IFERROR(_xll.qlIndexFixing(Index1Y,$H2968,TRUE,_xll.ohTrigger(RecalcTrigger,Trigger1Y)),NA())</f>
        <v>9.8234512714972487E-3</v>
      </c>
      <c r="N2968" s="182">
        <f>IFERROR(_xll.qlIndexFixing(ONIndex1M,I2968,TRUE,_xll.ohTrigger(RecalcTrigger,Trigger1M)),NA())</f>
        <v>9.3107757324872864E-3</v>
      </c>
      <c r="O2968" s="44">
        <f>IFERROR(_xll.qlIndexFixing(ONIndex3M,I2968,TRUE,_xll.ohTrigger(RecalcTrigger,Trigger3M)),NA())</f>
        <v>9.2408612811389901E-3</v>
      </c>
      <c r="P2968" s="44">
        <f>IFERROR(_xll.qlIndexFixing(ONIndex6M,I2968,TRUE,_xll.ohTrigger(RecalcTrigger,Trigger6M)),NA())</f>
        <v>1.0392865750716851E-2</v>
      </c>
      <c r="Q2968" s="183">
        <f>IFERROR(_xll.qlIndexFixing(ONIndex1Y,I2968,TRUE,_xll.ohTrigger(RecalcTrigger,Trigger1Y)),NA())</f>
        <v>9.6168202711321982E-3</v>
      </c>
    </row>
    <row r="2969" spans="2:17" x14ac:dyDescent="0.2">
      <c r="B2969" s="39" t="s">
        <v>42</v>
      </c>
      <c r="D2969" s="42">
        <f>_xll.qlCalendarAdvance(Calendar,$D2968,B2969,"f",FALSE)</f>
        <v>60335</v>
      </c>
      <c r="E2969" s="177">
        <f>_xll.qlInterestRateIndexValueDate(IndexON,D2969)</f>
        <v>60335</v>
      </c>
      <c r="F2969" s="193">
        <f>IFERROR(_xll.qlIndexFixing(IndexON,D2969,TRUE,_xll.ohTrigger(RecalcTrigger,TriggerON)),NA())</f>
        <v>9.4383417886056975E-3</v>
      </c>
      <c r="H2969" s="42">
        <f>_xll.qlCalendarAdvance(Calendar,$H2968,B2969,"f",FALSE)</f>
        <v>60335</v>
      </c>
      <c r="I2969" s="177">
        <f>_xll.qlInterestRateIndexValueDate(Index1M,$H2969)</f>
        <v>60337</v>
      </c>
      <c r="J2969" s="182">
        <f>IFERROR(_xll.qlIndexFixing(Index1M,$H2969,TRUE,_xll.ohTrigger(RecalcTrigger,Trigger1M)),NA())</f>
        <v>9.33267815212524E-3</v>
      </c>
      <c r="K2969" s="44">
        <f>IFERROR(_xll.qlIndexFixing(Index3M,H2969,TRUE,_xll.ohTrigger(RecalcTrigger,Trigger3M)),NA())</f>
        <v>9.2961176807314309E-3</v>
      </c>
      <c r="L2969" s="44">
        <f>IFERROR(_xll.qlIndexFixing(Index6M,$H2969,TRUE,_xll.ohTrigger(RecalcTrigger,Trigger6M)),NA())</f>
        <v>1.0458513957258156E-2</v>
      </c>
      <c r="M2969" s="183">
        <f>IFERROR(_xll.qlIndexFixing(Index1Y,$H2969,TRUE,_xll.ohTrigger(RecalcTrigger,Trigger1Y)),NA())</f>
        <v>9.8300633508087206E-3</v>
      </c>
      <c r="N2969" s="182">
        <f>IFERROR(_xll.qlIndexFixing(ONIndex1M,I2969,TRUE,_xll.ohTrigger(RecalcTrigger,Trigger1M)),NA())</f>
        <v>9.3171079977061311E-3</v>
      </c>
      <c r="O2969" s="44">
        <f>IFERROR(_xll.qlIndexFixing(ONIndex3M,I2969,TRUE,_xll.ohTrigger(RecalcTrigger,Trigger3M)),NA())</f>
        <v>9.2469290270447146E-3</v>
      </c>
      <c r="P2969" s="44">
        <f>IFERROR(_xll.qlIndexFixing(ONIndex6M,I2969,TRUE,_xll.ohTrigger(RecalcTrigger,Trigger6M)),NA())</f>
        <v>1.0395903838711362E-2</v>
      </c>
      <c r="Q2969" s="183">
        <f>IFERROR(_xll.qlIndexFixing(ONIndex1Y,I2969,TRUE,_xll.ohTrigger(RecalcTrigger,Trigger1Y)),NA())</f>
        <v>9.6221385518813207E-3</v>
      </c>
    </row>
    <row r="2970" spans="2:17" x14ac:dyDescent="0.2">
      <c r="B2970" s="39" t="s">
        <v>42</v>
      </c>
      <c r="D2970" s="42">
        <f>_xll.qlCalendarAdvance(Calendar,$D2969,B2970,"f",FALSE)</f>
        <v>60342</v>
      </c>
      <c r="E2970" s="177">
        <f>_xll.qlInterestRateIndexValueDate(IndexON,D2970)</f>
        <v>60342</v>
      </c>
      <c r="F2970" s="193">
        <f>IFERROR(_xll.qlIndexFixing(IndexON,D2970,TRUE,_xll.ohTrigger(RecalcTrigger,TriggerON)),NA())</f>
        <v>9.4383417885257614E-3</v>
      </c>
      <c r="H2970" s="42">
        <f>_xll.qlCalendarAdvance(Calendar,$H2969,B2970,"f",FALSE)</f>
        <v>60342</v>
      </c>
      <c r="I2970" s="177">
        <f>_xll.qlInterestRateIndexValueDate(Index1M,$H2970)</f>
        <v>60344</v>
      </c>
      <c r="J2970" s="182">
        <f>IFERROR(_xll.qlIndexFixing(Index1M,$H2970,TRUE,_xll.ohTrigger(RecalcTrigger,Trigger1M)),NA())</f>
        <v>9.3391620328012442E-3</v>
      </c>
      <c r="K2970" s="44">
        <f>IFERROR(_xll.qlIndexFixing(Index3M,H2970,TRUE,_xll.ohTrigger(RecalcTrigger,Trigger3M)),NA())</f>
        <v>9.302616366586967E-3</v>
      </c>
      <c r="L2970" s="44">
        <f>IFERROR(_xll.qlIndexFixing(Index6M,$H2970,TRUE,_xll.ohTrigger(RecalcTrigger,Trigger6M)),NA())</f>
        <v>1.0461184799393871E-2</v>
      </c>
      <c r="M2970" s="183">
        <f>IFERROR(_xll.qlIndexFixing(Index1Y,$H2970,TRUE,_xll.ohTrigger(RecalcTrigger,Trigger1Y)),NA())</f>
        <v>9.8366978725030474E-3</v>
      </c>
      <c r="N2970" s="182">
        <f>IFERROR(_xll.qlIndexFixing(ONIndex1M,I2970,TRUE,_xll.ohTrigger(RecalcTrigger,Trigger1M)),NA())</f>
        <v>9.3234914824336101E-3</v>
      </c>
      <c r="O2970" s="44">
        <f>IFERROR(_xll.qlIndexFixing(ONIndex3M,I2970,TRUE,_xll.ohTrigger(RecalcTrigger,Trigger3M)),NA())</f>
        <v>9.253055296269963E-3</v>
      </c>
      <c r="P2970" s="44">
        <f>IFERROR(_xll.qlIndexFixing(ONIndex6M,I2970,TRUE,_xll.ohTrigger(RecalcTrigger,Trigger6M)),NA())</f>
        <v>1.0398914414233573E-2</v>
      </c>
      <c r="Q2970" s="183">
        <f>IFERROR(_xll.qlIndexFixing(ONIndex1Y,I2970,TRUE,_xll.ohTrigger(RecalcTrigger,Trigger1Y)),NA())</f>
        <v>9.62750907553378E-3</v>
      </c>
    </row>
    <row r="2971" spans="2:17" x14ac:dyDescent="0.2">
      <c r="B2971" s="39" t="s">
        <v>42</v>
      </c>
      <c r="D2971" s="42">
        <f>_xll.qlCalendarAdvance(Calendar,$D2970,B2971,"f",FALSE)</f>
        <v>60349</v>
      </c>
      <c r="E2971" s="177">
        <f>_xll.qlInterestRateIndexValueDate(IndexON,D2971)</f>
        <v>60349</v>
      </c>
      <c r="F2971" s="193">
        <f>IFERROR(_xll.qlIndexFixing(IndexON,D2971,TRUE,_xll.ohTrigger(RecalcTrigger,TriggerON)),NA())</f>
        <v>9.4383417885257614E-3</v>
      </c>
      <c r="H2971" s="42">
        <f>_xll.qlCalendarAdvance(Calendar,$H2970,B2971,"f",FALSE)</f>
        <v>60349</v>
      </c>
      <c r="I2971" s="177">
        <f>_xll.qlInterestRateIndexValueDate(Index1M,$H2971)</f>
        <v>60351</v>
      </c>
      <c r="J2971" s="182">
        <f>IFERROR(_xll.qlIndexFixing(Index1M,$H2971,TRUE,_xll.ohTrigger(RecalcTrigger,Trigger1M)),NA())</f>
        <v>9.3456973634512257E-3</v>
      </c>
      <c r="K2971" s="44">
        <f>IFERROR(_xll.qlIndexFixing(Index3M,H2971,TRUE,_xll.ohTrigger(RecalcTrigger,Trigger3M)),NA())</f>
        <v>9.3091742627374307E-3</v>
      </c>
      <c r="L2971" s="44">
        <f>IFERROR(_xll.qlIndexFixing(Index6M,$H2971,TRUE,_xll.ohTrigger(RecalcTrigger,Trigger6M)),NA())</f>
        <v>1.0463827288098679E-2</v>
      </c>
      <c r="M2971" s="183">
        <f>IFERROR(_xll.qlIndexFixing(Index1Y,$H2971,TRUE,_xll.ohTrigger(RecalcTrigger,Trigger1Y)),NA())</f>
        <v>9.8433536950821576E-3</v>
      </c>
      <c r="N2971" s="182">
        <f>IFERROR(_xll.qlIndexFixing(ONIndex1M,I2971,TRUE,_xll.ohTrigger(RecalcTrigger,Trigger1M)),NA())</f>
        <v>9.3324574447528619E-3</v>
      </c>
      <c r="O2971" s="44">
        <f>IFERROR(_xll.qlIndexFixing(ONIndex3M,I2971,TRUE,_xll.ohTrigger(RecalcTrigger,Trigger3M)),NA())</f>
        <v>9.2616701058823026E-3</v>
      </c>
      <c r="P2971" s="44">
        <f>IFERROR(_xll.qlIndexFixing(ONIndex6M,I2971,TRUE,_xll.ohTrigger(RecalcTrigger,Trigger6M)),NA())</f>
        <v>1.0402866984557946E-2</v>
      </c>
      <c r="Q2971" s="183">
        <f>IFERROR(_xll.qlIndexFixing(ONIndex1Y,I2971,TRUE,_xll.ohTrigger(RecalcTrigger,Trigger1Y)),NA())</f>
        <v>9.6350137816170189E-3</v>
      </c>
    </row>
    <row r="2972" spans="2:17" x14ac:dyDescent="0.2">
      <c r="B2972" s="39" t="s">
        <v>42</v>
      </c>
      <c r="D2972" s="42">
        <f>_xll.qlCalendarAdvance(Calendar,$D2971,B2972,"f",FALSE)</f>
        <v>60357</v>
      </c>
      <c r="E2972" s="177">
        <f>_xll.qlInterestRateIndexValueDate(IndexON,D2972)</f>
        <v>60357</v>
      </c>
      <c r="F2972" s="193">
        <f>IFERROR(_xll.qlIndexFixing(IndexON,D2972,TRUE,_xll.ohTrigger(RecalcTrigger,TriggerON)),NA())</f>
        <v>9.4383417885257614E-3</v>
      </c>
      <c r="H2972" s="42">
        <f>_xll.qlCalendarAdvance(Calendar,$H2971,B2972,"f",FALSE)</f>
        <v>60357</v>
      </c>
      <c r="I2972" s="177">
        <f>_xll.qlInterestRateIndexValueDate(Index1M,$H2972)</f>
        <v>60359</v>
      </c>
      <c r="J2972" s="182">
        <f>IFERROR(_xll.qlIndexFixing(Index1M,$H2972,TRUE,_xll.ohTrigger(RecalcTrigger,Trigger1M)),NA())</f>
        <v>9.3526323646850318E-3</v>
      </c>
      <c r="K2972" s="44">
        <f>IFERROR(_xll.qlIndexFixing(Index3M,H2972,TRUE,_xll.ohTrigger(RecalcTrigger,Trigger3M)),NA())</f>
        <v>9.3161366870941169E-3</v>
      </c>
      <c r="L2972" s="44">
        <f>IFERROR(_xll.qlIndexFixing(Index6M,$H2972,TRUE,_xll.ohTrigger(RecalcTrigger,Trigger6M)),NA())</f>
        <v>1.0466484005297786E-2</v>
      </c>
      <c r="M2972" s="183">
        <f>IFERROR(_xll.qlIndexFixing(Index1Y,$H2972,TRUE,_xll.ohTrigger(RecalcTrigger,Trigger1Y)),NA())</f>
        <v>9.8509849654412427E-3</v>
      </c>
      <c r="N2972" s="182">
        <f>IFERROR(_xll.qlIndexFixing(ONIndex1M,I2972,TRUE,_xll.ohTrigger(RecalcTrigger,Trigger1M)),NA())</f>
        <v>9.3380324191549846E-3</v>
      </c>
      <c r="O2972" s="44">
        <f>IFERROR(_xll.qlIndexFixing(ONIndex3M,I2972,TRUE,_xll.ohTrigger(RecalcTrigger,Trigger3M)),NA())</f>
        <v>9.2670394164784398E-3</v>
      </c>
      <c r="P2972" s="44">
        <f>IFERROR(_xll.qlIndexFixing(ONIndex6M,I2972,TRUE,_xll.ohTrigger(RecalcTrigger,Trigger6M)),NA())</f>
        <v>1.0405391573335976E-2</v>
      </c>
      <c r="Q2972" s="183">
        <f>IFERROR(_xll.qlIndexFixing(ONIndex1Y,I2972,TRUE,_xll.ohTrigger(RecalcTrigger,Trigger1Y)),NA())</f>
        <v>9.6397226149402826E-3</v>
      </c>
    </row>
    <row r="2973" spans="2:17" x14ac:dyDescent="0.2">
      <c r="B2973" s="39" t="s">
        <v>42</v>
      </c>
      <c r="D2973" s="42">
        <f>_xll.qlCalendarAdvance(Calendar,$D2972,B2973,"f",FALSE)</f>
        <v>60364</v>
      </c>
      <c r="E2973" s="177">
        <f>_xll.qlInterestRateIndexValueDate(IndexON,D2973)</f>
        <v>60364</v>
      </c>
      <c r="F2973" s="193">
        <f>IFERROR(_xll.qlIndexFixing(IndexON,D2973,TRUE,_xll.ohTrigger(RecalcTrigger,TriggerON)),NA())</f>
        <v>9.4383417885257614E-3</v>
      </c>
      <c r="H2973" s="42">
        <f>_xll.qlCalendarAdvance(Calendar,$H2972,B2973,"f",FALSE)</f>
        <v>60364</v>
      </c>
      <c r="I2973" s="177">
        <f>_xll.qlInterestRateIndexValueDate(Index1M,$H2973)</f>
        <v>60366</v>
      </c>
      <c r="J2973" s="182">
        <f>IFERROR(_xll.qlIndexFixing(Index1M,$H2973,TRUE,_xll.ohTrigger(RecalcTrigger,Trigger1M)),NA())</f>
        <v>9.3592743026496561E-3</v>
      </c>
      <c r="K2973" s="44">
        <f>IFERROR(_xll.qlIndexFixing(Index3M,H2973,TRUE,_xll.ohTrigger(RecalcTrigger,Trigger3M)),NA())</f>
        <v>9.3228172931545551E-3</v>
      </c>
      <c r="L2973" s="44">
        <f>IFERROR(_xll.qlIndexFixing(Index6M,$H2973,TRUE,_xll.ohTrigger(RecalcTrigger,Trigger6M)),NA())</f>
        <v>1.0469067539459472E-2</v>
      </c>
      <c r="M2973" s="183">
        <f>IFERROR(_xll.qlIndexFixing(Index1Y,$H2973,TRUE,_xll.ohTrigger(RecalcTrigger,Trigger1Y)),NA())</f>
        <v>9.8602015167571205E-3</v>
      </c>
      <c r="N2973" s="182">
        <f>IFERROR(_xll.qlIndexFixing(ONIndex1M,I2973,TRUE,_xll.ohTrigger(RecalcTrigger,Trigger1M)),NA())</f>
        <v>9.3445843168193932E-3</v>
      </c>
      <c r="O2973" s="44">
        <f>IFERROR(_xll.qlIndexFixing(ONIndex3M,I2973,TRUE,_xll.ohTrigger(RecalcTrigger,Trigger3M)),NA())</f>
        <v>9.2733581888637673E-3</v>
      </c>
      <c r="P2973" s="44">
        <f>IFERROR(_xll.qlIndexFixing(ONIndex6M,I2973,TRUE,_xll.ohTrigger(RecalcTrigger,Trigger6M)),NA())</f>
        <v>1.0408311223057964E-2</v>
      </c>
      <c r="Q2973" s="183">
        <f>IFERROR(_xll.qlIndexFixing(ONIndex1Y,I2973,TRUE,_xll.ohTrigger(RecalcTrigger,Trigger1Y)),NA())</f>
        <v>9.6452649711142868E-3</v>
      </c>
    </row>
    <row r="2974" spans="2:17" x14ac:dyDescent="0.2">
      <c r="B2974" s="39" t="s">
        <v>42</v>
      </c>
      <c r="D2974" s="42">
        <f>_xll.qlCalendarAdvance(Calendar,$D2973,B2974,"f",FALSE)</f>
        <v>60371</v>
      </c>
      <c r="E2974" s="177">
        <f>_xll.qlInterestRateIndexValueDate(IndexON,D2974)</f>
        <v>60371</v>
      </c>
      <c r="F2974" s="193">
        <f>IFERROR(_xll.qlIndexFixing(IndexON,D2974,TRUE,_xll.ohTrigger(RecalcTrigger,TriggerON)),NA())</f>
        <v>9.4383417884458254E-3</v>
      </c>
      <c r="H2974" s="42">
        <f>_xll.qlCalendarAdvance(Calendar,$H2973,B2974,"f",FALSE)</f>
        <v>60371</v>
      </c>
      <c r="I2974" s="177">
        <f>_xll.qlInterestRateIndexValueDate(Index1M,$H2974)</f>
        <v>60373</v>
      </c>
      <c r="J2974" s="182">
        <f>IFERROR(_xll.qlIndexFixing(Index1M,$H2974,TRUE,_xll.ohTrigger(RecalcTrigger,Trigger1M)),NA())</f>
        <v>9.3659678904511878E-3</v>
      </c>
      <c r="K2974" s="44">
        <f>IFERROR(_xll.qlIndexFixing(Index3M,H2974,TRUE,_xll.ohTrigger(RecalcTrigger,Trigger3M)),NA())</f>
        <v>9.3295573441132262E-3</v>
      </c>
      <c r="L2974" s="44">
        <f>IFERROR(_xll.qlIndexFixing(Index6M,$H2974,TRUE,_xll.ohTrigger(RecalcTrigger,Trigger6M)),NA())</f>
        <v>1.0471622563107864E-2</v>
      </c>
      <c r="M2974" s="183">
        <f>IFERROR(_xll.qlIndexFixing(Index1Y,$H2974,TRUE,_xll.ohTrigger(RecalcTrigger,Trigger1Y)),NA())</f>
        <v>9.8643978969692181E-3</v>
      </c>
      <c r="N2974" s="182">
        <f>IFERROR(_xll.qlIndexFixing(ONIndex1M,I2974,TRUE,_xll.ohTrigger(RecalcTrigger,Trigger1M)),NA())</f>
        <v>9.3511877114504927E-3</v>
      </c>
      <c r="O2974" s="44">
        <f>IFERROR(_xll.qlIndexFixing(ONIndex3M,I2974,TRUE,_xll.ohTrigger(RecalcTrigger,Trigger3M)),NA())</f>
        <v>9.2797358090557225E-3</v>
      </c>
      <c r="P2974" s="44">
        <f>IFERROR(_xll.qlIndexFixing(ONIndex6M,I2974,TRUE,_xll.ohTrigger(RecalcTrigger,Trigger6M)),NA())</f>
        <v>1.0411203143281256E-2</v>
      </c>
      <c r="Q2974" s="183">
        <f>IFERROR(_xll.qlIndexFixing(ONIndex1Y,I2974,TRUE,_xll.ohTrigger(RecalcTrigger,Trigger1Y)),NA())</f>
        <v>9.6508598562294878E-3</v>
      </c>
    </row>
    <row r="2975" spans="2:17" x14ac:dyDescent="0.2">
      <c r="B2975" s="39" t="s">
        <v>42</v>
      </c>
      <c r="D2975" s="42">
        <f>_xll.qlCalendarAdvance(Calendar,$D2974,B2975,"f",FALSE)</f>
        <v>60378</v>
      </c>
      <c r="E2975" s="177">
        <f>_xll.qlInterestRateIndexValueDate(IndexON,D2975)</f>
        <v>60378</v>
      </c>
      <c r="F2975" s="193">
        <f>IFERROR(_xll.qlIndexFixing(IndexON,D2975,TRUE,_xll.ohTrigger(RecalcTrigger,TriggerON)),NA())</f>
        <v>9.4383417886056975E-3</v>
      </c>
      <c r="H2975" s="42">
        <f>_xll.qlCalendarAdvance(Calendar,$H2974,B2975,"f",FALSE)</f>
        <v>60378</v>
      </c>
      <c r="I2975" s="177">
        <f>_xll.qlInterestRateIndexValueDate(Index1M,$H2975)</f>
        <v>60380</v>
      </c>
      <c r="J2975" s="182">
        <f>IFERROR(_xll.qlIndexFixing(Index1M,$H2975,TRUE,_xll.ohTrigger(RecalcTrigger,Trigger1M)),NA())</f>
        <v>9.3727131936521824E-3</v>
      </c>
      <c r="K2975" s="44">
        <f>IFERROR(_xll.qlIndexFixing(Index3M,H2975,TRUE,_xll.ohTrigger(RecalcTrigger,Trigger3M)),NA())</f>
        <v>9.3363569168914591E-3</v>
      </c>
      <c r="L2975" s="44">
        <f>IFERROR(_xll.qlIndexFixing(Index6M,$H2975,TRUE,_xll.ohTrigger(RecalcTrigger,Trigger6M)),NA())</f>
        <v>1.0474149024840144E-2</v>
      </c>
      <c r="M2975" s="183">
        <f>IFERROR(_xll.qlIndexFixing(Index1Y,$H2975,TRUE,_xll.ohTrigger(RecalcTrigger,Trigger1Y)),NA())</f>
        <v>9.8711297658601524E-3</v>
      </c>
      <c r="N2975" s="182">
        <f>IFERROR(_xll.qlIndexFixing(ONIndex1M,I2975,TRUE,_xll.ohTrigger(RecalcTrigger,Trigger1M)),NA())</f>
        <v>9.3578426685159144E-3</v>
      </c>
      <c r="O2975" s="44">
        <f>IFERROR(_xll.qlIndexFixing(ONIndex3M,I2975,TRUE,_xll.ohTrigger(RecalcTrigger,Trigger3M)),NA())</f>
        <v>9.2861723533932405E-3</v>
      </c>
      <c r="P2975" s="44">
        <f>IFERROR(_xll.qlIndexFixing(ONIndex6M,I2975,TRUE,_xll.ohTrigger(RecalcTrigger,Trigger6M)),NA())</f>
        <v>1.0414067282926709E-2</v>
      </c>
      <c r="Q2975" s="183">
        <f>IFERROR(_xll.qlIndexFixing(ONIndex1Y,I2975,TRUE,_xll.ohTrigger(RecalcTrigger,Trigger1Y)),NA())</f>
        <v>9.6565073375121102E-3</v>
      </c>
    </row>
    <row r="2976" spans="2:17" x14ac:dyDescent="0.2">
      <c r="B2976" s="39" t="s">
        <v>42</v>
      </c>
      <c r="D2976" s="42">
        <f>_xll.qlCalendarAdvance(Calendar,$D2975,B2976,"f",FALSE)</f>
        <v>60385</v>
      </c>
      <c r="E2976" s="177">
        <f>_xll.qlInterestRateIndexValueDate(IndexON,D2976)</f>
        <v>60385</v>
      </c>
      <c r="F2976" s="193">
        <f>IFERROR(_xll.qlIndexFixing(IndexON,D2976,TRUE,_xll.ohTrigger(RecalcTrigger,TriggerON)),NA())</f>
        <v>9.4383417885257614E-3</v>
      </c>
      <c r="H2976" s="42">
        <f>_xll.qlCalendarAdvance(Calendar,$H2975,B2976,"f",FALSE)</f>
        <v>60385</v>
      </c>
      <c r="I2976" s="177">
        <f>_xll.qlInterestRateIndexValueDate(Index1M,$H2976)</f>
        <v>60387</v>
      </c>
      <c r="J2976" s="182">
        <f>IFERROR(_xll.qlIndexFixing(Index1M,$H2976,TRUE,_xll.ohTrigger(RecalcTrigger,Trigger1M)),NA())</f>
        <v>9.3776749949893955E-3</v>
      </c>
      <c r="K2976" s="44">
        <f>IFERROR(_xll.qlIndexFixing(Index3M,H2976,TRUE,_xll.ohTrigger(RecalcTrigger,Trigger3M)),NA())</f>
        <v>9.3438387598189093E-3</v>
      </c>
      <c r="L2976" s="44">
        <f>IFERROR(_xll.qlIndexFixing(Index6M,$H2976,TRUE,_xll.ohTrigger(RecalcTrigger,Trigger6M)),NA())</f>
        <v>1.0476646873254808E-2</v>
      </c>
      <c r="M2976" s="183">
        <f>IFERROR(_xll.qlIndexFixing(Index1Y,$H2976,TRUE,_xll.ohTrigger(RecalcTrigger,Trigger1Y)),NA())</f>
        <v>9.8778770362761819E-3</v>
      </c>
      <c r="N2976" s="182">
        <f>IFERROR(_xll.qlIndexFixing(ONIndex1M,I2976,TRUE,_xll.ohTrigger(RecalcTrigger,Trigger1M)),NA())</f>
        <v>9.3655115551616319E-3</v>
      </c>
      <c r="O2976" s="44">
        <f>IFERROR(_xll.qlIndexFixing(ONIndex3M,I2976,TRUE,_xll.ohTrigger(RecalcTrigger,Trigger3M)),NA())</f>
        <v>9.2936006540078608E-3</v>
      </c>
      <c r="P2976" s="44">
        <f>IFERROR(_xll.qlIndexFixing(ONIndex6M,I2976,TRUE,_xll.ohTrigger(RecalcTrigger,Trigger6M)),NA())</f>
        <v>1.041730650269912E-2</v>
      </c>
      <c r="Q2976" s="183">
        <f>IFERROR(_xll.qlIndexFixing(ONIndex1Y,I2976,TRUE,_xll.ohTrigger(RecalcTrigger,Trigger1Y)),NA())</f>
        <v>9.6630260920083089E-3</v>
      </c>
    </row>
    <row r="2977" spans="2:17" x14ac:dyDescent="0.2">
      <c r="B2977" s="39" t="s">
        <v>42</v>
      </c>
      <c r="D2977" s="42">
        <f>_xll.qlCalendarAdvance(Calendar,$D2976,B2977,"f",FALSE)</f>
        <v>60392</v>
      </c>
      <c r="E2977" s="177">
        <f>_xll.qlInterestRateIndexValueDate(IndexON,D2977)</f>
        <v>60392</v>
      </c>
      <c r="F2977" s="193">
        <f>IFERROR(_xll.qlIndexFixing(IndexON,D2977,TRUE,_xll.ohTrigger(RecalcTrigger,TriggerON)),NA())</f>
        <v>9.4383417885257614E-3</v>
      </c>
      <c r="H2977" s="42">
        <f>_xll.qlCalendarAdvance(Calendar,$H2976,B2977,"f",FALSE)</f>
        <v>60392</v>
      </c>
      <c r="I2977" s="177">
        <f>_xll.qlInterestRateIndexValueDate(Index1M,$H2977)</f>
        <v>60394</v>
      </c>
      <c r="J2977" s="182">
        <f>IFERROR(_xll.qlIndexFixing(Index1M,$H2977,TRUE,_xll.ohTrigger(RecalcTrigger,Trigger1M)),NA())</f>
        <v>9.3863592084278413E-3</v>
      </c>
      <c r="K2977" s="44">
        <f>IFERROR(_xll.qlIndexFixing(Index3M,H2977,TRUE,_xll.ohTrigger(RecalcTrigger,Trigger3M)),NA())</f>
        <v>9.3507620640053777E-3</v>
      </c>
      <c r="L2977" s="44">
        <f>IFERROR(_xll.qlIndexFixing(Index6M,$H2977,TRUE,_xll.ohTrigger(RecalcTrigger,Trigger6M)),NA())</f>
        <v>1.048007118486727E-2</v>
      </c>
      <c r="M2977" s="183">
        <f>IFERROR(_xll.qlIndexFixing(Index1Y,$H2977,TRUE,_xll.ohTrigger(RecalcTrigger,Trigger1Y)),NA())</f>
        <v>9.8846385555165766E-3</v>
      </c>
      <c r="N2977" s="182">
        <f>IFERROR(_xll.qlIndexFixing(ONIndex1M,I2977,TRUE,_xll.ohTrigger(RecalcTrigger,Trigger1M)),NA())</f>
        <v>9.3713075311807614E-3</v>
      </c>
      <c r="O2977" s="44">
        <f>IFERROR(_xll.qlIndexFixing(ONIndex3M,I2977,TRUE,_xll.ohTrigger(RecalcTrigger,Trigger3M)),NA())</f>
        <v>9.2992225202603862E-3</v>
      </c>
      <c r="P2977" s="44">
        <f>IFERROR(_xll.qlIndexFixing(ONIndex6M,I2977,TRUE,_xll.ohTrigger(RecalcTrigger,Trigger6M)),NA())</f>
        <v>1.0419712016167537E-2</v>
      </c>
      <c r="Q2977" s="183">
        <f>IFERROR(_xll.qlIndexFixing(ONIndex1Y,I2977,TRUE,_xll.ohTrigger(RecalcTrigger,Trigger1Y)),NA())</f>
        <v>9.6679603588434304E-3</v>
      </c>
    </row>
    <row r="2978" spans="2:17" x14ac:dyDescent="0.2">
      <c r="B2978" s="39" t="s">
        <v>42</v>
      </c>
      <c r="D2978" s="42">
        <f>_xll.qlCalendarAdvance(Calendar,$D2977,B2978,"f",FALSE)</f>
        <v>60399</v>
      </c>
      <c r="E2978" s="177">
        <f>_xll.qlInterestRateIndexValueDate(IndexON,D2978)</f>
        <v>60399</v>
      </c>
      <c r="F2978" s="193">
        <f>IFERROR(_xll.qlIndexFixing(IndexON,D2978,TRUE,_xll.ohTrigger(RecalcTrigger,TriggerON)),NA())</f>
        <v>9.4383417884458254E-3</v>
      </c>
      <c r="H2978" s="42">
        <f>_xll.qlCalendarAdvance(Calendar,$H2977,B2978,"f",FALSE)</f>
        <v>60399</v>
      </c>
      <c r="I2978" s="177">
        <f>_xll.qlInterestRateIndexValueDate(Index1M,$H2978)</f>
        <v>60401</v>
      </c>
      <c r="J2978" s="182">
        <f>IFERROR(_xll.qlIndexFixing(Index1M,$H2978,TRUE,_xll.ohTrigger(RecalcTrigger,Trigger1M)),NA())</f>
        <v>9.3932600510951425E-3</v>
      </c>
      <c r="K2978" s="44">
        <f>IFERROR(_xll.qlIndexFixing(Index3M,H2978,TRUE,_xll.ohTrigger(RecalcTrigger,Trigger3M)),NA())</f>
        <v>9.3577451279863496E-3</v>
      </c>
      <c r="L2978" s="44">
        <f>IFERROR(_xll.qlIndexFixing(Index6M,$H2978,TRUE,_xll.ohTrigger(RecalcTrigger,Trigger6M)),NA())</f>
        <v>1.0482505656042888E-2</v>
      </c>
      <c r="M2978" s="183">
        <f>IFERROR(_xll.qlIndexFixing(Index1Y,$H2978,TRUE,_xll.ohTrigger(RecalcTrigger,Trigger1Y)),NA())</f>
        <v>9.8914131690569732E-3</v>
      </c>
      <c r="N2978" s="182">
        <f>IFERROR(_xll.qlIndexFixing(ONIndex1M,I2978,TRUE,_xll.ohTrigger(RecalcTrigger,Trigger1M)),NA())</f>
        <v>9.3781175679552575E-3</v>
      </c>
      <c r="O2978" s="44">
        <f>IFERROR(_xll.qlIndexFixing(ONIndex3M,I2978,TRUE,_xll.ohTrigger(RecalcTrigger,Trigger3M)),NA())</f>
        <v>9.3058362956277563E-3</v>
      </c>
      <c r="P2978" s="44">
        <f>IFERROR(_xll.qlIndexFixing(ONIndex6M,I2978,TRUE,_xll.ohTrigger(RecalcTrigger,Trigger6M)),NA())</f>
        <v>1.0422492507764503E-2</v>
      </c>
      <c r="Q2978" s="183">
        <f>IFERROR(_xll.qlIndexFixing(ONIndex1Y,I2978,TRUE,_xll.ohTrigger(RecalcTrigger,Trigger1Y)),NA())</f>
        <v>9.6737660336643216E-3</v>
      </c>
    </row>
    <row r="2979" spans="2:17" x14ac:dyDescent="0.2">
      <c r="B2979" s="39" t="s">
        <v>42</v>
      </c>
      <c r="D2979" s="42">
        <f>_xll.qlCalendarAdvance(Calendar,$D2978,B2979,"f",FALSE)</f>
        <v>60406</v>
      </c>
      <c r="E2979" s="177">
        <f>_xll.qlInterestRateIndexValueDate(IndexON,D2979)</f>
        <v>60406</v>
      </c>
      <c r="F2979" s="193">
        <f>IFERROR(_xll.qlIndexFixing(IndexON,D2979,TRUE,_xll.ohTrigger(RecalcTrigger,TriggerON)),NA())</f>
        <v>9.4383417884458254E-3</v>
      </c>
      <c r="H2979" s="42">
        <f>_xll.qlCalendarAdvance(Calendar,$H2978,B2979,"f",FALSE)</f>
        <v>60406</v>
      </c>
      <c r="I2979" s="177">
        <f>_xll.qlInterestRateIndexValueDate(Index1M,$H2979)</f>
        <v>60408</v>
      </c>
      <c r="J2979" s="182">
        <f>IFERROR(_xll.qlIndexFixing(Index1M,$H2979,TRUE,_xll.ohTrigger(RecalcTrigger,Trigger1M)),NA())</f>
        <v>9.40021287135967E-3</v>
      </c>
      <c r="K2979" s="44">
        <f>IFERROR(_xll.qlIndexFixing(Index3M,H2979,TRUE,_xll.ohTrigger(RecalcTrigger,Trigger3M)),NA())</f>
        <v>9.3647880287046244E-3</v>
      </c>
      <c r="L2979" s="44">
        <f>IFERROR(_xll.qlIndexFixing(Index6M,$H2979,TRUE,_xll.ohTrigger(RecalcTrigger,Trigger6M)),NA())</f>
        <v>1.0484911346231019E-2</v>
      </c>
      <c r="M2979" s="183">
        <f>IFERROR(_xll.qlIndexFixing(Index1Y,$H2979,TRUE,_xll.ohTrigger(RecalcTrigger,Trigger1Y)),NA())</f>
        <v>9.8981997205471774E-3</v>
      </c>
      <c r="N2979" s="182">
        <f>IFERROR(_xll.qlIndexFixing(ONIndex1M,I2979,TRUE,_xll.ohTrigger(RecalcTrigger,Trigger1M)),NA())</f>
        <v>9.3849794284750487E-3</v>
      </c>
      <c r="O2979" s="44">
        <f>IFERROR(_xll.qlIndexFixing(ONIndex3M,I2979,TRUE,_xll.ohTrigger(RecalcTrigger,Trigger3M)),NA())</f>
        <v>9.3125093009760462E-3</v>
      </c>
      <c r="P2979" s="44">
        <f>IFERROR(_xll.qlIndexFixing(ONIndex6M,I2979,TRUE,_xll.ohTrigger(RecalcTrigger,Trigger6M)),NA())</f>
        <v>1.0425245014706874E-2</v>
      </c>
      <c r="Q2979" s="183">
        <f>IFERROR(_xll.qlIndexFixing(ONIndex1Y,I2979,TRUE,_xll.ohTrigger(RecalcTrigger,Trigger1Y)),NA())</f>
        <v>9.6796245744368292E-3</v>
      </c>
    </row>
    <row r="2980" spans="2:17" x14ac:dyDescent="0.2">
      <c r="B2980" s="39" t="s">
        <v>42</v>
      </c>
      <c r="D2980" s="42">
        <f>_xll.qlCalendarAdvance(Calendar,$D2979,B2980,"f",FALSE)</f>
        <v>60413</v>
      </c>
      <c r="E2980" s="177">
        <f>_xll.qlInterestRateIndexValueDate(IndexON,D2980)</f>
        <v>60413</v>
      </c>
      <c r="F2980" s="193">
        <f>IFERROR(_xll.qlIndexFixing(IndexON,D2980,TRUE,_xll.ohTrigger(RecalcTrigger,TriggerON)),NA())</f>
        <v>9.4383417885257614E-3</v>
      </c>
      <c r="H2980" s="42">
        <f>_xll.qlCalendarAdvance(Calendar,$H2979,B2980,"f",FALSE)</f>
        <v>60413</v>
      </c>
      <c r="I2980" s="177">
        <f>_xll.qlInterestRateIndexValueDate(Index1M,$H2980)</f>
        <v>60415</v>
      </c>
      <c r="J2980" s="182">
        <f>IFERROR(_xll.qlIndexFixing(Index1M,$H2980,TRUE,_xll.ohTrigger(RecalcTrigger,Trigger1M)),NA())</f>
        <v>9.4072177347664931E-3</v>
      </c>
      <c r="K2980" s="44">
        <f>IFERROR(_xll.qlIndexFixing(Index3M,H2980,TRUE,_xll.ohTrigger(RecalcTrigger,Trigger3M)),NA())</f>
        <v>9.3718908431073486E-3</v>
      </c>
      <c r="L2980" s="44">
        <f>IFERROR(_xll.qlIndexFixing(Index6M,$H2980,TRUE,_xll.ohTrigger(RecalcTrigger,Trigger6M)),NA())</f>
        <v>1.0487288204027624E-2</v>
      </c>
      <c r="M2980" s="183">
        <f>IFERROR(_xll.qlIndexFixing(Index1Y,$H2980,TRUE,_xll.ohTrigger(RecalcTrigger,Trigger1Y)),NA())</f>
        <v>9.904997051812919E-3</v>
      </c>
      <c r="N2980" s="182">
        <f>IFERROR(_xll.qlIndexFixing(ONIndex1M,I2980,TRUE,_xll.ohTrigger(RecalcTrigger,Trigger1M)),NA())</f>
        <v>9.3918931784475745E-3</v>
      </c>
      <c r="O2980" s="44">
        <f>IFERROR(_xll.qlIndexFixing(ONIndex3M,I2980,TRUE,_xll.ohTrigger(RecalcTrigger,Trigger3M)),NA())</f>
        <v>9.3192416126441913E-3</v>
      </c>
      <c r="P2980" s="44">
        <f>IFERROR(_xll.qlIndexFixing(ONIndex6M,I2980,TRUE,_xll.ohTrigger(RecalcTrigger,Trigger6M)),NA())</f>
        <v>1.0427969485915511E-2</v>
      </c>
      <c r="Q2980" s="183">
        <f>IFERROR(_xll.qlIndexFixing(ONIndex1Y,I2980,TRUE,_xll.ohTrigger(RecalcTrigger,Trigger1Y)),NA())</f>
        <v>9.6855360486269859E-3</v>
      </c>
    </row>
    <row r="2981" spans="2:17" x14ac:dyDescent="0.2">
      <c r="B2981" s="39" t="s">
        <v>42</v>
      </c>
      <c r="D2981" s="42">
        <f>_xll.qlCalendarAdvance(Calendar,$D2980,B2981,"f",FALSE)</f>
        <v>60420</v>
      </c>
      <c r="E2981" s="177">
        <f>_xll.qlInterestRateIndexValueDate(IndexON,D2981)</f>
        <v>60420</v>
      </c>
      <c r="F2981" s="193">
        <f>IFERROR(_xll.qlIndexFixing(IndexON,D2981,TRUE,_xll.ohTrigger(RecalcTrigger,TriggerON)),NA())</f>
        <v>9.4383417885257614E-3</v>
      </c>
      <c r="H2981" s="42">
        <f>_xll.qlCalendarAdvance(Calendar,$H2980,B2981,"f",FALSE)</f>
        <v>60420</v>
      </c>
      <c r="I2981" s="177">
        <f>_xll.qlInterestRateIndexValueDate(Index1M,$H2981)</f>
        <v>60422</v>
      </c>
      <c r="J2981" s="182">
        <f>IFERROR(_xll.qlIndexFixing(Index1M,$H2981,TRUE,_xll.ohTrigger(RecalcTrigger,Trigger1M)),NA())</f>
        <v>9.4142747068706734E-3</v>
      </c>
      <c r="K2981" s="44">
        <f>IFERROR(_xll.qlIndexFixing(Index3M,H2981,TRUE,_xll.ohTrigger(RecalcTrigger,Trigger3M)),NA())</f>
        <v>9.3790536481460109E-3</v>
      </c>
      <c r="L2981" s="44">
        <f>IFERROR(_xll.qlIndexFixing(Index6M,$H2981,TRUE,_xll.ohTrigger(RecalcTrigger,Trigger6M)),NA())</f>
        <v>1.0488705116584547E-2</v>
      </c>
      <c r="M2981" s="183">
        <f>IFERROR(_xll.qlIndexFixing(Index1Y,$H2981,TRUE,_xll.ohTrigger(RecalcTrigger,Trigger1Y)),NA())</f>
        <v>9.9118040028532261E-3</v>
      </c>
      <c r="N2981" s="182">
        <f>IFERROR(_xll.qlIndexFixing(ONIndex1M,I2981,TRUE,_xll.ohTrigger(RecalcTrigger,Trigger1M)),NA())</f>
        <v>9.3988588832605302E-3</v>
      </c>
      <c r="O2981" s="44">
        <f>IFERROR(_xll.qlIndexFixing(ONIndex3M,I2981,TRUE,_xll.ohTrigger(RecalcTrigger,Trigger3M)),NA())</f>
        <v>9.3260333073708068E-3</v>
      </c>
      <c r="P2981" s="44">
        <f>IFERROR(_xll.qlIndexFixing(ONIndex6M,I2981,TRUE,_xll.ohTrigger(RecalcTrigger,Trigger6M)),NA())</f>
        <v>1.0430665870471145E-2</v>
      </c>
      <c r="Q2981" s="183">
        <f>IFERROR(_xll.qlIndexFixing(ONIndex1Y,I2981,TRUE,_xll.ohTrigger(RecalcTrigger,Trigger1Y)),NA())</f>
        <v>9.6915005237807605E-3</v>
      </c>
    </row>
    <row r="2982" spans="2:17" x14ac:dyDescent="0.2">
      <c r="B2982" s="39" t="s">
        <v>42</v>
      </c>
      <c r="D2982" s="42">
        <f>_xll.qlCalendarAdvance(Calendar,$D2981,B2982,"f",FALSE)</f>
        <v>60427</v>
      </c>
      <c r="E2982" s="177">
        <f>_xll.qlInterestRateIndexValueDate(IndexON,D2982)</f>
        <v>60427</v>
      </c>
      <c r="F2982" s="193">
        <f>IFERROR(_xll.qlIndexFixing(IndexON,D2982,TRUE,_xll.ohTrigger(RecalcTrigger,TriggerON)),NA())</f>
        <v>9.4383417886056975E-3</v>
      </c>
      <c r="H2982" s="42">
        <f>_xll.qlCalendarAdvance(Calendar,$H2981,B2982,"f",FALSE)</f>
        <v>60427</v>
      </c>
      <c r="I2982" s="177">
        <f>_xll.qlInterestRateIndexValueDate(Index1M,$H2982)</f>
        <v>60429</v>
      </c>
      <c r="J2982" s="182">
        <f>IFERROR(_xll.qlIndexFixing(Index1M,$H2982,TRUE,_xll.ohTrigger(RecalcTrigger,Trigger1M)),NA())</f>
        <v>9.421383853222276E-3</v>
      </c>
      <c r="K2982" s="44">
        <f>IFERROR(_xll.qlIndexFixing(Index3M,H2982,TRUE,_xll.ohTrigger(RecalcTrigger,Trigger3M)),NA())</f>
        <v>9.3862765207694907E-3</v>
      </c>
      <c r="L2982" s="44">
        <f>IFERROR(_xll.qlIndexFixing(Index6M,$H2982,TRUE,_xll.ohTrigger(RecalcTrigger,Trigger6M)),NA())</f>
        <v>1.049103020571867E-2</v>
      </c>
      <c r="M2982" s="183">
        <f>IFERROR(_xll.qlIndexFixing(Index1Y,$H2982,TRUE,_xll.ohTrigger(RecalcTrigger,Trigger1Y)),NA())</f>
        <v>9.9186194118434899E-3</v>
      </c>
      <c r="N2982" s="182">
        <f>IFERROR(_xll.qlIndexFixing(ONIndex1M,I2982,TRUE,_xll.ohTrigger(RecalcTrigger,Trigger1M)),NA())</f>
        <v>9.4058766084614831E-3</v>
      </c>
      <c r="O2982" s="44">
        <f>IFERROR(_xll.qlIndexFixing(ONIndex3M,I2982,TRUE,_xll.ohTrigger(RecalcTrigger,Trigger3M)),NA())</f>
        <v>9.332884461334956E-3</v>
      </c>
      <c r="P2982" s="44">
        <f>IFERROR(_xll.qlIndexFixing(ONIndex6M,I2982,TRUE,_xll.ohTrigger(RecalcTrigger,Trigger6M)),NA())</f>
        <v>1.0433334117054827E-2</v>
      </c>
      <c r="Q2982" s="183">
        <f>IFERROR(_xll.qlIndexFixing(ONIndex1Y,I2982,TRUE,_xll.ohTrigger(RecalcTrigger,Trigger1Y)),NA())</f>
        <v>9.6975180671243777E-3</v>
      </c>
    </row>
    <row r="2983" spans="2:17" x14ac:dyDescent="0.2">
      <c r="B2983" s="39" t="s">
        <v>42</v>
      </c>
      <c r="D2983" s="42">
        <f>_xll.qlCalendarAdvance(Calendar,$D2982,B2983,"f",FALSE)</f>
        <v>60434</v>
      </c>
      <c r="E2983" s="177">
        <f>_xll.qlInterestRateIndexValueDate(IndexON,D2983)</f>
        <v>60434</v>
      </c>
      <c r="F2983" s="193">
        <f>IFERROR(_xll.qlIndexFixing(IndexON,D2983,TRUE,_xll.ohTrigger(RecalcTrigger,TriggerON)),NA())</f>
        <v>9.4383417884458254E-3</v>
      </c>
      <c r="H2983" s="42">
        <f>_xll.qlCalendarAdvance(Calendar,$H2982,B2983,"f",FALSE)</f>
        <v>60434</v>
      </c>
      <c r="I2983" s="177">
        <f>_xll.qlInterestRateIndexValueDate(Index1M,$H2983)</f>
        <v>60436</v>
      </c>
      <c r="J2983" s="182">
        <f>IFERROR(_xll.qlIndexFixing(Index1M,$H2983,TRUE,_xll.ohTrigger(RecalcTrigger,Trigger1M)),NA())</f>
        <v>9.4285452393788605E-3</v>
      </c>
      <c r="K2983" s="44">
        <f>IFERROR(_xll.qlIndexFixing(Index3M,H2983,TRUE,_xll.ohTrigger(RecalcTrigger,Trigger3M)),NA())</f>
        <v>9.3935595379397059E-3</v>
      </c>
      <c r="L2983" s="44">
        <f>IFERROR(_xll.qlIndexFixing(Index6M,$H2983,TRUE,_xll.ohTrigger(RecalcTrigger,Trigger6M)),NA())</f>
        <v>1.0493326321752587E-2</v>
      </c>
      <c r="M2983" s="183">
        <f>IFERROR(_xll.qlIndexFixing(Index1Y,$H2983,TRUE,_xll.ohTrigger(RecalcTrigger,Trigger1Y)),NA())</f>
        <v>9.9254421151321794E-3</v>
      </c>
      <c r="N2983" s="182">
        <f>IFERROR(_xll.qlIndexFixing(ONIndex1M,I2983,TRUE,_xll.ohTrigger(RecalcTrigger,Trigger1M)),NA())</f>
        <v>9.4129464190384482E-3</v>
      </c>
      <c r="O2983" s="44">
        <f>IFERROR(_xll.qlIndexFixing(ONIndex3M,I2983,TRUE,_xll.ohTrigger(RecalcTrigger,Trigger3M)),NA())</f>
        <v>9.3397951507956378E-3</v>
      </c>
      <c r="P2983" s="44">
        <f>IFERROR(_xll.qlIndexFixing(ONIndex6M,I2983,TRUE,_xll.ohTrigger(RecalcTrigger,Trigger6M)),NA())</f>
        <v>1.0435974175146967E-2</v>
      </c>
      <c r="Q2983" s="183">
        <f>IFERROR(_xll.qlIndexFixing(ONIndex1Y,I2983,TRUE,_xll.ohTrigger(RecalcTrigger,Trigger1Y)),NA())</f>
        <v>9.7035887462038062E-3</v>
      </c>
    </row>
    <row r="2984" spans="2:17" x14ac:dyDescent="0.2">
      <c r="B2984" s="39" t="s">
        <v>42</v>
      </c>
      <c r="D2984" s="42">
        <f>_xll.qlCalendarAdvance(Calendar,$D2983,B2984,"f",FALSE)</f>
        <v>60441</v>
      </c>
      <c r="E2984" s="177">
        <f>_xll.qlInterestRateIndexValueDate(IndexON,D2984)</f>
        <v>60441</v>
      </c>
      <c r="F2984" s="193">
        <f>IFERROR(_xll.qlIndexFixing(IndexON,D2984,TRUE,_xll.ohTrigger(RecalcTrigger,TriggerON)),NA())</f>
        <v>9.4383417885257614E-3</v>
      </c>
      <c r="H2984" s="42">
        <f>_xll.qlCalendarAdvance(Calendar,$H2983,B2984,"f",FALSE)</f>
        <v>60441</v>
      </c>
      <c r="I2984" s="177">
        <f>_xll.qlInterestRateIndexValueDate(Index1M,$H2984)</f>
        <v>60443</v>
      </c>
      <c r="J2984" s="182">
        <f>IFERROR(_xll.qlIndexFixing(Index1M,$H2984,TRUE,_xll.ohTrigger(RecalcTrigger,Trigger1M)),NA())</f>
        <v>9.4357589308954881E-3</v>
      </c>
      <c r="K2984" s="44">
        <f>IFERROR(_xll.qlIndexFixing(Index3M,H2984,TRUE,_xll.ohTrigger(RecalcTrigger,Trigger3M)),NA())</f>
        <v>9.4009027766133579E-3</v>
      </c>
      <c r="L2984" s="44">
        <f>IFERROR(_xll.qlIndexFixing(Index6M,$H2984,TRUE,_xll.ohTrigger(RecalcTrigger,Trigger6M)),NA())</f>
        <v>1.0496506283260888E-2</v>
      </c>
      <c r="M2984" s="183">
        <f>IFERROR(_xll.qlIndexFixing(Index1Y,$H2984,TRUE,_xll.ohTrigger(RecalcTrigger,Trigger1Y)),NA())</f>
        <v>9.9322709472421562E-3</v>
      </c>
      <c r="N2984" s="182">
        <f>IFERROR(_xll.qlIndexFixing(ONIndex1M,I2984,TRUE,_xll.ohTrigger(RecalcTrigger,Trigger1M)),NA())</f>
        <v>9.4200683806189289E-3</v>
      </c>
      <c r="O2984" s="44">
        <f>IFERROR(_xll.qlIndexFixing(ONIndex3M,I2984,TRUE,_xll.ohTrigger(RecalcTrigger,Trigger3M)),NA())</f>
        <v>9.3467654525714039E-3</v>
      </c>
      <c r="P2984" s="44">
        <f>IFERROR(_xll.qlIndexFixing(ONIndex6M,I2984,TRUE,_xll.ohTrigger(RecalcTrigger,Trigger6M)),NA())</f>
        <v>1.0438585993268745E-2</v>
      </c>
      <c r="Q2984" s="183">
        <f>IFERROR(_xll.qlIndexFixing(ONIndex1Y,I2984,TRUE,_xll.ohTrigger(RecalcTrigger,Trigger1Y)),NA())</f>
        <v>9.7097126283252067E-3</v>
      </c>
    </row>
    <row r="2985" spans="2:17" x14ac:dyDescent="0.2">
      <c r="B2985" s="39" t="s">
        <v>42</v>
      </c>
      <c r="D2985" s="42">
        <f>_xll.qlCalendarAdvance(Calendar,$D2984,B2985,"f",FALSE)</f>
        <v>60448</v>
      </c>
      <c r="E2985" s="177">
        <f>_xll.qlInterestRateIndexValueDate(IndexON,D2985)</f>
        <v>60448</v>
      </c>
      <c r="F2985" s="193">
        <f>IFERROR(_xll.qlIndexFixing(IndexON,D2985,TRUE,_xll.ohTrigger(RecalcTrigger,TriggerON)),NA())</f>
        <v>9.4383417884458254E-3</v>
      </c>
      <c r="H2985" s="42">
        <f>_xll.qlCalendarAdvance(Calendar,$H2984,B2985,"f",FALSE)</f>
        <v>60448</v>
      </c>
      <c r="I2985" s="177">
        <f>_xll.qlInterestRateIndexValueDate(Index1M,$H2985)</f>
        <v>60450</v>
      </c>
      <c r="J2985" s="182">
        <f>IFERROR(_xll.qlIndexFixing(Index1M,$H2985,TRUE,_xll.ohTrigger(RecalcTrigger,Trigger1M)),NA())</f>
        <v>9.4430249933272203E-3</v>
      </c>
      <c r="K2985" s="44">
        <f>IFERROR(_xll.qlIndexFixing(Index3M,H2985,TRUE,_xll.ohTrigger(RecalcTrigger,Trigger3M)),NA())</f>
        <v>9.4083063137532282E-3</v>
      </c>
      <c r="L2985" s="44">
        <f>IFERROR(_xll.qlIndexFixing(Index6M,$H2985,TRUE,_xll.ohTrigger(RecalcTrigger,Trigger6M)),NA())</f>
        <v>1.0498738208082193E-2</v>
      </c>
      <c r="M2985" s="183">
        <f>IFERROR(_xll.qlIndexFixing(Index1Y,$H2985,TRUE,_xll.ohTrigger(RecalcTrigger,Trigger1Y)),NA())</f>
        <v>9.9391047408711082E-3</v>
      </c>
      <c r="N2985" s="182">
        <f>IFERROR(_xll.qlIndexFixing(ONIndex1M,I2985,TRUE,_xll.ohTrigger(RecalcTrigger,Trigger1M)),NA())</f>
        <v>9.4272425588304287E-3</v>
      </c>
      <c r="O2985" s="44">
        <f>IFERROR(_xll.qlIndexFixing(ONIndex3M,I2985,TRUE,_xll.ohTrigger(RecalcTrigger,Trigger3M)),NA())</f>
        <v>9.3537954430011894E-3</v>
      </c>
      <c r="P2985" s="44">
        <f>IFERROR(_xll.qlIndexFixing(ONIndex6M,I2985,TRUE,_xll.ohTrigger(RecalcTrigger,Trigger6M)),NA())</f>
        <v>1.0441169520580829E-2</v>
      </c>
      <c r="Q2985" s="183">
        <f>IFERROR(_xll.qlIndexFixing(ONIndex1Y,I2985,TRUE,_xll.ohTrigger(RecalcTrigger,Trigger1Y)),NA())</f>
        <v>9.71588978119442E-3</v>
      </c>
    </row>
    <row r="2986" spans="2:17" x14ac:dyDescent="0.2">
      <c r="B2986" s="39" t="s">
        <v>42</v>
      </c>
      <c r="D2986" s="42">
        <f>_xll.qlCalendarAdvance(Calendar,$D2985,B2986,"f",FALSE)</f>
        <v>60455</v>
      </c>
      <c r="E2986" s="177">
        <f>_xll.qlInterestRateIndexValueDate(IndexON,D2986)</f>
        <v>60455</v>
      </c>
      <c r="F2986" s="193">
        <f>IFERROR(_xll.qlIndexFixing(IndexON,D2986,TRUE,_xll.ohTrigger(RecalcTrigger,TriggerON)),NA())</f>
        <v>9.4383417884458254E-3</v>
      </c>
      <c r="H2986" s="42">
        <f>_xll.qlCalendarAdvance(Calendar,$H2985,B2986,"f",FALSE)</f>
        <v>60455</v>
      </c>
      <c r="I2986" s="177">
        <f>_xll.qlInterestRateIndexValueDate(Index1M,$H2986)</f>
        <v>60457</v>
      </c>
      <c r="J2986" s="182">
        <f>IFERROR(_xll.qlIndexFixing(Index1M,$H2986,TRUE,_xll.ohTrigger(RecalcTrigger,Trigger1M)),NA())</f>
        <v>9.4503434922366125E-3</v>
      </c>
      <c r="K2986" s="44">
        <f>IFERROR(_xll.qlIndexFixing(Index3M,H2986,TRUE,_xll.ohTrigger(RecalcTrigger,Trigger3M)),NA())</f>
        <v>9.4157702263264476E-3</v>
      </c>
      <c r="L2986" s="44">
        <f>IFERROR(_xll.qlIndexFixing(Index6M,$H2986,TRUE,_xll.ohTrigger(RecalcTrigger,Trigger6M)),NA())</f>
        <v>1.0500940992112642E-2</v>
      </c>
      <c r="M2986" s="183">
        <f>IFERROR(_xll.qlIndexFixing(Index1Y,$H2986,TRUE,_xll.ohTrigger(RecalcTrigger,Trigger1Y)),NA())</f>
        <v>9.9459423268898062E-3</v>
      </c>
      <c r="N2986" s="182">
        <f>IFERROR(_xll.qlIndexFixing(ONIndex1M,I2986,TRUE,_xll.ohTrigger(RecalcTrigger,Trigger1M)),NA())</f>
        <v>9.4344690189007707E-3</v>
      </c>
      <c r="O2986" s="44">
        <f>IFERROR(_xll.qlIndexFixing(ONIndex3M,I2986,TRUE,_xll.ohTrigger(RecalcTrigger,Trigger3M)),NA())</f>
        <v>9.3608851985038655E-3</v>
      </c>
      <c r="P2986" s="44">
        <f>IFERROR(_xll.qlIndexFixing(ONIndex6M,I2986,TRUE,_xll.ohTrigger(RecalcTrigger,Trigger6M)),NA())</f>
        <v>1.0443724706004076E-2</v>
      </c>
      <c r="Q2986" s="183">
        <f>IFERROR(_xll.qlIndexFixing(ONIndex1Y,I2986,TRUE,_xll.ohTrigger(RecalcTrigger,Trigger1Y)),NA())</f>
        <v>9.7221202719577349E-3</v>
      </c>
    </row>
    <row r="2987" spans="2:17" x14ac:dyDescent="0.2">
      <c r="B2987" s="39" t="s">
        <v>42</v>
      </c>
      <c r="D2987" s="42">
        <f>_xll.qlCalendarAdvance(Calendar,$D2986,B2987,"f",FALSE)</f>
        <v>60462</v>
      </c>
      <c r="E2987" s="177">
        <f>_xll.qlInterestRateIndexValueDate(IndexON,D2987)</f>
        <v>60462</v>
      </c>
      <c r="F2987" s="193">
        <f>IFERROR(_xll.qlIndexFixing(IndexON,D2987,TRUE,_xll.ohTrigger(RecalcTrigger,TriggerON)),NA())</f>
        <v>9.4383417884458254E-3</v>
      </c>
      <c r="H2987" s="42">
        <f>_xll.qlCalendarAdvance(Calendar,$H2986,B2987,"f",FALSE)</f>
        <v>60462</v>
      </c>
      <c r="I2987" s="177">
        <f>_xll.qlInterestRateIndexValueDate(Index1M,$H2987)</f>
        <v>60464</v>
      </c>
      <c r="J2987" s="182">
        <f>IFERROR(_xll.qlIndexFixing(Index1M,$H2987,TRUE,_xll.ohTrigger(RecalcTrigger,Trigger1M)),NA())</f>
        <v>9.45771449317373E-3</v>
      </c>
      <c r="K2987" s="44">
        <f>IFERROR(_xll.qlIndexFixing(Index3M,H2987,TRUE,_xll.ohTrigger(RecalcTrigger,Trigger3M)),NA())</f>
        <v>9.4232945913010138E-3</v>
      </c>
      <c r="L2987" s="44">
        <f>IFERROR(_xll.qlIndexFixing(Index6M,$H2987,TRUE,_xll.ohTrigger(RecalcTrigger,Trigger6M)),NA())</f>
        <v>1.0503114583955069E-2</v>
      </c>
      <c r="M2987" s="183">
        <f>IFERROR(_xll.qlIndexFixing(Index1Y,$H2987,TRUE,_xll.ohTrigger(RecalcTrigger,Trigger1Y)),NA())</f>
        <v>9.9527825343436269E-3</v>
      </c>
      <c r="N2987" s="182">
        <f>IFERROR(_xll.qlIndexFixing(ONIndex1M,I2987,TRUE,_xll.ohTrigger(RecalcTrigger,Trigger1M)),NA())</f>
        <v>9.4417478260577781E-3</v>
      </c>
      <c r="O2987" s="44">
        <f>IFERROR(_xll.qlIndexFixing(ONIndex3M,I2987,TRUE,_xll.ohTrigger(RecalcTrigger,Trigger3M)),NA())</f>
        <v>9.3680347954183674E-3</v>
      </c>
      <c r="P2987" s="44">
        <f>IFERROR(_xll.qlIndexFixing(ONIndex6M,I2987,TRUE,_xll.ohTrigger(RecalcTrigger,Trigger6M)),NA())</f>
        <v>1.0446251498619219E-2</v>
      </c>
      <c r="Q2987" s="183">
        <f>IFERROR(_xll.qlIndexFixing(ONIndex1Y,I2987,TRUE,_xll.ohTrigger(RecalcTrigger,Trigger1Y)),NA())</f>
        <v>9.72840416816112E-3</v>
      </c>
    </row>
    <row r="2988" spans="2:17" x14ac:dyDescent="0.2">
      <c r="B2988" s="39" t="s">
        <v>42</v>
      </c>
      <c r="D2988" s="42">
        <f>_xll.qlCalendarAdvance(Calendar,$D2987,B2988,"f",FALSE)</f>
        <v>60469</v>
      </c>
      <c r="E2988" s="177">
        <f>_xll.qlInterestRateIndexValueDate(IndexON,D2988)</f>
        <v>60469</v>
      </c>
      <c r="F2988" s="193">
        <f>IFERROR(_xll.qlIndexFixing(IndexON,D2988,TRUE,_xll.ohTrigger(RecalcTrigger,TriggerON)),NA())</f>
        <v>9.4383417884458254E-3</v>
      </c>
      <c r="H2988" s="42">
        <f>_xll.qlCalendarAdvance(Calendar,$H2987,B2988,"f",FALSE)</f>
        <v>60469</v>
      </c>
      <c r="I2988" s="177">
        <f>_xll.qlInterestRateIndexValueDate(Index1M,$H2988)</f>
        <v>60471</v>
      </c>
      <c r="J2988" s="182">
        <f>IFERROR(_xll.qlIndexFixing(Index1M,$H2988,TRUE,_xll.ohTrigger(RecalcTrigger,Trigger1M)),NA())</f>
        <v>9.4651380617061243E-3</v>
      </c>
      <c r="K2988" s="44">
        <f>IFERROR(_xll.qlIndexFixing(Index3M,H2988,TRUE,_xll.ohTrigger(RecalcTrigger,Trigger3M)),NA())</f>
        <v>9.4308794856553489E-3</v>
      </c>
      <c r="L2988" s="44">
        <f>IFERROR(_xll.qlIndexFixing(Index6M,$H2988,TRUE,_xll.ohTrigger(RecalcTrigger,Trigger6M)),NA())</f>
        <v>1.0505258932216177E-2</v>
      </c>
      <c r="M2988" s="183">
        <f>IFERROR(_xll.qlIndexFixing(Index1Y,$H2988,TRUE,_xll.ohTrigger(RecalcTrigger,Trigger1Y)),NA())</f>
        <v>9.9596241904510285E-3</v>
      </c>
      <c r="N2988" s="182">
        <f>IFERROR(_xll.qlIndexFixing(ONIndex1M,I2988,TRUE,_xll.ohTrigger(RecalcTrigger,Trigger1M)),NA())</f>
        <v>9.4490790460088903E-3</v>
      </c>
      <c r="O2988" s="44">
        <f>IFERROR(_xll.qlIndexFixing(ONIndex3M,I2988,TRUE,_xll.ohTrigger(RecalcTrigger,Trigger3M)),NA())</f>
        <v>9.3752443104833105E-3</v>
      </c>
      <c r="P2988" s="44">
        <f>IFERROR(_xll.qlIndexFixing(ONIndex6M,I2988,TRUE,_xll.ohTrigger(RecalcTrigger,Trigger6M)),NA())</f>
        <v>1.0448749847427052E-2</v>
      </c>
      <c r="Q2988" s="183">
        <f>IFERROR(_xll.qlIndexFixing(ONIndex1Y,I2988,TRUE,_xll.ohTrigger(RecalcTrigger,Trigger1Y)),NA())</f>
        <v>9.734741537110736E-3</v>
      </c>
    </row>
    <row r="2989" spans="2:17" x14ac:dyDescent="0.2">
      <c r="B2989" s="39" t="s">
        <v>42</v>
      </c>
      <c r="D2989" s="42">
        <f>_xll.qlCalendarAdvance(Calendar,$D2988,B2989,"f",FALSE)</f>
        <v>60476</v>
      </c>
      <c r="E2989" s="177">
        <f>_xll.qlInterestRateIndexValueDate(IndexON,D2989)</f>
        <v>60476</v>
      </c>
      <c r="F2989" s="193">
        <f>IFERROR(_xll.qlIndexFixing(IndexON,D2989,TRUE,_xll.ohTrigger(RecalcTrigger,TriggerON)),NA())</f>
        <v>9.4383417885257614E-3</v>
      </c>
      <c r="H2989" s="42">
        <f>_xll.qlCalendarAdvance(Calendar,$H2988,B2989,"f",FALSE)</f>
        <v>60476</v>
      </c>
      <c r="I2989" s="177">
        <f>_xll.qlInterestRateIndexValueDate(Index1M,$H2989)</f>
        <v>60478</v>
      </c>
      <c r="J2989" s="182">
        <f>IFERROR(_xll.qlIndexFixing(Index1M,$H2989,TRUE,_xll.ohTrigger(RecalcTrigger,Trigger1M)),NA())</f>
        <v>9.4726142633863586E-3</v>
      </c>
      <c r="K2989" s="44">
        <f>IFERROR(_xll.qlIndexFixing(Index3M,H2989,TRUE,_xll.ohTrigger(RecalcTrigger,Trigger3M)),NA())</f>
        <v>9.4385249863600564E-3</v>
      </c>
      <c r="L2989" s="44">
        <f>IFERROR(_xll.qlIndexFixing(Index6M,$H2989,TRUE,_xll.ohTrigger(RecalcTrigger,Trigger6M)),NA())</f>
        <v>1.0506491704899092E-2</v>
      </c>
      <c r="M2989" s="183">
        <f>IFERROR(_xll.qlIndexFixing(Index1Y,$H2989,TRUE,_xll.ohTrigger(RecalcTrigger,Trigger1Y)),NA())</f>
        <v>9.9664661206048579E-3</v>
      </c>
      <c r="N2989" s="182">
        <f>IFERROR(_xll.qlIndexFixing(ONIndex1M,I2989,TRUE,_xll.ohTrigger(RecalcTrigger,Trigger1M)),NA())</f>
        <v>9.4564627440618665E-3</v>
      </c>
      <c r="O2989" s="44">
        <f>IFERROR(_xll.qlIndexFixing(ONIndex3M,I2989,TRUE,_xll.ohTrigger(RecalcTrigger,Trigger3M)),NA())</f>
        <v>9.382513819797822E-3</v>
      </c>
      <c r="P2989" s="44">
        <f>IFERROR(_xll.qlIndexFixing(ONIndex6M,I2989,TRUE,_xll.ohTrigger(RecalcTrigger,Trigger6M)),NA())</f>
        <v>1.0451219701188563E-2</v>
      </c>
      <c r="Q2989" s="183">
        <f>IFERROR(_xll.qlIndexFixing(ONIndex1Y,I2989,TRUE,_xll.ohTrigger(RecalcTrigger,Trigger1Y)),NA())</f>
        <v>9.7411324465124238E-3</v>
      </c>
    </row>
    <row r="2990" spans="2:17" x14ac:dyDescent="0.2">
      <c r="B2990" s="39" t="s">
        <v>42</v>
      </c>
      <c r="D2990" s="42">
        <f>_xll.qlCalendarAdvance(Calendar,$D2989,B2990,"f",FALSE)</f>
        <v>60483</v>
      </c>
      <c r="E2990" s="177">
        <f>_xll.qlInterestRateIndexValueDate(IndexON,D2990)</f>
        <v>60483</v>
      </c>
      <c r="F2990" s="193">
        <f>IFERROR(_xll.qlIndexFixing(IndexON,D2990,TRUE,_xll.ohTrigger(RecalcTrigger,TriggerON)),NA())</f>
        <v>9.4383417885257614E-3</v>
      </c>
      <c r="H2990" s="42">
        <f>_xll.qlCalendarAdvance(Calendar,$H2989,B2990,"f",FALSE)</f>
        <v>60483</v>
      </c>
      <c r="I2990" s="177">
        <f>_xll.qlInterestRateIndexValueDate(Index1M,$H2990)</f>
        <v>60485</v>
      </c>
      <c r="J2990" s="182">
        <f>IFERROR(_xll.qlIndexFixing(Index1M,$H2990,TRUE,_xll.ohTrigger(RecalcTrigger,Trigger1M)),NA())</f>
        <v>9.4801431637819844E-3</v>
      </c>
      <c r="K2990" s="44">
        <f>IFERROR(_xll.qlIndexFixing(Index3M,H2990,TRUE,_xll.ohTrigger(RecalcTrigger,Trigger3M)),NA())</f>
        <v>9.4462311703979052E-3</v>
      </c>
      <c r="L2990" s="44">
        <f>IFERROR(_xll.qlIndexFixing(Index6M,$H2990,TRUE,_xll.ohTrigger(RecalcTrigger,Trigger6M)),NA())</f>
        <v>1.0509459810672455E-2</v>
      </c>
      <c r="M2990" s="183">
        <f>IFERROR(_xll.qlIndexFixing(Index1Y,$H2990,TRUE,_xll.ohTrigger(RecalcTrigger,Trigger1Y)),NA())</f>
        <v>9.9733071483712639E-3</v>
      </c>
      <c r="N2990" s="182">
        <f>IFERROR(_xll.qlIndexFixing(ONIndex1M,I2990,TRUE,_xll.ohTrigger(RecalcTrigger,Trigger1M)),NA())</f>
        <v>9.4638989853645938E-3</v>
      </c>
      <c r="O2990" s="44">
        <f>IFERROR(_xll.qlIndexFixing(ONIndex3M,I2990,TRUE,_xll.ohTrigger(RecalcTrigger,Trigger3M)),NA())</f>
        <v>9.389843400020581E-3</v>
      </c>
      <c r="P2990" s="44">
        <f>IFERROR(_xll.qlIndexFixing(ONIndex6M,I2990,TRUE,_xll.ohTrigger(RecalcTrigger,Trigger6M)),NA())</f>
        <v>1.0453661009064419E-2</v>
      </c>
      <c r="Q2990" s="183">
        <f>IFERROR(_xll.qlIndexFixing(ONIndex1Y,I2990,TRUE,_xll.ohTrigger(RecalcTrigger,Trigger1Y)),NA())</f>
        <v>9.747576963512472E-3</v>
      </c>
    </row>
    <row r="2991" spans="2:17" x14ac:dyDescent="0.2">
      <c r="B2991" s="39" t="s">
        <v>42</v>
      </c>
      <c r="D2991" s="42">
        <f>_xll.qlCalendarAdvance(Calendar,$D2990,B2991,"f",FALSE)</f>
        <v>60490</v>
      </c>
      <c r="E2991" s="177">
        <f>_xll.qlInterestRateIndexValueDate(IndexON,D2991)</f>
        <v>60490</v>
      </c>
      <c r="F2991" s="193">
        <f>IFERROR(_xll.qlIndexFixing(IndexON,D2991,TRUE,_xll.ohTrigger(RecalcTrigger,TriggerON)),NA())</f>
        <v>9.4383417886056975E-3</v>
      </c>
      <c r="H2991" s="42">
        <f>_xll.qlCalendarAdvance(Calendar,$H2990,B2991,"f",FALSE)</f>
        <v>60490</v>
      </c>
      <c r="I2991" s="177">
        <f>_xll.qlInterestRateIndexValueDate(Index1M,$H2991)</f>
        <v>60492</v>
      </c>
      <c r="J2991" s="182">
        <f>IFERROR(_xll.qlIndexFixing(Index1M,$H2991,TRUE,_xll.ohTrigger(RecalcTrigger,Trigger1M)),NA())</f>
        <v>9.4877248284480631E-3</v>
      </c>
      <c r="K2991" s="44">
        <f>IFERROR(_xll.qlIndexFixing(Index3M,H2991,TRUE,_xll.ohTrigger(RecalcTrigger,Trigger3M)),NA())</f>
        <v>9.4539981147542685E-3</v>
      </c>
      <c r="L2991" s="44">
        <f>IFERROR(_xll.qlIndexFixing(Index6M,$H2991,TRUE,_xll.ohTrigger(RecalcTrigger,Trigger6M)),NA())</f>
        <v>1.0511517204848341E-2</v>
      </c>
      <c r="M2991" s="183">
        <f>IFERROR(_xll.qlIndexFixing(Index1Y,$H2991,TRUE,_xll.ohTrigger(RecalcTrigger,Trigger1Y)),NA())</f>
        <v>9.9801460954896878E-3</v>
      </c>
      <c r="N2991" s="182">
        <f>IFERROR(_xll.qlIndexFixing(ONIndex1M,I2991,TRUE,_xll.ohTrigger(RecalcTrigger,Trigger1M)),NA())</f>
        <v>9.4713878357044479E-3</v>
      </c>
      <c r="O2991" s="44">
        <f>IFERROR(_xll.qlIndexFixing(ONIndex3M,I2991,TRUE,_xll.ohTrigger(RecalcTrigger,Trigger3M)),NA())</f>
        <v>9.3972331274105869E-3</v>
      </c>
      <c r="P2991" s="44">
        <f>IFERROR(_xll.qlIndexFixing(ONIndex6M,I2991,TRUE,_xll.ohTrigger(RecalcTrigger,Trigger6M)),NA())</f>
        <v>1.0456073719895542E-2</v>
      </c>
      <c r="Q2991" s="183">
        <f>IFERROR(_xll.qlIndexFixing(ONIndex1Y,I2991,TRUE,_xll.ohTrigger(RecalcTrigger,Trigger1Y)),NA())</f>
        <v>9.7540751555769134E-3</v>
      </c>
    </row>
    <row r="2992" spans="2:17" x14ac:dyDescent="0.2">
      <c r="B2992" s="39" t="s">
        <v>42</v>
      </c>
      <c r="D2992" s="42">
        <f>_xll.qlCalendarAdvance(Calendar,$D2991,B2992,"f",FALSE)</f>
        <v>60497</v>
      </c>
      <c r="E2992" s="177">
        <f>_xll.qlInterestRateIndexValueDate(IndexON,D2992)</f>
        <v>60497</v>
      </c>
      <c r="F2992" s="193">
        <f>IFERROR(_xll.qlIndexFixing(IndexON,D2992,TRUE,_xll.ohTrigger(RecalcTrigger,TriggerON)),NA())</f>
        <v>9.4383417886056975E-3</v>
      </c>
      <c r="H2992" s="42">
        <f>_xll.qlCalendarAdvance(Calendar,$H2991,B2992,"f",FALSE)</f>
        <v>60497</v>
      </c>
      <c r="I2992" s="177">
        <f>_xll.qlInterestRateIndexValueDate(Index1M,$H2992)</f>
        <v>60499</v>
      </c>
      <c r="J2992" s="182">
        <f>IFERROR(_xll.qlIndexFixing(Index1M,$H2992,TRUE,_xll.ohTrigger(RecalcTrigger,Trigger1M)),NA())</f>
        <v>9.495359322949648E-3</v>
      </c>
      <c r="K2992" s="44">
        <f>IFERROR(_xll.qlIndexFixing(Index3M,H2992,TRUE,_xll.ohTrigger(RecalcTrigger,Trigger3M)),NA())</f>
        <v>9.4618258964127861E-3</v>
      </c>
      <c r="L2992" s="44">
        <f>IFERROR(_xll.qlIndexFixing(Index6M,$H2992,TRUE,_xll.ohTrigger(RecalcTrigger,Trigger6M)),NA())</f>
        <v>1.0513547244784063E-2</v>
      </c>
      <c r="M2992" s="183">
        <f>IFERROR(_xll.qlIndexFixing(Index1Y,$H2992,TRUE,_xll.ohTrigger(RecalcTrigger,Trigger1Y)),NA())</f>
        <v>9.9869817818728675E-3</v>
      </c>
      <c r="N2992" s="182">
        <f>IFERROR(_xll.qlIndexFixing(ONIndex1M,I2992,TRUE,_xll.ohTrigger(RecalcTrigger,Trigger1M)),NA())</f>
        <v>9.4789293603092517E-3</v>
      </c>
      <c r="O2992" s="44">
        <f>IFERROR(_xll.qlIndexFixing(ONIndex3M,I2992,TRUE,_xll.ohTrigger(RecalcTrigger,Trigger3M)),NA())</f>
        <v>9.404683078626519E-3</v>
      </c>
      <c r="P2992" s="44">
        <f>IFERROR(_xll.qlIndexFixing(ONIndex6M,I2992,TRUE,_xll.ohTrigger(RecalcTrigger,Trigger6M)),NA())</f>
        <v>1.0458457783002473E-2</v>
      </c>
      <c r="Q2992" s="183">
        <f>IFERROR(_xll.qlIndexFixing(ONIndex1Y,I2992,TRUE,_xll.ohTrigger(RecalcTrigger,Trigger1Y)),NA())</f>
        <v>9.7606270902517167E-3</v>
      </c>
    </row>
    <row r="2993" spans="2:17" x14ac:dyDescent="0.2">
      <c r="B2993" s="39" t="s">
        <v>42</v>
      </c>
      <c r="D2993" s="42">
        <f>_xll.qlCalendarAdvance(Calendar,$D2992,B2993,"f",FALSE)</f>
        <v>60504</v>
      </c>
      <c r="E2993" s="177">
        <f>_xll.qlInterestRateIndexValueDate(IndexON,D2993)</f>
        <v>60504</v>
      </c>
      <c r="F2993" s="193">
        <f>IFERROR(_xll.qlIndexFixing(IndexON,D2993,TRUE,_xll.ohTrigger(RecalcTrigger,TriggerON)),NA())</f>
        <v>9.4383417885257614E-3</v>
      </c>
      <c r="H2993" s="42">
        <f>_xll.qlCalendarAdvance(Calendar,$H2992,B2993,"f",FALSE)</f>
        <v>60504</v>
      </c>
      <c r="I2993" s="177">
        <f>_xll.qlInterestRateIndexValueDate(Index1M,$H2993)</f>
        <v>60506</v>
      </c>
      <c r="J2993" s="182">
        <f>IFERROR(_xll.qlIndexFixing(Index1M,$H2993,TRUE,_xll.ohTrigger(RecalcTrigger,Trigger1M)),NA())</f>
        <v>9.5030467128517926E-3</v>
      </c>
      <c r="K2993" s="44">
        <f>IFERROR(_xll.qlIndexFixing(Index3M,H2993,TRUE,_xll.ohTrigger(RecalcTrigger,Trigger3M)),NA())</f>
        <v>9.4697145923666511E-3</v>
      </c>
      <c r="L2993" s="44">
        <f>IFERROR(_xll.qlIndexFixing(Index6M,$H2993,TRUE,_xll.ohTrigger(RecalcTrigger,Trigger6M)),NA())</f>
        <v>1.0514690354929445E-2</v>
      </c>
      <c r="M2993" s="183">
        <f>IFERROR(_xll.qlIndexFixing(Index1Y,$H2993,TRUE,_xll.ohTrigger(RecalcTrigger,Trigger1Y)),NA())</f>
        <v>9.9938130256085923E-3</v>
      </c>
      <c r="N2993" s="182">
        <f>IFERROR(_xll.qlIndexFixing(ONIndex1M,I2993,TRUE,_xll.ohTrigger(RecalcTrigger,Trigger1M)),NA())</f>
        <v>9.4865236246466367E-3</v>
      </c>
      <c r="O2993" s="44">
        <f>IFERROR(_xll.qlIndexFixing(ONIndex3M,I2993,TRUE,_xll.ohTrigger(RecalcTrigger,Trigger3M)),NA())</f>
        <v>9.4121933301671845E-3</v>
      </c>
      <c r="P2993" s="44">
        <f>IFERROR(_xll.qlIndexFixing(ONIndex6M,I2993,TRUE,_xll.ohTrigger(RecalcTrigger,Trigger6M)),NA())</f>
        <v>1.0460813146746517E-2</v>
      </c>
      <c r="Q2993" s="183">
        <f>IFERROR(_xll.qlIndexFixing(ONIndex1Y,I2993,TRUE,_xll.ohTrigger(RecalcTrigger,Trigger1Y)),NA())</f>
        <v>9.7672328349229787E-3</v>
      </c>
    </row>
    <row r="2994" spans="2:17" x14ac:dyDescent="0.2">
      <c r="B2994" s="39" t="s">
        <v>42</v>
      </c>
      <c r="D2994" s="42">
        <f>_xll.qlCalendarAdvance(Calendar,$D2993,B2994,"f",FALSE)</f>
        <v>60511</v>
      </c>
      <c r="E2994" s="177">
        <f>_xll.qlInterestRateIndexValueDate(IndexON,D2994)</f>
        <v>60511</v>
      </c>
      <c r="F2994" s="193">
        <f>IFERROR(_xll.qlIndexFixing(IndexON,D2994,TRUE,_xll.ohTrigger(RecalcTrigger,TriggerON)),NA())</f>
        <v>9.4383417885257614E-3</v>
      </c>
      <c r="H2994" s="42">
        <f>_xll.qlCalendarAdvance(Calendar,$H2993,B2994,"f",FALSE)</f>
        <v>60511</v>
      </c>
      <c r="I2994" s="177">
        <f>_xll.qlInterestRateIndexValueDate(Index1M,$H2994)</f>
        <v>60513</v>
      </c>
      <c r="J2994" s="182">
        <f>IFERROR(_xll.qlIndexFixing(Index1M,$H2994,TRUE,_xll.ohTrigger(RecalcTrigger,Trigger1M)),NA())</f>
        <v>9.5107870637195502E-3</v>
      </c>
      <c r="K2994" s="44">
        <f>IFERROR(_xll.qlIndexFixing(Index3M,H2994,TRUE,_xll.ohTrigger(RecalcTrigger,Trigger3M)),NA())</f>
        <v>9.4769602793283465E-3</v>
      </c>
      <c r="L2994" s="44">
        <f>IFERROR(_xll.qlIndexFixing(Index6M,$H2994,TRUE,_xll.ohTrigger(RecalcTrigger,Trigger6M)),NA())</f>
        <v>1.0516101878915406E-2</v>
      </c>
      <c r="M2994" s="183">
        <f>IFERROR(_xll.qlIndexFixing(Index1Y,$H2994,TRUE,_xll.ohTrigger(RecalcTrigger,Trigger1Y)),NA())</f>
        <v>1.0000638642955756E-2</v>
      </c>
      <c r="N2994" s="182">
        <f>IFERROR(_xll.qlIndexFixing(ONIndex1M,I2994,TRUE,_xll.ohTrigger(RecalcTrigger,Trigger1M)),NA())</f>
        <v>9.4941706939444259E-3</v>
      </c>
      <c r="O2994" s="44">
        <f>IFERROR(_xll.qlIndexFixing(ONIndex3M,I2994,TRUE,_xll.ohTrigger(RecalcTrigger,Trigger3M)),NA())</f>
        <v>9.4197639582915826E-3</v>
      </c>
      <c r="P2994" s="44">
        <f>IFERROR(_xll.qlIndexFixing(ONIndex6M,I2994,TRUE,_xll.ohTrigger(RecalcTrigger,Trigger6M)),NA())</f>
        <v>1.0463139760767959E-2</v>
      </c>
      <c r="Q2994" s="183">
        <f>IFERROR(_xll.qlIndexFixing(ONIndex1Y,I2994,TRUE,_xll.ohTrigger(RecalcTrigger,Trigger1Y)),NA())</f>
        <v>9.7738924568968599E-3</v>
      </c>
    </row>
    <row r="2995" spans="2:17" x14ac:dyDescent="0.2">
      <c r="B2995" s="39" t="s">
        <v>42</v>
      </c>
      <c r="D2995" s="42">
        <f>_xll.qlCalendarAdvance(Calendar,$D2994,B2995,"f",FALSE)</f>
        <v>60518</v>
      </c>
      <c r="E2995" s="177">
        <f>_xll.qlInterestRateIndexValueDate(IndexON,D2995)</f>
        <v>60518</v>
      </c>
      <c r="F2995" s="193">
        <f>IFERROR(_xll.qlIndexFixing(IndexON,D2995,TRUE,_xll.ohTrigger(RecalcTrigger,TriggerON)),NA())</f>
        <v>9.4383417884458254E-3</v>
      </c>
      <c r="H2995" s="42">
        <f>_xll.qlCalendarAdvance(Calendar,$H2994,B2995,"f",FALSE)</f>
        <v>60518</v>
      </c>
      <c r="I2995" s="177">
        <f>_xll.qlInterestRateIndexValueDate(Index1M,$H2995)</f>
        <v>60520</v>
      </c>
      <c r="J2995" s="182">
        <f>IFERROR(_xll.qlIndexFixing(Index1M,$H2995,TRUE,_xll.ohTrigger(RecalcTrigger,Trigger1M)),NA())</f>
        <v>9.5185804411154762E-3</v>
      </c>
      <c r="K2995" s="44">
        <f>IFERROR(_xll.qlIndexFixing(Index3M,H2995,TRUE,_xll.ohTrigger(RecalcTrigger,Trigger3M)),NA())</f>
        <v>9.4849664477361442E-3</v>
      </c>
      <c r="L2995" s="44">
        <f>IFERROR(_xll.qlIndexFixing(Index6M,$H2995,TRUE,_xll.ohTrigger(RecalcTrigger,Trigger6M)),NA())</f>
        <v>1.0518063009413622E-2</v>
      </c>
      <c r="M2995" s="183">
        <f>IFERROR(_xll.qlIndexFixing(Index1Y,$H2995,TRUE,_xll.ohTrigger(RecalcTrigger,Trigger1Y)),NA())</f>
        <v>1.0007457448348521E-2</v>
      </c>
      <c r="N2995" s="182">
        <f>IFERROR(_xll.qlIndexFixing(ONIndex1M,I2995,TRUE,_xll.ohTrigger(RecalcTrigger,Trigger1M)),NA())</f>
        <v>9.5018706338301229E-3</v>
      </c>
      <c r="O2995" s="44">
        <f>IFERROR(_xll.qlIndexFixing(ONIndex3M,I2995,TRUE,_xll.ohTrigger(RecalcTrigger,Trigger3M)),NA())</f>
        <v>9.4273950394985206E-3</v>
      </c>
      <c r="P2995" s="44">
        <f>IFERROR(_xll.qlIndexFixing(ONIndex6M,I2995,TRUE,_xll.ohTrigger(RecalcTrigger,Trigger6M)),NA())</f>
        <v>1.0465437573428105E-2</v>
      </c>
      <c r="Q2995" s="183">
        <f>IFERROR(_xll.qlIndexFixing(ONIndex1Y,I2995,TRUE,_xll.ohTrigger(RecalcTrigger,Trigger1Y)),NA())</f>
        <v>9.7806060237193293E-3</v>
      </c>
    </row>
    <row r="2996" spans="2:17" x14ac:dyDescent="0.2">
      <c r="B2996" s="39" t="s">
        <v>42</v>
      </c>
      <c r="D2996" s="42">
        <f>_xll.qlCalendarAdvance(Calendar,$D2995,B2996,"f",FALSE)</f>
        <v>60525</v>
      </c>
      <c r="E2996" s="177">
        <f>_xll.qlInterestRateIndexValueDate(IndexON,D2996)</f>
        <v>60525</v>
      </c>
      <c r="F2996" s="193">
        <f>IFERROR(_xll.qlIndexFixing(IndexON,D2996,TRUE,_xll.ohTrigger(RecalcTrigger,TriggerON)),NA())</f>
        <v>9.4383417884458254E-3</v>
      </c>
      <c r="H2996" s="42">
        <f>_xll.qlCalendarAdvance(Calendar,$H2995,B2996,"f",FALSE)</f>
        <v>60525</v>
      </c>
      <c r="I2996" s="177">
        <f>_xll.qlInterestRateIndexValueDate(Index1M,$H2996)</f>
        <v>60527</v>
      </c>
      <c r="J2996" s="182">
        <f>IFERROR(_xll.qlIndexFixing(Index1M,$H2996,TRUE,_xll.ohTrigger(RecalcTrigger,Trigger1M)),NA())</f>
        <v>9.52642691060962E-3</v>
      </c>
      <c r="K2996" s="44">
        <f>IFERROR(_xll.qlIndexFixing(Index3M,H2996,TRUE,_xll.ohTrigger(RecalcTrigger,Trigger3M)),NA())</f>
        <v>9.493033754139707E-3</v>
      </c>
      <c r="L2996" s="44">
        <f>IFERROR(_xll.qlIndexFixing(Index6M,$H2996,TRUE,_xll.ohTrigger(RecalcTrigger,Trigger6M)),NA())</f>
        <v>1.0520000483274526E-2</v>
      </c>
      <c r="M2996" s="183">
        <f>IFERROR(_xll.qlIndexFixing(Index1Y,$H2996,TRUE,_xll.ohTrigger(RecalcTrigger,Trigger1Y)),NA())</f>
        <v>1.0014268254394131E-2</v>
      </c>
      <c r="N2996" s="182">
        <f>IFERROR(_xll.qlIndexFixing(ONIndex1M,I2996,TRUE,_xll.ohTrigger(RecalcTrigger,Trigger1M)),NA())</f>
        <v>9.5096235096114867E-3</v>
      </c>
      <c r="O2996" s="44">
        <f>IFERROR(_xll.qlIndexFixing(ONIndex3M,I2996,TRUE,_xll.ohTrigger(RecalcTrigger,Trigger3M)),NA())</f>
        <v>9.4350866502068698E-3</v>
      </c>
      <c r="P2996" s="44">
        <f>IFERROR(_xll.qlIndexFixing(ONIndex6M,I2996,TRUE,_xll.ohTrigger(RecalcTrigger,Trigger6M)),NA())</f>
        <v>1.0467706534367238E-2</v>
      </c>
      <c r="Q2996" s="183">
        <f>IFERROR(_xll.qlIndexFixing(ONIndex1Y,I2996,TRUE,_xll.ohTrigger(RecalcTrigger,Trigger1Y)),NA())</f>
        <v>9.7873736028564196E-3</v>
      </c>
    </row>
    <row r="2997" spans="2:17" x14ac:dyDescent="0.2">
      <c r="B2997" s="39" t="s">
        <v>42</v>
      </c>
      <c r="D2997" s="42">
        <f>_xll.qlCalendarAdvance(Calendar,$D2996,B2997,"f",FALSE)</f>
        <v>60532</v>
      </c>
      <c r="E2997" s="177">
        <f>_xll.qlInterestRateIndexValueDate(IndexON,D2997)</f>
        <v>60532</v>
      </c>
      <c r="F2997" s="193">
        <f>IFERROR(_xll.qlIndexFixing(IndexON,D2997,TRUE,_xll.ohTrigger(RecalcTrigger,TriggerON)),NA())</f>
        <v>9.4383417884458254E-3</v>
      </c>
      <c r="H2997" s="42">
        <f>_xll.qlCalendarAdvance(Calendar,$H2996,B2997,"f",FALSE)</f>
        <v>60532</v>
      </c>
      <c r="I2997" s="177">
        <f>_xll.qlInterestRateIndexValueDate(Index1M,$H2997)</f>
        <v>60534</v>
      </c>
      <c r="J2997" s="182">
        <f>IFERROR(_xll.qlIndexFixing(Index1M,$H2997,TRUE,_xll.ohTrigger(RecalcTrigger,Trigger1M)),NA())</f>
        <v>9.534326537767035E-3</v>
      </c>
      <c r="K2997" s="44">
        <f>IFERROR(_xll.qlIndexFixing(Index3M,H2997,TRUE,_xll.ohTrigger(RecalcTrigger,Trigger3M)),NA())</f>
        <v>9.5011622755385387E-3</v>
      </c>
      <c r="L2997" s="44">
        <f>IFERROR(_xll.qlIndexFixing(Index6M,$H2997,TRUE,_xll.ohTrigger(RecalcTrigger,Trigger6M)),NA())</f>
        <v>1.0521915416451859E-2</v>
      </c>
      <c r="M2997" s="183">
        <f>IFERROR(_xll.qlIndexFixing(Index1Y,$H2997,TRUE,_xll.ohTrigger(RecalcTrigger,Trigger1Y)),NA())</f>
        <v>1.0021069871872023E-2</v>
      </c>
      <c r="N2997" s="182">
        <f>IFERROR(_xll.qlIndexFixing(ONIndex1M,I2997,TRUE,_xll.ohTrigger(RecalcTrigger,Trigger1M)),NA())</f>
        <v>9.5174293866762127E-3</v>
      </c>
      <c r="O2997" s="44">
        <f>IFERROR(_xll.qlIndexFixing(ONIndex3M,I2997,TRUE,_xll.ohTrigger(RecalcTrigger,Trigger3M)),NA())</f>
        <v>9.4428388669953733E-3</v>
      </c>
      <c r="P2997" s="44">
        <f>IFERROR(_xll.qlIndexFixing(ONIndex6M,I2997,TRUE,_xll.ohTrigger(RecalcTrigger,Trigger6M)),NA())</f>
        <v>1.0469946591946666E-2</v>
      </c>
      <c r="Q2997" s="183">
        <f>IFERROR(_xll.qlIndexFixing(ONIndex1Y,I2997,TRUE,_xll.ohTrigger(RecalcTrigger,Trigger1Y)),NA())</f>
        <v>9.7941952616142913E-3</v>
      </c>
    </row>
    <row r="2998" spans="2:17" x14ac:dyDescent="0.2">
      <c r="B2998" s="39" t="s">
        <v>42</v>
      </c>
      <c r="D2998" s="42">
        <f>_xll.qlCalendarAdvance(Calendar,$D2997,B2998,"f",FALSE)</f>
        <v>60539</v>
      </c>
      <c r="E2998" s="177">
        <f>_xll.qlInterestRateIndexValueDate(IndexON,D2998)</f>
        <v>60539</v>
      </c>
      <c r="F2998" s="193">
        <f>IFERROR(_xll.qlIndexFixing(IndexON,D2998,TRUE,_xll.ohTrigger(RecalcTrigger,TriggerON)),NA())</f>
        <v>9.4383417885257614E-3</v>
      </c>
      <c r="H2998" s="42">
        <f>_xll.qlCalendarAdvance(Calendar,$H2997,B2998,"f",FALSE)</f>
        <v>60539</v>
      </c>
      <c r="I2998" s="177">
        <f>_xll.qlInterestRateIndexValueDate(Index1M,$H2998)</f>
        <v>60541</v>
      </c>
      <c r="J2998" s="182">
        <f>IFERROR(_xll.qlIndexFixing(Index1M,$H2998,TRUE,_xll.ohTrigger(RecalcTrigger,Trigger1M)),NA())</f>
        <v>9.5422793881527745E-3</v>
      </c>
      <c r="K2998" s="44">
        <f>IFERROR(_xll.qlIndexFixing(Index3M,H2998,TRUE,_xll.ohTrigger(RecalcTrigger,Trigger3M)),NA())</f>
        <v>9.5122443769165618E-3</v>
      </c>
      <c r="L2998" s="44">
        <f>IFERROR(_xll.qlIndexFixing(Index6M,$H2998,TRUE,_xll.ohTrigger(RecalcTrigger,Trigger6M)),NA())</f>
        <v>1.0524089966469375E-2</v>
      </c>
      <c r="M2998" s="183">
        <f>IFERROR(_xll.qlIndexFixing(Index1Y,$H2998,TRUE,_xll.ohTrigger(RecalcTrigger,Trigger1Y)),NA())</f>
        <v>1.002786110973757E-2</v>
      </c>
      <c r="N2998" s="182">
        <f>IFERROR(_xll.qlIndexFixing(ONIndex1M,I2998,TRUE,_xll.ohTrigger(RecalcTrigger,Trigger1M)),NA())</f>
        <v>9.5252883304919322E-3</v>
      </c>
      <c r="O2998" s="44">
        <f>IFERROR(_xll.qlIndexFixing(ONIndex3M,I2998,TRUE,_xll.ohTrigger(RecalcTrigger,Trigger3M)),NA())</f>
        <v>9.4506517659631584E-3</v>
      </c>
      <c r="P2998" s="44">
        <f>IFERROR(_xll.qlIndexFixing(ONIndex6M,I2998,TRUE,_xll.ohTrigger(RecalcTrigger,Trigger6M)),NA())</f>
        <v>1.0472157695566864E-2</v>
      </c>
      <c r="Q2998" s="183">
        <f>IFERROR(_xll.qlIndexFixing(ONIndex1Y,I2998,TRUE,_xll.ohTrigger(RecalcTrigger,Trigger1Y)),NA())</f>
        <v>9.8010710674589774E-3</v>
      </c>
    </row>
    <row r="2999" spans="2:17" x14ac:dyDescent="0.2">
      <c r="B2999" s="39" t="s">
        <v>42</v>
      </c>
      <c r="D2999" s="42">
        <f>_xll.qlCalendarAdvance(Calendar,$D2998,B2999,"f",FALSE)</f>
        <v>60546</v>
      </c>
      <c r="E2999" s="177">
        <f>_xll.qlInterestRateIndexValueDate(IndexON,D2999)</f>
        <v>60546</v>
      </c>
      <c r="F2999" s="193">
        <f>IFERROR(_xll.qlIndexFixing(IndexON,D2999,TRUE,_xll.ohTrigger(RecalcTrigger,TriggerON)),NA())</f>
        <v>9.4383417885257614E-3</v>
      </c>
      <c r="H2999" s="42">
        <f>_xll.qlCalendarAdvance(Calendar,$H2998,B2999,"f",FALSE)</f>
        <v>60546</v>
      </c>
      <c r="I2999" s="177">
        <f>_xll.qlInterestRateIndexValueDate(Index1M,$H2999)</f>
        <v>60548</v>
      </c>
      <c r="J2999" s="182">
        <f>IFERROR(_xll.qlIndexFixing(Index1M,$H2999,TRUE,_xll.ohTrigger(RecalcTrigger,Trigger1M)),NA())</f>
        <v>9.5502855273493781E-3</v>
      </c>
      <c r="K2999" s="44">
        <f>IFERROR(_xll.qlIndexFixing(Index3M,H2999,TRUE,_xll.ohTrigger(RecalcTrigger,Trigger3M)),NA())</f>
        <v>9.5183302801499468E-3</v>
      </c>
      <c r="L2999" s="44">
        <f>IFERROR(_xll.qlIndexFixing(Index6M,$H2999,TRUE,_xll.ohTrigger(RecalcTrigger,Trigger6M)),NA())</f>
        <v>1.0525962286028989E-2</v>
      </c>
      <c r="M2999" s="183">
        <f>IFERROR(_xll.qlIndexFixing(Index1Y,$H2999,TRUE,_xll.ohTrigger(RecalcTrigger,Trigger1Y)),NA())</f>
        <v>1.0034640775117242E-2</v>
      </c>
      <c r="N2999" s="182">
        <f>IFERROR(_xll.qlIndexFixing(ONIndex1M,I2999,TRUE,_xll.ohTrigger(RecalcTrigger,Trigger1M)),NA())</f>
        <v>9.5332004064463405E-3</v>
      </c>
      <c r="O2999" s="44">
        <f>IFERROR(_xll.qlIndexFixing(ONIndex3M,I2999,TRUE,_xll.ohTrigger(RecalcTrigger,Trigger3M)),NA())</f>
        <v>9.4585254241685845E-3</v>
      </c>
      <c r="P2999" s="44">
        <f>IFERROR(_xll.qlIndexFixing(ONIndex6M,I2999,TRUE,_xll.ohTrigger(RecalcTrigger,Trigger6M)),NA())</f>
        <v>1.0474339793908882E-2</v>
      </c>
      <c r="Q2999" s="183">
        <f>IFERROR(_xll.qlIndexFixing(ONIndex1Y,I2999,TRUE,_xll.ohTrigger(RecalcTrigger,Trigger1Y)),NA())</f>
        <v>9.8080010879364465E-3</v>
      </c>
    </row>
    <row r="3000" spans="2:17" x14ac:dyDescent="0.2">
      <c r="B3000" s="39" t="s">
        <v>42</v>
      </c>
      <c r="D3000" s="42">
        <f>_xll.qlCalendarAdvance(Calendar,$D2999,B3000,"f",FALSE)</f>
        <v>60553</v>
      </c>
      <c r="E3000" s="177">
        <f>_xll.qlInterestRateIndexValueDate(IndexON,D3000)</f>
        <v>60553</v>
      </c>
      <c r="F3000" s="193">
        <f>IFERROR(_xll.qlIndexFixing(IndexON,D3000,TRUE,_xll.ohTrigger(RecalcTrigger,TriggerON)),NA())</f>
        <v>9.4383417885257614E-3</v>
      </c>
      <c r="H3000" s="42">
        <f>_xll.qlCalendarAdvance(Calendar,$H2999,B3000,"f",FALSE)</f>
        <v>60553</v>
      </c>
      <c r="I3000" s="177">
        <f>_xll.qlInterestRateIndexValueDate(Index1M,$H3000)</f>
        <v>60555</v>
      </c>
      <c r="J3000" s="182">
        <f>IFERROR(_xll.qlIndexFixing(Index1M,$H3000,TRUE,_xll.ohTrigger(RecalcTrigger,Trigger1M)),NA())</f>
        <v>9.558345020906911E-3</v>
      </c>
      <c r="K3000" s="44">
        <f>IFERROR(_xll.qlIndexFixing(Index3M,H3000,TRUE,_xll.ohTrigger(RecalcTrigger,Trigger3M)),NA())</f>
        <v>9.5266475321796554E-3</v>
      </c>
      <c r="L3000" s="44">
        <f>IFERROR(_xll.qlIndexFixing(Index6M,$H3000,TRUE,_xll.ohTrigger(RecalcTrigger,Trigger6M)),NA())</f>
        <v>1.052781552741747E-2</v>
      </c>
      <c r="M3000" s="183">
        <f>IFERROR(_xll.qlIndexFixing(Index1Y,$H3000,TRUE,_xll.ohTrigger(RecalcTrigger,Trigger1Y)),NA())</f>
        <v>1.004140767331344E-2</v>
      </c>
      <c r="N3000" s="182">
        <f>IFERROR(_xll.qlIndexFixing(ONIndex1M,I3000,TRUE,_xll.ohTrigger(RecalcTrigger,Trigger1M)),NA())</f>
        <v>9.5411656799271327E-3</v>
      </c>
      <c r="O3000" s="44">
        <f>IFERROR(_xll.qlIndexFixing(ONIndex3M,I3000,TRUE,_xll.ohTrigger(RecalcTrigger,Trigger3M)),NA())</f>
        <v>9.4664599173910347E-3</v>
      </c>
      <c r="P3000" s="44">
        <f>IFERROR(_xll.qlIndexFixing(ONIndex6M,I3000,TRUE,_xll.ohTrigger(RecalcTrigger,Trigger6M)),NA())</f>
        <v>1.0476492836293261E-2</v>
      </c>
      <c r="Q3000" s="183">
        <f>IFERROR(_xll.qlIndexFixing(ONIndex1Y,I3000,TRUE,_xll.ohTrigger(RecalcTrigger,Trigger1Y)),NA())</f>
        <v>9.8149853903528594E-3</v>
      </c>
    </row>
    <row r="3001" spans="2:17" x14ac:dyDescent="0.2">
      <c r="B3001" s="39" t="s">
        <v>42</v>
      </c>
      <c r="D3001" s="42">
        <f>_xll.qlCalendarAdvance(Calendar,$D3000,B3001,"f",FALSE)</f>
        <v>60560</v>
      </c>
      <c r="E3001" s="177">
        <f>_xll.qlInterestRateIndexValueDate(IndexON,D3001)</f>
        <v>60560</v>
      </c>
      <c r="F3001" s="193">
        <f>IFERROR(_xll.qlIndexFixing(IndexON,D3001,TRUE,_xll.ohTrigger(RecalcTrigger,TriggerON)),NA())</f>
        <v>9.4383417885257614E-3</v>
      </c>
      <c r="H3001" s="42">
        <f>_xll.qlCalendarAdvance(Calendar,$H3000,B3001,"f",FALSE)</f>
        <v>60560</v>
      </c>
      <c r="I3001" s="177">
        <f>_xll.qlInterestRateIndexValueDate(Index1M,$H3001)</f>
        <v>60562</v>
      </c>
      <c r="J3001" s="182">
        <f>IFERROR(_xll.qlIndexFixing(Index1M,$H3001,TRUE,_xll.ohTrigger(RecalcTrigger,Trigger1M)),NA())</f>
        <v>9.5664579344129086E-3</v>
      </c>
      <c r="K3001" s="44">
        <f>IFERROR(_xll.qlIndexFixing(Index3M,H3001,TRUE,_xll.ohTrigger(RecalcTrigger,Trigger3M)),NA())</f>
        <v>9.5350263145527921E-3</v>
      </c>
      <c r="L3001" s="44">
        <f>IFERROR(_xll.qlIndexFixing(Index6M,$H3001,TRUE,_xll.ohTrigger(RecalcTrigger,Trigger6M)),NA())</f>
        <v>1.0529650807536118E-2</v>
      </c>
      <c r="M3001" s="183">
        <f>IFERROR(_xll.qlIndexFixing(Index1Y,$H3001,TRUE,_xll.ohTrigger(RecalcTrigger,Trigger1Y)),NA())</f>
        <v>1.0048160607800324E-2</v>
      </c>
      <c r="N3001" s="182">
        <f>IFERROR(_xll.qlIndexFixing(ONIndex1M,I3001,TRUE,_xll.ohTrigger(RecalcTrigger,Trigger1M)),NA())</f>
        <v>9.5491842163220042E-3</v>
      </c>
      <c r="O3001" s="44">
        <f>IFERROR(_xll.qlIndexFixing(ONIndex3M,I3001,TRUE,_xll.ohTrigger(RecalcTrigger,Trigger3M)),NA())</f>
        <v>9.4744553225289962E-3</v>
      </c>
      <c r="P3001" s="44">
        <f>IFERROR(_xll.qlIndexFixing(ONIndex6M,I3001,TRUE,_xll.ohTrigger(RecalcTrigger,Trigger6M)),NA())</f>
        <v>1.0478616771241178E-2</v>
      </c>
      <c r="Q3001" s="183">
        <f>IFERROR(_xll.qlIndexFixing(ONIndex1Y,I3001,TRUE,_xll.ohTrigger(RecalcTrigger,Trigger1Y)),NA())</f>
        <v>9.8220240421742488E-3</v>
      </c>
    </row>
    <row r="3002" spans="2:17" x14ac:dyDescent="0.2">
      <c r="B3002" s="39" t="s">
        <v>42</v>
      </c>
      <c r="D3002" s="42">
        <f>_xll.qlCalendarAdvance(Calendar,$D3001,B3002,"f",FALSE)</f>
        <v>60567</v>
      </c>
      <c r="E3002" s="177">
        <f>_xll.qlInterestRateIndexValueDate(IndexON,D3002)</f>
        <v>60567</v>
      </c>
      <c r="F3002" s="193">
        <f>IFERROR(_xll.qlIndexFixing(IndexON,D3002,TRUE,_xll.ohTrigger(RecalcTrigger,TriggerON)),NA())</f>
        <v>9.4383417885257614E-3</v>
      </c>
      <c r="H3002" s="42">
        <f>_xll.qlCalendarAdvance(Calendar,$H3001,B3002,"f",FALSE)</f>
        <v>60567</v>
      </c>
      <c r="I3002" s="177">
        <f>_xll.qlInterestRateIndexValueDate(Index1M,$H3002)</f>
        <v>60569</v>
      </c>
      <c r="J3002" s="182">
        <f>IFERROR(_xll.qlIndexFixing(Index1M,$H3002,TRUE,_xll.ohTrigger(RecalcTrigger,Trigger1M)),NA())</f>
        <v>9.5746243334349224E-3</v>
      </c>
      <c r="K3002" s="44">
        <f>IFERROR(_xll.qlIndexFixing(Index3M,H3002,TRUE,_xll.ohTrigger(RecalcTrigger,Trigger3M)),NA())</f>
        <v>9.543466704286881E-3</v>
      </c>
      <c r="L3002" s="44">
        <f>IFERROR(_xll.qlIndexFixing(Index6M,$H3002,TRUE,_xll.ohTrigger(RecalcTrigger,Trigger6M)),NA())</f>
        <v>1.0531469245052287E-2</v>
      </c>
      <c r="M3002" s="183">
        <f>IFERROR(_xll.qlIndexFixing(Index1Y,$H3002,TRUE,_xll.ohTrigger(RecalcTrigger,Trigger1Y)),NA())</f>
        <v>1.0054898380227328E-2</v>
      </c>
      <c r="N3002" s="182">
        <f>IFERROR(_xll.qlIndexFixing(ONIndex1M,I3002,TRUE,_xll.ohTrigger(RecalcTrigger,Trigger1M)),NA())</f>
        <v>9.5572560810186502E-3</v>
      </c>
      <c r="O3002" s="44">
        <f>IFERROR(_xll.qlIndexFixing(ONIndex3M,I3002,TRUE,_xll.ohTrigger(RecalcTrigger,Trigger3M)),NA())</f>
        <v>9.4825117158414685E-3</v>
      </c>
      <c r="P3002" s="44">
        <f>IFERROR(_xll.qlIndexFixing(ONIndex6M,I3002,TRUE,_xll.ohTrigger(RecalcTrigger,Trigger6M)),NA())</f>
        <v>1.0480711548233046E-2</v>
      </c>
      <c r="Q3002" s="183">
        <f>IFERROR(_xll.qlIndexFixing(ONIndex1Y,I3002,TRUE,_xll.ohTrigger(RecalcTrigger,Trigger1Y)),NA())</f>
        <v>9.8291171107067754E-3</v>
      </c>
    </row>
    <row r="3003" spans="2:17" x14ac:dyDescent="0.2">
      <c r="B3003" s="39" t="s">
        <v>42</v>
      </c>
      <c r="D3003" s="42">
        <f>_xll.qlCalendarAdvance(Calendar,$D3002,B3003,"f",FALSE)</f>
        <v>60574</v>
      </c>
      <c r="E3003" s="177">
        <f>_xll.qlInterestRateIndexValueDate(IndexON,D3003)</f>
        <v>60574</v>
      </c>
      <c r="F3003" s="193">
        <f>IFERROR(_xll.qlIndexFixing(IndexON,D3003,TRUE,_xll.ohTrigger(RecalcTrigger,TriggerON)),NA())</f>
        <v>9.4383417885257614E-3</v>
      </c>
      <c r="H3003" s="42">
        <f>_xll.qlCalendarAdvance(Calendar,$H3002,B3003,"f",FALSE)</f>
        <v>60574</v>
      </c>
      <c r="I3003" s="177">
        <f>_xll.qlInterestRateIndexValueDate(Index1M,$H3003)</f>
        <v>60576</v>
      </c>
      <c r="J3003" s="182">
        <f>IFERROR(_xll.qlIndexFixing(Index1M,$H3003,TRUE,_xll.ohTrigger(RecalcTrigger,Trigger1M)),NA())</f>
        <v>9.5828442835380057E-3</v>
      </c>
      <c r="K3003" s="44">
        <f>IFERROR(_xll.qlIndexFixing(Index3M,H3003,TRUE,_xll.ohTrigger(RecalcTrigger,Trigger3M)),NA())</f>
        <v>9.5519514304398534E-3</v>
      </c>
      <c r="L3003" s="44">
        <f>IFERROR(_xll.qlIndexFixing(Index6M,$H3003,TRUE,_xll.ohTrigger(RecalcTrigger,Trigger6M)),NA())</f>
        <v>1.0532994378603083E-2</v>
      </c>
      <c r="M3003" s="183">
        <f>IFERROR(_xll.qlIndexFixing(Index1Y,$H3003,TRUE,_xll.ohTrigger(RecalcTrigger,Trigger1Y)),NA())</f>
        <v>1.0061619790417179E-2</v>
      </c>
      <c r="N3003" s="182">
        <f>IFERROR(_xll.qlIndexFixing(ONIndex1M,I3003,TRUE,_xll.ohTrigger(RecalcTrigger,Trigger1M)),NA())</f>
        <v>9.565381339484702E-3</v>
      </c>
      <c r="O3003" s="44">
        <f>IFERROR(_xll.qlIndexFixing(ONIndex3M,I3003,TRUE,_xll.ohTrigger(RecalcTrigger,Trigger3M)),NA())</f>
        <v>9.4906291738272586E-3</v>
      </c>
      <c r="P3003" s="44">
        <f>IFERROR(_xll.qlIndexFixing(ONIndex6M,I3003,TRUE,_xll.ohTrigger(RecalcTrigger,Trigger6M)),NA())</f>
        <v>1.0482777115790043E-2</v>
      </c>
      <c r="Q3003" s="183">
        <f>IFERROR(_xll.qlIndexFixing(ONIndex1Y,I3003,TRUE,_xll.ohTrigger(RecalcTrigger,Trigger1Y)),NA())</f>
        <v>9.836264663576344E-3</v>
      </c>
    </row>
    <row r="3004" spans="2:17" x14ac:dyDescent="0.2">
      <c r="B3004" s="39" t="s">
        <v>42</v>
      </c>
      <c r="D3004" s="42">
        <f>_xll.qlCalendarAdvance(Calendar,$D3003,B3004,"f",FALSE)</f>
        <v>60581</v>
      </c>
      <c r="E3004" s="177">
        <f>_xll.qlInterestRateIndexValueDate(IndexON,D3004)</f>
        <v>60581</v>
      </c>
      <c r="F3004" s="193">
        <f>IFERROR(_xll.qlIndexFixing(IndexON,D3004,TRUE,_xll.ohTrigger(RecalcTrigger,TriggerON)),NA())</f>
        <v>9.4383417886056975E-3</v>
      </c>
      <c r="H3004" s="42">
        <f>_xll.qlCalendarAdvance(Calendar,$H3003,B3004,"f",FALSE)</f>
        <v>60581</v>
      </c>
      <c r="I3004" s="177">
        <f>_xll.qlInterestRateIndexValueDate(Index1M,$H3004)</f>
        <v>60583</v>
      </c>
      <c r="J3004" s="182">
        <f>IFERROR(_xll.qlIndexFixing(Index1M,$H3004,TRUE,_xll.ohTrigger(RecalcTrigger,Trigger1M)),NA())</f>
        <v>9.5911178503096939E-3</v>
      </c>
      <c r="K3004" s="44">
        <f>IFERROR(_xll.qlIndexFixing(Index3M,H3004,TRUE,_xll.ohTrigger(RecalcTrigger,Trigger3M)),NA())</f>
        <v>9.5603380850289143E-3</v>
      </c>
      <c r="L3004" s="44">
        <f>IFERROR(_xll.qlIndexFixing(Index6M,$H3004,TRUE,_xll.ohTrigger(RecalcTrigger,Trigger6M)),NA())</f>
        <v>1.0534782923080245E-2</v>
      </c>
      <c r="M3004" s="183">
        <f>IFERROR(_xll.qlIndexFixing(Index1Y,$H3004,TRUE,_xll.ohTrigger(RecalcTrigger,Trigger1Y)),NA())</f>
        <v>1.0068323636366774E-2</v>
      </c>
      <c r="N3004" s="182">
        <f>IFERROR(_xll.qlIndexFixing(ONIndex1M,I3004,TRUE,_xll.ohTrigger(RecalcTrigger,Trigger1M)),NA())</f>
        <v>9.573560057187791E-3</v>
      </c>
      <c r="O3004" s="44">
        <f>IFERROR(_xll.qlIndexFixing(ONIndex3M,I3004,TRUE,_xll.ohTrigger(RecalcTrigger,Trigger3M)),NA())</f>
        <v>9.4988077729052378E-3</v>
      </c>
      <c r="P3004" s="44">
        <f>IFERROR(_xll.qlIndexFixing(ONIndex6M,I3004,TRUE,_xll.ohTrigger(RecalcTrigger,Trigger6M)),NA())</f>
        <v>1.0484813423232708E-2</v>
      </c>
      <c r="Q3004" s="183">
        <f>IFERROR(_xll.qlIndexFixing(ONIndex1Y,I3004,TRUE,_xll.ohTrigger(RecalcTrigger,Trigger1Y)),NA())</f>
        <v>9.8434667680091792E-3</v>
      </c>
    </row>
    <row r="3005" spans="2:17" x14ac:dyDescent="0.2">
      <c r="B3005" s="39" t="s">
        <v>42</v>
      </c>
      <c r="D3005" s="42">
        <f>_xll.qlCalendarAdvance(Calendar,$D3004,B3005,"f",FALSE)</f>
        <v>60588</v>
      </c>
      <c r="E3005" s="177">
        <f>_xll.qlInterestRateIndexValueDate(IndexON,D3005)</f>
        <v>60588</v>
      </c>
      <c r="F3005" s="193">
        <f>IFERROR(_xll.qlIndexFixing(IndexON,D3005,TRUE,_xll.ohTrigger(RecalcTrigger,TriggerON)),NA())</f>
        <v>9.4383417885257614E-3</v>
      </c>
      <c r="H3005" s="42">
        <f>_xll.qlCalendarAdvance(Calendar,$H3004,B3005,"f",FALSE)</f>
        <v>60588</v>
      </c>
      <c r="I3005" s="177">
        <f>_xll.qlInterestRateIndexValueDate(Index1M,$H3005)</f>
        <v>60590</v>
      </c>
      <c r="J3005" s="182">
        <f>IFERROR(_xll.qlIndexFixing(Index1M,$H3005,TRUE,_xll.ohTrigger(RecalcTrigger,Trigger1M)),NA())</f>
        <v>9.5994450993150404E-3</v>
      </c>
      <c r="K3005" s="44">
        <f>IFERROR(_xll.qlIndexFixing(Index3M,H3005,TRUE,_xll.ohTrigger(RecalcTrigger,Trigger3M)),NA())</f>
        <v>9.5685909696706806E-3</v>
      </c>
      <c r="L3005" s="44">
        <f>IFERROR(_xll.qlIndexFixing(Index6M,$H3005,TRUE,_xll.ohTrigger(RecalcTrigger,Trigger6M)),NA())</f>
        <v>1.0536557918532523E-2</v>
      </c>
      <c r="M3005" s="183">
        <f>IFERROR(_xll.qlIndexFixing(Index1Y,$H3005,TRUE,_xll.ohTrigger(RecalcTrigger,Trigger1Y)),NA())</f>
        <v>1.0075008714247189E-2</v>
      </c>
      <c r="N3005" s="182">
        <f>IFERROR(_xll.qlIndexFixing(ONIndex1M,I3005,TRUE,_xll.ohTrigger(RecalcTrigger,Trigger1M)),NA())</f>
        <v>9.5817922993557403E-3</v>
      </c>
      <c r="O3005" s="44">
        <f>IFERROR(_xll.qlIndexFixing(ONIndex3M,I3005,TRUE,_xll.ohTrigger(RecalcTrigger,Trigger3M)),NA())</f>
        <v>9.5070475894942774E-3</v>
      </c>
      <c r="P3005" s="44">
        <f>IFERROR(_xll.qlIndexFixing(ONIndex6M,I3005,TRUE,_xll.ohTrigger(RecalcTrigger,Trigger6M)),NA())</f>
        <v>1.0486820419242093E-2</v>
      </c>
      <c r="Q3005" s="183">
        <f>IFERROR(_xll.qlIndexFixing(ONIndex1Y,I3005,TRUE,_xll.ohTrigger(RecalcTrigger,Trigger1Y)),NA())</f>
        <v>9.8507234916311859E-3</v>
      </c>
    </row>
    <row r="3006" spans="2:17" x14ac:dyDescent="0.2">
      <c r="B3006" s="39" t="s">
        <v>42</v>
      </c>
      <c r="D3006" s="42">
        <f>_xll.qlCalendarAdvance(Calendar,$D3005,B3006,"f",FALSE)</f>
        <v>60595</v>
      </c>
      <c r="E3006" s="177">
        <f>_xll.qlInterestRateIndexValueDate(IndexON,D3006)</f>
        <v>60595</v>
      </c>
      <c r="F3006" s="193">
        <f>IFERROR(_xll.qlIndexFixing(IndexON,D3006,TRUE,_xll.ohTrigger(RecalcTrigger,TriggerON)),NA())</f>
        <v>9.4383417884458254E-3</v>
      </c>
      <c r="H3006" s="42">
        <f>_xll.qlCalendarAdvance(Calendar,$H3005,B3006,"f",FALSE)</f>
        <v>60595</v>
      </c>
      <c r="I3006" s="177">
        <f>_xll.qlInterestRateIndexValueDate(Index1M,$H3006)</f>
        <v>60597</v>
      </c>
      <c r="J3006" s="182">
        <f>IFERROR(_xll.qlIndexFixing(Index1M,$H3006,TRUE,_xll.ohTrigger(RecalcTrigger,Trigger1M)),NA())</f>
        <v>9.6078260961315887E-3</v>
      </c>
      <c r="K3006" s="44">
        <f>IFERROR(_xll.qlIndexFixing(Index3M,H3006,TRUE,_xll.ohTrigger(RecalcTrigger,Trigger3M)),NA())</f>
        <v>9.576704935557687E-3</v>
      </c>
      <c r="L3006" s="44">
        <f>IFERROR(_xll.qlIndexFixing(Index6M,$H3006,TRUE,_xll.ohTrigger(RecalcTrigger,Trigger6M)),NA())</f>
        <v>1.0538320496922503E-2</v>
      </c>
      <c r="M3006" s="183">
        <f>IFERROR(_xll.qlIndexFixing(Index1Y,$H3006,TRUE,_xll.ohTrigger(RecalcTrigger,Trigger1Y)),NA())</f>
        <v>1.0081673818403887E-2</v>
      </c>
      <c r="N3006" s="182">
        <f>IFERROR(_xll.qlIndexFixing(ONIndex1M,I3006,TRUE,_xll.ohTrigger(RecalcTrigger,Trigger1M)),NA())</f>
        <v>9.5900781315361172E-3</v>
      </c>
      <c r="O3006" s="44">
        <f>IFERROR(_xll.qlIndexFixing(ONIndex3M,I3006,TRUE,_xll.ohTrigger(RecalcTrigger,Trigger3M)),NA())</f>
        <v>9.5153487002530568E-3</v>
      </c>
      <c r="P3006" s="44">
        <f>IFERROR(_xll.qlIndexFixing(ONIndex6M,I3006,TRUE,_xll.ohTrigger(RecalcTrigger,Trigger6M)),NA())</f>
        <v>1.0488798053138737E-2</v>
      </c>
      <c r="Q3006" s="183">
        <f>IFERROR(_xll.qlIndexFixing(ONIndex1Y,I3006,TRUE,_xll.ohTrigger(RecalcTrigger,Trigger1Y)),NA())</f>
        <v>9.8580349017485247E-3</v>
      </c>
    </row>
    <row r="3007" spans="2:17" x14ac:dyDescent="0.2">
      <c r="B3007" s="39" t="s">
        <v>42</v>
      </c>
      <c r="D3007" s="42">
        <f>_xll.qlCalendarAdvance(Calendar,$D3006,B3007,"f",FALSE)</f>
        <v>60602</v>
      </c>
      <c r="E3007" s="177">
        <f>_xll.qlInterestRateIndexValueDate(IndexON,D3007)</f>
        <v>60602</v>
      </c>
      <c r="F3007" s="193">
        <f>IFERROR(_xll.qlIndexFixing(IndexON,D3007,TRUE,_xll.ohTrigger(RecalcTrigger,TriggerON)),NA())</f>
        <v>9.4383417885257614E-3</v>
      </c>
      <c r="H3007" s="42">
        <f>_xll.qlCalendarAdvance(Calendar,$H3006,B3007,"f",FALSE)</f>
        <v>60602</v>
      </c>
      <c r="I3007" s="177">
        <f>_xll.qlInterestRateIndexValueDate(Index1M,$H3007)</f>
        <v>60604</v>
      </c>
      <c r="J3007" s="182">
        <f>IFERROR(_xll.qlIndexFixing(Index1M,$H3007,TRUE,_xll.ohTrigger(RecalcTrigger,Trigger1M)),NA())</f>
        <v>9.61626090633938E-3</v>
      </c>
      <c r="K3007" s="44">
        <f>IFERROR(_xll.qlIndexFixing(Index3M,H3007,TRUE,_xll.ohTrigger(RecalcTrigger,Trigger3M)),NA())</f>
        <v>9.5833538159633136E-3</v>
      </c>
      <c r="L3007" s="44">
        <f>IFERROR(_xll.qlIndexFixing(Index6M,$H3007,TRUE,_xll.ohTrigger(RecalcTrigger,Trigger6M)),NA())</f>
        <v>1.0540348070886845E-2</v>
      </c>
      <c r="M3007" s="183">
        <f>IFERROR(_xll.qlIndexFixing(Index1Y,$H3007,TRUE,_xll.ohTrigger(RecalcTrigger,Trigger1Y)),NA())</f>
        <v>1.0088317741357383E-2</v>
      </c>
      <c r="N3007" s="182">
        <f>IFERROR(_xll.qlIndexFixing(ONIndex1M,I3007,TRUE,_xll.ohTrigger(RecalcTrigger,Trigger1M)),NA())</f>
        <v>9.5984176191965531E-3</v>
      </c>
      <c r="O3007" s="44">
        <f>IFERROR(_xll.qlIndexFixing(ONIndex3M,I3007,TRUE,_xll.ohTrigger(RecalcTrigger,Trigger3M)),NA())</f>
        <v>9.523711181440575E-3</v>
      </c>
      <c r="P3007" s="44">
        <f>IFERROR(_xll.qlIndexFixing(ONIndex6M,I3007,TRUE,_xll.ohTrigger(RecalcTrigger,Trigger6M)),NA())</f>
        <v>1.0490746273763563E-2</v>
      </c>
      <c r="Q3007" s="183">
        <f>IFERROR(_xll.qlIndexFixing(ONIndex1Y,I3007,TRUE,_xll.ohTrigger(RecalcTrigger,Trigger1Y)),NA())</f>
        <v>9.8654010657472924E-3</v>
      </c>
    </row>
    <row r="3008" spans="2:17" x14ac:dyDescent="0.2">
      <c r="B3008" s="39" t="s">
        <v>42</v>
      </c>
      <c r="D3008" s="42">
        <f>_xll.qlCalendarAdvance(Calendar,$D3007,B3008,"f",FALSE)</f>
        <v>60609</v>
      </c>
      <c r="E3008" s="177">
        <f>_xll.qlInterestRateIndexValueDate(IndexON,D3008)</f>
        <v>60609</v>
      </c>
      <c r="F3008" s="193">
        <f>IFERROR(_xll.qlIndexFixing(IndexON,D3008,TRUE,_xll.ohTrigger(RecalcTrigger,TriggerON)),NA())</f>
        <v>9.4383417885257614E-3</v>
      </c>
      <c r="H3008" s="42">
        <f>_xll.qlCalendarAdvance(Calendar,$H3007,B3008,"f",FALSE)</f>
        <v>60609</v>
      </c>
      <c r="I3008" s="177">
        <f>_xll.qlInterestRateIndexValueDate(Index1M,$H3008)</f>
        <v>60611</v>
      </c>
      <c r="J3008" s="182">
        <f>IFERROR(_xll.qlIndexFixing(Index1M,$H3008,TRUE,_xll.ohTrigger(RecalcTrigger,Trigger1M)),NA())</f>
        <v>9.6247495955184559E-3</v>
      </c>
      <c r="K3008" s="44">
        <f>IFERROR(_xll.qlIndexFixing(Index3M,H3008,TRUE,_xll.ohTrigger(RecalcTrigger,Trigger3M)),NA())</f>
        <v>9.5912053941900055E-3</v>
      </c>
      <c r="L3008" s="44">
        <f>IFERROR(_xll.qlIndexFixing(Index6M,$H3008,TRUE,_xll.ohTrigger(RecalcTrigger,Trigger6M)),NA())</f>
        <v>1.0542089043922471E-2</v>
      </c>
      <c r="M3008" s="183">
        <f>IFERROR(_xll.qlIndexFixing(Index1Y,$H3008,TRUE,_xll.ohTrigger(RecalcTrigger,Trigger1Y)),NA())</f>
        <v>1.0094939273802584E-2</v>
      </c>
      <c r="N3008" s="182">
        <f>IFERROR(_xll.qlIndexFixing(ONIndex1M,I3008,TRUE,_xll.ohTrigger(RecalcTrigger,Trigger1M)),NA())</f>
        <v>9.6068108274849351E-3</v>
      </c>
      <c r="O3008" s="44">
        <f>IFERROR(_xll.qlIndexFixing(ONIndex3M,I3008,TRUE,_xll.ohTrigger(RecalcTrigger,Trigger3M)),NA())</f>
        <v>9.5321351094757034E-3</v>
      </c>
      <c r="P3008" s="44">
        <f>IFERROR(_xll.qlIndexFixing(ONIndex6M,I3008,TRUE,_xll.ohTrigger(RecalcTrigger,Trigger6M)),NA())</f>
        <v>1.0492665029877557E-2</v>
      </c>
      <c r="Q3008" s="183">
        <f>IFERROR(_xll.qlIndexFixing(ONIndex1Y,I3008,TRUE,_xll.ohTrigger(RecalcTrigger,Trigger1Y)),NA())</f>
        <v>9.8728220513333298E-3</v>
      </c>
    </row>
    <row r="3009" spans="2:17" x14ac:dyDescent="0.2">
      <c r="B3009" s="39" t="s">
        <v>42</v>
      </c>
      <c r="D3009" s="42">
        <f>_xll.qlCalendarAdvance(Calendar,$D3008,B3009,"f",FALSE)</f>
        <v>60616</v>
      </c>
      <c r="E3009" s="177">
        <f>_xll.qlInterestRateIndexValueDate(IndexON,D3009)</f>
        <v>60616</v>
      </c>
      <c r="F3009" s="193">
        <f>IFERROR(_xll.qlIndexFixing(IndexON,D3009,TRUE,_xll.ohTrigger(RecalcTrigger,TriggerON)),NA())</f>
        <v>9.4383417885257614E-3</v>
      </c>
      <c r="H3009" s="42">
        <f>_xll.qlCalendarAdvance(Calendar,$H3008,B3009,"f",FALSE)</f>
        <v>60616</v>
      </c>
      <c r="I3009" s="177">
        <f>_xll.qlInterestRateIndexValueDate(Index1M,$H3009)</f>
        <v>60618</v>
      </c>
      <c r="J3009" s="182">
        <f>IFERROR(_xll.qlIndexFixing(Index1M,$H3009,TRUE,_xll.ohTrigger(RecalcTrigger,Trigger1M)),NA())</f>
        <v>9.6332922292388656E-3</v>
      </c>
      <c r="K3009" s="44">
        <f>IFERROR(_xll.qlIndexFixing(Index3M,H3009,TRUE,_xll.ohTrigger(RecalcTrigger,Trigger3M)),NA())</f>
        <v>9.5988992795428274E-3</v>
      </c>
      <c r="L3009" s="44">
        <f>IFERROR(_xll.qlIndexFixing(Index6M,$H3009,TRUE,_xll.ohTrigger(RecalcTrigger,Trigger6M)),NA())</f>
        <v>1.0543821054575173E-2</v>
      </c>
      <c r="M3009" s="183">
        <f>IFERROR(_xll.qlIndexFixing(Index1Y,$H3009,TRUE,_xll.ohTrigger(RecalcTrigger,Trigger1Y)),NA())</f>
        <v>1.0101537204609221E-2</v>
      </c>
      <c r="N3009" s="182">
        <f>IFERROR(_xll.qlIndexFixing(ONIndex1M,I3009,TRUE,_xll.ohTrigger(RecalcTrigger,Trigger1M)),NA())</f>
        <v>9.6152578219488305E-3</v>
      </c>
      <c r="O3009" s="44">
        <f>IFERROR(_xll.qlIndexFixing(ONIndex3M,I3009,TRUE,_xll.ohTrigger(RecalcTrigger,Trigger3M)),NA())</f>
        <v>9.5406205608572492E-3</v>
      </c>
      <c r="P3009" s="44">
        <f>IFERROR(_xll.qlIndexFixing(ONIndex6M,I3009,TRUE,_xll.ohTrigger(RecalcTrigger,Trigger6M)),NA())</f>
        <v>1.0494554270641387E-2</v>
      </c>
      <c r="Q3009" s="183">
        <f>IFERROR(_xll.qlIndexFixing(ONIndex1Y,I3009,TRUE,_xll.ohTrigger(RecalcTrigger,Trigger1Y)),NA())</f>
        <v>9.8802979254131174E-3</v>
      </c>
    </row>
    <row r="3010" spans="2:17" x14ac:dyDescent="0.2">
      <c r="B3010" s="39" t="s">
        <v>42</v>
      </c>
      <c r="D3010" s="42">
        <f>_xll.qlCalendarAdvance(Calendar,$D3009,B3010,"f",FALSE)</f>
        <v>60623</v>
      </c>
      <c r="E3010" s="177">
        <f>_xll.qlInterestRateIndexValueDate(IndexON,D3010)</f>
        <v>60623</v>
      </c>
      <c r="F3010" s="193">
        <f>IFERROR(_xll.qlIndexFixing(IndexON,D3010,TRUE,_xll.ohTrigger(RecalcTrigger,TriggerON)),NA())</f>
        <v>9.4383417883658893E-3</v>
      </c>
      <c r="H3010" s="42">
        <f>_xll.qlCalendarAdvance(Calendar,$H3009,B3010,"f",FALSE)</f>
        <v>60623</v>
      </c>
      <c r="I3010" s="177">
        <f>_xll.qlInterestRateIndexValueDate(Index1M,$H3010)</f>
        <v>60625</v>
      </c>
      <c r="J3010" s="182">
        <f>IFERROR(_xll.qlIndexFixing(Index1M,$H3010,TRUE,_xll.ohTrigger(RecalcTrigger,Trigger1M)),NA())</f>
        <v>9.6418888730856467E-3</v>
      </c>
      <c r="K3010" s="44">
        <f>IFERROR(_xll.qlIndexFixing(Index3M,H3010,TRUE,_xll.ohTrigger(RecalcTrigger,Trigger3M)),NA())</f>
        <v>9.6064301782208261E-3</v>
      </c>
      <c r="L3010" s="44">
        <f>IFERROR(_xll.qlIndexFixing(Index6M,$H3010,TRUE,_xll.ohTrigger(RecalcTrigger,Trigger6M)),NA())</f>
        <v>1.0545545235665381E-2</v>
      </c>
      <c r="M3010" s="183">
        <f>IFERROR(_xll.qlIndexFixing(Index1Y,$H3010,TRUE,_xll.ohTrigger(RecalcTrigger,Trigger1Y)),NA())</f>
        <v>1.010811032082274E-2</v>
      </c>
      <c r="N3010" s="182">
        <f>IFERROR(_xll.qlIndexFixing(ONIndex1M,I3010,TRUE,_xll.ohTrigger(RecalcTrigger,Trigger1M)),NA())</f>
        <v>9.6249774744716632E-3</v>
      </c>
      <c r="O3010" s="44">
        <f>IFERROR(_xll.qlIndexFixing(ONIndex3M,I3010,TRUE,_xll.ohTrigger(RecalcTrigger,Trigger3M)),NA())</f>
        <v>9.5503936522334243E-3</v>
      </c>
      <c r="P3010" s="44">
        <f>IFERROR(_xll.qlIndexFixing(ONIndex6M,I3010,TRUE,_xll.ohTrigger(RecalcTrigger,Trigger6M)),NA())</f>
        <v>1.0496677196316639E-2</v>
      </c>
      <c r="Q3010" s="183">
        <f>IFERROR(_xll.qlIndexFixing(ONIndex1Y,I3010,TRUE,_xll.ohTrigger(RecalcTrigger,Trigger1Y)),NA())</f>
        <v>9.8889090789633372E-3</v>
      </c>
    </row>
    <row r="3011" spans="2:17" x14ac:dyDescent="0.2">
      <c r="B3011" s="39" t="s">
        <v>42</v>
      </c>
      <c r="D3011" s="42">
        <f>_xll.qlCalendarAdvance(Calendar,$D3010,B3011,"f",FALSE)</f>
        <v>60630</v>
      </c>
      <c r="E3011" s="177">
        <f>_xll.qlInterestRateIndexValueDate(IndexON,D3011)</f>
        <v>60630</v>
      </c>
      <c r="F3011" s="193">
        <f>IFERROR(_xll.qlIndexFixing(IndexON,D3011,TRUE,_xll.ohTrigger(RecalcTrigger,TriggerON)),NA())</f>
        <v>9.4383417885257614E-3</v>
      </c>
      <c r="H3011" s="42">
        <f>_xll.qlCalendarAdvance(Calendar,$H3010,B3011,"f",FALSE)</f>
        <v>60630</v>
      </c>
      <c r="I3011" s="177">
        <f>_xll.qlInterestRateIndexValueDate(Index1M,$H3011)</f>
        <v>60632</v>
      </c>
      <c r="J3011" s="182">
        <f>IFERROR(_xll.qlIndexFixing(Index1M,$H3011,TRUE,_xll.ohTrigger(RecalcTrigger,Trigger1M)),NA())</f>
        <v>9.6482851071562296E-3</v>
      </c>
      <c r="K3011" s="44">
        <f>IFERROR(_xll.qlIndexFixing(Index3M,H3011,TRUE,_xll.ohTrigger(RecalcTrigger,Trigger3M)),NA())</f>
        <v>9.6137927885777685E-3</v>
      </c>
      <c r="L3011" s="44">
        <f>IFERROR(_xll.qlIndexFixing(Index6M,$H3011,TRUE,_xll.ohTrigger(RecalcTrigger,Trigger6M)),NA())</f>
        <v>1.0546986876102319E-2</v>
      </c>
      <c r="M3011" s="183">
        <f>IFERROR(_xll.qlIndexFixing(Index1Y,$H3011,TRUE,_xll.ohTrigger(RecalcTrigger,Trigger1Y)),NA())</f>
        <v>1.0114657407662752E-2</v>
      </c>
      <c r="N3011" s="182">
        <f>IFERROR(_xll.qlIndexFixing(ONIndex1M,I3011,TRUE,_xll.ohTrigger(RecalcTrigger,Trigger1M)),NA())</f>
        <v>9.6335399453639781E-3</v>
      </c>
      <c r="O3011" s="44">
        <f>IFERROR(_xll.qlIndexFixing(ONIndex3M,I3011,TRUE,_xll.ohTrigger(RecalcTrigger,Trigger3M)),NA())</f>
        <v>9.5590111969112712E-3</v>
      </c>
      <c r="P3011" s="44">
        <f>IFERROR(_xll.qlIndexFixing(ONIndex6M,I3011,TRUE,_xll.ohTrigger(RecalcTrigger,Trigger6M)),NA())</f>
        <v>1.0498503018050442E-2</v>
      </c>
      <c r="Q3011" s="183">
        <f>IFERROR(_xll.qlIndexFixing(ONIndex1Y,I3011,TRUE,_xll.ohTrigger(RecalcTrigger,Trigger1Y)),NA())</f>
        <v>9.8965027990960408E-3</v>
      </c>
    </row>
    <row r="3012" spans="2:17" x14ac:dyDescent="0.2">
      <c r="B3012" s="39" t="s">
        <v>42</v>
      </c>
      <c r="D3012" s="42">
        <f>_xll.qlCalendarAdvance(Calendar,$D3011,B3012,"f",FALSE)</f>
        <v>60637</v>
      </c>
      <c r="E3012" s="177">
        <f>_xll.qlInterestRateIndexValueDate(IndexON,D3012)</f>
        <v>60637</v>
      </c>
      <c r="F3012" s="193">
        <f>IFERROR(_xll.qlIndexFixing(IndexON,D3012,TRUE,_xll.ohTrigger(RecalcTrigger,TriggerON)),NA())</f>
        <v>9.4383417885257614E-3</v>
      </c>
      <c r="H3012" s="42">
        <f>_xll.qlCalendarAdvance(Calendar,$H3011,B3012,"f",FALSE)</f>
        <v>60637</v>
      </c>
      <c r="I3012" s="177">
        <f>_xll.qlInterestRateIndexValueDate(Index1M,$H3012)</f>
        <v>60639</v>
      </c>
      <c r="J3012" s="182">
        <f>IFERROR(_xll.qlIndexFixing(Index1M,$H3012,TRUE,_xll.ohTrigger(RecalcTrigger,Trigger1M)),NA())</f>
        <v>9.6589459454851645E-3</v>
      </c>
      <c r="K3012" s="44">
        <f>IFERROR(_xll.qlIndexFixing(Index3M,H3012,TRUE,_xll.ohTrigger(RecalcTrigger,Trigger3M)),NA())</f>
        <v>9.6209818011239179E-3</v>
      </c>
      <c r="L3012" s="44">
        <f>IFERROR(_xll.qlIndexFixing(Index6M,$H3012,TRUE,_xll.ohTrigger(RecalcTrigger,Trigger6M)),NA())</f>
        <v>1.0548698822916461E-2</v>
      </c>
      <c r="M3012" s="183">
        <f>IFERROR(_xll.qlIndexFixing(Index1Y,$H3012,TRUE,_xll.ohTrigger(RecalcTrigger,Trigger1Y)),NA())</f>
        <v>1.0121177248525891E-2</v>
      </c>
      <c r="N3012" s="182">
        <f>IFERROR(_xll.qlIndexFixing(ONIndex1M,I3012,TRUE,_xll.ohTrigger(RecalcTrigger,Trigger1M)),NA())</f>
        <v>9.6409221766702302E-3</v>
      </c>
      <c r="O3012" s="44">
        <f>IFERROR(_xll.qlIndexFixing(ONIndex3M,I3012,TRUE,_xll.ohTrigger(RecalcTrigger,Trigger3M)),NA())</f>
        <v>9.5664468195888475E-3</v>
      </c>
      <c r="P3012" s="44">
        <f>IFERROR(_xll.qlIndexFixing(ONIndex6M,I3012,TRUE,_xll.ohTrigger(RecalcTrigger,Trigger6M)),NA())</f>
        <v>1.0500044390600038E-2</v>
      </c>
      <c r="Q3012" s="183">
        <f>IFERROR(_xll.qlIndexFixing(ONIndex1Y,I3012,TRUE,_xll.ohTrigger(RecalcTrigger,Trigger1Y)),NA())</f>
        <v>9.9030555552737098E-3</v>
      </c>
    </row>
    <row r="3013" spans="2:17" x14ac:dyDescent="0.2">
      <c r="B3013" s="39" t="s">
        <v>42</v>
      </c>
      <c r="D3013" s="42">
        <f>_xll.qlCalendarAdvance(Calendar,$D3012,B3013,"f",FALSE)</f>
        <v>60644</v>
      </c>
      <c r="E3013" s="177">
        <f>_xll.qlInterestRateIndexValueDate(IndexON,D3013)</f>
        <v>60644</v>
      </c>
      <c r="F3013" s="193">
        <f>IFERROR(_xll.qlIndexFixing(IndexON,D3013,TRUE,_xll.ohTrigger(RecalcTrigger,TriggerON)),NA())</f>
        <v>9.4383417885257614E-3</v>
      </c>
      <c r="H3013" s="42">
        <f>_xll.qlCalendarAdvance(Calendar,$H3012,B3013,"f",FALSE)</f>
        <v>60644</v>
      </c>
      <c r="I3013" s="177">
        <f>_xll.qlInterestRateIndexValueDate(Index1M,$H3013)</f>
        <v>60646</v>
      </c>
      <c r="J3013" s="182">
        <f>IFERROR(_xll.qlIndexFixing(Index1M,$H3013,TRUE,_xll.ohTrigger(RecalcTrigger,Trigger1M)),NA())</f>
        <v>9.6665947409546593E-3</v>
      </c>
      <c r="K3013" s="44">
        <f>IFERROR(_xll.qlIndexFixing(Index3M,H3013,TRUE,_xll.ohTrigger(RecalcTrigger,Trigger3M)),NA())</f>
        <v>9.6279918985313628E-3</v>
      </c>
      <c r="L3013" s="44">
        <f>IFERROR(_xll.qlIndexFixing(Index6M,$H3013,TRUE,_xll.ohTrigger(RecalcTrigger,Trigger6M)),NA())</f>
        <v>1.0550406326200861E-2</v>
      </c>
      <c r="M3013" s="183">
        <f>IFERROR(_xll.qlIndexFixing(Index1Y,$H3013,TRUE,_xll.ohTrigger(RecalcTrigger,Trigger1Y)),NA())</f>
        <v>1.0127668624984062E-2</v>
      </c>
      <c r="N3013" s="182">
        <f>IFERROR(_xll.qlIndexFixing(ONIndex1M,I3013,TRUE,_xll.ohTrigger(RecalcTrigger,Trigger1M)),NA())</f>
        <v>9.6495849699529401E-3</v>
      </c>
      <c r="O3013" s="44">
        <f>IFERROR(_xll.qlIndexFixing(ONIndex3M,I3013,TRUE,_xll.ohTrigger(RecalcTrigger,Trigger3M)),NA())</f>
        <v>9.5751791289444554E-3</v>
      </c>
      <c r="P3013" s="44">
        <f>IFERROR(_xll.qlIndexFixing(ONIndex6M,I3013,TRUE,_xll.ohTrigger(RecalcTrigger,Trigger6M)),NA())</f>
        <v>1.0501815059731356E-2</v>
      </c>
      <c r="Q3013" s="183">
        <f>IFERROR(_xll.qlIndexFixing(ONIndex1Y,I3013,TRUE,_xll.ohTrigger(RecalcTrigger,Trigger1Y)),NA())</f>
        <v>9.9107516589480582E-3</v>
      </c>
    </row>
    <row r="3014" spans="2:17" x14ac:dyDescent="0.2">
      <c r="B3014" s="39" t="s">
        <v>42</v>
      </c>
      <c r="D3014" s="42">
        <f>_xll.qlCalendarAdvance(Calendar,$D3013,B3014,"f",FALSE)</f>
        <v>60651</v>
      </c>
      <c r="E3014" s="177">
        <f>_xll.qlInterestRateIndexValueDate(IndexON,D3014)</f>
        <v>60651</v>
      </c>
      <c r="F3014" s="193">
        <f>IFERROR(_xll.qlIndexFixing(IndexON,D3014,TRUE,_xll.ohTrigger(RecalcTrigger,TriggerON)),NA())</f>
        <v>9.4383417885257614E-3</v>
      </c>
      <c r="H3014" s="42">
        <f>_xll.qlCalendarAdvance(Calendar,$H3013,B3014,"f",FALSE)</f>
        <v>60651</v>
      </c>
      <c r="I3014" s="177">
        <f>_xll.qlInterestRateIndexValueDate(Index1M,$H3014)</f>
        <v>60653</v>
      </c>
      <c r="J3014" s="182">
        <f>IFERROR(_xll.qlIndexFixing(Index1M,$H3014,TRUE,_xll.ohTrigger(RecalcTrigger,Trigger1M)),NA())</f>
        <v>9.673464822178568E-3</v>
      </c>
      <c r="K3014" s="44">
        <f>IFERROR(_xll.qlIndexFixing(Index3M,H3014,TRUE,_xll.ohTrigger(RecalcTrigger,Trigger3M)),NA())</f>
        <v>9.6348177556269121E-3</v>
      </c>
      <c r="L3014" s="44">
        <f>IFERROR(_xll.qlIndexFixing(Index6M,$H3014,TRUE,_xll.ohTrigger(RecalcTrigger,Trigger6M)),NA())</f>
        <v>1.0552110532143636E-2</v>
      </c>
      <c r="M3014" s="183">
        <f>IFERROR(_xll.qlIndexFixing(Index1Y,$H3014,TRUE,_xll.ohTrigger(RecalcTrigger,Trigger1Y)),NA())</f>
        <v>1.0134130316786403E-2</v>
      </c>
      <c r="N3014" s="182">
        <f>IFERROR(_xll.qlIndexFixing(ONIndex1M,I3014,TRUE,_xll.ohTrigger(RecalcTrigger,Trigger1M)),NA())</f>
        <v>9.6583018765894479E-3</v>
      </c>
      <c r="O3014" s="44">
        <f>IFERROR(_xll.qlIndexFixing(ONIndex3M,I3014,TRUE,_xll.ohTrigger(RecalcTrigger,Trigger3M)),NA())</f>
        <v>9.583973343820773E-3</v>
      </c>
      <c r="P3014" s="44">
        <f>IFERROR(_xll.qlIndexFixing(ONIndex6M,I3014,TRUE,_xll.ohTrigger(RecalcTrigger,Trigger6M)),NA())</f>
        <v>1.050355595843655E-2</v>
      </c>
      <c r="Q3014" s="183">
        <f>IFERROR(_xll.qlIndexFixing(ONIndex1Y,I3014,TRUE,_xll.ohTrigger(RecalcTrigger,Trigger1Y)),NA())</f>
        <v>9.9185029886861287E-3</v>
      </c>
    </row>
    <row r="3015" spans="2:17" x14ac:dyDescent="0.2">
      <c r="B3015" s="39" t="s">
        <v>42</v>
      </c>
      <c r="D3015" s="42">
        <f>_xll.qlCalendarAdvance(Calendar,$D3014,B3015,"f",FALSE)</f>
        <v>60658</v>
      </c>
      <c r="E3015" s="177">
        <f>_xll.qlInterestRateIndexValueDate(IndexON,D3015)</f>
        <v>60658</v>
      </c>
      <c r="F3015" s="193">
        <f>IFERROR(_xll.qlIndexFixing(IndexON,D3015,TRUE,_xll.ohTrigger(RecalcTrigger,TriggerON)),NA())</f>
        <v>9.4383417885257614E-3</v>
      </c>
      <c r="H3015" s="42">
        <f>_xll.qlCalendarAdvance(Calendar,$H3014,B3015,"f",FALSE)</f>
        <v>60658</v>
      </c>
      <c r="I3015" s="177">
        <f>_xll.qlInterestRateIndexValueDate(Index1M,$H3015)</f>
        <v>60660</v>
      </c>
      <c r="J3015" s="182">
        <f>IFERROR(_xll.qlIndexFixing(Index1M,$H3015,TRUE,_xll.ohTrigger(RecalcTrigger,Trigger1M)),NA())</f>
        <v>9.6780387965278436E-3</v>
      </c>
      <c r="K3015" s="44">
        <f>IFERROR(_xll.qlIndexFixing(Index3M,H3015,TRUE,_xll.ohTrigger(RecalcTrigger,Trigger3M)),NA())</f>
        <v>9.6414540394036408E-3</v>
      </c>
      <c r="L3015" s="44">
        <f>IFERROR(_xll.qlIndexFixing(Index6M,$H3015,TRUE,_xll.ohTrigger(RecalcTrigger,Trigger6M)),NA())</f>
        <v>1.0553812588713135E-2</v>
      </c>
      <c r="M3015" s="183">
        <f>IFERROR(_xll.qlIndexFixing(Index1Y,$H3015,TRUE,_xll.ohTrigger(RecalcTrigger,Trigger1Y)),NA())</f>
        <v>1.0140561101856667E-2</v>
      </c>
      <c r="N3015" s="182">
        <f>IFERROR(_xll.qlIndexFixing(ONIndex1M,I3015,TRUE,_xll.ohTrigger(RecalcTrigger,Trigger1M)),NA())</f>
        <v>9.6670729618075768E-3</v>
      </c>
      <c r="O3015" s="44">
        <f>IFERROR(_xll.qlIndexFixing(ONIndex3M,I3015,TRUE,_xll.ohTrigger(RecalcTrigger,Trigger3M)),NA())</f>
        <v>9.5928295406366715E-3</v>
      </c>
      <c r="P3015" s="44">
        <f>IFERROR(_xll.qlIndexFixing(ONIndex6M,I3015,TRUE,_xll.ohTrigger(RecalcTrigger,Trigger6M)),NA())</f>
        <v>1.0505267035636479E-2</v>
      </c>
      <c r="Q3015" s="183">
        <f>IFERROR(_xll.qlIndexFixing(ONIndex1Y,I3015,TRUE,_xll.ohTrigger(RecalcTrigger,Trigger1Y)),NA())</f>
        <v>9.9263096116342098E-3</v>
      </c>
    </row>
    <row r="3016" spans="2:17" x14ac:dyDescent="0.2">
      <c r="B3016" s="39" t="s">
        <v>42</v>
      </c>
      <c r="D3016" s="42">
        <f>_xll.qlCalendarAdvance(Calendar,$D3015,B3016,"f",FALSE)</f>
        <v>60665</v>
      </c>
      <c r="E3016" s="177">
        <f>_xll.qlInterestRateIndexValueDate(IndexON,D3016)</f>
        <v>60665</v>
      </c>
      <c r="F3016" s="193">
        <f>IFERROR(_xll.qlIndexFixing(IndexON,D3016,TRUE,_xll.ohTrigger(RecalcTrigger,TriggerON)),NA())</f>
        <v>1.070196529795453E-2</v>
      </c>
      <c r="H3016" s="42">
        <f>_xll.qlCalendarAdvance(Calendar,$H3015,B3016,"f",FALSE)</f>
        <v>60665</v>
      </c>
      <c r="I3016" s="177">
        <f>_xll.qlInterestRateIndexValueDate(Index1M,$H3016)</f>
        <v>60667</v>
      </c>
      <c r="J3016" s="182">
        <f>IFERROR(_xll.qlIndexFixing(Index1M,$H3016,TRUE,_xll.ohTrigger(RecalcTrigger,Trigger1M)),NA())</f>
        <v>9.6828733978071568E-3</v>
      </c>
      <c r="K3016" s="44">
        <f>IFERROR(_xll.qlIndexFixing(Index3M,H3016,TRUE,_xll.ohTrigger(RecalcTrigger,Trigger3M)),NA())</f>
        <v>9.6473181270067786E-3</v>
      </c>
      <c r="L3016" s="44">
        <f>IFERROR(_xll.qlIndexFixing(Index6M,$H3016,TRUE,_xll.ohTrigger(RecalcTrigger,Trigger6M)),NA())</f>
        <v>1.0555513641155465E-2</v>
      </c>
      <c r="M3016" s="183">
        <f>IFERROR(_xll.qlIndexFixing(Index1Y,$H3016,TRUE,_xll.ohTrigger(RecalcTrigger,Trigger1Y)),NA())</f>
        <v>1.0146960811736726E-2</v>
      </c>
      <c r="N3016" s="182">
        <f>IFERROR(_xll.qlIndexFixing(ONIndex1M,I3016,TRUE,_xll.ohTrigger(RecalcTrigger,Trigger1M)),NA())</f>
        <v>9.672441868406878E-3</v>
      </c>
      <c r="O3016" s="44">
        <f>IFERROR(_xll.qlIndexFixing(ONIndex3M,I3016,TRUE,_xll.ohTrigger(RecalcTrigger,Trigger3M)),NA())</f>
        <v>9.5994275380650862E-3</v>
      </c>
      <c r="P3016" s="44">
        <f>IFERROR(_xll.qlIndexFixing(ONIndex6M,I3016,TRUE,_xll.ohTrigger(RecalcTrigger,Trigger6M)),NA())</f>
        <v>1.0506961105321011E-2</v>
      </c>
      <c r="Q3016" s="183">
        <f>IFERROR(_xll.qlIndexFixing(ONIndex1Y,I3016,TRUE,_xll.ohTrigger(RecalcTrigger,Trigger1Y)),NA())</f>
        <v>9.9329110053858471E-3</v>
      </c>
    </row>
    <row r="3017" spans="2:17" x14ac:dyDescent="0.2">
      <c r="B3017" s="39" t="s">
        <v>42</v>
      </c>
      <c r="D3017" s="42">
        <f>_xll.qlCalendarAdvance(Calendar,$D3016,B3017,"f",FALSE)</f>
        <v>60672</v>
      </c>
      <c r="E3017" s="177">
        <f>_xll.qlInterestRateIndexValueDate(IndexON,D3017)</f>
        <v>60672</v>
      </c>
      <c r="F3017" s="193">
        <f>IFERROR(_xll.qlIndexFixing(IndexON,D3017,TRUE,_xll.ohTrigger(RecalcTrigger,TriggerON)),NA())</f>
        <v>1.070196529795453E-2</v>
      </c>
      <c r="H3017" s="42">
        <f>_xll.qlCalendarAdvance(Calendar,$H3016,B3017,"f",FALSE)</f>
        <v>60672</v>
      </c>
      <c r="I3017" s="177">
        <f>_xll.qlInterestRateIndexValueDate(Index1M,$H3017)</f>
        <v>60674</v>
      </c>
      <c r="J3017" s="182">
        <f>IFERROR(_xll.qlIndexFixing(Index1M,$H3017,TRUE,_xll.ohTrigger(RecalcTrigger,Trigger1M)),NA())</f>
        <v>9.6879706767232544E-3</v>
      </c>
      <c r="K3017" s="44">
        <f>IFERROR(_xll.qlIndexFixing(Index3M,H3017,TRUE,_xll.ohTrigger(RecalcTrigger,Trigger3M)),NA())</f>
        <v>9.6537125092026523E-3</v>
      </c>
      <c r="L3017" s="44">
        <f>IFERROR(_xll.qlIndexFixing(Index6M,$H3017,TRUE,_xll.ohTrigger(RecalcTrigger,Trigger6M)),NA())</f>
        <v>1.0557214444337291E-2</v>
      </c>
      <c r="M3017" s="183">
        <f>IFERROR(_xll.qlIndexFixing(Index1Y,$H3017,TRUE,_xll.ohTrigger(RecalcTrigger,Trigger1Y)),NA())</f>
        <v>1.0153346757997284E-2</v>
      </c>
      <c r="N3017" s="182">
        <f>IFERROR(_xll.qlIndexFixing(ONIndex1M,I3017,TRUE,_xll.ohTrigger(RecalcTrigger,Trigger1M)),NA())</f>
        <v>9.6775421534811557E-3</v>
      </c>
      <c r="O3017" s="44">
        <f>IFERROR(_xll.qlIndexFixing(ONIndex3M,I3017,TRUE,_xll.ohTrigger(RecalcTrigger,Trigger3M)),NA())</f>
        <v>9.6058432920731462E-3</v>
      </c>
      <c r="P3017" s="44">
        <f>IFERROR(_xll.qlIndexFixing(ONIndex6M,I3017,TRUE,_xll.ohTrigger(RecalcTrigger,Trigger6M)),NA())</f>
        <v>1.0508654960217356E-2</v>
      </c>
      <c r="Q3017" s="183">
        <f>IFERROR(_xll.qlIndexFixing(ONIndex1Y,I3017,TRUE,_xll.ohTrigger(RecalcTrigger,Trigger1Y)),NA())</f>
        <v>9.9394111052042433E-3</v>
      </c>
    </row>
    <row r="3018" spans="2:17" x14ac:dyDescent="0.2">
      <c r="B3018" s="39" t="s">
        <v>42</v>
      </c>
      <c r="D3018" s="42">
        <f>_xll.qlCalendarAdvance(Calendar,$D3017,B3018,"f",FALSE)</f>
        <v>60679</v>
      </c>
      <c r="E3018" s="177">
        <f>_xll.qlInterestRateIndexValueDate(IndexON,D3018)</f>
        <v>60679</v>
      </c>
      <c r="F3018" s="193">
        <f>IFERROR(_xll.qlIndexFixing(IndexON,D3018,TRUE,_xll.ohTrigger(RecalcTrigger,TriggerON)),NA())</f>
        <v>1.070196529795453E-2</v>
      </c>
      <c r="H3018" s="42">
        <f>_xll.qlCalendarAdvance(Calendar,$H3017,B3018,"f",FALSE)</f>
        <v>60679</v>
      </c>
      <c r="I3018" s="177">
        <f>_xll.qlInterestRateIndexValueDate(Index1M,$H3018)</f>
        <v>60681</v>
      </c>
      <c r="J3018" s="182">
        <f>IFERROR(_xll.qlIndexFixing(Index1M,$H3018,TRUE,_xll.ohTrigger(RecalcTrigger,Trigger1M)),NA())</f>
        <v>9.6930629997179652E-3</v>
      </c>
      <c r="K3018" s="44">
        <f>IFERROR(_xll.qlIndexFixing(Index3M,H3018,TRUE,_xll.ohTrigger(RecalcTrigger,Trigger3M)),NA())</f>
        <v>9.6601004604492721E-3</v>
      </c>
      <c r="L3018" s="44">
        <f>IFERROR(_xll.qlIndexFixing(Index6M,$H3018,TRUE,_xll.ohTrigger(RecalcTrigger,Trigger6M)),NA())</f>
        <v>1.0558915063121651E-2</v>
      </c>
      <c r="M3018" s="183">
        <f>IFERROR(_xll.qlIndexFixing(Index1Y,$H3018,TRUE,_xll.ohTrigger(RecalcTrigger,Trigger1Y)),NA())</f>
        <v>1.0159725409477171E-2</v>
      </c>
      <c r="N3018" s="182">
        <f>IFERROR(_xll.qlIndexFixing(ONIndex1M,I3018,TRUE,_xll.ohTrigger(RecalcTrigger,Trigger1M)),NA())</f>
        <v>9.682637509698111E-3</v>
      </c>
      <c r="O3018" s="44">
        <f>IFERROR(_xll.qlIndexFixing(ONIndex3M,I3018,TRUE,_xll.ohTrigger(RecalcTrigger,Trigger3M)),NA())</f>
        <v>9.612252757111861E-3</v>
      </c>
      <c r="P3018" s="44">
        <f>IFERROR(_xll.qlIndexFixing(ONIndex6M,I3018,TRUE,_xll.ohTrigger(RecalcTrigger,Trigger6M)),NA())</f>
        <v>1.05103486967284E-2</v>
      </c>
      <c r="Q3018" s="183">
        <f>IFERROR(_xll.qlIndexFixing(ONIndex1Y,I3018,TRUE,_xll.ohTrigger(RecalcTrigger,Trigger1Y)),NA())</f>
        <v>9.9459045847183347E-3</v>
      </c>
    </row>
    <row r="3019" spans="2:17" x14ac:dyDescent="0.2">
      <c r="B3019" s="39" t="s">
        <v>42</v>
      </c>
      <c r="D3019" s="42">
        <f>_xll.qlCalendarAdvance(Calendar,$D3018,B3019,"f",FALSE)</f>
        <v>60686</v>
      </c>
      <c r="E3019" s="177">
        <f>_xll.qlInterestRateIndexValueDate(IndexON,D3019)</f>
        <v>60686</v>
      </c>
      <c r="F3019" s="193">
        <f>IFERROR(_xll.qlIndexFixing(IndexON,D3019,TRUE,_xll.ohTrigger(RecalcTrigger,TriggerON)),NA())</f>
        <v>1.070196529795453E-2</v>
      </c>
      <c r="H3019" s="42">
        <f>_xll.qlCalendarAdvance(Calendar,$H3018,B3019,"f",FALSE)</f>
        <v>60686</v>
      </c>
      <c r="I3019" s="177">
        <f>_xll.qlInterestRateIndexValueDate(Index1M,$H3019)</f>
        <v>60688</v>
      </c>
      <c r="J3019" s="182">
        <f>IFERROR(_xll.qlIndexFixing(Index1M,$H3019,TRUE,_xll.ohTrigger(RecalcTrigger,Trigger1M)),NA())</f>
        <v>9.6981503480148799E-3</v>
      </c>
      <c r="K3019" s="44">
        <f>IFERROR(_xll.qlIndexFixing(Index3M,H3019,TRUE,_xll.ohTrigger(RecalcTrigger,Trigger3M)),NA())</f>
        <v>9.6664819567316863E-3</v>
      </c>
      <c r="L3019" s="44">
        <f>IFERROR(_xll.qlIndexFixing(Index6M,$H3019,TRUE,_xll.ohTrigger(RecalcTrigger,Trigger6M)),NA())</f>
        <v>1.056061549209541E-2</v>
      </c>
      <c r="M3019" s="183">
        <f>IFERROR(_xll.qlIndexFixing(Index1Y,$H3019,TRUE,_xll.ohTrigger(RecalcTrigger,Trigger1Y)),NA())</f>
        <v>1.0166096740582834E-2</v>
      </c>
      <c r="N3019" s="182">
        <f>IFERROR(_xll.qlIndexFixing(ONIndex1M,I3019,TRUE,_xll.ohTrigger(RecalcTrigger,Trigger1M)),NA())</f>
        <v>9.6877279185125786E-3</v>
      </c>
      <c r="O3019" s="44">
        <f>IFERROR(_xll.qlIndexFixing(ONIndex3M,I3019,TRUE,_xll.ohTrigger(RecalcTrigger,Trigger3M)),NA())</f>
        <v>9.6186559093602852E-3</v>
      </c>
      <c r="P3019" s="44">
        <f>IFERROR(_xll.qlIndexFixing(ONIndex6M,I3019,TRUE,_xll.ohTrigger(RecalcTrigger,Trigger6M)),NA())</f>
        <v>1.051204230901881E-2</v>
      </c>
      <c r="Q3019" s="183">
        <f>IFERROR(_xll.qlIndexFixing(ONIndex1Y,I3019,TRUE,_xll.ohTrigger(RecalcTrigger,Trigger1Y)),NA())</f>
        <v>9.952391418588391E-3</v>
      </c>
    </row>
    <row r="3020" spans="2:17" x14ac:dyDescent="0.2">
      <c r="B3020" s="39" t="s">
        <v>42</v>
      </c>
      <c r="D3020" s="42">
        <f>_xll.qlCalendarAdvance(Calendar,$D3019,B3020,"f",FALSE)</f>
        <v>60693</v>
      </c>
      <c r="E3020" s="177">
        <f>_xll.qlInterestRateIndexValueDate(IndexON,D3020)</f>
        <v>60693</v>
      </c>
      <c r="F3020" s="193">
        <f>IFERROR(_xll.qlIndexFixing(IndexON,D3020,TRUE,_xll.ohTrigger(RecalcTrigger,TriggerON)),NA())</f>
        <v>1.070196529795453E-2</v>
      </c>
      <c r="H3020" s="42">
        <f>_xll.qlCalendarAdvance(Calendar,$H3019,B3020,"f",FALSE)</f>
        <v>60693</v>
      </c>
      <c r="I3020" s="177">
        <f>_xll.qlInterestRateIndexValueDate(Index1M,$H3020)</f>
        <v>60695</v>
      </c>
      <c r="J3020" s="182">
        <f>IFERROR(_xll.qlIndexFixing(Index1M,$H3020,TRUE,_xll.ohTrigger(RecalcTrigger,Trigger1M)),NA())</f>
        <v>9.7052059742527841E-3</v>
      </c>
      <c r="K3020" s="44">
        <f>IFERROR(_xll.qlIndexFixing(Index3M,H3020,TRUE,_xll.ohTrigger(RecalcTrigger,Trigger3M)),NA())</f>
        <v>9.6746088547016319E-3</v>
      </c>
      <c r="L3020" s="44">
        <f>IFERROR(_xll.qlIndexFixing(Index6M,$H3020,TRUE,_xll.ohTrigger(RecalcTrigger,Trigger6M)),NA())</f>
        <v>1.0563696083932064E-2</v>
      </c>
      <c r="M3020" s="183">
        <f>IFERROR(_xll.qlIndexFixing(Index1Y,$H3020,TRUE,_xll.ohTrigger(RecalcTrigger,Trigger1Y)),NA())</f>
        <v>1.0172460725721155E-2</v>
      </c>
      <c r="N3020" s="182">
        <f>IFERROR(_xll.qlIndexFixing(ONIndex1M,I3020,TRUE,_xll.ohTrigger(RecalcTrigger,Trigger1M)),NA())</f>
        <v>9.6928133608198408E-3</v>
      </c>
      <c r="O3020" s="44">
        <f>IFERROR(_xll.qlIndexFixing(ONIndex3M,I3020,TRUE,_xll.ohTrigger(RecalcTrigger,Trigger3M)),NA())</f>
        <v>9.6250527245178574E-3</v>
      </c>
      <c r="P3020" s="44">
        <f>IFERROR(_xll.qlIndexFixing(ONIndex6M,I3020,TRUE,_xll.ohTrigger(RecalcTrigger,Trigger6M)),NA())</f>
        <v>1.0513735791652934E-2</v>
      </c>
      <c r="Q3020" s="183">
        <f>IFERROR(_xll.qlIndexFixing(ONIndex1Y,I3020,TRUE,_xll.ohTrigger(RecalcTrigger,Trigger1Y)),NA())</f>
        <v>9.9588715817944262E-3</v>
      </c>
    </row>
    <row r="3021" spans="2:17" x14ac:dyDescent="0.2">
      <c r="B3021" s="39" t="s">
        <v>42</v>
      </c>
      <c r="D3021" s="42">
        <f>_xll.qlCalendarAdvance(Calendar,$D3020,B3021,"f",FALSE)</f>
        <v>60700</v>
      </c>
      <c r="E3021" s="177">
        <f>_xll.qlInterestRateIndexValueDate(IndexON,D3021)</f>
        <v>60700</v>
      </c>
      <c r="F3021" s="193">
        <f>IFERROR(_xll.qlIndexFixing(IndexON,D3021,TRUE,_xll.ohTrigger(RecalcTrigger,TriggerON)),NA())</f>
        <v>1.070196529795453E-2</v>
      </c>
      <c r="H3021" s="42">
        <f>_xll.qlCalendarAdvance(Calendar,$H3020,B3021,"f",FALSE)</f>
        <v>60700</v>
      </c>
      <c r="I3021" s="177">
        <f>_xll.qlInterestRateIndexValueDate(Index1M,$H3021)</f>
        <v>60702</v>
      </c>
      <c r="J3021" s="182">
        <f>IFERROR(_xll.qlIndexFixing(Index1M,$H3021,TRUE,_xll.ohTrigger(RecalcTrigger,Trigger1M)),NA())</f>
        <v>9.7107754883191625E-3</v>
      </c>
      <c r="K3021" s="44">
        <f>IFERROR(_xll.qlIndexFixing(Index3M,H3021,TRUE,_xll.ohTrigger(RecalcTrigger,Trigger3M)),NA())</f>
        <v>9.6809764741707278E-3</v>
      </c>
      <c r="L3021" s="44">
        <f>IFERROR(_xll.qlIndexFixing(Index6M,$H3021,TRUE,_xll.ohTrigger(RecalcTrigger,Trigger6M)),NA())</f>
        <v>1.0565396284410533E-2</v>
      </c>
      <c r="M3021" s="183">
        <f>IFERROR(_xll.qlIndexFixing(Index1Y,$H3021,TRUE,_xll.ohTrigger(RecalcTrigger,Trigger1Y)),NA())</f>
        <v>1.0178817339298141E-2</v>
      </c>
      <c r="N3021" s="182">
        <f>IFERROR(_xll.qlIndexFixing(ONIndex1M,I3021,TRUE,_xll.ohTrigger(RecalcTrigger,Trigger1M)),NA())</f>
        <v>9.6978938181546681E-3</v>
      </c>
      <c r="O3021" s="44">
        <f>IFERROR(_xll.qlIndexFixing(ONIndex3M,I3021,TRUE,_xll.ohTrigger(RecalcTrigger,Trigger3M)),NA())</f>
        <v>9.6314431791633126E-3</v>
      </c>
      <c r="P3021" s="44">
        <f>IFERROR(_xll.qlIndexFixing(ONIndex6M,I3021,TRUE,_xll.ohTrigger(RecalcTrigger,Trigger6M)),NA())</f>
        <v>1.0515429139594801E-2</v>
      </c>
      <c r="Q3021" s="183">
        <f>IFERROR(_xll.qlIndexFixing(ONIndex1Y,I3021,TRUE,_xll.ohTrigger(RecalcTrigger,Trigger1Y)),NA())</f>
        <v>9.965345049076646E-3</v>
      </c>
    </row>
    <row r="3022" spans="2:17" x14ac:dyDescent="0.2">
      <c r="B3022" s="39" t="s">
        <v>42</v>
      </c>
      <c r="D3022" s="42">
        <f>_xll.qlCalendarAdvance(Calendar,$D3021,B3022,"f",FALSE)</f>
        <v>60707</v>
      </c>
      <c r="E3022" s="177">
        <f>_xll.qlInterestRateIndexValueDate(IndexON,D3022)</f>
        <v>60707</v>
      </c>
      <c r="F3022" s="193">
        <f>IFERROR(_xll.qlIndexFixing(IndexON,D3022,TRUE,_xll.ohTrigger(RecalcTrigger,TriggerON)),NA())</f>
        <v>1.070196529795453E-2</v>
      </c>
      <c r="H3022" s="42">
        <f>_xll.qlCalendarAdvance(Calendar,$H3021,B3022,"f",FALSE)</f>
        <v>60707</v>
      </c>
      <c r="I3022" s="177">
        <f>_xll.qlInterestRateIndexValueDate(Index1M,$H3022)</f>
        <v>60709</v>
      </c>
      <c r="J3022" s="182">
        <f>IFERROR(_xll.qlIndexFixing(Index1M,$H3022,TRUE,_xll.ohTrigger(RecalcTrigger,Trigger1M)),NA())</f>
        <v>9.7153538386315907E-3</v>
      </c>
      <c r="K3022" s="44">
        <f>IFERROR(_xll.qlIndexFixing(Index3M,H3022,TRUE,_xll.ohTrigger(RecalcTrigger,Trigger3M)),NA())</f>
        <v>9.6873375612790847E-3</v>
      </c>
      <c r="L3022" s="44">
        <f>IFERROR(_xll.qlIndexFixing(Index6M,$H3022,TRUE,_xll.ohTrigger(RecalcTrigger,Trigger6M)),NA())</f>
        <v>1.0567096276920306E-2</v>
      </c>
      <c r="M3022" s="183">
        <f>IFERROR(_xll.qlIndexFixing(Index1Y,$H3022,TRUE,_xll.ohTrigger(RecalcTrigger,Trigger1Y)),NA())</f>
        <v>1.0185166555719145E-2</v>
      </c>
      <c r="N3022" s="182">
        <f>IFERROR(_xll.qlIndexFixing(ONIndex1M,I3022,TRUE,_xll.ohTrigger(RecalcTrigger,Trigger1M)),NA())</f>
        <v>9.702969271652151E-3</v>
      </c>
      <c r="O3022" s="44">
        <f>IFERROR(_xll.qlIndexFixing(ONIndex3M,I3022,TRUE,_xll.ohTrigger(RecalcTrigger,Trigger3M)),NA())</f>
        <v>9.6378272489161532E-3</v>
      </c>
      <c r="P3022" s="44">
        <f>IFERROR(_xll.qlIndexFixing(ONIndex6M,I3022,TRUE,_xll.ohTrigger(RecalcTrigger,Trigger6M)),NA())</f>
        <v>1.0517122347089014E-2</v>
      </c>
      <c r="Q3022" s="183">
        <f>IFERROR(_xll.qlIndexFixing(ONIndex1Y,I3022,TRUE,_xll.ohTrigger(RecalcTrigger,Trigger1Y)),NA())</f>
        <v>9.9718117951752561E-3</v>
      </c>
    </row>
    <row r="3023" spans="2:17" x14ac:dyDescent="0.2">
      <c r="B3023" s="39" t="s">
        <v>42</v>
      </c>
      <c r="D3023" s="42">
        <f>_xll.qlCalendarAdvance(Calendar,$D3022,B3023,"f",FALSE)</f>
        <v>60714</v>
      </c>
      <c r="E3023" s="177">
        <f>_xll.qlInterestRateIndexValueDate(IndexON,D3023)</f>
        <v>60714</v>
      </c>
      <c r="F3023" s="193">
        <f>IFERROR(_xll.qlIndexFixing(IndexON,D3023,TRUE,_xll.ohTrigger(RecalcTrigger,TriggerON)),NA())</f>
        <v>1.070196529795453E-2</v>
      </c>
      <c r="H3023" s="42">
        <f>_xll.qlCalendarAdvance(Calendar,$H3022,B3023,"f",FALSE)</f>
        <v>60714</v>
      </c>
      <c r="I3023" s="177">
        <f>_xll.qlInterestRateIndexValueDate(Index1M,$H3023)</f>
        <v>60716</v>
      </c>
      <c r="J3023" s="182">
        <f>IFERROR(_xll.qlIndexFixing(Index1M,$H3023,TRUE,_xll.ohTrigger(RecalcTrigger,Trigger1M)),NA())</f>
        <v>9.7204201970693682E-3</v>
      </c>
      <c r="K3023" s="44">
        <f>IFERROR(_xll.qlIndexFixing(Index3M,H3023,TRUE,_xll.ohTrigger(RecalcTrigger,Trigger3M)),NA())</f>
        <v>9.6936920920024424E-3</v>
      </c>
      <c r="L3023" s="44">
        <f>IFERROR(_xll.qlIndexFixing(Index6M,$H3023,TRUE,_xll.ohTrigger(RecalcTrigger,Trigger6M)),NA())</f>
        <v>1.0568796056047221E-2</v>
      </c>
      <c r="M3023" s="183">
        <f>IFERROR(_xll.qlIndexFixing(Index1Y,$H3023,TRUE,_xll.ohTrigger(RecalcTrigger,Trigger1Y)),NA())</f>
        <v>1.0191508349389077E-2</v>
      </c>
      <c r="N3023" s="182">
        <f>IFERROR(_xll.qlIndexFixing(ONIndex1M,I3023,TRUE,_xll.ohTrigger(RecalcTrigger,Trigger1M)),NA())</f>
        <v>9.7080397024473797E-3</v>
      </c>
      <c r="O3023" s="44">
        <f>IFERROR(_xll.qlIndexFixing(ONIndex3M,I3023,TRUE,_xll.ohTrigger(RecalcTrigger,Trigger3M)),NA())</f>
        <v>9.6442049100353699E-3</v>
      </c>
      <c r="P3023" s="44">
        <f>IFERROR(_xll.qlIndexFixing(ONIndex6M,I3023,TRUE,_xll.ohTrigger(RecalcTrigger,Trigger6M)),NA())</f>
        <v>1.0518815409099602E-2</v>
      </c>
      <c r="Q3023" s="183">
        <f>IFERROR(_xll.qlIndexFixing(ONIndex1Y,I3023,TRUE,_xll.ohTrigger(RecalcTrigger,Trigger1Y)),NA())</f>
        <v>9.9782717948304622E-3</v>
      </c>
    </row>
    <row r="3024" spans="2:17" x14ac:dyDescent="0.2">
      <c r="B3024" s="39" t="s">
        <v>42</v>
      </c>
      <c r="D3024" s="42">
        <f>_xll.qlCalendarAdvance(Calendar,$D3023,B3024,"f",FALSE)</f>
        <v>60721</v>
      </c>
      <c r="E3024" s="177">
        <f>_xll.qlInterestRateIndexValueDate(IndexON,D3024)</f>
        <v>60721</v>
      </c>
      <c r="F3024" s="193">
        <f>IFERROR(_xll.qlIndexFixing(IndexON,D3024,TRUE,_xll.ohTrigger(RecalcTrigger,TriggerON)),NA())</f>
        <v>1.0701965297874594E-2</v>
      </c>
      <c r="H3024" s="42">
        <f>_xll.qlCalendarAdvance(Calendar,$H3023,B3024,"f",FALSE)</f>
        <v>60721</v>
      </c>
      <c r="I3024" s="177">
        <f>_xll.qlInterestRateIndexValueDate(Index1M,$H3024)</f>
        <v>60723</v>
      </c>
      <c r="J3024" s="182">
        <f>IFERROR(_xll.qlIndexFixing(Index1M,$H3024,TRUE,_xll.ohTrigger(RecalcTrigger,Trigger1M)),NA())</f>
        <v>9.7254814812985924E-3</v>
      </c>
      <c r="K3024" s="44">
        <f>IFERROR(_xll.qlIndexFixing(Index3M,H3024,TRUE,_xll.ohTrigger(RecalcTrigger,Trigger3M)),NA())</f>
        <v>9.6994573046501036E-3</v>
      </c>
      <c r="L3024" s="44">
        <f>IFERROR(_xll.qlIndexFixing(Index6M,$H3024,TRUE,_xll.ohTrigger(RecalcTrigger,Trigger6M)),NA())</f>
        <v>1.056966698168036E-2</v>
      </c>
      <c r="M3024" s="183">
        <f>IFERROR(_xll.qlIndexFixing(Index1Y,$H3024,TRUE,_xll.ohTrigger(RecalcTrigger,Trigger1Y)),NA())</f>
        <v>1.0200208355945066E-2</v>
      </c>
      <c r="N3024" s="182">
        <f>IFERROR(_xll.qlIndexFixing(ONIndex1M,I3024,TRUE,_xll.ohTrigger(RecalcTrigger,Trigger1M)),NA())</f>
        <v>9.7131050919951889E-3</v>
      </c>
      <c r="O3024" s="44">
        <f>IFERROR(_xll.qlIndexFixing(ONIndex3M,I3024,TRUE,_xll.ohTrigger(RecalcTrigger,Trigger3M)),NA())</f>
        <v>9.6505761386200817E-3</v>
      </c>
      <c r="P3024" s="44">
        <f>IFERROR(_xll.qlIndexFixing(ONIndex6M,I3024,TRUE,_xll.ohTrigger(RecalcTrigger,Trigger6M)),NA())</f>
        <v>1.0520508320031041E-2</v>
      </c>
      <c r="Q3024" s="183">
        <f>IFERROR(_xll.qlIndexFixing(ONIndex1Y,I3024,TRUE,_xll.ohTrigger(RecalcTrigger,Trigger1Y)),NA())</f>
        <v>9.9847250230222784E-3</v>
      </c>
    </row>
    <row r="3025" spans="2:17" x14ac:dyDescent="0.2">
      <c r="B3025" s="39" t="s">
        <v>42</v>
      </c>
      <c r="D3025" s="42">
        <f>_xll.qlCalendarAdvance(Calendar,$D3024,B3025,"f",FALSE)</f>
        <v>60728</v>
      </c>
      <c r="E3025" s="177">
        <f>_xll.qlInterestRateIndexValueDate(IndexON,D3025)</f>
        <v>60728</v>
      </c>
      <c r="F3025" s="193">
        <f>IFERROR(_xll.qlIndexFixing(IndexON,D3025,TRUE,_xll.ohTrigger(RecalcTrigger,TriggerON)),NA())</f>
        <v>1.070196529795453E-2</v>
      </c>
      <c r="H3025" s="42">
        <f>_xll.qlCalendarAdvance(Calendar,$H3024,B3025,"f",FALSE)</f>
        <v>60728</v>
      </c>
      <c r="I3025" s="177">
        <f>_xll.qlInterestRateIndexValueDate(Index1M,$H3025)</f>
        <v>60730</v>
      </c>
      <c r="J3025" s="182">
        <f>IFERROR(_xll.qlIndexFixing(Index1M,$H3025,TRUE,_xll.ohTrigger(RecalcTrigger,Trigger1M)),NA())</f>
        <v>9.7305376725392856E-3</v>
      </c>
      <c r="K3025" s="44">
        <f>IFERROR(_xll.qlIndexFixing(Index3M,H3025,TRUE,_xll.ohTrigger(RecalcTrigger,Trigger3M)),NA())</f>
        <v>9.7057989561011061E-3</v>
      </c>
      <c r="L3025" s="44">
        <f>IFERROR(_xll.qlIndexFixing(Index6M,$H3025,TRUE,_xll.ohTrigger(RecalcTrigger,Trigger6M)),NA())</f>
        <v>1.0571366222110473E-2</v>
      </c>
      <c r="M3025" s="183">
        <f>IFERROR(_xll.qlIndexFixing(Index1Y,$H3025,TRUE,_xll.ohTrigger(RecalcTrigger,Trigger1Y)),NA())</f>
        <v>1.0204169566094063E-2</v>
      </c>
      <c r="N3025" s="182">
        <f>IFERROR(_xll.qlIndexFixing(ONIndex1M,I3025,TRUE,_xll.ohTrigger(RecalcTrigger,Trigger1M)),NA())</f>
        <v>9.7196102977292753E-3</v>
      </c>
      <c r="O3025" s="44">
        <f>IFERROR(_xll.qlIndexFixing(ONIndex3M,I3025,TRUE,_xll.ohTrigger(RecalcTrigger,Trigger3M)),NA())</f>
        <v>9.6587582277862793E-3</v>
      </c>
      <c r="P3025" s="44">
        <f>IFERROR(_xll.qlIndexFixing(ONIndex6M,I3025,TRUE,_xll.ohTrigger(RecalcTrigger,Trigger6M)),NA())</f>
        <v>1.0522684689275863E-2</v>
      </c>
      <c r="Q3025" s="183">
        <f>IFERROR(_xll.qlIndexFixing(ONIndex1Y,I3025,TRUE,_xll.ohTrigger(RecalcTrigger,Trigger1Y)),NA())</f>
        <v>9.9930120402547118E-3</v>
      </c>
    </row>
    <row r="3026" spans="2:17" x14ac:dyDescent="0.2">
      <c r="B3026" s="39" t="s">
        <v>42</v>
      </c>
      <c r="D3026" s="42">
        <f>_xll.qlCalendarAdvance(Calendar,$D3025,B3026,"f",FALSE)</f>
        <v>60735</v>
      </c>
      <c r="E3026" s="177">
        <f>_xll.qlInterestRateIndexValueDate(IndexON,D3026)</f>
        <v>60735</v>
      </c>
      <c r="F3026" s="193">
        <f>IFERROR(_xll.qlIndexFixing(IndexON,D3026,TRUE,_xll.ohTrigger(RecalcTrigger,TriggerON)),NA())</f>
        <v>1.0701965298034466E-2</v>
      </c>
      <c r="H3026" s="42">
        <f>_xll.qlCalendarAdvance(Calendar,$H3025,B3026,"f",FALSE)</f>
        <v>60735</v>
      </c>
      <c r="I3026" s="177">
        <f>_xll.qlInterestRateIndexValueDate(Index1M,$H3026)</f>
        <v>60737</v>
      </c>
      <c r="J3026" s="182">
        <f>IFERROR(_xll.qlIndexFixing(Index1M,$H3026,TRUE,_xll.ohTrigger(RecalcTrigger,Trigger1M)),NA())</f>
        <v>9.7355887520164663E-3</v>
      </c>
      <c r="K3026" s="44">
        <f>IFERROR(_xll.qlIndexFixing(Index3M,H3026,TRUE,_xll.ohTrigger(RecalcTrigger,Trigger3M)),NA())</f>
        <v>9.7121339808819065E-3</v>
      </c>
      <c r="L3026" s="44">
        <f>IFERROR(_xll.qlIndexFixing(Index6M,$H3026,TRUE,_xll.ohTrigger(RecalcTrigger,Trigger6M)),NA())</f>
        <v>1.057306523407547E-2</v>
      </c>
      <c r="M3026" s="183">
        <f>IFERROR(_xll.qlIndexFixing(Index1Y,$H3026,TRUE,_xll.ohTrigger(RecalcTrigger,Trigger1Y)),NA())</f>
        <v>1.0210488937936532E-2</v>
      </c>
      <c r="N3026" s="182">
        <f>IFERROR(_xll.qlIndexFixing(ONIndex1M,I3026,TRUE,_xll.ohTrigger(RecalcTrigger,Trigger1M)),NA())</f>
        <v>9.7232206719688463E-3</v>
      </c>
      <c r="O3026" s="44">
        <f>IFERROR(_xll.qlIndexFixing(ONIndex3M,I3026,TRUE,_xll.ohTrigger(RecalcTrigger,Trigger3M)),NA())</f>
        <v>9.6632992023426567E-3</v>
      </c>
      <c r="P3026" s="44">
        <f>IFERROR(_xll.qlIndexFixing(ONIndex6M,I3026,TRUE,_xll.ohTrigger(RecalcTrigger,Trigger6M)),NA())</f>
        <v>1.052389366739348E-2</v>
      </c>
      <c r="Q3026" s="183">
        <f>IFERROR(_xll.qlIndexFixing(ONIndex1Y,I3026,TRUE,_xll.ohTrigger(RecalcTrigger,Trigger1Y)),NA())</f>
        <v>9.9976110642963079E-3</v>
      </c>
    </row>
    <row r="3027" spans="2:17" x14ac:dyDescent="0.2">
      <c r="B3027" s="39" t="s">
        <v>42</v>
      </c>
      <c r="D3027" s="42">
        <f>_xll.qlCalendarAdvance(Calendar,$D3026,B3027,"f",FALSE)</f>
        <v>60742</v>
      </c>
      <c r="E3027" s="177">
        <f>_xll.qlInterestRateIndexValueDate(IndexON,D3027)</f>
        <v>60742</v>
      </c>
      <c r="F3027" s="193">
        <f>IFERROR(_xll.qlIndexFixing(IndexON,D3027,TRUE,_xll.ohTrigger(RecalcTrigger,TriggerON)),NA())</f>
        <v>1.0701965298034466E-2</v>
      </c>
      <c r="H3027" s="42">
        <f>_xll.qlCalendarAdvance(Calendar,$H3026,B3027,"f",FALSE)</f>
        <v>60742</v>
      </c>
      <c r="I3027" s="177">
        <f>_xll.qlInterestRateIndexValueDate(Index1M,$H3027)</f>
        <v>60744</v>
      </c>
      <c r="J3027" s="182">
        <f>IFERROR(_xll.qlIndexFixing(Index1M,$H3027,TRUE,_xll.ohTrigger(RecalcTrigger,Trigger1M)),NA())</f>
        <v>9.740634700950157E-3</v>
      </c>
      <c r="K3027" s="44">
        <f>IFERROR(_xll.qlIndexFixing(Index3M,H3027,TRUE,_xll.ohTrigger(RecalcTrigger,Trigger3M)),NA())</f>
        <v>9.7184623549704044E-3</v>
      </c>
      <c r="L3027" s="44">
        <f>IFERROR(_xll.qlIndexFixing(Index6M,$H3027,TRUE,_xll.ohTrigger(RecalcTrigger,Trigger6M)),NA())</f>
        <v>1.0574764012161977E-2</v>
      </c>
      <c r="M3027" s="183">
        <f>IFERROR(_xll.qlIndexFixing(Index1Y,$H3027,TRUE,_xll.ohTrigger(RecalcTrigger,Trigger1Y)),NA())</f>
        <v>1.0216800784643199E-2</v>
      </c>
      <c r="N3027" s="182">
        <f>IFERROR(_xll.qlIndexFixing(ONIndex1M,I3027,TRUE,_xll.ohTrigger(RecalcTrigger,Trigger1M)),NA())</f>
        <v>9.7282708249046834E-3</v>
      </c>
      <c r="O3027" s="44">
        <f>IFERROR(_xll.qlIndexFixing(ONIndex3M,I3027,TRUE,_xll.ohTrigger(RecalcTrigger,Trigger3M)),NA())</f>
        <v>9.6696509894389493E-3</v>
      </c>
      <c r="P3027" s="44">
        <f>IFERROR(_xll.qlIndexFixing(ONIndex6M,I3027,TRUE,_xll.ohTrigger(RecalcTrigger,Trigger6M)),NA())</f>
        <v>1.0525586092953176E-2</v>
      </c>
      <c r="Q3027" s="183">
        <f>IFERROR(_xll.qlIndexFixing(ONIndex1Y,I3027,TRUE,_xll.ohTrigger(RecalcTrigger,Trigger1Y)),NA())</f>
        <v>1.0004043826778997E-2</v>
      </c>
    </row>
    <row r="3028" spans="2:17" x14ac:dyDescent="0.2">
      <c r="B3028" s="39" t="s">
        <v>42</v>
      </c>
      <c r="D3028" s="42">
        <f>_xll.qlCalendarAdvance(Calendar,$D3027,B3028,"f",FALSE)</f>
        <v>60749</v>
      </c>
      <c r="E3028" s="177">
        <f>_xll.qlInterestRateIndexValueDate(IndexON,D3028)</f>
        <v>60749</v>
      </c>
      <c r="F3028" s="193">
        <f>IFERROR(_xll.qlIndexFixing(IndexON,D3028,TRUE,_xll.ohTrigger(RecalcTrigger,TriggerON)),NA())</f>
        <v>1.0701965297874594E-2</v>
      </c>
      <c r="H3028" s="42">
        <f>_xll.qlCalendarAdvance(Calendar,$H3027,B3028,"f",FALSE)</f>
        <v>60749</v>
      </c>
      <c r="I3028" s="177">
        <f>_xll.qlInterestRateIndexValueDate(Index1M,$H3028)</f>
        <v>60751</v>
      </c>
      <c r="J3028" s="182">
        <f>IFERROR(_xll.qlIndexFixing(Index1M,$H3028,TRUE,_xll.ohTrigger(RecalcTrigger,Trigger1M)),NA())</f>
        <v>9.7456755005628781E-3</v>
      </c>
      <c r="K3028" s="44">
        <f>IFERROR(_xll.qlIndexFixing(Index3M,H3028,TRUE,_xll.ohTrigger(RecalcTrigger,Trigger3M)),NA())</f>
        <v>9.7247840543444927E-3</v>
      </c>
      <c r="L3028" s="44">
        <f>IFERROR(_xll.qlIndexFixing(Index6M,$H3028,TRUE,_xll.ohTrigger(RecalcTrigger,Trigger6M)),NA())</f>
        <v>1.0576462550957929E-2</v>
      </c>
      <c r="M3028" s="183">
        <f>IFERROR(_xll.qlIndexFixing(Index1Y,$H3028,TRUE,_xll.ohTrigger(RecalcTrigger,Trigger1Y)),NA())</f>
        <v>1.0223105080617004E-2</v>
      </c>
      <c r="N3028" s="182">
        <f>IFERROR(_xll.qlIndexFixing(ONIndex1M,I3028,TRUE,_xll.ohTrigger(RecalcTrigger,Trigger1M)),NA())</f>
        <v>9.7333158613732706E-3</v>
      </c>
      <c r="O3028" s="44">
        <f>IFERROR(_xll.qlIndexFixing(ONIndex3M,I3028,TRUE,_xll.ohTrigger(RecalcTrigger,Trigger3M)),NA())</f>
        <v>9.6759962484771478E-3</v>
      </c>
      <c r="P3028" s="44">
        <f>IFERROR(_xll.qlIndexFixing(ONIndex6M,I3028,TRUE,_xll.ohTrigger(RecalcTrigger,Trigger6M)),NA())</f>
        <v>1.0527278346090796E-2</v>
      </c>
      <c r="Q3028" s="183">
        <f>IFERROR(_xll.qlIndexFixing(ONIndex1Y,I3028,TRUE,_xll.ohTrigger(RecalcTrigger,Trigger1Y)),NA())</f>
        <v>1.0010469716998927E-2</v>
      </c>
    </row>
    <row r="3029" spans="2:17" x14ac:dyDescent="0.2">
      <c r="B3029" s="39" t="s">
        <v>42</v>
      </c>
      <c r="D3029" s="42">
        <f>_xll.qlCalendarAdvance(Calendar,$D3028,B3029,"f",FALSE)</f>
        <v>60756</v>
      </c>
      <c r="E3029" s="177">
        <f>_xll.qlInterestRateIndexValueDate(IndexON,D3029)</f>
        <v>60756</v>
      </c>
      <c r="F3029" s="193">
        <f>IFERROR(_xll.qlIndexFixing(IndexON,D3029,TRUE,_xll.ohTrigger(RecalcTrigger,TriggerON)),NA())</f>
        <v>1.070196529795453E-2</v>
      </c>
      <c r="H3029" s="42">
        <f>_xll.qlCalendarAdvance(Calendar,$H3028,B3029,"f",FALSE)</f>
        <v>60756</v>
      </c>
      <c r="I3029" s="177">
        <f>_xll.qlInterestRateIndexValueDate(Index1M,$H3029)</f>
        <v>60758</v>
      </c>
      <c r="J3029" s="182">
        <f>IFERROR(_xll.qlIndexFixing(Index1M,$H3029,TRUE,_xll.ohTrigger(RecalcTrigger,Trigger1M)),NA())</f>
        <v>9.750711132072154E-3</v>
      </c>
      <c r="K3029" s="44">
        <f>IFERROR(_xll.qlIndexFixing(Index3M,H3029,TRUE,_xll.ohTrigger(RecalcTrigger,Trigger3M)),NA())</f>
        <v>9.7316802469806507E-3</v>
      </c>
      <c r="L3029" s="44">
        <f>IFERROR(_xll.qlIndexFixing(Index6M,$H3029,TRUE,_xll.ohTrigger(RecalcTrigger,Trigger6M)),NA())</f>
        <v>1.0578989946644239E-2</v>
      </c>
      <c r="M3029" s="183">
        <f>IFERROR(_xll.qlIndexFixing(Index1Y,$H3029,TRUE,_xll.ohTrigger(RecalcTrigger,Trigger1Y)),NA())</f>
        <v>1.0229401800259797E-2</v>
      </c>
      <c r="N3029" s="182">
        <f>IFERROR(_xll.qlIndexFixing(ONIndex1M,I3029,TRUE,_xll.ohTrigger(RecalcTrigger,Trigger1M)),NA())</f>
        <v>9.7383557628294426E-3</v>
      </c>
      <c r="O3029" s="44">
        <f>IFERROR(_xll.qlIndexFixing(ONIndex3M,I3029,TRUE,_xll.ohTrigger(RecalcTrigger,Trigger3M)),NA())</f>
        <v>9.6823349551566906E-3</v>
      </c>
      <c r="P3029" s="44">
        <f>IFERROR(_xll.qlIndexFixing(ONIndex6M,I3029,TRUE,_xll.ohTrigger(RecalcTrigger,Trigger6M)),NA())</f>
        <v>1.0528970421130879E-2</v>
      </c>
      <c r="Q3029" s="183">
        <f>IFERROR(_xll.qlIndexFixing(ONIndex1Y,I3029,TRUE,_xll.ohTrigger(RecalcTrigger,Trigger1Y)),NA())</f>
        <v>1.0016888709616367E-2</v>
      </c>
    </row>
    <row r="3030" spans="2:17" x14ac:dyDescent="0.2">
      <c r="B3030" s="39" t="s">
        <v>42</v>
      </c>
      <c r="D3030" s="42">
        <f>_xll.qlCalendarAdvance(Calendar,$D3029,B3030,"f",FALSE)</f>
        <v>60763</v>
      </c>
      <c r="E3030" s="177">
        <f>_xll.qlInterestRateIndexValueDate(IndexON,D3030)</f>
        <v>60763</v>
      </c>
      <c r="F3030" s="193">
        <f>IFERROR(_xll.qlIndexFixing(IndexON,D3030,TRUE,_xll.ohTrigger(RecalcTrigger,TriggerON)),NA())</f>
        <v>1.0701965298034466E-2</v>
      </c>
      <c r="H3030" s="42">
        <f>_xll.qlCalendarAdvance(Calendar,$H3029,B3030,"f",FALSE)</f>
        <v>60763</v>
      </c>
      <c r="I3030" s="177">
        <f>_xll.qlInterestRateIndexValueDate(Index1M,$H3030)</f>
        <v>60765</v>
      </c>
      <c r="J3030" s="182">
        <f>IFERROR(_xll.qlIndexFixing(Index1M,$H3030,TRUE,_xll.ohTrigger(RecalcTrigger,Trigger1M)),NA())</f>
        <v>9.7557415767005051E-3</v>
      </c>
      <c r="K3030" s="44">
        <f>IFERROR(_xll.qlIndexFixing(Index3M,H3030,TRUE,_xll.ohTrigger(RecalcTrigger,Trigger3M)),NA())</f>
        <v>9.737988210364458E-3</v>
      </c>
      <c r="L3030" s="44">
        <f>IFERROR(_xll.qlIndexFixing(Index6M,$H3030,TRUE,_xll.ohTrigger(RecalcTrigger,Trigger6M)),NA())</f>
        <v>1.0580688080529361E-2</v>
      </c>
      <c r="M3030" s="183">
        <f>IFERROR(_xll.qlIndexFixing(Index1Y,$H3030,TRUE,_xll.ohTrigger(RecalcTrigger,Trigger1Y)),NA())</f>
        <v>1.0235690917972981E-2</v>
      </c>
      <c r="N3030" s="182">
        <f>IFERROR(_xll.qlIndexFixing(ONIndex1M,I3030,TRUE,_xll.ohTrigger(RecalcTrigger,Trigger1M)),NA())</f>
        <v>9.7433905103283536E-3</v>
      </c>
      <c r="O3030" s="44">
        <f>IFERROR(_xll.qlIndexFixing(ONIndex3M,I3030,TRUE,_xll.ohTrigger(RecalcTrigger,Trigger3M)),NA())</f>
        <v>9.6886670854967605E-3</v>
      </c>
      <c r="P3030" s="44">
        <f>IFERROR(_xll.qlIndexFixing(ONIndex6M,I3030,TRUE,_xll.ohTrigger(RecalcTrigger,Trigger6M)),NA())</f>
        <v>1.0530662312877581E-2</v>
      </c>
      <c r="Q3030" s="183">
        <f>IFERROR(_xll.qlIndexFixing(ONIndex1Y,I3030,TRUE,_xll.ohTrigger(RecalcTrigger,Trigger1Y)),NA())</f>
        <v>1.0023300779611333E-2</v>
      </c>
    </row>
    <row r="3031" spans="2:17" x14ac:dyDescent="0.2">
      <c r="B3031" s="39" t="s">
        <v>42</v>
      </c>
      <c r="D3031" s="42">
        <f>_xll.qlCalendarAdvance(Calendar,$D3030,B3031,"f",FALSE)</f>
        <v>60770</v>
      </c>
      <c r="E3031" s="177">
        <f>_xll.qlInterestRateIndexValueDate(IndexON,D3031)</f>
        <v>60770</v>
      </c>
      <c r="F3031" s="193">
        <f>IFERROR(_xll.qlIndexFixing(IndexON,D3031,TRUE,_xll.ohTrigger(RecalcTrigger,TriggerON)),NA())</f>
        <v>1.070196529795453E-2</v>
      </c>
      <c r="H3031" s="42">
        <f>_xll.qlCalendarAdvance(Calendar,$H3030,B3031,"f",FALSE)</f>
        <v>60770</v>
      </c>
      <c r="I3031" s="177">
        <f>_xll.qlInterestRateIndexValueDate(Index1M,$H3031)</f>
        <v>60772</v>
      </c>
      <c r="J3031" s="182">
        <f>IFERROR(_xll.qlIndexFixing(Index1M,$H3031,TRUE,_xll.ohTrigger(RecalcTrigger,Trigger1M)),NA())</f>
        <v>9.7607668156679539E-3</v>
      </c>
      <c r="K3031" s="44">
        <f>IFERROR(_xll.qlIndexFixing(Index3M,H3031,TRUE,_xll.ohTrigger(RecalcTrigger,Trigger3M)),NA())</f>
        <v>9.7442894251778666E-3</v>
      </c>
      <c r="L3031" s="44">
        <f>IFERROR(_xll.qlIndexFixing(Index6M,$H3031,TRUE,_xll.ohTrigger(RecalcTrigger,Trigger6M)),NA())</f>
        <v>1.0582385957727338E-2</v>
      </c>
      <c r="M3031" s="183">
        <f>IFERROR(_xll.qlIndexFixing(Index1Y,$H3031,TRUE,_xll.ohTrigger(RecalcTrigger,Trigger1Y)),NA())</f>
        <v>1.0241972408158625E-2</v>
      </c>
      <c r="N3031" s="182">
        <f>IFERROR(_xll.qlIndexFixing(ONIndex1M,I3031,TRUE,_xll.ohTrigger(RecalcTrigger,Trigger1M)),NA())</f>
        <v>9.7484200851649661E-3</v>
      </c>
      <c r="O3031" s="44">
        <f>IFERROR(_xll.qlIndexFixing(ONIndex3M,I3031,TRUE,_xll.ohTrigger(RecalcTrigger,Trigger3M)),NA())</f>
        <v>9.6949926159162203E-3</v>
      </c>
      <c r="P3031" s="44">
        <f>IFERROR(_xll.qlIndexFixing(ONIndex6M,I3031,TRUE,_xll.ohTrigger(RecalcTrigger,Trigger6M)),NA())</f>
        <v>1.0532354015895251E-2</v>
      </c>
      <c r="Q3031" s="183">
        <f>IFERROR(_xll.qlIndexFixing(ONIndex1Y,I3031,TRUE,_xll.ohTrigger(RecalcTrigger,Trigger1Y)),NA())</f>
        <v>1.0029705901724029E-2</v>
      </c>
    </row>
    <row r="3032" spans="2:17" x14ac:dyDescent="0.2">
      <c r="B3032" s="39" t="s">
        <v>42</v>
      </c>
      <c r="D3032" s="42">
        <f>_xll.qlCalendarAdvance(Calendar,$D3031,B3032,"f",FALSE)</f>
        <v>60777</v>
      </c>
      <c r="E3032" s="177">
        <f>_xll.qlInterestRateIndexValueDate(IndexON,D3032)</f>
        <v>60777</v>
      </c>
      <c r="F3032" s="193">
        <f>IFERROR(_xll.qlIndexFixing(IndexON,D3032,TRUE,_xll.ohTrigger(RecalcTrigger,TriggerON)),NA())</f>
        <v>1.0701965297874594E-2</v>
      </c>
      <c r="H3032" s="42">
        <f>_xll.qlCalendarAdvance(Calendar,$H3031,B3032,"f",FALSE)</f>
        <v>60777</v>
      </c>
      <c r="I3032" s="177">
        <f>_xll.qlInterestRateIndexValueDate(Index1M,$H3032)</f>
        <v>60779</v>
      </c>
      <c r="J3032" s="182">
        <f>IFERROR(_xll.qlIndexFixing(Index1M,$H3032,TRUE,_xll.ohTrigger(RecalcTrigger,Trigger1M)),NA())</f>
        <v>9.7657868301970208E-3</v>
      </c>
      <c r="K3032" s="44">
        <f>IFERROR(_xll.qlIndexFixing(Index3M,H3032,TRUE,_xll.ohTrigger(RecalcTrigger,Trigger3M)),NA())</f>
        <v>9.75058386739488E-3</v>
      </c>
      <c r="L3032" s="44">
        <f>IFERROR(_xll.qlIndexFixing(Index6M,$H3032,TRUE,_xll.ohTrigger(RecalcTrigger,Trigger6M)),NA())</f>
        <v>1.0584083572824006E-2</v>
      </c>
      <c r="M3032" s="183">
        <f>IFERROR(_xll.qlIndexFixing(Index1Y,$H3032,TRUE,_xll.ohTrigger(RecalcTrigger,Trigger1Y)),NA())</f>
        <v>1.0248246245216384E-2</v>
      </c>
      <c r="N3032" s="182">
        <f>IFERROR(_xll.qlIndexFixing(ONIndex1M,I3032,TRUE,_xll.ohTrigger(RecalcTrigger,Trigger1M)),NA())</f>
        <v>9.7534444685543065E-3</v>
      </c>
      <c r="O3032" s="44">
        <f>IFERROR(_xll.qlIndexFixing(ONIndex3M,I3032,TRUE,_xll.ohTrigger(RecalcTrigger,Trigger3M)),NA())</f>
        <v>9.7013115223543167E-3</v>
      </c>
      <c r="P3032" s="44">
        <f>IFERROR(_xll.qlIndexFixing(ONIndex6M,I3032,TRUE,_xll.ohTrigger(RecalcTrigger,Trigger6M)),NA())</f>
        <v>1.0534045524908109E-2</v>
      </c>
      <c r="Q3032" s="183">
        <f>IFERROR(_xll.qlIndexFixing(ONIndex1Y,I3032,TRUE,_xll.ohTrigger(RecalcTrigger,Trigger1Y)),NA())</f>
        <v>1.0036104050854533E-2</v>
      </c>
    </row>
    <row r="3033" spans="2:17" x14ac:dyDescent="0.2">
      <c r="B3033" s="39" t="s">
        <v>42</v>
      </c>
      <c r="D3033" s="42">
        <f>_xll.qlCalendarAdvance(Calendar,$D3032,B3033,"f",FALSE)</f>
        <v>60784</v>
      </c>
      <c r="E3033" s="177">
        <f>_xll.qlInterestRateIndexValueDate(IndexON,D3033)</f>
        <v>60784</v>
      </c>
      <c r="F3033" s="193">
        <f>IFERROR(_xll.qlIndexFixing(IndexON,D3033,TRUE,_xll.ohTrigger(RecalcTrigger,TriggerON)),NA())</f>
        <v>1.070196529795453E-2</v>
      </c>
      <c r="H3033" s="42">
        <f>_xll.qlCalendarAdvance(Calendar,$H3032,B3033,"f",FALSE)</f>
        <v>60784</v>
      </c>
      <c r="I3033" s="177">
        <f>_xll.qlInterestRateIndexValueDate(Index1M,$H3033)</f>
        <v>60786</v>
      </c>
      <c r="J3033" s="182">
        <f>IFERROR(_xll.qlIndexFixing(Index1M,$H3033,TRUE,_xll.ohTrigger(RecalcTrigger,Trigger1M)),NA())</f>
        <v>9.7708016015077281E-3</v>
      </c>
      <c r="K3033" s="44">
        <f>IFERROR(_xll.qlIndexFixing(Index3M,H3033,TRUE,_xll.ohTrigger(RecalcTrigger,Trigger3M)),NA())</f>
        <v>9.7568715129912349E-3</v>
      </c>
      <c r="L3033" s="44">
        <f>IFERROR(_xll.qlIndexFixing(Index6M,$H3033,TRUE,_xll.ohTrigger(RecalcTrigger,Trigger6M)),NA())</f>
        <v>1.0584951466138777E-2</v>
      </c>
      <c r="M3033" s="183">
        <f>IFERROR(_xll.qlIndexFixing(Index1Y,$H3033,TRUE,_xll.ohTrigger(RecalcTrigger,Trigger1Y)),NA())</f>
        <v>1.0254512403547448E-2</v>
      </c>
      <c r="N3033" s="182">
        <f>IFERROR(_xll.qlIndexFixing(ONIndex1M,I3033,TRUE,_xll.ohTrigger(RecalcTrigger,Trigger1M)),NA())</f>
        <v>9.7584636418712734E-3</v>
      </c>
      <c r="O3033" s="44">
        <f>IFERROR(_xll.qlIndexFixing(ONIndex3M,I3033,TRUE,_xll.ohTrigger(RecalcTrigger,Trigger3M)),NA())</f>
        <v>9.7076237806703602E-3</v>
      </c>
      <c r="P3033" s="44">
        <f>IFERROR(_xll.qlIndexFixing(ONIndex6M,I3033,TRUE,_xll.ohTrigger(RecalcTrigger,Trigger6M)),NA())</f>
        <v>1.0535736834400566E-2</v>
      </c>
      <c r="Q3033" s="183">
        <f>IFERROR(_xll.qlIndexFixing(ONIndex1Y,I3033,TRUE,_xll.ohTrigger(RecalcTrigger,Trigger1Y)),NA())</f>
        <v>1.0042495201663115E-2</v>
      </c>
    </row>
    <row r="3034" spans="2:17" x14ac:dyDescent="0.2">
      <c r="B3034" s="39" t="s">
        <v>42</v>
      </c>
      <c r="D3034" s="42">
        <f>_xll.qlCalendarAdvance(Calendar,$D3033,B3034,"f",FALSE)</f>
        <v>60791</v>
      </c>
      <c r="E3034" s="177">
        <f>_xll.qlInterestRateIndexValueDate(IndexON,D3034)</f>
        <v>60791</v>
      </c>
      <c r="F3034" s="193">
        <f>IFERROR(_xll.qlIndexFixing(IndexON,D3034,TRUE,_xll.ohTrigger(RecalcTrigger,TriggerON)),NA())</f>
        <v>1.0701965298034466E-2</v>
      </c>
      <c r="H3034" s="42">
        <f>_xll.qlCalendarAdvance(Calendar,$H3033,B3034,"f",FALSE)</f>
        <v>60791</v>
      </c>
      <c r="I3034" s="177">
        <f>_xll.qlInterestRateIndexValueDate(Index1M,$H3034)</f>
        <v>60793</v>
      </c>
      <c r="J3034" s="182">
        <f>IFERROR(_xll.qlIndexFixing(Index1M,$H3034,TRUE,_xll.ohTrigger(RecalcTrigger,Trigger1M)),NA())</f>
        <v>9.7758111108225965E-3</v>
      </c>
      <c r="K3034" s="44">
        <f>IFERROR(_xll.qlIndexFixing(Index3M,H3034,TRUE,_xll.ohTrigger(RecalcTrigger,Trigger3M)),NA())</f>
        <v>9.7631523379461474E-3</v>
      </c>
      <c r="L3034" s="44">
        <f>IFERROR(_xll.qlIndexFixing(Index6M,$H3034,TRUE,_xll.ohTrigger(RecalcTrigger,Trigger6M)),NA())</f>
        <v>1.0586648455526258E-2</v>
      </c>
      <c r="M3034" s="183">
        <f>IFERROR(_xll.qlIndexFixing(Index1Y,$H3034,TRUE,_xll.ohTrigger(RecalcTrigger,Trigger1Y)),NA())</f>
        <v>1.0260770857551253E-2</v>
      </c>
      <c r="N3034" s="182">
        <f>IFERROR(_xll.qlIndexFixing(ONIndex1M,I3034,TRUE,_xll.ohTrigger(RecalcTrigger,Trigger1M)),NA())</f>
        <v>9.7634775862509571E-3</v>
      </c>
      <c r="O3034" s="44">
        <f>IFERROR(_xll.qlIndexFixing(ONIndex3M,I3034,TRUE,_xll.ohTrigger(RecalcTrigger,Trigger3M)),NA())</f>
        <v>9.7139293670434057E-3</v>
      </c>
      <c r="P3034" s="44">
        <f>IFERROR(_xll.qlIndexFixing(ONIndex6M,I3034,TRUE,_xll.ohTrigger(RecalcTrigger,Trigger6M)),NA())</f>
        <v>1.0537427939016908E-2</v>
      </c>
      <c r="Q3034" s="183">
        <f>IFERROR(_xll.qlIndexFixing(ONIndex1Y,I3034,TRUE,_xll.ohTrigger(RecalcTrigger,Trigger1Y)),NA())</f>
        <v>1.0048879328889981E-2</v>
      </c>
    </row>
    <row r="3035" spans="2:17" x14ac:dyDescent="0.2">
      <c r="B3035" s="39" t="s">
        <v>42</v>
      </c>
      <c r="D3035" s="42">
        <f>_xll.qlCalendarAdvance(Calendar,$D3034,B3035,"f",FALSE)</f>
        <v>60798</v>
      </c>
      <c r="E3035" s="177">
        <f>_xll.qlInterestRateIndexValueDate(IndexON,D3035)</f>
        <v>60798</v>
      </c>
      <c r="F3035" s="193">
        <f>IFERROR(_xll.qlIndexFixing(IndexON,D3035,TRUE,_xll.ohTrigger(RecalcTrigger,TriggerON)),NA())</f>
        <v>1.070196529795453E-2</v>
      </c>
      <c r="H3035" s="42">
        <f>_xll.qlCalendarAdvance(Calendar,$H3034,B3035,"f",FALSE)</f>
        <v>60798</v>
      </c>
      <c r="I3035" s="177">
        <f>_xll.qlInterestRateIndexValueDate(Index1M,$H3035)</f>
        <v>60800</v>
      </c>
      <c r="J3035" s="182">
        <f>IFERROR(_xll.qlIndexFixing(Index1M,$H3035,TRUE,_xll.ohTrigger(RecalcTrigger,Trigger1M)),NA())</f>
        <v>9.7808153393616482E-3</v>
      </c>
      <c r="K3035" s="44">
        <f>IFERROR(_xll.qlIndexFixing(Index3M,H3035,TRUE,_xll.ohTrigger(RecalcTrigger,Trigger3M)),NA())</f>
        <v>9.7694263182301431E-3</v>
      </c>
      <c r="L3035" s="44">
        <f>IFERROR(_xll.qlIndexFixing(Index6M,$H3035,TRUE,_xll.ohTrigger(RecalcTrigger,Trigger6M)),NA())</f>
        <v>1.0588345167736116E-2</v>
      </c>
      <c r="M3035" s="183">
        <f>IFERROR(_xll.qlIndexFixing(Index1Y,$H3035,TRUE,_xll.ohTrigger(RecalcTrigger,Trigger1Y)),NA())</f>
        <v>1.0267021581626798E-2</v>
      </c>
      <c r="N3035" s="182">
        <f>IFERROR(_xll.qlIndexFixing(ONIndex1M,I3035,TRUE,_xll.ohTrigger(RecalcTrigger,Trigger1M)),NA())</f>
        <v>9.7684862829083841E-3</v>
      </c>
      <c r="O3035" s="44">
        <f>IFERROR(_xll.qlIndexFixing(ONIndex3M,I3035,TRUE,_xll.ohTrigger(RecalcTrigger,Trigger3M)),NA())</f>
        <v>9.7202282576525079E-3</v>
      </c>
      <c r="P3035" s="44">
        <f>IFERROR(_xll.qlIndexFixing(ONIndex6M,I3035,TRUE,_xll.ohTrigger(RecalcTrigger,Trigger6M)),NA())</f>
        <v>1.0539118833321481E-2</v>
      </c>
      <c r="Q3035" s="183">
        <f>IFERROR(_xll.qlIndexFixing(ONIndex1Y,I3035,TRUE,_xll.ohTrigger(RecalcTrigger,Trigger1Y)),NA())</f>
        <v>1.0055256407595081E-2</v>
      </c>
    </row>
    <row r="3036" spans="2:17" x14ac:dyDescent="0.2">
      <c r="B3036" s="39" t="s">
        <v>42</v>
      </c>
      <c r="D3036" s="42">
        <f>_xll.qlCalendarAdvance(Calendar,$D3035,B3036,"f",FALSE)</f>
        <v>60805</v>
      </c>
      <c r="E3036" s="177">
        <f>_xll.qlInterestRateIndexValueDate(IndexON,D3036)</f>
        <v>60805</v>
      </c>
      <c r="F3036" s="193">
        <f>IFERROR(_xll.qlIndexFixing(IndexON,D3036,TRUE,_xll.ohTrigger(RecalcTrigger,TriggerON)),NA())</f>
        <v>1.070196529795453E-2</v>
      </c>
      <c r="H3036" s="42">
        <f>_xll.qlCalendarAdvance(Calendar,$H3035,B3036,"f",FALSE)</f>
        <v>60805</v>
      </c>
      <c r="I3036" s="177">
        <f>_xll.qlInterestRateIndexValueDate(Index1M,$H3036)</f>
        <v>60807</v>
      </c>
      <c r="J3036" s="182">
        <f>IFERROR(_xll.qlIndexFixing(Index1M,$H3036,TRUE,_xll.ohTrigger(RecalcTrigger,Trigger1M)),NA())</f>
        <v>9.7858142683424076E-3</v>
      </c>
      <c r="K3036" s="44">
        <f>IFERROR(_xll.qlIndexFixing(Index3M,H3036,TRUE,_xll.ohTrigger(RecalcTrigger,Trigger3M)),NA())</f>
        <v>9.7756934298233039E-3</v>
      </c>
      <c r="L3036" s="44">
        <f>IFERROR(_xll.qlIndexFixing(Index6M,$H3036,TRUE,_xll.ohTrigger(RecalcTrigger,Trigger6M)),NA())</f>
        <v>1.0590041597354098E-2</v>
      </c>
      <c r="M3036" s="183">
        <f>IFERROR(_xll.qlIndexFixing(Index1Y,$H3036,TRUE,_xll.ohTrigger(RecalcTrigger,Trigger1Y)),NA())</f>
        <v>1.0273264550173742E-2</v>
      </c>
      <c r="N3036" s="182">
        <f>IFERROR(_xll.qlIndexFixing(ONIndex1M,I3036,TRUE,_xll.ohTrigger(RecalcTrigger,Trigger1M)),NA())</f>
        <v>9.7734897130585807E-3</v>
      </c>
      <c r="O3036" s="44">
        <f>IFERROR(_xll.qlIndexFixing(ONIndex3M,I3036,TRUE,_xll.ohTrigger(RecalcTrigger,Trigger3M)),NA())</f>
        <v>9.7265204285168494E-3</v>
      </c>
      <c r="P3036" s="44">
        <f>IFERROR(_xll.qlIndexFixing(ONIndex6M,I3036,TRUE,_xll.ohTrigger(RecalcTrigger,Trigger6M)),NA())</f>
        <v>1.0540809512198379E-2</v>
      </c>
      <c r="Q3036" s="183">
        <f>IFERROR(_xll.qlIndexFixing(ONIndex1Y,I3036,TRUE,_xll.ohTrigger(RecalcTrigger,Trigger1Y)),NA())</f>
        <v>1.0061626412438684E-2</v>
      </c>
    </row>
    <row r="3037" spans="2:17" x14ac:dyDescent="0.2">
      <c r="B3037" s="39" t="s">
        <v>42</v>
      </c>
      <c r="D3037" s="42">
        <f>_xll.qlCalendarAdvance(Calendar,$D3036,B3037,"f",FALSE)</f>
        <v>60812</v>
      </c>
      <c r="E3037" s="177">
        <f>_xll.qlInterestRateIndexValueDate(IndexON,D3037)</f>
        <v>60812</v>
      </c>
      <c r="F3037" s="193">
        <f>IFERROR(_xll.qlIndexFixing(IndexON,D3037,TRUE,_xll.ohTrigger(RecalcTrigger,TriggerON)),NA())</f>
        <v>1.0701965298034466E-2</v>
      </c>
      <c r="H3037" s="42">
        <f>_xll.qlCalendarAdvance(Calendar,$H3036,B3037,"f",FALSE)</f>
        <v>60812</v>
      </c>
      <c r="I3037" s="177">
        <f>_xll.qlInterestRateIndexValueDate(Index1M,$H3037)</f>
        <v>60814</v>
      </c>
      <c r="J3037" s="182">
        <f>IFERROR(_xll.qlIndexFixing(Index1M,$H3037,TRUE,_xll.ohTrigger(RecalcTrigger,Trigger1M)),NA())</f>
        <v>9.7908078789898934E-3</v>
      </c>
      <c r="K3037" s="44">
        <f>IFERROR(_xll.qlIndexFixing(Index3M,H3037,TRUE,_xll.ohTrigger(RecalcTrigger,Trigger3M)),NA())</f>
        <v>9.7819536486987643E-3</v>
      </c>
      <c r="L3037" s="44">
        <f>IFERROR(_xll.qlIndexFixing(Index6M,$H3037,TRUE,_xll.ohTrigger(RecalcTrigger,Trigger6M)),NA())</f>
        <v>1.0592567527354737E-2</v>
      </c>
      <c r="M3037" s="183">
        <f>IFERROR(_xll.qlIndexFixing(Index1Y,$H3037,TRUE,_xll.ohTrigger(RecalcTrigger,Trigger1Y)),NA())</f>
        <v>1.0279499737589766E-2</v>
      </c>
      <c r="N3037" s="182">
        <f>IFERROR(_xll.qlIndexFixing(ONIndex1M,I3037,TRUE,_xll.ohTrigger(RecalcTrigger,Trigger1M)),NA())</f>
        <v>9.7784878583162538E-3</v>
      </c>
      <c r="O3037" s="44">
        <f>IFERROR(_xll.qlIndexFixing(ONIndex3M,I3037,TRUE,_xll.ohTrigger(RecalcTrigger,Trigger3M)),NA())</f>
        <v>9.7328058555756769E-3</v>
      </c>
      <c r="P3037" s="44">
        <f>IFERROR(_xll.qlIndexFixing(ONIndex6M,I3037,TRUE,_xll.ohTrigger(RecalcTrigger,Trigger6M)),NA())</f>
        <v>1.0542499970052077E-2</v>
      </c>
      <c r="Q3037" s="183">
        <f>IFERROR(_xll.qlIndexFixing(ONIndex1Y,I3037,TRUE,_xll.ohTrigger(RecalcTrigger,Trigger1Y)),NA())</f>
        <v>1.0067989318160997E-2</v>
      </c>
    </row>
    <row r="3038" spans="2:17" x14ac:dyDescent="0.2">
      <c r="B3038" s="39" t="s">
        <v>42</v>
      </c>
      <c r="D3038" s="42">
        <f>_xll.qlCalendarAdvance(Calendar,$D3037,B3038,"f",FALSE)</f>
        <v>60819</v>
      </c>
      <c r="E3038" s="177">
        <f>_xll.qlInterestRateIndexValueDate(IndexON,D3038)</f>
        <v>60819</v>
      </c>
      <c r="F3038" s="193">
        <f>IFERROR(_xll.qlIndexFixing(IndexON,D3038,TRUE,_xll.ohTrigger(RecalcTrigger,TriggerON)),NA())</f>
        <v>1.0701965298034466E-2</v>
      </c>
      <c r="H3038" s="42">
        <f>_xll.qlCalendarAdvance(Calendar,$H3037,B3038,"f",FALSE)</f>
        <v>60819</v>
      </c>
      <c r="I3038" s="177">
        <f>_xll.qlInterestRateIndexValueDate(Index1M,$H3038)</f>
        <v>60821</v>
      </c>
      <c r="J3038" s="182">
        <f>IFERROR(_xll.qlIndexFixing(Index1M,$H3038,TRUE,_xll.ohTrigger(RecalcTrigger,Trigger1M)),NA())</f>
        <v>9.7957961525241277E-3</v>
      </c>
      <c r="K3038" s="44">
        <f>IFERROR(_xll.qlIndexFixing(Index3M,H3038,TRUE,_xll.ohTrigger(RecalcTrigger,Trigger3M)),NA())</f>
        <v>9.7882069508331334E-3</v>
      </c>
      <c r="L3038" s="44">
        <f>IFERROR(_xll.qlIndexFixing(Index6M,$H3038,TRUE,_xll.ohTrigger(RecalcTrigger,Trigger6M)),NA())</f>
        <v>1.0594263456177489E-2</v>
      </c>
      <c r="M3038" s="183">
        <f>IFERROR(_xll.qlIndexFixing(Index1Y,$H3038,TRUE,_xll.ohTrigger(RecalcTrigger,Trigger1Y)),NA())</f>
        <v>1.0285727118273436E-2</v>
      </c>
      <c r="N3038" s="182">
        <f>IFERROR(_xll.qlIndexFixing(ONIndex1M,I3038,TRUE,_xll.ohTrigger(RecalcTrigger,Trigger1M)),NA())</f>
        <v>9.7834806993368773E-3</v>
      </c>
      <c r="O3038" s="44">
        <f>IFERROR(_xll.qlIndexFixing(ONIndex3M,I3038,TRUE,_xll.ohTrigger(RecalcTrigger,Trigger3M)),NA())</f>
        <v>9.7390845150879812E-3</v>
      </c>
      <c r="P3038" s="44">
        <f>IFERROR(_xll.qlIndexFixing(ONIndex6M,I3038,TRUE,_xll.ohTrigger(RecalcTrigger,Trigger6M)),NA())</f>
        <v>1.0544190201366987E-2</v>
      </c>
      <c r="Q3038" s="183">
        <f>IFERROR(_xll.qlIndexFixing(ONIndex1Y,I3038,TRUE,_xll.ohTrigger(RecalcTrigger,Trigger1Y)),NA())</f>
        <v>1.0074345099662096E-2</v>
      </c>
    </row>
    <row r="3039" spans="2:17" x14ac:dyDescent="0.2">
      <c r="B3039" s="39" t="s">
        <v>42</v>
      </c>
      <c r="D3039" s="42">
        <f>_xll.qlCalendarAdvance(Calendar,$D3038,B3039,"f",FALSE)</f>
        <v>60826</v>
      </c>
      <c r="E3039" s="177">
        <f>_xll.qlInterestRateIndexValueDate(IndexON,D3039)</f>
        <v>60826</v>
      </c>
      <c r="F3039" s="193">
        <f>IFERROR(_xll.qlIndexFixing(IndexON,D3039,TRUE,_xll.ohTrigger(RecalcTrigger,TriggerON)),NA())</f>
        <v>1.0701965298034466E-2</v>
      </c>
      <c r="H3039" s="42">
        <f>_xll.qlCalendarAdvance(Calendar,$H3038,B3039,"f",FALSE)</f>
        <v>60826</v>
      </c>
      <c r="I3039" s="177">
        <f>_xll.qlInterestRateIndexValueDate(Index1M,$H3039)</f>
        <v>60828</v>
      </c>
      <c r="J3039" s="182">
        <f>IFERROR(_xll.qlIndexFixing(Index1M,$H3039,TRUE,_xll.ohTrigger(RecalcTrigger,Trigger1M)),NA())</f>
        <v>9.8007790701626352E-3</v>
      </c>
      <c r="K3039" s="44">
        <f>IFERROR(_xll.qlIndexFixing(Index3M,H3039,TRUE,_xll.ohTrigger(RecalcTrigger,Trigger3M)),NA())</f>
        <v>9.7944533121995404E-3</v>
      </c>
      <c r="L3039" s="44">
        <f>IFERROR(_xll.qlIndexFixing(Index6M,$H3039,TRUE,_xll.ohTrigger(RecalcTrigger,Trigger6M)),NA())</f>
        <v>1.0595959085007522E-2</v>
      </c>
      <c r="M3039" s="183">
        <f>IFERROR(_xll.qlIndexFixing(Index1Y,$H3039,TRUE,_xll.ohTrigger(RecalcTrigger,Trigger1Y)),NA())</f>
        <v>1.0291946666621995E-2</v>
      </c>
      <c r="N3039" s="182">
        <f>IFERROR(_xll.qlIndexFixing(ONIndex1M,I3039,TRUE,_xll.ohTrigger(RecalcTrigger,Trigger1M)),NA())</f>
        <v>9.7884682177351579E-3</v>
      </c>
      <c r="O3039" s="44">
        <f>IFERROR(_xll.qlIndexFixing(ONIndex3M,I3039,TRUE,_xll.ohTrigger(RecalcTrigger,Trigger3M)),NA())</f>
        <v>9.745356382993009E-3</v>
      </c>
      <c r="P3039" s="44">
        <f>IFERROR(_xll.qlIndexFixing(ONIndex6M,I3039,TRUE,_xll.ohTrigger(RecalcTrigger,Trigger6M)),NA())</f>
        <v>1.0545880201027202E-2</v>
      </c>
      <c r="Q3039" s="183">
        <f>IFERROR(_xll.qlIndexFixing(ONIndex1Y,I3039,TRUE,_xll.ohTrigger(RecalcTrigger,Trigger1Y)),NA())</f>
        <v>1.0080693731762125E-2</v>
      </c>
    </row>
    <row r="3040" spans="2:17" x14ac:dyDescent="0.2">
      <c r="B3040" s="39" t="s">
        <v>42</v>
      </c>
      <c r="D3040" s="42">
        <f>_xll.qlCalendarAdvance(Calendar,$D3039,B3040,"f",FALSE)</f>
        <v>60833</v>
      </c>
      <c r="E3040" s="177">
        <f>_xll.qlInterestRateIndexValueDate(IndexON,D3040)</f>
        <v>60833</v>
      </c>
      <c r="F3040" s="193">
        <f>IFERROR(_xll.qlIndexFixing(IndexON,D3040,TRUE,_xll.ohTrigger(RecalcTrigger,TriggerON)),NA())</f>
        <v>1.070196529795453E-2</v>
      </c>
      <c r="H3040" s="42">
        <f>_xll.qlCalendarAdvance(Calendar,$H3039,B3040,"f",FALSE)</f>
        <v>60833</v>
      </c>
      <c r="I3040" s="177">
        <f>_xll.qlInterestRateIndexValueDate(Index1M,$H3040)</f>
        <v>60835</v>
      </c>
      <c r="J3040" s="182">
        <f>IFERROR(_xll.qlIndexFixing(Index1M,$H3040,TRUE,_xll.ohTrigger(RecalcTrigger,Trigger1M)),NA())</f>
        <v>9.8057566131329321E-3</v>
      </c>
      <c r="K3040" s="44">
        <f>IFERROR(_xll.qlIndexFixing(Index3M,H3040,TRUE,_xll.ohTrigger(RecalcTrigger,Trigger3M)),NA())</f>
        <v>9.8006927087754634E-3</v>
      </c>
      <c r="L3040" s="44">
        <f>IFERROR(_xll.qlIndexFixing(Index6M,$H3040,TRUE,_xll.ohTrigger(RecalcTrigger,Trigger6M)),NA())</f>
        <v>1.0597654408432822E-2</v>
      </c>
      <c r="M3040" s="183">
        <f>IFERROR(_xll.qlIndexFixing(Index1Y,$H3040,TRUE,_xll.ohTrigger(RecalcTrigger,Trigger1Y)),NA())</f>
        <v>1.0298158357032693E-2</v>
      </c>
      <c r="N3040" s="182">
        <f>IFERROR(_xll.qlIndexFixing(ONIndex1M,I3040,TRUE,_xll.ohTrigger(RecalcTrigger,Trigger1M)),NA())</f>
        <v>9.7934503946461859E-3</v>
      </c>
      <c r="O3040" s="44">
        <f>IFERROR(_xll.qlIndexFixing(ONIndex3M,I3040,TRUE,_xll.ohTrigger(RecalcTrigger,Trigger3M)),NA())</f>
        <v>9.751621435469815E-3</v>
      </c>
      <c r="P3040" s="44">
        <f>IFERROR(_xll.qlIndexFixing(ONIndex6M,I3040,TRUE,_xll.ohTrigger(RecalcTrigger,Trigger6M)),NA())</f>
        <v>1.0547569963357262E-2</v>
      </c>
      <c r="Q3040" s="183">
        <f>IFERROR(_xll.qlIndexFixing(ONIndex1Y,I3040,TRUE,_xll.ohTrigger(RecalcTrigger,Trigger1Y)),NA())</f>
        <v>1.0087035189281224E-2</v>
      </c>
    </row>
    <row r="3041" spans="2:17" x14ac:dyDescent="0.2">
      <c r="B3041" s="39" t="s">
        <v>42</v>
      </c>
      <c r="D3041" s="42">
        <f>_xll.qlCalendarAdvance(Calendar,$D3040,B3041,"f",FALSE)</f>
        <v>60840</v>
      </c>
      <c r="E3041" s="177">
        <f>_xll.qlInterestRateIndexValueDate(IndexON,D3041)</f>
        <v>60840</v>
      </c>
      <c r="F3041" s="193">
        <f>IFERROR(_xll.qlIndexFixing(IndexON,D3041,TRUE,_xll.ohTrigger(RecalcTrigger,TriggerON)),NA())</f>
        <v>1.070196529795453E-2</v>
      </c>
      <c r="H3041" s="42">
        <f>_xll.qlCalendarAdvance(Calendar,$H3040,B3041,"f",FALSE)</f>
        <v>60840</v>
      </c>
      <c r="I3041" s="177">
        <f>_xll.qlInterestRateIndexValueDate(Index1M,$H3041)</f>
        <v>60842</v>
      </c>
      <c r="J3041" s="182">
        <f>IFERROR(_xll.qlIndexFixing(Index1M,$H3041,TRUE,_xll.ohTrigger(RecalcTrigger,Trigger1M)),NA())</f>
        <v>9.810728762650045E-3</v>
      </c>
      <c r="K3041" s="44">
        <f>IFERROR(_xll.qlIndexFixing(Index3M,H3041,TRUE,_xll.ohTrigger(RecalcTrigger,Trigger3M)),NA())</f>
        <v>9.8069251165331679E-3</v>
      </c>
      <c r="L3041" s="44">
        <f>IFERROR(_xll.qlIndexFixing(Index6M,$H3041,TRUE,_xll.ohTrigger(RecalcTrigger,Trigger6M)),NA())</f>
        <v>1.0599349421039224E-2</v>
      </c>
      <c r="M3041" s="183">
        <f>IFERROR(_xll.qlIndexFixing(Index1Y,$H3041,TRUE,_xll.ohTrigger(RecalcTrigger,Trigger1Y)),NA())</f>
        <v>1.0304362163901681E-2</v>
      </c>
      <c r="N3041" s="182">
        <f>IFERROR(_xll.qlIndexFixing(ONIndex1M,I3041,TRUE,_xll.ohTrigger(RecalcTrigger,Trigger1M)),NA())</f>
        <v>9.7984272114448601E-3</v>
      </c>
      <c r="O3041" s="44">
        <f>IFERROR(_xll.qlIndexFixing(ONIndex3M,I3041,TRUE,_xll.ohTrigger(RecalcTrigger,Trigger3M)),NA())</f>
        <v>9.7578796483777097E-3</v>
      </c>
      <c r="P3041" s="44">
        <f>IFERROR(_xll.qlIndexFixing(ONIndex6M,I3041,TRUE,_xll.ohTrigger(RecalcTrigger,Trigger6M)),NA())</f>
        <v>1.0549259483321194E-2</v>
      </c>
      <c r="Q3041" s="183">
        <f>IFERROR(_xll.qlIndexFixing(ONIndex1Y,I3041,TRUE,_xll.ohTrigger(RecalcTrigger,Trigger1Y)),NA())</f>
        <v>1.0093369446879663E-2</v>
      </c>
    </row>
    <row r="3042" spans="2:17" x14ac:dyDescent="0.2">
      <c r="B3042" s="39" t="s">
        <v>42</v>
      </c>
      <c r="D3042" s="42">
        <f>_xll.qlCalendarAdvance(Calendar,$D3041,B3042,"f",FALSE)</f>
        <v>60847</v>
      </c>
      <c r="E3042" s="177">
        <f>_xll.qlInterestRateIndexValueDate(IndexON,D3042)</f>
        <v>60847</v>
      </c>
      <c r="F3042" s="193">
        <f>IFERROR(_xll.qlIndexFixing(IndexON,D3042,TRUE,_xll.ohTrigger(RecalcTrigger,TriggerON)),NA())</f>
        <v>1.0701965298034466E-2</v>
      </c>
      <c r="H3042" s="42">
        <f>_xll.qlCalendarAdvance(Calendar,$H3041,B3042,"f",FALSE)</f>
        <v>60847</v>
      </c>
      <c r="I3042" s="177">
        <f>_xll.qlInterestRateIndexValueDate(Index1M,$H3042)</f>
        <v>60849</v>
      </c>
      <c r="J3042" s="182">
        <f>IFERROR(_xll.qlIndexFixing(Index1M,$H3042,TRUE,_xll.ohTrigger(RecalcTrigger,Trigger1M)),NA())</f>
        <v>9.8156954999364943E-3</v>
      </c>
      <c r="K3042" s="44">
        <f>IFERROR(_xll.qlIndexFixing(Index3M,H3042,TRUE,_xll.ohTrigger(RecalcTrigger,Trigger3M)),NA())</f>
        <v>9.8131505114501302E-3</v>
      </c>
      <c r="L3042" s="44">
        <f>IFERROR(_xll.qlIndexFixing(Index6M,$H3042,TRUE,_xll.ohTrigger(RecalcTrigger,Trigger6M)),NA())</f>
        <v>1.0601044117413853E-2</v>
      </c>
      <c r="M3042" s="183">
        <f>IFERROR(_xll.qlIndexFixing(Index1Y,$H3042,TRUE,_xll.ohTrigger(RecalcTrigger,Trigger1Y)),NA())</f>
        <v>1.0310558061625549E-2</v>
      </c>
      <c r="N3042" s="182">
        <f>IFERROR(_xll.qlIndexFixing(ONIndex1M,I3042,TRUE,_xll.ohTrigger(RecalcTrigger,Trigger1M)),NA())</f>
        <v>9.8033986492662706E-3</v>
      </c>
      <c r="O3042" s="44">
        <f>IFERROR(_xll.qlIndexFixing(ONIndex3M,I3042,TRUE,_xll.ohTrigger(RecalcTrigger,Trigger3M)),NA())</f>
        <v>9.7641309979756841E-3</v>
      </c>
      <c r="P3042" s="44">
        <f>IFERROR(_xll.qlIndexFixing(ONIndex6M,I3042,TRUE,_xll.ohTrigger(RecalcTrigger,Trigger6M)),NA())</f>
        <v>1.0550948755243539E-2</v>
      </c>
      <c r="Q3042" s="183">
        <f>IFERROR(_xll.qlIndexFixing(ONIndex1Y,I3042,TRUE,_xll.ohTrigger(RecalcTrigger,Trigger1Y)),NA())</f>
        <v>1.0099696479537457E-2</v>
      </c>
    </row>
    <row r="3043" spans="2:17" x14ac:dyDescent="0.2">
      <c r="B3043" s="39" t="s">
        <v>42</v>
      </c>
      <c r="D3043" s="42">
        <f>_xll.qlCalendarAdvance(Calendar,$D3042,B3043,"f",FALSE)</f>
        <v>60854</v>
      </c>
      <c r="E3043" s="177">
        <f>_xll.qlInterestRateIndexValueDate(IndexON,D3043)</f>
        <v>60854</v>
      </c>
      <c r="F3043" s="193">
        <f>IFERROR(_xll.qlIndexFixing(IndexON,D3043,TRUE,_xll.ohTrigger(RecalcTrigger,TriggerON)),NA())</f>
        <v>1.0701965298034466E-2</v>
      </c>
      <c r="H3043" s="42">
        <f>_xll.qlCalendarAdvance(Calendar,$H3042,B3043,"f",FALSE)</f>
        <v>60854</v>
      </c>
      <c r="I3043" s="177">
        <f>_xll.qlInterestRateIndexValueDate(Index1M,$H3043)</f>
        <v>60856</v>
      </c>
      <c r="J3043" s="182">
        <f>IFERROR(_xll.qlIndexFixing(Index1M,$H3043,TRUE,_xll.ohTrigger(RecalcTrigger,Trigger1M)),NA())</f>
        <v>9.8206568062098043E-3</v>
      </c>
      <c r="K3043" s="44">
        <f>IFERROR(_xll.qlIndexFixing(Index3M,H3043,TRUE,_xll.ohTrigger(RecalcTrigger,Trigger3M)),NA())</f>
        <v>9.8193688695003487E-3</v>
      </c>
      <c r="L3043" s="44">
        <f>IFERROR(_xll.qlIndexFixing(Index6M,$H3043,TRUE,_xll.ohTrigger(RecalcTrigger,Trigger6M)),NA())</f>
        <v>1.0602738492143408E-2</v>
      </c>
      <c r="M3043" s="183">
        <f>IFERROR(_xll.qlIndexFixing(Index1Y,$H3043,TRUE,_xll.ohTrigger(RecalcTrigger,Trigger1Y)),NA())</f>
        <v>1.0316746024599793E-2</v>
      </c>
      <c r="N3043" s="182">
        <f>IFERROR(_xll.qlIndexFixing(ONIndex1M,I3043,TRUE,_xll.ohTrigger(RecalcTrigger,Trigger1M)),NA())</f>
        <v>9.8083646893254439E-3</v>
      </c>
      <c r="O3043" s="44">
        <f>IFERROR(_xll.qlIndexFixing(ONIndex3M,I3043,TRUE,_xll.ohTrigger(RecalcTrigger,Trigger3M)),NA())</f>
        <v>9.7703754602829207E-3</v>
      </c>
      <c r="P3043" s="44">
        <f>IFERROR(_xll.qlIndexFixing(ONIndex6M,I3043,TRUE,_xll.ohTrigger(RecalcTrigger,Trigger6M)),NA())</f>
        <v>1.0552637774168261E-2</v>
      </c>
      <c r="Q3043" s="183">
        <f>IFERROR(_xll.qlIndexFixing(ONIndex1Y,I3043,TRUE,_xll.ohTrigger(RecalcTrigger,Trigger1Y)),NA())</f>
        <v>1.0106016261914874E-2</v>
      </c>
    </row>
    <row r="3044" spans="2:17" x14ac:dyDescent="0.2">
      <c r="B3044" s="39" t="s">
        <v>42</v>
      </c>
      <c r="D3044" s="42">
        <f>_xll.qlCalendarAdvance(Calendar,$D3043,B3044,"f",FALSE)</f>
        <v>60861</v>
      </c>
      <c r="E3044" s="177">
        <f>_xll.qlInterestRateIndexValueDate(IndexON,D3044)</f>
        <v>60861</v>
      </c>
      <c r="F3044" s="193">
        <f>IFERROR(_xll.qlIndexFixing(IndexON,D3044,TRUE,_xll.ohTrigger(RecalcTrigger,TriggerON)),NA())</f>
        <v>1.070196529795453E-2</v>
      </c>
      <c r="H3044" s="42">
        <f>_xll.qlCalendarAdvance(Calendar,$H3043,B3044,"f",FALSE)</f>
        <v>60861</v>
      </c>
      <c r="I3044" s="177">
        <f>_xll.qlInterestRateIndexValueDate(Index1M,$H3044)</f>
        <v>60863</v>
      </c>
      <c r="J3044" s="182">
        <f>IFERROR(_xll.qlIndexFixing(Index1M,$H3044,TRUE,_xll.ohTrigger(RecalcTrigger,Trigger1M)),NA())</f>
        <v>9.8256126626949936E-3</v>
      </c>
      <c r="K3044" s="44">
        <f>IFERROR(_xll.qlIndexFixing(Index3M,H3044,TRUE,_xll.ohTrigger(RecalcTrigger,Trigger3M)),NA())</f>
        <v>9.8255801666586977E-3</v>
      </c>
      <c r="L3044" s="44">
        <f>IFERROR(_xll.qlIndexFixing(Index6M,$H3044,TRUE,_xll.ohTrigger(RecalcTrigger,Trigger6M)),NA())</f>
        <v>1.0604432539814581E-2</v>
      </c>
      <c r="M3044" s="183">
        <f>IFERROR(_xll.qlIndexFixing(Index1Y,$H3044,TRUE,_xll.ohTrigger(RecalcTrigger,Trigger1Y)),NA())</f>
        <v>1.0322926027220127E-2</v>
      </c>
      <c r="N3044" s="182">
        <f>IFERROR(_xll.qlIndexFixing(ONIndex1M,I3044,TRUE,_xll.ohTrigger(RecalcTrigger,Trigger1M)),NA())</f>
        <v>9.8133253129173426E-3</v>
      </c>
      <c r="O3044" s="44">
        <f>IFERROR(_xll.qlIndexFixing(ONIndex3M,I3044,TRUE,_xll.ohTrigger(RecalcTrigger,Trigger3M)),NA())</f>
        <v>9.7766130113186023E-3</v>
      </c>
      <c r="P3044" s="44">
        <f>IFERROR(_xll.qlIndexFixing(ONIndex6M,I3044,TRUE,_xll.ohTrigger(RecalcTrigger,Trigger6M)),NA())</f>
        <v>1.055432653402022E-2</v>
      </c>
      <c r="Q3044" s="183">
        <f>IFERROR(_xll.qlIndexFixing(ONIndex1Y,I3044,TRUE,_xll.ohTrigger(RecalcTrigger,Trigger1Y)),NA())</f>
        <v>1.0112328768911993E-2</v>
      </c>
    </row>
    <row r="3045" spans="2:17" x14ac:dyDescent="0.2">
      <c r="B3045" s="39" t="s">
        <v>42</v>
      </c>
      <c r="D3045" s="42">
        <f>_xll.qlCalendarAdvance(Calendar,$D3044,B3045,"f",FALSE)</f>
        <v>60868</v>
      </c>
      <c r="E3045" s="177">
        <f>_xll.qlInterestRateIndexValueDate(IndexON,D3045)</f>
        <v>60868</v>
      </c>
      <c r="F3045" s="193">
        <f>IFERROR(_xll.qlIndexFixing(IndexON,D3045,TRUE,_xll.ohTrigger(RecalcTrigger,TriggerON)),NA())</f>
        <v>1.0701965298034466E-2</v>
      </c>
      <c r="H3045" s="42">
        <f>_xll.qlCalendarAdvance(Calendar,$H3044,B3045,"f",FALSE)</f>
        <v>60868</v>
      </c>
      <c r="I3045" s="177">
        <f>_xll.qlInterestRateIndexValueDate(Index1M,$H3045)</f>
        <v>60870</v>
      </c>
      <c r="J3045" s="182">
        <f>IFERROR(_xll.qlIndexFixing(Index1M,$H3045,TRUE,_xll.ohTrigger(RecalcTrigger,Trigger1M)),NA())</f>
        <v>9.8305630506120845E-3</v>
      </c>
      <c r="K3045" s="44">
        <f>IFERROR(_xll.qlIndexFixing(Index3M,H3045,TRUE,_xll.ohTrigger(RecalcTrigger,Trigger3M)),NA())</f>
        <v>9.83178437889657E-3</v>
      </c>
      <c r="L3045" s="44">
        <f>IFERROR(_xll.qlIndexFixing(Index6M,$H3045,TRUE,_xll.ohTrigger(RecalcTrigger,Trigger6M)),NA())</f>
        <v>1.0606126255013211E-2</v>
      </c>
      <c r="M3045" s="183">
        <f>IFERROR(_xll.qlIndexFixing(Index1Y,$H3045,TRUE,_xll.ohTrigger(RecalcTrigger,Trigger1Y)),NA())</f>
        <v>1.0329098043881168E-2</v>
      </c>
      <c r="N3045" s="182">
        <f>IFERROR(_xll.qlIndexFixing(ONIndex1M,I3045,TRUE,_xll.ohTrigger(RecalcTrigger,Trigger1M)),NA())</f>
        <v>9.8182805011770569E-3</v>
      </c>
      <c r="O3045" s="44">
        <f>IFERROR(_xll.qlIndexFixing(ONIndex3M,I3045,TRUE,_xll.ohTrigger(RecalcTrigger,Trigger3M)),NA())</f>
        <v>9.7828436271019115E-3</v>
      </c>
      <c r="P3045" s="44">
        <f>IFERROR(_xll.qlIndexFixing(ONIndex6M,I3045,TRUE,_xll.ohTrigger(RecalcTrigger,Trigger6M)),NA())</f>
        <v>1.0556015030003252E-2</v>
      </c>
      <c r="Q3045" s="183">
        <f>IFERROR(_xll.qlIndexFixing(ONIndex1Y,I3045,TRUE,_xll.ohTrigger(RecalcTrigger,Trigger1Y)),NA())</f>
        <v>1.0118633975348956E-2</v>
      </c>
    </row>
    <row r="3046" spans="2:17" x14ac:dyDescent="0.2">
      <c r="B3046" s="39" t="s">
        <v>42</v>
      </c>
      <c r="D3046" s="42">
        <f>_xll.qlCalendarAdvance(Calendar,$D3045,B3046,"f",FALSE)</f>
        <v>60875</v>
      </c>
      <c r="E3046" s="177">
        <f>_xll.qlInterestRateIndexValueDate(IndexON,D3046)</f>
        <v>60875</v>
      </c>
      <c r="F3046" s="193">
        <f>IFERROR(_xll.qlIndexFixing(IndexON,D3046,TRUE,_xll.ohTrigger(RecalcTrigger,TriggerON)),NA())</f>
        <v>1.070196529795453E-2</v>
      </c>
      <c r="H3046" s="42">
        <f>_xll.qlCalendarAdvance(Calendar,$H3045,B3046,"f",FALSE)</f>
        <v>60875</v>
      </c>
      <c r="I3046" s="177">
        <f>_xll.qlInterestRateIndexValueDate(Index1M,$H3046)</f>
        <v>60877</v>
      </c>
      <c r="J3046" s="182">
        <f>IFERROR(_xll.qlIndexFixing(Index1M,$H3046,TRUE,_xll.ohTrigger(RecalcTrigger,Trigger1M)),NA())</f>
        <v>9.8355079511810994E-3</v>
      </c>
      <c r="K3046" s="44">
        <f>IFERROR(_xll.qlIndexFixing(Index3M,H3046,TRUE,_xll.ohTrigger(RecalcTrigger,Trigger3M)),NA())</f>
        <v>9.8374058804063923E-3</v>
      </c>
      <c r="L3046" s="44">
        <f>IFERROR(_xll.qlIndexFixing(Index6M,$H3046,TRUE,_xll.ohTrigger(RecalcTrigger,Trigger6M)),NA())</f>
        <v>1.0606435550053632E-2</v>
      </c>
      <c r="M3046" s="183">
        <f>IFERROR(_xll.qlIndexFixing(Index1Y,$H3046,TRUE,_xll.ohTrigger(RecalcTrigger,Trigger1Y)),NA())</f>
        <v>1.0335262048976881E-2</v>
      </c>
      <c r="N3046" s="182">
        <f>IFERROR(_xll.qlIndexFixing(ONIndex1M,I3046,TRUE,_xll.ohTrigger(RecalcTrigger,Trigger1M)),NA())</f>
        <v>9.8232302354794854E-3</v>
      </c>
      <c r="O3046" s="44">
        <f>IFERROR(_xll.qlIndexFixing(ONIndex3M,I3046,TRUE,_xll.ohTrigger(RecalcTrigger,Trigger3M)),NA())</f>
        <v>9.7890672839717752E-3</v>
      </c>
      <c r="P3046" s="44">
        <f>IFERROR(_xll.qlIndexFixing(ONIndex6M,I3046,TRUE,_xll.ohTrigger(RecalcTrigger,Trigger6M)),NA())</f>
        <v>1.0557703256521833E-2</v>
      </c>
      <c r="Q3046" s="183">
        <f>IFERROR(_xll.qlIndexFixing(ONIndex1Y,I3046,TRUE,_xll.ohTrigger(RecalcTrigger,Trigger1Y)),NA())</f>
        <v>1.0124931855965968E-2</v>
      </c>
    </row>
    <row r="3047" spans="2:17" x14ac:dyDescent="0.2">
      <c r="B3047" s="39" t="s">
        <v>42</v>
      </c>
      <c r="D3047" s="42">
        <f>_xll.qlCalendarAdvance(Calendar,$D3046,B3047,"f",FALSE)</f>
        <v>60882</v>
      </c>
      <c r="E3047" s="177">
        <f>_xll.qlInterestRateIndexValueDate(IndexON,D3047)</f>
        <v>60882</v>
      </c>
      <c r="F3047" s="193">
        <f>IFERROR(_xll.qlIndexFixing(IndexON,D3047,TRUE,_xll.ohTrigger(RecalcTrigger,TriggerON)),NA())</f>
        <v>1.070196529795453E-2</v>
      </c>
      <c r="H3047" s="42">
        <f>_xll.qlCalendarAdvance(Calendar,$H3046,B3047,"f",FALSE)</f>
        <v>60882</v>
      </c>
      <c r="I3047" s="177">
        <f>_xll.qlInterestRateIndexValueDate(Index1M,$H3047)</f>
        <v>60884</v>
      </c>
      <c r="J3047" s="182">
        <f>IFERROR(_xll.qlIndexFixing(Index1M,$H3047,TRUE,_xll.ohTrigger(RecalcTrigger,Trigger1M)),NA())</f>
        <v>9.8404473456220609E-3</v>
      </c>
      <c r="K3047" s="44">
        <f>IFERROR(_xll.qlIndexFixing(Index3M,H3047,TRUE,_xll.ohTrigger(RecalcTrigger,Trigger3M)),NA())</f>
        <v>9.8435961957594551E-3</v>
      </c>
      <c r="L3047" s="44">
        <f>IFERROR(_xll.qlIndexFixing(Index6M,$H3047,TRUE,_xll.ohTrigger(RecalcTrigger,Trigger6M)),NA())</f>
        <v>1.0608128466981601E-2</v>
      </c>
      <c r="M3047" s="183">
        <f>IFERROR(_xll.qlIndexFixing(Index1Y,$H3047,TRUE,_xll.ohTrigger(RecalcTrigger,Trigger1Y)),NA())</f>
        <v>1.0341418016901886E-2</v>
      </c>
      <c r="N3047" s="182">
        <f>IFERROR(_xll.qlIndexFixing(ONIndex1M,I3047,TRUE,_xll.ohTrigger(RecalcTrigger,Trigger1M)),NA())</f>
        <v>9.8281744971195906E-3</v>
      </c>
      <c r="O3047" s="44">
        <f>IFERROR(_xll.qlIndexFixing(ONIndex3M,I3047,TRUE,_xll.ohTrigger(RecalcTrigger,Trigger3M)),NA())</f>
        <v>9.7952839577075679E-3</v>
      </c>
      <c r="P3047" s="44">
        <f>IFERROR(_xll.qlIndexFixing(ONIndex6M,I3047,TRUE,_xll.ohTrigger(RecalcTrigger,Trigger6M)),NA())</f>
        <v>1.0559391208140312E-2</v>
      </c>
      <c r="Q3047" s="183">
        <f>IFERROR(_xll.qlIndexFixing(ONIndex1Y,I3047,TRUE,_xll.ohTrigger(RecalcTrigger,Trigger1Y)),NA())</f>
        <v>1.0131222385663108E-2</v>
      </c>
    </row>
    <row r="3048" spans="2:17" x14ac:dyDescent="0.2">
      <c r="B3048" s="39" t="s">
        <v>42</v>
      </c>
      <c r="D3048" s="42">
        <f>_xll.qlCalendarAdvance(Calendar,$D3047,B3048,"f",FALSE)</f>
        <v>60889</v>
      </c>
      <c r="E3048" s="177">
        <f>_xll.qlInterestRateIndexValueDate(IndexON,D3048)</f>
        <v>60889</v>
      </c>
      <c r="F3048" s="193">
        <f>IFERROR(_xll.qlIndexFixing(IndexON,D3048,TRUE,_xll.ohTrigger(RecalcTrigger,TriggerON)),NA())</f>
        <v>1.070196529795453E-2</v>
      </c>
      <c r="H3048" s="42">
        <f>_xll.qlCalendarAdvance(Calendar,$H3047,B3048,"f",FALSE)</f>
        <v>60889</v>
      </c>
      <c r="I3048" s="177">
        <f>_xll.qlInterestRateIndexValueDate(Index1M,$H3048)</f>
        <v>60891</v>
      </c>
      <c r="J3048" s="182">
        <f>IFERROR(_xll.qlIndexFixing(Index1M,$H3048,TRUE,_xll.ohTrigger(RecalcTrigger,Trigger1M)),NA())</f>
        <v>9.8453812151599873E-3</v>
      </c>
      <c r="K3048" s="44">
        <f>IFERROR(_xll.qlIndexFixing(Index3M,H3048,TRUE,_xll.ohTrigger(RecalcTrigger,Trigger3M)),NA())</f>
        <v>9.8497793559253061E-3</v>
      </c>
      <c r="L3048" s="44">
        <f>IFERROR(_xll.qlIndexFixing(Index6M,$H3048,TRUE,_xll.ohTrigger(RecalcTrigger,Trigger6M)),NA())</f>
        <v>1.0609821037142534E-2</v>
      </c>
      <c r="M3048" s="183">
        <f>IFERROR(_xll.qlIndexFixing(Index1Y,$H3048,TRUE,_xll.ohTrigger(RecalcTrigger,Trigger1Y)),NA())</f>
        <v>1.0347565922049485E-2</v>
      </c>
      <c r="N3048" s="182">
        <f>IFERROR(_xll.qlIndexFixing(ONIndex1M,I3048,TRUE,_xll.ohTrigger(RecalcTrigger,Trigger1M)),NA())</f>
        <v>9.8331132671525268E-3</v>
      </c>
      <c r="O3048" s="44">
        <f>IFERROR(_xll.qlIndexFixing(ONIndex3M,I3048,TRUE,_xll.ohTrigger(RecalcTrigger,Trigger3M)),NA())</f>
        <v>9.8014936244084083E-3</v>
      </c>
      <c r="P3048" s="44">
        <f>IFERROR(_xll.qlIndexFixing(ONIndex6M,I3048,TRUE,_xll.ohTrigger(RecalcTrigger,Trigger6M)),NA())</f>
        <v>1.0561078879662844E-2</v>
      </c>
      <c r="Q3048" s="183">
        <f>IFERROR(_xll.qlIndexFixing(ONIndex1Y,I3048,TRUE,_xll.ohTrigger(RecalcTrigger,Trigger1Y)),NA())</f>
        <v>1.0137505539100644E-2</v>
      </c>
    </row>
    <row r="3049" spans="2:17" x14ac:dyDescent="0.2">
      <c r="B3049" s="39" t="s">
        <v>42</v>
      </c>
      <c r="D3049" s="42">
        <f>_xll.qlCalendarAdvance(Calendar,$D3048,B3049,"f",FALSE)</f>
        <v>60896</v>
      </c>
      <c r="E3049" s="177">
        <f>_xll.qlInterestRateIndexValueDate(IndexON,D3049)</f>
        <v>60896</v>
      </c>
      <c r="F3049" s="193">
        <f>IFERROR(_xll.qlIndexFixing(IndexON,D3049,TRUE,_xll.ohTrigger(RecalcTrigger,TriggerON)),NA())</f>
        <v>1.070196529795453E-2</v>
      </c>
      <c r="H3049" s="42">
        <f>_xll.qlCalendarAdvance(Calendar,$H3048,B3049,"f",FALSE)</f>
        <v>60896</v>
      </c>
      <c r="I3049" s="177">
        <f>_xll.qlInterestRateIndexValueDate(Index1M,$H3049)</f>
        <v>60898</v>
      </c>
      <c r="J3049" s="182">
        <f>IFERROR(_xll.qlIndexFixing(Index1M,$H3049,TRUE,_xll.ohTrigger(RecalcTrigger,Trigger1M)),NA())</f>
        <v>9.8503095410074071E-3</v>
      </c>
      <c r="K3049" s="44">
        <f>IFERROR(_xll.qlIndexFixing(Index3M,H3049,TRUE,_xll.ohTrigger(RecalcTrigger,Trigger3M)),NA())</f>
        <v>9.8559553368765731E-3</v>
      </c>
      <c r="L3049" s="44">
        <f>IFERROR(_xll.qlIndexFixing(Index6M,$H3049,TRUE,_xll.ohTrigger(RecalcTrigger,Trigger6M)),NA())</f>
        <v>1.0611513255123745E-2</v>
      </c>
      <c r="M3049" s="183">
        <f>IFERROR(_xll.qlIndexFixing(Index1Y,$H3049,TRUE,_xll.ohTrigger(RecalcTrigger,Trigger1Y)),NA())</f>
        <v>1.0353705738812327E-2</v>
      </c>
      <c r="N3049" s="182">
        <f>IFERROR(_xll.qlIndexFixing(ONIndex1M,I3049,TRUE,_xll.ohTrigger(RecalcTrigger,Trigger1M)),NA())</f>
        <v>9.8380465269531925E-3</v>
      </c>
      <c r="O3049" s="44">
        <f>IFERROR(_xll.qlIndexFixing(ONIndex3M,I3049,TRUE,_xll.ohTrigger(RecalcTrigger,Trigger3M)),NA())</f>
        <v>9.8076962603332873E-3</v>
      </c>
      <c r="P3049" s="44">
        <f>IFERROR(_xll.qlIndexFixing(ONIndex6M,I3049,TRUE,_xll.ohTrigger(RecalcTrigger,Trigger6M)),NA())</f>
        <v>1.056276626541397E-2</v>
      </c>
      <c r="Q3049" s="183">
        <f>IFERROR(_xll.qlIndexFixing(ONIndex1Y,I3049,TRUE,_xll.ohTrigger(RecalcTrigger,Trigger1Y)),NA())</f>
        <v>1.0143781291178655E-2</v>
      </c>
    </row>
    <row r="3050" spans="2:17" x14ac:dyDescent="0.2">
      <c r="B3050" s="39" t="s">
        <v>42</v>
      </c>
      <c r="D3050" s="42">
        <f>_xll.qlCalendarAdvance(Calendar,$D3049,B3050,"f",FALSE)</f>
        <v>60903</v>
      </c>
      <c r="E3050" s="177">
        <f>_xll.qlInterestRateIndexValueDate(IndexON,D3050)</f>
        <v>60903</v>
      </c>
      <c r="F3050" s="193">
        <f>IFERROR(_xll.qlIndexFixing(IndexON,D3050,TRUE,_xll.ohTrigger(RecalcTrigger,TriggerON)),NA())</f>
        <v>1.0701965298034466E-2</v>
      </c>
      <c r="H3050" s="42">
        <f>_xll.qlCalendarAdvance(Calendar,$H3049,B3050,"f",FALSE)</f>
        <v>60903</v>
      </c>
      <c r="I3050" s="177">
        <f>_xll.qlInterestRateIndexValueDate(Index1M,$H3050)</f>
        <v>60905</v>
      </c>
      <c r="J3050" s="182">
        <f>IFERROR(_xll.qlIndexFixing(Index1M,$H3050,TRUE,_xll.ohTrigger(RecalcTrigger,Trigger1M)),NA())</f>
        <v>9.853774289601297E-3</v>
      </c>
      <c r="K3050" s="44">
        <f>IFERROR(_xll.qlIndexFixing(Index3M,H3050,TRUE,_xll.ohTrigger(RecalcTrigger,Trigger3M)),NA())</f>
        <v>9.862698325428786E-3</v>
      </c>
      <c r="L3050" s="44">
        <f>IFERROR(_xll.qlIndexFixing(Index6M,$H3050,TRUE,_xll.ohTrigger(RecalcTrigger,Trigger6M)),NA())</f>
        <v>1.061348200841433E-2</v>
      </c>
      <c r="M3050" s="183">
        <f>IFERROR(_xll.qlIndexFixing(Index1Y,$H3050,TRUE,_xll.ohTrigger(RecalcTrigger,Trigger1Y)),NA())</f>
        <v>1.0359837441584157E-2</v>
      </c>
      <c r="N3050" s="182">
        <f>IFERROR(_xll.qlIndexFixing(ONIndex1M,I3050,TRUE,_xll.ohTrigger(RecalcTrigger,Trigger1M)),NA())</f>
        <v>9.8429742578165502E-3</v>
      </c>
      <c r="O3050" s="44">
        <f>IFERROR(_xll.qlIndexFixing(ONIndex3M,I3050,TRUE,_xll.ohTrigger(RecalcTrigger,Trigger3M)),NA())</f>
        <v>9.8138918413415155E-3</v>
      </c>
      <c r="P3050" s="44">
        <f>IFERROR(_xll.qlIndexFixing(ONIndex6M,I3050,TRUE,_xll.ohTrigger(RecalcTrigger,Trigger6M)),NA())</f>
        <v>1.0564453360277781E-2</v>
      </c>
      <c r="Q3050" s="183">
        <f>IFERROR(_xll.qlIndexFixing(ONIndex1Y,I3050,TRUE,_xll.ohTrigger(RecalcTrigger,Trigger1Y)),NA())</f>
        <v>1.0150049616797219E-2</v>
      </c>
    </row>
    <row r="3051" spans="2:17" x14ac:dyDescent="0.2">
      <c r="B3051" s="39" t="s">
        <v>42</v>
      </c>
      <c r="D3051" s="42">
        <f>_xll.qlCalendarAdvance(Calendar,$D3050,B3051,"f",FALSE)</f>
        <v>60910</v>
      </c>
      <c r="E3051" s="177">
        <f>_xll.qlInterestRateIndexValueDate(IndexON,D3051)</f>
        <v>60910</v>
      </c>
      <c r="F3051" s="193">
        <f>IFERROR(_xll.qlIndexFixing(IndexON,D3051,TRUE,_xll.ohTrigger(RecalcTrigger,TriggerON)),NA())</f>
        <v>1.070196529795453E-2</v>
      </c>
      <c r="H3051" s="42">
        <f>_xll.qlCalendarAdvance(Calendar,$H3050,B3051,"f",FALSE)</f>
        <v>60910</v>
      </c>
      <c r="I3051" s="177">
        <f>_xll.qlInterestRateIndexValueDate(Index1M,$H3051)</f>
        <v>60912</v>
      </c>
      <c r="J3051" s="182">
        <f>IFERROR(_xll.qlIndexFixing(Index1M,$H3051,TRUE,_xll.ohTrigger(RecalcTrigger,Trigger1M)),NA())</f>
        <v>9.8601494865208084E-3</v>
      </c>
      <c r="K3051" s="44">
        <f>IFERROR(_xll.qlIndexFixing(Index3M,H3051,TRUE,_xll.ohTrigger(RecalcTrigger,Trigger3M)),NA())</f>
        <v>9.8688595236204203E-3</v>
      </c>
      <c r="L3051" s="44">
        <f>IFERROR(_xll.qlIndexFixing(Index6M,$H3051,TRUE,_xll.ohTrigger(RecalcTrigger,Trigger6M)),NA())</f>
        <v>1.0615173527731035E-2</v>
      </c>
      <c r="M3051" s="183">
        <f>IFERROR(_xll.qlIndexFixing(Index1Y,$H3051,TRUE,_xll.ohTrigger(RecalcTrigger,Trigger1Y)),NA())</f>
        <v>1.0365961004756086E-2</v>
      </c>
      <c r="N3051" s="182">
        <f>IFERROR(_xll.qlIndexFixing(ONIndex1M,I3051,TRUE,_xll.ohTrigger(RecalcTrigger,Trigger1M)),NA())</f>
        <v>9.8478964407977543E-3</v>
      </c>
      <c r="O3051" s="44">
        <f>IFERROR(_xll.qlIndexFixing(ONIndex3M,I3051,TRUE,_xll.ohTrigger(RecalcTrigger,Trigger3M)),NA())</f>
        <v>9.8200803436121475E-3</v>
      </c>
      <c r="P3051" s="44">
        <f>IFERROR(_xll.qlIndexFixing(ONIndex6M,I3051,TRUE,_xll.ohTrigger(RecalcTrigger,Trigger6M)),NA())</f>
        <v>1.0566140158818627E-2</v>
      </c>
      <c r="Q3051" s="183">
        <f>IFERROR(_xll.qlIndexFixing(ONIndex1Y,I3051,TRUE,_xll.ohTrigger(RecalcTrigger,Trigger1Y)),NA())</f>
        <v>1.0156310490456733E-2</v>
      </c>
    </row>
    <row r="3052" spans="2:17" x14ac:dyDescent="0.2">
      <c r="B3052" s="39" t="s">
        <v>42</v>
      </c>
      <c r="D3052" s="42">
        <f>_xll.qlCalendarAdvance(Calendar,$D3051,B3052,"f",FALSE)</f>
        <v>60917</v>
      </c>
      <c r="E3052" s="177">
        <f>_xll.qlInterestRateIndexValueDate(IndexON,D3052)</f>
        <v>60917</v>
      </c>
      <c r="F3052" s="193">
        <f>IFERROR(_xll.qlIndexFixing(IndexON,D3052,TRUE,_xll.ohTrigger(RecalcTrigger,TriggerON)),NA())</f>
        <v>1.0701965298034466E-2</v>
      </c>
      <c r="H3052" s="42">
        <f>_xll.qlCalendarAdvance(Calendar,$H3051,B3052,"f",FALSE)</f>
        <v>60917</v>
      </c>
      <c r="I3052" s="177">
        <f>_xll.qlInterestRateIndexValueDate(Index1M,$H3052)</f>
        <v>60919</v>
      </c>
      <c r="J3052" s="182">
        <f>IFERROR(_xll.qlIndexFixing(Index1M,$H3052,TRUE,_xll.ohTrigger(RecalcTrigger,Trigger1M)),NA())</f>
        <v>9.8650610686343287E-3</v>
      </c>
      <c r="K3052" s="44">
        <f>IFERROR(_xll.qlIndexFixing(Index3M,H3052,TRUE,_xll.ohTrigger(RecalcTrigger,Trigger3M)),NA())</f>
        <v>9.8750134687130651E-3</v>
      </c>
      <c r="L3052" s="44">
        <f>IFERROR(_xll.qlIndexFixing(Index6M,$H3052,TRUE,_xll.ohTrigger(RecalcTrigger,Trigger6M)),NA())</f>
        <v>1.0616864678240336E-2</v>
      </c>
      <c r="M3052" s="183">
        <f>IFERROR(_xll.qlIndexFixing(Index1Y,$H3052,TRUE,_xll.ohTrigger(RecalcTrigger,Trigger1Y)),NA())</f>
        <v>1.0372076402720767E-2</v>
      </c>
      <c r="N3052" s="182">
        <f>IFERROR(_xll.qlIndexFixing(ONIndex1M,I3052,TRUE,_xll.ohTrigger(RecalcTrigger,Trigger1M)),NA())</f>
        <v>9.8528130571118311E-3</v>
      </c>
      <c r="O3052" s="44">
        <f>IFERROR(_xll.qlIndexFixing(ONIndex3M,I3052,TRUE,_xll.ohTrigger(RecalcTrigger,Trigger3M)),NA())</f>
        <v>9.8262617431643662E-3</v>
      </c>
      <c r="P3052" s="44">
        <f>IFERROR(_xll.qlIndexFixing(ONIndex6M,I3052,TRUE,_xll.ohTrigger(RecalcTrigger,Trigger6M)),NA())</f>
        <v>1.0567826655440982E-2</v>
      </c>
      <c r="Q3052" s="183">
        <f>IFERROR(_xll.qlIndexFixing(ONIndex1Y,I3052,TRUE,_xll.ohTrigger(RecalcTrigger,Trigger1Y)),NA())</f>
        <v>1.0162563887297082E-2</v>
      </c>
    </row>
    <row r="3053" spans="2:17" x14ac:dyDescent="0.2">
      <c r="B3053" s="39" t="s">
        <v>42</v>
      </c>
      <c r="D3053" s="42">
        <f>_xll.qlCalendarAdvance(Calendar,$D3052,B3053,"f",FALSE)</f>
        <v>60924</v>
      </c>
      <c r="E3053" s="177">
        <f>_xll.qlInterestRateIndexValueDate(IndexON,D3053)</f>
        <v>60924</v>
      </c>
      <c r="F3053" s="193">
        <f>IFERROR(_xll.qlIndexFixing(IndexON,D3053,TRUE,_xll.ohTrigger(RecalcTrigger,TriggerON)),NA())</f>
        <v>1.070196529795453E-2</v>
      </c>
      <c r="H3053" s="42">
        <f>_xll.qlCalendarAdvance(Calendar,$H3052,B3053,"f",FALSE)</f>
        <v>60924</v>
      </c>
      <c r="I3053" s="177">
        <f>_xll.qlInterestRateIndexValueDate(Index1M,$H3053)</f>
        <v>60926</v>
      </c>
      <c r="J3053" s="182">
        <f>IFERROR(_xll.qlIndexFixing(Index1M,$H3053,TRUE,_xll.ohTrigger(RecalcTrigger,Trigger1M)),NA())</f>
        <v>9.8699670319374322E-3</v>
      </c>
      <c r="K3053" s="44">
        <f>IFERROR(_xll.qlIndexFixing(Index3M,H3053,TRUE,_xll.ohTrigger(RecalcTrigger,Trigger3M)),NA())</f>
        <v>9.8811601366789806E-3</v>
      </c>
      <c r="L3053" s="44">
        <f>IFERROR(_xll.qlIndexFixing(Index6M,$H3053,TRUE,_xll.ohTrigger(RecalcTrigger,Trigger6M)),NA())</f>
        <v>1.0618555454529421E-2</v>
      </c>
      <c r="M3053" s="183">
        <f>IFERROR(_xll.qlIndexFixing(Index1Y,$H3053,TRUE,_xll.ohTrigger(RecalcTrigger,Trigger1Y)),NA())</f>
        <v>1.0378183609868875E-2</v>
      </c>
      <c r="N3053" s="182">
        <f>IFERROR(_xll.qlIndexFixing(ONIndex1M,I3053,TRUE,_xll.ohTrigger(RecalcTrigger,Trigger1M)),NA())</f>
        <v>9.8577240882935513E-3</v>
      </c>
      <c r="O3053" s="44">
        <f>IFERROR(_xll.qlIndexFixing(ONIndex3M,I3053,TRUE,_xll.ohTrigger(RecalcTrigger,Trigger3M)),NA())</f>
        <v>9.8324360160173541E-3</v>
      </c>
      <c r="P3053" s="44">
        <f>IFERROR(_xll.qlIndexFixing(ONIndex6M,I3053,TRUE,_xll.ohTrigger(RecalcTrigger,Trigger6M)),NA())</f>
        <v>1.0569512845108875E-2</v>
      </c>
      <c r="Q3053" s="183">
        <f>IFERROR(_xll.qlIndexFixing(ONIndex1Y,I3053,TRUE,_xll.ohTrigger(RecalcTrigger,Trigger1Y)),NA())</f>
        <v>1.0168809781978538E-2</v>
      </c>
    </row>
    <row r="3054" spans="2:17" x14ac:dyDescent="0.2">
      <c r="B3054" s="39" t="s">
        <v>42</v>
      </c>
      <c r="D3054" s="42">
        <f>_xll.qlCalendarAdvance(Calendar,$D3053,B3054,"f",FALSE)</f>
        <v>60931</v>
      </c>
      <c r="E3054" s="177">
        <f>_xll.qlInterestRateIndexValueDate(IndexON,D3054)</f>
        <v>60931</v>
      </c>
      <c r="F3054" s="193">
        <f>IFERROR(_xll.qlIndexFixing(IndexON,D3054,TRUE,_xll.ohTrigger(RecalcTrigger,TriggerON)),NA())</f>
        <v>1.070196529795453E-2</v>
      </c>
      <c r="H3054" s="42">
        <f>_xll.qlCalendarAdvance(Calendar,$H3053,B3054,"f",FALSE)</f>
        <v>60931</v>
      </c>
      <c r="I3054" s="177">
        <f>_xll.qlInterestRateIndexValueDate(Index1M,$H3054)</f>
        <v>60933</v>
      </c>
      <c r="J3054" s="182">
        <f>IFERROR(_xll.qlIndexFixing(Index1M,$H3054,TRUE,_xll.ohTrigger(RecalcTrigger,Trigger1M)),NA())</f>
        <v>9.8748673576576351E-3</v>
      </c>
      <c r="K3054" s="44">
        <f>IFERROR(_xll.qlIndexFixing(Index3M,H3054,TRUE,_xll.ohTrigger(RecalcTrigger,Trigger3M)),NA())</f>
        <v>9.8872995034921703E-3</v>
      </c>
      <c r="L3054" s="44">
        <f>IFERROR(_xll.qlIndexFixing(Index6M,$H3054,TRUE,_xll.ohTrigger(RecalcTrigger,Trigger6M)),NA())</f>
        <v>1.0620245851186358E-2</v>
      </c>
      <c r="M3054" s="183">
        <f>IFERROR(_xll.qlIndexFixing(Index1Y,$H3054,TRUE,_xll.ohTrigger(RecalcTrigger,Trigger1Y)),NA())</f>
        <v>1.0384282600591963E-2</v>
      </c>
      <c r="N3054" s="182">
        <f>IFERROR(_xll.qlIndexFixing(ONIndex1M,I3054,TRUE,_xll.ohTrigger(RecalcTrigger,Trigger1M)),NA())</f>
        <v>9.8626295153980692E-3</v>
      </c>
      <c r="O3054" s="44">
        <f>IFERROR(_xll.qlIndexFixing(ONIndex3M,I3054,TRUE,_xll.ohTrigger(RecalcTrigger,Trigger3M)),NA())</f>
        <v>9.838603138430102E-3</v>
      </c>
      <c r="P3054" s="44">
        <f>IFERROR(_xll.qlIndexFixing(ONIndex6M,I3054,TRUE,_xll.ohTrigger(RecalcTrigger,Trigger6M)),NA())</f>
        <v>1.0571198722146846E-2</v>
      </c>
      <c r="Q3054" s="183">
        <f>IFERROR(_xll.qlIndexFixing(ONIndex1Y,I3054,TRUE,_xll.ohTrigger(RecalcTrigger,Trigger1Y)),NA())</f>
        <v>1.0175048149401178E-2</v>
      </c>
    </row>
    <row r="3055" spans="2:17" x14ac:dyDescent="0.2">
      <c r="B3055" s="39" t="s">
        <v>42</v>
      </c>
      <c r="D3055" s="42">
        <f>_xll.qlCalendarAdvance(Calendar,$D3054,B3055,"f",FALSE)</f>
        <v>60938</v>
      </c>
      <c r="E3055" s="177">
        <f>_xll.qlInterestRateIndexValueDate(IndexON,D3055)</f>
        <v>60938</v>
      </c>
      <c r="F3055" s="193">
        <f>IFERROR(_xll.qlIndexFixing(IndexON,D3055,TRUE,_xll.ohTrigger(RecalcTrigger,TriggerON)),NA())</f>
        <v>1.070196529795453E-2</v>
      </c>
      <c r="H3055" s="42">
        <f>_xll.qlCalendarAdvance(Calendar,$H3054,B3055,"f",FALSE)</f>
        <v>60938</v>
      </c>
      <c r="I3055" s="177">
        <f>_xll.qlInterestRateIndexValueDate(Index1M,$H3055)</f>
        <v>60940</v>
      </c>
      <c r="J3055" s="182">
        <f>IFERROR(_xll.qlIndexFixing(Index1M,$H3055,TRUE,_xll.ohTrigger(RecalcTrigger,Trigger1M)),NA())</f>
        <v>9.87976202701496E-3</v>
      </c>
      <c r="K3055" s="44">
        <f>IFERROR(_xll.qlIndexFixing(Index3M,H3055,TRUE,_xll.ohTrigger(RecalcTrigger,Trigger3M)),NA())</f>
        <v>9.8934315451266359E-3</v>
      </c>
      <c r="L3055" s="44">
        <f>IFERROR(_xll.qlIndexFixing(Index6M,$H3055,TRUE,_xll.ohTrigger(RecalcTrigger,Trigger6M)),NA())</f>
        <v>1.0621658864129923E-2</v>
      </c>
      <c r="M3055" s="183">
        <f>IFERROR(_xll.qlIndexFixing(Index1Y,$H3055,TRUE,_xll.ohTrigger(RecalcTrigger,Trigger1Y)),NA())</f>
        <v>1.039037334928049E-2</v>
      </c>
      <c r="N3055" s="182">
        <f>IFERROR(_xll.qlIndexFixing(ONIndex1M,I3055,TRUE,_xll.ohTrigger(RecalcTrigger,Trigger1M)),NA())</f>
        <v>9.8675293197203473E-3</v>
      </c>
      <c r="O3055" s="44">
        <f>IFERROR(_xll.qlIndexFixing(ONIndex3M,I3055,TRUE,_xll.ohTrigger(RecalcTrigger,Trigger3M)),NA())</f>
        <v>9.8447630862619206E-3</v>
      </c>
      <c r="P3055" s="44">
        <f>IFERROR(_xll.qlIndexFixing(ONIndex6M,I3055,TRUE,_xll.ohTrigger(RecalcTrigger,Trigger6M)),NA())</f>
        <v>1.0572884281279116E-2</v>
      </c>
      <c r="Q3055" s="183">
        <f>IFERROR(_xll.qlIndexFixing(ONIndex1Y,I3055,TRUE,_xll.ohTrigger(RecalcTrigger,Trigger1Y)),NA())</f>
        <v>1.0181278964145335E-2</v>
      </c>
    </row>
    <row r="3056" spans="2:17" x14ac:dyDescent="0.2">
      <c r="B3056" s="39" t="s">
        <v>42</v>
      </c>
      <c r="D3056" s="42">
        <f>_xll.qlCalendarAdvance(Calendar,$D3055,B3056,"f",FALSE)</f>
        <v>60945</v>
      </c>
      <c r="E3056" s="177">
        <f>_xll.qlInterestRateIndexValueDate(IndexON,D3056)</f>
        <v>60945</v>
      </c>
      <c r="F3056" s="193">
        <f>IFERROR(_xll.qlIndexFixing(IndexON,D3056,TRUE,_xll.ohTrigger(RecalcTrigger,TriggerON)),NA())</f>
        <v>1.070196529795453E-2</v>
      </c>
      <c r="H3056" s="42">
        <f>_xll.qlCalendarAdvance(Calendar,$H3055,B3056,"f",FALSE)</f>
        <v>60945</v>
      </c>
      <c r="I3056" s="177">
        <f>_xll.qlInterestRateIndexValueDate(Index1M,$H3056)</f>
        <v>60947</v>
      </c>
      <c r="J3056" s="182">
        <f>IFERROR(_xll.qlIndexFixing(Index1M,$H3056,TRUE,_xll.ohTrigger(RecalcTrigger,Trigger1M)),NA())</f>
        <v>9.8846510212269312E-3</v>
      </c>
      <c r="K3056" s="44">
        <f>IFERROR(_xll.qlIndexFixing(Index3M,H3056,TRUE,_xll.ohTrigger(RecalcTrigger,Trigger3M)),NA())</f>
        <v>9.8995562375555103E-3</v>
      </c>
      <c r="L3056" s="44">
        <f>IFERROR(_xll.qlIndexFixing(Index6M,$H3056,TRUE,_xll.ohTrigger(RecalcTrigger,Trigger6M)),NA())</f>
        <v>1.0623348465298731E-2</v>
      </c>
      <c r="M3056" s="183">
        <f>IFERROR(_xll.qlIndexFixing(Index1Y,$H3056,TRUE,_xll.ohTrigger(RecalcTrigger,Trigger1Y)),NA())</f>
        <v>1.0396455830324038E-2</v>
      </c>
      <c r="N3056" s="182">
        <f>IFERROR(_xll.qlIndexFixing(ONIndex1M,I3056,TRUE,_xll.ohTrigger(RecalcTrigger,Trigger1M)),NA())</f>
        <v>9.872423482475412E-3</v>
      </c>
      <c r="O3056" s="44">
        <f>IFERROR(_xll.qlIndexFixing(ONIndex3M,I3056,TRUE,_xll.ohTrigger(RecalcTrigger,Trigger3M)),NA())</f>
        <v>9.8509158356918647E-3</v>
      </c>
      <c r="P3056" s="44">
        <f>IFERROR(_xll.qlIndexFixing(ONIndex6M,I3056,TRUE,_xll.ohTrigger(RecalcTrigger,Trigger6M)),NA())</f>
        <v>1.0574569517070032E-2</v>
      </c>
      <c r="Q3056" s="183">
        <f>IFERROR(_xll.qlIndexFixing(ONIndex1Y,I3056,TRUE,_xll.ohTrigger(RecalcTrigger,Trigger1Y)),NA())</f>
        <v>1.0187502201191023E-2</v>
      </c>
    </row>
    <row r="3057" spans="2:17" x14ac:dyDescent="0.2">
      <c r="B3057" s="39" t="s">
        <v>42</v>
      </c>
      <c r="D3057" s="42">
        <f>_xll.qlCalendarAdvance(Calendar,$D3056,B3057,"f",FALSE)</f>
        <v>60952</v>
      </c>
      <c r="E3057" s="177">
        <f>_xll.qlInterestRateIndexValueDate(IndexON,D3057)</f>
        <v>60952</v>
      </c>
      <c r="F3057" s="193">
        <f>IFERROR(_xll.qlIndexFixing(IndexON,D3057,TRUE,_xll.ohTrigger(RecalcTrigger,TriggerON)),NA())</f>
        <v>1.070196529795453E-2</v>
      </c>
      <c r="H3057" s="42">
        <f>_xll.qlCalendarAdvance(Calendar,$H3056,B3057,"f",FALSE)</f>
        <v>60952</v>
      </c>
      <c r="I3057" s="177">
        <f>_xll.qlInterestRateIndexValueDate(Index1M,$H3057)</f>
        <v>60954</v>
      </c>
      <c r="J3057" s="182">
        <f>IFERROR(_xll.qlIndexFixing(Index1M,$H3057,TRUE,_xll.ohTrigger(RecalcTrigger,Trigger1M)),NA())</f>
        <v>9.8895343215160691E-3</v>
      </c>
      <c r="K3057" s="44">
        <f>IFERROR(_xll.qlIndexFixing(Index3M,H3057,TRUE,_xll.ohTrigger(RecalcTrigger,Trigger3M)),NA())</f>
        <v>9.9056735567510552E-3</v>
      </c>
      <c r="L3057" s="44">
        <f>IFERROR(_xll.qlIndexFixing(Index6M,$H3057,TRUE,_xll.ohTrigger(RecalcTrigger,Trigger6M)),NA())</f>
        <v>1.0625037670986767E-2</v>
      </c>
      <c r="M3057" s="183">
        <f>IFERROR(_xll.qlIndexFixing(Index1Y,$H3057,TRUE,_xll.ohTrigger(RecalcTrigger,Trigger1Y)),NA())</f>
        <v>1.0402530018113062E-2</v>
      </c>
      <c r="N3057" s="182">
        <f>IFERROR(_xll.qlIndexFixing(ONIndex1M,I3057,TRUE,_xll.ohTrigger(RecalcTrigger,Trigger1M)),NA())</f>
        <v>9.8773119850381619E-3</v>
      </c>
      <c r="O3057" s="44">
        <f>IFERROR(_xll.qlIndexFixing(ONIndex3M,I3057,TRUE,_xll.ohTrigger(RecalcTrigger,Trigger3M)),NA())</f>
        <v>9.8570613628190529E-3</v>
      </c>
      <c r="P3057" s="44">
        <f>IFERROR(_xll.qlIndexFixing(ONIndex6M,I3057,TRUE,_xll.ohTrigger(RecalcTrigger,Trigger6M)),NA())</f>
        <v>1.0576254424403686E-2</v>
      </c>
      <c r="Q3057" s="183">
        <f>IFERROR(_xll.qlIndexFixing(ONIndex1Y,I3057,TRUE,_xll.ohTrigger(RecalcTrigger,Trigger1Y)),NA())</f>
        <v>1.0193717835358385E-2</v>
      </c>
    </row>
    <row r="3058" spans="2:17" x14ac:dyDescent="0.2">
      <c r="B3058" s="39" t="s">
        <v>42</v>
      </c>
      <c r="D3058" s="42">
        <f>_xll.qlCalendarAdvance(Calendar,$D3057,B3058,"f",FALSE)</f>
        <v>60959</v>
      </c>
      <c r="E3058" s="177">
        <f>_xll.qlInterestRateIndexValueDate(IndexON,D3058)</f>
        <v>60959</v>
      </c>
      <c r="F3058" s="193">
        <f>IFERROR(_xll.qlIndexFixing(IndexON,D3058,TRUE,_xll.ohTrigger(RecalcTrigger,TriggerON)),NA())</f>
        <v>1.070196529795453E-2</v>
      </c>
      <c r="H3058" s="42">
        <f>_xll.qlCalendarAdvance(Calendar,$H3057,B3058,"f",FALSE)</f>
        <v>60959</v>
      </c>
      <c r="I3058" s="177">
        <f>_xll.qlInterestRateIndexValueDate(Index1M,$H3058)</f>
        <v>60961</v>
      </c>
      <c r="J3058" s="182">
        <f>IFERROR(_xll.qlIndexFixing(Index1M,$H3058,TRUE,_xll.ohTrigger(RecalcTrigger,Trigger1M)),NA())</f>
        <v>9.8944119091023963E-3</v>
      </c>
      <c r="K3058" s="44">
        <f>IFERROR(_xll.qlIndexFixing(Index3M,H3058,TRUE,_xll.ohTrigger(RecalcTrigger,Trigger3M)),NA())</f>
        <v>9.9117834786881433E-3</v>
      </c>
      <c r="L3058" s="44">
        <f>IFERROR(_xll.qlIndexFixing(Index6M,$H3058,TRUE,_xll.ohTrigger(RecalcTrigger,Trigger6M)),NA())</f>
        <v>1.0626726475780897E-2</v>
      </c>
      <c r="M3058" s="183">
        <f>IFERROR(_xll.qlIndexFixing(Index1Y,$H3058,TRUE,_xll.ohTrigger(RecalcTrigger,Trigger1Y)),NA())</f>
        <v>1.0408595887036709E-2</v>
      </c>
      <c r="N3058" s="182">
        <f>IFERROR(_xll.qlIndexFixing(ONIndex1M,I3058,TRUE,_xll.ohTrigger(RecalcTrigger,Trigger1M)),NA())</f>
        <v>9.882194808223943E-3</v>
      </c>
      <c r="O3058" s="44">
        <f>IFERROR(_xll.qlIndexFixing(ONIndex3M,I3058,TRUE,_xll.ohTrigger(RecalcTrigger,Trigger3M)),NA())</f>
        <v>9.8631996436626679E-3</v>
      </c>
      <c r="P3058" s="44">
        <f>IFERROR(_xll.qlIndexFixing(ONIndex6M,I3058,TRUE,_xll.ohTrigger(RecalcTrigger,Trigger6M)),NA())</f>
        <v>1.0577938997604619E-2</v>
      </c>
      <c r="Q3058" s="183">
        <f>IFERROR(_xll.qlIndexFixing(ONIndex1Y,I3058,TRUE,_xll.ohTrigger(RecalcTrigger,Trigger1Y)),NA())</f>
        <v>1.0199925841467561E-2</v>
      </c>
    </row>
    <row r="3059" spans="2:17" x14ac:dyDescent="0.2">
      <c r="B3059" s="39" t="s">
        <v>42</v>
      </c>
      <c r="D3059" s="42">
        <f>_xll.qlCalendarAdvance(Calendar,$D3058,B3059,"f",FALSE)</f>
        <v>60966</v>
      </c>
      <c r="E3059" s="177">
        <f>_xll.qlInterestRateIndexValueDate(IndexON,D3059)</f>
        <v>60966</v>
      </c>
      <c r="F3059" s="193">
        <f>IFERROR(_xll.qlIndexFixing(IndexON,D3059,TRUE,_xll.ohTrigger(RecalcTrigger,TriggerON)),NA())</f>
        <v>1.070196529795453E-2</v>
      </c>
      <c r="H3059" s="42">
        <f>_xll.qlCalendarAdvance(Calendar,$H3058,B3059,"f",FALSE)</f>
        <v>60966</v>
      </c>
      <c r="I3059" s="177">
        <f>_xll.qlInterestRateIndexValueDate(Index1M,$H3059)</f>
        <v>60968</v>
      </c>
      <c r="J3059" s="182">
        <f>IFERROR(_xll.qlIndexFixing(Index1M,$H3059,TRUE,_xll.ohTrigger(RecalcTrigger,Trigger1M)),NA())</f>
        <v>9.8992837652059351E-3</v>
      </c>
      <c r="K3059" s="44">
        <f>IFERROR(_xll.qlIndexFixing(Index3M,H3059,TRUE,_xll.ohTrigger(RecalcTrigger,Trigger3M)),NA())</f>
        <v>9.9167440039451549E-3</v>
      </c>
      <c r="L3059" s="44">
        <f>IFERROR(_xll.qlIndexFixing(Index6M,$H3059,TRUE,_xll.ohTrigger(RecalcTrigger,Trigger6M)),NA())</f>
        <v>1.0628691950526717E-2</v>
      </c>
      <c r="M3059" s="183">
        <f>IFERROR(_xll.qlIndexFixing(Index1Y,$H3059,TRUE,_xll.ohTrigger(RecalcTrigger,Trigger1Y)),NA())</f>
        <v>1.0414653411483029E-2</v>
      </c>
      <c r="N3059" s="182">
        <f>IFERROR(_xll.qlIndexFixing(ONIndex1M,I3059,TRUE,_xll.ohTrigger(RecalcTrigger,Trigger1M)),NA())</f>
        <v>9.8870719337273982E-3</v>
      </c>
      <c r="O3059" s="44">
        <f>IFERROR(_xll.qlIndexFixing(ONIndex3M,I3059,TRUE,_xll.ohTrigger(RecalcTrigger,Trigger3M)),NA())</f>
        <v>9.8693306540820203E-3</v>
      </c>
      <c r="P3059" s="44">
        <f>IFERROR(_xll.qlIndexFixing(ONIndex6M,I3059,TRUE,_xll.ohTrigger(RecalcTrigger,Trigger6M)),NA())</f>
        <v>1.0579623231317115E-2</v>
      </c>
      <c r="Q3059" s="183">
        <f>IFERROR(_xll.qlIndexFixing(ONIndex1Y,I3059,TRUE,_xll.ohTrigger(RecalcTrigger,Trigger1Y)),NA())</f>
        <v>1.0206126194098886E-2</v>
      </c>
    </row>
    <row r="3060" spans="2:17" x14ac:dyDescent="0.2">
      <c r="B3060" s="39" t="s">
        <v>42</v>
      </c>
      <c r="D3060" s="42">
        <f>_xll.qlCalendarAdvance(Calendar,$D3059,B3060,"f",FALSE)</f>
        <v>60973</v>
      </c>
      <c r="E3060" s="177">
        <f>_xll.qlInterestRateIndexValueDate(IndexON,D3060)</f>
        <v>60973</v>
      </c>
      <c r="F3060" s="193">
        <f>IFERROR(_xll.qlIndexFixing(IndexON,D3060,TRUE,_xll.ohTrigger(RecalcTrigger,TriggerON)),NA())</f>
        <v>1.0701965297874594E-2</v>
      </c>
      <c r="H3060" s="42">
        <f>_xll.qlCalendarAdvance(Calendar,$H3059,B3060,"f",FALSE)</f>
        <v>60973</v>
      </c>
      <c r="I3060" s="177">
        <f>_xll.qlInterestRateIndexValueDate(Index1M,$H3060)</f>
        <v>60975</v>
      </c>
      <c r="J3060" s="182">
        <f>IFERROR(_xll.qlIndexFixing(Index1M,$H3060,TRUE,_xll.ohTrigger(RecalcTrigger,Trigger1M)),NA())</f>
        <v>9.904149871046708E-3</v>
      </c>
      <c r="K3060" s="44">
        <f>IFERROR(_xll.qlIndexFixing(Index3M,H3060,TRUE,_xll.ohTrigger(RecalcTrigger,Trigger3M)),NA())</f>
        <v>9.922839796267624E-3</v>
      </c>
      <c r="L3060" s="44">
        <f>IFERROR(_xll.qlIndexFixing(Index6M,$H3060,TRUE,_xll.ohTrigger(RecalcTrigger,Trigger6M)),NA())</f>
        <v>1.0630379955715091E-2</v>
      </c>
      <c r="M3060" s="183">
        <f>IFERROR(_xll.qlIndexFixing(Index1Y,$H3060,TRUE,_xll.ohTrigger(RecalcTrigger,Trigger1Y)),NA())</f>
        <v>1.0420702565841822E-2</v>
      </c>
      <c r="N3060" s="182">
        <f>IFERROR(_xll.qlIndexFixing(ONIndex1M,I3060,TRUE,_xll.ohTrigger(RecalcTrigger,Trigger1M)),NA())</f>
        <v>9.8919433426836179E-3</v>
      </c>
      <c r="O3060" s="44">
        <f>IFERROR(_xll.qlIndexFixing(ONIndex3M,I3060,TRUE,_xll.ohTrigger(RecalcTrigger,Trigger3M)),NA())</f>
        <v>9.875454370495973E-3</v>
      </c>
      <c r="P3060" s="44">
        <f>IFERROR(_xll.qlIndexFixing(ONIndex6M,I3060,TRUE,_xll.ohTrigger(RecalcTrigger,Trigger6M)),NA())</f>
        <v>1.0581307120185457E-2</v>
      </c>
      <c r="Q3060" s="183">
        <f>IFERROR(_xll.qlIndexFixing(ONIndex1Y,I3060,TRUE,_xll.ohTrigger(RecalcTrigger,Trigger1Y)),NA())</f>
        <v>1.0212318868312309E-2</v>
      </c>
    </row>
    <row r="3061" spans="2:17" x14ac:dyDescent="0.2">
      <c r="B3061" s="39" t="s">
        <v>42</v>
      </c>
      <c r="D3061" s="42">
        <f>_xll.qlCalendarAdvance(Calendar,$D3060,B3061,"f",FALSE)</f>
        <v>60980</v>
      </c>
      <c r="E3061" s="177">
        <f>_xll.qlInterestRateIndexValueDate(IndexON,D3061)</f>
        <v>60980</v>
      </c>
      <c r="F3061" s="193">
        <f>IFERROR(_xll.qlIndexFixing(IndexON,D3061,TRUE,_xll.ohTrigger(RecalcTrigger,TriggerON)),NA())</f>
        <v>1.0701965298034466E-2</v>
      </c>
      <c r="H3061" s="42">
        <f>_xll.qlCalendarAdvance(Calendar,$H3060,B3061,"f",FALSE)</f>
        <v>60980</v>
      </c>
      <c r="I3061" s="177">
        <f>_xll.qlInterestRateIndexValueDate(Index1M,$H3061)</f>
        <v>60982</v>
      </c>
      <c r="J3061" s="182">
        <f>IFERROR(_xll.qlIndexFixing(Index1M,$H3061,TRUE,_xll.ohTrigger(RecalcTrigger,Trigger1M)),NA())</f>
        <v>9.9090102078447373E-3</v>
      </c>
      <c r="K3061" s="44">
        <f>IFERROR(_xll.qlIndexFixing(Index3M,H3061,TRUE,_xll.ohTrigger(RecalcTrigger,Trigger3M)),NA())</f>
        <v>9.9289281228873705E-3</v>
      </c>
      <c r="L3061" s="44">
        <f>IFERROR(_xll.qlIndexFixing(Index6M,$H3061,TRUE,_xll.ohTrigger(RecalcTrigger,Trigger6M)),NA())</f>
        <v>1.0632067543380747E-2</v>
      </c>
      <c r="M3061" s="183">
        <f>IFERROR(_xll.qlIndexFixing(Index1Y,$H3061,TRUE,_xll.ohTrigger(RecalcTrigger,Trigger1Y)),NA())</f>
        <v>1.0426743324500042E-2</v>
      </c>
      <c r="N3061" s="182">
        <f>IFERROR(_xll.qlIndexFixing(ONIndex1M,I3061,TRUE,_xll.ohTrigger(RecalcTrigger,Trigger1M)),NA())</f>
        <v>9.8968090163875644E-3</v>
      </c>
      <c r="O3061" s="44">
        <f>IFERROR(_xll.qlIndexFixing(ONIndex3M,I3061,TRUE,_xll.ohTrigger(RecalcTrigger,Trigger3M)),NA())</f>
        <v>9.8815707687638366E-3</v>
      </c>
      <c r="P3061" s="44">
        <f>IFERROR(_xll.qlIndexFixing(ONIndex6M,I3061,TRUE,_xll.ohTrigger(RecalcTrigger,Trigger6M)),NA())</f>
        <v>1.058299065885393E-2</v>
      </c>
      <c r="Q3061" s="183">
        <f>IFERROR(_xll.qlIndexFixing(ONIndex1Y,I3061,TRUE,_xll.ohTrigger(RecalcTrigger,Trigger1Y)),NA())</f>
        <v>1.0218503838848036E-2</v>
      </c>
    </row>
    <row r="3062" spans="2:17" x14ac:dyDescent="0.2">
      <c r="B3062" s="39" t="s">
        <v>42</v>
      </c>
      <c r="D3062" s="42">
        <f>_xll.qlCalendarAdvance(Calendar,$D3061,B3062,"f",FALSE)</f>
        <v>60987</v>
      </c>
      <c r="E3062" s="177">
        <f>_xll.qlInterestRateIndexValueDate(IndexON,D3062)</f>
        <v>60987</v>
      </c>
      <c r="F3062" s="193">
        <f>IFERROR(_xll.qlIndexFixing(IndexON,D3062,TRUE,_xll.ohTrigger(RecalcTrigger,TriggerON)),NA())</f>
        <v>1.070196529795453E-2</v>
      </c>
      <c r="H3062" s="42">
        <f>_xll.qlCalendarAdvance(Calendar,$H3061,B3062,"f",FALSE)</f>
        <v>60987</v>
      </c>
      <c r="I3062" s="177">
        <f>_xll.qlInterestRateIndexValueDate(Index1M,$H3062)</f>
        <v>60989</v>
      </c>
      <c r="J3062" s="182">
        <f>IFERROR(_xll.qlIndexFixing(Index1M,$H3062,TRUE,_xll.ohTrigger(RecalcTrigger,Trigger1M)),NA())</f>
        <v>9.9138647568200455E-3</v>
      </c>
      <c r="K3062" s="44">
        <f>IFERROR(_xll.qlIndexFixing(Index3M,H3062,TRUE,_xll.ohTrigger(RecalcTrigger,Trigger3M)),NA())</f>
        <v>9.9350089597773916E-3</v>
      </c>
      <c r="L3062" s="44">
        <f>IFERROR(_xll.qlIndexFixing(Index6M,$H3062,TRUE,_xll.ohTrigger(RecalcTrigger,Trigger6M)),NA())</f>
        <v>1.0633754708110869E-2</v>
      </c>
      <c r="M3062" s="183">
        <f>IFERROR(_xll.qlIndexFixing(Index1Y,$H3062,TRUE,_xll.ohTrigger(RecalcTrigger,Trigger1Y)),NA())</f>
        <v>1.0432775661846175E-2</v>
      </c>
      <c r="N3062" s="182">
        <f>IFERROR(_xll.qlIndexFixing(ONIndex1M,I3062,TRUE,_xll.ohTrigger(RecalcTrigger,Trigger1M)),NA())</f>
        <v>9.9016689358144561E-3</v>
      </c>
      <c r="O3062" s="44">
        <f>IFERROR(_xll.qlIndexFixing(ONIndex3M,I3062,TRUE,_xll.ohTrigger(RecalcTrigger,Trigger3M)),NA())</f>
        <v>9.8876798251446019E-3</v>
      </c>
      <c r="P3062" s="44">
        <f>IFERROR(_xll.qlIndexFixing(ONIndex6M,I3062,TRUE,_xll.ohTrigger(RecalcTrigger,Trigger6M)),NA())</f>
        <v>1.0584673842046755E-2</v>
      </c>
      <c r="Q3062" s="183">
        <f>IFERROR(_xll.qlIndexFixing(ONIndex1Y,I3062,TRUE,_xll.ohTrigger(RecalcTrigger,Trigger1Y)),NA())</f>
        <v>1.022468108052621E-2</v>
      </c>
    </row>
    <row r="3063" spans="2:17" x14ac:dyDescent="0.2">
      <c r="B3063" s="39" t="s">
        <v>42</v>
      </c>
      <c r="D3063" s="42">
        <f>_xll.qlCalendarAdvance(Calendar,$D3062,B3063,"f",FALSE)</f>
        <v>60994</v>
      </c>
      <c r="E3063" s="177">
        <f>_xll.qlInterestRateIndexValueDate(IndexON,D3063)</f>
        <v>60994</v>
      </c>
      <c r="F3063" s="193">
        <f>IFERROR(_xll.qlIndexFixing(IndexON,D3063,TRUE,_xll.ohTrigger(RecalcTrigger,TriggerON)),NA())</f>
        <v>1.0701965297874594E-2</v>
      </c>
      <c r="H3063" s="42">
        <f>_xll.qlCalendarAdvance(Calendar,$H3062,B3063,"f",FALSE)</f>
        <v>60994</v>
      </c>
      <c r="I3063" s="177">
        <f>_xll.qlInterestRateIndexValueDate(Index1M,$H3063)</f>
        <v>60996</v>
      </c>
      <c r="J3063" s="182">
        <f>IFERROR(_xll.qlIndexFixing(Index1M,$H3063,TRUE,_xll.ohTrigger(RecalcTrigger,Trigger1M)),NA())</f>
        <v>9.9187134991976511E-3</v>
      </c>
      <c r="K3063" s="44">
        <f>IFERROR(_xll.qlIndexFixing(Index3M,H3063,TRUE,_xll.ohTrigger(RecalcTrigger,Trigger3M)),NA())</f>
        <v>9.9410822829151257E-3</v>
      </c>
      <c r="L3063" s="44">
        <f>IFERROR(_xll.qlIndexFixing(Index6M,$H3063,TRUE,_xll.ohTrigger(RecalcTrigger,Trigger6M)),NA())</f>
        <v>1.0635441444491767E-2</v>
      </c>
      <c r="M3063" s="183">
        <f>IFERROR(_xll.qlIndexFixing(Index1Y,$H3063,TRUE,_xll.ohTrigger(RecalcTrigger,Trigger1Y)),NA())</f>
        <v>1.0438799552266956E-2</v>
      </c>
      <c r="N3063" s="182">
        <f>IFERROR(_xll.qlIndexFixing(ONIndex1M,I3063,TRUE,_xll.ohTrigger(RecalcTrigger,Trigger1M)),NA())</f>
        <v>9.9065230824990635E-3</v>
      </c>
      <c r="O3063" s="44">
        <f>IFERROR(_xll.qlIndexFixing(ONIndex3M,I3063,TRUE,_xll.ohTrigger(RecalcTrigger,Trigger3M)),NA())</f>
        <v>9.8937815154975794E-3</v>
      </c>
      <c r="P3063" s="44">
        <f>IFERROR(_xll.qlIndexFixing(ONIndex6M,I3063,TRUE,_xll.ohTrigger(RecalcTrigger,Trigger6M)),NA())</f>
        <v>1.0586356664168406E-2</v>
      </c>
      <c r="Q3063" s="183">
        <f>IFERROR(_xll.qlIndexFixing(ONIndex1Y,I3063,TRUE,_xll.ohTrigger(RecalcTrigger,Trigger1Y)),NA())</f>
        <v>1.0230850568007099E-2</v>
      </c>
    </row>
    <row r="3064" spans="2:17" x14ac:dyDescent="0.2">
      <c r="B3064" s="39" t="s">
        <v>42</v>
      </c>
      <c r="D3064" s="42">
        <f>_xll.qlCalendarAdvance(Calendar,$D3063,B3064,"f",FALSE)</f>
        <v>61001</v>
      </c>
      <c r="E3064" s="177">
        <f>_xll.qlInterestRateIndexValueDate(IndexON,D3064)</f>
        <v>61001</v>
      </c>
      <c r="F3064" s="193">
        <f>IFERROR(_xll.qlIndexFixing(IndexON,D3064,TRUE,_xll.ohTrigger(RecalcTrigger,TriggerON)),NA())</f>
        <v>1.070196529795453E-2</v>
      </c>
      <c r="H3064" s="42">
        <f>_xll.qlCalendarAdvance(Calendar,$H3063,B3064,"f",FALSE)</f>
        <v>61001</v>
      </c>
      <c r="I3064" s="177">
        <f>_xll.qlInterestRateIndexValueDate(Index1M,$H3064)</f>
        <v>61003</v>
      </c>
      <c r="J3064" s="182">
        <f>IFERROR(_xll.qlIndexFixing(Index1M,$H3064,TRUE,_xll.ohTrigger(RecalcTrigger,Trigger1M)),NA())</f>
        <v>9.9235564161875844E-3</v>
      </c>
      <c r="K3064" s="44">
        <f>IFERROR(_xll.qlIndexFixing(Index3M,H3064,TRUE,_xll.ohTrigger(RecalcTrigger,Trigger3M)),NA())</f>
        <v>9.9471480682735702E-3</v>
      </c>
      <c r="L3064" s="44">
        <f>IFERROR(_xll.qlIndexFixing(Index6M,$H3064,TRUE,_xll.ohTrigger(RecalcTrigger,Trigger6M)),NA())</f>
        <v>1.0636850582663678E-2</v>
      </c>
      <c r="M3064" s="183">
        <f>IFERROR(_xll.qlIndexFixing(Index1Y,$H3064,TRUE,_xll.ohTrigger(RecalcTrigger,Trigger1Y)),NA())</f>
        <v>1.0444814970149343E-2</v>
      </c>
      <c r="N3064" s="182">
        <f>IFERROR(_xll.qlIndexFixing(ONIndex1M,I3064,TRUE,_xll.ohTrigger(RecalcTrigger,Trigger1M)),NA())</f>
        <v>9.9113714374166051E-3</v>
      </c>
      <c r="O3064" s="44">
        <f>IFERROR(_xll.qlIndexFixing(ONIndex3M,I3064,TRUE,_xll.ohTrigger(RecalcTrigger,Trigger3M)),NA())</f>
        <v>9.8998758157620159E-3</v>
      </c>
      <c r="P3064" s="44">
        <f>IFERROR(_xll.qlIndexFixing(ONIndex6M,I3064,TRUE,_xll.ohTrigger(RecalcTrigger,Trigger6M)),NA())</f>
        <v>1.0588039120023041E-2</v>
      </c>
      <c r="Q3064" s="183">
        <f>IFERROR(_xll.qlIndexFixing(ONIndex1Y,I3064,TRUE,_xll.ohTrigger(RecalcTrigger,Trigger1Y)),NA())</f>
        <v>1.0237012276270718E-2</v>
      </c>
    </row>
    <row r="3065" spans="2:17" x14ac:dyDescent="0.2">
      <c r="B3065" s="39" t="s">
        <v>42</v>
      </c>
      <c r="D3065" s="42">
        <f>_xll.qlCalendarAdvance(Calendar,$D3064,B3065,"f",FALSE)</f>
        <v>61008</v>
      </c>
      <c r="E3065" s="177">
        <f>_xll.qlInterestRateIndexValueDate(IndexON,D3065)</f>
        <v>61008</v>
      </c>
      <c r="F3065" s="193">
        <f>IFERROR(_xll.qlIndexFixing(IndexON,D3065,TRUE,_xll.ohTrigger(RecalcTrigger,TriggerON)),NA())</f>
        <v>1.070196529795453E-2</v>
      </c>
      <c r="H3065" s="42">
        <f>_xll.qlCalendarAdvance(Calendar,$H3064,B3065,"f",FALSE)</f>
        <v>61008</v>
      </c>
      <c r="I3065" s="177">
        <f>_xll.qlInterestRateIndexValueDate(Index1M,$H3065)</f>
        <v>61010</v>
      </c>
      <c r="J3065" s="182">
        <f>IFERROR(_xll.qlIndexFixing(Index1M,$H3065,TRUE,_xll.ohTrigger(RecalcTrigger,Trigger1M)),NA())</f>
        <v>9.928393489017362E-3</v>
      </c>
      <c r="K3065" s="44">
        <f>IFERROR(_xll.qlIndexFixing(Index3M,H3065,TRUE,_xll.ohTrigger(RecalcTrigger,Trigger3M)),NA())</f>
        <v>9.9532062918274988E-3</v>
      </c>
      <c r="L3065" s="44">
        <f>IFERROR(_xll.qlIndexFixing(Index6M,$H3065,TRUE,_xll.ohTrigger(RecalcTrigger,Trigger6M)),NA())</f>
        <v>1.0638536429643483E-2</v>
      </c>
      <c r="M3065" s="183">
        <f>IFERROR(_xll.qlIndexFixing(Index1Y,$H3065,TRUE,_xll.ohTrigger(RecalcTrigger,Trigger1Y)),NA())</f>
        <v>1.0450821889880066E-2</v>
      </c>
      <c r="N3065" s="182">
        <f>IFERROR(_xll.qlIndexFixing(ONIndex1M,I3065,TRUE,_xll.ohTrigger(RecalcTrigger,Trigger1M)),NA())</f>
        <v>9.9162139821018513E-3</v>
      </c>
      <c r="O3065" s="44">
        <f>IFERROR(_xll.qlIndexFixing(ONIndex3M,I3065,TRUE,_xll.ohTrigger(RecalcTrigger,Trigger3M)),NA())</f>
        <v>9.9059627023567742E-3</v>
      </c>
      <c r="P3065" s="44">
        <f>IFERROR(_xll.qlIndexFixing(ONIndex6M,I3065,TRUE,_xll.ohTrigger(RecalcTrigger,Trigger6M)),NA())</f>
        <v>1.0589721204175007E-2</v>
      </c>
      <c r="Q3065" s="183">
        <f>IFERROR(_xll.qlIndexFixing(ONIndex1Y,I3065,TRUE,_xll.ohTrigger(RecalcTrigger,Trigger1Y)),NA())</f>
        <v>1.0243166180057273E-2</v>
      </c>
    </row>
    <row r="3066" spans="2:17" x14ac:dyDescent="0.2">
      <c r="B3066" s="39" t="s">
        <v>42</v>
      </c>
      <c r="D3066" s="42">
        <f>_xll.qlCalendarAdvance(Calendar,$D3065,B3066,"f",FALSE)</f>
        <v>61015</v>
      </c>
      <c r="E3066" s="177">
        <f>_xll.qlInterestRateIndexValueDate(IndexON,D3066)</f>
        <v>61015</v>
      </c>
      <c r="F3066" s="193">
        <f>IFERROR(_xll.qlIndexFixing(IndexON,D3066,TRUE,_xll.ohTrigger(RecalcTrigger,TriggerON)),NA())</f>
        <v>1.0701965298034466E-2</v>
      </c>
      <c r="H3066" s="42">
        <f>_xll.qlCalendarAdvance(Calendar,$H3065,B3066,"f",FALSE)</f>
        <v>61015</v>
      </c>
      <c r="I3066" s="177">
        <f>_xll.qlInterestRateIndexValueDate(Index1M,$H3066)</f>
        <v>61017</v>
      </c>
      <c r="J3066" s="182">
        <f>IFERROR(_xll.qlIndexFixing(Index1M,$H3066,TRUE,_xll.ohTrigger(RecalcTrigger,Trigger1M)),NA())</f>
        <v>9.9332246989070061E-3</v>
      </c>
      <c r="K3066" s="44">
        <f>IFERROR(_xll.qlIndexFixing(Index3M,H3066,TRUE,_xll.ohTrigger(RecalcTrigger,Trigger3M)),NA())</f>
        <v>9.9592569295525735E-3</v>
      </c>
      <c r="L3066" s="44">
        <f>IFERROR(_xll.qlIndexFixing(Index6M,$H3066,TRUE,_xll.ohTrigger(RecalcTrigger,Trigger6M)),NA())</f>
        <v>1.0640221832426565E-2</v>
      </c>
      <c r="M3066" s="183">
        <f>IFERROR(_xll.qlIndexFixing(Index1Y,$H3066,TRUE,_xll.ohTrigger(RecalcTrigger,Trigger1Y)),NA())</f>
        <v>1.0456820285844987E-2</v>
      </c>
      <c r="N3066" s="182">
        <f>IFERROR(_xll.qlIndexFixing(ONIndex1M,I3066,TRUE,_xll.ohTrigger(RecalcTrigger,Trigger1M)),NA())</f>
        <v>9.9210506976099566E-3</v>
      </c>
      <c r="O3066" s="44">
        <f>IFERROR(_xll.qlIndexFixing(ONIndex3M,I3066,TRUE,_xll.ohTrigger(RecalcTrigger,Trigger3M)),NA())</f>
        <v>9.912042151221101E-3</v>
      </c>
      <c r="P3066" s="44">
        <f>IFERROR(_xll.qlIndexFixing(ONIndex6M,I3066,TRUE,_xll.ohTrigger(RecalcTrigger,Trigger6M)),NA())</f>
        <v>1.0591402911108716E-2</v>
      </c>
      <c r="Q3066" s="183">
        <f>IFERROR(_xll.qlIndexFixing(ONIndex1Y,I3066,TRUE,_xll.ohTrigger(RecalcTrigger,Trigger1Y)),NA())</f>
        <v>1.0249312254186904E-2</v>
      </c>
    </row>
    <row r="3067" spans="2:17" x14ac:dyDescent="0.2">
      <c r="B3067" s="39" t="s">
        <v>42</v>
      </c>
      <c r="D3067" s="42">
        <f>_xll.qlCalendarAdvance(Calendar,$D3066,B3067,"f",FALSE)</f>
        <v>61022</v>
      </c>
      <c r="E3067" s="177">
        <f>_xll.qlInterestRateIndexValueDate(IndexON,D3067)</f>
        <v>61022</v>
      </c>
      <c r="F3067" s="193">
        <f>IFERROR(_xll.qlIndexFixing(IndexON,D3067,TRUE,_xll.ohTrigger(RecalcTrigger,TriggerON)),NA())</f>
        <v>1.0701965297874594E-2</v>
      </c>
      <c r="H3067" s="42">
        <f>_xll.qlCalendarAdvance(Calendar,$H3066,B3067,"f",FALSE)</f>
        <v>61022</v>
      </c>
      <c r="I3067" s="177">
        <f>_xll.qlInterestRateIndexValueDate(Index1M,$H3067)</f>
        <v>61024</v>
      </c>
      <c r="J3067" s="182">
        <f>IFERROR(_xll.qlIndexFixing(Index1M,$H3067,TRUE,_xll.ohTrigger(RecalcTrigger,Trigger1M)),NA())</f>
        <v>9.9380500270790373E-3</v>
      </c>
      <c r="K3067" s="44">
        <f>IFERROR(_xll.qlIndexFixing(Index3M,H3067,TRUE,_xll.ohTrigger(RecalcTrigger,Trigger3M)),NA())</f>
        <v>9.965299957419127E-3</v>
      </c>
      <c r="L3067" s="44">
        <f>IFERROR(_xll.qlIndexFixing(Index6M,$H3067,TRUE,_xll.ohTrigger(RecalcTrigger,Trigger6M)),NA())</f>
        <v>1.0641906785601118E-2</v>
      </c>
      <c r="M3067" s="183">
        <f>IFERROR(_xll.qlIndexFixing(Index1Y,$H3067,TRUE,_xll.ohTrigger(RecalcTrigger,Trigger1Y)),NA())</f>
        <v>1.0462810132429745E-2</v>
      </c>
      <c r="N3067" s="182">
        <f>IFERROR(_xll.qlIndexFixing(ONIndex1M,I3067,TRUE,_xll.ohTrigger(RecalcTrigger,Trigger1M)),NA())</f>
        <v>9.9258815651559473E-3</v>
      </c>
      <c r="O3067" s="44">
        <f>IFERROR(_xll.qlIndexFixing(ONIndex3M,I3067,TRUE,_xll.ohTrigger(RecalcTrigger,Trigger3M)),NA())</f>
        <v>9.9181141382942428E-3</v>
      </c>
      <c r="P3067" s="44">
        <f>IFERROR(_xll.qlIndexFixing(ONIndex6M,I3067,TRUE,_xll.ohTrigger(RecalcTrigger,Trigger6M)),NA())</f>
        <v>1.0593084235548389E-2</v>
      </c>
      <c r="Q3067" s="183">
        <f>IFERROR(_xll.qlIndexFixing(ONIndex1Y,I3067,TRUE,_xll.ohTrigger(RecalcTrigger,Trigger1Y)),NA())</f>
        <v>1.0255450473399819E-2</v>
      </c>
    </row>
    <row r="3068" spans="2:17" x14ac:dyDescent="0.2">
      <c r="B3068" s="39" t="s">
        <v>42</v>
      </c>
      <c r="D3068" s="42">
        <f>_xll.qlCalendarAdvance(Calendar,$D3067,B3068,"f",FALSE)</f>
        <v>61029</v>
      </c>
      <c r="E3068" s="177">
        <f>_xll.qlInterestRateIndexValueDate(IndexON,D3068)</f>
        <v>61029</v>
      </c>
      <c r="F3068" s="193">
        <f>IFERROR(_xll.qlIndexFixing(IndexON,D3068,TRUE,_xll.ohTrigger(RecalcTrigger,TriggerON)),NA())</f>
        <v>1.070196529795453E-2</v>
      </c>
      <c r="H3068" s="42">
        <f>_xll.qlCalendarAdvance(Calendar,$H3067,B3068,"f",FALSE)</f>
        <v>61029</v>
      </c>
      <c r="I3068" s="177">
        <f>_xll.qlInterestRateIndexValueDate(Index1M,$H3068)</f>
        <v>61031</v>
      </c>
      <c r="J3068" s="182">
        <f>IFERROR(_xll.qlIndexFixing(Index1M,$H3068,TRUE,_xll.ohTrigger(RecalcTrigger,Trigger1M)),NA())</f>
        <v>9.9409453938689319E-3</v>
      </c>
      <c r="K3068" s="44">
        <f>IFERROR(_xll.qlIndexFixing(Index3M,H3068,TRUE,_xll.ohTrigger(RecalcTrigger,Trigger3M)),NA())</f>
        <v>9.9707677062224331E-3</v>
      </c>
      <c r="L3068" s="44">
        <f>IFERROR(_xll.qlIndexFixing(Index6M,$H3068,TRUE,_xll.ohTrigger(RecalcTrigger,Trigger6M)),NA())</f>
        <v>1.0643591283752692E-2</v>
      </c>
      <c r="M3068" s="183">
        <f>IFERROR(_xll.qlIndexFixing(Index1Y,$H3068,TRUE,_xll.ohTrigger(RecalcTrigger,Trigger1Y)),NA())</f>
        <v>1.0468791404019762E-2</v>
      </c>
      <c r="N3068" s="182">
        <f>IFERROR(_xll.qlIndexFixing(ONIndex1M,I3068,TRUE,_xll.ohTrigger(RecalcTrigger,Trigger1M)),NA())</f>
        <v>9.9307065662745941E-3</v>
      </c>
      <c r="O3068" s="44">
        <f>IFERROR(_xll.qlIndexFixing(ONIndex3M,I3068,TRUE,_xll.ohTrigger(RecalcTrigger,Trigger3M)),NA())</f>
        <v>9.9241786398351906E-3</v>
      </c>
      <c r="P3068" s="44">
        <f>IFERROR(_xll.qlIndexFixing(ONIndex6M,I3068,TRUE,_xll.ohTrigger(RecalcTrigger,Trigger6M)),NA())</f>
        <v>1.059476517213831E-2</v>
      </c>
      <c r="Q3068" s="183">
        <f>IFERROR(_xll.qlIndexFixing(ONIndex1Y,I3068,TRUE,_xll.ohTrigger(RecalcTrigger,Trigger1Y)),NA())</f>
        <v>1.026158081267603E-2</v>
      </c>
    </row>
    <row r="3069" spans="2:17" x14ac:dyDescent="0.2">
      <c r="B3069" s="39" t="s">
        <v>42</v>
      </c>
      <c r="D3069" s="42">
        <f>_xll.qlCalendarAdvance(Calendar,$D3068,B3069,"f",FALSE)</f>
        <v>61036</v>
      </c>
      <c r="E3069" s="177">
        <f>_xll.qlInterestRateIndexValueDate(IndexON,D3069)</f>
        <v>61036</v>
      </c>
      <c r="F3069" s="193">
        <f>IFERROR(_xll.qlIndexFixing(IndexON,D3069,TRUE,_xll.ohTrigger(RecalcTrigger,TriggerON)),NA())</f>
        <v>1.070196529795453E-2</v>
      </c>
      <c r="H3069" s="42">
        <f>_xll.qlCalendarAdvance(Calendar,$H3068,B3069,"f",FALSE)</f>
        <v>61036</v>
      </c>
      <c r="I3069" s="177">
        <f>_xll.qlInterestRateIndexValueDate(Index1M,$H3069)</f>
        <v>61038</v>
      </c>
      <c r="J3069" s="182">
        <f>IFERROR(_xll.qlIndexFixing(Index1M,$H3069,TRUE,_xll.ohTrigger(RecalcTrigger,Trigger1M)),NA())</f>
        <v>9.9457600674687386E-3</v>
      </c>
      <c r="K3069" s="44">
        <f>IFERROR(_xll.qlIndexFixing(Index3M,H3069,TRUE,_xll.ohTrigger(RecalcTrigger,Trigger3M)),NA())</f>
        <v>9.9767958269378378E-3</v>
      </c>
      <c r="L3069" s="44">
        <f>IFERROR(_xll.qlIndexFixing(Index6M,$H3069,TRUE,_xll.ohTrigger(RecalcTrigger,Trigger6M)),NA())</f>
        <v>1.0645275321469042E-2</v>
      </c>
      <c r="M3069" s="183">
        <f>IFERROR(_xll.qlIndexFixing(Index1Y,$H3069,TRUE,_xll.ohTrigger(RecalcTrigger,Trigger1Y)),NA())</f>
        <v>1.0474764074999364E-2</v>
      </c>
      <c r="N3069" s="182">
        <f>IFERROR(_xll.qlIndexFixing(ONIndex1M,I3069,TRUE,_xll.ohTrigger(RecalcTrigger,Trigger1M)),NA())</f>
        <v>9.9355256817812432E-3</v>
      </c>
      <c r="O3069" s="44">
        <f>IFERROR(_xll.qlIndexFixing(ONIndex3M,I3069,TRUE,_xll.ohTrigger(RecalcTrigger,Trigger3M)),NA())</f>
        <v>9.9302356317032547E-3</v>
      </c>
      <c r="P3069" s="44">
        <f>IFERROR(_xll.qlIndexFixing(ONIndex6M,I3069,TRUE,_xll.ohTrigger(RecalcTrigger,Trigger6M)),NA())</f>
        <v>1.059644571536289E-2</v>
      </c>
      <c r="Q3069" s="183">
        <f>IFERROR(_xll.qlIndexFixing(ONIndex1Y,I3069,TRUE,_xll.ohTrigger(RecalcTrigger,Trigger1Y)),NA())</f>
        <v>1.0267703246595872E-2</v>
      </c>
    </row>
    <row r="3070" spans="2:17" x14ac:dyDescent="0.2">
      <c r="B3070" s="39" t="s">
        <v>42</v>
      </c>
      <c r="D3070" s="42">
        <f>_xll.qlCalendarAdvance(Calendar,$D3069,B3070,"f",FALSE)</f>
        <v>61043</v>
      </c>
      <c r="E3070" s="177">
        <f>_xll.qlInterestRateIndexValueDate(IndexON,D3070)</f>
        <v>61043</v>
      </c>
      <c r="F3070" s="193">
        <f>IFERROR(_xll.qlIndexFixing(IndexON,D3070,TRUE,_xll.ohTrigger(RecalcTrigger,TriggerON)),NA())</f>
        <v>1.0701965298034466E-2</v>
      </c>
      <c r="H3070" s="42">
        <f>_xll.qlCalendarAdvance(Calendar,$H3069,B3070,"f",FALSE)</f>
        <v>61043</v>
      </c>
      <c r="I3070" s="177">
        <f>_xll.qlInterestRateIndexValueDate(Index1M,$H3070)</f>
        <v>61045</v>
      </c>
      <c r="J3070" s="182">
        <f>IFERROR(_xll.qlIndexFixing(Index1M,$H3070,TRUE,_xll.ohTrigger(RecalcTrigger,Trigger1M)),NA())</f>
        <v>9.9505688087710344E-3</v>
      </c>
      <c r="K3070" s="44">
        <f>IFERROR(_xll.qlIndexFixing(Index3M,H3070,TRUE,_xll.ohTrigger(RecalcTrigger,Trigger3M)),NA())</f>
        <v>9.9828162675477013E-3</v>
      </c>
      <c r="L3070" s="44">
        <f>IFERROR(_xll.qlIndexFixing(Index6M,$H3070,TRUE,_xll.ohTrigger(RecalcTrigger,Trigger6M)),NA())</f>
        <v>1.0646958893337917E-2</v>
      </c>
      <c r="M3070" s="183">
        <f>IFERROR(_xll.qlIndexFixing(Index1Y,$H3070,TRUE,_xll.ohTrigger(RecalcTrigger,Trigger1Y)),NA())</f>
        <v>1.0480728119753969E-2</v>
      </c>
      <c r="N3070" s="182">
        <f>IFERROR(_xll.qlIndexFixing(ONIndex1M,I3070,TRUE,_xll.ohTrigger(RecalcTrigger,Trigger1M)),NA())</f>
        <v>9.9403388932106651E-3</v>
      </c>
      <c r="O3070" s="44">
        <f>IFERROR(_xll.qlIndexFixing(ONIndex3M,I3070,TRUE,_xll.ohTrigger(RecalcTrigger,Trigger3M)),NA())</f>
        <v>9.9362850902373623E-3</v>
      </c>
      <c r="P3070" s="44">
        <f>IFERROR(_xll.qlIndexFixing(ONIndex6M,I3070,TRUE,_xll.ohTrigger(RecalcTrigger,Trigger6M)),NA())</f>
        <v>1.0598125860186158E-2</v>
      </c>
      <c r="Q3070" s="183">
        <f>IFERROR(_xll.qlIndexFixing(ONIndex1Y,I3070,TRUE,_xll.ohTrigger(RecalcTrigger,Trigger1Y)),NA())</f>
        <v>1.0273817750139358E-2</v>
      </c>
    </row>
    <row r="3071" spans="2:17" x14ac:dyDescent="0.2">
      <c r="B3071" s="39" t="s">
        <v>42</v>
      </c>
      <c r="D3071" s="42">
        <f>_xll.qlCalendarAdvance(Calendar,$D3070,B3071,"f",FALSE)</f>
        <v>61050</v>
      </c>
      <c r="E3071" s="177">
        <f>_xll.qlInterestRateIndexValueDate(IndexON,D3071)</f>
        <v>61050</v>
      </c>
      <c r="F3071" s="193">
        <f>IFERROR(_xll.qlIndexFixing(IndexON,D3071,TRUE,_xll.ohTrigger(RecalcTrigger,TriggerON)),NA())</f>
        <v>1.0701965297874594E-2</v>
      </c>
      <c r="H3071" s="42">
        <f>_xll.qlCalendarAdvance(Calendar,$H3070,B3071,"f",FALSE)</f>
        <v>61050</v>
      </c>
      <c r="I3071" s="177">
        <f>_xll.qlInterestRateIndexValueDate(Index1M,$H3071)</f>
        <v>61052</v>
      </c>
      <c r="J3071" s="182">
        <f>IFERROR(_xll.qlIndexFixing(Index1M,$H3071,TRUE,_xll.ohTrigger(RecalcTrigger,Trigger1M)),NA())</f>
        <v>9.9553715989965565E-3</v>
      </c>
      <c r="K3071" s="44">
        <f>IFERROR(_xll.qlIndexFixing(Index3M,H3071,TRUE,_xll.ohTrigger(RecalcTrigger,Trigger3M)),NA())</f>
        <v>9.9888290040262995E-3</v>
      </c>
      <c r="L3071" s="44">
        <f>IFERROR(_xll.qlIndexFixing(Index6M,$H3071,TRUE,_xll.ohTrigger(RecalcTrigger,Trigger6M)),NA())</f>
        <v>1.0648641993945754E-2</v>
      </c>
      <c r="M3071" s="183">
        <f>IFERROR(_xll.qlIndexFixing(Index1Y,$H3071,TRUE,_xll.ohTrigger(RecalcTrigger,Trigger1Y)),NA())</f>
        <v>1.0486683512667249E-2</v>
      </c>
      <c r="N3071" s="182">
        <f>IFERROR(_xll.qlIndexFixing(ONIndex1M,I3071,TRUE,_xll.ohTrigger(RecalcTrigger,Trigger1M)),NA())</f>
        <v>9.9451461816979503E-3</v>
      </c>
      <c r="O3071" s="44">
        <f>IFERROR(_xll.qlIndexFixing(ONIndex3M,I3071,TRUE,_xll.ohTrigger(RecalcTrigger,Trigger3M)),NA())</f>
        <v>9.9423269912168877E-3</v>
      </c>
      <c r="P3071" s="44">
        <f>IFERROR(_xll.qlIndexFixing(ONIndex6M,I3071,TRUE,_xll.ohTrigger(RecalcTrigger,Trigger6M)),NA())</f>
        <v>1.0599805600852719E-2</v>
      </c>
      <c r="Q3071" s="183">
        <f>IFERROR(_xll.qlIndexFixing(ONIndex1Y,I3071,TRUE,_xll.ohTrigger(RecalcTrigger,Trigger1Y)),NA())</f>
        <v>1.0279924298046694E-2</v>
      </c>
    </row>
    <row r="3072" spans="2:17" x14ac:dyDescent="0.2">
      <c r="B3072" s="39" t="s">
        <v>42</v>
      </c>
      <c r="D3072" s="42">
        <f>_xll.qlCalendarAdvance(Calendar,$D3071,B3072,"f",FALSE)</f>
        <v>61057</v>
      </c>
      <c r="E3072" s="177">
        <f>_xll.qlInterestRateIndexValueDate(IndexON,D3072)</f>
        <v>61057</v>
      </c>
      <c r="F3072" s="193">
        <f>IFERROR(_xll.qlIndexFixing(IndexON,D3072,TRUE,_xll.ohTrigger(RecalcTrigger,TriggerON)),NA())</f>
        <v>1.070196529795453E-2</v>
      </c>
      <c r="H3072" s="42">
        <f>_xll.qlCalendarAdvance(Calendar,$H3071,B3072,"f",FALSE)</f>
        <v>61057</v>
      </c>
      <c r="I3072" s="177">
        <f>_xll.qlInterestRateIndexValueDate(Index1M,$H3072)</f>
        <v>61059</v>
      </c>
      <c r="J3072" s="182">
        <f>IFERROR(_xll.qlIndexFixing(Index1M,$H3072,TRUE,_xll.ohTrigger(RecalcTrigger,Trigger1M)),NA())</f>
        <v>9.9625675775220791E-3</v>
      </c>
      <c r="K3072" s="44">
        <f>IFERROR(_xll.qlIndexFixing(Index3M,H3072,TRUE,_xll.ohTrigger(RecalcTrigger,Trigger3M)),NA())</f>
        <v>9.9965322182438143E-3</v>
      </c>
      <c r="L3072" s="44">
        <f>IFERROR(_xll.qlIndexFixing(Index6M,$H3072,TRUE,_xll.ohTrigger(RecalcTrigger,Trigger6M)),NA())</f>
        <v>1.0651711110239669E-2</v>
      </c>
      <c r="M3072" s="183">
        <f>IFERROR(_xll.qlIndexFixing(Index1Y,$H3072,TRUE,_xll.ohTrigger(RecalcTrigger,Trigger1Y)),NA())</f>
        <v>1.049434427739729E-2</v>
      </c>
      <c r="N3072" s="182">
        <f>IFERROR(_xll.qlIndexFixing(ONIndex1M,I3072,TRUE,_xll.ohTrigger(RecalcTrigger,Trigger1M)),NA())</f>
        <v>9.9499475286179972E-3</v>
      </c>
      <c r="O3072" s="44">
        <f>IFERROR(_xll.qlIndexFixing(ONIndex3M,I3072,TRUE,_xll.ohTrigger(RecalcTrigger,Trigger3M)),NA())</f>
        <v>9.9483613109008218E-3</v>
      </c>
      <c r="P3072" s="44">
        <f>IFERROR(_xll.qlIndexFixing(ONIndex6M,I3072,TRUE,_xll.ohTrigger(RecalcTrigger,Trigger6M)),NA())</f>
        <v>1.0601484932086791E-2</v>
      </c>
      <c r="Q3072" s="183">
        <f>IFERROR(_xll.qlIndexFixing(ONIndex1Y,I3072,TRUE,_xll.ohTrigger(RecalcTrigger,Trigger1Y)),NA())</f>
        <v>1.028602286497815E-2</v>
      </c>
    </row>
    <row r="3073" spans="2:17" x14ac:dyDescent="0.2">
      <c r="B3073" s="39" t="s">
        <v>42</v>
      </c>
      <c r="D3073" s="42">
        <f>_xll.qlCalendarAdvance(Calendar,$D3072,B3073,"f",FALSE)</f>
        <v>61064</v>
      </c>
      <c r="E3073" s="177">
        <f>_xll.qlInterestRateIndexValueDate(IndexON,D3073)</f>
        <v>61064</v>
      </c>
      <c r="F3073" s="193">
        <f>IFERROR(_xll.qlIndexFixing(IndexON,D3073,TRUE,_xll.ohTrigger(RecalcTrigger,TriggerON)),NA())</f>
        <v>1.0701965298034466E-2</v>
      </c>
      <c r="H3073" s="42">
        <f>_xll.qlCalendarAdvance(Calendar,$H3072,B3073,"f",FALSE)</f>
        <v>61064</v>
      </c>
      <c r="I3073" s="177">
        <f>_xll.qlInterestRateIndexValueDate(Index1M,$H3073)</f>
        <v>61066</v>
      </c>
      <c r="J3073" s="182">
        <f>IFERROR(_xll.qlIndexFixing(Index1M,$H3073,TRUE,_xll.ohTrigger(RecalcTrigger,Trigger1M)),NA())</f>
        <v>9.9668774282526962E-3</v>
      </c>
      <c r="K3073" s="44">
        <f>IFERROR(_xll.qlIndexFixing(Index3M,H3073,TRUE,_xll.ohTrigger(RecalcTrigger,Trigger3M)),NA())</f>
        <v>1.0002528297986101E-2</v>
      </c>
      <c r="L3073" s="44">
        <f>IFERROR(_xll.qlIndexFixing(Index6M,$H3073,TRUE,_xll.ohTrigger(RecalcTrigger,Trigger6M)),NA())</f>
        <v>1.0653393318340228E-2</v>
      </c>
      <c r="M3073" s="183">
        <f>IFERROR(_xll.qlIndexFixing(Index1Y,$H3073,TRUE,_xll.ohTrigger(RecalcTrigger,Trigger1Y)),NA())</f>
        <v>1.0500280890326147E-2</v>
      </c>
      <c r="N3073" s="182">
        <f>IFERROR(_xll.qlIndexFixing(ONIndex1M,I3073,TRUE,_xll.ohTrigger(RecalcTrigger,Trigger1M)),NA())</f>
        <v>9.9547429150259603E-3</v>
      </c>
      <c r="O3073" s="44">
        <f>IFERROR(_xll.qlIndexFixing(ONIndex3M,I3073,TRUE,_xll.ohTrigger(RecalcTrigger,Trigger3M)),NA())</f>
        <v>9.9543880253083472E-3</v>
      </c>
      <c r="P3073" s="44">
        <f>IFERROR(_xll.qlIndexFixing(ONIndex6M,I3073,TRUE,_xll.ohTrigger(RecalcTrigger,Trigger6M)),NA())</f>
        <v>1.0603163848452724E-2</v>
      </c>
      <c r="Q3073" s="183">
        <f>IFERROR(_xll.qlIndexFixing(ONIndex1Y,I3073,TRUE,_xll.ohTrigger(RecalcTrigger,Trigger1Y)),NA())</f>
        <v>1.0292113425993676E-2</v>
      </c>
    </row>
    <row r="3074" spans="2:17" x14ac:dyDescent="0.2">
      <c r="B3074" s="39" t="s">
        <v>42</v>
      </c>
      <c r="D3074" s="42">
        <f>_xll.qlCalendarAdvance(Calendar,$D3073,B3074,"f",FALSE)</f>
        <v>61071</v>
      </c>
      <c r="E3074" s="177">
        <f>_xll.qlInterestRateIndexValueDate(IndexON,D3074)</f>
        <v>61071</v>
      </c>
      <c r="F3074" s="193">
        <f>IFERROR(_xll.qlIndexFixing(IndexON,D3074,TRUE,_xll.ohTrigger(RecalcTrigger,TriggerON)),NA())</f>
        <v>1.070196529795453E-2</v>
      </c>
      <c r="H3074" s="42">
        <f>_xll.qlCalendarAdvance(Calendar,$H3073,B3074,"f",FALSE)</f>
        <v>61071</v>
      </c>
      <c r="I3074" s="177">
        <f>_xll.qlInterestRateIndexValueDate(Index1M,$H3074)</f>
        <v>61073</v>
      </c>
      <c r="J3074" s="182">
        <f>IFERROR(_xll.qlIndexFixing(Index1M,$H3074,TRUE,_xll.ohTrigger(RecalcTrigger,Trigger1M)),NA())</f>
        <v>9.9716610585320886E-3</v>
      </c>
      <c r="K3074" s="44">
        <f>IFERROR(_xll.qlIndexFixing(Index3M,H3074,TRUE,_xll.ohTrigger(RecalcTrigger,Trigger3M)),NA())</f>
        <v>1.0008516596026149E-2</v>
      </c>
      <c r="L3074" s="44">
        <f>IFERROR(_xll.qlIndexFixing(Index6M,$H3074,TRUE,_xll.ohTrigger(RecalcTrigger,Trigger6M)),NA())</f>
        <v>1.0655075036974685E-2</v>
      </c>
      <c r="M3074" s="183">
        <f>IFERROR(_xll.qlIndexFixing(Index1Y,$H3074,TRUE,_xll.ohTrigger(RecalcTrigger,Trigger1Y)),NA())</f>
        <v>1.0506208768604175E-2</v>
      </c>
      <c r="N3074" s="182">
        <f>IFERROR(_xll.qlIndexFixing(ONIndex1M,I3074,TRUE,_xll.ohTrigger(RecalcTrigger,Trigger1M)),NA())</f>
        <v>9.959532322296738E-3</v>
      </c>
      <c r="O3074" s="44">
        <f>IFERROR(_xll.qlIndexFixing(ONIndex3M,I3074,TRUE,_xll.ohTrigger(RecalcTrigger,Trigger3M)),NA())</f>
        <v>9.9604071104586467E-3</v>
      </c>
      <c r="P3074" s="44">
        <f>IFERROR(_xll.qlIndexFixing(ONIndex6M,I3074,TRUE,_xll.ohTrigger(RecalcTrigger,Trigger6M)),NA())</f>
        <v>1.0604842344674736E-2</v>
      </c>
      <c r="Q3074" s="183">
        <f>IFERROR(_xll.qlIndexFixing(ONIndex1Y,I3074,TRUE,_xll.ohTrigger(RecalcTrigger,Trigger1Y)),NA())</f>
        <v>1.0298195955833478E-2</v>
      </c>
    </row>
    <row r="3075" spans="2:17" x14ac:dyDescent="0.2">
      <c r="B3075" s="39" t="s">
        <v>42</v>
      </c>
      <c r="D3075" s="42">
        <f>_xll.qlCalendarAdvance(Calendar,$D3074,B3075,"f",FALSE)</f>
        <v>61078</v>
      </c>
      <c r="E3075" s="177">
        <f>_xll.qlInterestRateIndexValueDate(IndexON,D3075)</f>
        <v>61078</v>
      </c>
      <c r="F3075" s="193">
        <f>IFERROR(_xll.qlIndexFixing(IndexON,D3075,TRUE,_xll.ohTrigger(RecalcTrigger,TriggerON)),NA())</f>
        <v>1.070196529795453E-2</v>
      </c>
      <c r="H3075" s="42">
        <f>_xll.qlCalendarAdvance(Calendar,$H3074,B3075,"f",FALSE)</f>
        <v>61078</v>
      </c>
      <c r="I3075" s="177">
        <f>_xll.qlInterestRateIndexValueDate(Index1M,$H3075)</f>
        <v>61080</v>
      </c>
      <c r="J3075" s="182">
        <f>IFERROR(_xll.qlIndexFixing(Index1M,$H3075,TRUE,_xll.ohTrigger(RecalcTrigger,Trigger1M)),NA())</f>
        <v>9.9764386568490515E-3</v>
      </c>
      <c r="K3075" s="44">
        <f>IFERROR(_xll.qlIndexFixing(Index3M,H3075,TRUE,_xll.ohTrigger(RecalcTrigger,Trigger3M)),NA())</f>
        <v>1.0014497088331006E-2</v>
      </c>
      <c r="L3075" s="44">
        <f>IFERROR(_xll.qlIndexFixing(Index6M,$H3075,TRUE,_xll.ohTrigger(RecalcTrigger,Trigger6M)),NA())</f>
        <v>1.0656756260729306E-2</v>
      </c>
      <c r="M3075" s="183">
        <f>IFERROR(_xll.qlIndexFixing(Index1Y,$H3075,TRUE,_xll.ohTrigger(RecalcTrigger,Trigger1Y)),NA())</f>
        <v>1.0512127886609693E-2</v>
      </c>
      <c r="N3075" s="182">
        <f>IFERROR(_xll.qlIndexFixing(ONIndex1M,I3075,TRUE,_xll.ohTrigger(RecalcTrigger,Trigger1M)),NA())</f>
        <v>9.9643157316453568E-3</v>
      </c>
      <c r="O3075" s="44">
        <f>IFERROR(_xll.qlIndexFixing(ONIndex3M,I3075,TRUE,_xll.ohTrigger(RecalcTrigger,Trigger3M)),NA())</f>
        <v>9.9664185424508389E-3</v>
      </c>
      <c r="P3075" s="44">
        <f>IFERROR(_xll.qlIndexFixing(ONIndex6M,I3075,TRUE,_xll.ohTrigger(RecalcTrigger,Trigger6M)),NA())</f>
        <v>1.0606520415317178E-2</v>
      </c>
      <c r="Q3075" s="183">
        <f>IFERROR(_xll.qlIndexFixing(ONIndex1Y,I3075,TRUE,_xll.ohTrigger(RecalcTrigger,Trigger1Y)),NA())</f>
        <v>1.0304270429237761E-2</v>
      </c>
    </row>
    <row r="3076" spans="2:17" x14ac:dyDescent="0.2">
      <c r="B3076" s="39" t="s">
        <v>42</v>
      </c>
      <c r="D3076" s="42">
        <f>_xll.qlCalendarAdvance(Calendar,$D3075,B3076,"f",FALSE)</f>
        <v>61085</v>
      </c>
      <c r="E3076" s="177">
        <f>_xll.qlInterestRateIndexValueDate(IndexON,D3076)</f>
        <v>61085</v>
      </c>
      <c r="F3076" s="193">
        <f>IFERROR(_xll.qlIndexFixing(IndexON,D3076,TRUE,_xll.ohTrigger(RecalcTrigger,TriggerON)),NA())</f>
        <v>1.0701965298034466E-2</v>
      </c>
      <c r="H3076" s="42">
        <f>_xll.qlCalendarAdvance(Calendar,$H3075,B3076,"f",FALSE)</f>
        <v>61085</v>
      </c>
      <c r="I3076" s="177">
        <f>_xll.qlInterestRateIndexValueDate(Index1M,$H3076)</f>
        <v>61087</v>
      </c>
      <c r="J3076" s="182">
        <f>IFERROR(_xll.qlIndexFixing(Index1M,$H3076,TRUE,_xll.ohTrigger(RecalcTrigger,Trigger1M)),NA())</f>
        <v>9.9797743012008163E-3</v>
      </c>
      <c r="K3076" s="44">
        <f>IFERROR(_xll.qlIndexFixing(Index3M,H3076,TRUE,_xll.ohTrigger(RecalcTrigger,Trigger3M)),NA())</f>
        <v>1.0019905289509499E-2</v>
      </c>
      <c r="L3076" s="44">
        <f>IFERROR(_xll.qlIndexFixing(Index6M,$H3076,TRUE,_xll.ohTrigger(RecalcTrigger,Trigger6M)),NA())</f>
        <v>1.0657604917334113E-2</v>
      </c>
      <c r="M3076" s="183">
        <f>IFERROR(_xll.qlIndexFixing(Index1Y,$H3076,TRUE,_xll.ohTrigger(RecalcTrigger,Trigger1Y)),NA())</f>
        <v>1.051632980303014E-2</v>
      </c>
      <c r="N3076" s="182">
        <f>IFERROR(_xll.qlIndexFixing(ONIndex1M,I3076,TRUE,_xll.ohTrigger(RecalcTrigger,Trigger1M)),NA())</f>
        <v>9.9704569859504488E-3</v>
      </c>
      <c r="O3076" s="44">
        <f>IFERROR(_xll.qlIndexFixing(ONIndex3M,I3076,TRUE,_xll.ohTrigger(RecalcTrigger,Trigger3M)),NA())</f>
        <v>9.9741362426097879E-3</v>
      </c>
      <c r="P3076" s="44">
        <f>IFERROR(_xll.qlIndexFixing(ONIndex6M,I3076,TRUE,_xll.ohTrigger(RecalcTrigger,Trigger6M)),NA())</f>
        <v>1.0608677300787406E-2</v>
      </c>
      <c r="Q3076" s="183">
        <f>IFERROR(_xll.qlIndexFixing(ONIndex1Y,I3076,TRUE,_xll.ohTrigger(RecalcTrigger,Trigger1Y)),NA())</f>
        <v>1.0312068587916556E-2</v>
      </c>
    </row>
    <row r="3077" spans="2:17" x14ac:dyDescent="0.2">
      <c r="B3077" s="39" t="s">
        <v>42</v>
      </c>
      <c r="D3077" s="42">
        <f>_xll.qlCalendarAdvance(Calendar,$D3076,B3077,"f",FALSE)</f>
        <v>61092</v>
      </c>
      <c r="E3077" s="177">
        <f>_xll.qlInterestRateIndexValueDate(IndexON,D3077)</f>
        <v>61092</v>
      </c>
      <c r="F3077" s="193">
        <f>IFERROR(_xll.qlIndexFixing(IndexON,D3077,TRUE,_xll.ohTrigger(RecalcTrigger,TriggerON)),NA())</f>
        <v>1.0701965298034466E-2</v>
      </c>
      <c r="H3077" s="42">
        <f>_xll.qlCalendarAdvance(Calendar,$H3076,B3077,"f",FALSE)</f>
        <v>61092</v>
      </c>
      <c r="I3077" s="177">
        <f>_xll.qlInterestRateIndexValueDate(Index1M,$H3077)</f>
        <v>61094</v>
      </c>
      <c r="J3077" s="182">
        <f>IFERROR(_xll.qlIndexFixing(Index1M,$H3077,TRUE,_xll.ohTrigger(RecalcTrigger,Trigger1M)),NA())</f>
        <v>9.9859756824782764E-3</v>
      </c>
      <c r="K3077" s="44">
        <f>IFERROR(_xll.qlIndexFixing(Index3M,H3077,TRUE,_xll.ohTrigger(RecalcTrigger,Trigger3M)),NA())</f>
        <v>1.0025870497906189E-2</v>
      </c>
      <c r="L3077" s="44">
        <f>IFERROR(_xll.qlIndexFixing(Index6M,$H3077,TRUE,_xll.ohTrigger(RecalcTrigger,Trigger6M)),NA())</f>
        <v>1.0659285100164574E-2</v>
      </c>
      <c r="M3077" s="183">
        <f>IFERROR(_xll.qlIndexFixing(Index1Y,$H3077,TRUE,_xll.ohTrigger(RecalcTrigger,Trigger1Y)),NA())</f>
        <v>1.0523939739318235E-2</v>
      </c>
      <c r="N3077" s="182">
        <f>IFERROR(_xll.qlIndexFixing(ONIndex1M,I3077,TRUE,_xll.ohTrigger(RecalcTrigger,Trigger1M)),NA())</f>
        <v>9.9738644814362232E-3</v>
      </c>
      <c r="O3077" s="44">
        <f>IFERROR(_xll.qlIndexFixing(ONIndex3M,I3077,TRUE,_xll.ohTrigger(RecalcTrigger,Trigger3M)),NA())</f>
        <v>9.9784183512774405E-3</v>
      </c>
      <c r="P3077" s="44">
        <f>IFERROR(_xll.qlIndexFixing(ONIndex6M,I3077,TRUE,_xll.ohTrigger(RecalcTrigger,Trigger6M)),NA())</f>
        <v>1.0609875258520418E-2</v>
      </c>
      <c r="Q3077" s="183">
        <f>IFERROR(_xll.qlIndexFixing(ONIndex1Y,I3077,TRUE,_xll.ohTrigger(RecalcTrigger,Trigger1Y)),NA())</f>
        <v>1.0316395105940401E-2</v>
      </c>
    </row>
    <row r="3078" spans="2:17" x14ac:dyDescent="0.2">
      <c r="B3078" s="39" t="s">
        <v>42</v>
      </c>
      <c r="D3078" s="42">
        <f>_xll.qlCalendarAdvance(Calendar,$D3077,B3078,"f",FALSE)</f>
        <v>61099</v>
      </c>
      <c r="E3078" s="177">
        <f>_xll.qlInterestRateIndexValueDate(IndexON,D3078)</f>
        <v>61099</v>
      </c>
      <c r="F3078" s="193">
        <f>IFERROR(_xll.qlIndexFixing(IndexON,D3078,TRUE,_xll.ohTrigger(RecalcTrigger,TriggerON)),NA())</f>
        <v>1.0701965297874594E-2</v>
      </c>
      <c r="H3078" s="42">
        <f>_xll.qlCalendarAdvance(Calendar,$H3077,B3078,"f",FALSE)</f>
        <v>61099</v>
      </c>
      <c r="I3078" s="177">
        <f>_xll.qlInterestRateIndexValueDate(Index1M,$H3078)</f>
        <v>61101</v>
      </c>
      <c r="J3078" s="182">
        <f>IFERROR(_xll.qlIndexFixing(Index1M,$H3078,TRUE,_xll.ohTrigger(RecalcTrigger,Trigger1M)),NA())</f>
        <v>9.9907350722280852E-3</v>
      </c>
      <c r="K3078" s="44">
        <f>IFERROR(_xll.qlIndexFixing(Index3M,H3078,TRUE,_xll.ohTrigger(RecalcTrigger,Trigger3M)),NA())</f>
        <v>1.0031827830322575E-2</v>
      </c>
      <c r="L3078" s="44">
        <f>IFERROR(_xll.qlIndexFixing(Index6M,$H3078,TRUE,_xll.ohTrigger(RecalcTrigger,Trigger6M)),NA())</f>
        <v>1.0660964773054966E-2</v>
      </c>
      <c r="M3078" s="183">
        <f>IFERROR(_xll.qlIndexFixing(Index1Y,$H3078,TRUE,_xll.ohTrigger(RecalcTrigger,Trigger1Y)),NA())</f>
        <v>1.0529832422777247E-2</v>
      </c>
      <c r="N3078" s="182">
        <f>IFERROR(_xll.qlIndexFixing(ONIndex1M,I3078,TRUE,_xll.ohTrigger(RecalcTrigger,Trigger1M)),NA())</f>
        <v>9.9786297843884597E-3</v>
      </c>
      <c r="O3078" s="44">
        <f>IFERROR(_xll.qlIndexFixing(ONIndex3M,I3078,TRUE,_xll.ohTrigger(RecalcTrigger,Trigger3M)),NA())</f>
        <v>9.9844066803100873E-3</v>
      </c>
      <c r="P3078" s="44">
        <f>IFERROR(_xll.qlIndexFixing(ONIndex6M,I3078,TRUE,_xll.ohTrigger(RecalcTrigger,Trigger6M)),NA())</f>
        <v>1.0611552020050041E-2</v>
      </c>
      <c r="Q3078" s="183">
        <f>IFERROR(_xll.qlIndexFixing(ONIndex1Y,I3078,TRUE,_xll.ohTrigger(RecalcTrigger,Trigger1Y)),NA())</f>
        <v>1.0322445259038915E-2</v>
      </c>
    </row>
    <row r="3079" spans="2:17" x14ac:dyDescent="0.2">
      <c r="B3079" s="39" t="s">
        <v>42</v>
      </c>
      <c r="D3079" s="42">
        <f>_xll.qlCalendarAdvance(Calendar,$D3078,B3079,"f",FALSE)</f>
        <v>61106</v>
      </c>
      <c r="E3079" s="177">
        <f>_xll.qlInterestRateIndexValueDate(IndexON,D3079)</f>
        <v>61106</v>
      </c>
      <c r="F3079" s="193">
        <f>IFERROR(_xll.qlIndexFixing(IndexON,D3079,TRUE,_xll.ohTrigger(RecalcTrigger,TriggerON)),NA())</f>
        <v>1.070196529795453E-2</v>
      </c>
      <c r="H3079" s="42">
        <f>_xll.qlCalendarAdvance(Calendar,$H3078,B3079,"f",FALSE)</f>
        <v>61106</v>
      </c>
      <c r="I3079" s="177">
        <f>_xll.qlInterestRateIndexValueDate(Index1M,$H3079)</f>
        <v>61108</v>
      </c>
      <c r="J3079" s="182">
        <f>IFERROR(_xll.qlIndexFixing(Index1M,$H3079,TRUE,_xll.ohTrigger(RecalcTrigger,Trigger1M)),NA())</f>
        <v>9.9954883548955542E-3</v>
      </c>
      <c r="K3079" s="44">
        <f>IFERROR(_xll.qlIndexFixing(Index3M,H3079,TRUE,_xll.ohTrigger(RecalcTrigger,Trigger3M)),NA())</f>
        <v>1.0037777262725128E-2</v>
      </c>
      <c r="L3079" s="44">
        <f>IFERROR(_xll.qlIndexFixing(Index6M,$H3079,TRUE,_xll.ohTrigger(RecalcTrigger,Trigger6M)),NA())</f>
        <v>1.066264393059148E-2</v>
      </c>
      <c r="M3079" s="183">
        <f>IFERROR(_xll.qlIndexFixing(Index1Y,$H3079,TRUE,_xll.ohTrigger(RecalcTrigger,Trigger1Y)),NA())</f>
        <v>1.0536284214717468E-2</v>
      </c>
      <c r="N3079" s="182">
        <f>IFERROR(_xll.qlIndexFixing(ONIndex1M,I3079,TRUE,_xll.ohTrigger(RecalcTrigger,Trigger1M)),NA())</f>
        <v>9.9833890144385151E-3</v>
      </c>
      <c r="O3079" s="44">
        <f>IFERROR(_xll.qlIndexFixing(ONIndex3M,I3079,TRUE,_xll.ohTrigger(RecalcTrigger,Trigger3M)),NA())</f>
        <v>9.9903872602613575E-3</v>
      </c>
      <c r="P3079" s="44">
        <f>IFERROR(_xll.qlIndexFixing(ONIndex6M,I3079,TRUE,_xll.ohTrigger(RecalcTrigger,Trigger6M)),NA())</f>
        <v>1.0613228334737101E-2</v>
      </c>
      <c r="Q3079" s="183">
        <f>IFERROR(_xll.qlIndexFixing(ONIndex1Y,I3079,TRUE,_xll.ohTrigger(RecalcTrigger,Trigger1Y)),NA())</f>
        <v>1.0328487254822605E-2</v>
      </c>
    </row>
    <row r="3080" spans="2:17" x14ac:dyDescent="0.2">
      <c r="B3080" s="39" t="s">
        <v>42</v>
      </c>
      <c r="D3080" s="42">
        <f>_xll.qlCalendarAdvance(Calendar,$D3079,B3080,"f",FALSE)</f>
        <v>61113</v>
      </c>
      <c r="E3080" s="177">
        <f>_xll.qlInterestRateIndexValueDate(IndexON,D3080)</f>
        <v>61113</v>
      </c>
      <c r="F3080" s="193">
        <f>IFERROR(_xll.qlIndexFixing(IndexON,D3080,TRUE,_xll.ohTrigger(RecalcTrigger,TriggerON)),NA())</f>
        <v>1.070196529795453E-2</v>
      </c>
      <c r="H3080" s="42">
        <f>_xll.qlCalendarAdvance(Calendar,$H3079,B3080,"f",FALSE)</f>
        <v>61113</v>
      </c>
      <c r="I3080" s="177">
        <f>_xll.qlInterestRateIndexValueDate(Index1M,$H3080)</f>
        <v>61115</v>
      </c>
      <c r="J3080" s="182">
        <f>IFERROR(_xll.qlIndexFixing(Index1M,$H3080,TRUE,_xll.ohTrigger(RecalcTrigger,Trigger1M)),NA())</f>
        <v>1.0000235511703204E-2</v>
      </c>
      <c r="K3080" s="44">
        <f>IFERROR(_xll.qlIndexFixing(Index3M,H3080,TRUE,_xll.ohTrigger(RecalcTrigger,Trigger3M)),NA())</f>
        <v>1.0043718771089992E-2</v>
      </c>
      <c r="L3080" s="44">
        <f>IFERROR(_xll.qlIndexFixing(Index6M,$H3080,TRUE,_xll.ohTrigger(RecalcTrigger,Trigger6M)),NA())</f>
        <v>1.0664322567360301E-2</v>
      </c>
      <c r="M3080" s="183">
        <f>IFERROR(_xll.qlIndexFixing(Index1Y,$H3080,TRUE,_xll.ohTrigger(RecalcTrigger,Trigger1Y)),NA())</f>
        <v>1.05415911757931E-2</v>
      </c>
      <c r="N3080" s="182">
        <f>IFERROR(_xll.qlIndexFixing(ONIndex1M,I3080,TRUE,_xll.ohTrigger(RecalcTrigger,Trigger1M)),NA())</f>
        <v>9.9881421527214798E-3</v>
      </c>
      <c r="O3080" s="44">
        <f>IFERROR(_xll.qlIndexFixing(ONIndex3M,I3080,TRUE,_xll.ohTrigger(RecalcTrigger,Trigger3M)),NA())</f>
        <v>9.9963600676300501E-3</v>
      </c>
      <c r="P3080" s="44">
        <f>IFERROR(_xll.qlIndexFixing(ONIndex6M,I3080,TRUE,_xll.ohTrigger(RecalcTrigger,Trigger6M)),NA())</f>
        <v>1.0614904196826203E-2</v>
      </c>
      <c r="Q3080" s="183">
        <f>IFERROR(_xll.qlIndexFixing(ONIndex1Y,I3080,TRUE,_xll.ohTrigger(RecalcTrigger,Trigger1Y)),NA())</f>
        <v>1.0334521068271485E-2</v>
      </c>
    </row>
    <row r="3081" spans="2:17" x14ac:dyDescent="0.2">
      <c r="B3081" s="39" t="s">
        <v>42</v>
      </c>
      <c r="D3081" s="42">
        <f>_xll.qlCalendarAdvance(Calendar,$D3080,B3081,"f",FALSE)</f>
        <v>61120</v>
      </c>
      <c r="E3081" s="177">
        <f>_xll.qlInterestRateIndexValueDate(IndexON,D3081)</f>
        <v>61120</v>
      </c>
      <c r="F3081" s="193">
        <f>IFERROR(_xll.qlIndexFixing(IndexON,D3081,TRUE,_xll.ohTrigger(RecalcTrigger,TriggerON)),NA())</f>
        <v>1.070196529795453E-2</v>
      </c>
      <c r="H3081" s="42">
        <f>_xll.qlCalendarAdvance(Calendar,$H3080,B3081,"f",FALSE)</f>
        <v>61120</v>
      </c>
      <c r="I3081" s="177">
        <f>_xll.qlInterestRateIndexValueDate(Index1M,$H3081)</f>
        <v>61122</v>
      </c>
      <c r="J3081" s="182">
        <f>IFERROR(_xll.qlIndexFixing(Index1M,$H3081,TRUE,_xll.ohTrigger(RecalcTrigger,Trigger1M)),NA())</f>
        <v>1.000497652386606E-2</v>
      </c>
      <c r="K3081" s="44">
        <f>IFERROR(_xll.qlIndexFixing(Index3M,H3081,TRUE,_xll.ohTrigger(RecalcTrigger,Trigger3M)),NA())</f>
        <v>1.0050214776143632E-2</v>
      </c>
      <c r="L3081" s="44">
        <f>IFERROR(_xll.qlIndexFixing(Index6M,$H3081,TRUE,_xll.ohTrigger(RecalcTrigger,Trigger6M)),NA())</f>
        <v>1.0666832907585589E-2</v>
      </c>
      <c r="M3081" s="183">
        <f>IFERROR(_xll.qlIndexFixing(Index1Y,$H3081,TRUE,_xll.ohTrigger(RecalcTrigger,Trigger1Y)),NA())</f>
        <v>1.0547457194103327E-2</v>
      </c>
      <c r="N3081" s="182">
        <f>IFERROR(_xll.qlIndexFixing(ONIndex1M,I3081,TRUE,_xll.ohTrigger(RecalcTrigger,Trigger1M)),NA())</f>
        <v>9.9928891804523801E-3</v>
      </c>
      <c r="O3081" s="44">
        <f>IFERROR(_xll.qlIndexFixing(ONIndex3M,I3081,TRUE,_xll.ohTrigger(RecalcTrigger,Trigger3M)),NA())</f>
        <v>1.0002325078115604E-2</v>
      </c>
      <c r="P3081" s="44">
        <f>IFERROR(_xll.qlIndexFixing(ONIndex6M,I3081,TRUE,_xll.ohTrigger(RecalcTrigger,Trigger6M)),NA())</f>
        <v>1.0616579601121501E-2</v>
      </c>
      <c r="Q3081" s="183">
        <f>IFERROR(_xll.qlIndexFixing(ONIndex1Y,I3081,TRUE,_xll.ohTrigger(RecalcTrigger,Trigger1Y)),NA())</f>
        <v>1.0340546674045825E-2</v>
      </c>
    </row>
    <row r="3082" spans="2:17" x14ac:dyDescent="0.2">
      <c r="B3082" s="39" t="s">
        <v>42</v>
      </c>
      <c r="D3082" s="42">
        <f>_xll.qlCalendarAdvance(Calendar,$D3081,B3082,"f",FALSE)</f>
        <v>61127</v>
      </c>
      <c r="E3082" s="177">
        <f>_xll.qlInterestRateIndexValueDate(IndexON,D3082)</f>
        <v>61127</v>
      </c>
      <c r="F3082" s="193">
        <f>IFERROR(_xll.qlIndexFixing(IndexON,D3082,TRUE,_xll.ohTrigger(RecalcTrigger,TriggerON)),NA())</f>
        <v>1.0701965297874594E-2</v>
      </c>
      <c r="H3082" s="42">
        <f>_xll.qlCalendarAdvance(Calendar,$H3081,B3082,"f",FALSE)</f>
        <v>61127</v>
      </c>
      <c r="I3082" s="177">
        <f>_xll.qlInterestRateIndexValueDate(Index1M,$H3082)</f>
        <v>61129</v>
      </c>
      <c r="J3082" s="182">
        <f>IFERROR(_xll.qlIndexFixing(Index1M,$H3082,TRUE,_xll.ohTrigger(RecalcTrigger,Trigger1M)),NA())</f>
        <v>1.0009711372606644E-2</v>
      </c>
      <c r="K3082" s="44">
        <f>IFERROR(_xll.qlIndexFixing(Index3M,H3082,TRUE,_xll.ohTrigger(RecalcTrigger,Trigger3M)),NA())</f>
        <v>1.0056139955505569E-2</v>
      </c>
      <c r="L3082" s="44">
        <f>IFERROR(_xll.qlIndexFixing(Index6M,$H3082,TRUE,_xll.ohTrigger(RecalcTrigger,Trigger6M)),NA())</f>
        <v>1.0668510515585632E-2</v>
      </c>
      <c r="M3082" s="183">
        <f>IFERROR(_xll.qlIndexFixing(Index1Y,$H3082,TRUE,_xll.ohTrigger(RecalcTrigger,Trigger1Y)),NA())</f>
        <v>1.0553314272784083E-2</v>
      </c>
      <c r="N3082" s="182">
        <f>IFERROR(_xll.qlIndexFixing(ONIndex1M,I3082,TRUE,_xll.ohTrigger(RecalcTrigger,Trigger1M)),NA())</f>
        <v>9.9976300790061146E-3</v>
      </c>
      <c r="O3082" s="44">
        <f>IFERROR(_xll.qlIndexFixing(ONIndex3M,I3082,TRUE,_xll.ohTrigger(RecalcTrigger,Trigger3M)),NA())</f>
        <v>1.0008282267897073E-2</v>
      </c>
      <c r="P3082" s="44">
        <f>IFERROR(_xll.qlIndexFixing(ONIndex6M,I3082,TRUE,_xll.ohTrigger(RecalcTrigger,Trigger6M)),NA())</f>
        <v>1.0618254542107408E-2</v>
      </c>
      <c r="Q3082" s="183">
        <f>IFERROR(_xll.qlIndexFixing(ONIndex1Y,I3082,TRUE,_xll.ohTrigger(RecalcTrigger,Trigger1Y)),NA())</f>
        <v>1.0346564047125639E-2</v>
      </c>
    </row>
    <row r="3083" spans="2:17" x14ac:dyDescent="0.2">
      <c r="B3083" s="39" t="s">
        <v>42</v>
      </c>
      <c r="D3083" s="42">
        <f>_xll.qlCalendarAdvance(Calendar,$D3082,B3083,"f",FALSE)</f>
        <v>61134</v>
      </c>
      <c r="E3083" s="177">
        <f>_xll.qlInterestRateIndexValueDate(IndexON,D3083)</f>
        <v>61134</v>
      </c>
      <c r="F3083" s="193">
        <f>IFERROR(_xll.qlIndexFixing(IndexON,D3083,TRUE,_xll.ohTrigger(RecalcTrigger,TriggerON)),NA())</f>
        <v>1.070196529795453E-2</v>
      </c>
      <c r="H3083" s="42">
        <f>_xll.qlCalendarAdvance(Calendar,$H3082,B3083,"f",FALSE)</f>
        <v>61134</v>
      </c>
      <c r="I3083" s="177">
        <f>_xll.qlInterestRateIndexValueDate(Index1M,$H3083)</f>
        <v>61136</v>
      </c>
      <c r="J3083" s="182">
        <f>IFERROR(_xll.qlIndexFixing(Index1M,$H3083,TRUE,_xll.ohTrigger(RecalcTrigger,Trigger1M)),NA())</f>
        <v>1.0014440039144978E-2</v>
      </c>
      <c r="K3083" s="44">
        <f>IFERROR(_xll.qlIndexFixing(Index3M,H3083,TRUE,_xll.ohTrigger(RecalcTrigger,Trigger3M)),NA())</f>
        <v>1.0062057136899132E-2</v>
      </c>
      <c r="L3083" s="44">
        <f>IFERROR(_xll.qlIndexFixing(Index6M,$H3083,TRUE,_xll.ohTrigger(RecalcTrigger,Trigger6M)),NA())</f>
        <v>1.067018758539425E-2</v>
      </c>
      <c r="M3083" s="183">
        <f>IFERROR(_xll.qlIndexFixing(Index1Y,$H3083,TRUE,_xll.ohTrigger(RecalcTrigger,Trigger1Y)),NA())</f>
        <v>1.0559162386211299E-2</v>
      </c>
      <c r="N3083" s="182">
        <f>IFERROR(_xll.qlIndexFixing(ONIndex1M,I3083,TRUE,_xll.ohTrigger(RecalcTrigger,Trigger1M)),NA())</f>
        <v>1.0002364829677646E-2</v>
      </c>
      <c r="O3083" s="44">
        <f>IFERROR(_xll.qlIndexFixing(ONIndex3M,I3083,TRUE,_xll.ohTrigger(RecalcTrigger,Trigger3M)),NA())</f>
        <v>1.0014231613073576E-2</v>
      </c>
      <c r="P3083" s="44">
        <f>IFERROR(_xll.qlIndexFixing(ONIndex6M,I3083,TRUE,_xll.ohTrigger(RecalcTrigger,Trigger6M)),NA())</f>
        <v>1.0619929014428209E-2</v>
      </c>
      <c r="Q3083" s="183">
        <f>IFERROR(_xll.qlIndexFixing(ONIndex1Y,I3083,TRUE,_xll.ohTrigger(RecalcTrigger,Trigger1Y)),NA())</f>
        <v>1.0352573162251133E-2</v>
      </c>
    </row>
    <row r="3084" spans="2:17" x14ac:dyDescent="0.2">
      <c r="B3084" s="39" t="s">
        <v>42</v>
      </c>
      <c r="D3084" s="42">
        <f>_xll.qlCalendarAdvance(Calendar,$D3083,B3084,"f",FALSE)</f>
        <v>61141</v>
      </c>
      <c r="E3084" s="177">
        <f>_xll.qlInterestRateIndexValueDate(IndexON,D3084)</f>
        <v>61141</v>
      </c>
      <c r="F3084" s="193">
        <f>IFERROR(_xll.qlIndexFixing(IndexON,D3084,TRUE,_xll.ohTrigger(RecalcTrigger,TriggerON)),NA())</f>
        <v>1.070196529795453E-2</v>
      </c>
      <c r="H3084" s="42">
        <f>_xll.qlCalendarAdvance(Calendar,$H3083,B3084,"f",FALSE)</f>
        <v>61141</v>
      </c>
      <c r="I3084" s="177">
        <f>_xll.qlInterestRateIndexValueDate(Index1M,$H3084)</f>
        <v>61143</v>
      </c>
      <c r="J3084" s="182">
        <f>IFERROR(_xll.qlIndexFixing(Index1M,$H3084,TRUE,_xll.ohTrigger(RecalcTrigger,Trigger1M)),NA())</f>
        <v>1.0019162504703583E-2</v>
      </c>
      <c r="K3084" s="44">
        <f>IFERROR(_xll.qlIndexFixing(Index3M,H3084,TRUE,_xll.ohTrigger(RecalcTrigger,Trigger3M)),NA())</f>
        <v>1.0067966296296582E-2</v>
      </c>
      <c r="L3084" s="44">
        <f>IFERROR(_xll.qlIndexFixing(Index6M,$H3084,TRUE,_xll.ohTrigger(RecalcTrigger,Trigger6M)),NA())</f>
        <v>1.0671864111596846E-2</v>
      </c>
      <c r="M3084" s="183">
        <f>IFERROR(_xll.qlIndexFixing(Index1Y,$H3084,TRUE,_xll.ohTrigger(RecalcTrigger,Trigger1Y)),NA())</f>
        <v>1.0565001508760691E-2</v>
      </c>
      <c r="N3084" s="182">
        <f>IFERROR(_xll.qlIndexFixing(ONIndex1M,I3084,TRUE,_xll.ohTrigger(RecalcTrigger,Trigger1M)),NA())</f>
        <v>1.0007093413522128E-2</v>
      </c>
      <c r="O3084" s="44">
        <f>IFERROR(_xll.qlIndexFixing(ONIndex3M,I3084,TRUE,_xll.ohTrigger(RecalcTrigger,Trigger3M)),NA())</f>
        <v>1.0020173089744233E-2</v>
      </c>
      <c r="P3084" s="44">
        <f>IFERROR(_xll.qlIndexFixing(ONIndex6M,I3084,TRUE,_xll.ohTrigger(RecalcTrigger,Trigger6M)),NA())</f>
        <v>1.0621603012808123E-2</v>
      </c>
      <c r="Q3084" s="183">
        <f>IFERROR(_xll.qlIndexFixing(ONIndex1Y,I3084,TRUE,_xll.ohTrigger(RecalcTrigger,Trigger1Y)),NA())</f>
        <v>1.0358573994162512E-2</v>
      </c>
    </row>
    <row r="3085" spans="2:17" x14ac:dyDescent="0.2">
      <c r="B3085" s="39" t="s">
        <v>42</v>
      </c>
      <c r="D3085" s="42">
        <f>_xll.qlCalendarAdvance(Calendar,$D3084,B3085,"f",FALSE)</f>
        <v>61148</v>
      </c>
      <c r="E3085" s="177">
        <f>_xll.qlInterestRateIndexValueDate(IndexON,D3085)</f>
        <v>61148</v>
      </c>
      <c r="F3085" s="193">
        <f>IFERROR(_xll.qlIndexFixing(IndexON,D3085,TRUE,_xll.ohTrigger(RecalcTrigger,TriggerON)),NA())</f>
        <v>1.0701965298034466E-2</v>
      </c>
      <c r="H3085" s="42">
        <f>_xll.qlCalendarAdvance(Calendar,$H3084,B3085,"f",FALSE)</f>
        <v>61148</v>
      </c>
      <c r="I3085" s="177">
        <f>_xll.qlInterestRateIndexValueDate(Index1M,$H3085)</f>
        <v>61150</v>
      </c>
      <c r="J3085" s="182">
        <f>IFERROR(_xll.qlIndexFixing(Index1M,$H3085,TRUE,_xll.ohTrigger(RecalcTrigger,Trigger1M)),NA())</f>
        <v>1.0023878750492488E-2</v>
      </c>
      <c r="K3085" s="44">
        <f>IFERROR(_xll.qlIndexFixing(Index3M,H3085,TRUE,_xll.ohTrigger(RecalcTrigger,Trigger3M)),NA())</f>
        <v>1.0073867409669318E-2</v>
      </c>
      <c r="L3085" s="44">
        <f>IFERROR(_xll.qlIndexFixing(Index6M,$H3085,TRUE,_xll.ohTrigger(RecalcTrigger,Trigger6M)),NA())</f>
        <v>1.0672707750226608E-2</v>
      </c>
      <c r="M3085" s="183">
        <f>IFERROR(_xll.qlIndexFixing(Index1Y,$H3085,TRUE,_xll.ohTrigger(RecalcTrigger,Trigger1Y)),NA())</f>
        <v>1.0570831614807319E-2</v>
      </c>
      <c r="N3085" s="182">
        <f>IFERROR(_xll.qlIndexFixing(ONIndex1M,I3085,TRUE,_xll.ohTrigger(RecalcTrigger,Trigger1M)),NA())</f>
        <v>1.001181581191446E-2</v>
      </c>
      <c r="O3085" s="44">
        <f>IFERROR(_xll.qlIndexFixing(ONIndex3M,I3085,TRUE,_xll.ohTrigger(RecalcTrigger,Trigger3M)),NA())</f>
        <v>1.002610667384829E-2</v>
      </c>
      <c r="P3085" s="44">
        <f>IFERROR(_xll.qlIndexFixing(ONIndex6M,I3085,TRUE,_xll.ohTrigger(RecalcTrigger,Trigger6M)),NA())</f>
        <v>1.0623276531811499E-2</v>
      </c>
      <c r="Q3085" s="183">
        <f>IFERROR(_xll.qlIndexFixing(ONIndex1Y,I3085,TRUE,_xll.ohTrigger(RecalcTrigger,Trigger1Y)),NA())</f>
        <v>1.0364566517759854E-2</v>
      </c>
    </row>
    <row r="3086" spans="2:17" x14ac:dyDescent="0.2">
      <c r="B3086" s="39" t="s">
        <v>42</v>
      </c>
      <c r="D3086" s="42">
        <f>_xll.qlCalendarAdvance(Calendar,$D3085,B3086,"f",FALSE)</f>
        <v>61155</v>
      </c>
      <c r="E3086" s="177">
        <f>_xll.qlInterestRateIndexValueDate(IndexON,D3086)</f>
        <v>61155</v>
      </c>
      <c r="F3086" s="193">
        <f>IFERROR(_xll.qlIndexFixing(IndexON,D3086,TRUE,_xll.ohTrigger(RecalcTrigger,TriggerON)),NA())</f>
        <v>1.070196529795453E-2</v>
      </c>
      <c r="H3086" s="42">
        <f>_xll.qlCalendarAdvance(Calendar,$H3085,B3086,"f",FALSE)</f>
        <v>61155</v>
      </c>
      <c r="I3086" s="177">
        <f>_xll.qlInterestRateIndexValueDate(Index1M,$H3086)</f>
        <v>61157</v>
      </c>
      <c r="J3086" s="182">
        <f>IFERROR(_xll.qlIndexFixing(Index1M,$H3086,TRUE,_xll.ohTrigger(RecalcTrigger,Trigger1M)),NA())</f>
        <v>1.0028588757736712E-2</v>
      </c>
      <c r="K3086" s="44">
        <f>IFERROR(_xll.qlIndexFixing(Index3M,H3086,TRUE,_xll.ohTrigger(RecalcTrigger,Trigger3M)),NA())</f>
        <v>1.0079760452986126E-2</v>
      </c>
      <c r="L3086" s="44">
        <f>IFERROR(_xll.qlIndexFixing(Index6M,$H3086,TRUE,_xll.ohTrigger(RecalcTrigger,Trigger6M)),NA())</f>
        <v>1.0674383148708852E-2</v>
      </c>
      <c r="M3086" s="183">
        <f>IFERROR(_xll.qlIndexFixing(Index1Y,$H3086,TRUE,_xll.ohTrigger(RecalcTrigger,Trigger1Y)),NA())</f>
        <v>1.0576652678726033E-2</v>
      </c>
      <c r="N3086" s="182">
        <f>IFERROR(_xll.qlIndexFixing(ONIndex1M,I3086,TRUE,_xll.ohTrigger(RecalcTrigger,Trigger1M)),NA())</f>
        <v>1.0016532005989731E-2</v>
      </c>
      <c r="O3086" s="44">
        <f>IFERROR(_xll.qlIndexFixing(ONIndex3M,I3086,TRUE,_xll.ohTrigger(RecalcTrigger,Trigger3M)),NA())</f>
        <v>1.0032032341644737E-2</v>
      </c>
      <c r="P3086" s="44">
        <f>IFERROR(_xll.qlIndexFixing(ONIndex6M,I3086,TRUE,_xll.ohTrigger(RecalcTrigger,Trigger6M)),NA())</f>
        <v>1.0624949566002684E-2</v>
      </c>
      <c r="Q3086" s="183">
        <f>IFERROR(_xll.qlIndexFixing(ONIndex1Y,I3086,TRUE,_xll.ohTrigger(RecalcTrigger,Trigger1Y)),NA())</f>
        <v>1.0370550707863302E-2</v>
      </c>
    </row>
    <row r="3087" spans="2:17" x14ac:dyDescent="0.2">
      <c r="B3087" s="39" t="s">
        <v>42</v>
      </c>
      <c r="D3087" s="42">
        <f>_xll.qlCalendarAdvance(Calendar,$D3086,B3087,"f",FALSE)</f>
        <v>61162</v>
      </c>
      <c r="E3087" s="177">
        <f>_xll.qlInterestRateIndexValueDate(IndexON,D3087)</f>
        <v>61162</v>
      </c>
      <c r="F3087" s="193">
        <f>IFERROR(_xll.qlIndexFixing(IndexON,D3087,TRUE,_xll.ohTrigger(RecalcTrigger,TriggerON)),NA())</f>
        <v>1.070196529795453E-2</v>
      </c>
      <c r="H3087" s="42">
        <f>_xll.qlCalendarAdvance(Calendar,$H3086,B3087,"f",FALSE)</f>
        <v>61162</v>
      </c>
      <c r="I3087" s="177">
        <f>_xll.qlInterestRateIndexValueDate(Index1M,$H3087)</f>
        <v>61164</v>
      </c>
      <c r="J3087" s="182">
        <f>IFERROR(_xll.qlIndexFixing(Index1M,$H3087,TRUE,_xll.ohTrigger(RecalcTrigger,Trigger1M)),NA())</f>
        <v>1.0033292507663771E-2</v>
      </c>
      <c r="K3087" s="44">
        <f>IFERROR(_xll.qlIndexFixing(Index3M,H3087,TRUE,_xll.ohTrigger(RecalcTrigger,Trigger3M)),NA())</f>
        <v>1.00856454022184E-2</v>
      </c>
      <c r="L3087" s="44">
        <f>IFERROR(_xll.qlIndexFixing(Index6M,$H3087,TRUE,_xll.ohTrigger(RecalcTrigger,Trigger6M)),NA())</f>
        <v>1.0676057988529344E-2</v>
      </c>
      <c r="M3087" s="183">
        <f>IFERROR(_xll.qlIndexFixing(Index1Y,$H3087,TRUE,_xll.ohTrigger(RecalcTrigger,Trigger1Y)),NA())</f>
        <v>1.0582464674892328E-2</v>
      </c>
      <c r="N3087" s="182">
        <f>IFERROR(_xll.qlIndexFixing(ONIndex1M,I3087,TRUE,_xll.ohTrigger(RecalcTrigger,Trigger1M)),NA())</f>
        <v>1.0021241976962969E-2</v>
      </c>
      <c r="O3087" s="44">
        <f>IFERROR(_xll.qlIndexFixing(ONIndex3M,I3087,TRUE,_xll.ohTrigger(RecalcTrigger,Trigger3M)),NA())</f>
        <v>1.0037950068912949E-2</v>
      </c>
      <c r="P3087" s="44">
        <f>IFERROR(_xll.qlIndexFixing(ONIndex6M,I3087,TRUE,_xll.ohTrigger(RecalcTrigger,Trigger6M)),NA())</f>
        <v>1.0626622109946027E-2</v>
      </c>
      <c r="Q3087" s="183">
        <f>IFERROR(_xll.qlIndexFixing(ONIndex1Y,I3087,TRUE,_xll.ohTrigger(RecalcTrigger,Trigger1Y)),NA())</f>
        <v>1.0376526539133124E-2</v>
      </c>
    </row>
    <row r="3088" spans="2:17" x14ac:dyDescent="0.2">
      <c r="B3088" s="39" t="s">
        <v>42</v>
      </c>
      <c r="D3088" s="42">
        <f>_xll.qlCalendarAdvance(Calendar,$D3087,B3088,"f",FALSE)</f>
        <v>61169</v>
      </c>
      <c r="E3088" s="177">
        <f>_xll.qlInterestRateIndexValueDate(IndexON,D3088)</f>
        <v>61169</v>
      </c>
      <c r="F3088" s="193">
        <f>IFERROR(_xll.qlIndexFixing(IndexON,D3088,TRUE,_xll.ohTrigger(RecalcTrigger,TriggerON)),NA())</f>
        <v>1.0701965298034466E-2</v>
      </c>
      <c r="H3088" s="42">
        <f>_xll.qlCalendarAdvance(Calendar,$H3087,B3088,"f",FALSE)</f>
        <v>61169</v>
      </c>
      <c r="I3088" s="177">
        <f>_xll.qlInterestRateIndexValueDate(Index1M,$H3088)</f>
        <v>61171</v>
      </c>
      <c r="J3088" s="182">
        <f>IFERROR(_xll.qlIndexFixing(Index1M,$H3088,TRUE,_xll.ohTrigger(RecalcTrigger,Trigger1M)),NA())</f>
        <v>1.0037989981481199E-2</v>
      </c>
      <c r="K3088" s="44">
        <f>IFERROR(_xll.qlIndexFixing(Index3M,H3088,TRUE,_xll.ohTrigger(RecalcTrigger,Trigger3M)),NA())</f>
        <v>1.0091522233335799E-2</v>
      </c>
      <c r="L3088" s="44">
        <f>IFERROR(_xll.qlIndexFixing(Index6M,$H3088,TRUE,_xll.ohTrigger(RecalcTrigger,Trigger6M)),NA())</f>
        <v>1.0677732264273401E-2</v>
      </c>
      <c r="M3088" s="183">
        <f>IFERROR(_xll.qlIndexFixing(Index1Y,$H3088,TRUE,_xll.ohTrigger(RecalcTrigger,Trigger1Y)),NA())</f>
        <v>1.0588267577679746E-2</v>
      </c>
      <c r="N3088" s="182">
        <f>IFERROR(_xll.qlIndexFixing(ONIndex1M,I3088,TRUE,_xll.ohTrigger(RecalcTrigger,Trigger1M)),NA())</f>
        <v>1.0025945706209072E-2</v>
      </c>
      <c r="O3088" s="44">
        <f>IFERROR(_xll.qlIndexFixing(ONIndex3M,I3088,TRUE,_xll.ohTrigger(RecalcTrigger,Trigger3M)),NA())</f>
        <v>1.0043859832071789E-2</v>
      </c>
      <c r="P3088" s="44">
        <f>IFERROR(_xll.qlIndexFixing(ONIndex6M,I3088,TRUE,_xll.ohTrigger(RecalcTrigger,Trigger6M)),NA())</f>
        <v>1.0628294158365748E-2</v>
      </c>
      <c r="Q3088" s="183">
        <f>IFERROR(_xll.qlIndexFixing(ONIndex1Y,I3088,TRUE,_xll.ohTrigger(RecalcTrigger,Trigger1Y)),NA())</f>
        <v>1.0382493986549335E-2</v>
      </c>
    </row>
    <row r="3089" spans="2:17" x14ac:dyDescent="0.2">
      <c r="B3089" s="39" t="s">
        <v>42</v>
      </c>
      <c r="D3089" s="42">
        <f>_xll.qlCalendarAdvance(Calendar,$D3088,B3089,"f",FALSE)</f>
        <v>61176</v>
      </c>
      <c r="E3089" s="177">
        <f>_xll.qlInterestRateIndexValueDate(IndexON,D3089)</f>
        <v>61176</v>
      </c>
      <c r="F3089" s="193">
        <f>IFERROR(_xll.qlIndexFixing(IndexON,D3089,TRUE,_xll.ohTrigger(RecalcTrigger,TriggerON)),NA())</f>
        <v>1.0701965297874594E-2</v>
      </c>
      <c r="H3089" s="42">
        <f>_xll.qlCalendarAdvance(Calendar,$H3088,B3089,"f",FALSE)</f>
        <v>61176</v>
      </c>
      <c r="I3089" s="177">
        <f>_xll.qlInterestRateIndexValueDate(Index1M,$H3089)</f>
        <v>61178</v>
      </c>
      <c r="J3089" s="182">
        <f>IFERROR(_xll.qlIndexFixing(Index1M,$H3089,TRUE,_xll.ohTrigger(RecalcTrigger,Trigger1M)),NA())</f>
        <v>1.0041257410455652E-2</v>
      </c>
      <c r="K3089" s="44">
        <f>IFERROR(_xll.qlIndexFixing(Index3M,H3089,TRUE,_xll.ohTrigger(RecalcTrigger,Trigger3M)),NA())</f>
        <v>1.009739092230624E-2</v>
      </c>
      <c r="L3089" s="44">
        <f>IFERROR(_xll.qlIndexFixing(Index6M,$H3089,TRUE,_xll.ohTrigger(RecalcTrigger,Trigger6M)),NA())</f>
        <v>1.0679405970528957E-2</v>
      </c>
      <c r="M3089" s="183">
        <f>IFERROR(_xll.qlIndexFixing(Index1Y,$H3089,TRUE,_xll.ohTrigger(RecalcTrigger,Trigger1Y)),NA())</f>
        <v>1.0592371915875554E-2</v>
      </c>
      <c r="N3089" s="182">
        <f>IFERROR(_xll.qlIndexFixing(ONIndex1M,I3089,TRUE,_xll.ohTrigger(RecalcTrigger,Trigger1M)),NA())</f>
        <v>1.0030643175023002E-2</v>
      </c>
      <c r="O3089" s="44">
        <f>IFERROR(_xll.qlIndexFixing(ONIndex3M,I3089,TRUE,_xll.ohTrigger(RecalcTrigger,Trigger3M)),NA())</f>
        <v>1.0049761606980567E-2</v>
      </c>
      <c r="P3089" s="44">
        <f>IFERROR(_xll.qlIndexFixing(ONIndex6M,I3089,TRUE,_xll.ohTrigger(RecalcTrigger,Trigger6M)),NA())</f>
        <v>1.0629965706066002E-2</v>
      </c>
      <c r="Q3089" s="183">
        <f>IFERROR(_xll.qlIndexFixing(ONIndex1Y,I3089,TRUE,_xll.ohTrigger(RecalcTrigger,Trigger1Y)),NA())</f>
        <v>1.0388453024772204E-2</v>
      </c>
    </row>
    <row r="3090" spans="2:17" x14ac:dyDescent="0.2">
      <c r="B3090" s="39" t="s">
        <v>42</v>
      </c>
      <c r="D3090" s="42">
        <f>_xll.qlCalendarAdvance(Calendar,$D3089,B3090,"f",FALSE)</f>
        <v>61183</v>
      </c>
      <c r="E3090" s="177">
        <f>_xll.qlInterestRateIndexValueDate(IndexON,D3090)</f>
        <v>61183</v>
      </c>
      <c r="F3090" s="193">
        <f>IFERROR(_xll.qlIndexFixing(IndexON,D3090,TRUE,_xll.ohTrigger(RecalcTrigger,TriggerON)),NA())</f>
        <v>1.070196529795453E-2</v>
      </c>
      <c r="H3090" s="42">
        <f>_xll.qlCalendarAdvance(Calendar,$H3089,B3090,"f",FALSE)</f>
        <v>61183</v>
      </c>
      <c r="I3090" s="177">
        <f>_xll.qlInterestRateIndexValueDate(Index1M,$H3090)</f>
        <v>61185</v>
      </c>
      <c r="J3090" s="182">
        <f>IFERROR(_xll.qlIndexFixing(Index1M,$H3090,TRUE,_xll.ohTrigger(RecalcTrigger,Trigger1M)),NA())</f>
        <v>1.0047366025679738E-2</v>
      </c>
      <c r="K3090" s="44">
        <f>IFERROR(_xll.qlIndexFixing(Index3M,H3090,TRUE,_xll.ohTrigger(RecalcTrigger,Trigger3M)),NA())</f>
        <v>1.010325144510112E-2</v>
      </c>
      <c r="L3090" s="44">
        <f>IFERROR(_xll.qlIndexFixing(Index6M,$H3090,TRUE,_xll.ohTrigger(RecalcTrigger,Trigger6M)),NA())</f>
        <v>1.0681911549890248E-2</v>
      </c>
      <c r="M3090" s="183">
        <f>IFERROR(_xll.qlIndexFixing(Index1Y,$H3090,TRUE,_xll.ohTrigger(RecalcTrigger,Trigger1Y)),NA())</f>
        <v>1.0599846000613864E-2</v>
      </c>
      <c r="N3090" s="182">
        <f>IFERROR(_xll.qlIndexFixing(ONIndex1M,I3090,TRUE,_xll.ohTrigger(RecalcTrigger,Trigger1M)),NA())</f>
        <v>1.003533436453985E-2</v>
      </c>
      <c r="O3090" s="44">
        <f>IFERROR(_xll.qlIndexFixing(ONIndex3M,I3090,TRUE,_xll.ohTrigger(RecalcTrigger,Trigger3M)),NA())</f>
        <v>1.0055655369818339E-2</v>
      </c>
      <c r="P3090" s="44">
        <f>IFERROR(_xll.qlIndexFixing(ONIndex6M,I3090,TRUE,_xll.ohTrigger(RecalcTrigger,Trigger6M)),NA())</f>
        <v>1.0631636747291395E-2</v>
      </c>
      <c r="Q3090" s="183">
        <f>IFERROR(_xll.qlIndexFixing(ONIndex1Y,I3090,TRUE,_xll.ohTrigger(RecalcTrigger,Trigger1Y)),NA())</f>
        <v>1.0394403628861681E-2</v>
      </c>
    </row>
    <row r="3091" spans="2:17" x14ac:dyDescent="0.2">
      <c r="B3091" s="39" t="s">
        <v>42</v>
      </c>
      <c r="D3091" s="42">
        <f>_xll.qlCalendarAdvance(Calendar,$D3090,B3091,"f",FALSE)</f>
        <v>61190</v>
      </c>
      <c r="E3091" s="177">
        <f>_xll.qlInterestRateIndexValueDate(IndexON,D3091)</f>
        <v>61190</v>
      </c>
      <c r="F3091" s="193">
        <f>IFERROR(_xll.qlIndexFixing(IndexON,D3091,TRUE,_xll.ohTrigger(RecalcTrigger,TriggerON)),NA())</f>
        <v>1.070196529795453E-2</v>
      </c>
      <c r="H3091" s="42">
        <f>_xll.qlCalendarAdvance(Calendar,$H3090,B3091,"f",FALSE)</f>
        <v>61190</v>
      </c>
      <c r="I3091" s="177">
        <f>_xll.qlInterestRateIndexValueDate(Index1M,$H3091)</f>
        <v>61192</v>
      </c>
      <c r="J3091" s="182">
        <f>IFERROR(_xll.qlIndexFixing(Index1M,$H3091,TRUE,_xll.ohTrigger(RecalcTrigger,Trigger1M)),NA())</f>
        <v>1.0052044558500894E-2</v>
      </c>
      <c r="K3091" s="44">
        <f>IFERROR(_xll.qlIndexFixing(Index3M,H3091,TRUE,_xll.ohTrigger(RecalcTrigger,Trigger3M)),NA())</f>
        <v>1.0109103777691832E-2</v>
      </c>
      <c r="L3091" s="44">
        <f>IFERROR(_xll.qlIndexFixing(Index6M,$H3091,TRUE,_xll.ohTrigger(RecalcTrigger,Trigger6M)),NA())</f>
        <v>1.0683584119254116E-2</v>
      </c>
      <c r="M3091" s="183">
        <f>IFERROR(_xll.qlIndexFixing(Index1Y,$H3091,TRUE,_xll.ohTrigger(RecalcTrigger,Trigger1Y)),NA())</f>
        <v>1.0605621469507213E-2</v>
      </c>
      <c r="N3091" s="182">
        <f>IFERROR(_xll.qlIndexFixing(ONIndex1M,I3091,TRUE,_xll.ohTrigger(RecalcTrigger,Trigger1M)),NA())</f>
        <v>1.0040019255974642E-2</v>
      </c>
      <c r="O3091" s="44">
        <f>IFERROR(_xll.qlIndexFixing(ONIndex3M,I3091,TRUE,_xll.ohTrigger(RecalcTrigger,Trigger3M)),NA())</f>
        <v>1.0061541096364479E-2</v>
      </c>
      <c r="P3091" s="44">
        <f>IFERROR(_xll.qlIndexFixing(ONIndex6M,I3091,TRUE,_xll.ohTrigger(RecalcTrigger,Trigger6M)),NA())</f>
        <v>1.0633307277005954E-2</v>
      </c>
      <c r="Q3091" s="183">
        <f>IFERROR(_xll.qlIndexFixing(ONIndex1Y,I3091,TRUE,_xll.ohTrigger(RecalcTrigger,Trigger1Y)),NA())</f>
        <v>1.0400345773238229E-2</v>
      </c>
    </row>
    <row r="3092" spans="2:17" x14ac:dyDescent="0.2">
      <c r="B3092" s="39" t="s">
        <v>42</v>
      </c>
      <c r="D3092" s="42">
        <f>_xll.qlCalendarAdvance(Calendar,$D3091,B3092,"f",FALSE)</f>
        <v>61197</v>
      </c>
      <c r="E3092" s="177">
        <f>_xll.qlInterestRateIndexValueDate(IndexON,D3092)</f>
        <v>61197</v>
      </c>
      <c r="F3092" s="193">
        <f>IFERROR(_xll.qlIndexFixing(IndexON,D3092,TRUE,_xll.ohTrigger(RecalcTrigger,TriggerON)),NA())</f>
        <v>1.070196529795453E-2</v>
      </c>
      <c r="H3092" s="42">
        <f>_xll.qlCalendarAdvance(Calendar,$H3091,B3092,"f",FALSE)</f>
        <v>61197</v>
      </c>
      <c r="I3092" s="177">
        <f>_xll.qlInterestRateIndexValueDate(Index1M,$H3092)</f>
        <v>61199</v>
      </c>
      <c r="J3092" s="182">
        <f>IFERROR(_xll.qlIndexFixing(Index1M,$H3092,TRUE,_xll.ohTrigger(RecalcTrigger,Trigger1M)),NA())</f>
        <v>1.0056716740097504E-2</v>
      </c>
      <c r="K3092" s="44">
        <f>IFERROR(_xll.qlIndexFixing(Index3M,H3092,TRUE,_xll.ohTrigger(RecalcTrigger,Trigger3M)),NA())</f>
        <v>1.0114947896047166E-2</v>
      </c>
      <c r="L3092" s="44">
        <f>IFERROR(_xll.qlIndexFixing(Index6M,$H3092,TRUE,_xll.ohTrigger(RecalcTrigger,Trigger6M)),NA())</f>
        <v>1.0685256101698655E-2</v>
      </c>
      <c r="M3092" s="183">
        <f>IFERROR(_xll.qlIndexFixing(Index1Y,$H3092,TRUE,_xll.ohTrigger(RecalcTrigger,Trigger1Y)),NA())</f>
        <v>1.0611387742515641E-2</v>
      </c>
      <c r="N3092" s="182">
        <f>IFERROR(_xll.qlIndexFixing(ONIndex1M,I3092,TRUE,_xll.ohTrigger(RecalcTrigger,Trigger1M)),NA())</f>
        <v>1.0044697830542404E-2</v>
      </c>
      <c r="O3092" s="44">
        <f>IFERROR(_xll.qlIndexFixing(ONIndex3M,I3092,TRUE,_xll.ohTrigger(RecalcTrigger,Trigger3M)),NA())</f>
        <v>1.0067418763117786E-2</v>
      </c>
      <c r="P3092" s="44">
        <f>IFERROR(_xll.qlIndexFixing(ONIndex6M,I3092,TRUE,_xll.ohTrigger(RecalcTrigger,Trigger6M)),NA())</f>
        <v>1.0634977289294412E-2</v>
      </c>
      <c r="Q3092" s="183">
        <f>IFERROR(_xll.qlIndexFixing(ONIndex1Y,I3092,TRUE,_xll.ohTrigger(RecalcTrigger,Trigger1Y)),NA())</f>
        <v>1.0406279432961796E-2</v>
      </c>
    </row>
    <row r="3093" spans="2:17" x14ac:dyDescent="0.2">
      <c r="B3093" s="39" t="s">
        <v>42</v>
      </c>
      <c r="D3093" s="42">
        <f>_xll.qlCalendarAdvance(Calendar,$D3092,B3093,"f",FALSE)</f>
        <v>61204</v>
      </c>
      <c r="E3093" s="177">
        <f>_xll.qlInterestRateIndexValueDate(IndexON,D3093)</f>
        <v>61204</v>
      </c>
      <c r="F3093" s="193">
        <f>IFERROR(_xll.qlIndexFixing(IndexON,D3093,TRUE,_xll.ohTrigger(RecalcTrigger,TriggerON)),NA())</f>
        <v>1.070196529795453E-2</v>
      </c>
      <c r="H3093" s="42">
        <f>_xll.qlCalendarAdvance(Calendar,$H3092,B3093,"f",FALSE)</f>
        <v>61204</v>
      </c>
      <c r="I3093" s="177">
        <f>_xll.qlInterestRateIndexValueDate(Index1M,$H3093)</f>
        <v>61206</v>
      </c>
      <c r="J3093" s="182">
        <f>IFERROR(_xll.qlIndexFixing(Index1M,$H3093,TRUE,_xll.ohTrigger(RecalcTrigger,Trigger1M)),NA())</f>
        <v>1.0061382551684594E-2</v>
      </c>
      <c r="K3093" s="44">
        <f>IFERROR(_xll.qlIndexFixing(Index3M,H3093,TRUE,_xll.ohTrigger(RecalcTrigger,Trigger3M)),NA())</f>
        <v>1.0120783776135041E-2</v>
      </c>
      <c r="L3093" s="44">
        <f>IFERROR(_xll.qlIndexFixing(Index6M,$H3093,TRUE,_xll.ohTrigger(RecalcTrigger,Trigger6M)),NA())</f>
        <v>1.0686927491809699E-2</v>
      </c>
      <c r="M3093" s="183">
        <f>IFERROR(_xll.qlIndexFixing(Index1Y,$H3093,TRUE,_xll.ohTrigger(RecalcTrigger,Trigger1Y)),NA())</f>
        <v>1.06171447940116E-2</v>
      </c>
      <c r="N3093" s="182">
        <f>IFERROR(_xll.qlIndexFixing(ONIndex1M,I3093,TRUE,_xll.ohTrigger(RecalcTrigger,Trigger1M)),NA())</f>
        <v>1.0049370069618035E-2</v>
      </c>
      <c r="O3093" s="44">
        <f>IFERROR(_xll.qlIndexFixing(ONIndex3M,I3093,TRUE,_xll.ohTrigger(RecalcTrigger,Trigger3M)),NA())</f>
        <v>1.0073288345777698E-2</v>
      </c>
      <c r="P3093" s="44">
        <f>IFERROR(_xll.qlIndexFixing(ONIndex6M,I3093,TRUE,_xll.ohTrigger(RecalcTrigger,Trigger6M)),NA())</f>
        <v>1.0636646779360603E-2</v>
      </c>
      <c r="Q3093" s="183">
        <f>IFERROR(_xll.qlIndexFixing(ONIndex1Y,I3093,TRUE,_xll.ohTrigger(RecalcTrigger,Trigger1Y)),NA())</f>
        <v>1.0412204582692652E-2</v>
      </c>
    </row>
    <row r="3094" spans="2:17" x14ac:dyDescent="0.2">
      <c r="B3094" s="39" t="s">
        <v>42</v>
      </c>
      <c r="D3094" s="42">
        <f>_xll.qlCalendarAdvance(Calendar,$D3093,B3094,"f",FALSE)</f>
        <v>61211</v>
      </c>
      <c r="E3094" s="177">
        <f>_xll.qlInterestRateIndexValueDate(IndexON,D3094)</f>
        <v>61211</v>
      </c>
      <c r="F3094" s="193">
        <f>IFERROR(_xll.qlIndexFixing(IndexON,D3094,TRUE,_xll.ohTrigger(RecalcTrigger,TriggerON)),NA())</f>
        <v>1.0701965298034466E-2</v>
      </c>
      <c r="H3094" s="42">
        <f>_xll.qlCalendarAdvance(Calendar,$H3093,B3094,"f",FALSE)</f>
        <v>61211</v>
      </c>
      <c r="I3094" s="177">
        <f>_xll.qlInterestRateIndexValueDate(Index1M,$H3094)</f>
        <v>61213</v>
      </c>
      <c r="J3094" s="182">
        <f>IFERROR(_xll.qlIndexFixing(Index1M,$H3094,TRUE,_xll.ohTrigger(RecalcTrigger,Trigger1M)),NA())</f>
        <v>1.0066041974484685E-2</v>
      </c>
      <c r="K3094" s="44">
        <f>IFERROR(_xll.qlIndexFixing(Index3M,H3094,TRUE,_xll.ohTrigger(RecalcTrigger,Trigger3M)),NA())</f>
        <v>1.0126611393925114E-2</v>
      </c>
      <c r="L3094" s="44">
        <f>IFERROR(_xll.qlIndexFixing(Index6M,$H3094,TRUE,_xll.ohTrigger(RecalcTrigger,Trigger6M)),NA())</f>
        <v>1.0688598284172226E-2</v>
      </c>
      <c r="M3094" s="183">
        <f>IFERROR(_xll.qlIndexFixing(Index1Y,$H3094,TRUE,_xll.ohTrigger(RecalcTrigger,Trigger1Y)),NA())</f>
        <v>1.0622892598366898E-2</v>
      </c>
      <c r="N3094" s="182">
        <f>IFERROR(_xll.qlIndexFixing(ONIndex1M,I3094,TRUE,_xll.ohTrigger(RecalcTrigger,Trigger1M)),NA())</f>
        <v>1.0054035954416563E-2</v>
      </c>
      <c r="O3094" s="44">
        <f>IFERROR(_xll.qlIndexFixing(ONIndex3M,I3094,TRUE,_xll.ohTrigger(RecalcTrigger,Trigger3M)),NA())</f>
        <v>1.0079149820603206E-2</v>
      </c>
      <c r="P3094" s="44">
        <f>IFERROR(_xll.qlIndexFixing(ONIndex6M,I3094,TRUE,_xll.ohTrigger(RecalcTrigger,Trigger6M)),NA())</f>
        <v>1.0638315741449134E-2</v>
      </c>
      <c r="Q3094" s="183">
        <f>IFERROR(_xll.qlIndexFixing(ONIndex1Y,I3094,TRUE,_xll.ohTrigger(RecalcTrigger,Trigger1Y)),NA())</f>
        <v>1.0418121197410812E-2</v>
      </c>
    </row>
    <row r="3095" spans="2:17" x14ac:dyDescent="0.2">
      <c r="B3095" s="39" t="s">
        <v>42</v>
      </c>
      <c r="D3095" s="42">
        <f>_xll.qlCalendarAdvance(Calendar,$D3094,B3095,"f",FALSE)</f>
        <v>61218</v>
      </c>
      <c r="E3095" s="177">
        <f>_xll.qlInterestRateIndexValueDate(IndexON,D3095)</f>
        <v>61218</v>
      </c>
      <c r="F3095" s="193">
        <f>IFERROR(_xll.qlIndexFixing(IndexON,D3095,TRUE,_xll.ohTrigger(RecalcTrigger,TriggerON)),NA())</f>
        <v>1.070196529795453E-2</v>
      </c>
      <c r="H3095" s="42">
        <f>_xll.qlCalendarAdvance(Calendar,$H3094,B3095,"f",FALSE)</f>
        <v>61218</v>
      </c>
      <c r="I3095" s="177">
        <f>_xll.qlInterestRateIndexValueDate(Index1M,$H3095)</f>
        <v>61220</v>
      </c>
      <c r="J3095" s="182">
        <f>IFERROR(_xll.qlIndexFixing(Index1M,$H3095,TRUE,_xll.ohTrigger(RecalcTrigger,Trigger1M)),NA())</f>
        <v>1.0070694989720297E-2</v>
      </c>
      <c r="K3095" s="44">
        <f>IFERROR(_xll.qlIndexFixing(Index3M,H3095,TRUE,_xll.ohTrigger(RecalcTrigger,Trigger3M)),NA())</f>
        <v>1.0132430725389647E-2</v>
      </c>
      <c r="L3095" s="44">
        <f>IFERROR(_xll.qlIndexFixing(Index6M,$H3095,TRUE,_xll.ohTrigger(RecalcTrigger,Trigger6M)),NA())</f>
        <v>1.0690268473372932E-2</v>
      </c>
      <c r="M3095" s="183">
        <f>IFERROR(_xll.qlIndexFixing(Index1Y,$H3095,TRUE,_xll.ohTrigger(RecalcTrigger,Trigger1Y)),NA())</f>
        <v>1.0628631129954425E-2</v>
      </c>
      <c r="N3095" s="182">
        <f>IFERROR(_xll.qlIndexFixing(ONIndex1M,I3095,TRUE,_xll.ohTrigger(RecalcTrigger,Trigger1M)),NA())</f>
        <v>1.0058695466073075E-2</v>
      </c>
      <c r="O3095" s="44">
        <f>IFERROR(_xll.qlIndexFixing(ONIndex3M,I3095,TRUE,_xll.ohTrigger(RecalcTrigger,Trigger3M)),NA())</f>
        <v>1.0085003163693429E-2</v>
      </c>
      <c r="P3095" s="44">
        <f>IFERROR(_xll.qlIndexFixing(ONIndex6M,I3095,TRUE,_xll.ohTrigger(RecalcTrigger,Trigger6M)),NA())</f>
        <v>1.0639984170444095E-2</v>
      </c>
      <c r="Q3095" s="183">
        <f>IFERROR(_xll.qlIndexFixing(ONIndex1Y,I3095,TRUE,_xll.ohTrigger(RecalcTrigger,Trigger1Y)),NA())</f>
        <v>1.0424029251856481E-2</v>
      </c>
    </row>
    <row r="3096" spans="2:17" x14ac:dyDescent="0.2">
      <c r="B3096" s="39" t="s">
        <v>42</v>
      </c>
      <c r="D3096" s="42">
        <f>_xll.qlCalendarAdvance(Calendar,$D3095,B3096,"f",FALSE)</f>
        <v>61225</v>
      </c>
      <c r="E3096" s="177">
        <f>_xll.qlInterestRateIndexValueDate(IndexON,D3096)</f>
        <v>61225</v>
      </c>
      <c r="F3096" s="193">
        <f>IFERROR(_xll.qlIndexFixing(IndexON,D3096,TRUE,_xll.ohTrigger(RecalcTrigger,TriggerON)),NA())</f>
        <v>1.070196529795453E-2</v>
      </c>
      <c r="H3096" s="42">
        <f>_xll.qlCalendarAdvance(Calendar,$H3095,B3096,"f",FALSE)</f>
        <v>61225</v>
      </c>
      <c r="I3096" s="177">
        <f>_xll.qlInterestRateIndexValueDate(Index1M,$H3096)</f>
        <v>61227</v>
      </c>
      <c r="J3096" s="182">
        <f>IFERROR(_xll.qlIndexFixing(Index1M,$H3096,TRUE,_xll.ohTrigger(RecalcTrigger,Trigger1M)),NA())</f>
        <v>1.0075341578603958E-2</v>
      </c>
      <c r="K3096" s="44">
        <f>IFERROR(_xll.qlIndexFixing(Index3M,H3096,TRUE,_xll.ohTrigger(RecalcTrigger,Trigger3M)),NA())</f>
        <v>1.0138241746493954E-2</v>
      </c>
      <c r="L3096" s="44">
        <f>IFERROR(_xll.qlIndexFixing(Index6M,$H3096,TRUE,_xll.ohTrigger(RecalcTrigger,Trigger6M)),NA())</f>
        <v>1.0691938053998512E-2</v>
      </c>
      <c r="M3096" s="183">
        <f>IFERROR(_xll.qlIndexFixing(Index1Y,$H3096,TRUE,_xll.ohTrigger(RecalcTrigger,Trigger1Y)),NA())</f>
        <v>1.0634360363144682E-2</v>
      </c>
      <c r="N3096" s="182">
        <f>IFERROR(_xll.qlIndexFixing(ONIndex1M,I3096,TRUE,_xll.ohTrigger(RecalcTrigger,Trigger1M)),NA())</f>
        <v>1.0063348585962473E-2</v>
      </c>
      <c r="O3096" s="44">
        <f>IFERROR(_xll.qlIndexFixing(ONIndex3M,I3096,TRUE,_xll.ohTrigger(RecalcTrigger,Trigger3M)),NA())</f>
        <v>1.0090848350907677E-2</v>
      </c>
      <c r="P3096" s="44">
        <f>IFERROR(_xll.qlIndexFixing(ONIndex6M,I3096,TRUE,_xll.ohTrigger(RecalcTrigger,Trigger6M)),NA())</f>
        <v>1.0641652060829898E-2</v>
      </c>
      <c r="Q3096" s="183">
        <f>IFERROR(_xll.qlIndexFixing(ONIndex1Y,I3096,TRUE,_xll.ohTrigger(RecalcTrigger,Trigger1Y)),NA())</f>
        <v>1.0429928720849801E-2</v>
      </c>
    </row>
    <row r="3097" spans="2:17" x14ac:dyDescent="0.2">
      <c r="B3097" s="39" t="s">
        <v>42</v>
      </c>
      <c r="D3097" s="42">
        <f>_xll.qlCalendarAdvance(Calendar,$D3096,B3097,"f",FALSE)</f>
        <v>61232</v>
      </c>
      <c r="E3097" s="177">
        <f>_xll.qlInterestRateIndexValueDate(IndexON,D3097)</f>
        <v>61232</v>
      </c>
      <c r="F3097" s="193">
        <f>IFERROR(_xll.qlIndexFixing(IndexON,D3097,TRUE,_xll.ohTrigger(RecalcTrigger,TriggerON)),NA())</f>
        <v>1.070196529795453E-2</v>
      </c>
      <c r="H3097" s="42">
        <f>_xll.qlCalendarAdvance(Calendar,$H3096,B3097,"f",FALSE)</f>
        <v>61232</v>
      </c>
      <c r="I3097" s="177">
        <f>_xll.qlInterestRateIndexValueDate(Index1M,$H3097)</f>
        <v>61234</v>
      </c>
      <c r="J3097" s="182">
        <f>IFERROR(_xll.qlIndexFixing(Index1M,$H3097,TRUE,_xll.ohTrigger(RecalcTrigger,Trigger1M)),NA())</f>
        <v>1.0079981722355691E-2</v>
      </c>
      <c r="K3097" s="44">
        <f>IFERROR(_xll.qlIndexFixing(Index3M,H3097,TRUE,_xll.ohTrigger(RecalcTrigger,Trigger3M)),NA())</f>
        <v>1.0144044433211168E-2</v>
      </c>
      <c r="L3097" s="44">
        <f>IFERROR(_xll.qlIndexFixing(Index6M,$H3097,TRUE,_xll.ohTrigger(RecalcTrigger,Trigger6M)),NA())</f>
        <v>1.0693607020631794E-2</v>
      </c>
      <c r="M3097" s="183">
        <f>IFERROR(_xll.qlIndexFixing(Index1Y,$H3097,TRUE,_xll.ohTrigger(RecalcTrigger,Trigger1Y)),NA())</f>
        <v>1.0640080272309692E-2</v>
      </c>
      <c r="N3097" s="182">
        <f>IFERROR(_xll.qlIndexFixing(ONIndex1M,I3097,TRUE,_xll.ohTrigger(RecalcTrigger,Trigger1M)),NA())</f>
        <v>1.0067995295299781E-2</v>
      </c>
      <c r="O3097" s="44">
        <f>IFERROR(_xll.qlIndexFixing(ONIndex3M,I3097,TRUE,_xll.ohTrigger(RecalcTrigger,Trigger3M)),NA())</f>
        <v>1.0096685358504942E-2</v>
      </c>
      <c r="P3097" s="44">
        <f>IFERROR(_xll.qlIndexFixing(ONIndex6M,I3097,TRUE,_xll.ohTrigger(RecalcTrigger,Trigger6M)),NA())</f>
        <v>1.064331940701102E-2</v>
      </c>
      <c r="Q3097" s="183">
        <f>IFERROR(_xll.qlIndexFixing(ONIndex1Y,I3097,TRUE,_xll.ohTrigger(RecalcTrigger,Trigger1Y)),NA())</f>
        <v>1.0435819579051042E-2</v>
      </c>
    </row>
    <row r="3098" spans="2:17" x14ac:dyDescent="0.2">
      <c r="B3098" s="39" t="s">
        <v>42</v>
      </c>
      <c r="D3098" s="42">
        <f>_xll.qlCalendarAdvance(Calendar,$D3097,B3098,"f",FALSE)</f>
        <v>61239</v>
      </c>
      <c r="E3098" s="177">
        <f>_xll.qlInterestRateIndexValueDate(IndexON,D3098)</f>
        <v>61239</v>
      </c>
      <c r="F3098" s="193">
        <f>IFERROR(_xll.qlIndexFixing(IndexON,D3098,TRUE,_xll.ohTrigger(RecalcTrigger,TriggerON)),NA())</f>
        <v>1.070196529795453E-2</v>
      </c>
      <c r="H3098" s="42">
        <f>_xll.qlCalendarAdvance(Calendar,$H3097,B3098,"f",FALSE)</f>
        <v>61239</v>
      </c>
      <c r="I3098" s="177">
        <f>_xll.qlInterestRateIndexValueDate(Index1M,$H3098)</f>
        <v>61241</v>
      </c>
      <c r="J3098" s="182">
        <f>IFERROR(_xll.qlIndexFixing(Index1M,$H3098,TRUE,_xll.ohTrigger(RecalcTrigger,Trigger1M)),NA())</f>
        <v>1.0084615402203012E-2</v>
      </c>
      <c r="K3098" s="44">
        <f>IFERROR(_xll.qlIndexFixing(Index3M,H3098,TRUE,_xll.ohTrigger(RecalcTrigger,Trigger3M)),NA())</f>
        <v>1.0149283518336945E-2</v>
      </c>
      <c r="L3098" s="44">
        <f>IFERROR(_xll.qlIndexFixing(Index6M,$H3098,TRUE,_xll.ohTrigger(RecalcTrigger,Trigger6M)),NA())</f>
        <v>1.0694165297498894E-2</v>
      </c>
      <c r="M3098" s="183">
        <f>IFERROR(_xll.qlIndexFixing(Index1Y,$H3098,TRUE,_xll.ohTrigger(RecalcTrigger,Trigger1Y)),NA())</f>
        <v>1.0645790831819737E-2</v>
      </c>
      <c r="N3098" s="182">
        <f>IFERROR(_xll.qlIndexFixing(ONIndex1M,I3098,TRUE,_xll.ohTrigger(RecalcTrigger,Trigger1M)),NA())</f>
        <v>1.0072635575300026E-2</v>
      </c>
      <c r="O3098" s="44">
        <f>IFERROR(_xll.qlIndexFixing(ONIndex3M,I3098,TRUE,_xll.ohTrigger(RecalcTrigger,Trigger3M)),NA())</f>
        <v>1.0102514162504406E-2</v>
      </c>
      <c r="P3098" s="44">
        <f>IFERROR(_xll.qlIndexFixing(ONIndex6M,I3098,TRUE,_xll.ohTrigger(RecalcTrigger,Trigger6M)),NA())</f>
        <v>1.064498620395149E-2</v>
      </c>
      <c r="Q3098" s="183">
        <f>IFERROR(_xll.qlIndexFixing(ONIndex1Y,I3098,TRUE,_xll.ohTrigger(RecalcTrigger,Trigger1Y)),NA())</f>
        <v>1.0441701801440217E-2</v>
      </c>
    </row>
    <row r="3099" spans="2:17" x14ac:dyDescent="0.2">
      <c r="B3099" s="39" t="s">
        <v>42</v>
      </c>
      <c r="D3099" s="42">
        <f>_xll.qlCalendarAdvance(Calendar,$D3098,B3099,"f",FALSE)</f>
        <v>61246</v>
      </c>
      <c r="E3099" s="177">
        <f>_xll.qlInterestRateIndexValueDate(IndexON,D3099)</f>
        <v>61246</v>
      </c>
      <c r="F3099" s="193">
        <f>IFERROR(_xll.qlIndexFixing(IndexON,D3099,TRUE,_xll.ohTrigger(RecalcTrigger,TriggerON)),NA())</f>
        <v>1.0701965298034466E-2</v>
      </c>
      <c r="H3099" s="42">
        <f>_xll.qlCalendarAdvance(Calendar,$H3098,B3099,"f",FALSE)</f>
        <v>61246</v>
      </c>
      <c r="I3099" s="177">
        <f>_xll.qlInterestRateIndexValueDate(Index1M,$H3099)</f>
        <v>61248</v>
      </c>
      <c r="J3099" s="182">
        <f>IFERROR(_xll.qlIndexFixing(Index1M,$H3099,TRUE,_xll.ohTrigger(RecalcTrigger,Trigger1M)),NA())</f>
        <v>1.0089242599355952E-2</v>
      </c>
      <c r="K3099" s="44">
        <f>IFERROR(_xll.qlIndexFixing(Index3M,H3099,TRUE,_xll.ohTrigger(RecalcTrigger,Trigger3M)),NA())</f>
        <v>1.0155069904488712E-2</v>
      </c>
      <c r="L3099" s="44">
        <f>IFERROR(_xll.qlIndexFixing(Index6M,$H3099,TRUE,_xll.ohTrigger(RecalcTrigger,Trigger6M)),NA())</f>
        <v>1.069583300809928E-2</v>
      </c>
      <c r="M3099" s="183">
        <f>IFERROR(_xll.qlIndexFixing(Index1Y,$H3099,TRUE,_xll.ohTrigger(RecalcTrigger,Trigger1Y)),NA())</f>
        <v>1.0651492016045538E-2</v>
      </c>
      <c r="N3099" s="182">
        <f>IFERROR(_xll.qlIndexFixing(ONIndex1M,I3099,TRUE,_xll.ohTrigger(RecalcTrigger,Trigger1M)),NA())</f>
        <v>1.0077269407098299E-2</v>
      </c>
      <c r="O3099" s="44">
        <f>IFERROR(_xll.qlIndexFixing(ONIndex3M,I3099,TRUE,_xll.ohTrigger(RecalcTrigger,Trigger3M)),NA())</f>
        <v>1.0108334738925251E-2</v>
      </c>
      <c r="P3099" s="44">
        <f>IFERROR(_xll.qlIndexFixing(ONIndex6M,I3099,TRUE,_xll.ohTrigger(RecalcTrigger,Trigger6M)),NA())</f>
        <v>1.064665244629559E-2</v>
      </c>
      <c r="Q3099" s="183">
        <f>IFERROR(_xll.qlIndexFixing(ONIndex1Y,I3099,TRUE,_xll.ohTrigger(RecalcTrigger,Trigger1Y)),NA())</f>
        <v>1.0447575362757533E-2</v>
      </c>
    </row>
    <row r="3100" spans="2:17" x14ac:dyDescent="0.2">
      <c r="B3100" s="39" t="s">
        <v>42</v>
      </c>
      <c r="D3100" s="42">
        <f>_xll.qlCalendarAdvance(Calendar,$D3099,B3100,"f",FALSE)</f>
        <v>61253</v>
      </c>
      <c r="E3100" s="177">
        <f>_xll.qlInterestRateIndexValueDate(IndexON,D3100)</f>
        <v>61253</v>
      </c>
      <c r="F3100" s="193">
        <f>IFERROR(_xll.qlIndexFixing(IndexON,D3100,TRUE,_xll.ohTrigger(RecalcTrigger,TriggerON)),NA())</f>
        <v>1.070196529795453E-2</v>
      </c>
      <c r="H3100" s="42">
        <f>_xll.qlCalendarAdvance(Calendar,$H3099,B3100,"f",FALSE)</f>
        <v>61253</v>
      </c>
      <c r="I3100" s="177">
        <f>_xll.qlInterestRateIndexValueDate(Index1M,$H3100)</f>
        <v>61255</v>
      </c>
      <c r="J3100" s="182">
        <f>IFERROR(_xll.qlIndexFixing(Index1M,$H3100,TRUE,_xll.ohTrigger(RecalcTrigger,Trigger1M)),NA())</f>
        <v>1.0093863295044525E-2</v>
      </c>
      <c r="K3100" s="44">
        <f>IFERROR(_xll.qlIndexFixing(Index3M,H3100,TRUE,_xll.ohTrigger(RecalcTrigger,Trigger3M)),NA())</f>
        <v>1.0160847886020185E-2</v>
      </c>
      <c r="L3100" s="44">
        <f>IFERROR(_xll.qlIndexFixing(Index6M,$H3100,TRUE,_xll.ohTrigger(RecalcTrigger,Trigger6M)),NA())</f>
        <v>1.0697500090057033E-2</v>
      </c>
      <c r="M3100" s="183">
        <f>IFERROR(_xll.qlIndexFixing(Index1Y,$H3100,TRUE,_xll.ohTrigger(RecalcTrigger,Trigger1Y)),NA())</f>
        <v>1.0657183799357815E-2</v>
      </c>
      <c r="N3100" s="182">
        <f>IFERROR(_xll.qlIndexFixing(ONIndex1M,I3100,TRUE,_xll.ohTrigger(RecalcTrigger,Trigger1M)),NA())</f>
        <v>1.0081896772149435E-2</v>
      </c>
      <c r="O3100" s="44">
        <f>IFERROR(_xll.qlIndexFixing(ONIndex3M,I3100,TRUE,_xll.ohTrigger(RecalcTrigger,Trigger3M)),NA())</f>
        <v>1.0114147063946533E-2</v>
      </c>
      <c r="P3100" s="44">
        <f>IFERROR(_xll.qlIndexFixing(ONIndex6M,I3100,TRUE,_xll.ohTrigger(RecalcTrigger,Trigger6M)),NA())</f>
        <v>1.0648318128367862E-2</v>
      </c>
      <c r="Q3100" s="183">
        <f>IFERROR(_xll.qlIndexFixing(ONIndex1Y,I3100,TRUE,_xll.ohTrigger(RecalcTrigger,Trigger1Y)),NA())</f>
        <v>1.0453440237823131E-2</v>
      </c>
    </row>
    <row r="3101" spans="2:17" x14ac:dyDescent="0.2">
      <c r="B3101" s="39" t="s">
        <v>42</v>
      </c>
      <c r="D3101" s="42">
        <f>_xll.qlCalendarAdvance(Calendar,$D3100,B3101,"f",FALSE)</f>
        <v>61260</v>
      </c>
      <c r="E3101" s="177">
        <f>_xll.qlInterestRateIndexValueDate(IndexON,D3101)</f>
        <v>61260</v>
      </c>
      <c r="F3101" s="193">
        <f>IFERROR(_xll.qlIndexFixing(IndexON,D3101,TRUE,_xll.ohTrigger(RecalcTrigger,TriggerON)),NA())</f>
        <v>1.070196529795453E-2</v>
      </c>
      <c r="H3101" s="42">
        <f>_xll.qlCalendarAdvance(Calendar,$H3100,B3101,"f",FALSE)</f>
        <v>61260</v>
      </c>
      <c r="I3101" s="177">
        <f>_xll.qlInterestRateIndexValueDate(Index1M,$H3101)</f>
        <v>61262</v>
      </c>
      <c r="J3101" s="182">
        <f>IFERROR(_xll.qlIndexFixing(Index1M,$H3101,TRUE,_xll.ohTrigger(RecalcTrigger,Trigger1M)),NA())</f>
        <v>1.0098477470476264E-2</v>
      </c>
      <c r="K3101" s="44">
        <f>IFERROR(_xll.qlIndexFixing(Index3M,H3101,TRUE,_xll.ohTrigger(RecalcTrigger,Trigger3M)),NA())</f>
        <v>1.0166617438900473E-2</v>
      </c>
      <c r="L3101" s="44">
        <f>IFERROR(_xll.qlIndexFixing(Index6M,$H3101,TRUE,_xll.ohTrigger(RecalcTrigger,Trigger6M)),NA())</f>
        <v>1.0699166537958464E-2</v>
      </c>
      <c r="M3101" s="183">
        <f>IFERROR(_xll.qlIndexFixing(Index1Y,$H3101,TRUE,_xll.ohTrigger(RecalcTrigger,Trigger1Y)),NA())</f>
        <v>1.0662866156126197E-2</v>
      </c>
      <c r="N3101" s="182">
        <f>IFERROR(_xll.qlIndexFixing(ONIndex1M,I3101,TRUE,_xll.ohTrigger(RecalcTrigger,Trigger1M)),NA())</f>
        <v>1.0086517651588522E-2</v>
      </c>
      <c r="O3101" s="44">
        <f>IFERROR(_xll.qlIndexFixing(ONIndex3M,I3101,TRUE,_xll.ohTrigger(RecalcTrigger,Trigger3M)),NA())</f>
        <v>1.0119951113507497E-2</v>
      </c>
      <c r="P3101" s="44">
        <f>IFERROR(_xll.qlIndexFixing(ONIndex6M,I3101,TRUE,_xll.ohTrigger(RecalcTrigger,Trigger6M)),NA())</f>
        <v>1.0649983244892525E-2</v>
      </c>
      <c r="Q3101" s="183">
        <f>IFERROR(_xll.qlIndexFixing(ONIndex1Y,I3101,TRUE,_xll.ohTrigger(RecalcTrigger,Trigger1Y)),NA())</f>
        <v>1.0459296401457152E-2</v>
      </c>
    </row>
    <row r="3102" spans="2:17" x14ac:dyDescent="0.2">
      <c r="B3102" s="39" t="s">
        <v>42</v>
      </c>
      <c r="D3102" s="42">
        <f>_xll.qlCalendarAdvance(Calendar,$D3101,B3102,"f",FALSE)</f>
        <v>61267</v>
      </c>
      <c r="E3102" s="177">
        <f>_xll.qlInterestRateIndexValueDate(IndexON,D3102)</f>
        <v>61267</v>
      </c>
      <c r="F3102" s="193">
        <f>IFERROR(_xll.qlIndexFixing(IndexON,D3102,TRUE,_xll.ohTrigger(RecalcTrigger,TriggerON)),NA())</f>
        <v>1.070196529795453E-2</v>
      </c>
      <c r="H3102" s="42">
        <f>_xll.qlCalendarAdvance(Calendar,$H3101,B3102,"f",FALSE)</f>
        <v>61267</v>
      </c>
      <c r="I3102" s="177">
        <f>_xll.qlInterestRateIndexValueDate(Index1M,$H3102)</f>
        <v>61269</v>
      </c>
      <c r="J3102" s="182">
        <f>IFERROR(_xll.qlIndexFixing(Index1M,$H3102,TRUE,_xll.ohTrigger(RecalcTrigger,Trigger1M)),NA())</f>
        <v>1.0103085106878684E-2</v>
      </c>
      <c r="K3102" s="44">
        <f>IFERROR(_xll.qlIndexFixing(Index3M,H3102,TRUE,_xll.ohTrigger(RecalcTrigger,Trigger3M)),NA())</f>
        <v>1.0172378539098689E-2</v>
      </c>
      <c r="L3102" s="44">
        <f>IFERROR(_xll.qlIndexFixing(Index6M,$H3102,TRUE,_xll.ohTrigger(RecalcTrigger,Trigger6M)),NA())</f>
        <v>1.0700832346389879E-2</v>
      </c>
      <c r="M3102" s="183">
        <f>IFERROR(_xll.qlIndexFixing(Index1Y,$H3102,TRUE,_xll.ohTrigger(RecalcTrigger,Trigger1Y)),NA())</f>
        <v>1.0666869602236183E-2</v>
      </c>
      <c r="N3102" s="182">
        <f>IFERROR(_xll.qlIndexFixing(ONIndex1M,I3102,TRUE,_xll.ohTrigger(RecalcTrigger,Trigger1M)),NA())</f>
        <v>1.0091132026550653E-2</v>
      </c>
      <c r="O3102" s="44">
        <f>IFERROR(_xll.qlIndexFixing(ONIndex3M,I3102,TRUE,_xll.ohTrigger(RecalcTrigger,Trigger3M)),NA())</f>
        <v>1.0125746863787199E-2</v>
      </c>
      <c r="P3102" s="44">
        <f>IFERROR(_xll.qlIndexFixing(ONIndex6M,I3102,TRUE,_xll.ohTrigger(RecalcTrigger,Trigger6M)),NA())</f>
        <v>1.0651647790513863E-2</v>
      </c>
      <c r="Q3102" s="183">
        <f>IFERROR(_xll.qlIndexFixing(ONIndex1Y,I3102,TRUE,_xll.ohTrigger(RecalcTrigger,Trigger1Y)),NA())</f>
        <v>1.0465143828479739E-2</v>
      </c>
    </row>
    <row r="3103" spans="2:17" x14ac:dyDescent="0.2">
      <c r="B3103" s="39" t="s">
        <v>42</v>
      </c>
      <c r="D3103" s="42">
        <f>_xll.qlCalendarAdvance(Calendar,$D3102,B3103,"f",FALSE)</f>
        <v>61274</v>
      </c>
      <c r="E3103" s="177">
        <f>_xll.qlInterestRateIndexValueDate(IndexON,D3103)</f>
        <v>61274</v>
      </c>
      <c r="F3103" s="193">
        <f>IFERROR(_xll.qlIndexFixing(IndexON,D3103,TRUE,_xll.ohTrigger(RecalcTrigger,TriggerON)),NA())</f>
        <v>1.0701965298034466E-2</v>
      </c>
      <c r="H3103" s="42">
        <f>_xll.qlCalendarAdvance(Calendar,$H3102,B3103,"f",FALSE)</f>
        <v>61274</v>
      </c>
      <c r="I3103" s="177">
        <f>_xll.qlInterestRateIndexValueDate(Index1M,$H3103)</f>
        <v>61276</v>
      </c>
      <c r="J3103" s="182">
        <f>IFERROR(_xll.qlIndexFixing(Index1M,$H3103,TRUE,_xll.ohTrigger(RecalcTrigger,Trigger1M)),NA())</f>
        <v>1.0107686185469311E-2</v>
      </c>
      <c r="K3103" s="44">
        <f>IFERROR(_xll.qlIndexFixing(Index3M,H3103,TRUE,_xll.ohTrigger(RecalcTrigger,Trigger3M)),NA())</f>
        <v>1.0178684185604608E-2</v>
      </c>
      <c r="L3103" s="44">
        <f>IFERROR(_xll.qlIndexFixing(Index6M,$H3103,TRUE,_xll.ohTrigger(RecalcTrigger,Trigger6M)),NA())</f>
        <v>1.0702775030048366E-2</v>
      </c>
      <c r="M3103" s="183">
        <f>IFERROR(_xll.qlIndexFixing(Index1Y,$H3103,TRUE,_xll.ohTrigger(RecalcTrigger,Trigger1Y)),NA())</f>
        <v>1.0674202487509162E-2</v>
      </c>
      <c r="N3103" s="182">
        <f>IFERROR(_xll.qlIndexFixing(ONIndex1M,I3103,TRUE,_xll.ohTrigger(RecalcTrigger,Trigger1M)),NA())</f>
        <v>1.0095739878490662E-2</v>
      </c>
      <c r="O3103" s="44">
        <f>IFERROR(_xll.qlIndexFixing(ONIndex3M,I3103,TRUE,_xll.ohTrigger(RecalcTrigger,Trigger3M)),NA())</f>
        <v>1.013153429064495E-2</v>
      </c>
      <c r="P3103" s="44">
        <f>IFERROR(_xll.qlIndexFixing(ONIndex6M,I3103,TRUE,_xll.ohTrigger(RecalcTrigger,Trigger6M)),NA())</f>
        <v>1.0653311759636352E-2</v>
      </c>
      <c r="Q3103" s="183">
        <f>IFERROR(_xll.qlIndexFixing(ONIndex1Y,I3103,TRUE,_xll.ohTrigger(RecalcTrigger,Trigger1Y)),NA())</f>
        <v>1.0470982493471226E-2</v>
      </c>
    </row>
    <row r="3104" spans="2:17" x14ac:dyDescent="0.2">
      <c r="B3104" s="39" t="s">
        <v>42</v>
      </c>
      <c r="D3104" s="42">
        <f>_xll.qlCalendarAdvance(Calendar,$D3103,B3104,"f",FALSE)</f>
        <v>61281</v>
      </c>
      <c r="E3104" s="177">
        <f>_xll.qlInterestRateIndexValueDate(IndexON,D3104)</f>
        <v>61281</v>
      </c>
      <c r="F3104" s="193">
        <f>IFERROR(_xll.qlIndexFixing(IndexON,D3104,TRUE,_xll.ohTrigger(RecalcTrigger,TriggerON)),NA())</f>
        <v>1.070196529795453E-2</v>
      </c>
      <c r="H3104" s="42">
        <f>_xll.qlCalendarAdvance(Calendar,$H3103,B3104,"f",FALSE)</f>
        <v>61281</v>
      </c>
      <c r="I3104" s="177">
        <f>_xll.qlInterestRateIndexValueDate(Index1M,$H3104)</f>
        <v>61283</v>
      </c>
      <c r="J3104" s="182">
        <f>IFERROR(_xll.qlIndexFixing(Index1M,$H3104,TRUE,_xll.ohTrigger(RecalcTrigger,Trigger1M)),NA())</f>
        <v>1.0112280687460673E-2</v>
      </c>
      <c r="K3104" s="44">
        <f>IFERROR(_xll.qlIndexFixing(Index3M,H3104,TRUE,_xll.ohTrigger(RecalcTrigger,Trigger3M)),NA())</f>
        <v>1.018442785872868E-2</v>
      </c>
      <c r="L3104" s="44">
        <f>IFERROR(_xll.qlIndexFixing(Index6M,$H3104,TRUE,_xll.ohTrigger(RecalcTrigger,Trigger6M)),NA())</f>
        <v>1.0704439544315986E-2</v>
      </c>
      <c r="M3104" s="183">
        <f>IFERROR(_xll.qlIndexFixing(Index1Y,$H3104,TRUE,_xll.ohTrigger(RecalcTrigger,Trigger1Y)),NA())</f>
        <v>1.0679856410862139E-2</v>
      </c>
      <c r="N3104" s="182">
        <f>IFERROR(_xll.qlIndexFixing(ONIndex1M,I3104,TRUE,_xll.ohTrigger(RecalcTrigger,Trigger1M)),NA())</f>
        <v>1.0100341188623574E-2</v>
      </c>
      <c r="O3104" s="44">
        <f>IFERROR(_xll.qlIndexFixing(ONIndex3M,I3104,TRUE,_xll.ohTrigger(RecalcTrigger,Trigger3M)),NA())</f>
        <v>1.013731337033974E-2</v>
      </c>
      <c r="P3104" s="44">
        <f>IFERROR(_xll.qlIndexFixing(ONIndex6M,I3104,TRUE,_xll.ohTrigger(RecalcTrigger,Trigger6M)),NA())</f>
        <v>1.0654975147383894E-2</v>
      </c>
      <c r="Q3104" s="183">
        <f>IFERROR(_xll.qlIndexFixing(ONIndex1Y,I3104,TRUE,_xll.ohTrigger(RecalcTrigger,Trigger1Y)),NA())</f>
        <v>1.0476812371571498E-2</v>
      </c>
    </row>
    <row r="3105" spans="2:17" x14ac:dyDescent="0.2">
      <c r="B3105" s="39" t="s">
        <v>42</v>
      </c>
      <c r="D3105" s="42">
        <f>_xll.qlCalendarAdvance(Calendar,$D3104,B3105,"f",FALSE)</f>
        <v>61288</v>
      </c>
      <c r="E3105" s="177">
        <f>_xll.qlInterestRateIndexValueDate(IndexON,D3105)</f>
        <v>61288</v>
      </c>
      <c r="F3105" s="193">
        <f>IFERROR(_xll.qlIndexFixing(IndexON,D3105,TRUE,_xll.ohTrigger(RecalcTrigger,TriggerON)),NA())</f>
        <v>1.070196529795453E-2</v>
      </c>
      <c r="H3105" s="42">
        <f>_xll.qlCalendarAdvance(Calendar,$H3104,B3105,"f",FALSE)</f>
        <v>61288</v>
      </c>
      <c r="I3105" s="177">
        <f>_xll.qlInterestRateIndexValueDate(Index1M,$H3105)</f>
        <v>61290</v>
      </c>
      <c r="J3105" s="182">
        <f>IFERROR(_xll.qlIndexFixing(Index1M,$H3105,TRUE,_xll.ohTrigger(RecalcTrigger,Trigger1M)),NA())</f>
        <v>1.0116868594082784E-2</v>
      </c>
      <c r="K3105" s="44">
        <f>IFERROR(_xll.qlIndexFixing(Index3M,H3105,TRUE,_xll.ohTrigger(RecalcTrigger,Trigger3M)),NA())</f>
        <v>1.0190163005213356E-2</v>
      </c>
      <c r="L3105" s="44">
        <f>IFERROR(_xll.qlIndexFixing(Index6M,$H3105,TRUE,_xll.ohTrigger(RecalcTrigger,Trigger6M)),NA())</f>
        <v>1.0707213543794157E-2</v>
      </c>
      <c r="M3105" s="183">
        <f>IFERROR(_xll.qlIndexFixing(Index1Y,$H3105,TRUE,_xll.ohTrigger(RecalcTrigger,Trigger1Y)),NA())</f>
        <v>1.0685500805148017E-2</v>
      </c>
      <c r="N3105" s="182">
        <f>IFERROR(_xll.qlIndexFixing(ONIndex1M,I3105,TRUE,_xll.ohTrigger(RecalcTrigger,Trigger1M)),NA())</f>
        <v>1.0104935938004544E-2</v>
      </c>
      <c r="O3105" s="44">
        <f>IFERROR(_xll.qlIndexFixing(ONIndex3M,I3105,TRUE,_xll.ohTrigger(RecalcTrigger,Trigger3M)),NA())</f>
        <v>1.0143084078970688E-2</v>
      </c>
      <c r="P3105" s="44">
        <f>IFERROR(_xll.qlIndexFixing(ONIndex6M,I3105,TRUE,_xll.ohTrigger(RecalcTrigger,Trigger6M)),NA())</f>
        <v>1.0656637948001091E-2</v>
      </c>
      <c r="Q3105" s="183">
        <f>IFERROR(_xll.qlIndexFixing(ONIndex1Y,I3105,TRUE,_xll.ohTrigger(RecalcTrigger,Trigger1Y)),NA())</f>
        <v>1.0482633437440825E-2</v>
      </c>
    </row>
    <row r="3106" spans="2:17" x14ac:dyDescent="0.2">
      <c r="B3106" s="39" t="s">
        <v>42</v>
      </c>
      <c r="D3106" s="42">
        <f>_xll.qlCalendarAdvance(Calendar,$D3105,B3106,"f",FALSE)</f>
        <v>61295</v>
      </c>
      <c r="E3106" s="177">
        <f>_xll.qlInterestRateIndexValueDate(IndexON,D3106)</f>
        <v>61295</v>
      </c>
      <c r="F3106" s="193">
        <f>IFERROR(_xll.qlIndexFixing(IndexON,D3106,TRUE,_xll.ohTrigger(RecalcTrigger,TriggerON)),NA())</f>
        <v>1.070196529795453E-2</v>
      </c>
      <c r="H3106" s="42">
        <f>_xll.qlCalendarAdvance(Calendar,$H3105,B3106,"f",FALSE)</f>
        <v>61295</v>
      </c>
      <c r="I3106" s="177">
        <f>_xll.qlInterestRateIndexValueDate(Index1M,$H3106)</f>
        <v>61297</v>
      </c>
      <c r="J3106" s="182">
        <f>IFERROR(_xll.qlIndexFixing(Index1M,$H3106,TRUE,_xll.ohTrigger(RecalcTrigger,Trigger1M)),NA())</f>
        <v>1.0121449886548173E-2</v>
      </c>
      <c r="K3106" s="44">
        <f>IFERROR(_xll.qlIndexFixing(Index3M,H3106,TRUE,_xll.ohTrigger(RecalcTrigger,Trigger3M)),NA())</f>
        <v>1.0195889601030033E-2</v>
      </c>
      <c r="L3106" s="44">
        <f>IFERROR(_xll.qlIndexFixing(Index6M,$H3106,TRUE,_xll.ohTrigger(RecalcTrigger,Trigger6M)),NA())</f>
        <v>1.0707766599107655E-2</v>
      </c>
      <c r="M3106" s="183">
        <f>IFERROR(_xll.qlIndexFixing(Index1Y,$H3106,TRUE,_xll.ohTrigger(RecalcTrigger,Trigger1Y)),NA())</f>
        <v>1.0691135644734905E-2</v>
      </c>
      <c r="N3106" s="182">
        <f>IFERROR(_xll.qlIndexFixing(ONIndex1M,I3106,TRUE,_xll.ohTrigger(RecalcTrigger,Trigger1M)),NA())</f>
        <v>1.0109524107928536E-2</v>
      </c>
      <c r="O3106" s="44">
        <f>IFERROR(_xll.qlIndexFixing(ONIndex3M,I3106,TRUE,_xll.ohTrigger(RecalcTrigger,Trigger3M)),NA())</f>
        <v>1.014884639247704E-2</v>
      </c>
      <c r="P3106" s="44">
        <f>IFERROR(_xll.qlIndexFixing(ONIndex6M,I3106,TRUE,_xll.ohTrigger(RecalcTrigger,Trigger6M)),NA())</f>
        <v>1.0658300156052292E-2</v>
      </c>
      <c r="Q3106" s="183">
        <f>IFERROR(_xll.qlIndexFixing(ONIndex1Y,I3106,TRUE,_xll.ohTrigger(RecalcTrigger,Trigger1Y)),NA())</f>
        <v>1.0488445665979285E-2</v>
      </c>
    </row>
    <row r="3107" spans="2:17" x14ac:dyDescent="0.2">
      <c r="B3107" s="39" t="s">
        <v>42</v>
      </c>
      <c r="D3107" s="42">
        <f>_xll.qlCalendarAdvance(Calendar,$D3106,B3107,"f",FALSE)</f>
        <v>61302</v>
      </c>
      <c r="E3107" s="177">
        <f>_xll.qlInterestRateIndexValueDate(IndexON,D3107)</f>
        <v>61302</v>
      </c>
      <c r="F3107" s="193">
        <f>IFERROR(_xll.qlIndexFixing(IndexON,D3107,TRUE,_xll.ohTrigger(RecalcTrigger,TriggerON)),NA())</f>
        <v>1.070196529795453E-2</v>
      </c>
      <c r="H3107" s="42">
        <f>_xll.qlCalendarAdvance(Calendar,$H3106,B3107,"f",FALSE)</f>
        <v>61302</v>
      </c>
      <c r="I3107" s="177">
        <f>_xll.qlInterestRateIndexValueDate(Index1M,$H3107)</f>
        <v>61304</v>
      </c>
      <c r="J3107" s="182">
        <f>IFERROR(_xll.qlIndexFixing(Index1M,$H3107,TRUE,_xll.ohTrigger(RecalcTrigger,Trigger1M)),NA())</f>
        <v>1.012602454607936E-2</v>
      </c>
      <c r="K3107" s="44">
        <f>IFERROR(_xll.qlIndexFixing(Index3M,H3107,TRUE,_xll.ohTrigger(RecalcTrigger,Trigger3M)),NA())</f>
        <v>1.0201607622144022E-2</v>
      </c>
      <c r="L3107" s="44">
        <f>IFERROR(_xll.qlIndexFixing(Index6M,$H3107,TRUE,_xll.ohTrigger(RecalcTrigger,Trigger6M)),NA())</f>
        <v>1.070915160701137E-2</v>
      </c>
      <c r="M3107" s="183">
        <f>IFERROR(_xll.qlIndexFixing(Index1Y,$H3107,TRUE,_xll.ohTrigger(RecalcTrigger,Trigger1Y)),NA())</f>
        <v>1.0696760903991135E-2</v>
      </c>
      <c r="N3107" s="182">
        <f>IFERROR(_xll.qlIndexFixing(ONIndex1M,I3107,TRUE,_xll.ohTrigger(RecalcTrigger,Trigger1M)),NA())</f>
        <v>1.0114105679770446E-2</v>
      </c>
      <c r="O3107" s="44">
        <f>IFERROR(_xll.qlIndexFixing(ONIndex3M,I3107,TRUE,_xll.ohTrigger(RecalcTrigger,Trigger3M)),NA())</f>
        <v>1.0154600287037852E-2</v>
      </c>
      <c r="P3107" s="44">
        <f>IFERROR(_xll.qlIndexFixing(ONIndex6M,I3107,TRUE,_xll.ohTrigger(RecalcTrigger,Trigger6M)),NA())</f>
        <v>1.0659961766421588E-2</v>
      </c>
      <c r="Q3107" s="183">
        <f>IFERROR(_xll.qlIndexFixing(ONIndex1Y,I3107,TRUE,_xll.ohTrigger(RecalcTrigger,Trigger1Y)),NA())</f>
        <v>1.0494249031687275E-2</v>
      </c>
    </row>
    <row r="3108" spans="2:17" x14ac:dyDescent="0.2">
      <c r="B3108" s="39" t="s">
        <v>42</v>
      </c>
      <c r="D3108" s="42">
        <f>_xll.qlCalendarAdvance(Calendar,$D3107,B3108,"f",FALSE)</f>
        <v>61309</v>
      </c>
      <c r="E3108" s="177">
        <f>_xll.qlInterestRateIndexValueDate(IndexON,D3108)</f>
        <v>61309</v>
      </c>
      <c r="F3108" s="193">
        <f>IFERROR(_xll.qlIndexFixing(IndexON,D3108,TRUE,_xll.ohTrigger(RecalcTrigger,TriggerON)),NA())</f>
        <v>1.070196529795453E-2</v>
      </c>
      <c r="H3108" s="42">
        <f>_xll.qlCalendarAdvance(Calendar,$H3107,B3108,"f",FALSE)</f>
        <v>61309</v>
      </c>
      <c r="I3108" s="177">
        <f>_xll.qlInterestRateIndexValueDate(Index1M,$H3108)</f>
        <v>61311</v>
      </c>
      <c r="J3108" s="182">
        <f>IFERROR(_xll.qlIndexFixing(Index1M,$H3108,TRUE,_xll.ohTrigger(RecalcTrigger,Trigger1M)),NA())</f>
        <v>1.0130592553893869E-2</v>
      </c>
      <c r="K3108" s="44">
        <f>IFERROR(_xll.qlIndexFixing(Index3M,H3108,TRUE,_xll.ohTrigger(RecalcTrigger,Trigger3M)),NA())</f>
        <v>1.0207317044524112E-2</v>
      </c>
      <c r="L3108" s="44">
        <f>IFERROR(_xll.qlIndexFixing(Index6M,$H3108,TRUE,_xll.ohTrigger(RecalcTrigger,Trigger6M)),NA())</f>
        <v>1.0710813464933414E-2</v>
      </c>
      <c r="M3108" s="183">
        <f>IFERROR(_xll.qlIndexFixing(Index1Y,$H3108,TRUE,_xll.ohTrigger(RecalcTrigger,Trigger1Y)),NA())</f>
        <v>1.0702376557284166E-2</v>
      </c>
      <c r="N3108" s="182">
        <f>IFERROR(_xll.qlIndexFixing(ONIndex1M,I3108,TRUE,_xll.ohTrigger(RecalcTrigger,Trigger1M)),NA())</f>
        <v>1.0118680634905175E-2</v>
      </c>
      <c r="O3108" s="44">
        <f>IFERROR(_xll.qlIndexFixing(ONIndex3M,I3108,TRUE,_xll.ohTrigger(RecalcTrigger,Trigger3M)),NA())</f>
        <v>1.0160345738592369E-2</v>
      </c>
      <c r="P3108" s="44">
        <f>IFERROR(_xll.qlIndexFixing(ONIndex6M,I3108,TRUE,_xll.ohTrigger(RecalcTrigger,Trigger6M)),NA())</f>
        <v>1.0661622773673329E-2</v>
      </c>
      <c r="Q3108" s="183">
        <f>IFERROR(_xll.qlIndexFixing(ONIndex1Y,I3108,TRUE,_xll.ohTrigger(RecalcTrigger,Trigger1Y)),NA())</f>
        <v>1.0500043509784618E-2</v>
      </c>
    </row>
    <row r="3109" spans="2:17" x14ac:dyDescent="0.2">
      <c r="B3109" s="39" t="s">
        <v>42</v>
      </c>
      <c r="D3109" s="42">
        <f>_xll.qlCalendarAdvance(Calendar,$D3108,B3109,"f",FALSE)</f>
        <v>61316</v>
      </c>
      <c r="E3109" s="177">
        <f>_xll.qlInterestRateIndexValueDate(IndexON,D3109)</f>
        <v>61316</v>
      </c>
      <c r="F3109" s="193">
        <f>IFERROR(_xll.qlIndexFixing(IndexON,D3109,TRUE,_xll.ohTrigger(RecalcTrigger,TriggerON)),NA())</f>
        <v>1.070196529795453E-2</v>
      </c>
      <c r="H3109" s="42">
        <f>_xll.qlCalendarAdvance(Calendar,$H3108,B3109,"f",FALSE)</f>
        <v>61316</v>
      </c>
      <c r="I3109" s="177">
        <f>_xll.qlInterestRateIndexValueDate(Index1M,$H3109)</f>
        <v>61318</v>
      </c>
      <c r="J3109" s="182">
        <f>IFERROR(_xll.qlIndexFixing(Index1M,$H3109,TRUE,_xll.ohTrigger(RecalcTrigger,Trigger1M)),NA())</f>
        <v>1.0135153891209225E-2</v>
      </c>
      <c r="K3109" s="44">
        <f>IFERROR(_xll.qlIndexFixing(Index3M,H3109,TRUE,_xll.ohTrigger(RecalcTrigger,Trigger3M)),NA())</f>
        <v>1.0213017844139962E-2</v>
      </c>
      <c r="L3109" s="44">
        <f>IFERROR(_xll.qlIndexFixing(Index6M,$H3109,TRUE,_xll.ohTrigger(RecalcTrigger,Trigger6M)),NA())</f>
        <v>1.0712474645488284E-2</v>
      </c>
      <c r="M3109" s="183">
        <f>IFERROR(_xll.qlIndexFixing(Index1Y,$H3109,TRUE,_xll.ohTrigger(RecalcTrigger,Trigger1Y)),NA())</f>
        <v>1.0707982578981675E-2</v>
      </c>
      <c r="N3109" s="182">
        <f>IFERROR(_xll.qlIndexFixing(ONIndex1M,I3109,TRUE,_xll.ohTrigger(RecalcTrigger,Trigger1M)),NA())</f>
        <v>1.0123248954148067E-2</v>
      </c>
      <c r="O3109" s="44">
        <f>IFERROR(_xll.qlIndexFixing(ONIndex3M,I3109,TRUE,_xll.ohTrigger(RecalcTrigger,Trigger3M)),NA())</f>
        <v>1.0166082723399583E-2</v>
      </c>
      <c r="P3109" s="44">
        <f>IFERROR(_xll.qlIndexFixing(ONIndex6M,I3109,TRUE,_xll.ohTrigger(RecalcTrigger,Trigger6M)),NA())</f>
        <v>1.0663283172132054E-2</v>
      </c>
      <c r="Q3109" s="183">
        <f>IFERROR(_xll.qlIndexFixing(ONIndex1Y,I3109,TRUE,_xll.ohTrigger(RecalcTrigger,Trigger1Y)),NA())</f>
        <v>1.0505829074771711E-2</v>
      </c>
    </row>
    <row r="3110" spans="2:17" x14ac:dyDescent="0.2">
      <c r="B3110" s="39" t="s">
        <v>42</v>
      </c>
      <c r="D3110" s="42">
        <f>_xll.qlCalendarAdvance(Calendar,$D3109,B3110,"f",FALSE)</f>
        <v>61323</v>
      </c>
      <c r="E3110" s="177">
        <f>_xll.qlInterestRateIndexValueDate(IndexON,D3110)</f>
        <v>61323</v>
      </c>
      <c r="F3110" s="193">
        <f>IFERROR(_xll.qlIndexFixing(IndexON,D3110,TRUE,_xll.ohTrigger(RecalcTrigger,TriggerON)),NA())</f>
        <v>1.0701965298034466E-2</v>
      </c>
      <c r="H3110" s="42">
        <f>_xll.qlCalendarAdvance(Calendar,$H3109,B3110,"f",FALSE)</f>
        <v>61323</v>
      </c>
      <c r="I3110" s="177">
        <f>_xll.qlInterestRateIndexValueDate(Index1M,$H3110)</f>
        <v>61325</v>
      </c>
      <c r="J3110" s="182">
        <f>IFERROR(_xll.qlIndexFixing(Index1M,$H3110,TRUE,_xll.ohTrigger(RecalcTrigger,Trigger1M)),NA())</f>
        <v>1.0140176008236166E-2</v>
      </c>
      <c r="K3110" s="44">
        <f>IFERROR(_xll.qlIndexFixing(Index3M,H3110,TRUE,_xll.ohTrigger(RecalcTrigger,Trigger3M)),NA())</f>
        <v>1.0218709996959488E-2</v>
      </c>
      <c r="L3110" s="44">
        <f>IFERROR(_xll.qlIndexFixing(Index6M,$H3110,TRUE,_xll.ohTrigger(RecalcTrigger,Trigger6M)),NA())</f>
        <v>1.0714135143261852E-2</v>
      </c>
      <c r="M3110" s="183">
        <f>IFERROR(_xll.qlIndexFixing(Index1Y,$H3110,TRUE,_xll.ohTrigger(RecalcTrigger,Trigger1Y)),NA())</f>
        <v>1.0713578943450907E-2</v>
      </c>
      <c r="N3110" s="182">
        <f>IFERROR(_xll.qlIndexFixing(ONIndex1M,I3110,TRUE,_xll.ohTrigger(RecalcTrigger,Trigger1M)),NA())</f>
        <v>1.0127810618953959E-2</v>
      </c>
      <c r="O3110" s="44">
        <f>IFERROR(_xll.qlIndexFixing(ONIndex3M,I3110,TRUE,_xll.ohTrigger(RecalcTrigger,Trigger3M)),NA())</f>
        <v>1.0171811217238869E-2</v>
      </c>
      <c r="P3110" s="44">
        <f>IFERROR(_xll.qlIndexFixing(ONIndex6M,I3110,TRUE,_xll.ohTrigger(RecalcTrigger,Trigger6M)),NA())</f>
        <v>1.0664942956601919E-2</v>
      </c>
      <c r="Q3110" s="183">
        <f>IFERROR(_xll.qlIndexFixing(ONIndex1Y,I3110,TRUE,_xll.ohTrigger(RecalcTrigger,Trigger1Y)),NA())</f>
        <v>1.0511605701468696E-2</v>
      </c>
    </row>
    <row r="3111" spans="2:17" x14ac:dyDescent="0.2">
      <c r="B3111" s="39" t="s">
        <v>42</v>
      </c>
      <c r="D3111" s="42">
        <f>_xll.qlCalendarAdvance(Calendar,$D3110,B3111,"f",FALSE)</f>
        <v>61330</v>
      </c>
      <c r="E3111" s="177">
        <f>_xll.qlInterestRateIndexValueDate(IndexON,D3111)</f>
        <v>61330</v>
      </c>
      <c r="F3111" s="193">
        <f>IFERROR(_xll.qlIndexFixing(IndexON,D3111,TRUE,_xll.ohTrigger(RecalcTrigger,TriggerON)),NA())</f>
        <v>1.070196529795453E-2</v>
      </c>
      <c r="H3111" s="42">
        <f>_xll.qlCalendarAdvance(Calendar,$H3110,B3111,"f",FALSE)</f>
        <v>61330</v>
      </c>
      <c r="I3111" s="177">
        <f>_xll.qlInterestRateIndexValueDate(Index1M,$H3111)</f>
        <v>61332</v>
      </c>
      <c r="J3111" s="182">
        <f>IFERROR(_xll.qlIndexFixing(Index1M,$H3111,TRUE,_xll.ohTrigger(RecalcTrigger,Trigger1M)),NA())</f>
        <v>1.0144256479230063E-2</v>
      </c>
      <c r="K3111" s="44">
        <f>IFERROR(_xll.qlIndexFixing(Index3M,H3111,TRUE,_xll.ohTrigger(RecalcTrigger,Trigger3M)),NA())</f>
        <v>1.0223844105209904E-2</v>
      </c>
      <c r="L3111" s="44">
        <f>IFERROR(_xll.qlIndexFixing(Index6M,$H3111,TRUE,_xll.ohTrigger(RecalcTrigger,Trigger6M)),NA())</f>
        <v>1.0716072469929816E-2</v>
      </c>
      <c r="M3111" s="183">
        <f>IFERROR(_xll.qlIndexFixing(Index1Y,$H3111,TRUE,_xll.ohTrigger(RecalcTrigger,Trigger1Y)),NA())</f>
        <v>1.0719165625058669E-2</v>
      </c>
      <c r="N3111" s="182">
        <f>IFERROR(_xll.qlIndexFixing(ONIndex1M,I3111,TRUE,_xll.ohTrigger(RecalcTrigger,Trigger1M)),NA())</f>
        <v>1.0132365610777683E-2</v>
      </c>
      <c r="O3111" s="44">
        <f>IFERROR(_xll.qlIndexFixing(ONIndex3M,I3111,TRUE,_xll.ohTrigger(RecalcTrigger,Trigger3M)),NA())</f>
        <v>1.0177531196369216E-2</v>
      </c>
      <c r="P3111" s="44">
        <f>IFERROR(_xll.qlIndexFixing(ONIndex6M,I3111,TRUE,_xll.ohTrigger(RecalcTrigger,Trigger6M)),NA())</f>
        <v>1.0666602121887081E-2</v>
      </c>
      <c r="Q3111" s="183">
        <f>IFERROR(_xll.qlIndexFixing(ONIndex1Y,I3111,TRUE,_xll.ohTrigger(RecalcTrigger,Trigger1Y)),NA())</f>
        <v>1.0517373364935523E-2</v>
      </c>
    </row>
    <row r="3112" spans="2:17" x14ac:dyDescent="0.2">
      <c r="B3112" s="39" t="s">
        <v>42</v>
      </c>
      <c r="D3112" s="42">
        <f>_xll.qlCalendarAdvance(Calendar,$D3111,B3112,"f",FALSE)</f>
        <v>61337</v>
      </c>
      <c r="E3112" s="177">
        <f>_xll.qlInterestRateIndexValueDate(IndexON,D3112)</f>
        <v>61337</v>
      </c>
      <c r="F3112" s="193">
        <f>IFERROR(_xll.qlIndexFixing(IndexON,D3112,TRUE,_xll.ohTrigger(RecalcTrigger,TriggerON)),NA())</f>
        <v>1.0701965298034466E-2</v>
      </c>
      <c r="H3112" s="42">
        <f>_xll.qlCalendarAdvance(Calendar,$H3111,B3112,"f",FALSE)</f>
        <v>61337</v>
      </c>
      <c r="I3112" s="177">
        <f>_xll.qlInterestRateIndexValueDate(Index1M,$H3112)</f>
        <v>61339</v>
      </c>
      <c r="J3112" s="182">
        <f>IFERROR(_xll.qlIndexFixing(Index1M,$H3112,TRUE,_xll.ohTrigger(RecalcTrigger,Trigger1M)),NA())</f>
        <v>1.0148797692370592E-2</v>
      </c>
      <c r="K3112" s="44">
        <f>IFERROR(_xll.qlIndexFixing(Index3M,H3112,TRUE,_xll.ohTrigger(RecalcTrigger,Trigger3M)),NA())</f>
        <v>1.0229519356919363E-2</v>
      </c>
      <c r="L3112" s="44">
        <f>IFERROR(_xll.qlIndexFixing(Index6M,$H3112,TRUE,_xll.ohTrigger(RecalcTrigger,Trigger6M)),NA())</f>
        <v>1.071773158372742E-2</v>
      </c>
      <c r="M3112" s="183">
        <f>IFERROR(_xll.qlIndexFixing(Index1Y,$H3112,TRUE,_xll.ohTrigger(RecalcTrigger,Trigger1Y)),NA())</f>
        <v>1.0724742598171555E-2</v>
      </c>
      <c r="N3112" s="182">
        <f>IFERROR(_xll.qlIndexFixing(ONIndex1M,I3112,TRUE,_xll.ohTrigger(RecalcTrigger,Trigger1M)),NA())</f>
        <v>1.0136913910434586E-2</v>
      </c>
      <c r="O3112" s="44">
        <f>IFERROR(_xll.qlIndexFixing(ONIndex3M,I3112,TRUE,_xll.ohTrigger(RecalcTrigger,Trigger3M)),NA())</f>
        <v>1.0183242636889744E-2</v>
      </c>
      <c r="P3112" s="44">
        <f>IFERROR(_xll.qlIndexFixing(ONIndex6M,I3112,TRUE,_xll.ohTrigger(RecalcTrigger,Trigger6M)),NA())</f>
        <v>1.0668260662152207E-2</v>
      </c>
      <c r="Q3112" s="183">
        <f>IFERROR(_xll.qlIndexFixing(ONIndex1Y,I3112,TRUE,_xll.ohTrigger(RecalcTrigger,Trigger1Y)),NA())</f>
        <v>1.0523132039752525E-2</v>
      </c>
    </row>
    <row r="3113" spans="2:17" x14ac:dyDescent="0.2">
      <c r="B3113" s="39" t="s">
        <v>42</v>
      </c>
      <c r="D3113" s="42">
        <f>_xll.qlCalendarAdvance(Calendar,$D3112,B3113,"f",FALSE)</f>
        <v>61344</v>
      </c>
      <c r="E3113" s="177">
        <f>_xll.qlInterestRateIndexValueDate(IndexON,D3113)</f>
        <v>61344</v>
      </c>
      <c r="F3113" s="193">
        <f>IFERROR(_xll.qlIndexFixing(IndexON,D3113,TRUE,_xll.ohTrigger(RecalcTrigger,TriggerON)),NA())</f>
        <v>1.070196529795453E-2</v>
      </c>
      <c r="H3113" s="42">
        <f>_xll.qlCalendarAdvance(Calendar,$H3112,B3113,"f",FALSE)</f>
        <v>61344</v>
      </c>
      <c r="I3113" s="177">
        <f>_xll.qlInterestRateIndexValueDate(Index1M,$H3113)</f>
        <v>61346</v>
      </c>
      <c r="J3113" s="182">
        <f>IFERROR(_xll.qlIndexFixing(Index1M,$H3113,TRUE,_xll.ohTrigger(RecalcTrigger,Trigger1M)),NA())</f>
        <v>1.0153332159892059E-2</v>
      </c>
      <c r="K3113" s="44">
        <f>IFERROR(_xll.qlIndexFixing(Index3M,H3113,TRUE,_xll.ohTrigger(RecalcTrigger,Trigger3M)),NA())</f>
        <v>1.0235185891610507E-2</v>
      </c>
      <c r="L3113" s="44">
        <f>IFERROR(_xll.qlIndexFixing(Index6M,$H3113,TRUE,_xll.ohTrigger(RecalcTrigger,Trigger6M)),NA())</f>
        <v>1.0719389998102428E-2</v>
      </c>
      <c r="M3113" s="183">
        <f>IFERROR(_xll.qlIndexFixing(Index1Y,$H3113,TRUE,_xll.ohTrigger(RecalcTrigger,Trigger1Y)),NA())</f>
        <v>1.0730309837155718E-2</v>
      </c>
      <c r="N3113" s="182">
        <f>IFERROR(_xll.qlIndexFixing(ONIndex1M,I3113,TRUE,_xll.ohTrigger(RecalcTrigger,Trigger1M)),NA())</f>
        <v>1.0141455499699248E-2</v>
      </c>
      <c r="O3113" s="44">
        <f>IFERROR(_xll.qlIndexFixing(ONIndex3M,I3113,TRUE,_xll.ohTrigger(RecalcTrigger,Trigger3M)),NA())</f>
        <v>1.0188945514819636E-2</v>
      </c>
      <c r="P3113" s="44">
        <f>IFERROR(_xll.qlIndexFixing(ONIndex6M,I3113,TRUE,_xll.ohTrigger(RecalcTrigger,Trigger6M)),NA())</f>
        <v>1.0669918572601134E-2</v>
      </c>
      <c r="Q3113" s="183">
        <f>IFERROR(_xll.qlIndexFixing(ONIndex1Y,I3113,TRUE,_xll.ohTrigger(RecalcTrigger,Trigger1Y)),NA())</f>
        <v>1.0528881700819781E-2</v>
      </c>
    </row>
    <row r="3114" spans="2:17" x14ac:dyDescent="0.2">
      <c r="B3114" s="39" t="s">
        <v>42</v>
      </c>
      <c r="D3114" s="42">
        <f>_xll.qlCalendarAdvance(Calendar,$D3113,B3114,"f",FALSE)</f>
        <v>61351</v>
      </c>
      <c r="E3114" s="177">
        <f>_xll.qlInterestRateIndexValueDate(IndexON,D3114)</f>
        <v>61351</v>
      </c>
      <c r="F3114" s="193">
        <f>IFERROR(_xll.qlIndexFixing(IndexON,D3114,TRUE,_xll.ohTrigger(RecalcTrigger,TriggerON)),NA())</f>
        <v>1.0701965297874594E-2</v>
      </c>
      <c r="H3114" s="42">
        <f>_xll.qlCalendarAdvance(Calendar,$H3113,B3114,"f",FALSE)</f>
        <v>61351</v>
      </c>
      <c r="I3114" s="177">
        <f>_xll.qlInterestRateIndexValueDate(Index1M,$H3114)</f>
        <v>61353</v>
      </c>
      <c r="J3114" s="182">
        <f>IFERROR(_xll.qlIndexFixing(Index1M,$H3114,TRUE,_xll.ohTrigger(RecalcTrigger,Trigger1M)),NA())</f>
        <v>1.0157859863009489E-2</v>
      </c>
      <c r="K3114" s="44">
        <f>IFERROR(_xll.qlIndexFixing(Index3M,H3114,TRUE,_xll.ohTrigger(RecalcTrigger,Trigger3M)),NA())</f>
        <v>1.0240843685251569E-2</v>
      </c>
      <c r="L3114" s="44">
        <f>IFERROR(_xll.qlIndexFixing(Index6M,$H3114,TRUE,_xll.ohTrigger(RecalcTrigger,Trigger6M)),NA())</f>
        <v>1.0721047707641465E-2</v>
      </c>
      <c r="M3114" s="183">
        <f>IFERROR(_xll.qlIndexFixing(Index1Y,$H3114,TRUE,_xll.ohTrigger(RecalcTrigger,Trigger1Y)),NA())</f>
        <v>1.0735867316377537E-2</v>
      </c>
      <c r="N3114" s="182">
        <f>IFERROR(_xll.qlIndexFixing(ONIndex1M,I3114,TRUE,_xll.ohTrigger(RecalcTrigger,Trigger1M)),NA())</f>
        <v>1.0146637645931378E-2</v>
      </c>
      <c r="O3114" s="44">
        <f>IFERROR(_xll.qlIndexFixing(ONIndex3M,I3114,TRUE,_xll.ohTrigger(RecalcTrigger,Trigger3M)),NA())</f>
        <v>1.0195452573951158E-2</v>
      </c>
      <c r="P3114" s="44">
        <f>IFERROR(_xll.qlIndexFixing(ONIndex6M,I3114,TRUE,_xll.ohTrigger(RecalcTrigger,Trigger6M)),NA())</f>
        <v>1.0671812548777027E-2</v>
      </c>
      <c r="Q3114" s="183">
        <f>IFERROR(_xll.qlIndexFixing(ONIndex1Y,I3114,TRUE,_xll.ohTrigger(RecalcTrigger,Trigger1Y)),NA())</f>
        <v>1.0535441672425705E-2</v>
      </c>
    </row>
    <row r="3115" spans="2:17" x14ac:dyDescent="0.2">
      <c r="B3115" s="39" t="s">
        <v>42</v>
      </c>
      <c r="D3115" s="42">
        <f>_xll.qlCalendarAdvance(Calendar,$D3114,B3115,"f",FALSE)</f>
        <v>61358</v>
      </c>
      <c r="E3115" s="177">
        <f>_xll.qlInterestRateIndexValueDate(IndexON,D3115)</f>
        <v>61358</v>
      </c>
      <c r="F3115" s="193">
        <f>IFERROR(_xll.qlIndexFixing(IndexON,D3115,TRUE,_xll.ohTrigger(RecalcTrigger,TriggerON)),NA())</f>
        <v>1.070196529795453E-2</v>
      </c>
      <c r="H3115" s="42">
        <f>_xll.qlCalendarAdvance(Calendar,$H3114,B3115,"f",FALSE)</f>
        <v>61358</v>
      </c>
      <c r="I3115" s="177">
        <f>_xll.qlInterestRateIndexValueDate(Index1M,$H3115)</f>
        <v>61360</v>
      </c>
      <c r="J3115" s="182">
        <f>IFERROR(_xll.qlIndexFixing(Index1M,$H3115,TRUE,_xll.ohTrigger(RecalcTrigger,Trigger1M)),NA())</f>
        <v>1.0162380782942904E-2</v>
      </c>
      <c r="K3115" s="44">
        <f>IFERROR(_xll.qlIndexFixing(Index3M,H3115,TRUE,_xll.ohTrigger(RecalcTrigger,Trigger3M)),NA())</f>
        <v>1.0246492713812541E-2</v>
      </c>
      <c r="L3115" s="44">
        <f>IFERROR(_xll.qlIndexFixing(Index6M,$H3115,TRUE,_xll.ohTrigger(RecalcTrigger,Trigger6M)),NA())</f>
        <v>1.072270470693072E-2</v>
      </c>
      <c r="M3115" s="183">
        <f>IFERROR(_xll.qlIndexFixing(Index1Y,$H3115,TRUE,_xll.ohTrigger(RecalcTrigger,Trigger1Y)),NA())</f>
        <v>1.0741415010202515E-2</v>
      </c>
      <c r="N3115" s="182">
        <f>IFERROR(_xll.qlIndexFixing(ONIndex1M,I3115,TRUE,_xll.ohTrigger(RecalcTrigger,Trigger1M)),NA())</f>
        <v>1.0150518470792846E-2</v>
      </c>
      <c r="O3115" s="44">
        <f>IFERROR(_xll.qlIndexFixing(ONIndex3M,I3115,TRUE,_xll.ohTrigger(RecalcTrigger,Trigger3M)),NA())</f>
        <v>1.0200325487064177E-2</v>
      </c>
      <c r="P3115" s="44">
        <f>IFERROR(_xll.qlIndexFixing(ONIndex6M,I3115,TRUE,_xll.ohTrigger(RecalcTrigger,Trigger6M)),NA())</f>
        <v>1.0673232481428485E-2</v>
      </c>
      <c r="Q3115" s="183">
        <f>IFERROR(_xll.qlIndexFixing(ONIndex1Y,I3115,TRUE,_xll.ohTrigger(RecalcTrigger,Trigger1Y)),NA())</f>
        <v>1.0540353880825748E-2</v>
      </c>
    </row>
    <row r="3116" spans="2:17" x14ac:dyDescent="0.2">
      <c r="B3116" s="39" t="s">
        <v>42</v>
      </c>
      <c r="D3116" s="42">
        <f>_xll.qlCalendarAdvance(Calendar,$D3115,B3116,"f",FALSE)</f>
        <v>61365</v>
      </c>
      <c r="E3116" s="177">
        <f>_xll.qlInterestRateIndexValueDate(IndexON,D3116)</f>
        <v>61365</v>
      </c>
      <c r="F3116" s="193">
        <f>IFERROR(_xll.qlIndexFixing(IndexON,D3116,TRUE,_xll.ohTrigger(RecalcTrigger,TriggerON)),NA())</f>
        <v>1.070196529795453E-2</v>
      </c>
      <c r="H3116" s="42">
        <f>_xll.qlCalendarAdvance(Calendar,$H3115,B3116,"f",FALSE)</f>
        <v>61365</v>
      </c>
      <c r="I3116" s="177">
        <f>_xll.qlInterestRateIndexValueDate(Index1M,$H3116)</f>
        <v>61367</v>
      </c>
      <c r="J3116" s="182">
        <f>IFERROR(_xll.qlIndexFixing(Index1M,$H3116,TRUE,_xll.ohTrigger(RecalcTrigger,Trigger1M)),NA())</f>
        <v>1.0166894900919821E-2</v>
      </c>
      <c r="K3116" s="44">
        <f>IFERROR(_xll.qlIndexFixing(Index3M,H3116,TRUE,_xll.ohTrigger(RecalcTrigger,Trigger3M)),NA())</f>
        <v>1.0252132953260778E-2</v>
      </c>
      <c r="L3116" s="44">
        <f>IFERROR(_xll.qlIndexFixing(Index6M,$H3116,TRUE,_xll.ohTrigger(RecalcTrigger,Trigger6M)),NA())</f>
        <v>1.0724083488343202E-2</v>
      </c>
      <c r="M3116" s="183">
        <f>IFERROR(_xll.qlIndexFixing(Index1Y,$H3116,TRUE,_xll.ohTrigger(RecalcTrigger,Trigger1Y)),NA())</f>
        <v>1.0746952892996374E-2</v>
      </c>
      <c r="N3116" s="182">
        <f>IFERROR(_xll.qlIndexFixing(ONIndex1M,I3116,TRUE,_xll.ohTrigger(RecalcTrigger,Trigger1M)),NA())</f>
        <v>1.0155039815291644E-2</v>
      </c>
      <c r="O3116" s="44">
        <f>IFERROR(_xll.qlIndexFixing(ONIndex3M,I3116,TRUE,_xll.ohTrigger(RecalcTrigger,Trigger3M)),NA())</f>
        <v>1.0206002533497127E-2</v>
      </c>
      <c r="P3116" s="44">
        <f>IFERROR(_xll.qlIndexFixing(ONIndex6M,I3116,TRUE,_xll.ohTrigger(RecalcTrigger,Trigger6M)),NA())</f>
        <v>1.0674888469015542E-2</v>
      </c>
      <c r="Q3116" s="183">
        <f>IFERROR(_xll.qlIndexFixing(ONIndex1Y,I3116,TRUE,_xll.ohTrigger(RecalcTrigger,Trigger1Y)),NA())</f>
        <v>1.0546076349404743E-2</v>
      </c>
    </row>
    <row r="3117" spans="2:17" x14ac:dyDescent="0.2">
      <c r="B3117" s="39" t="s">
        <v>42</v>
      </c>
      <c r="D3117" s="42">
        <f>_xll.qlCalendarAdvance(Calendar,$D3116,B3117,"f",FALSE)</f>
        <v>61372</v>
      </c>
      <c r="E3117" s="177">
        <f>_xll.qlInterestRateIndexValueDate(IndexON,D3117)</f>
        <v>61372</v>
      </c>
      <c r="F3117" s="193">
        <f>IFERROR(_xll.qlIndexFixing(IndexON,D3117,TRUE,_xll.ohTrigger(RecalcTrigger,TriggerON)),NA())</f>
        <v>1.0701965298034466E-2</v>
      </c>
      <c r="H3117" s="42">
        <f>_xll.qlCalendarAdvance(Calendar,$H3116,B3117,"f",FALSE)</f>
        <v>61372</v>
      </c>
      <c r="I3117" s="177">
        <f>_xll.qlInterestRateIndexValueDate(Index1M,$H3117)</f>
        <v>61374</v>
      </c>
      <c r="J3117" s="182">
        <f>IFERROR(_xll.qlIndexFixing(Index1M,$H3117,TRUE,_xll.ohTrigger(RecalcTrigger,Trigger1M)),NA())</f>
        <v>1.0171402198147772E-2</v>
      </c>
      <c r="K3117" s="44">
        <f>IFERROR(_xll.qlIndexFixing(Index3M,H3117,TRUE,_xll.ohTrigger(RecalcTrigger,Trigger3M)),NA())</f>
        <v>1.0257764379565394E-2</v>
      </c>
      <c r="L3117" s="44">
        <f>IFERROR(_xll.qlIndexFixing(Index6M,$H3117,TRUE,_xll.ohTrigger(RecalcTrigger,Trigger6M)),NA())</f>
        <v>1.0725739055066914E-2</v>
      </c>
      <c r="M3117" s="183">
        <f>IFERROR(_xll.qlIndexFixing(Index1Y,$H3117,TRUE,_xll.ohTrigger(RecalcTrigger,Trigger1Y)),NA())</f>
        <v>1.0752480939123753E-2</v>
      </c>
      <c r="N3117" s="182">
        <f>IFERROR(_xll.qlIndexFixing(ONIndex1M,I3117,TRUE,_xll.ohTrigger(RecalcTrigger,Trigger1M)),NA())</f>
        <v>1.0159554374098434E-2</v>
      </c>
      <c r="O3117" s="44">
        <f>IFERROR(_xll.qlIndexFixing(ONIndex3M,I3117,TRUE,_xll.ohTrigger(RecalcTrigger,Trigger3M)),NA())</f>
        <v>1.0211670921576044E-2</v>
      </c>
      <c r="P3117" s="44">
        <f>IFERROR(_xll.qlIndexFixing(ONIndex6M,I3117,TRUE,_xll.ohTrigger(RecalcTrigger,Trigger6M)),NA())</f>
        <v>1.0676543805043792E-2</v>
      </c>
      <c r="Q3117" s="183">
        <f>IFERROR(_xll.qlIndexFixing(ONIndex1Y,I3117,TRUE,_xll.ohTrigger(RecalcTrigger,Trigger1Y)),NA())</f>
        <v>1.055178970327475E-2</v>
      </c>
    </row>
    <row r="3118" spans="2:17" x14ac:dyDescent="0.2">
      <c r="B3118" s="39" t="s">
        <v>42</v>
      </c>
      <c r="D3118" s="42">
        <f>_xll.qlCalendarAdvance(Calendar,$D3117,B3118,"f",FALSE)</f>
        <v>61379</v>
      </c>
      <c r="E3118" s="177">
        <f>_xll.qlInterestRateIndexValueDate(IndexON,D3118)</f>
        <v>61379</v>
      </c>
      <c r="F3118" s="193">
        <f>IFERROR(_xll.qlIndexFixing(IndexON,D3118,TRUE,_xll.ohTrigger(RecalcTrigger,TriggerON)),NA())</f>
        <v>1.0701965297874594E-2</v>
      </c>
      <c r="H3118" s="42">
        <f>_xll.qlCalendarAdvance(Calendar,$H3117,B3118,"f",FALSE)</f>
        <v>61379</v>
      </c>
      <c r="I3118" s="177">
        <f>_xll.qlInterestRateIndexValueDate(Index1M,$H3118)</f>
        <v>61381</v>
      </c>
      <c r="J3118" s="182">
        <f>IFERROR(_xll.qlIndexFixing(Index1M,$H3118,TRUE,_xll.ohTrigger(RecalcTrigger,Trigger1M)),NA())</f>
        <v>1.0175902655849278E-2</v>
      </c>
      <c r="K3118" s="44">
        <f>IFERROR(_xll.qlIndexFixing(Index3M,H3118,TRUE,_xll.ohTrigger(RecalcTrigger,Trigger3M)),NA())</f>
        <v>1.0263386968696379E-2</v>
      </c>
      <c r="L3118" s="44">
        <f>IFERROR(_xll.qlIndexFixing(Index6M,$H3118,TRUE,_xll.ohTrigger(RecalcTrigger,Trigger6M)),NA())</f>
        <v>1.0727393895698035E-2</v>
      </c>
      <c r="M3118" s="183">
        <f>IFERROR(_xll.qlIndexFixing(Index1Y,$H3118,TRUE,_xll.ohTrigger(RecalcTrigger,Trigger1Y)),NA())</f>
        <v>1.0757999122950154E-2</v>
      </c>
      <c r="N3118" s="182">
        <f>IFERROR(_xll.qlIndexFixing(ONIndex1M,I3118,TRUE,_xll.ohTrigger(RecalcTrigger,Trigger1M)),NA())</f>
        <v>1.0164062128348306E-2</v>
      </c>
      <c r="O3118" s="44">
        <f>IFERROR(_xll.qlIndexFixing(ONIndex3M,I3118,TRUE,_xll.ohTrigger(RecalcTrigger,Trigger3M)),NA())</f>
        <v>1.0217330627559917E-2</v>
      </c>
      <c r="P3118" s="44">
        <f>IFERROR(_xll.qlIndexFixing(ONIndex6M,I3118,TRUE,_xll.ohTrigger(RecalcTrigger,Trigger6M)),NA())</f>
        <v>1.0678198483997647E-2</v>
      </c>
      <c r="Q3118" s="183">
        <f>IFERROR(_xll.qlIndexFixing(ONIndex1Y,I3118,TRUE,_xll.ohTrigger(RecalcTrigger,Trigger1Y)),NA())</f>
        <v>1.0557493917575655E-2</v>
      </c>
    </row>
    <row r="3119" spans="2:17" x14ac:dyDescent="0.2">
      <c r="B3119" s="39" t="s">
        <v>42</v>
      </c>
      <c r="D3119" s="42">
        <f>_xll.qlCalendarAdvance(Calendar,$D3118,B3119,"f",FALSE)</f>
        <v>61386</v>
      </c>
      <c r="E3119" s="177">
        <f>_xll.qlInterestRateIndexValueDate(IndexON,D3119)</f>
        <v>61386</v>
      </c>
      <c r="F3119" s="193">
        <f>IFERROR(_xll.qlIndexFixing(IndexON,D3119,TRUE,_xll.ohTrigger(RecalcTrigger,TriggerON)),NA())</f>
        <v>1.070196529795453E-2</v>
      </c>
      <c r="H3119" s="42">
        <f>_xll.qlCalendarAdvance(Calendar,$H3118,B3119,"f",FALSE)</f>
        <v>61386</v>
      </c>
      <c r="I3119" s="177">
        <f>_xll.qlInterestRateIndexValueDate(Index1M,$H3119)</f>
        <v>61388</v>
      </c>
      <c r="J3119" s="182">
        <f>IFERROR(_xll.qlIndexFixing(Index1M,$H3119,TRUE,_xll.ohTrigger(RecalcTrigger,Trigger1M)),NA())</f>
        <v>1.0180396255249358E-2</v>
      </c>
      <c r="K3119" s="44">
        <f>IFERROR(_xll.qlIndexFixing(Index3M,H3119,TRUE,_xll.ohTrigger(RecalcTrigger,Trigger3M)),NA())</f>
        <v>1.0269000696620213E-2</v>
      </c>
      <c r="L3119" s="44">
        <f>IFERROR(_xll.qlIndexFixing(Index6M,$H3119,TRUE,_xll.ohTrigger(RecalcTrigger,Trigger6M)),NA())</f>
        <v>1.072904800482243E-2</v>
      </c>
      <c r="M3119" s="183">
        <f>IFERROR(_xll.qlIndexFixing(Index1Y,$H3119,TRUE,_xll.ohTrigger(RecalcTrigger,Trigger1Y)),NA())</f>
        <v>1.0763507418839566E-2</v>
      </c>
      <c r="N3119" s="182">
        <f>IFERROR(_xll.qlIndexFixing(ONIndex1M,I3119,TRUE,_xll.ohTrigger(RecalcTrigger,Trigger1M)),NA())</f>
        <v>1.0168563059496094E-2</v>
      </c>
      <c r="O3119" s="44">
        <f>IFERROR(_xll.qlIndexFixing(ONIndex3M,I3119,TRUE,_xll.ohTrigger(RecalcTrigger,Trigger3M)),NA())</f>
        <v>1.0222981627228123E-2</v>
      </c>
      <c r="P3119" s="44">
        <f>IFERROR(_xll.qlIndexFixing(ONIndex6M,I3119,TRUE,_xll.ohTrigger(RecalcTrigger,Trigger6M)),NA())</f>
        <v>1.0679852500521392E-2</v>
      </c>
      <c r="Q3119" s="183">
        <f>IFERROR(_xll.qlIndexFixing(ONIndex1Y,I3119,TRUE,_xll.ohTrigger(RecalcTrigger,Trigger1Y)),NA())</f>
        <v>1.0563188966887793E-2</v>
      </c>
    </row>
    <row r="3120" spans="2:17" x14ac:dyDescent="0.2">
      <c r="B3120" s="39" t="s">
        <v>42</v>
      </c>
      <c r="D3120" s="42">
        <f>_xll.qlCalendarAdvance(Calendar,$D3119,B3120,"f",FALSE)</f>
        <v>61393</v>
      </c>
      <c r="E3120" s="177">
        <f>_xll.qlInterestRateIndexValueDate(IndexON,D3120)</f>
        <v>61393</v>
      </c>
      <c r="F3120" s="193">
        <f>IFERROR(_xll.qlIndexFixing(IndexON,D3120,TRUE,_xll.ohTrigger(RecalcTrigger,TriggerON)),NA())</f>
        <v>1.070196529795453E-2</v>
      </c>
      <c r="H3120" s="42">
        <f>_xll.qlCalendarAdvance(Calendar,$H3119,B3120,"f",FALSE)</f>
        <v>61393</v>
      </c>
      <c r="I3120" s="177">
        <f>_xll.qlInterestRateIndexValueDate(Index1M,$H3120)</f>
        <v>61395</v>
      </c>
      <c r="J3120" s="182">
        <f>IFERROR(_xll.qlIndexFixing(Index1M,$H3120,TRUE,_xll.ohTrigger(RecalcTrigger,Trigger1M)),NA())</f>
        <v>1.0183491197683759E-2</v>
      </c>
      <c r="K3120" s="44">
        <f>IFERROR(_xll.qlIndexFixing(Index3M,H3120,TRUE,_xll.ohTrigger(RecalcTrigger,Trigger3M)),NA())</f>
        <v>1.0274060378742789E-2</v>
      </c>
      <c r="L3120" s="44">
        <f>IFERROR(_xll.qlIndexFixing(Index6M,$H3120,TRUE,_xll.ohTrigger(RecalcTrigger,Trigger6M)),NA())</f>
        <v>1.0730701377028608E-2</v>
      </c>
      <c r="M3120" s="183">
        <f>IFERROR(_xll.qlIndexFixing(Index1Y,$H3120,TRUE,_xll.ohTrigger(RecalcTrigger,Trigger1Y)),NA())</f>
        <v>1.0769005801157057E-2</v>
      </c>
      <c r="N3120" s="182">
        <f>IFERROR(_xll.qlIndexFixing(ONIndex1M,I3120,TRUE,_xll.ohTrigger(RecalcTrigger,Trigger1M)),NA())</f>
        <v>1.0173057148676889E-2</v>
      </c>
      <c r="O3120" s="44">
        <f>IFERROR(_xll.qlIndexFixing(ONIndex3M,I3120,TRUE,_xll.ohTrigger(RecalcTrigger,Trigger3M)),NA())</f>
        <v>1.022862389683965E-2</v>
      </c>
      <c r="P3120" s="44">
        <f>IFERROR(_xll.qlIndexFixing(ONIndex6M,I3120,TRUE,_xll.ohTrigger(RecalcTrigger,Trigger6M)),NA())</f>
        <v>1.068150584925931E-2</v>
      </c>
      <c r="Q3120" s="183">
        <f>IFERROR(_xll.qlIndexFixing(ONIndex1Y,I3120,TRUE,_xll.ohTrigger(RecalcTrigger,Trigger1Y)),NA())</f>
        <v>1.0568874826031305E-2</v>
      </c>
    </row>
    <row r="3121" spans="2:17" x14ac:dyDescent="0.2">
      <c r="B3121" s="39" t="s">
        <v>42</v>
      </c>
      <c r="D3121" s="42">
        <f>_xll.qlCalendarAdvance(Calendar,$D3120,B3121,"f",FALSE)</f>
        <v>61400</v>
      </c>
      <c r="E3121" s="177">
        <f>_xll.qlInterestRateIndexValueDate(IndexON,D3121)</f>
        <v>61400</v>
      </c>
      <c r="F3121" s="193">
        <f>IFERROR(_xll.qlIndexFixing(IndexON,D3121,TRUE,_xll.ohTrigger(RecalcTrigger,TriggerON)),NA())</f>
        <v>1.070196529795453E-2</v>
      </c>
      <c r="H3121" s="42">
        <f>_xll.qlCalendarAdvance(Calendar,$H3120,B3121,"f",FALSE)</f>
        <v>61400</v>
      </c>
      <c r="I3121" s="177">
        <f>_xll.qlInterestRateIndexValueDate(Index1M,$H3121)</f>
        <v>61402</v>
      </c>
      <c r="J3121" s="182">
        <f>IFERROR(_xll.qlIndexFixing(Index1M,$H3121,TRUE,_xll.ohTrigger(RecalcTrigger,Trigger1M)),NA())</f>
        <v>1.0187972126106554E-2</v>
      </c>
      <c r="K3121" s="44">
        <f>IFERROR(_xll.qlIndexFixing(Index3M,H3121,TRUE,_xll.ohTrigger(RecalcTrigger,Trigger3M)),NA())</f>
        <v>1.0279656793469982E-2</v>
      </c>
      <c r="L3121" s="44">
        <f>IFERROR(_xll.qlIndexFixing(Index6M,$H3121,TRUE,_xll.ohTrigger(RecalcTrigger,Trigger6M)),NA())</f>
        <v>1.0732354006900681E-2</v>
      </c>
      <c r="M3121" s="183">
        <f>IFERROR(_xll.qlIndexFixing(Index1Y,$H3121,TRUE,_xll.ohTrigger(RecalcTrigger,Trigger1Y)),NA())</f>
        <v>1.0774494244266398E-2</v>
      </c>
      <c r="N3121" s="182">
        <f>IFERROR(_xll.qlIndexFixing(ONIndex1M,I3121,TRUE,_xll.ohTrigger(RecalcTrigger,Trigger1M)),NA())</f>
        <v>1.0177544377025782E-2</v>
      </c>
      <c r="O3121" s="44">
        <f>IFERROR(_xll.qlIndexFixing(ONIndex3M,I3121,TRUE,_xll.ohTrigger(RecalcTrigger,Trigger3M)),NA())</f>
        <v>1.0234257412333747E-2</v>
      </c>
      <c r="P3121" s="44">
        <f>IFERROR(_xll.qlIndexFixing(ONIndex6M,I3121,TRUE,_xll.ohTrigger(RecalcTrigger,Trigger6M)),NA())</f>
        <v>1.0683158524775749E-2</v>
      </c>
      <c r="Q3121" s="183">
        <f>IFERROR(_xll.qlIndexFixing(ONIndex1Y,I3121,TRUE,_xll.ohTrigger(RecalcTrigger,Trigger1Y)),NA())</f>
        <v>1.0574551469826332E-2</v>
      </c>
    </row>
    <row r="3122" spans="2:17" x14ac:dyDescent="0.2">
      <c r="B3122" s="39" t="s">
        <v>42</v>
      </c>
      <c r="D3122" s="42">
        <f>_xll.qlCalendarAdvance(Calendar,$D3121,B3122,"f",FALSE)</f>
        <v>61407</v>
      </c>
      <c r="E3122" s="177">
        <f>_xll.qlInterestRateIndexValueDate(IndexON,D3122)</f>
        <v>61407</v>
      </c>
      <c r="F3122" s="193">
        <f>IFERROR(_xll.qlIndexFixing(IndexON,D3122,TRUE,_xll.ohTrigger(RecalcTrigger,TriggerON)),NA())</f>
        <v>1.0701965297874594E-2</v>
      </c>
      <c r="H3122" s="42">
        <f>_xll.qlCalendarAdvance(Calendar,$H3121,B3122,"f",FALSE)</f>
        <v>61407</v>
      </c>
      <c r="I3122" s="177">
        <f>_xll.qlInterestRateIndexValueDate(Index1M,$H3122)</f>
        <v>61409</v>
      </c>
      <c r="J3122" s="182">
        <f>IFERROR(_xll.qlIndexFixing(Index1M,$H3122,TRUE,_xll.ohTrigger(RecalcTrigger,Trigger1M)),NA())</f>
        <v>1.0192446144324527E-2</v>
      </c>
      <c r="K3122" s="44">
        <f>IFERROR(_xll.qlIndexFixing(Index3M,H3122,TRUE,_xll.ohTrigger(RecalcTrigger,Trigger3M)),NA())</f>
        <v>1.0285244276779792E-2</v>
      </c>
      <c r="L3122" s="44">
        <f>IFERROR(_xll.qlIndexFixing(Index6M,$H3122,TRUE,_xll.ohTrigger(RecalcTrigger,Trigger6M)),NA())</f>
        <v>1.0734005889025395E-2</v>
      </c>
      <c r="M3122" s="183">
        <f>IFERROR(_xll.qlIndexFixing(Index1Y,$H3122,TRUE,_xll.ohTrigger(RecalcTrigger,Trigger1Y)),NA())</f>
        <v>1.0779972722531351E-2</v>
      </c>
      <c r="N3122" s="182">
        <f>IFERROR(_xll.qlIndexFixing(ONIndex1M,I3122,TRUE,_xll.ohTrigger(RecalcTrigger,Trigger1M)),NA())</f>
        <v>1.0182024725917671E-2</v>
      </c>
      <c r="O3122" s="44">
        <f>IFERROR(_xll.qlIndexFixing(ONIndex3M,I3122,TRUE,_xll.ohTrigger(RecalcTrigger,Trigger3M)),NA())</f>
        <v>1.0239882149729596E-2</v>
      </c>
      <c r="P3122" s="44">
        <f>IFERROR(_xll.qlIndexFixing(ONIndex6M,I3122,TRUE,_xll.ohTrigger(RecalcTrigger,Trigger6M)),NA())</f>
        <v>1.0684810521714994E-2</v>
      </c>
      <c r="Q3122" s="183">
        <f>IFERROR(_xll.qlIndexFixing(ONIndex1Y,I3122,TRUE,_xll.ohTrigger(RecalcTrigger,Trigger1Y)),NA())</f>
        <v>1.0580218873093017E-2</v>
      </c>
    </row>
    <row r="3123" spans="2:17" x14ac:dyDescent="0.2">
      <c r="B3123" s="39" t="s">
        <v>42</v>
      </c>
      <c r="D3123" s="42">
        <f>_xll.qlCalendarAdvance(Calendar,$D3122,B3123,"f",FALSE)</f>
        <v>61414</v>
      </c>
      <c r="E3123" s="177">
        <f>_xll.qlInterestRateIndexValueDate(IndexON,D3123)</f>
        <v>61414</v>
      </c>
      <c r="F3123" s="193">
        <f>IFERROR(_xll.qlIndexFixing(IndexON,D3123,TRUE,_xll.ohTrigger(RecalcTrigger,TriggerON)),NA())</f>
        <v>1.070196529795453E-2</v>
      </c>
      <c r="H3123" s="42">
        <f>_xll.qlCalendarAdvance(Calendar,$H3122,B3123,"f",FALSE)</f>
        <v>61414</v>
      </c>
      <c r="I3123" s="177">
        <f>_xll.qlInterestRateIndexValueDate(Index1M,$H3123)</f>
        <v>61416</v>
      </c>
      <c r="J3123" s="182">
        <f>IFERROR(_xll.qlIndexFixing(Index1M,$H3123,TRUE,_xll.ohTrigger(RecalcTrigger,Trigger1M)),NA())</f>
        <v>1.0196913233563729E-2</v>
      </c>
      <c r="K3123" s="44">
        <f>IFERROR(_xll.qlIndexFixing(Index3M,H3123,TRUE,_xll.ohTrigger(RecalcTrigger,Trigger3M)),NA())</f>
        <v>1.029082280464344E-2</v>
      </c>
      <c r="L3123" s="44">
        <f>IFERROR(_xll.qlIndexFixing(Index6M,$H3123,TRUE,_xll.ohTrigger(RecalcTrigger,Trigger6M)),NA())</f>
        <v>1.07356570179873E-2</v>
      </c>
      <c r="M3123" s="183">
        <f>IFERROR(_xll.qlIndexFixing(Index1Y,$H3123,TRUE,_xll.ohTrigger(RecalcTrigger,Trigger1Y)),NA())</f>
        <v>1.0785441210315256E-2</v>
      </c>
      <c r="N3123" s="182">
        <f>IFERROR(_xll.qlIndexFixing(ONIndex1M,I3123,TRUE,_xll.ohTrigger(RecalcTrigger,Trigger1M)),NA())</f>
        <v>1.0186498176487646E-2</v>
      </c>
      <c r="O3123" s="44">
        <f>IFERROR(_xll.qlIndexFixing(ONIndex3M,I3123,TRUE,_xll.ohTrigger(RecalcTrigger,Trigger3M)),NA())</f>
        <v>1.0245498085286187E-2</v>
      </c>
      <c r="P3123" s="44">
        <f>IFERROR(_xll.qlIndexFixing(ONIndex6M,I3123,TRUE,_xll.ohTrigger(RecalcTrigger,Trigger6M)),NA())</f>
        <v>1.06864618348812E-2</v>
      </c>
      <c r="Q3123" s="183">
        <f>IFERROR(_xll.qlIndexFixing(ONIndex1Y,I3123,TRUE,_xll.ohTrigger(RecalcTrigger,Trigger1Y)),NA())</f>
        <v>1.0585877010571565E-2</v>
      </c>
    </row>
    <row r="3124" spans="2:17" x14ac:dyDescent="0.2">
      <c r="B3124" s="39" t="s">
        <v>42</v>
      </c>
      <c r="D3124" s="42">
        <f>_xll.qlCalendarAdvance(Calendar,$D3123,B3124,"f",FALSE)</f>
        <v>61421</v>
      </c>
      <c r="E3124" s="177">
        <f>_xll.qlInterestRateIndexValueDate(IndexON,D3124)</f>
        <v>61421</v>
      </c>
      <c r="F3124" s="193">
        <f>IFERROR(_xll.qlIndexFixing(IndexON,D3124,TRUE,_xll.ohTrigger(RecalcTrigger,TriggerON)),NA())</f>
        <v>1.070196529795453E-2</v>
      </c>
      <c r="H3124" s="42">
        <f>_xll.qlCalendarAdvance(Calendar,$H3123,B3124,"f",FALSE)</f>
        <v>61421</v>
      </c>
      <c r="I3124" s="177">
        <f>_xll.qlInterestRateIndexValueDate(Index1M,$H3124)</f>
        <v>61423</v>
      </c>
      <c r="J3124" s="182">
        <f>IFERROR(_xll.qlIndexFixing(Index1M,$H3124,TRUE,_xll.ohTrigger(RecalcTrigger,Trigger1M)),NA())</f>
        <v>1.0202760720311732E-2</v>
      </c>
      <c r="K3124" s="44">
        <f>IFERROR(_xll.qlIndexFixing(Index3M,H3124,TRUE,_xll.ohTrigger(RecalcTrigger,Trigger3M)),NA())</f>
        <v>1.0297478764674843E-2</v>
      </c>
      <c r="L3124" s="44">
        <f>IFERROR(_xll.qlIndexFixing(Index6M,$H3124,TRUE,_xll.ohTrigger(RecalcTrigger,Trigger6M)),NA())</f>
        <v>1.0738417247008584E-2</v>
      </c>
      <c r="M3124" s="183">
        <f>IFERROR(_xll.qlIndexFixing(Index1Y,$H3124,TRUE,_xll.ohTrigger(RecalcTrigger,Trigger1Y)),NA())</f>
        <v>1.0789266387147129E-2</v>
      </c>
      <c r="N3124" s="182">
        <f>IFERROR(_xll.qlIndexFixing(ONIndex1M,I3124,TRUE,_xll.ohTrigger(RecalcTrigger,Trigger1M)),NA())</f>
        <v>1.0190964710110606E-2</v>
      </c>
      <c r="O3124" s="44">
        <f>IFERROR(_xll.qlIndexFixing(ONIndex3M,I3124,TRUE,_xll.ohTrigger(RecalcTrigger,Trigger3M)),NA())</f>
        <v>1.0251105195022703E-2</v>
      </c>
      <c r="P3124" s="44">
        <f>IFERROR(_xll.qlIndexFixing(ONIndex6M,I3124,TRUE,_xll.ohTrigger(RecalcTrigger,Trigger6M)),NA())</f>
        <v>1.0688112458518972E-2</v>
      </c>
      <c r="Q3124" s="183">
        <f>IFERROR(_xll.qlIndexFixing(ONIndex1Y,I3124,TRUE,_xll.ohTrigger(RecalcTrigger,Trigger1Y)),NA())</f>
        <v>1.0591525857401862E-2</v>
      </c>
    </row>
    <row r="3125" spans="2:17" x14ac:dyDescent="0.2">
      <c r="B3125" s="39" t="s">
        <v>42</v>
      </c>
      <c r="D3125" s="42">
        <f>_xll.qlCalendarAdvance(Calendar,$D3124,B3125,"f",FALSE)</f>
        <v>61428</v>
      </c>
      <c r="E3125" s="177">
        <f>_xll.qlInterestRateIndexValueDate(IndexON,D3125)</f>
        <v>61428</v>
      </c>
      <c r="F3125" s="193">
        <f>IFERROR(_xll.qlIndexFixing(IndexON,D3125,TRUE,_xll.ohTrigger(RecalcTrigger,TriggerON)),NA())</f>
        <v>1.0701965298034466E-2</v>
      </c>
      <c r="H3125" s="42">
        <f>_xll.qlCalendarAdvance(Calendar,$H3124,B3125,"f",FALSE)</f>
        <v>61428</v>
      </c>
      <c r="I3125" s="177">
        <f>_xll.qlInterestRateIndexValueDate(Index1M,$H3125)</f>
        <v>61430</v>
      </c>
      <c r="J3125" s="182">
        <f>IFERROR(_xll.qlIndexFixing(Index1M,$H3125,TRUE,_xll.ohTrigger(RecalcTrigger,Trigger1M)),NA())</f>
        <v>1.0207212775473762E-2</v>
      </c>
      <c r="K3125" s="44">
        <f>IFERROR(_xll.qlIndexFixing(Index3M,H3125,TRUE,_xll.ohTrigger(RecalcTrigger,Trigger3M)),NA())</f>
        <v>1.0303038331656409E-2</v>
      </c>
      <c r="L3125" s="44">
        <f>IFERROR(_xll.qlIndexFixing(Index6M,$H3125,TRUE,_xll.ohTrigger(RecalcTrigger,Trigger6M)),NA())</f>
        <v>1.0740066823632698E-2</v>
      </c>
      <c r="M3125" s="183">
        <f>IFERROR(_xll.qlIndexFixing(Index1Y,$H3125,TRUE,_xll.ohTrigger(RecalcTrigger,Trigger1Y)),NA())</f>
        <v>1.0794716531244692E-2</v>
      </c>
      <c r="N3125" s="182">
        <f>IFERROR(_xll.qlIndexFixing(ONIndex1M,I3125,TRUE,_xll.ohTrigger(RecalcTrigger,Trigger1M)),NA())</f>
        <v>1.0195424307921641E-2</v>
      </c>
      <c r="O3125" s="44">
        <f>IFERROR(_xll.qlIndexFixing(ONIndex3M,I3125,TRUE,_xll.ohTrigger(RecalcTrigger,Trigger3M)),NA())</f>
        <v>1.0256703454878391E-2</v>
      </c>
      <c r="P3125" s="44">
        <f>IFERROR(_xll.qlIndexFixing(ONIndex6M,I3125,TRUE,_xll.ohTrigger(RecalcTrigger,Trigger6M)),NA())</f>
        <v>1.068976238735253E-2</v>
      </c>
      <c r="Q3125" s="183">
        <f>IFERROR(_xll.qlIndexFixing(ONIndex1Y,I3125,TRUE,_xll.ohTrigger(RecalcTrigger,Trigger1Y)),NA())</f>
        <v>1.0597165387924434E-2</v>
      </c>
    </row>
    <row r="3126" spans="2:17" x14ac:dyDescent="0.2">
      <c r="B3126" s="39" t="s">
        <v>42</v>
      </c>
      <c r="D3126" s="42">
        <f>_xll.qlCalendarAdvance(Calendar,$D3125,B3126,"f",FALSE)</f>
        <v>61435</v>
      </c>
      <c r="E3126" s="177">
        <f>_xll.qlInterestRateIndexValueDate(IndexON,D3126)</f>
        <v>61435</v>
      </c>
      <c r="F3126" s="193">
        <f>IFERROR(_xll.qlIndexFixing(IndexON,D3126,TRUE,_xll.ohTrigger(RecalcTrigger,TriggerON)),NA())</f>
        <v>1.0701965297874594E-2</v>
      </c>
      <c r="H3126" s="42">
        <f>_xll.qlCalendarAdvance(Calendar,$H3125,B3126,"f",FALSE)</f>
        <v>61435</v>
      </c>
      <c r="I3126" s="177">
        <f>_xll.qlInterestRateIndexValueDate(Index1M,$H3126)</f>
        <v>61437</v>
      </c>
      <c r="J3126" s="182">
        <f>IFERROR(_xll.qlIndexFixing(Index1M,$H3126,TRUE,_xll.ohTrigger(RecalcTrigger,Trigger1M)),NA())</f>
        <v>1.0211657840859534E-2</v>
      </c>
      <c r="K3126" s="44">
        <f>IFERROR(_xll.qlIndexFixing(Index3M,H3126,TRUE,_xll.ohTrigger(RecalcTrigger,Trigger3M)),NA())</f>
        <v>1.0308588867318804E-2</v>
      </c>
      <c r="L3126" s="44">
        <f>IFERROR(_xll.qlIndexFixing(Index6M,$H3126,TRUE,_xll.ohTrigger(RecalcTrigger,Trigger6M)),NA())</f>
        <v>1.0741715629243021E-2</v>
      </c>
      <c r="M3126" s="183">
        <f>IFERROR(_xll.qlIndexFixing(Index1Y,$H3126,TRUE,_xll.ohTrigger(RecalcTrigger,Trigger1Y)),NA())</f>
        <v>1.0800156614100115E-2</v>
      </c>
      <c r="N3126" s="182">
        <f>IFERROR(_xll.qlIndexFixing(ONIndex1M,I3126,TRUE,_xll.ohTrigger(RecalcTrigger,Trigger1M)),NA())</f>
        <v>1.019987695129565E-2</v>
      </c>
      <c r="O3126" s="44">
        <f>IFERROR(_xll.qlIndexFixing(ONIndex3M,I3126,TRUE,_xll.ohTrigger(RecalcTrigger,Trigger3M)),NA())</f>
        <v>1.0262292841032306E-2</v>
      </c>
      <c r="P3126" s="44">
        <f>IFERROR(_xll.qlIndexFixing(ONIndex6M,I3126,TRUE,_xll.ohTrigger(RecalcTrigger,Trigger6M)),NA())</f>
        <v>1.0691411616265967E-2</v>
      </c>
      <c r="Q3126" s="183">
        <f>IFERROR(_xll.qlIndexFixing(ONIndex1Y,I3126,TRUE,_xll.ohTrigger(RecalcTrigger,Trigger1Y)),NA())</f>
        <v>1.0602795577119295E-2</v>
      </c>
    </row>
    <row r="3127" spans="2:17" x14ac:dyDescent="0.2">
      <c r="B3127" s="39" t="s">
        <v>42</v>
      </c>
      <c r="D3127" s="42">
        <f>_xll.qlCalendarAdvance(Calendar,$D3126,B3127,"f",FALSE)</f>
        <v>61442</v>
      </c>
      <c r="E3127" s="177">
        <f>_xll.qlInterestRateIndexValueDate(IndexON,D3127)</f>
        <v>61442</v>
      </c>
      <c r="F3127" s="193">
        <f>IFERROR(_xll.qlIndexFixing(IndexON,D3127,TRUE,_xll.ohTrigger(RecalcTrigger,TriggerON)),NA())</f>
        <v>1.0701965297874594E-2</v>
      </c>
      <c r="H3127" s="42">
        <f>_xll.qlCalendarAdvance(Calendar,$H3126,B3127,"f",FALSE)</f>
        <v>61442</v>
      </c>
      <c r="I3127" s="177">
        <f>_xll.qlInterestRateIndexValueDate(Index1M,$H3127)</f>
        <v>61444</v>
      </c>
      <c r="J3127" s="182">
        <f>IFERROR(_xll.qlIndexFixing(Index1M,$H3127,TRUE,_xll.ohTrigger(RecalcTrigger,Trigger1M)),NA())</f>
        <v>1.0216557167379167E-2</v>
      </c>
      <c r="K3127" s="44">
        <f>IFERROR(_xll.qlIndexFixing(Index3M,H3127,TRUE,_xll.ohTrigger(RecalcTrigger,Trigger3M)),NA())</f>
        <v>1.0314130347629949E-2</v>
      </c>
      <c r="L3127" s="44">
        <f>IFERROR(_xll.qlIndexFixing(Index6M,$H3127,TRUE,_xll.ohTrigger(RecalcTrigger,Trigger6M)),NA())</f>
        <v>1.074336365842668E-2</v>
      </c>
      <c r="M3127" s="183">
        <f>IFERROR(_xll.qlIndexFixing(Index1Y,$H3127,TRUE,_xll.ohTrigger(RecalcTrigger,Trigger1Y)),NA())</f>
        <v>1.0805586610079984E-2</v>
      </c>
      <c r="N3127" s="182">
        <f>IFERROR(_xll.qlIndexFixing(ONIndex1M,I3127,TRUE,_xll.ohTrigger(RecalcTrigger,Trigger1M)),NA())</f>
        <v>1.0204322621367723E-2</v>
      </c>
      <c r="O3127" s="44">
        <f>IFERROR(_xll.qlIndexFixing(ONIndex3M,I3127,TRUE,_xll.ohTrigger(RecalcTrigger,Trigger3M)),NA())</f>
        <v>1.0267873329583566E-2</v>
      </c>
      <c r="P3127" s="44">
        <f>IFERROR(_xll.qlIndexFixing(ONIndex6M,I3127,TRUE,_xll.ohTrigger(RecalcTrigger,Trigger6M)),NA())</f>
        <v>1.0693060139743693E-2</v>
      </c>
      <c r="Q3127" s="183">
        <f>IFERROR(_xll.qlIndexFixing(ONIndex1Y,I3127,TRUE,_xll.ohTrigger(RecalcTrigger,Trigger1Y)),NA())</f>
        <v>1.0608416399886522E-2</v>
      </c>
    </row>
    <row r="3128" spans="2:17" x14ac:dyDescent="0.2">
      <c r="B3128" s="39" t="s">
        <v>42</v>
      </c>
      <c r="D3128" s="42">
        <f>_xll.qlCalendarAdvance(Calendar,$D3127,B3128,"f",FALSE)</f>
        <v>61449</v>
      </c>
      <c r="E3128" s="177">
        <f>_xll.qlInterestRateIndexValueDate(IndexON,D3128)</f>
        <v>61449</v>
      </c>
      <c r="F3128" s="193">
        <f>IFERROR(_xll.qlIndexFixing(IndexON,D3128,TRUE,_xll.ohTrigger(RecalcTrigger,TriggerON)),NA())</f>
        <v>1.0701965298034466E-2</v>
      </c>
      <c r="H3128" s="42">
        <f>_xll.qlCalendarAdvance(Calendar,$H3127,B3128,"f",FALSE)</f>
        <v>61449</v>
      </c>
      <c r="I3128" s="177">
        <f>_xll.qlInterestRateIndexValueDate(Index1M,$H3128)</f>
        <v>61451</v>
      </c>
      <c r="J3128" s="182">
        <f>IFERROR(_xll.qlIndexFixing(Index1M,$H3128,TRUE,_xll.ohTrigger(RecalcTrigger,Trigger1M)),NA())</f>
        <v>1.0220526927189888E-2</v>
      </c>
      <c r="K3128" s="44">
        <f>IFERROR(_xll.qlIndexFixing(Index3M,H3128,TRUE,_xll.ohTrigger(RecalcTrigger,Trigger3M)),NA())</f>
        <v>1.0319662748556023E-2</v>
      </c>
      <c r="L3128" s="44">
        <f>IFERROR(_xll.qlIndexFixing(Index6M,$H3128,TRUE,_xll.ohTrigger(RecalcTrigger,Trigger6M)),NA())</f>
        <v>1.0744178601492266E-2</v>
      </c>
      <c r="M3128" s="183">
        <f>IFERROR(_xll.qlIndexFixing(Index1Y,$H3128,TRUE,_xll.ohTrigger(RecalcTrigger,Trigger1Y)),NA())</f>
        <v>1.0811006493550449E-2</v>
      </c>
      <c r="N3128" s="182">
        <f>IFERROR(_xll.qlIndexFixing(ONIndex1M,I3128,TRUE,_xll.ohTrigger(RecalcTrigger,Trigger1M)),NA())</f>
        <v>1.0208761299352886E-2</v>
      </c>
      <c r="O3128" s="44">
        <f>IFERROR(_xll.qlIndexFixing(ONIndex3M,I3128,TRUE,_xll.ohTrigger(RecalcTrigger,Trigger3M)),NA())</f>
        <v>1.0273444896391482E-2</v>
      </c>
      <c r="P3128" s="44">
        <f>IFERROR(_xll.qlIndexFixing(ONIndex6M,I3128,TRUE,_xll.ohTrigger(RecalcTrigger,Trigger6M)),NA())</f>
        <v>1.0694707952190186E-2</v>
      </c>
      <c r="Q3128" s="183">
        <f>IFERROR(_xll.qlIndexFixing(ONIndex1Y,I3128,TRUE,_xll.ohTrigger(RecalcTrigger,Trigger1Y)),NA())</f>
        <v>1.0614027830886386E-2</v>
      </c>
    </row>
    <row r="3129" spans="2:17" x14ac:dyDescent="0.2">
      <c r="B3129" s="39" t="s">
        <v>42</v>
      </c>
      <c r="D3129" s="42">
        <f>_xll.qlCalendarAdvance(Calendar,$D3128,B3129,"f",FALSE)</f>
        <v>61456</v>
      </c>
      <c r="E3129" s="177">
        <f>_xll.qlInterestRateIndexValueDate(IndexON,D3129)</f>
        <v>61456</v>
      </c>
      <c r="F3129" s="193">
        <f>IFERROR(_xll.qlIndexFixing(IndexON,D3129,TRUE,_xll.ohTrigger(RecalcTrigger,TriggerON)),NA())</f>
        <v>1.0701965297874594E-2</v>
      </c>
      <c r="H3129" s="42">
        <f>_xll.qlCalendarAdvance(Calendar,$H3128,B3129,"f",FALSE)</f>
        <v>61456</v>
      </c>
      <c r="I3129" s="177">
        <f>_xll.qlInterestRateIndexValueDate(Index1M,$H3129)</f>
        <v>61458</v>
      </c>
      <c r="J3129" s="182">
        <f>IFERROR(_xll.qlIndexFixing(Index1M,$H3129,TRUE,_xll.ohTrigger(RecalcTrigger,Trigger1M)),NA())</f>
        <v>1.0224950910569519E-2</v>
      </c>
      <c r="K3129" s="44">
        <f>IFERROR(_xll.qlIndexFixing(Index3M,H3129,TRUE,_xll.ohTrigger(RecalcTrigger,Trigger3M)),NA())</f>
        <v>1.0324645322532059E-2</v>
      </c>
      <c r="L3129" s="44">
        <f>IFERROR(_xll.qlIndexFixing(Index6M,$H3129,TRUE,_xll.ohTrigger(RecalcTrigger,Trigger6M)),NA())</f>
        <v>1.074582508879199E-2</v>
      </c>
      <c r="M3129" s="183">
        <f>IFERROR(_xll.qlIndexFixing(Index1Y,$H3129,TRUE,_xll.ohTrigger(RecalcTrigger,Trigger1Y)),NA())</f>
        <v>1.081641623887656E-2</v>
      </c>
      <c r="N3129" s="182">
        <f>IFERROR(_xll.qlIndexFixing(ONIndex1M,I3129,TRUE,_xll.ohTrigger(RecalcTrigger,Trigger1M)),NA())</f>
        <v>1.0213192966626039E-2</v>
      </c>
      <c r="O3129" s="44">
        <f>IFERROR(_xll.qlIndexFixing(ONIndex3M,I3129,TRUE,_xll.ohTrigger(RecalcTrigger,Trigger3M)),NA())</f>
        <v>1.0279007517715044E-2</v>
      </c>
      <c r="P3129" s="44">
        <f>IFERROR(_xll.qlIndexFixing(ONIndex6M,I3129,TRUE,_xll.ohTrigger(RecalcTrigger,Trigger6M)),NA())</f>
        <v>1.0696355048329664E-2</v>
      </c>
      <c r="Q3129" s="183">
        <f>IFERROR(_xll.qlIndexFixing(ONIndex1Y,I3129,TRUE,_xll.ohTrigger(RecalcTrigger,Trigger1Y)),NA())</f>
        <v>1.0619629845098899E-2</v>
      </c>
    </row>
    <row r="3130" spans="2:17" x14ac:dyDescent="0.2">
      <c r="B3130" s="39" t="s">
        <v>42</v>
      </c>
      <c r="D3130" s="42">
        <f>_xll.qlCalendarAdvance(Calendar,$D3129,B3130,"f",FALSE)</f>
        <v>61463</v>
      </c>
      <c r="E3130" s="177">
        <f>_xll.qlInterestRateIndexValueDate(IndexON,D3130)</f>
        <v>61463</v>
      </c>
      <c r="F3130" s="193">
        <f>IFERROR(_xll.qlIndexFixing(IndexON,D3130,TRUE,_xll.ohTrigger(RecalcTrigger,TriggerON)),NA())</f>
        <v>1.070196529795453E-2</v>
      </c>
      <c r="H3130" s="42">
        <f>_xll.qlCalendarAdvance(Calendar,$H3129,B3130,"f",FALSE)</f>
        <v>61463</v>
      </c>
      <c r="I3130" s="177">
        <f>_xll.qlInterestRateIndexValueDate(Index1M,$H3130)</f>
        <v>61465</v>
      </c>
      <c r="J3130" s="182">
        <f>IFERROR(_xll.qlIndexFixing(Index1M,$H3130,TRUE,_xll.ohTrigger(RecalcTrigger,Trigger1M)),NA())</f>
        <v>1.0229367829050484E-2</v>
      </c>
      <c r="K3130" s="44">
        <f>IFERROR(_xll.qlIndexFixing(Index3M,H3130,TRUE,_xll.ohTrigger(RecalcTrigger,Trigger3M)),NA())</f>
        <v>1.0330159991085955E-2</v>
      </c>
      <c r="L3130" s="44">
        <f>IFERROR(_xll.qlIndexFixing(Index6M,$H3130,TRUE,_xll.ohTrigger(RecalcTrigger,Trigger6M)),NA())</f>
        <v>1.0747470784626897E-2</v>
      </c>
      <c r="M3130" s="183">
        <f>IFERROR(_xll.qlIndexFixing(Index1Y,$H3130,TRUE,_xll.ohTrigger(RecalcTrigger,Trigger1Y)),NA())</f>
        <v>1.0823979618716196E-2</v>
      </c>
      <c r="N3130" s="182">
        <f>IFERROR(_xll.qlIndexFixing(ONIndex1M,I3130,TRUE,_xll.ohTrigger(RecalcTrigger,Trigger1M)),NA())</f>
        <v>1.0217617604322271E-2</v>
      </c>
      <c r="O3130" s="44">
        <f>IFERROR(_xll.qlIndexFixing(ONIndex3M,I3130,TRUE,_xll.ohTrigger(RecalcTrigger,Trigger3M)),NA())</f>
        <v>1.0284561169653372E-2</v>
      </c>
      <c r="P3130" s="44">
        <f>IFERROR(_xll.qlIndexFixing(ONIndex6M,I3130,TRUE,_xll.ohTrigger(RecalcTrigger,Trigger6M)),NA())</f>
        <v>1.0698001423046222E-2</v>
      </c>
      <c r="Q3130" s="183">
        <f>IFERROR(_xll.qlIndexFixing(ONIndex1Y,I3130,TRUE,_xll.ohTrigger(RecalcTrigger,Trigger1Y)),NA())</f>
        <v>1.0625222417184332E-2</v>
      </c>
    </row>
    <row r="3131" spans="2:17" x14ac:dyDescent="0.2">
      <c r="B3131" s="39" t="s">
        <v>42</v>
      </c>
      <c r="D3131" s="42">
        <f>_xll.qlCalendarAdvance(Calendar,$D3130,B3131,"f",FALSE)</f>
        <v>61470</v>
      </c>
      <c r="E3131" s="177">
        <f>_xll.qlInterestRateIndexValueDate(IndexON,D3131)</f>
        <v>61470</v>
      </c>
      <c r="F3131" s="193">
        <f>IFERROR(_xll.qlIndexFixing(IndexON,D3131,TRUE,_xll.ohTrigger(RecalcTrigger,TriggerON)),NA())</f>
        <v>1.070196529795453E-2</v>
      </c>
      <c r="H3131" s="42">
        <f>_xll.qlCalendarAdvance(Calendar,$H3130,B3131,"f",FALSE)</f>
        <v>61470</v>
      </c>
      <c r="I3131" s="177">
        <f>_xll.qlInterestRateIndexValueDate(Index1M,$H3131)</f>
        <v>61472</v>
      </c>
      <c r="J3131" s="182">
        <f>IFERROR(_xll.qlIndexFixing(Index1M,$H3131,TRUE,_xll.ohTrigger(RecalcTrigger,Trigger1M)),NA())</f>
        <v>1.0233777663855304E-2</v>
      </c>
      <c r="K3131" s="44">
        <f>IFERROR(_xll.qlIndexFixing(Index3M,H3131,TRUE,_xll.ohTrigger(RecalcTrigger,Trigger3M)),NA())</f>
        <v>1.0335665510049753E-2</v>
      </c>
      <c r="L3131" s="44">
        <f>IFERROR(_xll.qlIndexFixing(Index6M,$H3131,TRUE,_xll.ohTrigger(RecalcTrigger,Trigger6M)),NA())</f>
        <v>1.0749115683584486E-2</v>
      </c>
      <c r="M3131" s="183">
        <f>IFERROR(_xll.qlIndexFixing(Index1Y,$H3131,TRUE,_xll.ohTrigger(RecalcTrigger,Trigger1Y)),NA())</f>
        <v>1.082720521255945E-2</v>
      </c>
      <c r="N3131" s="182">
        <f>IFERROR(_xll.qlIndexFixing(ONIndex1M,I3131,TRUE,_xll.ohTrigger(RecalcTrigger,Trigger1M)),NA())</f>
        <v>1.0223296064904019E-2</v>
      </c>
      <c r="O3131" s="44">
        <f>IFERROR(_xll.qlIndexFixing(ONIndex3M,I3131,TRUE,_xll.ohTrigger(RecalcTrigger,Trigger3M)),NA())</f>
        <v>1.0291688361130369E-2</v>
      </c>
      <c r="P3131" s="44">
        <f>IFERROR(_xll.qlIndexFixing(ONIndex6M,I3131,TRUE,_xll.ohTrigger(RecalcTrigger,Trigger6M)),NA())</f>
        <v>1.070011712130281E-2</v>
      </c>
      <c r="Q3131" s="183">
        <f>IFERROR(_xll.qlIndexFixing(ONIndex1Y,I3131,TRUE,_xll.ohTrigger(RecalcTrigger,Trigger1Y)),NA())</f>
        <v>1.0632398952390432E-2</v>
      </c>
    </row>
    <row r="3132" spans="2:17" x14ac:dyDescent="0.2">
      <c r="B3132" s="39" t="s">
        <v>42</v>
      </c>
      <c r="D3132" s="42">
        <f>_xll.qlCalendarAdvance(Calendar,$D3131,B3132,"f",FALSE)</f>
        <v>61477</v>
      </c>
      <c r="E3132" s="177">
        <f>_xll.qlInterestRateIndexValueDate(IndexON,D3132)</f>
        <v>61477</v>
      </c>
      <c r="F3132" s="193">
        <f>IFERROR(_xll.qlIndexFixing(IndexON,D3132,TRUE,_xll.ohTrigger(RecalcTrigger,TriggerON)),NA())</f>
        <v>1.0701965298034466E-2</v>
      </c>
      <c r="H3132" s="42">
        <f>_xll.qlCalendarAdvance(Calendar,$H3131,B3132,"f",FALSE)</f>
        <v>61477</v>
      </c>
      <c r="I3132" s="177">
        <f>_xll.qlInterestRateIndexValueDate(Index1M,$H3132)</f>
        <v>61479</v>
      </c>
      <c r="J3132" s="182">
        <f>IFERROR(_xll.qlIndexFixing(Index1M,$H3132,TRUE,_xll.ohTrigger(RecalcTrigger,Trigger1M)),NA())</f>
        <v>1.0238180396199004E-2</v>
      </c>
      <c r="K3132" s="44">
        <f>IFERROR(_xll.qlIndexFixing(Index3M,H3132,TRUE,_xll.ohTrigger(RecalcTrigger,Trigger3M)),NA())</f>
        <v>1.0341161855390812E-2</v>
      </c>
      <c r="L3132" s="44">
        <f>IFERROR(_xll.qlIndexFixing(Index6M,$H3132,TRUE,_xll.ohTrigger(RecalcTrigger,Trigger6M)),NA())</f>
        <v>1.0750759780250072E-2</v>
      </c>
      <c r="M3132" s="183">
        <f>IFERROR(_xll.qlIndexFixing(Index1Y,$H3132,TRUE,_xll.ohTrigger(RecalcTrigger,Trigger1Y)),NA())</f>
        <v>1.0832584389646117E-2</v>
      </c>
      <c r="N3132" s="182">
        <f>IFERROR(_xll.qlIndexFixing(ONIndex1M,I3132,TRUE,_xll.ohTrigger(RecalcTrigger,Trigger1M)),NA())</f>
        <v>1.0226905723516033E-2</v>
      </c>
      <c r="O3132" s="44">
        <f>IFERROR(_xll.qlIndexFixing(ONIndex3M,I3132,TRUE,_xll.ohTrigger(RecalcTrigger,Trigger3M)),NA())</f>
        <v>1.0296183737441567E-2</v>
      </c>
      <c r="P3132" s="44">
        <f>IFERROR(_xll.qlIndexFixing(ONIndex6M,I3132,TRUE,_xll.ohTrigger(RecalcTrigger,Trigger6M)),NA())</f>
        <v>1.070156850539572E-2</v>
      </c>
      <c r="Q3132" s="183">
        <f>IFERROR(_xll.qlIndexFixing(ONIndex1Y,I3132,TRUE,_xll.ohTrigger(RecalcTrigger,Trigger1Y)),NA())</f>
        <v>1.0636934001646559E-2</v>
      </c>
    </row>
    <row r="3133" spans="2:17" x14ac:dyDescent="0.2">
      <c r="B3133" s="39" t="s">
        <v>42</v>
      </c>
      <c r="D3133" s="42">
        <f>_xll.qlCalendarAdvance(Calendar,$D3132,B3133,"f",FALSE)</f>
        <v>61485</v>
      </c>
      <c r="E3133" s="177">
        <f>_xll.qlInterestRateIndexValueDate(IndexON,D3133)</f>
        <v>61485</v>
      </c>
      <c r="F3133" s="193">
        <f>IFERROR(_xll.qlIndexFixing(IndexON,D3133,TRUE,_xll.ohTrigger(RecalcTrigger,TriggerON)),NA())</f>
        <v>1.0701965297874594E-2</v>
      </c>
      <c r="H3133" s="42">
        <f>_xll.qlCalendarAdvance(Calendar,$H3132,B3133,"f",FALSE)</f>
        <v>61485</v>
      </c>
      <c r="I3133" s="177">
        <f>_xll.qlInterestRateIndexValueDate(Index1M,$H3133)</f>
        <v>61487</v>
      </c>
      <c r="J3133" s="182">
        <f>IFERROR(_xll.qlIndexFixing(Index1M,$H3133,TRUE,_xll.ohTrigger(RecalcTrigger,Trigger1M)),NA())</f>
        <v>1.0242744417004403E-2</v>
      </c>
      <c r="K3133" s="44">
        <f>IFERROR(_xll.qlIndexFixing(Index3M,H3133,TRUE,_xll.ohTrigger(RecalcTrigger,Trigger3M)),NA())</f>
        <v>1.0349047952793171E-2</v>
      </c>
      <c r="L3133" s="44">
        <f>IFERROR(_xll.qlIndexFixing(Index6M,$H3133,TRUE,_xll.ohTrigger(RecalcTrigger,Trigger6M)),NA())</f>
        <v>1.0753192521770077E-2</v>
      </c>
      <c r="M3133" s="183">
        <f>IFERROR(_xll.qlIndexFixing(Index1Y,$H3133,TRUE,_xll.ohTrigger(RecalcTrigger,Trigger1Y)),NA())</f>
        <v>1.0839797787926831E-2</v>
      </c>
      <c r="N3133" s="182">
        <f>IFERROR(_xll.qlIndexFixing(ONIndex1M,I3133,TRUE,_xll.ohTrigger(RecalcTrigger,Trigger1M)),NA())</f>
        <v>1.0231477635285202E-2</v>
      </c>
      <c r="O3133" s="44">
        <f>IFERROR(_xll.qlIndexFixing(ONIndex3M,I3133,TRUE,_xll.ohTrigger(RecalcTrigger,Trigger3M)),NA())</f>
        <v>1.0301956844154248E-2</v>
      </c>
      <c r="P3133" s="44">
        <f>IFERROR(_xll.qlIndexFixing(ONIndex6M,I3133,TRUE,_xll.ohTrigger(RecalcTrigger,Trigger6M)),NA())</f>
        <v>1.0703170985024713E-2</v>
      </c>
      <c r="Q3133" s="183">
        <f>IFERROR(_xll.qlIndexFixing(ONIndex1Y,I3133,TRUE,_xll.ohTrigger(RecalcTrigger,Trigger1Y)),NA())</f>
        <v>1.0642737321351348E-2</v>
      </c>
    </row>
    <row r="3134" spans="2:17" x14ac:dyDescent="0.2">
      <c r="B3134" s="39" t="s">
        <v>42</v>
      </c>
      <c r="D3134" s="42">
        <f>_xll.qlCalendarAdvance(Calendar,$D3133,B3134,"f",FALSE)</f>
        <v>61492</v>
      </c>
      <c r="E3134" s="177">
        <f>_xll.qlInterestRateIndexValueDate(IndexON,D3134)</f>
        <v>61492</v>
      </c>
      <c r="F3134" s="193">
        <f>IFERROR(_xll.qlIndexFixing(IndexON,D3134,TRUE,_xll.ohTrigger(RecalcTrigger,TriggerON)),NA())</f>
        <v>1.070196529795453E-2</v>
      </c>
      <c r="H3134" s="42">
        <f>_xll.qlCalendarAdvance(Calendar,$H3133,B3134,"f",FALSE)</f>
        <v>61492</v>
      </c>
      <c r="I3134" s="177">
        <f>_xll.qlInterestRateIndexValueDate(Index1M,$H3134)</f>
        <v>61494</v>
      </c>
      <c r="J3134" s="182">
        <f>IFERROR(_xll.qlIndexFixing(Index1M,$H3134,TRUE,_xll.ohTrigger(RecalcTrigger,Trigger1M)),NA())</f>
        <v>1.02471322535527E-2</v>
      </c>
      <c r="K3134" s="44">
        <f>IFERROR(_xll.qlIndexFixing(Index3M,H3134,TRUE,_xll.ohTrigger(RecalcTrigger,Trigger3M)),NA())</f>
        <v>1.035452303982628E-2</v>
      </c>
      <c r="L3134" s="44">
        <f>IFERROR(_xll.qlIndexFixing(Index6M,$H3134,TRUE,_xll.ohTrigger(RecalcTrigger,Trigger6M)),NA())</f>
        <v>1.0754834858753028E-2</v>
      </c>
      <c r="M3134" s="183">
        <f>IFERROR(_xll.qlIndexFixing(Index1Y,$H3134,TRUE,_xll.ohTrigger(RecalcTrigger,Trigger1Y)),NA())</f>
        <v>1.0845153809137899E-2</v>
      </c>
      <c r="N3134" s="182">
        <f>IFERROR(_xll.qlIndexFixing(ONIndex1M,I3134,TRUE,_xll.ohTrigger(RecalcTrigger,Trigger1M)),NA())</f>
        <v>1.0235872950756786E-2</v>
      </c>
      <c r="O3134" s="44">
        <f>IFERROR(_xll.qlIndexFixing(ONIndex3M,I3134,TRUE,_xll.ohTrigger(RecalcTrigger,Trigger3M)),NA())</f>
        <v>1.0307473081860863E-2</v>
      </c>
      <c r="P3134" s="44">
        <f>IFERROR(_xll.qlIndexFixing(ONIndex6M,I3134,TRUE,_xll.ohTrigger(RecalcTrigger,Trigger6M)),NA())</f>
        <v>1.0704814312658684E-2</v>
      </c>
      <c r="Q3134" s="183">
        <f>IFERROR(_xll.qlIndexFixing(ONIndex1Y,I3134,TRUE,_xll.ohTrigger(RecalcTrigger,Trigger1Y)),NA())</f>
        <v>1.0648290507822011E-2</v>
      </c>
    </row>
    <row r="3135" spans="2:17" x14ac:dyDescent="0.2">
      <c r="B3135" s="39" t="s">
        <v>42</v>
      </c>
      <c r="D3135" s="42">
        <f>_xll.qlCalendarAdvance(Calendar,$D3134,B3135,"f",FALSE)</f>
        <v>61499</v>
      </c>
      <c r="E3135" s="177">
        <f>_xll.qlInterestRateIndexValueDate(IndexON,D3135)</f>
        <v>61499</v>
      </c>
      <c r="F3135" s="193">
        <f>IFERROR(_xll.qlIndexFixing(IndexON,D3135,TRUE,_xll.ohTrigger(RecalcTrigger,TriggerON)),NA())</f>
        <v>1.070196529795453E-2</v>
      </c>
      <c r="H3135" s="42">
        <f>_xll.qlCalendarAdvance(Calendar,$H3134,B3135,"f",FALSE)</f>
        <v>61499</v>
      </c>
      <c r="I3135" s="177">
        <f>_xll.qlInterestRateIndexValueDate(Index1M,$H3135)</f>
        <v>61501</v>
      </c>
      <c r="J3135" s="182">
        <f>IFERROR(_xll.qlIndexFixing(Index1M,$H3135,TRUE,_xll.ohTrigger(RecalcTrigger,Trigger1M)),NA())</f>
        <v>1.0251512930104529E-2</v>
      </c>
      <c r="K3135" s="44">
        <f>IFERROR(_xll.qlIndexFixing(Index3M,H3135,TRUE,_xll.ohTrigger(RecalcTrigger,Trigger3M)),NA())</f>
        <v>1.0359988872008034E-2</v>
      </c>
      <c r="L3135" s="44">
        <f>IFERROR(_xll.qlIndexFixing(Index6M,$H3135,TRUE,_xll.ohTrigger(RecalcTrigger,Trigger6M)),NA())</f>
        <v>1.0756476375618383E-2</v>
      </c>
      <c r="M3135" s="183">
        <f>IFERROR(_xll.qlIndexFixing(Index1Y,$H3135,TRUE,_xll.ohTrigger(RecalcTrigger,Trigger1Y)),NA())</f>
        <v>1.085049953061014E-2</v>
      </c>
      <c r="N3135" s="182">
        <f>IFERROR(_xll.qlIndexFixing(ONIndex1M,I3135,TRUE,_xll.ohTrigger(RecalcTrigger,Trigger1M)),NA())</f>
        <v>1.0240261140248563E-2</v>
      </c>
      <c r="O3135" s="44">
        <f>IFERROR(_xll.qlIndexFixing(ONIndex3M,I3135,TRUE,_xll.ohTrigger(RecalcTrigger,Trigger3M)),NA())</f>
        <v>1.0312980227080715E-2</v>
      </c>
      <c r="P3135" s="44">
        <f>IFERROR(_xll.qlIndexFixing(ONIndex6M,I3135,TRUE,_xll.ohTrigger(RecalcTrigger,Trigger6M)),NA())</f>
        <v>1.0706456890972049E-2</v>
      </c>
      <c r="Q3135" s="183">
        <f>IFERROR(_xll.qlIndexFixing(ONIndex1Y,I3135,TRUE,_xll.ohTrigger(RecalcTrigger,Trigger1Y)),NA())</f>
        <v>1.0653834122829053E-2</v>
      </c>
    </row>
    <row r="3136" spans="2:17" x14ac:dyDescent="0.2">
      <c r="B3136" s="39" t="s">
        <v>42</v>
      </c>
      <c r="D3136" s="42">
        <f>_xll.qlCalendarAdvance(Calendar,$D3135,B3136,"f",FALSE)</f>
        <v>61506</v>
      </c>
      <c r="E3136" s="177">
        <f>_xll.qlInterestRateIndexValueDate(IndexON,D3136)</f>
        <v>61506</v>
      </c>
      <c r="F3136" s="193">
        <f>IFERROR(_xll.qlIndexFixing(IndexON,D3136,TRUE,_xll.ohTrigger(RecalcTrigger,TriggerON)),NA())</f>
        <v>1.070196529795453E-2</v>
      </c>
      <c r="H3136" s="42">
        <f>_xll.qlCalendarAdvance(Calendar,$H3135,B3136,"f",FALSE)</f>
        <v>61506</v>
      </c>
      <c r="I3136" s="177">
        <f>_xll.qlInterestRateIndexValueDate(Index1M,$H3136)</f>
        <v>61508</v>
      </c>
      <c r="J3136" s="182">
        <f>IFERROR(_xll.qlIndexFixing(Index1M,$H3136,TRUE,_xll.ohTrigger(RecalcTrigger,Trigger1M)),NA())</f>
        <v>1.0255886427887813E-2</v>
      </c>
      <c r="K3136" s="44">
        <f>IFERROR(_xll.qlIndexFixing(Index3M,H3136,TRUE,_xll.ohTrigger(RecalcTrigger,Trigger3M)),NA())</f>
        <v>1.0365445425300643E-2</v>
      </c>
      <c r="L3136" s="44">
        <f>IFERROR(_xll.qlIndexFixing(Index6M,$H3136,TRUE,_xll.ohTrigger(RecalcTrigger,Trigger6M)),NA())</f>
        <v>1.0758117066952526E-2</v>
      </c>
      <c r="M3136" s="183">
        <f>IFERROR(_xll.qlIndexFixing(Index1Y,$H3136,TRUE,_xll.ohTrigger(RecalcTrigger,Trigger1Y)),NA())</f>
        <v>1.0855834926704989E-2</v>
      </c>
      <c r="N3136" s="182">
        <f>IFERROR(_xll.qlIndexFixing(ONIndex1M,I3136,TRUE,_xll.ohTrigger(RecalcTrigger,Trigger1M)),NA())</f>
        <v>1.0244642184895625E-2</v>
      </c>
      <c r="O3136" s="44">
        <f>IFERROR(_xll.qlIndexFixing(ONIndex3M,I3136,TRUE,_xll.ohTrigger(RecalcTrigger,Trigger3M)),NA())</f>
        <v>1.031847825575305E-2</v>
      </c>
      <c r="P3136" s="44">
        <f>IFERROR(_xll.qlIndexFixing(ONIndex6M,I3136,TRUE,_xll.ohTrigger(RecalcTrigger,Trigger6M)),NA())</f>
        <v>1.0708098714609093E-2</v>
      </c>
      <c r="Q3136" s="183">
        <f>IFERROR(_xll.qlIndexFixing(ONIndex1Y,I3136,TRUE,_xll.ohTrigger(RecalcTrigger,Trigger1Y)),NA())</f>
        <v>1.0659368140792935E-2</v>
      </c>
    </row>
    <row r="3137" spans="2:17" x14ac:dyDescent="0.2">
      <c r="B3137" s="39" t="s">
        <v>42</v>
      </c>
      <c r="D3137" s="42">
        <f>_xll.qlCalendarAdvance(Calendar,$D3136,B3137,"f",FALSE)</f>
        <v>61513</v>
      </c>
      <c r="E3137" s="177">
        <f>_xll.qlInterestRateIndexValueDate(IndexON,D3137)</f>
        <v>61513</v>
      </c>
      <c r="F3137" s="193">
        <f>IFERROR(_xll.qlIndexFixing(IndexON,D3137,TRUE,_xll.ohTrigger(RecalcTrigger,TriggerON)),NA())</f>
        <v>1.070196529795453E-2</v>
      </c>
      <c r="H3137" s="42">
        <f>_xll.qlCalendarAdvance(Calendar,$H3136,B3137,"f",FALSE)</f>
        <v>61513</v>
      </c>
      <c r="I3137" s="177">
        <f>_xll.qlInterestRateIndexValueDate(Index1M,$H3137)</f>
        <v>61515</v>
      </c>
      <c r="J3137" s="182">
        <f>IFERROR(_xll.qlIndexFixing(Index1M,$H3137,TRUE,_xll.ohTrigger(RecalcTrigger,Trigger1M)),NA())</f>
        <v>1.0260252728109837E-2</v>
      </c>
      <c r="K3137" s="44">
        <f>IFERROR(_xll.qlIndexFixing(Index3M,H3137,TRUE,_xll.ohTrigger(RecalcTrigger,Trigger3M)),NA())</f>
        <v>1.0370892675670564E-2</v>
      </c>
      <c r="L3137" s="44">
        <f>IFERROR(_xll.qlIndexFixing(Index6M,$H3137,TRUE,_xll.ohTrigger(RecalcTrigger,Trigger6M)),NA())</f>
        <v>1.0759756927340981E-2</v>
      </c>
      <c r="M3137" s="183">
        <f>IFERROR(_xll.qlIndexFixing(Index1Y,$H3137,TRUE,_xll.ohTrigger(RecalcTrigger,Trigger1Y)),NA())</f>
        <v>1.0861159971783226E-2</v>
      </c>
      <c r="N3137" s="182">
        <f>IFERROR(_xll.qlIndexFixing(ONIndex1M,I3137,TRUE,_xll.ohTrigger(RecalcTrigger,Trigger1M)),NA())</f>
        <v>1.0249016065992933E-2</v>
      </c>
      <c r="O3137" s="44">
        <f>IFERROR(_xll.qlIndexFixing(ONIndex3M,I3137,TRUE,_xll.ohTrigger(RecalcTrigger,Trigger3M)),NA())</f>
        <v>1.0323967144216795E-2</v>
      </c>
      <c r="P3137" s="44">
        <f>IFERROR(_xll.qlIndexFixing(ONIndex6M,I3137,TRUE,_xll.ohTrigger(RecalcTrigger,Trigger6M)),NA())</f>
        <v>1.0709739778054228E-2</v>
      </c>
      <c r="Q3137" s="183">
        <f>IFERROR(_xll.qlIndexFixing(ONIndex1Y,I3137,TRUE,_xll.ohTrigger(RecalcTrigger,Trigger1Y)),NA())</f>
        <v>1.0664892536693671E-2</v>
      </c>
    </row>
    <row r="3138" spans="2:17" x14ac:dyDescent="0.2">
      <c r="B3138" s="39" t="s">
        <v>42</v>
      </c>
      <c r="D3138" s="42">
        <f>_xll.qlCalendarAdvance(Calendar,$D3137,B3138,"f",FALSE)</f>
        <v>61520</v>
      </c>
      <c r="E3138" s="177">
        <f>_xll.qlInterestRateIndexValueDate(IndexON,D3138)</f>
        <v>61520</v>
      </c>
      <c r="F3138" s="193">
        <f>IFERROR(_xll.qlIndexFixing(IndexON,D3138,TRUE,_xll.ohTrigger(RecalcTrigger,TriggerON)),NA())</f>
        <v>1.070196529795453E-2</v>
      </c>
      <c r="H3138" s="42">
        <f>_xll.qlCalendarAdvance(Calendar,$H3137,B3138,"f",FALSE)</f>
        <v>61520</v>
      </c>
      <c r="I3138" s="177">
        <f>_xll.qlInterestRateIndexValueDate(Index1M,$H3138)</f>
        <v>61522</v>
      </c>
      <c r="J3138" s="182">
        <f>IFERROR(_xll.qlIndexFixing(Index1M,$H3138,TRUE,_xll.ohTrigger(RecalcTrigger,Trigger1M)),NA())</f>
        <v>1.026461181199079E-2</v>
      </c>
      <c r="K3138" s="44">
        <f>IFERROR(_xll.qlIndexFixing(Index3M,H3138,TRUE,_xll.ohTrigger(RecalcTrigger,Trigger3M)),NA())</f>
        <v>1.0376330599076604E-2</v>
      </c>
      <c r="L3138" s="44">
        <f>IFERROR(_xll.qlIndexFixing(Index6M,$H3138,TRUE,_xll.ohTrigger(RecalcTrigger,Trigger6M)),NA())</f>
        <v>1.0761395951367967E-2</v>
      </c>
      <c r="M3138" s="183">
        <f>IFERROR(_xll.qlIndexFixing(Index1Y,$H3138,TRUE,_xll.ohTrigger(RecalcTrigger,Trigger1Y)),NA())</f>
        <v>1.0866474640206724E-2</v>
      </c>
      <c r="N3138" s="182">
        <f>IFERROR(_xll.qlIndexFixing(ONIndex1M,I3138,TRUE,_xll.ohTrigger(RecalcTrigger,Trigger1M)),NA())</f>
        <v>1.0253382764995322E-2</v>
      </c>
      <c r="O3138" s="44">
        <f>IFERROR(_xll.qlIndexFixing(ONIndex3M,I3138,TRUE,_xll.ohTrigger(RecalcTrigger,Trigger3M)),NA())</f>
        <v>1.0329446868171388E-2</v>
      </c>
      <c r="P3138" s="44">
        <f>IFERROR(_xll.qlIndexFixing(ONIndex6M,I3138,TRUE,_xll.ohTrigger(RecalcTrigger,Trigger6M)),NA())</f>
        <v>1.071138007611161E-2</v>
      </c>
      <c r="Q3138" s="183">
        <f>IFERROR(_xll.qlIndexFixing(ONIndex1Y,I3138,TRUE,_xll.ohTrigger(RecalcTrigger,Trigger1Y)),NA())</f>
        <v>1.0670407285511274E-2</v>
      </c>
    </row>
    <row r="3139" spans="2:17" x14ac:dyDescent="0.2">
      <c r="B3139" s="39" t="s">
        <v>42</v>
      </c>
      <c r="D3139" s="42">
        <f>_xll.qlCalendarAdvance(Calendar,$D3138,B3139,"f",FALSE)</f>
        <v>61527</v>
      </c>
      <c r="E3139" s="177">
        <f>_xll.qlInterestRateIndexValueDate(IndexON,D3139)</f>
        <v>61527</v>
      </c>
      <c r="F3139" s="193">
        <f>IFERROR(_xll.qlIndexFixing(IndexON,D3139,TRUE,_xll.ohTrigger(RecalcTrigger,TriggerON)),NA())</f>
        <v>1.0701965297874594E-2</v>
      </c>
      <c r="H3139" s="42">
        <f>_xll.qlCalendarAdvance(Calendar,$H3138,B3139,"f",FALSE)</f>
        <v>61527</v>
      </c>
      <c r="I3139" s="177">
        <f>_xll.qlInterestRateIndexValueDate(Index1M,$H3139)</f>
        <v>61529</v>
      </c>
      <c r="J3139" s="182">
        <f>IFERROR(_xll.qlIndexFixing(Index1M,$H3139,TRUE,_xll.ohTrigger(RecalcTrigger,Trigger1M)),NA())</f>
        <v>1.0268963660758589E-2</v>
      </c>
      <c r="K3139" s="44">
        <f>IFERROR(_xll.qlIndexFixing(Index3M,H3139,TRUE,_xll.ohTrigger(RecalcTrigger,Trigger3M)),NA())</f>
        <v>1.0381759171486919E-2</v>
      </c>
      <c r="L3139" s="44">
        <f>IFERROR(_xll.qlIndexFixing(Index6M,$H3139,TRUE,_xll.ohTrigger(RecalcTrigger,Trigger6M)),NA())</f>
        <v>1.0763034133619872E-2</v>
      </c>
      <c r="M3139" s="183">
        <f>IFERROR(_xll.qlIndexFixing(Index1Y,$H3139,TRUE,_xll.ohTrigger(RecalcTrigger,Trigger1Y)),NA())</f>
        <v>1.0871778906336045E-2</v>
      </c>
      <c r="N3139" s="182">
        <f>IFERROR(_xll.qlIndexFixing(ONIndex1M,I3139,TRUE,_xll.ohTrigger(RecalcTrigger,Trigger1M)),NA())</f>
        <v>1.0257742262718139E-2</v>
      </c>
      <c r="O3139" s="44">
        <f>IFERROR(_xll.qlIndexFixing(ONIndex3M,I3139,TRUE,_xll.ohTrigger(RecalcTrigger,Trigger3M)),NA())</f>
        <v>1.0334917403955757E-2</v>
      </c>
      <c r="P3139" s="44">
        <f>IFERROR(_xll.qlIndexFixing(ONIndex6M,I3139,TRUE,_xll.ohTrigger(RecalcTrigger,Trigger6M)),NA())</f>
        <v>1.0713019603185714E-2</v>
      </c>
      <c r="Q3139" s="183">
        <f>IFERROR(_xll.qlIndexFixing(ONIndex1Y,I3139,TRUE,_xll.ohTrigger(RecalcTrigger,Trigger1Y)),NA())</f>
        <v>1.0675912361906015E-2</v>
      </c>
    </row>
    <row r="3140" spans="2:17" x14ac:dyDescent="0.2">
      <c r="B3140" s="39" t="s">
        <v>42</v>
      </c>
      <c r="D3140" s="42">
        <f>_xll.qlCalendarAdvance(Calendar,$D3139,B3140,"f",FALSE)</f>
        <v>61534</v>
      </c>
      <c r="E3140" s="177">
        <f>_xll.qlInterestRateIndexValueDate(IndexON,D3140)</f>
        <v>61534</v>
      </c>
      <c r="F3140" s="193">
        <f>IFERROR(_xll.qlIndexFixing(IndexON,D3140,TRUE,_xll.ohTrigger(RecalcTrigger,TriggerON)),NA())</f>
        <v>1.0701965297874594E-2</v>
      </c>
      <c r="H3140" s="42">
        <f>_xll.qlCalendarAdvance(Calendar,$H3139,B3140,"f",FALSE)</f>
        <v>61534</v>
      </c>
      <c r="I3140" s="177">
        <f>_xll.qlInterestRateIndexValueDate(Index1M,$H3140)</f>
        <v>61536</v>
      </c>
      <c r="J3140" s="182">
        <f>IFERROR(_xll.qlIndexFixing(Index1M,$H3140,TRUE,_xll.ohTrigger(RecalcTrigger,Trigger1M)),NA())</f>
        <v>1.0273308255633419E-2</v>
      </c>
      <c r="K3140" s="44">
        <f>IFERROR(_xll.qlIndexFixing(Index3M,H3140,TRUE,_xll.ohTrigger(RecalcTrigger,Trigger3M)),NA())</f>
        <v>1.0387178368863721E-2</v>
      </c>
      <c r="L3140" s="44">
        <f>IFERROR(_xll.qlIndexFixing(Index6M,$H3140,TRUE,_xll.ohTrigger(RecalcTrigger,Trigger6M)),NA())</f>
        <v>1.0764671468680055E-2</v>
      </c>
      <c r="M3140" s="183">
        <f>IFERROR(_xll.qlIndexFixing(Index1Y,$H3140,TRUE,_xll.ohTrigger(RecalcTrigger,Trigger1Y)),NA())</f>
        <v>1.0877072744532191E-2</v>
      </c>
      <c r="N3140" s="182">
        <f>IFERROR(_xll.qlIndexFixing(ONIndex1M,I3140,TRUE,_xll.ohTrigger(RecalcTrigger,Trigger1M)),NA())</f>
        <v>1.026209454077609E-2</v>
      </c>
      <c r="O3140" s="44">
        <f>IFERROR(_xll.qlIndexFixing(ONIndex3M,I3140,TRUE,_xll.ohTrigger(RecalcTrigger,Trigger3M)),NA())</f>
        <v>1.0340378727349275E-2</v>
      </c>
      <c r="P3140" s="44">
        <f>IFERROR(_xll.qlIndexFixing(ONIndex6M,I3140,TRUE,_xll.ohTrigger(RecalcTrigger,Trigger6M)),NA())</f>
        <v>1.0714658354080697E-2</v>
      </c>
      <c r="Q3140" s="183">
        <f>IFERROR(_xll.qlIndexFixing(ONIndex1Y,I3140,TRUE,_xll.ohTrigger(RecalcTrigger,Trigger1Y)),NA())</f>
        <v>1.0681407740618099E-2</v>
      </c>
    </row>
    <row r="3141" spans="2:17" x14ac:dyDescent="0.2">
      <c r="B3141" s="39" t="s">
        <v>42</v>
      </c>
      <c r="D3141" s="42">
        <f>_xll.qlCalendarAdvance(Calendar,$D3140,B3141,"f",FALSE)</f>
        <v>61541</v>
      </c>
      <c r="E3141" s="177">
        <f>_xll.qlInterestRateIndexValueDate(IndexON,D3141)</f>
        <v>61541</v>
      </c>
      <c r="F3141" s="193">
        <f>IFERROR(_xll.qlIndexFixing(IndexON,D3141,TRUE,_xll.ohTrigger(RecalcTrigger,TriggerON)),NA())</f>
        <v>1.070196529795453E-2</v>
      </c>
      <c r="H3141" s="42">
        <f>_xll.qlCalendarAdvance(Calendar,$H3140,B3141,"f",FALSE)</f>
        <v>61541</v>
      </c>
      <c r="I3141" s="177">
        <f>_xll.qlInterestRateIndexValueDate(Index1M,$H3141)</f>
        <v>61543</v>
      </c>
      <c r="J3141" s="182">
        <f>IFERROR(_xll.qlIndexFixing(Index1M,$H3141,TRUE,_xll.ohTrigger(RecalcTrigger,Trigger1M)),NA())</f>
        <v>1.0278101392282857E-2</v>
      </c>
      <c r="K3141" s="44">
        <f>IFERROR(_xll.qlIndexFixing(Index3M,H3141,TRUE,_xll.ohTrigger(RecalcTrigger,Trigger3M)),NA())</f>
        <v>1.0390984660159685E-2</v>
      </c>
      <c r="L3141" s="44">
        <f>IFERROR(_xll.qlIndexFixing(Index6M,$H3141,TRUE,_xll.ohTrigger(RecalcTrigger,Trigger6M)),NA())</f>
        <v>1.0766307951135763E-2</v>
      </c>
      <c r="M3141" s="183">
        <f>IFERROR(_xll.qlIndexFixing(Index1Y,$H3141,TRUE,_xll.ohTrigger(RecalcTrigger,Trigger1Y)),NA())</f>
        <v>1.0880752929795604E-2</v>
      </c>
      <c r="N3141" s="182">
        <f>IFERROR(_xll.qlIndexFixing(ONIndex1M,I3141,TRUE,_xll.ohTrigger(RecalcTrigger,Trigger1M)),NA())</f>
        <v>1.0266439580304265E-2</v>
      </c>
      <c r="O3141" s="44">
        <f>IFERROR(_xll.qlIndexFixing(ONIndex3M,I3141,TRUE,_xll.ohTrigger(RecalcTrigger,Trigger3M)),NA())</f>
        <v>1.0345830814610935E-2</v>
      </c>
      <c r="P3141" s="44">
        <f>IFERROR(_xll.qlIndexFixing(ONIndex6M,I3141,TRUE,_xll.ohTrigger(RecalcTrigger,Trigger6M)),NA())</f>
        <v>1.0716296323440844E-2</v>
      </c>
      <c r="Q3141" s="183">
        <f>IFERROR(_xll.qlIndexFixing(ONIndex1Y,I3141,TRUE,_xll.ohTrigger(RecalcTrigger,Trigger1Y)),NA())</f>
        <v>1.0686893396547603E-2</v>
      </c>
    </row>
    <row r="3142" spans="2:17" x14ac:dyDescent="0.2">
      <c r="B3142" s="39" t="s">
        <v>42</v>
      </c>
      <c r="D3142" s="42">
        <f>_xll.qlCalendarAdvance(Calendar,$D3141,B3142,"f",FALSE)</f>
        <v>61548</v>
      </c>
      <c r="E3142" s="177">
        <f>_xll.qlInterestRateIndexValueDate(IndexON,D3142)</f>
        <v>61548</v>
      </c>
      <c r="F3142" s="193">
        <f>IFERROR(_xll.qlIndexFixing(IndexON,D3142,TRUE,_xll.ohTrigger(RecalcTrigger,TriggerON)),NA())</f>
        <v>1.070196529795453E-2</v>
      </c>
      <c r="H3142" s="42">
        <f>_xll.qlCalendarAdvance(Calendar,$H3141,B3142,"f",FALSE)</f>
        <v>61548</v>
      </c>
      <c r="I3142" s="177">
        <f>_xll.qlInterestRateIndexValueDate(Index1M,$H3142)</f>
        <v>61550</v>
      </c>
      <c r="J3142" s="182">
        <f>IFERROR(_xll.qlIndexFixing(Index1M,$H3142,TRUE,_xll.ohTrigger(RecalcTrigger,Trigger1M)),NA())</f>
        <v>1.0281975608561693E-2</v>
      </c>
      <c r="K3142" s="44">
        <f>IFERROR(_xll.qlIndexFixing(Index3M,H3142,TRUE,_xll.ohTrigger(RecalcTrigger,Trigger3M)),NA())</f>
        <v>1.0397988542370706E-2</v>
      </c>
      <c r="L3142" s="44">
        <f>IFERROR(_xll.qlIndexFixing(Index6M,$H3142,TRUE,_xll.ohTrigger(RecalcTrigger,Trigger6M)),NA())</f>
        <v>1.0767943575570359E-2</v>
      </c>
      <c r="M3142" s="183">
        <f>IFERROR(_xll.qlIndexFixing(Index1Y,$H3142,TRUE,_xll.ohTrigger(RecalcTrigger,Trigger1Y)),NA())</f>
        <v>1.0887629034565248E-2</v>
      </c>
      <c r="N3142" s="182">
        <f>IFERROR(_xll.qlIndexFixing(ONIndex1M,I3142,TRUE,_xll.ohTrigger(RecalcTrigger,Trigger1M)),NA())</f>
        <v>1.0270777362437755E-2</v>
      </c>
      <c r="O3142" s="44">
        <f>IFERROR(_xll.qlIndexFixing(ONIndex3M,I3142,TRUE,_xll.ohTrigger(RecalcTrigger,Trigger3M)),NA())</f>
        <v>1.0351273641919789E-2</v>
      </c>
      <c r="P3142" s="44">
        <f>IFERROR(_xll.qlIndexFixing(ONIndex6M,I3142,TRUE,_xll.ohTrigger(RecalcTrigger,Trigger6M)),NA())</f>
        <v>1.0717933505910437E-2</v>
      </c>
      <c r="Q3142" s="183">
        <f>IFERROR(_xll.qlIndexFixing(ONIndex1Y,I3142,TRUE,_xll.ohTrigger(RecalcTrigger,Trigger1Y)),NA())</f>
        <v>1.0692369304514671E-2</v>
      </c>
    </row>
    <row r="3143" spans="2:17" x14ac:dyDescent="0.2">
      <c r="B3143" s="39" t="s">
        <v>42</v>
      </c>
      <c r="D3143" s="42">
        <f>_xll.qlCalendarAdvance(Calendar,$D3142,B3143,"f",FALSE)</f>
        <v>61555</v>
      </c>
      <c r="E3143" s="177">
        <f>_xll.qlInterestRateIndexValueDate(IndexON,D3143)</f>
        <v>61555</v>
      </c>
      <c r="F3143" s="193">
        <f>IFERROR(_xll.qlIndexFixing(IndexON,D3143,TRUE,_xll.ohTrigger(RecalcTrigger,TriggerON)),NA())</f>
        <v>1.0701965298034466E-2</v>
      </c>
      <c r="H3143" s="42">
        <f>_xll.qlCalendarAdvance(Calendar,$H3142,B3143,"f",FALSE)</f>
        <v>61555</v>
      </c>
      <c r="I3143" s="177">
        <f>_xll.qlInterestRateIndexValueDate(Index1M,$H3143)</f>
        <v>61557</v>
      </c>
      <c r="J3143" s="182">
        <f>IFERROR(_xll.qlIndexFixing(Index1M,$H3143,TRUE,_xll.ohTrigger(RecalcTrigger,Trigger1M)),NA())</f>
        <v>1.0286298329058084E-2</v>
      </c>
      <c r="K3143" s="44">
        <f>IFERROR(_xll.qlIndexFixing(Index3M,H3143,TRUE,_xll.ohTrigger(RecalcTrigger,Trigger3M)),NA())</f>
        <v>1.0403379470427005E-2</v>
      </c>
      <c r="L3143" s="44">
        <f>IFERROR(_xll.qlIndexFixing(Index6M,$H3143,TRUE,_xll.ohTrigger(RecalcTrigger,Trigger6M)),NA())</f>
        <v>1.0769578336569361E-2</v>
      </c>
      <c r="M3143" s="183">
        <f>IFERROR(_xll.qlIndexFixing(Index1Y,$H3143,TRUE,_xll.ohTrigger(RecalcTrigger,Trigger1Y)),NA())</f>
        <v>1.0892891435122634E-2</v>
      </c>
      <c r="N3143" s="182">
        <f>IFERROR(_xll.qlIndexFixing(ONIndex1M,I3143,TRUE,_xll.ohTrigger(RecalcTrigger,Trigger1M)),NA())</f>
        <v>1.0275107868631395E-2</v>
      </c>
      <c r="O3143" s="44">
        <f>IFERROR(_xll.qlIndexFixing(ONIndex3M,I3143,TRUE,_xll.ohTrigger(RecalcTrigger,Trigger3M)),NA())</f>
        <v>1.035670718513515E-2</v>
      </c>
      <c r="P3143" s="44">
        <f>IFERROR(_xll.qlIndexFixing(ONIndex6M,I3143,TRUE,_xll.ohTrigger(RecalcTrigger,Trigger6M)),NA())</f>
        <v>1.0719569895734082E-2</v>
      </c>
      <c r="Q3143" s="183">
        <f>IFERROR(_xll.qlIndexFixing(ONIndex1Y,I3143,TRUE,_xll.ohTrigger(RecalcTrigger,Trigger1Y)),NA())</f>
        <v>1.069783543917957E-2</v>
      </c>
    </row>
    <row r="3144" spans="2:17" x14ac:dyDescent="0.2">
      <c r="B3144" s="39" t="s">
        <v>42</v>
      </c>
      <c r="D3144" s="42">
        <f>_xll.qlCalendarAdvance(Calendar,$D3143,B3144,"f",FALSE)</f>
        <v>61562</v>
      </c>
      <c r="E3144" s="177">
        <f>_xll.qlInterestRateIndexValueDate(IndexON,D3144)</f>
        <v>61562</v>
      </c>
      <c r="F3144" s="193">
        <f>IFERROR(_xll.qlIndexFixing(IndexON,D3144,TRUE,_xll.ohTrigger(RecalcTrigger,TriggerON)),NA())</f>
        <v>1.0701965297874594E-2</v>
      </c>
      <c r="H3144" s="42">
        <f>_xll.qlCalendarAdvance(Calendar,$H3143,B3144,"f",FALSE)</f>
        <v>61562</v>
      </c>
      <c r="I3144" s="177">
        <f>_xll.qlInterestRateIndexValueDate(Index1M,$H3144)</f>
        <v>61564</v>
      </c>
      <c r="J3144" s="182">
        <f>IFERROR(_xll.qlIndexFixing(Index1M,$H3144,TRUE,_xll.ohTrigger(RecalcTrigger,Trigger1M)),NA())</f>
        <v>1.0290613720534504E-2</v>
      </c>
      <c r="K3144" s="44">
        <f>IFERROR(_xll.qlIndexFixing(Index3M,H3144,TRUE,_xll.ohTrigger(RecalcTrigger,Trigger3M)),NA())</f>
        <v>1.0408760927303721E-2</v>
      </c>
      <c r="L3144" s="44">
        <f>IFERROR(_xll.qlIndexFixing(Index6M,$H3144,TRUE,_xll.ohTrigger(RecalcTrigger,Trigger6M)),NA())</f>
        <v>1.077121222871829E-2</v>
      </c>
      <c r="M3144" s="183">
        <f>IFERROR(_xll.qlIndexFixing(Index1Y,$H3144,TRUE,_xll.ohTrigger(RecalcTrigger,Trigger1Y)),NA())</f>
        <v>1.0898143305187357E-2</v>
      </c>
      <c r="N3144" s="182">
        <f>IFERROR(_xll.qlIndexFixing(ONIndex1M,I3144,TRUE,_xll.ohTrigger(RecalcTrigger,Trigger1M)),NA())</f>
        <v>1.0279431079940338E-2</v>
      </c>
      <c r="O3144" s="44">
        <f>IFERROR(_xll.qlIndexFixing(ONIndex3M,I3144,TRUE,_xll.ohTrigger(RecalcTrigger,Trigger3M)),NA())</f>
        <v>1.0362131420516008E-2</v>
      </c>
      <c r="P3144" s="44">
        <f>IFERROR(_xll.qlIndexFixing(ONIndex6M,I3144,TRUE,_xll.ohTrigger(RecalcTrigger,Trigger6M)),NA())</f>
        <v>1.0721205487875807E-2</v>
      </c>
      <c r="Q3144" s="183">
        <f>IFERROR(_xll.qlIndexFixing(ONIndex1Y,I3144,TRUE,_xll.ohTrigger(RecalcTrigger,Trigger1Y)),NA())</f>
        <v>1.0703291775522317E-2</v>
      </c>
    </row>
    <row r="3145" spans="2:17" x14ac:dyDescent="0.2">
      <c r="B3145" s="39" t="s">
        <v>42</v>
      </c>
      <c r="D3145" s="42">
        <f>_xll.qlCalendarAdvance(Calendar,$D3144,B3145,"f",FALSE)</f>
        <v>61569</v>
      </c>
      <c r="E3145" s="177">
        <f>_xll.qlInterestRateIndexValueDate(IndexON,D3145)</f>
        <v>61569</v>
      </c>
      <c r="F3145" s="193">
        <f>IFERROR(_xll.qlIndexFixing(IndexON,D3145,TRUE,_xll.ohTrigger(RecalcTrigger,TriggerON)),NA())</f>
        <v>1.070196529795453E-2</v>
      </c>
      <c r="H3145" s="42">
        <f>_xll.qlCalendarAdvance(Calendar,$H3144,B3145,"f",FALSE)</f>
        <v>61569</v>
      </c>
      <c r="I3145" s="177">
        <f>_xll.qlInterestRateIndexValueDate(Index1M,$H3145)</f>
        <v>61571</v>
      </c>
      <c r="J3145" s="182">
        <f>IFERROR(_xll.qlIndexFixing(Index1M,$H3145,TRUE,_xll.ohTrigger(RecalcTrigger,Trigger1M)),NA())</f>
        <v>1.0294921764208556E-2</v>
      </c>
      <c r="K3145" s="44">
        <f>IFERROR(_xll.qlIndexFixing(Index3M,H3145,TRUE,_xll.ohTrigger(RecalcTrigger,Trigger3M)),NA())</f>
        <v>1.0414132888965607E-2</v>
      </c>
      <c r="L3145" s="44">
        <f>IFERROR(_xll.qlIndexFixing(Index6M,$H3145,TRUE,_xll.ohTrigger(RecalcTrigger,Trigger6M)),NA())</f>
        <v>1.0772845246601803E-2</v>
      </c>
      <c r="M3145" s="183">
        <f>IFERROR(_xll.qlIndexFixing(Index1Y,$H3145,TRUE,_xll.ohTrigger(RecalcTrigger,Trigger1Y)),NA())</f>
        <v>1.0903384619118892E-2</v>
      </c>
      <c r="N3145" s="182">
        <f>IFERROR(_xll.qlIndexFixing(ONIndex1M,I3145,TRUE,_xll.ohTrigger(RecalcTrigger,Trigger1M)),NA())</f>
        <v>1.0283746977659547E-2</v>
      </c>
      <c r="O3145" s="44">
        <f>IFERROR(_xll.qlIndexFixing(ONIndex3M,I3145,TRUE,_xll.ohTrigger(RecalcTrigger,Trigger3M)),NA())</f>
        <v>1.0367546323921673E-2</v>
      </c>
      <c r="P3145" s="44">
        <f>IFERROR(_xll.qlIndexFixing(ONIndex6M,I3145,TRUE,_xll.ohTrigger(RecalcTrigger,Trigger6M)),NA())</f>
        <v>1.0722840276979895E-2</v>
      </c>
      <c r="Q3145" s="183">
        <f>IFERROR(_xll.qlIndexFixing(ONIndex1Y,I3145,TRUE,_xll.ohTrigger(RecalcTrigger,Trigger1Y)),NA())</f>
        <v>1.0708738288283115E-2</v>
      </c>
    </row>
    <row r="3146" spans="2:17" x14ac:dyDescent="0.2">
      <c r="B3146" s="39" t="s">
        <v>42</v>
      </c>
      <c r="D3146" s="42">
        <f>_xll.qlCalendarAdvance(Calendar,$D3145,B3146,"f",FALSE)</f>
        <v>61576</v>
      </c>
      <c r="E3146" s="177">
        <f>_xll.qlInterestRateIndexValueDate(IndexON,D3146)</f>
        <v>61576</v>
      </c>
      <c r="F3146" s="193">
        <f>IFERROR(_xll.qlIndexFixing(IndexON,D3146,TRUE,_xll.ohTrigger(RecalcTrigger,TriggerON)),NA())</f>
        <v>1.070196529795453E-2</v>
      </c>
      <c r="H3146" s="42">
        <f>_xll.qlCalendarAdvance(Calendar,$H3145,B3146,"f",FALSE)</f>
        <v>61576</v>
      </c>
      <c r="I3146" s="177">
        <f>_xll.qlInterestRateIndexValueDate(Index1M,$H3146)</f>
        <v>61578</v>
      </c>
      <c r="J3146" s="182">
        <f>IFERROR(_xll.qlIndexFixing(Index1M,$H3146,TRUE,_xll.ohTrigger(RecalcTrigger,Trigger1M)),NA())</f>
        <v>1.0299222441308162E-2</v>
      </c>
      <c r="K3146" s="44">
        <f>IFERROR(_xll.qlIndexFixing(Index3M,H3146,TRUE,_xll.ohTrigger(RecalcTrigger,Trigger3M)),NA())</f>
        <v>1.0419495331373175E-2</v>
      </c>
      <c r="L3146" s="44">
        <f>IFERROR(_xll.qlIndexFixing(Index6M,$H3146,TRUE,_xll.ohTrigger(RecalcTrigger,Trigger6M)),NA())</f>
        <v>1.0774477384804554E-2</v>
      </c>
      <c r="M3146" s="183">
        <f>IFERROR(_xll.qlIndexFixing(Index1Y,$H3146,TRUE,_xll.ohTrigger(RecalcTrigger,Trigger1Y)),NA())</f>
        <v>1.0908615351276496E-2</v>
      </c>
      <c r="N3146" s="182">
        <f>IFERROR(_xll.qlIndexFixing(ONIndex1M,I3146,TRUE,_xll.ohTrigger(RecalcTrigger,Trigger1M)),NA())</f>
        <v>1.0288055543004049E-2</v>
      </c>
      <c r="O3146" s="44">
        <f>IFERROR(_xll.qlIndexFixing(ONIndex3M,I3146,TRUE,_xll.ohTrigger(RecalcTrigger,Trigger3M)),NA())</f>
        <v>1.03729518715312E-2</v>
      </c>
      <c r="P3146" s="44">
        <f>IFERROR(_xll.qlIndexFixing(ONIndex6M,I3146,TRUE,_xll.ohTrigger(RecalcTrigger,Trigger6M)),NA())</f>
        <v>1.0724474257370886E-2</v>
      </c>
      <c r="Q3146" s="183">
        <f>IFERROR(_xll.qlIndexFixing(ONIndex1Y,I3146,TRUE,_xll.ohTrigger(RecalcTrigger,Trigger1Y)),NA())</f>
        <v>1.0714174952282107E-2</v>
      </c>
    </row>
    <row r="3147" spans="2:17" x14ac:dyDescent="0.2">
      <c r="B3147" s="39" t="s">
        <v>42</v>
      </c>
      <c r="D3147" s="42">
        <f>_xll.qlCalendarAdvance(Calendar,$D3146,B3147,"f",FALSE)</f>
        <v>61583</v>
      </c>
      <c r="E3147" s="177">
        <f>_xll.qlInterestRateIndexValueDate(IndexON,D3147)</f>
        <v>61583</v>
      </c>
      <c r="F3147" s="193">
        <f>IFERROR(_xll.qlIndexFixing(IndexON,D3147,TRUE,_xll.ohTrigger(RecalcTrigger,TriggerON)),NA())</f>
        <v>1.070196529795453E-2</v>
      </c>
      <c r="H3147" s="42">
        <f>_xll.qlCalendarAdvance(Calendar,$H3146,B3147,"f",FALSE)</f>
        <v>61583</v>
      </c>
      <c r="I3147" s="177">
        <f>_xll.qlInterestRateIndexValueDate(Index1M,$H3147)</f>
        <v>61585</v>
      </c>
      <c r="J3147" s="182">
        <f>IFERROR(_xll.qlIndexFixing(Index1M,$H3147,TRUE,_xll.ohTrigger(RecalcTrigger,Trigger1M)),NA())</f>
        <v>1.0303515733040612E-2</v>
      </c>
      <c r="K3147" s="44">
        <f>IFERROR(_xll.qlIndexFixing(Index3M,H3147,TRUE,_xll.ohTrigger(RecalcTrigger,Trigger3M)),NA())</f>
        <v>1.0424848230489477E-2</v>
      </c>
      <c r="L3147" s="44">
        <f>IFERROR(_xll.qlIndexFixing(Index6M,$H3147,TRUE,_xll.ohTrigger(RecalcTrigger,Trigger6M)),NA())</f>
        <v>1.0776108637912498E-2</v>
      </c>
      <c r="M3147" s="183">
        <f>IFERROR(_xll.qlIndexFixing(Index1Y,$H3147,TRUE,_xll.ohTrigger(RecalcTrigger,Trigger1Y)),NA())</f>
        <v>1.0913835476019861E-2</v>
      </c>
      <c r="N3147" s="182">
        <f>IFERROR(_xll.qlIndexFixing(ONIndex1M,I3147,TRUE,_xll.ohTrigger(RecalcTrigger,Trigger1M)),NA())</f>
        <v>1.0292356757348742E-2</v>
      </c>
      <c r="O3147" s="44">
        <f>IFERROR(_xll.qlIndexFixing(ONIndex3M,I3147,TRUE,_xll.ohTrigger(RecalcTrigger,Trigger3M)),NA())</f>
        <v>1.0378348039523644E-2</v>
      </c>
      <c r="P3147" s="44">
        <f>IFERROR(_xll.qlIndexFixing(ONIndex6M,I3147,TRUE,_xll.ohTrigger(RecalcTrigger,Trigger6M)),NA())</f>
        <v>1.0726107423852937E-2</v>
      </c>
      <c r="Q3147" s="183">
        <f>IFERROR(_xll.qlIndexFixing(ONIndex1Y,I3147,TRUE,_xll.ohTrigger(RecalcTrigger,Trigger1Y)),NA())</f>
        <v>1.0719601742179563E-2</v>
      </c>
    </row>
    <row r="3148" spans="2:17" x14ac:dyDescent="0.2">
      <c r="B3148" s="39" t="s">
        <v>42</v>
      </c>
      <c r="D3148" s="42">
        <f>_xll.qlCalendarAdvance(Calendar,$D3147,B3148,"f",FALSE)</f>
        <v>61590</v>
      </c>
      <c r="E3148" s="177">
        <f>_xll.qlInterestRateIndexValueDate(IndexON,D3148)</f>
        <v>61590</v>
      </c>
      <c r="F3148" s="193">
        <f>IFERROR(_xll.qlIndexFixing(IndexON,D3148,TRUE,_xll.ohTrigger(RecalcTrigger,TriggerON)),NA())</f>
        <v>1.070196529795453E-2</v>
      </c>
      <c r="H3148" s="42">
        <f>_xll.qlCalendarAdvance(Calendar,$H3147,B3148,"f",FALSE)</f>
        <v>61590</v>
      </c>
      <c r="I3148" s="177">
        <f>_xll.qlInterestRateIndexValueDate(Index1M,$H3148)</f>
        <v>61592</v>
      </c>
      <c r="J3148" s="182">
        <f>IFERROR(_xll.qlIndexFixing(Index1M,$H3148,TRUE,_xll.ohTrigger(RecalcTrigger,Trigger1M)),NA())</f>
        <v>1.0307801620633824E-2</v>
      </c>
      <c r="K3148" s="44">
        <f>IFERROR(_xll.qlIndexFixing(Index3M,H3148,TRUE,_xll.ohTrigger(RecalcTrigger,Trigger3M)),NA())</f>
        <v>1.0430191562279274E-2</v>
      </c>
      <c r="L3148" s="44">
        <f>IFERROR(_xll.qlIndexFixing(Index6M,$H3148,TRUE,_xll.ohTrigger(RecalcTrigger,Trigger6M)),NA())</f>
        <v>1.0777739000509858E-2</v>
      </c>
      <c r="M3148" s="183">
        <f>IFERROR(_xll.qlIndexFixing(Index1Y,$H3148,TRUE,_xll.ohTrigger(RecalcTrigger,Trigger1Y)),NA())</f>
        <v>1.0919044967707374E-2</v>
      </c>
      <c r="N3148" s="182">
        <f>IFERROR(_xll.qlIndexFixing(ONIndex1M,I3148,TRUE,_xll.ohTrigger(RecalcTrigger,Trigger1M)),NA())</f>
        <v>1.0296650601828716E-2</v>
      </c>
      <c r="O3148" s="44">
        <f>IFERROR(_xll.qlIndexFixing(ONIndex3M,I3148,TRUE,_xll.ohTrigger(RecalcTrigger,Trigger3M)),NA())</f>
        <v>1.0383734803678379E-2</v>
      </c>
      <c r="P3148" s="44">
        <f>IFERROR(_xll.qlIndexFixing(ONIndex6M,I3148,TRUE,_xll.ohTrigger(RecalcTrigger,Trigger6M)),NA())</f>
        <v>1.0727739771070333E-2</v>
      </c>
      <c r="Q3148" s="183">
        <f>IFERROR(_xll.qlIndexFixing(ONIndex1Y,I3148,TRUE,_xll.ohTrigger(RecalcTrigger,Trigger1Y)),NA())</f>
        <v>1.0725018633115369E-2</v>
      </c>
    </row>
    <row r="3149" spans="2:17" x14ac:dyDescent="0.2">
      <c r="B3149" s="39" t="s">
        <v>42</v>
      </c>
      <c r="D3149" s="42">
        <f>_xll.qlCalendarAdvance(Calendar,$D3148,B3149,"f",FALSE)</f>
        <v>61597</v>
      </c>
      <c r="E3149" s="177">
        <f>_xll.qlInterestRateIndexValueDate(IndexON,D3149)</f>
        <v>61597</v>
      </c>
      <c r="F3149" s="193">
        <f>IFERROR(_xll.qlIndexFixing(IndexON,D3149,TRUE,_xll.ohTrigger(RecalcTrigger,TriggerON)),NA())</f>
        <v>1.070196529795453E-2</v>
      </c>
      <c r="H3149" s="42">
        <f>_xll.qlCalendarAdvance(Calendar,$H3148,B3149,"f",FALSE)</f>
        <v>61597</v>
      </c>
      <c r="I3149" s="177">
        <f>_xll.qlInterestRateIndexValueDate(Index1M,$H3149)</f>
        <v>61599</v>
      </c>
      <c r="J3149" s="182">
        <f>IFERROR(_xll.qlIndexFixing(Index1M,$H3149,TRUE,_xll.ohTrigger(RecalcTrigger,Trigger1M)),NA())</f>
        <v>1.0312080085300247E-2</v>
      </c>
      <c r="K3149" s="44">
        <f>IFERROR(_xll.qlIndexFixing(Index3M,H3149,TRUE,_xll.ohTrigger(RecalcTrigger,Trigger3M)),NA())</f>
        <v>1.0435525302706472E-2</v>
      </c>
      <c r="L3149" s="44">
        <f>IFERROR(_xll.qlIndexFixing(Index6M,$H3149,TRUE,_xll.ohTrigger(RecalcTrigger,Trigger6M)),NA())</f>
        <v>1.0779368467182152E-2</v>
      </c>
      <c r="M3149" s="183">
        <f>IFERROR(_xll.qlIndexFixing(Index1Y,$H3149,TRUE,_xll.ohTrigger(RecalcTrigger,Trigger1Y)),NA())</f>
        <v>1.0924243800698508E-2</v>
      </c>
      <c r="N3149" s="182">
        <f>IFERROR(_xll.qlIndexFixing(ONIndex1M,I3149,TRUE,_xll.ohTrigger(RecalcTrigger,Trigger1M)),NA())</f>
        <v>1.0300937057658999E-2</v>
      </c>
      <c r="O3149" s="44">
        <f>IFERROR(_xll.qlIndexFixing(ONIndex3M,I3149,TRUE,_xll.ohTrigger(RecalcTrigger,Trigger3M)),NA())</f>
        <v>1.0389112140334333E-2</v>
      </c>
      <c r="P3149" s="44">
        <f>IFERROR(_xll.qlIndexFixing(ONIndex6M,I3149,TRUE,_xll.ohTrigger(RecalcTrigger,Trigger6M)),NA())</f>
        <v>1.0729371293747292E-2</v>
      </c>
      <c r="Q3149" s="183">
        <f>IFERROR(_xll.qlIndexFixing(ONIndex1Y,I3149,TRUE,_xll.ohTrigger(RecalcTrigger,Trigger1Y)),NA())</f>
        <v>1.0730425599589921E-2</v>
      </c>
    </row>
    <row r="3150" spans="2:17" x14ac:dyDescent="0.2">
      <c r="B3150" s="39" t="s">
        <v>42</v>
      </c>
      <c r="D3150" s="42">
        <f>_xll.qlCalendarAdvance(Calendar,$D3149,B3150,"f",FALSE)</f>
        <v>61604</v>
      </c>
      <c r="E3150" s="177">
        <f>_xll.qlInterestRateIndexValueDate(IndexON,D3150)</f>
        <v>61604</v>
      </c>
      <c r="F3150" s="193">
        <f>IFERROR(_xll.qlIndexFixing(IndexON,D3150,TRUE,_xll.ohTrigger(RecalcTrigger,TriggerON)),NA())</f>
        <v>1.0701965297874594E-2</v>
      </c>
      <c r="H3150" s="42">
        <f>_xll.qlCalendarAdvance(Calendar,$H3149,B3150,"f",FALSE)</f>
        <v>61604</v>
      </c>
      <c r="I3150" s="177">
        <f>_xll.qlInterestRateIndexValueDate(Index1M,$H3150)</f>
        <v>61606</v>
      </c>
      <c r="J3150" s="182">
        <f>IFERROR(_xll.qlIndexFixing(Index1M,$H3150,TRUE,_xll.ohTrigger(RecalcTrigger,Trigger1M)),NA())</f>
        <v>1.031499441517417E-2</v>
      </c>
      <c r="K3150" s="44">
        <f>IFERROR(_xll.qlIndexFixing(Index3M,H3150,TRUE,_xll.ohTrigger(RecalcTrigger,Trigger3M)),NA())</f>
        <v>1.0439260214833478E-2</v>
      </c>
      <c r="L3150" s="44">
        <f>IFERROR(_xll.qlIndexFixing(Index6M,$H3150,TRUE,_xll.ohTrigger(RecalcTrigger,Trigger6M)),NA())</f>
        <v>1.0779888497652847E-2</v>
      </c>
      <c r="M3150" s="183">
        <f>IFERROR(_xll.qlIndexFixing(Index1Y,$H3150,TRUE,_xll.ohTrigger(RecalcTrigger,Trigger1Y)),NA())</f>
        <v>1.0927845349558915E-2</v>
      </c>
      <c r="N3150" s="182">
        <f>IFERROR(_xll.qlIndexFixing(ONIndex1M,I3150,TRUE,_xll.ohTrigger(RecalcTrigger,Trigger1M)),NA())</f>
        <v>1.0305216106134552E-2</v>
      </c>
      <c r="O3150" s="44">
        <f>IFERROR(_xll.qlIndexFixing(ONIndex3M,I3150,TRUE,_xll.ohTrigger(RecalcTrigger,Trigger3M)),NA())</f>
        <v>1.0394480025350816E-2</v>
      </c>
      <c r="P3150" s="44">
        <f>IFERROR(_xll.qlIndexFixing(ONIndex6M,I3150,TRUE,_xll.ohTrigger(RecalcTrigger,Trigger6M)),NA())</f>
        <v>1.0731001986128419E-2</v>
      </c>
      <c r="Q3150" s="183">
        <f>IFERROR(_xll.qlIndexFixing(ONIndex1Y,I3150,TRUE,_xll.ohTrigger(RecalcTrigger,Trigger1Y)),NA())</f>
        <v>1.0735822616423363E-2</v>
      </c>
    </row>
    <row r="3151" spans="2:17" x14ac:dyDescent="0.2">
      <c r="B3151" s="39" t="s">
        <v>42</v>
      </c>
      <c r="D3151" s="42">
        <f>_xll.qlCalendarAdvance(Calendar,$D3150,B3151,"f",FALSE)</f>
        <v>61611</v>
      </c>
      <c r="E3151" s="177">
        <f>_xll.qlInterestRateIndexValueDate(IndexON,D3151)</f>
        <v>61611</v>
      </c>
      <c r="F3151" s="193">
        <f>IFERROR(_xll.qlIndexFixing(IndexON,D3151,TRUE,_xll.ohTrigger(RecalcTrigger,TriggerON)),NA())</f>
        <v>1.070196529795453E-2</v>
      </c>
      <c r="H3151" s="42">
        <f>_xll.qlCalendarAdvance(Calendar,$H3150,B3151,"f",FALSE)</f>
        <v>61611</v>
      </c>
      <c r="I3151" s="177">
        <f>_xll.qlInterestRateIndexValueDate(Index1M,$H3151)</f>
        <v>61613</v>
      </c>
      <c r="J3151" s="182">
        <f>IFERROR(_xll.qlIndexFixing(Index1M,$H3151,TRUE,_xll.ohTrigger(RecalcTrigger,Trigger1M)),NA())</f>
        <v>1.0320614670748929E-2</v>
      </c>
      <c r="K3151" s="44">
        <f>IFERROR(_xll.qlIndexFixing(Index3M,H3151,TRUE,_xll.ohTrigger(RecalcTrigger,Trigger3M)),NA())</f>
        <v>1.0444576317373631E-2</v>
      </c>
      <c r="L3151" s="44">
        <f>IFERROR(_xll.qlIndexFixing(Index6M,$H3151,TRUE,_xll.ohTrigger(RecalcTrigger,Trigger6M)),NA())</f>
        <v>1.0781516228129662E-2</v>
      </c>
      <c r="M3151" s="183">
        <f>IFERROR(_xll.qlIndexFixing(Index1Y,$H3151,TRUE,_xll.ohTrigger(RecalcTrigger,Trigger1Y)),NA())</f>
        <v>1.0934609388024968E-2</v>
      </c>
      <c r="N3151" s="182">
        <f>IFERROR(_xll.qlIndexFixing(ONIndex1M,I3151,TRUE,_xll.ohTrigger(RecalcTrigger,Trigger1M)),NA())</f>
        <v>1.0309487728470401E-2</v>
      </c>
      <c r="O3151" s="44">
        <f>IFERROR(_xll.qlIndexFixing(ONIndex3M,I3151,TRUE,_xll.ohTrigger(RecalcTrigger,Trigger3M)),NA())</f>
        <v>1.0399838434906883E-2</v>
      </c>
      <c r="P3151" s="44">
        <f>IFERROR(_xll.qlIndexFixing(ONIndex6M,I3151,TRUE,_xll.ohTrigger(RecalcTrigger,Trigger6M)),NA())</f>
        <v>1.0732631843257678E-2</v>
      </c>
      <c r="Q3151" s="183">
        <f>IFERROR(_xll.qlIndexFixing(ONIndex1Y,I3151,TRUE,_xll.ohTrigger(RecalcTrigger,Trigger1Y)),NA())</f>
        <v>1.0741209658595707E-2</v>
      </c>
    </row>
    <row r="3152" spans="2:17" x14ac:dyDescent="0.2">
      <c r="B3152" s="39" t="s">
        <v>42</v>
      </c>
      <c r="D3152" s="42">
        <f>_xll.qlCalendarAdvance(Calendar,$D3151,B3152,"f",FALSE)</f>
        <v>61618</v>
      </c>
      <c r="E3152" s="177">
        <f>_xll.qlInterestRateIndexValueDate(IndexON,D3152)</f>
        <v>61618</v>
      </c>
      <c r="F3152" s="193">
        <f>IFERROR(_xll.qlIndexFixing(IndexON,D3152,TRUE,_xll.ohTrigger(RecalcTrigger,TriggerON)),NA())</f>
        <v>1.070196529795453E-2</v>
      </c>
      <c r="H3152" s="42">
        <f>_xll.qlCalendarAdvance(Calendar,$H3151,B3152,"f",FALSE)</f>
        <v>61618</v>
      </c>
      <c r="I3152" s="177">
        <f>_xll.qlInterestRateIndexValueDate(Index1M,$H3152)</f>
        <v>61620</v>
      </c>
      <c r="J3152" s="182">
        <f>IFERROR(_xll.qlIndexFixing(Index1M,$H3152,TRUE,_xll.ohTrigger(RecalcTrigger,Trigger1M)),NA())</f>
        <v>1.0324870753968979E-2</v>
      </c>
      <c r="K3152" s="44">
        <f>IFERROR(_xll.qlIndexFixing(Index3M,H3152,TRUE,_xll.ohTrigger(RecalcTrigger,Trigger3M)),NA())</f>
        <v>1.0449882762193887E-2</v>
      </c>
      <c r="L3152" s="44">
        <f>IFERROR(_xll.qlIndexFixing(Index6M,$H3152,TRUE,_xll.ohTrigger(RecalcTrigger,Trigger6M)),NA())</f>
        <v>1.0783143048062792E-2</v>
      </c>
      <c r="M3152" s="183">
        <f>IFERROR(_xll.qlIndexFixing(Index1Y,$H3152,TRUE,_xll.ohTrigger(RecalcTrigger,Trigger1Y)),NA())</f>
        <v>1.0939776091077285E-2</v>
      </c>
      <c r="N3152" s="182">
        <f>IFERROR(_xll.qlIndexFixing(ONIndex1M,I3152,TRUE,_xll.ohTrigger(RecalcTrigger,Trigger1M)),NA())</f>
        <v>1.0313751906041446E-2</v>
      </c>
      <c r="O3152" s="44">
        <f>IFERROR(_xll.qlIndexFixing(ONIndex3M,I3152,TRUE,_xll.ohTrigger(RecalcTrigger,Trigger3M)),NA())</f>
        <v>1.0405187345181588E-2</v>
      </c>
      <c r="P3152" s="44">
        <f>IFERROR(_xll.qlIndexFixing(ONIndex6M,I3152,TRUE,_xll.ohTrigger(RecalcTrigger,Trigger6M)),NA())</f>
        <v>1.073426085945961E-2</v>
      </c>
      <c r="Q3152" s="183">
        <f>IFERROR(_xll.qlIndexFixing(ONIndex1Y,I3152,TRUE,_xll.ohTrigger(RecalcTrigger,Trigger1Y)),NA())</f>
        <v>1.0746586700767224E-2</v>
      </c>
    </row>
    <row r="3153" spans="2:17" x14ac:dyDescent="0.2">
      <c r="B3153" s="39" t="s">
        <v>42</v>
      </c>
      <c r="D3153" s="42">
        <f>_xll.qlCalendarAdvance(Calendar,$D3152,B3153,"f",FALSE)</f>
        <v>61625</v>
      </c>
      <c r="E3153" s="177">
        <f>_xll.qlInterestRateIndexValueDate(IndexON,D3153)</f>
        <v>61625</v>
      </c>
      <c r="F3153" s="193">
        <f>IFERROR(_xll.qlIndexFixing(IndexON,D3153,TRUE,_xll.ohTrigger(RecalcTrigger,TriggerON)),NA())</f>
        <v>1.070196529795453E-2</v>
      </c>
      <c r="H3153" s="42">
        <f>_xll.qlCalendarAdvance(Calendar,$H3152,B3153,"f",FALSE)</f>
        <v>61625</v>
      </c>
      <c r="I3153" s="177">
        <f>_xll.qlInterestRateIndexValueDate(Index1M,$H3153)</f>
        <v>61627</v>
      </c>
      <c r="J3153" s="182">
        <f>IFERROR(_xll.qlIndexFixing(Index1M,$H3153,TRUE,_xll.ohTrigger(RecalcTrigger,Trigger1M)),NA())</f>
        <v>1.0329119339140394E-2</v>
      </c>
      <c r="K3153" s="44">
        <f>IFERROR(_xll.qlIndexFixing(Index3M,H3153,TRUE,_xll.ohTrigger(RecalcTrigger,Trigger3M)),NA())</f>
        <v>1.04551795252616E-2</v>
      </c>
      <c r="L3153" s="44">
        <f>IFERROR(_xll.qlIndexFixing(Index6M,$H3153,TRUE,_xll.ohTrigger(RecalcTrigger,Trigger6M)),NA())</f>
        <v>1.0784768952038224E-2</v>
      </c>
      <c r="M3153" s="183">
        <f>IFERROR(_xll.qlIndexFixing(Index1Y,$H3153,TRUE,_xll.ohTrigger(RecalcTrigger,Trigger1Y)),NA())</f>
        <v>1.094493203286633E-2</v>
      </c>
      <c r="N3153" s="182">
        <f>IFERROR(_xll.qlIndexFixing(ONIndex1M,I3153,TRUE,_xll.ohTrigger(RecalcTrigger,Trigger1M)),NA())</f>
        <v>1.0318008619902841E-2</v>
      </c>
      <c r="O3153" s="44">
        <f>IFERROR(_xll.qlIndexFixing(ONIndex3M,I3153,TRUE,_xll.ohTrigger(RecalcTrigger,Trigger3M)),NA())</f>
        <v>1.0410526731954306E-2</v>
      </c>
      <c r="P3153" s="44">
        <f>IFERROR(_xll.qlIndexFixing(ONIndex6M,I3153,TRUE,_xll.ohTrigger(RecalcTrigger,Trigger6M)),NA())</f>
        <v>1.0735889029458434E-2</v>
      </c>
      <c r="Q3153" s="183">
        <f>IFERROR(_xll.qlIndexFixing(ONIndex1Y,I3153,TRUE,_xll.ohTrigger(RecalcTrigger,Trigger1Y)),NA())</f>
        <v>1.0751953717917928E-2</v>
      </c>
    </row>
    <row r="3154" spans="2:17" x14ac:dyDescent="0.2">
      <c r="B3154" s="39" t="s">
        <v>42</v>
      </c>
      <c r="D3154" s="42">
        <f>_xll.qlCalendarAdvance(Calendar,$D3153,B3154,"f",FALSE)</f>
        <v>61632</v>
      </c>
      <c r="E3154" s="177">
        <f>_xll.qlInterestRateIndexValueDate(IndexON,D3154)</f>
        <v>61632</v>
      </c>
      <c r="F3154" s="193">
        <f>IFERROR(_xll.qlIndexFixing(IndexON,D3154,TRUE,_xll.ohTrigger(RecalcTrigger,TriggerON)),NA())</f>
        <v>1.070196529795453E-2</v>
      </c>
      <c r="H3154" s="42">
        <f>_xll.qlCalendarAdvance(Calendar,$H3153,B3154,"f",FALSE)</f>
        <v>61632</v>
      </c>
      <c r="I3154" s="177">
        <f>_xll.qlInterestRateIndexValueDate(Index1M,$H3154)</f>
        <v>61634</v>
      </c>
      <c r="J3154" s="182">
        <f>IFERROR(_xll.qlIndexFixing(Index1M,$H3154,TRUE,_xll.ohTrigger(RecalcTrigger,Trigger1M)),NA())</f>
        <v>1.033426139793292E-2</v>
      </c>
      <c r="K3154" s="44">
        <f>IFERROR(_xll.qlIndexFixing(Index3M,H3154,TRUE,_xll.ohTrigger(RecalcTrigger,Trigger3M)),NA())</f>
        <v>1.0462049293082447E-2</v>
      </c>
      <c r="L3154" s="44">
        <f>IFERROR(_xll.qlIndexFixing(Index6M,$H3154,TRUE,_xll.ohTrigger(RecalcTrigger,Trigger6M)),NA())</f>
        <v>1.0786670988644297E-2</v>
      </c>
      <c r="M3154" s="183">
        <f>IFERROR(_xll.qlIndexFixing(Index1Y,$H3154,TRUE,_xll.ohTrigger(RecalcTrigger,Trigger1Y)),NA())</f>
        <v>1.0950077187750274E-2</v>
      </c>
      <c r="N3154" s="182">
        <f>IFERROR(_xll.qlIndexFixing(ONIndex1M,I3154,TRUE,_xll.ohTrigger(RecalcTrigger,Trigger1M)),NA())</f>
        <v>1.0322257851429484E-2</v>
      </c>
      <c r="O3154" s="44">
        <f>IFERROR(_xll.qlIndexFixing(ONIndex3M,I3154,TRUE,_xll.ohTrigger(RecalcTrigger,Trigger3M)),NA())</f>
        <v>1.0415856571563964E-2</v>
      </c>
      <c r="P3154" s="44">
        <f>IFERROR(_xll.qlIndexFixing(ONIndex6M,I3154,TRUE,_xll.ohTrigger(RecalcTrigger,Trigger6M)),NA())</f>
        <v>1.0737516347658627E-2</v>
      </c>
      <c r="Q3154" s="183">
        <f>IFERROR(_xll.qlIndexFixing(ONIndex1Y,I3154,TRUE,_xll.ohTrigger(RecalcTrigger,Trigger1Y)),NA())</f>
        <v>1.0757310684708088E-2</v>
      </c>
    </row>
    <row r="3155" spans="2:17" x14ac:dyDescent="0.2">
      <c r="B3155" s="39" t="s">
        <v>42</v>
      </c>
      <c r="D3155" s="42">
        <f>_xll.qlCalendarAdvance(Calendar,$D3154,B3155,"f",FALSE)</f>
        <v>61639</v>
      </c>
      <c r="E3155" s="177">
        <f>_xll.qlInterestRateIndexValueDate(IndexON,D3155)</f>
        <v>61639</v>
      </c>
      <c r="F3155" s="193">
        <f>IFERROR(_xll.qlIndexFixing(IndexON,D3155,TRUE,_xll.ohTrigger(RecalcTrigger,TriggerON)),NA())</f>
        <v>1.070196529795453E-2</v>
      </c>
      <c r="H3155" s="42">
        <f>_xll.qlCalendarAdvance(Calendar,$H3154,B3155,"f",FALSE)</f>
        <v>61639</v>
      </c>
      <c r="I3155" s="177">
        <f>_xll.qlInterestRateIndexValueDate(Index1M,$H3155)</f>
        <v>61641</v>
      </c>
      <c r="J3155" s="182">
        <f>IFERROR(_xll.qlIndexFixing(Index1M,$H3155,TRUE,_xll.ohTrigger(RecalcTrigger,Trigger1M)),NA())</f>
        <v>1.0337593940225796E-2</v>
      </c>
      <c r="K3155" s="44">
        <f>IFERROR(_xll.qlIndexFixing(Index3M,H3155,TRUE,_xll.ohTrigger(RecalcTrigger,Trigger3M)),NA())</f>
        <v>1.0467324980546359E-2</v>
      </c>
      <c r="L3155" s="44">
        <f>IFERROR(_xll.qlIndexFixing(Index6M,$H3155,TRUE,_xll.ohTrigger(RecalcTrigger,Trigger6M)),NA())</f>
        <v>1.0788295024914157E-2</v>
      </c>
      <c r="M3155" s="183">
        <f>IFERROR(_xll.qlIndexFixing(Index1Y,$H3155,TRUE,_xll.ohTrigger(RecalcTrigger,Trigger1Y)),NA())</f>
        <v>1.0955211530086412E-2</v>
      </c>
      <c r="N3155" s="182">
        <f>IFERROR(_xll.qlIndexFixing(ONIndex1M,I3155,TRUE,_xll.ohTrigger(RecalcTrigger,Trigger1M)),NA())</f>
        <v>1.0326499581676529E-2</v>
      </c>
      <c r="O3155" s="44">
        <f>IFERROR(_xll.qlIndexFixing(ONIndex3M,I3155,TRUE,_xll.ohTrigger(RecalcTrigger,Trigger3M)),NA())</f>
        <v>1.0421176840029744E-2</v>
      </c>
      <c r="P3155" s="44">
        <f>IFERROR(_xll.qlIndexFixing(ONIndex6M,I3155,TRUE,_xll.ohTrigger(RecalcTrigger,Trigger6M)),NA())</f>
        <v>1.0739142809104152E-2</v>
      </c>
      <c r="Q3155" s="183">
        <f>IFERROR(_xll.qlIndexFixing(ONIndex1Y,I3155,TRUE,_xll.ohTrigger(RecalcTrigger,Trigger1Y)),NA())</f>
        <v>1.076265757587791E-2</v>
      </c>
    </row>
    <row r="3156" spans="2:17" x14ac:dyDescent="0.2">
      <c r="B3156" s="39" t="s">
        <v>42</v>
      </c>
      <c r="D3156" s="42">
        <f>_xll.qlCalendarAdvance(Calendar,$D3155,B3156,"f",FALSE)</f>
        <v>61646</v>
      </c>
      <c r="E3156" s="177">
        <f>_xll.qlInterestRateIndexValueDate(IndexON,D3156)</f>
        <v>61646</v>
      </c>
      <c r="F3156" s="193">
        <f>IFERROR(_xll.qlIndexFixing(IndexON,D3156,TRUE,_xll.ohTrigger(RecalcTrigger,TriggerON)),NA())</f>
        <v>1.0701965297874594E-2</v>
      </c>
      <c r="H3156" s="42">
        <f>_xll.qlCalendarAdvance(Calendar,$H3155,B3156,"f",FALSE)</f>
        <v>61646</v>
      </c>
      <c r="I3156" s="177">
        <f>_xll.qlInterestRateIndexValueDate(Index1M,$H3156)</f>
        <v>61648</v>
      </c>
      <c r="J3156" s="182">
        <f>IFERROR(_xll.qlIndexFixing(Index1M,$H3156,TRUE,_xll.ohTrigger(RecalcTrigger,Trigger1M)),NA())</f>
        <v>1.0341819918577569E-2</v>
      </c>
      <c r="K3156" s="44">
        <f>IFERROR(_xll.qlIndexFixing(Index3M,H3156,TRUE,_xll.ohTrigger(RecalcTrigger,Trigger3M)),NA())</f>
        <v>1.0472590908383973E-2</v>
      </c>
      <c r="L3156" s="44">
        <f>IFERROR(_xll.qlIndexFixing(Index6M,$H3156,TRUE,_xll.ohTrigger(RecalcTrigger,Trigger6M)),NA())</f>
        <v>1.0791026221617523E-2</v>
      </c>
      <c r="M3156" s="183">
        <f>IFERROR(_xll.qlIndexFixing(Index1Y,$H3156,TRUE,_xll.ohTrigger(RecalcTrigger,Trigger1Y)),NA())</f>
        <v>1.0960335034233132E-2</v>
      </c>
      <c r="N3156" s="182">
        <f>IFERROR(_xll.qlIndexFixing(ONIndex1M,I3156,TRUE,_xll.ohTrigger(RecalcTrigger,Trigger1M)),NA())</f>
        <v>1.0330733792178748E-2</v>
      </c>
      <c r="O3156" s="44">
        <f>IFERROR(_xll.qlIndexFixing(ONIndex3M,I3156,TRUE,_xll.ohTrigger(RecalcTrigger,Trigger3M)),NA())</f>
        <v>1.0426487513210958E-2</v>
      </c>
      <c r="P3156" s="44">
        <f>IFERROR(_xll.qlIndexFixing(ONIndex6M,I3156,TRUE,_xll.ohTrigger(RecalcTrigger,Trigger6M)),NA())</f>
        <v>1.074076840811955E-2</v>
      </c>
      <c r="Q3156" s="183">
        <f>IFERROR(_xll.qlIndexFixing(ONIndex1Y,I3156,TRUE,_xll.ohTrigger(RecalcTrigger,Trigger1Y)),NA())</f>
        <v>1.0767994366407407E-2</v>
      </c>
    </row>
    <row r="3157" spans="2:17" x14ac:dyDescent="0.2">
      <c r="B3157" s="39" t="s">
        <v>42</v>
      </c>
      <c r="D3157" s="42">
        <f>_xll.qlCalendarAdvance(Calendar,$D3156,B3157,"f",FALSE)</f>
        <v>61653</v>
      </c>
      <c r="E3157" s="177">
        <f>_xll.qlInterestRateIndexValueDate(IndexON,D3157)</f>
        <v>61653</v>
      </c>
      <c r="F3157" s="193">
        <f>IFERROR(_xll.qlIndexFixing(IndexON,D3157,TRUE,_xll.ohTrigger(RecalcTrigger,TriggerON)),NA())</f>
        <v>1.070196529795453E-2</v>
      </c>
      <c r="H3157" s="42">
        <f>_xll.qlCalendarAdvance(Calendar,$H3156,B3157,"f",FALSE)</f>
        <v>61653</v>
      </c>
      <c r="I3157" s="177">
        <f>_xll.qlInterestRateIndexValueDate(Index1M,$H3157)</f>
        <v>61655</v>
      </c>
      <c r="J3157" s="182">
        <f>IFERROR(_xll.qlIndexFixing(Index1M,$H3157,TRUE,_xll.ohTrigger(RecalcTrigger,Trigger1M)),NA())</f>
        <v>1.0346038323761443E-2</v>
      </c>
      <c r="K3157" s="44">
        <f>IFERROR(_xll.qlIndexFixing(Index3M,H3157,TRUE,_xll.ohTrigger(RecalcTrigger,Trigger3M)),NA())</f>
        <v>1.0477847052562595E-2</v>
      </c>
      <c r="L3157" s="44">
        <f>IFERROR(_xll.qlIndexFixing(Index6M,$H3157,TRUE,_xll.ohTrigger(RecalcTrigger,Trigger6M)),NA())</f>
        <v>1.0791540294213602E-2</v>
      </c>
      <c r="M3157" s="183">
        <f>IFERROR(_xll.qlIndexFixing(Index1Y,$H3157,TRUE,_xll.ohTrigger(RecalcTrigger,Trigger1Y)),NA())</f>
        <v>1.0965447674546856E-2</v>
      </c>
      <c r="N3157" s="182">
        <f>IFERROR(_xll.qlIndexFixing(ONIndex1M,I3157,TRUE,_xll.ohTrigger(RecalcTrigger,Trigger1M)),NA())</f>
        <v>1.033496046407123E-2</v>
      </c>
      <c r="O3157" s="44">
        <f>IFERROR(_xll.qlIndexFixing(ONIndex3M,I3157,TRUE,_xll.ohTrigger(RecalcTrigger,Trigger3M)),NA())</f>
        <v>1.0431788567446532E-2</v>
      </c>
      <c r="P3157" s="44">
        <f>IFERROR(_xll.qlIndexFixing(ONIndex6M,I3157,TRUE,_xll.ohTrigger(RecalcTrigger,Trigger6M)),NA())</f>
        <v>1.0742393139429041E-2</v>
      </c>
      <c r="Q3157" s="183">
        <f>IFERROR(_xll.qlIndexFixing(ONIndex1Y,I3157,TRUE,_xll.ohTrigger(RecalcTrigger,Trigger1Y)),NA())</f>
        <v>1.0773321030876915E-2</v>
      </c>
    </row>
    <row r="3158" spans="2:17" x14ac:dyDescent="0.2">
      <c r="B3158" s="39" t="s">
        <v>42</v>
      </c>
      <c r="D3158" s="42">
        <f>_xll.qlCalendarAdvance(Calendar,$D3157,B3158,"f",FALSE)</f>
        <v>61660</v>
      </c>
      <c r="E3158" s="177">
        <f>_xll.qlInterestRateIndexValueDate(IndexON,D3158)</f>
        <v>61660</v>
      </c>
      <c r="F3158" s="193">
        <f>IFERROR(_xll.qlIndexFixing(IndexON,D3158,TRUE,_xll.ohTrigger(RecalcTrigger,TriggerON)),NA())</f>
        <v>1.0701965298034466E-2</v>
      </c>
      <c r="H3158" s="42">
        <f>_xll.qlCalendarAdvance(Calendar,$H3157,B3158,"f",FALSE)</f>
        <v>61660</v>
      </c>
      <c r="I3158" s="177">
        <f>_xll.qlInterestRateIndexValueDate(Index1M,$H3158)</f>
        <v>61662</v>
      </c>
      <c r="J3158" s="182">
        <f>IFERROR(_xll.qlIndexFixing(Index1M,$H3158,TRUE,_xll.ohTrigger(RecalcTrigger,Trigger1M)),NA())</f>
        <v>1.0350249136997601E-2</v>
      </c>
      <c r="K3158" s="44">
        <f>IFERROR(_xll.qlIndexFixing(Index3M,H3158,TRUE,_xll.ohTrigger(RecalcTrigger,Trigger3M)),NA())</f>
        <v>1.0483093389041034E-2</v>
      </c>
      <c r="L3158" s="44">
        <f>IFERROR(_xll.qlIndexFixing(Index6M,$H3158,TRUE,_xll.ohTrigger(RecalcTrigger,Trigger6M)),NA())</f>
        <v>1.0793161516413166E-2</v>
      </c>
      <c r="M3158" s="183">
        <f>IFERROR(_xll.qlIndexFixing(Index1Y,$H3158,TRUE,_xll.ohTrigger(RecalcTrigger,Trigger1Y)),NA())</f>
        <v>1.0970549425385537E-2</v>
      </c>
      <c r="N3158" s="182">
        <f>IFERROR(_xll.qlIndexFixing(ONIndex1M,I3158,TRUE,_xll.ohTrigger(RecalcTrigger,Trigger1M)),NA())</f>
        <v>1.0339179578329194E-2</v>
      </c>
      <c r="O3158" s="44">
        <f>IFERROR(_xll.qlIndexFixing(ONIndex3M,I3158,TRUE,_xll.ohTrigger(RecalcTrigger,Trigger3M)),NA())</f>
        <v>1.0437079978595776E-2</v>
      </c>
      <c r="P3158" s="44">
        <f>IFERROR(_xll.qlIndexFixing(ONIndex6M,I3158,TRUE,_xll.ohTrigger(RecalcTrigger,Trigger6M)),NA())</f>
        <v>1.0744016997596972E-2</v>
      </c>
      <c r="Q3158" s="183">
        <f>IFERROR(_xll.qlIndexFixing(ONIndex1Y,I3158,TRUE,_xll.ohTrigger(RecalcTrigger,Trigger1Y)),NA())</f>
        <v>1.0778637544346381E-2</v>
      </c>
    </row>
    <row r="3159" spans="2:17" x14ac:dyDescent="0.2">
      <c r="B3159" s="39" t="s">
        <v>42</v>
      </c>
      <c r="D3159" s="42">
        <f>_xll.qlCalendarAdvance(Calendar,$D3158,B3159,"f",FALSE)</f>
        <v>61667</v>
      </c>
      <c r="E3159" s="177">
        <f>_xll.qlInterestRateIndexValueDate(IndexON,D3159)</f>
        <v>61667</v>
      </c>
      <c r="F3159" s="193">
        <f>IFERROR(_xll.qlIndexFixing(IndexON,D3159,TRUE,_xll.ohTrigger(RecalcTrigger,TriggerON)),NA())</f>
        <v>1.0701965297874594E-2</v>
      </c>
      <c r="H3159" s="42">
        <f>_xll.qlCalendarAdvance(Calendar,$H3158,B3159,"f",FALSE)</f>
        <v>61667</v>
      </c>
      <c r="I3159" s="177">
        <f>_xll.qlInterestRateIndexValueDate(Index1M,$H3159)</f>
        <v>61669</v>
      </c>
      <c r="J3159" s="182">
        <f>IFERROR(_xll.qlIndexFixing(Index1M,$H3159,TRUE,_xll.ohTrigger(RecalcTrigger,Trigger1M)),NA())</f>
        <v>1.035445233950107E-2</v>
      </c>
      <c r="K3159" s="44">
        <f>IFERROR(_xll.qlIndexFixing(Index3M,H3159,TRUE,_xll.ohTrigger(RecalcTrigger,Trigger3M)),NA())</f>
        <v>1.0488329893782348E-2</v>
      </c>
      <c r="L3159" s="44">
        <f>IFERROR(_xll.qlIndexFixing(Index6M,$H3159,TRUE,_xll.ohTrigger(RecalcTrigger,Trigger6M)),NA())</f>
        <v>1.0794504837560091E-2</v>
      </c>
      <c r="M3159" s="183">
        <f>IFERROR(_xll.qlIndexFixing(Index1Y,$H3159,TRUE,_xll.ohTrigger(RecalcTrigger,Trigger1Y)),NA())</f>
        <v>1.0975640261105818E-2</v>
      </c>
      <c r="N3159" s="182">
        <f>IFERROR(_xll.qlIndexFixing(ONIndex1M,I3159,TRUE,_xll.ohTrigger(RecalcTrigger,Trigger1M)),NA())</f>
        <v>1.0343391116647283E-2</v>
      </c>
      <c r="O3159" s="44">
        <f>IFERROR(_xll.qlIndexFixing(ONIndex3M,I3159,TRUE,_xll.ohTrigger(RecalcTrigger,Trigger3M)),NA())</f>
        <v>1.0442361722917681E-2</v>
      </c>
      <c r="P3159" s="44">
        <f>IFERROR(_xll.qlIndexFixing(ONIndex6M,I3159,TRUE,_xll.ohTrigger(RecalcTrigger,Trigger6M)),NA())</f>
        <v>1.0745639977187693E-2</v>
      </c>
      <c r="Q3159" s="183">
        <f>IFERROR(_xll.qlIndexFixing(ONIndex1Y,I3159,TRUE,_xll.ohTrigger(RecalcTrigger,Trigger1Y)),NA())</f>
        <v>1.0783943881476077E-2</v>
      </c>
    </row>
    <row r="3160" spans="2:17" x14ac:dyDescent="0.2">
      <c r="B3160" s="39" t="s">
        <v>42</v>
      </c>
      <c r="D3160" s="42">
        <f>_xll.qlCalendarAdvance(Calendar,$D3159,B3160,"f",FALSE)</f>
        <v>61674</v>
      </c>
      <c r="E3160" s="177">
        <f>_xll.qlInterestRateIndexValueDate(IndexON,D3160)</f>
        <v>61674</v>
      </c>
      <c r="F3160" s="193">
        <f>IFERROR(_xll.qlIndexFixing(IndexON,D3160,TRUE,_xll.ohTrigger(RecalcTrigger,TriggerON)),NA())</f>
        <v>1.070196529795453E-2</v>
      </c>
      <c r="H3160" s="42">
        <f>_xll.qlCalendarAdvance(Calendar,$H3159,B3160,"f",FALSE)</f>
        <v>61674</v>
      </c>
      <c r="I3160" s="177">
        <f>_xll.qlInterestRateIndexValueDate(Index1M,$H3160)</f>
        <v>61676</v>
      </c>
      <c r="J3160" s="182">
        <f>IFERROR(_xll.qlIndexFixing(Index1M,$H3160,TRUE,_xll.ohTrigger(RecalcTrigger,Trigger1M)),NA())</f>
        <v>1.0358647912497191E-2</v>
      </c>
      <c r="K3160" s="44">
        <f>IFERROR(_xll.qlIndexFixing(Index3M,H3160,TRUE,_xll.ohTrigger(RecalcTrigger,Trigger3M)),NA())</f>
        <v>1.0493556542749593E-2</v>
      </c>
      <c r="L3160" s="44">
        <f>IFERROR(_xll.qlIndexFixing(Index6M,$H3160,TRUE,_xll.ohTrigger(RecalcTrigger,Trigger6M)),NA())</f>
        <v>1.0796124178223419E-2</v>
      </c>
      <c r="M3160" s="183">
        <f>IFERROR(_xll.qlIndexFixing(Index1Y,$H3160,TRUE,_xll.ohTrigger(RecalcTrigger,Trigger1Y)),NA())</f>
        <v>1.0980720156064779E-2</v>
      </c>
      <c r="N3160" s="182">
        <f>IFERROR(_xll.qlIndexFixing(ONIndex1M,I3160,TRUE,_xll.ohTrigger(RecalcTrigger,Trigger1M)),NA())</f>
        <v>1.0347595059840842E-2</v>
      </c>
      <c r="O3160" s="44">
        <f>IFERROR(_xll.qlIndexFixing(ONIndex3M,I3160,TRUE,_xll.ohTrigger(RecalcTrigger,Trigger3M)),NA())</f>
        <v>1.0447633776111687E-2</v>
      </c>
      <c r="P3160" s="44">
        <f>IFERROR(_xll.qlIndexFixing(ONIndex6M,I3160,TRUE,_xll.ohTrigger(RecalcTrigger,Trigger6M)),NA())</f>
        <v>1.0747262073005359E-2</v>
      </c>
      <c r="Q3160" s="183">
        <f>IFERROR(_xll.qlIndexFixing(ONIndex1Y,I3160,TRUE,_xll.ohTrigger(RecalcTrigger,Trigger1Y)),NA())</f>
        <v>1.078924001716608E-2</v>
      </c>
    </row>
    <row r="3161" spans="2:17" x14ac:dyDescent="0.2">
      <c r="B3161" s="39" t="s">
        <v>42</v>
      </c>
      <c r="D3161" s="42">
        <f>_xll.qlCalendarAdvance(Calendar,$D3160,B3161,"f",FALSE)</f>
        <v>61681</v>
      </c>
      <c r="E3161" s="177">
        <f>_xll.qlInterestRateIndexValueDate(IndexON,D3161)</f>
        <v>61681</v>
      </c>
      <c r="F3161" s="193">
        <f>IFERROR(_xll.qlIndexFixing(IndexON,D3161,TRUE,_xll.ohTrigger(RecalcTrigger,TriggerON)),NA())</f>
        <v>1.0701965298034466E-2</v>
      </c>
      <c r="H3161" s="42">
        <f>_xll.qlCalendarAdvance(Calendar,$H3160,B3161,"f",FALSE)</f>
        <v>61681</v>
      </c>
      <c r="I3161" s="177">
        <f>_xll.qlInterestRateIndexValueDate(Index1M,$H3161)</f>
        <v>61683</v>
      </c>
      <c r="J3161" s="182">
        <f>IFERROR(_xll.qlIndexFixing(Index1M,$H3161,TRUE,_xll.ohTrigger(RecalcTrigger,Trigger1M)),NA())</f>
        <v>1.0362835837198412E-2</v>
      </c>
      <c r="K3161" s="44">
        <f>IFERROR(_xll.qlIndexFixing(Index3M,H3161,TRUE,_xll.ohTrigger(RecalcTrigger,Trigger3M)),NA())</f>
        <v>1.0498773311904974E-2</v>
      </c>
      <c r="L3161" s="44">
        <f>IFERROR(_xll.qlIndexFixing(Index6M,$H3161,TRUE,_xll.ohTrigger(RecalcTrigger,Trigger6M)),NA())</f>
        <v>1.0797742559612983E-2</v>
      </c>
      <c r="M3161" s="183">
        <f>IFERROR(_xll.qlIndexFixing(Index1Y,$H3161,TRUE,_xll.ohTrigger(RecalcTrigger,Trigger1Y)),NA())</f>
        <v>1.0985789084619059E-2</v>
      </c>
      <c r="N3161" s="182">
        <f>IFERROR(_xll.qlIndexFixing(ONIndex1M,I3161,TRUE,_xll.ohTrigger(RecalcTrigger,Trigger1M)),NA())</f>
        <v>1.0351791389364706E-2</v>
      </c>
      <c r="O3161" s="44">
        <f>IFERROR(_xll.qlIndexFixing(ONIndex3M,I3161,TRUE,_xll.ohTrigger(RecalcTrigger,Trigger3M)),NA())</f>
        <v>1.0452896114916399E-2</v>
      </c>
      <c r="P3161" s="44">
        <f>IFERROR(_xll.qlIndexFixing(ONIndex6M,I3161,TRUE,_xll.ohTrigger(RecalcTrigger,Trigger6M)),NA())</f>
        <v>1.074888327937451E-2</v>
      </c>
      <c r="Q3161" s="183">
        <f>IFERROR(_xll.qlIndexFixing(ONIndex1Y,I3161,TRUE,_xll.ohTrigger(RecalcTrigger,Trigger1Y)),NA())</f>
        <v>1.0794525926236531E-2</v>
      </c>
    </row>
    <row r="3162" spans="2:17" x14ac:dyDescent="0.2">
      <c r="B3162" s="39" t="s">
        <v>42</v>
      </c>
      <c r="D3162" s="42">
        <f>_xll.qlCalendarAdvance(Calendar,$D3161,B3162,"f",FALSE)</f>
        <v>61688</v>
      </c>
      <c r="E3162" s="177">
        <f>_xll.qlInterestRateIndexValueDate(IndexON,D3162)</f>
        <v>61688</v>
      </c>
      <c r="F3162" s="193">
        <f>IFERROR(_xll.qlIndexFixing(IndexON,D3162,TRUE,_xll.ohTrigger(RecalcTrigger,TriggerON)),NA())</f>
        <v>1.0701965298034466E-2</v>
      </c>
      <c r="H3162" s="42">
        <f>_xll.qlCalendarAdvance(Calendar,$H3161,B3162,"f",FALSE)</f>
        <v>61688</v>
      </c>
      <c r="I3162" s="177">
        <f>_xll.qlInterestRateIndexValueDate(Index1M,$H3162)</f>
        <v>61690</v>
      </c>
      <c r="J3162" s="182">
        <f>IFERROR(_xll.qlIndexFixing(Index1M,$H3162,TRUE,_xll.ohTrigger(RecalcTrigger,Trigger1M)),NA())</f>
        <v>1.036701609483265E-2</v>
      </c>
      <c r="K3162" s="44">
        <f>IFERROR(_xll.qlIndexFixing(Index3M,H3162,TRUE,_xll.ohTrigger(RecalcTrigger,Trigger3M)),NA())</f>
        <v>1.0503980177209001E-2</v>
      </c>
      <c r="L3162" s="44">
        <f>IFERROR(_xll.qlIndexFixing(Index6M,$H3162,TRUE,_xll.ohTrigger(RecalcTrigger,Trigger6M)),NA())</f>
        <v>1.0799359976314329E-2</v>
      </c>
      <c r="M3162" s="183">
        <f>IFERROR(_xll.qlIndexFixing(Index1Y,$H3162,TRUE,_xll.ohTrigger(RecalcTrigger,Trigger1Y)),NA())</f>
        <v>1.0990847021125523E-2</v>
      </c>
      <c r="N3162" s="182">
        <f>IFERROR(_xll.qlIndexFixing(ONIndex1M,I3162,TRUE,_xll.ohTrigger(RecalcTrigger,Trigger1M)),NA())</f>
        <v>1.0355980086593775E-2</v>
      </c>
      <c r="O3162" s="44">
        <f>IFERROR(_xll.qlIndexFixing(ONIndex3M,I3162,TRUE,_xll.ohTrigger(RecalcTrigger,Trigger3M)),NA())</f>
        <v>1.0458148714631577E-2</v>
      </c>
      <c r="P3162" s="44">
        <f>IFERROR(_xll.qlIndexFixing(ONIndex6M,I3162,TRUE,_xll.ohTrigger(RecalcTrigger,Trigger6M)),NA())</f>
        <v>1.0750503591099303E-2</v>
      </c>
      <c r="Q3162" s="183">
        <f>IFERROR(_xll.qlIndexFixing(ONIndex1Y,I3162,TRUE,_xll.ohTrigger(RecalcTrigger,Trigger1Y)),NA())</f>
        <v>1.0799801583427637E-2</v>
      </c>
    </row>
    <row r="3163" spans="2:17" x14ac:dyDescent="0.2">
      <c r="B3163" s="39" t="s">
        <v>42</v>
      </c>
      <c r="D3163" s="42">
        <f>_xll.qlCalendarAdvance(Calendar,$D3162,B3163,"f",FALSE)</f>
        <v>61695</v>
      </c>
      <c r="E3163" s="177">
        <f>_xll.qlInterestRateIndexValueDate(IndexON,D3163)</f>
        <v>61695</v>
      </c>
      <c r="F3163" s="193">
        <f>IFERROR(_xll.qlIndexFixing(IndexON,D3163,TRUE,_xll.ohTrigger(RecalcTrigger,TriggerON)),NA())</f>
        <v>1.070196529795453E-2</v>
      </c>
      <c r="H3163" s="42">
        <f>_xll.qlCalendarAdvance(Calendar,$H3162,B3163,"f",FALSE)</f>
        <v>61695</v>
      </c>
      <c r="I3163" s="177">
        <f>_xll.qlInterestRateIndexValueDate(Index1M,$H3163)</f>
        <v>61697</v>
      </c>
      <c r="J3163" s="182">
        <f>IFERROR(_xll.qlIndexFixing(Index1M,$H3163,TRUE,_xll.ohTrigger(RecalcTrigger,Trigger1M)),NA())</f>
        <v>1.0371188666609778E-2</v>
      </c>
      <c r="K3163" s="44">
        <f>IFERROR(_xll.qlIndexFixing(Index3M,H3163,TRUE,_xll.ohTrigger(RecalcTrigger,Trigger3M)),NA())</f>
        <v>1.0507086703769097E-2</v>
      </c>
      <c r="L3163" s="44">
        <f>IFERROR(_xll.qlIndexFixing(Index6M,$H3163,TRUE,_xll.ohTrigger(RecalcTrigger,Trigger6M)),NA())</f>
        <v>1.0801253286327507E-2</v>
      </c>
      <c r="M3163" s="183">
        <f>IFERROR(_xll.qlIndexFixing(Index1Y,$H3163,TRUE,_xll.ohTrigger(RecalcTrigger,Trigger1Y)),NA())</f>
        <v>1.0994332210728713E-2</v>
      </c>
      <c r="N3163" s="182">
        <f>IFERROR(_xll.qlIndexFixing(ONIndex1M,I3163,TRUE,_xll.ohTrigger(RecalcTrigger,Trigger1M)),NA())</f>
        <v>1.0360161132583201E-2</v>
      </c>
      <c r="O3163" s="44">
        <f>IFERROR(_xll.qlIndexFixing(ONIndex3M,I3163,TRUE,_xll.ohTrigger(RecalcTrigger,Trigger3M)),NA())</f>
        <v>1.046339155191589E-2</v>
      </c>
      <c r="P3163" s="44">
        <f>IFERROR(_xll.qlIndexFixing(ONIndex6M,I3163,TRUE,_xll.ohTrigger(RecalcTrigger,Trigger6M)),NA())</f>
        <v>1.0752123002903957E-2</v>
      </c>
      <c r="Q3163" s="183">
        <f>IFERROR(_xll.qlIndexFixing(ONIndex1Y,I3163,TRUE,_xll.ohTrigger(RecalcTrigger,Trigger1Y)),NA())</f>
        <v>1.0805066963399668E-2</v>
      </c>
    </row>
    <row r="3164" spans="2:17" x14ac:dyDescent="0.2">
      <c r="B3164" s="39" t="s">
        <v>42</v>
      </c>
      <c r="D3164" s="42">
        <f>_xll.qlCalendarAdvance(Calendar,$D3163,B3164,"f",FALSE)</f>
        <v>61702</v>
      </c>
      <c r="E3164" s="177">
        <f>_xll.qlInterestRateIndexValueDate(IndexON,D3164)</f>
        <v>61702</v>
      </c>
      <c r="F3164" s="193">
        <f>IFERROR(_xll.qlIndexFixing(IndexON,D3164,TRUE,_xll.ohTrigger(RecalcTrigger,TriggerON)),NA())</f>
        <v>1.070196529795453E-2</v>
      </c>
      <c r="H3164" s="42">
        <f>_xll.qlCalendarAdvance(Calendar,$H3163,B3164,"f",FALSE)</f>
        <v>61702</v>
      </c>
      <c r="I3164" s="177">
        <f>_xll.qlInterestRateIndexValueDate(Index1M,$H3164)</f>
        <v>61704</v>
      </c>
      <c r="J3164" s="182">
        <f>IFERROR(_xll.qlIndexFixing(Index1M,$H3164,TRUE,_xll.ohTrigger(RecalcTrigger,Trigger1M)),NA())</f>
        <v>1.0375353533752555E-2</v>
      </c>
      <c r="K3164" s="44">
        <f>IFERROR(_xll.qlIndexFixing(Index3M,H3164,TRUE,_xll.ohTrigger(RecalcTrigger,Trigger3M)),NA())</f>
        <v>1.0512275944940086E-2</v>
      </c>
      <c r="L3164" s="44">
        <f>IFERROR(_xll.qlIndexFixing(Index6M,$H3164,TRUE,_xll.ohTrigger(RecalcTrigger,Trigger6M)),NA())</f>
        <v>1.080286873419002E-2</v>
      </c>
      <c r="M3164" s="183">
        <f>IFERROR(_xll.qlIndexFixing(Index1Y,$H3164,TRUE,_xll.ohTrigger(RecalcTrigger,Trigger1Y)),NA())</f>
        <v>1.1000929815419397E-2</v>
      </c>
      <c r="N3164" s="182">
        <f>IFERROR(_xll.qlIndexFixing(ONIndex1M,I3164,TRUE,_xll.ohTrigger(RecalcTrigger,Trigger1M)),NA())</f>
        <v>1.0364334508627948E-2</v>
      </c>
      <c r="O3164" s="44">
        <f>IFERROR(_xll.qlIndexFixing(ONIndex3M,I3164,TRUE,_xll.ohTrigger(RecalcTrigger,Trigger3M)),NA())</f>
        <v>1.0468624602468779E-2</v>
      </c>
      <c r="P3164" s="44">
        <f>IFERROR(_xll.qlIndexFixing(ONIndex6M,I3164,TRUE,_xll.ohTrigger(RecalcTrigger,Trigger6M)),NA())</f>
        <v>1.0753741509033077E-2</v>
      </c>
      <c r="Q3164" s="183">
        <f>IFERROR(_xll.qlIndexFixing(ONIndex1Y,I3164,TRUE,_xll.ohTrigger(RecalcTrigger,Trigger1Y)),NA())</f>
        <v>1.0810322041132636E-2</v>
      </c>
    </row>
    <row r="3165" spans="2:17" x14ac:dyDescent="0.2">
      <c r="B3165" s="39" t="s">
        <v>42</v>
      </c>
      <c r="D3165" s="42">
        <f>_xll.qlCalendarAdvance(Calendar,$D3164,B3165,"f",FALSE)</f>
        <v>61709</v>
      </c>
      <c r="E3165" s="177">
        <f>_xll.qlInterestRateIndexValueDate(IndexON,D3165)</f>
        <v>61709</v>
      </c>
      <c r="F3165" s="193">
        <f>IFERROR(_xll.qlIndexFixing(IndexON,D3165,TRUE,_xll.ohTrigger(RecalcTrigger,TriggerON)),NA())</f>
        <v>1.0701965298034466E-2</v>
      </c>
      <c r="H3165" s="42">
        <f>_xll.qlCalendarAdvance(Calendar,$H3164,B3165,"f",FALSE)</f>
        <v>61709</v>
      </c>
      <c r="I3165" s="177">
        <f>_xll.qlInterestRateIndexValueDate(Index1M,$H3165)</f>
        <v>61711</v>
      </c>
      <c r="J3165" s="182">
        <f>IFERROR(_xll.qlIndexFixing(Index1M,$H3165,TRUE,_xll.ohTrigger(RecalcTrigger,Trigger1M)),NA())</f>
        <v>1.0379510677481165E-2</v>
      </c>
      <c r="K3165" s="44">
        <f>IFERROR(_xll.qlIndexFixing(Index3M,H3165,TRUE,_xll.ohTrigger(RecalcTrigger,Trigger3M)),NA())</f>
        <v>1.0517455217878613E-2</v>
      </c>
      <c r="L3165" s="44">
        <f>IFERROR(_xll.qlIndexFixing(Index6M,$H3165,TRUE,_xll.ohTrigger(RecalcTrigger,Trigger6M)),NA())</f>
        <v>1.0804483200710931E-2</v>
      </c>
      <c r="M3165" s="183">
        <f>IFERROR(_xll.qlIndexFixing(Index1Y,$H3165,TRUE,_xll.ohTrigger(RecalcTrigger,Trigger1Y)),NA())</f>
        <v>1.1005954621919221E-2</v>
      </c>
      <c r="N3165" s="182">
        <f>IFERROR(_xll.qlIndexFixing(ONIndex1M,I3165,TRUE,_xll.ohTrigger(RecalcTrigger,Trigger1M)),NA())</f>
        <v>1.0368500195943042E-2</v>
      </c>
      <c r="O3165" s="44">
        <f>IFERROR(_xll.qlIndexFixing(ONIndex3M,I3165,TRUE,_xll.ohTrigger(RecalcTrigger,Trigger3M)),NA())</f>
        <v>1.0473847842389361E-2</v>
      </c>
      <c r="P3165" s="44">
        <f>IFERROR(_xll.qlIndexFixing(ONIndex6M,I3165,TRUE,_xll.ohTrigger(RecalcTrigger,Trigger6M)),NA())</f>
        <v>1.0755359104610562E-2</v>
      </c>
      <c r="Q3165" s="183">
        <f>IFERROR(_xll.qlIndexFixing(ONIndex1Y,I3165,TRUE,_xll.ohTrigger(RecalcTrigger,Trigger1Y)),NA())</f>
        <v>1.0815566791446685E-2</v>
      </c>
    </row>
    <row r="3166" spans="2:17" x14ac:dyDescent="0.2">
      <c r="B3166" s="39" t="s">
        <v>42</v>
      </c>
      <c r="D3166" s="42">
        <f>_xll.qlCalendarAdvance(Calendar,$D3165,B3166,"f",FALSE)</f>
        <v>61716</v>
      </c>
      <c r="E3166" s="177">
        <f>_xll.qlInterestRateIndexValueDate(IndexON,D3166)</f>
        <v>61716</v>
      </c>
      <c r="F3166" s="193">
        <f>IFERROR(_xll.qlIndexFixing(IndexON,D3166,TRUE,_xll.ohTrigger(RecalcTrigger,TriggerON)),NA())</f>
        <v>1.070196529795453E-2</v>
      </c>
      <c r="H3166" s="42">
        <f>_xll.qlCalendarAdvance(Calendar,$H3165,B3166,"f",FALSE)</f>
        <v>61716</v>
      </c>
      <c r="I3166" s="177">
        <f>_xll.qlInterestRateIndexValueDate(Index1M,$H3166)</f>
        <v>61718</v>
      </c>
      <c r="J3166" s="182">
        <f>IFERROR(_xll.qlIndexFixing(Index1M,$H3166,TRUE,_xll.ohTrigger(RecalcTrigger,Trigger1M)),NA())</f>
        <v>1.0383660079015793E-2</v>
      </c>
      <c r="K3166" s="44">
        <f>IFERROR(_xll.qlIndexFixing(Index3M,H3166,TRUE,_xll.ohTrigger(RecalcTrigger,Trigger3M)),NA())</f>
        <v>1.0522624498555011E-2</v>
      </c>
      <c r="L3166" s="44">
        <f>IFERROR(_xll.qlIndexFixing(Index6M,$H3166,TRUE,_xll.ohTrigger(RecalcTrigger,Trigger6M)),NA())</f>
        <v>1.0806096680476109E-2</v>
      </c>
      <c r="M3166" s="183">
        <f>IFERROR(_xll.qlIndexFixing(Index1Y,$H3166,TRUE,_xll.ohTrigger(RecalcTrigger,Trigger1Y)),NA())</f>
        <v>1.1010968333796277E-2</v>
      </c>
      <c r="N3166" s="182">
        <f>IFERROR(_xll.qlIndexFixing(ONIndex1M,I3166,TRUE,_xll.ohTrigger(RecalcTrigger,Trigger1M)),NA())</f>
        <v>1.0373844751780936E-2</v>
      </c>
      <c r="O3166" s="44">
        <f>IFERROR(_xll.qlIndexFixing(ONIndex3M,I3166,TRUE,_xll.ohTrigger(RecalcTrigger,Trigger3M)),NA())</f>
        <v>1.0480548982911841E-2</v>
      </c>
      <c r="P3166" s="44">
        <f>IFERROR(_xll.qlIndexFixing(ONIndex6M,I3166,TRUE,_xll.ohTrigger(RecalcTrigger,Trigger6M)),NA())</f>
        <v>1.0757437523247759E-2</v>
      </c>
      <c r="Q3166" s="183">
        <f>IFERROR(_xll.qlIndexFixing(ONIndex1Y,I3166,TRUE,_xll.ohTrigger(RecalcTrigger,Trigger1Y)),NA())</f>
        <v>1.0822294826295931E-2</v>
      </c>
    </row>
    <row r="3167" spans="2:17" x14ac:dyDescent="0.2">
      <c r="B3167" s="39" t="s">
        <v>42</v>
      </c>
      <c r="D3167" s="42">
        <f>_xll.qlCalendarAdvance(Calendar,$D3166,B3167,"f",FALSE)</f>
        <v>61724</v>
      </c>
      <c r="E3167" s="177">
        <f>_xll.qlInterestRateIndexValueDate(IndexON,D3167)</f>
        <v>61724</v>
      </c>
      <c r="F3167" s="193">
        <f>IFERROR(_xll.qlIndexFixing(IndexON,D3167,TRUE,_xll.ohTrigger(RecalcTrigger,TriggerON)),NA())</f>
        <v>1.0701965298034466E-2</v>
      </c>
      <c r="H3167" s="42">
        <f>_xll.qlCalendarAdvance(Calendar,$H3166,B3167,"f",FALSE)</f>
        <v>61724</v>
      </c>
      <c r="I3167" s="177">
        <f>_xll.qlInterestRateIndexValueDate(Index1M,$H3167)</f>
        <v>61728</v>
      </c>
      <c r="J3167" s="182">
        <f>IFERROR(_xll.qlIndexFixing(Index1M,$H3167,TRUE,_xll.ohTrigger(RecalcTrigger,Trigger1M)),NA())</f>
        <v>1.038957432792318E-2</v>
      </c>
      <c r="K3167" s="44">
        <f>IFERROR(_xll.qlIndexFixing(Index3M,H3167,TRUE,_xll.ohTrigger(RecalcTrigger,Trigger3M)),NA())</f>
        <v>1.0528951355579014E-2</v>
      </c>
      <c r="L3167" s="44">
        <f>IFERROR(_xll.qlIndexFixing(Index6M,$H3167,TRUE,_xll.ohTrigger(RecalcTrigger,Trigger6M)),NA())</f>
        <v>1.0807569665865047E-2</v>
      </c>
      <c r="M3167" s="183">
        <f>IFERROR(_xll.qlIndexFixing(Index1Y,$H3167,TRUE,_xll.ohTrigger(RecalcTrigger,Trigger1Y)),NA())</f>
        <v>1.1017076193249351E-2</v>
      </c>
      <c r="N3167" s="182">
        <f>IFERROR(_xll.qlIndexFixing(ONIndex1M,I3167,TRUE,_xll.ohTrigger(RecalcTrigger,Trigger1M)),NA())</f>
        <v>1.0377992794410318E-2</v>
      </c>
      <c r="O3167" s="44">
        <f>IFERROR(_xll.qlIndexFixing(ONIndex3M,I3167,TRUE,_xll.ohTrigger(RecalcTrigger,Trigger3M)),NA())</f>
        <v>1.0485749708921688E-2</v>
      </c>
      <c r="P3167" s="44">
        <f>IFERROR(_xll.qlIndexFixing(ONIndex6M,I3167,TRUE,_xll.ohTrigger(RecalcTrigger,Trigger6M)),NA())</f>
        <v>1.0759053016506925E-2</v>
      </c>
      <c r="Q3167" s="183">
        <f>IFERROR(_xll.qlIndexFixing(ONIndex1Y,I3167,TRUE,_xll.ohTrigger(RecalcTrigger,Trigger1Y)),NA())</f>
        <v>1.082751587636821E-2</v>
      </c>
    </row>
    <row r="3168" spans="2:17" x14ac:dyDescent="0.2">
      <c r="B3168" s="39" t="s">
        <v>42</v>
      </c>
      <c r="D3168" s="42">
        <f>_xll.qlCalendarAdvance(Calendar,$D3167,B3168,"f",FALSE)</f>
        <v>61731</v>
      </c>
      <c r="E3168" s="177">
        <f>_xll.qlInterestRateIndexValueDate(IndexON,D3168)</f>
        <v>61731</v>
      </c>
      <c r="F3168" s="193">
        <f>IFERROR(_xll.qlIndexFixing(IndexON,D3168,TRUE,_xll.ohTrigger(RecalcTrigger,TriggerON)),NA())</f>
        <v>1.0701965298034466E-2</v>
      </c>
      <c r="H3168" s="42">
        <f>_xll.qlCalendarAdvance(Calendar,$H3167,B3168,"f",FALSE)</f>
        <v>61731</v>
      </c>
      <c r="I3168" s="177">
        <f>_xll.qlInterestRateIndexValueDate(Index1M,$H3168)</f>
        <v>61735</v>
      </c>
      <c r="J3168" s="182">
        <f>IFERROR(_xll.qlIndexFixing(Index1M,$H3168,TRUE,_xll.ohTrigger(RecalcTrigger,Trigger1M)),NA())</f>
        <v>1.0393704848793034E-2</v>
      </c>
      <c r="K3168" s="44">
        <f>IFERROR(_xll.qlIndexFixing(Index3M,H3168,TRUE,_xll.ohTrigger(RecalcTrigger,Trigger3M)),NA())</f>
        <v>1.0535656303051066E-2</v>
      </c>
      <c r="L3168" s="44">
        <f>IFERROR(_xll.qlIndexFixing(Index6M,$H3168,TRUE,_xll.ohTrigger(RecalcTrigger,Trigger6M)),NA())</f>
        <v>1.0810010989931137E-2</v>
      </c>
      <c r="M3168" s="183">
        <f>IFERROR(_xll.qlIndexFixing(Index1Y,$H3168,TRUE,_xll.ohTrigger(RecalcTrigger,Trigger1Y)),NA())</f>
        <v>1.1022064177795519E-2</v>
      </c>
      <c r="N3168" s="182">
        <f>IFERROR(_xll.qlIndexFixing(ONIndex1M,I3168,TRUE,_xll.ohTrigger(RecalcTrigger,Trigger1M)),NA())</f>
        <v>1.0381542091666418E-2</v>
      </c>
      <c r="O3168" s="44">
        <f>IFERROR(_xll.qlIndexFixing(ONIndex3M,I3168,TRUE,_xll.ohTrigger(RecalcTrigger,Trigger3M)),NA())</f>
        <v>1.049019960409403E-2</v>
      </c>
      <c r="P3168" s="44">
        <f>IFERROR(_xll.qlIndexFixing(ONIndex6M,I3168,TRUE,_xll.ohTrigger(RecalcTrigger,Trigger6M)),NA())</f>
        <v>1.0760436986325672E-2</v>
      </c>
      <c r="Q3168" s="183">
        <f>IFERROR(_xll.qlIndexFixing(ONIndex1Y,I3168,TRUE,_xll.ohTrigger(RecalcTrigger,Trigger1Y)),NA())</f>
        <v>1.0831982777297355E-2</v>
      </c>
    </row>
    <row r="3169" spans="2:17" x14ac:dyDescent="0.2">
      <c r="B3169" s="39" t="s">
        <v>42</v>
      </c>
      <c r="D3169" s="42">
        <f>_xll.qlCalendarAdvance(Calendar,$D3168,B3169,"f",FALSE)</f>
        <v>61738</v>
      </c>
      <c r="E3169" s="177">
        <f>_xll.qlInterestRateIndexValueDate(IndexON,D3169)</f>
        <v>61738</v>
      </c>
      <c r="F3169" s="193">
        <f>IFERROR(_xll.qlIndexFixing(IndexON,D3169,TRUE,_xll.ohTrigger(RecalcTrigger,TriggerON)),NA())</f>
        <v>1.0701965298034466E-2</v>
      </c>
      <c r="H3169" s="42">
        <f>_xll.qlCalendarAdvance(Calendar,$H3168,B3169,"f",FALSE)</f>
        <v>61738</v>
      </c>
      <c r="I3169" s="177">
        <f>_xll.qlInterestRateIndexValueDate(Index1M,$H3169)</f>
        <v>61742</v>
      </c>
      <c r="J3169" s="182">
        <f>IFERROR(_xll.qlIndexFixing(Index1M,$H3169,TRUE,_xll.ohTrigger(RecalcTrigger,Trigger1M)),NA())</f>
        <v>1.0397827563076544E-2</v>
      </c>
      <c r="K3169" s="44">
        <f>IFERROR(_xll.qlIndexFixing(Index3M,H3169,TRUE,_xll.ohTrigger(RecalcTrigger,Trigger3M)),NA())</f>
        <v>1.0541309534176115E-2</v>
      </c>
      <c r="L3169" s="44">
        <f>IFERROR(_xll.qlIndexFixing(Index6M,$H3169,TRUE,_xll.ohTrigger(RecalcTrigger,Trigger6M)),NA())</f>
        <v>1.081162104542578E-2</v>
      </c>
      <c r="M3169" s="183">
        <f>IFERROR(_xll.qlIndexFixing(Index1Y,$H3169,TRUE,_xll.ohTrigger(RecalcTrigger,Trigger1Y)),NA())</f>
        <v>1.1027040984003433E-2</v>
      </c>
      <c r="N3169" s="182">
        <f>IFERROR(_xll.qlIndexFixing(ONIndex1M,I3169,TRUE,_xll.ohTrigger(RecalcTrigger,Trigger1M)),NA())</f>
        <v>1.0385675725901322E-2</v>
      </c>
      <c r="O3169" s="44">
        <f>IFERROR(_xll.qlIndexFixing(ONIndex3M,I3169,TRUE,_xll.ohTrigger(RecalcTrigger,Trigger3M)),NA())</f>
        <v>1.049538194560995E-2</v>
      </c>
      <c r="P3169" s="44">
        <f>IFERROR(_xll.qlIndexFixing(ONIndex6M,I3169,TRUE,_xll.ohTrigger(RecalcTrigger,Trigger6M)),NA())</f>
        <v>1.0762050751047525E-2</v>
      </c>
      <c r="Q3169" s="183">
        <f>IFERROR(_xll.qlIndexFixing(ONIndex1Y,I3169,TRUE,_xll.ohTrigger(RecalcTrigger,Trigger1Y)),NA())</f>
        <v>1.0837184473970751E-2</v>
      </c>
    </row>
    <row r="3170" spans="2:17" x14ac:dyDescent="0.2">
      <c r="B3170" s="39" t="s">
        <v>42</v>
      </c>
      <c r="D3170" s="42">
        <f>_xll.qlCalendarAdvance(Calendar,$D3169,B3170,"f",FALSE)</f>
        <v>61745</v>
      </c>
      <c r="E3170" s="177">
        <f>_xll.qlInterestRateIndexValueDate(IndexON,D3170)</f>
        <v>61745</v>
      </c>
      <c r="F3170" s="193">
        <f>IFERROR(_xll.qlIndexFixing(IndexON,D3170,TRUE,_xll.ohTrigger(RecalcTrigger,TriggerON)),NA())</f>
        <v>1.070196529795453E-2</v>
      </c>
      <c r="H3170" s="42">
        <f>_xll.qlCalendarAdvance(Calendar,$H3169,B3170,"f",FALSE)</f>
        <v>61745</v>
      </c>
      <c r="I3170" s="177">
        <f>_xll.qlInterestRateIndexValueDate(Index1M,$H3170)</f>
        <v>61749</v>
      </c>
      <c r="J3170" s="182">
        <f>IFERROR(_xll.qlIndexFixing(Index1M,$H3170,TRUE,_xll.ohTrigger(RecalcTrigger,Trigger1M)),NA())</f>
        <v>1.0401942451988734E-2</v>
      </c>
      <c r="K3170" s="44">
        <f>IFERROR(_xll.qlIndexFixing(Index3M,H3170,TRUE,_xll.ohTrigger(RecalcTrigger,Trigger3M)),NA())</f>
        <v>1.0545914732191065E-2</v>
      </c>
      <c r="L3170" s="44">
        <f>IFERROR(_xll.qlIndexFixing(Index6M,$H3170,TRUE,_xll.ohTrigger(RecalcTrigger,Trigger6M)),NA())</f>
        <v>1.0813230090183871E-2</v>
      </c>
      <c r="M3170" s="183">
        <f>IFERROR(_xll.qlIndexFixing(Index1Y,$H3170,TRUE,_xll.ohTrigger(RecalcTrigger,Trigger1Y)),NA())</f>
        <v>1.1032006586230259E-2</v>
      </c>
      <c r="N3170" s="182">
        <f>IFERROR(_xll.qlIndexFixing(ONIndex1M,I3170,TRUE,_xll.ohTrigger(RecalcTrigger,Trigger1M)),NA())</f>
        <v>1.0389801575003688E-2</v>
      </c>
      <c r="O3170" s="44">
        <f>IFERROR(_xll.qlIndexFixing(ONIndex3M,I3170,TRUE,_xll.ohTrigger(RecalcTrigger,Trigger3M)),NA())</f>
        <v>1.0500554353312097E-2</v>
      </c>
      <c r="P3170" s="44">
        <f>IFERROR(_xll.qlIndexFixing(ONIndex6M,I3170,TRUE,_xll.ohTrigger(RecalcTrigger,Trigger6M)),NA())</f>
        <v>1.0763663577240123E-2</v>
      </c>
      <c r="Q3170" s="183">
        <f>IFERROR(_xll.qlIndexFixing(ONIndex1Y,I3170,TRUE,_xll.ohTrigger(RecalcTrigger,Trigger1Y)),NA())</f>
        <v>1.0842375713568941E-2</v>
      </c>
    </row>
    <row r="3171" spans="2:17" x14ac:dyDescent="0.2">
      <c r="B3171" s="39" t="s">
        <v>42</v>
      </c>
      <c r="D3171" s="42">
        <f>_xll.qlCalendarAdvance(Calendar,$D3170,B3171,"f",FALSE)</f>
        <v>61752</v>
      </c>
      <c r="E3171" s="177">
        <f>_xll.qlInterestRateIndexValueDate(IndexON,D3171)</f>
        <v>61752</v>
      </c>
      <c r="F3171" s="193">
        <f>IFERROR(_xll.qlIndexFixing(IndexON,D3171,TRUE,_xll.ohTrigger(RecalcTrigger,TriggerON)),NA())</f>
        <v>1.070196529795453E-2</v>
      </c>
      <c r="H3171" s="42">
        <f>_xll.qlCalendarAdvance(Calendar,$H3170,B3171,"f",FALSE)</f>
        <v>61752</v>
      </c>
      <c r="I3171" s="177">
        <f>_xll.qlInterestRateIndexValueDate(Index1M,$H3171)</f>
        <v>61756</v>
      </c>
      <c r="J3171" s="182">
        <f>IFERROR(_xll.qlIndexFixing(Index1M,$H3171,TRUE,_xll.ohTrigger(RecalcTrigger,Trigger1M)),NA())</f>
        <v>1.0406049496752369E-2</v>
      </c>
      <c r="K3171" s="44">
        <f>IFERROR(_xll.qlIndexFixing(Index3M,H3171,TRUE,_xll.ohTrigger(RecalcTrigger,Trigger3M)),NA())</f>
        <v>1.0551028771769692E-2</v>
      </c>
      <c r="L3171" s="44">
        <f>IFERROR(_xll.qlIndexFixing(Index6M,$H3171,TRUE,_xll.ohTrigger(RecalcTrigger,Trigger6M)),NA())</f>
        <v>1.0814838118791723E-2</v>
      </c>
      <c r="M3171" s="183">
        <f>IFERROR(_xll.qlIndexFixing(Index1Y,$H3171,TRUE,_xll.ohTrigger(RecalcTrigger,Trigger1Y)),NA())</f>
        <v>1.1036960958834047E-2</v>
      </c>
      <c r="N3171" s="182">
        <f>IFERROR(_xll.qlIndexFixing(ONIndex1M,I3171,TRUE,_xll.ohTrigger(RecalcTrigger,Trigger1M)),NA())</f>
        <v>1.0393919620268477E-2</v>
      </c>
      <c r="O3171" s="44">
        <f>IFERROR(_xll.qlIndexFixing(ONIndex3M,I3171,TRUE,_xll.ohTrigger(RecalcTrigger,Trigger3M)),NA())</f>
        <v>1.0505716803699272E-2</v>
      </c>
      <c r="P3171" s="44">
        <f>IFERROR(_xll.qlIndexFixing(ONIndex6M,I3171,TRUE,_xll.ohTrigger(RecalcTrigger,Trigger6M)),NA())</f>
        <v>1.0765275459547752E-2</v>
      </c>
      <c r="Q3171" s="183">
        <f>IFERROR(_xll.qlIndexFixing(ONIndex1Y,I3171,TRUE,_xll.ohTrigger(RecalcTrigger,Trigger1Y)),NA())</f>
        <v>1.0847556470992004E-2</v>
      </c>
    </row>
    <row r="3172" spans="2:17" x14ac:dyDescent="0.2">
      <c r="B3172" s="39" t="s">
        <v>42</v>
      </c>
      <c r="D3172" s="42">
        <f>_xll.qlCalendarAdvance(Calendar,$D3171,B3172,"f",FALSE)</f>
        <v>61759</v>
      </c>
      <c r="E3172" s="177">
        <f>_xll.qlInterestRateIndexValueDate(IndexON,D3172)</f>
        <v>61759</v>
      </c>
      <c r="F3172" s="193">
        <f>IFERROR(_xll.qlIndexFixing(IndexON,D3172,TRUE,_xll.ohTrigger(RecalcTrigger,TriggerON)),NA())</f>
        <v>1.070196529795453E-2</v>
      </c>
      <c r="H3172" s="42">
        <f>_xll.qlCalendarAdvance(Calendar,$H3171,B3172,"f",FALSE)</f>
        <v>61759</v>
      </c>
      <c r="I3172" s="177">
        <f>_xll.qlInterestRateIndexValueDate(Index1M,$H3172)</f>
        <v>61763</v>
      </c>
      <c r="J3172" s="182">
        <f>IFERROR(_xll.qlIndexFixing(Index1M,$H3172,TRUE,_xll.ohTrigger(RecalcTrigger,Trigger1M)),NA())</f>
        <v>1.0408820808508943E-2</v>
      </c>
      <c r="K3172" s="44">
        <f>IFERROR(_xll.qlIndexFixing(Index3M,H3172,TRUE,_xll.ohTrigger(RecalcTrigger,Trigger3M)),NA())</f>
        <v>1.0556132662642706E-2</v>
      </c>
      <c r="L3172" s="44">
        <f>IFERROR(_xll.qlIndexFixing(Index6M,$H3172,TRUE,_xll.ohTrigger(RecalcTrigger,Trigger6M)),NA())</f>
        <v>1.0816445125833886E-2</v>
      </c>
      <c r="M3172" s="183">
        <f>IFERROR(_xll.qlIndexFixing(Index1Y,$H3172,TRUE,_xll.ohTrigger(RecalcTrigger,Trigger1Y)),NA())</f>
        <v>1.1041904076172185E-2</v>
      </c>
      <c r="N3172" s="182">
        <f>IFERROR(_xll.qlIndexFixing(ONIndex1M,I3172,TRUE,_xll.ohTrigger(RecalcTrigger,Trigger1M)),NA())</f>
        <v>1.0398029842750844E-2</v>
      </c>
      <c r="O3172" s="44">
        <f>IFERROR(_xll.qlIndexFixing(ONIndex3M,I3172,TRUE,_xll.ohTrigger(RecalcTrigger,Trigger3M)),NA())</f>
        <v>1.0510869272470913E-2</v>
      </c>
      <c r="P3172" s="44">
        <f>IFERROR(_xll.qlIndexFixing(ONIndex6M,I3172,TRUE,_xll.ohTrigger(RecalcTrigger,Trigger6M)),NA())</f>
        <v>1.076688639269463E-2</v>
      </c>
      <c r="Q3172" s="183">
        <f>IFERROR(_xll.qlIndexFixing(ONIndex1Y,I3172,TRUE,_xll.ohTrigger(RecalcTrigger,Trigger1Y)),NA())</f>
        <v>1.0852726721140016E-2</v>
      </c>
    </row>
    <row r="3173" spans="2:17" x14ac:dyDescent="0.2">
      <c r="B3173" s="39" t="s">
        <v>42</v>
      </c>
      <c r="D3173" s="42">
        <f>_xll.qlCalendarAdvance(Calendar,$D3172,B3173,"f",FALSE)</f>
        <v>61766</v>
      </c>
      <c r="E3173" s="177">
        <f>_xll.qlInterestRateIndexValueDate(IndexON,D3173)</f>
        <v>61766</v>
      </c>
      <c r="F3173" s="193">
        <f>IFERROR(_xll.qlIndexFixing(IndexON,D3173,TRUE,_xll.ohTrigger(RecalcTrigger,TriggerON)),NA())</f>
        <v>1.0701965297874594E-2</v>
      </c>
      <c r="H3173" s="42">
        <f>_xll.qlCalendarAdvance(Calendar,$H3172,B3173,"f",FALSE)</f>
        <v>61766</v>
      </c>
      <c r="I3173" s="177">
        <f>_xll.qlInterestRateIndexValueDate(Index1M,$H3173)</f>
        <v>61770</v>
      </c>
      <c r="J3173" s="182">
        <f>IFERROR(_xll.qlIndexFixing(Index1M,$H3173,TRUE,_xll.ohTrigger(RecalcTrigger,Trigger1M)),NA())</f>
        <v>1.0412913447042729E-2</v>
      </c>
      <c r="K3173" s="44">
        <f>IFERROR(_xll.qlIndexFixing(Index3M,H3173,TRUE,_xll.ohTrigger(RecalcTrigger,Trigger3M)),NA())</f>
        <v>1.0561226380774828E-2</v>
      </c>
      <c r="L3173" s="44">
        <f>IFERROR(_xll.qlIndexFixing(Index6M,$H3173,TRUE,_xll.ohTrigger(RecalcTrigger,Trigger6M)),NA())</f>
        <v>1.0818051105895348E-2</v>
      </c>
      <c r="M3173" s="183">
        <f>IFERROR(_xll.qlIndexFixing(Index1Y,$H3173,TRUE,_xll.ohTrigger(RecalcTrigger,Trigger1Y)),NA())</f>
        <v>1.1046835912602278E-2</v>
      </c>
      <c r="N3173" s="182">
        <f>IFERROR(_xll.qlIndexFixing(ONIndex1M,I3173,TRUE,_xll.ohTrigger(RecalcTrigger,Trigger1M)),NA())</f>
        <v>1.0402132223825689E-2</v>
      </c>
      <c r="O3173" s="44">
        <f>IFERROR(_xll.qlIndexFixing(ONIndex3M,I3173,TRUE,_xll.ohTrigger(RecalcTrigger,Trigger3M)),NA())</f>
        <v>1.0516011735806075E-2</v>
      </c>
      <c r="P3173" s="44">
        <f>IFERROR(_xll.qlIndexFixing(ONIndex6M,I3173,TRUE,_xll.ohTrigger(RecalcTrigger,Trigger6M)),NA())</f>
        <v>1.076849637116517E-2</v>
      </c>
      <c r="Q3173" s="183">
        <f>IFERROR(_xll.qlIndexFixing(ONIndex1Y,I3173,TRUE,_xll.ohTrigger(RecalcTrigger,Trigger1Y)),NA())</f>
        <v>1.0857886438433439E-2</v>
      </c>
    </row>
    <row r="3174" spans="2:17" x14ac:dyDescent="0.2">
      <c r="B3174" s="39" t="s">
        <v>42</v>
      </c>
      <c r="D3174" s="42">
        <f>_xll.qlCalendarAdvance(Calendar,$D3173,B3174,"f",FALSE)</f>
        <v>61773</v>
      </c>
      <c r="E3174" s="177">
        <f>_xll.qlInterestRateIndexValueDate(IndexON,D3174)</f>
        <v>61773</v>
      </c>
      <c r="F3174" s="193">
        <f>IFERROR(_xll.qlIndexFixing(IndexON,D3174,TRUE,_xll.ohTrigger(RecalcTrigger,TriggerON)),NA())</f>
        <v>1.0701965297874594E-2</v>
      </c>
      <c r="H3174" s="42">
        <f>_xll.qlCalendarAdvance(Calendar,$H3173,B3174,"f",FALSE)</f>
        <v>61773</v>
      </c>
      <c r="I3174" s="177">
        <f>_xll.qlInterestRateIndexValueDate(Index1M,$H3174)</f>
        <v>61777</v>
      </c>
      <c r="J3174" s="182">
        <f>IFERROR(_xll.qlIndexFixing(Index1M,$H3174,TRUE,_xll.ohTrigger(RecalcTrigger,Trigger1M)),NA())</f>
        <v>1.0416998189655453E-2</v>
      </c>
      <c r="K3174" s="44">
        <f>IFERROR(_xll.qlIndexFixing(Index3M,H3174,TRUE,_xll.ohTrigger(RecalcTrigger,Trigger3M)),NA())</f>
        <v>1.0566309902129901E-2</v>
      </c>
      <c r="L3174" s="44">
        <f>IFERROR(_xll.qlIndexFixing(Index6M,$H3174,TRUE,_xll.ohTrigger(RecalcTrigger,Trigger6M)),NA())</f>
        <v>1.0819656053561545E-2</v>
      </c>
      <c r="M3174" s="183">
        <f>IFERROR(_xll.qlIndexFixing(Index1Y,$H3174,TRUE,_xll.ohTrigger(RecalcTrigger,Trigger1Y)),NA())</f>
        <v>1.1051756442481717E-2</v>
      </c>
      <c r="N3174" s="182">
        <f>IFERROR(_xll.qlIndexFixing(ONIndex1M,I3174,TRUE,_xll.ohTrigger(RecalcTrigger,Trigger1M)),NA())</f>
        <v>1.0406226744548164E-2</v>
      </c>
      <c r="O3174" s="44">
        <f>IFERROR(_xll.qlIndexFixing(ONIndex3M,I3174,TRUE,_xll.ohTrigger(RecalcTrigger,Trigger3M)),NA())</f>
        <v>1.0521144169883812E-2</v>
      </c>
      <c r="P3174" s="44">
        <f>IFERROR(_xll.qlIndexFixing(ONIndex6M,I3174,TRUE,_xll.ohTrigger(RecalcTrigger,Trigger6M)),NA())</f>
        <v>1.0770105389523721E-2</v>
      </c>
      <c r="Q3174" s="183">
        <f>IFERROR(_xll.qlIndexFixing(ONIndex1Y,I3174,TRUE,_xll.ohTrigger(RecalcTrigger,Trigger1Y)),NA())</f>
        <v>1.0863035598012161E-2</v>
      </c>
    </row>
    <row r="3175" spans="2:17" x14ac:dyDescent="0.2">
      <c r="B3175" s="39" t="s">
        <v>42</v>
      </c>
      <c r="D3175" s="42">
        <f>_xll.qlCalendarAdvance(Calendar,$D3174,B3175,"f",FALSE)</f>
        <v>61780</v>
      </c>
      <c r="E3175" s="177">
        <f>_xll.qlInterestRateIndexValueDate(IndexON,D3175)</f>
        <v>61780</v>
      </c>
      <c r="F3175" s="193">
        <f>IFERROR(_xll.qlIndexFixing(IndexON,D3175,TRUE,_xll.ohTrigger(RecalcTrigger,TriggerON)),NA())</f>
        <v>1.0701965297874594E-2</v>
      </c>
      <c r="H3175" s="42">
        <f>_xll.qlCalendarAdvance(Calendar,$H3174,B3175,"f",FALSE)</f>
        <v>61780</v>
      </c>
      <c r="I3175" s="177">
        <f>_xll.qlInterestRateIndexValueDate(Index1M,$H3175)</f>
        <v>61784</v>
      </c>
      <c r="J3175" s="182">
        <f>IFERROR(_xll.qlIndexFixing(Index1M,$H3175,TRUE,_xll.ohTrigger(RecalcTrigger,Trigger1M)),NA())</f>
        <v>1.0421075017567854E-2</v>
      </c>
      <c r="K3175" s="44">
        <f>IFERROR(_xll.qlIndexFixing(Index3M,H3175,TRUE,_xll.ohTrigger(RecalcTrigger,Trigger3M)),NA())</f>
        <v>1.0571383202672648E-2</v>
      </c>
      <c r="L3175" s="44">
        <f>IFERROR(_xll.qlIndexFixing(Index6M,$H3175,TRUE,_xll.ohTrigger(RecalcTrigger,Trigger6M)),NA())</f>
        <v>1.0821259963417464E-2</v>
      </c>
      <c r="M3175" s="183">
        <f>IFERROR(_xll.qlIndexFixing(Index1Y,$H3175,TRUE,_xll.ohTrigger(RecalcTrigger,Trigger1Y)),NA())</f>
        <v>1.1056665640167889E-2</v>
      </c>
      <c r="N3175" s="182">
        <f>IFERROR(_xll.qlIndexFixing(ONIndex1M,I3175,TRUE,_xll.ohTrigger(RecalcTrigger,Trigger1M)),NA())</f>
        <v>1.0410313386453041E-2</v>
      </c>
      <c r="O3175" s="44">
        <f>IFERROR(_xll.qlIndexFixing(ONIndex3M,I3175,TRUE,_xll.ohTrigger(RecalcTrigger,Trigger3M)),NA())</f>
        <v>1.0526266550563435E-2</v>
      </c>
      <c r="P3175" s="44">
        <f>IFERROR(_xll.qlIndexFixing(ONIndex6M,I3175,TRUE,_xll.ohTrigger(RecalcTrigger,Trigger6M)),NA())</f>
        <v>1.0771713442574438E-2</v>
      </c>
      <c r="Q3175" s="183">
        <f>IFERROR(_xll.qlIndexFixing(ONIndex1Y,I3175,TRUE,_xll.ohTrigger(RecalcTrigger,Trigger1Y)),NA())</f>
        <v>1.0868174174536449E-2</v>
      </c>
    </row>
    <row r="3176" spans="2:17" x14ac:dyDescent="0.2">
      <c r="B3176" s="39" t="s">
        <v>42</v>
      </c>
      <c r="D3176" s="42">
        <f>_xll.qlCalendarAdvance(Calendar,$D3175,B3176,"f",FALSE)</f>
        <v>61787</v>
      </c>
      <c r="E3176" s="177">
        <f>_xll.qlInterestRateIndexValueDate(IndexON,D3176)</f>
        <v>61787</v>
      </c>
      <c r="F3176" s="193">
        <f>IFERROR(_xll.qlIndexFixing(IndexON,D3176,TRUE,_xll.ohTrigger(RecalcTrigger,TriggerON)),NA())</f>
        <v>1.070196529795453E-2</v>
      </c>
      <c r="H3176" s="42">
        <f>_xll.qlCalendarAdvance(Calendar,$H3175,B3176,"f",FALSE)</f>
        <v>61787</v>
      </c>
      <c r="I3176" s="177">
        <f>_xll.qlInterestRateIndexValueDate(Index1M,$H3176)</f>
        <v>61791</v>
      </c>
      <c r="J3176" s="182">
        <f>IFERROR(_xll.qlIndexFixing(Index1M,$H3176,TRUE,_xll.ohTrigger(RecalcTrigger,Trigger1M)),NA())</f>
        <v>1.0426466401020252E-2</v>
      </c>
      <c r="K3176" s="44">
        <f>IFERROR(_xll.qlIndexFixing(Index3M,H3176,TRUE,_xll.ohTrigger(RecalcTrigger,Trigger3M)),NA())</f>
        <v>1.057696114991658E-2</v>
      </c>
      <c r="L3176" s="44">
        <f>IFERROR(_xll.qlIndexFixing(Index6M,$H3176,TRUE,_xll.ohTrigger(RecalcTrigger,Trigger6M)),NA())</f>
        <v>1.0823415873096539E-2</v>
      </c>
      <c r="M3176" s="183">
        <f>IFERROR(_xll.qlIndexFixing(Index1Y,$H3176,TRUE,_xll.ohTrigger(RecalcTrigger,Trigger1Y)),NA())</f>
        <v>1.1061563480017529E-2</v>
      </c>
      <c r="N3176" s="182">
        <f>IFERROR(_xll.qlIndexFixing(ONIndex1M,I3176,TRUE,_xll.ohTrigger(RecalcTrigger,Trigger1M)),NA())</f>
        <v>1.0414392130675409E-2</v>
      </c>
      <c r="O3176" s="44">
        <f>IFERROR(_xll.qlIndexFixing(ONIndex3M,I3176,TRUE,_xll.ohTrigger(RecalcTrigger,Trigger3M)),NA())</f>
        <v>1.0531378854263806E-2</v>
      </c>
      <c r="P3176" s="44">
        <f>IFERROR(_xll.qlIndexFixing(ONIndex6M,I3176,TRUE,_xll.ohTrigger(RecalcTrigger,Trigger6M)),NA())</f>
        <v>1.0773320524721797E-2</v>
      </c>
      <c r="Q3176" s="183">
        <f>IFERROR(_xll.qlIndexFixing(ONIndex1Y,I3176,TRUE,_xll.ohTrigger(RecalcTrigger,Trigger1Y)),NA())</f>
        <v>1.0873302142986319E-2</v>
      </c>
    </row>
    <row r="3177" spans="2:17" x14ac:dyDescent="0.2">
      <c r="B3177" s="39" t="s">
        <v>42</v>
      </c>
      <c r="D3177" s="42">
        <f>_xll.qlCalendarAdvance(Calendar,$D3176,B3177,"f",FALSE)</f>
        <v>61794</v>
      </c>
      <c r="E3177" s="177">
        <f>_xll.qlInterestRateIndexValueDate(IndexON,D3177)</f>
        <v>61794</v>
      </c>
      <c r="F3177" s="193">
        <f>IFERROR(_xll.qlIndexFixing(IndexON,D3177,TRUE,_xll.ohTrigger(RecalcTrigger,TriggerON)),NA())</f>
        <v>1.070196529795453E-2</v>
      </c>
      <c r="H3177" s="42">
        <f>_xll.qlCalendarAdvance(Calendar,$H3176,B3177,"f",FALSE)</f>
        <v>61794</v>
      </c>
      <c r="I3177" s="177">
        <f>_xll.qlInterestRateIndexValueDate(Index1M,$H3177)</f>
        <v>61798</v>
      </c>
      <c r="J3177" s="182">
        <f>IFERROR(_xll.qlIndexFixing(Index1M,$H3177,TRUE,_xll.ohTrigger(RecalcTrigger,Trigger1M)),NA())</f>
        <v>1.0430525986493196E-2</v>
      </c>
      <c r="K3177" s="44">
        <f>IFERROR(_xll.qlIndexFixing(Index3M,H3177,TRUE,_xll.ohTrigger(RecalcTrigger,Trigger3M)),NA())</f>
        <v>1.0582013346853908E-2</v>
      </c>
      <c r="L3177" s="44">
        <f>IFERROR(_xll.qlIndexFixing(Index6M,$H3177,TRUE,_xll.ohTrigger(RecalcTrigger,Trigger6M)),NA())</f>
        <v>1.0825017633523441E-2</v>
      </c>
      <c r="M3177" s="183">
        <f>IFERROR(_xll.qlIndexFixing(Index1Y,$H3177,TRUE,_xll.ohTrigger(RecalcTrigger,Trigger1Y)),NA())</f>
        <v>1.1066449936388022E-2</v>
      </c>
      <c r="N3177" s="182">
        <f>IFERROR(_xll.qlIndexFixing(ONIndex1M,I3177,TRUE,_xll.ohTrigger(RecalcTrigger,Trigger1M)),NA())</f>
        <v>1.0418462958430297E-2</v>
      </c>
      <c r="O3177" s="44">
        <f>IFERROR(_xll.qlIndexFixing(ONIndex3M,I3177,TRUE,_xll.ohTrigger(RecalcTrigger,Trigger3M)),NA())</f>
        <v>1.053648105660443E-2</v>
      </c>
      <c r="P3177" s="44">
        <f>IFERROR(_xll.qlIndexFixing(ONIndex6M,I3177,TRUE,_xll.ohTrigger(RecalcTrigger,Trigger6M)),NA())</f>
        <v>1.0774926630690018E-2</v>
      </c>
      <c r="Q3177" s="183">
        <f>IFERROR(_xll.qlIndexFixing(ONIndex1Y,I3177,TRUE,_xll.ohTrigger(RecalcTrigger,Trigger1Y)),NA())</f>
        <v>1.0878419477942103E-2</v>
      </c>
    </row>
    <row r="3178" spans="2:17" x14ac:dyDescent="0.2">
      <c r="B3178" s="39" t="s">
        <v>42</v>
      </c>
      <c r="D3178" s="42">
        <f>_xll.qlCalendarAdvance(Calendar,$D3177,B3178,"f",FALSE)</f>
        <v>61801</v>
      </c>
      <c r="E3178" s="177">
        <f>_xll.qlInterestRateIndexValueDate(IndexON,D3178)</f>
        <v>61801</v>
      </c>
      <c r="F3178" s="193">
        <f>IFERROR(_xll.qlIndexFixing(IndexON,D3178,TRUE,_xll.ohTrigger(RecalcTrigger,TriggerON)),NA())</f>
        <v>1.0701965298034466E-2</v>
      </c>
      <c r="H3178" s="42">
        <f>_xll.qlCalendarAdvance(Calendar,$H3177,B3178,"f",FALSE)</f>
        <v>61801</v>
      </c>
      <c r="I3178" s="177">
        <f>_xll.qlInterestRateIndexValueDate(Index1M,$H3178)</f>
        <v>61805</v>
      </c>
      <c r="J3178" s="182">
        <f>IFERROR(_xll.qlIndexFixing(Index1M,$H3178,TRUE,_xll.ohTrigger(RecalcTrigger,Trigger1M)),NA())</f>
        <v>1.0434577596348554E-2</v>
      </c>
      <c r="K3178" s="44">
        <f>IFERROR(_xll.qlIndexFixing(Index3M,H3178,TRUE,_xll.ohTrigger(RecalcTrigger,Trigger3M)),NA())</f>
        <v>1.0587055248928012E-2</v>
      </c>
      <c r="L3178" s="44">
        <f>IFERROR(_xll.qlIndexFixing(Index6M,$H3178,TRUE,_xll.ohTrigger(RecalcTrigger,Trigger6M)),NA())</f>
        <v>1.0826618339070683E-2</v>
      </c>
      <c r="M3178" s="183">
        <f>IFERROR(_xll.qlIndexFixing(Index1Y,$H3178,TRUE,_xll.ohTrigger(RecalcTrigger,Trigger1Y)),NA())</f>
        <v>1.1071324983635882E-2</v>
      </c>
      <c r="N3178" s="182">
        <f>IFERROR(_xll.qlIndexFixing(ONIndex1M,I3178,TRUE,_xll.ohTrigger(RecalcTrigger,Trigger1M)),NA())</f>
        <v>1.0422525850932729E-2</v>
      </c>
      <c r="O3178" s="44">
        <f>IFERROR(_xll.qlIndexFixing(ONIndex3M,I3178,TRUE,_xll.ohTrigger(RecalcTrigger,Trigger3M)),NA())</f>
        <v>1.0541573133844295E-2</v>
      </c>
      <c r="P3178" s="44">
        <f>IFERROR(_xll.qlIndexFixing(ONIndex6M,I3178,TRUE,_xll.ohTrigger(RecalcTrigger,Trigger6M)),NA())</f>
        <v>1.077653175504345E-2</v>
      </c>
      <c r="Q3178" s="183">
        <f>IFERROR(_xll.qlIndexFixing(ONIndex1Y,I3178,TRUE,_xll.ohTrigger(RecalcTrigger,Trigger1Y)),NA())</f>
        <v>1.0883526154383816E-2</v>
      </c>
    </row>
    <row r="3179" spans="2:17" x14ac:dyDescent="0.2">
      <c r="B3179" s="39" t="s">
        <v>42</v>
      </c>
      <c r="D3179" s="42">
        <f>_xll.qlCalendarAdvance(Calendar,$D3178,B3179,"f",FALSE)</f>
        <v>61808</v>
      </c>
      <c r="E3179" s="177">
        <f>_xll.qlInterestRateIndexValueDate(IndexON,D3179)</f>
        <v>61808</v>
      </c>
      <c r="F3179" s="193">
        <f>IFERROR(_xll.qlIndexFixing(IndexON,D3179,TRUE,_xll.ohTrigger(RecalcTrigger,TriggerON)),NA())</f>
        <v>1.070196529795453E-2</v>
      </c>
      <c r="H3179" s="42">
        <f>_xll.qlCalendarAdvance(Calendar,$H3178,B3179,"f",FALSE)</f>
        <v>61808</v>
      </c>
      <c r="I3179" s="177">
        <f>_xll.qlInterestRateIndexValueDate(Index1M,$H3179)</f>
        <v>61812</v>
      </c>
      <c r="J3179" s="182">
        <f>IFERROR(_xll.qlIndexFixing(Index1M,$H3179,TRUE,_xll.ohTrigger(RecalcTrigger,Trigger1M)),NA())</f>
        <v>1.0438621211811666E-2</v>
      </c>
      <c r="K3179" s="44">
        <f>IFERROR(_xll.qlIndexFixing(Index3M,H3179,TRUE,_xll.ohTrigger(RecalcTrigger,Trigger3M)),NA())</f>
        <v>1.0592086832100731E-2</v>
      </c>
      <c r="L3179" s="44">
        <f>IFERROR(_xll.qlIndexFixing(Index6M,$H3179,TRUE,_xll.ohTrigger(RecalcTrigger,Trigger6M)),NA())</f>
        <v>1.0828217984326071E-2</v>
      </c>
      <c r="M3179" s="183">
        <f>IFERROR(_xll.qlIndexFixing(Index1Y,$H3179,TRUE,_xll.ohTrigger(RecalcTrigger,Trigger1Y)),NA())</f>
        <v>1.1076188596118497E-2</v>
      </c>
      <c r="N3179" s="182">
        <f>IFERROR(_xll.qlIndexFixing(ONIndex1M,I3179,TRUE,_xll.ohTrigger(RecalcTrigger,Trigger1M)),NA())</f>
        <v>1.0426580789477669E-2</v>
      </c>
      <c r="O3179" s="44">
        <f>IFERROR(_xll.qlIndexFixing(ONIndex3M,I3179,TRUE,_xll.ohTrigger(RecalcTrigger,Trigger3M)),NA())</f>
        <v>1.0546655062242394E-2</v>
      </c>
      <c r="P3179" s="44">
        <f>IFERROR(_xll.qlIndexFixing(ONIndex6M,I3179,TRUE,_xll.ohTrigger(RecalcTrigger,Trigger6M)),NA())</f>
        <v>1.0778135892666185E-2</v>
      </c>
      <c r="Q3179" s="183">
        <f>IFERROR(_xll.qlIndexFixing(ONIndex1Y,I3179,TRUE,_xll.ohTrigger(RecalcTrigger,Trigger1Y)),NA())</f>
        <v>1.0888622147051663E-2</v>
      </c>
    </row>
    <row r="3180" spans="2:17" x14ac:dyDescent="0.2">
      <c r="B3180" s="39" t="s">
        <v>42</v>
      </c>
      <c r="D3180" s="42">
        <f>_xll.qlCalendarAdvance(Calendar,$D3179,B3180,"f",FALSE)</f>
        <v>61815</v>
      </c>
      <c r="E3180" s="177">
        <f>_xll.qlInterestRateIndexValueDate(IndexON,D3180)</f>
        <v>61815</v>
      </c>
      <c r="F3180" s="193">
        <f>IFERROR(_xll.qlIndexFixing(IndexON,D3180,TRUE,_xll.ohTrigger(RecalcTrigger,TriggerON)),NA())</f>
        <v>1.0701965298034466E-2</v>
      </c>
      <c r="H3180" s="42">
        <f>_xll.qlCalendarAdvance(Calendar,$H3179,B3180,"f",FALSE)</f>
        <v>61815</v>
      </c>
      <c r="I3180" s="177">
        <f>_xll.qlInterestRateIndexValueDate(Index1M,$H3180)</f>
        <v>61819</v>
      </c>
      <c r="J3180" s="182">
        <f>IFERROR(_xll.qlIndexFixing(Index1M,$H3180,TRUE,_xll.ohTrigger(RecalcTrigger,Trigger1M)),NA())</f>
        <v>1.0442656814094982E-2</v>
      </c>
      <c r="K3180" s="44">
        <f>IFERROR(_xll.qlIndexFixing(Index3M,H3180,TRUE,_xll.ohTrigger(RecalcTrigger,Trigger3M)),NA())</f>
        <v>1.0596595551999176E-2</v>
      </c>
      <c r="L3180" s="44">
        <f>IFERROR(_xll.qlIndexFixing(Index6M,$H3180,TRUE,_xll.ohTrigger(RecalcTrigger,Trigger6M)),NA())</f>
        <v>1.082954015866759E-2</v>
      </c>
      <c r="M3180" s="183">
        <f>IFERROR(_xll.qlIndexFixing(Index1Y,$H3180,TRUE,_xll.ohTrigger(RecalcTrigger,Trigger1Y)),NA())</f>
        <v>1.1081040748191726E-2</v>
      </c>
      <c r="N3180" s="182">
        <f>IFERROR(_xll.qlIndexFixing(ONIndex1M,I3180,TRUE,_xll.ohTrigger(RecalcTrigger,Trigger1M)),NA())</f>
        <v>1.0430627755280142E-2</v>
      </c>
      <c r="O3180" s="44">
        <f>IFERROR(_xll.qlIndexFixing(ONIndex3M,I3180,TRUE,_xll.ohTrigger(RecalcTrigger,Trigger3M)),NA())</f>
        <v>1.0551726817658036E-2</v>
      </c>
      <c r="P3180" s="44">
        <f>IFERROR(_xll.qlIndexFixing(ONIndex6M,I3180,TRUE,_xll.ohTrigger(RecalcTrigger,Trigger6M)),NA())</f>
        <v>1.0779739037802827E-2</v>
      </c>
      <c r="Q3180" s="183">
        <f>IFERROR(_xll.qlIndexFixing(ONIndex1Y,I3180,TRUE,_xll.ohTrigger(RecalcTrigger,Trigger1Y)),NA())</f>
        <v>1.0893707430605915E-2</v>
      </c>
    </row>
    <row r="3181" spans="2:17" x14ac:dyDescent="0.2">
      <c r="B3181" s="39" t="s">
        <v>42</v>
      </c>
      <c r="D3181" s="42">
        <f>_xll.qlCalendarAdvance(Calendar,$D3180,B3181,"f",FALSE)</f>
        <v>61822</v>
      </c>
      <c r="E3181" s="177">
        <f>_xll.qlInterestRateIndexValueDate(IndexON,D3181)</f>
        <v>61822</v>
      </c>
      <c r="F3181" s="193">
        <f>IFERROR(_xll.qlIndexFixing(IndexON,D3181,TRUE,_xll.ohTrigger(RecalcTrigger,TriggerON)),NA())</f>
        <v>1.070196529795453E-2</v>
      </c>
      <c r="H3181" s="42">
        <f>_xll.qlCalendarAdvance(Calendar,$H3180,B3181,"f",FALSE)</f>
        <v>61822</v>
      </c>
      <c r="I3181" s="177">
        <f>_xll.qlInterestRateIndexValueDate(Index1M,$H3181)</f>
        <v>61826</v>
      </c>
      <c r="J3181" s="182">
        <f>IFERROR(_xll.qlIndexFixing(Index1M,$H3181,TRUE,_xll.ohTrigger(RecalcTrigger,Trigger1M)),NA())</f>
        <v>1.0446245866503112E-2</v>
      </c>
      <c r="K3181" s="44">
        <f>IFERROR(_xll.qlIndexFixing(Index3M,H3181,TRUE,_xll.ohTrigger(RecalcTrigger,Trigger3M)),NA())</f>
        <v>1.0601607022940263E-2</v>
      </c>
      <c r="L3181" s="44">
        <f>IFERROR(_xll.qlIndexFixing(Index6M,$H3181,TRUE,_xll.ohTrigger(RecalcTrigger,Trigger6M)),NA())</f>
        <v>1.0831137697538179E-2</v>
      </c>
      <c r="M3181" s="183">
        <f>IFERROR(_xll.qlIndexFixing(Index1Y,$H3181,TRUE,_xll.ohTrigger(RecalcTrigger,Trigger1Y)),NA())</f>
        <v>1.1085881414212953E-2</v>
      </c>
      <c r="N3181" s="182">
        <f>IFERROR(_xll.qlIndexFixing(ONIndex1M,I3181,TRUE,_xll.ohTrigger(RecalcTrigger,Trigger1M)),NA())</f>
        <v>1.0434666729555175E-2</v>
      </c>
      <c r="O3181" s="44">
        <f>IFERROR(_xll.qlIndexFixing(ONIndex3M,I3181,TRUE,_xll.ohTrigger(RecalcTrigger,Trigger3M)),NA())</f>
        <v>1.0556788376110404E-2</v>
      </c>
      <c r="P3181" s="44">
        <f>IFERROR(_xll.qlIndexFixing(ONIndex6M,I3181,TRUE,_xll.ohTrigger(RecalcTrigger,Trigger6M)),NA())</f>
        <v>1.0781341185257531E-2</v>
      </c>
      <c r="Q3181" s="183">
        <f>IFERROR(_xll.qlIndexFixing(ONIndex1Y,I3181,TRUE,_xll.ohTrigger(RecalcTrigger,Trigger1Y)),NA())</f>
        <v>1.089878198010652E-2</v>
      </c>
    </row>
    <row r="3182" spans="2:17" x14ac:dyDescent="0.2">
      <c r="B3182" s="39" t="s">
        <v>42</v>
      </c>
      <c r="D3182" s="42">
        <f>_xll.qlCalendarAdvance(Calendar,$D3181,B3182,"f",FALSE)</f>
        <v>61829</v>
      </c>
      <c r="E3182" s="177">
        <f>_xll.qlInterestRateIndexValueDate(IndexON,D3182)</f>
        <v>61829</v>
      </c>
      <c r="F3182" s="193">
        <f>IFERROR(_xll.qlIndexFixing(IndexON,D3182,TRUE,_xll.ohTrigger(RecalcTrigger,TriggerON)),NA())</f>
        <v>1.0702601606096707E-2</v>
      </c>
      <c r="H3182" s="42">
        <f>_xll.qlCalendarAdvance(Calendar,$H3181,B3182,"f",FALSE)</f>
        <v>61829</v>
      </c>
      <c r="I3182" s="177">
        <f>_xll.qlInterestRateIndexValueDate(Index1M,$H3182)</f>
        <v>61835</v>
      </c>
      <c r="J3182" s="182">
        <f>IFERROR(_xll.qlIndexFixing(Index1M,$H3182,TRUE,_xll.ohTrigger(RecalcTrigger,Trigger1M)),NA())</f>
        <v>1.0451412930660986E-2</v>
      </c>
      <c r="K3182" s="44">
        <f>IFERROR(_xll.qlIndexFixing(Index3M,H3182,TRUE,_xll.ohTrigger(RecalcTrigger,Trigger3M)),NA())</f>
        <v>1.0608035073802846E-2</v>
      </c>
      <c r="L3182" s="44">
        <f>IFERROR(_xll.qlIndexFixing(Index6M,$H3182,TRUE,_xll.ohTrigger(RecalcTrigger,Trigger6M)),NA())</f>
        <v>1.083319009407986E-2</v>
      </c>
      <c r="M3182" s="183">
        <f>IFERROR(_xll.qlIndexFixing(Index1Y,$H3182,TRUE,_xll.ohTrigger(RecalcTrigger,Trigger1Y)),NA())</f>
        <v>1.1092088208934973E-2</v>
      </c>
      <c r="N3182" s="182">
        <f>IFERROR(_xll.qlIndexFixing(ONIndex1M,I3182,TRUE,_xll.ohTrigger(RecalcTrigger,Trigger1M)),NA())</f>
        <v>1.0440725525606709E-2</v>
      </c>
      <c r="O3182" s="44">
        <f>IFERROR(_xll.qlIndexFixing(ONIndex3M,I3182,TRUE,_xll.ohTrigger(RecalcTrigger,Trigger3M)),NA())</f>
        <v>1.0564311366074719E-2</v>
      </c>
      <c r="P3182" s="44">
        <f>IFERROR(_xll.qlIndexFixing(ONIndex6M,I3182,TRUE,_xll.ohTrigger(RecalcTrigger,Trigger6M)),NA())</f>
        <v>1.0783951240602718E-2</v>
      </c>
      <c r="Q3182" s="183">
        <f>IFERROR(_xll.qlIndexFixing(ONIndex1Y,I3182,TRUE,_xll.ohTrigger(RecalcTrigger,Trigger1Y)),NA())</f>
        <v>1.090634298789972E-2</v>
      </c>
    </row>
    <row r="3183" spans="2:17" x14ac:dyDescent="0.2">
      <c r="B3183" s="39" t="s">
        <v>42</v>
      </c>
      <c r="D3183" s="42">
        <f>_xll.qlCalendarAdvance(Calendar,$D3182,B3183,"f",FALSE)</f>
        <v>61836</v>
      </c>
      <c r="E3183" s="177">
        <f>_xll.qlInterestRateIndexValueDate(IndexON,D3183)</f>
        <v>61836</v>
      </c>
      <c r="F3183" s="193">
        <f>IFERROR(_xll.qlIndexFixing(IndexON,D3183,TRUE,_xll.ohTrigger(RecalcTrigger,TriggerON)),NA())</f>
        <v>1.070196529795453E-2</v>
      </c>
      <c r="H3183" s="42">
        <f>_xll.qlCalendarAdvance(Calendar,$H3182,B3183,"f",FALSE)</f>
        <v>61836</v>
      </c>
      <c r="I3183" s="177">
        <f>_xll.qlInterestRateIndexValueDate(Index1M,$H3183)</f>
        <v>61840</v>
      </c>
      <c r="J3183" s="182">
        <f>IFERROR(_xll.qlIndexFixing(Index1M,$H3183,TRUE,_xll.ohTrigger(RecalcTrigger,Trigger1M)),NA())</f>
        <v>1.045427775773522E-2</v>
      </c>
      <c r="K3183" s="44">
        <f>IFERROR(_xll.qlIndexFixing(Index3M,H3183,TRUE,_xll.ohTrigger(RecalcTrigger,Trigger3M)),NA())</f>
        <v>1.0611598773614579E-2</v>
      </c>
      <c r="L3183" s="44">
        <f>IFERROR(_xll.qlIndexFixing(Index6M,$H3183,TRUE,_xll.ohTrigger(RecalcTrigger,Trigger6M)),NA())</f>
        <v>1.0834329541482739E-2</v>
      </c>
      <c r="M3183" s="183">
        <f>IFERROR(_xll.qlIndexFixing(Index1Y,$H3183,TRUE,_xll.ohTrigger(RecalcTrigger,Trigger1Y)),NA())</f>
        <v>1.1095528185523706E-2</v>
      </c>
      <c r="N3183" s="182">
        <f>IFERROR(_xll.qlIndexFixing(ONIndex1M,I3183,TRUE,_xll.ohTrigger(RecalcTrigger,Trigger1M)),NA())</f>
        <v>1.0442720628622837E-2</v>
      </c>
      <c r="O3183" s="44">
        <f>IFERROR(_xll.qlIndexFixing(ONIndex3M,I3183,TRUE,_xll.ohTrigger(RecalcTrigger,Trigger3M)),NA())</f>
        <v>1.0566880806681667E-2</v>
      </c>
      <c r="P3183" s="44">
        <f>IFERROR(_xll.qlIndexFixing(ONIndex6M,I3183,TRUE,_xll.ohTrigger(RecalcTrigger,Trigger6M)),NA())</f>
        <v>1.0784542465458458E-2</v>
      </c>
      <c r="Q3183" s="183">
        <f>IFERROR(_xll.qlIndexFixing(ONIndex1Y,I3183,TRUE,_xll.ohTrigger(RecalcTrigger,Trigger1Y)),NA())</f>
        <v>1.0908898775747744E-2</v>
      </c>
    </row>
    <row r="3184" spans="2:17" x14ac:dyDescent="0.2">
      <c r="B3184" s="39" t="s">
        <v>42</v>
      </c>
      <c r="D3184" s="42">
        <f>_xll.qlCalendarAdvance(Calendar,$D3183,B3184,"f",FALSE)</f>
        <v>61843</v>
      </c>
      <c r="E3184" s="177">
        <f>_xll.qlInterestRateIndexValueDate(IndexON,D3184)</f>
        <v>61843</v>
      </c>
      <c r="F3184" s="193">
        <f>IFERROR(_xll.qlIndexFixing(IndexON,D3184,TRUE,_xll.ohTrigger(RecalcTrigger,TriggerON)),NA())</f>
        <v>1.070196529795453E-2</v>
      </c>
      <c r="H3184" s="42">
        <f>_xll.qlCalendarAdvance(Calendar,$H3183,B3184,"f",FALSE)</f>
        <v>61843</v>
      </c>
      <c r="I3184" s="177">
        <f>_xll.qlInterestRateIndexValueDate(Index1M,$H3184)</f>
        <v>61847</v>
      </c>
      <c r="J3184" s="182">
        <f>IFERROR(_xll.qlIndexFixing(Index1M,$H3184,TRUE,_xll.ohTrigger(RecalcTrigger,Trigger1M)),NA())</f>
        <v>1.0458281582588214E-2</v>
      </c>
      <c r="K3184" s="44">
        <f>IFERROR(_xll.qlIndexFixing(Index3M,H3184,TRUE,_xll.ohTrigger(RecalcTrigger,Trigger3M)),NA())</f>
        <v>1.0616579005278126E-2</v>
      </c>
      <c r="L3184" s="44">
        <f>IFERROR(_xll.qlIndexFixing(Index6M,$H3184,TRUE,_xll.ohTrigger(RecalcTrigger,Trigger6M)),NA())</f>
        <v>1.0835923835725157E-2</v>
      </c>
      <c r="M3184" s="183">
        <f>IFERROR(_xll.qlIndexFixing(Index1Y,$H3184,TRUE,_xll.ohTrigger(RecalcTrigger,Trigger1Y)),NA())</f>
        <v>1.1100334239526258E-2</v>
      </c>
      <c r="N3184" s="182">
        <f>IFERROR(_xll.qlIndexFixing(ONIndex1M,I3184,TRUE,_xll.ohTrigger(RecalcTrigger,Trigger1M)),NA())</f>
        <v>1.0447308413175094E-2</v>
      </c>
      <c r="O3184" s="44">
        <f>IFERROR(_xll.qlIndexFixing(ONIndex3M,I3184,TRUE,_xll.ohTrigger(RecalcTrigger,Trigger3M)),NA())</f>
        <v>1.0572629480458673E-2</v>
      </c>
      <c r="P3184" s="44">
        <f>IFERROR(_xll.qlIndexFixing(ONIndex6M,I3184,TRUE,_xll.ohTrigger(RecalcTrigger,Trigger6M)),NA())</f>
        <v>1.0786369950341879E-2</v>
      </c>
      <c r="Q3184" s="183">
        <f>IFERROR(_xll.qlIndexFixing(ONIndex1Y,I3184,TRUE,_xll.ohTrigger(RecalcTrigger,Trigger1Y)),NA())</f>
        <v>1.0914660401404319E-2</v>
      </c>
    </row>
    <row r="3185" spans="2:17" x14ac:dyDescent="0.2">
      <c r="B3185" s="39" t="s">
        <v>42</v>
      </c>
      <c r="D3185" s="42">
        <f>_xll.qlCalendarAdvance(Calendar,$D3184,B3185,"f",FALSE)</f>
        <v>61850</v>
      </c>
      <c r="E3185" s="177">
        <f>_xll.qlInterestRateIndexValueDate(IndexON,D3185)</f>
        <v>61850</v>
      </c>
      <c r="F3185" s="193">
        <f>IFERROR(_xll.qlIndexFixing(IndexON,D3185,TRUE,_xll.ohTrigger(RecalcTrigger,TriggerON)),NA())</f>
        <v>1.070196529795453E-2</v>
      </c>
      <c r="H3185" s="42">
        <f>_xll.qlCalendarAdvance(Calendar,$H3184,B3185,"f",FALSE)</f>
        <v>61850</v>
      </c>
      <c r="I3185" s="177">
        <f>_xll.qlInterestRateIndexValueDate(Index1M,$H3185)</f>
        <v>61854</v>
      </c>
      <c r="J3185" s="182">
        <f>IFERROR(_xll.qlIndexFixing(Index1M,$H3185,TRUE,_xll.ohTrigger(RecalcTrigger,Trigger1M)),NA())</f>
        <v>1.0462713970510714E-2</v>
      </c>
      <c r="K3185" s="44">
        <f>IFERROR(_xll.qlIndexFixing(Index3M,H3185,TRUE,_xll.ohTrigger(RecalcTrigger,Trigger3M)),NA())</f>
        <v>1.0622058288176833E-2</v>
      </c>
      <c r="L3185" s="44">
        <f>IFERROR(_xll.qlIndexFixing(Index6M,$H3185,TRUE,_xll.ohTrigger(RecalcTrigger,Trigger6M)),NA())</f>
        <v>1.0837793286435976E-2</v>
      </c>
      <c r="M3185" s="183">
        <f>IFERROR(_xll.qlIndexFixing(Index1Y,$H3185,TRUE,_xll.ohTrigger(RecalcTrigger,Trigger1Y)),NA())</f>
        <v>1.1105128704901766E-2</v>
      </c>
      <c r="N3185" s="182">
        <f>IFERROR(_xll.qlIndexFixing(ONIndex1M,I3185,TRUE,_xll.ohTrigger(RecalcTrigger,Trigger1M)),NA())</f>
        <v>1.0450742336560737E-2</v>
      </c>
      <c r="O3185" s="44">
        <f>IFERROR(_xll.qlIndexFixing(ONIndex3M,I3185,TRUE,_xll.ohTrigger(RecalcTrigger,Trigger3M)),NA())</f>
        <v>1.0576932162669195E-2</v>
      </c>
      <c r="P3185" s="44">
        <f>IFERROR(_xll.qlIndexFixing(ONIndex6M,I3185,TRUE,_xll.ohTrigger(RecalcTrigger,Trigger6M)),NA())</f>
        <v>1.0787739690103493E-2</v>
      </c>
      <c r="Q3185" s="183">
        <f>IFERROR(_xll.qlIndexFixing(ONIndex1Y,I3185,TRUE,_xll.ohTrigger(RecalcTrigger,Trigger1Y)),NA())</f>
        <v>1.0918972332456534E-2</v>
      </c>
    </row>
    <row r="3186" spans="2:17" x14ac:dyDescent="0.2">
      <c r="B3186" s="39" t="s">
        <v>42</v>
      </c>
      <c r="D3186" s="42">
        <f>_xll.qlCalendarAdvance(Calendar,$D3185,B3186,"f",FALSE)</f>
        <v>61857</v>
      </c>
      <c r="E3186" s="177">
        <f>_xll.qlInterestRateIndexValueDate(IndexON,D3186)</f>
        <v>61857</v>
      </c>
      <c r="F3186" s="193">
        <f>IFERROR(_xll.qlIndexFixing(IndexON,D3186,TRUE,_xll.ohTrigger(RecalcTrigger,TriggerON)),NA())</f>
        <v>1.0701965297874594E-2</v>
      </c>
      <c r="H3186" s="42">
        <f>_xll.qlCalendarAdvance(Calendar,$H3185,B3186,"f",FALSE)</f>
        <v>61857</v>
      </c>
      <c r="I3186" s="177">
        <f>_xll.qlInterestRateIndexValueDate(Index1M,$H3186)</f>
        <v>61861</v>
      </c>
      <c r="J3186" s="182">
        <f>IFERROR(_xll.qlIndexFixing(Index1M,$H3186,TRUE,_xll.ohTrigger(RecalcTrigger,Trigger1M)),NA())</f>
        <v>1.0466701099331364E-2</v>
      </c>
      <c r="K3186" s="44">
        <f>IFERROR(_xll.qlIndexFixing(Index3M,H3186,TRUE,_xll.ohTrigger(RecalcTrigger,Trigger3M)),NA())</f>
        <v>1.0627016966023427E-2</v>
      </c>
      <c r="L3186" s="44">
        <f>IFERROR(_xll.qlIndexFixing(Index6M,$H3186,TRUE,_xll.ohTrigger(RecalcTrigger,Trigger6M)),NA())</f>
        <v>1.0839385358007509E-2</v>
      </c>
      <c r="M3186" s="183">
        <f>IFERROR(_xll.qlIndexFixing(Index1Y,$H3186,TRUE,_xll.ohTrigger(RecalcTrigger,Trigger1Y)),NA())</f>
        <v>1.1109911556006522E-2</v>
      </c>
      <c r="N3186" s="182">
        <f>IFERROR(_xll.qlIndexFixing(ONIndex1M,I3186,TRUE,_xll.ohTrigger(RecalcTrigger,Trigger1M)),NA())</f>
        <v>1.0454741072143392E-2</v>
      </c>
      <c r="O3186" s="44">
        <f>IFERROR(_xll.qlIndexFixing(ONIndex3M,I3186,TRUE,_xll.ohTrigger(RecalcTrigger,Trigger3M)),NA())</f>
        <v>1.0581942377632103E-2</v>
      </c>
      <c r="P3186" s="44">
        <f>IFERROR(_xll.qlIndexFixing(ONIndex6M,I3186,TRUE,_xll.ohTrigger(RecalcTrigger,Trigger6M)),NA())</f>
        <v>1.0789336768173285E-2</v>
      </c>
      <c r="Q3186" s="183">
        <f>IFERROR(_xll.qlIndexFixing(ONIndex1Y,I3186,TRUE,_xll.ohTrigger(RecalcTrigger,Trigger1Y)),NA())</f>
        <v>1.092399283311174E-2</v>
      </c>
    </row>
    <row r="3187" spans="2:17" x14ac:dyDescent="0.2">
      <c r="B3187" s="39" t="s">
        <v>42</v>
      </c>
      <c r="D3187" s="42">
        <f>_xll.qlCalendarAdvance(Calendar,$D3186,B3187,"f",FALSE)</f>
        <v>61864</v>
      </c>
      <c r="E3187" s="177">
        <f>_xll.qlInterestRateIndexValueDate(IndexON,D3187)</f>
        <v>61864</v>
      </c>
      <c r="F3187" s="193">
        <f>IFERROR(_xll.qlIndexFixing(IndexON,D3187,TRUE,_xll.ohTrigger(RecalcTrigger,TriggerON)),NA())</f>
        <v>1.070196529795453E-2</v>
      </c>
      <c r="H3187" s="42">
        <f>_xll.qlCalendarAdvance(Calendar,$H3186,B3187,"f",FALSE)</f>
        <v>61864</v>
      </c>
      <c r="I3187" s="177">
        <f>_xll.qlInterestRateIndexValueDate(Index1M,$H3187)</f>
        <v>61868</v>
      </c>
      <c r="J3187" s="182">
        <f>IFERROR(_xll.qlIndexFixing(Index1M,$H3187,TRUE,_xll.ohTrigger(RecalcTrigger,Trigger1M)),NA())</f>
        <v>1.0470680083500612E-2</v>
      </c>
      <c r="K3187" s="44">
        <f>IFERROR(_xll.qlIndexFixing(Index3M,H3187,TRUE,_xll.ohTrigger(RecalcTrigger,Trigger3M)),NA())</f>
        <v>1.0631965132676368E-2</v>
      </c>
      <c r="L3187" s="44">
        <f>IFERROR(_xll.qlIndexFixing(Index6M,$H3187,TRUE,_xll.ohTrigger(RecalcTrigger,Trigger6M)),NA())</f>
        <v>1.0840976325961411E-2</v>
      </c>
      <c r="M3187" s="183">
        <f>IFERROR(_xll.qlIndexFixing(Index1Y,$H3187,TRUE,_xll.ohTrigger(RecalcTrigger,Trigger1Y)),NA())</f>
        <v>1.1114682767196384E-2</v>
      </c>
      <c r="N3187" s="182">
        <f>IFERROR(_xll.qlIndexFixing(ONIndex1M,I3187,TRUE,_xll.ohTrigger(RecalcTrigger,Trigger1M)),NA())</f>
        <v>1.0458731703568702E-2</v>
      </c>
      <c r="O3187" s="44">
        <f>IFERROR(_xll.qlIndexFixing(ONIndex3M,I3187,TRUE,_xll.ohTrigger(RecalcTrigger,Trigger3M)),NA())</f>
        <v>1.0586942252386322E-2</v>
      </c>
      <c r="P3187" s="44">
        <f>IFERROR(_xll.qlIndexFixing(ONIndex6M,I3187,TRUE,_xll.ohTrigger(RecalcTrigger,Trigger6M)),NA())</f>
        <v>1.0790932816266974E-2</v>
      </c>
      <c r="Q3187" s="183">
        <f>IFERROR(_xll.qlIndexFixing(ONIndex1Y,I3187,TRUE,_xll.ohTrigger(RecalcTrigger,Trigger1Y)),NA())</f>
        <v>1.0929002448554215E-2</v>
      </c>
    </row>
    <row r="3188" spans="2:17" x14ac:dyDescent="0.2">
      <c r="B3188" s="39" t="s">
        <v>42</v>
      </c>
      <c r="D3188" s="42">
        <f>_xll.qlCalendarAdvance(Calendar,$D3187,B3188,"f",FALSE)</f>
        <v>61871</v>
      </c>
      <c r="E3188" s="177">
        <f>_xll.qlInterestRateIndexValueDate(IndexON,D3188)</f>
        <v>61871</v>
      </c>
      <c r="F3188" s="193">
        <f>IFERROR(_xll.qlIndexFixing(IndexON,D3188,TRUE,_xll.ohTrigger(RecalcTrigger,TriggerON)),NA())</f>
        <v>1.0701965298034466E-2</v>
      </c>
      <c r="H3188" s="42">
        <f>_xll.qlCalendarAdvance(Calendar,$H3187,B3188,"f",FALSE)</f>
        <v>61871</v>
      </c>
      <c r="I3188" s="177">
        <f>_xll.qlInterestRateIndexValueDate(Index1M,$H3188)</f>
        <v>61875</v>
      </c>
      <c r="J3188" s="182">
        <f>IFERROR(_xll.qlIndexFixing(Index1M,$H3188,TRUE,_xll.ohTrigger(RecalcTrigger,Trigger1M)),NA())</f>
        <v>1.0474650904246374E-2</v>
      </c>
      <c r="K3188" s="44">
        <f>IFERROR(_xll.qlIndexFixing(Index3M,H3188,TRUE,_xll.ohTrigger(RecalcTrigger,Trigger3M)),NA())</f>
        <v>1.0636902764101834E-2</v>
      </c>
      <c r="L3188" s="44">
        <f>IFERROR(_xll.qlIndexFixing(Index6M,$H3188,TRUE,_xll.ohTrigger(RecalcTrigger,Trigger6M)),NA())</f>
        <v>1.0842566184885053E-2</v>
      </c>
      <c r="M3188" s="183">
        <f>IFERROR(_xll.qlIndexFixing(Index1Y,$H3188,TRUE,_xll.ohTrigger(RecalcTrigger,Trigger1Y)),NA())</f>
        <v>1.1119442312827205E-2</v>
      </c>
      <c r="N3188" s="182">
        <f>IFERROR(_xll.qlIndexFixing(ONIndex1M,I3188,TRUE,_xll.ohTrigger(RecalcTrigger,Trigger1M)),NA())</f>
        <v>1.0462714212211566E-2</v>
      </c>
      <c r="O3188" s="44">
        <f>IFERROR(_xll.qlIndexFixing(ONIndex3M,I3188,TRUE,_xll.ohTrigger(RecalcTrigger,Trigger3M)),NA())</f>
        <v>1.0591931762471418E-2</v>
      </c>
      <c r="P3188" s="44">
        <f>IFERROR(_xll.qlIndexFixing(ONIndex6M,I3188,TRUE,_xll.ohTrigger(RecalcTrigger,Trigger6M)),NA())</f>
        <v>1.0792527829028842E-2</v>
      </c>
      <c r="Q3188" s="183">
        <f>IFERROR(_xll.qlIndexFixing(ONIndex1Y,I3188,TRUE,_xll.ohTrigger(RecalcTrigger,Trigger1Y)),NA())</f>
        <v>1.0934001153364292E-2</v>
      </c>
    </row>
    <row r="3189" spans="2:17" x14ac:dyDescent="0.2">
      <c r="B3189" s="39" t="s">
        <v>42</v>
      </c>
      <c r="D3189" s="42">
        <f>_xll.qlCalendarAdvance(Calendar,$D3188,B3189,"f",FALSE)</f>
        <v>61878</v>
      </c>
      <c r="E3189" s="177">
        <f>_xll.qlInterestRateIndexValueDate(IndexON,D3189)</f>
        <v>61878</v>
      </c>
      <c r="F3189" s="193">
        <f>IFERROR(_xll.qlIndexFixing(IndexON,D3189,TRUE,_xll.ohTrigger(RecalcTrigger,TriggerON)),NA())</f>
        <v>1.070196529795453E-2</v>
      </c>
      <c r="H3189" s="42">
        <f>_xll.qlCalendarAdvance(Calendar,$H3188,B3189,"f",FALSE)</f>
        <v>61878</v>
      </c>
      <c r="I3189" s="177">
        <f>_xll.qlInterestRateIndexValueDate(Index1M,$H3189)</f>
        <v>61882</v>
      </c>
      <c r="J3189" s="182">
        <f>IFERROR(_xll.qlIndexFixing(Index1M,$H3189,TRUE,_xll.ohTrigger(RecalcTrigger,Trigger1M)),NA())</f>
        <v>1.0478178747994171E-2</v>
      </c>
      <c r="K3189" s="44">
        <f>IFERROR(_xll.qlIndexFixing(Index3M,H3189,TRUE,_xll.ohTrigger(RecalcTrigger,Trigger3M)),NA())</f>
        <v>1.0641829836259928E-2</v>
      </c>
      <c r="L3189" s="44">
        <f>IFERROR(_xll.qlIndexFixing(Index6M,$H3189,TRUE,_xll.ohTrigger(RecalcTrigger,Trigger6M)),NA())</f>
        <v>1.0843878813038969E-2</v>
      </c>
      <c r="M3189" s="183">
        <f>IFERROR(_xll.qlIndexFixing(Index1Y,$H3189,TRUE,_xll.ohTrigger(RecalcTrigger,Trigger1Y)),NA())</f>
        <v>1.1124190167255502E-2</v>
      </c>
      <c r="N3189" s="182">
        <f>IFERROR(_xll.qlIndexFixing(ONIndex1M,I3189,TRUE,_xll.ohTrigger(RecalcTrigger,Trigger1M)),NA())</f>
        <v>1.0466688579287009E-2</v>
      </c>
      <c r="O3189" s="44">
        <f>IFERROR(_xll.qlIndexFixing(ONIndex3M,I3189,TRUE,_xll.ohTrigger(RecalcTrigger,Trigger3M)),NA())</f>
        <v>1.059691088438619E-2</v>
      </c>
      <c r="P3189" s="44">
        <f>IFERROR(_xll.qlIndexFixing(ONIndex6M,I3189,TRUE,_xll.ohTrigger(RecalcTrigger,Trigger6M)),NA())</f>
        <v>1.0794121800783429E-2</v>
      </c>
      <c r="Q3189" s="183">
        <f>IFERROR(_xll.qlIndexFixing(ONIndex1Y,I3189,TRUE,_xll.ohTrigger(RecalcTrigger,Trigger1Y)),NA())</f>
        <v>1.0938988922521986E-2</v>
      </c>
    </row>
    <row r="3190" spans="2:17" x14ac:dyDescent="0.2">
      <c r="B3190" s="39" t="s">
        <v>42</v>
      </c>
      <c r="D3190" s="42">
        <f>_xll.qlCalendarAdvance(Calendar,$D3189,B3190,"f",FALSE)</f>
        <v>61885</v>
      </c>
      <c r="E3190" s="177">
        <f>_xll.qlInterestRateIndexValueDate(IndexON,D3190)</f>
        <v>61885</v>
      </c>
      <c r="F3190" s="193">
        <f>IFERROR(_xll.qlIndexFixing(IndexON,D3190,TRUE,_xll.ohTrigger(RecalcTrigger,TriggerON)),NA())</f>
        <v>1.070196529795453E-2</v>
      </c>
      <c r="H3190" s="42">
        <f>_xll.qlCalendarAdvance(Calendar,$H3189,B3190,"f",FALSE)</f>
        <v>61885</v>
      </c>
      <c r="I3190" s="177">
        <f>_xll.qlInterestRateIndexValueDate(Index1M,$H3190)</f>
        <v>61889</v>
      </c>
      <c r="J3190" s="182">
        <f>IFERROR(_xll.qlIndexFixing(Index1M,$H3190,TRUE,_xll.ohTrigger(RecalcTrigger,Trigger1M)),NA())</f>
        <v>1.0482133657841786E-2</v>
      </c>
      <c r="K3190" s="44">
        <f>IFERROR(_xll.qlIndexFixing(Index3M,H3190,TRUE,_xll.ohTrigger(RecalcTrigger,Trigger3M)),NA())</f>
        <v>1.0646746325115091E-2</v>
      </c>
      <c r="L3190" s="44">
        <f>IFERROR(_xll.qlIndexFixing(Index6M,$H3190,TRUE,_xll.ohTrigger(RecalcTrigger,Trigger6M)),NA())</f>
        <v>1.084546647181369E-2</v>
      </c>
      <c r="M3190" s="183">
        <f>IFERROR(_xll.qlIndexFixing(Index1Y,$H3190,TRUE,_xll.ohTrigger(RecalcTrigger,Trigger1Y)),NA())</f>
        <v>1.1128926304836469E-2</v>
      </c>
      <c r="N3190" s="182">
        <f>IFERROR(_xll.qlIndexFixing(ONIndex1M,I3190,TRUE,_xll.ohTrigger(RecalcTrigger,Trigger1M)),NA())</f>
        <v>1.0470654786169931E-2</v>
      </c>
      <c r="O3190" s="44">
        <f>IFERROR(_xll.qlIndexFixing(ONIndex3M,I3190,TRUE,_xll.ohTrigger(RecalcTrigger,Trigger3M)),NA())</f>
        <v>1.0601879594069885E-2</v>
      </c>
      <c r="P3190" s="44">
        <f>IFERROR(_xll.qlIndexFixing(ONIndex6M,I3190,TRUE,_xll.ohTrigger(RecalcTrigger,Trigger6M)),NA())</f>
        <v>1.0795714726654637E-2</v>
      </c>
      <c r="Q3190" s="183">
        <f>IFERROR(_xll.qlIndexFixing(ONIndex1Y,I3190,TRUE,_xll.ohTrigger(RecalcTrigger,Trigger1Y)),NA())</f>
        <v>1.0943965730847438E-2</v>
      </c>
    </row>
    <row r="3191" spans="2:17" x14ac:dyDescent="0.2">
      <c r="B3191" s="39" t="s">
        <v>42</v>
      </c>
      <c r="D3191" s="42">
        <f>_xll.qlCalendarAdvance(Calendar,$D3190,B3191,"f",FALSE)</f>
        <v>61892</v>
      </c>
      <c r="E3191" s="177">
        <f>_xll.qlInterestRateIndexValueDate(IndexON,D3191)</f>
        <v>61892</v>
      </c>
      <c r="F3191" s="193">
        <f>IFERROR(_xll.qlIndexFixing(IndexON,D3191,TRUE,_xll.ohTrigger(RecalcTrigger,TriggerON)),NA())</f>
        <v>1.070196529795453E-2</v>
      </c>
      <c r="H3191" s="42">
        <f>_xll.qlCalendarAdvance(Calendar,$H3190,B3191,"f",FALSE)</f>
        <v>61892</v>
      </c>
      <c r="I3191" s="177">
        <f>_xll.qlInterestRateIndexValueDate(Index1M,$H3191)</f>
        <v>61896</v>
      </c>
      <c r="J3191" s="182">
        <f>IFERROR(_xll.qlIndexFixing(Index1M,$H3191,TRUE,_xll.ohTrigger(RecalcTrigger,Trigger1M)),NA())</f>
        <v>1.0486080349457971E-2</v>
      </c>
      <c r="K3191" s="44">
        <f>IFERROR(_xll.qlIndexFixing(Index3M,H3191,TRUE,_xll.ohTrigger(RecalcTrigger,Trigger3M)),NA())</f>
        <v>1.0651652206632639E-2</v>
      </c>
      <c r="L3191" s="44">
        <f>IFERROR(_xll.qlIndexFixing(Index6M,$H3191,TRUE,_xll.ohTrigger(RecalcTrigger,Trigger6M)),NA())</f>
        <v>1.0847053005723403E-2</v>
      </c>
      <c r="M3191" s="183">
        <f>IFERROR(_xll.qlIndexFixing(Index1Y,$H3191,TRUE,_xll.ohTrigger(RecalcTrigger,Trigger1Y)),NA())</f>
        <v>1.1133650699926185E-2</v>
      </c>
      <c r="N3191" s="182">
        <f>IFERROR(_xll.qlIndexFixing(ONIndex1M,I3191,TRUE,_xll.ohTrigger(RecalcTrigger,Trigger1M)),NA())</f>
        <v>1.0474612813755613E-2</v>
      </c>
      <c r="O3191" s="44">
        <f>IFERROR(_xll.qlIndexFixing(ONIndex3M,I3191,TRUE,_xll.ohTrigger(RecalcTrigger,Trigger3M)),NA())</f>
        <v>1.0606837867381813E-2</v>
      </c>
      <c r="P3191" s="44">
        <f>IFERROR(_xll.qlIndexFixing(ONIndex6M,I3191,TRUE,_xll.ohTrigger(RecalcTrigger,Trigger6M)),NA())</f>
        <v>1.0797306600807133E-2</v>
      </c>
      <c r="Q3191" s="183">
        <f>IFERROR(_xll.qlIndexFixing(ONIndex1Y,I3191,TRUE,_xll.ohTrigger(RecalcTrigger,Trigger1Y)),NA())</f>
        <v>1.0948931552920982E-2</v>
      </c>
    </row>
    <row r="3192" spans="2:17" x14ac:dyDescent="0.2">
      <c r="B3192" s="39" t="s">
        <v>42</v>
      </c>
      <c r="D3192" s="42">
        <f>_xll.qlCalendarAdvance(Calendar,$D3191,B3192,"f",FALSE)</f>
        <v>61899</v>
      </c>
      <c r="E3192" s="177">
        <f>_xll.qlInterestRateIndexValueDate(IndexON,D3192)</f>
        <v>61899</v>
      </c>
      <c r="F3192" s="193">
        <f>IFERROR(_xll.qlIndexFixing(IndexON,D3192,TRUE,_xll.ohTrigger(RecalcTrigger,TriggerON)),NA())</f>
        <v>1.0701965298034466E-2</v>
      </c>
      <c r="H3192" s="42">
        <f>_xll.qlCalendarAdvance(Calendar,$H3191,B3192,"f",FALSE)</f>
        <v>61899</v>
      </c>
      <c r="I3192" s="177">
        <f>_xll.qlInterestRateIndexValueDate(Index1M,$H3192)</f>
        <v>61903</v>
      </c>
      <c r="J3192" s="182">
        <f>IFERROR(_xll.qlIndexFixing(Index1M,$H3192,TRUE,_xll.ohTrigger(RecalcTrigger,Trigger1M)),NA())</f>
        <v>1.0490018804063084E-2</v>
      </c>
      <c r="K3192" s="44">
        <f>IFERROR(_xll.qlIndexFixing(Index3M,H3192,TRUE,_xll.ohTrigger(RecalcTrigger,Trigger3M)),NA())</f>
        <v>1.0656547456773536E-2</v>
      </c>
      <c r="L3192" s="44">
        <f>IFERROR(_xll.qlIndexFixing(Index6M,$H3192,TRUE,_xll.ohTrigger(RecalcTrigger,Trigger6M)),NA())</f>
        <v>1.0848638409353857E-2</v>
      </c>
      <c r="M3192" s="183">
        <f>IFERROR(_xll.qlIndexFixing(Index1Y,$H3192,TRUE,_xll.ohTrigger(RecalcTrigger,Trigger1Y)),NA())</f>
        <v>1.1138363326880063E-2</v>
      </c>
      <c r="N3192" s="182">
        <f>IFERROR(_xll.qlIndexFixing(ONIndex1M,I3192,TRUE,_xll.ohTrigger(RecalcTrigger,Trigger1M)),NA())</f>
        <v>1.0478562643658762E-2</v>
      </c>
      <c r="O3192" s="44">
        <f>IFERROR(_xll.qlIndexFixing(ONIndex3M,I3192,TRUE,_xll.ohTrigger(RecalcTrigger,Trigger3M)),NA())</f>
        <v>1.0611785680660901E-2</v>
      </c>
      <c r="P3192" s="44">
        <f>IFERROR(_xll.qlIndexFixing(ONIndex6M,I3192,TRUE,_xll.ohTrigger(RecalcTrigger,Trigger6M)),NA())</f>
        <v>1.0798897418045073E-2</v>
      </c>
      <c r="Q3192" s="183">
        <f>IFERROR(_xll.qlIndexFixing(ONIndex1Y,I3192,TRUE,_xll.ohTrigger(RecalcTrigger,Trigger1Y)),NA())</f>
        <v>1.0953886363722631E-2</v>
      </c>
    </row>
    <row r="3193" spans="2:17" x14ac:dyDescent="0.2">
      <c r="B3193" s="39" t="s">
        <v>42</v>
      </c>
      <c r="D3193" s="42">
        <f>_xll.qlCalendarAdvance(Calendar,$D3192,B3193,"f",FALSE)</f>
        <v>61906</v>
      </c>
      <c r="E3193" s="177">
        <f>_xll.qlInterestRateIndexValueDate(IndexON,D3193)</f>
        <v>61906</v>
      </c>
      <c r="F3193" s="193">
        <f>IFERROR(_xll.qlIndexFixing(IndexON,D3193,TRUE,_xll.ohTrigger(RecalcTrigger,TriggerON)),NA())</f>
        <v>1.070196529795453E-2</v>
      </c>
      <c r="H3193" s="42">
        <f>_xll.qlCalendarAdvance(Calendar,$H3192,B3193,"f",FALSE)</f>
        <v>61906</v>
      </c>
      <c r="I3193" s="177">
        <f>_xll.qlInterestRateIndexValueDate(Index1M,$H3193)</f>
        <v>61910</v>
      </c>
      <c r="J3193" s="182">
        <f>IFERROR(_xll.qlIndexFixing(Index1M,$H3193,TRUE,_xll.ohTrigger(RecalcTrigger,Trigger1M)),NA())</f>
        <v>1.0494381899251967E-2</v>
      </c>
      <c r="K3193" s="44">
        <f>IFERROR(_xll.qlIndexFixing(Index3M,H3193,TRUE,_xll.ohTrigger(RecalcTrigger,Trigger3M)),NA())</f>
        <v>1.0661432051500493E-2</v>
      </c>
      <c r="L3193" s="44">
        <f>IFERROR(_xll.qlIndexFixing(Index6M,$H3193,TRUE,_xll.ohTrigger(RecalcTrigger,Trigger6M)),NA())</f>
        <v>1.0850774633700863E-2</v>
      </c>
      <c r="M3193" s="183">
        <f>IFERROR(_xll.qlIndexFixing(Index1Y,$H3193,TRUE,_xll.ohTrigger(RecalcTrigger,Trigger1Y)),NA())</f>
        <v>1.1143064160053742E-2</v>
      </c>
      <c r="N3193" s="182">
        <f>IFERROR(_xll.qlIndexFixing(ONIndex1M,I3193,TRUE,_xll.ohTrigger(RecalcTrigger,Trigger1M)),NA())</f>
        <v>1.0482504257014469E-2</v>
      </c>
      <c r="O3193" s="44">
        <f>IFERROR(_xll.qlIndexFixing(ONIndex3M,I3193,TRUE,_xll.ohTrigger(RecalcTrigger,Trigger3M)),NA())</f>
        <v>1.0616723009846396E-2</v>
      </c>
      <c r="P3193" s="44">
        <f>IFERROR(_xll.qlIndexFixing(ONIndex6M,I3193,TRUE,_xll.ohTrigger(RecalcTrigger,Trigger6M)),NA())</f>
        <v>1.0800487172932804E-2</v>
      </c>
      <c r="Q3193" s="183">
        <f>IFERROR(_xll.qlIndexFixing(ONIndex1Y,I3193,TRUE,_xll.ohTrigger(RecalcTrigger,Trigger1Y)),NA())</f>
        <v>1.0958830138072528E-2</v>
      </c>
    </row>
    <row r="3194" spans="2:17" x14ac:dyDescent="0.2">
      <c r="B3194" s="39" t="s">
        <v>42</v>
      </c>
      <c r="D3194" s="42">
        <f>_xll.qlCalendarAdvance(Calendar,$D3193,B3194,"f",FALSE)</f>
        <v>61913</v>
      </c>
      <c r="E3194" s="177">
        <f>_xll.qlInterestRateIndexValueDate(IndexON,D3194)</f>
        <v>61913</v>
      </c>
      <c r="F3194" s="193">
        <f>IFERROR(_xll.qlIndexFixing(IndexON,D3194,TRUE,_xll.ohTrigger(RecalcTrigger,TriggerON)),NA())</f>
        <v>1.0701965297874594E-2</v>
      </c>
      <c r="H3194" s="42">
        <f>_xll.qlCalendarAdvance(Calendar,$H3193,B3194,"f",FALSE)</f>
        <v>61913</v>
      </c>
      <c r="I3194" s="177">
        <f>_xll.qlInterestRateIndexValueDate(Index1M,$H3194)</f>
        <v>61917</v>
      </c>
      <c r="J3194" s="182">
        <f>IFERROR(_xll.qlIndexFixing(Index1M,$H3194,TRUE,_xll.ohTrigger(RecalcTrigger,Trigger1M)),NA())</f>
        <v>1.0498303345039414E-2</v>
      </c>
      <c r="K3194" s="44">
        <f>IFERROR(_xll.qlIndexFixing(Index3M,H3194,TRUE,_xll.ohTrigger(RecalcTrigger,Trigger3M)),NA())</f>
        <v>1.0666305966779688E-2</v>
      </c>
      <c r="L3194" s="44">
        <f>IFERROR(_xll.qlIndexFixing(Index6M,$H3194,TRUE,_xll.ohTrigger(RecalcTrigger,Trigger6M)),NA())</f>
        <v>1.0852081745478007E-2</v>
      </c>
      <c r="M3194" s="183">
        <f>IFERROR(_xll.qlIndexFixing(Index1Y,$H3194,TRUE,_xll.ohTrigger(RecalcTrigger,Trigger1Y)),NA())</f>
        <v>1.1147753173802641E-2</v>
      </c>
      <c r="N3194" s="182">
        <f>IFERROR(_xll.qlIndexFixing(ONIndex1M,I3194,TRUE,_xll.ohTrigger(RecalcTrigger,Trigger1M)),NA())</f>
        <v>1.0486437635117696E-2</v>
      </c>
      <c r="O3194" s="44">
        <f>IFERROR(_xll.qlIndexFixing(ONIndex3M,I3194,TRUE,_xll.ohTrigger(RecalcTrigger,Trigger3M)),NA())</f>
        <v>1.0621649831037416E-2</v>
      </c>
      <c r="P3194" s="44">
        <f>IFERROR(_xll.qlIndexFixing(ONIndex6M,I3194,TRUE,_xll.ohTrigger(RecalcTrigger,Trigger6M)),NA())</f>
        <v>1.0802075860274485E-2</v>
      </c>
      <c r="Q3194" s="183">
        <f>IFERROR(_xll.qlIndexFixing(ONIndex1Y,I3194,TRUE,_xll.ohTrigger(RecalcTrigger,Trigger1Y)),NA())</f>
        <v>1.0963762850790815E-2</v>
      </c>
    </row>
    <row r="3195" spans="2:17" x14ac:dyDescent="0.2">
      <c r="B3195" s="39" t="s">
        <v>42</v>
      </c>
      <c r="D3195" s="42">
        <f>_xll.qlCalendarAdvance(Calendar,$D3194,B3195,"f",FALSE)</f>
        <v>61920</v>
      </c>
      <c r="E3195" s="177">
        <f>_xll.qlInterestRateIndexValueDate(IndexON,D3195)</f>
        <v>61920</v>
      </c>
      <c r="F3195" s="193">
        <f>IFERROR(_xll.qlIndexFixing(IndexON,D3195,TRUE,_xll.ohTrigger(RecalcTrigger,TriggerON)),NA())</f>
        <v>1.070196529795453E-2</v>
      </c>
      <c r="H3195" s="42">
        <f>_xll.qlCalendarAdvance(Calendar,$H3194,B3195,"f",FALSE)</f>
        <v>61920</v>
      </c>
      <c r="I3195" s="177">
        <f>_xll.qlInterestRateIndexValueDate(Index1M,$H3195)</f>
        <v>61924</v>
      </c>
      <c r="J3195" s="182">
        <f>IFERROR(_xll.qlIndexFixing(Index1M,$H3195,TRUE,_xll.ohTrigger(RecalcTrigger,Trigger1M)),NA())</f>
        <v>1.0502216495931766E-2</v>
      </c>
      <c r="K3195" s="44">
        <f>IFERROR(_xll.qlIndexFixing(Index3M,H3195,TRUE,_xll.ohTrigger(RecalcTrigger,Trigger3M)),NA())</f>
        <v>1.0671169178570352E-2</v>
      </c>
      <c r="L3195" s="44">
        <f>IFERROR(_xll.qlIndexFixing(Index6M,$H3195,TRUE,_xll.ohTrigger(RecalcTrigger,Trigger6M)),NA())</f>
        <v>1.0853663689541578E-2</v>
      </c>
      <c r="M3195" s="183">
        <f>IFERROR(_xll.qlIndexFixing(Index1Y,$H3195,TRUE,_xll.ohTrigger(RecalcTrigger,Trigger1Y)),NA())</f>
        <v>1.1152430342482613E-2</v>
      </c>
      <c r="N3195" s="182">
        <f>IFERROR(_xll.qlIndexFixing(ONIndex1M,I3195,TRUE,_xll.ohTrigger(RecalcTrigger,Trigger1M)),NA())</f>
        <v>1.0490362759023597E-2</v>
      </c>
      <c r="O3195" s="44">
        <f>IFERROR(_xll.qlIndexFixing(ONIndex3M,I3195,TRUE,_xll.ohTrigger(RecalcTrigger,Trigger3M)),NA())</f>
        <v>1.0626566120253145E-2</v>
      </c>
      <c r="P3195" s="44">
        <f>IFERROR(_xll.qlIndexFixing(ONIndex6M,I3195,TRUE,_xll.ohTrigger(RecalcTrigger,Trigger6M)),NA())</f>
        <v>1.080366347447459E-2</v>
      </c>
      <c r="Q3195" s="183">
        <f>IFERROR(_xll.qlIndexFixing(ONIndex1Y,I3195,TRUE,_xll.ohTrigger(RecalcTrigger,Trigger1Y)),NA())</f>
        <v>1.096868447653776E-2</v>
      </c>
    </row>
    <row r="3196" spans="2:17" x14ac:dyDescent="0.2">
      <c r="B3196" s="39" t="s">
        <v>42</v>
      </c>
      <c r="D3196" s="42">
        <f>_xll.qlCalendarAdvance(Calendar,$D3195,B3196,"f",FALSE)</f>
        <v>61927</v>
      </c>
      <c r="E3196" s="177">
        <f>_xll.qlInterestRateIndexValueDate(IndexON,D3196)</f>
        <v>61927</v>
      </c>
      <c r="F3196" s="193">
        <f>IFERROR(_xll.qlIndexFixing(IndexON,D3196,TRUE,_xll.ohTrigger(RecalcTrigger,TriggerON)),NA())</f>
        <v>1.070196529795453E-2</v>
      </c>
      <c r="H3196" s="42">
        <f>_xll.qlCalendarAdvance(Calendar,$H3195,B3196,"f",FALSE)</f>
        <v>61927</v>
      </c>
      <c r="I3196" s="177">
        <f>_xll.qlInterestRateIndexValueDate(Index1M,$H3196)</f>
        <v>61931</v>
      </c>
      <c r="J3196" s="182">
        <f>IFERROR(_xll.qlIndexFixing(Index1M,$H3196,TRUE,_xll.ohTrigger(RecalcTrigger,Trigger1M)),NA())</f>
        <v>1.0506121333154367E-2</v>
      </c>
      <c r="K3196" s="44">
        <f>IFERROR(_xll.qlIndexFixing(Index3M,H3196,TRUE,_xll.ohTrigger(RecalcTrigger,Trigger3M)),NA())</f>
        <v>1.0676021662837799E-2</v>
      </c>
      <c r="L3196" s="44">
        <f>IFERROR(_xll.qlIndexFixing(Index6M,$H3196,TRUE,_xll.ohTrigger(RecalcTrigger,Trigger6M)),NA())</f>
        <v>1.0855244481247809E-2</v>
      </c>
      <c r="M3196" s="183">
        <f>IFERROR(_xll.qlIndexFixing(Index1Y,$H3196,TRUE,_xll.ohTrigger(RecalcTrigger,Trigger1Y)),NA())</f>
        <v>1.1157095640448859E-2</v>
      </c>
      <c r="N3196" s="182">
        <f>IFERROR(_xll.qlIndexFixing(ONIndex1M,I3196,TRUE,_xll.ohTrigger(RecalcTrigger,Trigger1M)),NA())</f>
        <v>1.0494279610187007E-2</v>
      </c>
      <c r="O3196" s="44">
        <f>IFERROR(_xll.qlIndexFixing(ONIndex3M,I3196,TRUE,_xll.ohTrigger(RecalcTrigger,Trigger3M)),NA())</f>
        <v>1.06314718535927E-2</v>
      </c>
      <c r="P3196" s="44">
        <f>IFERROR(_xll.qlIndexFixing(ONIndex6M,I3196,TRUE,_xll.ohTrigger(RecalcTrigger,Trigger6M)),NA())</f>
        <v>1.0805250010177403E-2</v>
      </c>
      <c r="Q3196" s="183">
        <f>IFERROR(_xll.qlIndexFixing(ONIndex1Y,I3196,TRUE,_xll.ohTrigger(RecalcTrigger,Trigger1Y)),NA())</f>
        <v>1.0973594990133506E-2</v>
      </c>
    </row>
    <row r="3197" spans="2:17" x14ac:dyDescent="0.2">
      <c r="B3197" s="39" t="s">
        <v>42</v>
      </c>
      <c r="D3197" s="42">
        <f>_xll.qlCalendarAdvance(Calendar,$D3196,B3197,"f",FALSE)</f>
        <v>61934</v>
      </c>
      <c r="E3197" s="177">
        <f>_xll.qlInterestRateIndexValueDate(IndexON,D3197)</f>
        <v>61934</v>
      </c>
      <c r="F3197" s="193">
        <f>IFERROR(_xll.qlIndexFixing(IndexON,D3197,TRUE,_xll.ohTrigger(RecalcTrigger,TriggerON)),NA())</f>
        <v>1.070196529795453E-2</v>
      </c>
      <c r="H3197" s="42">
        <f>_xll.qlCalendarAdvance(Calendar,$H3196,B3197,"f",FALSE)</f>
        <v>61934</v>
      </c>
      <c r="I3197" s="177">
        <f>_xll.qlInterestRateIndexValueDate(Index1M,$H3197)</f>
        <v>61938</v>
      </c>
      <c r="J3197" s="182">
        <f>IFERROR(_xll.qlIndexFixing(Index1M,$H3197,TRUE,_xll.ohTrigger(RecalcTrigger,Trigger1M)),NA())</f>
        <v>1.0510017837917085E-2</v>
      </c>
      <c r="K3197" s="44">
        <f>IFERROR(_xll.qlIndexFixing(Index3M,H3197,TRUE,_xll.ohTrigger(RecalcTrigger,Trigger3M)),NA())</f>
        <v>1.0680863395545604E-2</v>
      </c>
      <c r="L3197" s="44">
        <f>IFERROR(_xll.qlIndexFixing(Index6M,$H3197,TRUE,_xll.ohTrigger(RecalcTrigger,Trigger6M)),NA())</f>
        <v>1.0856824115182769E-2</v>
      </c>
      <c r="M3197" s="183">
        <f>IFERROR(_xll.qlIndexFixing(Index1Y,$H3197,TRUE,_xll.ohTrigger(RecalcTrigger,Trigger1Y)),NA())</f>
        <v>1.1161749042056577E-2</v>
      </c>
      <c r="N3197" s="182">
        <f>IFERROR(_xll.qlIndexFixing(ONIndex1M,I3197,TRUE,_xll.ohTrigger(RecalcTrigger,Trigger1M)),NA())</f>
        <v>1.0498188169663081E-2</v>
      </c>
      <c r="O3197" s="44">
        <f>IFERROR(_xll.qlIndexFixing(ONIndex3M,I3197,TRUE,_xll.ohTrigger(RecalcTrigger,Trigger3M)),NA())</f>
        <v>1.0636367007235137E-2</v>
      </c>
      <c r="P3197" s="44">
        <f>IFERROR(_xll.qlIndexFixing(ONIndex6M,I3197,TRUE,_xll.ohTrigger(RecalcTrigger,Trigger6M)),NA())</f>
        <v>1.0806835462027209E-2</v>
      </c>
      <c r="Q3197" s="183">
        <f>IFERROR(_xll.qlIndexFixing(ONIndex1Y,I3197,TRUE,_xll.ohTrigger(RecalcTrigger,Trigger1Y)),NA())</f>
        <v>1.0978494366638003E-2</v>
      </c>
    </row>
    <row r="3198" spans="2:17" x14ac:dyDescent="0.2">
      <c r="B3198" s="39" t="s">
        <v>42</v>
      </c>
      <c r="D3198" s="42">
        <f>_xll.qlCalendarAdvance(Calendar,$D3197,B3198,"f",FALSE)</f>
        <v>61941</v>
      </c>
      <c r="E3198" s="177">
        <f>_xll.qlInterestRateIndexValueDate(IndexON,D3198)</f>
        <v>61941</v>
      </c>
      <c r="F3198" s="193">
        <f>IFERROR(_xll.qlIndexFixing(IndexON,D3198,TRUE,_xll.ohTrigger(RecalcTrigger,TriggerON)),NA())</f>
        <v>1.070196529795453E-2</v>
      </c>
      <c r="H3198" s="42">
        <f>_xll.qlCalendarAdvance(Calendar,$H3197,B3198,"f",FALSE)</f>
        <v>61941</v>
      </c>
      <c r="I3198" s="177">
        <f>_xll.qlInterestRateIndexValueDate(Index1M,$H3198)</f>
        <v>61945</v>
      </c>
      <c r="J3198" s="182">
        <f>IFERROR(_xll.qlIndexFixing(Index1M,$H3198,TRUE,_xll.ohTrigger(RecalcTrigger,Trigger1M)),NA())</f>
        <v>1.051390599144268E-2</v>
      </c>
      <c r="K3198" s="44">
        <f>IFERROR(_xll.qlIndexFixing(Index3M,H3198,TRUE,_xll.ohTrigger(RecalcTrigger,Trigger3M)),NA())</f>
        <v>1.0685694352653865E-2</v>
      </c>
      <c r="L3198" s="44">
        <f>IFERROR(_xll.qlIndexFixing(Index6M,$H3198,TRUE,_xll.ohTrigger(RecalcTrigger,Trigger6M)),NA())</f>
        <v>1.0858402585928619E-2</v>
      </c>
      <c r="M3198" s="183">
        <f>IFERROR(_xll.qlIndexFixing(Index1Y,$H3198,TRUE,_xll.ohTrigger(RecalcTrigger,Trigger1Y)),NA())</f>
        <v>1.116639052166162E-2</v>
      </c>
      <c r="N3198" s="182">
        <f>IFERROR(_xll.qlIndexFixing(ONIndex1M,I3198,TRUE,_xll.ohTrigger(RecalcTrigger,Trigger1M)),NA())</f>
        <v>1.050208841874678E-2</v>
      </c>
      <c r="O3198" s="44">
        <f>IFERROR(_xll.qlIndexFixing(ONIndex3M,I3198,TRUE,_xll.ohTrigger(RecalcTrigger,Trigger3M)),NA())</f>
        <v>1.0641251557039766E-2</v>
      </c>
      <c r="P3198" s="44">
        <f>IFERROR(_xll.qlIndexFixing(ONIndex6M,I3198,TRUE,_xll.ohTrigger(RecalcTrigger,Trigger6M)),NA())</f>
        <v>1.0808419824588356E-2</v>
      </c>
      <c r="Q3198" s="183">
        <f>IFERROR(_xll.qlIndexFixing(ONIndex1Y,I3198,TRUE,_xll.ohTrigger(RecalcTrigger,Trigger1Y)),NA())</f>
        <v>1.0983382580471712E-2</v>
      </c>
    </row>
    <row r="3199" spans="2:17" x14ac:dyDescent="0.2">
      <c r="B3199" s="39" t="s">
        <v>42</v>
      </c>
      <c r="D3199" s="42">
        <f>_xll.qlCalendarAdvance(Calendar,$D3198,B3199,"f",FALSE)</f>
        <v>61948</v>
      </c>
      <c r="E3199" s="177">
        <f>_xll.qlInterestRateIndexValueDate(IndexON,D3199)</f>
        <v>61948</v>
      </c>
      <c r="F3199" s="193">
        <f>IFERROR(_xll.qlIndexFixing(IndexON,D3199,TRUE,_xll.ohTrigger(RecalcTrigger,TriggerON)),NA())</f>
        <v>1.0701965297874594E-2</v>
      </c>
      <c r="H3199" s="42">
        <f>_xll.qlCalendarAdvance(Calendar,$H3198,B3199,"f",FALSE)</f>
        <v>61948</v>
      </c>
      <c r="I3199" s="177">
        <f>_xll.qlInterestRateIndexValueDate(Index1M,$H3199)</f>
        <v>61952</v>
      </c>
      <c r="J3199" s="182">
        <f>IFERROR(_xll.qlIndexFixing(Index1M,$H3199,TRUE,_xll.ohTrigger(RecalcTrigger,Trigger1M)),NA())</f>
        <v>1.051778577494876E-2</v>
      </c>
      <c r="K3199" s="44">
        <f>IFERROR(_xll.qlIndexFixing(Index3M,H3199,TRUE,_xll.ohTrigger(RecalcTrigger,Trigger3M)),NA())</f>
        <v>1.0690514510131371E-2</v>
      </c>
      <c r="L3199" s="44">
        <f>IFERROR(_xll.qlIndexFixing(Index6M,$H3199,TRUE,_xll.ohTrigger(RecalcTrigger,Trigger6M)),NA())</f>
        <v>1.0859979888072298E-2</v>
      </c>
      <c r="M3199" s="183">
        <f>IFERROR(_xll.qlIndexFixing(Index1Y,$H3199,TRUE,_xll.ohTrigger(RecalcTrigger,Trigger1Y)),NA())</f>
        <v>1.1171020053618972E-2</v>
      </c>
      <c r="N3199" s="182">
        <f>IFERROR(_xll.qlIndexFixing(ONIndex1M,I3199,TRUE,_xll.ohTrigger(RecalcTrigger,Trigger1M)),NA())</f>
        <v>1.0505980338813004E-2</v>
      </c>
      <c r="O3199" s="44">
        <f>IFERROR(_xll.qlIndexFixing(ONIndex3M,I3199,TRUE,_xll.ohTrigger(RecalcTrigger,Trigger3M)),NA())</f>
        <v>1.0646125479185642E-2</v>
      </c>
      <c r="P3199" s="44">
        <f>IFERROR(_xll.qlIndexFixing(ONIndex6M,I3199,TRUE,_xll.ohTrigger(RecalcTrigger,Trigger6M)),NA())</f>
        <v>1.0810003092664999E-2</v>
      </c>
      <c r="Q3199" s="183">
        <f>IFERROR(_xll.qlIndexFixing(ONIndex1Y,I3199,TRUE,_xll.ohTrigger(RecalcTrigger,Trigger1Y)),NA())</f>
        <v>1.098825960677452E-2</v>
      </c>
    </row>
    <row r="3200" spans="2:17" x14ac:dyDescent="0.2">
      <c r="B3200" s="39" t="s">
        <v>42</v>
      </c>
      <c r="D3200" s="42">
        <f>_xll.qlCalendarAdvance(Calendar,$D3199,B3200,"f",FALSE)</f>
        <v>61955</v>
      </c>
      <c r="E3200" s="177">
        <f>_xll.qlInterestRateIndexValueDate(IndexON,D3200)</f>
        <v>61955</v>
      </c>
      <c r="F3200" s="193">
        <f>IFERROR(_xll.qlIndexFixing(IndexON,D3200,TRUE,_xll.ohTrigger(RecalcTrigger,TriggerON)),NA())</f>
        <v>1.070196529795453E-2</v>
      </c>
      <c r="H3200" s="42">
        <f>_xll.qlCalendarAdvance(Calendar,$H3199,B3200,"f",FALSE)</f>
        <v>61955</v>
      </c>
      <c r="I3200" s="177">
        <f>_xll.qlInterestRateIndexValueDate(Index1M,$H3200)</f>
        <v>61959</v>
      </c>
      <c r="J3200" s="182">
        <f>IFERROR(_xll.qlIndexFixing(Index1M,$H3200,TRUE,_xll.ohTrigger(RecalcTrigger,Trigger1M)),NA())</f>
        <v>1.0521657169658085E-2</v>
      </c>
      <c r="K3200" s="44">
        <f>IFERROR(_xll.qlIndexFixing(Index3M,H3200,TRUE,_xll.ohTrigger(RecalcTrigger,Trigger3M)),NA())</f>
        <v>1.0695323843935615E-2</v>
      </c>
      <c r="L3200" s="44">
        <f>IFERROR(_xll.qlIndexFixing(Index6M,$H3200,TRUE,_xll.ohTrigger(RecalcTrigger,Trigger6M)),NA())</f>
        <v>1.08615560161964E-2</v>
      </c>
      <c r="M3200" s="183">
        <f>IFERROR(_xll.qlIndexFixing(Index1Y,$H3200,TRUE,_xll.ohTrigger(RecalcTrigger,Trigger1Y)),NA())</f>
        <v>1.1175637612283391E-2</v>
      </c>
      <c r="N3200" s="182">
        <f>IFERROR(_xll.qlIndexFixing(ONIndex1M,I3200,TRUE,_xll.ohTrigger(RecalcTrigger,Trigger1M)),NA())</f>
        <v>1.0509863910996842E-2</v>
      </c>
      <c r="O3200" s="44">
        <f>IFERROR(_xll.qlIndexFixing(ONIndex3M,I3200,TRUE,_xll.ohTrigger(RecalcTrigger,Trigger3M)),NA())</f>
        <v>1.0650988749691948E-2</v>
      </c>
      <c r="P3200" s="44">
        <f>IFERROR(_xll.qlIndexFixing(ONIndex6M,I3200,TRUE,_xll.ohTrigger(RecalcTrigger,Trigger6M)),NA())</f>
        <v>1.0811585260661616E-2</v>
      </c>
      <c r="Q3200" s="183">
        <f>IFERROR(_xll.qlIndexFixing(ONIndex1Y,I3200,TRUE,_xll.ohTrigger(RecalcTrigger,Trigger1Y)),NA())</f>
        <v>1.0993125420206695E-2</v>
      </c>
    </row>
    <row r="3201" spans="2:17" x14ac:dyDescent="0.2">
      <c r="B3201" s="39" t="s">
        <v>42</v>
      </c>
      <c r="D3201" s="42">
        <f>_xll.qlCalendarAdvance(Calendar,$D3200,B3201,"f",FALSE)</f>
        <v>61962</v>
      </c>
      <c r="E3201" s="177">
        <f>_xll.qlInterestRateIndexValueDate(IndexON,D3201)</f>
        <v>61962</v>
      </c>
      <c r="F3201" s="193">
        <f>IFERROR(_xll.qlIndexFixing(IndexON,D3201,TRUE,_xll.ohTrigger(RecalcTrigger,TriggerON)),NA())</f>
        <v>1.070196529795453E-2</v>
      </c>
      <c r="H3201" s="42">
        <f>_xll.qlCalendarAdvance(Calendar,$H3200,B3201,"f",FALSE)</f>
        <v>61962</v>
      </c>
      <c r="I3201" s="177">
        <f>_xll.qlInterestRateIndexValueDate(Index1M,$H3201)</f>
        <v>61966</v>
      </c>
      <c r="J3201" s="182">
        <f>IFERROR(_xll.qlIndexFixing(Index1M,$H3201,TRUE,_xll.ohTrigger(RecalcTrigger,Trigger1M)),NA())</f>
        <v>1.0525520156785683E-2</v>
      </c>
      <c r="K3201" s="44">
        <f>IFERROR(_xll.qlIndexFixing(Index3M,H3201,TRUE,_xll.ohTrigger(RecalcTrigger,Trigger3M)),NA())</f>
        <v>1.0700122330031042E-2</v>
      </c>
      <c r="L3201" s="44">
        <f>IFERROR(_xll.qlIndexFixing(Index6M,$H3201,TRUE,_xll.ohTrigger(RecalcTrigger,Trigger6M)),NA())</f>
        <v>1.0863130964885255E-2</v>
      </c>
      <c r="M3201" s="183">
        <f>IFERROR(_xll.qlIndexFixing(Index1Y,$H3201,TRUE,_xll.ohTrigger(RecalcTrigger,Trigger1Y)),NA())</f>
        <v>1.1180243172010733E-2</v>
      </c>
      <c r="N3201" s="182">
        <f>IFERROR(_xll.qlIndexFixing(ONIndex1M,I3201,TRUE,_xll.ohTrigger(RecalcTrigger,Trigger1M)),NA())</f>
        <v>1.0513739116513321E-2</v>
      </c>
      <c r="O3201" s="44">
        <f>IFERROR(_xll.qlIndexFixing(ONIndex3M,I3201,TRUE,_xll.ohTrigger(RecalcTrigger,Trigger3M)),NA())</f>
        <v>1.0655841344737738E-2</v>
      </c>
      <c r="P3201" s="44">
        <f>IFERROR(_xll.qlIndexFixing(ONIndex6M,I3201,TRUE,_xll.ohTrigger(RecalcTrigger,Trigger6M)),NA())</f>
        <v>1.0813166323382362E-2</v>
      </c>
      <c r="Q3201" s="183">
        <f>IFERROR(_xll.qlIndexFixing(ONIndex1Y,I3201,TRUE,_xll.ohTrigger(RecalcTrigger,Trigger1Y)),NA())</f>
        <v>1.0997979995588381E-2</v>
      </c>
    </row>
    <row r="3202" spans="2:17" x14ac:dyDescent="0.2">
      <c r="B3202" s="39" t="s">
        <v>42</v>
      </c>
      <c r="D3202" s="42">
        <f>_xll.qlCalendarAdvance(Calendar,$D3201,B3202,"f",FALSE)</f>
        <v>61969</v>
      </c>
      <c r="E3202" s="177">
        <f>_xll.qlInterestRateIndexValueDate(IndexON,D3202)</f>
        <v>61969</v>
      </c>
      <c r="F3202" s="193">
        <f>IFERROR(_xll.qlIndexFixing(IndexON,D3202,TRUE,_xll.ohTrigger(RecalcTrigger,TriggerON)),NA())</f>
        <v>1.0701965297874594E-2</v>
      </c>
      <c r="H3202" s="42">
        <f>_xll.qlCalendarAdvance(Calendar,$H3201,B3202,"f",FALSE)</f>
        <v>61969</v>
      </c>
      <c r="I3202" s="177">
        <f>_xll.qlInterestRateIndexValueDate(Index1M,$H3202)</f>
        <v>61973</v>
      </c>
      <c r="J3202" s="182">
        <f>IFERROR(_xll.qlIndexFixing(Index1M,$H3202,TRUE,_xll.ohTrigger(RecalcTrigger,Trigger1M)),NA())</f>
        <v>1.0528946182767562E-2</v>
      </c>
      <c r="K3202" s="44">
        <f>IFERROR(_xll.qlIndexFixing(Index3M,H3202,TRUE,_xll.ohTrigger(RecalcTrigger,Trigger3M)),NA())</f>
        <v>1.0704411025891187E-2</v>
      </c>
      <c r="L3202" s="44">
        <f>IFERROR(_xll.qlIndexFixing(Index6M,$H3202,TRUE,_xll.ohTrigger(RecalcTrigger,Trigger6M)),NA())</f>
        <v>1.0864153450647234E-2</v>
      </c>
      <c r="M3202" s="183">
        <f>IFERROR(_xll.qlIndexFixing(Index1Y,$H3202,TRUE,_xll.ohTrigger(RecalcTrigger,Trigger1Y)),NA())</f>
        <v>1.1184836707155978E-2</v>
      </c>
      <c r="N3202" s="182">
        <f>IFERROR(_xll.qlIndexFixing(ONIndex1M,I3202,TRUE,_xll.ohTrigger(RecalcTrigger,Trigger1M)),NA())</f>
        <v>1.0517605936657404E-2</v>
      </c>
      <c r="O3202" s="44">
        <f>IFERROR(_xll.qlIndexFixing(ONIndex3M,I3202,TRUE,_xll.ohTrigger(RecalcTrigger,Trigger3M)),NA())</f>
        <v>1.0660683240262259E-2</v>
      </c>
      <c r="P3202" s="44">
        <f>IFERROR(_xll.qlIndexFixing(ONIndex6M,I3202,TRUE,_xll.ohTrigger(RecalcTrigger,Trigger6M)),NA())</f>
        <v>1.0814746275231713E-2</v>
      </c>
      <c r="Q3202" s="183">
        <f>IFERROR(_xll.qlIndexFixing(ONIndex1Y,I3202,TRUE,_xll.ohTrigger(RecalcTrigger,Trigger1Y)),NA())</f>
        <v>1.1002823307739718E-2</v>
      </c>
    </row>
    <row r="3203" spans="2:17" x14ac:dyDescent="0.2">
      <c r="B3203" s="39" t="s">
        <v>42</v>
      </c>
      <c r="D3203" s="42">
        <f>_xll.qlCalendarAdvance(Calendar,$D3202,B3203,"f",FALSE)</f>
        <v>61976</v>
      </c>
      <c r="E3203" s="177">
        <f>_xll.qlInterestRateIndexValueDate(IndexON,D3203)</f>
        <v>61976</v>
      </c>
      <c r="F3203" s="193">
        <f>IFERROR(_xll.qlIndexFixing(IndexON,D3203,TRUE,_xll.ohTrigger(RecalcTrigger,TriggerON)),NA())</f>
        <v>1.070196529795453E-2</v>
      </c>
      <c r="H3203" s="42">
        <f>_xll.qlCalendarAdvance(Calendar,$H3202,B3203,"f",FALSE)</f>
        <v>61976</v>
      </c>
      <c r="I3203" s="177">
        <f>_xll.qlInterestRateIndexValueDate(Index1M,$H3203)</f>
        <v>61980</v>
      </c>
      <c r="J3203" s="182">
        <f>IFERROR(_xll.qlIndexFixing(Index1M,$H3203,TRUE,_xll.ohTrigger(RecalcTrigger,Trigger1M)),NA())</f>
        <v>1.0532792790738377E-2</v>
      </c>
      <c r="K3203" s="44">
        <f>IFERROR(_xll.qlIndexFixing(Index3M,H3203,TRUE,_xll.ohTrigger(RecalcTrigger,Trigger3M)),NA())</f>
        <v>1.0709188385368872E-2</v>
      </c>
      <c r="L3203" s="44">
        <f>IFERROR(_xll.qlIndexFixing(Index6M,$H3203,TRUE,_xll.ohTrigger(RecalcTrigger,Trigger6M)),NA())</f>
        <v>1.0865726103289192E-2</v>
      </c>
      <c r="M3203" s="183">
        <f>IFERROR(_xll.qlIndexFixing(Index1Y,$H3203,TRUE,_xll.ohTrigger(RecalcTrigger,Trigger1Y)),NA())</f>
        <v>1.1189418192073886E-2</v>
      </c>
      <c r="N3203" s="182">
        <f>IFERROR(_xll.qlIndexFixing(ONIndex1M,I3203,TRUE,_xll.ohTrigger(RecalcTrigger,Trigger1M)),NA())</f>
        <v>1.0521464352644117E-2</v>
      </c>
      <c r="O3203" s="44">
        <f>IFERROR(_xll.qlIndexFixing(ONIndex3M,I3203,TRUE,_xll.ohTrigger(RecalcTrigger,Trigger3M)),NA())</f>
        <v>1.0665514412364629E-2</v>
      </c>
      <c r="P3203" s="44">
        <f>IFERROR(_xll.qlIndexFixing(ONIndex6M,I3203,TRUE,_xll.ohTrigger(RecalcTrigger,Trigger6M)),NA())</f>
        <v>1.0816325110933889E-2</v>
      </c>
      <c r="Q3203" s="183">
        <f>IFERROR(_xll.qlIndexFixing(ONIndex1Y,I3203,TRUE,_xll.ohTrigger(RecalcTrigger,Trigger1Y)),NA())</f>
        <v>1.1007655331400912E-2</v>
      </c>
    </row>
    <row r="3204" spans="2:17" x14ac:dyDescent="0.2">
      <c r="B3204" s="39" t="s">
        <v>42</v>
      </c>
      <c r="D3204" s="42">
        <f>_xll.qlCalendarAdvance(Calendar,$D3203,B3204,"f",FALSE)</f>
        <v>61983</v>
      </c>
      <c r="E3204" s="177">
        <f>_xll.qlInterestRateIndexValueDate(IndexON,D3204)</f>
        <v>61983</v>
      </c>
      <c r="F3204" s="193">
        <f>IFERROR(_xll.qlIndexFixing(IndexON,D3204,TRUE,_xll.ohTrigger(RecalcTrigger,TriggerON)),NA())</f>
        <v>1.070196529795453E-2</v>
      </c>
      <c r="H3204" s="42">
        <f>_xll.qlCalendarAdvance(Calendar,$H3203,B3204,"f",FALSE)</f>
        <v>61983</v>
      </c>
      <c r="I3204" s="177">
        <f>_xll.qlInterestRateIndexValueDate(Index1M,$H3204)</f>
        <v>61987</v>
      </c>
      <c r="J3204" s="182">
        <f>IFERROR(_xll.qlIndexFixing(Index1M,$H3204,TRUE,_xll.ohTrigger(RecalcTrigger,Trigger1M)),NA())</f>
        <v>1.0536630936329061E-2</v>
      </c>
      <c r="K3204" s="44">
        <f>IFERROR(_xll.qlIndexFixing(Index3M,H3204,TRUE,_xll.ohTrigger(RecalcTrigger,Trigger3M)),NA())</f>
        <v>1.0713954827004981E-2</v>
      </c>
      <c r="L3204" s="44">
        <f>IFERROR(_xll.qlIndexFixing(Index6M,$H3204,TRUE,_xll.ohTrigger(RecalcTrigger,Trigger6M)),NA())</f>
        <v>1.0867297561081657E-2</v>
      </c>
      <c r="M3204" s="183">
        <f>IFERROR(_xll.qlIndexFixing(Index1Y,$H3204,TRUE,_xll.ohTrigger(RecalcTrigger,Trigger1Y)),NA())</f>
        <v>1.1193987601119877E-2</v>
      </c>
      <c r="N3204" s="182">
        <f>IFERROR(_xll.qlIndexFixing(ONIndex1M,I3204,TRUE,_xll.ohTrigger(RecalcTrigger,Trigger1M)),NA())</f>
        <v>1.0525314345768422E-2</v>
      </c>
      <c r="O3204" s="44">
        <f>IFERROR(_xll.qlIndexFixing(ONIndex3M,I3204,TRUE,_xll.ohTrigger(RecalcTrigger,Trigger3M)),NA())</f>
        <v>1.0670334837223905E-2</v>
      </c>
      <c r="P3204" s="44">
        <f>IFERROR(_xll.qlIndexFixing(ONIndex6M,I3204,TRUE,_xll.ohTrigger(RecalcTrigger,Trigger6M)),NA())</f>
        <v>1.081790282521311E-2</v>
      </c>
      <c r="Q3204" s="183">
        <f>IFERROR(_xll.qlIndexFixing(ONIndex1Y,I3204,TRUE,_xll.ohTrigger(RecalcTrigger,Trigger1Y)),NA())</f>
        <v>1.1012476041392105E-2</v>
      </c>
    </row>
    <row r="3205" spans="2:17" x14ac:dyDescent="0.2">
      <c r="B3205" s="39" t="s">
        <v>42</v>
      </c>
      <c r="D3205" s="42">
        <f>_xll.qlCalendarAdvance(Calendar,$D3204,B3205,"f",FALSE)</f>
        <v>61990</v>
      </c>
      <c r="E3205" s="177">
        <f>_xll.qlInterestRateIndexValueDate(IndexON,D3205)</f>
        <v>61990</v>
      </c>
      <c r="F3205" s="193">
        <f>IFERROR(_xll.qlIndexFixing(IndexON,D3205,TRUE,_xll.ohTrigger(RecalcTrigger,TriggerON)),NA())</f>
        <v>1.070196529795453E-2</v>
      </c>
      <c r="H3205" s="42">
        <f>_xll.qlCalendarAdvance(Calendar,$H3204,B3205,"f",FALSE)</f>
        <v>61990</v>
      </c>
      <c r="I3205" s="177">
        <f>_xll.qlInterestRateIndexValueDate(Index1M,$H3205)</f>
        <v>61994</v>
      </c>
      <c r="J3205" s="182">
        <f>IFERROR(_xll.qlIndexFixing(Index1M,$H3205,TRUE,_xll.ohTrigger(RecalcTrigger,Trigger1M)),NA())</f>
        <v>1.05404606007653E-2</v>
      </c>
      <c r="K3205" s="44">
        <f>IFERROR(_xll.qlIndexFixing(Index3M,H3205,TRUE,_xll.ohTrigger(RecalcTrigger,Trigger3M)),NA())</f>
        <v>1.0718710326764235E-2</v>
      </c>
      <c r="L3205" s="44">
        <f>IFERROR(_xll.qlIndexFixing(Index6M,$H3205,TRUE,_xll.ohTrigger(RecalcTrigger,Trigger6M)),NA())</f>
        <v>1.0868867818607861E-2</v>
      </c>
      <c r="M3205" s="183">
        <f>IFERROR(_xll.qlIndexFixing(Index1Y,$H3205,TRUE,_xll.ohTrigger(RecalcTrigger,Trigger1Y)),NA())</f>
        <v>1.1198544908649145E-2</v>
      </c>
      <c r="N3205" s="182">
        <f>IFERROR(_xll.qlIndexFixing(ONIndex1M,I3205,TRUE,_xll.ohTrigger(RecalcTrigger,Trigger1M)),NA())</f>
        <v>1.0529155897245346E-2</v>
      </c>
      <c r="O3205" s="44">
        <f>IFERROR(_xll.qlIndexFixing(ONIndex3M,I3205,TRUE,_xll.ohTrigger(RecalcTrigger,Trigger3M)),NA())</f>
        <v>1.0675144490779331E-2</v>
      </c>
      <c r="P3205" s="44">
        <f>IFERROR(_xll.qlIndexFixing(ONIndex6M,I3205,TRUE,_xll.ohTrigger(RecalcTrigger,Trigger6M)),NA())</f>
        <v>1.0819479412473854E-2</v>
      </c>
      <c r="Q3205" s="183">
        <f>IFERROR(_xll.qlIndexFixing(ONIndex1Y,I3205,TRUE,_xll.ohTrigger(RecalcTrigger,Trigger1Y)),NA())</f>
        <v>1.1017285412773248E-2</v>
      </c>
    </row>
    <row r="3206" spans="2:17" x14ac:dyDescent="0.2">
      <c r="B3206" s="39" t="s">
        <v>42</v>
      </c>
      <c r="D3206" s="42">
        <f>_xll.qlCalendarAdvance(Calendar,$D3205,B3206,"f",FALSE)</f>
        <v>61997</v>
      </c>
      <c r="E3206" s="177">
        <f>_xll.qlInterestRateIndexValueDate(IndexON,D3206)</f>
        <v>61997</v>
      </c>
      <c r="F3206" s="193">
        <f>IFERROR(_xll.qlIndexFixing(IndexON,D3206,TRUE,_xll.ohTrigger(RecalcTrigger,TriggerON)),NA())</f>
        <v>1.070196529795453E-2</v>
      </c>
      <c r="H3206" s="42">
        <f>_xll.qlCalendarAdvance(Calendar,$H3205,B3206,"f",FALSE)</f>
        <v>61997</v>
      </c>
      <c r="I3206" s="177">
        <f>_xll.qlInterestRateIndexValueDate(Index1M,$H3206)</f>
        <v>62001</v>
      </c>
      <c r="J3206" s="182">
        <f>IFERROR(_xll.qlIndexFixing(Index1M,$H3206,TRUE,_xll.ohTrigger(RecalcTrigger,Trigger1M)),NA())</f>
        <v>1.054470832137324E-2</v>
      </c>
      <c r="K3206" s="44">
        <f>IFERROR(_xll.qlIndexFixing(Index3M,H3206,TRUE,_xll.ohTrigger(RecalcTrigger,Trigger3M)),NA())</f>
        <v>1.0723951203587124E-2</v>
      </c>
      <c r="L3206" s="44">
        <f>IFERROR(_xll.qlIndexFixing(Index6M,$H3206,TRUE,_xll.ohTrigger(RecalcTrigger,Trigger6M)),NA())</f>
        <v>1.0869334975293988E-2</v>
      </c>
      <c r="M3206" s="183">
        <f>IFERROR(_xll.qlIndexFixing(Index1Y,$H3206,TRUE,_xll.ohTrigger(RecalcTrigger,Trigger1Y)),NA())</f>
        <v>1.1203090089016236E-2</v>
      </c>
      <c r="N3206" s="182">
        <f>IFERROR(_xll.qlIndexFixing(ONIndex1M,I3206,TRUE,_xll.ohTrigger(RecalcTrigger,Trigger1M)),NA())</f>
        <v>1.0532988988289915E-2</v>
      </c>
      <c r="O3206" s="44">
        <f>IFERROR(_xll.qlIndexFixing(ONIndex3M,I3206,TRUE,_xll.ohTrigger(RecalcTrigger,Trigger3M)),NA())</f>
        <v>1.0679943349050092E-2</v>
      </c>
      <c r="P3206" s="44">
        <f>IFERROR(_xll.qlIndexFixing(ONIndex6M,I3206,TRUE,_xll.ohTrigger(RecalcTrigger,Trigger6M)),NA())</f>
        <v>1.0821054867440338E-2</v>
      </c>
      <c r="Q3206" s="183">
        <f>IFERROR(_xll.qlIndexFixing(ONIndex1Y,I3206,TRUE,_xll.ohTrigger(RecalcTrigger,Trigger1Y)),NA())</f>
        <v>1.1022083420044737E-2</v>
      </c>
    </row>
    <row r="3207" spans="2:17" x14ac:dyDescent="0.2">
      <c r="B3207" s="39" t="s">
        <v>42</v>
      </c>
      <c r="D3207" s="42">
        <f>_xll.qlCalendarAdvance(Calendar,$D3206,B3207,"f",FALSE)</f>
        <v>62004</v>
      </c>
      <c r="E3207" s="177">
        <f>_xll.qlInterestRateIndexValueDate(IndexON,D3207)</f>
        <v>62004</v>
      </c>
      <c r="F3207" s="193">
        <f>IFERROR(_xll.qlIndexFixing(IndexON,D3207,TRUE,_xll.ohTrigger(RecalcTrigger,TriggerON)),NA())</f>
        <v>1.0701965298034466E-2</v>
      </c>
      <c r="H3207" s="42">
        <f>_xll.qlCalendarAdvance(Calendar,$H3206,B3207,"f",FALSE)</f>
        <v>62004</v>
      </c>
      <c r="I3207" s="177">
        <f>_xll.qlInterestRateIndexValueDate(Index1M,$H3207)</f>
        <v>62008</v>
      </c>
      <c r="J3207" s="182">
        <f>IFERROR(_xll.qlIndexFixing(Index1M,$H3207,TRUE,_xll.ohTrigger(RecalcTrigger,Trigger1M)),NA())</f>
        <v>1.05485204686137E-2</v>
      </c>
      <c r="K3207" s="44">
        <f>IFERROR(_xll.qlIndexFixing(Index3M,H3207,TRUE,_xll.ohTrigger(RecalcTrigger,Trigger3M)),NA())</f>
        <v>1.0728684098654288E-2</v>
      </c>
      <c r="L3207" s="44">
        <f>IFERROR(_xll.qlIndexFixing(Index6M,$H3207,TRUE,_xll.ohTrigger(RecalcTrigger,Trigger6M)),NA())</f>
        <v>1.087200471120321E-2</v>
      </c>
      <c r="M3207" s="183">
        <f>IFERROR(_xll.qlIndexFixing(Index1Y,$H3207,TRUE,_xll.ohTrigger(RecalcTrigger,Trigger1Y)),NA())</f>
        <v>1.1207623116576785E-2</v>
      </c>
      <c r="N3207" s="182">
        <f>IFERROR(_xll.qlIndexFixing(ONIndex1M,I3207,TRUE,_xll.ohTrigger(RecalcTrigger,Trigger1M)),NA())</f>
        <v>1.0536813600197092E-2</v>
      </c>
      <c r="O3207" s="44">
        <f>IFERROR(_xll.qlIndexFixing(ONIndex3M,I3207,TRUE,_xll.ohTrigger(RecalcTrigger,Trigger3M)),NA())</f>
        <v>1.0684731388215241E-2</v>
      </c>
      <c r="P3207" s="44">
        <f>IFERROR(_xll.qlIndexFixing(ONIndex6M,I3207,TRUE,_xll.ohTrigger(RecalcTrigger,Trigger6M)),NA())</f>
        <v>1.0822629184756849E-2</v>
      </c>
      <c r="Q3207" s="183">
        <f>IFERROR(_xll.qlIndexFixing(ONIndex1Y,I3207,TRUE,_xll.ohTrigger(RecalcTrigger,Trigger1Y)),NA())</f>
        <v>1.1026870037946779E-2</v>
      </c>
    </row>
    <row r="3208" spans="2:17" x14ac:dyDescent="0.2">
      <c r="B3208" s="39" t="s">
        <v>42</v>
      </c>
      <c r="D3208" s="42">
        <f>_xll.qlCalendarAdvance(Calendar,$D3207,B3208,"f",FALSE)</f>
        <v>62011</v>
      </c>
      <c r="E3208" s="177">
        <f>_xll.qlInterestRateIndexValueDate(IndexON,D3208)</f>
        <v>62011</v>
      </c>
      <c r="F3208" s="193">
        <f>IFERROR(_xll.qlIndexFixing(IndexON,D3208,TRUE,_xll.ohTrigger(RecalcTrigger,TriggerON)),NA())</f>
        <v>1.070196529795453E-2</v>
      </c>
      <c r="H3208" s="42">
        <f>_xll.qlCalendarAdvance(Calendar,$H3207,B3208,"f",FALSE)</f>
        <v>62011</v>
      </c>
      <c r="I3208" s="177">
        <f>_xll.qlInterestRateIndexValueDate(Index1M,$H3208)</f>
        <v>62015</v>
      </c>
      <c r="J3208" s="182">
        <f>IFERROR(_xll.qlIndexFixing(Index1M,$H3208,TRUE,_xll.ohTrigger(RecalcTrigger,Trigger1M)),NA())</f>
        <v>1.0552324076805982E-2</v>
      </c>
      <c r="K3208" s="44">
        <f>IFERROR(_xll.qlIndexFixing(Index3M,H3208,TRUE,_xll.ohTrigger(RecalcTrigger,Trigger3M)),NA())</f>
        <v>1.073340597775071E-2</v>
      </c>
      <c r="L3208" s="44">
        <f>IFERROR(_xll.qlIndexFixing(Index6M,$H3208,TRUE,_xll.ohTrigger(RecalcTrigger,Trigger6M)),NA())</f>
        <v>1.0873571335441898E-2</v>
      </c>
      <c r="M3208" s="183">
        <f>IFERROR(_xll.qlIndexFixing(Index1Y,$H3208,TRUE,_xll.ohTrigger(RecalcTrigger,Trigger1Y)),NA())</f>
        <v>1.1212143965685114E-2</v>
      </c>
      <c r="N3208" s="182">
        <f>IFERROR(_xll.qlIndexFixing(ONIndex1M,I3208,TRUE,_xll.ohTrigger(RecalcTrigger,Trigger1M)),NA())</f>
        <v>1.0540629714181904E-2</v>
      </c>
      <c r="O3208" s="44">
        <f>IFERROR(_xll.qlIndexFixing(ONIndex3M,I3208,TRUE,_xll.ohTrigger(RecalcTrigger,Trigger3M)),NA())</f>
        <v>1.0689508584373897E-2</v>
      </c>
      <c r="P3208" s="44">
        <f>IFERROR(_xll.qlIndexFixing(ONIndex6M,I3208,TRUE,_xll.ohTrigger(RecalcTrigger,Trigger6M)),NA())</f>
        <v>1.0824202359067669E-2</v>
      </c>
      <c r="Q3208" s="183">
        <f>IFERROR(_xll.qlIndexFixing(ONIndex1Y,I3208,TRUE,_xll.ohTrigger(RecalcTrigger,Trigger1Y)),NA())</f>
        <v>1.1031645241619259E-2</v>
      </c>
    </row>
    <row r="3209" spans="2:17" x14ac:dyDescent="0.2">
      <c r="B3209" s="39" t="s">
        <v>42</v>
      </c>
      <c r="D3209" s="42">
        <f>_xll.qlCalendarAdvance(Calendar,$D3208,B3209,"f",FALSE)</f>
        <v>62018</v>
      </c>
      <c r="E3209" s="177">
        <f>_xll.qlInterestRateIndexValueDate(IndexON,D3209)</f>
        <v>62018</v>
      </c>
      <c r="F3209" s="193">
        <f>IFERROR(_xll.qlIndexFixing(IndexON,D3209,TRUE,_xll.ohTrigger(RecalcTrigger,TriggerON)),NA())</f>
        <v>1.070196529795453E-2</v>
      </c>
      <c r="H3209" s="42">
        <f>_xll.qlCalendarAdvance(Calendar,$H3208,B3209,"f",FALSE)</f>
        <v>62018</v>
      </c>
      <c r="I3209" s="177">
        <f>_xll.qlInterestRateIndexValueDate(Index1M,$H3209)</f>
        <v>62022</v>
      </c>
      <c r="J3209" s="182">
        <f>IFERROR(_xll.qlIndexFixing(Index1M,$H3209,TRUE,_xll.ohTrigger(RecalcTrigger,Trigger1M)),NA())</f>
        <v>1.0556119127167689E-2</v>
      </c>
      <c r="K3209" s="44">
        <f>IFERROR(_xll.qlIndexFixing(Index3M,H3209,TRUE,_xll.ohTrigger(RecalcTrigger,Trigger3M)),NA())</f>
        <v>1.0738116816842568E-2</v>
      </c>
      <c r="L3209" s="44">
        <f>IFERROR(_xll.qlIndexFixing(Index6M,$H3209,TRUE,_xll.ohTrigger(RecalcTrigger,Trigger6M)),NA())</f>
        <v>1.0875136737752533E-2</v>
      </c>
      <c r="M3209" s="183">
        <f>IFERROR(_xll.qlIndexFixing(Index1Y,$H3209,TRUE,_xll.ohTrigger(RecalcTrigger,Trigger1Y)),NA())</f>
        <v>1.1216652610696643E-2</v>
      </c>
      <c r="N3209" s="182">
        <f>IFERROR(_xll.qlIndexFixing(ONIndex1M,I3209,TRUE,_xll.ohTrigger(RecalcTrigger,Trigger1M)),NA())</f>
        <v>1.0544437311459376E-2</v>
      </c>
      <c r="O3209" s="44">
        <f>IFERROR(_xll.qlIndexFixing(ONIndex3M,I3209,TRUE,_xll.ohTrigger(RecalcTrigger,Trigger3M)),NA())</f>
        <v>1.0694274913465307E-2</v>
      </c>
      <c r="P3209" s="44">
        <f>IFERROR(_xll.qlIndexFixing(ONIndex6M,I3209,TRUE,_xll.ohTrigger(RecalcTrigger,Trigger6M)),NA())</f>
        <v>1.0825774384857212E-2</v>
      </c>
      <c r="Q3209" s="183">
        <f>IFERROR(_xll.qlIndexFixing(ONIndex1Y,I3209,TRUE,_xll.ohTrigger(RecalcTrigger,Trigger1Y)),NA())</f>
        <v>1.1036409005642511E-2</v>
      </c>
    </row>
    <row r="3210" spans="2:17" x14ac:dyDescent="0.2">
      <c r="B3210" s="39" t="s">
        <v>42</v>
      </c>
      <c r="D3210" s="42">
        <f>_xll.qlCalendarAdvance(Calendar,$D3209,B3210,"f",FALSE)</f>
        <v>62025</v>
      </c>
      <c r="E3210" s="177">
        <f>_xll.qlInterestRateIndexValueDate(IndexON,D3210)</f>
        <v>62025</v>
      </c>
      <c r="F3210" s="193">
        <f>IFERROR(_xll.qlIndexFixing(IndexON,D3210,TRUE,_xll.ohTrigger(RecalcTrigger,TriggerON)),NA())</f>
        <v>1.0701965298034466E-2</v>
      </c>
      <c r="H3210" s="42">
        <f>_xll.qlCalendarAdvance(Calendar,$H3209,B3210,"f",FALSE)</f>
        <v>62025</v>
      </c>
      <c r="I3210" s="177">
        <f>_xll.qlInterestRateIndexValueDate(Index1M,$H3210)</f>
        <v>62029</v>
      </c>
      <c r="J3210" s="182">
        <f>IFERROR(_xll.qlIndexFixing(Index1M,$H3210,TRUE,_xll.ohTrigger(RecalcTrigger,Trigger1M)),NA())</f>
        <v>1.0559905600916427E-2</v>
      </c>
      <c r="K3210" s="44">
        <f>IFERROR(_xll.qlIndexFixing(Index3M,H3210,TRUE,_xll.ohTrigger(RecalcTrigger,Trigger3M)),NA())</f>
        <v>1.0742816591891701E-2</v>
      </c>
      <c r="L3210" s="44">
        <f>IFERROR(_xll.qlIndexFixing(Index6M,$H3210,TRUE,_xll.ohTrigger(RecalcTrigger,Trigger6M)),NA())</f>
        <v>1.0876700912720543E-2</v>
      </c>
      <c r="M3210" s="183">
        <f>IFERROR(_xll.qlIndexFixing(Index1Y,$H3210,TRUE,_xll.ohTrigger(RecalcTrigger,Trigger1Y)),NA())</f>
        <v>1.1221149025965911E-2</v>
      </c>
      <c r="N3210" s="182">
        <f>IFERROR(_xll.qlIndexFixing(ONIndex1M,I3210,TRUE,_xll.ohTrigger(RecalcTrigger,Trigger1M)),NA())</f>
        <v>1.0548236373244535E-2</v>
      </c>
      <c r="O3210" s="44">
        <f>IFERROR(_xll.qlIndexFixing(ONIndex3M,I3210,TRUE,_xll.ohTrigger(RecalcTrigger,Trigger3M)),NA())</f>
        <v>1.0699030351828398E-2</v>
      </c>
      <c r="P3210" s="44">
        <f>IFERROR(_xll.qlIndexFixing(ONIndex6M,I3210,TRUE,_xll.ohTrigger(RecalcTrigger,Trigger6M)),NA())</f>
        <v>1.0827345256849696E-2</v>
      </c>
      <c r="Q3210" s="183">
        <f>IFERROR(_xll.qlIndexFixing(ONIndex1Y,I3210,TRUE,_xll.ohTrigger(RecalcTrigger,Trigger1Y)),NA())</f>
        <v>1.1041161304756741E-2</v>
      </c>
    </row>
    <row r="3211" spans="2:17" x14ac:dyDescent="0.2">
      <c r="B3211" s="39" t="s">
        <v>42</v>
      </c>
      <c r="D3211" s="42">
        <f>_xll.qlCalendarAdvance(Calendar,$D3210,B3211,"f",FALSE)</f>
        <v>62032</v>
      </c>
      <c r="E3211" s="177">
        <f>_xll.qlInterestRateIndexValueDate(IndexON,D3211)</f>
        <v>62032</v>
      </c>
      <c r="F3211" s="193">
        <f>IFERROR(_xll.qlIndexFixing(IndexON,D3211,TRUE,_xll.ohTrigger(RecalcTrigger,TriggerON)),NA())</f>
        <v>1.070196529795453E-2</v>
      </c>
      <c r="H3211" s="42">
        <f>_xll.qlCalendarAdvance(Calendar,$H3210,B3211,"f",FALSE)</f>
        <v>62032</v>
      </c>
      <c r="I3211" s="177">
        <f>_xll.qlInterestRateIndexValueDate(Index1M,$H3211)</f>
        <v>62036</v>
      </c>
      <c r="J3211" s="182">
        <f>IFERROR(_xll.qlIndexFixing(Index1M,$H3211,TRUE,_xll.ohTrigger(RecalcTrigger,Trigger1M)),NA())</f>
        <v>1.0563259431402017E-2</v>
      </c>
      <c r="K3211" s="44">
        <f>IFERROR(_xll.qlIndexFixing(Index3M,H3211,TRUE,_xll.ohTrigger(RecalcTrigger,Trigger3M)),NA())</f>
        <v>1.0747505278860814E-2</v>
      </c>
      <c r="L3211" s="44">
        <f>IFERROR(_xll.qlIndexFixing(Index6M,$H3211,TRUE,_xll.ohTrigger(RecalcTrigger,Trigger6M)),NA())</f>
        <v>1.0878263854930044E-2</v>
      </c>
      <c r="M3211" s="183">
        <f>IFERROR(_xll.qlIndexFixing(Index1Y,$H3211,TRUE,_xll.ohTrigger(RecalcTrigger,Trigger1Y)),NA())</f>
        <v>1.1225633185848556E-2</v>
      </c>
      <c r="N3211" s="182">
        <f>IFERROR(_xll.qlIndexFixing(ONIndex1M,I3211,TRUE,_xll.ohTrigger(RecalcTrigger,Trigger1M)),NA())</f>
        <v>1.055202688091228E-2</v>
      </c>
      <c r="O3211" s="44">
        <f>IFERROR(_xll.qlIndexFixing(ONIndex3M,I3211,TRUE,_xll.ohTrigger(RecalcTrigger,Trigger3M)),NA())</f>
        <v>1.0703774875082672E-2</v>
      </c>
      <c r="P3211" s="44">
        <f>IFERROR(_xll.qlIndexFixing(ONIndex6M,I3211,TRUE,_xll.ohTrigger(RecalcTrigger,Trigger6M)),NA())</f>
        <v>1.0828914969609471E-2</v>
      </c>
      <c r="Q3211" s="183">
        <f>IFERROR(_xll.qlIndexFixing(ONIndex1Y,I3211,TRUE,_xll.ohTrigger(RecalcTrigger,Trigger1Y)),NA())</f>
        <v>1.1045902114101835E-2</v>
      </c>
    </row>
    <row r="3212" spans="2:17" x14ac:dyDescent="0.2">
      <c r="B3212" s="39" t="s">
        <v>42</v>
      </c>
      <c r="D3212" s="42">
        <f>_xll.qlCalendarAdvance(Calendar,$D3211,B3212,"f",FALSE)</f>
        <v>62039</v>
      </c>
      <c r="E3212" s="177">
        <f>_xll.qlInterestRateIndexValueDate(IndexON,D3212)</f>
        <v>62039</v>
      </c>
      <c r="F3212" s="193">
        <f>IFERROR(_xll.qlIndexFixing(IndexON,D3212,TRUE,_xll.ohTrigger(RecalcTrigger,TriggerON)),NA())</f>
        <v>1.070196529795453E-2</v>
      </c>
      <c r="H3212" s="42">
        <f>_xll.qlCalendarAdvance(Calendar,$H3211,B3212,"f",FALSE)</f>
        <v>62039</v>
      </c>
      <c r="I3212" s="177">
        <f>_xll.qlInterestRateIndexValueDate(Index1M,$H3212)</f>
        <v>62043</v>
      </c>
      <c r="J3212" s="182">
        <f>IFERROR(_xll.qlIndexFixing(Index1M,$H3212,TRUE,_xll.ohTrigger(RecalcTrigger,Trigger1M)),NA())</f>
        <v>1.0567029201892453E-2</v>
      </c>
      <c r="K3212" s="44">
        <f>IFERROR(_xll.qlIndexFixing(Index3M,H3212,TRUE,_xll.ohTrigger(RecalcTrigger,Trigger3M)),NA())</f>
        <v>1.0752182853712615E-2</v>
      </c>
      <c r="L3212" s="44">
        <f>IFERROR(_xll.qlIndexFixing(Index6M,$H3212,TRUE,_xll.ohTrigger(RecalcTrigger,Trigger6M)),NA())</f>
        <v>1.0879825558966464E-2</v>
      </c>
      <c r="M3212" s="183">
        <f>IFERROR(_xll.qlIndexFixing(Index1Y,$H3212,TRUE,_xll.ohTrigger(RecalcTrigger,Trigger1Y)),NA())</f>
        <v>1.12301050646989E-2</v>
      </c>
      <c r="N3212" s="182">
        <f>IFERROR(_xll.qlIndexFixing(ONIndex1M,I3212,TRUE,_xll.ohTrigger(RecalcTrigger,Trigger1M)),NA())</f>
        <v>1.0555808815677636E-2</v>
      </c>
      <c r="O3212" s="44">
        <f>IFERROR(_xll.qlIndexFixing(ONIndex3M,I3212,TRUE,_xll.ohTrigger(RecalcTrigger,Trigger3M)),NA())</f>
        <v>1.0708508459567057E-2</v>
      </c>
      <c r="P3212" s="44">
        <f>IFERROR(_xll.qlIndexFixing(ONIndex6M,I3212,TRUE,_xll.ohTrigger(RecalcTrigger,Trigger6M)),NA())</f>
        <v>1.083048351778082E-2</v>
      </c>
      <c r="Q3212" s="183">
        <f>IFERROR(_xll.qlIndexFixing(ONIndex1Y,I3212,TRUE,_xll.ohTrigger(RecalcTrigger,Trigger1Y)),NA())</f>
        <v>1.1050631408178191E-2</v>
      </c>
    </row>
    <row r="3213" spans="2:17" x14ac:dyDescent="0.2">
      <c r="B3213" s="39" t="s">
        <v>42</v>
      </c>
      <c r="D3213" s="42">
        <f>_xll.qlCalendarAdvance(Calendar,$D3212,B3213,"f",FALSE)</f>
        <v>62046</v>
      </c>
      <c r="E3213" s="177">
        <f>_xll.qlInterestRateIndexValueDate(IndexON,D3213)</f>
        <v>62046</v>
      </c>
      <c r="F3213" s="193">
        <f>IFERROR(_xll.qlIndexFixing(IndexON,D3213,TRUE,_xll.ohTrigger(RecalcTrigger,TriggerON)),NA())</f>
        <v>1.070196529795453E-2</v>
      </c>
      <c r="H3213" s="42">
        <f>_xll.qlCalendarAdvance(Calendar,$H3212,B3213,"f",FALSE)</f>
        <v>62046</v>
      </c>
      <c r="I3213" s="177">
        <f>_xll.qlInterestRateIndexValueDate(Index1M,$H3213)</f>
        <v>62050</v>
      </c>
      <c r="J3213" s="182">
        <f>IFERROR(_xll.qlIndexFixing(Index1M,$H3213,TRUE,_xll.ohTrigger(RecalcTrigger,Trigger1M)),NA())</f>
        <v>1.0570790340983294E-2</v>
      </c>
      <c r="K3213" s="44">
        <f>IFERROR(_xll.qlIndexFixing(Index3M,H3213,TRUE,_xll.ohTrigger(RecalcTrigger,Trigger3M)),NA())</f>
        <v>1.075684929240894E-2</v>
      </c>
      <c r="L3213" s="44">
        <f>IFERROR(_xll.qlIndexFixing(Index6M,$H3213,TRUE,_xll.ohTrigger(RecalcTrigger,Trigger6M)),NA())</f>
        <v>1.0881386019414355E-2</v>
      </c>
      <c r="M3213" s="183">
        <f>IFERROR(_xll.qlIndexFixing(Index1Y,$H3213,TRUE,_xll.ohTrigger(RecalcTrigger,Trigger1Y)),NA())</f>
        <v>1.1234564636872141E-2</v>
      </c>
      <c r="N3213" s="182">
        <f>IFERROR(_xll.qlIndexFixing(ONIndex1M,I3213,TRUE,_xll.ohTrigger(RecalcTrigger,Trigger1M)),NA())</f>
        <v>1.0559582158675695E-2</v>
      </c>
      <c r="O3213" s="44">
        <f>IFERROR(_xll.qlIndexFixing(ONIndex3M,I3213,TRUE,_xll.ohTrigger(RecalcTrigger,Trigger3M)),NA())</f>
        <v>1.0713231081460606E-2</v>
      </c>
      <c r="P3213" s="44">
        <f>IFERROR(_xll.qlIndexFixing(ONIndex6M,I3213,TRUE,_xll.ohTrigger(RecalcTrigger,Trigger6M)),NA())</f>
        <v>1.0832050896008028E-2</v>
      </c>
      <c r="Q3213" s="183">
        <f>IFERROR(_xll.qlIndexFixing(ONIndex1Y,I3213,TRUE,_xll.ohTrigger(RecalcTrigger,Trigger1Y)),NA())</f>
        <v>1.1055349161885886E-2</v>
      </c>
    </row>
    <row r="3214" spans="2:17" x14ac:dyDescent="0.2">
      <c r="B3214" s="39" t="s">
        <v>42</v>
      </c>
      <c r="D3214" s="42">
        <f>_xll.qlCalendarAdvance(Calendar,$D3213,B3214,"f",FALSE)</f>
        <v>62053</v>
      </c>
      <c r="E3214" s="177">
        <f>_xll.qlInterestRateIndexValueDate(IndexON,D3214)</f>
        <v>62053</v>
      </c>
      <c r="F3214" s="193">
        <f>IFERROR(_xll.qlIndexFixing(IndexON,D3214,TRUE,_xll.ohTrigger(RecalcTrigger,TriggerON)),NA())</f>
        <v>1.070196529795453E-2</v>
      </c>
      <c r="H3214" s="42">
        <f>_xll.qlCalendarAdvance(Calendar,$H3213,B3214,"f",FALSE)</f>
        <v>62053</v>
      </c>
      <c r="I3214" s="177">
        <f>_xll.qlInterestRateIndexValueDate(Index1M,$H3214)</f>
        <v>62057</v>
      </c>
      <c r="J3214" s="182">
        <f>IFERROR(_xll.qlIndexFixing(Index1M,$H3214,TRUE,_xll.ohTrigger(RecalcTrigger,Trigger1M)),NA())</f>
        <v>1.0575387838056005E-2</v>
      </c>
      <c r="K3214" s="44">
        <f>IFERROR(_xll.qlIndexFixing(Index3M,H3214,TRUE,_xll.ohTrigger(RecalcTrigger,Trigger3M)),NA())</f>
        <v>1.0761504570914231E-2</v>
      </c>
      <c r="L3214" s="44">
        <f>IFERROR(_xll.qlIndexFixing(Index6M,$H3214,TRUE,_xll.ohTrigger(RecalcTrigger,Trigger6M)),NA())</f>
        <v>1.088294523085739E-2</v>
      </c>
      <c r="M3214" s="183">
        <f>IFERROR(_xll.qlIndexFixing(Index1Y,$H3214,TRUE,_xll.ohTrigger(RecalcTrigger,Trigger1Y)),NA())</f>
        <v>1.1239011876722823E-2</v>
      </c>
      <c r="N3214" s="182">
        <f>IFERROR(_xll.qlIndexFixing(ONIndex1M,I3214,TRUE,_xll.ohTrigger(RecalcTrigger,Trigger1M)),NA())</f>
        <v>1.0563346891201419E-2</v>
      </c>
      <c r="O3214" s="44">
        <f>IFERROR(_xll.qlIndexFixing(ONIndex3M,I3214,TRUE,_xll.ohTrigger(RecalcTrigger,Trigger3M)),NA())</f>
        <v>1.071794271662263E-2</v>
      </c>
      <c r="P3214" s="44">
        <f>IFERROR(_xll.qlIndexFixing(ONIndex6M,I3214,TRUE,_xll.ohTrigger(RecalcTrigger,Trigger6M)),NA())</f>
        <v>1.0833617098855441E-2</v>
      </c>
      <c r="Q3214" s="183">
        <f>IFERROR(_xll.qlIndexFixing(ONIndex1Y,I3214,TRUE,_xll.ohTrigger(RecalcTrigger,Trigger1Y)),NA())</f>
        <v>1.1060055349965126E-2</v>
      </c>
    </row>
    <row r="3215" spans="2:17" x14ac:dyDescent="0.2">
      <c r="B3215" s="39" t="s">
        <v>42</v>
      </c>
      <c r="D3215" s="42">
        <f>_xll.qlCalendarAdvance(Calendar,$D3214,B3215,"f",FALSE)</f>
        <v>62060</v>
      </c>
      <c r="E3215" s="177">
        <f>_xll.qlInterestRateIndexValueDate(IndexON,D3215)</f>
        <v>62060</v>
      </c>
      <c r="F3215" s="193">
        <f>IFERROR(_xll.qlIndexFixing(IndexON,D3215,TRUE,_xll.ohTrigger(RecalcTrigger,TriggerON)),NA())</f>
        <v>1.0701965298034466E-2</v>
      </c>
      <c r="H3215" s="42">
        <f>_xll.qlCalendarAdvance(Calendar,$H3214,B3215,"f",FALSE)</f>
        <v>62060</v>
      </c>
      <c r="I3215" s="177">
        <f>_xll.qlInterestRateIndexValueDate(Index1M,$H3215)</f>
        <v>62064</v>
      </c>
      <c r="J3215" s="182">
        <f>IFERROR(_xll.qlIndexFixing(Index1M,$H3215,TRUE,_xll.ohTrigger(RecalcTrigger,Trigger1M)),NA())</f>
        <v>1.0578708663146242E-2</v>
      </c>
      <c r="K3215" s="44">
        <f>IFERROR(_xll.qlIndexFixing(Index3M,H3215,TRUE,_xll.ohTrigger(RecalcTrigger,Trigger3M)),NA())</f>
        <v>1.0765658233150456E-2</v>
      </c>
      <c r="L3215" s="44">
        <f>IFERROR(_xll.qlIndexFixing(Index6M,$H3215,TRUE,_xll.ohTrigger(RecalcTrigger,Trigger6M)),NA())</f>
        <v>1.0884503187879683E-2</v>
      </c>
      <c r="M3215" s="183">
        <f>IFERROR(_xll.qlIndexFixing(Index1Y,$H3215,TRUE,_xll.ohTrigger(RecalcTrigger,Trigger1Y)),NA())</f>
        <v>1.1243446758606361E-2</v>
      </c>
      <c r="N3215" s="182">
        <f>IFERROR(_xll.qlIndexFixing(ONIndex1M,I3215,TRUE,_xll.ohTrigger(RecalcTrigger,Trigger1M)),NA())</f>
        <v>1.0567102994469835E-2</v>
      </c>
      <c r="O3215" s="44">
        <f>IFERROR(_xll.qlIndexFixing(ONIndex3M,I3215,TRUE,_xll.ohTrigger(RecalcTrigger,Trigger3M)),NA())</f>
        <v>1.0722643341072313E-2</v>
      </c>
      <c r="P3215" s="44">
        <f>IFERROR(_xll.qlIndexFixing(ONIndex6M,I3215,TRUE,_xll.ohTrigger(RecalcTrigger,Trigger6M)),NA())</f>
        <v>1.0835182121047282E-2</v>
      </c>
      <c r="Q3215" s="183">
        <f>IFERROR(_xll.qlIndexFixing(ONIndex1Y,I3215,TRUE,_xll.ohTrigger(RecalcTrigger,Trigger1Y)),NA())</f>
        <v>1.1064749947236052E-2</v>
      </c>
    </row>
    <row r="3216" spans="2:17" x14ac:dyDescent="0.2">
      <c r="B3216" s="39" t="s">
        <v>42</v>
      </c>
      <c r="D3216" s="42">
        <f>_xll.qlCalendarAdvance(Calendar,$D3215,B3216,"f",FALSE)</f>
        <v>62067</v>
      </c>
      <c r="E3216" s="177">
        <f>_xll.qlInterestRateIndexValueDate(IndexON,D3216)</f>
        <v>62067</v>
      </c>
      <c r="F3216" s="193">
        <f>IFERROR(_xll.qlIndexFixing(IndexON,D3216,TRUE,_xll.ohTrigger(RecalcTrigger,TriggerON)),NA())</f>
        <v>1.0701965298034466E-2</v>
      </c>
      <c r="H3216" s="42">
        <f>_xll.qlCalendarAdvance(Calendar,$H3215,B3216,"f",FALSE)</f>
        <v>62067</v>
      </c>
      <c r="I3216" s="177">
        <f>_xll.qlInterestRateIndexValueDate(Index1M,$H3216)</f>
        <v>62071</v>
      </c>
      <c r="J3216" s="182">
        <f>IFERROR(_xll.qlIndexFixing(Index1M,$H3216,TRUE,_xll.ohTrigger(RecalcTrigger,Trigger1M)),NA())</f>
        <v>1.058244328281782E-2</v>
      </c>
      <c r="K3216" s="44">
        <f>IFERROR(_xll.qlIndexFixing(Index3M,H3216,TRUE,_xll.ohTrigger(RecalcTrigger,Trigger3M)),NA())</f>
        <v>1.0770291785873505E-2</v>
      </c>
      <c r="L3216" s="44">
        <f>IFERROR(_xll.qlIndexFixing(Index6M,$H3216,TRUE,_xll.ohTrigger(RecalcTrigger,Trigger6M)),NA())</f>
        <v>1.0886059885066662E-2</v>
      </c>
      <c r="M3216" s="183">
        <f>IFERROR(_xll.qlIndexFixing(Index1Y,$H3216,TRUE,_xll.ohTrigger(RecalcTrigger,Trigger1Y)),NA())</f>
        <v>1.1247869256877737E-2</v>
      </c>
      <c r="N3216" s="182">
        <f>IFERROR(_xll.qlIndexFixing(ONIndex1M,I3216,TRUE,_xll.ohTrigger(RecalcTrigger,Trigger1M)),NA())</f>
        <v>1.057085044985584E-2</v>
      </c>
      <c r="O3216" s="44">
        <f>IFERROR(_xll.qlIndexFixing(ONIndex3M,I3216,TRUE,_xll.ohTrigger(RecalcTrigger,Trigger3M)),NA())</f>
        <v>1.0727332931068645E-2</v>
      </c>
      <c r="P3216" s="44">
        <f>IFERROR(_xll.qlIndexFixing(ONIndex6M,I3216,TRUE,_xll.ohTrigger(RecalcTrigger,Trigger6M)),NA())</f>
        <v>1.0836745957067961E-2</v>
      </c>
      <c r="Q3216" s="183">
        <f>IFERROR(_xll.qlIndexFixing(ONIndex1Y,I3216,TRUE,_xll.ohTrigger(RecalcTrigger,Trigger1Y)),NA())</f>
        <v>1.1069432928598744E-2</v>
      </c>
    </row>
    <row r="3217" spans="2:17" x14ac:dyDescent="0.2">
      <c r="B3217" s="39" t="s">
        <v>42</v>
      </c>
      <c r="D3217" s="42">
        <f>_xll.qlCalendarAdvance(Calendar,$D3216,B3217,"f",FALSE)</f>
        <v>62074</v>
      </c>
      <c r="E3217" s="177">
        <f>_xll.qlInterestRateIndexValueDate(IndexON,D3217)</f>
        <v>62074</v>
      </c>
      <c r="F3217" s="193">
        <f>IFERROR(_xll.qlIndexFixing(IndexON,D3217,TRUE,_xll.ohTrigger(RecalcTrigger,TriggerON)),NA())</f>
        <v>1.0701965297874594E-2</v>
      </c>
      <c r="H3217" s="42">
        <f>_xll.qlCalendarAdvance(Calendar,$H3216,B3217,"f",FALSE)</f>
        <v>62074</v>
      </c>
      <c r="I3217" s="177">
        <f>_xll.qlInterestRateIndexValueDate(Index1M,$H3217)</f>
        <v>62078</v>
      </c>
      <c r="J3217" s="182">
        <f>IFERROR(_xll.qlIndexFixing(Index1M,$H3217,TRUE,_xll.ohTrigger(RecalcTrigger,Trigger1M)),NA())</f>
        <v>1.0586169194412558E-2</v>
      </c>
      <c r="K3217" s="44">
        <f>IFERROR(_xll.qlIndexFixing(Index3M,H3217,TRUE,_xll.ohTrigger(RecalcTrigger,Trigger3M)),NA())</f>
        <v>1.0774914108286685E-2</v>
      </c>
      <c r="L3217" s="44">
        <f>IFERROR(_xll.qlIndexFixing(Index6M,$H3217,TRUE,_xll.ohTrigger(RecalcTrigger,Trigger6M)),NA())</f>
        <v>1.0887615317002001E-2</v>
      </c>
      <c r="M3217" s="183">
        <f>IFERROR(_xll.qlIndexFixing(Index1Y,$H3217,TRUE,_xll.ohTrigger(RecalcTrigger,Trigger1Y)),NA())</f>
        <v>1.125227934589171E-2</v>
      </c>
      <c r="N3217" s="182">
        <f>IFERROR(_xll.qlIndexFixing(ONIndex1M,I3217,TRUE,_xll.ohTrigger(RecalcTrigger,Trigger1M)),NA())</f>
        <v>1.0574589238494525E-2</v>
      </c>
      <c r="O3217" s="44">
        <f>IFERROR(_xll.qlIndexFixing(ONIndex3M,I3217,TRUE,_xll.ohTrigger(RecalcTrigger,Trigger3M)),NA())</f>
        <v>1.0732011462550872E-2</v>
      </c>
      <c r="P3217" s="44">
        <f>IFERROR(_xll.qlIndexFixing(ONIndex6M,I3217,TRUE,_xll.ohTrigger(RecalcTrigger,Trigger6M)),NA())</f>
        <v>1.0838308601481828E-2</v>
      </c>
      <c r="Q3217" s="183">
        <f>IFERROR(_xll.qlIndexFixing(ONIndex1Y,I3217,TRUE,_xll.ohTrigger(RecalcTrigger,Trigger1Y)),NA())</f>
        <v>1.1074104268873342E-2</v>
      </c>
    </row>
    <row r="3218" spans="2:17" x14ac:dyDescent="0.2">
      <c r="B3218" s="39" t="s">
        <v>42</v>
      </c>
      <c r="D3218" s="42">
        <f>_xll.qlCalendarAdvance(Calendar,$D3217,B3218,"f",FALSE)</f>
        <v>62081</v>
      </c>
      <c r="E3218" s="177">
        <f>_xll.qlInterestRateIndexValueDate(IndexON,D3218)</f>
        <v>62081</v>
      </c>
      <c r="F3218" s="193">
        <f>IFERROR(_xll.qlIndexFixing(IndexON,D3218,TRUE,_xll.ohTrigger(RecalcTrigger,TriggerON)),NA())</f>
        <v>1.070196529795453E-2</v>
      </c>
      <c r="H3218" s="42">
        <f>_xll.qlCalendarAdvance(Calendar,$H3217,B3218,"f",FALSE)</f>
        <v>62081</v>
      </c>
      <c r="I3218" s="177">
        <f>_xll.qlInterestRateIndexValueDate(Index1M,$H3218)</f>
        <v>62085</v>
      </c>
      <c r="J3218" s="182">
        <f>IFERROR(_xll.qlIndexFixing(Index1M,$H3218,TRUE,_xll.ohTrigger(RecalcTrigger,Trigger1M)),NA())</f>
        <v>1.0589886379142904E-2</v>
      </c>
      <c r="K3218" s="44">
        <f>IFERROR(_xll.qlIndexFixing(Index3M,H3218,TRUE,_xll.ohTrigger(RecalcTrigger,Trigger3M)),NA())</f>
        <v>1.0779525176351203E-2</v>
      </c>
      <c r="L3218" s="44">
        <f>IFERROR(_xll.qlIndexFixing(Index6M,$H3218,TRUE,_xll.ohTrigger(RecalcTrigger,Trigger6M)),NA())</f>
        <v>1.0889169478270693E-2</v>
      </c>
      <c r="M3218" s="183">
        <f>IFERROR(_xll.qlIndexFixing(Index1Y,$H3218,TRUE,_xll.ohTrigger(RecalcTrigger,Trigger1Y)),NA())</f>
        <v>1.1256677000002822E-2</v>
      </c>
      <c r="N3218" s="182">
        <f>IFERROR(_xll.qlIndexFixing(ONIndex1M,I3218,TRUE,_xll.ohTrigger(RecalcTrigger,Trigger1M)),NA())</f>
        <v>1.0580226167045126E-2</v>
      </c>
      <c r="O3218" s="44">
        <f>IFERROR(_xll.qlIndexFixing(ONIndex3M,I3218,TRUE,_xll.ohTrigger(RecalcTrigger,Trigger3M)),NA())</f>
        <v>1.0738996107200194E-2</v>
      </c>
      <c r="P3218" s="44">
        <f>IFERROR(_xll.qlIndexFixing(ONIndex6M,I3218,TRUE,_xll.ohTrigger(RecalcTrigger,Trigger6M)),NA())</f>
        <v>1.0840865305103975E-2</v>
      </c>
      <c r="Q3218" s="183">
        <f>IFERROR(_xll.qlIndexFixing(ONIndex1Y,I3218,TRUE,_xll.ohTrigger(RecalcTrigger,Trigger1Y)),NA())</f>
        <v>1.1081098356635621E-2</v>
      </c>
    </row>
    <row r="3219" spans="2:17" x14ac:dyDescent="0.2">
      <c r="B3219" s="39" t="s">
        <v>42</v>
      </c>
      <c r="D3219" s="42">
        <f>_xll.qlCalendarAdvance(Calendar,$D3218,B3219,"f",FALSE)</f>
        <v>62089</v>
      </c>
      <c r="E3219" s="177">
        <f>_xll.qlInterestRateIndexValueDate(IndexON,D3219)</f>
        <v>62089</v>
      </c>
      <c r="F3219" s="193">
        <f>IFERROR(_xll.qlIndexFixing(IndexON,D3219,TRUE,_xll.ohTrigger(RecalcTrigger,TriggerON)),NA())</f>
        <v>1.0702283445702676E-2</v>
      </c>
      <c r="H3219" s="42">
        <f>_xll.qlCalendarAdvance(Calendar,$H3218,B3219,"f",FALSE)</f>
        <v>62089</v>
      </c>
      <c r="I3219" s="177">
        <f>_xll.qlInterestRateIndexValueDate(Index1M,$H3219)</f>
        <v>62093</v>
      </c>
      <c r="J3219" s="182">
        <f>IFERROR(_xll.qlIndexFixing(Index1M,$H3219,TRUE,_xll.ohTrigger(RecalcTrigger,Trigger1M)),NA())</f>
        <v>1.0594123880220676E-2</v>
      </c>
      <c r="K3219" s="44">
        <f>IFERROR(_xll.qlIndexFixing(Index3M,H3219,TRUE,_xll.ohTrigger(RecalcTrigger,Trigger3M)),NA())</f>
        <v>1.0782342051854573E-2</v>
      </c>
      <c r="L3219" s="44">
        <f>IFERROR(_xll.qlIndexFixing(Index6M,$H3219,TRUE,_xll.ohTrigger(RecalcTrigger,Trigger6M)),NA())</f>
        <v>1.0890669197611664E-2</v>
      </c>
      <c r="M3219" s="183">
        <f>IFERROR(_xll.qlIndexFixing(Index1Y,$H3219,TRUE,_xll.ohTrigger(RecalcTrigger,Trigger1Y)),NA())</f>
        <v>1.1261687631107372E-2</v>
      </c>
      <c r="N3219" s="182">
        <f>IFERROR(_xll.qlIndexFixing(ONIndex1M,I3219,TRUE,_xll.ohTrigger(RecalcTrigger,Trigger1M)),NA())</f>
        <v>1.0583944048194738E-2</v>
      </c>
      <c r="O3219" s="44">
        <f>IFERROR(_xll.qlIndexFixing(ONIndex3M,I3219,TRUE,_xll.ohTrigger(RecalcTrigger,Trigger3M)),NA())</f>
        <v>1.0743647960289593E-2</v>
      </c>
      <c r="P3219" s="44">
        <f>IFERROR(_xll.qlIndexFixing(ONIndex6M,I3219,TRUE,_xll.ohTrigger(RecalcTrigger,Trigger6M)),NA())</f>
        <v>1.0842425127401967E-2</v>
      </c>
      <c r="Q3219" s="183">
        <f>IFERROR(_xll.qlIndexFixing(ONIndex1Y,I3219,TRUE,_xll.ohTrigger(RecalcTrigger,Trigger1Y)),NA())</f>
        <v>1.1085741606287058E-2</v>
      </c>
    </row>
    <row r="3220" spans="2:17" x14ac:dyDescent="0.2">
      <c r="B3220" s="39" t="s">
        <v>42</v>
      </c>
      <c r="D3220" s="42">
        <f>_xll.qlCalendarAdvance(Calendar,$D3219,B3220,"f",FALSE)</f>
        <v>62096</v>
      </c>
      <c r="E3220" s="177">
        <f>_xll.qlInterestRateIndexValueDate(IndexON,D3220)</f>
        <v>62096</v>
      </c>
      <c r="F3220" s="193">
        <f>IFERROR(_xll.qlIndexFixing(IndexON,D3220,TRUE,_xll.ohTrigger(RecalcTrigger,TriggerON)),NA())</f>
        <v>1.0702283445676031E-2</v>
      </c>
      <c r="H3220" s="42">
        <f>_xll.qlCalendarAdvance(Calendar,$H3219,B3220,"f",FALSE)</f>
        <v>62096</v>
      </c>
      <c r="I3220" s="177">
        <f>_xll.qlInterestRateIndexValueDate(Index1M,$H3220)</f>
        <v>62100</v>
      </c>
      <c r="J3220" s="182">
        <f>IFERROR(_xll.qlIndexFixing(Index1M,$H3220,TRUE,_xll.ohTrigger(RecalcTrigger,Trigger1M)),NA())</f>
        <v>1.0597822301292009E-2</v>
      </c>
      <c r="K3220" s="44">
        <f>IFERROR(_xll.qlIndexFixing(Index3M,H3220,TRUE,_xll.ohTrigger(RecalcTrigger,Trigger3M)),NA())</f>
        <v>1.0788880990551419E-2</v>
      </c>
      <c r="L3220" s="44">
        <f>IFERROR(_xll.qlIndexFixing(Index6M,$H3220,TRUE,_xll.ohTrigger(RecalcTrigger,Trigger6M)),NA())</f>
        <v>1.0892220664416858E-2</v>
      </c>
      <c r="M3220" s="183">
        <f>IFERROR(_xll.qlIndexFixing(Index1Y,$H3220,TRUE,_xll.ohTrigger(RecalcTrigger,Trigger1Y)),NA())</f>
        <v>1.1266058552643317E-2</v>
      </c>
      <c r="N3220" s="182">
        <f>IFERROR(_xll.qlIndexFixing(ONIndex1M,I3220,TRUE,_xll.ohTrigger(RecalcTrigger,Trigger1M)),NA())</f>
        <v>1.0586283085505244E-2</v>
      </c>
      <c r="O3220" s="44">
        <f>IFERROR(_xll.qlIndexFixing(ONIndex3M,I3220,TRUE,_xll.ohTrigger(RecalcTrigger,Trigger3M)),NA())</f>
        <v>1.0746643158965341E-2</v>
      </c>
      <c r="P3220" s="44">
        <f>IFERROR(_xll.qlIndexFixing(ONIndex6M,I3220,TRUE,_xll.ohTrigger(RecalcTrigger,Trigger6M)),NA())</f>
        <v>1.0843211952726861E-2</v>
      </c>
      <c r="Q3220" s="183">
        <f>IFERROR(_xll.qlIndexFixing(ONIndex1Y,I3220,TRUE,_xll.ohTrigger(RecalcTrigger,Trigger1Y)),NA())</f>
        <v>1.1088709556572596E-2</v>
      </c>
    </row>
    <row r="3221" spans="2:17" x14ac:dyDescent="0.2">
      <c r="B3221" s="39" t="s">
        <v>42</v>
      </c>
      <c r="D3221" s="42">
        <f>_xll.qlCalendarAdvance(Calendar,$D3220,B3221,"f",FALSE)</f>
        <v>62103</v>
      </c>
      <c r="E3221" s="177">
        <f>_xll.qlInterestRateIndexValueDate(IndexON,D3221)</f>
        <v>62103</v>
      </c>
      <c r="F3221" s="193">
        <f>IFERROR(_xll.qlIndexFixing(IndexON,D3221,TRUE,_xll.ohTrigger(RecalcTrigger,TriggerON)),NA())</f>
        <v>1.0702283445729321E-2</v>
      </c>
      <c r="H3221" s="42">
        <f>_xll.qlCalendarAdvance(Calendar,$H3220,B3221,"f",FALSE)</f>
        <v>62103</v>
      </c>
      <c r="I3221" s="177">
        <f>_xll.qlInterestRateIndexValueDate(Index1M,$H3221)</f>
        <v>62107</v>
      </c>
      <c r="J3221" s="182">
        <f>IFERROR(_xll.qlIndexFixing(Index1M,$H3221,TRUE,_xll.ohTrigger(RecalcTrigger,Trigger1M)),NA())</f>
        <v>1.0601511936475193E-2</v>
      </c>
      <c r="K3221" s="44">
        <f>IFERROR(_xll.qlIndexFixing(Index3M,H3221,TRUE,_xll.ohTrigger(RecalcTrigger,Trigger3M)),NA())</f>
        <v>1.0793457208107426E-2</v>
      </c>
      <c r="L3221" s="44">
        <f>IFERROR(_xll.qlIndexFixing(Index6M,$H3221,TRUE,_xll.ohTrigger(RecalcTrigger,Trigger6M)),NA())</f>
        <v>1.0893770843953857E-2</v>
      </c>
      <c r="M3221" s="183">
        <f>IFERROR(_xll.qlIndexFixing(Index1Y,$H3221,TRUE,_xll.ohTrigger(RecalcTrigger,Trigger1Y)),NA())</f>
        <v>1.1270416958678517E-2</v>
      </c>
      <c r="N3221" s="182">
        <f>IFERROR(_xll.qlIndexFixing(ONIndex1M,I3221,TRUE,_xll.ohTrigger(RecalcTrigger,Trigger1M)),NA())</f>
        <v>1.0589985769344779E-2</v>
      </c>
      <c r="O3221" s="44">
        <f>IFERROR(_xll.qlIndexFixing(ONIndex3M,I3221,TRUE,_xll.ohTrigger(RecalcTrigger,Trigger3M)),NA())</f>
        <v>1.0751275621858625E-2</v>
      </c>
      <c r="P3221" s="44">
        <f>IFERROR(_xll.qlIndexFixing(ONIndex6M,I3221,TRUE,_xll.ohTrigger(RecalcTrigger,Trigger6M)),NA())</f>
        <v>1.0844769603535198E-2</v>
      </c>
      <c r="Q3221" s="183">
        <f>IFERROR(_xll.qlIndexFixing(ONIndex1Y,I3221,TRUE,_xll.ohTrigger(RecalcTrigger,Trigger1Y)),NA())</f>
        <v>1.1093332400680112E-2</v>
      </c>
    </row>
    <row r="3222" spans="2:17" x14ac:dyDescent="0.2">
      <c r="B3222" s="39" t="s">
        <v>42</v>
      </c>
      <c r="D3222" s="42">
        <f>_xll.qlCalendarAdvance(Calendar,$D3221,B3222,"f",FALSE)</f>
        <v>62110</v>
      </c>
      <c r="E3222" s="177">
        <f>_xll.qlInterestRateIndexValueDate(IndexON,D3222)</f>
        <v>62110</v>
      </c>
      <c r="F3222" s="193">
        <f>IFERROR(_xll.qlIndexFixing(IndexON,D3222,TRUE,_xll.ohTrigger(RecalcTrigger,TriggerON)),NA())</f>
        <v>1.0702283445729321E-2</v>
      </c>
      <c r="H3222" s="42">
        <f>_xll.qlCalendarAdvance(Calendar,$H3221,B3222,"f",FALSE)</f>
        <v>62110</v>
      </c>
      <c r="I3222" s="177">
        <f>_xll.qlInterestRateIndexValueDate(Index1M,$H3222)</f>
        <v>62114</v>
      </c>
      <c r="J3222" s="182">
        <f>IFERROR(_xll.qlIndexFixing(Index1M,$H3222,TRUE,_xll.ohTrigger(RecalcTrigger,Trigger1M)),NA())</f>
        <v>1.0605192766990417E-2</v>
      </c>
      <c r="K3222" s="44">
        <f>IFERROR(_xll.qlIndexFixing(Index3M,H3222,TRUE,_xll.ohTrigger(RecalcTrigger,Trigger3M)),NA())</f>
        <v>1.0798022073736036E-2</v>
      </c>
      <c r="L3222" s="44">
        <f>IFERROR(_xll.qlIndexFixing(Index6M,$H3222,TRUE,_xll.ohTrigger(RecalcTrigger,Trigger6M)),NA())</f>
        <v>1.0895319730807328E-2</v>
      </c>
      <c r="M3222" s="183">
        <f>IFERROR(_xll.qlIndexFixing(Index1Y,$H3222,TRUE,_xll.ohTrigger(RecalcTrigger,Trigger1Y)),NA())</f>
        <v>1.1274762823567732E-2</v>
      </c>
      <c r="N3222" s="182">
        <f>IFERROR(_xll.qlIndexFixing(ONIndex1M,I3222,TRUE,_xll.ohTrigger(RecalcTrigger,Trigger1M)),NA())</f>
        <v>1.0593679689954172E-2</v>
      </c>
      <c r="O3222" s="44">
        <f>IFERROR(_xll.qlIndexFixing(ONIndex3M,I3222,TRUE,_xll.ohTrigger(RecalcTrigger,Trigger3M)),NA())</f>
        <v>1.0755896903376083E-2</v>
      </c>
      <c r="P3222" s="44">
        <f>IFERROR(_xll.qlIndexFixing(ONIndex6M,I3222,TRUE,_xll.ohTrigger(RecalcTrigger,Trigger6M)),NA())</f>
        <v>1.0846326035318654E-2</v>
      </c>
      <c r="Q3222" s="183">
        <f>IFERROR(_xll.qlIndexFixing(ONIndex1Y,I3222,TRUE,_xll.ohTrigger(RecalcTrigger,Trigger1Y)),NA())</f>
        <v>1.109794347420312E-2</v>
      </c>
    </row>
    <row r="3223" spans="2:17" x14ac:dyDescent="0.2">
      <c r="B3223" s="39" t="s">
        <v>42</v>
      </c>
      <c r="D3223" s="42">
        <f>_xll.qlCalendarAdvance(Calendar,$D3222,B3223,"f",FALSE)</f>
        <v>62117</v>
      </c>
      <c r="E3223" s="177">
        <f>_xll.qlInterestRateIndexValueDate(IndexON,D3223)</f>
        <v>62117</v>
      </c>
      <c r="F3223" s="193">
        <f>IFERROR(_xll.qlIndexFixing(IndexON,D3223,TRUE,_xll.ohTrigger(RecalcTrigger,TriggerON)),NA())</f>
        <v>1.0702283445755967E-2</v>
      </c>
      <c r="H3223" s="42">
        <f>_xll.qlCalendarAdvance(Calendar,$H3222,B3223,"f",FALSE)</f>
        <v>62117</v>
      </c>
      <c r="I3223" s="177">
        <f>_xll.qlInterestRateIndexValueDate(Index1M,$H3223)</f>
        <v>62121</v>
      </c>
      <c r="J3223" s="182">
        <f>IFERROR(_xll.qlIndexFixing(Index1M,$H3223,TRUE,_xll.ohTrigger(RecalcTrigger,Trigger1M)),NA())</f>
        <v>1.0608864774052705E-2</v>
      </c>
      <c r="K3223" s="44">
        <f>IFERROR(_xll.qlIndexFixing(Index3M,H3223,TRUE,_xll.ohTrigger(RecalcTrigger,Trigger3M)),NA())</f>
        <v>1.080257556340225E-2</v>
      </c>
      <c r="L3223" s="44">
        <f>IFERROR(_xll.qlIndexFixing(Index6M,$H3223,TRUE,_xll.ohTrigger(RecalcTrigger,Trigger6M)),NA())</f>
        <v>1.0896867319561493E-2</v>
      </c>
      <c r="M3223" s="183">
        <f>IFERROR(_xll.qlIndexFixing(Index1Y,$H3223,TRUE,_xll.ohTrigger(RecalcTrigger,Trigger1Y)),NA())</f>
        <v>1.1279096121665942E-2</v>
      </c>
      <c r="N3223" s="182">
        <f>IFERROR(_xll.qlIndexFixing(ONIndex1M,I3223,TRUE,_xll.ohTrigger(RecalcTrigger,Trigger1M)),NA())</f>
        <v>1.0597364828468514E-2</v>
      </c>
      <c r="O3223" s="44">
        <f>IFERROR(_xll.qlIndexFixing(ONIndex3M,I3223,TRUE,_xll.ohTrigger(RecalcTrigger,Trigger3M)),NA())</f>
        <v>1.0760506979217155E-2</v>
      </c>
      <c r="P3223" s="44">
        <f>IFERROR(_xll.qlIndexFixing(ONIndex6M,I3223,TRUE,_xll.ohTrigger(RecalcTrigger,Trigger6M)),NA())</f>
        <v>1.0847881242401769E-2</v>
      </c>
      <c r="Q3223" s="183">
        <f>IFERROR(_xll.qlIndexFixing(ONIndex1Y,I3223,TRUE,_xll.ohTrigger(RecalcTrigger,Trigger1Y)),NA())</f>
        <v>1.1102542751721955E-2</v>
      </c>
    </row>
    <row r="3224" spans="2:17" x14ac:dyDescent="0.2">
      <c r="B3224" s="39" t="s">
        <v>42</v>
      </c>
      <c r="D3224" s="42">
        <f>_xll.qlCalendarAdvance(Calendar,$D3223,B3224,"f",FALSE)</f>
        <v>62124</v>
      </c>
      <c r="E3224" s="177">
        <f>_xll.qlInterestRateIndexValueDate(IndexON,D3224)</f>
        <v>62124</v>
      </c>
      <c r="F3224" s="193">
        <f>IFERROR(_xll.qlIndexFixing(IndexON,D3224,TRUE,_xll.ohTrigger(RecalcTrigger,TriggerON)),NA())</f>
        <v>1.0702283445702676E-2</v>
      </c>
      <c r="H3224" s="42">
        <f>_xll.qlCalendarAdvance(Calendar,$H3223,B3224,"f",FALSE)</f>
        <v>62124</v>
      </c>
      <c r="I3224" s="177">
        <f>_xll.qlInterestRateIndexValueDate(Index1M,$H3224)</f>
        <v>62128</v>
      </c>
      <c r="J3224" s="182">
        <f>IFERROR(_xll.qlIndexFixing(Index1M,$H3224,TRUE,_xll.ohTrigger(RecalcTrigger,Trigger1M)),NA())</f>
        <v>1.0611276005495971E-2</v>
      </c>
      <c r="K3224" s="44">
        <f>IFERROR(_xll.qlIndexFixing(Index3M,H3224,TRUE,_xll.ohTrigger(RecalcTrigger,Trigger3M)),NA())</f>
        <v>1.0807117653070186E-2</v>
      </c>
      <c r="L3224" s="44">
        <f>IFERROR(_xll.qlIndexFixing(Index6M,$H3224,TRUE,_xll.ohTrigger(RecalcTrigger,Trigger6M)),NA())</f>
        <v>1.089841360480057E-2</v>
      </c>
      <c r="M3224" s="183">
        <f>IFERROR(_xll.qlIndexFixing(Index1Y,$H3224,TRUE,_xll.ohTrigger(RecalcTrigger,Trigger1Y)),NA())</f>
        <v>1.1283416827328346E-2</v>
      </c>
      <c r="N3224" s="182">
        <f>IFERROR(_xll.qlIndexFixing(ONIndex1M,I3224,TRUE,_xll.ohTrigger(RecalcTrigger,Trigger1M)),NA())</f>
        <v>1.060104116634264E-2</v>
      </c>
      <c r="O3224" s="44">
        <f>IFERROR(_xll.qlIndexFixing(ONIndex3M,I3224,TRUE,_xll.ohTrigger(RecalcTrigger,Trigger3M)),NA())</f>
        <v>1.0765105825880639E-2</v>
      </c>
      <c r="P3224" s="44">
        <f>IFERROR(_xll.qlIndexFixing(ONIndex6M,I3224,TRUE,_xll.ohTrigger(RecalcTrigger,Trigger6M)),NA())</f>
        <v>1.0849435219508763E-2</v>
      </c>
      <c r="Q3224" s="183">
        <f>IFERROR(_xll.qlIndexFixing(ONIndex1Y,I3224,TRUE,_xll.ohTrigger(RecalcTrigger,Trigger1Y)),NA())</f>
        <v>1.1107130208296567E-2</v>
      </c>
    </row>
    <row r="3225" spans="2:17" x14ac:dyDescent="0.2">
      <c r="B3225" s="39" t="s">
        <v>42</v>
      </c>
      <c r="D3225" s="42">
        <f>_xll.qlCalendarAdvance(Calendar,$D3224,B3225,"f",FALSE)</f>
        <v>62131</v>
      </c>
      <c r="E3225" s="177">
        <f>_xll.qlInterestRateIndexValueDate(IndexON,D3225)</f>
        <v>62131</v>
      </c>
      <c r="F3225" s="193">
        <f>IFERROR(_xll.qlIndexFixing(IndexON,D3225,TRUE,_xll.ohTrigger(RecalcTrigger,TriggerON)),NA())</f>
        <v>1.0702283445755967E-2</v>
      </c>
      <c r="H3225" s="42">
        <f>_xll.qlCalendarAdvance(Calendar,$H3224,B3225,"f",FALSE)</f>
        <v>62131</v>
      </c>
      <c r="I3225" s="177">
        <f>_xll.qlInterestRateIndexValueDate(Index1M,$H3225)</f>
        <v>62135</v>
      </c>
      <c r="J3225" s="182">
        <f>IFERROR(_xll.qlIndexFixing(Index1M,$H3225,TRUE,_xll.ohTrigger(RecalcTrigger,Trigger1M)),NA())</f>
        <v>1.0614931889294521E-2</v>
      </c>
      <c r="K3225" s="44">
        <f>IFERROR(_xll.qlIndexFixing(Index3M,H3225,TRUE,_xll.ohTrigger(RecalcTrigger,Trigger3M)),NA())</f>
        <v>1.0811648318704847E-2</v>
      </c>
      <c r="L3225" s="44">
        <f>IFERROR(_xll.qlIndexFixing(Index6M,$H3225,TRUE,_xll.ohTrigger(RecalcTrigger,Trigger6M)),NA())</f>
        <v>1.089995858111055E-2</v>
      </c>
      <c r="M3225" s="183">
        <f>IFERROR(_xll.qlIndexFixing(Index1Y,$H3225,TRUE,_xll.ohTrigger(RecalcTrigger,Trigger1Y)),NA())</f>
        <v>1.1287724914910141E-2</v>
      </c>
      <c r="N3225" s="182">
        <f>IFERROR(_xll.qlIndexFixing(ONIndex1M,I3225,TRUE,_xll.ohTrigger(RecalcTrigger,Trigger1M)),NA())</f>
        <v>1.0604708684871511E-2</v>
      </c>
      <c r="O3225" s="44">
        <f>IFERROR(_xll.qlIndexFixing(ONIndex3M,I3225,TRUE,_xll.ohTrigger(RecalcTrigger,Trigger3M)),NA())</f>
        <v>1.0769693418986037E-2</v>
      </c>
      <c r="P3225" s="44">
        <f>IFERROR(_xll.qlIndexFixing(ONIndex6M,I3225,TRUE,_xll.ohTrigger(RecalcTrigger,Trigger6M)),NA())</f>
        <v>1.0850987961203984E-2</v>
      </c>
      <c r="Q3225" s="183">
        <f>IFERROR(_xll.qlIndexFixing(ONIndex1Y,I3225,TRUE,_xll.ohTrigger(RecalcTrigger,Trigger1Y)),NA())</f>
        <v>1.1111705818427353E-2</v>
      </c>
    </row>
    <row r="3226" spans="2:17" x14ac:dyDescent="0.2">
      <c r="B3226" s="39" t="s">
        <v>42</v>
      </c>
      <c r="D3226" s="42">
        <f>_xll.qlCalendarAdvance(Calendar,$D3225,B3226,"f",FALSE)</f>
        <v>62138</v>
      </c>
      <c r="E3226" s="177">
        <f>_xll.qlInterestRateIndexValueDate(IndexON,D3226)</f>
        <v>62138</v>
      </c>
      <c r="F3226" s="193">
        <f>IFERROR(_xll.qlIndexFixing(IndexON,D3226,TRUE,_xll.ohTrigger(RecalcTrigger,TriggerON)),NA())</f>
        <v>1.0702283445729321E-2</v>
      </c>
      <c r="H3226" s="42">
        <f>_xll.qlCalendarAdvance(Calendar,$H3225,B3226,"f",FALSE)</f>
        <v>62138</v>
      </c>
      <c r="I3226" s="177">
        <f>_xll.qlInterestRateIndexValueDate(Index1M,$H3226)</f>
        <v>62142</v>
      </c>
      <c r="J3226" s="182">
        <f>IFERROR(_xll.qlIndexFixing(Index1M,$H3226,TRUE,_xll.ohTrigger(RecalcTrigger,Trigger1M)),NA())</f>
        <v>1.0618578897992417E-2</v>
      </c>
      <c r="K3226" s="44">
        <f>IFERROR(_xll.qlIndexFixing(Index3M,H3226,TRUE,_xll.ohTrigger(RecalcTrigger,Trigger3M)),NA())</f>
        <v>1.0816167536272125E-2</v>
      </c>
      <c r="L3226" s="44">
        <f>IFERROR(_xll.qlIndexFixing(Index6M,$H3226,TRUE,_xll.ohTrigger(RecalcTrigger,Trigger6M)),NA())</f>
        <v>1.0901502243073447E-2</v>
      </c>
      <c r="M3226" s="183">
        <f>IFERROR(_xll.qlIndexFixing(Index1Y,$H3226,TRUE,_xll.ohTrigger(RecalcTrigger,Trigger1Y)),NA())</f>
        <v>1.129202035876609E-2</v>
      </c>
      <c r="N3226" s="182">
        <f>IFERROR(_xll.qlIndexFixing(ONIndex1M,I3226,TRUE,_xll.ohTrigger(RecalcTrigger,Trigger1M)),NA())</f>
        <v>1.0608367365110283E-2</v>
      </c>
      <c r="O3226" s="44">
        <f>IFERROR(_xll.qlIndexFixing(ONIndex3M,I3226,TRUE,_xll.ohTrigger(RecalcTrigger,Trigger3M)),NA())</f>
        <v>1.0774269734872277E-2</v>
      </c>
      <c r="P3226" s="44">
        <f>IFERROR(_xll.qlIndexFixing(ONIndex6M,I3226,TRUE,_xll.ohTrigger(RecalcTrigger,Trigger6M)),NA())</f>
        <v>1.0852539462211652E-2</v>
      </c>
      <c r="Q3226" s="183">
        <f>IFERROR(_xll.qlIndexFixing(ONIndex1Y,I3226,TRUE,_xll.ohTrigger(RecalcTrigger,Trigger1Y)),NA())</f>
        <v>1.1116269557014391E-2</v>
      </c>
    </row>
    <row r="3227" spans="2:17" x14ac:dyDescent="0.2">
      <c r="B3227" s="39" t="s">
        <v>42</v>
      </c>
      <c r="D3227" s="42">
        <f>_xll.qlCalendarAdvance(Calendar,$D3226,B3227,"f",FALSE)</f>
        <v>62145</v>
      </c>
      <c r="E3227" s="177">
        <f>_xll.qlInterestRateIndexValueDate(IndexON,D3227)</f>
        <v>62145</v>
      </c>
      <c r="F3227" s="193">
        <f>IFERROR(_xll.qlIndexFixing(IndexON,D3227,TRUE,_xll.ohTrigger(RecalcTrigger,TriggerON)),NA())</f>
        <v>1.0702283445676031E-2</v>
      </c>
      <c r="H3227" s="42">
        <f>_xll.qlCalendarAdvance(Calendar,$H3226,B3227,"f",FALSE)</f>
        <v>62145</v>
      </c>
      <c r="I3227" s="177">
        <f>_xll.qlInterestRateIndexValueDate(Index1M,$H3227)</f>
        <v>62149</v>
      </c>
      <c r="J3227" s="182">
        <f>IFERROR(_xll.qlIndexFixing(Index1M,$H3227,TRUE,_xll.ohTrigger(RecalcTrigger,Trigger1M)),NA())</f>
        <v>1.0622217012816102E-2</v>
      </c>
      <c r="K3227" s="44">
        <f>IFERROR(_xll.qlIndexFixing(Index3M,H3227,TRUE,_xll.ohTrigger(RecalcTrigger,Trigger3M)),NA())</f>
        <v>1.0820675281735248E-2</v>
      </c>
      <c r="L3227" s="44">
        <f>IFERROR(_xll.qlIndexFixing(Index6M,$H3227,TRUE,_xll.ohTrigger(RecalcTrigger,Trigger6M)),NA())</f>
        <v>1.090304458527613E-2</v>
      </c>
      <c r="M3227" s="183">
        <f>IFERROR(_xll.qlIndexFixing(Index1Y,$H3227,TRUE,_xll.ohTrigger(RecalcTrigger,Trigger1Y)),NA())</f>
        <v>1.1296303133252047E-2</v>
      </c>
      <c r="N3227" s="182">
        <f>IFERROR(_xll.qlIndexFixing(ONIndex1M,I3227,TRUE,_xll.ohTrigger(RecalcTrigger,Trigger1M)),NA())</f>
        <v>1.0612017188353917E-2</v>
      </c>
      <c r="O3227" s="44">
        <f>IFERROR(_xll.qlIndexFixing(ONIndex3M,I3227,TRUE,_xll.ohTrigger(RecalcTrigger,Trigger3M)),NA())</f>
        <v>1.0778834749478605E-2</v>
      </c>
      <c r="P3227" s="44">
        <f>IFERROR(_xll.qlIndexFixing(ONIndex6M,I3227,TRUE,_xll.ohTrigger(RecalcTrigger,Trigger6M)),NA())</f>
        <v>1.0854089717335924E-2</v>
      </c>
      <c r="Q3227" s="183">
        <f>IFERROR(_xll.qlIndexFixing(ONIndex1Y,I3227,TRUE,_xll.ohTrigger(RecalcTrigger,Trigger1Y)),NA())</f>
        <v>1.1120821399197567E-2</v>
      </c>
    </row>
    <row r="3228" spans="2:17" x14ac:dyDescent="0.2">
      <c r="B3228" s="39" t="s">
        <v>42</v>
      </c>
      <c r="D3228" s="42">
        <f>_xll.qlCalendarAdvance(Calendar,$D3227,B3228,"f",FALSE)</f>
        <v>62152</v>
      </c>
      <c r="E3228" s="177">
        <f>_xll.qlInterestRateIndexValueDate(IndexON,D3228)</f>
        <v>62152</v>
      </c>
      <c r="F3228" s="193">
        <f>IFERROR(_xll.qlIndexFixing(IndexON,D3228,TRUE,_xll.ohTrigger(RecalcTrigger,TriggerON)),NA())</f>
        <v>1.0702283445729321E-2</v>
      </c>
      <c r="H3228" s="42">
        <f>_xll.qlCalendarAdvance(Calendar,$H3227,B3228,"f",FALSE)</f>
        <v>62152</v>
      </c>
      <c r="I3228" s="177">
        <f>_xll.qlInterestRateIndexValueDate(Index1M,$H3228)</f>
        <v>62156</v>
      </c>
      <c r="J3228" s="182">
        <f>IFERROR(_xll.qlIndexFixing(Index1M,$H3228,TRUE,_xll.ohTrigger(RecalcTrigger,Trigger1M)),NA())</f>
        <v>1.0627091800258478E-2</v>
      </c>
      <c r="K3228" s="44">
        <f>IFERROR(_xll.qlIndexFixing(Index3M,H3228,TRUE,_xll.ohTrigger(RecalcTrigger,Trigger3M)),NA())</f>
        <v>1.0826134607769581E-2</v>
      </c>
      <c r="L3228" s="44">
        <f>IFERROR(_xll.qlIndexFixing(Index6M,$H3228,TRUE,_xll.ohTrigger(RecalcTrigger,Trigger6M)),NA())</f>
        <v>1.0905409006212658E-2</v>
      </c>
      <c r="M3228" s="183">
        <f>IFERROR(_xll.qlIndexFixing(Index1Y,$H3228,TRUE,_xll.ohTrigger(RecalcTrigger,Trigger1Y)),NA())</f>
        <v>1.1300573212722773E-2</v>
      </c>
      <c r="N3228" s="182">
        <f>IFERROR(_xll.qlIndexFixing(ONIndex1M,I3228,TRUE,_xll.ohTrigger(RecalcTrigger,Trigger1M)),NA())</f>
        <v>1.0615658135897377E-2</v>
      </c>
      <c r="O3228" s="44">
        <f>IFERROR(_xll.qlIndexFixing(ONIndex3M,I3228,TRUE,_xll.ohTrigger(RecalcTrigger,Trigger3M)),NA())</f>
        <v>1.0783388439064012E-2</v>
      </c>
      <c r="P3228" s="44">
        <f>IFERROR(_xll.qlIndexFixing(ONIndex6M,I3228,TRUE,_xll.ohTrigger(RecalcTrigger,Trigger6M)),NA())</f>
        <v>1.0855638720821403E-2</v>
      </c>
      <c r="Q3228" s="183">
        <f>IFERROR(_xll.qlIndexFixing(ONIndex1Y,I3228,TRUE,_xll.ohTrigger(RecalcTrigger,Trigger1Y)),NA())</f>
        <v>1.112536131923747E-2</v>
      </c>
    </row>
    <row r="3229" spans="2:17" x14ac:dyDescent="0.2">
      <c r="B3229" s="39" t="s">
        <v>42</v>
      </c>
      <c r="D3229" s="42">
        <f>_xll.qlCalendarAdvance(Calendar,$D3228,B3229,"f",FALSE)</f>
        <v>62159</v>
      </c>
      <c r="E3229" s="177">
        <f>_xll.qlInterestRateIndexValueDate(IndexON,D3229)</f>
        <v>62159</v>
      </c>
      <c r="F3229" s="193">
        <f>IFERROR(_xll.qlIndexFixing(IndexON,D3229,TRUE,_xll.ohTrigger(RecalcTrigger,TriggerON)),NA())</f>
        <v>1.0702283445729321E-2</v>
      </c>
      <c r="H3229" s="42">
        <f>_xll.qlCalendarAdvance(Calendar,$H3228,B3229,"f",FALSE)</f>
        <v>62159</v>
      </c>
      <c r="I3229" s="177">
        <f>_xll.qlInterestRateIndexValueDate(Index1M,$H3229)</f>
        <v>62163</v>
      </c>
      <c r="J3229" s="182">
        <f>IFERROR(_xll.qlIndexFixing(Index1M,$H3229,TRUE,_xll.ohTrigger(RecalcTrigger,Trigger1M)),NA())</f>
        <v>1.0630710472208954E-2</v>
      </c>
      <c r="K3229" s="44">
        <f>IFERROR(_xll.qlIndexFixing(Index3M,H3229,TRUE,_xll.ohTrigger(RecalcTrigger,Trigger3M)),NA())</f>
        <v>1.0830617951113113E-2</v>
      </c>
      <c r="L3229" s="44">
        <f>IFERROR(_xll.qlIndexFixing(Index6M,$H3229,TRUE,_xll.ohTrigger(RecalcTrigger,Trigger6M)),NA())</f>
        <v>1.090694854129903E-2</v>
      </c>
      <c r="M3229" s="183">
        <f>IFERROR(_xll.qlIndexFixing(Index1Y,$H3229,TRUE,_xll.ohTrigger(RecalcTrigger,Trigger1Y)),NA())</f>
        <v>1.1304830571534124E-2</v>
      </c>
      <c r="N3229" s="182">
        <f>IFERROR(_xll.qlIndexFixing(ONIndex1M,I3229,TRUE,_xll.ohTrigger(RecalcTrigger,Trigger1M)),NA())</f>
        <v>1.0619290189035624E-2</v>
      </c>
      <c r="O3229" s="44">
        <f>IFERROR(_xll.qlIndexFixing(ONIndex3M,I3229,TRUE,_xll.ohTrigger(RecalcTrigger,Trigger3M)),NA())</f>
        <v>1.0787930779567745E-2</v>
      </c>
      <c r="P3229" s="44">
        <f>IFERROR(_xll.qlIndexFixing(ONIndex6M,I3229,TRUE,_xll.ohTrigger(RecalcTrigger,Trigger6M)),NA())</f>
        <v>1.085718646739231E-2</v>
      </c>
      <c r="Q3229" s="183">
        <f>IFERROR(_xll.qlIndexFixing(ONIndex1Y,I3229,TRUE,_xll.ohTrigger(RecalcTrigger,Trigger1Y)),NA())</f>
        <v>1.1129889292273987E-2</v>
      </c>
    </row>
    <row r="3230" spans="2:17" x14ac:dyDescent="0.2">
      <c r="B3230" s="39" t="s">
        <v>42</v>
      </c>
      <c r="D3230" s="42">
        <f>_xll.qlCalendarAdvance(Calendar,$D3229,B3230,"f",FALSE)</f>
        <v>62166</v>
      </c>
      <c r="E3230" s="177">
        <f>_xll.qlInterestRateIndexValueDate(IndexON,D3230)</f>
        <v>62166</v>
      </c>
      <c r="F3230" s="193">
        <f>IFERROR(_xll.qlIndexFixing(IndexON,D3230,TRUE,_xll.ohTrigger(RecalcTrigger,TriggerON)),NA())</f>
        <v>1.0702283445729321E-2</v>
      </c>
      <c r="H3230" s="42">
        <f>_xll.qlCalendarAdvance(Calendar,$H3229,B3230,"f",FALSE)</f>
        <v>62166</v>
      </c>
      <c r="I3230" s="177">
        <f>_xll.qlInterestRateIndexValueDate(Index1M,$H3230)</f>
        <v>62170</v>
      </c>
      <c r="J3230" s="182">
        <f>IFERROR(_xll.qlIndexFixing(Index1M,$H3230,TRUE,_xll.ohTrigger(RecalcTrigger,Trigger1M)),NA())</f>
        <v>1.0634320189240043E-2</v>
      </c>
      <c r="K3230" s="44">
        <f>IFERROR(_xll.qlIndexFixing(Index3M,H3230,TRUE,_xll.ohTrigger(RecalcTrigger,Trigger3M)),NA())</f>
        <v>1.0835089746231661E-2</v>
      </c>
      <c r="L3230" s="44">
        <f>IFERROR(_xll.qlIndexFixing(Index6M,$H3230,TRUE,_xll.ohTrigger(RecalcTrigger,Trigger6M)),NA())</f>
        <v>1.0908486739115106E-2</v>
      </c>
      <c r="M3230" s="183">
        <f>IFERROR(_xll.qlIndexFixing(Index1Y,$H3230,TRUE,_xll.ohTrigger(RecalcTrigger,Trigger1Y)),NA())</f>
        <v>1.1309075184041079E-2</v>
      </c>
      <c r="N3230" s="182">
        <f>IFERROR(_xll.qlIndexFixing(ONIndex1M,I3230,TRUE,_xll.ohTrigger(RecalcTrigger,Trigger1M)),NA())</f>
        <v>1.0622913328743877E-2</v>
      </c>
      <c r="O3230" s="44">
        <f>IFERROR(_xll.qlIndexFixing(ONIndex3M,I3230,TRUE,_xll.ohTrigger(RecalcTrigger,Trigger3M)),NA())</f>
        <v>1.0792461747008986E-2</v>
      </c>
      <c r="P3230" s="44">
        <f>IFERROR(_xll.qlIndexFixing(ONIndex6M,I3230,TRUE,_xll.ohTrigger(RecalcTrigger,Trigger6M)),NA())</f>
        <v>1.0858732951692929E-2</v>
      </c>
      <c r="Q3230" s="183">
        <f>IFERROR(_xll.qlIndexFixing(ONIndex1Y,I3230,TRUE,_xll.ohTrigger(RecalcTrigger,Trigger1Y)),NA())</f>
        <v>1.1134405292967386E-2</v>
      </c>
    </row>
    <row r="3231" spans="2:17" x14ac:dyDescent="0.2">
      <c r="B3231" s="39" t="s">
        <v>42</v>
      </c>
      <c r="D3231" s="42">
        <f>_xll.qlCalendarAdvance(Calendar,$D3230,B3231,"f",FALSE)</f>
        <v>62173</v>
      </c>
      <c r="E3231" s="177">
        <f>_xll.qlInterestRateIndexValueDate(IndexON,D3231)</f>
        <v>62173</v>
      </c>
      <c r="F3231" s="193">
        <f>IFERROR(_xll.qlIndexFixing(IndexON,D3231,TRUE,_xll.ohTrigger(RecalcTrigger,TriggerON)),NA())</f>
        <v>1.0702283445729321E-2</v>
      </c>
      <c r="H3231" s="42">
        <f>_xll.qlCalendarAdvance(Calendar,$H3230,B3231,"f",FALSE)</f>
        <v>62173</v>
      </c>
      <c r="I3231" s="177">
        <f>_xll.qlInterestRateIndexValueDate(Index1M,$H3231)</f>
        <v>62177</v>
      </c>
      <c r="J3231" s="182">
        <f>IFERROR(_xll.qlIndexFixing(Index1M,$H3231,TRUE,_xll.ohTrigger(RecalcTrigger,Trigger1M)),NA())</f>
        <v>1.0637920932566772E-2</v>
      </c>
      <c r="K3231" s="44">
        <f>IFERROR(_xll.qlIndexFixing(Index3M,H3231,TRUE,_xll.ohTrigger(RecalcTrigger,Trigger3M)),NA())</f>
        <v>1.083954996908619E-2</v>
      </c>
      <c r="L3231" s="44">
        <f>IFERROR(_xll.qlIndexFixing(Index6M,$H3231,TRUE,_xll.ohTrigger(RecalcTrigger,Trigger6M)),NA())</f>
        <v>1.0910023594244351E-2</v>
      </c>
      <c r="M3231" s="183">
        <f>IFERROR(_xll.qlIndexFixing(Index1Y,$H3231,TRUE,_xll.ohTrigger(RecalcTrigger,Trigger1Y)),NA())</f>
        <v>1.1313307024598838E-2</v>
      </c>
      <c r="N3231" s="182">
        <f>IFERROR(_xll.qlIndexFixing(ONIndex1M,I3231,TRUE,_xll.ohTrigger(RecalcTrigger,Trigger1M)),NA())</f>
        <v>1.0628185832057824E-2</v>
      </c>
      <c r="O3231" s="44">
        <f>IFERROR(_xll.qlIndexFixing(ONIndex3M,I3231,TRUE,_xll.ohTrigger(RecalcTrigger,Trigger3M)),NA())</f>
        <v>1.0798918105320965E-2</v>
      </c>
      <c r="P3231" s="44">
        <f>IFERROR(_xll.qlIndexFixing(ONIndex6M,I3231,TRUE,_xll.ohTrigger(RecalcTrigger,Trigger6M)),NA())</f>
        <v>1.0861374725804396E-2</v>
      </c>
      <c r="Q3231" s="183">
        <f>IFERROR(_xll.qlIndexFixing(ONIndex1Y,I3231,TRUE,_xll.ohTrigger(RecalcTrigger,Trigger1Y)),NA())</f>
        <v>1.1140883189218798E-2</v>
      </c>
    </row>
    <row r="3232" spans="2:17" x14ac:dyDescent="0.2">
      <c r="B3232" s="39" t="s">
        <v>42</v>
      </c>
      <c r="D3232" s="42">
        <f>_xll.qlCalendarAdvance(Calendar,$D3231,B3232,"f",FALSE)</f>
        <v>62184</v>
      </c>
      <c r="E3232" s="177">
        <f>_xll.qlInterestRateIndexValueDate(IndexON,D3232)</f>
        <v>62184</v>
      </c>
      <c r="F3232" s="193">
        <f>IFERROR(_xll.qlIndexFixing(IndexON,D3232,TRUE,_xll.ohTrigger(RecalcTrigger,TriggerON)),NA())</f>
        <v>1.0701965297874594E-2</v>
      </c>
      <c r="H3232" s="42">
        <f>_xll.qlCalendarAdvance(Calendar,$H3231,B3232,"f",FALSE)</f>
        <v>62184</v>
      </c>
      <c r="I3232" s="177">
        <f>_xll.qlInterestRateIndexValueDate(Index1M,$H3232)</f>
        <v>62186</v>
      </c>
      <c r="J3232" s="182">
        <f>IFERROR(_xll.qlIndexFixing(Index1M,$H3232,TRUE,_xll.ohTrigger(RecalcTrigger,Trigger1M)),NA())</f>
        <v>1.0642950057152822E-2</v>
      </c>
      <c r="K3232" s="44">
        <f>IFERROR(_xll.qlIndexFixing(Index3M,H3232,TRUE,_xll.ohTrigger(RecalcTrigger,Trigger3M)),NA())</f>
        <v>1.0844788972564657E-2</v>
      </c>
      <c r="L3232" s="44">
        <f>IFERROR(_xll.qlIndexFixing(Index6M,$H3232,TRUE,_xll.ohTrigger(RecalcTrigger,Trigger6M)),NA())</f>
        <v>1.091172331992662E-2</v>
      </c>
      <c r="M3232" s="183">
        <f>IFERROR(_xll.qlIndexFixing(Index1Y,$H3232,TRUE,_xll.ohTrigger(RecalcTrigger,Trigger1Y)),NA())</f>
        <v>1.131872915424318E-2</v>
      </c>
      <c r="N3232" s="182">
        <f>IFERROR(_xll.qlIndexFixing(ONIndex1M,I3232,TRUE,_xll.ohTrigger(RecalcTrigger,Trigger1M)),NA())</f>
        <v>1.0632188914483365E-2</v>
      </c>
      <c r="O3232" s="44">
        <f>IFERROR(_xll.qlIndexFixing(ONIndex3M,I3232,TRUE,_xll.ohTrigger(RecalcTrigger,Trigger3M)),NA())</f>
        <v>1.0804060415674499E-2</v>
      </c>
      <c r="P3232" s="44">
        <f>IFERROR(_xll.qlIndexFixing(ONIndex6M,I3232,TRUE,_xll.ohTrigger(RecalcTrigger,Trigger6M)),NA())</f>
        <v>1.0862703791829631E-2</v>
      </c>
      <c r="Q3232" s="183">
        <f>IFERROR(_xll.qlIndexFixing(ONIndex1Y,I3232,TRUE,_xll.ohTrigger(RecalcTrigger,Trigger1Y)),NA())</f>
        <v>1.1145962715346514E-2</v>
      </c>
    </row>
    <row r="3233" spans="2:17" x14ac:dyDescent="0.2">
      <c r="B3233" s="39" t="s">
        <v>42</v>
      </c>
      <c r="D3233" s="42">
        <f>_xll.qlCalendarAdvance(Calendar,$D3232,B3233,"f",FALSE)</f>
        <v>62191</v>
      </c>
      <c r="E3233" s="177">
        <f>_xll.qlInterestRateIndexValueDate(IndexON,D3233)</f>
        <v>62191</v>
      </c>
      <c r="F3233" s="193">
        <f>IFERROR(_xll.qlIndexFixing(IndexON,D3233,TRUE,_xll.ohTrigger(RecalcTrigger,TriggerON)),NA())</f>
        <v>1.070196529795453E-2</v>
      </c>
      <c r="H3233" s="42">
        <f>_xll.qlCalendarAdvance(Calendar,$H3232,B3233,"f",FALSE)</f>
        <v>62191</v>
      </c>
      <c r="I3233" s="177">
        <f>_xll.qlInterestRateIndexValueDate(Index1M,$H3233)</f>
        <v>62193</v>
      </c>
      <c r="J3233" s="182">
        <f>IFERROR(_xll.qlIndexFixing(Index1M,$H3233,TRUE,_xll.ohTrigger(RecalcTrigger,Trigger1M)),NA())</f>
        <v>1.0646529678659533E-2</v>
      </c>
      <c r="K3233" s="44">
        <f>IFERROR(_xll.qlIndexFixing(Index3M,H3233,TRUE,_xll.ohTrigger(RecalcTrigger,Trigger3M)),NA())</f>
        <v>1.0849223355884976E-2</v>
      </c>
      <c r="L3233" s="44">
        <f>IFERROR(_xll.qlIndexFixing(Index6M,$H3233,TRUE,_xll.ohTrigger(RecalcTrigger,Trigger6M)),NA())</f>
        <v>1.0913257138015116E-2</v>
      </c>
      <c r="M3233" s="183">
        <f>IFERROR(_xll.qlIndexFixing(Index1Y,$H3233,TRUE,_xll.ohTrigger(RecalcTrigger,Trigger1Y)),NA())</f>
        <v>1.1322931705477315E-2</v>
      </c>
      <c r="N3233" s="182">
        <f>IFERROR(_xll.qlIndexFixing(ONIndex1M,I3233,TRUE,_xll.ohTrigger(RecalcTrigger,Trigger1M)),NA())</f>
        <v>1.063578006817778E-2</v>
      </c>
      <c r="O3233" s="44">
        <f>IFERROR(_xll.qlIndexFixing(ONIndex3M,I3233,TRUE,_xll.ohTrigger(RecalcTrigger,Trigger3M)),NA())</f>
        <v>1.0808550569842978E-2</v>
      </c>
      <c r="P3233" s="44">
        <f>IFERROR(_xll.qlIndexFixing(ONIndex6M,I3233,TRUE,_xll.ohTrigger(RecalcTrigger,Trigger6M)),NA())</f>
        <v>1.0864245724251376E-2</v>
      </c>
      <c r="Q3233" s="183">
        <f>IFERROR(_xll.qlIndexFixing(ONIndex1Y,I3233,TRUE,_xll.ohTrigger(RecalcTrigger,Trigger1Y)),NA())</f>
        <v>1.1150435752327326E-2</v>
      </c>
    </row>
    <row r="3234" spans="2:17" x14ac:dyDescent="0.2">
      <c r="B3234" s="39" t="s">
        <v>42</v>
      </c>
      <c r="D3234" s="42">
        <f>_xll.qlCalendarAdvance(Calendar,$D3233,B3234,"f",FALSE)</f>
        <v>62198</v>
      </c>
      <c r="E3234" s="177">
        <f>_xll.qlInterestRateIndexValueDate(IndexON,D3234)</f>
        <v>62198</v>
      </c>
      <c r="F3234" s="193">
        <f>IFERROR(_xll.qlIndexFixing(IndexON,D3234,TRUE,_xll.ohTrigger(RecalcTrigger,TriggerON)),NA())</f>
        <v>1.0701965298034466E-2</v>
      </c>
      <c r="H3234" s="42">
        <f>_xll.qlCalendarAdvance(Calendar,$H3233,B3234,"f",FALSE)</f>
        <v>62198</v>
      </c>
      <c r="I3234" s="177">
        <f>_xll.qlInterestRateIndexValueDate(Index1M,$H3234)</f>
        <v>62200</v>
      </c>
      <c r="J3234" s="182">
        <f>IFERROR(_xll.qlIndexFixing(Index1M,$H3234,TRUE,_xll.ohTrigger(RecalcTrigger,Trigger1M)),NA())</f>
        <v>1.0650100263182583E-2</v>
      </c>
      <c r="K3234" s="44">
        <f>IFERROR(_xll.qlIndexFixing(Index3M,H3234,TRUE,_xll.ohTrigger(RecalcTrigger,Trigger3M)),NA())</f>
        <v>1.0853646089976901E-2</v>
      </c>
      <c r="L3234" s="44">
        <f>IFERROR(_xll.qlIndexFixing(Index6M,$H3234,TRUE,_xll.ohTrigger(RecalcTrigger,Trigger6M)),NA())</f>
        <v>1.0914789596042258E-2</v>
      </c>
      <c r="M3234" s="183">
        <f>IFERROR(_xll.qlIndexFixing(Index1Y,$H3234,TRUE,_xll.ohTrigger(RecalcTrigger,Trigger1Y)),NA())</f>
        <v>1.1328994128683049E-2</v>
      </c>
      <c r="N3234" s="182">
        <f>IFERROR(_xll.qlIndexFixing(ONIndex1M,I3234,TRUE,_xll.ohTrigger(RecalcTrigger,Trigger1M)),NA())</f>
        <v>1.063936222291062E-2</v>
      </c>
      <c r="O3234" s="44">
        <f>IFERROR(_xll.qlIndexFixing(ONIndex3M,I3234,TRUE,_xll.ohTrigger(RecalcTrigger,Trigger3M)),NA())</f>
        <v>1.0813029241676375E-2</v>
      </c>
      <c r="P3234" s="44">
        <f>IFERROR(_xll.qlIndexFixing(ONIndex6M,I3234,TRUE,_xll.ohTrigger(RecalcTrigger,Trigger6M)),NA())</f>
        <v>1.086578636970259E-2</v>
      </c>
      <c r="Q3234" s="183">
        <f>IFERROR(_xll.qlIndexFixing(ONIndex1Y,I3234,TRUE,_xll.ohTrigger(RecalcTrigger,Trigger1Y)),NA())</f>
        <v>1.1154896701857098E-2</v>
      </c>
    </row>
    <row r="3235" spans="2:17" x14ac:dyDescent="0.2">
      <c r="B3235" s="39" t="s">
        <v>42</v>
      </c>
      <c r="D3235" s="42">
        <f>_xll.qlCalendarAdvance(Calendar,$D3234,B3235,"f",FALSE)</f>
        <v>62205</v>
      </c>
      <c r="E3235" s="177">
        <f>_xll.qlInterestRateIndexValueDate(IndexON,D3235)</f>
        <v>62205</v>
      </c>
      <c r="F3235" s="193">
        <f>IFERROR(_xll.qlIndexFixing(IndexON,D3235,TRUE,_xll.ohTrigger(RecalcTrigger,TriggerON)),NA())</f>
        <v>1.0701965298034466E-2</v>
      </c>
      <c r="H3235" s="42">
        <f>_xll.qlCalendarAdvance(Calendar,$H3234,B3235,"f",FALSE)</f>
        <v>62205</v>
      </c>
      <c r="I3235" s="177">
        <f>_xll.qlInterestRateIndexValueDate(Index1M,$H3235)</f>
        <v>62207</v>
      </c>
      <c r="J3235" s="182">
        <f>IFERROR(_xll.qlIndexFixing(Index1M,$H3235,TRUE,_xll.ohTrigger(RecalcTrigger,Trigger1M)),NA())</f>
        <v>1.0653661791939495E-2</v>
      </c>
      <c r="K3235" s="44">
        <f>IFERROR(_xll.qlIndexFixing(Index3M,H3235,TRUE,_xll.ohTrigger(RecalcTrigger,Trigger3M)),NA())</f>
        <v>1.0858057150801638E-2</v>
      </c>
      <c r="L3235" s="44">
        <f>IFERROR(_xll.qlIndexFixing(Index6M,$H3235,TRUE,_xll.ohTrigger(RecalcTrigger,Trigger6M)),NA())</f>
        <v>1.0916320688592489E-2</v>
      </c>
      <c r="M3235" s="183">
        <f>IFERROR(_xll.qlIndexFixing(Index1Y,$H3235,TRUE,_xll.ohTrigger(RecalcTrigger,Trigger1Y)),NA())</f>
        <v>1.1331298213673258E-2</v>
      </c>
      <c r="N3235" s="182">
        <f>IFERROR(_xll.qlIndexFixing(ONIndex1M,I3235,TRUE,_xll.ohTrigger(RecalcTrigger,Trigger1M)),NA())</f>
        <v>1.0642935359737038E-2</v>
      </c>
      <c r="O3235" s="44">
        <f>IFERROR(_xll.qlIndexFixing(ONIndex3M,I3235,TRUE,_xll.ohTrigger(RecalcTrigger,Trigger3M)),NA())</f>
        <v>1.0817496407034E-2</v>
      </c>
      <c r="P3235" s="44">
        <f>IFERROR(_xll.qlIndexFixing(ONIndex6M,I3235,TRUE,_xll.ohTrigger(RecalcTrigger,Trigger6M)),NA())</f>
        <v>1.0867325722907495E-2</v>
      </c>
      <c r="Q3235" s="183">
        <f>IFERROR(_xll.qlIndexFixing(ONIndex1Y,I3235,TRUE,_xll.ohTrigger(RecalcTrigger,Trigger1Y)),NA())</f>
        <v>1.1159345538676035E-2</v>
      </c>
    </row>
    <row r="3236" spans="2:17" x14ac:dyDescent="0.2">
      <c r="B3236" s="39" t="s">
        <v>42</v>
      </c>
      <c r="D3236" s="42">
        <f>_xll.qlCalendarAdvance(Calendar,$D3235,B3236,"f",FALSE)</f>
        <v>62212</v>
      </c>
      <c r="E3236" s="177">
        <f>_xll.qlInterestRateIndexValueDate(IndexON,D3236)</f>
        <v>62212</v>
      </c>
      <c r="F3236" s="193">
        <f>IFERROR(_xll.qlIndexFixing(IndexON,D3236,TRUE,_xll.ohTrigger(RecalcTrigger,TriggerON)),NA())</f>
        <v>1.0701965297874594E-2</v>
      </c>
      <c r="H3236" s="42">
        <f>_xll.qlCalendarAdvance(Calendar,$H3235,B3236,"f",FALSE)</f>
        <v>62212</v>
      </c>
      <c r="I3236" s="177">
        <f>_xll.qlInterestRateIndexValueDate(Index1M,$H3236)</f>
        <v>62215</v>
      </c>
      <c r="J3236" s="182">
        <f>IFERROR(_xll.qlIndexFixing(Index1M,$H3236,TRUE,_xll.ohTrigger(RecalcTrigger,Trigger1M)),NA())</f>
        <v>1.0657310431502235E-2</v>
      </c>
      <c r="K3236" s="44">
        <f>IFERROR(_xll.qlIndexFixing(Index3M,H3236,TRUE,_xll.ohTrigger(RecalcTrigger,Trigger3M)),NA())</f>
        <v>1.086451068217251E-2</v>
      </c>
      <c r="L3236" s="44">
        <f>IFERROR(_xll.qlIndexFixing(Index6M,$H3236,TRUE,_xll.ohTrigger(RecalcTrigger,Trigger6M)),NA())</f>
        <v>1.0918616889749483E-2</v>
      </c>
      <c r="M3236" s="183">
        <f>IFERROR(_xll.qlIndexFixing(Index1Y,$H3236,TRUE,_xll.ohTrigger(RecalcTrigger,Trigger1Y)),NA())</f>
        <v>1.1336988946613948E-2</v>
      </c>
      <c r="N3236" s="182">
        <f>IFERROR(_xll.qlIndexFixing(ONIndex1M,I3236,TRUE,_xll.ohTrigger(RecalcTrigger,Trigger1M)),NA())</f>
        <v>1.0647007878539227E-2</v>
      </c>
      <c r="O3236" s="44">
        <f>IFERROR(_xll.qlIndexFixing(ONIndex3M,I3236,TRUE,_xll.ohTrigger(RecalcTrigger,Trigger3M)),NA())</f>
        <v>1.0822587618806168E-2</v>
      </c>
      <c r="P3236" s="44">
        <f>IFERROR(_xll.qlIndexFixing(ONIndex6M,I3236,TRUE,_xll.ohTrigger(RecalcTrigger,Trigger6M)),NA())</f>
        <v>1.0869083394355883E-2</v>
      </c>
      <c r="Q3236" s="183">
        <f>IFERROR(_xll.qlIndexFixing(ONIndex1Y,I3236,TRUE,_xll.ohTrigger(RecalcTrigger,Trigger1Y)),NA())</f>
        <v>1.1164415059639055E-2</v>
      </c>
    </row>
    <row r="3237" spans="2:17" x14ac:dyDescent="0.2">
      <c r="B3237" s="39" t="s">
        <v>42</v>
      </c>
      <c r="D3237" s="42">
        <f>_xll.qlCalendarAdvance(Calendar,$D3236,B3237,"f",FALSE)</f>
        <v>62219</v>
      </c>
      <c r="E3237" s="177">
        <f>_xll.qlInterestRateIndexValueDate(IndexON,D3237)</f>
        <v>62219</v>
      </c>
      <c r="F3237" s="193">
        <f>IFERROR(_xll.qlIndexFixing(IndexON,D3237,TRUE,_xll.ohTrigger(RecalcTrigger,TriggerON)),NA())</f>
        <v>1.070196529795453E-2</v>
      </c>
      <c r="H3237" s="42">
        <f>_xll.qlCalendarAdvance(Calendar,$H3236,B3237,"f",FALSE)</f>
        <v>62219</v>
      </c>
      <c r="I3237" s="177">
        <f>_xll.qlInterestRateIndexValueDate(Index1M,$H3237)</f>
        <v>62221</v>
      </c>
      <c r="J3237" s="182">
        <f>IFERROR(_xll.qlIndexFixing(Index1M,$H3237,TRUE,_xll.ohTrigger(RecalcTrigger,Trigger1M)),NA())</f>
        <v>1.0660757607027505E-2</v>
      </c>
      <c r="K3237" s="44">
        <f>IFERROR(_xll.qlIndexFixing(Index3M,H3237,TRUE,_xll.ohTrigger(RecalcTrigger,Trigger3M)),NA())</f>
        <v>1.0867319154202785E-2</v>
      </c>
      <c r="L3237" s="44">
        <f>IFERROR(_xll.qlIndexFixing(Index6M,$H3237,TRUE,_xll.ohTrigger(RecalcTrigger,Trigger6M)),NA())</f>
        <v>1.0920200707140653E-2</v>
      </c>
      <c r="M3237" s="183">
        <f>IFERROR(_xll.qlIndexFixing(Index1Y,$H3237,TRUE,_xll.ohTrigger(RecalcTrigger,Trigger1Y)),NA())</f>
        <v>1.133961309187796E-2</v>
      </c>
      <c r="N3237" s="182">
        <f>IFERROR(_xll.qlIndexFixing(ONIndex1M,I3237,TRUE,_xll.ohTrigger(RecalcTrigger,Trigger1M)),NA())</f>
        <v>1.0650054505250139E-2</v>
      </c>
      <c r="O3237" s="44">
        <f>IFERROR(_xll.qlIndexFixing(ONIndex3M,I3237,TRUE,_xll.ohTrigger(RecalcTrigger,Trigger3M)),NA())</f>
        <v>1.0826396122958215E-2</v>
      </c>
      <c r="P3237" s="44">
        <f>IFERROR(_xll.qlIndexFixing(ONIndex6M,I3237,TRUE,_xll.ohTrigger(RecalcTrigger,Trigger6M)),NA())</f>
        <v>1.0870400530915703E-2</v>
      </c>
      <c r="Q3237" s="183">
        <f>IFERROR(_xll.qlIndexFixing(ONIndex1Y,I3237,TRUE,_xll.ohTrigger(RecalcTrigger,Trigger1Y)),NA())</f>
        <v>1.1168206773781719E-2</v>
      </c>
    </row>
    <row r="3238" spans="2:17" x14ac:dyDescent="0.2">
      <c r="B3238" s="39" t="s">
        <v>42</v>
      </c>
      <c r="D3238" s="42">
        <f>_xll.qlCalendarAdvance(Calendar,$D3237,B3238,"f",FALSE)</f>
        <v>62226</v>
      </c>
      <c r="E3238" s="177">
        <f>_xll.qlInterestRateIndexValueDate(IndexON,D3238)</f>
        <v>62226</v>
      </c>
      <c r="F3238" s="193">
        <f>IFERROR(_xll.qlIndexFixing(IndexON,D3238,TRUE,_xll.ohTrigger(RecalcTrigger,TriggerON)),NA())</f>
        <v>1.070196529795453E-2</v>
      </c>
      <c r="H3238" s="42">
        <f>_xll.qlCalendarAdvance(Calendar,$H3237,B3238,"f",FALSE)</f>
        <v>62226</v>
      </c>
      <c r="I3238" s="177">
        <f>_xll.qlInterestRateIndexValueDate(Index1M,$H3238)</f>
        <v>62228</v>
      </c>
      <c r="J3238" s="182">
        <f>IFERROR(_xll.qlIndexFixing(Index1M,$H3238,TRUE,_xll.ohTrigger(RecalcTrigger,Trigger1M)),NA())</f>
        <v>1.0664291855788655E-2</v>
      </c>
      <c r="K3238" s="44">
        <f>IFERROR(_xll.qlIndexFixing(Index3M,H3238,TRUE,_xll.ohTrigger(RecalcTrigger,Trigger3M)),NA())</f>
        <v>1.0871694339310905E-2</v>
      </c>
      <c r="L3238" s="44">
        <f>IFERROR(_xll.qlIndexFixing(Index6M,$H3238,TRUE,_xll.ohTrigger(RecalcTrigger,Trigger6M)),NA())</f>
        <v>1.092172750743416E-2</v>
      </c>
      <c r="M3238" s="183">
        <f>IFERROR(_xll.qlIndexFixing(Index1Y,$H3238,TRUE,_xll.ohTrigger(RecalcTrigger,Trigger1Y)),NA())</f>
        <v>1.1343751105623318E-2</v>
      </c>
      <c r="N3238" s="182">
        <f>IFERROR(_xll.qlIndexFixing(ONIndex1M,I3238,TRUE,_xll.ohTrigger(RecalcTrigger,Trigger1M)),NA())</f>
        <v>1.0653600476446812E-2</v>
      </c>
      <c r="O3238" s="44">
        <f>IFERROR(_xll.qlIndexFixing(ONIndex3M,I3238,TRUE,_xll.ohTrigger(RecalcTrigger,Trigger3M)),NA())</f>
        <v>1.083082862580298E-2</v>
      </c>
      <c r="P3238" s="44">
        <f>IFERROR(_xll.qlIndexFixing(ONIndex6M,I3238,TRUE,_xll.ohTrigger(RecalcTrigger,Trigger6M)),NA())</f>
        <v>1.0871935975007574E-2</v>
      </c>
      <c r="Q3238" s="183">
        <f>IFERROR(_xll.qlIndexFixing(ONIndex1Y,I3238,TRUE,_xll.ohTrigger(RecalcTrigger,Trigger1Y)),NA())</f>
        <v>1.1172619121708749E-2</v>
      </c>
    </row>
    <row r="3239" spans="2:17" x14ac:dyDescent="0.2">
      <c r="B3239" s="39" t="s">
        <v>42</v>
      </c>
      <c r="D3239" s="42">
        <f>_xll.qlCalendarAdvance(Calendar,$D3238,B3239,"f",FALSE)</f>
        <v>62233</v>
      </c>
      <c r="E3239" s="177">
        <f>_xll.qlInterestRateIndexValueDate(IndexON,D3239)</f>
        <v>62233</v>
      </c>
      <c r="F3239" s="193">
        <f>IFERROR(_xll.qlIndexFixing(IndexON,D3239,TRUE,_xll.ohTrigger(RecalcTrigger,TriggerON)),NA())</f>
        <v>1.070196529795453E-2</v>
      </c>
      <c r="H3239" s="42">
        <f>_xll.qlCalendarAdvance(Calendar,$H3238,B3239,"f",FALSE)</f>
        <v>62233</v>
      </c>
      <c r="I3239" s="177">
        <f>_xll.qlInterestRateIndexValueDate(Index1M,$H3239)</f>
        <v>62235</v>
      </c>
      <c r="J3239" s="182">
        <f>IFERROR(_xll.qlIndexFixing(Index1M,$H3239,TRUE,_xll.ohTrigger(RecalcTrigger,Trigger1M)),NA())</f>
        <v>1.0667816973658761E-2</v>
      </c>
      <c r="K3239" s="44">
        <f>IFERROR(_xll.qlIndexFixing(Index3M,H3239,TRUE,_xll.ohTrigger(RecalcTrigger,Trigger3M)),NA())</f>
        <v>1.0876057752986501E-2</v>
      </c>
      <c r="L3239" s="44">
        <f>IFERROR(_xll.qlIndexFixing(Index6M,$H3239,TRUE,_xll.ohTrigger(RecalcTrigger,Trigger6M)),NA())</f>
        <v>1.0923252919319996E-2</v>
      </c>
      <c r="M3239" s="183">
        <f>IFERROR(_xll.qlIndexFixing(Index1Y,$H3239,TRUE,_xll.ohTrigger(RecalcTrigger,Trigger1Y)),NA())</f>
        <v>1.1347876134938486E-2</v>
      </c>
      <c r="N3239" s="182">
        <f>IFERROR(_xll.qlIndexFixing(ONIndex1M,I3239,TRUE,_xll.ohTrigger(RecalcTrigger,Trigger1M)),NA())</f>
        <v>1.065713735475704E-2</v>
      </c>
      <c r="O3239" s="44">
        <f>IFERROR(_xll.qlIndexFixing(ONIndex3M,I3239,TRUE,_xll.ohTrigger(RecalcTrigger,Trigger3M)),NA())</f>
        <v>1.0835249526488511E-2</v>
      </c>
      <c r="P3239" s="44">
        <f>IFERROR(_xll.qlIndexFixing(ONIndex6M,I3239,TRUE,_xll.ohTrigger(RecalcTrigger,Trigger6M)),NA())</f>
        <v>1.0873470105430272E-2</v>
      </c>
      <c r="Q3239" s="183">
        <f>IFERROR(_xll.qlIndexFixing(ONIndex1Y,I3239,TRUE,_xll.ohTrigger(RecalcTrigger,Trigger1Y)),NA())</f>
        <v>1.1177019256045639E-2</v>
      </c>
    </row>
    <row r="3240" spans="2:17" x14ac:dyDescent="0.2">
      <c r="B3240" s="39" t="s">
        <v>42</v>
      </c>
      <c r="D3240" s="42">
        <f>_xll.qlCalendarAdvance(Calendar,$D3239,B3240,"f",FALSE)</f>
        <v>62240</v>
      </c>
      <c r="E3240" s="177">
        <f>_xll.qlInterestRateIndexValueDate(IndexON,D3240)</f>
        <v>62240</v>
      </c>
      <c r="F3240" s="193">
        <f>IFERROR(_xll.qlIndexFixing(IndexON,D3240,TRUE,_xll.ohTrigger(RecalcTrigger,TriggerON)),NA())</f>
        <v>1.0701965297874594E-2</v>
      </c>
      <c r="H3240" s="42">
        <f>_xll.qlCalendarAdvance(Calendar,$H3239,B3240,"f",FALSE)</f>
        <v>62240</v>
      </c>
      <c r="I3240" s="177">
        <f>_xll.qlInterestRateIndexValueDate(Index1M,$H3240)</f>
        <v>62242</v>
      </c>
      <c r="J3240" s="182">
        <f>IFERROR(_xll.qlIndexFixing(Index1M,$H3240,TRUE,_xll.ohTrigger(RecalcTrigger,Trigger1M)),NA())</f>
        <v>1.0671332941850353E-2</v>
      </c>
      <c r="K3240" s="44">
        <f>IFERROR(_xll.qlIndexFixing(Index3M,H3240,TRUE,_xll.ohTrigger(RecalcTrigger,Trigger3M)),NA())</f>
        <v>1.0880409371192279E-2</v>
      </c>
      <c r="L3240" s="44">
        <f>IFERROR(_xll.qlIndexFixing(Index6M,$H3240,TRUE,_xll.ohTrigger(RecalcTrigger,Trigger6M)),NA())</f>
        <v>1.0923955479634052E-2</v>
      </c>
      <c r="M3240" s="183">
        <f>IFERROR(_xll.qlIndexFixing(Index1Y,$H3240,TRUE,_xll.ohTrigger(RecalcTrigger,Trigger1Y)),NA())</f>
        <v>1.1351988154179541E-2</v>
      </c>
      <c r="N3240" s="182">
        <f>IFERROR(_xll.qlIndexFixing(ONIndex1M,I3240,TRUE,_xll.ohTrigger(RecalcTrigger,Trigger1M)),NA())</f>
        <v>1.0660665121555724E-2</v>
      </c>
      <c r="O3240" s="44">
        <f>IFERROR(_xll.qlIndexFixing(ONIndex3M,I3240,TRUE,_xll.ohTrigger(RecalcTrigger,Trigger3M)),NA())</f>
        <v>1.0839658801113927E-2</v>
      </c>
      <c r="P3240" s="44">
        <f>IFERROR(_xll.qlIndexFixing(ONIndex6M,I3240,TRUE,_xll.ohTrigger(RecalcTrigger,Trigger6M)),NA())</f>
        <v>1.0875002916588272E-2</v>
      </c>
      <c r="Q3240" s="183">
        <f>IFERROR(_xll.qlIndexFixing(ONIndex1Y,I3240,TRUE,_xll.ohTrigger(RecalcTrigger,Trigger1Y)),NA())</f>
        <v>1.1181407151692468E-2</v>
      </c>
    </row>
    <row r="3241" spans="2:17" x14ac:dyDescent="0.2">
      <c r="B3241" s="39" t="s">
        <v>42</v>
      </c>
      <c r="D3241" s="42">
        <f>_xll.qlCalendarAdvance(Calendar,$D3240,B3241,"f",FALSE)</f>
        <v>62247</v>
      </c>
      <c r="E3241" s="177">
        <f>_xll.qlInterestRateIndexValueDate(IndexON,D3241)</f>
        <v>62247</v>
      </c>
      <c r="F3241" s="193">
        <f>IFERROR(_xll.qlIndexFixing(IndexON,D3241,TRUE,_xll.ohTrigger(RecalcTrigger,TriggerON)),NA())</f>
        <v>1.0701965298034466E-2</v>
      </c>
      <c r="H3241" s="42">
        <f>_xll.qlCalendarAdvance(Calendar,$H3240,B3241,"f",FALSE)</f>
        <v>62247</v>
      </c>
      <c r="I3241" s="177">
        <f>_xll.qlInterestRateIndexValueDate(Index1M,$H3241)</f>
        <v>62249</v>
      </c>
      <c r="J3241" s="182">
        <f>IFERROR(_xll.qlIndexFixing(Index1M,$H3241,TRUE,_xll.ohTrigger(RecalcTrigger,Trigger1M)),NA())</f>
        <v>1.0674839741580955E-2</v>
      </c>
      <c r="K3241" s="44">
        <f>IFERROR(_xll.qlIndexFixing(Index3M,H3241,TRUE,_xll.ohTrigger(RecalcTrigger,Trigger3M)),NA())</f>
        <v>1.0884749169890077E-2</v>
      </c>
      <c r="L3241" s="44">
        <f>IFERROR(_xll.qlIndexFixing(Index6M,$H3241,TRUE,_xll.ohTrigger(RecalcTrigger,Trigger6M)),NA())</f>
        <v>1.0925478265587343E-2</v>
      </c>
      <c r="M3241" s="183">
        <f>IFERROR(_xll.qlIndexFixing(Index1Y,$H3241,TRUE,_xll.ohTrigger(RecalcTrigger,Trigger1Y)),NA())</f>
        <v>1.1356087137702775E-2</v>
      </c>
      <c r="N3241" s="182">
        <f>IFERROR(_xll.qlIndexFixing(ONIndex1M,I3241,TRUE,_xll.ohTrigger(RecalcTrigger,Trigger1M)),NA())</f>
        <v>1.0664183758057888E-2</v>
      </c>
      <c r="O3241" s="44">
        <f>IFERROR(_xll.qlIndexFixing(ONIndex3M,I3241,TRUE,_xll.ohTrigger(RecalcTrigger,Trigger3M)),NA())</f>
        <v>1.0844056425778348E-2</v>
      </c>
      <c r="P3241" s="44">
        <f>IFERROR(_xll.qlIndexFixing(ONIndex6M,I3241,TRUE,_xll.ohTrigger(RecalcTrigger,Trigger6M)),NA())</f>
        <v>1.0876534403205795E-2</v>
      </c>
      <c r="Q3241" s="183">
        <f>IFERROR(_xll.qlIndexFixing(ONIndex1Y,I3241,TRUE,_xll.ohTrigger(RecalcTrigger,Trigger1Y)),NA())</f>
        <v>1.1185782783789122E-2</v>
      </c>
    </row>
    <row r="3242" spans="2:17" x14ac:dyDescent="0.2">
      <c r="B3242" s="39" t="s">
        <v>42</v>
      </c>
      <c r="D3242" s="42">
        <f>_xll.qlCalendarAdvance(Calendar,$D3241,B3242,"f",FALSE)</f>
        <v>62254</v>
      </c>
      <c r="E3242" s="177">
        <f>_xll.qlInterestRateIndexValueDate(IndexON,D3242)</f>
        <v>62254</v>
      </c>
      <c r="F3242" s="193">
        <f>IFERROR(_xll.qlIndexFixing(IndexON,D3242,TRUE,_xll.ohTrigger(RecalcTrigger,TriggerON)),NA())</f>
        <v>1.0701965298034466E-2</v>
      </c>
      <c r="H3242" s="42">
        <f>_xll.qlCalendarAdvance(Calendar,$H3241,B3242,"f",FALSE)</f>
        <v>62254</v>
      </c>
      <c r="I3242" s="177">
        <f>_xll.qlInterestRateIndexValueDate(Index1M,$H3242)</f>
        <v>62256</v>
      </c>
      <c r="J3242" s="182">
        <f>IFERROR(_xll.qlIndexFixing(Index1M,$H3242,TRUE,_xll.ohTrigger(RecalcTrigger,Trigger1M)),NA())</f>
        <v>1.0678337354070588E-2</v>
      </c>
      <c r="K3242" s="44">
        <f>IFERROR(_xll.qlIndexFixing(Index3M,H3242,TRUE,_xll.ohTrigger(RecalcTrigger,Trigger3M)),NA())</f>
        <v>1.0889077125043467E-2</v>
      </c>
      <c r="L3242" s="44">
        <f>IFERROR(_xll.qlIndexFixing(Index6M,$H3242,TRUE,_xll.ohTrigger(RecalcTrigger,Trigger6M)),NA())</f>
        <v>1.0926999648151315E-2</v>
      </c>
      <c r="M3242" s="183">
        <f>IFERROR(_xll.qlIndexFixing(Index1Y,$H3242,TRUE,_xll.ohTrigger(RecalcTrigger,Trigger1Y)),NA())</f>
        <v>1.1360173059864264E-2</v>
      </c>
      <c r="N3242" s="182">
        <f>IFERROR(_xll.qlIndexFixing(ONIndex1M,I3242,TRUE,_xll.ohTrigger(RecalcTrigger,Trigger1M)),NA())</f>
        <v>1.0667693245638432E-2</v>
      </c>
      <c r="O3242" s="44">
        <f>IFERROR(_xll.qlIndexFixing(ONIndex3M,I3242,TRUE,_xll.ohTrigger(RecalcTrigger,Trigger3M)),NA())</f>
        <v>1.0848442376660827E-2</v>
      </c>
      <c r="P3242" s="44">
        <f>IFERROR(_xll.qlIndexFixing(ONIndex6M,I3242,TRUE,_xll.ohTrigger(RecalcTrigger,Trigger6M)),NA())</f>
        <v>1.0878064560007061E-2</v>
      </c>
      <c r="Q3242" s="183">
        <f>IFERROR(_xll.qlIndexFixing(ONIndex1Y,I3242,TRUE,_xll.ohTrigger(RecalcTrigger,Trigger1Y)),NA())</f>
        <v>1.1190146126756062E-2</v>
      </c>
    </row>
    <row r="3243" spans="2:17" x14ac:dyDescent="0.2">
      <c r="B3243" s="39" t="s">
        <v>42</v>
      </c>
      <c r="D3243" s="42">
        <f>_xll.qlCalendarAdvance(Calendar,$D3242,B3243,"f",FALSE)</f>
        <v>62261</v>
      </c>
      <c r="E3243" s="177">
        <f>_xll.qlInterestRateIndexValueDate(IndexON,D3243)</f>
        <v>62261</v>
      </c>
      <c r="F3243" s="193">
        <f>IFERROR(_xll.qlIndexFixing(IndexON,D3243,TRUE,_xll.ohTrigger(RecalcTrigger,TriggerON)),NA())</f>
        <v>1.070196529795453E-2</v>
      </c>
      <c r="H3243" s="42">
        <f>_xll.qlCalendarAdvance(Calendar,$H3242,B3243,"f",FALSE)</f>
        <v>62261</v>
      </c>
      <c r="I3243" s="177">
        <f>_xll.qlInterestRateIndexValueDate(Index1M,$H3243)</f>
        <v>62263</v>
      </c>
      <c r="J3243" s="182">
        <f>IFERROR(_xll.qlIndexFixing(Index1M,$H3243,TRUE,_xll.ohTrigger(RecalcTrigger,Trigger1M)),NA())</f>
        <v>1.0681825760536778E-2</v>
      </c>
      <c r="K3243" s="44">
        <f>IFERROR(_xll.qlIndexFixing(Index3M,H3243,TRUE,_xll.ohTrigger(RecalcTrigger,Trigger3M)),NA())</f>
        <v>1.0893393212614289E-2</v>
      </c>
      <c r="L3243" s="44">
        <f>IFERROR(_xll.qlIndexFixing(Index6M,$H3243,TRUE,_xll.ohTrigger(RecalcTrigger,Trigger6M)),NA())</f>
        <v>1.0928519621909976E-2</v>
      </c>
      <c r="M3243" s="183">
        <f>IFERROR(_xll.qlIndexFixing(Index1Y,$H3243,TRUE,_xll.ohTrigger(RecalcTrigger,Trigger1Y)),NA())</f>
        <v>1.1364245895020738E-2</v>
      </c>
      <c r="N3243" s="182">
        <f>IFERROR(_xll.qlIndexFixing(ONIndex1M,I3243,TRUE,_xll.ohTrigger(RecalcTrigger,Trigger1M)),NA())</f>
        <v>1.0671193565272574E-2</v>
      </c>
      <c r="O3243" s="44">
        <f>IFERROR(_xll.qlIndexFixing(ONIndex3M,I3243,TRUE,_xll.ohTrigger(RecalcTrigger,Trigger3M)),NA())</f>
        <v>1.0852816629700612E-2</v>
      </c>
      <c r="P3243" s="44">
        <f>IFERROR(_xll.qlIndexFixing(ONIndex6M,I3243,TRUE,_xll.ohTrigger(RecalcTrigger,Trigger6M)),NA())</f>
        <v>1.0879593381396546E-2</v>
      </c>
      <c r="Q3243" s="183">
        <f>IFERROR(_xll.qlIndexFixing(ONIndex1Y,I3243,TRUE,_xll.ohTrigger(RecalcTrigger,Trigger1Y)),NA())</f>
        <v>1.1194497155573302E-2</v>
      </c>
    </row>
    <row r="3244" spans="2:17" x14ac:dyDescent="0.2">
      <c r="B3244" s="39" t="s">
        <v>42</v>
      </c>
      <c r="D3244" s="42">
        <f>_xll.qlCalendarAdvance(Calendar,$D3243,B3244,"f",FALSE)</f>
        <v>62268</v>
      </c>
      <c r="E3244" s="177">
        <f>_xll.qlInterestRateIndexValueDate(IndexON,D3244)</f>
        <v>62268</v>
      </c>
      <c r="F3244" s="193">
        <f>IFERROR(_xll.qlIndexFixing(IndexON,D3244,TRUE,_xll.ohTrigger(RecalcTrigger,TriggerON)),NA())</f>
        <v>1.0701965297874594E-2</v>
      </c>
      <c r="H3244" s="42">
        <f>_xll.qlCalendarAdvance(Calendar,$H3243,B3244,"f",FALSE)</f>
        <v>62268</v>
      </c>
      <c r="I3244" s="177">
        <f>_xll.qlInterestRateIndexValueDate(Index1M,$H3244)</f>
        <v>62270</v>
      </c>
      <c r="J3244" s="182">
        <f>IFERROR(_xll.qlIndexFixing(Index1M,$H3244,TRUE,_xll.ohTrigger(RecalcTrigger,Trigger1M)),NA())</f>
        <v>1.0685304942194551E-2</v>
      </c>
      <c r="K3244" s="44">
        <f>IFERROR(_xll.qlIndexFixing(Index3M,H3244,TRUE,_xll.ohTrigger(RecalcTrigger,Trigger3M)),NA())</f>
        <v>1.0897697408566987E-2</v>
      </c>
      <c r="L3244" s="44">
        <f>IFERROR(_xll.qlIndexFixing(Index6M,$H3244,TRUE,_xll.ohTrigger(RecalcTrigger,Trigger6M)),NA())</f>
        <v>1.0930858963042592E-2</v>
      </c>
      <c r="M3244" s="183">
        <f>IFERROR(_xll.qlIndexFixing(Index1Y,$H3244,TRUE,_xll.ohTrigger(RecalcTrigger,Trigger1Y)),NA())</f>
        <v>1.1368305617528492E-2</v>
      </c>
      <c r="N3244" s="182">
        <f>IFERROR(_xll.qlIndexFixing(ONIndex1M,I3244,TRUE,_xll.ohTrigger(RecalcTrigger,Trigger1M)),NA())</f>
        <v>1.0674684698415149E-2</v>
      </c>
      <c r="O3244" s="44">
        <f>IFERROR(_xll.qlIndexFixing(ONIndex3M,I3244,TRUE,_xll.ohTrigger(RecalcTrigger,Trigger3M)),NA())</f>
        <v>1.0857179160996822E-2</v>
      </c>
      <c r="P3244" s="44">
        <f>IFERROR(_xll.qlIndexFixing(ONIndex6M,I3244,TRUE,_xll.ohTrigger(RecalcTrigger,Trigger6M)),NA())</f>
        <v>1.0881120862018534E-2</v>
      </c>
      <c r="Q3244" s="183">
        <f>IFERROR(_xll.qlIndexFixing(ONIndex1Y,I3244,TRUE,_xll.ohTrigger(RecalcTrigger,Trigger1Y)),NA())</f>
        <v>1.1198835844901112E-2</v>
      </c>
    </row>
    <row r="3245" spans="2:17" x14ac:dyDescent="0.2">
      <c r="B3245" s="39" t="s">
        <v>42</v>
      </c>
      <c r="D3245" s="42">
        <f>_xll.qlCalendarAdvance(Calendar,$D3244,B3245,"f",FALSE)</f>
        <v>62275</v>
      </c>
      <c r="E3245" s="177">
        <f>_xll.qlInterestRateIndexValueDate(IndexON,D3245)</f>
        <v>62275</v>
      </c>
      <c r="F3245" s="193">
        <f>IFERROR(_xll.qlIndexFixing(IndexON,D3245,TRUE,_xll.ohTrigger(RecalcTrigger,TriggerON)),NA())</f>
        <v>1.070196529795453E-2</v>
      </c>
      <c r="H3245" s="42">
        <f>_xll.qlCalendarAdvance(Calendar,$H3244,B3245,"f",FALSE)</f>
        <v>62275</v>
      </c>
      <c r="I3245" s="177">
        <f>_xll.qlInterestRateIndexValueDate(Index1M,$H3245)</f>
        <v>62277</v>
      </c>
      <c r="J3245" s="182">
        <f>IFERROR(_xll.qlIndexFixing(Index1M,$H3245,TRUE,_xll.ohTrigger(RecalcTrigger,Trigger1M)),NA())</f>
        <v>1.0688774880266427E-2</v>
      </c>
      <c r="K3245" s="44">
        <f>IFERROR(_xll.qlIndexFixing(Index3M,H3245,TRUE,_xll.ohTrigger(RecalcTrigger,Trigger3M)),NA())</f>
        <v>1.090198968885905E-2</v>
      </c>
      <c r="L3245" s="44">
        <f>IFERROR(_xll.qlIndexFixing(Index6M,$H3245,TRUE,_xll.ohTrigger(RecalcTrigger,Trigger6M)),NA())</f>
        <v>1.0932375930729111E-2</v>
      </c>
      <c r="M3245" s="183">
        <f>IFERROR(_xll.qlIndexFixing(Index1Y,$H3245,TRUE,_xll.ohTrigger(RecalcTrigger,Trigger1Y)),NA())</f>
        <v>1.1372352201743601E-2</v>
      </c>
      <c r="N3245" s="182">
        <f>IFERROR(_xll.qlIndexFixing(ONIndex1M,I3245,TRUE,_xll.ohTrigger(RecalcTrigger,Trigger1M)),NA())</f>
        <v>1.0678166626201246E-2</v>
      </c>
      <c r="O3245" s="44">
        <f>IFERROR(_xll.qlIndexFixing(ONIndex3M,I3245,TRUE,_xll.ohTrigger(RecalcTrigger,Trigger3M)),NA())</f>
        <v>1.0861529946648574E-2</v>
      </c>
      <c r="P3245" s="44">
        <f>IFERROR(_xll.qlIndexFixing(ONIndex6M,I3245,TRUE,_xll.ohTrigger(RecalcTrigger,Trigger6M)),NA())</f>
        <v>1.0882646996597245E-2</v>
      </c>
      <c r="Q3245" s="183">
        <f>IFERROR(_xll.qlIndexFixing(ONIndex1Y,I3245,TRUE,_xll.ohTrigger(RecalcTrigger,Trigger1Y)),NA())</f>
        <v>1.1203162169799441E-2</v>
      </c>
    </row>
    <row r="3246" spans="2:17" x14ac:dyDescent="0.2">
      <c r="B3246" s="39" t="s">
        <v>42</v>
      </c>
      <c r="D3246" s="42">
        <f>_xll.qlCalendarAdvance(Calendar,$D3245,B3246,"f",FALSE)</f>
        <v>62282</v>
      </c>
      <c r="E3246" s="177">
        <f>_xll.qlInterestRateIndexValueDate(IndexON,D3246)</f>
        <v>62282</v>
      </c>
      <c r="F3246" s="193">
        <f>IFERROR(_xll.qlIndexFixing(IndexON,D3246,TRUE,_xll.ohTrigger(RecalcTrigger,TriggerON)),NA())</f>
        <v>1.070196529795453E-2</v>
      </c>
      <c r="H3246" s="42">
        <f>_xll.qlCalendarAdvance(Calendar,$H3245,B3246,"f",FALSE)</f>
        <v>62282</v>
      </c>
      <c r="I3246" s="177">
        <f>_xll.qlInterestRateIndexValueDate(Index1M,$H3246)</f>
        <v>62284</v>
      </c>
      <c r="J3246" s="182">
        <f>IFERROR(_xll.qlIndexFixing(Index1M,$H3246,TRUE,_xll.ohTrigger(RecalcTrigger,Trigger1M)),NA())</f>
        <v>1.0692235555967433E-2</v>
      </c>
      <c r="K3246" s="44">
        <f>IFERROR(_xll.qlIndexFixing(Index3M,H3246,TRUE,_xll.ohTrigger(RecalcTrigger,Trigger3M)),NA())</f>
        <v>1.0906270029457535E-2</v>
      </c>
      <c r="L3246" s="44">
        <f>IFERROR(_xll.qlIndexFixing(Index6M,$H3246,TRUE,_xll.ohTrigger(RecalcTrigger,Trigger6M)),NA())</f>
        <v>1.0933891472091195E-2</v>
      </c>
      <c r="M3246" s="183">
        <f>IFERROR(_xll.qlIndexFixing(Index1Y,$H3246,TRUE,_xll.ohTrigger(RecalcTrigger,Trigger1Y)),NA())</f>
        <v>1.1376385622023234E-2</v>
      </c>
      <c r="N3246" s="182">
        <f>IFERROR(_xll.qlIndexFixing(ONIndex1M,I3246,TRUE,_xll.ohTrigger(RecalcTrigger,Trigger1M)),NA())</f>
        <v>1.0681639330005765E-2</v>
      </c>
      <c r="O3246" s="44">
        <f>IFERROR(_xll.qlIndexFixing(ONIndex3M,I3246,TRUE,_xll.ohTrigger(RecalcTrigger,Trigger3M)),NA())</f>
        <v>1.0865868962515179E-2</v>
      </c>
      <c r="P3246" s="44">
        <f>IFERROR(_xll.qlIndexFixing(ONIndex6M,I3246,TRUE,_xll.ohTrigger(RecalcTrigger,Trigger6M)),NA())</f>
        <v>1.0884171779617091E-2</v>
      </c>
      <c r="Q3246" s="183">
        <f>IFERROR(_xll.qlIndexFixing(ONIndex1Y,I3246,TRUE,_xll.ohTrigger(RecalcTrigger,Trigger1Y)),NA())</f>
        <v>1.1207476104848624E-2</v>
      </c>
    </row>
    <row r="3247" spans="2:17" x14ac:dyDescent="0.2">
      <c r="B3247" s="39" t="s">
        <v>42</v>
      </c>
      <c r="D3247" s="42">
        <f>_xll.qlCalendarAdvance(Calendar,$D3246,B3247,"f",FALSE)</f>
        <v>62289</v>
      </c>
      <c r="E3247" s="177">
        <f>_xll.qlInterestRateIndexValueDate(IndexON,D3247)</f>
        <v>62289</v>
      </c>
      <c r="F3247" s="193">
        <f>IFERROR(_xll.qlIndexFixing(IndexON,D3247,TRUE,_xll.ohTrigger(RecalcTrigger,TriggerON)),NA())</f>
        <v>1.070196529795453E-2</v>
      </c>
      <c r="H3247" s="42">
        <f>_xll.qlCalendarAdvance(Calendar,$H3246,B3247,"f",FALSE)</f>
        <v>62289</v>
      </c>
      <c r="I3247" s="177">
        <f>_xll.qlInterestRateIndexValueDate(Index1M,$H3247)</f>
        <v>62291</v>
      </c>
      <c r="J3247" s="182">
        <f>IFERROR(_xll.qlIndexFixing(Index1M,$H3247,TRUE,_xll.ohTrigger(RecalcTrigger,Trigger1M)),NA())</f>
        <v>1.0695686950512595E-2</v>
      </c>
      <c r="K3247" s="44">
        <f>IFERROR(_xll.qlIndexFixing(Index3M,H3247,TRUE,_xll.ohTrigger(RecalcTrigger,Trigger3M)),NA())</f>
        <v>1.0910538406322536E-2</v>
      </c>
      <c r="L3247" s="44">
        <f>IFERROR(_xll.qlIndexFixing(Index6M,$H3247,TRUE,_xll.ohTrigger(RecalcTrigger,Trigger6M)),NA())</f>
        <v>1.0935405581711242E-2</v>
      </c>
      <c r="M3247" s="183">
        <f>IFERROR(_xll.qlIndexFixing(Index1Y,$H3247,TRUE,_xll.ohTrigger(RecalcTrigger,Trigger1Y)),NA())</f>
        <v>1.1380405852724124E-2</v>
      </c>
      <c r="N3247" s="182">
        <f>IFERROR(_xll.qlIndexFixing(ONIndex1M,I3247,TRUE,_xll.ohTrigger(RecalcTrigger,Trigger1M)),NA())</f>
        <v>1.0685102790803924E-2</v>
      </c>
      <c r="O3247" s="44">
        <f>IFERROR(_xll.qlIndexFixing(ONIndex3M,I3247,TRUE,_xll.ohTrigger(RecalcTrigger,Trigger3M)),NA())</f>
        <v>1.0870196185015502E-2</v>
      </c>
      <c r="P3247" s="44">
        <f>IFERROR(_xll.qlIndexFixing(ONIndex6M,I3247,TRUE,_xll.ohTrigger(RecalcTrigger,Trigger6M)),NA())</f>
        <v>1.0885695205962165E-2</v>
      </c>
      <c r="Q3247" s="183">
        <f>IFERROR(_xll.qlIndexFixing(ONIndex1Y,I3247,TRUE,_xll.ohTrigger(RecalcTrigger,Trigger1Y)),NA())</f>
        <v>1.1211777624868802E-2</v>
      </c>
    </row>
    <row r="3248" spans="2:17" x14ac:dyDescent="0.2">
      <c r="B3248" s="39" t="s">
        <v>42</v>
      </c>
      <c r="D3248" s="42">
        <f>_xll.qlCalendarAdvance(Calendar,$D3247,B3248,"f",FALSE)</f>
        <v>62296</v>
      </c>
      <c r="E3248" s="177">
        <f>_xll.qlInterestRateIndexValueDate(IndexON,D3248)</f>
        <v>62296</v>
      </c>
      <c r="F3248" s="193">
        <f>IFERROR(_xll.qlIndexFixing(IndexON,D3248,TRUE,_xll.ohTrigger(RecalcTrigger,TriggerON)),NA())</f>
        <v>1.0701965297874594E-2</v>
      </c>
      <c r="H3248" s="42">
        <f>_xll.qlCalendarAdvance(Calendar,$H3247,B3248,"f",FALSE)</f>
        <v>62296</v>
      </c>
      <c r="I3248" s="177">
        <f>_xll.qlInterestRateIndexValueDate(Index1M,$H3248)</f>
        <v>62298</v>
      </c>
      <c r="J3248" s="182">
        <f>IFERROR(_xll.qlIndexFixing(Index1M,$H3248,TRUE,_xll.ohTrigger(RecalcTrigger,Trigger1M)),NA())</f>
        <v>1.0699129045124434E-2</v>
      </c>
      <c r="K3248" s="44">
        <f>IFERROR(_xll.qlIndexFixing(Index3M,H3248,TRUE,_xll.ohTrigger(RecalcTrigger,Trigger3M)),NA())</f>
        <v>1.091479479541763E-2</v>
      </c>
      <c r="L3248" s="44">
        <f>IFERROR(_xll.qlIndexFixing(Index6M,$H3248,TRUE,_xll.ohTrigger(RecalcTrigger,Trigger6M)),NA())</f>
        <v>1.0936918254172942E-2</v>
      </c>
      <c r="M3248" s="183">
        <f>IFERROR(_xll.qlIndexFixing(Index1Y,$H3248,TRUE,_xll.ohTrigger(RecalcTrigger,Trigger1Y)),NA())</f>
        <v>1.1384412868203218E-2</v>
      </c>
      <c r="N3248" s="182">
        <f>IFERROR(_xll.qlIndexFixing(ONIndex1M,I3248,TRUE,_xll.ohTrigger(RecalcTrigger,Trigger1M)),NA())</f>
        <v>1.0688556990290365E-2</v>
      </c>
      <c r="O3248" s="44">
        <f>IFERROR(_xll.qlIndexFixing(ONIndex3M,I3248,TRUE,_xll.ohTrigger(RecalcTrigger,Trigger3M)),NA())</f>
        <v>1.0874511589848979E-2</v>
      </c>
      <c r="P3248" s="44">
        <f>IFERROR(_xll.qlIndexFixing(ONIndex6M,I3248,TRUE,_xll.ohTrigger(RecalcTrigger,Trigger6M)),NA())</f>
        <v>1.0887217270116878E-2</v>
      </c>
      <c r="Q3248" s="183">
        <f>IFERROR(_xll.qlIndexFixing(ONIndex1Y,I3248,TRUE,_xll.ohTrigger(RecalcTrigger,Trigger1Y)),NA())</f>
        <v>1.1216066704839989E-2</v>
      </c>
    </row>
    <row r="3249" spans="2:17" x14ac:dyDescent="0.2">
      <c r="B3249" s="39" t="s">
        <v>42</v>
      </c>
      <c r="D3249" s="42">
        <f>_xll.qlCalendarAdvance(Calendar,$D3248,B3249,"f",FALSE)</f>
        <v>62303</v>
      </c>
      <c r="E3249" s="177">
        <f>_xll.qlInterestRateIndexValueDate(IndexON,D3249)</f>
        <v>62303</v>
      </c>
      <c r="F3249" s="193">
        <f>IFERROR(_xll.qlIndexFixing(IndexON,D3249,TRUE,_xll.ohTrigger(RecalcTrigger,TriggerON)),NA())</f>
        <v>1.070196529795453E-2</v>
      </c>
      <c r="H3249" s="42">
        <f>_xll.qlCalendarAdvance(Calendar,$H3248,B3249,"f",FALSE)</f>
        <v>62303</v>
      </c>
      <c r="I3249" s="177">
        <f>_xll.qlInterestRateIndexValueDate(Index1M,$H3249)</f>
        <v>62305</v>
      </c>
      <c r="J3249" s="182">
        <f>IFERROR(_xll.qlIndexFixing(Index1M,$H3249,TRUE,_xll.ohTrigger(RecalcTrigger,Trigger1M)),NA())</f>
        <v>1.0701351424880776E-2</v>
      </c>
      <c r="K3249" s="44">
        <f>IFERROR(_xll.qlIndexFixing(Index3M,H3249,TRUE,_xll.ohTrigger(RecalcTrigger,Trigger3M)),NA())</f>
        <v>1.0919039172703784E-2</v>
      </c>
      <c r="L3249" s="44">
        <f>IFERROR(_xll.qlIndexFixing(Index6M,$H3249,TRUE,_xll.ohTrigger(RecalcTrigger,Trigger6M)),NA())</f>
        <v>1.0937609576247192E-2</v>
      </c>
      <c r="M3249" s="183">
        <f>IFERROR(_xll.qlIndexFixing(Index1Y,$H3249,TRUE,_xll.ohTrigger(RecalcTrigger,Trigger1Y)),NA())</f>
        <v>1.1388406642817251E-2</v>
      </c>
      <c r="N3249" s="182">
        <f>IFERROR(_xll.qlIndexFixing(ONIndex1M,I3249,TRUE,_xll.ohTrigger(RecalcTrigger,Trigger1M)),NA())</f>
        <v>1.0692001909200499E-2</v>
      </c>
      <c r="O3249" s="44">
        <f>IFERROR(_xll.qlIndexFixing(ONIndex3M,I3249,TRUE,_xll.ohTrigger(RecalcTrigger,Trigger3M)),NA())</f>
        <v>1.0878815153434473E-2</v>
      </c>
      <c r="P3249" s="44">
        <f>IFERROR(_xll.qlIndexFixing(ONIndex6M,I3249,TRUE,_xll.ohTrigger(RecalcTrigger,Trigger6M)),NA())</f>
        <v>1.0888737966565643E-2</v>
      </c>
      <c r="Q3249" s="183">
        <f>IFERROR(_xll.qlIndexFixing(ONIndex1Y,I3249,TRUE,_xll.ohTrigger(RecalcTrigger,Trigger1Y)),NA())</f>
        <v>1.1220343319422454E-2</v>
      </c>
    </row>
    <row r="3250" spans="2:17" x14ac:dyDescent="0.2">
      <c r="B3250" s="39" t="s">
        <v>42</v>
      </c>
      <c r="D3250" s="42">
        <f>_xll.qlCalendarAdvance(Calendar,$D3249,B3250,"f",FALSE)</f>
        <v>62310</v>
      </c>
      <c r="E3250" s="177">
        <f>_xll.qlInterestRateIndexValueDate(IndexON,D3250)</f>
        <v>62310</v>
      </c>
      <c r="F3250" s="193">
        <f>IFERROR(_xll.qlIndexFixing(IndexON,D3250,TRUE,_xll.ohTrigger(RecalcTrigger,TriggerON)),NA())</f>
        <v>1.0701965298034466E-2</v>
      </c>
      <c r="H3250" s="42">
        <f>_xll.qlCalendarAdvance(Calendar,$H3249,B3250,"f",FALSE)</f>
        <v>62310</v>
      </c>
      <c r="I3250" s="177">
        <f>_xll.qlInterestRateIndexValueDate(Index1M,$H3250)</f>
        <v>62312</v>
      </c>
      <c r="J3250" s="182">
        <f>IFERROR(_xll.qlIndexFixing(Index1M,$H3250,TRUE,_xll.ohTrigger(RecalcTrigger,Trigger1M)),NA())</f>
        <v>1.070598525941574E-2</v>
      </c>
      <c r="K3250" s="44">
        <f>IFERROR(_xll.qlIndexFixing(Index3M,H3250,TRUE,_xll.ohTrigger(RecalcTrigger,Trigger3M)),NA())</f>
        <v>1.0923271514143707E-2</v>
      </c>
      <c r="L3250" s="44">
        <f>IFERROR(_xll.qlIndexFixing(Index6M,$H3250,TRUE,_xll.ohTrigger(RecalcTrigger,Trigger6M)),NA())</f>
        <v>1.0939939255020271E-2</v>
      </c>
      <c r="M3250" s="183">
        <f>IFERROR(_xll.qlIndexFixing(Index1Y,$H3250,TRUE,_xll.ohTrigger(RecalcTrigger,Trigger1Y)),NA())</f>
        <v>1.1392387150923174E-2</v>
      </c>
      <c r="N3250" s="182">
        <f>IFERROR(_xll.qlIndexFixing(ONIndex1M,I3250,TRUE,_xll.ohTrigger(RecalcTrigger,Trigger1M)),NA())</f>
        <v>1.0695437529149032E-2</v>
      </c>
      <c r="O3250" s="44">
        <f>IFERROR(_xll.qlIndexFixing(ONIndex3M,I3250,TRUE,_xll.ohTrigger(RecalcTrigger,Trigger3M)),NA())</f>
        <v>1.0883106851711233E-2</v>
      </c>
      <c r="P3250" s="44">
        <f>IFERROR(_xll.qlIndexFixing(ONIndex6M,I3250,TRUE,_xll.ohTrigger(RecalcTrigger,Trigger6M)),NA())</f>
        <v>1.0890257289952743E-2</v>
      </c>
      <c r="Q3250" s="183">
        <f>IFERROR(_xll.qlIndexFixing(ONIndex1Y,I3250,TRUE,_xll.ohTrigger(RecalcTrigger,Trigger1Y)),NA())</f>
        <v>1.1224607443436341E-2</v>
      </c>
    </row>
    <row r="3251" spans="2:17" x14ac:dyDescent="0.2">
      <c r="B3251" s="39" t="s">
        <v>42</v>
      </c>
      <c r="D3251" s="42">
        <f>_xll.qlCalendarAdvance(Calendar,$D3250,B3251,"f",FALSE)</f>
        <v>62317</v>
      </c>
      <c r="E3251" s="177">
        <f>_xll.qlInterestRateIndexValueDate(IndexON,D3251)</f>
        <v>62317</v>
      </c>
      <c r="F3251" s="193">
        <f>IFERROR(_xll.qlIndexFixing(IndexON,D3251,TRUE,_xll.ohTrigger(RecalcTrigger,TriggerON)),NA())</f>
        <v>1.0701965298034466E-2</v>
      </c>
      <c r="H3251" s="42">
        <f>_xll.qlCalendarAdvance(Calendar,$H3250,B3251,"f",FALSE)</f>
        <v>62317</v>
      </c>
      <c r="I3251" s="177">
        <f>_xll.qlInterestRateIndexValueDate(Index1M,$H3251)</f>
        <v>62319</v>
      </c>
      <c r="J3251" s="182">
        <f>IFERROR(_xll.qlIndexFixing(Index1M,$H3251,TRUE,_xll.ohTrigger(RecalcTrigger,Trigger1M)),NA())</f>
        <v>1.0709399341532755E-2</v>
      </c>
      <c r="K3251" s="44">
        <f>IFERROR(_xll.qlIndexFixing(Index3M,H3251,TRUE,_xll.ohTrigger(RecalcTrigger,Trigger3M)),NA())</f>
        <v>1.092749179570271E-2</v>
      </c>
      <c r="L3251" s="44">
        <f>IFERROR(_xll.qlIndexFixing(Index6M,$H3251,TRUE,_xll.ohTrigger(RecalcTrigger,Trigger6M)),NA())</f>
        <v>1.0941447443237596E-2</v>
      </c>
      <c r="M3251" s="183">
        <f>IFERROR(_xll.qlIndexFixing(Index1Y,$H3251,TRUE,_xll.ohTrigger(RecalcTrigger,Trigger1Y)),NA())</f>
        <v>1.1396354366878591E-2</v>
      </c>
      <c r="N3251" s="182">
        <f>IFERROR(_xll.qlIndexFixing(ONIndex1M,I3251,TRUE,_xll.ohTrigger(RecalcTrigger,Trigger1M)),NA())</f>
        <v>1.0698863831191119E-2</v>
      </c>
      <c r="O3251" s="44">
        <f>IFERROR(_xll.qlIndexFixing(ONIndex3M,I3251,TRUE,_xll.ohTrigger(RecalcTrigger,Trigger3M)),NA())</f>
        <v>1.0887386660618503E-2</v>
      </c>
      <c r="P3251" s="44">
        <f>IFERROR(_xll.qlIndexFixing(ONIndex6M,I3251,TRUE,_xll.ohTrigger(RecalcTrigger,Trigger6M)),NA())</f>
        <v>1.0891775235002399E-2</v>
      </c>
      <c r="Q3251" s="183">
        <f>IFERROR(_xll.qlIndexFixing(ONIndex1Y,I3251,TRUE,_xll.ohTrigger(RecalcTrigger,Trigger1Y)),NA())</f>
        <v>1.1228859051621853E-2</v>
      </c>
    </row>
    <row r="3252" spans="2:17" x14ac:dyDescent="0.2">
      <c r="B3252" s="39" t="s">
        <v>42</v>
      </c>
      <c r="D3252" s="42">
        <f>_xll.qlCalendarAdvance(Calendar,$D3251,B3252,"f",FALSE)</f>
        <v>62324</v>
      </c>
      <c r="E3252" s="177">
        <f>_xll.qlInterestRateIndexValueDate(IndexON,D3252)</f>
        <v>62324</v>
      </c>
      <c r="F3252" s="193">
        <f>IFERROR(_xll.qlIndexFixing(IndexON,D3252,TRUE,_xll.ohTrigger(RecalcTrigger,TriggerON)),NA())</f>
        <v>1.0701965298034466E-2</v>
      </c>
      <c r="H3252" s="42">
        <f>_xll.qlCalendarAdvance(Calendar,$H3251,B3252,"f",FALSE)</f>
        <v>62324</v>
      </c>
      <c r="I3252" s="177">
        <f>_xll.qlInterestRateIndexValueDate(Index1M,$H3252)</f>
        <v>62326</v>
      </c>
      <c r="J3252" s="182">
        <f>IFERROR(_xll.qlIndexFixing(Index1M,$H3252,TRUE,_xll.ohTrigger(RecalcTrigger,Trigger1M)),NA())</f>
        <v>1.0712804048584046E-2</v>
      </c>
      <c r="K3252" s="44">
        <f>IFERROR(_xll.qlIndexFixing(Index3M,H3252,TRUE,_xll.ohTrigger(RecalcTrigger,Trigger3M)),NA())</f>
        <v>1.0931699993339154E-2</v>
      </c>
      <c r="L3252" s="44">
        <f>IFERROR(_xll.qlIndexFixing(Index6M,$H3252,TRUE,_xll.ohTrigger(RecalcTrigger,Trigger6M)),NA())</f>
        <v>1.0942953863717566E-2</v>
      </c>
      <c r="M3252" s="183">
        <f>IFERROR(_xll.qlIndexFixing(Index1Y,$H3252,TRUE,_xll.ohTrigger(RecalcTrigger,Trigger1Y)),NA())</f>
        <v>1.1400308265040677E-2</v>
      </c>
      <c r="N3252" s="182">
        <f>IFERROR(_xll.qlIndexFixing(ONIndex1M,I3252,TRUE,_xll.ohTrigger(RecalcTrigger,Trigger1M)),NA())</f>
        <v>1.0702280796621721E-2</v>
      </c>
      <c r="O3252" s="44">
        <f>IFERROR(_xll.qlIndexFixing(ONIndex3M,I3252,TRUE,_xll.ohTrigger(RecalcTrigger,Trigger3M)),NA())</f>
        <v>1.0891654556255403E-2</v>
      </c>
      <c r="P3252" s="44">
        <f>IFERROR(_xll.qlIndexFixing(ONIndex6M,I3252,TRUE,_xll.ohTrigger(RecalcTrigger,Trigger6M)),NA())</f>
        <v>1.0893291796278959E-2</v>
      </c>
      <c r="Q3252" s="183">
        <f>IFERROR(_xll.qlIndexFixing(ONIndex1Y,I3252,TRUE,_xll.ohTrigger(RecalcTrigger,Trigger1Y)),NA())</f>
        <v>1.1233098119038942E-2</v>
      </c>
    </row>
    <row r="3253" spans="2:17" x14ac:dyDescent="0.2">
      <c r="B3253" s="39" t="s">
        <v>42</v>
      </c>
      <c r="D3253" s="42">
        <f>_xll.qlCalendarAdvance(Calendar,$D3252,B3253,"f",FALSE)</f>
        <v>62331</v>
      </c>
      <c r="E3253" s="177">
        <f>_xll.qlInterestRateIndexValueDate(IndexON,D3253)</f>
        <v>62331</v>
      </c>
      <c r="F3253" s="193">
        <f>IFERROR(_xll.qlIndexFixing(IndexON,D3253,TRUE,_xll.ohTrigger(RecalcTrigger,TriggerON)),NA())</f>
        <v>1.070196529795453E-2</v>
      </c>
      <c r="H3253" s="42">
        <f>_xll.qlCalendarAdvance(Calendar,$H3252,B3253,"f",FALSE)</f>
        <v>62331</v>
      </c>
      <c r="I3253" s="177">
        <f>_xll.qlInterestRateIndexValueDate(Index1M,$H3253)</f>
        <v>62333</v>
      </c>
      <c r="J3253" s="182">
        <f>IFERROR(_xll.qlIndexFixing(Index1M,$H3253,TRUE,_xll.ohTrigger(RecalcTrigger,Trigger1M)),NA())</f>
        <v>1.0716199361792134E-2</v>
      </c>
      <c r="K3253" s="44">
        <f>IFERROR(_xll.qlIndexFixing(Index3M,H3253,TRUE,_xll.ohTrigger(RecalcTrigger,Trigger3M)),NA())</f>
        <v>1.0935896083018351E-2</v>
      </c>
      <c r="L3253" s="44">
        <f>IFERROR(_xll.qlIndexFixing(Index6M,$H3253,TRUE,_xll.ohTrigger(RecalcTrigger,Trigger6M)),NA())</f>
        <v>1.0943639601069392E-2</v>
      </c>
      <c r="M3253" s="183">
        <f>IFERROR(_xll.qlIndexFixing(Index1Y,$H3253,TRUE,_xll.ohTrigger(RecalcTrigger,Trigger1Y)),NA())</f>
        <v>1.1404248819766816E-2</v>
      </c>
      <c r="N3253" s="182">
        <f>IFERROR(_xll.qlIndexFixing(ONIndex1M,I3253,TRUE,_xll.ohTrigger(RecalcTrigger,Trigger1M)),NA())</f>
        <v>1.0705688406655867E-2</v>
      </c>
      <c r="O3253" s="44">
        <f>IFERROR(_xll.qlIndexFixing(ONIndex3M,I3253,TRUE,_xll.ohTrigger(RecalcTrigger,Trigger3M)),NA())</f>
        <v>1.0895910514800988E-2</v>
      </c>
      <c r="P3253" s="44">
        <f>IFERROR(_xll.qlIndexFixing(ONIndex6M,I3253,TRUE,_xll.ohTrigger(RecalcTrigger,Trigger6M)),NA())</f>
        <v>1.0894806968426707E-2</v>
      </c>
      <c r="Q3253" s="183">
        <f>IFERROR(_xll.qlIndexFixing(ONIndex1Y,I3253,TRUE,_xll.ohTrigger(RecalcTrigger,Trigger1Y)),NA())</f>
        <v>1.1237324620267941E-2</v>
      </c>
    </row>
    <row r="3254" spans="2:17" x14ac:dyDescent="0.2">
      <c r="B3254" s="39" t="s">
        <v>42</v>
      </c>
      <c r="D3254" s="42">
        <f>_xll.qlCalendarAdvance(Calendar,$D3253,B3254,"f",FALSE)</f>
        <v>62338</v>
      </c>
      <c r="E3254" s="177">
        <f>_xll.qlInterestRateIndexValueDate(IndexON,D3254)</f>
        <v>62338</v>
      </c>
      <c r="F3254" s="193">
        <f>IFERROR(_xll.qlIndexFixing(IndexON,D3254,TRUE,_xll.ohTrigger(RecalcTrigger,TriggerON)),NA())</f>
        <v>1.0701965297874594E-2</v>
      </c>
      <c r="H3254" s="42">
        <f>_xll.qlCalendarAdvance(Calendar,$H3253,B3254,"f",FALSE)</f>
        <v>62338</v>
      </c>
      <c r="I3254" s="177">
        <f>_xll.qlInterestRateIndexValueDate(Index1M,$H3254)</f>
        <v>62340</v>
      </c>
      <c r="J3254" s="182">
        <f>IFERROR(_xll.qlIndexFixing(Index1M,$H3254,TRUE,_xll.ohTrigger(RecalcTrigger,Trigger1M)),NA())</f>
        <v>1.0719585262369546E-2</v>
      </c>
      <c r="K3254" s="44">
        <f>IFERROR(_xll.qlIndexFixing(Index3M,H3254,TRUE,_xll.ohTrigger(RecalcTrigger,Trigger3M)),NA())</f>
        <v>1.0939617417205975E-2</v>
      </c>
      <c r="L3254" s="44">
        <f>IFERROR(_xll.qlIndexFixing(Index6M,$H3254,TRUE,_xll.ohTrigger(RecalcTrigger,Trigger6M)),NA())</f>
        <v>1.0944596824306036E-2</v>
      </c>
      <c r="M3254" s="183">
        <f>IFERROR(_xll.qlIndexFixing(Index1Y,$H3254,TRUE,_xll.ohTrigger(RecalcTrigger,Trigger1Y)),NA())</f>
        <v>1.1408176005415275E-2</v>
      </c>
      <c r="N3254" s="182">
        <f>IFERROR(_xll.qlIndexFixing(ONIndex1M,I3254,TRUE,_xll.ohTrigger(RecalcTrigger,Trigger1M)),NA())</f>
        <v>1.0709086642508581E-2</v>
      </c>
      <c r="O3254" s="44">
        <f>IFERROR(_xll.qlIndexFixing(ONIndex3M,I3254,TRUE,_xll.ohTrigger(RecalcTrigger,Trigger3M)),NA())</f>
        <v>1.090015451227444E-2</v>
      </c>
      <c r="P3254" s="44">
        <f>IFERROR(_xll.qlIndexFixing(ONIndex6M,I3254,TRUE,_xll.ohTrigger(RecalcTrigger,Trigger6M)),NA())</f>
        <v>1.0896320745930055E-2</v>
      </c>
      <c r="Q3254" s="183">
        <f>IFERROR(_xll.qlIndexFixing(ONIndex1Y,I3254,TRUE,_xll.ohTrigger(RecalcTrigger,Trigger1Y)),NA())</f>
        <v>1.1241538530208928E-2</v>
      </c>
    </row>
    <row r="3255" spans="2:17" x14ac:dyDescent="0.2">
      <c r="B3255" s="39" t="s">
        <v>42</v>
      </c>
      <c r="D3255" s="42">
        <f>_xll.qlCalendarAdvance(Calendar,$D3254,B3255,"f",FALSE)</f>
        <v>62345</v>
      </c>
      <c r="E3255" s="177">
        <f>_xll.qlInterestRateIndexValueDate(IndexON,D3255)</f>
        <v>62345</v>
      </c>
      <c r="F3255" s="193">
        <f>IFERROR(_xll.qlIndexFixing(IndexON,D3255,TRUE,_xll.ohTrigger(RecalcTrigger,TriggerON)),NA())</f>
        <v>1.070196529795453E-2</v>
      </c>
      <c r="H3255" s="42">
        <f>_xll.qlCalendarAdvance(Calendar,$H3254,B3255,"f",FALSE)</f>
        <v>62345</v>
      </c>
      <c r="I3255" s="177">
        <f>_xll.qlInterestRateIndexValueDate(Index1M,$H3255)</f>
        <v>62347</v>
      </c>
      <c r="J3255" s="182">
        <f>IFERROR(_xll.qlIndexFixing(Index1M,$H3255,TRUE,_xll.ohTrigger(RecalcTrigger,Trigger1M)),NA())</f>
        <v>1.0722961731533809E-2</v>
      </c>
      <c r="K3255" s="44">
        <f>IFERROR(_xll.qlIndexFixing(Index3M,H3255,TRUE,_xll.ohTrigger(RecalcTrigger,Trigger3M)),NA())</f>
        <v>1.094378996503235E-2</v>
      </c>
      <c r="L3255" s="44">
        <f>IFERROR(_xll.qlIndexFixing(Index6M,$H3255,TRUE,_xll.ohTrigger(RecalcTrigger,Trigger6M)),NA())</f>
        <v>1.0946097709100162E-2</v>
      </c>
      <c r="M3255" s="183">
        <f>IFERROR(_xll.qlIndexFixing(Index1Y,$H3255,TRUE,_xll.ohTrigger(RecalcTrigger,Trigger1Y)),NA())</f>
        <v>1.1412089796343223E-2</v>
      </c>
      <c r="N3255" s="182">
        <f>IFERROR(_xll.qlIndexFixing(ONIndex1M,I3255,TRUE,_xll.ohTrigger(RecalcTrigger,Trigger1M)),NA())</f>
        <v>1.0712475485634698E-2</v>
      </c>
      <c r="O3255" s="44">
        <f>IFERROR(_xll.qlIndexFixing(ONIndex3M,I3255,TRUE,_xll.ohTrigger(RecalcTrigger,Trigger3M)),NA())</f>
        <v>1.0904386524854814E-2</v>
      </c>
      <c r="P3255" s="44">
        <f>IFERROR(_xll.qlIndexFixing(ONIndex6M,I3255,TRUE,_xll.ohTrigger(RecalcTrigger,Trigger6M)),NA())</f>
        <v>1.0897833123753031E-2</v>
      </c>
      <c r="Q3255" s="183">
        <f>IFERROR(_xll.qlIndexFixing(ONIndex1Y,I3255,TRUE,_xll.ohTrigger(RecalcTrigger,Trigger1Y)),NA())</f>
        <v>1.1245739823442236E-2</v>
      </c>
    </row>
    <row r="3256" spans="2:17" x14ac:dyDescent="0.2">
      <c r="B3256" s="39" t="s">
        <v>42</v>
      </c>
      <c r="D3256" s="42">
        <f>_xll.qlCalendarAdvance(Calendar,$D3255,B3256,"f",FALSE)</f>
        <v>62352</v>
      </c>
      <c r="E3256" s="177">
        <f>_xll.qlInterestRateIndexValueDate(IndexON,D3256)</f>
        <v>62352</v>
      </c>
      <c r="F3256" s="193">
        <f>IFERROR(_xll.qlIndexFixing(IndexON,D3256,TRUE,_xll.ohTrigger(RecalcTrigger,TriggerON)),NA())</f>
        <v>1.0701965298034466E-2</v>
      </c>
      <c r="H3256" s="42">
        <f>_xll.qlCalendarAdvance(Calendar,$H3255,B3256,"f",FALSE)</f>
        <v>62352</v>
      </c>
      <c r="I3256" s="177">
        <f>_xll.qlInterestRateIndexValueDate(Index1M,$H3256)</f>
        <v>62354</v>
      </c>
      <c r="J3256" s="182">
        <f>IFERROR(_xll.qlIndexFixing(Index1M,$H3256,TRUE,_xll.ohTrigger(RecalcTrigger,Trigger1M)),NA())</f>
        <v>1.0726328750509939E-2</v>
      </c>
      <c r="K3256" s="44">
        <f>IFERROR(_xll.qlIndexFixing(Index3M,H3256,TRUE,_xll.ohTrigger(RecalcTrigger,Trigger3M)),NA())</f>
        <v>1.0947950334825197E-2</v>
      </c>
      <c r="L3256" s="44">
        <f>IFERROR(_xll.qlIndexFixing(Index6M,$H3256,TRUE,_xll.ohTrigger(RecalcTrigger,Trigger6M)),NA())</f>
        <v>1.0947596187708542E-2</v>
      </c>
      <c r="M3256" s="183">
        <f>IFERROR(_xll.qlIndexFixing(Index1Y,$H3256,TRUE,_xll.ohTrigger(RecalcTrigger,Trigger1Y)),NA())</f>
        <v>1.1415990166908268E-2</v>
      </c>
      <c r="N3256" s="182">
        <f>IFERROR(_xll.qlIndexFixing(ONIndex1M,I3256,TRUE,_xll.ohTrigger(RecalcTrigger,Trigger1M)),NA())</f>
        <v>1.0715854917089374E-2</v>
      </c>
      <c r="O3256" s="44">
        <f>IFERROR(_xll.qlIndexFixing(ONIndex3M,I3256,TRUE,_xll.ohTrigger(RecalcTrigger,Trigger3M)),NA())</f>
        <v>1.0908606528321485E-2</v>
      </c>
      <c r="P3256" s="44">
        <f>IFERROR(_xll.qlIndexFixing(ONIndex6M,I3256,TRUE,_xll.ohTrigger(RecalcTrigger,Trigger6M)),NA())</f>
        <v>1.0899344096060304E-2</v>
      </c>
      <c r="Q3256" s="183">
        <f>IFERROR(_xll.qlIndexFixing(ONIndex1Y,I3256,TRUE,_xll.ohTrigger(RecalcTrigger,Trigger1Y)),NA())</f>
        <v>1.1249928475267623E-2</v>
      </c>
    </row>
    <row r="3257" spans="2:17" x14ac:dyDescent="0.2">
      <c r="B3257" s="39" t="s">
        <v>42</v>
      </c>
      <c r="D3257" s="42">
        <f>_xll.qlCalendarAdvance(Calendar,$D3256,B3257,"f",FALSE)</f>
        <v>62359</v>
      </c>
      <c r="E3257" s="177">
        <f>_xll.qlInterestRateIndexValueDate(IndexON,D3257)</f>
        <v>62359</v>
      </c>
      <c r="F3257" s="193">
        <f>IFERROR(_xll.qlIndexFixing(IndexON,D3257,TRUE,_xll.ohTrigger(RecalcTrigger,TriggerON)),NA())</f>
        <v>1.070196529795453E-2</v>
      </c>
      <c r="H3257" s="42">
        <f>_xll.qlCalendarAdvance(Calendar,$H3256,B3257,"f",FALSE)</f>
        <v>62359</v>
      </c>
      <c r="I3257" s="177">
        <f>_xll.qlInterestRateIndexValueDate(Index1M,$H3257)</f>
        <v>62361</v>
      </c>
      <c r="J3257" s="182">
        <f>IFERROR(_xll.qlIndexFixing(Index1M,$H3257,TRUE,_xll.ohTrigger(RecalcTrigger,Trigger1M)),NA())</f>
        <v>1.0729686300512964E-2</v>
      </c>
      <c r="K3257" s="44">
        <f>IFERROR(_xll.qlIndexFixing(Index3M,H3257,TRUE,_xll.ohTrigger(RecalcTrigger,Trigger3M)),NA())</f>
        <v>1.0953939642858682E-2</v>
      </c>
      <c r="L3257" s="44">
        <f>IFERROR(_xll.qlIndexFixing(Index6M,$H3257,TRUE,_xll.ohTrigger(RecalcTrigger,Trigger6M)),NA())</f>
        <v>1.0949092068380911E-2</v>
      </c>
      <c r="M3257" s="183">
        <f>IFERROR(_xll.qlIndexFixing(Index1Y,$H3257,TRUE,_xll.ohTrigger(RecalcTrigger,Trigger1Y)),NA())</f>
        <v>1.1419877091469112E-2</v>
      </c>
      <c r="N3257" s="182">
        <f>IFERROR(_xll.qlIndexFixing(ONIndex1M,I3257,TRUE,_xll.ohTrigger(RecalcTrigger,Trigger1M)),NA())</f>
        <v>1.0719224918087633E-2</v>
      </c>
      <c r="O3257" s="44">
        <f>IFERROR(_xll.qlIndexFixing(ONIndex3M,I3257,TRUE,_xll.ohTrigger(RecalcTrigger,Trigger3M)),NA())</f>
        <v>1.0912814498933443E-2</v>
      </c>
      <c r="P3257" s="44">
        <f>IFERROR(_xll.qlIndexFixing(ONIndex6M,I3257,TRUE,_xll.ohTrigger(RecalcTrigger,Trigger6M)),NA())</f>
        <v>1.0900853657656029E-2</v>
      </c>
      <c r="Q3257" s="183">
        <f>IFERROR(_xll.qlIndexFixing(ONIndex1Y,I3257,TRUE,_xll.ohTrigger(RecalcTrigger,Trigger1Y)),NA())</f>
        <v>1.125410445994568E-2</v>
      </c>
    </row>
    <row r="3258" spans="2:17" x14ac:dyDescent="0.2">
      <c r="B3258" s="39" t="s">
        <v>42</v>
      </c>
      <c r="D3258" s="42">
        <f>_xll.qlCalendarAdvance(Calendar,$D3257,B3258,"f",FALSE)</f>
        <v>62366</v>
      </c>
      <c r="E3258" s="177">
        <f>_xll.qlInterestRateIndexValueDate(IndexON,D3258)</f>
        <v>62366</v>
      </c>
      <c r="F3258" s="193">
        <f>IFERROR(_xll.qlIndexFixing(IndexON,D3258,TRUE,_xll.ohTrigger(RecalcTrigger,TriggerON)),NA())</f>
        <v>1.070196529795453E-2</v>
      </c>
      <c r="H3258" s="42">
        <f>_xll.qlCalendarAdvance(Calendar,$H3257,B3258,"f",FALSE)</f>
        <v>62366</v>
      </c>
      <c r="I3258" s="177">
        <f>_xll.qlInterestRateIndexValueDate(Index1M,$H3258)</f>
        <v>62368</v>
      </c>
      <c r="J3258" s="182">
        <f>IFERROR(_xll.qlIndexFixing(Index1M,$H3258,TRUE,_xll.ohTrigger(RecalcTrigger,Trigger1M)),NA())</f>
        <v>1.0733034362757909E-2</v>
      </c>
      <c r="K3258" s="44">
        <f>IFERROR(_xll.qlIndexFixing(Index3M,H3258,TRUE,_xll.ohTrigger(RecalcTrigger,Trigger3M)),NA())</f>
        <v>1.0956694070721704E-2</v>
      </c>
      <c r="L3258" s="44">
        <f>IFERROR(_xll.qlIndexFixing(Index6M,$H3258,TRUE,_xll.ohTrigger(RecalcTrigger,Trigger6M)),NA())</f>
        <v>1.0950857139904912E-2</v>
      </c>
      <c r="M3258" s="183">
        <f>IFERROR(_xll.qlIndexFixing(Index1Y,$H3258,TRUE,_xll.ohTrigger(RecalcTrigger,Trigger1Y)),NA())</f>
        <v>1.1423750544383581E-2</v>
      </c>
      <c r="N3258" s="182">
        <f>IFERROR(_xll.qlIndexFixing(ONIndex1M,I3258,TRUE,_xll.ohTrigger(RecalcTrigger,Trigger1M)),NA())</f>
        <v>1.0722585469924439E-2</v>
      </c>
      <c r="O3258" s="44">
        <f>IFERROR(_xll.qlIndexFixing(ONIndex3M,I3258,TRUE,_xll.ohTrigger(RecalcTrigger,Trigger3M)),NA())</f>
        <v>1.0917010412789807E-2</v>
      </c>
      <c r="P3258" s="44">
        <f>IFERROR(_xll.qlIndexFixing(ONIndex6M,I3258,TRUE,_xll.ohTrigger(RecalcTrigger,Trigger6M)),NA())</f>
        <v>1.0902361803504235E-2</v>
      </c>
      <c r="Q3258" s="183">
        <f>IFERROR(_xll.qlIndexFixing(ONIndex1Y,I3258,TRUE,_xll.ohTrigger(RecalcTrigger,Trigger1Y)),NA())</f>
        <v>1.1258267752536355E-2</v>
      </c>
    </row>
    <row r="3259" spans="2:17" x14ac:dyDescent="0.2">
      <c r="B3259" s="39" t="s">
        <v>42</v>
      </c>
      <c r="D3259" s="42">
        <f>_xll.qlCalendarAdvance(Calendar,$D3258,B3259,"f",FALSE)</f>
        <v>62373</v>
      </c>
      <c r="E3259" s="177">
        <f>_xll.qlInterestRateIndexValueDate(IndexON,D3259)</f>
        <v>62373</v>
      </c>
      <c r="F3259" s="193">
        <f>IFERROR(_xll.qlIndexFixing(IndexON,D3259,TRUE,_xll.ohTrigger(RecalcTrigger,TriggerON)),NA())</f>
        <v>1.0701965298034466E-2</v>
      </c>
      <c r="H3259" s="42">
        <f>_xll.qlCalendarAdvance(Calendar,$H3258,B3259,"f",FALSE)</f>
        <v>62373</v>
      </c>
      <c r="I3259" s="177">
        <f>_xll.qlInterestRateIndexValueDate(Index1M,$H3259)</f>
        <v>62375</v>
      </c>
      <c r="J3259" s="182">
        <f>IFERROR(_xll.qlIndexFixing(Index1M,$H3259,TRUE,_xll.ohTrigger(RecalcTrigger,Trigger1M)),NA())</f>
        <v>1.0736372918464798E-2</v>
      </c>
      <c r="K3259" s="44">
        <f>IFERROR(_xll.qlIndexFixing(Index3M,H3259,TRUE,_xll.ohTrigger(RecalcTrigger,Trigger3M)),NA())</f>
        <v>1.0960817007862961E-2</v>
      </c>
      <c r="L3259" s="44">
        <f>IFERROR(_xll.qlIndexFixing(Index6M,$H3259,TRUE,_xll.ohTrigger(RecalcTrigger,Trigger6M)),NA())</f>
        <v>1.0952346995339979E-2</v>
      </c>
      <c r="M3259" s="183">
        <f>IFERROR(_xll.qlIndexFixing(Index1Y,$H3259,TRUE,_xll.ohTrigger(RecalcTrigger,Trigger1Y)),NA())</f>
        <v>1.1427610500009943E-2</v>
      </c>
      <c r="N3259" s="182">
        <f>IFERROR(_xll.qlIndexFixing(ONIndex1M,I3259,TRUE,_xll.ohTrigger(RecalcTrigger,Trigger1M)),NA())</f>
        <v>1.0725936553974691E-2</v>
      </c>
      <c r="O3259" s="44">
        <f>IFERROR(_xll.qlIndexFixing(ONIndex3M,I3259,TRUE,_xll.ohTrigger(RecalcTrigger,Trigger3M)),NA())</f>
        <v>1.0921194245829824E-2</v>
      </c>
      <c r="P3259" s="44">
        <f>IFERROR(_xll.qlIndexFixing(ONIndex6M,I3259,TRUE,_xll.ohTrigger(RecalcTrigger,Trigger6M)),NA())</f>
        <v>1.0903868527689653E-2</v>
      </c>
      <c r="Q3259" s="183">
        <f>IFERROR(_xll.qlIndexFixing(ONIndex1Y,I3259,TRUE,_xll.ohTrigger(RecalcTrigger,Trigger1Y)),NA())</f>
        <v>1.1262418327939727E-2</v>
      </c>
    </row>
    <row r="3260" spans="2:17" x14ac:dyDescent="0.2">
      <c r="B3260" s="39" t="s">
        <v>42</v>
      </c>
      <c r="D3260" s="42">
        <f>_xll.qlCalendarAdvance(Calendar,$D3259,B3260,"f",FALSE)</f>
        <v>62380</v>
      </c>
      <c r="E3260" s="177">
        <f>_xll.qlInterestRateIndexValueDate(IndexON,D3260)</f>
        <v>62380</v>
      </c>
      <c r="F3260" s="193">
        <f>IFERROR(_xll.qlIndexFixing(IndexON,D3260,TRUE,_xll.ohTrigger(RecalcTrigger,TriggerON)),NA())</f>
        <v>1.070196529795453E-2</v>
      </c>
      <c r="H3260" s="42">
        <f>_xll.qlCalendarAdvance(Calendar,$H3259,B3260,"f",FALSE)</f>
        <v>62380</v>
      </c>
      <c r="I3260" s="177">
        <f>_xll.qlInterestRateIndexValueDate(Index1M,$H3260)</f>
        <v>62382</v>
      </c>
      <c r="J3260" s="182">
        <f>IFERROR(_xll.qlIndexFixing(Index1M,$H3260,TRUE,_xll.ohTrigger(RecalcTrigger,Trigger1M)),NA())</f>
        <v>1.0739701948851155E-2</v>
      </c>
      <c r="K3260" s="44">
        <f>IFERROR(_xll.qlIndexFixing(Index3M,H3260,TRUE,_xll.ohTrigger(RecalcTrigger,Trigger3M)),NA())</f>
        <v>1.0964927668781573E-2</v>
      </c>
      <c r="L3260" s="44">
        <f>IFERROR(_xll.qlIndexFixing(Index6M,$H3260,TRUE,_xll.ohTrigger(RecalcTrigger,Trigger6M)),NA())</f>
        <v>1.0953833658157006E-2</v>
      </c>
      <c r="M3260" s="183">
        <f>IFERROR(_xll.qlIndexFixing(Index1Y,$H3260,TRUE,_xll.ohTrigger(RecalcTrigger,Trigger1Y)),NA())</f>
        <v>1.1431456932706897E-2</v>
      </c>
      <c r="N3260" s="182">
        <f>IFERROR(_xll.qlIndexFixing(ONIndex1M,I3260,TRUE,_xll.ohTrigger(RecalcTrigger,Trigger1M)),NA())</f>
        <v>1.0729278151213606E-2</v>
      </c>
      <c r="O3260" s="44">
        <f>IFERROR(_xll.qlIndexFixing(ONIndex3M,I3260,TRUE,_xll.ohTrigger(RecalcTrigger,Trigger3M)),NA())</f>
        <v>1.0925365974312484E-2</v>
      </c>
      <c r="P3260" s="44">
        <f>IFERROR(_xll.qlIndexFixing(ONIndex6M,I3260,TRUE,_xll.ohTrigger(RecalcTrigger,Trigger6M)),NA())</f>
        <v>1.090537382501644E-2</v>
      </c>
      <c r="Q3260" s="183">
        <f>IFERROR(_xll.qlIndexFixing(ONIndex1Y,I3260,TRUE,_xll.ohTrigger(RecalcTrigger,Trigger1Y)),NA())</f>
        <v>1.1266556160816066E-2</v>
      </c>
    </row>
    <row r="3261" spans="2:17" x14ac:dyDescent="0.2">
      <c r="B3261" s="39" t="s">
        <v>42</v>
      </c>
      <c r="D3261" s="42">
        <f>_xll.qlCalendarAdvance(Calendar,$D3260,B3261,"f",FALSE)</f>
        <v>62387</v>
      </c>
      <c r="E3261" s="177">
        <f>_xll.qlInterestRateIndexValueDate(IndexON,D3261)</f>
        <v>62387</v>
      </c>
      <c r="F3261" s="193">
        <f>IFERROR(_xll.qlIndexFixing(IndexON,D3261,TRUE,_xll.ohTrigger(RecalcTrigger,TriggerON)),NA())</f>
        <v>1.0701965297874594E-2</v>
      </c>
      <c r="H3261" s="42">
        <f>_xll.qlCalendarAdvance(Calendar,$H3260,B3261,"f",FALSE)</f>
        <v>62387</v>
      </c>
      <c r="I3261" s="177">
        <f>_xll.qlInterestRateIndexValueDate(Index1M,$H3261)</f>
        <v>62389</v>
      </c>
      <c r="J3261" s="182">
        <f>IFERROR(_xll.qlIndexFixing(Index1M,$H3261,TRUE,_xll.ohTrigger(RecalcTrigger,Trigger1M)),NA())</f>
        <v>1.0743021435132005E-2</v>
      </c>
      <c r="K3261" s="44">
        <f>IFERROR(_xll.qlIndexFixing(Index3M,H3261,TRUE,_xll.ohTrigger(RecalcTrigger,Trigger3M)),NA())</f>
        <v>1.0969026029442851E-2</v>
      </c>
      <c r="L3261" s="44">
        <f>IFERROR(_xll.qlIndexFixing(Index6M,$H3261,TRUE,_xll.ohTrigger(RecalcTrigger,Trigger6M)),NA())</f>
        <v>1.0955316936559966E-2</v>
      </c>
      <c r="M3261" s="183">
        <f>IFERROR(_xll.qlIndexFixing(Index1Y,$H3261,TRUE,_xll.ohTrigger(RecalcTrigger,Trigger1Y)),NA())</f>
        <v>1.1435289816833149E-2</v>
      </c>
      <c r="N3261" s="182">
        <f>IFERROR(_xll.qlIndexFixing(ONIndex1M,I3261,TRUE,_xll.ohTrigger(RecalcTrigger,Trigger1M)),NA())</f>
        <v>1.0732610243096019E-2</v>
      </c>
      <c r="O3261" s="44">
        <f>IFERROR(_xll.qlIndexFixing(ONIndex3M,I3261,TRUE,_xll.ohTrigger(RecalcTrigger,Trigger3M)),NA())</f>
        <v>1.0929525574177035E-2</v>
      </c>
      <c r="P3261" s="44">
        <f>IFERROR(_xll.qlIndexFixing(ONIndex6M,I3261,TRUE,_xll.ohTrigger(RecalcTrigger,Trigger6M)),NA())</f>
        <v>1.090687769012888E-2</v>
      </c>
      <c r="Q3261" s="183">
        <f>IFERROR(_xll.qlIndexFixing(ONIndex1Y,I3261,TRUE,_xll.ohTrigger(RecalcTrigger,Trigger1Y)),NA())</f>
        <v>1.1270681225985513E-2</v>
      </c>
    </row>
    <row r="3262" spans="2:17" x14ac:dyDescent="0.2">
      <c r="B3262" s="39" t="s">
        <v>42</v>
      </c>
      <c r="D3262" s="42">
        <f>_xll.qlCalendarAdvance(Calendar,$D3261,B3262,"f",FALSE)</f>
        <v>62394</v>
      </c>
      <c r="E3262" s="177">
        <f>_xll.qlInterestRateIndexValueDate(IndexON,D3262)</f>
        <v>62394</v>
      </c>
      <c r="F3262" s="193">
        <f>IFERROR(_xll.qlIndexFixing(IndexON,D3262,TRUE,_xll.ohTrigger(RecalcTrigger,TriggerON)),NA())</f>
        <v>1.070196529795453E-2</v>
      </c>
      <c r="H3262" s="42">
        <f>_xll.qlCalendarAdvance(Calendar,$H3261,B3262,"f",FALSE)</f>
        <v>62394</v>
      </c>
      <c r="I3262" s="177">
        <f>_xll.qlInterestRateIndexValueDate(Index1M,$H3262)</f>
        <v>62396</v>
      </c>
      <c r="J3262" s="182">
        <f>IFERROR(_xll.qlIndexFixing(Index1M,$H3262,TRUE,_xll.ohTrigger(RecalcTrigger,Trigger1M)),NA())</f>
        <v>1.0745143434703322E-2</v>
      </c>
      <c r="K3262" s="44">
        <f>IFERROR(_xll.qlIndexFixing(Index3M,H3262,TRUE,_xll.ohTrigger(RecalcTrigger,Trigger3M)),NA())</f>
        <v>1.097311206580863E-2</v>
      </c>
      <c r="L3262" s="44">
        <f>IFERROR(_xll.qlIndexFixing(Index6M,$H3262,TRUE,_xll.ohTrigger(RecalcTrigger,Trigger6M)),NA())</f>
        <v>1.0956796638494134E-2</v>
      </c>
      <c r="M3262" s="183">
        <f>IFERROR(_xll.qlIndexFixing(Index1Y,$H3262,TRUE,_xll.ohTrigger(RecalcTrigger,Trigger1Y)),NA())</f>
        <v>1.1439109126747182E-2</v>
      </c>
      <c r="N3262" s="182">
        <f>IFERROR(_xll.qlIndexFixing(ONIndex1M,I3262,TRUE,_xll.ohTrigger(RecalcTrigger,Trigger1M)),NA())</f>
        <v>1.0735932810836957E-2</v>
      </c>
      <c r="O3262" s="44">
        <f>IFERROR(_xll.qlIndexFixing(ONIndex3M,I3262,TRUE,_xll.ohTrigger(RecalcTrigger,Trigger3M)),NA())</f>
        <v>1.0933673021442658E-2</v>
      </c>
      <c r="P3262" s="44">
        <f>IFERROR(_xll.qlIndexFixing(ONIndex6M,I3262,TRUE,_xll.ohTrigger(RecalcTrigger,Trigger6M)),NA())</f>
        <v>1.0908380117671257E-2</v>
      </c>
      <c r="Q3262" s="183">
        <f>IFERROR(_xll.qlIndexFixing(ONIndex1Y,I3262,TRUE,_xll.ohTrigger(RecalcTrigger,Trigger1Y)),NA())</f>
        <v>1.1274793498348146E-2</v>
      </c>
    </row>
    <row r="3263" spans="2:17" x14ac:dyDescent="0.2">
      <c r="B3263" s="39" t="s">
        <v>42</v>
      </c>
      <c r="D3263" s="42">
        <f>_xll.qlCalendarAdvance(Calendar,$D3262,B3263,"f",FALSE)</f>
        <v>62401</v>
      </c>
      <c r="E3263" s="177">
        <f>_xll.qlInterestRateIndexValueDate(IndexON,D3263)</f>
        <v>62401</v>
      </c>
      <c r="F3263" s="193">
        <f>IFERROR(_xll.qlIndexFixing(IndexON,D3263,TRUE,_xll.ohTrigger(RecalcTrigger,TriggerON)),NA())</f>
        <v>1.070196529795453E-2</v>
      </c>
      <c r="H3263" s="42">
        <f>_xll.qlCalendarAdvance(Calendar,$H3262,B3263,"f",FALSE)</f>
        <v>62401</v>
      </c>
      <c r="I3263" s="177">
        <f>_xll.qlInterestRateIndexValueDate(Index1M,$H3263)</f>
        <v>62403</v>
      </c>
      <c r="J3263" s="182">
        <f>IFERROR(_xll.qlIndexFixing(Index1M,$H3263,TRUE,_xll.ohTrigger(RecalcTrigger,Trigger1M)),NA())</f>
        <v>1.0749631700257278E-2</v>
      </c>
      <c r="K3263" s="44">
        <f>IFERROR(_xll.qlIndexFixing(Index3M,H3263,TRUE,_xll.ohTrigger(RecalcTrigger,Trigger3M)),NA())</f>
        <v>1.097718575383988E-2</v>
      </c>
      <c r="L3263" s="44">
        <f>IFERROR(_xll.qlIndexFixing(Index6M,$H3263,TRUE,_xll.ohTrigger(RecalcTrigger,Trigger6M)),NA())</f>
        <v>1.0958002025163454E-2</v>
      </c>
      <c r="M3263" s="183">
        <f>IFERROR(_xll.qlIndexFixing(Index1Y,$H3263,TRUE,_xll.ohTrigger(RecalcTrigger,Trigger1Y)),NA())</f>
        <v>1.1442914836808133E-2</v>
      </c>
      <c r="N3263" s="182">
        <f>IFERROR(_xll.qlIndexFixing(ONIndex1M,I3263,TRUE,_xll.ohTrigger(RecalcTrigger,Trigger1M)),NA())</f>
        <v>1.0739245835651445E-2</v>
      </c>
      <c r="O3263" s="44">
        <f>IFERROR(_xll.qlIndexFixing(ONIndex3M,I3263,TRUE,_xll.ohTrigger(RecalcTrigger,Trigger3M)),NA())</f>
        <v>1.0937808292208473E-2</v>
      </c>
      <c r="P3263" s="44">
        <f>IFERROR(_xll.qlIndexFixing(ONIndex6M,I3263,TRUE,_xll.ohTrigger(RecalcTrigger,Trigger6M)),NA())</f>
        <v>1.0909881102287855E-2</v>
      </c>
      <c r="Q3263" s="183">
        <f>IFERROR(_xll.qlIndexFixing(ONIndex1Y,I3263,TRUE,_xll.ohTrigger(RecalcTrigger,Trigger1Y)),NA())</f>
        <v>1.1278892952564235E-2</v>
      </c>
    </row>
    <row r="3264" spans="2:17" x14ac:dyDescent="0.2">
      <c r="B3264" s="39" t="s">
        <v>42</v>
      </c>
      <c r="D3264" s="42">
        <f>_xll.qlCalendarAdvance(Calendar,$D3263,B3264,"f",FALSE)</f>
        <v>62408</v>
      </c>
      <c r="E3264" s="177">
        <f>_xll.qlInterestRateIndexValueDate(IndexON,D3264)</f>
        <v>62408</v>
      </c>
      <c r="F3264" s="193">
        <f>IFERROR(_xll.qlIndexFixing(IndexON,D3264,TRUE,_xll.ohTrigger(RecalcTrigger,TriggerON)),NA())</f>
        <v>1.0701965297874594E-2</v>
      </c>
      <c r="H3264" s="42">
        <f>_xll.qlCalendarAdvance(Calendar,$H3263,B3264,"f",FALSE)</f>
        <v>62408</v>
      </c>
      <c r="I3264" s="177">
        <f>_xll.qlInterestRateIndexValueDate(Index1M,$H3264)</f>
        <v>62410</v>
      </c>
      <c r="J3264" s="182">
        <f>IFERROR(_xll.qlIndexFixing(Index1M,$H3264,TRUE,_xll.ohTrigger(RecalcTrigger,Trigger1M)),NA())</f>
        <v>1.0752922441539248E-2</v>
      </c>
      <c r="K3264" s="44">
        <f>IFERROR(_xll.qlIndexFixing(Index3M,H3264,TRUE,_xll.ohTrigger(RecalcTrigger,Trigger3M)),NA())</f>
        <v>1.0981247069501047E-2</v>
      </c>
      <c r="L3264" s="44">
        <f>IFERROR(_xll.qlIndexFixing(Index6M,$H3264,TRUE,_xll.ohTrigger(RecalcTrigger,Trigger6M)),NA())</f>
        <v>1.0959474329566047E-2</v>
      </c>
      <c r="M3264" s="183">
        <f>IFERROR(_xll.qlIndexFixing(Index1Y,$H3264,TRUE,_xll.ohTrigger(RecalcTrigger,Trigger1Y)),NA())</f>
        <v>1.1446706921374927E-2</v>
      </c>
      <c r="N3264" s="182">
        <f>IFERROR(_xll.qlIndexFixing(ONIndex1M,I3264,TRUE,_xll.ohTrigger(RecalcTrigger,Trigger1M)),NA())</f>
        <v>1.0742549298754511E-2</v>
      </c>
      <c r="O3264" s="44">
        <f>IFERROR(_xll.qlIndexFixing(ONIndex3M,I3264,TRUE,_xll.ohTrigger(RecalcTrigger,Trigger3M)),NA())</f>
        <v>1.0941931362653534E-2</v>
      </c>
      <c r="P3264" s="44">
        <f>IFERROR(_xll.qlIndexFixing(ONIndex6M,I3264,TRUE,_xll.ohTrigger(RecalcTrigger,Trigger6M)),NA())</f>
        <v>1.0911380638622958E-2</v>
      </c>
      <c r="Q3264" s="183">
        <f>IFERROR(_xll.qlIndexFixing(ONIndex1Y,I3264,TRUE,_xll.ohTrigger(RecalcTrigger,Trigger1Y)),NA())</f>
        <v>1.1282979563533857E-2</v>
      </c>
    </row>
    <row r="3265" spans="2:17" x14ac:dyDescent="0.2">
      <c r="B3265" s="39" t="s">
        <v>42</v>
      </c>
      <c r="D3265" s="42">
        <f>_xll.qlCalendarAdvance(Calendar,$D3264,B3265,"f",FALSE)</f>
        <v>62415</v>
      </c>
      <c r="E3265" s="177">
        <f>_xll.qlInterestRateIndexValueDate(IndexON,D3265)</f>
        <v>62415</v>
      </c>
      <c r="F3265" s="193">
        <f>IFERROR(_xll.qlIndexFixing(IndexON,D3265,TRUE,_xll.ohTrigger(RecalcTrigger,TriggerON)),NA())</f>
        <v>1.0701965297874594E-2</v>
      </c>
      <c r="H3265" s="42">
        <f>_xll.qlCalendarAdvance(Calendar,$H3264,B3265,"f",FALSE)</f>
        <v>62415</v>
      </c>
      <c r="I3265" s="177">
        <f>_xll.qlInterestRateIndexValueDate(Index1M,$H3265)</f>
        <v>62417</v>
      </c>
      <c r="J3265" s="182">
        <f>IFERROR(_xll.qlIndexFixing(Index1M,$H3265,TRUE,_xll.ohTrigger(RecalcTrigger,Trigger1M)),NA())</f>
        <v>1.0756203563588307E-2</v>
      </c>
      <c r="K3265" s="44">
        <f>IFERROR(_xll.qlIndexFixing(Index3M,H3265,TRUE,_xll.ohTrigger(RecalcTrigger,Trigger3M)),NA())</f>
        <v>1.0985295988754834E-2</v>
      </c>
      <c r="L3265" s="44">
        <f>IFERROR(_xll.qlIndexFixing(Index6M,$H3265,TRUE,_xll.ohTrigger(RecalcTrigger,Trigger6M)),NA())</f>
        <v>1.0960942492729686E-2</v>
      </c>
      <c r="M3265" s="183">
        <f>IFERROR(_xll.qlIndexFixing(Index1Y,$H3265,TRUE,_xll.ohTrigger(RecalcTrigger,Trigger1Y)),NA())</f>
        <v>1.1450485354807144E-2</v>
      </c>
      <c r="N3265" s="182">
        <f>IFERROR(_xll.qlIndexFixing(ONIndex1M,I3265,TRUE,_xll.ohTrigger(RecalcTrigger,Trigger1M)),NA())</f>
        <v>1.0745843181281245E-2</v>
      </c>
      <c r="O3265" s="44">
        <f>IFERROR(_xll.qlIndexFixing(ONIndex3M,I3265,TRUE,_xll.ohTrigger(RecalcTrigger,Trigger3M)),NA())</f>
        <v>1.0946042208637152E-2</v>
      </c>
      <c r="P3265" s="44">
        <f>IFERROR(_xll.qlIndexFixing(ONIndex6M,I3265,TRUE,_xll.ohTrigger(RecalcTrigger,Trigger6M)),NA())</f>
        <v>1.0912878721001107E-2</v>
      </c>
      <c r="Q3265" s="183">
        <f>IFERROR(_xll.qlIndexFixing(ONIndex1Y,I3265,TRUE,_xll.ohTrigger(RecalcTrigger,Trigger1Y)),NA())</f>
        <v>1.1287053305997219E-2</v>
      </c>
    </row>
    <row r="3266" spans="2:17" x14ac:dyDescent="0.2">
      <c r="B3266" s="39" t="s">
        <v>42</v>
      </c>
      <c r="D3266" s="42">
        <f>_xll.qlCalendarAdvance(Calendar,$D3265,B3266,"f",FALSE)</f>
        <v>62422</v>
      </c>
      <c r="E3266" s="177">
        <f>_xll.qlInterestRateIndexValueDate(IndexON,D3266)</f>
        <v>62422</v>
      </c>
      <c r="F3266" s="193">
        <f>IFERROR(_xll.qlIndexFixing(IndexON,D3266,TRUE,_xll.ohTrigger(RecalcTrigger,TriggerON)),NA())</f>
        <v>1.0701965297874594E-2</v>
      </c>
      <c r="H3266" s="42">
        <f>_xll.qlCalendarAdvance(Calendar,$H3265,B3266,"f",FALSE)</f>
        <v>62422</v>
      </c>
      <c r="I3266" s="177">
        <f>_xll.qlInterestRateIndexValueDate(Index1M,$H3266)</f>
        <v>62424</v>
      </c>
      <c r="J3266" s="182">
        <f>IFERROR(_xll.qlIndexFixing(Index1M,$H3266,TRUE,_xll.ohTrigger(RecalcTrigger,Trigger1M)),NA())</f>
        <v>1.0759475047624478E-2</v>
      </c>
      <c r="K3266" s="44">
        <f>IFERROR(_xll.qlIndexFixing(Index3M,H3266,TRUE,_xll.ohTrigger(RecalcTrigger,Trigger3M)),NA())</f>
        <v>1.0989332487561341E-2</v>
      </c>
      <c r="L3266" s="44">
        <f>IFERROR(_xll.qlIndexFixing(Index6M,$H3266,TRUE,_xll.ohTrigger(RecalcTrigger,Trigger6M)),NA())</f>
        <v>1.0962406320578457E-2</v>
      </c>
      <c r="M3266" s="183">
        <f>IFERROR(_xll.qlIndexFixing(Index1Y,$H3266,TRUE,_xll.ohTrigger(RecalcTrigger,Trigger1Y)),NA())</f>
        <v>1.1454250111464358E-2</v>
      </c>
      <c r="N3266" s="182">
        <f>IFERROR(_xll.qlIndexFixing(ONIndex1M,I3266,TRUE,_xll.ohTrigger(RecalcTrigger,Trigger1M)),NA())</f>
        <v>1.0749127464766417E-2</v>
      </c>
      <c r="O3266" s="44">
        <f>IFERROR(_xll.qlIndexFixing(ONIndex3M,I3266,TRUE,_xll.ohTrigger(RecalcTrigger,Trigger3M)),NA())</f>
        <v>1.0950140806498254E-2</v>
      </c>
      <c r="P3266" s="44">
        <f>IFERROR(_xll.qlIndexFixing(ONIndex6M,I3266,TRUE,_xll.ohTrigger(RecalcTrigger,Trigger6M)),NA())</f>
        <v>1.0914375344306393E-2</v>
      </c>
      <c r="Q3266" s="183">
        <f>IFERROR(_xll.qlIndexFixing(ONIndex1Y,I3266,TRUE,_xll.ohTrigger(RecalcTrigger,Trigger1Y)),NA())</f>
        <v>1.129111415501427E-2</v>
      </c>
    </row>
    <row r="3267" spans="2:17" x14ac:dyDescent="0.2">
      <c r="B3267" s="39" t="s">
        <v>42</v>
      </c>
      <c r="D3267" s="42">
        <f>_xll.qlCalendarAdvance(Calendar,$D3266,B3267,"f",FALSE)</f>
        <v>62429</v>
      </c>
      <c r="E3267" s="177">
        <f>_xll.qlInterestRateIndexValueDate(IndexON,D3267)</f>
        <v>62429</v>
      </c>
      <c r="F3267" s="193">
        <f>IFERROR(_xll.qlIndexFixing(IndexON,D3267,TRUE,_xll.ohTrigger(RecalcTrigger,TriggerON)),NA())</f>
        <v>1.070196529795453E-2</v>
      </c>
      <c r="H3267" s="42">
        <f>_xll.qlCalendarAdvance(Calendar,$H3266,B3267,"f",FALSE)</f>
        <v>62429</v>
      </c>
      <c r="I3267" s="177">
        <f>_xll.qlInterestRateIndexValueDate(Index1M,$H3267)</f>
        <v>62431</v>
      </c>
      <c r="J3267" s="182">
        <f>IFERROR(_xll.qlIndexFixing(Index1M,$H3267,TRUE,_xll.ohTrigger(RecalcTrigger,Trigger1M)),NA())</f>
        <v>1.0762736874862788E-2</v>
      </c>
      <c r="K3267" s="44">
        <f>IFERROR(_xll.qlIndexFixing(Index3M,H3267,TRUE,_xll.ohTrigger(RecalcTrigger,Trigger3M)),NA())</f>
        <v>1.0992450949605548E-2</v>
      </c>
      <c r="L3267" s="44">
        <f>IFERROR(_xll.qlIndexFixing(Index6M,$H3267,TRUE,_xll.ohTrigger(RecalcTrigger,Trigger6M)),NA())</f>
        <v>1.0964134761283108E-2</v>
      </c>
      <c r="M3267" s="183">
        <f>IFERROR(_xll.qlIndexFixing(Index1Y,$H3267,TRUE,_xll.ohTrigger(RecalcTrigger,Trigger1Y)),NA())</f>
        <v>1.1458001165705714E-2</v>
      </c>
      <c r="N3267" s="182">
        <f>IFERROR(_xll.qlIndexFixing(ONIndex1M,I3267,TRUE,_xll.ohTrigger(RecalcTrigger,Trigger1M)),NA())</f>
        <v>1.0752402130265182E-2</v>
      </c>
      <c r="O3267" s="44">
        <f>IFERROR(_xll.qlIndexFixing(ONIndex3M,I3267,TRUE,_xll.ohTrigger(RecalcTrigger,Trigger3M)),NA())</f>
        <v>1.095422713209615E-2</v>
      </c>
      <c r="P3267" s="44">
        <f>IFERROR(_xll.qlIndexFixing(ONIndex6M,I3267,TRUE,_xll.ohTrigger(RecalcTrigger,Trigger6M)),NA())</f>
        <v>1.09158705031831E-2</v>
      </c>
      <c r="Q3267" s="183">
        <f>IFERROR(_xll.qlIndexFixing(ONIndex1Y,I3267,TRUE,_xll.ohTrigger(RecalcTrigger,Trigger1Y)),NA())</f>
        <v>1.1295162085005472E-2</v>
      </c>
    </row>
    <row r="3268" spans="2:17" x14ac:dyDescent="0.2">
      <c r="B3268" s="39" t="s">
        <v>42</v>
      </c>
      <c r="D3268" s="42">
        <f>_xll.qlCalendarAdvance(Calendar,$D3267,B3268,"f",FALSE)</f>
        <v>62436</v>
      </c>
      <c r="E3268" s="177">
        <f>_xll.qlInterestRateIndexValueDate(IndexON,D3268)</f>
        <v>62436</v>
      </c>
      <c r="F3268" s="193">
        <f>IFERROR(_xll.qlIndexFixing(IndexON,D3268,TRUE,_xll.ohTrigger(RecalcTrigger,TriggerON)),NA())</f>
        <v>1.070196529795453E-2</v>
      </c>
      <c r="H3268" s="42">
        <f>_xll.qlCalendarAdvance(Calendar,$H3267,B3268,"f",FALSE)</f>
        <v>62436</v>
      </c>
      <c r="I3268" s="177">
        <f>_xll.qlInterestRateIndexValueDate(Index1M,$H3268)</f>
        <v>62438</v>
      </c>
      <c r="J3268" s="182">
        <f>IFERROR(_xll.qlIndexFixing(Index1M,$H3268,TRUE,_xll.ohTrigger(RecalcTrigger,Trigger1M)),NA())</f>
        <v>1.0765989026525757E-2</v>
      </c>
      <c r="K3268" s="44">
        <f>IFERROR(_xll.qlIndexFixing(Index3M,H3268,TRUE,_xll.ohTrigger(RecalcTrigger,Trigger3M)),NA())</f>
        <v>1.0996464080736956E-2</v>
      </c>
      <c r="L3268" s="44">
        <f>IFERROR(_xll.qlIndexFixing(Index6M,$H3268,TRUE,_xll.ohTrigger(RecalcTrigger,Trigger6M)),NA())</f>
        <v>1.0965588956897582E-2</v>
      </c>
      <c r="M3268" s="183">
        <f>IFERROR(_xll.qlIndexFixing(Index1Y,$H3268,TRUE,_xll.ohTrigger(RecalcTrigger,Trigger1Y)),NA())</f>
        <v>1.1461738491891445E-2</v>
      </c>
      <c r="N3268" s="182">
        <f>IFERROR(_xll.qlIndexFixing(ONIndex1M,I3268,TRUE,_xll.ohTrigger(RecalcTrigger,Trigger1M)),NA())</f>
        <v>1.0755667158992566E-2</v>
      </c>
      <c r="O3268" s="44">
        <f>IFERROR(_xll.qlIndexFixing(ONIndex3M,I3268,TRUE,_xll.ohTrigger(RecalcTrigger,Trigger3M)),NA())</f>
        <v>1.095830116152996E-2</v>
      </c>
      <c r="P3268" s="44">
        <f>IFERROR(_xll.qlIndexFixing(ONIndex6M,I3268,TRUE,_xll.ohTrigger(RecalcTrigger,Trigger6M)),NA())</f>
        <v>1.0917364192035706E-2</v>
      </c>
      <c r="Q3268" s="183">
        <f>IFERROR(_xll.qlIndexFixing(ONIndex1Y,I3268,TRUE,_xll.ohTrigger(RecalcTrigger,Trigger1Y)),NA())</f>
        <v>1.1299197070870903E-2</v>
      </c>
    </row>
    <row r="3269" spans="2:17" x14ac:dyDescent="0.2">
      <c r="B3269" s="39" t="s">
        <v>42</v>
      </c>
      <c r="D3269" s="42">
        <f>_xll.qlCalendarAdvance(Calendar,$D3268,B3269,"f",FALSE)</f>
        <v>62443</v>
      </c>
      <c r="E3269" s="177">
        <f>_xll.qlInterestRateIndexValueDate(IndexON,D3269)</f>
        <v>62443</v>
      </c>
      <c r="F3269" s="193">
        <f>IFERROR(_xll.qlIndexFixing(IndexON,D3269,TRUE,_xll.ohTrigger(RecalcTrigger,TriggerON)),NA())</f>
        <v>1.0701965297874594E-2</v>
      </c>
      <c r="H3269" s="42">
        <f>_xll.qlCalendarAdvance(Calendar,$H3268,B3269,"f",FALSE)</f>
        <v>62443</v>
      </c>
      <c r="I3269" s="177">
        <f>_xll.qlInterestRateIndexValueDate(Index1M,$H3269)</f>
        <v>62445</v>
      </c>
      <c r="J3269" s="182">
        <f>IFERROR(_xll.qlIndexFixing(Index1M,$H3269,TRUE,_xll.ohTrigger(RecalcTrigger,Trigger1M)),NA())</f>
        <v>1.0769231483828412E-2</v>
      </c>
      <c r="K3269" s="44">
        <f>IFERROR(_xll.qlIndexFixing(Index3M,H3269,TRUE,_xll.ohTrigger(RecalcTrigger,Trigger3M)),NA())</f>
        <v>1.1000464723418091E-2</v>
      </c>
      <c r="L3269" s="44">
        <f>IFERROR(_xll.qlIndexFixing(Index6M,$H3269,TRUE,_xll.ohTrigger(RecalcTrigger,Trigger6M)),NA())</f>
        <v>1.0967038224476495E-2</v>
      </c>
      <c r="M3269" s="183">
        <f>IFERROR(_xll.qlIndexFixing(Index1Y,$H3269,TRUE,_xll.ohTrigger(RecalcTrigger,Trigger1Y)),NA())</f>
        <v>1.1465462064381789E-2</v>
      </c>
      <c r="N3269" s="182">
        <f>IFERROR(_xll.qlIndexFixing(ONIndex1M,I3269,TRUE,_xll.ohTrigger(RecalcTrigger,Trigger1M)),NA())</f>
        <v>1.0758922532323467E-2</v>
      </c>
      <c r="O3269" s="44">
        <f>IFERROR(_xll.qlIndexFixing(ONIndex3M,I3269,TRUE,_xll.ohTrigger(RecalcTrigger,Trigger3M)),NA())</f>
        <v>1.0962362870898801E-2</v>
      </c>
      <c r="P3269" s="44">
        <f>IFERROR(_xll.qlIndexFixing(ONIndex6M,I3269,TRUE,_xll.ohTrigger(RecalcTrigger,Trigger6M)),NA())</f>
        <v>1.0918856405828237E-2</v>
      </c>
      <c r="Q3269" s="183">
        <f>IFERROR(_xll.qlIndexFixing(ONIndex1Y,I3269,TRUE,_xll.ohTrigger(RecalcTrigger,Trigger1Y)),NA())</f>
        <v>1.1303219087670513E-2</v>
      </c>
    </row>
    <row r="3270" spans="2:17" x14ac:dyDescent="0.2">
      <c r="B3270" s="39" t="s">
        <v>42</v>
      </c>
      <c r="D3270" s="42">
        <f>_xll.qlCalendarAdvance(Calendar,$D3269,B3270,"f",FALSE)</f>
        <v>62450</v>
      </c>
      <c r="E3270" s="177">
        <f>_xll.qlInterestRateIndexValueDate(IndexON,D3270)</f>
        <v>62450</v>
      </c>
      <c r="F3270" s="193">
        <f>IFERROR(_xll.qlIndexFixing(IndexON,D3270,TRUE,_xll.ohTrigger(RecalcTrigger,TriggerON)),NA())</f>
        <v>1.070196529795453E-2</v>
      </c>
      <c r="H3270" s="42">
        <f>_xll.qlCalendarAdvance(Calendar,$H3269,B3270,"f",FALSE)</f>
        <v>62450</v>
      </c>
      <c r="I3270" s="177">
        <f>_xll.qlInterestRateIndexValueDate(Index1M,$H3270)</f>
        <v>62456</v>
      </c>
      <c r="J3270" s="182">
        <f>IFERROR(_xll.qlIndexFixing(Index1M,$H3270,TRUE,_xll.ohTrigger(RecalcTrigger,Trigger1M)),NA())</f>
        <v>1.0773916303466845E-2</v>
      </c>
      <c r="K3270" s="44">
        <f>IFERROR(_xll.qlIndexFixing(Index3M,H3270,TRUE,_xll.ohTrigger(RecalcTrigger,Trigger3M)),NA())</f>
        <v>1.1007176217894241E-2</v>
      </c>
      <c r="L3270" s="44">
        <f>IFERROR(_xll.qlIndexFixing(Index6M,$H3270,TRUE,_xll.ohTrigger(RecalcTrigger,Trigger6M)),NA())</f>
        <v>1.0969305221348039E-2</v>
      </c>
      <c r="M3270" s="183">
        <f>IFERROR(_xll.qlIndexFixing(Index1Y,$H3270,TRUE,_xll.ohTrigger(RecalcTrigger,Trigger1Y)),NA())</f>
        <v>1.1471285542831061E-2</v>
      </c>
      <c r="N3270" s="182">
        <f>IFERROR(_xll.qlIndexFixing(ONIndex1M,I3270,TRUE,_xll.ohTrigger(RecalcTrigger,Trigger1M)),NA())</f>
        <v>1.0763485938416473E-2</v>
      </c>
      <c r="O3270" s="44">
        <f>IFERROR(_xll.qlIndexFixing(ONIndex3M,I3270,TRUE,_xll.ohTrigger(RecalcTrigger,Trigger3M)),NA())</f>
        <v>1.096802248531592E-2</v>
      </c>
      <c r="P3270" s="44">
        <f>IFERROR(_xll.qlIndexFixing(ONIndex6M,I3270,TRUE,_xll.ohTrigger(RecalcTrigger,Trigger6M)),NA())</f>
        <v>1.0921044826432968E-2</v>
      </c>
      <c r="Q3270" s="183">
        <f>IFERROR(_xll.qlIndexFixing(ONIndex1Y,I3270,TRUE,_xll.ohTrigger(RecalcTrigger,Trigger1Y)),NA())</f>
        <v>1.1308834335497231E-2</v>
      </c>
    </row>
    <row r="3271" spans="2:17" x14ac:dyDescent="0.2">
      <c r="B3271" s="39" t="s">
        <v>42</v>
      </c>
      <c r="D3271" s="42">
        <f>_xll.qlCalendarAdvance(Calendar,$D3270,B3271,"f",FALSE)</f>
        <v>62457</v>
      </c>
      <c r="E3271" s="177">
        <f>_xll.qlInterestRateIndexValueDate(IndexON,D3271)</f>
        <v>62457</v>
      </c>
      <c r="F3271" s="193">
        <f>IFERROR(_xll.qlIndexFixing(IndexON,D3271,TRUE,_xll.ohTrigger(RecalcTrigger,TriggerON)),NA())</f>
        <v>1.070196529795453E-2</v>
      </c>
      <c r="H3271" s="42">
        <f>_xll.qlCalendarAdvance(Calendar,$H3270,B3271,"f",FALSE)</f>
        <v>62457</v>
      </c>
      <c r="I3271" s="177">
        <f>_xll.qlInterestRateIndexValueDate(Index1M,$H3271)</f>
        <v>62460</v>
      </c>
      <c r="J3271" s="182">
        <f>IFERROR(_xll.qlIndexFixing(Index1M,$H3271,TRUE,_xll.ohTrigger(RecalcTrigger,Trigger1M)),NA())</f>
        <v>1.0775756379715635E-2</v>
      </c>
      <c r="K3271" s="44">
        <f>IFERROR(_xll.qlIndexFixing(Index3M,H3271,TRUE,_xll.ohTrigger(RecalcTrigger,Trigger3M)),NA())</f>
        <v>1.1008995364449881E-2</v>
      </c>
      <c r="L3271" s="44">
        <f>IFERROR(_xll.qlIndexFixing(Index6M,$H3271,TRUE,_xll.ohTrigger(RecalcTrigger,Trigger6M)),NA())</f>
        <v>1.0969858779014897E-2</v>
      </c>
      <c r="M3271" s="183">
        <f>IFERROR(_xll.qlIndexFixing(Index1Y,$H3271,TRUE,_xll.ohTrigger(RecalcTrigger,Trigger1Y)),NA())</f>
        <v>1.147426835295395E-2</v>
      </c>
      <c r="N3271" s="182">
        <f>IFERROR(_xll.qlIndexFixing(ONIndex1M,I3271,TRUE,_xll.ohTrigger(RecalcTrigger,Trigger1M)),NA())</f>
        <v>1.0765865731618973E-2</v>
      </c>
      <c r="O3271" s="44">
        <f>IFERROR(_xll.qlIndexFixing(ONIndex3M,I3271,TRUE,_xll.ohTrigger(RecalcTrigger,Trigger3M)),NA())</f>
        <v>1.0971024936603513E-2</v>
      </c>
      <c r="P3271" s="44">
        <f>IFERROR(_xll.qlIndexFixing(ONIndex6M,I3271,TRUE,_xll.ohTrigger(RecalcTrigger,Trigger6M)),NA())</f>
        <v>1.0922049013766255E-2</v>
      </c>
      <c r="Q3271" s="183">
        <f>IFERROR(_xll.qlIndexFixing(ONIndex1Y,I3271,TRUE,_xll.ohTrigger(RecalcTrigger,Trigger1Y)),NA())</f>
        <v>1.1311793905885992E-2</v>
      </c>
    </row>
    <row r="3272" spans="2:17" x14ac:dyDescent="0.2">
      <c r="B3272" s="39" t="s">
        <v>42</v>
      </c>
      <c r="D3272" s="42">
        <f>_xll.qlCalendarAdvance(Calendar,$D3271,B3272,"f",FALSE)</f>
        <v>62464</v>
      </c>
      <c r="E3272" s="177">
        <f>_xll.qlInterestRateIndexValueDate(IndexON,D3272)</f>
        <v>62464</v>
      </c>
      <c r="F3272" s="193">
        <f>IFERROR(_xll.qlIndexFixing(IndexON,D3272,TRUE,_xll.ohTrigger(RecalcTrigger,TriggerON)),NA())</f>
        <v>1.0701965297874594E-2</v>
      </c>
      <c r="H3272" s="42">
        <f>_xll.qlCalendarAdvance(Calendar,$H3271,B3272,"f",FALSE)</f>
        <v>62464</v>
      </c>
      <c r="I3272" s="177">
        <f>_xll.qlInterestRateIndexValueDate(Index1M,$H3272)</f>
        <v>62466</v>
      </c>
      <c r="J3272" s="182">
        <f>IFERROR(_xll.qlIndexFixing(Index1M,$H3272,TRUE,_xll.ohTrigger(RecalcTrigger,Trigger1M)),NA())</f>
        <v>1.0778900501749733E-2</v>
      </c>
      <c r="K3272" s="44">
        <f>IFERROR(_xll.qlIndexFixing(Index3M,H3272,TRUE,_xll.ohTrigger(RecalcTrigger,Trigger3M)),NA())</f>
        <v>1.1012391480405448E-2</v>
      </c>
      <c r="L3272" s="44">
        <f>IFERROR(_xll.qlIndexFixing(Index6M,$H3272,TRUE,_xll.ohTrigger(RecalcTrigger,Trigger6M)),NA())</f>
        <v>1.0971087345334073E-2</v>
      </c>
      <c r="M3272" s="183">
        <f>IFERROR(_xll.qlIndexFixing(Index1Y,$H3272,TRUE,_xll.ohTrigger(RecalcTrigger,Trigger1Y)),NA())</f>
        <v>1.1476550003280222E-2</v>
      </c>
      <c r="N3272" s="182">
        <f>IFERROR(_xll.qlIndexFixing(ONIndex1M,I3272,TRUE,_xll.ohTrigger(RecalcTrigger,Trigger1M)),NA())</f>
        <v>1.0768630531767798E-2</v>
      </c>
      <c r="O3272" s="44">
        <f>IFERROR(_xll.qlIndexFixing(ONIndex3M,I3272,TRUE,_xll.ohTrigger(RecalcTrigger,Trigger3M)),NA())</f>
        <v>1.0974473839207022E-2</v>
      </c>
      <c r="P3272" s="44">
        <f>IFERROR(_xll.qlIndexFixing(ONIndex6M,I3272,TRUE,_xll.ohTrigger(RecalcTrigger,Trigger6M)),NA())</f>
        <v>1.0923324141129953E-2</v>
      </c>
      <c r="Q3272" s="183">
        <f>IFERROR(_xll.qlIndexFixing(ONIndex1Y,I3272,TRUE,_xll.ohTrigger(RecalcTrigger,Trigger1Y)),NA())</f>
        <v>1.1315207070516919E-2</v>
      </c>
    </row>
    <row r="3273" spans="2:17" x14ac:dyDescent="0.2">
      <c r="B3273" s="39" t="s">
        <v>42</v>
      </c>
      <c r="D3273" s="42">
        <f>_xll.qlCalendarAdvance(Calendar,$D3272,B3273,"f",FALSE)</f>
        <v>62471</v>
      </c>
      <c r="E3273" s="177">
        <f>_xll.qlInterestRateIndexValueDate(IndexON,D3273)</f>
        <v>62471</v>
      </c>
      <c r="F3273" s="193">
        <f>IFERROR(_xll.qlIndexFixing(IndexON,D3273,TRUE,_xll.ohTrigger(RecalcTrigger,TriggerON)),NA())</f>
        <v>1.070196529795453E-2</v>
      </c>
      <c r="H3273" s="42">
        <f>_xll.qlCalendarAdvance(Calendar,$H3272,B3273,"f",FALSE)</f>
        <v>62471</v>
      </c>
      <c r="I3273" s="177">
        <f>_xll.qlInterestRateIndexValueDate(Index1M,$H3273)</f>
        <v>62473</v>
      </c>
      <c r="J3273" s="182">
        <f>IFERROR(_xll.qlIndexFixing(Index1M,$H3273,TRUE,_xll.ohTrigger(RecalcTrigger,Trigger1M)),NA())</f>
        <v>1.0782103993788872E-2</v>
      </c>
      <c r="K3273" s="44">
        <f>IFERROR(_xll.qlIndexFixing(Index3M,H3273,TRUE,_xll.ohTrigger(RecalcTrigger,Trigger3M)),NA())</f>
        <v>1.101634192893286E-2</v>
      </c>
      <c r="L3273" s="44">
        <f>IFERROR(_xll.qlIndexFixing(Index6M,$H3273,TRUE,_xll.ohTrigger(RecalcTrigger,Trigger6M)),NA())</f>
        <v>1.0972515370189565E-2</v>
      </c>
      <c r="M3273" s="183">
        <f>IFERROR(_xll.qlIndexFixing(Index1Y,$H3273,TRUE,_xll.ohTrigger(RecalcTrigger,Trigger1Y)),NA())</f>
        <v>1.1480218304591372E-2</v>
      </c>
      <c r="N3273" s="182">
        <f>IFERROR(_xll.qlIndexFixing(ONIndex1M,I3273,TRUE,_xll.ohTrigger(RecalcTrigger,Trigger1M)),NA())</f>
        <v>1.0771847095663034E-2</v>
      </c>
      <c r="O3273" s="44">
        <f>IFERROR(_xll.qlIndexFixing(ONIndex3M,I3273,TRUE,_xll.ohTrigger(RecalcTrigger,Trigger3M)),NA())</f>
        <v>1.0978486028987433E-2</v>
      </c>
      <c r="P3273" s="44">
        <f>IFERROR(_xll.qlIndexFixing(ONIndex6M,I3273,TRUE,_xll.ohTrigger(RecalcTrigger,Trigger6M)),NA())</f>
        <v>1.0924810399846052E-2</v>
      </c>
      <c r="Q3273" s="183">
        <f>IFERROR(_xll.qlIndexFixing(ONIndex1Y,I3273,TRUE,_xll.ohTrigger(RecalcTrigger,Trigger1Y)),NA())</f>
        <v>1.1319176958455301E-2</v>
      </c>
    </row>
    <row r="3274" spans="2:17" x14ac:dyDescent="0.2">
      <c r="B3274" s="39" t="s">
        <v>42</v>
      </c>
      <c r="D3274" s="42">
        <f>_xll.qlCalendarAdvance(Calendar,$D3273,B3274,"f",FALSE)</f>
        <v>62478</v>
      </c>
      <c r="E3274" s="177">
        <f>_xll.qlInterestRateIndexValueDate(IndexON,D3274)</f>
        <v>62478</v>
      </c>
      <c r="F3274" s="193">
        <f>IFERROR(_xll.qlIndexFixing(IndexON,D3274,TRUE,_xll.ohTrigger(RecalcTrigger,TriggerON)),NA())</f>
        <v>1.0701965297874594E-2</v>
      </c>
      <c r="H3274" s="42">
        <f>_xll.qlCalendarAdvance(Calendar,$H3273,B3274,"f",FALSE)</f>
        <v>62478</v>
      </c>
      <c r="I3274" s="177">
        <f>_xll.qlInterestRateIndexValueDate(Index1M,$H3274)</f>
        <v>62480</v>
      </c>
      <c r="J3274" s="182">
        <f>IFERROR(_xll.qlIndexFixing(Index1M,$H3274,TRUE,_xll.ohTrigger(RecalcTrigger,Trigger1M)),NA())</f>
        <v>1.0785297697560314E-2</v>
      </c>
      <c r="K3274" s="44">
        <f>IFERROR(_xll.qlIndexFixing(Index3M,H3274,TRUE,_xll.ohTrigger(RecalcTrigger,Trigger3M)),NA())</f>
        <v>1.1020279768836794E-2</v>
      </c>
      <c r="L3274" s="44">
        <f>IFERROR(_xll.qlIndexFixing(Index6M,$H3274,TRUE,_xll.ohTrigger(RecalcTrigger,Trigger6M)),NA())</f>
        <v>1.0973937497835266E-2</v>
      </c>
      <c r="M3274" s="183">
        <f>IFERROR(_xll.qlIndexFixing(Index1Y,$H3274,TRUE,_xll.ohTrigger(RecalcTrigger,Trigger1Y)),NA())</f>
        <v>1.1483872724009844E-2</v>
      </c>
      <c r="N3274" s="182">
        <f>IFERROR(_xll.qlIndexFixing(ONIndex1M,I3274,TRUE,_xll.ohTrigger(RecalcTrigger,Trigger1M)),NA())</f>
        <v>1.0775053910077048E-2</v>
      </c>
      <c r="O3274" s="44">
        <f>IFERROR(_xll.qlIndexFixing(ONIndex3M,I3274,TRUE,_xll.ohTrigger(RecalcTrigger,Trigger3M)),NA())</f>
        <v>1.0982485779038598E-2</v>
      </c>
      <c r="P3274" s="44">
        <f>IFERROR(_xll.qlIndexFixing(ONIndex6M,I3274,TRUE,_xll.ohTrigger(RecalcTrigger,Trigger6M)),NA())</f>
        <v>1.092629515648369E-2</v>
      </c>
      <c r="Q3274" s="183">
        <f>IFERROR(_xll.qlIndexFixing(ONIndex1Y,I3274,TRUE,_xll.ohTrigger(RecalcTrigger,Trigger1Y)),NA())</f>
        <v>1.1323133751108827E-2</v>
      </c>
    </row>
    <row r="3275" spans="2:17" x14ac:dyDescent="0.2">
      <c r="B3275" s="39" t="s">
        <v>42</v>
      </c>
      <c r="D3275" s="42">
        <f>_xll.qlCalendarAdvance(Calendar,$D3274,B3275,"f",FALSE)</f>
        <v>62485</v>
      </c>
      <c r="E3275" s="177">
        <f>_xll.qlInterestRateIndexValueDate(IndexON,D3275)</f>
        <v>62485</v>
      </c>
      <c r="F3275" s="193">
        <f>IFERROR(_xll.qlIndexFixing(IndexON,D3275,TRUE,_xll.ohTrigger(RecalcTrigger,TriggerON)),NA())</f>
        <v>1.0701965298034466E-2</v>
      </c>
      <c r="H3275" s="42">
        <f>_xll.qlCalendarAdvance(Calendar,$H3274,B3275,"f",FALSE)</f>
        <v>62485</v>
      </c>
      <c r="I3275" s="177">
        <f>_xll.qlInterestRateIndexValueDate(Index1M,$H3275)</f>
        <v>62487</v>
      </c>
      <c r="J3275" s="182">
        <f>IFERROR(_xll.qlIndexFixing(Index1M,$H3275,TRUE,_xll.ohTrigger(RecalcTrigger,Trigger1M)),NA())</f>
        <v>1.0787316952432416E-2</v>
      </c>
      <c r="K3275" s="44">
        <f>IFERROR(_xll.qlIndexFixing(Index3M,H3275,TRUE,_xll.ohTrigger(RecalcTrigger,Trigger3M)),NA())</f>
        <v>1.10242049760787E-2</v>
      </c>
      <c r="L3275" s="44">
        <f>IFERROR(_xll.qlIndexFixing(Index6M,$H3275,TRUE,_xll.ohTrigger(RecalcTrigger,Trigger6M)),NA())</f>
        <v>1.0975353531870045E-2</v>
      </c>
      <c r="M3275" s="183">
        <f>IFERROR(_xll.qlIndexFixing(Index1Y,$H3275,TRUE,_xll.ohTrigger(RecalcTrigger,Trigger1Y)),NA())</f>
        <v>1.1487513235896312E-2</v>
      </c>
      <c r="N3275" s="182">
        <f>IFERROR(_xll.qlIndexFixing(ONIndex1M,I3275,TRUE,_xll.ohTrigger(RecalcTrigger,Trigger1M)),NA())</f>
        <v>1.0778250956704483E-2</v>
      </c>
      <c r="O3275" s="44">
        <f>IFERROR(_xll.qlIndexFixing(ONIndex3M,I3275,TRUE,_xll.ohTrigger(RecalcTrigger,Trigger3M)),NA())</f>
        <v>1.0986473065379698E-2</v>
      </c>
      <c r="P3275" s="44">
        <f>IFERROR(_xll.qlIndexFixing(ONIndex6M,I3275,TRUE,_xll.ohTrigger(RecalcTrigger,Trigger6M)),NA())</f>
        <v>1.0927778405287469E-2</v>
      </c>
      <c r="Q3275" s="183">
        <f>IFERROR(_xll.qlIndexFixing(ONIndex1Y,I3275,TRUE,_xll.ohTrigger(RecalcTrigger,Trigger1Y)),NA())</f>
        <v>1.1327077423297638E-2</v>
      </c>
    </row>
    <row r="3276" spans="2:17" x14ac:dyDescent="0.2">
      <c r="B3276" s="39" t="s">
        <v>42</v>
      </c>
      <c r="D3276" s="42">
        <f>_xll.qlCalendarAdvance(Calendar,$D3275,B3276,"f",FALSE)</f>
        <v>62492</v>
      </c>
      <c r="E3276" s="177">
        <f>_xll.qlInterestRateIndexValueDate(IndexON,D3276)</f>
        <v>62492</v>
      </c>
      <c r="F3276" s="193">
        <f>IFERROR(_xll.qlIndexFixing(IndexON,D3276,TRUE,_xll.ohTrigger(RecalcTrigger,TriggerON)),NA())</f>
        <v>1.070196529795453E-2</v>
      </c>
      <c r="H3276" s="42">
        <f>_xll.qlCalendarAdvance(Calendar,$H3275,B3276,"f",FALSE)</f>
        <v>62492</v>
      </c>
      <c r="I3276" s="177">
        <f>_xll.qlInterestRateIndexValueDate(Index1M,$H3276)</f>
        <v>62494</v>
      </c>
      <c r="J3276" s="182">
        <f>IFERROR(_xll.qlIndexFixing(Index1M,$H3276,TRUE,_xll.ohTrigger(RecalcTrigger,Trigger1M)),NA())</f>
        <v>1.0790105141558204E-2</v>
      </c>
      <c r="K3276" s="44">
        <f>IFERROR(_xll.qlIndexFixing(Index3M,H3276,TRUE,_xll.ohTrigger(RecalcTrigger,Trigger3M)),NA())</f>
        <v>1.1027671658862044E-2</v>
      </c>
      <c r="L3276" s="44">
        <f>IFERROR(_xll.qlIndexFixing(Index6M,$H3276,TRUE,_xll.ohTrigger(RecalcTrigger,Trigger6M)),NA())</f>
        <v>1.0976763275727606E-2</v>
      </c>
      <c r="M3276" s="183">
        <f>IFERROR(_xll.qlIndexFixing(Index1Y,$H3276,TRUE,_xll.ohTrigger(RecalcTrigger,Trigger1Y)),NA())</f>
        <v>1.1491139814613206E-2</v>
      </c>
      <c r="N3276" s="182">
        <f>IFERROR(_xll.qlIndexFixing(ONIndex1M,I3276,TRUE,_xll.ohTrigger(RecalcTrigger,Trigger1M)),NA())</f>
        <v>1.078143821644062E-2</v>
      </c>
      <c r="O3276" s="44">
        <f>IFERROR(_xll.qlIndexFixing(ONIndex3M,I3276,TRUE,_xll.ohTrigger(RecalcTrigger,Trigger3M)),NA())</f>
        <v>1.0990447864029917E-2</v>
      </c>
      <c r="P3276" s="44">
        <f>IFERROR(_xll.qlIndexFixing(ONIndex6M,I3276,TRUE,_xll.ohTrigger(RecalcTrigger,Trigger6M)),NA())</f>
        <v>1.0929258668799235E-2</v>
      </c>
      <c r="Q3276" s="183">
        <f>IFERROR(_xll.qlIndexFixing(ONIndex1Y,I3276,TRUE,_xll.ohTrigger(RecalcTrigger,Trigger1Y)),NA())</f>
        <v>1.1331007950001748E-2</v>
      </c>
    </row>
    <row r="3277" spans="2:17" x14ac:dyDescent="0.2">
      <c r="B3277" s="39" t="s">
        <v>42</v>
      </c>
      <c r="D3277" s="42">
        <f>_xll.qlCalendarAdvance(Calendar,$D3276,B3277,"f",FALSE)</f>
        <v>62499</v>
      </c>
      <c r="E3277" s="177">
        <f>_xll.qlInterestRateIndexValueDate(IndexON,D3277)</f>
        <v>62499</v>
      </c>
      <c r="F3277" s="193">
        <f>IFERROR(_xll.qlIndexFixing(IndexON,D3277,TRUE,_xll.ohTrigger(RecalcTrigger,TriggerON)),NA())</f>
        <v>1.070196529795453E-2</v>
      </c>
      <c r="H3277" s="42">
        <f>_xll.qlCalendarAdvance(Calendar,$H3276,B3277,"f",FALSE)</f>
        <v>62499</v>
      </c>
      <c r="I3277" s="177">
        <f>_xll.qlInterestRateIndexValueDate(Index1M,$H3277)</f>
        <v>62501</v>
      </c>
      <c r="J3277" s="182">
        <f>IFERROR(_xll.qlIndexFixing(Index1M,$H3277,TRUE,_xll.ohTrigger(RecalcTrigger,Trigger1M)),NA())</f>
        <v>1.0793271806748272E-2</v>
      </c>
      <c r="K3277" s="44">
        <f>IFERROR(_xll.qlIndexFixing(Index3M,H3277,TRUE,_xll.ohTrigger(RecalcTrigger,Trigger3M)),NA())</f>
        <v>1.1031572319550875E-2</v>
      </c>
      <c r="L3277" s="44">
        <f>IFERROR(_xll.qlIndexFixing(Index6M,$H3277,TRUE,_xll.ohTrigger(RecalcTrigger,Trigger6M)),NA())</f>
        <v>1.097816657824489E-2</v>
      </c>
      <c r="M3277" s="183">
        <f>IFERROR(_xll.qlIndexFixing(Index1Y,$H3277,TRUE,_xll.ohTrigger(RecalcTrigger,Trigger1Y)),NA())</f>
        <v>1.1494752434520977E-2</v>
      </c>
      <c r="N3277" s="182">
        <f>IFERROR(_xll.qlIndexFixing(ONIndex1M,I3277,TRUE,_xll.ohTrigger(RecalcTrigger,Trigger1M)),NA())</f>
        <v>1.078461567082023E-2</v>
      </c>
      <c r="O3277" s="44">
        <f>IFERROR(_xll.qlIndexFixing(ONIndex3M,I3277,TRUE,_xll.ohTrigger(RecalcTrigger,Trigger3M)),NA())</f>
        <v>1.0994410151328182E-2</v>
      </c>
      <c r="P3277" s="44">
        <f>IFERROR(_xll.qlIndexFixing(ONIndex6M,I3277,TRUE,_xll.ohTrigger(RecalcTrigger,Trigger6M)),NA())</f>
        <v>1.0930732766762929E-2</v>
      </c>
      <c r="Q3277" s="183">
        <f>IFERROR(_xll.qlIndexFixing(ONIndex1Y,I3277,TRUE,_xll.ohTrigger(RecalcTrigger,Trigger1Y)),NA())</f>
        <v>1.1334925305881427E-2</v>
      </c>
    </row>
    <row r="3278" spans="2:17" x14ac:dyDescent="0.2">
      <c r="B3278" s="39" t="s">
        <v>42</v>
      </c>
      <c r="D3278" s="42">
        <f>_xll.qlCalendarAdvance(Calendar,$D3277,B3278,"f",FALSE)</f>
        <v>62506</v>
      </c>
      <c r="E3278" s="177">
        <f>_xll.qlInterestRateIndexValueDate(IndexON,D3278)</f>
        <v>62506</v>
      </c>
      <c r="F3278" s="193">
        <f>IFERROR(_xll.qlIndexFixing(IndexON,D3278,TRUE,_xll.ohTrigger(RecalcTrigger,TriggerON)),NA())</f>
        <v>1.070196529795453E-2</v>
      </c>
      <c r="H3278" s="42">
        <f>_xll.qlCalendarAdvance(Calendar,$H3277,B3278,"f",FALSE)</f>
        <v>62506</v>
      </c>
      <c r="I3278" s="177">
        <f>_xll.qlInterestRateIndexValueDate(Index1M,$H3278)</f>
        <v>62508</v>
      </c>
      <c r="J3278" s="182">
        <f>IFERROR(_xll.qlIndexFixing(Index1M,$H3278,TRUE,_xll.ohTrigger(RecalcTrigger,Trigger1M)),NA())</f>
        <v>1.0796428614974525E-2</v>
      </c>
      <c r="K3278" s="44">
        <f>IFERROR(_xll.qlIndexFixing(Index3M,H3278,TRUE,_xll.ohTrigger(RecalcTrigger,Trigger3M)),NA())</f>
        <v>1.1035460277537894E-2</v>
      </c>
      <c r="L3278" s="44">
        <f>IFERROR(_xll.qlIndexFixing(Index6M,$H3278,TRUE,_xll.ohTrigger(RecalcTrigger,Trigger6M)),NA())</f>
        <v>1.0979563407930619E-2</v>
      </c>
      <c r="M3278" s="183">
        <f>IFERROR(_xll.qlIndexFixing(Index1Y,$H3278,TRUE,_xll.ohTrigger(RecalcTrigger,Trigger1Y)),NA())</f>
        <v>1.1498351069982269E-2</v>
      </c>
      <c r="N3278" s="182">
        <f>IFERROR(_xll.qlIndexFixing(ONIndex1M,I3278,TRUE,_xll.ohTrigger(RecalcTrigger,Trigger1M)),NA())</f>
        <v>1.0787783300738596E-2</v>
      </c>
      <c r="O3278" s="44">
        <f>IFERROR(_xll.qlIndexFixing(ONIndex3M,I3278,TRUE,_xll.ohTrigger(RecalcTrigger,Trigger3M)),NA())</f>
        <v>1.0998359903213739E-2</v>
      </c>
      <c r="P3278" s="44">
        <f>IFERROR(_xll.qlIndexFixing(ONIndex6M,I3278,TRUE,_xll.ohTrigger(RecalcTrigger,Trigger6M)),NA())</f>
        <v>1.0932200573758877E-2</v>
      </c>
      <c r="Q3278" s="183">
        <f>IFERROR(_xll.qlIndexFixing(ONIndex1Y,I3278,TRUE,_xll.ohTrigger(RecalcTrigger,Trigger1Y)),NA())</f>
        <v>1.1338829465836753E-2</v>
      </c>
    </row>
    <row r="3279" spans="2:17" x14ac:dyDescent="0.2">
      <c r="B3279" s="39" t="s">
        <v>42</v>
      </c>
      <c r="D3279" s="42">
        <f>_xll.qlCalendarAdvance(Calendar,$D3278,B3279,"f",FALSE)</f>
        <v>62513</v>
      </c>
      <c r="E3279" s="177">
        <f>_xll.qlInterestRateIndexValueDate(IndexON,D3279)</f>
        <v>62513</v>
      </c>
      <c r="F3279" s="193">
        <f>IFERROR(_xll.qlIndexFixing(IndexON,D3279,TRUE,_xll.ohTrigger(RecalcTrigger,TriggerON)),NA())</f>
        <v>1.0701965298034466E-2</v>
      </c>
      <c r="H3279" s="42">
        <f>_xll.qlCalendarAdvance(Calendar,$H3278,B3279,"f",FALSE)</f>
        <v>62513</v>
      </c>
      <c r="I3279" s="177">
        <f>_xll.qlInterestRateIndexValueDate(Index1M,$H3279)</f>
        <v>62515</v>
      </c>
      <c r="J3279" s="182">
        <f>IFERROR(_xll.qlIndexFixing(Index1M,$H3279,TRUE,_xll.ohTrigger(RecalcTrigger,Trigger1M)),NA())</f>
        <v>1.0799575547460551E-2</v>
      </c>
      <c r="K3279" s="44">
        <f>IFERROR(_xll.qlIndexFixing(Index3M,H3279,TRUE,_xll.ohTrigger(RecalcTrigger,Trigger3M)),NA())</f>
        <v>1.1039335508790191E-2</v>
      </c>
      <c r="L3279" s="44">
        <f>IFERROR(_xll.qlIndexFixing(Index6M,$H3279,TRUE,_xll.ohTrigger(RecalcTrigger,Trigger6M)),NA())</f>
        <v>1.0980953752694578E-2</v>
      </c>
      <c r="M3279" s="183">
        <f>IFERROR(_xll.qlIndexFixing(Index1Y,$H3279,TRUE,_xll.ohTrigger(RecalcTrigger,Trigger1Y)),NA())</f>
        <v>1.1501935695358853E-2</v>
      </c>
      <c r="N3279" s="182">
        <f>IFERROR(_xll.qlIndexFixing(ONIndex1M,I3279,TRUE,_xll.ohTrigger(RecalcTrigger,Trigger1M)),NA())</f>
        <v>1.0790941087730488E-2</v>
      </c>
      <c r="O3279" s="44">
        <f>IFERROR(_xll.qlIndexFixing(ONIndex3M,I3279,TRUE,_xll.ohTrigger(RecalcTrigger,Trigger3M)),NA())</f>
        <v>1.1002297095465963E-2</v>
      </c>
      <c r="P3279" s="44">
        <f>IFERROR(_xll.qlIndexFixing(ONIndex6M,I3279,TRUE,_xll.ohTrigger(RecalcTrigger,Trigger6M)),NA())</f>
        <v>1.0933662077716733E-2</v>
      </c>
      <c r="Q3279" s="183">
        <f>IFERROR(_xll.qlIndexFixing(ONIndex1Y,I3279,TRUE,_xll.ohTrigger(RecalcTrigger,Trigger1Y)),NA())</f>
        <v>1.1342720404448059E-2</v>
      </c>
    </row>
    <row r="3280" spans="2:17" x14ac:dyDescent="0.2">
      <c r="B3280" s="39" t="s">
        <v>42</v>
      </c>
      <c r="D3280" s="42">
        <f>_xll.qlCalendarAdvance(Calendar,$D3279,B3280,"f",FALSE)</f>
        <v>62520</v>
      </c>
      <c r="E3280" s="177">
        <f>_xll.qlInterestRateIndexValueDate(IndexON,D3280)</f>
        <v>62520</v>
      </c>
      <c r="F3280" s="193">
        <f>IFERROR(_xll.qlIndexFixing(IndexON,D3280,TRUE,_xll.ohTrigger(RecalcTrigger,TriggerON)),NA())</f>
        <v>1.070196529795453E-2</v>
      </c>
      <c r="H3280" s="42">
        <f>_xll.qlCalendarAdvance(Calendar,$H3279,B3280,"f",FALSE)</f>
        <v>62520</v>
      </c>
      <c r="I3280" s="177">
        <f>_xll.qlInterestRateIndexValueDate(Index1M,$H3280)</f>
        <v>62522</v>
      </c>
      <c r="J3280" s="182">
        <f>IFERROR(_xll.qlIndexFixing(Index1M,$H3280,TRUE,_xll.ohTrigger(RecalcTrigger,Trigger1M)),NA())</f>
        <v>1.0804253314693757E-2</v>
      </c>
      <c r="K3280" s="44">
        <f>IFERROR(_xll.qlIndexFixing(Index3M,H3280,TRUE,_xll.ohTrigger(RecalcTrigger,Trigger3M)),NA())</f>
        <v>1.1044525863212933E-2</v>
      </c>
      <c r="L3280" s="44">
        <f>IFERROR(_xll.qlIndexFixing(Index6M,$H3280,TRUE,_xll.ohTrigger(RecalcTrigger,Trigger6M)),NA())</f>
        <v>1.0983656250057629E-2</v>
      </c>
      <c r="M3280" s="183">
        <f>IFERROR(_xll.qlIndexFixing(Index1Y,$H3280,TRUE,_xll.ohTrigger(RecalcTrigger,Trigger1Y)),NA())</f>
        <v>1.1506792780382928E-2</v>
      </c>
      <c r="N3280" s="182">
        <f>IFERROR(_xll.qlIndexFixing(ONIndex1M,I3280,TRUE,_xll.ohTrigger(RecalcTrigger,Trigger1M)),NA())</f>
        <v>1.079408901285106E-2</v>
      </c>
      <c r="O3280" s="44">
        <f>IFERROR(_xll.qlIndexFixing(ONIndex3M,I3280,TRUE,_xll.ohTrigger(RecalcTrigger,Trigger3M)),NA())</f>
        <v>1.1006221704503716E-2</v>
      </c>
      <c r="P3280" s="44">
        <f>IFERROR(_xll.qlIndexFixing(ONIndex6M,I3280,TRUE,_xll.ohTrigger(RecalcTrigger,Trigger6M)),NA())</f>
        <v>1.093511726680596E-2</v>
      </c>
      <c r="Q3280" s="183">
        <f>IFERROR(_xll.qlIndexFixing(ONIndex1Y,I3280,TRUE,_xll.ohTrigger(RecalcTrigger,Trigger1Y)),NA())</f>
        <v>1.1346598096935168E-2</v>
      </c>
    </row>
    <row r="3281" spans="2:17" x14ac:dyDescent="0.2">
      <c r="B3281" s="39" t="s">
        <v>42</v>
      </c>
      <c r="D3281" s="42">
        <f>_xll.qlCalendarAdvance(Calendar,$D3280,B3281,"f",FALSE)</f>
        <v>62527</v>
      </c>
      <c r="E3281" s="177">
        <f>_xll.qlInterestRateIndexValueDate(IndexON,D3281)</f>
        <v>62527</v>
      </c>
      <c r="F3281" s="193">
        <f>IFERROR(_xll.qlIndexFixing(IndexON,D3281,TRUE,_xll.ohTrigger(RecalcTrigger,TriggerON)),NA())</f>
        <v>1.0701965298034466E-2</v>
      </c>
      <c r="H3281" s="42">
        <f>_xll.qlCalendarAdvance(Calendar,$H3280,B3281,"f",FALSE)</f>
        <v>62527</v>
      </c>
      <c r="I3281" s="177">
        <f>_xll.qlInterestRateIndexValueDate(Index1M,$H3281)</f>
        <v>62529</v>
      </c>
      <c r="J3281" s="182">
        <f>IFERROR(_xll.qlIndexFixing(Index1M,$H3281,TRUE,_xll.ohTrigger(RecalcTrigger,Trigger1M)),NA())</f>
        <v>1.0807377974667021E-2</v>
      </c>
      <c r="K3281" s="44">
        <f>IFERROR(_xll.qlIndexFixing(Index3M,H3281,TRUE,_xll.ohTrigger(RecalcTrigger,Trigger3M)),NA())</f>
        <v>1.1048373170867999E-2</v>
      </c>
      <c r="L3281" s="44">
        <f>IFERROR(_xll.qlIndexFixing(Index6M,$H3281,TRUE,_xll.ohTrigger(RecalcTrigger,Trigger6M)),NA())</f>
        <v>1.0985031451440076E-2</v>
      </c>
      <c r="M3281" s="183">
        <f>IFERROR(_xll.qlIndexFixing(Index1Y,$H3281,TRUE,_xll.ohTrigger(RecalcTrigger,Trigger1Y)),NA())</f>
        <v>1.1510346583262946E-2</v>
      </c>
      <c r="N3281" s="182">
        <f>IFERROR(_xll.qlIndexFixing(ONIndex1M,I3281,TRUE,_xll.ohTrigger(RecalcTrigger,Trigger1M)),NA())</f>
        <v>1.0797227057555148E-2</v>
      </c>
      <c r="O3281" s="44">
        <f>IFERROR(_xll.qlIndexFixing(ONIndex3M,I3281,TRUE,_xll.ohTrigger(RecalcTrigger,Trigger3M)),NA())</f>
        <v>1.1010133706266245E-2</v>
      </c>
      <c r="P3281" s="44">
        <f>IFERROR(_xll.qlIndexFixing(ONIndex6M,I3281,TRUE,_xll.ohTrigger(RecalcTrigger,Trigger6M)),NA())</f>
        <v>1.0936566129036152E-2</v>
      </c>
      <c r="Q3281" s="183">
        <f>IFERROR(_xll.qlIndexFixing(ONIndex1Y,I3281,TRUE,_xll.ohTrigger(RecalcTrigger,Trigger1Y)),NA())</f>
        <v>1.1350462517638604E-2</v>
      </c>
    </row>
    <row r="3282" spans="2:17" x14ac:dyDescent="0.2">
      <c r="B3282" s="39" t="s">
        <v>42</v>
      </c>
      <c r="D3282" s="42">
        <f>_xll.qlCalendarAdvance(Calendar,$D3281,B3282,"f",FALSE)</f>
        <v>62534</v>
      </c>
      <c r="E3282" s="177">
        <f>_xll.qlInterestRateIndexValueDate(IndexON,D3282)</f>
        <v>62534</v>
      </c>
      <c r="F3282" s="193">
        <f>IFERROR(_xll.qlIndexFixing(IndexON,D3282,TRUE,_xll.ohTrigger(RecalcTrigger,TriggerON)),NA())</f>
        <v>1.070196529795453E-2</v>
      </c>
      <c r="H3282" s="42">
        <f>_xll.qlCalendarAdvance(Calendar,$H3281,B3282,"f",FALSE)</f>
        <v>62534</v>
      </c>
      <c r="I3282" s="177">
        <f>_xll.qlInterestRateIndexValueDate(Index1M,$H3282)</f>
        <v>62536</v>
      </c>
      <c r="J3282" s="182">
        <f>IFERROR(_xll.qlIndexFixing(Index1M,$H3282,TRUE,_xll.ohTrigger(RecalcTrigger,Trigger1M)),NA())</f>
        <v>1.0810876516182753E-2</v>
      </c>
      <c r="K3282" s="44">
        <f>IFERROR(_xll.qlIndexFixing(Index3M,H3282,TRUE,_xll.ohTrigger(RecalcTrigger,Trigger3M)),NA())</f>
        <v>1.1052207673482561E-2</v>
      </c>
      <c r="L3282" s="44">
        <f>IFERROR(_xll.qlIndexFixing(Index6M,$H3282,TRUE,_xll.ohTrigger(RecalcTrigger,Trigger6M)),NA())</f>
        <v>1.09864001263451E-2</v>
      </c>
      <c r="M3282" s="183">
        <f>IFERROR(_xll.qlIndexFixing(Index1Y,$H3282,TRUE,_xll.ohTrigger(RecalcTrigger,Trigger1Y)),NA())</f>
        <v>1.1513886292411782E-2</v>
      </c>
      <c r="N3282" s="182">
        <f>IFERROR(_xll.qlIndexFixing(ONIndex1M,I3282,TRUE,_xll.ohTrigger(RecalcTrigger,Trigger1M)),NA())</f>
        <v>1.0800355202738032E-2</v>
      </c>
      <c r="O3282" s="44">
        <f>IFERROR(_xll.qlIndexFixing(ONIndex3M,I3282,TRUE,_xll.ohTrigger(RecalcTrigger,Trigger3M)),NA())</f>
        <v>1.1014033076932606E-2</v>
      </c>
      <c r="P3282" s="44">
        <f>IFERROR(_xll.qlIndexFixing(ONIndex6M,I3282,TRUE,_xll.ohTrigger(RecalcTrigger,Trigger6M)),NA())</f>
        <v>1.0938008652257025E-2</v>
      </c>
      <c r="Q3282" s="183">
        <f>IFERROR(_xll.qlIndexFixing(ONIndex1Y,I3282,TRUE,_xll.ohTrigger(RecalcTrigger,Trigger1Y)),NA())</f>
        <v>1.1354313641698255E-2</v>
      </c>
    </row>
    <row r="3283" spans="2:17" x14ac:dyDescent="0.2">
      <c r="B3283" s="39" t="s">
        <v>42</v>
      </c>
      <c r="D3283" s="42">
        <f>_xll.qlCalendarAdvance(Calendar,$D3282,B3283,"f",FALSE)</f>
        <v>62541</v>
      </c>
      <c r="E3283" s="177">
        <f>_xll.qlInterestRateIndexValueDate(IndexON,D3283)</f>
        <v>62541</v>
      </c>
      <c r="F3283" s="193">
        <f>IFERROR(_xll.qlIndexFixing(IndexON,D3283,TRUE,_xll.ohTrigger(RecalcTrigger,TriggerON)),NA())</f>
        <v>1.0701965297874594E-2</v>
      </c>
      <c r="H3283" s="42">
        <f>_xll.qlCalendarAdvance(Calendar,$H3282,B3283,"f",FALSE)</f>
        <v>62541</v>
      </c>
      <c r="I3283" s="177">
        <f>_xll.qlInterestRateIndexValueDate(Index1M,$H3283)</f>
        <v>62543</v>
      </c>
      <c r="J3283" s="182">
        <f>IFERROR(_xll.qlIndexFixing(Index1M,$H3283,TRUE,_xll.ohTrigger(RecalcTrigger,Trigger1M)),NA())</f>
        <v>1.0813597460258562E-2</v>
      </c>
      <c r="K3283" s="44">
        <f>IFERROR(_xll.qlIndexFixing(Index3M,H3283,TRUE,_xll.ohTrigger(RecalcTrigger,Trigger3M)),NA())</f>
        <v>1.1056029347018452E-2</v>
      </c>
      <c r="L3283" s="44">
        <f>IFERROR(_xll.qlIndexFixing(Index6M,$H3283,TRUE,_xll.ohTrigger(RecalcTrigger,Trigger6M)),NA())</f>
        <v>1.0987762262681298E-2</v>
      </c>
      <c r="M3283" s="183">
        <f>IFERROR(_xll.qlIndexFixing(Index1Y,$H3283,TRUE,_xll.ohTrigger(RecalcTrigger,Trigger1Y)),NA())</f>
        <v>1.1517411882188858E-2</v>
      </c>
      <c r="N3283" s="182">
        <f>IFERROR(_xll.qlIndexFixing(ONIndex1M,I3283,TRUE,_xll.ohTrigger(RecalcTrigger,Trigger1M)),NA())</f>
        <v>1.0803473429934485E-2</v>
      </c>
      <c r="O3283" s="44">
        <f>IFERROR(_xll.qlIndexFixing(ONIndex3M,I3283,TRUE,_xll.ohTrigger(RecalcTrigger,Trigger3M)),NA())</f>
        <v>1.1017919792202235E-2</v>
      </c>
      <c r="P3283" s="44">
        <f>IFERROR(_xll.qlIndexFixing(ONIndex6M,I3283,TRUE,_xll.ohTrigger(RecalcTrigger,Trigger6M)),NA())</f>
        <v>1.0939444824478173E-2</v>
      </c>
      <c r="Q3283" s="183">
        <f>IFERROR(_xll.qlIndexFixing(ONIndex1Y,I3283,TRUE,_xll.ohTrigger(RecalcTrigger,Trigger1Y)),NA())</f>
        <v>1.1358151443854325E-2</v>
      </c>
    </row>
    <row r="3284" spans="2:17" x14ac:dyDescent="0.2">
      <c r="B3284" s="39" t="s">
        <v>42</v>
      </c>
      <c r="D3284" s="42">
        <f>_xll.qlCalendarAdvance(Calendar,$D3283,B3284,"f",FALSE)</f>
        <v>62548</v>
      </c>
      <c r="E3284" s="177">
        <f>_xll.qlInterestRateIndexValueDate(IndexON,D3284)</f>
        <v>62548</v>
      </c>
      <c r="F3284" s="193">
        <f>IFERROR(_xll.qlIndexFixing(IndexON,D3284,TRUE,_xll.ohTrigger(RecalcTrigger,TriggerON)),NA())</f>
        <v>1.070196529795453E-2</v>
      </c>
      <c r="H3284" s="42">
        <f>_xll.qlCalendarAdvance(Calendar,$H3283,B3284,"f",FALSE)</f>
        <v>62548</v>
      </c>
      <c r="I3284" s="177">
        <f>_xll.qlInterestRateIndexValueDate(Index1M,$H3284)</f>
        <v>62550</v>
      </c>
      <c r="J3284" s="182">
        <f>IFERROR(_xll.qlIndexFixing(Index1M,$H3284,TRUE,_xll.ohTrigger(RecalcTrigger,Trigger1M)),NA())</f>
        <v>1.0816692248301896E-2</v>
      </c>
      <c r="K3284" s="44">
        <f>IFERROR(_xll.qlIndexFixing(Index3M,H3284,TRUE,_xll.ohTrigger(RecalcTrigger,Trigger3M)),NA())</f>
        <v>1.1059398820675291E-2</v>
      </c>
      <c r="L3284" s="44">
        <f>IFERROR(_xll.qlIndexFixing(Index6M,$H3284,TRUE,_xll.ohTrigger(RecalcTrigger,Trigger6M)),NA())</f>
        <v>1.0988331915082495E-2</v>
      </c>
      <c r="M3284" s="183">
        <f>IFERROR(_xll.qlIndexFixing(Index1Y,$H3284,TRUE,_xll.ohTrigger(RecalcTrigger,Trigger1Y)),NA())</f>
        <v>1.15209233269536E-2</v>
      </c>
      <c r="N3284" s="182">
        <f>IFERROR(_xll.qlIndexFixing(ONIndex1M,I3284,TRUE,_xll.ohTrigger(RecalcTrigger,Trigger1M)),NA())</f>
        <v>1.0806581720359532E-2</v>
      </c>
      <c r="O3284" s="44">
        <f>IFERROR(_xll.qlIndexFixing(ONIndex3M,I3284,TRUE,_xll.ohTrigger(RecalcTrigger,Trigger3M)),NA())</f>
        <v>1.1021793828573934E-2</v>
      </c>
      <c r="P3284" s="44">
        <f>IFERROR(_xll.qlIndexFixing(ONIndex6M,I3284,TRUE,_xll.ohTrigger(RecalcTrigger,Trigger6M)),NA())</f>
        <v>1.0940874633709186E-2</v>
      </c>
      <c r="Q3284" s="183">
        <f>IFERROR(_xll.qlIndexFixing(ONIndex1Y,I3284,TRUE,_xll.ohTrigger(RecalcTrigger,Trigger1Y)),NA())</f>
        <v>1.1361975898767085E-2</v>
      </c>
    </row>
    <row r="3285" spans="2:17" x14ac:dyDescent="0.2">
      <c r="B3285" s="39" t="s">
        <v>42</v>
      </c>
      <c r="D3285" s="42">
        <f>_xll.qlCalendarAdvance(Calendar,$D3284,B3285,"f",FALSE)</f>
        <v>62555</v>
      </c>
      <c r="E3285" s="177">
        <f>_xll.qlInterestRateIndexValueDate(IndexON,D3285)</f>
        <v>62555</v>
      </c>
      <c r="F3285" s="193">
        <f>IFERROR(_xll.qlIndexFixing(IndexON,D3285,TRUE,_xll.ohTrigger(RecalcTrigger,TriggerON)),NA())</f>
        <v>1.0701965298034466E-2</v>
      </c>
      <c r="H3285" s="42">
        <f>_xll.qlCalendarAdvance(Calendar,$H3284,B3285,"f",FALSE)</f>
        <v>62555</v>
      </c>
      <c r="I3285" s="177">
        <f>_xll.qlInterestRateIndexValueDate(Index1M,$H3285)</f>
        <v>62557</v>
      </c>
      <c r="J3285" s="182">
        <f>IFERROR(_xll.qlIndexFixing(Index1M,$H3285,TRUE,_xll.ohTrigger(RecalcTrigger,Trigger1M)),NA())</f>
        <v>1.0819777041477796E-2</v>
      </c>
      <c r="K3285" s="44">
        <f>IFERROR(_xll.qlIndexFixing(Index3M,H3285,TRUE,_xll.ohTrigger(RecalcTrigger,Trigger3M)),NA())</f>
        <v>1.106319557178133E-2</v>
      </c>
      <c r="L3285" s="44">
        <f>IFERROR(_xll.qlIndexFixing(Index6M,$H3285,TRUE,_xll.ohTrigger(RecalcTrigger,Trigger6M)),NA())</f>
        <v>1.0989682233385133E-2</v>
      </c>
      <c r="M3285" s="183">
        <f>IFERROR(_xll.qlIndexFixing(Index1Y,$H3285,TRUE,_xll.ohTrigger(RecalcTrigger,Trigger1Y)),NA())</f>
        <v>1.1524844708728974E-2</v>
      </c>
      <c r="N3285" s="182">
        <f>IFERROR(_xll.qlIndexFixing(ONIndex1M,I3285,TRUE,_xll.ohTrigger(RecalcTrigger,Trigger1M)),NA())</f>
        <v>1.0809680055148263E-2</v>
      </c>
      <c r="O3285" s="44">
        <f>IFERROR(_xll.qlIndexFixing(ONIndex3M,I3285,TRUE,_xll.ohTrigger(RecalcTrigger,Trigger3M)),NA())</f>
        <v>1.1025655162066883E-2</v>
      </c>
      <c r="P3285" s="44">
        <f>IFERROR(_xll.qlIndexFixing(ONIndex6M,I3285,TRUE,_xll.ohTrigger(RecalcTrigger,Trigger6M)),NA())</f>
        <v>1.0942298067959655E-2</v>
      </c>
      <c r="Q3285" s="183">
        <f>IFERROR(_xll.qlIndexFixing(ONIndex1Y,I3285,TRUE,_xll.ohTrigger(RecalcTrigger,Trigger1Y)),NA())</f>
        <v>1.1365786981336612E-2</v>
      </c>
    </row>
    <row r="3286" spans="2:17" x14ac:dyDescent="0.2">
      <c r="B3286" s="39" t="s">
        <v>42</v>
      </c>
      <c r="D3286" s="42">
        <f>_xll.qlCalendarAdvance(Calendar,$D3285,B3286,"f",FALSE)</f>
        <v>62562</v>
      </c>
      <c r="E3286" s="177">
        <f>_xll.qlInterestRateIndexValueDate(IndexON,D3286)</f>
        <v>62562</v>
      </c>
      <c r="F3286" s="193">
        <f>IFERROR(_xll.qlIndexFixing(IndexON,D3286,TRUE,_xll.ohTrigger(RecalcTrigger,TriggerON)),NA())</f>
        <v>1.070196529795453E-2</v>
      </c>
      <c r="H3286" s="42">
        <f>_xll.qlCalendarAdvance(Calendar,$H3285,B3286,"f",FALSE)</f>
        <v>62562</v>
      </c>
      <c r="I3286" s="177">
        <f>_xll.qlInterestRateIndexValueDate(Index1M,$H3286)</f>
        <v>62564</v>
      </c>
      <c r="J3286" s="182">
        <f>IFERROR(_xll.qlIndexFixing(Index1M,$H3286,TRUE,_xll.ohTrigger(RecalcTrigger,Trigger1M)),NA())</f>
        <v>1.0822851820993795E-2</v>
      </c>
      <c r="K3286" s="44">
        <f>IFERROR(_xll.qlIndexFixing(Index3M,H3286,TRUE,_xll.ohTrigger(RecalcTrigger,Trigger3M)),NA())</f>
        <v>1.1066979423770868E-2</v>
      </c>
      <c r="L3286" s="44">
        <f>IFERROR(_xll.qlIndexFixing(Index6M,$H3286,TRUE,_xll.ohTrigger(RecalcTrigger,Trigger6M)),NA())</f>
        <v>1.0991025980019534E-2</v>
      </c>
      <c r="M3286" s="183">
        <f>IFERROR(_xll.qlIndexFixing(Index1Y,$H3286,TRUE,_xll.ohTrigger(RecalcTrigger,Trigger1Y)),NA())</f>
        <v>1.1527903678886377E-2</v>
      </c>
      <c r="N3286" s="182">
        <f>IFERROR(_xll.qlIndexFixing(ONIndex1M,I3286,TRUE,_xll.ohTrigger(RecalcTrigger,Trigger1M)),NA())</f>
        <v>1.081364896970527E-2</v>
      </c>
      <c r="O3286" s="44">
        <f>IFERROR(_xll.qlIndexFixing(ONIndex3M,I3286,TRUE,_xll.ohTrigger(RecalcTrigger,Trigger3M)),NA())</f>
        <v>1.1030601029222709E-2</v>
      </c>
      <c r="P3286" s="44">
        <f>IFERROR(_xll.qlIndexFixing(ONIndex6M,I3286,TRUE,_xll.ohTrigger(RecalcTrigger,Trigger6M)),NA())</f>
        <v>1.0944118811115899E-2</v>
      </c>
      <c r="Q3286" s="183">
        <f>IFERROR(_xll.qlIndexFixing(ONIndex1Y,I3286,TRUE,_xll.ohTrigger(RecalcTrigger,Trigger1Y)),NA())</f>
        <v>1.137066725496183E-2</v>
      </c>
    </row>
    <row r="3287" spans="2:17" x14ac:dyDescent="0.2">
      <c r="B3287" s="39" t="s">
        <v>42</v>
      </c>
      <c r="D3287" s="42">
        <f>_xll.qlCalendarAdvance(Calendar,$D3286,B3287,"f",FALSE)</f>
        <v>62569</v>
      </c>
      <c r="E3287" s="177">
        <f>_xll.qlInterestRateIndexValueDate(IndexON,D3287)</f>
        <v>62569</v>
      </c>
      <c r="F3287" s="193">
        <f>IFERROR(_xll.qlIndexFixing(IndexON,D3287,TRUE,_xll.ohTrigger(RecalcTrigger,TriggerON)),NA())</f>
        <v>1.0701965297874594E-2</v>
      </c>
      <c r="H3287" s="42">
        <f>_xll.qlCalendarAdvance(Calendar,$H3286,B3287,"f",FALSE)</f>
        <v>62569</v>
      </c>
      <c r="I3287" s="177">
        <f>_xll.qlInterestRateIndexValueDate(Index1M,$H3287)</f>
        <v>62571</v>
      </c>
      <c r="J3287" s="182">
        <f>IFERROR(_xll.qlIndexFixing(Index1M,$H3287,TRUE,_xll.ohTrigger(RecalcTrigger,Trigger1M)),NA())</f>
        <v>1.0825916568074911E-2</v>
      </c>
      <c r="K3287" s="44">
        <f>IFERROR(_xll.qlIndexFixing(Index3M,H3287,TRUE,_xll.ohTrigger(RecalcTrigger,Trigger3M)),NA())</f>
        <v>1.1070750352609507E-2</v>
      </c>
      <c r="L3287" s="44">
        <f>IFERROR(_xll.qlIndexFixing(Index6M,$H3287,TRUE,_xll.ohTrigger(RecalcTrigger,Trigger6M)),NA())</f>
        <v>1.0992363142894822E-2</v>
      </c>
      <c r="M3287" s="183">
        <f>IFERROR(_xll.qlIndexFixing(Index1Y,$H3287,TRUE,_xll.ohTrigger(RecalcTrigger,Trigger1Y)),NA())</f>
        <v>1.1531372534774344E-2</v>
      </c>
      <c r="N3287" s="182">
        <f>IFERROR(_xll.qlIndexFixing(ONIndex1M,I3287,TRUE,_xll.ohTrigger(RecalcTrigger,Trigger1M)),NA())</f>
        <v>1.081584678299663E-2</v>
      </c>
      <c r="O3287" s="44">
        <f>IFERROR(_xll.qlIndexFixing(ONIndex3M,I3287,TRUE,_xll.ohTrigger(RecalcTrigger,Trigger3M)),NA())</f>
        <v>1.1033339623933713E-2</v>
      </c>
      <c r="P3287" s="44">
        <f>IFERROR(_xll.qlIndexFixing(ONIndex6M,I3287,TRUE,_xll.ohTrigger(RecalcTrigger,Trigger6M)),NA())</f>
        <v>1.0945125763557328E-2</v>
      </c>
      <c r="Q3287" s="183">
        <f>IFERROR(_xll.qlIndexFixing(ONIndex1Y,I3287,TRUE,_xll.ohTrigger(RecalcTrigger,Trigger1Y)),NA())</f>
        <v>1.1373368928806471E-2</v>
      </c>
    </row>
    <row r="3288" spans="2:17" x14ac:dyDescent="0.2">
      <c r="B3288" s="39" t="s">
        <v>42</v>
      </c>
      <c r="D3288" s="42">
        <f>_xll.qlCalendarAdvance(Calendar,$D3287,B3288,"f",FALSE)</f>
        <v>62576</v>
      </c>
      <c r="E3288" s="177">
        <f>_xll.qlInterestRateIndexValueDate(IndexON,D3288)</f>
        <v>62576</v>
      </c>
      <c r="F3288" s="193">
        <f>IFERROR(_xll.qlIndexFixing(IndexON,D3288,TRUE,_xll.ohTrigger(RecalcTrigger,TriggerON)),NA())</f>
        <v>1.070196529795453E-2</v>
      </c>
      <c r="H3288" s="42">
        <f>_xll.qlCalendarAdvance(Calendar,$H3287,B3288,"f",FALSE)</f>
        <v>62576</v>
      </c>
      <c r="I3288" s="177">
        <f>_xll.qlInterestRateIndexValueDate(Index1M,$H3288)</f>
        <v>62578</v>
      </c>
      <c r="J3288" s="182">
        <f>IFERROR(_xll.qlIndexFixing(Index1M,$H3288,TRUE,_xll.ohTrigger(RecalcTrigger,Trigger1M)),NA())</f>
        <v>1.0827830719154535E-2</v>
      </c>
      <c r="K3288" s="44">
        <f>IFERROR(_xll.qlIndexFixing(Index3M,H3288,TRUE,_xll.ohTrigger(RecalcTrigger,Trigger3M)),NA())</f>
        <v>1.1074944437252559E-2</v>
      </c>
      <c r="L3288" s="44">
        <f>IFERROR(_xll.qlIndexFixing(Index6M,$H3288,TRUE,_xll.ohTrigger(RecalcTrigger,Trigger6M)),NA())</f>
        <v>1.0993693709920999E-2</v>
      </c>
      <c r="M3288" s="183">
        <f>IFERROR(_xll.qlIndexFixing(Index1Y,$H3288,TRUE,_xll.ohTrigger(RecalcTrigger,Trigger1Y)),NA())</f>
        <v>1.1533562639788584E-2</v>
      </c>
      <c r="N3288" s="182">
        <f>IFERROR(_xll.qlIndexFixing(ONIndex1M,I3288,TRUE,_xll.ohTrigger(RecalcTrigger,Trigger1M)),NA())</f>
        <v>1.0819352656668002E-2</v>
      </c>
      <c r="O3288" s="44">
        <f>IFERROR(_xll.qlIndexFixing(ONIndex3M,I3288,TRUE,_xll.ohTrigger(RecalcTrigger,Trigger3M)),NA())</f>
        <v>1.1037707814862685E-2</v>
      </c>
      <c r="P3288" s="44">
        <f>IFERROR(_xll.qlIndexFixing(ONIndex6M,I3288,TRUE,_xll.ohTrigger(RecalcTrigger,Trigger6M)),NA())</f>
        <v>1.0946730082155298E-2</v>
      </c>
      <c r="Q3288" s="183">
        <f>IFERROR(_xll.qlIndexFixing(ONIndex1Y,I3288,TRUE,_xll.ohTrigger(RecalcTrigger,Trigger1Y)),NA())</f>
        <v>1.1377677331720903E-2</v>
      </c>
    </row>
    <row r="3289" spans="2:17" x14ac:dyDescent="0.2">
      <c r="B3289" s="39" t="s">
        <v>42</v>
      </c>
      <c r="D3289" s="42">
        <f>_xll.qlCalendarAdvance(Calendar,$D3288,B3289,"f",FALSE)</f>
        <v>62583</v>
      </c>
      <c r="E3289" s="177">
        <f>_xll.qlInterestRateIndexValueDate(IndexON,D3289)</f>
        <v>62583</v>
      </c>
      <c r="F3289" s="193">
        <f>IFERROR(_xll.qlIndexFixing(IndexON,D3289,TRUE,_xll.ohTrigger(RecalcTrigger,TriggerON)),NA())</f>
        <v>1.0701965298034466E-2</v>
      </c>
      <c r="H3289" s="42">
        <f>_xll.qlCalendarAdvance(Calendar,$H3288,B3289,"f",FALSE)</f>
        <v>62583</v>
      </c>
      <c r="I3289" s="177">
        <f>_xll.qlInterestRateIndexValueDate(Index1M,$H3289)</f>
        <v>62585</v>
      </c>
      <c r="J3289" s="182">
        <f>IFERROR(_xll.qlIndexFixing(Index1M,$H3289,TRUE,_xll.ohTrigger(RecalcTrigger,Trigger1M)),NA())</f>
        <v>1.0832015889792601E-2</v>
      </c>
      <c r="K3289" s="44">
        <f>IFERROR(_xll.qlIndexFixing(Index3M,H3289,TRUE,_xll.ohTrigger(RecalcTrigger,Trigger3M)),NA())</f>
        <v>1.1078688631553249E-2</v>
      </c>
      <c r="L3289" s="44">
        <f>IFERROR(_xll.qlIndexFixing(Index6M,$H3289,TRUE,_xll.ohTrigger(RecalcTrigger,Trigger6M)),NA())</f>
        <v>1.0995797093612642E-2</v>
      </c>
      <c r="M3289" s="183">
        <f>IFERROR(_xll.qlIndexFixing(Index1Y,$H3289,TRUE,_xll.ohTrigger(RecalcTrigger,Trigger1Y)),NA())</f>
        <v>1.1538267478197292E-2</v>
      </c>
      <c r="N3289" s="182">
        <f>IFERROR(_xll.qlIndexFixing(ONIndex1M,I3289,TRUE,_xll.ohTrigger(RecalcTrigger,Trigger1M)),NA())</f>
        <v>1.0821973463519541E-2</v>
      </c>
      <c r="O3289" s="44">
        <f>IFERROR(_xll.qlIndexFixing(ONIndex3M,I3289,TRUE,_xll.ohTrigger(RecalcTrigger,Trigger3M)),NA())</f>
        <v>1.1040972986675612E-2</v>
      </c>
      <c r="P3289" s="44">
        <f>IFERROR(_xll.qlIndexFixing(ONIndex6M,I3289,TRUE,_xll.ohTrigger(RecalcTrigger,Trigger6M)),NA())</f>
        <v>1.0947927815108116E-2</v>
      </c>
      <c r="Q3289" s="183">
        <f>IFERROR(_xll.qlIndexFixing(ONIndex1Y,I3289,TRUE,_xll.ohTrigger(RecalcTrigger,Trigger1Y)),NA())</f>
        <v>1.1380897084585229E-2</v>
      </c>
    </row>
    <row r="3290" spans="2:17" x14ac:dyDescent="0.2">
      <c r="B3290" s="39" t="s">
        <v>42</v>
      </c>
      <c r="D3290" s="42">
        <f>_xll.qlCalendarAdvance(Calendar,$D3289,B3290,"f",FALSE)</f>
        <v>62590</v>
      </c>
      <c r="E3290" s="177">
        <f>_xll.qlInterestRateIndexValueDate(IndexON,D3290)</f>
        <v>62590</v>
      </c>
      <c r="F3290" s="193">
        <f>IFERROR(_xll.qlIndexFixing(IndexON,D3290,TRUE,_xll.ohTrigger(RecalcTrigger,TriggerON)),NA())</f>
        <v>1.070196529795453E-2</v>
      </c>
      <c r="H3290" s="42">
        <f>_xll.qlCalendarAdvance(Calendar,$H3289,B3290,"f",FALSE)</f>
        <v>62590</v>
      </c>
      <c r="I3290" s="177">
        <f>_xll.qlInterestRateIndexValueDate(Index1M,$H3290)</f>
        <v>62592</v>
      </c>
      <c r="J3290" s="182">
        <f>IFERROR(_xll.qlIndexFixing(Index1M,$H3290,TRUE,_xll.ohTrigger(RecalcTrigger,Trigger1M)),NA())</f>
        <v>1.0835050426871717E-2</v>
      </c>
      <c r="K3290" s="44">
        <f>IFERROR(_xll.qlIndexFixing(Index3M,H3290,TRUE,_xll.ohTrigger(RecalcTrigger,Trigger3M)),NA())</f>
        <v>1.108241982851595E-2</v>
      </c>
      <c r="L3290" s="44">
        <f>IFERROR(_xll.qlIndexFixing(Index6M,$H3290,TRUE,_xll.ohTrigger(RecalcTrigger,Trigger6M)),NA())</f>
        <v>1.0997113121394876E-2</v>
      </c>
      <c r="M3290" s="183">
        <f>IFERROR(_xll.qlIndexFixing(Index1Y,$H3290,TRUE,_xll.ohTrigger(RecalcTrigger,Trigger1Y)),NA())</f>
        <v>1.1541693514453725E-2</v>
      </c>
      <c r="N3290" s="182">
        <f>IFERROR(_xll.qlIndexFixing(ONIndex1M,I3290,TRUE,_xll.ohTrigger(RecalcTrigger,Trigger1M)),NA())</f>
        <v>1.0825021739071516E-2</v>
      </c>
      <c r="O3290" s="44">
        <f>IFERROR(_xll.qlIndexFixing(ONIndex3M,I3290,TRUE,_xll.ohTrigger(RecalcTrigger,Trigger3M)),NA())</f>
        <v>1.1044770446062557E-2</v>
      </c>
      <c r="P3290" s="44">
        <f>IFERROR(_xll.qlIndexFixing(ONIndex6M,I3290,TRUE,_xll.ohTrigger(RecalcTrigger,Trigger6M)),NA())</f>
        <v>1.094931919435993E-2</v>
      </c>
      <c r="Q3290" s="183">
        <f>IFERROR(_xll.qlIndexFixing(ONIndex1Y,I3290,TRUE,_xll.ohTrigger(RecalcTrigger,Trigger1Y)),NA())</f>
        <v>1.1384640927580847E-2</v>
      </c>
    </row>
    <row r="3291" spans="2:17" x14ac:dyDescent="0.2">
      <c r="B3291" s="39" t="s">
        <v>42</v>
      </c>
      <c r="D3291" s="42">
        <f>_xll.qlCalendarAdvance(Calendar,$D3290,B3291,"f",FALSE)</f>
        <v>62597</v>
      </c>
      <c r="E3291" s="177">
        <f>_xll.qlInterestRateIndexValueDate(IndexON,D3291)</f>
        <v>62597</v>
      </c>
      <c r="F3291" s="193">
        <f>IFERROR(_xll.qlIndexFixing(IndexON,D3291,TRUE,_xll.ohTrigger(RecalcTrigger,TriggerON)),NA())</f>
        <v>1.0701965297794658E-2</v>
      </c>
      <c r="H3291" s="42">
        <f>_xll.qlCalendarAdvance(Calendar,$H3290,B3291,"f",FALSE)</f>
        <v>62597</v>
      </c>
      <c r="I3291" s="177">
        <f>_xll.qlInterestRateIndexValueDate(Index1M,$H3291)</f>
        <v>62599</v>
      </c>
      <c r="J3291" s="182">
        <f>IFERROR(_xll.qlIndexFixing(Index1M,$H3291,TRUE,_xll.ohTrigger(RecalcTrigger,Trigger1M)),NA())</f>
        <v>1.0838074856381053E-2</v>
      </c>
      <c r="K3291" s="44">
        <f>IFERROR(_xll.qlIndexFixing(Index3M,H3291,TRUE,_xll.ohTrigger(RecalcTrigger,Trigger3M)),NA())</f>
        <v>1.1086138004108582E-2</v>
      </c>
      <c r="L3291" s="44">
        <f>IFERROR(_xll.qlIndexFixing(Index6M,$H3291,TRUE,_xll.ohTrigger(RecalcTrigger,Trigger6M)),NA())</f>
        <v>1.0998422513872761E-2</v>
      </c>
      <c r="M3291" s="183">
        <f>IFERROR(_xll.qlIndexFixing(Index1Y,$H3291,TRUE,_xll.ohTrigger(RecalcTrigger,Trigger1Y)),NA())</f>
        <v>1.1545105226222256E-2</v>
      </c>
      <c r="N3291" s="182">
        <f>IFERROR(_xll.qlIndexFixing(ONIndex1M,I3291,TRUE,_xll.ohTrigger(RecalcTrigger,Trigger1M)),NA())</f>
        <v>1.0828059946597079E-2</v>
      </c>
      <c r="O3291" s="44">
        <f>IFERROR(_xll.qlIndexFixing(ONIndex3M,I3291,TRUE,_xll.ohTrigger(RecalcTrigger,Trigger3M)),NA())</f>
        <v>1.1048555058925658E-2</v>
      </c>
      <c r="P3291" s="44">
        <f>IFERROR(_xll.qlIndexFixing(ONIndex6M,I3291,TRUE,_xll.ohTrigger(RecalcTrigger,Trigger6M)),NA())</f>
        <v>1.0950704126528876E-2</v>
      </c>
      <c r="Q3291" s="183">
        <f>IFERROR(_xll.qlIndexFixing(ONIndex1Y,I3291,TRUE,_xll.ohTrigger(RecalcTrigger,Trigger1Y)),NA())</f>
        <v>1.1388371247074147E-2</v>
      </c>
    </row>
    <row r="3292" spans="2:17" x14ac:dyDescent="0.2">
      <c r="B3292" s="39" t="s">
        <v>42</v>
      </c>
      <c r="D3292" s="42">
        <f>_xll.qlCalendarAdvance(Calendar,$D3291,B3292,"f",FALSE)</f>
        <v>62604</v>
      </c>
      <c r="E3292" s="177">
        <f>_xll.qlInterestRateIndexValueDate(IndexON,D3292)</f>
        <v>62604</v>
      </c>
      <c r="F3292" s="193">
        <f>IFERROR(_xll.qlIndexFixing(IndexON,D3292,TRUE,_xll.ohTrigger(RecalcTrigger,TriggerON)),NA())</f>
        <v>1.070196529795453E-2</v>
      </c>
      <c r="H3292" s="42">
        <f>_xll.qlCalendarAdvance(Calendar,$H3291,B3292,"f",FALSE)</f>
        <v>62604</v>
      </c>
      <c r="I3292" s="177">
        <f>_xll.qlInterestRateIndexValueDate(Index1M,$H3292)</f>
        <v>62606</v>
      </c>
      <c r="J3292" s="182">
        <f>IFERROR(_xll.qlIndexFixing(Index1M,$H3292,TRUE,_xll.ohTrigger(RecalcTrigger,Trigger1M)),NA())</f>
        <v>1.0841089159538131E-2</v>
      </c>
      <c r="K3292" s="44">
        <f>IFERROR(_xll.qlIndexFixing(Index3M,H3292,TRUE,_xll.ohTrigger(RecalcTrigger,Trigger3M)),NA())</f>
        <v>1.1089843134292114E-2</v>
      </c>
      <c r="L3292" s="44">
        <f>IFERROR(_xll.qlIndexFixing(Index6M,$H3292,TRUE,_xll.ohTrigger(RecalcTrigger,Trigger6M)),NA())</f>
        <v>1.0999725258955323E-2</v>
      </c>
      <c r="M3292" s="183">
        <f>IFERROR(_xll.qlIndexFixing(Index1Y,$H3292,TRUE,_xll.ohTrigger(RecalcTrigger,Trigger1Y)),NA())</f>
        <v>1.1548502587864266E-2</v>
      </c>
      <c r="N3292" s="182">
        <f>IFERROR(_xll.qlIndexFixing(ONIndex1M,I3292,TRUE,_xll.ohTrigger(RecalcTrigger,Trigger1M)),NA())</f>
        <v>1.083108806723132E-2</v>
      </c>
      <c r="O3292" s="44">
        <f>IFERROR(_xll.qlIndexFixing(ONIndex3M,I3292,TRUE,_xll.ohTrigger(RecalcTrigger,Trigger3M)),NA())</f>
        <v>1.105232680120416E-2</v>
      </c>
      <c r="P3292" s="44">
        <f>IFERROR(_xll.qlIndexFixing(ONIndex6M,I3292,TRUE,_xll.ohTrigger(RecalcTrigger,Trigger6M)),NA())</f>
        <v>1.0952082599624546E-2</v>
      </c>
      <c r="Q3292" s="183">
        <f>IFERROR(_xll.qlIndexFixing(ONIndex1Y,I3292,TRUE,_xll.ohTrigger(RecalcTrigger,Trigger1Y)),NA())</f>
        <v>1.1392088017885271E-2</v>
      </c>
    </row>
    <row r="3293" spans="2:17" x14ac:dyDescent="0.2">
      <c r="B3293" s="39" t="s">
        <v>42</v>
      </c>
      <c r="D3293" s="42">
        <f>_xll.qlCalendarAdvance(Calendar,$D3292,B3293,"f",FALSE)</f>
        <v>62611</v>
      </c>
      <c r="E3293" s="177">
        <f>_xll.qlInterestRateIndexValueDate(IndexON,D3293)</f>
        <v>62611</v>
      </c>
      <c r="F3293" s="193">
        <f>IFERROR(_xll.qlIndexFixing(IndexON,D3293,TRUE,_xll.ohTrigger(RecalcTrigger,TriggerON)),NA())</f>
        <v>1.070196529795453E-2</v>
      </c>
      <c r="H3293" s="42">
        <f>_xll.qlCalendarAdvance(Calendar,$H3292,B3293,"f",FALSE)</f>
        <v>62611</v>
      </c>
      <c r="I3293" s="177">
        <f>_xll.qlInterestRateIndexValueDate(Index1M,$H3293)</f>
        <v>62613</v>
      </c>
      <c r="J3293" s="182">
        <f>IFERROR(_xll.qlIndexFixing(Index1M,$H3293,TRUE,_xll.ohTrigger(RecalcTrigger,Trigger1M)),NA())</f>
        <v>1.0844093317570469E-2</v>
      </c>
      <c r="K3293" s="44">
        <f>IFERROR(_xll.qlIndexFixing(Index3M,H3293,TRUE,_xll.ohTrigger(RecalcTrigger,Trigger3M)),NA())</f>
        <v>1.1093535195030989E-2</v>
      </c>
      <c r="L3293" s="44">
        <f>IFERROR(_xll.qlIndexFixing(Index6M,$H3293,TRUE,_xll.ohTrigger(RecalcTrigger,Trigger6M)),NA())</f>
        <v>1.1000247184142871E-2</v>
      </c>
      <c r="M3293" s="183">
        <f>IFERROR(_xll.qlIndexFixing(Index1Y,$H3293,TRUE,_xll.ohTrigger(RecalcTrigger,Trigger1Y)),NA())</f>
        <v>1.1551885573741568E-2</v>
      </c>
      <c r="N3293" s="182">
        <f>IFERROR(_xll.qlIndexFixing(ONIndex1M,I3293,TRUE,_xll.ohTrigger(RecalcTrigger,Trigger1M)),NA())</f>
        <v>1.0834106082189265E-2</v>
      </c>
      <c r="O3293" s="44">
        <f>IFERROR(_xll.qlIndexFixing(ONIndex3M,I3293,TRUE,_xll.ohTrigger(RecalcTrigger,Trigger3M)),NA())</f>
        <v>1.1056085648997183E-2</v>
      </c>
      <c r="P3293" s="44">
        <f>IFERROR(_xll.qlIndexFixing(ONIndex6M,I3293,TRUE,_xll.ohTrigger(RecalcTrigger,Trigger6M)),NA())</f>
        <v>1.0953454601736468E-2</v>
      </c>
      <c r="Q3293" s="183">
        <f>IFERROR(_xll.qlIndexFixing(ONIndex1Y,I3293,TRUE,_xll.ohTrigger(RecalcTrigger,Trigger1Y)),NA())</f>
        <v>1.1395791214754425E-2</v>
      </c>
    </row>
    <row r="3294" spans="2:17" x14ac:dyDescent="0.2">
      <c r="B3294" s="39" t="s">
        <v>42</v>
      </c>
      <c r="D3294" s="42">
        <f>_xll.qlCalendarAdvance(Calendar,$D3293,B3294,"f",FALSE)</f>
        <v>62618</v>
      </c>
      <c r="E3294" s="177">
        <f>_xll.qlInterestRateIndexValueDate(IndexON,D3294)</f>
        <v>62618</v>
      </c>
      <c r="F3294" s="193">
        <f>IFERROR(_xll.qlIndexFixing(IndexON,D3294,TRUE,_xll.ohTrigger(RecalcTrigger,TriggerON)),NA())</f>
        <v>1.0701965298034466E-2</v>
      </c>
      <c r="H3294" s="42">
        <f>_xll.qlCalendarAdvance(Calendar,$H3293,B3294,"f",FALSE)</f>
        <v>62618</v>
      </c>
      <c r="I3294" s="177">
        <f>_xll.qlInterestRateIndexValueDate(Index1M,$H3294)</f>
        <v>62620</v>
      </c>
      <c r="J3294" s="182">
        <f>IFERROR(_xll.qlIndexFixing(Index1M,$H3294,TRUE,_xll.ohTrigger(RecalcTrigger,Trigger1M)),NA())</f>
        <v>1.0847087311693093E-2</v>
      </c>
      <c r="K3294" s="44">
        <f>IFERROR(_xll.qlIndexFixing(Index3M,H3294,TRUE,_xll.ohTrigger(RecalcTrigger,Trigger3M)),NA())</f>
        <v>1.1097214162288782E-2</v>
      </c>
      <c r="L3294" s="44">
        <f>IFERROR(_xll.qlIndexFixing(Index6M,$H3294,TRUE,_xll.ohTrigger(RecalcTrigger,Trigger6M)),NA())</f>
        <v>1.1001537922172554E-2</v>
      </c>
      <c r="M3294" s="183">
        <f>IFERROR(_xll.qlIndexFixing(Index1Y,$H3294,TRUE,_xll.ohTrigger(RecalcTrigger,Trigger1Y)),NA())</f>
        <v>1.1555254158216625E-2</v>
      </c>
      <c r="N3294" s="182">
        <f>IFERROR(_xll.qlIndexFixing(ONIndex1M,I3294,TRUE,_xll.ohTrigger(RecalcTrigger,Trigger1M)),NA())</f>
        <v>1.0837113972685941E-2</v>
      </c>
      <c r="O3294" s="44">
        <f>IFERROR(_xll.qlIndexFixing(ONIndex3M,I3294,TRUE,_xll.ohTrigger(RecalcTrigger,Trigger3M)),NA())</f>
        <v>1.1059831578403845E-2</v>
      </c>
      <c r="P3294" s="44">
        <f>IFERROR(_xll.qlIndexFixing(ONIndex6M,I3294,TRUE,_xll.ohTrigger(RecalcTrigger,Trigger6M)),NA())</f>
        <v>1.0954820120794295E-2</v>
      </c>
      <c r="Q3294" s="183">
        <f>IFERROR(_xll.qlIndexFixing(ONIndex1Y,I3294,TRUE,_xll.ohTrigger(RecalcTrigger,Trigger1Y)),NA())</f>
        <v>1.1399480812581686E-2</v>
      </c>
    </row>
    <row r="3295" spans="2:17" x14ac:dyDescent="0.2">
      <c r="B3295" s="39" t="s">
        <v>42</v>
      </c>
      <c r="D3295" s="42">
        <f>_xll.qlCalendarAdvance(Calendar,$D3294,B3295,"f",FALSE)</f>
        <v>62625</v>
      </c>
      <c r="E3295" s="177">
        <f>_xll.qlInterestRateIndexValueDate(IndexON,D3295)</f>
        <v>62625</v>
      </c>
      <c r="F3295" s="193">
        <f>IFERROR(_xll.qlIndexFixing(IndexON,D3295,TRUE,_xll.ohTrigger(RecalcTrigger,TriggerON)),NA())</f>
        <v>1.0701965297874594E-2</v>
      </c>
      <c r="H3295" s="42">
        <f>_xll.qlCalendarAdvance(Calendar,$H3294,B3295,"f",FALSE)</f>
        <v>62625</v>
      </c>
      <c r="I3295" s="177">
        <f>_xll.qlInterestRateIndexValueDate(Index1M,$H3295)</f>
        <v>62627</v>
      </c>
      <c r="J3295" s="182">
        <f>IFERROR(_xll.qlIndexFixing(Index1M,$H3295,TRUE,_xll.ohTrigger(RecalcTrigger,Trigger1M)),NA())</f>
        <v>1.0850071123118532E-2</v>
      </c>
      <c r="K3295" s="44">
        <f>IFERROR(_xll.qlIndexFixing(Index3M,H3295,TRUE,_xll.ohTrigger(RecalcTrigger,Trigger3M)),NA())</f>
        <v>1.1100880012027331E-2</v>
      </c>
      <c r="L3295" s="44">
        <f>IFERROR(_xll.qlIndexFixing(Index6M,$H3295,TRUE,_xll.ohTrigger(RecalcTrigger,Trigger6M)),NA())</f>
        <v>1.1002821979719184E-2</v>
      </c>
      <c r="M3295" s="183">
        <f>IFERROR(_xll.qlIndexFixing(Index1Y,$H3295,TRUE,_xll.ohTrigger(RecalcTrigger,Trigger1Y)),NA())</f>
        <v>1.1558608315651466E-2</v>
      </c>
      <c r="N3295" s="182">
        <f>IFERROR(_xll.qlIndexFixing(ONIndex1M,I3295,TRUE,_xll.ohTrigger(RecalcTrigger,Trigger1M)),NA())</f>
        <v>1.084011172001631E-2</v>
      </c>
      <c r="O3295" s="44">
        <f>IFERROR(_xll.qlIndexFixing(ONIndex3M,I3295,TRUE,_xll.ohTrigger(RecalcTrigger,Trigger3M)),NA())</f>
        <v>1.1063564565523265E-2</v>
      </c>
      <c r="P3295" s="44">
        <f>IFERROR(_xll.qlIndexFixing(ONIndex6M,I3295,TRUE,_xll.ohTrigger(RecalcTrigger,Trigger6M)),NA())</f>
        <v>1.0956179144567813E-2</v>
      </c>
      <c r="Q3295" s="183">
        <f>IFERROR(_xll.qlIndexFixing(ONIndex1Y,I3295,TRUE,_xll.ohTrigger(RecalcTrigger,Trigger1Y)),NA())</f>
        <v>1.1403156786187196E-2</v>
      </c>
    </row>
    <row r="3296" spans="2:17" x14ac:dyDescent="0.2">
      <c r="B3296" s="39" t="s">
        <v>42</v>
      </c>
      <c r="D3296" s="42">
        <f>_xll.qlCalendarAdvance(Calendar,$D3295,B3296,"f",FALSE)</f>
        <v>62632</v>
      </c>
      <c r="E3296" s="177">
        <f>_xll.qlInterestRateIndexValueDate(IndexON,D3296)</f>
        <v>62632</v>
      </c>
      <c r="F3296" s="193">
        <f>IFERROR(_xll.qlIndexFixing(IndexON,D3296,TRUE,_xll.ohTrigger(RecalcTrigger,TriggerON)),NA())</f>
        <v>1.0701965298034466E-2</v>
      </c>
      <c r="H3296" s="42">
        <f>_xll.qlCalendarAdvance(Calendar,$H3295,B3296,"f",FALSE)</f>
        <v>62632</v>
      </c>
      <c r="I3296" s="177">
        <f>_xll.qlInterestRateIndexValueDate(Index1M,$H3296)</f>
        <v>62634</v>
      </c>
      <c r="J3296" s="182">
        <f>IFERROR(_xll.qlIndexFixing(Index1M,$H3296,TRUE,_xll.ohTrigger(RecalcTrigger,Trigger1M)),NA())</f>
        <v>1.0853044733066808E-2</v>
      </c>
      <c r="K3296" s="44">
        <f>IFERROR(_xll.qlIndexFixing(Index3M,H3296,TRUE,_xll.ohTrigger(RecalcTrigger,Trigger3M)),NA())</f>
        <v>1.1104532720212815E-2</v>
      </c>
      <c r="L3296" s="44">
        <f>IFERROR(_xll.qlIndexFixing(Index6M,$H3296,TRUE,_xll.ohTrigger(RecalcTrigger,Trigger6M)),NA())</f>
        <v>1.1004869523497411E-2</v>
      </c>
      <c r="M3296" s="183">
        <f>IFERROR(_xll.qlIndexFixing(Index1Y,$H3296,TRUE,_xll.ohTrigger(RecalcTrigger,Trigger1Y)),NA())</f>
        <v>1.156194802040921E-2</v>
      </c>
      <c r="N3296" s="182">
        <f>IFERROR(_xll.qlIndexFixing(ONIndex1M,I3296,TRUE,_xll.ohTrigger(RecalcTrigger,Trigger1M)),NA())</f>
        <v>1.084309930555527E-2</v>
      </c>
      <c r="O3296" s="44">
        <f>IFERROR(_xll.qlIndexFixing(ONIndex3M,I3296,TRUE,_xll.ohTrigger(RecalcTrigger,Trigger3M)),NA())</f>
        <v>1.1067284586134818E-2</v>
      </c>
      <c r="P3296" s="44">
        <f>IFERROR(_xll.qlIndexFixing(ONIndex6M,I3296,TRUE,_xll.ohTrigger(RecalcTrigger,Trigger6M)),NA())</f>
        <v>1.0957531661466291E-2</v>
      </c>
      <c r="Q3296" s="183">
        <f>IFERROR(_xll.qlIndexFixing(ONIndex1Y,I3296,TRUE,_xll.ohTrigger(RecalcTrigger,Trigger1Y)),NA())</f>
        <v>1.1406819110311162E-2</v>
      </c>
    </row>
    <row r="3297" spans="2:17" x14ac:dyDescent="0.2">
      <c r="B3297" s="39" t="s">
        <v>42</v>
      </c>
      <c r="D3297" s="42">
        <f>_xll.qlCalendarAdvance(Calendar,$D3296,B3297,"f",FALSE)</f>
        <v>62639</v>
      </c>
      <c r="E3297" s="177">
        <f>_xll.qlInterestRateIndexValueDate(IndexON,D3297)</f>
        <v>62639</v>
      </c>
      <c r="F3297" s="193">
        <f>IFERROR(_xll.qlIndexFixing(IndexON,D3297,TRUE,_xll.ohTrigger(RecalcTrigger,TriggerON)),NA())</f>
        <v>1.0701965298034466E-2</v>
      </c>
      <c r="H3297" s="42">
        <f>_xll.qlCalendarAdvance(Calendar,$H3296,B3297,"f",FALSE)</f>
        <v>62639</v>
      </c>
      <c r="I3297" s="177">
        <f>_xll.qlInterestRateIndexValueDate(Index1M,$H3297)</f>
        <v>62641</v>
      </c>
      <c r="J3297" s="182">
        <f>IFERROR(_xll.qlIndexFixing(Index1M,$H3297,TRUE,_xll.ohTrigger(RecalcTrigger,Trigger1M)),NA())</f>
        <v>1.0856008122757943E-2</v>
      </c>
      <c r="K3297" s="44">
        <f>IFERROR(_xll.qlIndexFixing(Index3M,H3297,TRUE,_xll.ohTrigger(RecalcTrigger,Trigger3M)),NA())</f>
        <v>1.1108172262807074E-2</v>
      </c>
      <c r="L3297" s="44">
        <f>IFERROR(_xll.qlIndexFixing(Index6M,$H3297,TRUE,_xll.ohTrigger(RecalcTrigger,Trigger6M)),NA())</f>
        <v>1.1006138850227587E-2</v>
      </c>
      <c r="M3297" s="183">
        <f>IFERROR(_xll.qlIndexFixing(Index1Y,$H3297,TRUE,_xll.ohTrigger(RecalcTrigger,Trigger1Y)),NA())</f>
        <v>1.1565273246852753E-2</v>
      </c>
      <c r="N3297" s="182">
        <f>IFERROR(_xll.qlIndexFixing(ONIndex1M,I3297,TRUE,_xll.ohTrigger(RecalcTrigger,Trigger1M)),NA())</f>
        <v>1.0846076710437913E-2</v>
      </c>
      <c r="O3297" s="44">
        <f>IFERROR(_xll.qlIndexFixing(ONIndex3M,I3297,TRUE,_xll.ohTrigger(RecalcTrigger,Trigger3M)),NA())</f>
        <v>1.1070991616817238E-2</v>
      </c>
      <c r="P3297" s="44">
        <f>IFERROR(_xll.qlIndexFixing(ONIndex6M,I3297,TRUE,_xll.ohTrigger(RecalcTrigger,Trigger6M)),NA())</f>
        <v>1.0958877659099642E-2</v>
      </c>
      <c r="Q3297" s="183">
        <f>IFERROR(_xll.qlIndexFixing(ONIndex1Y,I3297,TRUE,_xll.ohTrigger(RecalcTrigger,Trigger1Y)),NA())</f>
        <v>1.1410467759693788E-2</v>
      </c>
    </row>
    <row r="3298" spans="2:17" x14ac:dyDescent="0.2">
      <c r="B3298" s="39" t="s">
        <v>42</v>
      </c>
      <c r="D3298" s="42">
        <f>_xll.qlCalendarAdvance(Calendar,$D3297,B3298,"f",FALSE)</f>
        <v>62646</v>
      </c>
      <c r="E3298" s="177">
        <f>_xll.qlInterestRateIndexValueDate(IndexON,D3298)</f>
        <v>62646</v>
      </c>
      <c r="F3298" s="193">
        <f>IFERROR(_xll.qlIndexFixing(IndexON,D3298,TRUE,_xll.ohTrigger(RecalcTrigger,TriggerON)),NA())</f>
        <v>1.070196529795453E-2</v>
      </c>
      <c r="H3298" s="42">
        <f>_xll.qlCalendarAdvance(Calendar,$H3297,B3298,"f",FALSE)</f>
        <v>62646</v>
      </c>
      <c r="I3298" s="177">
        <f>_xll.qlInterestRateIndexValueDate(Index1M,$H3298)</f>
        <v>62648</v>
      </c>
      <c r="J3298" s="182">
        <f>IFERROR(_xll.qlIndexFixing(Index1M,$H3298,TRUE,_xll.ohTrigger(RecalcTrigger,Trigger1M)),NA())</f>
        <v>1.085896127341196E-2</v>
      </c>
      <c r="K3298" s="44">
        <f>IFERROR(_xll.qlIndexFixing(Index3M,H3298,TRUE,_xll.ohTrigger(RecalcTrigger,Trigger3M)),NA())</f>
        <v>1.1111798615773683E-2</v>
      </c>
      <c r="L3298" s="44">
        <f>IFERROR(_xll.qlIndexFixing(Index6M,$H3298,TRUE,_xll.ohTrigger(RecalcTrigger,Trigger6M)),NA())</f>
        <v>1.1007401457011443E-2</v>
      </c>
      <c r="M3298" s="183">
        <f>IFERROR(_xll.qlIndexFixing(Index1Y,$H3298,TRUE,_xll.ohTrigger(RecalcTrigger,Trigger1Y)),NA())</f>
        <v>1.1568583969345647E-2</v>
      </c>
      <c r="N3298" s="182">
        <f>IFERROR(_xll.qlIndexFixing(ONIndex1M,I3298,TRUE,_xll.ohTrigger(RecalcTrigger,Trigger1M)),NA())</f>
        <v>1.0849043915799328E-2</v>
      </c>
      <c r="O3298" s="44">
        <f>IFERROR(_xll.qlIndexFixing(ONIndex3M,I3298,TRUE,_xll.ohTrigger(RecalcTrigger,Trigger3M)),NA())</f>
        <v>1.1074685633509773E-2</v>
      </c>
      <c r="P3298" s="44">
        <f>IFERROR(_xll.qlIndexFixing(ONIndex6M,I3298,TRUE,_xll.ohTrigger(RecalcTrigger,Trigger6M)),NA())</f>
        <v>1.0960217125717264E-2</v>
      </c>
      <c r="Q3298" s="183">
        <f>IFERROR(_xll.qlIndexFixing(ONIndex1Y,I3298,TRUE,_xll.ohTrigger(RecalcTrigger,Trigger1Y)),NA())</f>
        <v>1.1414102709235152E-2</v>
      </c>
    </row>
    <row r="3299" spans="2:17" x14ac:dyDescent="0.2">
      <c r="B3299" s="39" t="s">
        <v>42</v>
      </c>
      <c r="D3299" s="42">
        <f>_xll.qlCalendarAdvance(Calendar,$D3298,B3299,"f",FALSE)</f>
        <v>62653</v>
      </c>
      <c r="E3299" s="177">
        <f>_xll.qlInterestRateIndexValueDate(IndexON,D3299)</f>
        <v>62653</v>
      </c>
      <c r="F3299" s="193">
        <f>IFERROR(_xll.qlIndexFixing(IndexON,D3299,TRUE,_xll.ohTrigger(RecalcTrigger,TriggerON)),NA())</f>
        <v>1.070196529795453E-2</v>
      </c>
      <c r="H3299" s="42">
        <f>_xll.qlCalendarAdvance(Calendar,$H3298,B3299,"f",FALSE)</f>
        <v>62653</v>
      </c>
      <c r="I3299" s="177">
        <f>_xll.qlInterestRateIndexValueDate(Index1M,$H3299)</f>
        <v>62655</v>
      </c>
      <c r="J3299" s="182">
        <f>IFERROR(_xll.qlIndexFixing(Index1M,$H3299,TRUE,_xll.ohTrigger(RecalcTrigger,Trigger1M)),NA())</f>
        <v>1.0861904166241387E-2</v>
      </c>
      <c r="K3299" s="44">
        <f>IFERROR(_xll.qlIndexFixing(Index3M,H3299,TRUE,_xll.ohTrigger(RecalcTrigger,Trigger3M)),NA())</f>
        <v>1.1115411755075346E-2</v>
      </c>
      <c r="L3299" s="44">
        <f>IFERROR(_xll.qlIndexFixing(Index6M,$H3299,TRUE,_xll.ohTrigger(RecalcTrigger,Trigger6M)),NA())</f>
        <v>1.1008657331758865E-2</v>
      </c>
      <c r="M3299" s="183">
        <f>IFERROR(_xll.qlIndexFixing(Index1Y,$H3299,TRUE,_xll.ohTrigger(RecalcTrigger,Trigger1Y)),NA())</f>
        <v>1.1571880162251009E-2</v>
      </c>
      <c r="N3299" s="182">
        <f>IFERROR(_xll.qlIndexFixing(ONIndex1M,I3299,TRUE,_xll.ohTrigger(RecalcTrigger,Trigger1M)),NA())</f>
        <v>1.085200090309435E-2</v>
      </c>
      <c r="O3299" s="44">
        <f>IFERROR(_xll.qlIndexFixing(ONIndex3M,I3299,TRUE,_xll.ohTrigger(RecalcTrigger,Trigger3M)),NA())</f>
        <v>1.1078366611831925E-2</v>
      </c>
      <c r="P3299" s="44">
        <f>IFERROR(_xll.qlIndexFixing(ONIndex6M,I3299,TRUE,_xll.ohTrigger(RecalcTrigger,Trigger6M)),NA())</f>
        <v>1.0961550049088942E-2</v>
      </c>
      <c r="Q3299" s="183">
        <f>IFERROR(_xll.qlIndexFixing(ONIndex1Y,I3299,TRUE,_xll.ohTrigger(RecalcTrigger,Trigger1Y)),NA())</f>
        <v>1.1417723933755397E-2</v>
      </c>
    </row>
    <row r="3300" spans="2:17" x14ac:dyDescent="0.2">
      <c r="B3300" s="39" t="s">
        <v>42</v>
      </c>
      <c r="D3300" s="42">
        <f>_xll.qlCalendarAdvance(Calendar,$D3299,B3300,"f",FALSE)</f>
        <v>62660</v>
      </c>
      <c r="E3300" s="177">
        <f>_xll.qlInterestRateIndexValueDate(IndexON,D3300)</f>
        <v>62660</v>
      </c>
      <c r="F3300" s="193">
        <f>IFERROR(_xll.qlIndexFixing(IndexON,D3300,TRUE,_xll.ohTrigger(RecalcTrigger,TriggerON)),NA())</f>
        <v>1.070196529795453E-2</v>
      </c>
      <c r="H3300" s="42">
        <f>_xll.qlCalendarAdvance(Calendar,$H3299,B3300,"f",FALSE)</f>
        <v>62660</v>
      </c>
      <c r="I3300" s="177">
        <f>_xll.qlInterestRateIndexValueDate(Index1M,$H3300)</f>
        <v>62662</v>
      </c>
      <c r="J3300" s="182">
        <f>IFERROR(_xll.qlIndexFixing(Index1M,$H3300,TRUE,_xll.ohTrigger(RecalcTrigger,Trigger1M)),NA())</f>
        <v>1.0864836782468745E-2</v>
      </c>
      <c r="K3300" s="44">
        <f>IFERROR(_xll.qlIndexFixing(Index3M,H3300,TRUE,_xll.ohTrigger(RecalcTrigger,Trigger3M)),NA())</f>
        <v>1.1119011656679115E-2</v>
      </c>
      <c r="L3300" s="44">
        <f>IFERROR(_xll.qlIndexFixing(Index6M,$H3300,TRUE,_xll.ohTrigger(RecalcTrigger,Trigger6M)),NA())</f>
        <v>1.1009906462378021E-2</v>
      </c>
      <c r="M3300" s="183">
        <f>IFERROR(_xll.qlIndexFixing(Index1Y,$H3300,TRUE,_xll.ohTrigger(RecalcTrigger,Trigger1Y)),NA())</f>
        <v>1.1575161799933256E-2</v>
      </c>
      <c r="N3300" s="182">
        <f>IFERROR(_xll.qlIndexFixing(ONIndex1M,I3300,TRUE,_xll.ohTrigger(RecalcTrigger,Trigger1M)),NA())</f>
        <v>1.0854947653538005E-2</v>
      </c>
      <c r="O3300" s="44">
        <f>IFERROR(_xll.qlIndexFixing(ONIndex3M,I3300,TRUE,_xll.ohTrigger(RecalcTrigger,Trigger3M)),NA())</f>
        <v>1.1082034528282492E-2</v>
      </c>
      <c r="P3300" s="44">
        <f>IFERROR(_xll.qlIndexFixing(ONIndex6M,I3300,TRUE,_xll.ohTrigger(RecalcTrigger,Trigger6M)),NA())</f>
        <v>1.0962876417384138E-2</v>
      </c>
      <c r="Q3300" s="183">
        <f>IFERROR(_xll.qlIndexFixing(ONIndex1Y,I3300,TRUE,_xll.ohTrigger(RecalcTrigger,Trigger1Y)),NA())</f>
        <v>1.1421331408074664E-2</v>
      </c>
    </row>
    <row r="3301" spans="2:17" x14ac:dyDescent="0.2">
      <c r="B3301" s="39" t="s">
        <v>42</v>
      </c>
      <c r="D3301" s="42">
        <f>_xll.qlCalendarAdvance(Calendar,$D3300,B3301,"f",FALSE)</f>
        <v>62667</v>
      </c>
      <c r="E3301" s="177">
        <f>_xll.qlInterestRateIndexValueDate(IndexON,D3301)</f>
        <v>62667</v>
      </c>
      <c r="F3301" s="193">
        <f>IFERROR(_xll.qlIndexFixing(IndexON,D3301,TRUE,_xll.ohTrigger(RecalcTrigger,TriggerON)),NA())</f>
        <v>1.0701965297874594E-2</v>
      </c>
      <c r="H3301" s="42">
        <f>_xll.qlCalendarAdvance(Calendar,$H3300,B3301,"f",FALSE)</f>
        <v>62667</v>
      </c>
      <c r="I3301" s="177">
        <f>_xll.qlInterestRateIndexValueDate(Index1M,$H3301)</f>
        <v>62669</v>
      </c>
      <c r="J3301" s="182">
        <f>IFERROR(_xll.qlIndexFixing(Index1M,$H3301,TRUE,_xll.ohTrigger(RecalcTrigger,Trigger1M)),NA())</f>
        <v>1.0867759103311558E-2</v>
      </c>
      <c r="K3301" s="44">
        <f>IFERROR(_xll.qlIndexFixing(Index3M,H3301,TRUE,_xll.ohTrigger(RecalcTrigger,Trigger3M)),NA())</f>
        <v>1.1122598296546826E-2</v>
      </c>
      <c r="L3301" s="44">
        <f>IFERROR(_xll.qlIndexFixing(Index6M,$H3301,TRUE,_xll.ohTrigger(RecalcTrigger,Trigger6M)),NA())</f>
        <v>1.101038535781175E-2</v>
      </c>
      <c r="M3301" s="183">
        <f>IFERROR(_xll.qlIndexFixing(Index1Y,$H3301,TRUE,_xll.ohTrigger(RecalcTrigger,Trigger1Y)),NA())</f>
        <v>1.1577201014018908E-2</v>
      </c>
      <c r="N3301" s="182">
        <f>IFERROR(_xll.qlIndexFixing(ONIndex1M,I3301,TRUE,_xll.ohTrigger(RecalcTrigger,Trigger1M)),NA())</f>
        <v>1.0857884148185448E-2</v>
      </c>
      <c r="O3301" s="44">
        <f>IFERROR(_xll.qlIndexFixing(ONIndex3M,I3301,TRUE,_xll.ohTrigger(RecalcTrigger,Trigger3M)),NA())</f>
        <v>1.1085689358720785E-2</v>
      </c>
      <c r="P3301" s="44">
        <f>IFERROR(_xll.qlIndexFixing(ONIndex6M,I3301,TRUE,_xll.ohTrigger(RecalcTrigger,Trigger6M)),NA())</f>
        <v>1.0964196218532507E-2</v>
      </c>
      <c r="Q3301" s="183">
        <f>IFERROR(_xll.qlIndexFixing(ONIndex1Y,I3301,TRUE,_xll.ohTrigger(RecalcTrigger,Trigger1Y)),NA())</f>
        <v>1.1424925106773287E-2</v>
      </c>
    </row>
    <row r="3302" spans="2:17" x14ac:dyDescent="0.2">
      <c r="B3302" s="39" t="s">
        <v>42</v>
      </c>
      <c r="D3302" s="42">
        <f>_xll.qlCalendarAdvance(Calendar,$D3301,B3302,"f",FALSE)</f>
        <v>62674</v>
      </c>
      <c r="E3302" s="177">
        <f>_xll.qlInterestRateIndexValueDate(IndexON,D3302)</f>
        <v>62674</v>
      </c>
      <c r="F3302" s="193">
        <f>IFERROR(_xll.qlIndexFixing(IndexON,D3302,TRUE,_xll.ohTrigger(RecalcTrigger,TriggerON)),NA())</f>
        <v>1.070196529795453E-2</v>
      </c>
      <c r="H3302" s="42">
        <f>_xll.qlCalendarAdvance(Calendar,$H3301,B3302,"f",FALSE)</f>
        <v>62674</v>
      </c>
      <c r="I3302" s="177">
        <f>_xll.qlInterestRateIndexValueDate(Index1M,$H3302)</f>
        <v>62676</v>
      </c>
      <c r="J3302" s="182">
        <f>IFERROR(_xll.qlIndexFixing(Index1M,$H3302,TRUE,_xll.ohTrigger(RecalcTrigger,Trigger1M)),NA())</f>
        <v>1.0870671109984853E-2</v>
      </c>
      <c r="K3302" s="44">
        <f>IFERROR(_xll.qlIndexFixing(Index3M,H3302,TRUE,_xll.ohTrigger(RecalcTrigger,Trigger3M)),NA())</f>
        <v>1.1126171650640318E-2</v>
      </c>
      <c r="L3302" s="44">
        <f>IFERROR(_xll.qlIndexFixing(Index6M,$H3302,TRUE,_xll.ohTrigger(RecalcTrigger,Trigger6M)),NA())</f>
        <v>1.101238444286678E-2</v>
      </c>
      <c r="M3302" s="183">
        <f>IFERROR(_xll.qlIndexFixing(Index1Y,$H3302,TRUE,_xll.ohTrigger(RecalcTrigger,Trigger1Y)),NA())</f>
        <v>1.1581681307085001E-2</v>
      </c>
      <c r="N3302" s="182">
        <f>IFERROR(_xll.qlIndexFixing(ONIndex1M,I3302,TRUE,_xll.ohTrigger(RecalcTrigger,Trigger1M)),NA())</f>
        <v>1.0860810368411578E-2</v>
      </c>
      <c r="O3302" s="44">
        <f>IFERROR(_xll.qlIndexFixing(ONIndex3M,I3302,TRUE,_xll.ohTrigger(RecalcTrigger,Trigger3M)),NA())</f>
        <v>1.1089331079485731E-2</v>
      </c>
      <c r="P3302" s="44">
        <f>IFERROR(_xll.qlIndexFixing(ONIndex6M,I3302,TRUE,_xll.ohTrigger(RecalcTrigger,Trigger6M)),NA())</f>
        <v>1.0965509440623578E-2</v>
      </c>
      <c r="Q3302" s="183">
        <f>IFERROR(_xll.qlIndexFixing(ONIndex1Y,I3302,TRUE,_xll.ohTrigger(RecalcTrigger,Trigger1Y)),NA())</f>
        <v>1.1428505005151024E-2</v>
      </c>
    </row>
    <row r="3303" spans="2:17" x14ac:dyDescent="0.2">
      <c r="B3303" s="39" t="s">
        <v>42</v>
      </c>
      <c r="D3303" s="42">
        <f>_xll.qlCalendarAdvance(Calendar,$D3302,B3303,"f",FALSE)</f>
        <v>62681</v>
      </c>
      <c r="E3303" s="177">
        <f>_xll.qlInterestRateIndexValueDate(IndexON,D3303)</f>
        <v>62681</v>
      </c>
      <c r="F3303" s="193">
        <f>IFERROR(_xll.qlIndexFixing(IndexON,D3303,TRUE,_xll.ohTrigger(RecalcTrigger,TriggerON)),NA())</f>
        <v>1.0701965297874594E-2</v>
      </c>
      <c r="H3303" s="42">
        <f>_xll.qlCalendarAdvance(Calendar,$H3302,B3303,"f",FALSE)</f>
        <v>62681</v>
      </c>
      <c r="I3303" s="177">
        <f>_xll.qlInterestRateIndexValueDate(Index1M,$H3303)</f>
        <v>62683</v>
      </c>
      <c r="J3303" s="182">
        <f>IFERROR(_xll.qlIndexFixing(Index1M,$H3303,TRUE,_xll.ohTrigger(RecalcTrigger,Trigger1M)),NA())</f>
        <v>1.087357278371115E-2</v>
      </c>
      <c r="K3303" s="44">
        <f>IFERROR(_xll.qlIndexFixing(Index3M,H3303,TRUE,_xll.ohTrigger(RecalcTrigger,Trigger3M)),NA())</f>
        <v>1.112973169492751E-2</v>
      </c>
      <c r="L3303" s="44">
        <f>IFERROR(_xll.qlIndexFixing(Index6M,$H3303,TRUE,_xll.ohTrigger(RecalcTrigger,Trigger6M)),NA())</f>
        <v>1.1013613268552717E-2</v>
      </c>
      <c r="M3303" s="183">
        <f>IFERROR(_xll.qlIndexFixing(Index1Y,$H3303,TRUE,_xll.ohTrigger(RecalcTrigger,Trigger1Y)),NA())</f>
        <v>1.1584919125283772E-2</v>
      </c>
      <c r="N3303" s="182">
        <f>IFERROR(_xll.qlIndexFixing(ONIndex1M,I3303,TRUE,_xll.ohTrigger(RecalcTrigger,Trigger1M)),NA())</f>
        <v>1.0863726295351483E-2</v>
      </c>
      <c r="O3303" s="44">
        <f>IFERROR(_xll.qlIndexFixing(ONIndex3M,I3303,TRUE,_xll.ohTrigger(RecalcTrigger,Trigger3M)),NA())</f>
        <v>1.1092959666276769E-2</v>
      </c>
      <c r="P3303" s="44">
        <f>IFERROR(_xll.qlIndexFixing(ONIndex6M,I3303,TRUE,_xll.ohTrigger(RecalcTrigger,Trigger6M)),NA())</f>
        <v>1.0966816071427132E-2</v>
      </c>
      <c r="Q3303" s="183">
        <f>IFERROR(_xll.qlIndexFixing(ONIndex1Y,I3303,TRUE,_xll.ohTrigger(RecalcTrigger,Trigger1Y)),NA())</f>
        <v>1.1432071077388528E-2</v>
      </c>
    </row>
    <row r="3304" spans="2:17" x14ac:dyDescent="0.2">
      <c r="B3304" s="39" t="s">
        <v>42</v>
      </c>
      <c r="D3304" s="42">
        <f>_xll.qlCalendarAdvance(Calendar,$D3303,B3304,"f",FALSE)</f>
        <v>62688</v>
      </c>
      <c r="E3304" s="177">
        <f>_xll.qlInterestRateIndexValueDate(IndexON,D3304)</f>
        <v>62688</v>
      </c>
      <c r="F3304" s="193">
        <f>IFERROR(_xll.qlIndexFixing(IndexON,D3304,TRUE,_xll.ohTrigger(RecalcTrigger,TriggerON)),NA())</f>
        <v>1.070196529795453E-2</v>
      </c>
      <c r="H3304" s="42">
        <f>_xll.qlCalendarAdvance(Calendar,$H3303,B3304,"f",FALSE)</f>
        <v>62688</v>
      </c>
      <c r="I3304" s="177">
        <f>_xll.qlInterestRateIndexValueDate(Index1M,$H3304)</f>
        <v>62690</v>
      </c>
      <c r="J3304" s="182">
        <f>IFERROR(_xll.qlIndexFixing(Index1M,$H3304,TRUE,_xll.ohTrigger(RecalcTrigger,Trigger1M)),NA())</f>
        <v>1.0876464105702977E-2</v>
      </c>
      <c r="K3304" s="44">
        <f>IFERROR(_xll.qlIndexFixing(Index3M,H3304,TRUE,_xll.ohTrigger(RecalcTrigger,Trigger3M)),NA())</f>
        <v>1.1133278405368501E-2</v>
      </c>
      <c r="L3304" s="44">
        <f>IFERROR(_xll.qlIndexFixing(Index6M,$H3304,TRUE,_xll.ohTrigger(RecalcTrigger,Trigger6M)),NA())</f>
        <v>1.1014835301745206E-2</v>
      </c>
      <c r="M3304" s="183">
        <f>IFERROR(_xll.qlIndexFixing(Index1Y,$H3304,TRUE,_xll.ohTrigger(RecalcTrigger,Trigger1Y)),NA())</f>
        <v>1.1588142285718193E-2</v>
      </c>
      <c r="N3304" s="182">
        <f>IFERROR(_xll.qlIndexFixing(ONIndex1M,I3304,TRUE,_xll.ohTrigger(RecalcTrigger,Trigger1M)),NA())</f>
        <v>1.0866631910380065E-2</v>
      </c>
      <c r="O3304" s="44">
        <f>IFERROR(_xll.qlIndexFixing(ONIndex3M,I3304,TRUE,_xll.ohTrigger(RecalcTrigger,Trigger3M)),NA())</f>
        <v>1.109657509535289E-2</v>
      </c>
      <c r="P3304" s="44">
        <f>IFERROR(_xll.qlIndexFixing(ONIndex6M,I3304,TRUE,_xll.ohTrigger(RecalcTrigger,Trigger6M)),NA())</f>
        <v>1.0968116099032699E-2</v>
      </c>
      <c r="Q3304" s="183">
        <f>IFERROR(_xll.qlIndexFixing(ONIndex1Y,I3304,TRUE,_xll.ohTrigger(RecalcTrigger,Trigger1Y)),NA())</f>
        <v>1.1435623298705622E-2</v>
      </c>
    </row>
    <row r="3305" spans="2:17" x14ac:dyDescent="0.2">
      <c r="B3305" s="39" t="s">
        <v>42</v>
      </c>
      <c r="D3305" s="42">
        <f>_xll.qlCalendarAdvance(Calendar,$D3304,B3305,"f",FALSE)</f>
        <v>62695</v>
      </c>
      <c r="E3305" s="177">
        <f>_xll.qlInterestRateIndexValueDate(IndexON,D3305)</f>
        <v>62695</v>
      </c>
      <c r="F3305" s="193">
        <f>IFERROR(_xll.qlIndexFixing(IndexON,D3305,TRUE,_xll.ohTrigger(RecalcTrigger,TriggerON)),NA())</f>
        <v>1.070196529795453E-2</v>
      </c>
      <c r="H3305" s="42">
        <f>_xll.qlCalendarAdvance(Calendar,$H3304,B3305,"f",FALSE)</f>
        <v>62695</v>
      </c>
      <c r="I3305" s="177">
        <f>_xll.qlInterestRateIndexValueDate(Index1M,$H3305)</f>
        <v>62697</v>
      </c>
      <c r="J3305" s="182">
        <f>IFERROR(_xll.qlIndexFixing(Index1M,$H3305,TRUE,_xll.ohTrigger(RecalcTrigger,Trigger1M)),NA())</f>
        <v>1.0879345057185352E-2</v>
      </c>
      <c r="K3305" s="44">
        <f>IFERROR(_xll.qlIndexFixing(Index3M,H3305,TRUE,_xll.ohTrigger(RecalcTrigger,Trigger3M)),NA())</f>
        <v>1.113681175793034E-2</v>
      </c>
      <c r="L3305" s="44">
        <f>IFERROR(_xll.qlIndexFixing(Index6M,$H3305,TRUE,_xll.ohTrigger(RecalcTrigger,Trigger6M)),NA())</f>
        <v>1.1016050530352841E-2</v>
      </c>
      <c r="M3305" s="183">
        <f>IFERROR(_xll.qlIndexFixing(Index1Y,$H3305,TRUE,_xll.ohTrigger(RecalcTrigger,Trigger1Y)),NA())</f>
        <v>1.1591350762753552E-2</v>
      </c>
      <c r="N3305" s="182">
        <f>IFERROR(_xll.qlIndexFixing(ONIndex1M,I3305,TRUE,_xll.ohTrigger(RecalcTrigger,Trigger1M)),NA())</f>
        <v>1.0869527194792283E-2</v>
      </c>
      <c r="O3305" s="44">
        <f>IFERROR(_xll.qlIndexFixing(ONIndex3M,I3305,TRUE,_xll.ohTrigger(RecalcTrigger,Trigger3M)),NA())</f>
        <v>1.1100177342813211E-2</v>
      </c>
      <c r="P3305" s="44">
        <f>IFERROR(_xll.qlIndexFixing(ONIndex6M,I3305,TRUE,_xll.ohTrigger(RecalcTrigger,Trigger6M)),NA())</f>
        <v>1.0969409511449868E-2</v>
      </c>
      <c r="Q3305" s="183">
        <f>IFERROR(_xll.qlIndexFixing(ONIndex1Y,I3305,TRUE,_xll.ohTrigger(RecalcTrigger,Trigger1Y)),NA())</f>
        <v>1.143916164384251E-2</v>
      </c>
    </row>
    <row r="3306" spans="2:17" x14ac:dyDescent="0.2">
      <c r="B3306" s="39" t="s">
        <v>42</v>
      </c>
      <c r="D3306" s="42">
        <f>_xll.qlCalendarAdvance(Calendar,$D3305,B3306,"f",FALSE)</f>
        <v>62702</v>
      </c>
      <c r="E3306" s="177">
        <f>_xll.qlInterestRateIndexValueDate(IndexON,D3306)</f>
        <v>62702</v>
      </c>
      <c r="F3306" s="193">
        <f>IFERROR(_xll.qlIndexFixing(IndexON,D3306,TRUE,_xll.ohTrigger(RecalcTrigger,TriggerON)),NA())</f>
        <v>1.0701965298034466E-2</v>
      </c>
      <c r="H3306" s="42">
        <f>_xll.qlCalendarAdvance(Calendar,$H3305,B3306,"f",FALSE)</f>
        <v>62702</v>
      </c>
      <c r="I3306" s="177">
        <f>_xll.qlInterestRateIndexValueDate(Index1M,$H3306)</f>
        <v>62704</v>
      </c>
      <c r="J3306" s="182">
        <f>IFERROR(_xll.qlIndexFixing(Index1M,$H3306,TRUE,_xll.ohTrigger(RecalcTrigger,Trigger1M)),NA())</f>
        <v>1.0882215619368307E-2</v>
      </c>
      <c r="K3306" s="44">
        <f>IFERROR(_xll.qlIndexFixing(Index3M,H3306,TRUE,_xll.ohTrigger(RecalcTrigger,Trigger3M)),NA())</f>
        <v>1.1139910634741934E-2</v>
      </c>
      <c r="L3306" s="44">
        <f>IFERROR(_xll.qlIndexFixing(Index6M,$H3306,TRUE,_xll.ohTrigger(RecalcTrigger,Trigger6M)),NA())</f>
        <v>1.1016249933172722E-2</v>
      </c>
      <c r="M3306" s="183">
        <f>IFERROR(_xll.qlIndexFixing(Index1Y,$H3306,TRUE,_xll.ohTrigger(RecalcTrigger,Trigger1Y)),NA())</f>
        <v>1.1594544530755571E-2</v>
      </c>
      <c r="N3306" s="182">
        <f>IFERROR(_xll.qlIndexFixing(ONIndex1M,I3306,TRUE,_xll.ohTrigger(RecalcTrigger,Trigger1M)),NA())</f>
        <v>1.087241212972323E-2</v>
      </c>
      <c r="O3306" s="44">
        <f>IFERROR(_xll.qlIndexFixing(ONIndex3M,I3306,TRUE,_xll.ohTrigger(RecalcTrigger,Trigger3M)),NA())</f>
        <v>1.1103766384916725E-2</v>
      </c>
      <c r="P3306" s="44">
        <f>IFERROR(_xll.qlIndexFixing(ONIndex6M,I3306,TRUE,_xll.ohTrigger(RecalcTrigger,Trigger6M)),NA())</f>
        <v>1.0970696296688232E-2</v>
      </c>
      <c r="Q3306" s="183">
        <f>IFERROR(_xll.qlIndexFixing(ONIndex1Y,I3306,TRUE,_xll.ohTrigger(RecalcTrigger,Trigger1Y)),NA())</f>
        <v>1.1442686087459464E-2</v>
      </c>
    </row>
    <row r="3307" spans="2:17" x14ac:dyDescent="0.2">
      <c r="B3307" s="39" t="s">
        <v>42</v>
      </c>
      <c r="D3307" s="42">
        <f>_xll.qlCalendarAdvance(Calendar,$D3306,B3307,"f",FALSE)</f>
        <v>62709</v>
      </c>
      <c r="E3307" s="177">
        <f>_xll.qlInterestRateIndexValueDate(IndexON,D3307)</f>
        <v>62709</v>
      </c>
      <c r="F3307" s="193">
        <f>IFERROR(_xll.qlIndexFixing(IndexON,D3307,TRUE,_xll.ohTrigger(RecalcTrigger,TriggerON)),NA())</f>
        <v>1.070196529795453E-2</v>
      </c>
      <c r="H3307" s="42">
        <f>_xll.qlCalendarAdvance(Calendar,$H3306,B3307,"f",FALSE)</f>
        <v>62709</v>
      </c>
      <c r="I3307" s="177">
        <f>_xll.qlInterestRateIndexValueDate(Index1M,$H3307)</f>
        <v>62711</v>
      </c>
      <c r="J3307" s="182">
        <f>IFERROR(_xll.qlIndexFixing(Index1M,$H3307,TRUE,_xll.ohTrigger(RecalcTrigger,Trigger1M)),NA())</f>
        <v>1.0885075773479358E-2</v>
      </c>
      <c r="K3307" s="44">
        <f>IFERROR(_xll.qlIndexFixing(Index3M,H3307,TRUE,_xll.ohTrigger(RecalcTrigger,Trigger3M)),NA())</f>
        <v>1.114341805313458E-2</v>
      </c>
      <c r="L3307" s="44">
        <f>IFERROR(_xll.qlIndexFixing(Index6M,$H3307,TRUE,_xll.ohTrigger(RecalcTrigger,Trigger6M)),NA())</f>
        <v>1.1017453336861509E-2</v>
      </c>
      <c r="M3307" s="183">
        <f>IFERROR(_xll.qlIndexFixing(Index1Y,$H3307,TRUE,_xll.ohTrigger(RecalcTrigger,Trigger1Y)),NA())</f>
        <v>1.1597723564090411E-2</v>
      </c>
      <c r="N3307" s="182">
        <f>IFERROR(_xll.qlIndexFixing(ONIndex1M,I3307,TRUE,_xll.ohTrigger(RecalcTrigger,Trigger1M)),NA())</f>
        <v>1.0875286696387931E-2</v>
      </c>
      <c r="O3307" s="44">
        <f>IFERROR(_xll.qlIndexFixing(ONIndex3M,I3307,TRUE,_xll.ohTrigger(RecalcTrigger,Trigger3M)),NA())</f>
        <v>1.1107342197202996E-2</v>
      </c>
      <c r="P3307" s="44">
        <f>IFERROR(_xll.qlIndexFixing(ONIndex6M,I3307,TRUE,_xll.ohTrigger(RecalcTrigger,Trigger6M)),NA())</f>
        <v>1.0971976442757381E-2</v>
      </c>
      <c r="Q3307" s="183">
        <f>IFERROR(_xll.qlIndexFixing(ONIndex1Y,I3307,TRUE,_xll.ohTrigger(RecalcTrigger,Trigger1Y)),NA())</f>
        <v>1.1446196604696368E-2</v>
      </c>
    </row>
    <row r="3308" spans="2:17" x14ac:dyDescent="0.2">
      <c r="B3308" s="39" t="s">
        <v>42</v>
      </c>
      <c r="D3308" s="42">
        <f>_xll.qlCalendarAdvance(Calendar,$D3307,B3308,"f",FALSE)</f>
        <v>62716</v>
      </c>
      <c r="E3308" s="177">
        <f>_xll.qlInterestRateIndexValueDate(IndexON,D3308)</f>
        <v>62716</v>
      </c>
      <c r="F3308" s="193">
        <f>IFERROR(_xll.qlIndexFixing(IndexON,D3308,TRUE,_xll.ohTrigger(RecalcTrigger,TriggerON)),NA())</f>
        <v>1.0701965297874594E-2</v>
      </c>
      <c r="H3308" s="42">
        <f>_xll.qlCalendarAdvance(Calendar,$H3307,B3308,"f",FALSE)</f>
        <v>62716</v>
      </c>
      <c r="I3308" s="177">
        <f>_xll.qlInterestRateIndexValueDate(Index1M,$H3308)</f>
        <v>62718</v>
      </c>
      <c r="J3308" s="182">
        <f>IFERROR(_xll.qlIndexFixing(Index1M,$H3308,TRUE,_xll.ohTrigger(RecalcTrigger,Trigger1M)),NA())</f>
        <v>1.0887925500726037E-2</v>
      </c>
      <c r="K3308" s="44">
        <f>IFERROR(_xll.qlIndexFixing(Index3M,H3308,TRUE,_xll.ohTrigger(RecalcTrigger,Trigger3M)),NA())</f>
        <v>1.1146912043637217E-2</v>
      </c>
      <c r="L3308" s="44">
        <f>IFERROR(_xll.qlIndexFixing(Index6M,$H3308,TRUE,_xll.ohTrigger(RecalcTrigger,Trigger6M)),NA())</f>
        <v>1.1018649903966249E-2</v>
      </c>
      <c r="M3308" s="183">
        <f>IFERROR(_xll.qlIndexFixing(Index1Y,$H3308,TRUE,_xll.ohTrigger(RecalcTrigger,Trigger1Y)),NA())</f>
        <v>1.1600887837124657E-2</v>
      </c>
      <c r="N3308" s="182">
        <f>IFERROR(_xll.qlIndexFixing(ONIndex1M,I3308,TRUE,_xll.ohTrigger(RecalcTrigger,Trigger1M)),NA())</f>
        <v>1.0878150876081349E-2</v>
      </c>
      <c r="O3308" s="44">
        <f>IFERROR(_xll.qlIndexFixing(ONIndex3M,I3308,TRUE,_xll.ohTrigger(RecalcTrigger,Trigger3M)),NA())</f>
        <v>1.1110904756090889E-2</v>
      </c>
      <c r="P3308" s="44">
        <f>IFERROR(_xll.qlIndexFixing(ONIndex6M,I3308,TRUE,_xll.ohTrigger(RecalcTrigger,Trigger6M)),NA())</f>
        <v>1.0973249937507035E-2</v>
      </c>
      <c r="Q3308" s="183">
        <f>IFERROR(_xll.qlIndexFixing(ONIndex1Y,I3308,TRUE,_xll.ohTrigger(RecalcTrigger,Trigger1Y)),NA())</f>
        <v>1.1449693169893749E-2</v>
      </c>
    </row>
    <row r="3309" spans="2:17" x14ac:dyDescent="0.2">
      <c r="B3309" s="39" t="s">
        <v>42</v>
      </c>
      <c r="D3309" s="42">
        <f>_xll.qlCalendarAdvance(Calendar,$D3308,B3309,"f",FALSE)</f>
        <v>62723</v>
      </c>
      <c r="E3309" s="177">
        <f>_xll.qlInterestRateIndexValueDate(IndexON,D3309)</f>
        <v>62723</v>
      </c>
      <c r="F3309" s="193">
        <f>IFERROR(_xll.qlIndexFixing(IndexON,D3309,TRUE,_xll.ohTrigger(RecalcTrigger,TriggerON)),NA())</f>
        <v>1.0701965298034466E-2</v>
      </c>
      <c r="H3309" s="42">
        <f>_xll.qlCalendarAdvance(Calendar,$H3308,B3309,"f",FALSE)</f>
        <v>62723</v>
      </c>
      <c r="I3309" s="177">
        <f>_xll.qlInterestRateIndexValueDate(Index1M,$H3309)</f>
        <v>62725</v>
      </c>
      <c r="J3309" s="182">
        <f>IFERROR(_xll.qlIndexFixing(Index1M,$H3309,TRUE,_xll.ohTrigger(RecalcTrigger,Trigger1M)),NA())</f>
        <v>1.0890764782333362E-2</v>
      </c>
      <c r="K3309" s="44">
        <f>IFERROR(_xll.qlIndexFixing(Index3M,H3309,TRUE,_xll.ohTrigger(RecalcTrigger,Trigger3M)),NA())</f>
        <v>1.115039258221281E-2</v>
      </c>
      <c r="L3309" s="44">
        <f>IFERROR(_xll.qlIndexFixing(Index6M,$H3309,TRUE,_xll.ohTrigger(RecalcTrigger,Trigger6M)),NA())</f>
        <v>1.1019839622395517E-2</v>
      </c>
      <c r="M3309" s="183">
        <f>IFERROR(_xll.qlIndexFixing(Index1Y,$H3309,TRUE,_xll.ohTrigger(RecalcTrigger,Trigger1Y)),NA())</f>
        <v>1.1604037324225124E-2</v>
      </c>
      <c r="N3309" s="182">
        <f>IFERROR(_xll.qlIndexFixing(ONIndex1M,I3309,TRUE,_xll.ohTrigger(RecalcTrigger,Trigger1M)),NA())</f>
        <v>1.0881004649938575E-2</v>
      </c>
      <c r="O3309" s="44">
        <f>IFERROR(_xll.qlIndexFixing(ONIndex3M,I3309,TRUE,_xll.ohTrigger(RecalcTrigger,Trigger3M)),NA())</f>
        <v>1.1114454037759458E-2</v>
      </c>
      <c r="P3309" s="44">
        <f>IFERROR(_xll.qlIndexFixing(ONIndex6M,I3309,TRUE,_xll.ohTrigger(RecalcTrigger,Trigger6M)),NA())</f>
        <v>1.0974516769186593E-2</v>
      </c>
      <c r="Q3309" s="183">
        <f>IFERROR(_xll.qlIndexFixing(ONIndex1Y,I3309,TRUE,_xll.ohTrigger(RecalcTrigger,Trigger1Y)),NA())</f>
        <v>1.1453175758191492E-2</v>
      </c>
    </row>
    <row r="3310" spans="2:17" x14ac:dyDescent="0.2">
      <c r="B3310" s="39" t="s">
        <v>42</v>
      </c>
      <c r="D3310" s="42">
        <f>_xll.qlCalendarAdvance(Calendar,$D3309,B3310,"f",FALSE)</f>
        <v>62730</v>
      </c>
      <c r="E3310" s="177">
        <f>_xll.qlInterestRateIndexValueDate(IndexON,D3310)</f>
        <v>62730</v>
      </c>
      <c r="F3310" s="193">
        <f>IFERROR(_xll.qlIndexFixing(IndexON,D3310,TRUE,_xll.ohTrigger(RecalcTrigger,TriggerON)),NA())</f>
        <v>1.0701965298034466E-2</v>
      </c>
      <c r="H3310" s="42">
        <f>_xll.qlCalendarAdvance(Calendar,$H3309,B3310,"f",FALSE)</f>
        <v>62730</v>
      </c>
      <c r="I3310" s="177">
        <f>_xll.qlInterestRateIndexValueDate(Index1M,$H3310)</f>
        <v>62732</v>
      </c>
      <c r="J3310" s="182">
        <f>IFERROR(_xll.qlIndexFixing(Index1M,$H3310,TRUE,_xll.ohTrigger(RecalcTrigger,Trigger1M)),NA())</f>
        <v>1.0893593599518858E-2</v>
      </c>
      <c r="K3310" s="44">
        <f>IFERROR(_xll.qlIndexFixing(Index3M,H3310,TRUE,_xll.ohTrigger(RecalcTrigger,Trigger3M)),NA())</f>
        <v>1.1155529868437316E-2</v>
      </c>
      <c r="L3310" s="44">
        <f>IFERROR(_xll.qlIndexFixing(Index6M,$H3310,TRUE,_xll.ohTrigger(RecalcTrigger,Trigger6M)),NA())</f>
        <v>1.1021272963704011E-2</v>
      </c>
      <c r="M3310" s="183">
        <f>IFERROR(_xll.qlIndexFixing(Index1Y,$H3310,TRUE,_xll.ohTrigger(RecalcTrigger,Trigger1Y)),NA())</f>
        <v>1.1607171999758616E-2</v>
      </c>
      <c r="N3310" s="182">
        <f>IFERROR(_xll.qlIndexFixing(ONIndex1M,I3310,TRUE,_xll.ohTrigger(RecalcTrigger,Trigger1M)),NA())</f>
        <v>1.0883847999414442E-2</v>
      </c>
      <c r="O3310" s="44">
        <f>IFERROR(_xll.qlIndexFixing(ONIndex3M,I3310,TRUE,_xll.ohTrigger(RecalcTrigger,Trigger3M)),NA())</f>
        <v>1.1117990017908141E-2</v>
      </c>
      <c r="P3310" s="44">
        <f>IFERROR(_xll.qlIndexFixing(ONIndex6M,I3310,TRUE,_xll.ohTrigger(RecalcTrigger,Trigger6M)),NA())</f>
        <v>1.0975776925485903E-2</v>
      </c>
      <c r="Q3310" s="183">
        <f>IFERROR(_xll.qlIndexFixing(ONIndex1Y,I3310,TRUE,_xll.ohTrigger(RecalcTrigger,Trigger1Y)),NA())</f>
        <v>1.1456644344329803E-2</v>
      </c>
    </row>
    <row r="3311" spans="2:17" x14ac:dyDescent="0.2">
      <c r="B3311" s="39" t="s">
        <v>42</v>
      </c>
      <c r="D3311" s="42">
        <f>_xll.qlCalendarAdvance(Calendar,$D3310,B3311,"f",FALSE)</f>
        <v>62737</v>
      </c>
      <c r="E3311" s="177">
        <f>_xll.qlInterestRateIndexValueDate(IndexON,D3311)</f>
        <v>62737</v>
      </c>
      <c r="F3311" s="193">
        <f>IFERROR(_xll.qlIndexFixing(IndexON,D3311,TRUE,_xll.ohTrigger(RecalcTrigger,TriggerON)),NA())</f>
        <v>1.0701965298034466E-2</v>
      </c>
      <c r="H3311" s="42">
        <f>_xll.qlCalendarAdvance(Calendar,$H3310,B3311,"f",FALSE)</f>
        <v>62737</v>
      </c>
      <c r="I3311" s="177">
        <f>_xll.qlInterestRateIndexValueDate(Index1M,$H3311)</f>
        <v>62739</v>
      </c>
      <c r="J3311" s="182">
        <f>IFERROR(_xll.qlIndexFixing(Index1M,$H3311,TRUE,_xll.ohTrigger(RecalcTrigger,Trigger1M)),NA())</f>
        <v>1.0896411933502548E-2</v>
      </c>
      <c r="K3311" s="44">
        <f>IFERROR(_xll.qlIndexFixing(Index3M,H3311,TRUE,_xll.ohTrigger(RecalcTrigger,Trigger3M)),NA())</f>
        <v>1.1157730011784642E-2</v>
      </c>
      <c r="L3311" s="44">
        <f>IFERROR(_xll.qlIndexFixing(Index6M,$H3311,TRUE,_xll.ohTrigger(RecalcTrigger,Trigger6M)),NA())</f>
        <v>1.1023448197048445E-2</v>
      </c>
      <c r="M3311" s="183">
        <f>IFERROR(_xll.qlIndexFixing(Index1Y,$H3311,TRUE,_xll.ohTrigger(RecalcTrigger,Trigger1Y)),NA())</f>
        <v>1.1610291838093031E-2</v>
      </c>
      <c r="N3311" s="182">
        <f>IFERROR(_xll.qlIndexFixing(ONIndex1M,I3311,TRUE,_xll.ohTrigger(RecalcTrigger,Trigger1M)),NA())</f>
        <v>1.0886680905644042E-2</v>
      </c>
      <c r="O3311" s="44">
        <f>IFERROR(_xll.qlIndexFixing(ONIndex3M,I3311,TRUE,_xll.ohTrigger(RecalcTrigger,Trigger3M)),NA())</f>
        <v>1.1121512672875866E-2</v>
      </c>
      <c r="P3311" s="44">
        <f>IFERROR(_xll.qlIndexFixing(ONIndex6M,I3311,TRUE,_xll.ohTrigger(RecalcTrigger,Trigger6M)),NA())</f>
        <v>1.0977030394414555E-2</v>
      </c>
      <c r="Q3311" s="183">
        <f>IFERROR(_xll.qlIndexFixing(ONIndex1Y,I3311,TRUE,_xll.ohTrigger(RecalcTrigger,Trigger1Y)),NA())</f>
        <v>1.1460098903048888E-2</v>
      </c>
    </row>
    <row r="3312" spans="2:17" x14ac:dyDescent="0.2">
      <c r="B3312" s="39" t="s">
        <v>42</v>
      </c>
      <c r="D3312" s="42">
        <f>_xll.qlCalendarAdvance(Calendar,$D3311,B3312,"f",FALSE)</f>
        <v>62744</v>
      </c>
      <c r="E3312" s="177">
        <f>_xll.qlInterestRateIndexValueDate(IndexON,D3312)</f>
        <v>62744</v>
      </c>
      <c r="F3312" s="193">
        <f>IFERROR(_xll.qlIndexFixing(IndexON,D3312,TRUE,_xll.ohTrigger(RecalcTrigger,TriggerON)),NA())</f>
        <v>1.070196529795453E-2</v>
      </c>
      <c r="H3312" s="42">
        <f>_xll.qlCalendarAdvance(Calendar,$H3311,B3312,"f",FALSE)</f>
        <v>62744</v>
      </c>
      <c r="I3312" s="177">
        <f>_xll.qlInterestRateIndexValueDate(Index1M,$H3312)</f>
        <v>62746</v>
      </c>
      <c r="J3312" s="182">
        <f>IFERROR(_xll.qlIndexFixing(Index1M,$H3312,TRUE,_xll.ohTrigger(RecalcTrigger,Trigger1M)),NA())</f>
        <v>1.0899219765494461E-2</v>
      </c>
      <c r="K3312" s="44">
        <f>IFERROR(_xll.qlIndexFixing(Index3M,H3312,TRUE,_xll.ohTrigger(RecalcTrigger,Trigger3M)),NA())</f>
        <v>1.1161169186175135E-2</v>
      </c>
      <c r="L3312" s="44">
        <f>IFERROR(_xll.qlIndexFixing(Index6M,$H3312,TRUE,_xll.ohTrigger(RecalcTrigger,Trigger6M)),NA())</f>
        <v>1.1023617128834871E-2</v>
      </c>
      <c r="M3312" s="183">
        <f>IFERROR(_xll.qlIndexFixing(Index1Y,$H3312,TRUE,_xll.ohTrigger(RecalcTrigger,Trigger1Y)),NA())</f>
        <v>1.1613396813595828E-2</v>
      </c>
      <c r="N3312" s="182">
        <f>IFERROR(_xll.qlIndexFixing(ONIndex1M,I3312,TRUE,_xll.ohTrigger(RecalcTrigger,Trigger1M)),NA())</f>
        <v>1.0889503349762464E-2</v>
      </c>
      <c r="O3312" s="44">
        <f>IFERROR(_xll.qlIndexFixing(ONIndex3M,I3312,TRUE,_xll.ohTrigger(RecalcTrigger,Trigger3M)),NA())</f>
        <v>1.1125021978681815E-2</v>
      </c>
      <c r="P3312" s="44">
        <f>IFERROR(_xll.qlIndexFixing(ONIndex6M,I3312,TRUE,_xll.ohTrigger(RecalcTrigger,Trigger6M)),NA())</f>
        <v>1.0978277164301886E-2</v>
      </c>
      <c r="Q3312" s="183">
        <f>IFERROR(_xll.qlIndexFixing(ONIndex1Y,I3312,TRUE,_xll.ohTrigger(RecalcTrigger,Trigger1Y)),NA())</f>
        <v>1.1463539409168888E-2</v>
      </c>
    </row>
    <row r="3313" spans="2:17" x14ac:dyDescent="0.2">
      <c r="B3313" s="39" t="s">
        <v>42</v>
      </c>
      <c r="D3313" s="42">
        <f>_xll.qlCalendarAdvance(Calendar,$D3312,B3313,"f",FALSE)</f>
        <v>62751</v>
      </c>
      <c r="E3313" s="177">
        <f>_xll.qlInterestRateIndexValueDate(IndexON,D3313)</f>
        <v>62751</v>
      </c>
      <c r="F3313" s="193">
        <f>IFERROR(_xll.qlIndexFixing(IndexON,D3313,TRUE,_xll.ohTrigger(RecalcTrigger,TriggerON)),NA())</f>
        <v>1.070196529795453E-2</v>
      </c>
      <c r="H3313" s="42">
        <f>_xll.qlCalendarAdvance(Calendar,$H3312,B3313,"f",FALSE)</f>
        <v>62751</v>
      </c>
      <c r="I3313" s="177">
        <f>_xll.qlInterestRateIndexValueDate(Index1M,$H3313)</f>
        <v>62753</v>
      </c>
      <c r="J3313" s="182">
        <f>IFERROR(_xll.qlIndexFixing(Index1M,$H3313,TRUE,_xll.ohTrigger(RecalcTrigger,Trigger1M)),NA())</f>
        <v>1.0902017076722115E-2</v>
      </c>
      <c r="K3313" s="44">
        <f>IFERROR(_xll.qlIndexFixing(Index3M,H3313,TRUE,_xll.ohTrigger(RecalcTrigger,Trigger3M)),NA())</f>
        <v>1.116459481039855E-2</v>
      </c>
      <c r="L3313" s="44">
        <f>IFERROR(_xll.qlIndexFixing(Index6M,$H3313,TRUE,_xll.ohTrigger(RecalcTrigger,Trigger6M)),NA())</f>
        <v>1.102477887029244E-2</v>
      </c>
      <c r="M3313" s="183">
        <f>IFERROR(_xll.qlIndexFixing(Index1Y,$H3313,TRUE,_xll.ohTrigger(RecalcTrigger,Trigger1Y)),NA())</f>
        <v>1.1616486900635336E-2</v>
      </c>
      <c r="N3313" s="182">
        <f>IFERROR(_xll.qlIndexFixing(ONIndex1M,I3313,TRUE,_xll.ohTrigger(RecalcTrigger,Trigger1M)),NA())</f>
        <v>1.0892315313224543E-2</v>
      </c>
      <c r="O3313" s="44">
        <f>IFERROR(_xll.qlIndexFixing(ONIndex3M,I3313,TRUE,_xll.ohTrigger(RecalcTrigger,Trigger3M)),NA())</f>
        <v>1.112851791134517E-2</v>
      </c>
      <c r="P3313" s="44">
        <f>IFERROR(_xll.qlIndexFixing(ONIndex6M,I3313,TRUE,_xll.ohTrigger(RecalcTrigger,Trigger6M)),NA())</f>
        <v>1.0979517222757806E-2</v>
      </c>
      <c r="Q3313" s="183">
        <f>IFERROR(_xll.qlIndexFixing(ONIndex1Y,I3313,TRUE,_xll.ohTrigger(RecalcTrigger,Trigger1Y)),NA())</f>
        <v>1.1466965837589882E-2</v>
      </c>
    </row>
    <row r="3314" spans="2:17" x14ac:dyDescent="0.2">
      <c r="B3314" s="39" t="s">
        <v>42</v>
      </c>
      <c r="D3314" s="42">
        <f>_xll.qlCalendarAdvance(Calendar,$D3313,B3314,"f",FALSE)</f>
        <v>62758</v>
      </c>
      <c r="E3314" s="177">
        <f>_xll.qlInterestRateIndexValueDate(IndexON,D3314)</f>
        <v>62758</v>
      </c>
      <c r="F3314" s="193">
        <f>IFERROR(_xll.qlIndexFixing(IndexON,D3314,TRUE,_xll.ohTrigger(RecalcTrigger,TriggerON)),NA())</f>
        <v>1.070196529795453E-2</v>
      </c>
      <c r="H3314" s="42">
        <f>_xll.qlCalendarAdvance(Calendar,$H3313,B3314,"f",FALSE)</f>
        <v>62758</v>
      </c>
      <c r="I3314" s="177">
        <f>_xll.qlInterestRateIndexValueDate(Index1M,$H3314)</f>
        <v>62760</v>
      </c>
      <c r="J3314" s="182">
        <f>IFERROR(_xll.qlIndexFixing(Index1M,$H3314,TRUE,_xll.ohTrigger(RecalcTrigger,Trigger1M)),NA())</f>
        <v>1.0904803848398037E-2</v>
      </c>
      <c r="K3314" s="44">
        <f>IFERROR(_xll.qlIndexFixing(Index3M,H3314,TRUE,_xll.ohTrigger(RecalcTrigger,Trigger3M)),NA())</f>
        <v>1.1168006860417596E-2</v>
      </c>
      <c r="L3314" s="44">
        <f>IFERROR(_xll.qlIndexFixing(Index6M,$H3314,TRUE,_xll.ohTrigger(RecalcTrigger,Trigger6M)),NA())</f>
        <v>1.1025933701558245E-2</v>
      </c>
      <c r="M3314" s="183">
        <f>IFERROR(_xll.qlIndexFixing(Index1Y,$H3314,TRUE,_xll.ohTrigger(RecalcTrigger,Trigger1Y)),NA())</f>
        <v>1.1619562073579885E-2</v>
      </c>
      <c r="N3314" s="182">
        <f>IFERROR(_xll.qlIndexFixing(ONIndex1M,I3314,TRUE,_xll.ohTrigger(RecalcTrigger,Trigger1M)),NA())</f>
        <v>1.089511677716537E-2</v>
      </c>
      <c r="O3314" s="44">
        <f>IFERROR(_xll.qlIndexFixing(ONIndex3M,I3314,TRUE,_xll.ohTrigger(RecalcTrigger,Trigger3M)),NA())</f>
        <v>1.1132000446965051E-2</v>
      </c>
      <c r="P3314" s="44">
        <f>IFERROR(_xll.qlIndexFixing(ONIndex6M,I3314,TRUE,_xll.ohTrigger(RecalcTrigger,Trigger6M)),NA())</f>
        <v>1.0980750558031716E-2</v>
      </c>
      <c r="Q3314" s="183">
        <f>IFERROR(_xll.qlIndexFixing(ONIndex1Y,I3314,TRUE,_xll.ohTrigger(RecalcTrigger,Trigger1Y)),NA())</f>
        <v>1.1470378162972139E-2</v>
      </c>
    </row>
    <row r="3315" spans="2:17" x14ac:dyDescent="0.2">
      <c r="B3315" s="39" t="s">
        <v>42</v>
      </c>
      <c r="D3315" s="42">
        <f>_xll.qlCalendarAdvance(Calendar,$D3314,B3315,"f",FALSE)</f>
        <v>62765</v>
      </c>
      <c r="E3315" s="177">
        <f>_xll.qlInterestRateIndexValueDate(IndexON,D3315)</f>
        <v>62765</v>
      </c>
      <c r="F3315" s="193">
        <f>IFERROR(_xll.qlIndexFixing(IndexON,D3315,TRUE,_xll.ohTrigger(RecalcTrigger,TriggerON)),NA())</f>
        <v>1.070196529795453E-2</v>
      </c>
      <c r="H3315" s="42">
        <f>_xll.qlCalendarAdvance(Calendar,$H3314,B3315,"f",FALSE)</f>
        <v>62765</v>
      </c>
      <c r="I3315" s="177">
        <f>_xll.qlInterestRateIndexValueDate(Index1M,$H3315)</f>
        <v>62767</v>
      </c>
      <c r="J3315" s="182">
        <f>IFERROR(_xll.qlIndexFixing(Index1M,$H3315,TRUE,_xll.ohTrigger(RecalcTrigger,Trigger1M)),NA())</f>
        <v>1.0907580061744748E-2</v>
      </c>
      <c r="K3315" s="44">
        <f>IFERROR(_xll.qlIndexFixing(Index3M,H3315,TRUE,_xll.ohTrigger(RecalcTrigger,Trigger3M)),NA())</f>
        <v>1.1171405312201062E-2</v>
      </c>
      <c r="L3315" s="44">
        <f>IFERROR(_xll.qlIndexFixing(Index6M,$H3315,TRUE,_xll.ohTrigger(RecalcTrigger,Trigger6M)),NA())</f>
        <v>1.1026833433810354E-2</v>
      </c>
      <c r="M3315" s="183">
        <f>IFERROR(_xll.qlIndexFixing(Index1Y,$H3315,TRUE,_xll.ohTrigger(RecalcTrigger,Trigger1Y)),NA())</f>
        <v>1.1622622306798674E-2</v>
      </c>
      <c r="N3315" s="182">
        <f>IFERROR(_xll.qlIndexFixing(ONIndex1M,I3315,TRUE,_xll.ohTrigger(RecalcTrigger,Trigger1M)),NA())</f>
        <v>1.0897907722720035E-2</v>
      </c>
      <c r="O3315" s="44">
        <f>IFERROR(_xll.qlIndexFixing(ONIndex3M,I3315,TRUE,_xll.ohTrigger(RecalcTrigger,Trigger3M)),NA())</f>
        <v>1.1135469561480704E-2</v>
      </c>
      <c r="P3315" s="44">
        <f>IFERROR(_xll.qlIndexFixing(ONIndex6M,I3315,TRUE,_xll.ohTrigger(RecalcTrigger,Trigger6M)),NA())</f>
        <v>1.0981977157973333E-2</v>
      </c>
      <c r="Q3315" s="183">
        <f>IFERROR(_xll.qlIndexFixing(ONIndex1Y,I3315,TRUE,_xll.ohTrigger(RecalcTrigger,Trigger1Y)),NA())</f>
        <v>1.1473776360295673E-2</v>
      </c>
    </row>
    <row r="3316" spans="2:17" x14ac:dyDescent="0.2">
      <c r="B3316" s="39" t="s">
        <v>42</v>
      </c>
      <c r="D3316" s="42">
        <f>_xll.qlCalendarAdvance(Calendar,$D3315,B3316,"f",FALSE)</f>
        <v>62772</v>
      </c>
      <c r="E3316" s="177">
        <f>_xll.qlInterestRateIndexValueDate(IndexON,D3316)</f>
        <v>62772</v>
      </c>
      <c r="F3316" s="193">
        <f>IFERROR(_xll.qlIndexFixing(IndexON,D3316,TRUE,_xll.ohTrigger(RecalcTrigger,TriggerON)),NA())</f>
        <v>1.070196529795453E-2</v>
      </c>
      <c r="H3316" s="42">
        <f>_xll.qlCalendarAdvance(Calendar,$H3315,B3316,"f",FALSE)</f>
        <v>62772</v>
      </c>
      <c r="I3316" s="177">
        <f>_xll.qlInterestRateIndexValueDate(Index1M,$H3316)</f>
        <v>62774</v>
      </c>
      <c r="J3316" s="182">
        <f>IFERROR(_xll.qlIndexFixing(Index1M,$H3316,TRUE,_xll.ohTrigger(RecalcTrigger,Trigger1M)),NA())</f>
        <v>1.0910345697974777E-2</v>
      </c>
      <c r="K3316" s="44">
        <f>IFERROR(_xll.qlIndexFixing(Index3M,H3316,TRUE,_xll.ohTrigger(RecalcTrigger,Trigger3M)),NA())</f>
        <v>1.1174790141708177E-2</v>
      </c>
      <c r="L3316" s="44">
        <f>IFERROR(_xll.qlIndexFixing(Index6M,$H3316,TRUE,_xll.ohTrigger(RecalcTrigger,Trigger6M)),NA())</f>
        <v>1.1027974873019439E-2</v>
      </c>
      <c r="M3316" s="183">
        <f>IFERROR(_xll.qlIndexFixing(Index1Y,$H3316,TRUE,_xll.ohTrigger(RecalcTrigger,Trigger1Y)),NA())</f>
        <v>1.1625667574660683E-2</v>
      </c>
      <c r="N3316" s="182">
        <f>IFERROR(_xll.qlIndexFixing(ONIndex1M,I3316,TRUE,_xll.ohTrigger(RecalcTrigger,Trigger1M)),NA())</f>
        <v>1.0900688131423308E-2</v>
      </c>
      <c r="O3316" s="44">
        <f>IFERROR(_xll.qlIndexFixing(ONIndex3M,I3316,TRUE,_xll.ohTrigger(RecalcTrigger,Trigger3M)),NA())</f>
        <v>1.113892523115112E-2</v>
      </c>
      <c r="P3316" s="44">
        <f>IFERROR(_xll.qlIndexFixing(ONIndex6M,I3316,TRUE,_xll.ohTrigger(RecalcTrigger,Trigger6M)),NA())</f>
        <v>1.0983197010672185E-2</v>
      </c>
      <c r="Q3316" s="183">
        <f>IFERROR(_xll.qlIndexFixing(ONIndex1Y,I3316,TRUE,_xll.ohTrigger(RecalcTrigger,Trigger1Y)),NA())</f>
        <v>1.1477160404220754E-2</v>
      </c>
    </row>
    <row r="3317" spans="2:17" x14ac:dyDescent="0.2">
      <c r="B3317" s="39" t="s">
        <v>42</v>
      </c>
      <c r="D3317" s="42">
        <f>_xll.qlCalendarAdvance(Calendar,$D3316,B3317,"f",FALSE)</f>
        <v>62779</v>
      </c>
      <c r="E3317" s="177">
        <f>_xll.qlInterestRateIndexValueDate(IndexON,D3317)</f>
        <v>62779</v>
      </c>
      <c r="F3317" s="193">
        <f>IFERROR(_xll.qlIndexFixing(IndexON,D3317,TRUE,_xll.ohTrigger(RecalcTrigger,TriggerON)),NA())</f>
        <v>1.0701965298034466E-2</v>
      </c>
      <c r="H3317" s="42">
        <f>_xll.qlCalendarAdvance(Calendar,$H3316,B3317,"f",FALSE)</f>
        <v>62779</v>
      </c>
      <c r="I3317" s="177">
        <f>_xll.qlInterestRateIndexValueDate(Index1M,$H3317)</f>
        <v>62781</v>
      </c>
      <c r="J3317" s="182">
        <f>IFERROR(_xll.qlIndexFixing(Index1M,$H3317,TRUE,_xll.ohTrigger(RecalcTrigger,Trigger1M)),NA())</f>
        <v>1.0913100738308146E-2</v>
      </c>
      <c r="K3317" s="44">
        <f>IFERROR(_xll.qlIndexFixing(Index3M,H3317,TRUE,_xll.ohTrigger(RecalcTrigger,Trigger3M)),NA())</f>
        <v>1.117816132490773E-2</v>
      </c>
      <c r="L3317" s="44">
        <f>IFERROR(_xll.qlIndexFixing(Index6M,$H3317,TRUE,_xll.ohTrigger(RecalcTrigger,Trigger6M)),NA())</f>
        <v>1.1029109366840963E-2</v>
      </c>
      <c r="M3317" s="183">
        <f>IFERROR(_xll.qlIndexFixing(Index1Y,$H3317,TRUE,_xll.ohTrigger(RecalcTrigger,Trigger1Y)),NA())</f>
        <v>1.1628697851535762E-2</v>
      </c>
      <c r="N3317" s="182">
        <f>IFERROR(_xll.qlIndexFixing(ONIndex1M,I3317,TRUE,_xll.ohTrigger(RecalcTrigger,Trigger1M)),NA())</f>
        <v>1.0903457984170473E-2</v>
      </c>
      <c r="O3317" s="44">
        <f>IFERROR(_xll.qlIndexFixing(ONIndex3M,I3317,TRUE,_xll.ohTrigger(RecalcTrigger,Trigger3M)),NA())</f>
        <v>1.1142367432075417E-2</v>
      </c>
      <c r="P3317" s="44">
        <f>IFERROR(_xll.qlIndexFixing(ONIndex6M,I3317,TRUE,_xll.ohTrigger(RecalcTrigger,Trigger6M)),NA())</f>
        <v>1.0984410103977993E-2</v>
      </c>
      <c r="Q3317" s="183">
        <f>IFERROR(_xll.qlIndexFixing(ONIndex1Y,I3317,TRUE,_xll.ohTrigger(RecalcTrigger,Trigger1Y)),NA())</f>
        <v>1.148053026964746E-2</v>
      </c>
    </row>
    <row r="3318" spans="2:17" x14ac:dyDescent="0.2">
      <c r="B3318" s="39" t="s">
        <v>42</v>
      </c>
      <c r="D3318" s="42">
        <f>_xll.qlCalendarAdvance(Calendar,$D3317,B3318,"f",FALSE)</f>
        <v>62786</v>
      </c>
      <c r="E3318" s="177">
        <f>_xll.qlInterestRateIndexValueDate(IndexON,D3318)</f>
        <v>62786</v>
      </c>
      <c r="F3318" s="193">
        <f>IFERROR(_xll.qlIndexFixing(IndexON,D3318,TRUE,_xll.ohTrigger(RecalcTrigger,TriggerON)),NA())</f>
        <v>1.0701965298034466E-2</v>
      </c>
      <c r="H3318" s="42">
        <f>_xll.qlCalendarAdvance(Calendar,$H3317,B3318,"f",FALSE)</f>
        <v>62786</v>
      </c>
      <c r="I3318" s="177">
        <f>_xll.qlInterestRateIndexValueDate(Index1M,$H3318)</f>
        <v>62788</v>
      </c>
      <c r="J3318" s="182">
        <f>IFERROR(_xll.qlIndexFixing(Index1M,$H3318,TRUE,_xll.ohTrigger(RecalcTrigger,Trigger1M)),NA())</f>
        <v>1.0915845163972371E-2</v>
      </c>
      <c r="K3318" s="44">
        <f>IFERROR(_xll.qlIndexFixing(Index3M,H3318,TRUE,_xll.ohTrigger(RecalcTrigger,Trigger3M)),NA())</f>
        <v>1.1181518837761558E-2</v>
      </c>
      <c r="L3318" s="44">
        <f>IFERROR(_xll.qlIndexFixing(Index6M,$H3318,TRUE,_xll.ohTrigger(RecalcTrigger,Trigger6M)),NA())</f>
        <v>1.1030236903185693E-2</v>
      </c>
      <c r="M3318" s="183">
        <f>IFERROR(_xll.qlIndexFixing(Index1Y,$H3318,TRUE,_xll.ohTrigger(RecalcTrigger,Trigger1Y)),NA())</f>
        <v>1.1631713111793543E-2</v>
      </c>
      <c r="N3318" s="182">
        <f>IFERROR(_xll.qlIndexFixing(ONIndex1M,I3318,TRUE,_xll.ohTrigger(RecalcTrigger,Trigger1M)),NA())</f>
        <v>1.0906217262416362E-2</v>
      </c>
      <c r="O3318" s="44">
        <f>IFERROR(_xll.qlIndexFixing(ONIndex3M,I3318,TRUE,_xll.ohTrigger(RecalcTrigger,Trigger3M)),NA())</f>
        <v>1.1145796140032971E-2</v>
      </c>
      <c r="P3318" s="44">
        <f>IFERROR(_xll.qlIndexFixing(ONIndex6M,I3318,TRUE,_xll.ohTrigger(RecalcTrigger,Trigger6M)),NA())</f>
        <v>1.0985616426060218E-2</v>
      </c>
      <c r="Q3318" s="183">
        <f>IFERROR(_xll.qlIndexFixing(ONIndex1Y,I3318,TRUE,_xll.ohTrigger(RecalcTrigger,Trigger1Y)),NA())</f>
        <v>1.1483885931315996E-2</v>
      </c>
    </row>
    <row r="3319" spans="2:17" x14ac:dyDescent="0.2">
      <c r="B3319" s="39" t="s">
        <v>42</v>
      </c>
      <c r="D3319" s="42">
        <f>_xll.qlCalendarAdvance(Calendar,$D3318,B3319,"f",FALSE)</f>
        <v>62793</v>
      </c>
      <c r="E3319" s="177">
        <f>_xll.qlInterestRateIndexValueDate(IndexON,D3319)</f>
        <v>62793</v>
      </c>
      <c r="F3319" s="193">
        <f>IFERROR(_xll.qlIndexFixing(IndexON,D3319,TRUE,_xll.ohTrigger(RecalcTrigger,TriggerON)),NA())</f>
        <v>1.070196529795453E-2</v>
      </c>
      <c r="H3319" s="42">
        <f>_xll.qlCalendarAdvance(Calendar,$H3318,B3319,"f",FALSE)</f>
        <v>62793</v>
      </c>
      <c r="I3319" s="177">
        <f>_xll.qlInterestRateIndexValueDate(Index1M,$H3319)</f>
        <v>62795</v>
      </c>
      <c r="J3319" s="182">
        <f>IFERROR(_xll.qlIndexFixing(Index1M,$H3319,TRUE,_xll.ohTrigger(RecalcTrigger,Trigger1M)),NA())</f>
        <v>1.0918578956172487E-2</v>
      </c>
      <c r="K3319" s="44">
        <f>IFERROR(_xll.qlIndexFixing(Index3M,H3319,TRUE,_xll.ohTrigger(RecalcTrigger,Trigger3M)),NA())</f>
        <v>1.1184452824485996E-2</v>
      </c>
      <c r="L3319" s="44">
        <f>IFERROR(_xll.qlIndexFixing(Index6M,$H3319,TRUE,_xll.ohTrigger(RecalcTrigger,Trigger6M)),NA())</f>
        <v>1.1031603781881758E-2</v>
      </c>
      <c r="M3319" s="183">
        <f>IFERROR(_xll.qlIndexFixing(Index1Y,$H3319,TRUE,_xll.ohTrigger(RecalcTrigger,Trigger1Y)),NA())</f>
        <v>1.1634713329804747E-2</v>
      </c>
      <c r="N3319" s="182">
        <f>IFERROR(_xll.qlIndexFixing(ONIndex1M,I3319,TRUE,_xll.ohTrigger(RecalcTrigger,Trigger1M)),NA())</f>
        <v>1.0908965947296068E-2</v>
      </c>
      <c r="O3319" s="44">
        <f>IFERROR(_xll.qlIndexFixing(ONIndex3M,I3319,TRUE,_xll.ohTrigger(RecalcTrigger,Trigger3M)),NA())</f>
        <v>1.1149211331362707E-2</v>
      </c>
      <c r="P3319" s="44">
        <f>IFERROR(_xll.qlIndexFixing(ONIndex6M,I3319,TRUE,_xll.ohTrigger(RecalcTrigger,Trigger6M)),NA())</f>
        <v>1.0986815964528773E-2</v>
      </c>
      <c r="Q3319" s="183">
        <f>IFERROR(_xll.qlIndexFixing(ONIndex1Y,I3319,TRUE,_xll.ohTrigger(RecalcTrigger,Trigger1Y)),NA())</f>
        <v>1.1487227363966568E-2</v>
      </c>
    </row>
    <row r="3320" spans="2:17" x14ac:dyDescent="0.2">
      <c r="B3320" s="39" t="s">
        <v>42</v>
      </c>
      <c r="D3320" s="42">
        <f>_xll.qlCalendarAdvance(Calendar,$D3319,B3320,"f",FALSE)</f>
        <v>62800</v>
      </c>
      <c r="E3320" s="177">
        <f>_xll.qlInterestRateIndexValueDate(IndexON,D3320)</f>
        <v>62800</v>
      </c>
      <c r="F3320" s="193">
        <f>IFERROR(_xll.qlIndexFixing(IndexON,D3320,TRUE,_xll.ohTrigger(RecalcTrigger,TriggerON)),NA())</f>
        <v>1.070196529795453E-2</v>
      </c>
      <c r="H3320" s="42">
        <f>_xll.qlCalendarAdvance(Calendar,$H3319,B3320,"f",FALSE)</f>
        <v>62800</v>
      </c>
      <c r="I3320" s="177">
        <f>_xll.qlInterestRateIndexValueDate(Index1M,$H3320)</f>
        <v>62802</v>
      </c>
      <c r="J3320" s="182">
        <f>IFERROR(_xll.qlIndexFixing(Index1M,$H3320,TRUE,_xll.ohTrigger(RecalcTrigger,Trigger1M)),NA())</f>
        <v>1.0921302096128516E-2</v>
      </c>
      <c r="K3320" s="44">
        <f>IFERROR(_xll.qlIndexFixing(Index3M,H3320,TRUE,_xll.ohTrigger(RecalcTrigger,Trigger3M)),NA())</f>
        <v>1.1187783805606817E-2</v>
      </c>
      <c r="L3320" s="44">
        <f>IFERROR(_xll.qlIndexFixing(Index6M,$H3320,TRUE,_xll.ohTrigger(RecalcTrigger,Trigger6M)),NA())</f>
        <v>1.1032716898119193E-2</v>
      </c>
      <c r="M3320" s="183">
        <f>IFERROR(_xll.qlIndexFixing(Index1Y,$H3320,TRUE,_xll.ohTrigger(RecalcTrigger,Trigger1Y)),NA())</f>
        <v>1.1637698479939437E-2</v>
      </c>
      <c r="N3320" s="182">
        <f>IFERROR(_xll.qlIndexFixing(ONIndex1M,I3320,TRUE,_xll.ohTrigger(RecalcTrigger,Trigger1M)),NA())</f>
        <v>1.0911704020264423E-2</v>
      </c>
      <c r="O3320" s="44">
        <f>IFERROR(_xll.qlIndexFixing(ONIndex3M,I3320,TRUE,_xll.ohTrigger(RecalcTrigger,Trigger3M)),NA())</f>
        <v>1.1152612982083809E-2</v>
      </c>
      <c r="P3320" s="44">
        <f>IFERROR(_xll.qlIndexFixing(ONIndex6M,I3320,TRUE,_xll.ohTrigger(RecalcTrigger,Trigger6M)),NA())</f>
        <v>1.0988008707792929E-2</v>
      </c>
      <c r="Q3320" s="183">
        <f>IFERROR(_xll.qlIndexFixing(ONIndex1Y,I3320,TRUE,_xll.ohTrigger(RecalcTrigger,Trigger1Y)),NA())</f>
        <v>1.1490554542499254E-2</v>
      </c>
    </row>
    <row r="3321" spans="2:17" x14ac:dyDescent="0.2">
      <c r="B3321" s="39" t="s">
        <v>42</v>
      </c>
      <c r="D3321" s="42">
        <f>_xll.qlCalendarAdvance(Calendar,$D3320,B3321,"f",FALSE)</f>
        <v>62807</v>
      </c>
      <c r="E3321" s="177">
        <f>_xll.qlInterestRateIndexValueDate(IndexON,D3321)</f>
        <v>62807</v>
      </c>
      <c r="F3321" s="193">
        <f>IFERROR(_xll.qlIndexFixing(IndexON,D3321,TRUE,_xll.ohTrigger(RecalcTrigger,TriggerON)),NA())</f>
        <v>1.070196529795453E-2</v>
      </c>
      <c r="H3321" s="42">
        <f>_xll.qlCalendarAdvance(Calendar,$H3320,B3321,"f",FALSE)</f>
        <v>62807</v>
      </c>
      <c r="I3321" s="177">
        <f>_xll.qlInterestRateIndexValueDate(Index1M,$H3321)</f>
        <v>62809</v>
      </c>
      <c r="J3321" s="182">
        <f>IFERROR(_xll.qlIndexFixing(Index1M,$H3321,TRUE,_xll.ohTrigger(RecalcTrigger,Trigger1M)),NA())</f>
        <v>1.0924014565065476E-2</v>
      </c>
      <c r="K3321" s="44">
        <f>IFERROR(_xll.qlIndexFixing(Index3M,H3321,TRUE,_xll.ohTrigger(RecalcTrigger,Trigger3M)),NA())</f>
        <v>1.1191101046390418E-2</v>
      </c>
      <c r="L3321" s="44">
        <f>IFERROR(_xll.qlIndexFixing(Index6M,$H3321,TRUE,_xll.ohTrigger(RecalcTrigger,Trigger6M)),NA())</f>
        <v>1.1033823019539661E-2</v>
      </c>
      <c r="M3321" s="183">
        <f>IFERROR(_xll.qlIndexFixing(Index1Y,$H3321,TRUE,_xll.ohTrigger(RecalcTrigger,Trigger1Y)),NA())</f>
        <v>1.1640668536569422E-2</v>
      </c>
      <c r="N3321" s="182">
        <f>IFERROR(_xll.qlIndexFixing(ONIndex1M,I3321,TRUE,_xll.ohTrigger(RecalcTrigger,Trigger1M)),NA())</f>
        <v>1.0914431462376584E-2</v>
      </c>
      <c r="O3321" s="44">
        <f>IFERROR(_xll.qlIndexFixing(ONIndex3M,I3321,TRUE,_xll.ohTrigger(RecalcTrigger,Trigger3M)),NA())</f>
        <v>1.1156001068295396E-2</v>
      </c>
      <c r="P3321" s="44">
        <f>IFERROR(_xll.qlIndexFixing(ONIndex6M,I3321,TRUE,_xll.ohTrigger(RecalcTrigger,Trigger6M)),NA())</f>
        <v>1.0989194643622469E-2</v>
      </c>
      <c r="Q3321" s="183">
        <f>IFERROR(_xll.qlIndexFixing(ONIndex1Y,I3321,TRUE,_xll.ohTrigger(RecalcTrigger,Trigger1Y)),NA())</f>
        <v>1.1493867441814132E-2</v>
      </c>
    </row>
    <row r="3322" spans="2:17" x14ac:dyDescent="0.2">
      <c r="B3322" s="39" t="s">
        <v>42</v>
      </c>
      <c r="D3322" s="42">
        <f>_xll.qlCalendarAdvance(Calendar,$D3321,B3322,"f",FALSE)</f>
        <v>62814</v>
      </c>
      <c r="E3322" s="177">
        <f>_xll.qlInterestRateIndexValueDate(IndexON,D3322)</f>
        <v>62814</v>
      </c>
      <c r="F3322" s="193">
        <f>IFERROR(_xll.qlIndexFixing(IndexON,D3322,TRUE,_xll.ohTrigger(RecalcTrigger,TriggerON)),NA())</f>
        <v>1.070196529795453E-2</v>
      </c>
      <c r="H3322" s="42">
        <f>_xll.qlCalendarAdvance(Calendar,$H3321,B3322,"f",FALSE)</f>
        <v>62814</v>
      </c>
      <c r="I3322" s="177">
        <f>_xll.qlInterestRateIndexValueDate(Index1M,$H3322)</f>
        <v>62816</v>
      </c>
      <c r="J3322" s="182">
        <f>IFERROR(_xll.qlIndexFixing(Index1M,$H3322,TRUE,_xll.ohTrigger(RecalcTrigger,Trigger1M)),NA())</f>
        <v>1.0926716344200893E-2</v>
      </c>
      <c r="K3322" s="44">
        <f>IFERROR(_xll.qlIndexFixing(Index3M,H3322,TRUE,_xll.ohTrigger(RecalcTrigger,Trigger3M)),NA())</f>
        <v>1.1194404522803276E-2</v>
      </c>
      <c r="L3322" s="44">
        <f>IFERROR(_xll.qlIndexFixing(Index6M,$H3322,TRUE,_xll.ohTrigger(RecalcTrigger,Trigger6M)),NA())</f>
        <v>1.1034922134054473E-2</v>
      </c>
      <c r="M3322" s="183">
        <f>IFERROR(_xll.qlIndexFixing(Index1Y,$H3322,TRUE,_xll.ohTrigger(RecalcTrigger,Trigger1Y)),NA())</f>
        <v>1.1644012026944513E-2</v>
      </c>
      <c r="N3322" s="182">
        <f>IFERROR(_xll.qlIndexFixing(ONIndex1M,I3322,TRUE,_xll.ohTrigger(RecalcTrigger,Trigger1M)),NA())</f>
        <v>1.0917535497565467E-2</v>
      </c>
      <c r="O3322" s="44">
        <f>IFERROR(_xll.qlIndexFixing(ONIndex3M,I3322,TRUE,_xll.ohTrigger(RecalcTrigger,Trigger3M)),NA())</f>
        <v>1.1159856526248291E-2</v>
      </c>
      <c r="P3322" s="44">
        <f>IFERROR(_xll.qlIndexFixing(ONIndex6M,I3322,TRUE,_xll.ohTrigger(RecalcTrigger,Trigger6M)),NA())</f>
        <v>1.0990541648210339E-2</v>
      </c>
      <c r="Q3322" s="183">
        <f>IFERROR(_xll.qlIndexFixing(ONIndex1Y,I3322,TRUE,_xll.ohTrigger(RecalcTrigger,Trigger1Y)),NA())</f>
        <v>1.149763609520349E-2</v>
      </c>
    </row>
    <row r="3323" spans="2:17" x14ac:dyDescent="0.2">
      <c r="B3323" s="39" t="s">
        <v>42</v>
      </c>
      <c r="D3323" s="42">
        <f>_xll.qlCalendarAdvance(Calendar,$D3322,B3323,"f",FALSE)</f>
        <v>62821</v>
      </c>
      <c r="E3323" s="177">
        <f>_xll.qlInterestRateIndexValueDate(IndexON,D3323)</f>
        <v>62821</v>
      </c>
      <c r="F3323" s="193">
        <f>IFERROR(_xll.qlIndexFixing(IndexON,D3323,TRUE,_xll.ohTrigger(RecalcTrigger,TriggerON)),NA())</f>
        <v>1.070196529795453E-2</v>
      </c>
      <c r="H3323" s="42">
        <f>_xll.qlCalendarAdvance(Calendar,$H3322,B3323,"f",FALSE)</f>
        <v>62821</v>
      </c>
      <c r="I3323" s="177">
        <f>_xll.qlInterestRateIndexValueDate(Index1M,$H3323)</f>
        <v>62823</v>
      </c>
      <c r="J3323" s="182">
        <f>IFERROR(_xll.qlIndexFixing(Index1M,$H3323,TRUE,_xll.ohTrigger(RecalcTrigger,Trigger1M)),NA())</f>
        <v>1.092833584000103E-2</v>
      </c>
      <c r="K3323" s="44">
        <f>IFERROR(_xll.qlIndexFixing(Index3M,H3323,TRUE,_xll.ohTrigger(RecalcTrigger,Trigger3M)),NA())</f>
        <v>1.1197694210810114E-2</v>
      </c>
      <c r="L3323" s="44">
        <f>IFERROR(_xll.qlIndexFixing(Index6M,$H3323,TRUE,_xll.ohTrigger(RecalcTrigger,Trigger6M)),NA())</f>
        <v>1.1035769799645368E-2</v>
      </c>
      <c r="M3323" s="183">
        <f>IFERROR(_xll.qlIndexFixing(Index1Y,$H3323,TRUE,_xll.ohTrigger(RecalcTrigger,Trigger1Y)),NA())</f>
        <v>1.1645400089373625E-2</v>
      </c>
      <c r="N3323" s="182">
        <f>IFERROR(_xll.qlIndexFixing(ONIndex1M,I3323,TRUE,_xll.ohTrigger(RecalcTrigger,Trigger1M)),NA())</f>
        <v>1.0920240096270462E-2</v>
      </c>
      <c r="O3323" s="44">
        <f>IFERROR(_xll.qlIndexFixing(ONIndex3M,I3323,TRUE,_xll.ohTrigger(RecalcTrigger,Trigger3M)),NA())</f>
        <v>1.1163215464815579E-2</v>
      </c>
      <c r="P3323" s="44">
        <f>IFERROR(_xll.qlIndexFixing(ONIndex6M,I3323,TRUE,_xll.ohTrigger(RecalcTrigger,Trigger6M)),NA())</f>
        <v>1.0991712956460731E-2</v>
      </c>
      <c r="Q3323" s="183">
        <f>IFERROR(_xll.qlIndexFixing(ONIndex1Y,I3323,TRUE,_xll.ohTrigger(RecalcTrigger,Trigger1Y)),NA())</f>
        <v>1.1500918310982655E-2</v>
      </c>
    </row>
    <row r="3324" spans="2:17" x14ac:dyDescent="0.2">
      <c r="B3324" s="39" t="s">
        <v>42</v>
      </c>
      <c r="D3324" s="42">
        <f>_xll.qlCalendarAdvance(Calendar,$D3323,B3324,"f",FALSE)</f>
        <v>62828</v>
      </c>
      <c r="E3324" s="177">
        <f>_xll.qlInterestRateIndexValueDate(IndexON,D3324)</f>
        <v>62828</v>
      </c>
      <c r="F3324" s="193">
        <f>IFERROR(_xll.qlIndexFixing(IndexON,D3324,TRUE,_xll.ohTrigger(RecalcTrigger,TriggerON)),NA())</f>
        <v>1.070196529795453E-2</v>
      </c>
      <c r="H3324" s="42">
        <f>_xll.qlCalendarAdvance(Calendar,$H3323,B3324,"f",FALSE)</f>
        <v>62828</v>
      </c>
      <c r="I3324" s="177">
        <f>_xll.qlInterestRateIndexValueDate(Index1M,$H3324)</f>
        <v>62830</v>
      </c>
      <c r="J3324" s="182">
        <f>IFERROR(_xll.qlIndexFixing(Index1M,$H3324,TRUE,_xll.ohTrigger(RecalcTrigger,Trigger1M)),NA())</f>
        <v>1.09320877579272E-2</v>
      </c>
      <c r="K3324" s="44">
        <f>IFERROR(_xll.qlIndexFixing(Index3M,H3324,TRUE,_xll.ohTrigger(RecalcTrigger,Trigger3M)),NA())</f>
        <v>1.1200970086376529E-2</v>
      </c>
      <c r="L3324" s="44">
        <f>IFERROR(_xll.qlIndexFixing(Index6M,$H3324,TRUE,_xll.ohTrigger(RecalcTrigger,Trigger6M)),NA())</f>
        <v>1.1036855337262527E-2</v>
      </c>
      <c r="M3324" s="183">
        <f>IFERROR(_xll.qlIndexFixing(Index1Y,$H3324,TRUE,_xll.ohTrigger(RecalcTrigger,Trigger1Y)),NA())</f>
        <v>1.1649487889145922E-2</v>
      </c>
      <c r="N3324" s="182">
        <f>IFERROR(_xll.qlIndexFixing(ONIndex1M,I3324,TRUE,_xll.ohTrigger(RecalcTrigger,Trigger1M)),NA())</f>
        <v>1.0922549816125837E-2</v>
      </c>
      <c r="O3324" s="44">
        <f>IFERROR(_xll.qlIndexFixing(ONIndex3M,I3324,TRUE,_xll.ohTrigger(RecalcTrigger,Trigger3M)),NA())</f>
        <v>1.1166083699665208E-2</v>
      </c>
      <c r="P3324" s="44">
        <f>IFERROR(_xll.qlIndexFixing(ONIndex6M,I3324,TRUE,_xll.ohTrigger(RecalcTrigger,Trigger6M)),NA())</f>
        <v>1.0992711487318729E-2</v>
      </c>
      <c r="Q3324" s="183">
        <f>IFERROR(_xll.qlIndexFixing(ONIndex1Y,I3324,TRUE,_xll.ohTrigger(RecalcTrigger,Trigger1Y)),NA())</f>
        <v>1.1503720211694102E-2</v>
      </c>
    </row>
    <row r="3325" spans="2:17" x14ac:dyDescent="0.2">
      <c r="B3325" s="39" t="s">
        <v>42</v>
      </c>
      <c r="D3325" s="42">
        <f>_xll.qlCalendarAdvance(Calendar,$D3324,B3325,"f",FALSE)</f>
        <v>62835</v>
      </c>
      <c r="E3325" s="177">
        <f>_xll.qlInterestRateIndexValueDate(IndexON,D3325)</f>
        <v>62835</v>
      </c>
      <c r="F3325" s="193">
        <f>IFERROR(_xll.qlIndexFixing(IndexON,D3325,TRUE,_xll.ohTrigger(RecalcTrigger,TriggerON)),NA())</f>
        <v>1.070196529795453E-2</v>
      </c>
      <c r="H3325" s="42">
        <f>_xll.qlCalendarAdvance(Calendar,$H3324,B3325,"f",FALSE)</f>
        <v>62835</v>
      </c>
      <c r="I3325" s="177">
        <f>_xll.qlInterestRateIndexValueDate(Index1M,$H3325)</f>
        <v>62837</v>
      </c>
      <c r="J3325" s="182">
        <f>IFERROR(_xll.qlIndexFixing(Index1M,$H3325,TRUE,_xll.ohTrigger(RecalcTrigger,Trigger1M)),NA())</f>
        <v>1.0934757354958136E-2</v>
      </c>
      <c r="K3325" s="44">
        <f>IFERROR(_xll.qlIndexFixing(Index3M,H3325,TRUE,_xll.ohTrigger(RecalcTrigger,Trigger3M)),NA())</f>
        <v>1.1204232125470757E-2</v>
      </c>
      <c r="L3325" s="44">
        <f>IFERROR(_xll.qlIndexFixing(Index6M,$H3325,TRUE,_xll.ohTrigger(RecalcTrigger,Trigger6M)),NA())</f>
        <v>1.103793383278223E-2</v>
      </c>
      <c r="M3325" s="183">
        <f>IFERROR(_xll.qlIndexFixing(Index1Y,$H3325,TRUE,_xll.ohTrigger(RecalcTrigger,Trigger1Y)),NA())</f>
        <v>1.1652397315474692E-2</v>
      </c>
      <c r="N3325" s="182">
        <f>IFERROR(_xll.qlIndexFixing(ONIndex1M,I3325,TRUE,_xll.ohTrigger(RecalcTrigger,Trigger1M)),NA())</f>
        <v>1.0925234547443097E-2</v>
      </c>
      <c r="O3325" s="44">
        <f>IFERROR(_xll.qlIndexFixing(ONIndex3M,I3325,TRUE,_xll.ohTrigger(RecalcTrigger,Trigger3M)),NA())</f>
        <v>1.1169417288270367E-2</v>
      </c>
      <c r="P3325" s="44">
        <f>IFERROR(_xll.qlIndexFixing(ONIndex6M,I3325,TRUE,_xll.ohTrigger(RecalcTrigger,Trigger6M)),NA())</f>
        <v>1.099387007366559E-2</v>
      </c>
      <c r="Q3325" s="183">
        <f>IFERROR(_xll.qlIndexFixing(ONIndex1Y,I3325,TRUE,_xll.ohTrigger(RecalcTrigger,Trigger1Y)),NA())</f>
        <v>1.150697574161974E-2</v>
      </c>
    </row>
    <row r="3326" spans="2:17" x14ac:dyDescent="0.2">
      <c r="B3326" s="39" t="s">
        <v>42</v>
      </c>
      <c r="D3326" s="42">
        <f>_xll.qlCalendarAdvance(Calendar,$D3325,B3326,"f",FALSE)</f>
        <v>62842</v>
      </c>
      <c r="E3326" s="177">
        <f>_xll.qlInterestRateIndexValueDate(IndexON,D3326)</f>
        <v>62842</v>
      </c>
      <c r="F3326" s="193">
        <f>IFERROR(_xll.qlIndexFixing(IndexON,D3326,TRUE,_xll.ohTrigger(RecalcTrigger,TriggerON)),NA())</f>
        <v>1.070196529795453E-2</v>
      </c>
      <c r="H3326" s="42">
        <f>_xll.qlCalendarAdvance(Calendar,$H3325,B3326,"f",FALSE)</f>
        <v>62842</v>
      </c>
      <c r="I3326" s="177">
        <f>_xll.qlInterestRateIndexValueDate(Index1M,$H3326)</f>
        <v>62844</v>
      </c>
      <c r="J3326" s="182">
        <f>IFERROR(_xll.qlIndexFixing(Index1M,$H3326,TRUE,_xll.ohTrigger(RecalcTrigger,Trigger1M)),NA())</f>
        <v>1.0937416187057625E-2</v>
      </c>
      <c r="K3326" s="44">
        <f>IFERROR(_xll.qlIndexFixing(Index3M,H3326,TRUE,_xll.ohTrigger(RecalcTrigger,Trigger3M)),NA())</f>
        <v>1.1207480304059273E-2</v>
      </c>
      <c r="L3326" s="44">
        <f>IFERROR(_xll.qlIndexFixing(Index6M,$H3326,TRUE,_xll.ohTrigger(RecalcTrigger,Trigger6M)),NA())</f>
        <v>1.1039005274115249E-2</v>
      </c>
      <c r="M3326" s="183">
        <f>IFERROR(_xll.qlIndexFixing(Index1Y,$H3326,TRUE,_xll.ohTrigger(RecalcTrigger,Trigger1Y)),NA())</f>
        <v>1.1655291520159516E-2</v>
      </c>
      <c r="N3326" s="182">
        <f>IFERROR(_xll.qlIndexFixing(ONIndex1M,I3326,TRUE,_xll.ohTrigger(RecalcTrigger,Trigger1M)),NA())</f>
        <v>1.0927908553979293E-2</v>
      </c>
      <c r="O3326" s="44">
        <f>IFERROR(_xll.qlIndexFixing(ONIndex3M,I3326,TRUE,_xll.ohTrigger(RecalcTrigger,Trigger3M)),NA())</f>
        <v>1.1172737192381987E-2</v>
      </c>
      <c r="P3326" s="44">
        <f>IFERROR(_xll.qlIndexFixing(ONIndex6M,I3326,TRUE,_xll.ohTrigger(RecalcTrigger,Trigger6M)),NA())</f>
        <v>1.0995021792625792E-2</v>
      </c>
      <c r="Q3326" s="183">
        <f>IFERROR(_xll.qlIndexFixing(ONIndex1Y,I3326,TRUE,_xll.ohTrigger(RecalcTrigger,Trigger1Y)),NA())</f>
        <v>1.151021686642828E-2</v>
      </c>
    </row>
    <row r="3327" spans="2:17" x14ac:dyDescent="0.2">
      <c r="B3327" s="39" t="s">
        <v>42</v>
      </c>
      <c r="D3327" s="42">
        <f>_xll.qlCalendarAdvance(Calendar,$D3326,B3327,"f",FALSE)</f>
        <v>62849</v>
      </c>
      <c r="E3327" s="177">
        <f>_xll.qlInterestRateIndexValueDate(IndexON,D3327)</f>
        <v>62849</v>
      </c>
      <c r="F3327" s="193">
        <f>IFERROR(_xll.qlIndexFixing(IndexON,D3327,TRUE,_xll.ohTrigger(RecalcTrigger,TriggerON)),NA())</f>
        <v>1.0701965298034466E-2</v>
      </c>
      <c r="H3327" s="42">
        <f>_xll.qlCalendarAdvance(Calendar,$H3326,B3327,"f",FALSE)</f>
        <v>62849</v>
      </c>
      <c r="I3327" s="177">
        <f>_xll.qlInterestRateIndexValueDate(Index1M,$H3327)</f>
        <v>62851</v>
      </c>
      <c r="J3327" s="182">
        <f>IFERROR(_xll.qlIndexFixing(Index1M,$H3327,TRUE,_xll.ohTrigger(RecalcTrigger,Trigger1M)),NA())</f>
        <v>1.094006423544569E-2</v>
      </c>
      <c r="K3327" s="44">
        <f>IFERROR(_xll.qlIndexFixing(Index3M,H3327,TRUE,_xll.ohTrigger(RecalcTrigger,Trigger3M)),NA())</f>
        <v>1.1210714598105923E-2</v>
      </c>
      <c r="L3327" s="44">
        <f>IFERROR(_xll.qlIndexFixing(Index6M,$H3327,TRUE,_xll.ohTrigger(RecalcTrigger,Trigger6M)),NA())</f>
        <v>1.1040069649172791E-2</v>
      </c>
      <c r="M3327" s="183">
        <f>IFERROR(_xll.qlIndexFixing(Index1Y,$H3327,TRUE,_xll.ohTrigger(RecalcTrigger,Trigger1Y)),NA())</f>
        <v>1.1658170477574155E-2</v>
      </c>
      <c r="N3327" s="182">
        <f>IFERROR(_xll.qlIndexFixing(ONIndex1M,I3327,TRUE,_xll.ohTrigger(RecalcTrigger,Trigger1M)),NA())</f>
        <v>1.0930571817269197E-2</v>
      </c>
      <c r="O3327" s="44">
        <f>IFERROR(_xll.qlIndexFixing(ONIndex3M,I3327,TRUE,_xll.ohTrigger(RecalcTrigger,Trigger3M)),NA())</f>
        <v>1.1176043388578805E-2</v>
      </c>
      <c r="P3327" s="44">
        <f>IFERROR(_xll.qlIndexFixing(ONIndex6M,I3327,TRUE,_xll.ohTrigger(RecalcTrigger,Trigger6M)),NA())</f>
        <v>1.099616663212899E-2</v>
      </c>
      <c r="Q3327" s="183">
        <f>IFERROR(_xll.qlIndexFixing(ONIndex1Y,I3327,TRUE,_xll.ohTrigger(RecalcTrigger,Trigger1Y)),NA())</f>
        <v>1.1513443560620118E-2</v>
      </c>
    </row>
    <row r="3328" spans="2:17" x14ac:dyDescent="0.2">
      <c r="B3328" s="39" t="s">
        <v>42</v>
      </c>
      <c r="D3328" s="42">
        <f>_xll.qlCalendarAdvance(Calendar,$D3327,B3328,"f",FALSE)</f>
        <v>62856</v>
      </c>
      <c r="E3328" s="177">
        <f>_xll.qlInterestRateIndexValueDate(IndexON,D3328)</f>
        <v>62856</v>
      </c>
      <c r="F3328" s="193">
        <f>IFERROR(_xll.qlIndexFixing(IndexON,D3328,TRUE,_xll.ohTrigger(RecalcTrigger,TriggerON)),NA())</f>
        <v>1.070196529795453E-2</v>
      </c>
      <c r="H3328" s="42">
        <f>_xll.qlCalendarAdvance(Calendar,$H3327,B3328,"f",FALSE)</f>
        <v>62856</v>
      </c>
      <c r="I3328" s="177">
        <f>_xll.qlInterestRateIndexValueDate(Index1M,$H3328)</f>
        <v>62858</v>
      </c>
      <c r="J3328" s="182">
        <f>IFERROR(_xll.qlIndexFixing(Index1M,$H3328,TRUE,_xll.ohTrigger(RecalcTrigger,Trigger1M)),NA())</f>
        <v>1.0941640251074553E-2</v>
      </c>
      <c r="K3328" s="44">
        <f>IFERROR(_xll.qlIndexFixing(Index3M,H3328,TRUE,_xll.ohTrigger(RecalcTrigger,Trigger3M)),NA())</f>
        <v>1.1213533079989624E-2</v>
      </c>
      <c r="L3328" s="44">
        <f>IFERROR(_xll.qlIndexFixing(Index6M,$H3328,TRUE,_xll.ohTrigger(RecalcTrigger,Trigger6M)),NA())</f>
        <v>1.1041126945865625E-2</v>
      </c>
      <c r="M3328" s="183">
        <f>IFERROR(_xll.qlIndexFixing(Index1Y,$H3328,TRUE,_xll.ohTrigger(RecalcTrigger,Trigger1Y)),NA())</f>
        <v>1.1661034162092366E-2</v>
      </c>
      <c r="N3328" s="182">
        <f>IFERROR(_xll.qlIndexFixing(ONIndex1M,I3328,TRUE,_xll.ohTrigger(RecalcTrigger,Trigger1M)),NA())</f>
        <v>1.0933224318367962E-2</v>
      </c>
      <c r="O3328" s="44">
        <f>IFERROR(_xll.qlIndexFixing(ONIndex3M,I3328,TRUE,_xll.ohTrigger(RecalcTrigger,Trigger3M)),NA())</f>
        <v>1.1179335852320449E-2</v>
      </c>
      <c r="P3328" s="44">
        <f>IFERROR(_xll.qlIndexFixing(ONIndex6M,I3328,TRUE,_xll.ohTrigger(RecalcTrigger,Trigger6M)),NA())</f>
        <v>1.0997304580264711E-2</v>
      </c>
      <c r="Q3328" s="183">
        <f>IFERROR(_xll.qlIndexFixing(ONIndex1Y,I3328,TRUE,_xll.ohTrigger(RecalcTrigger,Trigger1Y)),NA())</f>
        <v>1.1516655799255204E-2</v>
      </c>
    </row>
    <row r="3329" spans="2:17" x14ac:dyDescent="0.2">
      <c r="B3329" s="39" t="s">
        <v>42</v>
      </c>
      <c r="D3329" s="42">
        <f>_xll.qlCalendarAdvance(Calendar,$D3328,B3329,"f",FALSE)</f>
        <v>62863</v>
      </c>
      <c r="E3329" s="177">
        <f>_xll.qlInterestRateIndexValueDate(IndexON,D3329)</f>
        <v>62863</v>
      </c>
      <c r="F3329" s="193">
        <f>IFERROR(_xll.qlIndexFixing(IndexON,D3329,TRUE,_xll.ohTrigger(RecalcTrigger,TriggerON)),NA())</f>
        <v>1.070196529795453E-2</v>
      </c>
      <c r="H3329" s="42">
        <f>_xll.qlCalendarAdvance(Calendar,$H3328,B3329,"f",FALSE)</f>
        <v>62863</v>
      </c>
      <c r="I3329" s="177">
        <f>_xll.qlInterestRateIndexValueDate(Index1M,$H3329)</f>
        <v>62865</v>
      </c>
      <c r="J3329" s="182">
        <f>IFERROR(_xll.qlIndexFixing(Index1M,$H3329,TRUE,_xll.ohTrigger(RecalcTrigger,Trigger1M)),NA())</f>
        <v>1.0944268759437244E-2</v>
      </c>
      <c r="K3329" s="44">
        <f>IFERROR(_xll.qlIndexFixing(Index3M,H3329,TRUE,_xll.ohTrigger(RecalcTrigger,Trigger3M)),NA())</f>
        <v>1.1216740432751671E-2</v>
      </c>
      <c r="L3329" s="44">
        <f>IFERROR(_xll.qlIndexFixing(Index6M,$H3329,TRUE,_xll.ohTrigger(RecalcTrigger,Trigger6M)),NA())</f>
        <v>1.1042177152106277E-2</v>
      </c>
      <c r="M3329" s="183">
        <f>IFERROR(_xll.qlIndexFixing(Index1Y,$H3329,TRUE,_xll.ohTrigger(RecalcTrigger,Trigger1Y)),NA())</f>
        <v>1.1663882548088348E-2</v>
      </c>
      <c r="N3329" s="182">
        <f>IFERROR(_xll.qlIndexFixing(ONIndex1M,I3329,TRUE,_xll.ohTrigger(RecalcTrigger,Trigger1M)),NA())</f>
        <v>1.093586603881036E-2</v>
      </c>
      <c r="O3329" s="44">
        <f>IFERROR(_xll.qlIndexFixing(ONIndex3M,I3329,TRUE,_xll.ohTrigger(RecalcTrigger,Trigger3M)),NA())</f>
        <v>1.1182614560185655E-2</v>
      </c>
      <c r="P3329" s="44">
        <f>IFERROR(_xll.qlIndexFixing(ONIndex6M,I3329,TRUE,_xll.ohTrigger(RecalcTrigger,Trigger6M)),NA())</f>
        <v>1.099843562496261E-2</v>
      </c>
      <c r="Q3329" s="183">
        <f>IFERROR(_xll.qlIndexFixing(ONIndex1Y,I3329,TRUE,_xll.ohTrigger(RecalcTrigger,Trigger1Y)),NA())</f>
        <v>1.1519853556913873E-2</v>
      </c>
    </row>
    <row r="3330" spans="2:17" x14ac:dyDescent="0.2">
      <c r="B3330" s="39" t="s">
        <v>42</v>
      </c>
      <c r="D3330" s="42">
        <f>_xll.qlCalendarAdvance(Calendar,$D3329,B3330,"f",FALSE)</f>
        <v>62870</v>
      </c>
      <c r="E3330" s="177">
        <f>_xll.qlInterestRateIndexValueDate(IndexON,D3330)</f>
        <v>62870</v>
      </c>
      <c r="F3330" s="193">
        <f>IFERROR(_xll.qlIndexFixing(IndexON,D3330,TRUE,_xll.ohTrigger(RecalcTrigger,TriggerON)),NA())</f>
        <v>1.070196529795453E-2</v>
      </c>
      <c r="H3330" s="42">
        <f>_xll.qlCalendarAdvance(Calendar,$H3329,B3330,"f",FALSE)</f>
        <v>62870</v>
      </c>
      <c r="I3330" s="177">
        <f>_xll.qlInterestRateIndexValueDate(Index1M,$H3330)</f>
        <v>62872</v>
      </c>
      <c r="J3330" s="182">
        <f>IFERROR(_xll.qlIndexFixing(Index1M,$H3330,TRUE,_xll.ohTrigger(RecalcTrigger,Trigger1M)),NA())</f>
        <v>1.09468864327016E-2</v>
      </c>
      <c r="K3330" s="44">
        <f>IFERROR(_xll.qlIndexFixing(Index3M,H3330,TRUE,_xll.ohTrigger(RecalcTrigger,Trigger3M)),NA())</f>
        <v>1.1219933830996176E-2</v>
      </c>
      <c r="L3330" s="44">
        <f>IFERROR(_xll.qlIndexFixing(Index6M,$H3330,TRUE,_xll.ohTrigger(RecalcTrigger,Trigger6M)),NA())</f>
        <v>1.1043220255806835E-2</v>
      </c>
      <c r="M3330" s="183">
        <f>IFERROR(_xll.qlIndexFixing(Index1Y,$H3330,TRUE,_xll.ohTrigger(RecalcTrigger,Trigger1Y)),NA())</f>
        <v>1.1666715609937161E-2</v>
      </c>
      <c r="N3330" s="182">
        <f>IFERROR(_xll.qlIndexFixing(ONIndex1M,I3330,TRUE,_xll.ohTrigger(RecalcTrigger,Trigger1M)),NA())</f>
        <v>1.0938496959411736E-2</v>
      </c>
      <c r="O3330" s="44">
        <f>IFERROR(_xll.qlIndexFixing(ONIndex3M,I3330,TRUE,_xll.ohTrigger(RecalcTrigger,Trigger3M)),NA())</f>
        <v>1.1185879487953798E-2</v>
      </c>
      <c r="P3330" s="44">
        <f>IFERROR(_xll.qlIndexFixing(ONIndex6M,I3330,TRUE,_xll.ohTrigger(RecalcTrigger,Trigger6M)),NA())</f>
        <v>1.0999559754072408E-2</v>
      </c>
      <c r="Q3330" s="183">
        <f>IFERROR(_xll.qlIndexFixing(ONIndex1Y,I3330,TRUE,_xll.ohTrigger(RecalcTrigger,Trigger1Y)),NA())</f>
        <v>1.1523036808496201E-2</v>
      </c>
    </row>
    <row r="3331" spans="2:17" x14ac:dyDescent="0.2">
      <c r="B3331" s="39" t="s">
        <v>42</v>
      </c>
      <c r="D3331" s="42">
        <f>_xll.qlCalendarAdvance(Calendar,$D3330,B3331,"f",FALSE)</f>
        <v>62877</v>
      </c>
      <c r="E3331" s="177">
        <f>_xll.qlInterestRateIndexValueDate(IndexON,D3331)</f>
        <v>62877</v>
      </c>
      <c r="F3331" s="193">
        <f>IFERROR(_xll.qlIndexFixing(IndexON,D3331,TRUE,_xll.ohTrigger(RecalcTrigger,TriggerON)),NA())</f>
        <v>1.070196529795453E-2</v>
      </c>
      <c r="H3331" s="42">
        <f>_xll.qlCalendarAdvance(Calendar,$H3330,B3331,"f",FALSE)</f>
        <v>62877</v>
      </c>
      <c r="I3331" s="177">
        <f>_xll.qlInterestRateIndexValueDate(Index1M,$H3331)</f>
        <v>62879</v>
      </c>
      <c r="J3331" s="182">
        <f>IFERROR(_xll.qlIndexFixing(Index1M,$H3331,TRUE,_xll.ohTrigger(RecalcTrigger,Trigger1M)),NA())</f>
        <v>1.0949493252079891E-2</v>
      </c>
      <c r="K3331" s="44">
        <f>IFERROR(_xll.qlIndexFixing(Index3M,H3331,TRUE,_xll.ohTrigger(RecalcTrigger,Trigger3M)),NA())</f>
        <v>1.1223113250689032E-2</v>
      </c>
      <c r="L3331" s="44">
        <f>IFERROR(_xll.qlIndexFixing(Index6M,$H3331,TRUE,_xll.ohTrigger(RecalcTrigger,Trigger6M)),NA())</f>
        <v>1.104425624487719E-2</v>
      </c>
      <c r="M3331" s="183">
        <f>IFERROR(_xll.qlIndexFixing(Index1Y,$H3331,TRUE,_xll.ohTrigger(RecalcTrigger,Trigger1Y)),NA())</f>
        <v>1.1669533322013434E-2</v>
      </c>
      <c r="N3331" s="182">
        <f>IFERROR(_xll.qlIndexFixing(ONIndex1M,I3331,TRUE,_xll.ohTrigger(RecalcTrigger,Trigger1M)),NA())</f>
        <v>1.0941117061706862E-2</v>
      </c>
      <c r="O3331" s="44">
        <f>IFERROR(_xll.qlIndexFixing(ONIndex3M,I3331,TRUE,_xll.ohTrigger(RecalcTrigger,Trigger3M)),NA())</f>
        <v>1.1189130612043741E-2</v>
      </c>
      <c r="P3331" s="44">
        <f>IFERROR(_xll.qlIndexFixing(ONIndex6M,I3331,TRUE,_xll.ohTrigger(RecalcTrigger,Trigger6M)),NA())</f>
        <v>1.1000676955763566E-2</v>
      </c>
      <c r="Q3331" s="183">
        <f>IFERROR(_xll.qlIndexFixing(ONIndex1Y,I3331,TRUE,_xll.ohTrigger(RecalcTrigger,Trigger1Y)),NA())</f>
        <v>1.1526205528902267E-2</v>
      </c>
    </row>
    <row r="3332" spans="2:17" x14ac:dyDescent="0.2">
      <c r="B3332" s="39" t="s">
        <v>42</v>
      </c>
      <c r="D3332" s="42">
        <f>_xll.qlCalendarAdvance(Calendar,$D3331,B3332,"f",FALSE)</f>
        <v>62884</v>
      </c>
      <c r="E3332" s="177">
        <f>_xll.qlInterestRateIndexValueDate(IndexON,D3332)</f>
        <v>62884</v>
      </c>
      <c r="F3332" s="193">
        <f>IFERROR(_xll.qlIndexFixing(IndexON,D3332,TRUE,_xll.ohTrigger(RecalcTrigger,TriggerON)),NA())</f>
        <v>1.0701965298034466E-2</v>
      </c>
      <c r="H3332" s="42">
        <f>_xll.qlCalendarAdvance(Calendar,$H3331,B3332,"f",FALSE)</f>
        <v>62884</v>
      </c>
      <c r="I3332" s="177">
        <f>_xll.qlInterestRateIndexValueDate(Index1M,$H3332)</f>
        <v>62886</v>
      </c>
      <c r="J3332" s="182">
        <f>IFERROR(_xll.qlIndexFixing(Index1M,$H3332,TRUE,_xll.ohTrigger(RecalcTrigger,Trigger1M)),NA())</f>
        <v>1.0953142064340504E-2</v>
      </c>
      <c r="K3332" s="44">
        <f>IFERROR(_xll.qlIndexFixing(Index3M,H3332,TRUE,_xll.ohTrigger(RecalcTrigger,Trigger3M)),NA())</f>
        <v>1.1227075171885752E-2</v>
      </c>
      <c r="L3332" s="44">
        <f>IFERROR(_xll.qlIndexFixing(Index6M,$H3332,TRUE,_xll.ohTrigger(RecalcTrigger,Trigger6M)),NA())</f>
        <v>1.1046245389346622E-2</v>
      </c>
      <c r="M3332" s="183">
        <f>IFERROR(_xll.qlIndexFixing(Index1Y,$H3332,TRUE,_xll.ohTrigger(RecalcTrigger,Trigger1Y)),NA())</f>
        <v>1.167119989338166E-2</v>
      </c>
      <c r="N3332" s="182">
        <f>IFERROR(_xll.qlIndexFixing(ONIndex1M,I3332,TRUE,_xll.ohTrigger(RecalcTrigger,Trigger1M)),NA())</f>
        <v>1.0943726326910763E-2</v>
      </c>
      <c r="O3332" s="44">
        <f>IFERROR(_xll.qlIndexFixing(ONIndex3M,I3332,TRUE,_xll.ohTrigger(RecalcTrigger,Trigger3M)),NA())</f>
        <v>1.1192367908234857E-2</v>
      </c>
      <c r="P3332" s="44">
        <f>IFERROR(_xll.qlIndexFixing(ONIndex6M,I3332,TRUE,_xll.ohTrigger(RecalcTrigger,Trigger6M)),NA())</f>
        <v>1.1001787218125614E-2</v>
      </c>
      <c r="Q3332" s="183">
        <f>IFERROR(_xll.qlIndexFixing(ONIndex1Y,I3332,TRUE,_xll.ohTrigger(RecalcTrigger,Trigger1Y)),NA())</f>
        <v>1.152935969279234E-2</v>
      </c>
    </row>
    <row r="3333" spans="2:17" x14ac:dyDescent="0.2">
      <c r="B3333" s="39" t="s">
        <v>42</v>
      </c>
      <c r="D3333" s="42">
        <f>_xll.qlCalendarAdvance(Calendar,$D3332,B3333,"f",FALSE)</f>
        <v>62891</v>
      </c>
      <c r="E3333" s="177">
        <f>_xll.qlInterestRateIndexValueDate(IndexON,D3333)</f>
        <v>62891</v>
      </c>
      <c r="F3333" s="193">
        <f>IFERROR(_xll.qlIndexFixing(IndexON,D3333,TRUE,_xll.ohTrigger(RecalcTrigger,TriggerON)),NA())</f>
        <v>1.070196529795453E-2</v>
      </c>
      <c r="H3333" s="42">
        <f>_xll.qlCalendarAdvance(Calendar,$H3332,B3333,"f",FALSE)</f>
        <v>62891</v>
      </c>
      <c r="I3333" s="177">
        <f>_xll.qlInterestRateIndexValueDate(Index1M,$H3333)</f>
        <v>62893</v>
      </c>
      <c r="J3333" s="182">
        <f>IFERROR(_xll.qlIndexFixing(Index1M,$H3333,TRUE,_xll.ohTrigger(RecalcTrigger,Trigger1M)),NA())</f>
        <v>1.0956075150338827E-2</v>
      </c>
      <c r="K3333" s="44">
        <f>IFERROR(_xll.qlIndexFixing(Index3M,H3333,TRUE,_xll.ohTrigger(RecalcTrigger,Trigger3M)),NA())</f>
        <v>1.1230224745372117E-2</v>
      </c>
      <c r="L3333" s="44">
        <f>IFERROR(_xll.qlIndexFixing(Index6M,$H3333,TRUE,_xll.ohTrigger(RecalcTrigger,Trigger6M)),NA())</f>
        <v>1.104726518070164E-2</v>
      </c>
      <c r="M3333" s="183">
        <f>IFERROR(_xll.qlIndexFixing(Index1Y,$H3333,TRUE,_xll.ohTrigger(RecalcTrigger,Trigger1Y)),NA())</f>
        <v>1.1673989909358378E-2</v>
      </c>
      <c r="N3333" s="182">
        <f>IFERROR(_xll.qlIndexFixing(ONIndex1M,I3333,TRUE,_xll.ohTrigger(RecalcTrigger,Trigger1M)),NA())</f>
        <v>1.0946324736078594E-2</v>
      </c>
      <c r="O3333" s="44">
        <f>IFERROR(_xll.qlIndexFixing(ONIndex3M,I3333,TRUE,_xll.ohTrigger(RecalcTrigger,Trigger3M)),NA())</f>
        <v>1.119559135254633E-2</v>
      </c>
      <c r="P3333" s="44">
        <f>IFERROR(_xll.qlIndexFixing(ONIndex6M,I3333,TRUE,_xll.ohTrigger(RecalcTrigger,Trigger6M)),NA())</f>
        <v>1.1002890528848397E-2</v>
      </c>
      <c r="Q3333" s="183">
        <f>IFERROR(_xll.qlIndexFixing(ONIndex1Y,I3333,TRUE,_xll.ohTrigger(RecalcTrigger,Trigger1Y)),NA())</f>
        <v>1.1532499275066499E-2</v>
      </c>
    </row>
    <row r="3334" spans="2:17" x14ac:dyDescent="0.2">
      <c r="B3334" s="39" t="s">
        <v>42</v>
      </c>
      <c r="D3334" s="42">
        <f>_xll.qlCalendarAdvance(Calendar,$D3333,B3334,"f",FALSE)</f>
        <v>62898</v>
      </c>
      <c r="E3334" s="177">
        <f>_xll.qlInterestRateIndexValueDate(IndexON,D3334)</f>
        <v>62898</v>
      </c>
      <c r="F3334" s="193">
        <f>IFERROR(_xll.qlIndexFixing(IndexON,D3334,TRUE,_xll.ohTrigger(RecalcTrigger,TriggerON)),NA())</f>
        <v>1.070196529795453E-2</v>
      </c>
      <c r="H3334" s="42">
        <f>_xll.qlCalendarAdvance(Calendar,$H3333,B3334,"f",FALSE)</f>
        <v>62898</v>
      </c>
      <c r="I3334" s="177">
        <f>_xll.qlInterestRateIndexValueDate(Index1M,$H3334)</f>
        <v>62900</v>
      </c>
      <c r="J3334" s="182">
        <f>IFERROR(_xll.qlIndexFixing(Index1M,$H3334,TRUE,_xll.ohTrigger(RecalcTrigger,Trigger1M)),NA())</f>
        <v>1.09582970525543E-2</v>
      </c>
      <c r="K3334" s="44">
        <f>IFERROR(_xll.qlIndexFixing(Index3M,H3334,TRUE,_xll.ohTrigger(RecalcTrigger,Trigger3M)),NA())</f>
        <v>1.123336026395776E-2</v>
      </c>
      <c r="L3334" s="44">
        <f>IFERROR(_xll.qlIndexFixing(Index6M,$H3334,TRUE,_xll.ohTrigger(RecalcTrigger,Trigger6M)),NA())</f>
        <v>1.104827781684475E-2</v>
      </c>
      <c r="M3334" s="183">
        <f>IFERROR(_xll.qlIndexFixing(Index1Y,$H3334,TRUE,_xll.ohTrigger(RecalcTrigger,Trigger1Y)),NA())</f>
        <v>1.1676764505608886E-2</v>
      </c>
      <c r="N3334" s="182">
        <f>IFERROR(_xll.qlIndexFixing(ONIndex1M,I3334,TRUE,_xll.ohTrigger(RecalcTrigger,Trigger1M)),NA())</f>
        <v>1.0948912270745126E-2</v>
      </c>
      <c r="O3334" s="44">
        <f>IFERROR(_xll.qlIndexFixing(ONIndex3M,I3334,TRUE,_xll.ohTrigger(RecalcTrigger,Trigger3M)),NA())</f>
        <v>1.1198800921237151E-2</v>
      </c>
      <c r="P3334" s="44">
        <f>IFERROR(_xll.qlIndexFixing(ONIndex6M,I3334,TRUE,_xll.ohTrigger(RecalcTrigger,Trigger6M)),NA())</f>
        <v>1.1003986876181315E-2</v>
      </c>
      <c r="Q3334" s="183">
        <f>IFERROR(_xll.qlIndexFixing(ONIndex1Y,I3334,TRUE,_xll.ohTrigger(RecalcTrigger,Trigger1Y)),NA())</f>
        <v>1.1535624250544885E-2</v>
      </c>
    </row>
    <row r="3335" spans="2:17" x14ac:dyDescent="0.2">
      <c r="B3335" s="39" t="s">
        <v>42</v>
      </c>
      <c r="D3335" s="42">
        <f>_xll.qlCalendarAdvance(Calendar,$D3334,B3335,"f",FALSE)</f>
        <v>62905</v>
      </c>
      <c r="E3335" s="177">
        <f>_xll.qlInterestRateIndexValueDate(IndexON,D3335)</f>
        <v>62905</v>
      </c>
      <c r="F3335" s="193">
        <f>IFERROR(_xll.qlIndexFixing(IndexON,D3335,TRUE,_xll.ohTrigger(RecalcTrigger,TriggerON)),NA())</f>
        <v>1.0701965297874594E-2</v>
      </c>
      <c r="H3335" s="42">
        <f>_xll.qlCalendarAdvance(Calendar,$H3334,B3335,"f",FALSE)</f>
        <v>62905</v>
      </c>
      <c r="I3335" s="177">
        <f>_xll.qlInterestRateIndexValueDate(Index1M,$H3335)</f>
        <v>62907</v>
      </c>
      <c r="J3335" s="182">
        <f>IFERROR(_xll.qlIndexFixing(Index1M,$H3335,TRUE,_xll.ohTrigger(RecalcTrigger,Trigger1M)),NA())</f>
        <v>1.0960858155104336E-2</v>
      </c>
      <c r="K3335" s="44">
        <f>IFERROR(_xll.qlIndexFixing(Index3M,H3335,TRUE,_xll.ohTrigger(RecalcTrigger,Trigger3M)),NA())</f>
        <v>1.1236481703607124E-2</v>
      </c>
      <c r="L3335" s="44">
        <f>IFERROR(_xll.qlIndexFixing(Index6M,$H3335,TRUE,_xll.ohTrigger(RecalcTrigger,Trigger6M)),NA())</f>
        <v>1.1049283285685411E-2</v>
      </c>
      <c r="M3335" s="183">
        <f>IFERROR(_xll.qlIndexFixing(Index1Y,$H3335,TRUE,_xll.ohTrigger(RecalcTrigger,Trigger1Y)),NA())</f>
        <v>1.1681025478375913E-2</v>
      </c>
      <c r="N3335" s="182">
        <f>IFERROR(_xll.qlIndexFixing(ONIndex1M,I3335,TRUE,_xll.ohTrigger(RecalcTrigger,Trigger1M)),NA())</f>
        <v>1.0951488911965512E-2</v>
      </c>
      <c r="O3335" s="44">
        <f>IFERROR(_xll.qlIndexFixing(ONIndex3M,I3335,TRUE,_xll.ohTrigger(RecalcTrigger,Trigger3M)),NA())</f>
        <v>1.1201996590086694E-2</v>
      </c>
      <c r="P3335" s="44">
        <f>IFERROR(_xll.qlIndexFixing(ONIndex6M,I3335,TRUE,_xll.ohTrigger(RecalcTrigger,Trigger6M)),NA())</f>
        <v>1.1005076247814216E-2</v>
      </c>
      <c r="Q3335" s="183">
        <f>IFERROR(_xll.qlIndexFixing(ONIndex1Y,I3335,TRUE,_xll.ohTrigger(RecalcTrigger,Trigger1Y)),NA())</f>
        <v>1.1538734593967703E-2</v>
      </c>
    </row>
    <row r="3336" spans="2:17" x14ac:dyDescent="0.2">
      <c r="B3336" s="39" t="s">
        <v>42</v>
      </c>
      <c r="D3336" s="42">
        <f>_xll.qlCalendarAdvance(Calendar,$D3335,B3336,"f",FALSE)</f>
        <v>62912</v>
      </c>
      <c r="E3336" s="177">
        <f>_xll.qlInterestRateIndexValueDate(IndexON,D3336)</f>
        <v>62912</v>
      </c>
      <c r="F3336" s="193">
        <f>IFERROR(_xll.qlIndexFixing(IndexON,D3336,TRUE,_xll.ohTrigger(RecalcTrigger,TriggerON)),NA())</f>
        <v>1.0701965297874594E-2</v>
      </c>
      <c r="H3336" s="42">
        <f>_xll.qlCalendarAdvance(Calendar,$H3335,B3336,"f",FALSE)</f>
        <v>62912</v>
      </c>
      <c r="I3336" s="177">
        <f>_xll.qlInterestRateIndexValueDate(Index1M,$H3336)</f>
        <v>62914</v>
      </c>
      <c r="J3336" s="182">
        <f>IFERROR(_xll.qlIndexFixing(Index1M,$H3336,TRUE,_xll.ohTrigger(RecalcTrigger,Trigger1M)),NA())</f>
        <v>1.0962363883484677E-2</v>
      </c>
      <c r="K3336" s="44">
        <f>IFERROR(_xll.qlIndexFixing(Index3M,H3336,TRUE,_xll.ohTrigger(RecalcTrigger,Trigger3M)),NA())</f>
        <v>1.123919447467815E-2</v>
      </c>
      <c r="L3336" s="44">
        <f>IFERROR(_xll.qlIndexFixing(Index6M,$H3336,TRUE,_xll.ohTrigger(RecalcTrigger,Trigger6M)),NA())</f>
        <v>1.10495672422224E-2</v>
      </c>
      <c r="M3336" s="183">
        <f>IFERROR(_xll.qlIndexFixing(Index1Y,$H3336,TRUE,_xll.ohTrigger(RecalcTrigger,Trigger1Y)),NA())</f>
        <v>1.1682267336452154E-2</v>
      </c>
      <c r="N3336" s="182">
        <f>IFERROR(_xll.qlIndexFixing(ONIndex1M,I3336,TRUE,_xll.ohTrigger(RecalcTrigger,Trigger1M)),NA())</f>
        <v>1.0954054641034716E-2</v>
      </c>
      <c r="O3336" s="44">
        <f>IFERROR(_xll.qlIndexFixing(ONIndex3M,I3336,TRUE,_xll.ohTrigger(RecalcTrigger,Trigger3M)),NA())</f>
        <v>1.1205178335673693E-2</v>
      </c>
      <c r="P3336" s="44">
        <f>IFERROR(_xll.qlIndexFixing(ONIndex6M,I3336,TRUE,_xll.ohTrigger(RecalcTrigger,Trigger6M)),NA())</f>
        <v>1.1006158632076435E-2</v>
      </c>
      <c r="Q3336" s="183">
        <f>IFERROR(_xll.qlIndexFixing(ONIndex1Y,I3336,TRUE,_xll.ohTrigger(RecalcTrigger,Trigger1Y)),NA())</f>
        <v>1.1541830280155096E-2</v>
      </c>
    </row>
    <row r="3337" spans="2:17" x14ac:dyDescent="0.2">
      <c r="B3337" s="39" t="s">
        <v>42</v>
      </c>
      <c r="D3337" s="42">
        <f>_xll.qlCalendarAdvance(Calendar,$D3336,B3337,"f",FALSE)</f>
        <v>62919</v>
      </c>
      <c r="E3337" s="177">
        <f>_xll.qlInterestRateIndexValueDate(IndexON,D3337)</f>
        <v>62919</v>
      </c>
      <c r="F3337" s="193">
        <f>IFERROR(_xll.qlIndexFixing(IndexON,D3337,TRUE,_xll.ohTrigger(RecalcTrigger,TriggerON)),NA())</f>
        <v>1.0701965298034466E-2</v>
      </c>
      <c r="H3337" s="42">
        <f>_xll.qlCalendarAdvance(Calendar,$H3336,B3337,"f",FALSE)</f>
        <v>62919</v>
      </c>
      <c r="I3337" s="177">
        <f>_xll.qlInterestRateIndexValueDate(Index1M,$H3337)</f>
        <v>62921</v>
      </c>
      <c r="J3337" s="182">
        <f>IFERROR(_xll.qlIndexFixing(Index1M,$H3337,TRUE,_xll.ohTrigger(RecalcTrigger,Trigger1M)),NA())</f>
        <v>1.0965947483183303E-2</v>
      </c>
      <c r="K3337" s="44">
        <f>IFERROR(_xll.qlIndexFixing(Index3M,H3337,TRUE,_xll.ohTrigger(RecalcTrigger,Trigger3M)),NA())</f>
        <v>1.1242288601482591E-2</v>
      </c>
      <c r="L3337" s="44">
        <f>IFERROR(_xll.qlIndexFixing(Index6M,$H3337,TRUE,_xll.ohTrigger(RecalcTrigger,Trigger6M)),NA())</f>
        <v>1.105055980246623E-2</v>
      </c>
      <c r="M3337" s="183">
        <f>IFERROR(_xll.qlIndexFixing(Index1Y,$H3337,TRUE,_xll.ohTrigger(RecalcTrigger,Trigger1Y)),NA())</f>
        <v>1.1684995519806779E-2</v>
      </c>
      <c r="N3337" s="182">
        <f>IFERROR(_xll.qlIndexFixing(ONIndex1M,I3337,TRUE,_xll.ohTrigger(RecalcTrigger,Trigger1M)),NA())</f>
        <v>1.0957337371122478E-2</v>
      </c>
      <c r="O3337" s="44">
        <f>IFERROR(_xll.qlIndexFixing(ONIndex3M,I3337,TRUE,_xll.ohTrigger(RecalcTrigger,Trigger3M)),NA())</f>
        <v>1.1209248653436532E-2</v>
      </c>
      <c r="P3337" s="44">
        <f>IFERROR(_xll.qlIndexFixing(ONIndex6M,I3337,TRUE,_xll.ohTrigger(RecalcTrigger,Trigger6M)),NA())</f>
        <v>1.1007539982310632E-2</v>
      </c>
      <c r="Q3337" s="183">
        <f>IFERROR(_xll.qlIndexFixing(ONIndex1Y,I3337,TRUE,_xll.ohTrigger(RecalcTrigger,Trigger1Y)),NA())</f>
        <v>1.1545788870330753E-2</v>
      </c>
    </row>
    <row r="3338" spans="2:17" x14ac:dyDescent="0.2">
      <c r="B3338" s="39" t="s">
        <v>42</v>
      </c>
      <c r="D3338" s="42">
        <f>_xll.qlCalendarAdvance(Calendar,$D3337,B3338,"f",FALSE)</f>
        <v>62926</v>
      </c>
      <c r="E3338" s="177">
        <f>_xll.qlInterestRateIndexValueDate(IndexON,D3338)</f>
        <v>62926</v>
      </c>
      <c r="F3338" s="193">
        <f>IFERROR(_xll.qlIndexFixing(IndexON,D3338,TRUE,_xll.ohTrigger(RecalcTrigger,TriggerON)),NA())</f>
        <v>1.070196529795453E-2</v>
      </c>
      <c r="H3338" s="42">
        <f>_xll.qlCalendarAdvance(Calendar,$H3337,B3338,"f",FALSE)</f>
        <v>62926</v>
      </c>
      <c r="I3338" s="177">
        <f>_xll.qlInterestRateIndexValueDate(Index1M,$H3338)</f>
        <v>62928</v>
      </c>
      <c r="J3338" s="182">
        <f>IFERROR(_xll.qlIndexFixing(Index1M,$H3338,TRUE,_xll.ohTrigger(RecalcTrigger,Trigger1M)),NA())</f>
        <v>1.0968475671144784E-2</v>
      </c>
      <c r="K3338" s="44">
        <f>IFERROR(_xll.qlIndexFixing(Index3M,H3338,TRUE,_xll.ohTrigger(RecalcTrigger,Trigger3M)),NA())</f>
        <v>1.1245368579380809E-2</v>
      </c>
      <c r="L3338" s="44">
        <f>IFERROR(_xll.qlIndexFixing(Index6M,$H3338,TRUE,_xll.ohTrigger(RecalcTrigger,Trigger6M)),NA())</f>
        <v>1.1051545162383606E-2</v>
      </c>
      <c r="M3338" s="183">
        <f>IFERROR(_xll.qlIndexFixing(Index1Y,$H3338,TRUE,_xll.ohTrigger(RecalcTrigger,Trigger1Y)),NA())</f>
        <v>1.1687708180958923E-2</v>
      </c>
      <c r="N3338" s="182">
        <f>IFERROR(_xll.qlIndexFixing(ONIndex1M,I3338,TRUE,_xll.ohTrigger(RecalcTrigger,Trigger1M)),NA())</f>
        <v>1.0959153287499745E-2</v>
      </c>
      <c r="O3338" s="44">
        <f>IFERROR(_xll.qlIndexFixing(ONIndex3M,I3338,TRUE,_xll.ohTrigger(RecalcTrigger,Trigger3M)),NA())</f>
        <v>1.1211499959937754E-2</v>
      </c>
      <c r="P3338" s="44">
        <f>IFERROR(_xll.qlIndexFixing(ONIndex6M,I3338,TRUE,_xll.ohTrigger(RecalcTrigger,Trigger6M)),NA())</f>
        <v>1.1008302390047575E-2</v>
      </c>
      <c r="Q3338" s="183">
        <f>IFERROR(_xll.qlIndexFixing(ONIndex1Y,I3338,TRUE,_xll.ohTrigger(RecalcTrigger,Trigger1Y)),NA())</f>
        <v>1.1547977579944302E-2</v>
      </c>
    </row>
    <row r="3339" spans="2:17" x14ac:dyDescent="0.2">
      <c r="B3339" s="39" t="s">
        <v>42</v>
      </c>
      <c r="D3339" s="42">
        <f>_xll.qlCalendarAdvance(Calendar,$D3338,B3339,"f",FALSE)</f>
        <v>62933</v>
      </c>
      <c r="E3339" s="177">
        <f>_xll.qlInterestRateIndexValueDate(IndexON,D3339)</f>
        <v>62933</v>
      </c>
      <c r="F3339" s="193">
        <f>IFERROR(_xll.qlIndexFixing(IndexON,D3339,TRUE,_xll.ohTrigger(RecalcTrigger,TriggerON)),NA())</f>
        <v>1.070196529795453E-2</v>
      </c>
      <c r="H3339" s="42">
        <f>_xll.qlCalendarAdvance(Calendar,$H3338,B3339,"f",FALSE)</f>
        <v>62933</v>
      </c>
      <c r="I3339" s="177">
        <f>_xll.qlInterestRateIndexValueDate(Index1M,$H3339)</f>
        <v>62935</v>
      </c>
      <c r="J3339" s="182">
        <f>IFERROR(_xll.qlIndexFixing(Index1M,$H3339,TRUE,_xll.ohTrigger(RecalcTrigger,Trigger1M)),NA())</f>
        <v>1.0970992850020123E-2</v>
      </c>
      <c r="K3339" s="44">
        <f>IFERROR(_xll.qlIndexFixing(Index3M,H3339,TRUE,_xll.ohTrigger(RecalcTrigger,Trigger3M)),NA())</f>
        <v>1.124843438434104E-2</v>
      </c>
      <c r="L3339" s="44">
        <f>IFERROR(_xll.qlIndexFixing(Index6M,$H3339,TRUE,_xll.ohTrigger(RecalcTrigger,Trigger6M)),NA())</f>
        <v>1.1052523309884963E-2</v>
      </c>
      <c r="M3339" s="183">
        <f>IFERROR(_xll.qlIndexFixing(Index1Y,$H3339,TRUE,_xll.ohTrigger(RecalcTrigger,Trigger1Y)),NA())</f>
        <v>1.1690405294290281E-2</v>
      </c>
      <c r="N3339" s="182">
        <f>IFERROR(_xll.qlIndexFixing(ONIndex1M,I3339,TRUE,_xll.ohTrigger(RecalcTrigger,Trigger1M)),NA())</f>
        <v>1.0961686167565432E-2</v>
      </c>
      <c r="O3339" s="44">
        <f>IFERROR(_xll.qlIndexFixing(ONIndex3M,I3339,TRUE,_xll.ohTrigger(RecalcTrigger,Trigger3M)),NA())</f>
        <v>1.1214639791132797E-2</v>
      </c>
      <c r="P3339" s="44">
        <f>IFERROR(_xll.qlIndexFixing(ONIndex6M,I3339,TRUE,_xll.ohTrigger(RecalcTrigger,Trigger6M)),NA())</f>
        <v>1.1009363739695743E-2</v>
      </c>
      <c r="Q3339" s="183">
        <f>IFERROR(_xll.qlIndexFixing(ONIndex1Y,I3339,TRUE,_xll.ohTrigger(RecalcTrigger,Trigger1Y)),NA())</f>
        <v>1.1551029143266334E-2</v>
      </c>
    </row>
    <row r="3340" spans="2:17" x14ac:dyDescent="0.2">
      <c r="B3340" s="39" t="s">
        <v>42</v>
      </c>
      <c r="D3340" s="42">
        <f>_xll.qlCalendarAdvance(Calendar,$D3339,B3340,"f",FALSE)</f>
        <v>62940</v>
      </c>
      <c r="E3340" s="177">
        <f>_xll.qlInterestRateIndexValueDate(IndexON,D3340)</f>
        <v>62940</v>
      </c>
      <c r="F3340" s="193">
        <f>IFERROR(_xll.qlIndexFixing(IndexON,D3340,TRUE,_xll.ohTrigger(RecalcTrigger,TriggerON)),NA())</f>
        <v>1.070196529795453E-2</v>
      </c>
      <c r="H3340" s="42">
        <f>_xll.qlCalendarAdvance(Calendar,$H3339,B3340,"f",FALSE)</f>
        <v>62940</v>
      </c>
      <c r="I3340" s="177">
        <f>_xll.qlInterestRateIndexValueDate(Index1M,$H3340)</f>
        <v>62942</v>
      </c>
      <c r="J3340" s="182">
        <f>IFERROR(_xll.qlIndexFixing(Index1M,$H3340,TRUE,_xll.ohTrigger(RecalcTrigger,Trigger1M)),NA())</f>
        <v>1.0973499001019349E-2</v>
      </c>
      <c r="K3340" s="44">
        <f>IFERROR(_xll.qlIndexFixing(Index3M,H3340,TRUE,_xll.ohTrigger(RecalcTrigger,Trigger3M)),NA())</f>
        <v>1.1251485992328003E-2</v>
      </c>
      <c r="L3340" s="44">
        <f>IFERROR(_xll.qlIndexFixing(Index6M,$H3340,TRUE,_xll.ohTrigger(RecalcTrigger,Trigger6M)),NA())</f>
        <v>1.105349423288292E-2</v>
      </c>
      <c r="M3340" s="183">
        <f>IFERROR(_xll.qlIndexFixing(Index1Y,$H3340,TRUE,_xll.ohTrigger(RecalcTrigger,Trigger1Y)),NA())</f>
        <v>1.1693086834183648E-2</v>
      </c>
      <c r="N3340" s="182">
        <f>IFERROR(_xll.qlIndexFixing(ONIndex1M,I3340,TRUE,_xll.ohTrigger(RecalcTrigger,Trigger1M)),NA())</f>
        <v>1.0964208060260106E-2</v>
      </c>
      <c r="O3340" s="44">
        <f>IFERROR(_xll.qlIndexFixing(ONIndex3M,I3340,TRUE,_xll.ohTrigger(RecalcTrigger,Trigger3M)),NA())</f>
        <v>1.1217765602822283E-2</v>
      </c>
      <c r="P3340" s="44">
        <f>IFERROR(_xll.qlIndexFixing(ONIndex6M,I3340,TRUE,_xll.ohTrigger(RecalcTrigger,Trigger6M)),NA())</f>
        <v>1.1010418053611915E-2</v>
      </c>
      <c r="Q3340" s="183">
        <f>IFERROR(_xll.qlIndexFixing(ONIndex1Y,I3340,TRUE,_xll.ohTrigger(RecalcTrigger,Trigger1Y)),NA())</f>
        <v>1.1554065948553571E-2</v>
      </c>
    </row>
    <row r="3341" spans="2:17" x14ac:dyDescent="0.2">
      <c r="B3341" s="39" t="s">
        <v>42</v>
      </c>
      <c r="D3341" s="42">
        <f>_xll.qlCalendarAdvance(Calendar,$D3340,B3341,"f",FALSE)</f>
        <v>62947</v>
      </c>
      <c r="E3341" s="177">
        <f>_xll.qlInterestRateIndexValueDate(IndexON,D3341)</f>
        <v>62947</v>
      </c>
      <c r="F3341" s="193">
        <f>IFERROR(_xll.qlIndexFixing(IndexON,D3341,TRUE,_xll.ohTrigger(RecalcTrigger,TriggerON)),NA())</f>
        <v>1.070196529795453E-2</v>
      </c>
      <c r="H3341" s="42">
        <f>_xll.qlCalendarAdvance(Calendar,$H3340,B3341,"f",FALSE)</f>
        <v>62947</v>
      </c>
      <c r="I3341" s="177">
        <f>_xll.qlInterestRateIndexValueDate(Index1M,$H3341)</f>
        <v>62949</v>
      </c>
      <c r="J3341" s="182">
        <f>IFERROR(_xll.qlIndexFixing(Index1M,$H3341,TRUE,_xll.ohTrigger(RecalcTrigger,Trigger1M)),NA())</f>
        <v>1.0975994105367481E-2</v>
      </c>
      <c r="K3341" s="44">
        <f>IFERROR(_xll.qlIndexFixing(Index3M,H3341,TRUE,_xll.ohTrigger(RecalcTrigger,Trigger3M)),NA())</f>
        <v>1.1254913337950258E-2</v>
      </c>
      <c r="L3341" s="44">
        <f>IFERROR(_xll.qlIndexFixing(Index6M,$H3341,TRUE,_xll.ohTrigger(RecalcTrigger,Trigger6M)),NA())</f>
        <v>1.1055164908371932E-2</v>
      </c>
      <c r="M3341" s="183">
        <f>IFERROR(_xll.qlIndexFixing(Index1Y,$H3341,TRUE,_xll.ohTrigger(RecalcTrigger,Trigger1Y)),NA())</f>
        <v>1.1695752775021818E-2</v>
      </c>
      <c r="N3341" s="182">
        <f>IFERROR(_xll.qlIndexFixing(ONIndex1M,I3341,TRUE,_xll.ohTrigger(RecalcTrigger,Trigger1M)),NA())</f>
        <v>1.0966718947118537E-2</v>
      </c>
      <c r="O3341" s="44">
        <f>IFERROR(_xll.qlIndexFixing(ONIndex3M,I3341,TRUE,_xll.ohTrigger(RecalcTrigger,Trigger3M)),NA())</f>
        <v>1.1220877371345139E-2</v>
      </c>
      <c r="P3341" s="44">
        <f>IFERROR(_xll.qlIndexFixing(ONIndex6M,I3341,TRUE,_xll.ohTrigger(RecalcTrigger,Trigger6M)),NA())</f>
        <v>1.101146532020536E-2</v>
      </c>
      <c r="Q3341" s="183">
        <f>IFERROR(_xll.qlIndexFixing(ONIndex1Y,I3341,TRUE,_xll.ohTrigger(RecalcTrigger,Trigger1Y)),NA())</f>
        <v>1.1557087970626156E-2</v>
      </c>
    </row>
    <row r="3342" spans="2:17" x14ac:dyDescent="0.2">
      <c r="B3342" s="39" t="s">
        <v>42</v>
      </c>
      <c r="D3342" s="42">
        <f>_xll.qlCalendarAdvance(Calendar,$D3341,B3342,"f",FALSE)</f>
        <v>62954</v>
      </c>
      <c r="E3342" s="177">
        <f>_xll.qlInterestRateIndexValueDate(IndexON,D3342)</f>
        <v>62954</v>
      </c>
      <c r="F3342" s="193">
        <f>IFERROR(_xll.qlIndexFixing(IndexON,D3342,TRUE,_xll.ohTrigger(RecalcTrigger,TriggerON)),NA())</f>
        <v>1.0701965297874594E-2</v>
      </c>
      <c r="H3342" s="42">
        <f>_xll.qlCalendarAdvance(Calendar,$H3341,B3342,"f",FALSE)</f>
        <v>62954</v>
      </c>
      <c r="I3342" s="177">
        <f>_xll.qlInterestRateIndexValueDate(Index1M,$H3342)</f>
        <v>62956</v>
      </c>
      <c r="J3342" s="182">
        <f>IFERROR(_xll.qlIndexFixing(Index1M,$H3342,TRUE,_xll.ohTrigger(RecalcTrigger,Trigger1M)),NA())</f>
        <v>1.0978478144277048E-2</v>
      </c>
      <c r="K3342" s="44">
        <f>IFERROR(_xll.qlIndexFixing(Index3M,H3342,TRUE,_xll.ohTrigger(RecalcTrigger,Trigger3M)),NA())</f>
        <v>1.1257935552098763E-2</v>
      </c>
      <c r="L3342" s="44">
        <f>IFERROR(_xll.qlIndexFixing(Index6M,$H3342,TRUE,_xll.ohTrigger(RecalcTrigger,Trigger6M)),NA())</f>
        <v>1.1056119867589873E-2</v>
      </c>
      <c r="M3342" s="183">
        <f>IFERROR(_xll.qlIndexFixing(Index1Y,$H3342,TRUE,_xll.ohTrigger(RecalcTrigger,Trigger1Y)),NA())</f>
        <v>1.16984030911878E-2</v>
      </c>
      <c r="N3342" s="182">
        <f>IFERROR(_xll.qlIndexFixing(ONIndex1M,I3342,TRUE,_xll.ohTrigger(RecalcTrigger,Trigger1M)),NA())</f>
        <v>1.0969218809355752E-2</v>
      </c>
      <c r="O3342" s="44">
        <f>IFERROR(_xll.qlIndexFixing(ONIndex3M,I3342,TRUE,_xll.ohTrigger(RecalcTrigger,Trigger3M)),NA())</f>
        <v>1.1223975072880421E-2</v>
      </c>
      <c r="P3342" s="44">
        <f>IFERROR(_xll.qlIndexFixing(ONIndex6M,I3342,TRUE,_xll.ohTrigger(RecalcTrigger,Trigger6M)),NA())</f>
        <v>1.1012505527165928E-2</v>
      </c>
      <c r="Q3342" s="183">
        <f>IFERROR(_xll.qlIndexFixing(ONIndex1Y,I3342,TRUE,_xll.ohTrigger(RecalcTrigger,Trigger1Y)),NA())</f>
        <v>1.1560095184384167E-2</v>
      </c>
    </row>
    <row r="3343" spans="2:17" x14ac:dyDescent="0.2">
      <c r="B3343" s="39" t="s">
        <v>42</v>
      </c>
      <c r="D3343" s="42">
        <f>_xll.qlCalendarAdvance(Calendar,$D3342,B3343,"f",FALSE)</f>
        <v>62961</v>
      </c>
      <c r="E3343" s="177">
        <f>_xll.qlInterestRateIndexValueDate(IndexON,D3343)</f>
        <v>62961</v>
      </c>
      <c r="F3343" s="193">
        <f>IFERROR(_xll.qlIndexFixing(IndexON,D3343,TRUE,_xll.ohTrigger(RecalcTrigger,TriggerON)),NA())</f>
        <v>1.070196529795453E-2</v>
      </c>
      <c r="H3343" s="42">
        <f>_xll.qlCalendarAdvance(Calendar,$H3342,B3343,"f",FALSE)</f>
        <v>62961</v>
      </c>
      <c r="I3343" s="177">
        <f>_xll.qlInterestRateIndexValueDate(Index1M,$H3343)</f>
        <v>62963</v>
      </c>
      <c r="J3343" s="182">
        <f>IFERROR(_xll.qlIndexFixing(Index1M,$H3343,TRUE,_xll.ohTrigger(RecalcTrigger,Trigger1M)),NA())</f>
        <v>1.0980951098970571E-2</v>
      </c>
      <c r="K3343" s="44">
        <f>IFERROR(_xll.qlIndexFixing(Index3M,H3343,TRUE,_xll.ohTrigger(RecalcTrigger,Trigger3M)),NA())</f>
        <v>1.1260943495042182E-2</v>
      </c>
      <c r="L3343" s="44">
        <f>IFERROR(_xll.qlIndexFixing(Index6M,$H3343,TRUE,_xll.ohTrigger(RecalcTrigger,Trigger6M)),NA())</f>
        <v>1.1057067562789607E-2</v>
      </c>
      <c r="M3343" s="183">
        <f>IFERROR(_xll.qlIndexFixing(Index1Y,$H3343,TRUE,_xll.ohTrigger(RecalcTrigger,Trigger1Y)),NA())</f>
        <v>1.1701037757065923E-2</v>
      </c>
      <c r="N3343" s="182">
        <f>IFERROR(_xll.qlIndexFixing(ONIndex1M,I3343,TRUE,_xll.ohTrigger(RecalcTrigger,Trigger1M)),NA())</f>
        <v>1.0971707627946969E-2</v>
      </c>
      <c r="O3343" s="44">
        <f>IFERROR(_xll.qlIndexFixing(ONIndex3M,I3343,TRUE,_xll.ohTrigger(RecalcTrigger,Trigger3M)),NA())</f>
        <v>1.122705868304763E-2</v>
      </c>
      <c r="P3343" s="44">
        <f>IFERROR(_xll.qlIndexFixing(ONIndex6M,I3343,TRUE,_xll.ohTrigger(RecalcTrigger,Trigger6M)),NA())</f>
        <v>1.1013538662423272E-2</v>
      </c>
      <c r="Q3343" s="183">
        <f>IFERROR(_xll.qlIndexFixing(ONIndex1Y,I3343,TRUE,_xll.ohTrigger(RecalcTrigger,Trigger1Y)),NA())</f>
        <v>1.1563087564567809E-2</v>
      </c>
    </row>
    <row r="3344" spans="2:17" x14ac:dyDescent="0.2">
      <c r="B3344" s="39" t="s">
        <v>42</v>
      </c>
      <c r="D3344" s="42">
        <f>_xll.qlCalendarAdvance(Calendar,$D3343,B3344,"f",FALSE)</f>
        <v>62968</v>
      </c>
      <c r="E3344" s="177">
        <f>_xll.qlInterestRateIndexValueDate(IndexON,D3344)</f>
        <v>62968</v>
      </c>
      <c r="F3344" s="193">
        <f>IFERROR(_xll.qlIndexFixing(IndexON,D3344,TRUE,_xll.ohTrigger(RecalcTrigger,TriggerON)),NA())</f>
        <v>1.0701965298034466E-2</v>
      </c>
      <c r="H3344" s="42">
        <f>_xll.qlCalendarAdvance(Calendar,$H3343,B3344,"f",FALSE)</f>
        <v>62968</v>
      </c>
      <c r="I3344" s="177">
        <f>_xll.qlInterestRateIndexValueDate(Index1M,$H3344)</f>
        <v>62970</v>
      </c>
      <c r="J3344" s="182">
        <f>IFERROR(_xll.qlIndexFixing(Index1M,$H3344,TRUE,_xll.ohTrigger(RecalcTrigger,Trigger1M)),NA())</f>
        <v>1.0983412950670568E-2</v>
      </c>
      <c r="K3344" s="44">
        <f>IFERROR(_xll.qlIndexFixing(Index3M,H3344,TRUE,_xll.ohTrigger(RecalcTrigger,Trigger3M)),NA())</f>
        <v>1.1263937142745825E-2</v>
      </c>
      <c r="L3344" s="44">
        <f>IFERROR(_xll.qlIndexFixing(Index6M,$H3344,TRUE,_xll.ohTrigger(RecalcTrigger,Trigger6M)),NA())</f>
        <v>1.1058007981881883E-2</v>
      </c>
      <c r="M3344" s="183">
        <f>IFERROR(_xll.qlIndexFixing(Index1Y,$H3344,TRUE,_xll.ohTrigger(RecalcTrigger,Trigger1Y)),NA())</f>
        <v>1.1703656747040511E-2</v>
      </c>
      <c r="N3344" s="182">
        <f>IFERROR(_xll.qlIndexFixing(ONIndex1M,I3344,TRUE,_xll.ohTrigger(RecalcTrigger,Trigger1M)),NA())</f>
        <v>1.097418538442696E-2</v>
      </c>
      <c r="O3344" s="44">
        <f>IFERROR(_xll.qlIndexFixing(ONIndex3M,I3344,TRUE,_xll.ohTrigger(RecalcTrigger,Trigger3M)),NA())</f>
        <v>1.1230128178185694E-2</v>
      </c>
      <c r="P3344" s="44">
        <f>IFERROR(_xll.qlIndexFixing(ONIndex6M,I3344,TRUE,_xll.ohTrigger(RecalcTrigger,Trigger6M)),NA())</f>
        <v>1.1014564714066921E-2</v>
      </c>
      <c r="Q3344" s="183">
        <f>IFERROR(_xll.qlIndexFixing(ONIndex1Y,I3344,TRUE,_xll.ohTrigger(RecalcTrigger,Trigger1Y)),NA())</f>
        <v>1.1566065085757415E-2</v>
      </c>
    </row>
    <row r="3345" spans="2:17" x14ac:dyDescent="0.2">
      <c r="B3345" s="39" t="s">
        <v>42</v>
      </c>
      <c r="D3345" s="42">
        <f>_xll.qlCalendarAdvance(Calendar,$D3344,B3345,"f",FALSE)</f>
        <v>62975</v>
      </c>
      <c r="E3345" s="177">
        <f>_xll.qlInterestRateIndexValueDate(IndexON,D3345)</f>
        <v>62975</v>
      </c>
      <c r="F3345" s="193">
        <f>IFERROR(_xll.qlIndexFixing(IndexON,D3345,TRUE,_xll.ohTrigger(RecalcTrigger,TriggerON)),NA())</f>
        <v>1.0701965298034466E-2</v>
      </c>
      <c r="H3345" s="42">
        <f>_xll.qlCalendarAdvance(Calendar,$H3344,B3345,"f",FALSE)</f>
        <v>62975</v>
      </c>
      <c r="I3345" s="177">
        <f>_xll.qlInterestRateIndexValueDate(Index1M,$H3345)</f>
        <v>62977</v>
      </c>
      <c r="J3345" s="182">
        <f>IFERROR(_xll.qlIndexFixing(Index1M,$H3345,TRUE,_xll.ohTrigger(RecalcTrigger,Trigger1M)),NA())</f>
        <v>1.0985863680584573E-2</v>
      </c>
      <c r="K3345" s="44">
        <f>IFERROR(_xll.qlIndexFixing(Index3M,H3345,TRUE,_xll.ohTrigger(RecalcTrigger,Trigger3M)),NA())</f>
        <v>1.1266916471175876E-2</v>
      </c>
      <c r="L3345" s="44">
        <f>IFERROR(_xll.qlIndexFixing(Index6M,$H3345,TRUE,_xll.ohTrigger(RecalcTrigger,Trigger6M)),NA())</f>
        <v>1.1058240057228014E-2</v>
      </c>
      <c r="M3345" s="183">
        <f>IFERROR(_xll.qlIndexFixing(Index1Y,$H3345,TRUE,_xll.ohTrigger(RecalcTrigger,Trigger1Y)),NA())</f>
        <v>1.1706260035496329E-2</v>
      </c>
      <c r="N3345" s="182">
        <f>IFERROR(_xll.qlIndexFixing(ONIndex1M,I3345,TRUE,_xll.ohTrigger(RecalcTrigger,Trigger1M)),NA())</f>
        <v>1.097665206001075E-2</v>
      </c>
      <c r="O3345" s="44">
        <f>IFERROR(_xll.qlIndexFixing(ONIndex3M,I3345,TRUE,_xll.ohTrigger(RecalcTrigger,Trigger3M)),NA())</f>
        <v>1.1233183534473667E-2</v>
      </c>
      <c r="P3345" s="44">
        <f>IFERROR(_xll.qlIndexFixing(ONIndex6M,I3345,TRUE,_xll.ohTrigger(RecalcTrigger,Trigger6M)),NA())</f>
        <v>1.1015583670266338E-2</v>
      </c>
      <c r="Q3345" s="183">
        <f>IFERROR(_xll.qlIndexFixing(ONIndex1Y,I3345,TRUE,_xll.ohTrigger(RecalcTrigger,Trigger1Y)),NA())</f>
        <v>1.1569027723252745E-2</v>
      </c>
    </row>
    <row r="3346" spans="2:17" x14ac:dyDescent="0.2">
      <c r="B3346" s="39" t="s">
        <v>42</v>
      </c>
      <c r="D3346" s="42">
        <f>_xll.qlCalendarAdvance(Calendar,$D3345,B3346,"f",FALSE)</f>
        <v>62982</v>
      </c>
      <c r="E3346" s="177">
        <f>_xll.qlInterestRateIndexValueDate(IndexON,D3346)</f>
        <v>62982</v>
      </c>
      <c r="F3346" s="193">
        <f>IFERROR(_xll.qlIndexFixing(IndexON,D3346,TRUE,_xll.ohTrigger(RecalcTrigger,TriggerON)),NA())</f>
        <v>1.070196529795453E-2</v>
      </c>
      <c r="H3346" s="42">
        <f>_xll.qlCalendarAdvance(Calendar,$H3345,B3346,"f",FALSE)</f>
        <v>62982</v>
      </c>
      <c r="I3346" s="177">
        <f>_xll.qlInterestRateIndexValueDate(Index1M,$H3346)</f>
        <v>62984</v>
      </c>
      <c r="J3346" s="182">
        <f>IFERROR(_xll.qlIndexFixing(Index1M,$H3346,TRUE,_xll.ohTrigger(RecalcTrigger,Trigger1M)),NA())</f>
        <v>1.0988303269937605E-2</v>
      </c>
      <c r="K3346" s="44">
        <f>IFERROR(_xll.qlIndexFixing(Index3M,H3346,TRUE,_xll.ohTrigger(RecalcTrigger,Trigger3M)),NA())</f>
        <v>1.1269881456297646E-2</v>
      </c>
      <c r="L3346" s="44">
        <f>IFERROR(_xll.qlIndexFixing(Index6M,$H3346,TRUE,_xll.ohTrigger(RecalcTrigger,Trigger6M)),NA())</f>
        <v>1.1059167379350929E-2</v>
      </c>
      <c r="M3346" s="183">
        <f>IFERROR(_xll.qlIndexFixing(Index1Y,$H3346,TRUE,_xll.ohTrigger(RecalcTrigger,Trigger1Y)),NA())</f>
        <v>1.1708847596817923E-2</v>
      </c>
      <c r="N3346" s="182">
        <f>IFERROR(_xll.qlIndexFixing(ONIndex1M,I3346,TRUE,_xll.ohTrigger(RecalcTrigger,Trigger1M)),NA())</f>
        <v>1.0979107635833429E-2</v>
      </c>
      <c r="O3346" s="44">
        <f>IFERROR(_xll.qlIndexFixing(ONIndex3M,I3346,TRUE,_xll.ohTrigger(RecalcTrigger,Trigger3M)),NA())</f>
        <v>1.1236224727850797E-2</v>
      </c>
      <c r="P3346" s="44">
        <f>IFERROR(_xll.qlIndexFixing(ONIndex6M,I3346,TRUE,_xll.ohTrigger(RecalcTrigger,Trigger6M)),NA())</f>
        <v>1.101659551871137E-2</v>
      </c>
      <c r="Q3346" s="183">
        <f>IFERROR(_xll.qlIndexFixing(ONIndex1Y,I3346,TRUE,_xll.ohTrigger(RecalcTrigger,Trigger1Y)),NA())</f>
        <v>1.1571975451394323E-2</v>
      </c>
    </row>
    <row r="3347" spans="2:17" x14ac:dyDescent="0.2">
      <c r="B3347" s="39" t="s">
        <v>42</v>
      </c>
      <c r="D3347" s="42">
        <f>_xll.qlCalendarAdvance(Calendar,$D3346,B3347,"f",FALSE)</f>
        <v>62989</v>
      </c>
      <c r="E3347" s="177">
        <f>_xll.qlInterestRateIndexValueDate(IndexON,D3347)</f>
        <v>62989</v>
      </c>
      <c r="F3347" s="193">
        <f>IFERROR(_xll.qlIndexFixing(IndexON,D3347,TRUE,_xll.ohTrigger(RecalcTrigger,TriggerON)),NA())</f>
        <v>1.070196529795453E-2</v>
      </c>
      <c r="H3347" s="42">
        <f>_xll.qlCalendarAdvance(Calendar,$H3346,B3347,"f",FALSE)</f>
        <v>62989</v>
      </c>
      <c r="I3347" s="177">
        <f>_xll.qlInterestRateIndexValueDate(Index1M,$H3347)</f>
        <v>62991</v>
      </c>
      <c r="J3347" s="182">
        <f>IFERROR(_xll.qlIndexFixing(Index1M,$H3347,TRUE,_xll.ohTrigger(RecalcTrigger,Trigger1M)),NA())</f>
        <v>1.0990731699952183E-2</v>
      </c>
      <c r="K3347" s="44">
        <f>IFERROR(_xll.qlIndexFixing(Index3M,H3347,TRUE,_xll.ohTrigger(RecalcTrigger,Trigger3M)),NA())</f>
        <v>1.1272832074080794E-2</v>
      </c>
      <c r="L3347" s="44">
        <f>IFERROR(_xll.qlIndexFixing(Index6M,$H3347,TRUE,_xll.ohTrigger(RecalcTrigger,Trigger6M)),NA())</f>
        <v>1.1060087392355289E-2</v>
      </c>
      <c r="M3347" s="183">
        <f>IFERROR(_xll.qlIndexFixing(Index1Y,$H3347,TRUE,_xll.ohTrigger(RecalcTrigger,Trigger1Y)),NA())</f>
        <v>1.1711419405392245E-2</v>
      </c>
      <c r="N3347" s="182">
        <f>IFERROR(_xll.qlIndexFixing(ONIndex1M,I3347,TRUE,_xll.ohTrigger(RecalcTrigger,Trigger1M)),NA())</f>
        <v>1.0981552093030089E-2</v>
      </c>
      <c r="O3347" s="44">
        <f>IFERROR(_xll.qlIndexFixing(ONIndex3M,I3347,TRUE,_xll.ohTrigger(RecalcTrigger,Trigger3M)),NA())</f>
        <v>1.1239251734336264E-2</v>
      </c>
      <c r="P3347" s="44">
        <f>IFERROR(_xll.qlIndexFixing(ONIndex6M,I3347,TRUE,_xll.ohTrigger(RecalcTrigger,Trigger6M)),NA())</f>
        <v>1.1017600247491544E-2</v>
      </c>
      <c r="Q3347" s="183">
        <f>IFERROR(_xll.qlIndexFixing(ONIndex1Y,I3347,TRUE,_xll.ohTrigger(RecalcTrigger,Trigger1Y)),NA())</f>
        <v>1.1574908245162163E-2</v>
      </c>
    </row>
    <row r="3348" spans="2:17" x14ac:dyDescent="0.2">
      <c r="B3348" s="39" t="s">
        <v>42</v>
      </c>
      <c r="D3348" s="42">
        <f>_xll.qlCalendarAdvance(Calendar,$D3347,B3348,"f",FALSE)</f>
        <v>62996</v>
      </c>
      <c r="E3348" s="177">
        <f>_xll.qlInterestRateIndexValueDate(IndexON,D3348)</f>
        <v>62996</v>
      </c>
      <c r="F3348" s="193">
        <f>IFERROR(_xll.qlIndexFixing(IndexON,D3348,TRUE,_xll.ohTrigger(RecalcTrigger,TriggerON)),NA())</f>
        <v>1.0701965298034466E-2</v>
      </c>
      <c r="H3348" s="42">
        <f>_xll.qlCalendarAdvance(Calendar,$H3347,B3348,"f",FALSE)</f>
        <v>62996</v>
      </c>
      <c r="I3348" s="177">
        <f>_xll.qlInterestRateIndexValueDate(Index1M,$H3348)</f>
        <v>62998</v>
      </c>
      <c r="J3348" s="182">
        <f>IFERROR(_xll.qlIndexFixing(Index1M,$H3348,TRUE,_xll.ohTrigger(RecalcTrigger,Trigger1M)),NA())</f>
        <v>1.0993148951838339E-2</v>
      </c>
      <c r="K3348" s="44">
        <f>IFERROR(_xll.qlIndexFixing(Index3M,H3348,TRUE,_xll.ohTrigger(RecalcTrigger,Trigger3M)),NA())</f>
        <v>1.12757683004915E-2</v>
      </c>
      <c r="L3348" s="44">
        <f>IFERROR(_xll.qlIndexFixing(Index6M,$H3348,TRUE,_xll.ohTrigger(RecalcTrigger,Trigger6M)),NA())</f>
        <v>1.1061000084150216E-2</v>
      </c>
      <c r="M3348" s="183">
        <f>IFERROR(_xll.qlIndexFixing(Index1Y,$H3348,TRUE,_xll.ohTrigger(RecalcTrigger,Trigger1Y)),NA())</f>
        <v>1.1713975435604498E-2</v>
      </c>
      <c r="N3348" s="182">
        <f>IFERROR(_xll.qlIndexFixing(ONIndex1M,I3348,TRUE,_xll.ohTrigger(RecalcTrigger,Trigger1M)),NA())</f>
        <v>1.0983985413055564E-2</v>
      </c>
      <c r="O3348" s="44">
        <f>IFERROR(_xll.qlIndexFixing(ONIndex3M,I3348,TRUE,_xll.ohTrigger(RecalcTrigger,Trigger3M)),NA())</f>
        <v>1.1242264530029189E-2</v>
      </c>
      <c r="P3348" s="44">
        <f>IFERROR(_xll.qlIndexFixing(ONIndex6M,I3348,TRUE,_xll.ohTrigger(RecalcTrigger,Trigger6M)),NA())</f>
        <v>1.1018597844696387E-2</v>
      </c>
      <c r="Q3348" s="183">
        <f>IFERROR(_xll.qlIndexFixing(ONIndex1Y,I3348,TRUE,_xll.ohTrigger(RecalcTrigger,Trigger1Y)),NA())</f>
        <v>1.1577826079456344E-2</v>
      </c>
    </row>
    <row r="3349" spans="2:17" x14ac:dyDescent="0.2">
      <c r="B3349" s="39" t="s">
        <v>42</v>
      </c>
      <c r="D3349" s="42">
        <f>_xll.qlCalendarAdvance(Calendar,$D3348,B3349,"f",FALSE)</f>
        <v>63003</v>
      </c>
      <c r="E3349" s="177">
        <f>_xll.qlInterestRateIndexValueDate(IndexON,D3349)</f>
        <v>63003</v>
      </c>
      <c r="F3349" s="193">
        <f>IFERROR(_xll.qlIndexFixing(IndexON,D3349,TRUE,_xll.ohTrigger(RecalcTrigger,TriggerON)),NA())</f>
        <v>1.0701965298034466E-2</v>
      </c>
      <c r="H3349" s="42">
        <f>_xll.qlCalendarAdvance(Calendar,$H3348,B3349,"f",FALSE)</f>
        <v>63003</v>
      </c>
      <c r="I3349" s="177">
        <f>_xll.qlInterestRateIndexValueDate(Index1M,$H3349)</f>
        <v>63005</v>
      </c>
      <c r="J3349" s="182">
        <f>IFERROR(_xll.qlIndexFixing(Index1M,$H3349,TRUE,_xll.ohTrigger(RecalcTrigger,Trigger1M)),NA())</f>
        <v>1.0994538578993926E-2</v>
      </c>
      <c r="K3349" s="44">
        <f>IFERROR(_xll.qlIndexFixing(Index3M,H3349,TRUE,_xll.ohTrigger(RecalcTrigger,Trigger3M)),NA())</f>
        <v>1.1278690111495076E-2</v>
      </c>
      <c r="L3349" s="44">
        <f>IFERROR(_xll.qlIndexFixing(Index6M,$H3349,TRUE,_xll.ohTrigger(RecalcTrigger,Trigger6M)),NA())</f>
        <v>1.106190544265008E-2</v>
      </c>
      <c r="M3349" s="183">
        <f>IFERROR(_xll.qlIndexFixing(Index1Y,$H3349,TRUE,_xll.ohTrigger(RecalcTrigger,Trigger1Y)),NA())</f>
        <v>1.1716515661841637E-2</v>
      </c>
      <c r="N3349" s="182">
        <f>IFERROR(_xll.qlIndexFixing(ONIndex1M,I3349,TRUE,_xll.ohTrigger(RecalcTrigger,Trigger1M)),NA())</f>
        <v>1.0986407577044943E-2</v>
      </c>
      <c r="O3349" s="44">
        <f>IFERROR(_xll.qlIndexFixing(ONIndex3M,I3349,TRUE,_xll.ohTrigger(RecalcTrigger,Trigger3M)),NA())</f>
        <v>1.1245263091108626E-2</v>
      </c>
      <c r="P3349" s="44">
        <f>IFERROR(_xll.qlIndexFixing(ONIndex6M,I3349,TRUE,_xll.ohTrigger(RecalcTrigger,Trigger6M)),NA())</f>
        <v>1.101958829817562E-2</v>
      </c>
      <c r="Q3349" s="183">
        <f>IFERROR(_xll.qlIndexFixing(ONIndex1Y,I3349,TRUE,_xll.ohTrigger(RecalcTrigger,Trigger1Y)),NA())</f>
        <v>1.158072892901707E-2</v>
      </c>
    </row>
    <row r="3350" spans="2:17" x14ac:dyDescent="0.2">
      <c r="B3350" s="39" t="s">
        <v>42</v>
      </c>
      <c r="D3350" s="42">
        <f>_xll.qlCalendarAdvance(Calendar,$D3349,B3350,"f",FALSE)</f>
        <v>63010</v>
      </c>
      <c r="E3350" s="177">
        <f>_xll.qlInterestRateIndexValueDate(IndexON,D3350)</f>
        <v>63010</v>
      </c>
      <c r="F3350" s="193">
        <f>IFERROR(_xll.qlIndexFixing(IndexON,D3350,TRUE,_xll.ohTrigger(RecalcTrigger,TriggerON)),NA())</f>
        <v>1.070196529795453E-2</v>
      </c>
      <c r="H3350" s="42">
        <f>_xll.qlCalendarAdvance(Calendar,$H3349,B3350,"f",FALSE)</f>
        <v>63010</v>
      </c>
      <c r="I3350" s="177">
        <f>_xll.qlInterestRateIndexValueDate(Index1M,$H3350)</f>
        <v>63012</v>
      </c>
      <c r="J3350" s="182">
        <f>IFERROR(_xll.qlIndexFixing(Index1M,$H3350,TRUE,_xll.ohTrigger(RecalcTrigger,Trigger1M)),NA())</f>
        <v>1.0997949846115462E-2</v>
      </c>
      <c r="K3350" s="44">
        <f>IFERROR(_xll.qlIndexFixing(Index3M,H3350,TRUE,_xll.ohTrigger(RecalcTrigger,Trigger3M)),NA())</f>
        <v>1.1281597483059444E-2</v>
      </c>
      <c r="L3350" s="44">
        <f>IFERROR(_xll.qlIndexFixing(Index6M,$H3350,TRUE,_xll.ohTrigger(RecalcTrigger,Trigger6M)),NA())</f>
        <v>1.1063497021175085E-2</v>
      </c>
      <c r="M3350" s="183">
        <f>IFERROR(_xll.qlIndexFixing(Index1Y,$H3350,TRUE,_xll.ohTrigger(RecalcTrigger,Trigger1Y)),NA())</f>
        <v>1.1719040058491273E-2</v>
      </c>
      <c r="N3350" s="182">
        <f>IFERROR(_xll.qlIndexFixing(ONIndex1M,I3350,TRUE,_xll.ohTrigger(RecalcTrigger,Trigger1M)),NA())</f>
        <v>1.098881856629319E-2</v>
      </c>
      <c r="O3350" s="44">
        <f>IFERROR(_xll.qlIndexFixing(ONIndex3M,I3350,TRUE,_xll.ohTrigger(RecalcTrigger,Trigger3M)),NA())</f>
        <v>1.1248247393513822E-2</v>
      </c>
      <c r="P3350" s="44">
        <f>IFERROR(_xll.qlIndexFixing(ONIndex6M,I3350,TRUE,_xll.ohTrigger(RecalcTrigger,Trigger6M)),NA())</f>
        <v>1.1020571596098705E-2</v>
      </c>
      <c r="Q3350" s="183">
        <f>IFERROR(_xll.qlIndexFixing(ONIndex1Y,I3350,TRUE,_xll.ohTrigger(RecalcTrigger,Trigger1Y)),NA())</f>
        <v>1.1583616768584548E-2</v>
      </c>
    </row>
    <row r="3351" spans="2:17" x14ac:dyDescent="0.2">
      <c r="B3351" s="39" t="s">
        <v>42</v>
      </c>
      <c r="D3351" s="42">
        <f>_xll.qlCalendarAdvance(Calendar,$D3350,B3351,"f",FALSE)</f>
        <v>63017</v>
      </c>
      <c r="E3351" s="177">
        <f>_xll.qlInterestRateIndexValueDate(IndexON,D3351)</f>
        <v>63017</v>
      </c>
      <c r="F3351" s="193">
        <f>IFERROR(_xll.qlIndexFixing(IndexON,D3351,TRUE,_xll.ohTrigger(RecalcTrigger,TriggerON)),NA())</f>
        <v>1.0701965297874594E-2</v>
      </c>
      <c r="H3351" s="42">
        <f>_xll.qlCalendarAdvance(Calendar,$H3350,B3351,"f",FALSE)</f>
        <v>63017</v>
      </c>
      <c r="I3351" s="177">
        <f>_xll.qlInterestRateIndexValueDate(Index1M,$H3351)</f>
        <v>63019</v>
      </c>
      <c r="J3351" s="182">
        <f>IFERROR(_xll.qlIndexFixing(Index1M,$H3351,TRUE,_xll.ohTrigger(RecalcTrigger,Trigger1M)),NA())</f>
        <v>1.1000333450943978E-2</v>
      </c>
      <c r="K3351" s="44">
        <f>IFERROR(_xll.qlIndexFixing(Index3M,H3351,TRUE,_xll.ohTrigger(RecalcTrigger,Trigger3M)),NA())</f>
        <v>1.128449039115339E-2</v>
      </c>
      <c r="L3351" s="44">
        <f>IFERROR(_xll.qlIndexFixing(Index6M,$H3351,TRUE,_xll.ohTrigger(RecalcTrigger,Trigger6M)),NA())</f>
        <v>1.1064386169016031E-2</v>
      </c>
      <c r="M3351" s="183">
        <f>IFERROR(_xll.qlIndexFixing(Index1Y,$H3351,TRUE,_xll.ohTrigger(RecalcTrigger,Trigger1Y)),NA())</f>
        <v>1.1721548599940576E-2</v>
      </c>
      <c r="N3351" s="182">
        <f>IFERROR(_xll.qlIndexFixing(ONIndex1M,I3351,TRUE,_xll.ohTrigger(RecalcTrigger,Trigger1M)),NA())</f>
        <v>1.0991218362095267E-2</v>
      </c>
      <c r="O3351" s="44">
        <f>IFERROR(_xll.qlIndexFixing(ONIndex3M,I3351,TRUE,_xll.ohTrigger(RecalcTrigger,Trigger3M)),NA())</f>
        <v>1.1251217413343895E-2</v>
      </c>
      <c r="P3351" s="44">
        <f>IFERROR(_xll.qlIndexFixing(ONIndex6M,I3351,TRUE,_xll.ohTrigger(RecalcTrigger,Trigger6M)),NA())</f>
        <v>1.1021547726235426E-2</v>
      </c>
      <c r="Q3351" s="183">
        <f>IFERROR(_xll.qlIndexFixing(ONIndex1Y,I3351,TRUE,_xll.ohTrigger(RecalcTrigger,Trigger1Y)),NA())</f>
        <v>1.158648957297892E-2</v>
      </c>
    </row>
    <row r="3352" spans="2:17" x14ac:dyDescent="0.2">
      <c r="B3352" s="39" t="s">
        <v>42</v>
      </c>
      <c r="D3352" s="42">
        <f>_xll.qlCalendarAdvance(Calendar,$D3351,B3352,"f",FALSE)</f>
        <v>63024</v>
      </c>
      <c r="E3352" s="177">
        <f>_xll.qlInterestRateIndexValueDate(IndexON,D3352)</f>
        <v>63024</v>
      </c>
      <c r="F3352" s="193">
        <f>IFERROR(_xll.qlIndexFixing(IndexON,D3352,TRUE,_xll.ohTrigger(RecalcTrigger,TriggerON)),NA())</f>
        <v>1.070196529795453E-2</v>
      </c>
      <c r="H3352" s="42">
        <f>_xll.qlCalendarAdvance(Calendar,$H3351,B3352,"f",FALSE)</f>
        <v>63024</v>
      </c>
      <c r="I3352" s="177">
        <f>_xll.qlInterestRateIndexValueDate(Index1M,$H3352)</f>
        <v>63026</v>
      </c>
      <c r="J3352" s="182">
        <f>IFERROR(_xll.qlIndexFixing(Index1M,$H3352,TRUE,_xll.ohTrigger(RecalcTrigger,Trigger1M)),NA())</f>
        <v>1.1002705802526658E-2</v>
      </c>
      <c r="K3352" s="44">
        <f>IFERROR(_xll.qlIndexFixing(Index3M,H3352,TRUE,_xll.ohTrigger(RecalcTrigger,Trigger3M)),NA())</f>
        <v>1.128736881174049E-2</v>
      </c>
      <c r="L3352" s="44">
        <f>IFERROR(_xll.qlIndexFixing(Index6M,$H3352,TRUE,_xll.ohTrigger(RecalcTrigger,Trigger6M)),NA())</f>
        <v>1.1065267944036342E-2</v>
      </c>
      <c r="M3352" s="183">
        <f>IFERROR(_xll.qlIndexFixing(Index1Y,$H3352,TRUE,_xll.ohTrigger(RecalcTrigger,Trigger1Y)),NA())</f>
        <v>1.1724041260578475E-2</v>
      </c>
      <c r="N3352" s="182">
        <f>IFERROR(_xll.qlIndexFixing(ONIndex1M,I3352,TRUE,_xll.ohTrigger(RecalcTrigger,Trigger1M)),NA())</f>
        <v>1.0993606945426393E-2</v>
      </c>
      <c r="O3352" s="44">
        <f>IFERROR(_xll.qlIndexFixing(ONIndex3M,I3352,TRUE,_xll.ohTrigger(RecalcTrigger,Trigger3M)),NA())</f>
        <v>1.1254173126697964E-2</v>
      </c>
      <c r="P3352" s="44">
        <f>IFERROR(_xll.qlIndexFixing(ONIndex6M,I3352,TRUE,_xll.ohTrigger(RecalcTrigger,Trigger6M)),NA())</f>
        <v>1.1022516676755245E-2</v>
      </c>
      <c r="Q3352" s="183">
        <f>IFERROR(_xll.qlIndexFixing(ONIndex1Y,I3352,TRUE,_xll.ohTrigger(RecalcTrigger,Trigger1Y)),NA())</f>
        <v>1.1589347317020326E-2</v>
      </c>
    </row>
    <row r="3353" spans="2:17" x14ac:dyDescent="0.2">
      <c r="B3353" s="39" t="s">
        <v>42</v>
      </c>
      <c r="D3353" s="42">
        <f>_xll.qlCalendarAdvance(Calendar,$D3352,B3353,"f",FALSE)</f>
        <v>63031</v>
      </c>
      <c r="E3353" s="177">
        <f>_xll.qlInterestRateIndexValueDate(IndexON,D3353)</f>
        <v>63031</v>
      </c>
      <c r="F3353" s="193">
        <f>IFERROR(_xll.qlIndexFixing(IndexON,D3353,TRUE,_xll.ohTrigger(RecalcTrigger,TriggerON)),NA())</f>
        <v>1.0701965298034466E-2</v>
      </c>
      <c r="H3353" s="42">
        <f>_xll.qlCalendarAdvance(Calendar,$H3352,B3353,"f",FALSE)</f>
        <v>63031</v>
      </c>
      <c r="I3353" s="177">
        <f>_xll.qlInterestRateIndexValueDate(Index1M,$H3353)</f>
        <v>63033</v>
      </c>
      <c r="J3353" s="182">
        <f>IFERROR(_xll.qlIndexFixing(Index1M,$H3353,TRUE,_xll.ohTrigger(RecalcTrigger,Trigger1M)),NA())</f>
        <v>1.1005066882076031E-2</v>
      </c>
      <c r="K3353" s="44">
        <f>IFERROR(_xll.qlIndexFixing(Index3M,H3353,TRUE,_xll.ohTrigger(RecalcTrigger,Trigger3M)),NA())</f>
        <v>1.1290232720791269E-2</v>
      </c>
      <c r="L3353" s="44">
        <f>IFERROR(_xll.qlIndexFixing(Index6M,$H3353,TRUE,_xll.ohTrigger(RecalcTrigger,Trigger6M)),NA())</f>
        <v>1.1066142334147627E-2</v>
      </c>
      <c r="M3353" s="183">
        <f>IFERROR(_xll.qlIndexFixing(Index1Y,$H3353,TRUE,_xll.ohTrigger(RecalcTrigger,Trigger1Y)),NA())</f>
        <v>1.1726518014792797E-2</v>
      </c>
      <c r="N3353" s="182">
        <f>IFERROR(_xll.qlIndexFixing(ONIndex1M,I3353,TRUE,_xll.ohTrigger(RecalcTrigger,Trigger1M)),NA())</f>
        <v>1.0995984297981209E-2</v>
      </c>
      <c r="O3353" s="44">
        <f>IFERROR(_xll.qlIndexFixing(ONIndex3M,I3353,TRUE,_xll.ohTrigger(RecalcTrigger,Trigger3M)),NA())</f>
        <v>1.1257114509515276E-2</v>
      </c>
      <c r="P3353" s="44">
        <f>IFERROR(_xll.qlIndexFixing(ONIndex6M,I3353,TRUE,_xll.ohTrigger(RecalcTrigger,Trigger6M)),NA())</f>
        <v>1.1023478435587819E-2</v>
      </c>
      <c r="Q3353" s="183">
        <f>IFERROR(_xll.qlIndexFixing(ONIndex1Y,I3353,TRUE,_xll.ohTrigger(RecalcTrigger,Trigger1Y)),NA())</f>
        <v>1.1592189975608846E-2</v>
      </c>
    </row>
    <row r="3354" spans="2:17" x14ac:dyDescent="0.2">
      <c r="B3354" s="39" t="s">
        <v>42</v>
      </c>
      <c r="D3354" s="42">
        <f>_xll.qlCalendarAdvance(Calendar,$D3353,B3354,"f",FALSE)</f>
        <v>63038</v>
      </c>
      <c r="E3354" s="177">
        <f>_xll.qlInterestRateIndexValueDate(IndexON,D3354)</f>
        <v>63038</v>
      </c>
      <c r="F3354" s="193">
        <f>IFERROR(_xll.qlIndexFixing(IndexON,D3354,TRUE,_xll.ohTrigger(RecalcTrigger,TriggerON)),NA())</f>
        <v>1.070196529795453E-2</v>
      </c>
      <c r="H3354" s="42">
        <f>_xll.qlCalendarAdvance(Calendar,$H3353,B3354,"f",FALSE)</f>
        <v>63038</v>
      </c>
      <c r="I3354" s="177">
        <f>_xll.qlInterestRateIndexValueDate(Index1M,$H3354)</f>
        <v>63040</v>
      </c>
      <c r="J3354" s="182">
        <f>IFERROR(_xll.qlIndexFixing(Index1M,$H3354,TRUE,_xll.ohTrigger(RecalcTrigger,Trigger1M)),NA())</f>
        <v>1.100741667081212E-2</v>
      </c>
      <c r="K3354" s="44">
        <f>IFERROR(_xll.qlIndexFixing(Index3M,H3354,TRUE,_xll.ohTrigger(RecalcTrigger,Trigger3M)),NA())</f>
        <v>1.1293082094270173E-2</v>
      </c>
      <c r="L3354" s="44">
        <f>IFERROR(_xll.qlIndexFixing(Index6M,$H3354,TRUE,_xll.ohTrigger(RecalcTrigger,Trigger6M)),NA())</f>
        <v>1.1067009327261058E-2</v>
      </c>
      <c r="M3354" s="183">
        <f>IFERROR(_xll.qlIndexFixing(Index1Y,$H3354,TRUE,_xll.ohTrigger(RecalcTrigger,Trigger1Y)),NA())</f>
        <v>1.1728978836973126E-2</v>
      </c>
      <c r="N3354" s="182">
        <f>IFERROR(_xll.qlIndexFixing(ONIndex1M,I3354,TRUE,_xll.ohTrigger(RecalcTrigger,Trigger1M)),NA())</f>
        <v>1.0998350400654999E-2</v>
      </c>
      <c r="O3354" s="44">
        <f>IFERROR(_xll.qlIndexFixing(ONIndex3M,I3354,TRUE,_xll.ohTrigger(RecalcTrigger,Trigger3M)),NA())</f>
        <v>1.1260041538054821E-2</v>
      </c>
      <c r="P3354" s="44">
        <f>IFERROR(_xll.qlIndexFixing(ONIndex6M,I3354,TRUE,_xll.ohTrigger(RecalcTrigger,Trigger6M)),NA())</f>
        <v>1.1024432990662802E-2</v>
      </c>
      <c r="Q3354" s="183">
        <f>IFERROR(_xll.qlIndexFixing(ONIndex1Y,I3354,TRUE,_xll.ohTrigger(RecalcTrigger,Trigger1Y)),NA())</f>
        <v>1.1595017523484685E-2</v>
      </c>
    </row>
    <row r="3355" spans="2:17" x14ac:dyDescent="0.2">
      <c r="B3355" s="39" t="s">
        <v>42</v>
      </c>
      <c r="D3355" s="42">
        <f>_xll.qlCalendarAdvance(Calendar,$D3354,B3355,"f",FALSE)</f>
        <v>63045</v>
      </c>
      <c r="E3355" s="177">
        <f>_xll.qlInterestRateIndexValueDate(IndexON,D3355)</f>
        <v>63045</v>
      </c>
      <c r="F3355" s="193">
        <f>IFERROR(_xll.qlIndexFixing(IndexON,D3355,TRUE,_xll.ohTrigger(RecalcTrigger,TriggerON)),NA())</f>
        <v>1.070196529795453E-2</v>
      </c>
      <c r="H3355" s="42">
        <f>_xll.qlCalendarAdvance(Calendar,$H3354,B3355,"f",FALSE)</f>
        <v>63045</v>
      </c>
      <c r="I3355" s="177">
        <f>_xll.qlInterestRateIndexValueDate(Index1M,$H3355)</f>
        <v>63047</v>
      </c>
      <c r="J3355" s="182">
        <f>IFERROR(_xll.qlIndexFixing(Index1M,$H3355,TRUE,_xll.ohTrigger(RecalcTrigger,Trigger1M)),NA())</f>
        <v>1.1009755149957445E-2</v>
      </c>
      <c r="K3355" s="44">
        <f>IFERROR(_xll.qlIndexFixing(Index3M,H3355,TRUE,_xll.ohTrigger(RecalcTrigger,Trigger3M)),NA())</f>
        <v>1.1295916908149463E-2</v>
      </c>
      <c r="L3355" s="44">
        <f>IFERROR(_xll.qlIndexFixing(Index6M,$H3355,TRUE,_xll.ohTrigger(RecalcTrigger,Trigger6M)),NA())</f>
        <v>1.1067868911288241E-2</v>
      </c>
      <c r="M3355" s="183">
        <f>IFERROR(_xll.qlIndexFixing(Index1Y,$H3355,TRUE,_xll.ohTrigger(RecalcTrigger,Trigger1Y)),NA())</f>
        <v>1.1731423701508824E-2</v>
      </c>
      <c r="N3355" s="182">
        <f>IFERROR(_xll.qlIndexFixing(ONIndex1M,I3355,TRUE,_xll.ohTrigger(RecalcTrigger,Trigger1M)),NA())</f>
        <v>1.1000705234742725E-2</v>
      </c>
      <c r="O3355" s="44">
        <f>IFERROR(_xll.qlIndexFixing(ONIndex3M,I3355,TRUE,_xll.ohTrigger(RecalcTrigger,Trigger3M)),NA())</f>
        <v>1.1262954188175911E-2</v>
      </c>
      <c r="P3355" s="44">
        <f>IFERROR(_xll.qlIndexFixing(ONIndex6M,I3355,TRUE,_xll.ohTrigger(RecalcTrigger,Trigger6M)),NA())</f>
        <v>1.1025380329989787E-2</v>
      </c>
      <c r="Q3355" s="183">
        <f>IFERROR(_xll.qlIndexFixing(ONIndex1Y,I3355,TRUE,_xll.ohTrigger(RecalcTrigger,Trigger1Y)),NA())</f>
        <v>1.1597829935467985E-2</v>
      </c>
    </row>
    <row r="3356" spans="2:17" x14ac:dyDescent="0.2">
      <c r="B3356" s="39" t="s">
        <v>42</v>
      </c>
      <c r="D3356" s="42">
        <f>_xll.qlCalendarAdvance(Calendar,$D3355,B3356,"f",FALSE)</f>
        <v>63052</v>
      </c>
      <c r="E3356" s="177">
        <f>_xll.qlInterestRateIndexValueDate(IndexON,D3356)</f>
        <v>63052</v>
      </c>
      <c r="F3356" s="193">
        <f>IFERROR(_xll.qlIndexFixing(IndexON,D3356,TRUE,_xll.ohTrigger(RecalcTrigger,TriggerON)),NA())</f>
        <v>1.070196529795453E-2</v>
      </c>
      <c r="H3356" s="42">
        <f>_xll.qlCalendarAdvance(Calendar,$H3355,B3356,"f",FALSE)</f>
        <v>63052</v>
      </c>
      <c r="I3356" s="177">
        <f>_xll.qlInterestRateIndexValueDate(Index1M,$H3356)</f>
        <v>63054</v>
      </c>
      <c r="J3356" s="182">
        <f>IFERROR(_xll.qlIndexFixing(Index1M,$H3356,TRUE,_xll.ohTrigger(RecalcTrigger,Trigger1M)),NA())</f>
        <v>1.1012082300729531E-2</v>
      </c>
      <c r="K3356" s="44">
        <f>IFERROR(_xll.qlIndexFixing(Index3M,H3356,TRUE,_xll.ohTrigger(RecalcTrigger,Trigger3M)),NA())</f>
        <v>1.1298737138390977E-2</v>
      </c>
      <c r="L3356" s="44">
        <f>IFERROR(_xll.qlIndexFixing(Index6M,$H3356,TRUE,_xll.ohTrigger(RecalcTrigger,Trigger6M)),NA())</f>
        <v>1.1068721074140782E-2</v>
      </c>
      <c r="M3356" s="183">
        <f>IFERROR(_xll.qlIndexFixing(Index1Y,$H3356,TRUE,_xll.ohTrigger(RecalcTrigger,Trigger1Y)),NA())</f>
        <v>1.1733852582790791E-2</v>
      </c>
      <c r="N3356" s="182">
        <f>IFERROR(_xll.qlIndexFixing(ONIndex1M,I3356,TRUE,_xll.ohTrigger(RecalcTrigger,Trigger1M)),NA())</f>
        <v>1.1003048781619285E-2</v>
      </c>
      <c r="O3356" s="44">
        <f>IFERROR(_xll.qlIndexFixing(ONIndex3M,I3356,TRUE,_xll.ohTrigger(RecalcTrigger,Trigger3M)),NA())</f>
        <v>1.1265852436217472E-2</v>
      </c>
      <c r="P3356" s="44">
        <f>IFERROR(_xll.qlIndexFixing(ONIndex6M,I3356,TRUE,_xll.ohTrigger(RecalcTrigger,Trigger6M)),NA())</f>
        <v>1.1026320441578363E-2</v>
      </c>
      <c r="Q3356" s="183">
        <f>IFERROR(_xll.qlIndexFixing(ONIndex1Y,I3356,TRUE,_xll.ohTrigger(RecalcTrigger,Trigger1Y)),NA())</f>
        <v>1.1600627186298951E-2</v>
      </c>
    </row>
    <row r="3357" spans="2:17" x14ac:dyDescent="0.2">
      <c r="B3357" s="39" t="s">
        <v>42</v>
      </c>
      <c r="D3357" s="42">
        <f>_xll.qlCalendarAdvance(Calendar,$D3356,B3357,"f",FALSE)</f>
        <v>63059</v>
      </c>
      <c r="E3357" s="177">
        <f>_xll.qlInterestRateIndexValueDate(IndexON,D3357)</f>
        <v>63059</v>
      </c>
      <c r="F3357" s="193">
        <f>IFERROR(_xll.qlIndexFixing(IndexON,D3357,TRUE,_xll.ohTrigger(RecalcTrigger,TriggerON)),NA())</f>
        <v>1.070196529795453E-2</v>
      </c>
      <c r="H3357" s="42">
        <f>_xll.qlCalendarAdvance(Calendar,$H3356,B3357,"f",FALSE)</f>
        <v>63059</v>
      </c>
      <c r="I3357" s="177">
        <f>_xll.qlInterestRateIndexValueDate(Index1M,$H3357)</f>
        <v>63061</v>
      </c>
      <c r="J3357" s="182">
        <f>IFERROR(_xll.qlIndexFixing(Index1M,$H3357,TRUE,_xll.ohTrigger(RecalcTrigger,Trigger1M)),NA())</f>
        <v>1.1014398104340906E-2</v>
      </c>
      <c r="K3357" s="44">
        <f>IFERROR(_xll.qlIndexFixing(Index3M,H3357,TRUE,_xll.ohTrigger(RecalcTrigger,Trigger3M)),NA())</f>
        <v>1.1301542760966111E-2</v>
      </c>
      <c r="L3357" s="44">
        <f>IFERROR(_xll.qlIndexFixing(Index6M,$H3357,TRUE,_xll.ohTrigger(RecalcTrigger,Trigger6M)),NA())</f>
        <v>1.1069565803728997E-2</v>
      </c>
      <c r="M3357" s="183">
        <f>IFERROR(_xll.qlIndexFixing(Index1Y,$H3357,TRUE,_xll.ohTrigger(RecalcTrigger,Trigger1Y)),NA())</f>
        <v>1.173626545520926E-2</v>
      </c>
      <c r="N3357" s="182">
        <f>IFERROR(_xll.qlIndexFixing(ONIndex1M,I3357,TRUE,_xll.ohTrigger(RecalcTrigger,Trigger1M)),NA())</f>
        <v>1.1005381022339833E-2</v>
      </c>
      <c r="O3357" s="44">
        <f>IFERROR(_xll.qlIndexFixing(ONIndex3M,I3357,TRUE,_xll.ohTrigger(RecalcTrigger,Trigger3M)),NA())</f>
        <v>1.126873625811875E-2</v>
      </c>
      <c r="P3357" s="44">
        <f>IFERROR(_xll.qlIndexFixing(ONIndex6M,I3357,TRUE,_xll.ohTrigger(RecalcTrigger,Trigger6M)),NA())</f>
        <v>1.1027253313597996E-2</v>
      </c>
      <c r="Q3357" s="183">
        <f>IFERROR(_xll.qlIndexFixing(ONIndex1Y,I3357,TRUE,_xll.ohTrigger(RecalcTrigger,Trigger1Y)),NA())</f>
        <v>1.1603409250797725E-2</v>
      </c>
    </row>
    <row r="3358" spans="2:17" x14ac:dyDescent="0.2">
      <c r="B3358" s="39" t="s">
        <v>42</v>
      </c>
      <c r="D3358" s="42">
        <f>_xll.qlCalendarAdvance(Calendar,$D3357,B3358,"f",FALSE)</f>
        <v>63066</v>
      </c>
      <c r="E3358" s="177">
        <f>_xll.qlInterestRateIndexValueDate(IndexON,D3358)</f>
        <v>63066</v>
      </c>
      <c r="F3358" s="193">
        <f>IFERROR(_xll.qlIndexFixing(IndexON,D3358,TRUE,_xll.ohTrigger(RecalcTrigger,TriggerON)),NA())</f>
        <v>1.0701965298034466E-2</v>
      </c>
      <c r="H3358" s="42">
        <f>_xll.qlCalendarAdvance(Calendar,$H3357,B3358,"f",FALSE)</f>
        <v>63066</v>
      </c>
      <c r="I3358" s="177">
        <f>_xll.qlInterestRateIndexValueDate(Index1M,$H3358)</f>
        <v>63068</v>
      </c>
      <c r="J3358" s="182">
        <f>IFERROR(_xll.qlIndexFixing(Index1M,$H3358,TRUE,_xll.ohTrigger(RecalcTrigger,Trigger1M)),NA())</f>
        <v>1.1016702542021584E-2</v>
      </c>
      <c r="K3358" s="44">
        <f>IFERROR(_xll.qlIndexFixing(Index3M,H3358,TRUE,_xll.ohTrigger(RecalcTrigger,Trigger3M)),NA())</f>
        <v>1.1303959857150556E-2</v>
      </c>
      <c r="L3358" s="44">
        <f>IFERROR(_xll.qlIndexFixing(Index6M,$H3358,TRUE,_xll.ohTrigger(RecalcTrigger,Trigger6M)),NA())</f>
        <v>1.1069267180687436E-2</v>
      </c>
      <c r="M3358" s="183">
        <f>IFERROR(_xll.qlIndexFixing(Index1Y,$H3358,TRUE,_xll.ohTrigger(RecalcTrigger,Trigger1Y)),NA())</f>
        <v>1.1738662293155787E-2</v>
      </c>
      <c r="N3358" s="182">
        <f>IFERROR(_xll.qlIndexFixing(ONIndex1M,I3358,TRUE,_xll.ohTrigger(RecalcTrigger,Trigger1M)),NA())</f>
        <v>1.1007701938359205E-2</v>
      </c>
      <c r="O3358" s="44">
        <f>IFERROR(_xll.qlIndexFixing(ONIndex3M,I3358,TRUE,_xll.ohTrigger(RecalcTrigger,Trigger3M)),NA())</f>
        <v>1.1271605629739057E-2</v>
      </c>
      <c r="P3358" s="44">
        <f>IFERROR(_xll.qlIndexFixing(ONIndex6M,I3358,TRUE,_xll.ohTrigger(RecalcTrigger,Trigger6M)),NA())</f>
        <v>1.1028178933658594E-2</v>
      </c>
      <c r="Q3358" s="183">
        <f>IFERROR(_xll.qlIndexFixing(ONIndex1Y,I3358,TRUE,_xll.ohTrigger(RecalcTrigger,Trigger1Y)),NA())</f>
        <v>1.1606176103864385E-2</v>
      </c>
    </row>
    <row r="3359" spans="2:17" x14ac:dyDescent="0.2">
      <c r="B3359" s="39" t="s">
        <v>42</v>
      </c>
      <c r="D3359" s="42">
        <f>_xll.qlCalendarAdvance(Calendar,$D3358,B3359,"f",FALSE)</f>
        <v>63073</v>
      </c>
      <c r="E3359" s="177">
        <f>_xll.qlInterestRateIndexValueDate(IndexON,D3359)</f>
        <v>63073</v>
      </c>
      <c r="F3359" s="193">
        <f>IFERROR(_xll.qlIndexFixing(IndexON,D3359,TRUE,_xll.ohTrigger(RecalcTrigger,TriggerON)),NA())</f>
        <v>1.0701965297874594E-2</v>
      </c>
      <c r="H3359" s="42">
        <f>_xll.qlCalendarAdvance(Calendar,$H3358,B3359,"f",FALSE)</f>
        <v>63073</v>
      </c>
      <c r="I3359" s="177">
        <f>_xll.qlInterestRateIndexValueDate(Index1M,$H3359)</f>
        <v>63075</v>
      </c>
      <c r="J3359" s="182">
        <f>IFERROR(_xll.qlIndexFixing(Index1M,$H3359,TRUE,_xll.ohTrigger(RecalcTrigger,Trigger1M)),NA())</f>
        <v>1.1018995594981595E-2</v>
      </c>
      <c r="K3359" s="44">
        <f>IFERROR(_xll.qlIndexFixing(Index3M,H3359,TRUE,_xll.ohTrigger(RecalcTrigger,Trigger3M)),NA())</f>
        <v>1.1306737156569571E-2</v>
      </c>
      <c r="L3359" s="44">
        <f>IFERROR(_xll.qlIndexFixing(Index6M,$H3359,TRUE,_xll.ohTrigger(RecalcTrigger,Trigger6M)),NA())</f>
        <v>1.1070099563464506E-2</v>
      </c>
      <c r="M3359" s="183">
        <f>IFERROR(_xll.qlIndexFixing(Index1Y,$H3359,TRUE,_xll.ohTrigger(RecalcTrigger,Trigger1Y)),NA())</f>
        <v>1.1741043071021926E-2</v>
      </c>
      <c r="N3359" s="182">
        <f>IFERROR(_xll.qlIndexFixing(ONIndex1M,I3359,TRUE,_xll.ohTrigger(RecalcTrigger,Trigger1M)),NA())</f>
        <v>1.1010011510732554E-2</v>
      </c>
      <c r="O3359" s="44">
        <f>IFERROR(_xll.qlIndexFixing(ONIndex3M,I3359,TRUE,_xll.ohTrigger(RecalcTrigger,Trigger3M)),NA())</f>
        <v>1.1274460527337382E-2</v>
      </c>
      <c r="P3359" s="44">
        <f>IFERROR(_xll.qlIndexFixing(ONIndex6M,I3359,TRUE,_xll.ohTrigger(RecalcTrigger,Trigger6M)),NA())</f>
        <v>1.1029097290089496E-2</v>
      </c>
      <c r="Q3359" s="183">
        <f>IFERROR(_xll.qlIndexFixing(ONIndex1Y,I3359,TRUE,_xll.ohTrigger(RecalcTrigger,Trigger1Y)),NA())</f>
        <v>1.1608927720159201E-2</v>
      </c>
    </row>
    <row r="3360" spans="2:17" x14ac:dyDescent="0.2">
      <c r="B3360" s="39" t="s">
        <v>42</v>
      </c>
      <c r="D3360" s="42">
        <f>_xll.qlCalendarAdvance(Calendar,$D3359,B3360,"f",FALSE)</f>
        <v>63080</v>
      </c>
      <c r="E3360" s="177">
        <f>_xll.qlInterestRateIndexValueDate(IndexON,D3360)</f>
        <v>63080</v>
      </c>
      <c r="F3360" s="193">
        <f>IFERROR(_xll.qlIndexFixing(IndexON,D3360,TRUE,_xll.ohTrigger(RecalcTrigger,TriggerON)),NA())</f>
        <v>1.0701965297874594E-2</v>
      </c>
      <c r="H3360" s="42">
        <f>_xll.qlCalendarAdvance(Calendar,$H3359,B3360,"f",FALSE)</f>
        <v>63080</v>
      </c>
      <c r="I3360" s="177">
        <f>_xll.qlInterestRateIndexValueDate(Index1M,$H3360)</f>
        <v>63082</v>
      </c>
      <c r="J3360" s="182">
        <f>IFERROR(_xll.qlIndexFixing(Index1M,$H3360,TRUE,_xll.ohTrigger(RecalcTrigger,Trigger1M)),NA())</f>
        <v>1.1021277244445959E-2</v>
      </c>
      <c r="K3360" s="44">
        <f>IFERROR(_xll.qlIndexFixing(Index3M,H3360,TRUE,_xll.ohTrigger(RecalcTrigger,Trigger3M)),NA())</f>
        <v>1.130949977838352E-2</v>
      </c>
      <c r="L3360" s="44">
        <f>IFERROR(_xll.qlIndexFixing(Index6M,$H3360,TRUE,_xll.ohTrigger(RecalcTrigger,Trigger6M)),NA())</f>
        <v>1.1070924482165368E-2</v>
      </c>
      <c r="M3360" s="183">
        <f>IFERROR(_xll.qlIndexFixing(Index1Y,$H3360,TRUE,_xll.ohTrigger(RecalcTrigger,Trigger1Y)),NA())</f>
        <v>1.1743407763200325E-2</v>
      </c>
      <c r="N3360" s="182">
        <f>IFERROR(_xll.qlIndexFixing(ONIndex1M,I3360,TRUE,_xll.ohTrigger(RecalcTrigger,Trigger1M)),NA())</f>
        <v>1.1012309720754843E-2</v>
      </c>
      <c r="O3360" s="44">
        <f>IFERROR(_xll.qlIndexFixing(ONIndex3M,I3360,TRUE,_xll.ohTrigger(RecalcTrigger,Trigger3M)),NA())</f>
        <v>1.1277300927172718E-2</v>
      </c>
      <c r="P3360" s="44">
        <f>IFERROR(_xll.qlIndexFixing(ONIndex6M,I3360,TRUE,_xll.ohTrigger(RecalcTrigger,Trigger6M)),NA())</f>
        <v>1.1030008370740418E-2</v>
      </c>
      <c r="Q3360" s="183">
        <f>IFERROR(_xll.qlIndexFixing(ONIndex1Y,I3360,TRUE,_xll.ohTrigger(RecalcTrigger,Trigger1Y)),NA())</f>
        <v>1.1611664074662187E-2</v>
      </c>
    </row>
    <row r="3361" spans="2:17" x14ac:dyDescent="0.2">
      <c r="B3361" s="39" t="s">
        <v>42</v>
      </c>
      <c r="D3361" s="42">
        <f>_xll.qlCalendarAdvance(Calendar,$D3360,B3361,"f",FALSE)</f>
        <v>63087</v>
      </c>
      <c r="E3361" s="177">
        <f>_xll.qlInterestRateIndexValueDate(IndexON,D3361)</f>
        <v>63087</v>
      </c>
      <c r="F3361" s="193">
        <f>IFERROR(_xll.qlIndexFixing(IndexON,D3361,TRUE,_xll.ohTrigger(RecalcTrigger,TriggerON)),NA())</f>
        <v>1.070196529795453E-2</v>
      </c>
      <c r="H3361" s="42">
        <f>_xll.qlCalendarAdvance(Calendar,$H3360,B3361,"f",FALSE)</f>
        <v>63087</v>
      </c>
      <c r="I3361" s="177">
        <f>_xll.qlInterestRateIndexValueDate(Index1M,$H3361)</f>
        <v>63089</v>
      </c>
      <c r="J3361" s="182">
        <f>IFERROR(_xll.qlIndexFixing(Index1M,$H3361,TRUE,_xll.ohTrigger(RecalcTrigger,Trigger1M)),NA())</f>
        <v>1.1023547471627204E-2</v>
      </c>
      <c r="K3361" s="44">
        <f>IFERROR(_xll.qlIndexFixing(Index3M,H3361,TRUE,_xll.ohTrigger(RecalcTrigger,Trigger3M)),NA())</f>
        <v>1.1312247698556247E-2</v>
      </c>
      <c r="L3361" s="44">
        <f>IFERROR(_xll.qlIndexFixing(Index6M,$H3361,TRUE,_xll.ohTrigger(RecalcTrigger,Trigger6M)),NA())</f>
        <v>1.1071741924702011E-2</v>
      </c>
      <c r="M3361" s="183">
        <f>IFERROR(_xll.qlIndexFixing(Index1Y,$H3361,TRUE,_xll.ohTrigger(RecalcTrigger,Trigger1Y)),NA())</f>
        <v>1.1745756344083411E-2</v>
      </c>
      <c r="N3361" s="182">
        <f>IFERROR(_xll.qlIndexFixing(ONIndex1M,I3361,TRUE,_xll.ohTrigger(RecalcTrigger,Trigger1M)),NA())</f>
        <v>1.101459654980097E-2</v>
      </c>
      <c r="O3361" s="44">
        <f>IFERROR(_xll.qlIndexFixing(ONIndex3M,I3361,TRUE,_xll.ohTrigger(RecalcTrigger,Trigger3M)),NA())</f>
        <v>1.1280126804864565E-2</v>
      </c>
      <c r="P3361" s="44">
        <f>IFERROR(_xll.qlIndexFixing(ONIndex6M,I3361,TRUE,_xll.ohTrigger(RecalcTrigger,Trigger6M)),NA())</f>
        <v>1.1030912163541018E-2</v>
      </c>
      <c r="Q3361" s="183">
        <f>IFERROR(_xll.qlIndexFixing(ONIndex1Y,I3361,TRUE,_xll.ohTrigger(RecalcTrigger,Trigger1Y)),NA())</f>
        <v>1.1614385141953676E-2</v>
      </c>
    </row>
    <row r="3362" spans="2:17" x14ac:dyDescent="0.2">
      <c r="B3362" s="39" t="s">
        <v>42</v>
      </c>
      <c r="D3362" s="42">
        <f>_xll.qlCalendarAdvance(Calendar,$D3361,B3362,"f",FALSE)</f>
        <v>63094</v>
      </c>
      <c r="E3362" s="177">
        <f>_xll.qlInterestRateIndexValueDate(IndexON,D3362)</f>
        <v>63094</v>
      </c>
      <c r="F3362" s="193">
        <f>IFERROR(_xll.qlIndexFixing(IndexON,D3362,TRUE,_xll.ohTrigger(RecalcTrigger,TriggerON)),NA())</f>
        <v>1.070196529795453E-2</v>
      </c>
      <c r="H3362" s="42">
        <f>_xll.qlCalendarAdvance(Calendar,$H3361,B3362,"f",FALSE)</f>
        <v>63094</v>
      </c>
      <c r="I3362" s="177">
        <f>_xll.qlInterestRateIndexValueDate(Index1M,$H3362)</f>
        <v>63096</v>
      </c>
      <c r="J3362" s="182">
        <f>IFERROR(_xll.qlIndexFixing(Index1M,$H3362,TRUE,_xll.ohTrigger(RecalcTrigger,Trigger1M)),NA())</f>
        <v>1.1025806257752846E-2</v>
      </c>
      <c r="K3362" s="44">
        <f>IFERROR(_xll.qlIndexFixing(Index3M,H3362,TRUE,_xll.ohTrigger(RecalcTrigger,Trigger3M)),NA())</f>
        <v>1.1314980893057741E-2</v>
      </c>
      <c r="L3362" s="44">
        <f>IFERROR(_xll.qlIndexFixing(Index6M,$H3362,TRUE,_xll.ohTrigger(RecalcTrigger,Trigger6M)),NA())</f>
        <v>1.1072551878990844E-2</v>
      </c>
      <c r="M3362" s="183">
        <f>IFERROR(_xll.qlIndexFixing(Index1Y,$H3362,TRUE,_xll.ohTrigger(RecalcTrigger,Trigger1Y)),NA())</f>
        <v>1.174808878806493E-2</v>
      </c>
      <c r="N3362" s="182">
        <f>IFERROR(_xll.qlIndexFixing(ONIndex1M,I3362,TRUE,_xll.ohTrigger(RecalcTrigger,Trigger1M)),NA())</f>
        <v>1.1016871979006027E-2</v>
      </c>
      <c r="O3362" s="44">
        <f>IFERROR(_xll.qlIndexFixing(ONIndex3M,I3362,TRUE,_xll.ohTrigger(RecalcTrigger,Trigger3M)),NA())</f>
        <v>1.1282938136911724E-2</v>
      </c>
      <c r="P3362" s="44">
        <f>IFERROR(_xll.qlIndexFixing(ONIndex6M,I3362,TRUE,_xll.ohTrigger(RecalcTrigger,Trigger6M)),NA())</f>
        <v>1.1031808656580822E-2</v>
      </c>
      <c r="Q3362" s="183">
        <f>IFERROR(_xll.qlIndexFixing(ONIndex1Y,I3362,TRUE,_xll.ohTrigger(RecalcTrigger,Trigger1Y)),NA())</f>
        <v>1.1617090897093618E-2</v>
      </c>
    </row>
    <row r="3363" spans="2:17" x14ac:dyDescent="0.2">
      <c r="B3363" s="39" t="s">
        <v>42</v>
      </c>
      <c r="D3363" s="42">
        <f>_xll.qlCalendarAdvance(Calendar,$D3362,B3363,"f",FALSE)</f>
        <v>63101</v>
      </c>
      <c r="E3363" s="177">
        <f>_xll.qlInterestRateIndexValueDate(IndexON,D3363)</f>
        <v>63101</v>
      </c>
      <c r="F3363" s="193">
        <f>IFERROR(_xll.qlIndexFixing(IndexON,D3363,TRUE,_xll.ohTrigger(RecalcTrigger,TriggerON)),NA())</f>
        <v>1.0701965297874594E-2</v>
      </c>
      <c r="H3363" s="42">
        <f>_xll.qlCalendarAdvance(Calendar,$H3362,B3363,"f",FALSE)</f>
        <v>63101</v>
      </c>
      <c r="I3363" s="177">
        <f>_xll.qlInterestRateIndexValueDate(Index1M,$H3363)</f>
        <v>63103</v>
      </c>
      <c r="J3363" s="182">
        <f>IFERROR(_xll.qlIndexFixing(Index1M,$H3363,TRUE,_xll.ohTrigger(RecalcTrigger,Trigger1M)),NA())</f>
        <v>1.1028053584032915E-2</v>
      </c>
      <c r="K3363" s="44">
        <f>IFERROR(_xll.qlIndexFixing(Index3M,H3363,TRUE,_xll.ohTrigger(RecalcTrigger,Trigger3M)),NA())</f>
        <v>1.1318068389601197E-2</v>
      </c>
      <c r="L3363" s="44">
        <f>IFERROR(_xll.qlIndexFixing(Index6M,$H3363,TRUE,_xll.ohTrigger(RecalcTrigger,Trigger6M)),NA())</f>
        <v>1.1073579037165106E-2</v>
      </c>
      <c r="M3363" s="183">
        <f>IFERROR(_xll.qlIndexFixing(Index1Y,$H3363,TRUE,_xll.ohTrigger(RecalcTrigger,Trigger1Y)),NA())</f>
        <v>1.1750405069538403E-2</v>
      </c>
      <c r="N3363" s="182">
        <f>IFERROR(_xll.qlIndexFixing(ONIndex1M,I3363,TRUE,_xll.ohTrigger(RecalcTrigger,Trigger1M)),NA())</f>
        <v>1.1019135989505102E-2</v>
      </c>
      <c r="O3363" s="44">
        <f>IFERROR(_xll.qlIndexFixing(ONIndex3M,I3363,TRUE,_xll.ohTrigger(RecalcTrigger,Trigger3M)),NA())</f>
        <v>1.1285734899013633E-2</v>
      </c>
      <c r="P3363" s="44">
        <f>IFERROR(_xll.qlIndexFixing(ONIndex6M,I3363,TRUE,_xll.ohTrigger(RecalcTrigger,Trigger6M)),NA())</f>
        <v>1.1032697837869421E-2</v>
      </c>
      <c r="Q3363" s="183">
        <f>IFERROR(_xll.qlIndexFixing(ONIndex1Y,I3363,TRUE,_xll.ohTrigger(RecalcTrigger,Trigger1Y)),NA())</f>
        <v>1.1619781314742283E-2</v>
      </c>
    </row>
    <row r="3364" spans="2:17" x14ac:dyDescent="0.2">
      <c r="B3364" s="39" t="s">
        <v>42</v>
      </c>
      <c r="D3364" s="42">
        <f>_xll.qlCalendarAdvance(Calendar,$D3363,B3364,"f",FALSE)</f>
        <v>63108</v>
      </c>
      <c r="E3364" s="177">
        <f>_xll.qlInterestRateIndexValueDate(IndexON,D3364)</f>
        <v>63108</v>
      </c>
      <c r="F3364" s="193">
        <f>IFERROR(_xll.qlIndexFixing(IndexON,D3364,TRUE,_xll.ohTrigger(RecalcTrigger,TriggerON)),NA())</f>
        <v>1.070196529795453E-2</v>
      </c>
      <c r="H3364" s="42">
        <f>_xll.qlCalendarAdvance(Calendar,$H3363,B3364,"f",FALSE)</f>
        <v>63108</v>
      </c>
      <c r="I3364" s="177">
        <f>_xll.qlInterestRateIndexValueDate(Index1M,$H3364)</f>
        <v>63110</v>
      </c>
      <c r="J3364" s="182">
        <f>IFERROR(_xll.qlIndexFixing(Index1M,$H3364,TRUE,_xll.ohTrigger(RecalcTrigger,Trigger1M)),NA())</f>
        <v>1.1030289431689932E-2</v>
      </c>
      <c r="K3364" s="44">
        <f>IFERROR(_xll.qlIndexFixing(Index3M,H3364,TRUE,_xll.ohTrigger(RecalcTrigger,Trigger3M)),NA())</f>
        <v>1.1320771085603849E-2</v>
      </c>
      <c r="L3364" s="44">
        <f>IFERROR(_xll.qlIndexFixing(Index6M,$H3364,TRUE,_xll.ohTrigger(RecalcTrigger,Trigger6M)),NA())</f>
        <v>1.1074373462273661E-2</v>
      </c>
      <c r="M3364" s="183">
        <f>IFERROR(_xll.qlIndexFixing(Index1Y,$H3364,TRUE,_xll.ohTrigger(RecalcTrigger,Trigger1Y)),NA())</f>
        <v>1.1752705162898671E-2</v>
      </c>
      <c r="N3364" s="182">
        <f>IFERROR(_xll.qlIndexFixing(ONIndex1M,I3364,TRUE,_xll.ohTrigger(RecalcTrigger,Trigger1M)),NA())</f>
        <v>1.1021388562832968E-2</v>
      </c>
      <c r="O3364" s="44">
        <f>IFERROR(_xll.qlIndexFixing(ONIndex3M,I3364,TRUE,_xll.ohTrigger(RecalcTrigger,Trigger3M)),NA())</f>
        <v>1.1288517067589154E-2</v>
      </c>
      <c r="P3364" s="44">
        <f>IFERROR(_xll.qlIndexFixing(ONIndex6M,I3364,TRUE,_xll.ohTrigger(RecalcTrigger,Trigger6M)),NA())</f>
        <v>1.1033579695256535E-2</v>
      </c>
      <c r="Q3364" s="183">
        <f>IFERROR(_xll.qlIndexFixing(ONIndex1Y,I3364,TRUE,_xll.ohTrigger(RecalcTrigger,Trigger1Y)),NA())</f>
        <v>1.1622456369719814E-2</v>
      </c>
    </row>
    <row r="3365" spans="2:17" x14ac:dyDescent="0.2">
      <c r="B3365" s="39" t="s">
        <v>42</v>
      </c>
      <c r="D3365" s="42">
        <f>_xll.qlCalendarAdvance(Calendar,$D3364,B3365,"f",FALSE)</f>
        <v>63115</v>
      </c>
      <c r="E3365" s="177">
        <f>_xll.qlInterestRateIndexValueDate(IndexON,D3365)</f>
        <v>63115</v>
      </c>
      <c r="F3365" s="193">
        <f>IFERROR(_xll.qlIndexFixing(IndexON,D3365,TRUE,_xll.ohTrigger(RecalcTrigger,TriggerON)),NA())</f>
        <v>1.070196529795453E-2</v>
      </c>
      <c r="H3365" s="42">
        <f>_xll.qlCalendarAdvance(Calendar,$H3364,B3365,"f",FALSE)</f>
        <v>63115</v>
      </c>
      <c r="I3365" s="177">
        <f>_xll.qlInterestRateIndexValueDate(Index1M,$H3365)</f>
        <v>63117</v>
      </c>
      <c r="J3365" s="182">
        <f>IFERROR(_xll.qlIndexFixing(Index1M,$H3365,TRUE,_xll.ohTrigger(RecalcTrigger,Trigger1M)),NA())</f>
        <v>1.103251378194392E-2</v>
      </c>
      <c r="K3365" s="44">
        <f>IFERROR(_xll.qlIndexFixing(Index3M,H3365,TRUE,_xll.ohTrigger(RecalcTrigger,Trigger3M)),NA())</f>
        <v>1.1323458981686079E-2</v>
      </c>
      <c r="L3365" s="44">
        <f>IFERROR(_xll.qlIndexFixing(Index6M,$H3365,TRUE,_xll.ohTrigger(RecalcTrigger,Trigger6M)),NA())</f>
        <v>1.1075160361781852E-2</v>
      </c>
      <c r="M3365" s="183">
        <f>IFERROR(_xll.qlIndexFixing(Index1Y,$H3365,TRUE,_xll.ohTrigger(RecalcTrigger,Trigger1Y)),NA())</f>
        <v>1.1754989042540789E-2</v>
      </c>
      <c r="N3365" s="182">
        <f>IFERROR(_xll.qlIndexFixing(ONIndex1M,I3365,TRUE,_xll.ohTrigger(RecalcTrigger,Trigger1M)),NA())</f>
        <v>1.1023629679884905E-2</v>
      </c>
      <c r="O3365" s="44">
        <f>IFERROR(_xll.qlIndexFixing(ONIndex3M,I3365,TRUE,_xll.ohTrigger(RecalcTrigger,Trigger3M)),NA())</f>
        <v>1.1291284618657471E-2</v>
      </c>
      <c r="P3365" s="44">
        <f>IFERROR(_xll.qlIndexFixing(ONIndex6M,I3365,TRUE,_xll.ohTrigger(RecalcTrigger,Trigger6M)),NA())</f>
        <v>1.1034454216831691E-2</v>
      </c>
      <c r="Q3365" s="183">
        <f>IFERROR(_xll.qlIndexFixing(ONIndex1Y,I3365,TRUE,_xll.ohTrigger(RecalcTrigger,Trigger1Y)),NA())</f>
        <v>1.162511603684635E-2</v>
      </c>
    </row>
    <row r="3366" spans="2:17" x14ac:dyDescent="0.2">
      <c r="B3366" s="39" t="s">
        <v>42</v>
      </c>
      <c r="D3366" s="42">
        <f>_xll.qlCalendarAdvance(Calendar,$D3365,B3366,"f",FALSE)</f>
        <v>63122</v>
      </c>
      <c r="E3366" s="177">
        <f>_xll.qlInterestRateIndexValueDate(IndexON,D3366)</f>
        <v>63122</v>
      </c>
      <c r="F3366" s="193">
        <f>IFERROR(_xll.qlIndexFixing(IndexON,D3366,TRUE,_xll.ohTrigger(RecalcTrigger,TriggerON)),NA())</f>
        <v>1.0701965298034466E-2</v>
      </c>
      <c r="H3366" s="42">
        <f>_xll.qlCalendarAdvance(Calendar,$H3365,B3366,"f",FALSE)</f>
        <v>63122</v>
      </c>
      <c r="I3366" s="177">
        <f>_xll.qlInterestRateIndexValueDate(Index1M,$H3366)</f>
        <v>63124</v>
      </c>
      <c r="J3366" s="182">
        <f>IFERROR(_xll.qlIndexFixing(Index1M,$H3366,TRUE,_xll.ohTrigger(RecalcTrigger,Trigger1M)),NA())</f>
        <v>1.1034726616012402E-2</v>
      </c>
      <c r="K3366" s="44">
        <f>IFERROR(_xll.qlIndexFixing(Index3M,H3366,TRUE,_xll.ohTrigger(RecalcTrigger,Trigger3M)),NA())</f>
        <v>1.1326132053814943E-2</v>
      </c>
      <c r="L3366" s="44">
        <f>IFERROR(_xll.qlIndexFixing(Index6M,$H3366,TRUE,_xll.ohTrigger(RecalcTrigger,Trigger6M)),NA())</f>
        <v>1.1075939723606159E-2</v>
      </c>
      <c r="M3366" s="183">
        <f>IFERROR(_xll.qlIndexFixing(Index1Y,$H3366,TRUE,_xll.ohTrigger(RecalcTrigger,Trigger1Y)),NA())</f>
        <v>1.1757256682860255E-2</v>
      </c>
      <c r="N3366" s="182">
        <f>IFERROR(_xll.qlIndexFixing(ONIndex1M,I3366,TRUE,_xll.ohTrigger(RecalcTrigger,Trigger1M)),NA())</f>
        <v>1.102585932211575E-2</v>
      </c>
      <c r="O3366" s="44">
        <f>IFERROR(_xll.qlIndexFixing(ONIndex3M,I3366,TRUE,_xll.ohTrigger(RecalcTrigger,Trigger3M)),NA())</f>
        <v>1.1294037527918022E-2</v>
      </c>
      <c r="P3366" s="44">
        <f>IFERROR(_xll.qlIndexFixing(ONIndex6M,I3366,TRUE,_xll.ohTrigger(RecalcTrigger,Trigger6M)),NA())</f>
        <v>1.1035321390444608E-2</v>
      </c>
      <c r="Q3366" s="183">
        <f>IFERROR(_xll.qlIndexFixing(ONIndex1Y,I3366,TRUE,_xll.ohTrigger(RecalcTrigger,Trigger1Y)),NA())</f>
        <v>1.1627760290942035E-2</v>
      </c>
    </row>
    <row r="3367" spans="2:17" x14ac:dyDescent="0.2">
      <c r="B3367" s="39" t="s">
        <v>42</v>
      </c>
      <c r="D3367" s="42">
        <f>_xll.qlCalendarAdvance(Calendar,$D3366,B3367,"f",FALSE)</f>
        <v>63129</v>
      </c>
      <c r="E3367" s="177">
        <f>_xll.qlInterestRateIndexValueDate(IndexON,D3367)</f>
        <v>63129</v>
      </c>
      <c r="F3367" s="193">
        <f>IFERROR(_xll.qlIndexFixing(IndexON,D3367,TRUE,_xll.ohTrigger(RecalcTrigger,TriggerON)),NA())</f>
        <v>1.070196529795453E-2</v>
      </c>
      <c r="H3367" s="42">
        <f>_xll.qlCalendarAdvance(Calendar,$H3366,B3367,"f",FALSE)</f>
        <v>63129</v>
      </c>
      <c r="I3367" s="177">
        <f>_xll.qlInterestRateIndexValueDate(Index1M,$H3367)</f>
        <v>63131</v>
      </c>
      <c r="J3367" s="182">
        <f>IFERROR(_xll.qlIndexFixing(Index1M,$H3367,TRUE,_xll.ohTrigger(RecalcTrigger,Trigger1M)),NA())</f>
        <v>1.1036927915112904E-2</v>
      </c>
      <c r="K3367" s="44">
        <f>IFERROR(_xll.qlIndexFixing(Index3M,H3367,TRUE,_xll.ohTrigger(RecalcTrigger,Trigger3M)),NA())</f>
        <v>1.1328790277956616E-2</v>
      </c>
      <c r="L3367" s="44">
        <f>IFERROR(_xll.qlIndexFixing(Index6M,$H3367,TRUE,_xll.ohTrigger(RecalcTrigger,Trigger6M)),NA())</f>
        <v>1.1076488903688699E-2</v>
      </c>
      <c r="M3367" s="183">
        <f>IFERROR(_xll.qlIndexFixing(Index1Y,$H3367,TRUE,_xll.ohTrigger(RecalcTrigger,Trigger1Y)),NA())</f>
        <v>1.1759508058253437E-2</v>
      </c>
      <c r="N3367" s="182">
        <f>IFERROR(_xll.qlIndexFixing(ONIndex1M,I3367,TRUE,_xll.ohTrigger(RecalcTrigger,Trigger1M)),NA())</f>
        <v>1.1028077470740527E-2</v>
      </c>
      <c r="O3367" s="44">
        <f>IFERROR(_xll.qlIndexFixing(ONIndex3M,I3367,TRUE,_xll.ohTrigger(RecalcTrigger,Trigger3M)),NA())</f>
        <v>1.1296775771629797E-2</v>
      </c>
      <c r="P3367" s="44">
        <f>IFERROR(_xll.qlIndexFixing(ONIndex6M,I3367,TRUE,_xll.ohTrigger(RecalcTrigger,Trigger6M)),NA())</f>
        <v>1.1036181204504558E-2</v>
      </c>
      <c r="Q3367" s="183">
        <f>IFERROR(_xll.qlIndexFixing(ONIndex1Y,I3367,TRUE,_xll.ohTrigger(RecalcTrigger,Trigger1Y)),NA())</f>
        <v>1.1630389106667138E-2</v>
      </c>
    </row>
    <row r="3368" spans="2:17" x14ac:dyDescent="0.2">
      <c r="B3368" s="39" t="s">
        <v>42</v>
      </c>
      <c r="D3368" s="42">
        <f>_xll.qlCalendarAdvance(Calendar,$D3367,B3368,"f",FALSE)</f>
        <v>63136</v>
      </c>
      <c r="E3368" s="177">
        <f>_xll.qlInterestRateIndexValueDate(IndexON,D3368)</f>
        <v>63136</v>
      </c>
      <c r="F3368" s="193">
        <f>IFERROR(_xll.qlIndexFixing(IndexON,D3368,TRUE,_xll.ohTrigger(RecalcTrigger,TriggerON)),NA())</f>
        <v>1.070196529795453E-2</v>
      </c>
      <c r="H3368" s="42">
        <f>_xll.qlCalendarAdvance(Calendar,$H3367,B3368,"f",FALSE)</f>
        <v>63136</v>
      </c>
      <c r="I3368" s="177">
        <f>_xll.qlInterestRateIndexValueDate(Index1M,$H3368)</f>
        <v>63138</v>
      </c>
      <c r="J3368" s="182">
        <f>IFERROR(_xll.qlIndexFixing(Index1M,$H3368,TRUE,_xll.ohTrigger(RecalcTrigger,Trigger1M)),NA())</f>
        <v>1.1039117660470443E-2</v>
      </c>
      <c r="K3368" s="44">
        <f>IFERROR(_xll.qlIndexFixing(Index3M,H3368,TRUE,_xll.ohTrigger(RecalcTrigger,Trigger3M)),NA())</f>
        <v>1.1331433630082498E-2</v>
      </c>
      <c r="L3368" s="44">
        <f>IFERROR(_xll.qlIndexFixing(Index6M,$H3368,TRUE,_xll.ohTrigger(RecalcTrigger,Trigger6M)),NA())</f>
        <v>1.1077253674677778E-2</v>
      </c>
      <c r="M3368" s="183">
        <f>IFERROR(_xll.qlIndexFixing(Index1Y,$H3368,TRUE,_xll.ohTrigger(RecalcTrigger,Trigger1Y)),NA())</f>
        <v>1.1761743143116489E-2</v>
      </c>
      <c r="N3368" s="182">
        <f>IFERROR(_xll.qlIndexFixing(ONIndex1M,I3368,TRUE,_xll.ohTrigger(RecalcTrigger,Trigger1M)),NA())</f>
        <v>1.10302841070542E-2</v>
      </c>
      <c r="O3368" s="44">
        <f>IFERROR(_xll.qlIndexFixing(ONIndex3M,I3368,TRUE,_xll.ohTrigger(RecalcTrigger,Trigger3M)),NA())</f>
        <v>1.1299499326051787E-2</v>
      </c>
      <c r="P3368" s="44">
        <f>IFERROR(_xll.qlIndexFixing(ONIndex6M,I3368,TRUE,_xll.ohTrigger(RecalcTrigger,Trigger6M)),NA())</f>
        <v>1.103703364646158E-2</v>
      </c>
      <c r="Q3368" s="183">
        <f>IFERROR(_xll.qlIndexFixing(ONIndex1Y,I3368,TRUE,_xll.ohTrigger(RecalcTrigger,Trigger1Y)),NA())</f>
        <v>1.1633002459161546E-2</v>
      </c>
    </row>
    <row r="3369" spans="2:17" x14ac:dyDescent="0.2">
      <c r="B3369" s="39" t="s">
        <v>42</v>
      </c>
      <c r="D3369" s="42">
        <f>_xll.qlCalendarAdvance(Calendar,$D3368,B3369,"f",FALSE)</f>
        <v>63143</v>
      </c>
      <c r="E3369" s="177">
        <f>_xll.qlInterestRateIndexValueDate(IndexON,D3369)</f>
        <v>63143</v>
      </c>
      <c r="F3369" s="193">
        <f>IFERROR(_xll.qlIndexFixing(IndexON,D3369,TRUE,_xll.ohTrigger(RecalcTrigger,TriggerON)),NA())</f>
        <v>1.070196529795453E-2</v>
      </c>
      <c r="H3369" s="42">
        <f>_xll.qlCalendarAdvance(Calendar,$H3368,B3369,"f",FALSE)</f>
        <v>63143</v>
      </c>
      <c r="I3369" s="177">
        <f>_xll.qlInterestRateIndexValueDate(Index1M,$H3369)</f>
        <v>63145</v>
      </c>
      <c r="J3369" s="182">
        <f>IFERROR(_xll.qlIndexFixing(Index1M,$H3369,TRUE,_xll.ohTrigger(RecalcTrigger,Trigger1M)),NA())</f>
        <v>1.1041295833300047E-2</v>
      </c>
      <c r="K3369" s="44">
        <f>IFERROR(_xll.qlIndexFixing(Index3M,H3369,TRUE,_xll.ohTrigger(RecalcTrigger,Trigger3M)),NA())</f>
        <v>1.1334062086159637E-2</v>
      </c>
      <c r="L3369" s="44">
        <f>IFERROR(_xll.qlIndexFixing(Index6M,$H3369,TRUE,_xll.ohTrigger(RecalcTrigger,Trigger6M)),NA())</f>
        <v>1.1078010872817104E-2</v>
      </c>
      <c r="M3369" s="183">
        <f>IFERROR(_xll.qlIndexFixing(Index1Y,$H3369,TRUE,_xll.ohTrigger(RecalcTrigger,Trigger1Y)),NA())</f>
        <v>1.1763961911847315E-2</v>
      </c>
      <c r="N3369" s="182">
        <f>IFERROR(_xll.qlIndexFixing(ONIndex1M,I3369,TRUE,_xll.ohTrigger(RecalcTrigger,Trigger1M)),NA())</f>
        <v>1.1032479212031987E-2</v>
      </c>
      <c r="O3369" s="44">
        <f>IFERROR(_xll.qlIndexFixing(ONIndex3M,I3369,TRUE,_xll.ohTrigger(RecalcTrigger,Trigger3M)),NA())</f>
        <v>1.130220816712324E-2</v>
      </c>
      <c r="P3369" s="44">
        <f>IFERROR(_xll.qlIndexFixing(ONIndex6M,I3369,TRUE,_xll.ohTrigger(RecalcTrigger,Trigger6M)),NA())</f>
        <v>1.1037878704724946E-2</v>
      </c>
      <c r="Q3369" s="183">
        <f>IFERROR(_xll.qlIndexFixing(ONIndex1Y,I3369,TRUE,_xll.ohTrigger(RecalcTrigger,Trigger1Y)),NA())</f>
        <v>1.1635600322845718E-2</v>
      </c>
    </row>
    <row r="3370" spans="2:17" x14ac:dyDescent="0.2">
      <c r="B3370" s="39" t="s">
        <v>42</v>
      </c>
      <c r="D3370" s="42">
        <f>_xll.qlCalendarAdvance(Calendar,$D3369,B3370,"f",FALSE)</f>
        <v>63150</v>
      </c>
      <c r="E3370" s="177">
        <f>_xll.qlInterestRateIndexValueDate(IndexON,D3370)</f>
        <v>63150</v>
      </c>
      <c r="F3370" s="193">
        <f>IFERROR(_xll.qlIndexFixing(IndexON,D3370,TRUE,_xll.ohTrigger(RecalcTrigger,TriggerON)),NA())</f>
        <v>1.0701965297874594E-2</v>
      </c>
      <c r="H3370" s="42">
        <f>_xll.qlCalendarAdvance(Calendar,$H3369,B3370,"f",FALSE)</f>
        <v>63150</v>
      </c>
      <c r="I3370" s="177">
        <f>_xll.qlInterestRateIndexValueDate(Index1M,$H3370)</f>
        <v>63152</v>
      </c>
      <c r="J3370" s="182">
        <f>IFERROR(_xll.qlIndexFixing(Index1M,$H3370,TRUE,_xll.ohTrigger(RecalcTrigger,Trigger1M)),NA())</f>
        <v>1.1043785422031731E-2</v>
      </c>
      <c r="K3370" s="44">
        <f>IFERROR(_xll.qlIndexFixing(Index3M,H3370,TRUE,_xll.ohTrigger(RecalcTrigger,Trigger3M)),NA())</f>
        <v>1.1336675622158562E-2</v>
      </c>
      <c r="L3370" s="44">
        <f>IFERROR(_xll.qlIndexFixing(Index6M,$H3370,TRUE,_xll.ohTrigger(RecalcTrigger,Trigger6M)),NA())</f>
        <v>1.107876048602088E-2</v>
      </c>
      <c r="M3370" s="183">
        <f>IFERROR(_xll.qlIndexFixing(Index1Y,$H3370,TRUE,_xll.ohTrigger(RecalcTrigger,Trigger1Y)),NA())</f>
        <v>1.1766164338843381E-2</v>
      </c>
      <c r="N3370" s="182">
        <f>IFERROR(_xll.qlIndexFixing(ONIndex1M,I3370,TRUE,_xll.ohTrigger(RecalcTrigger,Trigger1M)),NA())</f>
        <v>1.1034662767288594E-2</v>
      </c>
      <c r="O3370" s="44">
        <f>IFERROR(_xll.qlIndexFixing(ONIndex3M,I3370,TRUE,_xll.ohTrigger(RecalcTrigger,Trigger3M)),NA())</f>
        <v>1.1304902270943273E-2</v>
      </c>
      <c r="P3370" s="44">
        <f>IFERROR(_xll.qlIndexFixing(ONIndex6M,I3370,TRUE,_xll.ohTrigger(RecalcTrigger,Trigger6M)),NA())</f>
        <v>1.1038716367064438E-2</v>
      </c>
      <c r="Q3370" s="183">
        <f>IFERROR(_xll.qlIndexFixing(ONIndex1Y,I3370,TRUE,_xll.ohTrigger(RecalcTrigger,Trigger1Y)),NA())</f>
        <v>1.1638182672859543E-2</v>
      </c>
    </row>
    <row r="3371" spans="2:17" x14ac:dyDescent="0.2">
      <c r="B3371" s="39" t="s">
        <v>42</v>
      </c>
      <c r="D3371" s="42">
        <f>_xll.qlCalendarAdvance(Calendar,$D3370,B3371,"f",FALSE)</f>
        <v>63157</v>
      </c>
      <c r="E3371" s="177">
        <f>_xll.qlInterestRateIndexValueDate(IndexON,D3371)</f>
        <v>63157</v>
      </c>
      <c r="F3371" s="193">
        <f>IFERROR(_xll.qlIndexFixing(IndexON,D3371,TRUE,_xll.ohTrigger(RecalcTrigger,TriggerON)),NA())</f>
        <v>1.070196529795453E-2</v>
      </c>
      <c r="H3371" s="42">
        <f>_xll.qlCalendarAdvance(Calendar,$H3370,B3371,"f",FALSE)</f>
        <v>63157</v>
      </c>
      <c r="I3371" s="177">
        <f>_xll.qlInterestRateIndexValueDate(Index1M,$H3371)</f>
        <v>63159</v>
      </c>
      <c r="J3371" s="182">
        <f>IFERROR(_xll.qlIndexFixing(Index1M,$H3371,TRUE,_xll.ohTrigger(RecalcTrigger,Trigger1M)),NA())</f>
        <v>1.1045617386248041E-2</v>
      </c>
      <c r="K3371" s="44">
        <f>IFERROR(_xll.qlIndexFixing(Index3M,H3371,TRUE,_xll.ohTrigger(RecalcTrigger,Trigger3M)),NA())</f>
        <v>1.1338551745661007E-2</v>
      </c>
      <c r="L3371" s="44">
        <f>IFERROR(_xll.qlIndexFixing(Index6M,$H3371,TRUE,_xll.ohTrigger(RecalcTrigger,Trigger6M)),NA())</f>
        <v>1.1079723044421471E-2</v>
      </c>
      <c r="M3371" s="183">
        <f>IFERROR(_xll.qlIndexFixing(Index1Y,$H3371,TRUE,_xll.ohTrigger(RecalcTrigger,Trigger1Y)),NA())</f>
        <v>1.1768350398503468E-2</v>
      </c>
      <c r="N3371" s="182">
        <f>IFERROR(_xll.qlIndexFixing(ONIndex1M,I3371,TRUE,_xll.ohTrigger(RecalcTrigger,Trigger1M)),NA())</f>
        <v>1.1036834753879177E-2</v>
      </c>
      <c r="O3371" s="44">
        <f>IFERROR(_xll.qlIndexFixing(ONIndex3M,I3371,TRUE,_xll.ohTrigger(RecalcTrigger,Trigger3M)),NA())</f>
        <v>1.1307581613371198E-2</v>
      </c>
      <c r="P3371" s="44">
        <f>IFERROR(_xll.qlIndexFixing(ONIndex6M,I3371,TRUE,_xll.ohTrigger(RecalcTrigger,Trigger6M)),NA())</f>
        <v>1.1039546621489649E-2</v>
      </c>
      <c r="Q3371" s="183">
        <f>IFERROR(_xll.qlIndexFixing(ONIndex1Y,I3371,TRUE,_xll.ohTrigger(RecalcTrigger,Trigger1Y)),NA())</f>
        <v>1.1640749483703416E-2</v>
      </c>
    </row>
    <row r="3372" spans="2:17" x14ac:dyDescent="0.2">
      <c r="B3372" s="39" t="s">
        <v>42</v>
      </c>
      <c r="D3372" s="42">
        <f>_xll.qlCalendarAdvance(Calendar,$D3371,B3372,"f",FALSE)</f>
        <v>63164</v>
      </c>
      <c r="E3372" s="177">
        <f>_xll.qlInterestRateIndexValueDate(IndexON,D3372)</f>
        <v>63164</v>
      </c>
      <c r="F3372" s="193">
        <f>IFERROR(_xll.qlIndexFixing(IndexON,D3372,TRUE,_xll.ohTrigger(RecalcTrigger,TriggerON)),NA())</f>
        <v>1.070196529795453E-2</v>
      </c>
      <c r="H3372" s="42">
        <f>_xll.qlCalendarAdvance(Calendar,$H3371,B3372,"f",FALSE)</f>
        <v>63164</v>
      </c>
      <c r="I3372" s="177">
        <f>_xll.qlInterestRateIndexValueDate(Index1M,$H3372)</f>
        <v>63166</v>
      </c>
      <c r="J3372" s="182">
        <f>IFERROR(_xll.qlIndexFixing(Index1M,$H3372,TRUE,_xll.ohTrigger(RecalcTrigger,Trigger1M)),NA())</f>
        <v>1.1047760728806477E-2</v>
      </c>
      <c r="K3372" s="44">
        <f>IFERROR(_xll.qlIndexFixing(Index3M,H3372,TRUE,_xll.ohTrigger(RecalcTrigger,Trigger3M)),NA())</f>
        <v>1.1341137353952924E-2</v>
      </c>
      <c r="L3372" s="44">
        <f>IFERROR(_xll.qlIndexFixing(Index6M,$H3372,TRUE,_xll.ohTrigger(RecalcTrigger,Trigger6M)),NA())</f>
        <v>1.1080456926321338E-2</v>
      </c>
      <c r="M3372" s="183">
        <f>IFERROR(_xll.qlIndexFixing(Index1Y,$H3372,TRUE,_xll.ohTrigger(RecalcTrigger,Trigger1Y)),NA())</f>
        <v>1.1770520065226574E-2</v>
      </c>
      <c r="N3372" s="182">
        <f>IFERROR(_xll.qlIndexFixing(ONIndex1M,I3372,TRUE,_xll.ohTrigger(RecalcTrigger,Trigger1M)),NA())</f>
        <v>1.1038995153098696E-2</v>
      </c>
      <c r="O3372" s="44">
        <f>IFERROR(_xll.qlIndexFixing(ONIndex3M,I3372,TRUE,_xll.ohTrigger(RecalcTrigger,Trigger3M)),NA())</f>
        <v>1.1310246170745941E-2</v>
      </c>
      <c r="P3372" s="44">
        <f>IFERROR(_xll.qlIndexFixing(ONIndex6M,I3372,TRUE,_xll.ohTrigger(RecalcTrigger,Trigger6M)),NA())</f>
        <v>1.1040369456010168E-2</v>
      </c>
      <c r="Q3372" s="183">
        <f>IFERROR(_xll.qlIndexFixing(ONIndex1Y,I3372,TRUE,_xll.ohTrigger(RecalcTrigger,Trigger1Y)),NA())</f>
        <v>1.1643300730437289E-2</v>
      </c>
    </row>
    <row r="3373" spans="2:17" x14ac:dyDescent="0.2">
      <c r="B3373" s="39" t="s">
        <v>42</v>
      </c>
      <c r="D3373" s="42">
        <f>_xll.qlCalendarAdvance(Calendar,$D3372,B3373,"f",FALSE)</f>
        <v>63171</v>
      </c>
      <c r="E3373" s="177">
        <f>_xll.qlInterestRateIndexValueDate(IndexON,D3373)</f>
        <v>63171</v>
      </c>
      <c r="F3373" s="193">
        <f>IFERROR(_xll.qlIndexFixing(IndexON,D3373,TRUE,_xll.ohTrigger(RecalcTrigger,TriggerON)),NA())</f>
        <v>1.070196529795453E-2</v>
      </c>
      <c r="H3373" s="42">
        <f>_xll.qlCalendarAdvance(Calendar,$H3372,B3373,"f",FALSE)</f>
        <v>63171</v>
      </c>
      <c r="I3373" s="177">
        <f>_xll.qlInterestRateIndexValueDate(Index1M,$H3373)</f>
        <v>63173</v>
      </c>
      <c r="J3373" s="182">
        <f>IFERROR(_xll.qlIndexFixing(Index1M,$H3373,TRUE,_xll.ohTrigger(RecalcTrigger,Trigger1M)),NA())</f>
        <v>1.1049892423714569E-2</v>
      </c>
      <c r="K3373" s="44">
        <f>IFERROR(_xll.qlIndexFixing(Index3M,H3373,TRUE,_xll.ohTrigger(RecalcTrigger,Trigger3M)),NA())</f>
        <v>1.1343707974409867E-2</v>
      </c>
      <c r="L3373" s="44">
        <f>IFERROR(_xll.qlIndexFixing(Index6M,$H3373,TRUE,_xll.ohTrigger(RecalcTrigger,Trigger6M)),NA())</f>
        <v>1.1081183185934665E-2</v>
      </c>
      <c r="M3373" s="183">
        <f>IFERROR(_xll.qlIndexFixing(Index1Y,$H3373,TRUE,_xll.ohTrigger(RecalcTrigger,Trigger1Y)),NA())</f>
        <v>1.1772673313411917E-2</v>
      </c>
      <c r="N3373" s="182">
        <f>IFERROR(_xll.qlIndexFixing(ONIndex1M,I3373,TRUE,_xll.ohTrigger(RecalcTrigger,Trigger1M)),NA())</f>
        <v>1.1041143946002308E-2</v>
      </c>
      <c r="O3373" s="44">
        <f>IFERROR(_xll.qlIndexFixing(ONIndex3M,I3373,TRUE,_xll.ohTrigger(RecalcTrigger,Trigger3M)),NA())</f>
        <v>1.1312895919086685E-2</v>
      </c>
      <c r="P3373" s="44">
        <f>IFERROR(_xll.qlIndexFixing(ONIndex6M,I3373,TRUE,_xll.ohTrigger(RecalcTrigger,Trigger6M)),NA())</f>
        <v>1.1041184858635589E-2</v>
      </c>
      <c r="Q3373" s="183">
        <f>IFERROR(_xll.qlIndexFixing(ONIndex1Y,I3373,TRUE,_xll.ohTrigger(RecalcTrigger,Trigger1Y)),NA())</f>
        <v>1.1645836387721431E-2</v>
      </c>
    </row>
    <row r="3374" spans="2:17" x14ac:dyDescent="0.2">
      <c r="B3374" s="39" t="s">
        <v>42</v>
      </c>
      <c r="D3374" s="42">
        <f>_xll.qlCalendarAdvance(Calendar,$D3373,B3374,"f",FALSE)</f>
        <v>63178</v>
      </c>
      <c r="E3374" s="177">
        <f>_xll.qlInterestRateIndexValueDate(IndexON,D3374)</f>
        <v>63178</v>
      </c>
      <c r="F3374" s="193">
        <f>IFERROR(_xll.qlIndexFixing(IndexON,D3374,TRUE,_xll.ohTrigger(RecalcTrigger,TriggerON)),NA())</f>
        <v>1.070196529795453E-2</v>
      </c>
      <c r="H3374" s="42">
        <f>_xll.qlCalendarAdvance(Calendar,$H3373,B3374,"f",FALSE)</f>
        <v>63178</v>
      </c>
      <c r="I3374" s="177">
        <f>_xll.qlInterestRateIndexValueDate(Index1M,$H3374)</f>
        <v>63180</v>
      </c>
      <c r="J3374" s="182">
        <f>IFERROR(_xll.qlIndexFixing(Index1M,$H3374,TRUE,_xll.ohTrigger(RecalcTrigger,Trigger1M)),NA())</f>
        <v>1.1052012452189841E-2</v>
      </c>
      <c r="K3374" s="44">
        <f>IFERROR(_xll.qlIndexFixing(Index3M,H3374,TRUE,_xll.ohTrigger(RecalcTrigger,Trigger3M)),NA())</f>
        <v>1.1346263583005722E-2</v>
      </c>
      <c r="L3374" s="44">
        <f>IFERROR(_xll.qlIndexFixing(Index6M,$H3374,TRUE,_xll.ohTrigger(RecalcTrigger,Trigger6M)),NA())</f>
        <v>1.108190181117398E-2</v>
      </c>
      <c r="M3374" s="183">
        <f>IFERROR(_xll.qlIndexFixing(Index1Y,$H3374,TRUE,_xll.ohTrigger(RecalcTrigger,Trigger1Y)),NA())</f>
        <v>1.1774810117459813E-2</v>
      </c>
      <c r="N3374" s="182">
        <f>IFERROR(_xll.qlIndexFixing(ONIndex1M,I3374,TRUE,_xll.ohTrigger(RecalcTrigger,Trigger1M)),NA())</f>
        <v>1.1043585473862194E-2</v>
      </c>
      <c r="O3374" s="44">
        <f>IFERROR(_xll.qlIndexFixing(ONIndex3M,I3374,TRUE,_xll.ohTrigger(RecalcTrigger,Trigger3M)),NA())</f>
        <v>1.1315906038520396E-2</v>
      </c>
      <c r="P3374" s="44">
        <f>IFERROR(_xll.qlIndexFixing(ONIndex6M,I3374,TRUE,_xll.ohTrigger(RecalcTrigger,Trigger6M)),NA())</f>
        <v>1.1042107631533682E-2</v>
      </c>
      <c r="Q3374" s="183">
        <f>IFERROR(_xll.qlIndexFixing(ONIndex1Y,I3374,TRUE,_xll.ohTrigger(RecalcTrigger,Trigger1Y)),NA())</f>
        <v>1.164871516046162E-2</v>
      </c>
    </row>
    <row r="3375" spans="2:17" x14ac:dyDescent="0.2">
      <c r="B3375" s="39" t="s">
        <v>42</v>
      </c>
      <c r="D3375" s="42">
        <f>_xll.qlCalendarAdvance(Calendar,$D3374,B3375,"f",FALSE)</f>
        <v>63185</v>
      </c>
      <c r="E3375" s="177">
        <f>_xll.qlInterestRateIndexValueDate(IndexON,D3375)</f>
        <v>63185</v>
      </c>
      <c r="F3375" s="193">
        <f>IFERROR(_xll.qlIndexFixing(IndexON,D3375,TRUE,_xll.ohTrigger(RecalcTrigger,TriggerON)),NA())</f>
        <v>1.0701965298034466E-2</v>
      </c>
      <c r="H3375" s="42">
        <f>_xll.qlCalendarAdvance(Calendar,$H3374,B3375,"f",FALSE)</f>
        <v>63185</v>
      </c>
      <c r="I3375" s="177">
        <f>_xll.qlInterestRateIndexValueDate(Index1M,$H3375)</f>
        <v>63187</v>
      </c>
      <c r="J3375" s="182">
        <f>IFERROR(_xll.qlIndexFixing(Index1M,$H3375,TRUE,_xll.ohTrigger(RecalcTrigger,Trigger1M)),NA())</f>
        <v>1.1054120795454814E-2</v>
      </c>
      <c r="K3375" s="44">
        <f>IFERROR(_xll.qlIndexFixing(Index3M,H3375,TRUE,_xll.ohTrigger(RecalcTrigger,Trigger3M)),NA())</f>
        <v>1.1348804155714376E-2</v>
      </c>
      <c r="L3375" s="44">
        <f>IFERROR(_xll.qlIndexFixing(Index6M,$H3375,TRUE,_xll.ohTrigger(RecalcTrigger,Trigger6M)),NA())</f>
        <v>1.1082612789954005E-2</v>
      </c>
      <c r="M3375" s="183">
        <f>IFERROR(_xll.qlIndexFixing(Index1Y,$H3375,TRUE,_xll.ohTrigger(RecalcTrigger,Trigger1Y)),NA())</f>
        <v>1.1776930451771229E-2</v>
      </c>
      <c r="N3375" s="182">
        <f>IFERROR(_xll.qlIndexFixing(ONIndex1M,I3375,TRUE,_xll.ohTrigger(RecalcTrigger,Trigger1M)),NA())</f>
        <v>1.1045406638601207E-2</v>
      </c>
      <c r="O3375" s="44">
        <f>IFERROR(_xll.qlIndexFixing(ONIndex3M,I3375,TRUE,_xll.ohTrigger(RecalcTrigger,Trigger3M)),NA())</f>
        <v>1.1318150892503098E-2</v>
      </c>
      <c r="P3375" s="44">
        <f>IFERROR(_xll.qlIndexFixing(ONIndex6M,I3375,TRUE,_xll.ohTrigger(RecalcTrigger,Trigger6M)),NA())</f>
        <v>1.1042793319999689E-2</v>
      </c>
      <c r="Q3375" s="183">
        <f>IFERROR(_xll.qlIndexFixing(ONIndex1Y,I3375,TRUE,_xll.ohTrigger(RecalcTrigger,Trigger1Y)),NA())</f>
        <v>1.165086083338096E-2</v>
      </c>
    </row>
    <row r="3376" spans="2:17" x14ac:dyDescent="0.2">
      <c r="B3376" s="39" t="s">
        <v>42</v>
      </c>
      <c r="D3376" s="42">
        <f>_xll.qlCalendarAdvance(Calendar,$D3375,B3376,"f",FALSE)</f>
        <v>63192</v>
      </c>
      <c r="E3376" s="177">
        <f>_xll.qlInterestRateIndexValueDate(IndexON,D3376)</f>
        <v>63192</v>
      </c>
      <c r="F3376" s="193">
        <f>IFERROR(_xll.qlIndexFixing(IndexON,D3376,TRUE,_xll.ohTrigger(RecalcTrigger,TriggerON)),NA())</f>
        <v>1.0701965298034466E-2</v>
      </c>
      <c r="H3376" s="42">
        <f>_xll.qlCalendarAdvance(Calendar,$H3375,B3376,"f",FALSE)</f>
        <v>63192</v>
      </c>
      <c r="I3376" s="177">
        <f>_xll.qlInterestRateIndexValueDate(Index1M,$H3376)</f>
        <v>63194</v>
      </c>
      <c r="J3376" s="182">
        <f>IFERROR(_xll.qlIndexFixing(Index1M,$H3376,TRUE,_xll.ohTrigger(RecalcTrigger,Trigger1M)),NA())</f>
        <v>1.1056217434724513E-2</v>
      </c>
      <c r="K3376" s="44">
        <f>IFERROR(_xll.qlIndexFixing(Index3M,H3376,TRUE,_xll.ohTrigger(RecalcTrigger,Trigger3M)),NA())</f>
        <v>1.1351329668505272E-2</v>
      </c>
      <c r="L3376" s="44">
        <f>IFERROR(_xll.qlIndexFixing(Index6M,$H3376,TRUE,_xll.ohTrigger(RecalcTrigger,Trigger6M)),NA())</f>
        <v>1.1083098204805707E-2</v>
      </c>
      <c r="M3376" s="183">
        <f>IFERROR(_xll.qlIndexFixing(Index1Y,$H3376,TRUE,_xll.ohTrigger(RecalcTrigger,Trigger1Y)),NA())</f>
        <v>1.1779034290747574E-2</v>
      </c>
      <c r="N3376" s="182">
        <f>IFERROR(_xll.qlIndexFixing(ONIndex1M,I3376,TRUE,_xll.ohTrigger(RecalcTrigger,Trigger1M)),NA())</f>
        <v>1.1047520500646613E-2</v>
      </c>
      <c r="O3376" s="44">
        <f>IFERROR(_xll.qlIndexFixing(ONIndex3M,I3376,TRUE,_xll.ohTrigger(RecalcTrigger,Trigger3M)),NA())</f>
        <v>1.1320756069777005E-2</v>
      </c>
      <c r="P3376" s="44">
        <f>IFERROR(_xll.qlIndexFixing(ONIndex6M,I3376,TRUE,_xll.ohTrigger(RecalcTrigger,Trigger6M)),NA())</f>
        <v>1.1043586354837487E-2</v>
      </c>
      <c r="Q3376" s="183">
        <f>IFERROR(_xll.qlIndexFixing(ONIndex1Y,I3376,TRUE,_xll.ohTrigger(RecalcTrigger,Trigger1Y)),NA())</f>
        <v>1.1653349571316696E-2</v>
      </c>
    </row>
    <row r="3377" spans="2:17" x14ac:dyDescent="0.2">
      <c r="B3377" s="39" t="s">
        <v>42</v>
      </c>
      <c r="D3377" s="42">
        <f>_xll.qlCalendarAdvance(Calendar,$D3376,B3377,"f",FALSE)</f>
        <v>63199</v>
      </c>
      <c r="E3377" s="177">
        <f>_xll.qlInterestRateIndexValueDate(IndexON,D3377)</f>
        <v>63199</v>
      </c>
      <c r="F3377" s="193">
        <f>IFERROR(_xll.qlIndexFixing(IndexON,D3377,TRUE,_xll.ohTrigger(RecalcTrigger,TriggerON)),NA())</f>
        <v>1.070196529795453E-2</v>
      </c>
      <c r="H3377" s="42">
        <f>_xll.qlCalendarAdvance(Calendar,$H3376,B3377,"f",FALSE)</f>
        <v>63199</v>
      </c>
      <c r="I3377" s="177">
        <f>_xll.qlInterestRateIndexValueDate(Index1M,$H3377)</f>
        <v>63201</v>
      </c>
      <c r="J3377" s="182">
        <f>IFERROR(_xll.qlIndexFixing(Index1M,$H3377,TRUE,_xll.ohTrigger(RecalcTrigger,Trigger1M)),NA())</f>
        <v>1.1058302351218963E-2</v>
      </c>
      <c r="K3377" s="44">
        <f>IFERROR(_xll.qlIndexFixing(Index3M,H3377,TRUE,_xll.ohTrigger(RecalcTrigger,Trigger3M)),NA())</f>
        <v>1.1353840097347856E-2</v>
      </c>
      <c r="L3377" s="44">
        <f>IFERROR(_xll.qlIndexFixing(Index6M,$H3377,TRUE,_xll.ohTrigger(RecalcTrigger,Trigger6M)),NA())</f>
        <v>1.1083794385068315E-2</v>
      </c>
      <c r="M3377" s="183">
        <f>IFERROR(_xll.qlIndexFixing(Index1Y,$H3377,TRUE,_xll.ohTrigger(RecalcTrigger,Trigger1Y)),NA())</f>
        <v>1.1781121608790916E-2</v>
      </c>
      <c r="N3377" s="182">
        <f>IFERROR(_xll.qlIndexFixing(ONIndex1M,I3377,TRUE,_xll.ohTrigger(RecalcTrigger,Trigger1M)),NA())</f>
        <v>1.1049622681396087E-2</v>
      </c>
      <c r="O3377" s="44">
        <f>IFERROR(_xll.qlIndexFixing(ONIndex3M,I3377,TRUE,_xll.ohTrigger(RecalcTrigger,Trigger3M)),NA())</f>
        <v>1.1323346342413387E-2</v>
      </c>
      <c r="P3377" s="44">
        <f>IFERROR(_xll.qlIndexFixing(ONIndex6M,I3377,TRUE,_xll.ohTrigger(RecalcTrigger,Trigger6M)),NA())</f>
        <v>1.1044371909818551E-2</v>
      </c>
      <c r="Q3377" s="183">
        <f>IFERROR(_xll.qlIndexFixing(ONIndex1Y,I3377,TRUE,_xll.ohTrigger(RecalcTrigger,Trigger1Y)),NA())</f>
        <v>1.1655822619003331E-2</v>
      </c>
    </row>
    <row r="3378" spans="2:17" x14ac:dyDescent="0.2">
      <c r="B3378" s="39" t="s">
        <v>42</v>
      </c>
      <c r="D3378" s="42">
        <f>_xll.qlCalendarAdvance(Calendar,$D3377,B3378,"f",FALSE)</f>
        <v>63206</v>
      </c>
      <c r="E3378" s="177">
        <f>_xll.qlInterestRateIndexValueDate(IndexON,D3378)</f>
        <v>63206</v>
      </c>
      <c r="F3378" s="193">
        <f>IFERROR(_xll.qlIndexFixing(IndexON,D3378,TRUE,_xll.ohTrigger(RecalcTrigger,TriggerON)),NA())</f>
        <v>1.0701965297874594E-2</v>
      </c>
      <c r="H3378" s="42">
        <f>_xll.qlCalendarAdvance(Calendar,$H3377,B3378,"f",FALSE)</f>
        <v>63206</v>
      </c>
      <c r="I3378" s="177">
        <f>_xll.qlInterestRateIndexValueDate(Index1M,$H3378)</f>
        <v>63208</v>
      </c>
      <c r="J3378" s="182">
        <f>IFERROR(_xll.qlIndexFixing(Index1M,$H3378,TRUE,_xll.ohTrigger(RecalcTrigger,Trigger1M)),NA())</f>
        <v>1.1060375526155686E-2</v>
      </c>
      <c r="K3378" s="44">
        <f>IFERROR(_xll.qlIndexFixing(Index3M,H3378,TRUE,_xll.ohTrigger(RecalcTrigger,Trigger3M)),NA())</f>
        <v>1.1356335418219565E-2</v>
      </c>
      <c r="L3378" s="44">
        <f>IFERROR(_xll.qlIndexFixing(Index6M,$H3378,TRUE,_xll.ohTrigger(RecalcTrigger,Trigger6M)),NA())</f>
        <v>1.1084482883712048E-2</v>
      </c>
      <c r="M3378" s="183">
        <f>IFERROR(_xll.qlIndexFixing(Index1Y,$H3378,TRUE,_xll.ohTrigger(RecalcTrigger,Trigger1Y)),NA())</f>
        <v>1.1783192380303316E-2</v>
      </c>
      <c r="N3378" s="182">
        <f>IFERROR(_xll.qlIndexFixing(ONIndex1M,I3378,TRUE,_xll.ohTrigger(RecalcTrigger,Trigger1M)),NA())</f>
        <v>1.1051713162304466E-2</v>
      </c>
      <c r="O3378" s="44">
        <f>IFERROR(_xll.qlIndexFixing(ONIndex3M,I3378,TRUE,_xll.ohTrigger(RecalcTrigger,Trigger3M)),NA())</f>
        <v>1.1325921686271556E-2</v>
      </c>
      <c r="P3378" s="44">
        <f>IFERROR(_xll.qlIndexFixing(ONIndex6M,I3378,TRUE,_xll.ohTrigger(RecalcTrigger,Trigger6M)),NA())</f>
        <v>1.1045149972632728E-2</v>
      </c>
      <c r="Q3378" s="183">
        <f>IFERROR(_xll.qlIndexFixing(ONIndex1Y,I3378,TRUE,_xll.ohTrigger(RecalcTrigger,Trigger1Y)),NA())</f>
        <v>1.165827995142088E-2</v>
      </c>
    </row>
    <row r="3379" spans="2:17" x14ac:dyDescent="0.2">
      <c r="B3379" s="39" t="s">
        <v>42</v>
      </c>
      <c r="D3379" s="42">
        <f>_xll.qlCalendarAdvance(Calendar,$D3378,B3379,"f",FALSE)</f>
        <v>63213</v>
      </c>
      <c r="E3379" s="177">
        <f>_xll.qlInterestRateIndexValueDate(IndexON,D3379)</f>
        <v>63213</v>
      </c>
      <c r="F3379" s="193">
        <f>IFERROR(_xll.qlIndexFixing(IndexON,D3379,TRUE,_xll.ohTrigger(RecalcTrigger,TriggerON)),NA())</f>
        <v>1.070196529795453E-2</v>
      </c>
      <c r="H3379" s="42">
        <f>_xll.qlCalendarAdvance(Calendar,$H3378,B3379,"f",FALSE)</f>
        <v>63213</v>
      </c>
      <c r="I3379" s="177">
        <f>_xll.qlInterestRateIndexValueDate(Index1M,$H3379)</f>
        <v>63215</v>
      </c>
      <c r="J3379" s="182">
        <f>IFERROR(_xll.qlIndexFixing(Index1M,$H3379,TRUE,_xll.ohTrigger(RecalcTrigger,Trigger1M)),NA())</f>
        <v>1.1062436940759701E-2</v>
      </c>
      <c r="K3379" s="44">
        <f>IFERROR(_xll.qlIndexFixing(Index3M,H3379,TRUE,_xll.ohTrigger(RecalcTrigger,Trigger3M)),NA())</f>
        <v>1.135881560708718E-2</v>
      </c>
      <c r="L3379" s="44">
        <f>IFERROR(_xll.qlIndexFixing(Index6M,$H3379,TRUE,_xll.ohTrigger(RecalcTrigger,Trigger6M)),NA())</f>
        <v>1.1085163688652869E-2</v>
      </c>
      <c r="M3379" s="183">
        <f>IFERROR(_xll.qlIndexFixing(Index1Y,$H3379,TRUE,_xll.ohTrigger(RecalcTrigger,Trigger1Y)),NA())</f>
        <v>1.1785246579688812E-2</v>
      </c>
      <c r="N3379" s="182">
        <f>IFERROR(_xll.qlIndexFixing(ONIndex1M,I3379,TRUE,_xll.ohTrigger(RecalcTrigger,Trigger1M)),NA())</f>
        <v>1.1053791924426903E-2</v>
      </c>
      <c r="O3379" s="44">
        <f>IFERROR(_xll.qlIndexFixing(ONIndex3M,I3379,TRUE,_xll.ohTrigger(RecalcTrigger,Trigger3M)),NA())</f>
        <v>1.1328482077530566E-2</v>
      </c>
      <c r="P3379" s="44">
        <f>IFERROR(_xll.qlIndexFixing(ONIndex6M,I3379,TRUE,_xll.ohTrigger(RecalcTrigger,Trigger6M)),NA())</f>
        <v>1.1045920531609354E-2</v>
      </c>
      <c r="Q3379" s="183">
        <f>IFERROR(_xll.qlIndexFixing(ONIndex1Y,I3379,TRUE,_xll.ohTrigger(RecalcTrigger,Trigger1Y)),NA())</f>
        <v>1.1660721543229613E-2</v>
      </c>
    </row>
    <row r="3380" spans="2:17" x14ac:dyDescent="0.2">
      <c r="B3380" s="39" t="s">
        <v>42</v>
      </c>
      <c r="D3380" s="42">
        <f>_xll.qlCalendarAdvance(Calendar,$D3379,B3380,"f",FALSE)</f>
        <v>63220</v>
      </c>
      <c r="E3380" s="177">
        <f>_xll.qlInterestRateIndexValueDate(IndexON,D3380)</f>
        <v>63220</v>
      </c>
      <c r="F3380" s="193">
        <f>IFERROR(_xll.qlIndexFixing(IndexON,D3380,TRUE,_xll.ohTrigger(RecalcTrigger,TriggerON)),NA())</f>
        <v>1.070196529795453E-2</v>
      </c>
      <c r="H3380" s="42">
        <f>_xll.qlCalendarAdvance(Calendar,$H3379,B3380,"f",FALSE)</f>
        <v>63220</v>
      </c>
      <c r="I3380" s="177">
        <f>_xll.qlInterestRateIndexValueDate(Index1M,$H3380)</f>
        <v>63222</v>
      </c>
      <c r="J3380" s="182">
        <f>IFERROR(_xll.qlIndexFixing(Index1M,$H3380,TRUE,_xll.ohTrigger(RecalcTrigger,Trigger1M)),NA())</f>
        <v>1.1063224771067835E-2</v>
      </c>
      <c r="K3380" s="44">
        <f>IFERROR(_xll.qlIndexFixing(Index3M,H3380,TRUE,_xll.ohTrigger(RecalcTrigger,Trigger3M)),NA())</f>
        <v>1.13609282806912E-2</v>
      </c>
      <c r="L3380" s="44">
        <f>IFERROR(_xll.qlIndexFixing(Index6M,$H3380,TRUE,_xll.ohTrigger(RecalcTrigger,Trigger6M)),NA())</f>
        <v>1.1085836787805859E-2</v>
      </c>
      <c r="M3380" s="183">
        <f>IFERROR(_xll.qlIndexFixing(Index1Y,$H3380,TRUE,_xll.ohTrigger(RecalcTrigger,Trigger1Y)),NA())</f>
        <v>1.1787284181350347E-2</v>
      </c>
      <c r="N3380" s="182">
        <f>IFERROR(_xll.qlIndexFixing(ONIndex1M,I3380,TRUE,_xll.ohTrigger(RecalcTrigger,Trigger1M)),NA())</f>
        <v>1.1055858949058361E-2</v>
      </c>
      <c r="O3380" s="44">
        <f>IFERROR(_xll.qlIndexFixing(ONIndex3M,I3380,TRUE,_xll.ohTrigger(RecalcTrigger,Trigger3M)),NA())</f>
        <v>1.1331027491969792E-2</v>
      </c>
      <c r="P3380" s="44">
        <f>IFERROR(_xll.qlIndexFixing(ONIndex6M,I3380,TRUE,_xll.ohTrigger(RecalcTrigger,Trigger6M)),NA())</f>
        <v>1.1046683574598148E-2</v>
      </c>
      <c r="Q3380" s="183">
        <f>IFERROR(_xll.qlIndexFixing(ONIndex1Y,I3380,TRUE,_xll.ohTrigger(RecalcTrigger,Trigger1Y)),NA())</f>
        <v>1.1663147369169735E-2</v>
      </c>
    </row>
    <row r="3381" spans="2:17" x14ac:dyDescent="0.2">
      <c r="B3381" s="39" t="s">
        <v>42</v>
      </c>
      <c r="D3381" s="42">
        <f>_xll.qlCalendarAdvance(Calendar,$D3380,B3381,"f",FALSE)</f>
        <v>63227</v>
      </c>
      <c r="E3381" s="177">
        <f>_xll.qlInterestRateIndexValueDate(IndexON,D3381)</f>
        <v>63227</v>
      </c>
      <c r="F3381" s="193">
        <f>IFERROR(_xll.qlIndexFixing(IndexON,D3381,TRUE,_xll.ohTrigger(RecalcTrigger,TriggerON)),NA())</f>
        <v>1.070196529795453E-2</v>
      </c>
      <c r="H3381" s="42">
        <f>_xll.qlCalendarAdvance(Calendar,$H3380,B3381,"f",FALSE)</f>
        <v>63227</v>
      </c>
      <c r="I3381" s="177">
        <f>_xll.qlInterestRateIndexValueDate(Index1M,$H3381)</f>
        <v>63229</v>
      </c>
      <c r="J3381" s="182">
        <f>IFERROR(_xll.qlIndexFixing(Index1M,$H3381,TRUE,_xll.ohTrigger(RecalcTrigger,Trigger1M)),NA())</f>
        <v>1.1065265734420444E-2</v>
      </c>
      <c r="K3381" s="44">
        <f>IFERROR(_xll.qlIndexFixing(Index3M,H3381,TRUE,_xll.ohTrigger(RecalcTrigger,Trigger3M)),NA())</f>
        <v>1.136337914496767E-2</v>
      </c>
      <c r="L3381" s="44">
        <f>IFERROR(_xll.qlIndexFixing(Index6M,$H3381,TRUE,_xll.ohTrigger(RecalcTrigger,Trigger6M)),NA())</f>
        <v>1.1086502169086097E-2</v>
      </c>
      <c r="M3381" s="183">
        <f>IFERROR(_xll.qlIndexFixing(Index1Y,$H3381,TRUE,_xll.ohTrigger(RecalcTrigger,Trigger1Y)),NA())</f>
        <v>1.178930515969305E-2</v>
      </c>
      <c r="N3381" s="182">
        <f>IFERROR(_xll.qlIndexFixing(ONIndex1M,I3381,TRUE,_xll.ohTrigger(RecalcTrigger,Trigger1M)),NA())</f>
        <v>1.1057914217573739E-2</v>
      </c>
      <c r="O3381" s="44">
        <f>IFERROR(_xll.qlIndexFixing(ONIndex3M,I3381,TRUE,_xll.ohTrigger(RecalcTrigger,Trigger3M)),NA())</f>
        <v>1.1333557905768288E-2</v>
      </c>
      <c r="P3381" s="44">
        <f>IFERROR(_xll.qlIndexFixing(ONIndex6M,I3381,TRUE,_xll.ohTrigger(RecalcTrigger,Trigger6M)),NA())</f>
        <v>1.1047439089448829E-2</v>
      </c>
      <c r="Q3381" s="183">
        <f>IFERROR(_xll.qlIndexFixing(ONIndex1Y,I3381,TRUE,_xll.ohTrigger(RecalcTrigger,Trigger1Y)),NA())</f>
        <v>1.1665557404301197E-2</v>
      </c>
    </row>
    <row r="3382" spans="2:17" x14ac:dyDescent="0.2">
      <c r="B3382" s="39" t="s">
        <v>42</v>
      </c>
      <c r="D3382" s="42">
        <f>_xll.qlCalendarAdvance(Calendar,$D3381,B3382,"f",FALSE)</f>
        <v>63234</v>
      </c>
      <c r="E3382" s="177">
        <f>_xll.qlInterestRateIndexValueDate(IndexON,D3382)</f>
        <v>63234</v>
      </c>
      <c r="F3382" s="193">
        <f>IFERROR(_xll.qlIndexFixing(IndexON,D3382,TRUE,_xll.ohTrigger(RecalcTrigger,TriggerON)),NA())</f>
        <v>1.0701965298034466E-2</v>
      </c>
      <c r="H3382" s="42">
        <f>_xll.qlCalendarAdvance(Calendar,$H3381,B3382,"f",FALSE)</f>
        <v>63234</v>
      </c>
      <c r="I3382" s="177">
        <f>_xll.qlInterestRateIndexValueDate(Index1M,$H3382)</f>
        <v>63236</v>
      </c>
      <c r="J3382" s="182">
        <f>IFERROR(_xll.qlIndexFixing(Index1M,$H3382,TRUE,_xll.ohTrigger(RecalcTrigger,Trigger1M)),NA())</f>
        <v>1.106729488786286E-2</v>
      </c>
      <c r="K3382" s="44">
        <f>IFERROR(_xll.qlIndexFixing(Index3M,H3382,TRUE,_xll.ohTrigger(RecalcTrigger,Trigger3M)),NA())</f>
        <v>1.1365814807338788E-2</v>
      </c>
      <c r="L3382" s="44">
        <f>IFERROR(_xll.qlIndexFixing(Index6M,$H3382,TRUE,_xll.ohTrigger(RecalcTrigger,Trigger6M)),NA())</f>
        <v>1.1087159820408669E-2</v>
      </c>
      <c r="M3382" s="183">
        <f>IFERROR(_xll.qlIndexFixing(Index1Y,$H3382,TRUE,_xll.ohTrigger(RecalcTrigger,Trigger1Y)),NA())</f>
        <v>1.1791309489121616E-2</v>
      </c>
      <c r="N3382" s="182">
        <f>IFERROR(_xll.qlIndexFixing(ONIndex1M,I3382,TRUE,_xll.ohTrigger(RecalcTrigger,Trigger1M)),NA())</f>
        <v>1.1059957711188062E-2</v>
      </c>
      <c r="O3382" s="44">
        <f>IFERROR(_xll.qlIndexFixing(ONIndex3M,I3382,TRUE,_xll.ohTrigger(RecalcTrigger,Trigger3M)),NA())</f>
        <v>1.1336073295264981E-2</v>
      </c>
      <c r="P3382" s="44">
        <f>IFERROR(_xll.qlIndexFixing(ONIndex6M,I3382,TRUE,_xll.ohTrigger(RecalcTrigger,Trigger6M)),NA())</f>
        <v>1.1048187064410797E-2</v>
      </c>
      <c r="Q3382" s="183">
        <f>IFERROR(_xll.qlIndexFixing(ONIndex1Y,I3382,TRUE,_xll.ohTrigger(RecalcTrigger,Trigger1Y)),NA())</f>
        <v>1.1667951623284267E-2</v>
      </c>
    </row>
    <row r="3383" spans="2:17" x14ac:dyDescent="0.2">
      <c r="B3383" s="39" t="s">
        <v>42</v>
      </c>
      <c r="D3383" s="42">
        <f>_xll.qlCalendarAdvance(Calendar,$D3382,B3383,"f",FALSE)</f>
        <v>63241</v>
      </c>
      <c r="E3383" s="177">
        <f>_xll.qlInterestRateIndexValueDate(IndexON,D3383)</f>
        <v>63241</v>
      </c>
      <c r="F3383" s="193">
        <f>IFERROR(_xll.qlIndexFixing(IndexON,D3383,TRUE,_xll.ohTrigger(RecalcTrigger,TriggerON)),NA())</f>
        <v>1.070196529795453E-2</v>
      </c>
      <c r="H3383" s="42">
        <f>_xll.qlCalendarAdvance(Calendar,$H3382,B3383,"f",FALSE)</f>
        <v>63241</v>
      </c>
      <c r="I3383" s="177">
        <f>_xll.qlInterestRateIndexValueDate(Index1M,$H3383)</f>
        <v>63243</v>
      </c>
      <c r="J3383" s="182">
        <f>IFERROR(_xll.qlIndexFixing(Index1M,$H3383,TRUE,_xll.ohTrigger(RecalcTrigger,Trigger1M)),NA())</f>
        <v>1.1069312212618674E-2</v>
      </c>
      <c r="K3383" s="44">
        <f>IFERROR(_xll.qlIndexFixing(Index3M,H3383,TRUE,_xll.ohTrigger(RecalcTrigger,Trigger3M)),NA())</f>
        <v>1.1368235243775235E-2</v>
      </c>
      <c r="L3383" s="44">
        <f>IFERROR(_xll.qlIndexFixing(Index6M,$H3383,TRUE,_xll.ohTrigger(RecalcTrigger,Trigger6M)),NA())</f>
        <v>1.1087809729689535E-2</v>
      </c>
      <c r="M3383" s="183">
        <f>IFERROR(_xll.qlIndexFixing(Index1Y,$H3383,TRUE,_xll.ohTrigger(RecalcTrigger,Trigger1Y)),NA())</f>
        <v>1.1793297144041832E-2</v>
      </c>
      <c r="N3383" s="182">
        <f>IFERROR(_xll.qlIndexFixing(ONIndex1M,I3383,TRUE,_xll.ohTrigger(RecalcTrigger,Trigger1M)),NA())</f>
        <v>1.1061989410956485E-2</v>
      </c>
      <c r="O3383" s="44">
        <f>IFERROR(_xll.qlIndexFixing(ONIndex3M,I3383,TRUE,_xll.ohTrigger(RecalcTrigger,Trigger3M)),NA())</f>
        <v>1.1338573636319182E-2</v>
      </c>
      <c r="P3383" s="44">
        <f>IFERROR(_xll.qlIndexFixing(ONIndex6M,I3383,TRUE,_xll.ohTrigger(RecalcTrigger,Trigger6M)),NA())</f>
        <v>1.1048927487493643E-2</v>
      </c>
      <c r="Q3383" s="183">
        <f>IFERROR(_xll.qlIndexFixing(ONIndex1Y,I3383,TRUE,_xll.ohTrigger(RecalcTrigger,Trigger1Y)),NA())</f>
        <v>1.1670330000859153E-2</v>
      </c>
    </row>
    <row r="3384" spans="2:17" x14ac:dyDescent="0.2">
      <c r="B3384" s="39" t="s">
        <v>42</v>
      </c>
      <c r="D3384" s="42">
        <f>_xll.qlCalendarAdvance(Calendar,$D3383,B3384,"f",FALSE)</f>
        <v>63248</v>
      </c>
      <c r="E3384" s="177">
        <f>_xll.qlInterestRateIndexValueDate(IndexON,D3384)</f>
        <v>63248</v>
      </c>
      <c r="F3384" s="193">
        <f>IFERROR(_xll.qlIndexFixing(IndexON,D3384,TRUE,_xll.ohTrigger(RecalcTrigger,TriggerON)),NA())</f>
        <v>1.070196529795453E-2</v>
      </c>
      <c r="H3384" s="42">
        <f>_xll.qlCalendarAdvance(Calendar,$H3383,B3384,"f",FALSE)</f>
        <v>63248</v>
      </c>
      <c r="I3384" s="177">
        <f>_xll.qlInterestRateIndexValueDate(Index1M,$H3384)</f>
        <v>63250</v>
      </c>
      <c r="J3384" s="182">
        <f>IFERROR(_xll.qlIndexFixing(Index1M,$H3384,TRUE,_xll.ohTrigger(RecalcTrigger,Trigger1M)),NA())</f>
        <v>1.1072566951410012E-2</v>
      </c>
      <c r="K3384" s="44">
        <f>IFERROR(_xll.qlIndexFixing(Index3M,H3384,TRUE,_xll.ohTrigger(RecalcTrigger,Trigger3M)),NA())</f>
        <v>1.1371685060691094E-2</v>
      </c>
      <c r="L3384" s="44">
        <f>IFERROR(_xll.qlIndexFixing(Index6M,$H3384,TRUE,_xll.ohTrigger(RecalcTrigger,Trigger6M)),NA())</f>
        <v>1.1089519559221635E-2</v>
      </c>
      <c r="M3384" s="183">
        <f>IFERROR(_xll.qlIndexFixing(Index1Y,$H3384,TRUE,_xll.ohTrigger(RecalcTrigger,Trigger1Y)),NA())</f>
        <v>1.1795268098859925E-2</v>
      </c>
      <c r="N3384" s="182">
        <f>IFERROR(_xll.qlIndexFixing(ONIndex1M,I3384,TRUE,_xll.ohTrigger(RecalcTrigger,Trigger1M)),NA())</f>
        <v>1.1064009298253907E-2</v>
      </c>
      <c r="O3384" s="44">
        <f>IFERROR(_xll.qlIndexFixing(ONIndex3M,I3384,TRUE,_xll.ohTrigger(RecalcTrigger,Trigger3M)),NA())</f>
        <v>1.1341058904870138E-2</v>
      </c>
      <c r="P3384" s="44">
        <f>IFERROR(_xll.qlIndexFixing(ONIndex6M,I3384,TRUE,_xll.ohTrigger(RecalcTrigger,Trigger6M)),NA())</f>
        <v>1.1049660346307277E-2</v>
      </c>
      <c r="Q3384" s="183">
        <f>IFERROR(_xll.qlIndexFixing(ONIndex1Y,I3384,TRUE,_xll.ohTrigger(RecalcTrigger,Trigger1Y)),NA())</f>
        <v>1.1672692511845995E-2</v>
      </c>
    </row>
    <row r="3385" spans="2:17" x14ac:dyDescent="0.2">
      <c r="B3385" s="39" t="s">
        <v>42</v>
      </c>
      <c r="D3385" s="42">
        <f>_xll.qlCalendarAdvance(Calendar,$D3384,B3385,"f",FALSE)</f>
        <v>63255</v>
      </c>
      <c r="E3385" s="177">
        <f>_xll.qlInterestRateIndexValueDate(IndexON,D3385)</f>
        <v>63255</v>
      </c>
      <c r="F3385" s="193">
        <f>IFERROR(_xll.qlIndexFixing(IndexON,D3385,TRUE,_xll.ohTrigger(RecalcTrigger,TriggerON)),NA())</f>
        <v>1.0701965298034466E-2</v>
      </c>
      <c r="H3385" s="42">
        <f>_xll.qlCalendarAdvance(Calendar,$H3384,B3385,"f",FALSE)</f>
        <v>63255</v>
      </c>
      <c r="I3385" s="177">
        <f>_xll.qlInterestRateIndexValueDate(Index1M,$H3385)</f>
        <v>63257</v>
      </c>
      <c r="J3385" s="182">
        <f>IFERROR(_xll.qlIndexFixing(Index1M,$H3385,TRUE,_xll.ohTrigger(RecalcTrigger,Trigger1M)),NA())</f>
        <v>1.1074557409605779E-2</v>
      </c>
      <c r="K3385" s="44">
        <f>IFERROR(_xll.qlIndexFixing(Index3M,H3385,TRUE,_xll.ohTrigger(RecalcTrigger,Trigger3M)),NA())</f>
        <v>1.1374071911850423E-2</v>
      </c>
      <c r="L3385" s="44">
        <f>IFERROR(_xll.qlIndexFixing(Index6M,$H3385,TRUE,_xll.ohTrigger(RecalcTrigger,Trigger6M)),NA())</f>
        <v>1.1090151249751197E-2</v>
      </c>
      <c r="M3385" s="183">
        <f>IFERROR(_xll.qlIndexFixing(Index1Y,$H3385,TRUE,_xll.ohTrigger(RecalcTrigger,Trigger1Y)),NA())</f>
        <v>1.1797222327982998E-2</v>
      </c>
      <c r="N3385" s="182">
        <f>IFERROR(_xll.qlIndexFixing(ONIndex1M,I3385,TRUE,_xll.ohTrigger(RecalcTrigger,Trigger1M)),NA())</f>
        <v>1.1066017354455226E-2</v>
      </c>
      <c r="O3385" s="44">
        <f>IFERROR(_xll.qlIndexFixing(ONIndex3M,I3385,TRUE,_xll.ohTrigger(RecalcTrigger,Trigger3M)),NA())</f>
        <v>1.1343529077256775E-2</v>
      </c>
      <c r="P3385" s="44">
        <f>IFERROR(_xll.qlIndexFixing(ONIndex6M,I3385,TRUE,_xll.ohTrigger(RecalcTrigger,Trigger6M)),NA())</f>
        <v>1.1050385629181037E-2</v>
      </c>
      <c r="Q3385" s="183">
        <f>IFERROR(_xll.qlIndexFixing(ONIndex1Y,I3385,TRUE,_xll.ohTrigger(RecalcTrigger,Trigger1Y)),NA())</f>
        <v>1.1675039131144871E-2</v>
      </c>
    </row>
    <row r="3386" spans="2:17" x14ac:dyDescent="0.2">
      <c r="B3386" s="39" t="s">
        <v>42</v>
      </c>
      <c r="D3386" s="42">
        <f>_xll.qlCalendarAdvance(Calendar,$D3385,B3386,"f",FALSE)</f>
        <v>63262</v>
      </c>
      <c r="E3386" s="177">
        <f>_xll.qlInterestRateIndexValueDate(IndexON,D3386)</f>
        <v>63262</v>
      </c>
      <c r="F3386" s="193">
        <f>IFERROR(_xll.qlIndexFixing(IndexON,D3386,TRUE,_xll.ohTrigger(RecalcTrigger,TriggerON)),NA())</f>
        <v>1.0701965297874594E-2</v>
      </c>
      <c r="H3386" s="42">
        <f>_xll.qlCalendarAdvance(Calendar,$H3385,B3386,"f",FALSE)</f>
        <v>63262</v>
      </c>
      <c r="I3386" s="177">
        <f>_xll.qlInterestRateIndexValueDate(Index1M,$H3386)</f>
        <v>63264</v>
      </c>
      <c r="J3386" s="182">
        <f>IFERROR(_xll.qlIndexFixing(Index1M,$H3386,TRUE,_xll.ohTrigger(RecalcTrigger,Trigger1M)),NA())</f>
        <v>1.1076535975994006E-2</v>
      </c>
      <c r="K3386" s="44">
        <f>IFERROR(_xll.qlIndexFixing(Index3M,H3386,TRUE,_xll.ohTrigger(RecalcTrigger,Trigger3M)),NA())</f>
        <v>1.1376443458446916E-2</v>
      </c>
      <c r="L3386" s="44">
        <f>IFERROR(_xll.qlIndexFixing(Index6M,$H3386,TRUE,_xll.ohTrigger(RecalcTrigger,Trigger6M)),NA())</f>
        <v>1.109077515647834E-2</v>
      </c>
      <c r="M3386" s="183">
        <f>IFERROR(_xll.qlIndexFixing(Index1Y,$H3386,TRUE,_xll.ohTrigger(RecalcTrigger,Trigger1Y)),NA())</f>
        <v>1.1799159805818809E-2</v>
      </c>
      <c r="N3386" s="182">
        <f>IFERROR(_xll.qlIndexFixing(ONIndex1M,I3386,TRUE,_xll.ohTrigger(RecalcTrigger,Trigger1M)),NA())</f>
        <v>1.1068013560535661E-2</v>
      </c>
      <c r="O3386" s="44">
        <f>IFERROR(_xll.qlIndexFixing(ONIndex3M,I3386,TRUE,_xll.ohTrigger(RecalcTrigger,Trigger3M)),NA())</f>
        <v>1.1345984129498277E-2</v>
      </c>
      <c r="P3386" s="44">
        <f>IFERROR(_xll.qlIndexFixing(ONIndex6M,I3386,TRUE,_xll.ohTrigger(RecalcTrigger,Trigger6M)),NA())</f>
        <v>1.1051103324124512E-2</v>
      </c>
      <c r="Q3386" s="183">
        <f>IFERROR(_xll.qlIndexFixing(ONIndex1Y,I3386,TRUE,_xll.ohTrigger(RecalcTrigger,Trigger1Y)),NA())</f>
        <v>1.167736983365586E-2</v>
      </c>
    </row>
    <row r="3387" spans="2:17" x14ac:dyDescent="0.2">
      <c r="B3387" s="39" t="s">
        <v>42</v>
      </c>
      <c r="D3387" s="42">
        <f>_xll.qlCalendarAdvance(Calendar,$D3386,B3387,"f",FALSE)</f>
        <v>63269</v>
      </c>
      <c r="E3387" s="177">
        <f>_xll.qlInterestRateIndexValueDate(IndexON,D3387)</f>
        <v>63269</v>
      </c>
      <c r="F3387" s="193">
        <f>IFERROR(_xll.qlIndexFixing(IndexON,D3387,TRUE,_xll.ohTrigger(RecalcTrigger,TriggerON)),NA())</f>
        <v>1.0701965298034466E-2</v>
      </c>
      <c r="H3387" s="42">
        <f>_xll.qlCalendarAdvance(Calendar,$H3386,B3387,"f",FALSE)</f>
        <v>63269</v>
      </c>
      <c r="I3387" s="177">
        <f>_xll.qlInterestRateIndexValueDate(Index1M,$H3387)</f>
        <v>63271</v>
      </c>
      <c r="J3387" s="182">
        <f>IFERROR(_xll.qlIndexFixing(Index1M,$H3387,TRUE,_xll.ohTrigger(RecalcTrigger,Trigger1M)),NA())</f>
        <v>1.1078502631809706E-2</v>
      </c>
      <c r="K3387" s="44">
        <f>IFERROR(_xll.qlIndexFixing(Index3M,H3387,TRUE,_xll.ohTrigger(RecalcTrigger,Trigger3M)),NA())</f>
        <v>1.1378799676455446E-2</v>
      </c>
      <c r="L3387" s="44">
        <f>IFERROR(_xll.qlIndexFixing(Index6M,$H3387,TRUE,_xll.ohTrigger(RecalcTrigger,Trigger6M)),NA())</f>
        <v>1.1091391267317674E-2</v>
      </c>
      <c r="M3387" s="183">
        <f>IFERROR(_xll.qlIndexFixing(Index1Y,$H3387,TRUE,_xll.ohTrigger(RecalcTrigger,Trigger1Y)),NA())</f>
        <v>1.1801080506775119E-2</v>
      </c>
      <c r="N3387" s="182">
        <f>IFERROR(_xll.qlIndexFixing(ONIndex1M,I3387,TRUE,_xll.ohTrigger(RecalcTrigger,Trigger1M)),NA())</f>
        <v>1.1070562668660244E-2</v>
      </c>
      <c r="O3387" s="44">
        <f>IFERROR(_xll.qlIndexFixing(ONIndex3M,I3387,TRUE,_xll.ohTrigger(RecalcTrigger,Trigger3M)),NA())</f>
        <v>1.1349118369086142E-2</v>
      </c>
      <c r="P3387" s="44">
        <f>IFERROR(_xll.qlIndexFixing(ONIndex6M,I3387,TRUE,_xll.ohTrigger(RecalcTrigger,Trigger6M)),NA())</f>
        <v>1.10520149054949E-2</v>
      </c>
      <c r="Q3387" s="183">
        <f>IFERROR(_xll.qlIndexFixing(ONIndex1Y,I3387,TRUE,_xll.ohTrigger(RecalcTrigger,Trigger1Y)),NA())</f>
        <v>1.1680343022231199E-2</v>
      </c>
    </row>
    <row r="3388" spans="2:17" x14ac:dyDescent="0.2">
      <c r="B3388" s="39" t="s">
        <v>42</v>
      </c>
      <c r="D3388" s="42">
        <f>_xll.qlCalendarAdvance(Calendar,$D3387,B3388,"f",FALSE)</f>
        <v>63276</v>
      </c>
      <c r="E3388" s="177">
        <f>_xll.qlInterestRateIndexValueDate(IndexON,D3388)</f>
        <v>63276</v>
      </c>
      <c r="F3388" s="193">
        <f>IFERROR(_xll.qlIndexFixing(IndexON,D3388,TRUE,_xll.ohTrigger(RecalcTrigger,TriggerON)),NA())</f>
        <v>1.070196529795453E-2</v>
      </c>
      <c r="H3388" s="42">
        <f>_xll.qlCalendarAdvance(Calendar,$H3387,B3388,"f",FALSE)</f>
        <v>63276</v>
      </c>
      <c r="I3388" s="177">
        <f>_xll.qlInterestRateIndexValueDate(Index1M,$H3388)</f>
        <v>63278</v>
      </c>
      <c r="J3388" s="182">
        <f>IFERROR(_xll.qlIndexFixing(Index1M,$H3388,TRUE,_xll.ohTrigger(RecalcTrigger,Trigger1M)),NA())</f>
        <v>1.1079530005307273E-2</v>
      </c>
      <c r="K3388" s="44">
        <f>IFERROR(_xll.qlIndexFixing(Index3M,H3388,TRUE,_xll.ohTrigger(RecalcTrigger,Trigger3M)),NA())</f>
        <v>1.138114054184393E-2</v>
      </c>
      <c r="L3388" s="44">
        <f>IFERROR(_xll.qlIndexFixing(Index6M,$H3388,TRUE,_xll.ohTrigger(RecalcTrigger,Trigger6M)),NA())</f>
        <v>1.1091365604708124E-2</v>
      </c>
      <c r="M3388" s="183">
        <f>IFERROR(_xll.qlIndexFixing(Index1Y,$H3388,TRUE,_xll.ohTrigger(RecalcTrigger,Trigger1Y)),NA())</f>
        <v>1.1802984405261218E-2</v>
      </c>
      <c r="N3388" s="182">
        <f>IFERROR(_xll.qlIndexFixing(ONIndex1M,I3388,TRUE,_xll.ohTrigger(RecalcTrigger,Trigger1M)),NA())</f>
        <v>1.1071970347673599E-2</v>
      </c>
      <c r="O3388" s="44">
        <f>IFERROR(_xll.qlIndexFixing(ONIndex3M,I3388,TRUE,_xll.ohTrigger(RecalcTrigger,Trigger3M)),NA())</f>
        <v>1.1350848777302858E-2</v>
      </c>
      <c r="P3388" s="44">
        <f>IFERROR(_xll.qlIndexFixing(ONIndex6M,I3388,TRUE,_xll.ohTrigger(RecalcTrigger,Trigger6M)),NA())</f>
        <v>1.105251590153955E-2</v>
      </c>
      <c r="Q3388" s="183">
        <f>IFERROR(_xll.qlIndexFixing(ONIndex1Y,I3388,TRUE,_xll.ohTrigger(RecalcTrigger,Trigger1Y)),NA())</f>
        <v>1.1681983386715444E-2</v>
      </c>
    </row>
    <row r="3389" spans="2:17" x14ac:dyDescent="0.2">
      <c r="B3389" s="39" t="s">
        <v>42</v>
      </c>
      <c r="D3389" s="42">
        <f>_xll.qlCalendarAdvance(Calendar,$D3388,B3389,"f",FALSE)</f>
        <v>63283</v>
      </c>
      <c r="E3389" s="177">
        <f>_xll.qlInterestRateIndexValueDate(IndexON,D3389)</f>
        <v>63283</v>
      </c>
      <c r="F3389" s="193">
        <f>IFERROR(_xll.qlIndexFixing(IndexON,D3389,TRUE,_xll.ohTrigger(RecalcTrigger,TriggerON)),NA())</f>
        <v>1.070196529795453E-2</v>
      </c>
      <c r="H3389" s="42">
        <f>_xll.qlCalendarAdvance(Calendar,$H3388,B3389,"f",FALSE)</f>
        <v>63283</v>
      </c>
      <c r="I3389" s="177">
        <f>_xll.qlInterestRateIndexValueDate(Index1M,$H3389)</f>
        <v>63285</v>
      </c>
      <c r="J3389" s="182">
        <f>IFERROR(_xll.qlIndexFixing(Index1M,$H3389,TRUE,_xll.ohTrigger(RecalcTrigger,Trigger1M)),NA())</f>
        <v>1.108240013656614E-2</v>
      </c>
      <c r="K3389" s="44">
        <f>IFERROR(_xll.qlIndexFixing(Index3M,H3389,TRUE,_xll.ohTrigger(RecalcTrigger,Trigger3M)),NA())</f>
        <v>1.1383123035689549E-2</v>
      </c>
      <c r="L3389" s="44">
        <f>IFERROR(_xll.qlIndexFixing(Index6M,$H3389,TRUE,_xll.ohTrigger(RecalcTrigger,Trigger6M)),NA())</f>
        <v>1.109196772012969E-2</v>
      </c>
      <c r="M3389" s="183">
        <f>IFERROR(_xll.qlIndexFixing(Index1Y,$H3389,TRUE,_xll.ohTrigger(RecalcTrigger,Trigger1Y)),NA())</f>
        <v>1.1804871475686618E-2</v>
      </c>
      <c r="N3389" s="182">
        <f>IFERROR(_xll.qlIndexFixing(ONIndex1M,I3389,TRUE,_xll.ohTrigger(RecalcTrigger,Trigger1M)),NA())</f>
        <v>1.1073930891161154E-2</v>
      </c>
      <c r="O3389" s="44">
        <f>IFERROR(_xll.qlIndexFixing(ONIndex3M,I3389,TRUE,_xll.ohTrigger(RecalcTrigger,Trigger3M)),NA())</f>
        <v>1.1353258325303983E-2</v>
      </c>
      <c r="P3389" s="44">
        <f>IFERROR(_xll.qlIndexFixing(ONIndex6M,I3389,TRUE,_xll.ohTrigger(RecalcTrigger,Trigger6M)),NA())</f>
        <v>1.1053210760190169E-2</v>
      </c>
      <c r="Q3389" s="183">
        <f>IFERROR(_xll.qlIndexFixing(ONIndex1Y,I3389,TRUE,_xll.ohTrigger(RecalcTrigger,Trigger1Y)),NA())</f>
        <v>1.1684266187224068E-2</v>
      </c>
    </row>
    <row r="3390" spans="2:17" x14ac:dyDescent="0.2">
      <c r="B3390" s="39" t="s">
        <v>42</v>
      </c>
      <c r="D3390" s="42">
        <f>_xll.qlCalendarAdvance(Calendar,$D3389,B3390,"f",FALSE)</f>
        <v>63290</v>
      </c>
      <c r="E3390" s="177">
        <f>_xll.qlInterestRateIndexValueDate(IndexON,D3390)</f>
        <v>63290</v>
      </c>
      <c r="F3390" s="193">
        <f>IFERROR(_xll.qlIndexFixing(IndexON,D3390,TRUE,_xll.ohTrigger(RecalcTrigger,TriggerON)),NA())</f>
        <v>1.070196529795453E-2</v>
      </c>
      <c r="H3390" s="42">
        <f>_xll.qlCalendarAdvance(Calendar,$H3389,B3390,"f",FALSE)</f>
        <v>63290</v>
      </c>
      <c r="I3390" s="177">
        <f>_xll.qlInterestRateIndexValueDate(Index1M,$H3390)</f>
        <v>63292</v>
      </c>
      <c r="J3390" s="182">
        <f>IFERROR(_xll.qlIndexFixing(Index1M,$H3390,TRUE,_xll.ohTrigger(RecalcTrigger,Trigger1M)),NA())</f>
        <v>1.1084330947951915E-2</v>
      </c>
      <c r="K3390" s="44">
        <f>IFERROR(_xll.qlIndexFixing(Index3M,H3390,TRUE,_xll.ohTrigger(RecalcTrigger,Trigger3M)),NA())</f>
        <v>1.1385434155355301E-2</v>
      </c>
      <c r="L3390" s="44">
        <f>IFERROR(_xll.qlIndexFixing(Index6M,$H3390,TRUE,_xll.ohTrigger(RecalcTrigger,Trigger6M)),NA())</f>
        <v>1.1092562006713351E-2</v>
      </c>
      <c r="M3390" s="183">
        <f>IFERROR(_xll.qlIndexFixing(Index1Y,$H3390,TRUE,_xll.ohTrigger(RecalcTrigger,Trigger1Y)),NA())</f>
        <v>1.1808002238629102E-2</v>
      </c>
      <c r="N3390" s="182">
        <f>IFERROR(_xll.qlIndexFixing(ONIndex1M,I3390,TRUE,_xll.ohTrigger(RecalcTrigger,Trigger1M)),NA())</f>
        <v>1.1075879509787612E-2</v>
      </c>
      <c r="O3390" s="44">
        <f>IFERROR(_xll.qlIndexFixing(ONIndex3M,I3390,TRUE,_xll.ohTrigger(RecalcTrigger,Trigger3M)),NA())</f>
        <v>1.1355652657316639E-2</v>
      </c>
      <c r="P3390" s="44">
        <f>IFERROR(_xll.qlIndexFixing(ONIndex6M,I3390,TRUE,_xll.ohTrigger(RecalcTrigger,Trigger6M)),NA())</f>
        <v>1.1053897982788996E-2</v>
      </c>
      <c r="Q3390" s="183">
        <f>IFERROR(_xll.qlIndexFixing(ONIndex1Y,I3390,TRUE,_xll.ohTrigger(RecalcTrigger,Trigger1Y)),NA())</f>
        <v>1.1686532969985564E-2</v>
      </c>
    </row>
    <row r="3391" spans="2:17" x14ac:dyDescent="0.2">
      <c r="B3391" s="39" t="s">
        <v>42</v>
      </c>
      <c r="D3391" s="42">
        <f>_xll.qlCalendarAdvance(Calendar,$D3390,B3391,"f",FALSE)</f>
        <v>63297</v>
      </c>
      <c r="E3391" s="177">
        <f>_xll.qlInterestRateIndexValueDate(IndexON,D3391)</f>
        <v>63297</v>
      </c>
      <c r="F3391" s="193">
        <f>IFERROR(_xll.qlIndexFixing(IndexON,D3391,TRUE,_xll.ohTrigger(RecalcTrigger,TriggerON)),NA())</f>
        <v>1.0701965298034466E-2</v>
      </c>
      <c r="H3391" s="42">
        <f>_xll.qlCalendarAdvance(Calendar,$H3390,B3391,"f",FALSE)</f>
        <v>63297</v>
      </c>
      <c r="I3391" s="177">
        <f>_xll.qlInterestRateIndexValueDate(Index1M,$H3391)</f>
        <v>63299</v>
      </c>
      <c r="J3391" s="182">
        <f>IFERROR(_xll.qlIndexFixing(Index1M,$H3391,TRUE,_xll.ohTrigger(RecalcTrigger,Trigger1M)),NA())</f>
        <v>1.1086249773635259E-2</v>
      </c>
      <c r="K3391" s="44">
        <f>IFERROR(_xll.qlIndexFixing(Index3M,H3391,TRUE,_xll.ohTrigger(RecalcTrigger,Trigger3M)),NA())</f>
        <v>1.1387729852505043E-2</v>
      </c>
      <c r="L3391" s="44">
        <f>IFERROR(_xll.qlIndexFixing(Index6M,$H3391,TRUE,_xll.ohTrigger(RecalcTrigger,Trigger6M)),NA())</f>
        <v>1.1093148452373034E-2</v>
      </c>
      <c r="M3391" s="183">
        <f>IFERROR(_xll.qlIndexFixing(Index1Y,$H3391,TRUE,_xll.ohTrigger(RecalcTrigger,Trigger1Y)),NA())</f>
        <v>1.1808595029996437E-2</v>
      </c>
      <c r="N3391" s="182">
        <f>IFERROR(_xll.qlIndexFixing(ONIndex1M,I3391,TRUE,_xll.ohTrigger(RecalcTrigger,Trigger1M)),NA())</f>
        <v>1.1077816184528189E-2</v>
      </c>
      <c r="O3391" s="44">
        <f>IFERROR(_xll.qlIndexFixing(ONIndex3M,I3391,TRUE,_xll.ohTrigger(RecalcTrigger,Trigger3M)),NA())</f>
        <v>1.1358031749200137E-2</v>
      </c>
      <c r="P3391" s="44">
        <f>IFERROR(_xll.qlIndexFixing(ONIndex6M,I3391,TRUE,_xll.ohTrigger(RecalcTrigger,Trigger6M)),NA())</f>
        <v>1.1054577557185752E-2</v>
      </c>
      <c r="Q3391" s="183">
        <f>IFERROR(_xll.qlIndexFixing(ONIndex1Y,I3391,TRUE,_xll.ohTrigger(RecalcTrigger,Trigger1Y)),NA())</f>
        <v>1.1688783709740136E-2</v>
      </c>
    </row>
    <row r="3392" spans="2:17" x14ac:dyDescent="0.2">
      <c r="B3392" s="39" t="s">
        <v>42</v>
      </c>
      <c r="D3392" s="42">
        <f>_xll.qlCalendarAdvance(Calendar,$D3391,B3392,"f",FALSE)</f>
        <v>63304</v>
      </c>
      <c r="E3392" s="177">
        <f>_xll.qlInterestRateIndexValueDate(IndexON,D3392)</f>
        <v>63304</v>
      </c>
      <c r="F3392" s="193">
        <f>IFERROR(_xll.qlIndexFixing(IndexON,D3392,TRUE,_xll.ohTrigger(RecalcTrigger,TriggerON)),NA())</f>
        <v>1.0701965297874594E-2</v>
      </c>
      <c r="H3392" s="42">
        <f>_xll.qlCalendarAdvance(Calendar,$H3391,B3392,"f",FALSE)</f>
        <v>63304</v>
      </c>
      <c r="I3392" s="177">
        <f>_xll.qlInterestRateIndexValueDate(Index1M,$H3392)</f>
        <v>63306</v>
      </c>
      <c r="J3392" s="182">
        <f>IFERROR(_xll.qlIndexFixing(Index1M,$H3392,TRUE,_xll.ohTrigger(RecalcTrigger,Trigger1M)),NA())</f>
        <v>1.1088156594836196E-2</v>
      </c>
      <c r="K3392" s="44">
        <f>IFERROR(_xll.qlIndexFixing(Index3M,H3392,TRUE,_xll.ohTrigger(RecalcTrigger,Trigger3M)),NA())</f>
        <v>1.1390010103107886E-2</v>
      </c>
      <c r="L3392" s="44">
        <f>IFERROR(_xll.qlIndexFixing(Index6M,$H3392,TRUE,_xll.ohTrigger(RecalcTrigger,Trigger6M)),NA())</f>
        <v>1.1093727045024857E-2</v>
      </c>
      <c r="M3392" s="183">
        <f>IFERROR(_xll.qlIndexFixing(Index1Y,$H3392,TRUE,_xll.ohTrigger(RecalcTrigger,Trigger1Y)),NA())</f>
        <v>1.1810431462703381E-2</v>
      </c>
      <c r="N3392" s="182">
        <f>IFERROR(_xll.qlIndexFixing(ONIndex1M,I3392,TRUE,_xll.ohTrigger(RecalcTrigger,Trigger1M)),NA())</f>
        <v>1.1080014877915545E-2</v>
      </c>
      <c r="O3392" s="44">
        <f>IFERROR(_xll.qlIndexFixing(ONIndex3M,I3392,TRUE,_xll.ohTrigger(RecalcTrigger,Trigger3M)),NA())</f>
        <v>1.1360732019927156E-2</v>
      </c>
      <c r="P3392" s="44">
        <f>IFERROR(_xll.qlIndexFixing(ONIndex6M,I3392,TRUE,_xll.ohTrigger(RecalcTrigger,Trigger6M)),NA())</f>
        <v>1.1055344833268421E-2</v>
      </c>
      <c r="Q3392" s="183">
        <f>IFERROR(_xll.qlIndexFixing(ONIndex1Y,I3392,TRUE,_xll.ohTrigger(RecalcTrigger,Trigger1Y)),NA())</f>
        <v>1.1691336307233513E-2</v>
      </c>
    </row>
    <row r="3393" spans="2:17" x14ac:dyDescent="0.2">
      <c r="B3393" s="39" t="s">
        <v>42</v>
      </c>
      <c r="D3393" s="42">
        <f>_xll.qlCalendarAdvance(Calendar,$D3392,B3393,"f",FALSE)</f>
        <v>63311</v>
      </c>
      <c r="E3393" s="177">
        <f>_xll.qlInterestRateIndexValueDate(IndexON,D3393)</f>
        <v>63311</v>
      </c>
      <c r="F3393" s="193">
        <f>IFERROR(_xll.qlIndexFixing(IndexON,D3393,TRUE,_xll.ohTrigger(RecalcTrigger,TriggerON)),NA())</f>
        <v>1.070196529795453E-2</v>
      </c>
      <c r="H3393" s="42">
        <f>_xll.qlCalendarAdvance(Calendar,$H3392,B3393,"f",FALSE)</f>
        <v>63311</v>
      </c>
      <c r="I3393" s="177">
        <f>_xll.qlInterestRateIndexValueDate(Index1M,$H3393)</f>
        <v>63313</v>
      </c>
      <c r="J3393" s="182">
        <f>IFERROR(_xll.qlIndexFixing(Index1M,$H3393,TRUE,_xll.ohTrigger(RecalcTrigger,Trigger1M)),NA())</f>
        <v>1.1090051392772249E-2</v>
      </c>
      <c r="K3393" s="44">
        <f>IFERROR(_xll.qlIndexFixing(Index3M,H3393,TRUE,_xll.ohTrigger(RecalcTrigger,Trigger3M)),NA())</f>
        <v>1.1392613738495795E-2</v>
      </c>
      <c r="L3393" s="44">
        <f>IFERROR(_xll.qlIndexFixing(Index6M,$H3393,TRUE,_xll.ohTrigger(RecalcTrigger,Trigger6M)),NA())</f>
        <v>1.1094923541874826E-2</v>
      </c>
      <c r="M3393" s="183">
        <f>IFERROR(_xll.qlIndexFixing(Index1Y,$H3393,TRUE,_xll.ohTrigger(RecalcTrigger,Trigger1Y)),NA())</f>
        <v>1.1812250964994024E-2</v>
      </c>
      <c r="N3393" s="182">
        <f>IFERROR(_xll.qlIndexFixing(ONIndex1M,I3393,TRUE,_xll.ohTrigger(RecalcTrigger,Trigger1M)),NA())</f>
        <v>1.1081653627691423E-2</v>
      </c>
      <c r="O3393" s="44">
        <f>IFERROR(_xll.qlIndexFixing(ONIndex3M,I3393,TRUE,_xll.ohTrigger(RecalcTrigger,Trigger3M)),NA())</f>
        <v>1.1362744118095236E-2</v>
      </c>
      <c r="P3393" s="44">
        <f>IFERROR(_xll.qlIndexFixing(ONIndex6M,I3393,TRUE,_xll.ohTrigger(RecalcTrigger,Trigger6M)),NA())</f>
        <v>1.1055913713811094E-2</v>
      </c>
      <c r="Q3393" s="183">
        <f>IFERROR(_xll.qlIndexFixing(ONIndex1Y,I3393,TRUE,_xll.ohTrigger(RecalcTrigger,Trigger1Y)),NA())</f>
        <v>1.1693236959988695E-2</v>
      </c>
    </row>
    <row r="3394" spans="2:17" x14ac:dyDescent="0.2">
      <c r="B3394" s="39" t="s">
        <v>42</v>
      </c>
      <c r="D3394" s="42">
        <f>_xll.qlCalendarAdvance(Calendar,$D3393,B3394,"f",FALSE)</f>
        <v>63318</v>
      </c>
      <c r="E3394" s="177">
        <f>_xll.qlInterestRateIndexValueDate(IndexON,D3394)</f>
        <v>63318</v>
      </c>
      <c r="F3394" s="193">
        <f>IFERROR(_xll.qlIndexFixing(IndexON,D3394,TRUE,_xll.ohTrigger(RecalcTrigger,TriggerON)),NA())</f>
        <v>1.070196529795453E-2</v>
      </c>
      <c r="H3394" s="42">
        <f>_xll.qlCalendarAdvance(Calendar,$H3393,B3394,"f",FALSE)</f>
        <v>63318</v>
      </c>
      <c r="I3394" s="177">
        <f>_xll.qlInterestRateIndexValueDate(Index1M,$H3394)</f>
        <v>63320</v>
      </c>
      <c r="J3394" s="182">
        <f>IFERROR(_xll.qlIndexFixing(Index1M,$H3394,TRUE,_xll.ohTrigger(RecalcTrigger,Trigger1M)),NA())</f>
        <v>1.1091934148665938E-2</v>
      </c>
      <c r="K3394" s="44">
        <f>IFERROR(_xll.qlIndexFixing(Index3M,H3394,TRUE,_xll.ohTrigger(RecalcTrigger,Trigger3M)),NA())</f>
        <v>1.1394861983567647E-2</v>
      </c>
      <c r="L3394" s="44">
        <f>IFERROR(_xll.qlIndexFixing(Index6M,$H3394,TRUE,_xll.ohTrigger(RecalcTrigger,Trigger6M)),NA())</f>
        <v>1.1095484743084629E-2</v>
      </c>
      <c r="M3394" s="183">
        <f>IFERROR(_xll.qlIndexFixing(Index1Y,$H3394,TRUE,_xll.ohTrigger(RecalcTrigger,Trigger1Y)),NA())</f>
        <v>1.1814053511282037E-2</v>
      </c>
      <c r="N3394" s="182">
        <f>IFERROR(_xll.qlIndexFixing(ONIndex1M,I3394,TRUE,_xll.ohTrigger(RecalcTrigger,Trigger1M)),NA())</f>
        <v>1.1083554358704006E-2</v>
      </c>
      <c r="O3394" s="44">
        <f>IFERROR(_xll.qlIndexFixing(ONIndex3M,I3394,TRUE,_xll.ohTrigger(RecalcTrigger,Trigger3M)),NA())</f>
        <v>1.1365077346905395E-2</v>
      </c>
      <c r="P3394" s="44">
        <f>IFERROR(_xll.qlIndexFixing(ONIndex6M,I3394,TRUE,_xll.ohTrigger(RecalcTrigger,Trigger6M)),NA())</f>
        <v>1.1056570271819055E-2</v>
      </c>
      <c r="Q3394" s="183">
        <f>IFERROR(_xll.qlIndexFixing(ONIndex1Y,I3394,TRUE,_xll.ohTrigger(RecalcTrigger,Trigger1Y)),NA())</f>
        <v>1.169543942004303E-2</v>
      </c>
    </row>
    <row r="3395" spans="2:17" x14ac:dyDescent="0.2">
      <c r="B3395" s="39" t="s">
        <v>42</v>
      </c>
      <c r="D3395" s="42">
        <f>_xll.qlCalendarAdvance(Calendar,$D3394,B3395,"f",FALSE)</f>
        <v>63325</v>
      </c>
      <c r="E3395" s="177">
        <f>_xll.qlInterestRateIndexValueDate(IndexON,D3395)</f>
        <v>63325</v>
      </c>
      <c r="F3395" s="193">
        <f>IFERROR(_xll.qlIndexFixing(IndexON,D3395,TRUE,_xll.ohTrigger(RecalcTrigger,TriggerON)),NA())</f>
        <v>1.070196529795453E-2</v>
      </c>
      <c r="H3395" s="42">
        <f>_xll.qlCalendarAdvance(Calendar,$H3394,B3395,"f",FALSE)</f>
        <v>63325</v>
      </c>
      <c r="I3395" s="177">
        <f>_xll.qlInterestRateIndexValueDate(Index1M,$H3395)</f>
        <v>63327</v>
      </c>
      <c r="J3395" s="182">
        <f>IFERROR(_xll.qlIndexFixing(Index1M,$H3395,TRUE,_xll.ohTrigger(RecalcTrigger,Trigger1M)),NA())</f>
        <v>1.1093804843732291E-2</v>
      </c>
      <c r="K3395" s="44">
        <f>IFERROR(_xll.qlIndexFixing(Index3M,H3395,TRUE,_xll.ohTrigger(RecalcTrigger,Trigger3M)),NA())</f>
        <v>1.1397094707820086E-2</v>
      </c>
      <c r="L3395" s="44">
        <f>IFERROR(_xll.qlIndexFixing(Index6M,$H3395,TRUE,_xll.ohTrigger(RecalcTrigger,Trigger6M)),NA())</f>
        <v>1.109603805171795E-2</v>
      </c>
      <c r="M3395" s="183">
        <f>IFERROR(_xll.qlIndexFixing(Index1Y,$H3395,TRUE,_xll.ohTrigger(RecalcTrigger,Trigger1Y)),NA())</f>
        <v>1.1815839075980217E-2</v>
      </c>
      <c r="N3395" s="182">
        <f>IFERROR(_xll.qlIndexFixing(ONIndex1M,I3395,TRUE,_xll.ohTrigger(RecalcTrigger,Trigger1M)),NA())</f>
        <v>1.1085443070690815E-2</v>
      </c>
      <c r="O3395" s="44">
        <f>IFERROR(_xll.qlIndexFixing(ONIndex3M,I3395,TRUE,_xll.ohTrigger(RecalcTrigger,Trigger3M)),NA())</f>
        <v>1.1367395239982869E-2</v>
      </c>
      <c r="P3395" s="44">
        <f>IFERROR(_xll.qlIndexFixing(ONIndex6M,I3395,TRUE,_xll.ohTrigger(RecalcTrigger,Trigger6M)),NA())</f>
        <v>1.1057219133823182E-2</v>
      </c>
      <c r="Q3395" s="183">
        <f>IFERROR(_xll.qlIndexFixing(ONIndex1Y,I3395,TRUE,_xll.ohTrigger(RecalcTrigger,Trigger1Y)),NA())</f>
        <v>1.1697625736371009E-2</v>
      </c>
    </row>
    <row r="3396" spans="2:17" x14ac:dyDescent="0.2">
      <c r="B3396" s="39" t="s">
        <v>42</v>
      </c>
      <c r="D3396" s="42">
        <f>_xll.qlCalendarAdvance(Calendar,$D3395,B3396,"f",FALSE)</f>
        <v>63332</v>
      </c>
      <c r="E3396" s="177">
        <f>_xll.qlInterestRateIndexValueDate(IndexON,D3396)</f>
        <v>63332</v>
      </c>
      <c r="F3396" s="193">
        <f>IFERROR(_xll.qlIndexFixing(IndexON,D3396,TRUE,_xll.ohTrigger(RecalcTrigger,TriggerON)),NA())</f>
        <v>1.070196529795453E-2</v>
      </c>
      <c r="H3396" s="42">
        <f>_xll.qlCalendarAdvance(Calendar,$H3395,B3396,"f",FALSE)</f>
        <v>63332</v>
      </c>
      <c r="I3396" s="177">
        <f>_xll.qlInterestRateIndexValueDate(Index1M,$H3396)</f>
        <v>63334</v>
      </c>
      <c r="J3396" s="182">
        <f>IFERROR(_xll.qlIndexFixing(Index1M,$H3396,TRUE,_xll.ohTrigger(RecalcTrigger,Trigger1M)),NA())</f>
        <v>1.1095663459196325E-2</v>
      </c>
      <c r="K3396" s="44">
        <f>IFERROR(_xll.qlIndexFixing(Index3M,H3396,TRUE,_xll.ohTrigger(RecalcTrigger,Trigger3M)),NA())</f>
        <v>1.139931188722885E-2</v>
      </c>
      <c r="L3396" s="44">
        <f>IFERROR(_xll.qlIndexFixing(Index6M,$H3396,TRUE,_xll.ohTrigger(RecalcTrigger,Trigger6M)),NA())</f>
        <v>1.1096583455688537E-2</v>
      </c>
      <c r="M3396" s="183">
        <f>IFERROR(_xll.qlIndexFixing(Index1Y,$H3396,TRUE,_xll.ohTrigger(RecalcTrigger,Trigger1Y)),NA())</f>
        <v>1.1817607633503112E-2</v>
      </c>
      <c r="N3396" s="182">
        <f>IFERROR(_xll.qlIndexFixing(ONIndex1M,I3396,TRUE,_xll.ohTrigger(RecalcTrigger,Trigger1M)),NA())</f>
        <v>1.1087319745186619E-2</v>
      </c>
      <c r="O3396" s="44">
        <f>IFERROR(_xll.qlIndexFixing(ONIndex3M,I3396,TRUE,_xll.ohTrigger(RecalcTrigger,Trigger3M)),NA())</f>
        <v>1.1369697773826459E-2</v>
      </c>
      <c r="P3396" s="44">
        <f>IFERROR(_xll.qlIndexFixing(ONIndex6M,I3396,TRUE,_xll.ohTrigger(RecalcTrigger,Trigger6M)),NA())</f>
        <v>1.1057860287513321E-2</v>
      </c>
      <c r="Q3396" s="183">
        <f>IFERROR(_xll.qlIndexFixing(ONIndex1Y,I3396,TRUE,_xll.ohTrigger(RecalcTrigger,Trigger1Y)),NA())</f>
        <v>1.169979588387271E-2</v>
      </c>
    </row>
    <row r="3397" spans="2:17" x14ac:dyDescent="0.2">
      <c r="B3397" s="39" t="s">
        <v>42</v>
      </c>
      <c r="D3397" s="42">
        <f>_xll.qlCalendarAdvance(Calendar,$D3396,B3397,"f",FALSE)</f>
        <v>63339</v>
      </c>
      <c r="E3397" s="177">
        <f>_xll.qlInterestRateIndexValueDate(IndexON,D3397)</f>
        <v>63339</v>
      </c>
      <c r="F3397" s="193">
        <f>IFERROR(_xll.qlIndexFixing(IndexON,D3397,TRUE,_xll.ohTrigger(RecalcTrigger,TriggerON)),NA())</f>
        <v>1.0701965298034466E-2</v>
      </c>
      <c r="H3397" s="42">
        <f>_xll.qlCalendarAdvance(Calendar,$H3396,B3397,"f",FALSE)</f>
        <v>63339</v>
      </c>
      <c r="I3397" s="177">
        <f>_xll.qlInterestRateIndexValueDate(Index1M,$H3397)</f>
        <v>63341</v>
      </c>
      <c r="J3397" s="182">
        <f>IFERROR(_xll.qlIndexFixing(Index1M,$H3397,TRUE,_xll.ohTrigger(RecalcTrigger,Trigger1M)),NA())</f>
        <v>1.1097509976273068E-2</v>
      </c>
      <c r="K3397" s="44">
        <f>IFERROR(_xll.qlIndexFixing(Index3M,H3397,TRUE,_xll.ohTrigger(RecalcTrigger,Trigger3M)),NA())</f>
        <v>1.1401513497762731E-2</v>
      </c>
      <c r="L3397" s="44">
        <f>IFERROR(_xll.qlIndexFixing(Index6M,$H3397,TRUE,_xll.ohTrigger(RecalcTrigger,Trigger6M)),NA())</f>
        <v>1.1096501790200778E-2</v>
      </c>
      <c r="M3397" s="183">
        <f>IFERROR(_xll.qlIndexFixing(Index1Y,$H3397,TRUE,_xll.ohTrigger(RecalcTrigger,Trigger1Y)),NA())</f>
        <v>1.1819359158265709E-2</v>
      </c>
      <c r="N3397" s="182">
        <f>IFERROR(_xll.qlIndexFixing(ONIndex1M,I3397,TRUE,_xll.ohTrigger(RecalcTrigger,Trigger1M)),NA())</f>
        <v>1.1089184363486382E-2</v>
      </c>
      <c r="O3397" s="44">
        <f>IFERROR(_xll.qlIndexFixing(ONIndex3M,I3397,TRUE,_xll.ohTrigger(RecalcTrigger,Trigger3M)),NA())</f>
        <v>1.1371984923895795E-2</v>
      </c>
      <c r="P3397" s="44">
        <f>IFERROR(_xll.qlIndexFixing(ONIndex6M,I3397,TRUE,_xll.ohTrigger(RecalcTrigger,Trigger6M)),NA())</f>
        <v>1.1058493721218809E-2</v>
      </c>
      <c r="Q3397" s="183">
        <f>IFERROR(_xll.qlIndexFixing(ONIndex1Y,I3397,TRUE,_xll.ohTrigger(RecalcTrigger,Trigger1Y)),NA())</f>
        <v>1.1701949837208403E-2</v>
      </c>
    </row>
    <row r="3398" spans="2:17" x14ac:dyDescent="0.2">
      <c r="B3398" s="39" t="s">
        <v>42</v>
      </c>
      <c r="D3398" s="42">
        <f>_xll.qlCalendarAdvance(Calendar,$D3397,B3398,"f",FALSE)</f>
        <v>63346</v>
      </c>
      <c r="E3398" s="177">
        <f>_xll.qlInterestRateIndexValueDate(IndexON,D3398)</f>
        <v>63346</v>
      </c>
      <c r="F3398" s="193">
        <f>IFERROR(_xll.qlIndexFixing(IndexON,D3398,TRUE,_xll.ohTrigger(RecalcTrigger,TriggerON)),NA())</f>
        <v>1.070196529795453E-2</v>
      </c>
      <c r="H3398" s="42">
        <f>_xll.qlCalendarAdvance(Calendar,$H3397,B3398,"f",FALSE)</f>
        <v>63346</v>
      </c>
      <c r="I3398" s="177">
        <f>_xll.qlInterestRateIndexValueDate(Index1M,$H3398)</f>
        <v>63348</v>
      </c>
      <c r="J3398" s="182">
        <f>IFERROR(_xll.qlIndexFixing(Index1M,$H3398,TRUE,_xll.ohTrigger(RecalcTrigger,Trigger1M)),NA())</f>
        <v>1.1099344376187537E-2</v>
      </c>
      <c r="K3398" s="44">
        <f>IFERROR(_xll.qlIndexFixing(Index3M,H3398,TRUE,_xll.ohTrigger(RecalcTrigger,Trigger3M)),NA())</f>
        <v>1.1403699515392253E-2</v>
      </c>
      <c r="L3398" s="44">
        <f>IFERROR(_xll.qlIndexFixing(Index6M,$H3398,TRUE,_xll.ohTrigger(RecalcTrigger,Trigger6M)),NA())</f>
        <v>1.1097033011028542E-2</v>
      </c>
      <c r="M3398" s="183">
        <f>IFERROR(_xll.qlIndexFixing(Index1Y,$H3398,TRUE,_xll.ohTrigger(RecalcTrigger,Trigger1Y)),NA())</f>
        <v>1.1821093624683433E-2</v>
      </c>
      <c r="N3398" s="182">
        <f>IFERROR(_xll.qlIndexFixing(ONIndex1M,I3398,TRUE,_xll.ohTrigger(RecalcTrigger,Trigger1M)),NA())</f>
        <v>1.1091036906485385E-2</v>
      </c>
      <c r="O3398" s="44">
        <f>IFERROR(_xll.qlIndexFixing(ONIndex3M,I3398,TRUE,_xll.ohTrigger(RecalcTrigger,Trigger3M)),NA())</f>
        <v>1.1374256666609739E-2</v>
      </c>
      <c r="P3398" s="44">
        <f>IFERROR(_xll.qlIndexFixing(ONIndex6M,I3398,TRUE,_xll.ohTrigger(RecalcTrigger,Trigger6M)),NA())</f>
        <v>1.1059119422629493E-2</v>
      </c>
      <c r="Q3398" s="183">
        <f>IFERROR(_xll.qlIndexFixing(ONIndex1Y,I3398,TRUE,_xll.ohTrigger(RecalcTrigger,Trigger1Y)),NA())</f>
        <v>1.1704087571278166E-2</v>
      </c>
    </row>
    <row r="3399" spans="2:17" x14ac:dyDescent="0.2">
      <c r="B3399" s="39" t="s">
        <v>42</v>
      </c>
      <c r="D3399" s="42">
        <f>_xll.qlCalendarAdvance(Calendar,$D3398,B3399,"f",FALSE)</f>
        <v>63353</v>
      </c>
      <c r="E3399" s="177">
        <f>_xll.qlInterestRateIndexValueDate(IndexON,D3399)</f>
        <v>63353</v>
      </c>
      <c r="F3399" s="193">
        <f>IFERROR(_xll.qlIndexFixing(IndexON,D3399,TRUE,_xll.ohTrigger(RecalcTrigger,TriggerON)),NA())</f>
        <v>1.070196529795453E-2</v>
      </c>
      <c r="H3399" s="42">
        <f>_xll.qlCalendarAdvance(Calendar,$H3398,B3399,"f",FALSE)</f>
        <v>63353</v>
      </c>
      <c r="I3399" s="177">
        <f>_xll.qlInterestRateIndexValueDate(Index1M,$H3399)</f>
        <v>63355</v>
      </c>
      <c r="J3399" s="182">
        <f>IFERROR(_xll.qlIndexFixing(Index1M,$H3399,TRUE,_xll.ohTrigger(RecalcTrigger,Trigger1M)),NA())</f>
        <v>1.1101166640157256E-2</v>
      </c>
      <c r="K3399" s="44">
        <f>IFERROR(_xll.qlIndexFixing(Index3M,H3399,TRUE,_xll.ohTrigger(RecalcTrigger,Trigger3M)),NA())</f>
        <v>1.1405869916092286E-2</v>
      </c>
      <c r="L3399" s="44">
        <f>IFERROR(_xll.qlIndexFixing(Index6M,$H3399,TRUE,_xll.ohTrigger(RecalcTrigger,Trigger6M)),NA())</f>
        <v>1.1097556294256001E-2</v>
      </c>
      <c r="M3399" s="183">
        <f>IFERROR(_xll.qlIndexFixing(Index1Y,$H3399,TRUE,_xll.ohTrigger(RecalcTrigger,Trigger1Y)),NA())</f>
        <v>1.1822811007172803E-2</v>
      </c>
      <c r="N3399" s="182">
        <f>IFERROR(_xll.qlIndexFixing(ONIndex1M,I3399,TRUE,_xll.ohTrigger(RecalcTrigger,Trigger1M)),NA())</f>
        <v>1.1092877355878272E-2</v>
      </c>
      <c r="O3399" s="44">
        <f>IFERROR(_xll.qlIndexFixing(ONIndex3M,I3399,TRUE,_xll.ohTrigger(RecalcTrigger,Trigger3M)),NA())</f>
        <v>1.1376512977987474E-2</v>
      </c>
      <c r="P3399" s="44">
        <f>IFERROR(_xll.qlIndexFixing(ONIndex6M,I3399,TRUE,_xll.ohTrigger(RecalcTrigger,Trigger6M)),NA())</f>
        <v>1.1059737379914836E-2</v>
      </c>
      <c r="Q3399" s="183">
        <f>IFERROR(_xll.qlIndexFixing(ONIndex1Y,I3399,TRUE,_xll.ohTrigger(RecalcTrigger,Trigger1Y)),NA())</f>
        <v>1.1706209060982076E-2</v>
      </c>
    </row>
    <row r="3400" spans="2:17" x14ac:dyDescent="0.2">
      <c r="B3400" s="39" t="s">
        <v>42</v>
      </c>
      <c r="D3400" s="42">
        <f>_xll.qlCalendarAdvance(Calendar,$D3399,B3400,"f",FALSE)</f>
        <v>63360</v>
      </c>
      <c r="E3400" s="177">
        <f>_xll.qlInterestRateIndexValueDate(IndexON,D3400)</f>
        <v>63360</v>
      </c>
      <c r="F3400" s="193">
        <f>IFERROR(_xll.qlIndexFixing(IndexON,D3400,TRUE,_xll.ohTrigger(RecalcTrigger,TriggerON)),NA())</f>
        <v>1.0701965298034466E-2</v>
      </c>
      <c r="H3400" s="42">
        <f>_xll.qlCalendarAdvance(Calendar,$H3399,B3400,"f",FALSE)</f>
        <v>63360</v>
      </c>
      <c r="I3400" s="177">
        <f>_xll.qlInterestRateIndexValueDate(Index1M,$H3400)</f>
        <v>63362</v>
      </c>
      <c r="J3400" s="182">
        <f>IFERROR(_xll.qlIndexFixing(Index1M,$H3400,TRUE,_xll.ohTrigger(RecalcTrigger,Trigger1M)),NA())</f>
        <v>1.1102976749399751E-2</v>
      </c>
      <c r="K3400" s="44">
        <f>IFERROR(_xll.qlIndexFixing(Index3M,H3400,TRUE,_xll.ohTrigger(RecalcTrigger,Trigger3M)),NA())</f>
        <v>1.1408024675835094E-2</v>
      </c>
      <c r="L3400" s="44">
        <f>IFERROR(_xll.qlIndexFixing(Index6M,$H3400,TRUE,_xll.ohTrigger(RecalcTrigger,Trigger6M)),NA())</f>
        <v>1.1098071627800144E-2</v>
      </c>
      <c r="M3400" s="183">
        <f>IFERROR(_xll.qlIndexFixing(Index1Y,$H3400,TRUE,_xll.ohTrigger(RecalcTrigger,Trigger1Y)),NA())</f>
        <v>1.1824511280150777E-2</v>
      </c>
      <c r="N3400" s="182">
        <f>IFERROR(_xll.qlIndexFixing(ONIndex1M,I3400,TRUE,_xll.ohTrigger(RecalcTrigger,Trigger1M)),NA())</f>
        <v>1.1094705692640261E-2</v>
      </c>
      <c r="O3400" s="44">
        <f>IFERROR(_xll.qlIndexFixing(ONIndex3M,I3400,TRUE,_xll.ohTrigger(RecalcTrigger,Trigger3M)),NA())</f>
        <v>1.1378753834128119E-2</v>
      </c>
      <c r="P3400" s="44">
        <f>IFERROR(_xll.qlIndexFixing(ONIndex6M,I3400,TRUE,_xll.ohTrigger(RecalcTrigger,Trigger6M)),NA())</f>
        <v>1.1060347581084429E-2</v>
      </c>
      <c r="Q3400" s="183">
        <f>IFERROR(_xll.qlIndexFixing(ONIndex1Y,I3400,TRUE,_xll.ohTrigger(RecalcTrigger,Trigger1Y)),NA())</f>
        <v>1.1708314281140275E-2</v>
      </c>
    </row>
    <row r="3401" spans="2:17" x14ac:dyDescent="0.2">
      <c r="B3401" s="39" t="s">
        <v>42</v>
      </c>
      <c r="D3401" s="42">
        <f>_xll.qlCalendarAdvance(Calendar,$D3400,B3401,"f",FALSE)</f>
        <v>63367</v>
      </c>
      <c r="E3401" s="177">
        <f>_xll.qlInterestRateIndexValueDate(IndexON,D3401)</f>
        <v>63367</v>
      </c>
      <c r="F3401" s="193">
        <f>IFERROR(_xll.qlIndexFixing(IndexON,D3401,TRUE,_xll.ohTrigger(RecalcTrigger,TriggerON)),NA())</f>
        <v>1.070196529795453E-2</v>
      </c>
      <c r="H3401" s="42">
        <f>_xll.qlCalendarAdvance(Calendar,$H3400,B3401,"f",FALSE)</f>
        <v>63367</v>
      </c>
      <c r="I3401" s="177">
        <f>_xll.qlInterestRateIndexValueDate(Index1M,$H3401)</f>
        <v>63369</v>
      </c>
      <c r="J3401" s="182">
        <f>IFERROR(_xll.qlIndexFixing(Index1M,$H3401,TRUE,_xll.ohTrigger(RecalcTrigger,Trigger1M)),NA())</f>
        <v>1.1104774685135044E-2</v>
      </c>
      <c r="K3401" s="44">
        <f>IFERROR(_xll.qlIndexFixing(Index3M,H3401,TRUE,_xll.ohTrigger(RecalcTrigger,Trigger3M)),NA())</f>
        <v>1.1410163770593808E-2</v>
      </c>
      <c r="L3401" s="44">
        <f>IFERROR(_xll.qlIndexFixing(Index6M,$H3401,TRUE,_xll.ohTrigger(RecalcTrigger,Trigger6M)),NA())</f>
        <v>1.1098578999576213E-2</v>
      </c>
      <c r="M3401" s="183">
        <f>IFERROR(_xll.qlIndexFixing(Index1Y,$H3401,TRUE,_xll.ohTrigger(RecalcTrigger,Trigger1Y)),NA())</f>
        <v>1.1826194418034747E-2</v>
      </c>
      <c r="N3401" s="182">
        <f>IFERROR(_xll.qlIndexFixing(ONIndex1M,I3401,TRUE,_xll.ohTrigger(RecalcTrigger,Trigger1M)),NA())</f>
        <v>1.1096521897986378E-2</v>
      </c>
      <c r="O3401" s="44">
        <f>IFERROR(_xll.qlIndexFixing(ONIndex3M,I3401,TRUE,_xll.ohTrigger(RecalcTrigger,Trigger3M)),NA())</f>
        <v>1.1380979211050857E-2</v>
      </c>
      <c r="P3401" s="44">
        <f>IFERROR(_xll.qlIndexFixing(ONIndex6M,I3401,TRUE,_xll.ohTrigger(RecalcTrigger,Trigger6M)),NA())</f>
        <v>1.1060950013987991E-2</v>
      </c>
      <c r="Q3401" s="183">
        <f>IFERROR(_xll.qlIndexFixing(ONIndex1Y,I3401,TRUE,_xll.ohTrigger(RecalcTrigger,Trigger1Y)),NA())</f>
        <v>1.1710403206413034E-2</v>
      </c>
    </row>
    <row r="3402" spans="2:17" x14ac:dyDescent="0.2">
      <c r="B3402" s="39" t="s">
        <v>42</v>
      </c>
      <c r="D3402" s="42">
        <f>_xll.qlCalendarAdvance(Calendar,$D3401,B3402,"f",FALSE)</f>
        <v>63374</v>
      </c>
      <c r="E3402" s="177">
        <f>_xll.qlInterestRateIndexValueDate(IndexON,D3402)</f>
        <v>63374</v>
      </c>
      <c r="F3402" s="193">
        <f>IFERROR(_xll.qlIndexFixing(IndexON,D3402,TRUE,_xll.ohTrigger(RecalcTrigger,TriggerON)),NA())</f>
        <v>1.070196529795453E-2</v>
      </c>
      <c r="H3402" s="42">
        <f>_xll.qlCalendarAdvance(Calendar,$H3401,B3402,"f",FALSE)</f>
        <v>63374</v>
      </c>
      <c r="I3402" s="177">
        <f>_xll.qlInterestRateIndexValueDate(Index1M,$H3402)</f>
        <v>63376</v>
      </c>
      <c r="J3402" s="182">
        <f>IFERROR(_xll.qlIndexFixing(Index1M,$H3402,TRUE,_xll.ohTrigger(RecalcTrigger,Trigger1M)),NA())</f>
        <v>1.1106560428588153E-2</v>
      </c>
      <c r="K3402" s="44">
        <f>IFERROR(_xll.qlIndexFixing(Index3M,H3402,TRUE,_xll.ohTrigger(RecalcTrigger,Trigger3M)),NA())</f>
        <v>1.1412287176341565E-2</v>
      </c>
      <c r="L3402" s="44">
        <f>IFERROR(_xll.qlIndexFixing(Index6M,$H3402,TRUE,_xll.ohTrigger(RecalcTrigger,Trigger6M)),NA())</f>
        <v>1.109968920481781E-2</v>
      </c>
      <c r="M3402" s="183">
        <f>IFERROR(_xll.qlIndexFixing(Index1Y,$H3402,TRUE,_xll.ohTrigger(RecalcTrigger,Trigger1Y)),NA())</f>
        <v>1.1827860395243866E-2</v>
      </c>
      <c r="N3402" s="182">
        <f>IFERROR(_xll.qlIndexFixing(ONIndex1M,I3402,TRUE,_xll.ohTrigger(RecalcTrigger,Trigger1M)),NA())</f>
        <v>1.1098325953211585E-2</v>
      </c>
      <c r="O3402" s="44">
        <f>IFERROR(_xll.qlIndexFixing(ONIndex3M,I3402,TRUE,_xll.ohTrigger(RecalcTrigger,Trigger3M)),NA())</f>
        <v>1.138318908477487E-2</v>
      </c>
      <c r="P3402" s="44">
        <f>IFERROR(_xll.qlIndexFixing(ONIndex6M,I3402,TRUE,_xll.ohTrigger(RecalcTrigger,Trigger6M)),NA())</f>
        <v>1.1061544666555179E-2</v>
      </c>
      <c r="Q3402" s="183">
        <f>IFERROR(_xll.qlIndexFixing(ONIndex1Y,I3402,TRUE,_xll.ohTrigger(RecalcTrigger,Trigger1Y)),NA())</f>
        <v>1.1712475811540557E-2</v>
      </c>
    </row>
    <row r="3403" spans="2:17" x14ac:dyDescent="0.2">
      <c r="B3403" s="39" t="s">
        <v>42</v>
      </c>
      <c r="D3403" s="42">
        <f>_xll.qlCalendarAdvance(Calendar,$D3402,B3403,"f",FALSE)</f>
        <v>63381</v>
      </c>
      <c r="E3403" s="177">
        <f>_xll.qlInterestRateIndexValueDate(IndexON,D3403)</f>
        <v>63381</v>
      </c>
      <c r="F3403" s="193">
        <f>IFERROR(_xll.qlIndexFixing(IndexON,D3403,TRUE,_xll.ohTrigger(RecalcTrigger,TriggerON)),NA())</f>
        <v>1.0701965297874594E-2</v>
      </c>
      <c r="H3403" s="42">
        <f>_xll.qlCalendarAdvance(Calendar,$H3402,B3403,"f",FALSE)</f>
        <v>63381</v>
      </c>
      <c r="I3403" s="177">
        <f>_xll.qlInterestRateIndexValueDate(Index1M,$H3403)</f>
        <v>63383</v>
      </c>
      <c r="J3403" s="182">
        <f>IFERROR(_xll.qlIndexFixing(Index1M,$H3403,TRUE,_xll.ohTrigger(RecalcTrigger,Trigger1M)),NA())</f>
        <v>1.1108333960971606E-2</v>
      </c>
      <c r="K3403" s="44">
        <f>IFERROR(_xll.qlIndexFixing(Index3M,H3403,TRUE,_xll.ohTrigger(RecalcTrigger,Trigger3M)),NA())</f>
        <v>1.1414394869049755E-2</v>
      </c>
      <c r="L3403" s="44">
        <f>IFERROR(_xll.qlIndexFixing(Index6M,$H3403,TRUE,_xll.ohTrigger(RecalcTrigger,Trigger6M)),NA())</f>
        <v>1.1100178937760181E-2</v>
      </c>
      <c r="M3403" s="183">
        <f>IFERROR(_xll.qlIndexFixing(Index1Y,$H3403,TRUE,_xll.ohTrigger(RecalcTrigger,Trigger1Y)),NA())</f>
        <v>1.1829509186196621E-2</v>
      </c>
      <c r="N3403" s="182">
        <f>IFERROR(_xll.qlIndexFixing(ONIndex1M,I3403,TRUE,_xll.ohTrigger(RecalcTrigger,Trigger1M)),NA())</f>
        <v>1.1100117839610846E-2</v>
      </c>
      <c r="O3403" s="44">
        <f>IFERROR(_xll.qlIndexFixing(ONIndex3M,I3403,TRUE,_xll.ohTrigger(RecalcTrigger,Trigger3M)),NA())</f>
        <v>1.1385383431559148E-2</v>
      </c>
      <c r="P3403" s="44">
        <f>IFERROR(_xll.qlIndexFixing(ONIndex6M,I3403,TRUE,_xll.ohTrigger(RecalcTrigger,Trigger6M)),NA())</f>
        <v>1.106213152703539E-2</v>
      </c>
      <c r="Q3403" s="183">
        <f>IFERROR(_xll.qlIndexFixing(ONIndex1Y,I3403,TRUE,_xll.ohTrigger(RecalcTrigger,Trigger1Y)),NA())</f>
        <v>1.1714532071582795E-2</v>
      </c>
    </row>
    <row r="3404" spans="2:17" x14ac:dyDescent="0.2">
      <c r="B3404" s="39" t="s">
        <v>42</v>
      </c>
      <c r="D3404" s="42">
        <f>_xll.qlCalendarAdvance(Calendar,$D3403,B3404,"f",FALSE)</f>
        <v>63388</v>
      </c>
      <c r="E3404" s="177">
        <f>_xll.qlInterestRateIndexValueDate(IndexON,D3404)</f>
        <v>63388</v>
      </c>
      <c r="F3404" s="193">
        <f>IFERROR(_xll.qlIndexFixing(IndexON,D3404,TRUE,_xll.ohTrigger(RecalcTrigger,TriggerON)),NA())</f>
        <v>1.0701965298034466E-2</v>
      </c>
      <c r="H3404" s="42">
        <f>_xll.qlCalendarAdvance(Calendar,$H3403,B3404,"f",FALSE)</f>
        <v>63388</v>
      </c>
      <c r="I3404" s="177">
        <f>_xll.qlInterestRateIndexValueDate(Index1M,$H3404)</f>
        <v>63390</v>
      </c>
      <c r="J3404" s="182">
        <f>IFERROR(_xll.qlIndexFixing(Index1M,$H3404,TRUE,_xll.ohTrigger(RecalcTrigger,Trigger1M)),NA())</f>
        <v>1.1110095263510422E-2</v>
      </c>
      <c r="K3404" s="44">
        <f>IFERROR(_xll.qlIndexFixing(Index3M,H3404,TRUE,_xll.ohTrigger(RecalcTrigger,Trigger3M)),NA())</f>
        <v>1.1416486824691513E-2</v>
      </c>
      <c r="L3404" s="44">
        <f>IFERROR(_xll.qlIndexFixing(Index6M,$H3404,TRUE,_xll.ohTrigger(RecalcTrigger,Trigger6M)),NA())</f>
        <v>1.1100660669358019E-2</v>
      </c>
      <c r="M3404" s="183">
        <f>IFERROR(_xll.qlIndexFixing(Index1Y,$H3404,TRUE,_xll.ohTrigger(RecalcTrigger,Trigger1Y)),NA())</f>
        <v>1.1831140765313036E-2</v>
      </c>
      <c r="N3404" s="182">
        <f>IFERROR(_xll.qlIndexFixing(ONIndex1M,I3404,TRUE,_xll.ohTrigger(RecalcTrigger,Trigger1M)),NA())</f>
        <v>1.1101897538399186E-2</v>
      </c>
      <c r="O3404" s="44">
        <f>IFERROR(_xll.qlIndexFixing(ONIndex3M,I3404,TRUE,_xll.ohTrigger(RecalcTrigger,Trigger3M)),NA())</f>
        <v>1.1387562227183068E-2</v>
      </c>
      <c r="P3404" s="44">
        <f>IFERROR(_xll.qlIndexFixing(ONIndex6M,I3404,TRUE,_xll.ohTrigger(RecalcTrigger,Trigger6M)),NA())</f>
        <v>1.1062710583278346E-2</v>
      </c>
      <c r="Q3404" s="183">
        <f>IFERROR(_xll.qlIndexFixing(ONIndex1Y,I3404,TRUE,_xll.ohTrigger(RecalcTrigger,Trigger1Y)),NA())</f>
        <v>1.1716571961120081E-2</v>
      </c>
    </row>
    <row r="3405" spans="2:17" x14ac:dyDescent="0.2">
      <c r="B3405" s="39" t="s">
        <v>42</v>
      </c>
      <c r="D3405" s="42">
        <f>_xll.qlCalendarAdvance(Calendar,$D3404,B3405,"f",FALSE)</f>
        <v>63395</v>
      </c>
      <c r="E3405" s="177">
        <f>_xll.qlInterestRateIndexValueDate(IndexON,D3405)</f>
        <v>63395</v>
      </c>
      <c r="F3405" s="193">
        <f>IFERROR(_xll.qlIndexFixing(IndexON,D3405,TRUE,_xll.ohTrigger(RecalcTrigger,TriggerON)),NA())</f>
        <v>1.0701965298034466E-2</v>
      </c>
      <c r="H3405" s="42">
        <f>_xll.qlCalendarAdvance(Calendar,$H3404,B3405,"f",FALSE)</f>
        <v>63395</v>
      </c>
      <c r="I3405" s="177">
        <f>_xll.qlInterestRateIndexValueDate(Index1M,$H3405)</f>
        <v>63397</v>
      </c>
      <c r="J3405" s="182">
        <f>IFERROR(_xll.qlIndexFixing(Index1M,$H3405,TRUE,_xll.ohTrigger(RecalcTrigger,Trigger1M)),NA())</f>
        <v>1.1111844317422126E-2</v>
      </c>
      <c r="K3405" s="44">
        <f>IFERROR(_xll.qlIndexFixing(Index3M,H3405,TRUE,_xll.ohTrigger(RecalcTrigger,Trigger3M)),NA())</f>
        <v>1.1418563019240839E-2</v>
      </c>
      <c r="L3405" s="44">
        <f>IFERROR(_xll.qlIndexFixing(Index6M,$H3405,TRUE,_xll.ohTrigger(RecalcTrigger,Trigger6M)),NA())</f>
        <v>1.1101134387525937E-2</v>
      </c>
      <c r="M3405" s="183">
        <f>IFERROR(_xll.qlIndexFixing(Index1Y,$H3405,TRUE,_xll.ohTrigger(RecalcTrigger,Trigger1Y)),NA())</f>
        <v>1.1832755107014229E-2</v>
      </c>
      <c r="N3405" s="182">
        <f>IFERROR(_xll.qlIndexFixing(ONIndex1M,I3405,TRUE,_xll.ohTrigger(RecalcTrigger,Trigger1M)),NA())</f>
        <v>1.1103665030951504E-2</v>
      </c>
      <c r="O3405" s="44">
        <f>IFERROR(_xll.qlIndexFixing(ONIndex3M,I3405,TRUE,_xll.ohTrigger(RecalcTrigger,Trigger3M)),NA())</f>
        <v>1.1389725447825683E-2</v>
      </c>
      <c r="P3405" s="44">
        <f>IFERROR(_xll.qlIndexFixing(ONIndex6M,I3405,TRUE,_xll.ohTrigger(RecalcTrigger,Trigger6M)),NA())</f>
        <v>1.1063281823293636E-2</v>
      </c>
      <c r="Q3405" s="183">
        <f>IFERROR(_xll.qlIndexFixing(ONIndex1Y,I3405,TRUE,_xll.ohTrigger(RecalcTrigger,Trigger1Y)),NA())</f>
        <v>1.1718595455052494E-2</v>
      </c>
    </row>
    <row r="3406" spans="2:17" x14ac:dyDescent="0.2">
      <c r="B3406" s="39" t="s">
        <v>42</v>
      </c>
      <c r="D3406" s="42">
        <f>_xll.qlCalendarAdvance(Calendar,$D3405,B3406,"f",FALSE)</f>
        <v>63402</v>
      </c>
      <c r="E3406" s="177">
        <f>_xll.qlInterestRateIndexValueDate(IndexON,D3406)</f>
        <v>63402</v>
      </c>
      <c r="F3406" s="193">
        <f>IFERROR(_xll.qlIndexFixing(IndexON,D3406,TRUE,_xll.ohTrigger(RecalcTrigger,TriggerON)),NA())</f>
        <v>1.0701965297874594E-2</v>
      </c>
      <c r="H3406" s="42">
        <f>_xll.qlCalendarAdvance(Calendar,$H3405,B3406,"f",FALSE)</f>
        <v>63402</v>
      </c>
      <c r="I3406" s="177">
        <f>_xll.qlInterestRateIndexValueDate(Index1M,$H3406)</f>
        <v>63404</v>
      </c>
      <c r="J3406" s="182">
        <f>IFERROR(_xll.qlIndexFixing(Index1M,$H3406,TRUE,_xll.ohTrigger(RecalcTrigger,Trigger1M)),NA())</f>
        <v>1.1113581103929238E-2</v>
      </c>
      <c r="K3406" s="44">
        <f>IFERROR(_xll.qlIndexFixing(Index3M,H3406,TRUE,_xll.ohTrigger(RecalcTrigger,Trigger3M)),NA())</f>
        <v>1.1420623428671737E-2</v>
      </c>
      <c r="L3406" s="44">
        <f>IFERROR(_xll.qlIndexFixing(Index6M,$H3406,TRUE,_xll.ohTrigger(RecalcTrigger,Trigger6M)),NA())</f>
        <v>1.1101600080179408E-2</v>
      </c>
      <c r="M3406" s="183">
        <f>IFERROR(_xll.qlIndexFixing(Index1Y,$H3406,TRUE,_xll.ohTrigger(RecalcTrigger,Trigger1Y)),NA())</f>
        <v>1.1834352185720664E-2</v>
      </c>
      <c r="N3406" s="182">
        <f>IFERROR(_xll.qlIndexFixing(ONIndex1M,I3406,TRUE,_xll.ohTrigger(RecalcTrigger,Trigger1M)),NA())</f>
        <v>1.1105420298163082E-2</v>
      </c>
      <c r="O3406" s="44">
        <f>IFERROR(_xll.qlIndexFixing(ONIndex3M,I3406,TRUE,_xll.ohTrigger(RecalcTrigger,Trigger3M)),NA())</f>
        <v>1.1391873069666048E-2</v>
      </c>
      <c r="P3406" s="44">
        <f>IFERROR(_xll.qlIndexFixing(ONIndex6M,I3406,TRUE,_xll.ohTrigger(RecalcTrigger,Trigger6M)),NA())</f>
        <v>1.106384523493098E-2</v>
      </c>
      <c r="Q3406" s="183">
        <f>IFERROR(_xll.qlIndexFixing(ONIndex1Y,I3406,TRUE,_xll.ohTrigger(RecalcTrigger,Trigger1Y)),NA())</f>
        <v>1.1720602528200175E-2</v>
      </c>
    </row>
    <row r="3407" spans="2:17" x14ac:dyDescent="0.2">
      <c r="B3407" s="39" t="s">
        <v>42</v>
      </c>
      <c r="D3407" s="42">
        <f>_xll.qlCalendarAdvance(Calendar,$D3406,B3407,"f",FALSE)</f>
        <v>63409</v>
      </c>
      <c r="E3407" s="177">
        <f>_xll.qlInterestRateIndexValueDate(IndexON,D3407)</f>
        <v>63409</v>
      </c>
      <c r="F3407" s="193">
        <f>IFERROR(_xll.qlIndexFixing(IndexON,D3407,TRUE,_xll.ohTrigger(RecalcTrigger,TriggerON)),NA())</f>
        <v>1.070196529795453E-2</v>
      </c>
      <c r="H3407" s="42">
        <f>_xll.qlCalendarAdvance(Calendar,$H3406,B3407,"f",FALSE)</f>
        <v>63409</v>
      </c>
      <c r="I3407" s="177">
        <f>_xll.qlInterestRateIndexValueDate(Index1M,$H3407)</f>
        <v>63411</v>
      </c>
      <c r="J3407" s="182">
        <f>IFERROR(_xll.qlIndexFixing(Index1M,$H3407,TRUE,_xll.ohTrigger(RecalcTrigger,Trigger1M)),NA())</f>
        <v>1.1115305604249281E-2</v>
      </c>
      <c r="K3407" s="44">
        <f>IFERROR(_xll.qlIndexFixing(Index3M,H3407,TRUE,_xll.ohTrigger(RecalcTrigger,Trigger3M)),NA())</f>
        <v>1.1422668028957335E-2</v>
      </c>
      <c r="L3407" s="44">
        <f>IFERROR(_xll.qlIndexFixing(Index6M,$H3407,TRUE,_xll.ohTrigger(RecalcTrigger,Trigger6M)),NA())</f>
        <v>1.1102057735233477E-2</v>
      </c>
      <c r="M3407" s="183">
        <f>IFERROR(_xll.qlIndexFixing(Index1Y,$H3407,TRUE,_xll.ohTrigger(RecalcTrigger,Trigger1Y)),NA())</f>
        <v>1.1835931975854771E-2</v>
      </c>
      <c r="N3407" s="182">
        <f>IFERROR(_xll.qlIndexFixing(ONIndex1M,I3407,TRUE,_xll.ohTrigger(RecalcTrigger,Trigger1M)),NA())</f>
        <v>1.1107163321648628E-2</v>
      </c>
      <c r="O3407" s="44">
        <f>IFERROR(_xll.qlIndexFixing(ONIndex3M,I3407,TRUE,_xll.ohTrigger(RecalcTrigger,Trigger3M)),NA())</f>
        <v>1.1394005068723345E-2</v>
      </c>
      <c r="P3407" s="44">
        <f>IFERROR(_xll.qlIndexFixing(ONIndex6M,I3407,TRUE,_xll.ohTrigger(RecalcTrigger,Trigger6M)),NA())</f>
        <v>1.1064400806359842E-2</v>
      </c>
      <c r="Q3407" s="183">
        <f>IFERROR(_xll.qlIndexFixing(ONIndex1Y,I3407,TRUE,_xll.ohTrigger(RecalcTrigger,Trigger1Y)),NA())</f>
        <v>1.1722593155303329E-2</v>
      </c>
    </row>
    <row r="3408" spans="2:17" x14ac:dyDescent="0.2">
      <c r="B3408" s="39" t="s">
        <v>42</v>
      </c>
      <c r="D3408" s="42">
        <f>_xll.qlCalendarAdvance(Calendar,$D3407,B3408,"f",FALSE)</f>
        <v>63416</v>
      </c>
      <c r="E3408" s="177">
        <f>_xll.qlInterestRateIndexValueDate(IndexON,D3408)</f>
        <v>63416</v>
      </c>
      <c r="F3408" s="193">
        <f>IFERROR(_xll.qlIndexFixing(IndexON,D3408,TRUE,_xll.ohTrigger(RecalcTrigger,TriggerON)),NA())</f>
        <v>1.0701965297874594E-2</v>
      </c>
      <c r="H3408" s="42">
        <f>_xll.qlCalendarAdvance(Calendar,$H3407,B3408,"f",FALSE)</f>
        <v>63416</v>
      </c>
      <c r="I3408" s="177">
        <f>_xll.qlInterestRateIndexValueDate(Index1M,$H3408)</f>
        <v>63418</v>
      </c>
      <c r="J3408" s="182">
        <f>IFERROR(_xll.qlIndexFixing(Index1M,$H3408,TRUE,_xll.ohTrigger(RecalcTrigger,Trigger1M)),NA())</f>
        <v>1.1117017799604778E-2</v>
      </c>
      <c r="K3408" s="44">
        <f>IFERROR(_xll.qlIndexFixing(Index3M,H3408,TRUE,_xll.ohTrigger(RecalcTrigger,Trigger3M)),NA())</f>
        <v>1.1424696796068164E-2</v>
      </c>
      <c r="L3408" s="44">
        <f>IFERROR(_xll.qlIndexFixing(Index6M,$H3408,TRUE,_xll.ohTrigger(RecalcTrigger,Trigger6M)),NA())</f>
        <v>1.1102507340603616E-2</v>
      </c>
      <c r="M3408" s="183">
        <f>IFERROR(_xll.qlIndexFixing(Index1Y,$H3408,TRUE,_xll.ohTrigger(RecalcTrigger,Trigger1Y)),NA())</f>
        <v>1.1837494451839421E-2</v>
      </c>
      <c r="N3408" s="182">
        <f>IFERROR(_xll.qlIndexFixing(ONIndex1M,I3408,TRUE,_xll.ohTrigger(RecalcTrigger,Trigger1M)),NA())</f>
        <v>1.1108894082383358E-2</v>
      </c>
      <c r="O3408" s="44">
        <f>IFERROR(_xll.qlIndexFixing(ONIndex3M,I3408,TRUE,_xll.ohTrigger(RecalcTrigger,Trigger3M)),NA())</f>
        <v>1.139612142117663E-2</v>
      </c>
      <c r="P3408" s="44">
        <f>IFERROR(_xll.qlIndexFixing(ONIndex6M,I3408,TRUE,_xll.ohTrigger(RecalcTrigger,Trigger6M)),NA())</f>
        <v>1.1064948525509877E-2</v>
      </c>
      <c r="Q3408" s="183">
        <f>IFERROR(_xll.qlIndexFixing(ONIndex1Y,I3408,TRUE,_xll.ohTrigger(RecalcTrigger,Trigger1Y)),NA())</f>
        <v>1.1724567311262035E-2</v>
      </c>
    </row>
    <row r="3409" spans="2:17" x14ac:dyDescent="0.2">
      <c r="B3409" s="39" t="s">
        <v>42</v>
      </c>
      <c r="D3409" s="42">
        <f>_xll.qlCalendarAdvance(Calendar,$D3408,B3409,"f",FALSE)</f>
        <v>63423</v>
      </c>
      <c r="E3409" s="177">
        <f>_xll.qlInterestRateIndexValueDate(IndexON,D3409)</f>
        <v>63423</v>
      </c>
      <c r="F3409" s="193">
        <f>IFERROR(_xll.qlIndexFixing(IndexON,D3409,TRUE,_xll.ohTrigger(RecalcTrigger,TriggerON)),NA())</f>
        <v>1.0701965298034466E-2</v>
      </c>
      <c r="H3409" s="42">
        <f>_xll.qlCalendarAdvance(Calendar,$H3408,B3409,"f",FALSE)</f>
        <v>63423</v>
      </c>
      <c r="I3409" s="177">
        <f>_xll.qlInterestRateIndexValueDate(Index1M,$H3409)</f>
        <v>63425</v>
      </c>
      <c r="J3409" s="182">
        <f>IFERROR(_xll.qlIndexFixing(Index1M,$H3409,TRUE,_xll.ohTrigger(RecalcTrigger,Trigger1M)),NA())</f>
        <v>1.1118717671213252E-2</v>
      </c>
      <c r="K3409" s="44">
        <f>IFERROR(_xll.qlIndexFixing(Index3M,H3409,TRUE,_xll.ohTrigger(RecalcTrigger,Trigger3M)),NA())</f>
        <v>1.1426709705982566E-2</v>
      </c>
      <c r="L3409" s="44">
        <f>IFERROR(_xll.qlIndexFixing(Index6M,$H3409,TRUE,_xll.ohTrigger(RecalcTrigger,Trigger6M)),NA())</f>
        <v>1.1102948884204867E-2</v>
      </c>
      <c r="M3409" s="183">
        <f>IFERROR(_xll.qlIndexFixing(Index1Y,$H3409,TRUE,_xll.ohTrigger(RecalcTrigger,Trigger1Y)),NA())</f>
        <v>1.1839039588097924E-2</v>
      </c>
      <c r="N3409" s="182">
        <f>IFERROR(_xll.qlIndexFixing(ONIndex1M,I3409,TRUE,_xll.ohTrigger(RecalcTrigger,Trigger1M)),NA())</f>
        <v>1.1110612561822109E-2</v>
      </c>
      <c r="O3409" s="44">
        <f>IFERROR(_xll.qlIndexFixing(ONIndex3M,I3409,TRUE,_xll.ohTrigger(RecalcTrigger,Trigger3M)),NA())</f>
        <v>1.1398222102725342E-2</v>
      </c>
      <c r="P3409" s="44">
        <f>IFERROR(_xll.qlIndexFixing(ONIndex6M,I3409,TRUE,_xll.ohTrigger(RecalcTrigger,Trigger6M)),NA())</f>
        <v>1.1065488380470612E-2</v>
      </c>
      <c r="Q3409" s="183">
        <f>IFERROR(_xll.qlIndexFixing(ONIndex1Y,I3409,TRUE,_xll.ohTrigger(RecalcTrigger,Trigger1Y)),NA())</f>
        <v>1.1726524970896435E-2</v>
      </c>
    </row>
    <row r="3410" spans="2:17" x14ac:dyDescent="0.2">
      <c r="B3410" s="39" t="s">
        <v>42</v>
      </c>
      <c r="D3410" s="42">
        <f>_xll.qlCalendarAdvance(Calendar,$D3409,B3410,"f",FALSE)</f>
        <v>63430</v>
      </c>
      <c r="E3410" s="177">
        <f>_xll.qlInterestRateIndexValueDate(IndexON,D3410)</f>
        <v>63430</v>
      </c>
      <c r="F3410" s="193">
        <f>IFERROR(_xll.qlIndexFixing(IndexON,D3410,TRUE,_xll.ohTrigger(RecalcTrigger,TriggerON)),NA())</f>
        <v>1.070196529795453E-2</v>
      </c>
      <c r="H3410" s="42">
        <f>_xll.qlCalendarAdvance(Calendar,$H3409,B3410,"f",FALSE)</f>
        <v>63430</v>
      </c>
      <c r="I3410" s="177">
        <f>_xll.qlInterestRateIndexValueDate(Index1M,$H3410)</f>
        <v>63432</v>
      </c>
      <c r="J3410" s="182">
        <f>IFERROR(_xll.qlIndexFixing(Index1M,$H3410,TRUE,_xll.ohTrigger(RecalcTrigger,Trigger1M)),NA())</f>
        <v>1.1119531504482388E-2</v>
      </c>
      <c r="K3410" s="44">
        <f>IFERROR(_xll.qlIndexFixing(Index3M,H3410,TRUE,_xll.ohTrigger(RecalcTrigger,Trigger3M)),NA())</f>
        <v>1.1428385864400132E-2</v>
      </c>
      <c r="L3410" s="44">
        <f>IFERROR(_xll.qlIndexFixing(Index6M,$H3410,TRUE,_xll.ohTrigger(RecalcTrigger,Trigger6M)),NA())</f>
        <v>1.1102386632939082E-2</v>
      </c>
      <c r="M3410" s="183">
        <f>IFERROR(_xll.qlIndexFixing(Index1Y,$H3410,TRUE,_xll.ohTrigger(RecalcTrigger,Trigger1Y)),NA())</f>
        <v>1.18405673590549E-2</v>
      </c>
      <c r="N3410" s="182">
        <f>IFERROR(_xll.qlIndexFixing(ONIndex1M,I3410,TRUE,_xll.ohTrigger(RecalcTrigger,Trigger1M)),NA())</f>
        <v>1.1112318741099969E-2</v>
      </c>
      <c r="O3410" s="44">
        <f>IFERROR(_xll.qlIndexFixing(ONIndex3M,I3410,TRUE,_xll.ohTrigger(RecalcTrigger,Trigger3M)),NA())</f>
        <v>1.140030708962847E-2</v>
      </c>
      <c r="P3410" s="44">
        <f>IFERROR(_xll.qlIndexFixing(ONIndex6M,I3410,TRUE,_xll.ohTrigger(RecalcTrigger,Trigger6M)),NA())</f>
        <v>1.106602035901183E-2</v>
      </c>
      <c r="Q3410" s="183">
        <f>IFERROR(_xll.qlIndexFixing(ONIndex1Y,I3410,TRUE,_xll.ohTrigger(RecalcTrigger,Trigger1Y)),NA())</f>
        <v>1.1728466108866797E-2</v>
      </c>
    </row>
    <row r="3411" spans="2:17" x14ac:dyDescent="0.2">
      <c r="B3411" s="39" t="s">
        <v>42</v>
      </c>
      <c r="D3411" s="42">
        <f>_xll.qlCalendarAdvance(Calendar,$D3410,B3411,"f",FALSE)</f>
        <v>63437</v>
      </c>
      <c r="E3411" s="177">
        <f>_xll.qlInterestRateIndexValueDate(IndexON,D3411)</f>
        <v>63437</v>
      </c>
      <c r="F3411" s="193">
        <f>IFERROR(_xll.qlIndexFixing(IndexON,D3411,TRUE,_xll.ohTrigger(RecalcTrigger,TriggerON)),NA())</f>
        <v>1.0701965297874594E-2</v>
      </c>
      <c r="H3411" s="42">
        <f>_xll.qlCalendarAdvance(Calendar,$H3410,B3411,"f",FALSE)</f>
        <v>63437</v>
      </c>
      <c r="I3411" s="177">
        <f>_xll.qlInterestRateIndexValueDate(Index1M,$H3411)</f>
        <v>63439</v>
      </c>
      <c r="J3411" s="182">
        <f>IFERROR(_xll.qlIndexFixing(Index1M,$H3411,TRUE,_xll.ohTrigger(RecalcTrigger,Trigger1M)),NA())</f>
        <v>1.1122080368071718E-2</v>
      </c>
      <c r="K3411" s="44">
        <f>IFERROR(_xll.qlIndexFixing(Index3M,H3411,TRUE,_xll.ohTrigger(RecalcTrigger,Trigger3M)),NA())</f>
        <v>1.1430368065620001E-2</v>
      </c>
      <c r="L3411" s="44">
        <f>IFERROR(_xll.qlIndexFixing(Index6M,$H3411,TRUE,_xll.ohTrigger(RecalcTrigger,Trigger6M)),NA())</f>
        <v>1.110281485896698E-2</v>
      </c>
      <c r="M3411" s="183">
        <f>IFERROR(_xll.qlIndexFixing(Index1Y,$H3411,TRUE,_xll.ohTrigger(RecalcTrigger,Trigger1Y)),NA())</f>
        <v>1.1842077739134975E-2</v>
      </c>
      <c r="N3411" s="182">
        <f>IFERROR(_xll.qlIndexFixing(ONIndex1M,I3411,TRUE,_xll.ohTrigger(RecalcTrigger,Trigger1M)),NA())</f>
        <v>1.111401260135203E-2</v>
      </c>
      <c r="O3411" s="44">
        <f>IFERROR(_xll.qlIndexFixing(ONIndex3M,I3411,TRUE,_xll.ohTrigger(RecalcTrigger,Trigger3M)),NA())</f>
        <v>1.1402376358145005E-2</v>
      </c>
      <c r="P3411" s="44">
        <f>IFERROR(_xll.qlIndexFixing(ONIndex6M,I3411,TRUE,_xll.ohTrigger(RecalcTrigger,Trigger6M)),NA())</f>
        <v>1.1066544449302995E-2</v>
      </c>
      <c r="Q3411" s="183">
        <f>IFERROR(_xll.qlIndexFixing(ONIndex1Y,I3411,TRUE,_xll.ohTrigger(RecalcTrigger,Trigger1Y)),NA())</f>
        <v>1.1730390700153137E-2</v>
      </c>
    </row>
    <row r="3412" spans="2:17" x14ac:dyDescent="0.2">
      <c r="B3412" s="39" t="s">
        <v>42</v>
      </c>
      <c r="D3412" s="42">
        <f>_xll.qlCalendarAdvance(Calendar,$D3411,B3412,"f",FALSE)</f>
        <v>63444</v>
      </c>
      <c r="E3412" s="177">
        <f>_xll.qlInterestRateIndexValueDate(IndexON,D3412)</f>
        <v>63444</v>
      </c>
      <c r="F3412" s="193">
        <f>IFERROR(_xll.qlIndexFixing(IndexON,D3412,TRUE,_xll.ohTrigger(RecalcTrigger,TriggerON)),NA())</f>
        <v>1.0701965298034466E-2</v>
      </c>
      <c r="H3412" s="42">
        <f>_xll.qlCalendarAdvance(Calendar,$H3411,B3412,"f",FALSE)</f>
        <v>63444</v>
      </c>
      <c r="I3412" s="177">
        <f>_xll.qlInterestRateIndexValueDate(Index1M,$H3412)</f>
        <v>63446</v>
      </c>
      <c r="J3412" s="182">
        <f>IFERROR(_xll.qlIndexFixing(Index1M,$H3412,TRUE,_xll.ohTrigger(RecalcTrigger,Trigger1M)),NA())</f>
        <v>1.1123743155764254E-2</v>
      </c>
      <c r="K3412" s="44">
        <f>IFERROR(_xll.qlIndexFixing(Index3M,H3412,TRUE,_xll.ohTrigger(RecalcTrigger,Trigger3M)),NA())</f>
        <v>1.1432334339773607E-2</v>
      </c>
      <c r="L3412" s="44">
        <f>IFERROR(_xll.qlIndexFixing(Index6M,$H3412,TRUE,_xll.ohTrigger(RecalcTrigger,Trigger6M)),NA())</f>
        <v>1.1103234992531602E-2</v>
      </c>
      <c r="M3412" s="183">
        <f>IFERROR(_xll.qlIndexFixing(Index1Y,$H3412,TRUE,_xll.ohTrigger(RecalcTrigger,Trigger1Y)),NA())</f>
        <v>1.1843570702764081E-2</v>
      </c>
      <c r="N3412" s="182">
        <f>IFERROR(_xll.qlIndexFixing(ONIndex1M,I3412,TRUE,_xll.ohTrigger(RecalcTrigger,Trigger1M)),NA())</f>
        <v>1.1115694124113062E-2</v>
      </c>
      <c r="O3412" s="44">
        <f>IFERROR(_xll.qlIndexFixing(ONIndex3M,I3412,TRUE,_xll.ohTrigger(RecalcTrigger,Trigger3M)),NA())</f>
        <v>1.1404429884214196E-2</v>
      </c>
      <c r="P3412" s="44">
        <f>IFERROR(_xll.qlIndexFixing(ONIndex6M,I3412,TRUE,_xll.ohTrigger(RecalcTrigger,Trigger6M)),NA())</f>
        <v>1.1067060639273762E-2</v>
      </c>
      <c r="Q3412" s="183">
        <f>IFERROR(_xll.qlIndexFixing(ONIndex1Y,I3412,TRUE,_xll.ohTrigger(RecalcTrigger,Trigger1Y)),NA())</f>
        <v>1.1732298719335787E-2</v>
      </c>
    </row>
    <row r="3413" spans="2:17" x14ac:dyDescent="0.2">
      <c r="B3413" s="39" t="s">
        <v>42</v>
      </c>
      <c r="D3413" s="42">
        <f>_xll.qlCalendarAdvance(Calendar,$D3412,B3413,"f",FALSE)</f>
        <v>63451</v>
      </c>
      <c r="E3413" s="177">
        <f>_xll.qlInterestRateIndexValueDate(IndexON,D3413)</f>
        <v>63451</v>
      </c>
      <c r="F3413" s="193">
        <f>IFERROR(_xll.qlIndexFixing(IndexON,D3413,TRUE,_xll.ohTrigger(RecalcTrigger,TriggerON)),NA())</f>
        <v>1.0701965297874594E-2</v>
      </c>
      <c r="H3413" s="42">
        <f>_xll.qlCalendarAdvance(Calendar,$H3412,B3413,"f",FALSE)</f>
        <v>63451</v>
      </c>
      <c r="I3413" s="177">
        <f>_xll.qlInterestRateIndexValueDate(Index1M,$H3413)</f>
        <v>63453</v>
      </c>
      <c r="J3413" s="182">
        <f>IFERROR(_xll.qlIndexFixing(Index1M,$H3413,TRUE,_xll.ohTrigger(RecalcTrigger,Trigger1M)),NA())</f>
        <v>1.1125393544589857E-2</v>
      </c>
      <c r="K3413" s="44">
        <f>IFERROR(_xll.qlIndexFixing(Index3M,H3413,TRUE,_xll.ohTrigger(RecalcTrigger,Trigger3M)),NA())</f>
        <v>1.1434284662836218E-2</v>
      </c>
      <c r="L3413" s="44">
        <f>IFERROR(_xll.qlIndexFixing(Index6M,$H3413,TRUE,_xll.ohTrigger(RecalcTrigger,Trigger6M)),NA())</f>
        <v>1.11036470215498E-2</v>
      </c>
      <c r="M3413" s="183">
        <f>IFERROR(_xll.qlIndexFixing(Index1Y,$H3413,TRUE,_xll.ohTrigger(RecalcTrigger,Trigger1Y)),NA())</f>
        <v>1.1845046224369035E-2</v>
      </c>
      <c r="N3413" s="182">
        <f>IFERROR(_xll.qlIndexFixing(ONIndex1M,I3413,TRUE,_xll.ohTrigger(RecalcTrigger,Trigger1M)),NA())</f>
        <v>1.1117363290278348E-2</v>
      </c>
      <c r="O3413" s="44">
        <f>IFERROR(_xll.qlIndexFixing(ONIndex3M,I3413,TRUE,_xll.ohTrigger(RecalcTrigger,Trigger3M)),NA())</f>
        <v>1.140646764369535E-2</v>
      </c>
      <c r="P3413" s="44">
        <f>IFERROR(_xll.qlIndexFixing(ONIndex6M,I3413,TRUE,_xll.ohTrigger(RecalcTrigger,Trigger6M)),NA())</f>
        <v>1.1067568916853787E-2</v>
      </c>
      <c r="Q3413" s="183">
        <f>IFERROR(_xll.qlIndexFixing(ONIndex1Y,I3413,TRUE,_xll.ohTrigger(RecalcTrigger,Trigger1Y)),NA())</f>
        <v>1.1734190141474699E-2</v>
      </c>
    </row>
    <row r="3414" spans="2:17" x14ac:dyDescent="0.2">
      <c r="B3414" s="39" t="s">
        <v>42</v>
      </c>
      <c r="D3414" s="42">
        <f>_xll.qlCalendarAdvance(Calendar,$D3413,B3414,"f",FALSE)</f>
        <v>63458</v>
      </c>
      <c r="E3414" s="177">
        <f>_xll.qlInterestRateIndexValueDate(IndexON,D3414)</f>
        <v>63458</v>
      </c>
      <c r="F3414" s="193">
        <f>IFERROR(_xll.qlIndexFixing(IndexON,D3414,TRUE,_xll.ohTrigger(RecalcTrigger,TriggerON)),NA())</f>
        <v>1.070196529795453E-2</v>
      </c>
      <c r="H3414" s="42">
        <f>_xll.qlCalendarAdvance(Calendar,$H3413,B3414,"f",FALSE)</f>
        <v>63458</v>
      </c>
      <c r="I3414" s="177">
        <f>_xll.qlInterestRateIndexValueDate(Index1M,$H3414)</f>
        <v>63460</v>
      </c>
      <c r="J3414" s="182">
        <f>IFERROR(_xll.qlIndexFixing(Index1M,$H3414,TRUE,_xll.ohTrigger(RecalcTrigger,Trigger1M)),NA())</f>
        <v>1.1127031515771046E-2</v>
      </c>
      <c r="K3414" s="44">
        <f>IFERROR(_xll.qlIndexFixing(Index3M,H3414,TRUE,_xll.ohTrigger(RecalcTrigger,Trigger3M)),NA())</f>
        <v>1.1436219010785726E-2</v>
      </c>
      <c r="L3414" s="44">
        <f>IFERROR(_xll.qlIndexFixing(Index6M,$H3414,TRUE,_xll.ohTrigger(RecalcTrigger,Trigger6M)),NA())</f>
        <v>1.1104050933939302E-2</v>
      </c>
      <c r="M3414" s="183">
        <f>IFERROR(_xll.qlIndexFixing(Index1Y,$H3414,TRUE,_xll.ohTrigger(RecalcTrigger,Trigger1Y)),NA())</f>
        <v>1.1846504278376647E-2</v>
      </c>
      <c r="N3414" s="182">
        <f>IFERROR(_xll.qlIndexFixing(ONIndex1M,I3414,TRUE,_xll.ohTrigger(RecalcTrigger,Trigger1M)),NA())</f>
        <v>1.1119020081382658E-2</v>
      </c>
      <c r="O3414" s="44">
        <f>IFERROR(_xll.qlIndexFixing(ONIndex3M,I3414,TRUE,_xll.ohTrigger(RecalcTrigger,Trigger3M)),NA())</f>
        <v>1.1408489613087269E-2</v>
      </c>
      <c r="P3414" s="44">
        <f>IFERROR(_xll.qlIndexFixing(ONIndex6M,I3414,TRUE,_xll.ohTrigger(RecalcTrigger,Trigger6M)),NA())</f>
        <v>1.1068069270212533E-2</v>
      </c>
      <c r="Q3414" s="183">
        <f>IFERROR(_xll.qlIndexFixing(ONIndex1Y,I3414,TRUE,_xll.ohTrigger(RecalcTrigger,Trigger1Y)),NA())</f>
        <v>1.173606494123014E-2</v>
      </c>
    </row>
    <row r="3415" spans="2:17" x14ac:dyDescent="0.2">
      <c r="B3415" s="39" t="s">
        <v>42</v>
      </c>
      <c r="D3415" s="42">
        <f>_xll.qlCalendarAdvance(Calendar,$D3414,B3415,"f",FALSE)</f>
        <v>63465</v>
      </c>
      <c r="E3415" s="177">
        <f>_xll.qlInterestRateIndexValueDate(IndexON,D3415)</f>
        <v>63465</v>
      </c>
      <c r="F3415" s="193">
        <f>IFERROR(_xll.qlIndexFixing(IndexON,D3415,TRUE,_xll.ohTrigger(RecalcTrigger,TriggerON)),NA())</f>
        <v>1.0701965297874594E-2</v>
      </c>
      <c r="H3415" s="42">
        <f>_xll.qlCalendarAdvance(Calendar,$H3414,B3415,"f",FALSE)</f>
        <v>63465</v>
      </c>
      <c r="I3415" s="177">
        <f>_xll.qlInterestRateIndexValueDate(Index1M,$H3415)</f>
        <v>63467</v>
      </c>
      <c r="J3415" s="182">
        <f>IFERROR(_xll.qlIndexFixing(Index1M,$H3415,TRUE,_xll.ohTrigger(RecalcTrigger,Trigger1M)),NA())</f>
        <v>1.1128657050520352E-2</v>
      </c>
      <c r="K3415" s="44">
        <f>IFERROR(_xll.qlIndexFixing(Index3M,H3415,TRUE,_xll.ohTrigger(RecalcTrigger,Trigger3M)),NA())</f>
        <v>1.1438452818850765E-2</v>
      </c>
      <c r="L3415" s="44">
        <f>IFERROR(_xll.qlIndexFixing(Index6M,$H3415,TRUE,_xll.ohTrigger(RecalcTrigger,Trigger6M)),NA())</f>
        <v>1.1104643110212165E-2</v>
      </c>
      <c r="M3415" s="183">
        <f>IFERROR(_xll.qlIndexFixing(Index1Y,$H3415,TRUE,_xll.ohTrigger(RecalcTrigger,Trigger1Y)),NA())</f>
        <v>1.1847944839215046E-2</v>
      </c>
      <c r="N3415" s="182">
        <f>IFERROR(_xll.qlIndexFixing(ONIndex1M,I3415,TRUE,_xll.ohTrigger(RecalcTrigger,Trigger1M)),NA())</f>
        <v>1.1120664478561082E-2</v>
      </c>
      <c r="O3415" s="44">
        <f>IFERROR(_xll.qlIndexFixing(ONIndex3M,I3415,TRUE,_xll.ohTrigger(RecalcTrigger,Trigger3M)),NA())</f>
        <v>1.1410495768009454E-2</v>
      </c>
      <c r="P3415" s="44">
        <f>IFERROR(_xll.qlIndexFixing(ONIndex6M,I3415,TRUE,_xll.ohTrigger(RecalcTrigger,Trigger6M)),NA())</f>
        <v>1.1068561687039846E-2</v>
      </c>
      <c r="Q3415" s="183">
        <f>IFERROR(_xll.qlIndexFixing(ONIndex1Y,I3415,TRUE,_xll.ohTrigger(RecalcTrigger,Trigger1Y)),NA())</f>
        <v>1.1737923093422253E-2</v>
      </c>
    </row>
    <row r="3416" spans="2:17" x14ac:dyDescent="0.2">
      <c r="B3416" s="39" t="s">
        <v>42</v>
      </c>
      <c r="D3416" s="42">
        <f>_xll.qlCalendarAdvance(Calendar,$D3415,B3416,"f",FALSE)</f>
        <v>63472</v>
      </c>
      <c r="E3416" s="177">
        <f>_xll.qlInterestRateIndexValueDate(IndexON,D3416)</f>
        <v>63472</v>
      </c>
      <c r="F3416" s="193">
        <f>IFERROR(_xll.qlIndexFixing(IndexON,D3416,TRUE,_xll.ohTrigger(RecalcTrigger,TriggerON)),NA())</f>
        <v>1.070196529795453E-2</v>
      </c>
      <c r="H3416" s="42">
        <f>_xll.qlCalendarAdvance(Calendar,$H3415,B3416,"f",FALSE)</f>
        <v>63472</v>
      </c>
      <c r="I3416" s="177">
        <f>_xll.qlInterestRateIndexValueDate(Index1M,$H3416)</f>
        <v>63474</v>
      </c>
      <c r="J3416" s="182">
        <f>IFERROR(_xll.qlIndexFixing(Index1M,$H3416,TRUE,_xll.ohTrigger(RecalcTrigger,Trigger1M)),NA())</f>
        <v>1.1130270130072784E-2</v>
      </c>
      <c r="K3416" s="44">
        <f>IFERROR(_xll.qlIndexFixing(Index3M,H3416,TRUE,_xll.ohTrigger(RecalcTrigger,Trigger3M)),NA())</f>
        <v>1.144035405565441E-2</v>
      </c>
      <c r="L3416" s="44">
        <f>IFERROR(_xll.qlIndexFixing(Index6M,$H3416,TRUE,_xll.ohTrigger(RecalcTrigger,Trigger6M)),NA())</f>
        <v>1.1105030179329581E-2</v>
      </c>
      <c r="M3416" s="183">
        <f>IFERROR(_xll.qlIndexFixing(Index1Y,$H3416,TRUE,_xll.ohTrigger(RecalcTrigger,Trigger1Y)),NA())</f>
        <v>1.1849367881313451E-2</v>
      </c>
      <c r="N3416" s="182">
        <f>IFERROR(_xll.qlIndexFixing(ONIndex1M,I3416,TRUE,_xll.ohTrigger(RecalcTrigger,Trigger1M)),NA())</f>
        <v>1.1122296462948711E-2</v>
      </c>
      <c r="O3416" s="44">
        <f>IFERROR(_xll.qlIndexFixing(ONIndex3M,I3416,TRUE,_xll.ohTrigger(RecalcTrigger,Trigger3M)),NA())</f>
        <v>1.1412486084800832E-2</v>
      </c>
      <c r="P3416" s="44">
        <f>IFERROR(_xll.qlIndexFixing(ONIndex6M,I3416,TRUE,_xll.ohTrigger(RecalcTrigger,Trigger6M)),NA())</f>
        <v>1.1069046155585127E-2</v>
      </c>
      <c r="Q3416" s="183">
        <f>IFERROR(_xll.qlIndexFixing(ONIndex1Y,I3416,TRUE,_xll.ohTrigger(RecalcTrigger,Trigger1Y)),NA())</f>
        <v>1.1739764572791245E-2</v>
      </c>
    </row>
    <row r="3417" spans="2:17" x14ac:dyDescent="0.2">
      <c r="B3417" s="39" t="s">
        <v>42</v>
      </c>
      <c r="D3417" s="42">
        <f>_xll.qlCalendarAdvance(Calendar,$D3416,B3417,"f",FALSE)</f>
        <v>63479</v>
      </c>
      <c r="E3417" s="177">
        <f>_xll.qlInterestRateIndexValueDate(IndexON,D3417)</f>
        <v>63479</v>
      </c>
      <c r="F3417" s="193">
        <f>IFERROR(_xll.qlIndexFixing(IndexON,D3417,TRUE,_xll.ohTrigger(RecalcTrigger,TriggerON)),NA())</f>
        <v>1.0701965297874594E-2</v>
      </c>
      <c r="H3417" s="42">
        <f>_xll.qlCalendarAdvance(Calendar,$H3416,B3417,"f",FALSE)</f>
        <v>63479</v>
      </c>
      <c r="I3417" s="177">
        <f>_xll.qlInterestRateIndexValueDate(Index1M,$H3417)</f>
        <v>63481</v>
      </c>
      <c r="J3417" s="182">
        <f>IFERROR(_xll.qlIndexFixing(Index1M,$H3417,TRUE,_xll.ohTrigger(RecalcTrigger,Trigger1M)),NA())</f>
        <v>1.113187073564087E-2</v>
      </c>
      <c r="K3417" s="44">
        <f>IFERROR(_xll.qlIndexFixing(Index3M,H3417,TRUE,_xll.ohTrigger(RecalcTrigger,Trigger3M)),NA())</f>
        <v>1.1442239243055378E-2</v>
      </c>
      <c r="L3417" s="44">
        <f>IFERROR(_xll.qlIndexFixing(Index6M,$H3417,TRUE,_xll.ohTrigger(RecalcTrigger,Trigger6M)),NA())</f>
        <v>1.1105409094459184E-2</v>
      </c>
      <c r="M3417" s="183">
        <f>IFERROR(_xll.qlIndexFixing(Index1Y,$H3417,TRUE,_xll.ohTrigger(RecalcTrigger,Trigger1Y)),NA())</f>
        <v>1.1850773379101084E-2</v>
      </c>
      <c r="N3417" s="182">
        <f>IFERROR(_xll.qlIndexFixing(ONIndex1M,I3417,TRUE,_xll.ohTrigger(RecalcTrigger,Trigger1M)),NA())</f>
        <v>1.1123916015840507E-2</v>
      </c>
      <c r="O3417" s="44">
        <f>IFERROR(_xll.qlIndexFixing(ONIndex3M,I3417,TRUE,_xll.ohTrigger(RecalcTrigger,Trigger3M)),NA())</f>
        <v>1.1414460539320714E-2</v>
      </c>
      <c r="P3417" s="44">
        <f>IFERROR(_xll.qlIndexFixing(ONIndex6M,I3417,TRUE,_xll.ohTrigger(RecalcTrigger,Trigger6M)),NA())</f>
        <v>1.1069522663857967E-2</v>
      </c>
      <c r="Q3417" s="183">
        <f>IFERROR(_xll.qlIndexFixing(ONIndex1Y,I3417,TRUE,_xll.ohTrigger(RecalcTrigger,Trigger1Y)),NA())</f>
        <v>1.1741589354317128E-2</v>
      </c>
    </row>
    <row r="3418" spans="2:17" x14ac:dyDescent="0.2">
      <c r="B3418" s="39" t="s">
        <v>42</v>
      </c>
      <c r="D3418" s="42">
        <f>_xll.qlCalendarAdvance(Calendar,$D3417,B3418,"f",FALSE)</f>
        <v>63486</v>
      </c>
      <c r="E3418" s="177">
        <f>_xll.qlInterestRateIndexValueDate(IndexON,D3418)</f>
        <v>63486</v>
      </c>
      <c r="F3418" s="193">
        <f>IFERROR(_xll.qlIndexFixing(IndexON,D3418,TRUE,_xll.ohTrigger(RecalcTrigger,TriggerON)),NA())</f>
        <v>1.0701965298034466E-2</v>
      </c>
      <c r="H3418" s="42">
        <f>_xll.qlCalendarAdvance(Calendar,$H3417,B3418,"f",FALSE)</f>
        <v>63486</v>
      </c>
      <c r="I3418" s="177">
        <f>_xll.qlInterestRateIndexValueDate(Index1M,$H3418)</f>
        <v>63488</v>
      </c>
      <c r="J3418" s="182">
        <f>IFERROR(_xll.qlIndexFixing(Index1M,$H3418,TRUE,_xll.ohTrigger(RecalcTrigger,Trigger1M)),NA())</f>
        <v>1.1133458848439637E-2</v>
      </c>
      <c r="K3418" s="44">
        <f>IFERROR(_xll.qlIndexFixing(Index3M,H3418,TRUE,_xll.ohTrigger(RecalcTrigger,Trigger3M)),NA())</f>
        <v>1.1444108357026802E-2</v>
      </c>
      <c r="L3418" s="44">
        <f>IFERROR(_xll.qlIndexFixing(Index6M,$H3418,TRUE,_xll.ohTrigger(RecalcTrigger,Trigger6M)),NA())</f>
        <v>1.1105779843517891E-2</v>
      </c>
      <c r="M3418" s="183">
        <f>IFERROR(_xll.qlIndexFixing(Index1Y,$H3418,TRUE,_xll.ohTrigger(RecalcTrigger,Trigger1Y)),NA())</f>
        <v>1.1852161307008701E-2</v>
      </c>
      <c r="N3418" s="182">
        <f>IFERROR(_xll.qlIndexFixing(ONIndex1M,I3418,TRUE,_xll.ohTrigger(RecalcTrigger,Trigger1M)),NA())</f>
        <v>1.1125523118691305E-2</v>
      </c>
      <c r="O3418" s="44">
        <f>IFERROR(_xll.qlIndexFixing(ONIndex3M,I3418,TRUE,_xll.ohTrigger(RecalcTrigger,Trigger3M)),NA())</f>
        <v>1.1416419107987963E-2</v>
      </c>
      <c r="P3418" s="44">
        <f>IFERROR(_xll.qlIndexFixing(ONIndex6M,I3418,TRUE,_xll.ohTrigger(RecalcTrigger,Trigger6M)),NA())</f>
        <v>1.1069991199628149E-2</v>
      </c>
      <c r="Q3418" s="183">
        <f>IFERROR(_xll.qlIndexFixing(ONIndex1Y,I3418,TRUE,_xll.ohTrigger(RecalcTrigger,Trigger1Y)),NA())</f>
        <v>1.1743397412740109E-2</v>
      </c>
    </row>
    <row r="3419" spans="2:17" x14ac:dyDescent="0.2">
      <c r="B3419" s="39" t="s">
        <v>42</v>
      </c>
      <c r="D3419" s="42">
        <f>_xll.qlCalendarAdvance(Calendar,$D3418,B3419,"f",FALSE)</f>
        <v>63493</v>
      </c>
      <c r="E3419" s="177">
        <f>_xll.qlInterestRateIndexValueDate(IndexON,D3419)</f>
        <v>63493</v>
      </c>
      <c r="F3419" s="193">
        <f>IFERROR(_xll.qlIndexFixing(IndexON,D3419,TRUE,_xll.ohTrigger(RecalcTrigger,TriggerON)),NA())</f>
        <v>1.070196529795453E-2</v>
      </c>
      <c r="H3419" s="42">
        <f>_xll.qlCalendarAdvance(Calendar,$H3418,B3419,"f",FALSE)</f>
        <v>63493</v>
      </c>
      <c r="I3419" s="177">
        <f>_xll.qlInterestRateIndexValueDate(Index1M,$H3419)</f>
        <v>63495</v>
      </c>
      <c r="J3419" s="182">
        <f>IFERROR(_xll.qlIndexFixing(Index1M,$H3419,TRUE,_xll.ohTrigger(RecalcTrigger,Trigger1M)),NA())</f>
        <v>1.1135034449701597E-2</v>
      </c>
      <c r="K3419" s="44">
        <f>IFERROR(_xll.qlIndexFixing(Index3M,H3419,TRUE,_xll.ohTrigger(RecalcTrigger,Trigger3M)),NA())</f>
        <v>1.1445961373547897E-2</v>
      </c>
      <c r="L3419" s="44">
        <f>IFERROR(_xll.qlIndexFixing(Index6M,$H3419,TRUE,_xll.ohTrigger(RecalcTrigger,Trigger6M)),NA())</f>
        <v>1.1105948323591547E-2</v>
      </c>
      <c r="M3419" s="183">
        <f>IFERROR(_xll.qlIndexFixing(Index1Y,$H3419,TRUE,_xll.ohTrigger(RecalcTrigger,Trigger1Y)),NA())</f>
        <v>1.1853531639466838E-2</v>
      </c>
      <c r="N3419" s="182">
        <f>IFERROR(_xll.qlIndexFixing(ONIndex1M,I3419,TRUE,_xll.ohTrigger(RecalcTrigger,Trigger1M)),NA())</f>
        <v>1.1127117752636195E-2</v>
      </c>
      <c r="O3419" s="44">
        <f>IFERROR(_xll.qlIndexFixing(ONIndex3M,I3419,TRUE,_xll.ohTrigger(RecalcTrigger,Trigger3M)),NA())</f>
        <v>1.1418361766581953E-2</v>
      </c>
      <c r="P3419" s="44">
        <f>IFERROR(_xll.qlIndexFixing(ONIndex6M,I3419,TRUE,_xll.ohTrigger(RecalcTrigger,Trigger6M)),NA())</f>
        <v>1.1070451751065136E-2</v>
      </c>
      <c r="Q3419" s="183">
        <f>IFERROR(_xll.qlIndexFixing(ONIndex1Y,I3419,TRUE,_xll.ohTrigger(RecalcTrigger,Trigger1Y)),NA())</f>
        <v>1.1745188722800393E-2</v>
      </c>
    </row>
    <row r="3420" spans="2:17" x14ac:dyDescent="0.2">
      <c r="B3420" s="39" t="s">
        <v>42</v>
      </c>
      <c r="D3420" s="42">
        <f>_xll.qlCalendarAdvance(Calendar,$D3419,B3420,"f",FALSE)</f>
        <v>63500</v>
      </c>
      <c r="E3420" s="177">
        <f>_xll.qlInterestRateIndexValueDate(IndexON,D3420)</f>
        <v>63500</v>
      </c>
      <c r="F3420" s="193">
        <f>IFERROR(_xll.qlIndexFixing(IndexON,D3420,TRUE,_xll.ohTrigger(RecalcTrigger,TriggerON)),NA())</f>
        <v>1.070196529795453E-2</v>
      </c>
      <c r="H3420" s="42">
        <f>_xll.qlCalendarAdvance(Calendar,$H3419,B3420,"f",FALSE)</f>
        <v>63500</v>
      </c>
      <c r="I3420" s="177">
        <f>_xll.qlInterestRateIndexValueDate(Index1M,$H3420)</f>
        <v>63502</v>
      </c>
      <c r="J3420" s="182">
        <f>IFERROR(_xll.qlIndexFixing(Index1M,$H3420,TRUE,_xll.ohTrigger(RecalcTrigger,Trigger1M)),NA())</f>
        <v>1.1136597520634284E-2</v>
      </c>
      <c r="K3420" s="44">
        <f>IFERROR(_xll.qlIndexFixing(Index3M,H3420,TRUE,_xll.ohTrigger(RecalcTrigger,Trigger3M)),NA())</f>
        <v>1.1447798268590926E-2</v>
      </c>
      <c r="L3420" s="44">
        <f>IFERROR(_xll.qlIndexFixing(Index6M,$H3420,TRUE,_xll.ohTrigger(RecalcTrigger,Trigger6M)),NA())</f>
        <v>1.1106303282490505E-2</v>
      </c>
      <c r="M3420" s="183">
        <f>IFERROR(_xll.qlIndexFixing(Index1Y,$H3420,TRUE,_xll.ohTrigger(RecalcTrigger,Trigger1Y)),NA())</f>
        <v>1.1854884350908E-2</v>
      </c>
      <c r="N3420" s="182">
        <f>IFERROR(_xll.qlIndexFixing(ONIndex1M,I3420,TRUE,_xll.ohTrigger(RecalcTrigger,Trigger1M)),NA())</f>
        <v>1.1128699898650396E-2</v>
      </c>
      <c r="O3420" s="44">
        <f>IFERROR(_xll.qlIndexFixing(ONIndex3M,I3420,TRUE,_xll.ohTrigger(RecalcTrigger,Trigger3M)),NA())</f>
        <v>1.1420288491121866E-2</v>
      </c>
      <c r="P3420" s="44">
        <f>IFERROR(_xll.qlIndexFixing(ONIndex6M,I3420,TRUE,_xll.ohTrigger(RecalcTrigger,Trigger6M)),NA())</f>
        <v>1.1070904306098583E-2</v>
      </c>
      <c r="Q3420" s="183">
        <f>IFERROR(_xll.qlIndexFixing(ONIndex1Y,I3420,TRUE,_xll.ohTrigger(RecalcTrigger,Trigger1Y)),NA())</f>
        <v>1.1746963259318122E-2</v>
      </c>
    </row>
    <row r="3421" spans="2:17" x14ac:dyDescent="0.2">
      <c r="B3421" s="39" t="s">
        <v>42</v>
      </c>
      <c r="D3421" s="42">
        <f>_xll.qlCalendarAdvance(Calendar,$D3420,B3421,"f",FALSE)</f>
        <v>63507</v>
      </c>
      <c r="E3421" s="177">
        <f>_xll.qlInterestRateIndexValueDate(IndexON,D3421)</f>
        <v>63507</v>
      </c>
      <c r="F3421" s="193">
        <f>IFERROR(_xll.qlIndexFixing(IndexON,D3421,TRUE,_xll.ohTrigger(RecalcTrigger,TriggerON)),NA())</f>
        <v>1.0701965297874594E-2</v>
      </c>
      <c r="H3421" s="42">
        <f>_xll.qlCalendarAdvance(Calendar,$H3420,B3421,"f",FALSE)</f>
        <v>63507</v>
      </c>
      <c r="I3421" s="177">
        <f>_xll.qlInterestRateIndexValueDate(Index1M,$H3421)</f>
        <v>63509</v>
      </c>
      <c r="J3421" s="182">
        <f>IFERROR(_xll.qlIndexFixing(Index1M,$H3421,TRUE,_xll.ohTrigger(RecalcTrigger,Trigger1M)),NA())</f>
        <v>1.1138148042465212E-2</v>
      </c>
      <c r="K3421" s="44">
        <f>IFERROR(_xll.qlIndexFixing(Index3M,H3421,TRUE,_xll.ohTrigger(RecalcTrigger,Trigger3M)),NA())</f>
        <v>1.1449619018131628E-2</v>
      </c>
      <c r="L3421" s="44">
        <f>IFERROR(_xll.qlIndexFixing(Index6M,$H3421,TRUE,_xll.ohTrigger(RecalcTrigger,Trigger6M)),NA())</f>
        <v>1.1106650040187536E-2</v>
      </c>
      <c r="M3421" s="183">
        <f>IFERROR(_xll.qlIndexFixing(Index1Y,$H3421,TRUE,_xll.ohTrigger(RecalcTrigger,Trigger1Y)),NA())</f>
        <v>1.1856219415764913E-2</v>
      </c>
      <c r="N3421" s="182">
        <f>IFERROR(_xll.qlIndexFixing(ONIndex1M,I3421,TRUE,_xll.ohTrigger(RecalcTrigger,Trigger1M)),NA())</f>
        <v>1.1130269538348614E-2</v>
      </c>
      <c r="O3421" s="44">
        <f>IFERROR(_xll.qlIndexFixing(ONIndex3M,I3421,TRUE,_xll.ohTrigger(RecalcTrigger,Trigger3M)),NA())</f>
        <v>1.1422199258026566E-2</v>
      </c>
      <c r="P3421" s="44">
        <f>IFERROR(_xll.qlIndexFixing(ONIndex6M,I3421,TRUE,_xll.ohTrigger(RecalcTrigger,Trigger6M)),NA())</f>
        <v>1.1071348852658147E-2</v>
      </c>
      <c r="Q3421" s="183">
        <f>IFERROR(_xll.qlIndexFixing(ONIndex1Y,I3421,TRUE,_xll.ohTrigger(RecalcTrigger,Trigger1Y)),NA())</f>
        <v>1.1748720997193374E-2</v>
      </c>
    </row>
    <row r="3422" spans="2:17" x14ac:dyDescent="0.2">
      <c r="B3422" s="39" t="s">
        <v>42</v>
      </c>
      <c r="D3422" s="42">
        <f>_xll.qlCalendarAdvance(Calendar,$D3421,B3422,"f",FALSE)</f>
        <v>63514</v>
      </c>
      <c r="E3422" s="177">
        <f>_xll.qlInterestRateIndexValueDate(IndexON,D3422)</f>
        <v>63514</v>
      </c>
      <c r="F3422" s="193">
        <f>IFERROR(_xll.qlIndexFixing(IndexON,D3422,TRUE,_xll.ohTrigger(RecalcTrigger,TriggerON)),NA())</f>
        <v>1.0701965297874594E-2</v>
      </c>
      <c r="H3422" s="42">
        <f>_xll.qlCalendarAdvance(Calendar,$H3421,B3422,"f",FALSE)</f>
        <v>63514</v>
      </c>
      <c r="I3422" s="177">
        <f>_xll.qlInterestRateIndexValueDate(Index1M,$H3422)</f>
        <v>63516</v>
      </c>
      <c r="J3422" s="182">
        <f>IFERROR(_xll.qlIndexFixing(Index1M,$H3422,TRUE,_xll.ohTrigger(RecalcTrigger,Trigger1M)),NA())</f>
        <v>1.1140247872472293E-2</v>
      </c>
      <c r="K3422" s="44">
        <f>IFERROR(_xll.qlIndexFixing(Index3M,H3422,TRUE,_xll.ohTrigger(RecalcTrigger,Trigger3M)),NA())</f>
        <v>1.1451423598146613E-2</v>
      </c>
      <c r="L3422" s="44">
        <f>IFERROR(_xll.qlIndexFixing(Index6M,$H3422,TRUE,_xll.ohTrigger(RecalcTrigger,Trigger6M)),NA())</f>
        <v>1.110698858460258E-2</v>
      </c>
      <c r="M3422" s="183">
        <f>IFERROR(_xll.qlIndexFixing(Index1Y,$H3422,TRUE,_xll.ohTrigger(RecalcTrigger,Trigger1Y)),NA())</f>
        <v>1.1857536808470742E-2</v>
      </c>
      <c r="N3422" s="182">
        <f>IFERROR(_xll.qlIndexFixing(ONIndex1M,I3422,TRUE,_xll.ohTrigger(RecalcTrigger,Trigger1M)),NA())</f>
        <v>1.1131826652706067E-2</v>
      </c>
      <c r="O3422" s="44">
        <f>IFERROR(_xll.qlIndexFixing(ONIndex3M,I3422,TRUE,_xll.ohTrigger(RecalcTrigger,Trigger3M)),NA())</f>
        <v>1.1424094042995492E-2</v>
      </c>
      <c r="P3422" s="44">
        <f>IFERROR(_xll.qlIndexFixing(ONIndex6M,I3422,TRUE,_xll.ohTrigger(RecalcTrigger,Trigger6M)),NA())</f>
        <v>1.1071785378833354E-2</v>
      </c>
      <c r="Q3422" s="183">
        <f>IFERROR(_xll.qlIndexFixing(ONIndex1Y,I3422,TRUE,_xll.ohTrigger(RecalcTrigger,Trigger1Y)),NA())</f>
        <v>1.1750461911086418E-2</v>
      </c>
    </row>
    <row r="3423" spans="2:17" x14ac:dyDescent="0.2">
      <c r="B3423" s="39" t="s">
        <v>42</v>
      </c>
      <c r="D3423" s="42">
        <f>_xll.qlCalendarAdvance(Calendar,$D3422,B3423,"f",FALSE)</f>
        <v>63521</v>
      </c>
      <c r="E3423" s="177">
        <f>_xll.qlInterestRateIndexValueDate(IndexON,D3423)</f>
        <v>63521</v>
      </c>
      <c r="F3423" s="193">
        <f>IFERROR(_xll.qlIndexFixing(IndexON,D3423,TRUE,_xll.ohTrigger(RecalcTrigger,TriggerON)),NA())</f>
        <v>1.070196529795453E-2</v>
      </c>
      <c r="H3423" s="42">
        <f>_xll.qlCalendarAdvance(Calendar,$H3422,B3423,"f",FALSE)</f>
        <v>63521</v>
      </c>
      <c r="I3423" s="177">
        <f>_xll.qlInterestRateIndexValueDate(Index1M,$H3423)</f>
        <v>63523</v>
      </c>
      <c r="J3423" s="182">
        <f>IFERROR(_xll.qlIndexFixing(Index1M,$H3423,TRUE,_xll.ohTrigger(RecalcTrigger,Trigger1M)),NA())</f>
        <v>1.1140370543346562E-2</v>
      </c>
      <c r="K3423" s="44">
        <f>IFERROR(_xll.qlIndexFixing(Index3M,H3423,TRUE,_xll.ohTrigger(RecalcTrigger,Trigger3M)),NA())</f>
        <v>1.1452598512684986E-2</v>
      </c>
      <c r="L3423" s="44">
        <f>IFERROR(_xll.qlIndexFixing(Index6M,$H3423,TRUE,_xll.ohTrigger(RecalcTrigger,Trigger6M)),NA())</f>
        <v>1.1107510674894135E-2</v>
      </c>
      <c r="M3423" s="183">
        <f>IFERROR(_xll.qlIndexFixing(Index1Y,$H3423,TRUE,_xll.ohTrigger(RecalcTrigger,Trigger1Y)),NA())</f>
        <v>1.1858836503460399E-2</v>
      </c>
      <c r="N3423" s="182">
        <f>IFERROR(_xll.qlIndexFixing(ONIndex1M,I3423,TRUE,_xll.ohTrigger(RecalcTrigger,Trigger1M)),NA())</f>
        <v>1.1133371223097654E-2</v>
      </c>
      <c r="O3423" s="44">
        <f>IFERROR(_xll.qlIndexFixing(ONIndex3M,I3423,TRUE,_xll.ohTrigger(RecalcTrigger,Trigger3M)),NA())</f>
        <v>1.1425972822047825E-2</v>
      </c>
      <c r="P3423" s="44">
        <f>IFERROR(_xll.qlIndexFixing(ONIndex6M,I3423,TRUE,_xll.ohTrigger(RecalcTrigger,Trigger6M)),NA())</f>
        <v>1.107221387255386E-2</v>
      </c>
      <c r="Q3423" s="183">
        <f>IFERROR(_xll.qlIndexFixing(ONIndex1Y,I3423,TRUE,_xll.ohTrigger(RecalcTrigger,Trigger1Y)),NA())</f>
        <v>1.1752185975897333E-2</v>
      </c>
    </row>
    <row r="3424" spans="2:17" x14ac:dyDescent="0.2">
      <c r="B3424" s="39" t="s">
        <v>42</v>
      </c>
      <c r="D3424" s="42">
        <f>_xll.qlCalendarAdvance(Calendar,$D3423,B3424,"f",FALSE)</f>
        <v>63528</v>
      </c>
      <c r="E3424" s="177">
        <f>_xll.qlInterestRateIndexValueDate(IndexON,D3424)</f>
        <v>63528</v>
      </c>
      <c r="F3424" s="193">
        <f>IFERROR(_xll.qlIndexFixing(IndexON,D3424,TRUE,_xll.ohTrigger(RecalcTrigger,TriggerON)),NA())</f>
        <v>1.070196529795453E-2</v>
      </c>
      <c r="H3424" s="42">
        <f>_xll.qlCalendarAdvance(Calendar,$H3423,B3424,"f",FALSE)</f>
        <v>63528</v>
      </c>
      <c r="I3424" s="177">
        <f>_xll.qlInterestRateIndexValueDate(Index1M,$H3424)</f>
        <v>63530</v>
      </c>
      <c r="J3424" s="182">
        <f>IFERROR(_xll.qlIndexFixing(Index1M,$H3424,TRUE,_xll.ohTrigger(RecalcTrigger,Trigger1M)),NA())</f>
        <v>1.1142724125545178E-2</v>
      </c>
      <c r="K3424" s="44">
        <f>IFERROR(_xll.qlIndexFixing(Index3M,H3424,TRUE,_xll.ohTrigger(RecalcTrigger,Trigger3M)),NA())</f>
        <v>1.1454372894527332E-2</v>
      </c>
      <c r="L3424" s="44">
        <f>IFERROR(_xll.qlIndexFixing(Index6M,$H3424,TRUE,_xll.ohTrigger(RecalcTrigger,Trigger6M)),NA())</f>
        <v>1.1107832173812612E-2</v>
      </c>
      <c r="M3424" s="183">
        <f>IFERROR(_xll.qlIndexFixing(Index1Y,$H3424,TRUE,_xll.ohTrigger(RecalcTrigger,Trigger1Y)),NA())</f>
        <v>1.1860118475168805E-2</v>
      </c>
      <c r="N3424" s="182">
        <f>IFERROR(_xll.qlIndexFixing(ONIndex1M,I3424,TRUE,_xll.ohTrigger(RecalcTrigger,Trigger1M)),NA())</f>
        <v>1.1134903230818338E-2</v>
      </c>
      <c r="O3424" s="44">
        <f>IFERROR(_xll.qlIndexFixing(ONIndex3M,I3424,TRUE,_xll.ohTrigger(RecalcTrigger,Trigger3M)),NA())</f>
        <v>1.1427835571682365E-2</v>
      </c>
      <c r="P3424" s="44">
        <f>IFERROR(_xll.qlIndexFixing(ONIndex6M,I3424,TRUE,_xll.ohTrigger(RecalcTrigger,Trigger6M)),NA())</f>
        <v>1.1072634321909192E-2</v>
      </c>
      <c r="Q3424" s="183">
        <f>IFERROR(_xll.qlIndexFixing(ONIndex1Y,I3424,TRUE,_xll.ohTrigger(RecalcTrigger,Trigger1Y)),NA())</f>
        <v>1.1753893166446261E-2</v>
      </c>
    </row>
    <row r="3425" spans="2:17" x14ac:dyDescent="0.2">
      <c r="B3425" s="39" t="s">
        <v>42</v>
      </c>
      <c r="D3425" s="42">
        <f>_xll.qlCalendarAdvance(Calendar,$D3424,B3425,"f",FALSE)</f>
        <v>63535</v>
      </c>
      <c r="E3425" s="177">
        <f>_xll.qlInterestRateIndexValueDate(IndexON,D3425)</f>
        <v>63535</v>
      </c>
      <c r="F3425" s="193">
        <f>IFERROR(_xll.qlIndexFixing(IndexON,D3425,TRUE,_xll.ohTrigger(RecalcTrigger,TriggerON)),NA())</f>
        <v>1.0701965298034466E-2</v>
      </c>
      <c r="H3425" s="42">
        <f>_xll.qlCalendarAdvance(Calendar,$H3424,B3425,"f",FALSE)</f>
        <v>63535</v>
      </c>
      <c r="I3425" s="177">
        <f>_xll.qlInterestRateIndexValueDate(Index1M,$H3425)</f>
        <v>63537</v>
      </c>
      <c r="J3425" s="182">
        <f>IFERROR(_xll.qlIndexFixing(Index1M,$H3425,TRUE,_xll.ohTrigger(RecalcTrigger,Trigger1M)),NA())</f>
        <v>1.11442242631693E-2</v>
      </c>
      <c r="K3425" s="44">
        <f>IFERROR(_xll.qlIndexFixing(Index3M,H3425,TRUE,_xll.ohTrigger(RecalcTrigger,Trigger3M)),NA())</f>
        <v>1.1456131039218498E-2</v>
      </c>
      <c r="L3425" s="44">
        <f>IFERROR(_xll.qlIndexFixing(Index6M,$H3425,TRUE,_xll.ohTrigger(RecalcTrigger,Trigger6M)),NA())</f>
        <v>1.1108145422087844E-2</v>
      </c>
      <c r="M3425" s="183">
        <f>IFERROR(_xll.qlIndexFixing(Index1Y,$H3425,TRUE,_xll.ohTrigger(RecalcTrigger,Trigger1Y)),NA())</f>
        <v>1.186138269803153E-2</v>
      </c>
      <c r="N3425" s="182">
        <f>IFERROR(_xll.qlIndexFixing(ONIndex1M,I3425,TRUE,_xll.ohTrigger(RecalcTrigger,Trigger1M)),NA())</f>
        <v>1.1136422657003209E-2</v>
      </c>
      <c r="O3425" s="44">
        <f>IFERROR(_xll.qlIndexFixing(ONIndex3M,I3425,TRUE,_xll.ohTrigger(RecalcTrigger,Trigger3M)),NA())</f>
        <v>1.1429682267598551E-2</v>
      </c>
      <c r="P3425" s="44">
        <f>IFERROR(_xll.qlIndexFixing(ONIndex6M,I3425,TRUE,_xll.ohTrigger(RecalcTrigger,Trigger6M)),NA())</f>
        <v>1.1073046714749069E-2</v>
      </c>
      <c r="Q3425" s="183">
        <f>IFERROR(_xll.qlIndexFixing(ONIndex1Y,I3425,TRUE,_xll.ohTrigger(RecalcTrigger,Trigger1Y)),NA())</f>
        <v>1.1755583457553342E-2</v>
      </c>
    </row>
    <row r="3426" spans="2:17" x14ac:dyDescent="0.2">
      <c r="B3426" s="39" t="s">
        <v>42</v>
      </c>
      <c r="D3426" s="42">
        <f>_xll.qlCalendarAdvance(Calendar,$D3425,B3426,"f",FALSE)</f>
        <v>63542</v>
      </c>
      <c r="E3426" s="177">
        <f>_xll.qlInterestRateIndexValueDate(IndexON,D3426)</f>
        <v>63542</v>
      </c>
      <c r="F3426" s="193">
        <f>IFERROR(_xll.qlIndexFixing(IndexON,D3426,TRUE,_xll.ohTrigger(RecalcTrigger,TriggerON)),NA())</f>
        <v>1.070196529795453E-2</v>
      </c>
      <c r="H3426" s="42">
        <f>_xll.qlCalendarAdvance(Calendar,$H3425,B3426,"f",FALSE)</f>
        <v>63542</v>
      </c>
      <c r="I3426" s="177">
        <f>_xll.qlInterestRateIndexValueDate(Index1M,$H3426)</f>
        <v>63544</v>
      </c>
      <c r="J3426" s="182">
        <f>IFERROR(_xll.qlIndexFixing(Index1M,$H3426,TRUE,_xll.ohTrigger(RecalcTrigger,Trigger1M)),NA())</f>
        <v>1.1145711757794274E-2</v>
      </c>
      <c r="K3426" s="44">
        <f>IFERROR(_xll.qlIndexFixing(Index3M,H3426,TRUE,_xll.ohTrigger(RecalcTrigger,Trigger3M)),NA())</f>
        <v>1.1457872922736811E-2</v>
      </c>
      <c r="L3426" s="44">
        <f>IFERROR(_xll.qlIndexFixing(Index6M,$H3426,TRUE,_xll.ohTrigger(RecalcTrigger,Trigger6M)),NA())</f>
        <v>1.1108450407639381E-2</v>
      </c>
      <c r="M3426" s="183">
        <f>IFERROR(_xll.qlIndexFixing(Index1Y,$H3426,TRUE,_xll.ohTrigger(RecalcTrigger,Trigger1Y)),NA())</f>
        <v>1.1862629146486118E-2</v>
      </c>
      <c r="N3426" s="182">
        <f>IFERROR(_xll.qlIndexFixing(ONIndex1M,I3426,TRUE,_xll.ohTrigger(RecalcTrigger,Trigger1M)),NA())</f>
        <v>1.1138357687539013E-2</v>
      </c>
      <c r="O3426" s="44">
        <f>IFERROR(_xll.qlIndexFixing(ONIndex3M,I3426,TRUE,_xll.ohTrigger(RecalcTrigger,Trigger3M)),NA())</f>
        <v>1.1432032963476502E-2</v>
      </c>
      <c r="P3426" s="44">
        <f>IFERROR(_xll.qlIndexFixing(ONIndex6M,I3426,TRUE,_xll.ohTrigger(RecalcTrigger,Trigger6M)),NA())</f>
        <v>1.1073565076662462E-2</v>
      </c>
      <c r="Q3426" s="183">
        <f>IFERROR(_xll.qlIndexFixing(ONIndex1Y,I3426,TRUE,_xll.ohTrigger(RecalcTrigger,Trigger1Y)),NA())</f>
        <v>1.1757731816324224E-2</v>
      </c>
    </row>
    <row r="3427" spans="2:17" x14ac:dyDescent="0.2">
      <c r="B3427" s="39" t="s">
        <v>42</v>
      </c>
      <c r="D3427" s="42">
        <f>_xll.qlCalendarAdvance(Calendar,$D3426,B3427,"f",FALSE)</f>
        <v>63550</v>
      </c>
      <c r="E3427" s="177">
        <f>_xll.qlInterestRateIndexValueDate(IndexON,D3427)</f>
        <v>63550</v>
      </c>
      <c r="F3427" s="193">
        <f>IFERROR(_xll.qlIndexFixing(IndexON,D3427,TRUE,_xll.ohTrigger(RecalcTrigger,TriggerON)),NA())</f>
        <v>1.070196529795453E-2</v>
      </c>
      <c r="H3427" s="42">
        <f>_xll.qlCalendarAdvance(Calendar,$H3426,B3427,"f",FALSE)</f>
        <v>63550</v>
      </c>
      <c r="I3427" s="177">
        <f>_xll.qlInterestRateIndexValueDate(Index1M,$H3427)</f>
        <v>63552</v>
      </c>
      <c r="J3427" s="182">
        <f>IFERROR(_xll.qlIndexFixing(Index1M,$H3427,TRUE,_xll.ohTrigger(RecalcTrigger,Trigger1M)),NA())</f>
        <v>1.1147672813530787E-2</v>
      </c>
      <c r="K3427" s="44">
        <f>IFERROR(_xll.qlIndexFixing(Index3M,H3427,TRUE,_xll.ohTrigger(RecalcTrigger,Trigger3M)),NA())</f>
        <v>1.1460145891831863E-2</v>
      </c>
      <c r="L3427" s="44">
        <f>IFERROR(_xll.qlIndexFixing(Index6M,$H3427,TRUE,_xll.ohTrigger(RecalcTrigger,Trigger6M)),NA())</f>
        <v>1.1108788829435463E-2</v>
      </c>
      <c r="M3427" s="183">
        <f>IFERROR(_xll.qlIndexFixing(Index1Y,$H3427,TRUE,_xll.ohTrigger(RecalcTrigger,Trigger1Y)),NA())</f>
        <v>1.1864572809443894E-2</v>
      </c>
      <c r="N3427" s="182">
        <f>IFERROR(_xll.qlIndexFixing(ONIndex1M,I3427,TRUE,_xll.ohTrigger(RecalcTrigger,Trigger1M)),NA())</f>
        <v>1.1139848285663945E-2</v>
      </c>
      <c r="O3427" s="44">
        <f>IFERROR(_xll.qlIndexFixing(ONIndex3M,I3427,TRUE,_xll.ohTrigger(RecalcTrigger,Trigger3M)),NA())</f>
        <v>1.1433842875616662E-2</v>
      </c>
      <c r="P3427" s="44">
        <f>IFERROR(_xll.qlIndexFixing(ONIndex6M,I3427,TRUE,_xll.ohTrigger(RecalcTrigger,Trigger6M)),NA())</f>
        <v>1.1073959009628709E-2</v>
      </c>
      <c r="Q3427" s="183">
        <f>IFERROR(_xll.qlIndexFixing(ONIndex1Y,I3427,TRUE,_xll.ohTrigger(RecalcTrigger,Trigger1Y)),NA())</f>
        <v>1.1759383385365751E-2</v>
      </c>
    </row>
    <row r="3428" spans="2:17" x14ac:dyDescent="0.2">
      <c r="B3428" s="39" t="s">
        <v>42</v>
      </c>
      <c r="D3428" s="42">
        <f>_xll.qlCalendarAdvance(Calendar,$D3427,B3428,"f",FALSE)</f>
        <v>63557</v>
      </c>
      <c r="E3428" s="177">
        <f>_xll.qlInterestRateIndexValueDate(IndexON,D3428)</f>
        <v>63557</v>
      </c>
      <c r="F3428" s="193">
        <f>IFERROR(_xll.qlIndexFixing(IndexON,D3428,TRUE,_xll.ohTrigger(RecalcTrigger,TriggerON)),NA())</f>
        <v>1.0701965297874594E-2</v>
      </c>
      <c r="H3428" s="42">
        <f>_xll.qlCalendarAdvance(Calendar,$H3427,B3428,"f",FALSE)</f>
        <v>63557</v>
      </c>
      <c r="I3428" s="177">
        <f>_xll.qlInterestRateIndexValueDate(Index1M,$H3428)</f>
        <v>63559</v>
      </c>
      <c r="J3428" s="182">
        <f>IFERROR(_xll.qlIndexFixing(Index1M,$H3428,TRUE,_xll.ohTrigger(RecalcTrigger,Trigger1M)),NA())</f>
        <v>1.1148580804302467E-2</v>
      </c>
      <c r="K3428" s="44">
        <f>IFERROR(_xll.qlIndexFixing(Index3M,H3428,TRUE,_xll.ohTrigger(RecalcTrigger,Trigger3M)),NA())</f>
        <v>1.1461550661560516E-2</v>
      </c>
      <c r="L3428" s="44">
        <f>IFERROR(_xll.qlIndexFixing(Index6M,$H3428,TRUE,_xll.ohTrigger(RecalcTrigger,Trigger6M)),NA())</f>
        <v>1.1108887305804943E-2</v>
      </c>
      <c r="M3428" s="183">
        <f>IFERROR(_xll.qlIndexFixing(Index1Y,$H3428,TRUE,_xll.ohTrigger(RecalcTrigger,Trigger1Y)),NA())</f>
        <v>1.1865778581926299E-2</v>
      </c>
      <c r="N3428" s="182">
        <f>IFERROR(_xll.qlIndexFixing(ONIndex1M,I3428,TRUE,_xll.ohTrigger(RecalcTrigger,Trigger1M)),NA())</f>
        <v>1.1141115878894325E-2</v>
      </c>
      <c r="O3428" s="44">
        <f>IFERROR(_xll.qlIndexFixing(ONIndex3M,I3428,TRUE,_xll.ohTrigger(RecalcTrigger,Trigger3M)),NA())</f>
        <v>1.1435381389732768E-2</v>
      </c>
      <c r="P3428" s="44">
        <f>IFERROR(_xll.qlIndexFixing(ONIndex6M,I3428,TRUE,_xll.ohTrigger(RecalcTrigger,Trigger6M)),NA())</f>
        <v>1.1074290223245242E-2</v>
      </c>
      <c r="Q3428" s="183">
        <f>IFERROR(_xll.qlIndexFixing(ONIndex1Y,I3428,TRUE,_xll.ohTrigger(RecalcTrigger,Trigger1Y)),NA())</f>
        <v>1.1760785500429805E-2</v>
      </c>
    </row>
    <row r="3429" spans="2:17" x14ac:dyDescent="0.2">
      <c r="B3429" s="39" t="s">
        <v>42</v>
      </c>
      <c r="D3429" s="42">
        <f>_xll.qlCalendarAdvance(Calendar,$D3428,B3429,"f",FALSE)</f>
        <v>63564</v>
      </c>
      <c r="E3429" s="177">
        <f>_xll.qlInterestRateIndexValueDate(IndexON,D3429)</f>
        <v>63564</v>
      </c>
      <c r="F3429" s="193">
        <f>IFERROR(_xll.qlIndexFixing(IndexON,D3429,TRUE,_xll.ohTrigger(RecalcTrigger,TriggerON)),NA())</f>
        <v>1.0701965298034466E-2</v>
      </c>
      <c r="H3429" s="42">
        <f>_xll.qlCalendarAdvance(Calendar,$H3428,B3429,"f",FALSE)</f>
        <v>63564</v>
      </c>
      <c r="I3429" s="177">
        <f>_xll.qlInterestRateIndexValueDate(Index1M,$H3429)</f>
        <v>63566</v>
      </c>
      <c r="J3429" s="182">
        <f>IFERROR(_xll.qlIndexFixing(Index1M,$H3429,TRUE,_xll.ohTrigger(RecalcTrigger,Trigger1M)),NA())</f>
        <v>1.1150029305600728E-2</v>
      </c>
      <c r="K3429" s="44">
        <f>IFERROR(_xll.qlIndexFixing(Index3M,H3429,TRUE,_xll.ohTrigger(RecalcTrigger,Trigger3M)),NA())</f>
        <v>1.1463241282148928E-2</v>
      </c>
      <c r="L3429" s="44">
        <f>IFERROR(_xll.qlIndexFixing(Index6M,$H3429,TRUE,_xll.ohTrigger(RecalcTrigger,Trigger6M)),NA())</f>
        <v>1.1109166832576617E-2</v>
      </c>
      <c r="M3429" s="183">
        <f>IFERROR(_xll.qlIndexFixing(Index1Y,$H3429,TRUE,_xll.ohTrigger(RecalcTrigger,Trigger1Y)),NA())</f>
        <v>1.1866966494850946E-2</v>
      </c>
      <c r="N3429" s="182">
        <f>IFERROR(_xll.qlIndexFixing(ONIndex1M,I3429,TRUE,_xll.ohTrigger(RecalcTrigger,Trigger1M)),NA())</f>
        <v>1.1142582981893412E-2</v>
      </c>
      <c r="O3429" s="44">
        <f>IFERROR(_xll.qlIndexFixing(ONIndex3M,I3429,TRUE,_xll.ohTrigger(RecalcTrigger,Trigger3M)),NA())</f>
        <v>1.1437161322973566E-2</v>
      </c>
      <c r="P3429" s="44">
        <f>IFERROR(_xll.qlIndexFixing(ONIndex6M,I3429,TRUE,_xll.ohTrigger(RecalcTrigger,Trigger6M)),NA())</f>
        <v>1.1074669111446056E-2</v>
      </c>
      <c r="Q3429" s="183">
        <f>IFERROR(_xll.qlIndexFixing(ONIndex1Y,I3429,TRUE,_xll.ohTrigger(RecalcTrigger,Trigger1Y)),NA())</f>
        <v>1.1762405510955531E-2</v>
      </c>
    </row>
    <row r="3430" spans="2:17" x14ac:dyDescent="0.2">
      <c r="B3430" s="39" t="s">
        <v>42</v>
      </c>
      <c r="D3430" s="42">
        <f>_xll.qlCalendarAdvance(Calendar,$D3429,B3430,"f",FALSE)</f>
        <v>63571</v>
      </c>
      <c r="E3430" s="177">
        <f>_xll.qlInterestRateIndexValueDate(IndexON,D3430)</f>
        <v>63571</v>
      </c>
      <c r="F3430" s="193">
        <f>IFERROR(_xll.qlIndexFixing(IndexON,D3430,TRUE,_xll.ohTrigger(RecalcTrigger,TriggerON)),NA())</f>
        <v>1.0701965297874594E-2</v>
      </c>
      <c r="H3430" s="42">
        <f>_xll.qlCalendarAdvance(Calendar,$H3429,B3430,"f",FALSE)</f>
        <v>63571</v>
      </c>
      <c r="I3430" s="177">
        <f>_xll.qlInterestRateIndexValueDate(Index1M,$H3430)</f>
        <v>63573</v>
      </c>
      <c r="J3430" s="182">
        <f>IFERROR(_xll.qlIndexFixing(Index1M,$H3430,TRUE,_xll.ohTrigger(RecalcTrigger,Trigger1M)),NA())</f>
        <v>1.1151465087829321E-2</v>
      </c>
      <c r="K3430" s="44">
        <f>IFERROR(_xll.qlIndexFixing(Index3M,H3430,TRUE,_xll.ohTrigger(RecalcTrigger,Trigger3M)),NA())</f>
        <v>1.1464915542050313E-2</v>
      </c>
      <c r="L3430" s="44">
        <f>IFERROR(_xll.qlIndexFixing(Index6M,$H3430,TRUE,_xll.ohTrigger(RecalcTrigger,Trigger6M)),NA())</f>
        <v>1.1109438047691957E-2</v>
      </c>
      <c r="M3430" s="183">
        <f>IFERROR(_xll.qlIndexFixing(Index1Y,$H3430,TRUE,_xll.ohTrigger(RecalcTrigger,Trigger1Y)),NA())</f>
        <v>1.1868136522655507E-2</v>
      </c>
      <c r="N3430" s="182">
        <f>IFERROR(_xll.qlIndexFixing(ONIndex1M,I3430,TRUE,_xll.ohTrigger(RecalcTrigger,Trigger1M)),NA())</f>
        <v>1.1144037406873863E-2</v>
      </c>
      <c r="O3430" s="44">
        <f>IFERROR(_xll.qlIndexFixing(ONIndex3M,I3430,TRUE,_xll.ohTrigger(RecalcTrigger,Trigger3M)),NA())</f>
        <v>1.1438925079634288E-2</v>
      </c>
      <c r="P3430" s="44">
        <f>IFERROR(_xll.qlIndexFixing(ONIndex6M,I3430,TRUE,_xll.ohTrigger(RecalcTrigger,Trigger6M)),NA())</f>
        <v>1.1075039881340842E-2</v>
      </c>
      <c r="Q3430" s="183">
        <f>IFERROR(_xll.qlIndexFixing(ONIndex1Y,I3430,TRUE,_xll.ohTrigger(RecalcTrigger,Trigger1Y)),NA())</f>
        <v>1.1764008492463063E-2</v>
      </c>
    </row>
    <row r="3431" spans="2:17" x14ac:dyDescent="0.2">
      <c r="B3431" s="39" t="s">
        <v>42</v>
      </c>
      <c r="D3431" s="42">
        <f>_xll.qlCalendarAdvance(Calendar,$D3430,B3431,"f",FALSE)</f>
        <v>63578</v>
      </c>
      <c r="E3431" s="177">
        <f>_xll.qlInterestRateIndexValueDate(IndexON,D3431)</f>
        <v>63578</v>
      </c>
      <c r="F3431" s="193">
        <f>IFERROR(_xll.qlIndexFixing(IndexON,D3431,TRUE,_xll.ohTrigger(RecalcTrigger,TriggerON)),NA())</f>
        <v>1.0701965298034466E-2</v>
      </c>
      <c r="H3431" s="42">
        <f>_xll.qlCalendarAdvance(Calendar,$H3430,B3431,"f",FALSE)</f>
        <v>63578</v>
      </c>
      <c r="I3431" s="177">
        <f>_xll.qlInterestRateIndexValueDate(Index1M,$H3431)</f>
        <v>63580</v>
      </c>
      <c r="J3431" s="182">
        <f>IFERROR(_xll.qlIndexFixing(Index1M,$H3431,TRUE,_xll.ohTrigger(RecalcTrigger,Trigger1M)),NA())</f>
        <v>1.115288813220585E-2</v>
      </c>
      <c r="K3431" s="44">
        <f>IFERROR(_xll.qlIndexFixing(Index3M,H3431,TRUE,_xll.ohTrigger(RecalcTrigger,Trigger3M)),NA())</f>
        <v>1.1466573417238557E-2</v>
      </c>
      <c r="L3431" s="44">
        <f>IFERROR(_xll.qlIndexFixing(Index6M,$H3431,TRUE,_xll.ohTrigger(RecalcTrigger,Trigger6M)),NA())</f>
        <v>1.1109700939070016E-2</v>
      </c>
      <c r="M3431" s="183">
        <f>IFERROR(_xll.qlIndexFixing(Index1Y,$H3431,TRUE,_xll.ohTrigger(RecalcTrigger,Trigger1Y)),NA())</f>
        <v>1.186928863977961E-2</v>
      </c>
      <c r="N3431" s="182">
        <f>IFERROR(_xll.qlIndexFixing(ONIndex1M,I3431,TRUE,_xll.ohTrigger(RecalcTrigger,Trigger1M)),NA())</f>
        <v>1.1145479135210579E-2</v>
      </c>
      <c r="O3431" s="44">
        <f>IFERROR(_xll.qlIndexFixing(ONIndex3M,I3431,TRUE,_xll.ohTrigger(RecalcTrigger,Trigger3M)),NA())</f>
        <v>1.1440672635494309E-2</v>
      </c>
      <c r="P3431" s="44">
        <f>IFERROR(_xll.qlIndexFixing(ONIndex6M,I3431,TRUE,_xll.ohTrigger(RecalcTrigger,Trigger6M)),NA())</f>
        <v>1.1075402521019129E-2</v>
      </c>
      <c r="Q3431" s="183">
        <f>IFERROR(_xll.qlIndexFixing(ONIndex1Y,I3431,TRUE,_xll.ohTrigger(RecalcTrigger,Trigger1Y)),NA())</f>
        <v>1.1765594419612668E-2</v>
      </c>
    </row>
    <row r="3432" spans="2:17" x14ac:dyDescent="0.2">
      <c r="B3432" s="39" t="s">
        <v>42</v>
      </c>
      <c r="D3432" s="42">
        <f>_xll.qlCalendarAdvance(Calendar,$D3431,B3432,"f",FALSE)</f>
        <v>63585</v>
      </c>
      <c r="E3432" s="177">
        <f>_xll.qlInterestRateIndexValueDate(IndexON,D3432)</f>
        <v>63585</v>
      </c>
      <c r="F3432" s="193">
        <f>IFERROR(_xll.qlIndexFixing(IndexON,D3432,TRUE,_xll.ohTrigger(RecalcTrigger,TriggerON)),NA())</f>
        <v>1.070196529795453E-2</v>
      </c>
      <c r="H3432" s="42">
        <f>_xll.qlCalendarAdvance(Calendar,$H3431,B3432,"f",FALSE)</f>
        <v>63585</v>
      </c>
      <c r="I3432" s="177">
        <f>_xll.qlInterestRateIndexValueDate(Index1M,$H3432)</f>
        <v>63587</v>
      </c>
      <c r="J3432" s="182">
        <f>IFERROR(_xll.qlIndexFixing(Index1M,$H3432,TRUE,_xll.ohTrigger(RecalcTrigger,Trigger1M)),NA())</f>
        <v>1.1153481012380022E-2</v>
      </c>
      <c r="K3432" s="44">
        <f>IFERROR(_xll.qlIndexFixing(Index3M,H3432,TRUE,_xll.ohTrigger(RecalcTrigger,Trigger3M)),NA())</f>
        <v>1.1467918195144497E-2</v>
      </c>
      <c r="L3432" s="44">
        <f>IFERROR(_xll.qlIndexFixing(Index6M,$H3432,TRUE,_xll.ohTrigger(RecalcTrigger,Trigger6M)),NA())</f>
        <v>1.1109955494630293E-2</v>
      </c>
      <c r="M3432" s="183">
        <f>IFERROR(_xll.qlIndexFixing(Index1Y,$H3432,TRUE,_xll.ohTrigger(RecalcTrigger,Trigger1Y)),NA())</f>
        <v>1.1870422820663099E-2</v>
      </c>
      <c r="N3432" s="182">
        <f>IFERROR(_xll.qlIndexFixing(ONIndex1M,I3432,TRUE,_xll.ohTrigger(RecalcTrigger,Trigger1M)),NA())</f>
        <v>1.1146908148118584E-2</v>
      </c>
      <c r="O3432" s="44">
        <f>IFERROR(_xll.qlIndexFixing(ONIndex3M,I3432,TRUE,_xll.ohTrigger(RecalcTrigger,Trigger3M)),NA())</f>
        <v>1.1442403966972492E-2</v>
      </c>
      <c r="P3432" s="44">
        <f>IFERROR(_xll.qlIndexFixing(ONIndex6M,I3432,TRUE,_xll.ohTrigger(RecalcTrigger,Trigger6M)),NA())</f>
        <v>1.1075757018490506E-2</v>
      </c>
      <c r="Q3432" s="183">
        <f>IFERROR(_xll.qlIndexFixing(ONIndex1Y,I3432,TRUE,_xll.ohTrigger(RecalcTrigger,Trigger1Y)),NA())</f>
        <v>1.1767163267304426E-2</v>
      </c>
    </row>
    <row r="3433" spans="2:17" x14ac:dyDescent="0.2">
      <c r="B3433" s="39" t="s">
        <v>42</v>
      </c>
      <c r="D3433" s="42">
        <f>_xll.qlCalendarAdvance(Calendar,$D3432,B3433,"f",FALSE)</f>
        <v>63592</v>
      </c>
      <c r="E3433" s="177">
        <f>_xll.qlInterestRateIndexValueDate(IndexON,D3433)</f>
        <v>63592</v>
      </c>
      <c r="F3433" s="193">
        <f>IFERROR(_xll.qlIndexFixing(IndexON,D3433,TRUE,_xll.ohTrigger(RecalcTrigger,TriggerON)),NA())</f>
        <v>1.070196529795453E-2</v>
      </c>
      <c r="H3433" s="42">
        <f>_xll.qlCalendarAdvance(Calendar,$H3432,B3433,"f",FALSE)</f>
        <v>63592</v>
      </c>
      <c r="I3433" s="177">
        <f>_xll.qlInterestRateIndexValueDate(Index1M,$H3433)</f>
        <v>63594</v>
      </c>
      <c r="J3433" s="182">
        <f>IFERROR(_xll.qlIndexFixing(Index1M,$H3433,TRUE,_xll.ohTrigger(RecalcTrigger,Trigger1M)),NA())</f>
        <v>1.1154881136627992E-2</v>
      </c>
      <c r="K3433" s="44">
        <f>IFERROR(_xll.qlIndexFixing(Index3M,H3433,TRUE,_xll.ohTrigger(RecalcTrigger,Trigger3M)),NA())</f>
        <v>1.1469544355334373E-2</v>
      </c>
      <c r="L3433" s="44">
        <f>IFERROR(_xll.qlIndexFixing(Index6M,$H3433,TRUE,_xll.ohTrigger(RecalcTrigger,Trigger6M)),NA())</f>
        <v>1.1110201702293168E-2</v>
      </c>
      <c r="M3433" s="183">
        <f>IFERROR(_xll.qlIndexFixing(Index1Y,$H3433,TRUE,_xll.ohTrigger(RecalcTrigger,Trigger1Y)),NA())</f>
        <v>1.1871539039746692E-2</v>
      </c>
      <c r="N3433" s="182">
        <f>IFERROR(_xll.qlIndexFixing(ONIndex1M,I3433,TRUE,_xll.ohTrigger(RecalcTrigger,Trigger1M)),NA())</f>
        <v>1.1148324426653033E-2</v>
      </c>
      <c r="O3433" s="44">
        <f>IFERROR(_xll.qlIndexFixing(ONIndex3M,I3433,TRUE,_xll.ohTrigger(RecalcTrigger,Trigger3M)),NA())</f>
        <v>1.1444119049688339E-2</v>
      </c>
      <c r="P3433" s="44">
        <f>IFERROR(_xll.qlIndexFixing(ONIndex6M,I3433,TRUE,_xll.ohTrigger(RecalcTrigger,Trigger6M)),NA())</f>
        <v>1.107610336168463E-2</v>
      </c>
      <c r="Q3433" s="183">
        <f>IFERROR(_xll.qlIndexFixing(ONIndex1Y,I3433,TRUE,_xll.ohTrigger(RecalcTrigger,Trigger1Y)),NA())</f>
        <v>1.1768715010518349E-2</v>
      </c>
    </row>
    <row r="3434" spans="2:17" x14ac:dyDescent="0.2">
      <c r="B3434" s="39" t="s">
        <v>42</v>
      </c>
      <c r="D3434" s="42">
        <f>_xll.qlCalendarAdvance(Calendar,$D3433,B3434,"f",FALSE)</f>
        <v>63599</v>
      </c>
      <c r="E3434" s="177">
        <f>_xll.qlInterestRateIndexValueDate(IndexON,D3434)</f>
        <v>63599</v>
      </c>
      <c r="F3434" s="193">
        <f>IFERROR(_xll.qlIndexFixing(IndexON,D3434,TRUE,_xll.ohTrigger(RecalcTrigger,TriggerON)),NA())</f>
        <v>1.070196529795453E-2</v>
      </c>
      <c r="H3434" s="42">
        <f>_xll.qlCalendarAdvance(Calendar,$H3433,B3434,"f",FALSE)</f>
        <v>63599</v>
      </c>
      <c r="I3434" s="177">
        <f>_xll.qlInterestRateIndexValueDate(Index1M,$H3434)</f>
        <v>63601</v>
      </c>
      <c r="J3434" s="182">
        <f>IFERROR(_xll.qlIndexFixing(Index1M,$H3434,TRUE,_xll.ohTrigger(RecalcTrigger,Trigger1M)),NA())</f>
        <v>1.1156268471880384E-2</v>
      </c>
      <c r="K3434" s="44">
        <f>IFERROR(_xll.qlIndexFixing(Index3M,H3434,TRUE,_xll.ohTrigger(RecalcTrigger,Trigger3M)),NA())</f>
        <v>1.1471154060986741E-2</v>
      </c>
      <c r="L3434" s="44">
        <f>IFERROR(_xll.qlIndexFixing(Index6M,$H3434,TRUE,_xll.ohTrigger(RecalcTrigger,Trigger6M)),NA())</f>
        <v>1.11104395499777E-2</v>
      </c>
      <c r="M3434" s="183">
        <f>IFERROR(_xll.qlIndexFixing(Index1Y,$H3434,TRUE,_xll.ohTrigger(RecalcTrigger,Trigger1Y)),NA())</f>
        <v>1.1872637271472416E-2</v>
      </c>
      <c r="N3434" s="182">
        <f>IFERROR(_xll.qlIndexFixing(ONIndex1M,I3434,TRUE,_xll.ohTrigger(RecalcTrigger,Trigger1M)),NA())</f>
        <v>1.1149727952268762E-2</v>
      </c>
      <c r="O3434" s="44">
        <f>IFERROR(_xll.qlIndexFixing(ONIndex3M,I3434,TRUE,_xll.ohTrigger(RecalcTrigger,Trigger3M)),NA())</f>
        <v>1.1445817860220586E-2</v>
      </c>
      <c r="P3434" s="44">
        <f>IFERROR(_xll.qlIndexFixing(ONIndex6M,I3434,TRUE,_xll.ohTrigger(RecalcTrigger,Trigger6M)),NA())</f>
        <v>1.1076441538531157E-2</v>
      </c>
      <c r="Q3434" s="183">
        <f>IFERROR(_xll.qlIndexFixing(ONIndex1Y,I3434,TRUE,_xll.ohTrigger(RecalcTrigger,Trigger1Y)),NA())</f>
        <v>1.1770249623834772E-2</v>
      </c>
    </row>
    <row r="3435" spans="2:17" x14ac:dyDescent="0.2">
      <c r="B3435" s="39" t="s">
        <v>42</v>
      </c>
      <c r="D3435" s="42">
        <f>_xll.qlCalendarAdvance(Calendar,$D3434,B3435,"f",FALSE)</f>
        <v>63606</v>
      </c>
      <c r="E3435" s="177">
        <f>_xll.qlInterestRateIndexValueDate(IndexON,D3435)</f>
        <v>63606</v>
      </c>
      <c r="F3435" s="193">
        <f>IFERROR(_xll.qlIndexFixing(IndexON,D3435,TRUE,_xll.ohTrigger(RecalcTrigger,TriggerON)),NA())</f>
        <v>1.0701965297874594E-2</v>
      </c>
      <c r="H3435" s="42">
        <f>_xll.qlCalendarAdvance(Calendar,$H3434,B3435,"f",FALSE)</f>
        <v>63606</v>
      </c>
      <c r="I3435" s="177">
        <f>_xll.qlInterestRateIndexValueDate(Index1M,$H3435)</f>
        <v>63608</v>
      </c>
      <c r="J3435" s="182">
        <f>IFERROR(_xll.qlIndexFixing(Index1M,$H3435,TRUE,_xll.ohTrigger(RecalcTrigger,Trigger1M)),NA())</f>
        <v>1.1157642999372211E-2</v>
      </c>
      <c r="K3435" s="44">
        <f>IFERROR(_xll.qlIndexFixing(Index3M,H3435,TRUE,_xll.ohTrigger(RecalcTrigger,Trigger3M)),NA())</f>
        <v>1.1472747288076773E-2</v>
      </c>
      <c r="L3435" s="44">
        <f>IFERROR(_xll.qlIndexFixing(Index6M,$H3435,TRUE,_xll.ohTrigger(RecalcTrigger,Trigger6M)),NA())</f>
        <v>1.1110669025603825E-2</v>
      </c>
      <c r="M3435" s="183">
        <f>IFERROR(_xll.qlIndexFixing(Index1Y,$H3435,TRUE,_xll.ohTrigger(RecalcTrigger,Trigger1Y)),NA())</f>
        <v>1.1873717490282511E-2</v>
      </c>
      <c r="N3435" s="182">
        <f>IFERROR(_xll.qlIndexFixing(ONIndex1M,I3435,TRUE,_xll.ohTrigger(RecalcTrigger,Trigger1M)),NA())</f>
        <v>1.1151118706260732E-2</v>
      </c>
      <c r="O3435" s="44">
        <f>IFERROR(_xll.qlIndexFixing(ONIndex3M,I3435,TRUE,_xll.ohTrigger(RecalcTrigger,Trigger3M)),NA())</f>
        <v>1.1447500374428543E-2</v>
      </c>
      <c r="P3435" s="44">
        <f>IFERROR(_xll.qlIndexFixing(ONIndex6M,I3435,TRUE,_xll.ohTrigger(RecalcTrigger,Trigger6M)),NA())</f>
        <v>1.1076771537279484E-2</v>
      </c>
      <c r="Q3435" s="183">
        <f>IFERROR(_xll.qlIndexFixing(ONIndex1Y,I3435,TRUE,_xll.ohTrigger(RecalcTrigger,Trigger1Y)),NA())</f>
        <v>1.1771767082153772E-2</v>
      </c>
    </row>
    <row r="3436" spans="2:17" x14ac:dyDescent="0.2">
      <c r="B3436" s="39" t="s">
        <v>42</v>
      </c>
      <c r="D3436" s="42">
        <f>_xll.qlCalendarAdvance(Calendar,$D3435,B3436,"f",FALSE)</f>
        <v>63613</v>
      </c>
      <c r="E3436" s="177">
        <f>_xll.qlInterestRateIndexValueDate(IndexON,D3436)</f>
        <v>63613</v>
      </c>
      <c r="F3436" s="193">
        <f>IFERROR(_xll.qlIndexFixing(IndexON,D3436,TRUE,_xll.ohTrigger(RecalcTrigger,TriggerON)),NA())</f>
        <v>1.0701965297874594E-2</v>
      </c>
      <c r="H3436" s="42">
        <f>_xll.qlCalendarAdvance(Calendar,$H3435,B3436,"f",FALSE)</f>
        <v>63613</v>
      </c>
      <c r="I3436" s="177">
        <f>_xll.qlInterestRateIndexValueDate(Index1M,$H3436)</f>
        <v>63615</v>
      </c>
      <c r="J3436" s="182">
        <f>IFERROR(_xll.qlIndexFixing(Index1M,$H3436,TRUE,_xll.ohTrigger(RecalcTrigger,Trigger1M)),NA())</f>
        <v>1.1159811629101644E-2</v>
      </c>
      <c r="K3436" s="44">
        <f>IFERROR(_xll.qlIndexFixing(Index3M,H3436,TRUE,_xll.ohTrigger(RecalcTrigger,Trigger3M)),NA())</f>
        <v>1.1475783837137453E-2</v>
      </c>
      <c r="L3436" s="44">
        <f>IFERROR(_xll.qlIndexFixing(Index6M,$H3436,TRUE,_xll.ohTrigger(RecalcTrigger,Trigger6M)),NA())</f>
        <v>1.1111625892316651E-2</v>
      </c>
      <c r="M3436" s="183">
        <f>IFERROR(_xll.qlIndexFixing(Index1Y,$H3436,TRUE,_xll.ohTrigger(RecalcTrigger,Trigger1Y)),NA())</f>
        <v>1.1874779670620747E-2</v>
      </c>
      <c r="N3436" s="182">
        <f>IFERROR(_xll.qlIndexFixing(ONIndex1M,I3436,TRUE,_xll.ohTrigger(RecalcTrigger,Trigger1M)),NA())</f>
        <v>1.1152496669604162E-2</v>
      </c>
      <c r="O3436" s="44">
        <f>IFERROR(_xll.qlIndexFixing(ONIndex3M,I3436,TRUE,_xll.ohTrigger(RecalcTrigger,Trigger3M)),NA())</f>
        <v>1.1449166568251457E-2</v>
      </c>
      <c r="P3436" s="44">
        <f>IFERROR(_xll.qlIndexFixing(ONIndex6M,I3436,TRUE,_xll.ohTrigger(RecalcTrigger,Trigger6M)),NA())</f>
        <v>1.1077093345539524E-2</v>
      </c>
      <c r="Q3436" s="183">
        <f>IFERROR(_xll.qlIndexFixing(ONIndex1Y,I3436,TRUE,_xll.ohTrigger(RecalcTrigger,Trigger1Y)),NA())</f>
        <v>1.1773267360055684E-2</v>
      </c>
    </row>
    <row r="3437" spans="2:17" x14ac:dyDescent="0.2">
      <c r="B3437" s="39" t="s">
        <v>42</v>
      </c>
      <c r="D3437" s="42">
        <f>_xll.qlCalendarAdvance(Calendar,$D3436,B3437,"f",FALSE)</f>
        <v>63620</v>
      </c>
      <c r="E3437" s="177">
        <f>_xll.qlInterestRateIndexValueDate(IndexON,D3437)</f>
        <v>63620</v>
      </c>
      <c r="F3437" s="193">
        <f>IFERROR(_xll.qlIndexFixing(IndexON,D3437,TRUE,_xll.ohTrigger(RecalcTrigger,TriggerON)),NA())</f>
        <v>1.0701965297874594E-2</v>
      </c>
      <c r="H3437" s="42">
        <f>_xll.qlCalendarAdvance(Calendar,$H3436,B3437,"f",FALSE)</f>
        <v>63620</v>
      </c>
      <c r="I3437" s="177">
        <f>_xll.qlInterestRateIndexValueDate(Index1M,$H3437)</f>
        <v>63622</v>
      </c>
      <c r="J3437" s="182">
        <f>IFERROR(_xll.qlIndexFixing(Index1M,$H3437,TRUE,_xll.ohTrigger(RecalcTrigger,Trigger1M)),NA())</f>
        <v>1.1161157852030907E-2</v>
      </c>
      <c r="K3437" s="44">
        <f>IFERROR(_xll.qlIndexFixing(Index3M,H3437,TRUE,_xll.ohTrigger(RecalcTrigger,Trigger3M)),NA())</f>
        <v>1.1477338355590989E-2</v>
      </c>
      <c r="L3437" s="44">
        <f>IFERROR(_xll.qlIndexFixing(Index6M,$H3437,TRUE,_xll.ohTrigger(RecalcTrigger,Trigger6M)),NA())</f>
        <v>1.1111836197300889E-2</v>
      </c>
      <c r="M3437" s="183">
        <f>IFERROR(_xll.qlIndexFixing(Index1Y,$H3437,TRUE,_xll.ohTrigger(RecalcTrigger,Trigger1Y)),NA())</f>
        <v>1.187582378693176E-2</v>
      </c>
      <c r="N3437" s="182">
        <f>IFERROR(_xll.qlIndexFixing(ONIndex1M,I3437,TRUE,_xll.ohTrigger(RecalcTrigger,Trigger1M)),NA())</f>
        <v>1.115386182367395E-2</v>
      </c>
      <c r="O3437" s="44">
        <f>IFERROR(_xll.qlIndexFixing(ONIndex3M,I3437,TRUE,_xll.ohTrigger(RecalcTrigger,Trigger3M)),NA())</f>
        <v>1.1450816417868381E-2</v>
      </c>
      <c r="P3437" s="44">
        <f>IFERROR(_xll.qlIndexFixing(ONIndex6M,I3437,TRUE,_xll.ohTrigger(RecalcTrigger,Trigger6M)),NA())</f>
        <v>1.1077406951720548E-2</v>
      </c>
      <c r="Q3437" s="183">
        <f>IFERROR(_xll.qlIndexFixing(ONIndex1Y,I3437,TRUE,_xll.ohTrigger(RecalcTrigger,Trigger1Y)),NA())</f>
        <v>1.1774750432760328E-2</v>
      </c>
    </row>
    <row r="3438" spans="2:17" x14ac:dyDescent="0.2">
      <c r="B3438" s="39" t="s">
        <v>42</v>
      </c>
      <c r="D3438" s="42">
        <f>_xll.qlCalendarAdvance(Calendar,$D3437,B3438,"f",FALSE)</f>
        <v>63627</v>
      </c>
      <c r="E3438" s="177">
        <f>_xll.qlInterestRateIndexValueDate(IndexON,D3438)</f>
        <v>63627</v>
      </c>
      <c r="F3438" s="193">
        <f>IFERROR(_xll.qlIndexFixing(IndexON,D3438,TRUE,_xll.ohTrigger(RecalcTrigger,TriggerON)),NA())</f>
        <v>1.070196529795453E-2</v>
      </c>
      <c r="H3438" s="42">
        <f>_xll.qlCalendarAdvance(Calendar,$H3437,B3438,"f",FALSE)</f>
        <v>63627</v>
      </c>
      <c r="I3438" s="177">
        <f>_xll.qlInterestRateIndexValueDate(Index1M,$H3438)</f>
        <v>63629</v>
      </c>
      <c r="J3438" s="182">
        <f>IFERROR(_xll.qlIndexFixing(Index1M,$H3438,TRUE,_xll.ohTrigger(RecalcTrigger,Trigger1M)),NA())</f>
        <v>1.1162758268269957E-2</v>
      </c>
      <c r="K3438" s="44">
        <f>IFERROR(_xll.qlIndexFixing(Index3M,H3438,TRUE,_xll.ohTrigger(RecalcTrigger,Trigger3M)),NA())</f>
        <v>1.1478876312247484E-2</v>
      </c>
      <c r="L3438" s="44">
        <f>IFERROR(_xll.qlIndexFixing(Index6M,$H3438,TRUE,_xll.ohTrigger(RecalcTrigger,Trigger6M)),NA())</f>
        <v>1.1112038089501144E-2</v>
      </c>
      <c r="M3438" s="183">
        <f>IFERROR(_xll.qlIndexFixing(Index1Y,$H3438,TRUE,_xll.ohTrigger(RecalcTrigger,Trigger1Y)),NA())</f>
        <v>1.1876849813659971E-2</v>
      </c>
      <c r="N3438" s="182">
        <f>IFERROR(_xll.qlIndexFixing(ONIndex1M,I3438,TRUE,_xll.ohTrigger(RecalcTrigger,Trigger1M)),NA())</f>
        <v>1.1155214149844994E-2</v>
      </c>
      <c r="O3438" s="44">
        <f>IFERROR(_xll.qlIndexFixing(ONIndex3M,I3438,TRUE,_xll.ohTrigger(RecalcTrigger,Trigger3M)),NA())</f>
        <v>1.1452449899378436E-2</v>
      </c>
      <c r="P3438" s="44">
        <f>IFERROR(_xll.qlIndexFixing(ONIndex6M,I3438,TRUE,_xll.ohTrigger(RecalcTrigger,Trigger6M)),NA())</f>
        <v>1.1077712343432466E-2</v>
      </c>
      <c r="Q3438" s="183">
        <f>IFERROR(_xll.qlIndexFixing(ONIndex1Y,I3438,TRUE,_xll.ohTrigger(RecalcTrigger,Trigger1Y)),NA())</f>
        <v>1.1776216274768103E-2</v>
      </c>
    </row>
    <row r="3439" spans="2:17" x14ac:dyDescent="0.2">
      <c r="B3439" s="39" t="s">
        <v>42</v>
      </c>
      <c r="D3439" s="42">
        <f>_xll.qlCalendarAdvance(Calendar,$D3438,B3439,"f",FALSE)</f>
        <v>63634</v>
      </c>
      <c r="E3439" s="177">
        <f>_xll.qlInterestRateIndexValueDate(IndexON,D3439)</f>
        <v>63634</v>
      </c>
      <c r="F3439" s="193">
        <f>IFERROR(_xll.qlIndexFixing(IndexON,D3439,TRUE,_xll.ohTrigger(RecalcTrigger,TriggerON)),NA())</f>
        <v>1.0701965297874594E-2</v>
      </c>
      <c r="H3439" s="42">
        <f>_xll.qlCalendarAdvance(Calendar,$H3438,B3439,"f",FALSE)</f>
        <v>63634</v>
      </c>
      <c r="I3439" s="177">
        <f>_xll.qlInterestRateIndexValueDate(Index1M,$H3439)</f>
        <v>63636</v>
      </c>
      <c r="J3439" s="182">
        <f>IFERROR(_xll.qlIndexFixing(Index1M,$H3439,TRUE,_xll.ohTrigger(RecalcTrigger,Trigger1M)),NA())</f>
        <v>1.1163811671221114E-2</v>
      </c>
      <c r="K3439" s="44">
        <f>IFERROR(_xll.qlIndexFixing(Index3M,H3439,TRUE,_xll.ohTrigger(RecalcTrigger,Trigger3M)),NA())</f>
        <v>1.1480397683085303E-2</v>
      </c>
      <c r="L3439" s="44">
        <f>IFERROR(_xll.qlIndexFixing(Index6M,$H3439,TRUE,_xll.ohTrigger(RecalcTrigger,Trigger6M)),NA())</f>
        <v>1.1112231556834542E-2</v>
      </c>
      <c r="M3439" s="183">
        <f>IFERROR(_xll.qlIndexFixing(Index1Y,$H3439,TRUE,_xll.ohTrigger(RecalcTrigger,Trigger1Y)),NA())</f>
        <v>1.1877857725251979E-2</v>
      </c>
      <c r="N3439" s="182">
        <f>IFERROR(_xll.qlIndexFixing(ONIndex1M,I3439,TRUE,_xll.ohTrigger(RecalcTrigger,Trigger1M)),NA())</f>
        <v>1.1156553629092514E-2</v>
      </c>
      <c r="O3439" s="44">
        <f>IFERROR(_xll.qlIndexFixing(ONIndex3M,I3439,TRUE,_xll.ohTrigger(RecalcTrigger,Trigger3M)),NA())</f>
        <v>1.1454066988800804E-2</v>
      </c>
      <c r="P3439" s="44">
        <f>IFERROR(_xll.qlIndexFixing(ONIndex6M,I3439,TRUE,_xll.ohTrigger(RecalcTrigger,Trigger6M)),NA())</f>
        <v>1.1078009508764808E-2</v>
      </c>
      <c r="Q3439" s="183">
        <f>IFERROR(_xll.qlIndexFixing(ONIndex1Y,I3439,TRUE,_xll.ohTrigger(RecalcTrigger,Trigger1Y)),NA())</f>
        <v>1.1777664860979087E-2</v>
      </c>
    </row>
    <row r="3440" spans="2:17" x14ac:dyDescent="0.2">
      <c r="B3440" s="39" t="s">
        <v>42</v>
      </c>
      <c r="D3440" s="42">
        <f>_xll.qlCalendarAdvance(Calendar,$D3439,B3440,"f",FALSE)</f>
        <v>63641</v>
      </c>
      <c r="E3440" s="177">
        <f>_xll.qlInterestRateIndexValueDate(IndexON,D3440)</f>
        <v>63641</v>
      </c>
      <c r="F3440" s="193">
        <f>IFERROR(_xll.qlIndexFixing(IndexON,D3440,TRUE,_xll.ohTrigger(RecalcTrigger,TriggerON)),NA())</f>
        <v>1.070196529795453E-2</v>
      </c>
      <c r="H3440" s="42">
        <f>_xll.qlCalendarAdvance(Calendar,$H3439,B3440,"f",FALSE)</f>
        <v>63641</v>
      </c>
      <c r="I3440" s="177">
        <f>_xll.qlInterestRateIndexValueDate(Index1M,$H3440)</f>
        <v>63643</v>
      </c>
      <c r="J3440" s="182">
        <f>IFERROR(_xll.qlIndexFixing(Index1M,$H3440,TRUE,_xll.ohTrigger(RecalcTrigger,Trigger1M)),NA())</f>
        <v>1.1165119229925007E-2</v>
      </c>
      <c r="K3440" s="44">
        <f>IFERROR(_xll.qlIndexFixing(Index3M,H3440,TRUE,_xll.ohTrigger(RecalcTrigger,Trigger3M)),NA())</f>
        <v>1.1481040529637325E-2</v>
      </c>
      <c r="L3440" s="44">
        <f>IFERROR(_xll.qlIndexFixing(Index6M,$H3440,TRUE,_xll.ohTrigger(RecalcTrigger,Trigger6M)),NA())</f>
        <v>1.1111872027611353E-2</v>
      </c>
      <c r="M3440" s="183">
        <f>IFERROR(_xll.qlIndexFixing(Index1Y,$H3440,TRUE,_xll.ohTrigger(RecalcTrigger,Trigger1Y)),NA())</f>
        <v>1.1878085248507827E-2</v>
      </c>
      <c r="N3440" s="182">
        <f>IFERROR(_xll.qlIndexFixing(ONIndex1M,I3440,TRUE,_xll.ohTrigger(RecalcTrigger,Trigger1M)),NA())</f>
        <v>1.1157880242871343E-2</v>
      </c>
      <c r="O3440" s="44">
        <f>IFERROR(_xll.qlIndexFixing(ONIndex3M,I3440,TRUE,_xll.ohTrigger(RecalcTrigger,Trigger3M)),NA())</f>
        <v>1.1455667662154667E-2</v>
      </c>
      <c r="P3440" s="44">
        <f>IFERROR(_xll.qlIndexFixing(ONIndex6M,I3440,TRUE,_xll.ohTrigger(RecalcTrigger,Trigger6M)),NA())</f>
        <v>1.1078298435887035E-2</v>
      </c>
      <c r="Q3440" s="183">
        <f>IFERROR(_xll.qlIndexFixing(ONIndex1Y,I3440,TRUE,_xll.ohTrigger(RecalcTrigger,Trigger1Y)),NA())</f>
        <v>1.1779096166213421E-2</v>
      </c>
    </row>
    <row r="3441" spans="2:17" x14ac:dyDescent="0.2">
      <c r="B3441" s="39" t="s">
        <v>42</v>
      </c>
      <c r="D3441" s="42">
        <f>_xll.qlCalendarAdvance(Calendar,$D3440,B3441,"f",FALSE)</f>
        <v>63648</v>
      </c>
      <c r="E3441" s="177">
        <f>_xll.qlInterestRateIndexValueDate(IndexON,D3441)</f>
        <v>63648</v>
      </c>
      <c r="F3441" s="193">
        <f>IFERROR(_xll.qlIndexFixing(IndexON,D3441,TRUE,_xll.ohTrigger(RecalcTrigger,TriggerON)),NA())</f>
        <v>1.0701965298034466E-2</v>
      </c>
      <c r="H3441" s="42">
        <f>_xll.qlCalendarAdvance(Calendar,$H3440,B3441,"f",FALSE)</f>
        <v>63648</v>
      </c>
      <c r="I3441" s="177">
        <f>_xll.qlInterestRateIndexValueDate(Index1M,$H3441)</f>
        <v>63650</v>
      </c>
      <c r="J3441" s="182">
        <f>IFERROR(_xll.qlIndexFixing(Index1M,$H3441,TRUE,_xll.ohTrigger(RecalcTrigger,Trigger1M)),NA())</f>
        <v>1.1166413862991564E-2</v>
      </c>
      <c r="K3441" s="44">
        <f>IFERROR(_xll.qlIndexFixing(Index3M,H3441,TRUE,_xll.ohTrigger(RecalcTrigger,Trigger3M)),NA())</f>
        <v>1.1482532092000177E-2</v>
      </c>
      <c r="L3441" s="44">
        <f>IFERROR(_xll.qlIndexFixing(Index6M,$H3441,TRUE,_xll.ohTrigger(RecalcTrigger,Trigger6M)),NA())</f>
        <v>1.1112593168578766E-2</v>
      </c>
      <c r="M3441" s="183">
        <f>IFERROR(_xll.qlIndexFixing(Index1Y,$H3441,TRUE,_xll.ohTrigger(RecalcTrigger,Trigger1Y)),NA())</f>
        <v>1.1880071665252579E-2</v>
      </c>
      <c r="N3441" s="182">
        <f>IFERROR(_xll.qlIndexFixing(ONIndex1M,I3441,TRUE,_xll.ohTrigger(RecalcTrigger,Trigger1M)),NA())</f>
        <v>1.1159193972476444E-2</v>
      </c>
      <c r="O3441" s="44">
        <f>IFERROR(_xll.qlIndexFixing(ONIndex3M,I3441,TRUE,_xll.ohTrigger(RecalcTrigger,Trigger3M)),NA())</f>
        <v>1.1457251895539144E-2</v>
      </c>
      <c r="P3441" s="44">
        <f>IFERROR(_xll.qlIndexFixing(ONIndex6M,I3441,TRUE,_xll.ohTrigger(RecalcTrigger,Trigger6M)),NA())</f>
        <v>1.1078579112648868E-2</v>
      </c>
      <c r="Q3441" s="183">
        <f>IFERROR(_xll.qlIndexFixing(ONIndex1Y,I3441,TRUE,_xll.ohTrigger(RecalcTrigger,Trigger1Y)),NA())</f>
        <v>1.1780510165291247E-2</v>
      </c>
    </row>
    <row r="3442" spans="2:17" x14ac:dyDescent="0.2">
      <c r="B3442" s="39" t="s">
        <v>42</v>
      </c>
      <c r="D3442" s="42">
        <f>_xll.qlCalendarAdvance(Calendar,$D3441,B3442,"f",FALSE)</f>
        <v>63655</v>
      </c>
      <c r="E3442" s="177">
        <f>_xll.qlInterestRateIndexValueDate(IndexON,D3442)</f>
        <v>63655</v>
      </c>
      <c r="F3442" s="193">
        <f>IFERROR(_xll.qlIndexFixing(IndexON,D3442,TRUE,_xll.ohTrigger(RecalcTrigger,TriggerON)),NA())</f>
        <v>1.0701965298034466E-2</v>
      </c>
      <c r="H3442" s="42">
        <f>_xll.qlCalendarAdvance(Calendar,$H3441,B3442,"f",FALSE)</f>
        <v>63655</v>
      </c>
      <c r="I3442" s="177">
        <f>_xll.qlInterestRateIndexValueDate(Index1M,$H3442)</f>
        <v>63661</v>
      </c>
      <c r="J3442" s="182">
        <f>IFERROR(_xll.qlIndexFixing(Index1M,$H3442,TRUE,_xll.ohTrigger(RecalcTrigger,Trigger1M)),NA())</f>
        <v>1.1168159027763913E-2</v>
      </c>
      <c r="K3442" s="44">
        <f>IFERROR(_xll.qlIndexFixing(Index3M,H3442,TRUE,_xll.ohTrigger(RecalcTrigger,Trigger3M)),NA())</f>
        <v>1.1484842324312444E-2</v>
      </c>
      <c r="L3442" s="44">
        <f>IFERROR(_xll.qlIndexFixing(Index6M,$H3442,TRUE,_xll.ohTrigger(RecalcTrigger,Trigger6M)),NA())</f>
        <v>1.1112493669597887E-2</v>
      </c>
      <c r="M3442" s="183">
        <f>IFERROR(_xll.qlIndexFixing(Index1Y,$H3442,TRUE,_xll.ohTrigger(RecalcTrigger,Trigger1Y)),NA())</f>
        <v>1.1880807700504261E-2</v>
      </c>
      <c r="N3442" s="182">
        <f>IFERROR(_xll.qlIndexFixing(ONIndex1M,I3442,TRUE,_xll.ohTrigger(RecalcTrigger,Trigger1M)),NA())</f>
        <v>1.1160864091079858E-2</v>
      </c>
      <c r="O3442" s="44">
        <f>IFERROR(_xll.qlIndexFixing(ONIndex3M,I3442,TRUE,_xll.ohTrigger(RecalcTrigger,Trigger3M)),NA())</f>
        <v>1.1459264572044603E-2</v>
      </c>
      <c r="P3442" s="44">
        <f>IFERROR(_xll.qlIndexFixing(ONIndex6M,I3442,TRUE,_xll.ohTrigger(RecalcTrigger,Trigger6M)),NA())</f>
        <v>1.1078927840495467E-2</v>
      </c>
      <c r="Q3442" s="183">
        <f>IFERROR(_xll.qlIndexFixing(ONIndex1Y,I3442,TRUE,_xll.ohTrigger(RecalcTrigger,Trigger1Y)),NA())</f>
        <v>1.1782302693976732E-2</v>
      </c>
    </row>
    <row r="3443" spans="2:17" x14ac:dyDescent="0.2">
      <c r="B3443" s="39" t="s">
        <v>42</v>
      </c>
      <c r="D3443" s="42">
        <f>_xll.qlCalendarAdvance(Calendar,$D3442,B3443,"f",FALSE)</f>
        <v>63662</v>
      </c>
      <c r="E3443" s="177">
        <f>_xll.qlInterestRateIndexValueDate(IndexON,D3443)</f>
        <v>63662</v>
      </c>
      <c r="F3443" s="193">
        <f>IFERROR(_xll.qlIndexFixing(IndexON,D3443,TRUE,_xll.ohTrigger(RecalcTrigger,TriggerON)),NA())</f>
        <v>1.0701965297874594E-2</v>
      </c>
      <c r="H3443" s="42">
        <f>_xll.qlCalendarAdvance(Calendar,$H3442,B3443,"f",FALSE)</f>
        <v>63662</v>
      </c>
      <c r="I3443" s="177">
        <f>_xll.qlInterestRateIndexValueDate(Index1M,$H3443)</f>
        <v>63664</v>
      </c>
      <c r="J3443" s="182">
        <f>IFERROR(_xll.qlIndexFixing(Index1M,$H3443,TRUE,_xll.ohTrigger(RecalcTrigger,Trigger1M)),NA())</f>
        <v>1.1168964277116616E-2</v>
      </c>
      <c r="K3443" s="44">
        <f>IFERROR(_xll.qlIndexFixing(Index3M,H3443,TRUE,_xll.ohTrigger(RecalcTrigger,Trigger3M)),NA())</f>
        <v>1.1485465239200465E-2</v>
      </c>
      <c r="L3443" s="44">
        <f>IFERROR(_xll.qlIndexFixing(Index6M,$H3443,TRUE,_xll.ohTrigger(RecalcTrigger,Trigger6M)),NA())</f>
        <v>1.1112920935885251E-2</v>
      </c>
      <c r="M3443" s="183">
        <f>IFERROR(_xll.qlIndexFixing(Index1Y,$H3443,TRUE,_xll.ohTrigger(RecalcTrigger,Trigger1Y)),NA())</f>
        <v>1.1881707709210211E-2</v>
      </c>
      <c r="N3443" s="182">
        <f>IFERROR(_xll.qlIndexFixing(ONIndex1M,I3443,TRUE,_xll.ohTrigger(RecalcTrigger,Trigger1M)),NA())</f>
        <v>1.1161782703545953E-2</v>
      </c>
      <c r="O3443" s="44">
        <f>IFERROR(_xll.qlIndexFixing(ONIndex3M,I3443,TRUE,_xll.ohTrigger(RecalcTrigger,Trigger3M)),NA())</f>
        <v>1.1460370946876353E-2</v>
      </c>
      <c r="P3443" s="44">
        <f>IFERROR(_xll.qlIndexFixing(ONIndex6M,I3443,TRUE,_xll.ohTrigger(RecalcTrigger,Trigger6M)),NA())</f>
        <v>1.1079115667129713E-2</v>
      </c>
      <c r="Q3443" s="183">
        <f>IFERROR(_xll.qlIndexFixing(ONIndex1Y,I3443,TRUE,_xll.ohTrigger(RecalcTrigger,Trigger1Y)),NA())</f>
        <v>1.1783286144018135E-2</v>
      </c>
    </row>
    <row r="3444" spans="2:17" x14ac:dyDescent="0.2">
      <c r="B3444" s="39" t="s">
        <v>42</v>
      </c>
      <c r="D3444" s="42">
        <f>_xll.qlCalendarAdvance(Calendar,$D3443,B3444,"f",FALSE)</f>
        <v>63669</v>
      </c>
      <c r="E3444" s="177">
        <f>_xll.qlInterestRateIndexValueDate(IndexON,D3444)</f>
        <v>63669</v>
      </c>
      <c r="F3444" s="193">
        <f>IFERROR(_xll.qlIndexFixing(IndexON,D3444,TRUE,_xll.ohTrigger(RecalcTrigger,TriggerON)),NA())</f>
        <v>1.070196529795453E-2</v>
      </c>
      <c r="H3444" s="42">
        <f>_xll.qlCalendarAdvance(Calendar,$H3443,B3444,"f",FALSE)</f>
        <v>63669</v>
      </c>
      <c r="I3444" s="177">
        <f>_xll.qlInterestRateIndexValueDate(Index1M,$H3444)</f>
        <v>63671</v>
      </c>
      <c r="J3444" s="182">
        <f>IFERROR(_xll.qlIndexFixing(Index1M,$H3444,TRUE,_xll.ohTrigger(RecalcTrigger,Trigger1M)),NA())</f>
        <v>1.1170220020620635E-2</v>
      </c>
      <c r="K3444" s="44">
        <f>IFERROR(_xll.qlIndexFixing(Index3M,H3444,TRUE,_xll.ohTrigger(RecalcTrigger,Trigger3M)),NA())</f>
        <v>1.1486906775997211E-2</v>
      </c>
      <c r="L3444" s="44">
        <f>IFERROR(_xll.qlIndexFixing(Index6M,$H3444,TRUE,_xll.ohTrigger(RecalcTrigger,Trigger6M)),NA())</f>
        <v>1.1113072097672339E-2</v>
      </c>
      <c r="M3444" s="183">
        <f>IFERROR(_xll.qlIndexFixing(Index1Y,$H3444,TRUE,_xll.ohTrigger(RecalcTrigger,Trigger1Y)),NA())</f>
        <v>1.1882624661843489E-2</v>
      </c>
      <c r="N3444" s="182">
        <f>IFERROR(_xll.qlIndexFixing(ONIndex1M,I3444,TRUE,_xll.ohTrigger(RecalcTrigger,Trigger1M)),NA())</f>
        <v>1.1163238748030935E-2</v>
      </c>
      <c r="O3444" s="44">
        <f>IFERROR(_xll.qlIndexFixing(ONIndex3M,I3444,TRUE,_xll.ohTrigger(RecalcTrigger,Trigger3M)),NA())</f>
        <v>1.14621236204826E-2</v>
      </c>
      <c r="P3444" s="44">
        <f>IFERROR(_xll.qlIndexFixing(ONIndex6M,I3444,TRUE,_xll.ohTrigger(RecalcTrigger,Trigger6M)),NA())</f>
        <v>1.1079407394172236E-2</v>
      </c>
      <c r="Q3444" s="183">
        <f>IFERROR(_xll.qlIndexFixing(ONIndex1Y,I3444,TRUE,_xll.ohTrigger(RecalcTrigger,Trigger1Y)),NA())</f>
        <v>1.1784841214250719E-2</v>
      </c>
    </row>
    <row r="3445" spans="2:17" x14ac:dyDescent="0.2">
      <c r="B3445" s="39" t="s">
        <v>42</v>
      </c>
      <c r="D3445" s="42">
        <f>_xll.qlCalendarAdvance(Calendar,$D3444,B3445,"f",FALSE)</f>
        <v>63676</v>
      </c>
      <c r="E3445" s="177">
        <f>_xll.qlInterestRateIndexValueDate(IndexON,D3445)</f>
        <v>63676</v>
      </c>
      <c r="F3445" s="193">
        <f>IFERROR(_xll.qlIndexFixing(IndexON,D3445,TRUE,_xll.ohTrigger(RecalcTrigger,TriggerON)),NA())</f>
        <v>1.0701965298034466E-2</v>
      </c>
      <c r="H3445" s="42">
        <f>_xll.qlCalendarAdvance(Calendar,$H3444,B3445,"f",FALSE)</f>
        <v>63676</v>
      </c>
      <c r="I3445" s="177">
        <f>_xll.qlInterestRateIndexValueDate(Index1M,$H3445)</f>
        <v>63678</v>
      </c>
      <c r="J3445" s="182">
        <f>IFERROR(_xll.qlIndexFixing(Index1M,$H3445,TRUE,_xll.ohTrigger(RecalcTrigger,Trigger1M)),NA())</f>
        <v>1.117146276337579E-2</v>
      </c>
      <c r="K3445" s="44">
        <f>IFERROR(_xll.qlIndexFixing(Index3M,H3445,TRUE,_xll.ohTrigger(RecalcTrigger,Trigger3M)),NA())</f>
        <v>1.1489176260575768E-2</v>
      </c>
      <c r="L3445" s="44">
        <f>IFERROR(_xll.qlIndexFixing(Index6M,$H3445,TRUE,_xll.ohTrigger(RecalcTrigger,Trigger6M)),NA())</f>
        <v>1.1113214762107847E-2</v>
      </c>
      <c r="M3445" s="183">
        <f>IFERROR(_xll.qlIndexFixing(Index1Y,$H3445,TRUE,_xll.ohTrigger(RecalcTrigger,Trigger1Y)),NA())</f>
        <v>1.188352334603562E-2</v>
      </c>
      <c r="N3445" s="182">
        <f>IFERROR(_xll.qlIndexFixing(ONIndex1M,I3445,TRUE,_xll.ohTrigger(RecalcTrigger,Trigger1M)),NA())</f>
        <v>1.1164319672580802E-2</v>
      </c>
      <c r="O3445" s="44">
        <f>IFERROR(_xll.qlIndexFixing(ONIndex3M,I3445,TRUE,_xll.ohTrigger(RecalcTrigger,Trigger3M)),NA())</f>
        <v>1.1463423951285634E-2</v>
      </c>
      <c r="P3445" s="44">
        <f>IFERROR(_xll.qlIndexFixing(ONIndex6M,I3445,TRUE,_xll.ohTrigger(RecalcTrigger,Trigger6M)),NA())</f>
        <v>1.1079619076124203E-2</v>
      </c>
      <c r="Q3445" s="183">
        <f>IFERROR(_xll.qlIndexFixing(ONIndex1Y,I3445,TRUE,_xll.ohTrigger(RecalcTrigger,Trigger1Y)),NA())</f>
        <v>1.1785992595720884E-2</v>
      </c>
    </row>
    <row r="3446" spans="2:17" x14ac:dyDescent="0.2">
      <c r="B3446" s="39" t="s">
        <v>42</v>
      </c>
      <c r="D3446" s="42">
        <f>_xll.qlCalendarAdvance(Calendar,$D3445,B3446,"f",FALSE)</f>
        <v>63683</v>
      </c>
      <c r="E3446" s="177">
        <f>_xll.qlInterestRateIndexValueDate(IndexON,D3446)</f>
        <v>63683</v>
      </c>
      <c r="F3446" s="193">
        <f>IFERROR(_xll.qlIndexFixing(IndexON,D3446,TRUE,_xll.ohTrigger(RecalcTrigger,TriggerON)),NA())</f>
        <v>1.0701965298034466E-2</v>
      </c>
      <c r="H3446" s="42">
        <f>_xll.qlCalendarAdvance(Calendar,$H3445,B3446,"f",FALSE)</f>
        <v>63683</v>
      </c>
      <c r="I3446" s="177">
        <f>_xll.qlInterestRateIndexValueDate(Index1M,$H3446)</f>
        <v>63685</v>
      </c>
      <c r="J3446" s="182">
        <f>IFERROR(_xll.qlIndexFixing(Index1M,$H3446,TRUE,_xll.ohTrigger(RecalcTrigger,Trigger1M)),NA())</f>
        <v>1.1172692486607421E-2</v>
      </c>
      <c r="K3446" s="44">
        <f>IFERROR(_xll.qlIndexFixing(Index3M,H3446,TRUE,_xll.ohTrigger(RecalcTrigger,Trigger3M)),NA())</f>
        <v>1.1490580858026032E-2</v>
      </c>
      <c r="L3446" s="44">
        <f>IFERROR(_xll.qlIndexFixing(Index6M,$H3446,TRUE,_xll.ohTrigger(RecalcTrigger,Trigger6M)),NA())</f>
        <v>1.1113348917111493E-2</v>
      </c>
      <c r="M3446" s="183">
        <f>IFERROR(_xll.qlIndexFixing(Index1Y,$H3446,TRUE,_xll.ohTrigger(RecalcTrigger,Trigger1Y)),NA())</f>
        <v>1.1884403736239519E-2</v>
      </c>
      <c r="N3446" s="182">
        <f>IFERROR(_xll.qlIndexFixing(ONIndex1M,I3446,TRUE,_xll.ohTrigger(RecalcTrigger,Trigger1M)),NA())</f>
        <v>1.1165568699222916E-2</v>
      </c>
      <c r="O3446" s="44">
        <f>IFERROR(_xll.qlIndexFixing(ONIndex3M,I3446,TRUE,_xll.ohTrigger(RecalcTrigger,Trigger3M)),NA())</f>
        <v>1.1464925626070155E-2</v>
      </c>
      <c r="P3446" s="44">
        <f>IFERROR(_xll.qlIndexFixing(ONIndex6M,I3446,TRUE,_xll.ohTrigger(RecalcTrigger,Trigger6M)),NA())</f>
        <v>1.1079858321068059E-2</v>
      </c>
      <c r="Q3446" s="183">
        <f>IFERROR(_xll.qlIndexFixing(ONIndex1Y,I3446,TRUE,_xll.ohTrigger(RecalcTrigger,Trigger1Y)),NA())</f>
        <v>1.1787319685918618E-2</v>
      </c>
    </row>
    <row r="3447" spans="2:17" x14ac:dyDescent="0.2">
      <c r="B3447" s="39" t="s">
        <v>42</v>
      </c>
      <c r="D3447" s="42">
        <f>_xll.qlCalendarAdvance(Calendar,$D3446,B3447,"f",FALSE)</f>
        <v>63690</v>
      </c>
      <c r="E3447" s="177">
        <f>_xll.qlInterestRateIndexValueDate(IndexON,D3447)</f>
        <v>63690</v>
      </c>
      <c r="F3447" s="193">
        <f>IFERROR(_xll.qlIndexFixing(IndexON,D3447,TRUE,_xll.ohTrigger(RecalcTrigger,TriggerON)),NA())</f>
        <v>1.070196529795453E-2</v>
      </c>
      <c r="H3447" s="42">
        <f>_xll.qlCalendarAdvance(Calendar,$H3446,B3447,"f",FALSE)</f>
        <v>63690</v>
      </c>
      <c r="I3447" s="177">
        <f>_xll.qlInterestRateIndexValueDate(Index1M,$H3447)</f>
        <v>63692</v>
      </c>
      <c r="J3447" s="182">
        <f>IFERROR(_xll.qlIndexFixing(Index1M,$H3447,TRUE,_xll.ohTrigger(RecalcTrigger,Trigger1M)),NA())</f>
        <v>1.117390917153829E-2</v>
      </c>
      <c r="K3447" s="44">
        <f>IFERROR(_xll.qlIndexFixing(Index3M,H3447,TRUE,_xll.ohTrigger(RecalcTrigger,Trigger3M)),NA())</f>
        <v>1.149196867747433E-2</v>
      </c>
      <c r="L3447" s="44">
        <f>IFERROR(_xll.qlIndexFixing(Index6M,$H3447,TRUE,_xll.ohTrigger(RecalcTrigger,Trigger6M)),NA())</f>
        <v>1.11134745506017E-2</v>
      </c>
      <c r="M3447" s="183">
        <f>IFERROR(_xll.qlIndexFixing(Index1Y,$H3447,TRUE,_xll.ohTrigger(RecalcTrigger,Trigger1Y)),NA())</f>
        <v>1.188526580690832E-2</v>
      </c>
      <c r="N3447" s="182">
        <f>IFERROR(_xll.qlIndexFixing(ONIndex1M,I3447,TRUE,_xll.ohTrigger(RecalcTrigger,Trigger1M)),NA())</f>
        <v>1.1166804729221269E-2</v>
      </c>
      <c r="O3447" s="44">
        <f>IFERROR(_xll.qlIndexFixing(ONIndex3M,I3447,TRUE,_xll.ohTrigger(RecalcTrigger,Trigger3M)),NA())</f>
        <v>1.1466410717240194E-2</v>
      </c>
      <c r="P3447" s="44">
        <f>IFERROR(_xll.qlIndexFixing(ONIndex6M,I3447,TRUE,_xll.ohTrigger(RecalcTrigger,Trigger6M)),NA())</f>
        <v>1.108008924346926E-2</v>
      </c>
      <c r="Q3447" s="183">
        <f>IFERROR(_xll.qlIndexFixing(ONIndex1Y,I3447,TRUE,_xll.ohTrigger(RecalcTrigger,Trigger1Y)),NA())</f>
        <v>1.1788629318800758E-2</v>
      </c>
    </row>
    <row r="3448" spans="2:17" x14ac:dyDescent="0.2">
      <c r="B3448" s="39" t="s">
        <v>42</v>
      </c>
      <c r="D3448" s="42">
        <f>_xll.qlCalendarAdvance(Calendar,$D3447,B3448,"f",FALSE)</f>
        <v>63697</v>
      </c>
      <c r="E3448" s="177">
        <f>_xll.qlInterestRateIndexValueDate(IndexON,D3448)</f>
        <v>63697</v>
      </c>
      <c r="F3448" s="193">
        <f>IFERROR(_xll.qlIndexFixing(IndexON,D3448,TRUE,_xll.ohTrigger(RecalcTrigger,TriggerON)),NA())</f>
        <v>1.0701965298034466E-2</v>
      </c>
      <c r="H3448" s="42">
        <f>_xll.qlCalendarAdvance(Calendar,$H3447,B3448,"f",FALSE)</f>
        <v>63697</v>
      </c>
      <c r="I3448" s="177">
        <f>_xll.qlInterestRateIndexValueDate(Index1M,$H3448)</f>
        <v>63699</v>
      </c>
      <c r="J3448" s="182">
        <f>IFERROR(_xll.qlIndexFixing(Index1M,$H3448,TRUE,_xll.ohTrigger(RecalcTrigger,Trigger1M)),NA())</f>
        <v>1.1175112799388582E-2</v>
      </c>
      <c r="K3448" s="44">
        <f>IFERROR(_xll.qlIndexFixing(Index3M,H3448,TRUE,_xll.ohTrigger(RecalcTrigger,Trigger3M)),NA())</f>
        <v>1.1493339694899877E-2</v>
      </c>
      <c r="L3448" s="44">
        <f>IFERROR(_xll.qlIndexFixing(Index6M,$H3448,TRUE,_xll.ohTrigger(RecalcTrigger,Trigger6M)),NA())</f>
        <v>1.1113591650499046E-2</v>
      </c>
      <c r="M3448" s="183">
        <f>IFERROR(_xll.qlIndexFixing(Index1Y,$H3448,TRUE,_xll.ohTrigger(RecalcTrigger,Trigger1Y)),NA())</f>
        <v>1.1886109532496027E-2</v>
      </c>
      <c r="N3448" s="182">
        <f>IFERROR(_xll.qlIndexFixing(ONIndex1M,I3448,TRUE,_xll.ohTrigger(RecalcTrigger,Trigger1M)),NA())</f>
        <v>1.1168027743551079E-2</v>
      </c>
      <c r="O3448" s="44">
        <f>IFERROR(_xll.qlIndexFixing(ONIndex3M,I3448,TRUE,_xll.ohTrigger(RecalcTrigger,Trigger3M)),NA())</f>
        <v>1.1467879200974807E-2</v>
      </c>
      <c r="P3448" s="44">
        <f>IFERROR(_xll.qlIndexFixing(ONIndex6M,I3448,TRUE,_xll.ohTrigger(RecalcTrigger,Trigger6M)),NA())</f>
        <v>1.1080311831657141E-2</v>
      </c>
      <c r="Q3448" s="183">
        <f>IFERROR(_xll.qlIndexFixing(ONIndex1Y,I3448,TRUE,_xll.ohTrigger(RecalcTrigger,Trigger1Y)),NA())</f>
        <v>1.1789921469107512E-2</v>
      </c>
    </row>
    <row r="3449" spans="2:17" x14ac:dyDescent="0.2">
      <c r="B3449" s="39" t="s">
        <v>42</v>
      </c>
      <c r="D3449" s="42">
        <f>_xll.qlCalendarAdvance(Calendar,$D3448,B3449,"f",FALSE)</f>
        <v>63704</v>
      </c>
      <c r="E3449" s="177">
        <f>_xll.qlInterestRateIndexValueDate(IndexON,D3449)</f>
        <v>63704</v>
      </c>
      <c r="F3449" s="193">
        <f>IFERROR(_xll.qlIndexFixing(IndexON,D3449,TRUE,_xll.ohTrigger(RecalcTrigger,TriggerON)),NA())</f>
        <v>1.070196529795453E-2</v>
      </c>
      <c r="H3449" s="42">
        <f>_xll.qlCalendarAdvance(Calendar,$H3448,B3449,"f",FALSE)</f>
        <v>63704</v>
      </c>
      <c r="I3449" s="177">
        <f>_xll.qlInterestRateIndexValueDate(Index1M,$H3449)</f>
        <v>63706</v>
      </c>
      <c r="J3449" s="182">
        <f>IFERROR(_xll.qlIndexFixing(Index1M,$H3449,TRUE,_xll.ohTrigger(RecalcTrigger,Trigger1M)),NA())</f>
        <v>1.1176303351386214E-2</v>
      </c>
      <c r="K3449" s="44">
        <f>IFERROR(_xll.qlIndexFixing(Index3M,H3449,TRUE,_xll.ohTrigger(RecalcTrigger,Trigger3M)),NA())</f>
        <v>1.1494693886279335E-2</v>
      </c>
      <c r="L3449" s="44">
        <f>IFERROR(_xll.qlIndexFixing(Index6M,$H3449,TRUE,_xll.ohTrigger(RecalcTrigger,Trigger6M)),NA())</f>
        <v>1.1113700204723681E-2</v>
      </c>
      <c r="M3449" s="183">
        <f>IFERROR(_xll.qlIndexFixing(Index1Y,$H3449,TRUE,_xll.ohTrigger(RecalcTrigger,Trigger1Y)),NA())</f>
        <v>1.1886934887457951E-2</v>
      </c>
      <c r="N3449" s="182">
        <f>IFERROR(_xll.qlIndexFixing(ONIndex1M,I3449,TRUE,_xll.ohTrigger(RecalcTrigger,Trigger1M)),NA())</f>
        <v>1.1169237723587244E-2</v>
      </c>
      <c r="O3449" s="44">
        <f>IFERROR(_xll.qlIndexFixing(ONIndex3M,I3449,TRUE,_xll.ohTrigger(RecalcTrigger,Trigger3M)),NA())</f>
        <v>1.1469331053293175E-2</v>
      </c>
      <c r="P3449" s="44">
        <f>IFERROR(_xll.qlIndexFixing(ONIndex6M,I3449,TRUE,_xll.ohTrigger(RecalcTrigger,Trigger6M)),NA())</f>
        <v>1.108052607332155E-2</v>
      </c>
      <c r="Q3449" s="183">
        <f>IFERROR(_xll.qlIndexFixing(ONIndex1Y,I3449,TRUE,_xll.ohTrigger(RecalcTrigger,Trigger1Y)),NA())</f>
        <v>1.1791196111738955E-2</v>
      </c>
    </row>
    <row r="3450" spans="2:17" x14ac:dyDescent="0.2">
      <c r="B3450" s="39" t="s">
        <v>42</v>
      </c>
      <c r="D3450" s="42">
        <f>_xll.qlCalendarAdvance(Calendar,$D3449,B3450,"f",FALSE)</f>
        <v>63711</v>
      </c>
      <c r="E3450" s="177">
        <f>_xll.qlInterestRateIndexValueDate(IndexON,D3450)</f>
        <v>63711</v>
      </c>
      <c r="F3450" s="193">
        <f>IFERROR(_xll.qlIndexFixing(IndexON,D3450,TRUE,_xll.ohTrigger(RecalcTrigger,TriggerON)),NA())</f>
        <v>1.070196529795453E-2</v>
      </c>
      <c r="H3450" s="42">
        <f>_xll.qlCalendarAdvance(Calendar,$H3449,B3450,"f",FALSE)</f>
        <v>63711</v>
      </c>
      <c r="I3450" s="177">
        <f>_xll.qlInterestRateIndexValueDate(Index1M,$H3450)</f>
        <v>63713</v>
      </c>
      <c r="J3450" s="182">
        <f>IFERROR(_xll.qlIndexFixing(Index1M,$H3450,TRUE,_xll.ohTrigger(RecalcTrigger,Trigger1M)),NA())</f>
        <v>1.1177480808743636E-2</v>
      </c>
      <c r="K3450" s="44">
        <f>IFERROR(_xll.qlIndexFixing(Index3M,H3450,TRUE,_xll.ohTrigger(RecalcTrigger,Trigger3M)),NA())</f>
        <v>1.149603122759362E-2</v>
      </c>
      <c r="L3450" s="44">
        <f>IFERROR(_xll.qlIndexFixing(Index6M,$H3450,TRUE,_xll.ohTrigger(RecalcTrigger,Trigger6M)),NA())</f>
        <v>1.111380020119446E-2</v>
      </c>
      <c r="M3450" s="183">
        <f>IFERROR(_xll.qlIndexFixing(Index1Y,$H3450,TRUE,_xll.ohTrigger(RecalcTrigger,Trigger1Y)),NA())</f>
        <v>1.188774184625049E-2</v>
      </c>
      <c r="N3450" s="182">
        <f>IFERROR(_xll.qlIndexFixing(ONIndex1M,I3450,TRUE,_xll.ohTrigger(RecalcTrigger,Trigger1M)),NA())</f>
        <v>1.1170434650544792E-2</v>
      </c>
      <c r="O3450" s="44">
        <f>IFERROR(_xll.qlIndexFixing(ONIndex3M,I3450,TRUE,_xll.ohTrigger(RecalcTrigger,Trigger3M)),NA())</f>
        <v>1.1470766250214481E-2</v>
      </c>
      <c r="P3450" s="44">
        <f>IFERROR(_xll.qlIndexFixing(ONIndex6M,I3450,TRUE,_xll.ohTrigger(RecalcTrigger,Trigger6M)),NA())</f>
        <v>1.1080731956472079E-2</v>
      </c>
      <c r="Q3450" s="183">
        <f>IFERROR(_xll.qlIndexFixing(ONIndex1Y,I3450,TRUE,_xll.ohTrigger(RecalcTrigger,Trigger1Y)),NA())</f>
        <v>1.1792453221275423E-2</v>
      </c>
    </row>
    <row r="3451" spans="2:17" x14ac:dyDescent="0.2">
      <c r="B3451" s="39" t="s">
        <v>42</v>
      </c>
      <c r="D3451" s="42">
        <f>_xll.qlCalendarAdvance(Calendar,$D3450,B3451,"f",FALSE)</f>
        <v>63718</v>
      </c>
      <c r="E3451" s="177">
        <f>_xll.qlInterestRateIndexValueDate(IndexON,D3451)</f>
        <v>63718</v>
      </c>
      <c r="F3451" s="193">
        <f>IFERROR(_xll.qlIndexFixing(IndexON,D3451,TRUE,_xll.ohTrigger(RecalcTrigger,TriggerON)),NA())</f>
        <v>1.0701965297874594E-2</v>
      </c>
      <c r="H3451" s="42">
        <f>_xll.qlCalendarAdvance(Calendar,$H3450,B3451,"f",FALSE)</f>
        <v>63718</v>
      </c>
      <c r="I3451" s="177">
        <f>_xll.qlInterestRateIndexValueDate(Index1M,$H3451)</f>
        <v>63720</v>
      </c>
      <c r="J3451" s="182">
        <f>IFERROR(_xll.qlIndexFixing(Index1M,$H3451,TRUE,_xll.ohTrigger(RecalcTrigger,Trigger1M)),NA())</f>
        <v>1.1178645152688767E-2</v>
      </c>
      <c r="K3451" s="44">
        <f>IFERROR(_xll.qlIndexFixing(Index3M,H3451,TRUE,_xll.ohTrigger(RecalcTrigger,Trigger3M)),NA())</f>
        <v>1.1497351694819394E-2</v>
      </c>
      <c r="L3451" s="44">
        <f>IFERROR(_xll.qlIndexFixing(Index6M,$H3451,TRUE,_xll.ohTrigger(RecalcTrigger,Trigger6M)),NA())</f>
        <v>1.1113891627831532E-2</v>
      </c>
      <c r="M3451" s="183">
        <f>IFERROR(_xll.qlIndexFixing(Index1Y,$H3451,TRUE,_xll.ohTrigger(RecalcTrigger,Trigger1Y)),NA())</f>
        <v>1.1888530383330263E-2</v>
      </c>
      <c r="N3451" s="182">
        <f>IFERROR(_xll.qlIndexFixing(ONIndex1M,I3451,TRUE,_xll.ohTrigger(RecalcTrigger,Trigger1M)),NA())</f>
        <v>1.1171618505558811E-2</v>
      </c>
      <c r="O3451" s="44">
        <f>IFERROR(_xll.qlIndexFixing(ONIndex3M,I3451,TRUE,_xll.ohTrigger(RecalcTrigger,Trigger3M)),NA())</f>
        <v>1.1472184767917781E-2</v>
      </c>
      <c r="P3451" s="44">
        <f>IFERROR(_xll.qlIndexFixing(ONIndex6M,I3451,TRUE,_xll.ohTrigger(RecalcTrigger,Trigger6M)),NA())</f>
        <v>1.1080929469278189E-2</v>
      </c>
      <c r="Q3451" s="183">
        <f>IFERROR(_xll.qlIndexFixing(ONIndex1Y,I3451,TRUE,_xll.ohTrigger(RecalcTrigger,Trigger1Y)),NA())</f>
        <v>1.1793692772856801E-2</v>
      </c>
    </row>
    <row r="3452" spans="2:17" x14ac:dyDescent="0.2">
      <c r="B3452" s="39" t="s">
        <v>42</v>
      </c>
      <c r="D3452" s="42">
        <f>_xll.qlCalendarAdvance(Calendar,$D3451,B3452,"f",FALSE)</f>
        <v>63725</v>
      </c>
      <c r="E3452" s="177">
        <f>_xll.qlInterestRateIndexValueDate(IndexON,D3452)</f>
        <v>63725</v>
      </c>
      <c r="F3452" s="193">
        <f>IFERROR(_xll.qlIndexFixing(IndexON,D3452,TRUE,_xll.ohTrigger(RecalcTrigger,TriggerON)),NA())</f>
        <v>1.070196529795453E-2</v>
      </c>
      <c r="H3452" s="42">
        <f>_xll.qlCalendarAdvance(Calendar,$H3451,B3452,"f",FALSE)</f>
        <v>63725</v>
      </c>
      <c r="I3452" s="177">
        <f>_xll.qlInterestRateIndexValueDate(Index1M,$H3452)</f>
        <v>63727</v>
      </c>
      <c r="J3452" s="182">
        <f>IFERROR(_xll.qlIndexFixing(Index1M,$H3452,TRUE,_xll.ohTrigger(RecalcTrigger,Trigger1M)),NA())</f>
        <v>1.1179796364446945E-2</v>
      </c>
      <c r="K3452" s="44">
        <f>IFERROR(_xll.qlIndexFixing(Index3M,H3452,TRUE,_xll.ohTrigger(RecalcTrigger,Trigger3M)),NA())</f>
        <v>1.1498655263935875E-2</v>
      </c>
      <c r="L3452" s="44">
        <f>IFERROR(_xll.qlIndexFixing(Index6M,$H3452,TRUE,_xll.ohTrigger(RecalcTrigger,Trigger6M)),NA())</f>
        <v>1.111397447255548E-2</v>
      </c>
      <c r="M3452" s="183">
        <f>IFERROR(_xll.qlIndexFixing(Index1Y,$H3452,TRUE,_xll.ohTrigger(RecalcTrigger,Trigger1Y)),NA())</f>
        <v>1.1889300473155414E-2</v>
      </c>
      <c r="N3452" s="182">
        <f>IFERROR(_xll.qlIndexFixing(ONIndex1M,I3452,TRUE,_xll.ohTrigger(RecalcTrigger,Trigger1M)),NA())</f>
        <v>1.1172789270004202E-2</v>
      </c>
      <c r="O3452" s="44">
        <f>IFERROR(_xll.qlIndexFixing(ONIndex3M,I3452,TRUE,_xll.ohTrigger(RecalcTrigger,Trigger3M)),NA())</f>
        <v>1.1473586582502193E-2</v>
      </c>
      <c r="P3452" s="44">
        <f>IFERROR(_xll.qlIndexFixing(ONIndex6M,I3452,TRUE,_xll.ohTrigger(RecalcTrigger,Trigger6M)),NA())</f>
        <v>1.1081118599669537E-2</v>
      </c>
      <c r="Q3452" s="183">
        <f>IFERROR(_xll.qlIndexFixing(ONIndex1Y,I3452,TRUE,_xll.ohTrigger(RecalcTrigger,Trigger1Y)),NA())</f>
        <v>1.1794914741143359E-2</v>
      </c>
    </row>
    <row r="3453" spans="2:17" x14ac:dyDescent="0.2">
      <c r="B3453" s="39" t="s">
        <v>42</v>
      </c>
      <c r="D3453" s="42">
        <f>_xll.qlCalendarAdvance(Calendar,$D3452,B3453,"f",FALSE)</f>
        <v>63732</v>
      </c>
      <c r="E3453" s="177">
        <f>_xll.qlInterestRateIndexValueDate(IndexON,D3453)</f>
        <v>63732</v>
      </c>
      <c r="F3453" s="193">
        <f>IFERROR(_xll.qlIndexFixing(IndexON,D3453,TRUE,_xll.ohTrigger(RecalcTrigger,TriggerON)),NA())</f>
        <v>1.0701965298034466E-2</v>
      </c>
      <c r="H3453" s="42">
        <f>_xll.qlCalendarAdvance(Calendar,$H3452,B3453,"f",FALSE)</f>
        <v>63732</v>
      </c>
      <c r="I3453" s="177">
        <f>_xll.qlInterestRateIndexValueDate(Index1M,$H3453)</f>
        <v>63734</v>
      </c>
      <c r="J3453" s="182">
        <f>IFERROR(_xll.qlIndexFixing(Index1M,$H3453,TRUE,_xll.ohTrigger(RecalcTrigger,Trigger1M)),NA())</f>
        <v>1.118118808412838E-2</v>
      </c>
      <c r="K3453" s="44">
        <f>IFERROR(_xll.qlIndexFixing(Index3M,H3453,TRUE,_xll.ohTrigger(RecalcTrigger,Trigger3M)),NA())</f>
        <v>1.1499125179603012E-2</v>
      </c>
      <c r="L3453" s="44">
        <f>IFERROR(_xll.qlIndexFixing(Index6M,$H3453,TRUE,_xll.ohTrigger(RecalcTrigger,Trigger6M)),NA())</f>
        <v>1.111404872328688E-2</v>
      </c>
      <c r="M3453" s="183">
        <f>IFERROR(_xll.qlIndexFixing(Index1Y,$H3453,TRUE,_xll.ohTrigger(RecalcTrigger,Trigger1Y)),NA())</f>
        <v>1.1889340413965704E-2</v>
      </c>
      <c r="N3453" s="182">
        <f>IFERROR(_xll.qlIndexFixing(ONIndex1M,I3453,TRUE,_xll.ohTrigger(RecalcTrigger,Trigger1M)),NA())</f>
        <v>1.117394692509599E-2</v>
      </c>
      <c r="O3453" s="44">
        <f>IFERROR(_xll.qlIndexFixing(ONIndex3M,I3453,TRUE,_xll.ohTrigger(RecalcTrigger,Trigger3M)),NA())</f>
        <v>1.1474971669827028E-2</v>
      </c>
      <c r="P3453" s="44">
        <f>IFERROR(_xll.qlIndexFixing(ONIndex6M,I3453,TRUE,_xll.ohTrigger(RecalcTrigger,Trigger6M)),NA())</f>
        <v>1.1081299335415906E-2</v>
      </c>
      <c r="Q3453" s="183">
        <f>IFERROR(_xll.qlIndexFixing(ONIndex1Y,I3453,TRUE,_xll.ohTrigger(RecalcTrigger,Trigger1Y)),NA())</f>
        <v>1.1796119100795366E-2</v>
      </c>
    </row>
    <row r="3454" spans="2:17" x14ac:dyDescent="0.2">
      <c r="B3454" s="39" t="s">
        <v>42</v>
      </c>
      <c r="D3454" s="42">
        <f>_xll.qlCalendarAdvance(Calendar,$D3453,B3454,"f",FALSE)</f>
        <v>63739</v>
      </c>
      <c r="E3454" s="177">
        <f>_xll.qlInterestRateIndexValueDate(IndexON,D3454)</f>
        <v>63739</v>
      </c>
      <c r="F3454" s="193">
        <f>IFERROR(_xll.qlIndexFixing(IndexON,D3454,TRUE,_xll.ohTrigger(RecalcTrigger,TriggerON)),NA())</f>
        <v>1.070196529795453E-2</v>
      </c>
      <c r="H3454" s="42">
        <f>_xll.qlCalendarAdvance(Calendar,$H3453,B3454,"f",FALSE)</f>
        <v>63739</v>
      </c>
      <c r="I3454" s="177">
        <f>_xll.qlInterestRateIndexValueDate(Index1M,$H3454)</f>
        <v>63741</v>
      </c>
      <c r="J3454" s="182">
        <f>IFERROR(_xll.qlIndexFixing(Index1M,$H3454,TRUE,_xll.ohTrigger(RecalcTrigger,Trigger1M)),NA())</f>
        <v>1.1182059316272872E-2</v>
      </c>
      <c r="K3454" s="44">
        <f>IFERROR(_xll.qlIndexFixing(Index3M,H3454,TRUE,_xll.ohTrigger(RecalcTrigger,Trigger3M)),NA())</f>
        <v>1.1501211611761212E-2</v>
      </c>
      <c r="L3454" s="44">
        <f>IFERROR(_xll.qlIndexFixing(Index6M,$H3454,TRUE,_xll.ohTrigger(RecalcTrigger,Trigger6M)),NA())</f>
        <v>1.1114114367944589E-2</v>
      </c>
      <c r="M3454" s="183">
        <f>IFERROR(_xll.qlIndexFixing(Index1Y,$H3454,TRUE,_xll.ohTrigger(RecalcTrigger,Trigger1Y)),NA())</f>
        <v>1.1890785208878991E-2</v>
      </c>
      <c r="N3454" s="182">
        <f>IFERROR(_xll.qlIndexFixing(ONIndex1M,I3454,TRUE,_xll.ohTrigger(RecalcTrigger,Trigger1M)),NA())</f>
        <v>1.1175091452049202E-2</v>
      </c>
      <c r="O3454" s="44">
        <f>IFERROR(_xll.qlIndexFixing(ONIndex3M,I3454,TRUE,_xll.ohTrigger(RecalcTrigger,Trigger3M)),NA())</f>
        <v>1.1476340006071339E-2</v>
      </c>
      <c r="P3454" s="44">
        <f>IFERROR(_xll.qlIndexFixing(ONIndex6M,I3454,TRUE,_xll.ohTrigger(RecalcTrigger,Trigger6M)),NA())</f>
        <v>1.1081471664846632E-2</v>
      </c>
      <c r="Q3454" s="183">
        <f>IFERROR(_xll.qlIndexFixing(ONIndex1Y,I3454,TRUE,_xll.ohTrigger(RecalcTrigger,Trigger1Y)),NA())</f>
        <v>1.1797305826792837E-2</v>
      </c>
    </row>
    <row r="3455" spans="2:17" x14ac:dyDescent="0.2">
      <c r="B3455" s="39" t="s">
        <v>42</v>
      </c>
      <c r="D3455" s="42">
        <f>_xll.qlCalendarAdvance(Calendar,$D3454,B3455,"f",FALSE)</f>
        <v>63746</v>
      </c>
      <c r="E3455" s="177">
        <f>_xll.qlInterestRateIndexValueDate(IndexON,D3455)</f>
        <v>63746</v>
      </c>
      <c r="F3455" s="193">
        <f>IFERROR(_xll.qlIndexFixing(IndexON,D3455,TRUE,_xll.ohTrigger(RecalcTrigger,TriggerON)),NA())</f>
        <v>1.070196529795453E-2</v>
      </c>
      <c r="H3455" s="42">
        <f>_xll.qlCalendarAdvance(Calendar,$H3454,B3455,"f",FALSE)</f>
        <v>63746</v>
      </c>
      <c r="I3455" s="177">
        <f>_xll.qlInterestRateIndexValueDate(Index1M,$H3455)</f>
        <v>63748</v>
      </c>
      <c r="J3455" s="182">
        <f>IFERROR(_xll.qlIndexFixing(Index1M,$H3455,TRUE,_xll.ohTrigger(RecalcTrigger,Trigger1M)),NA())</f>
        <v>1.1183171018786143E-2</v>
      </c>
      <c r="K3455" s="44">
        <f>IFERROR(_xll.qlIndexFixing(Index3M,H3455,TRUE,_xll.ohTrigger(RecalcTrigger,Trigger3M)),NA())</f>
        <v>1.1502464342426797E-2</v>
      </c>
      <c r="L3455" s="44">
        <f>IFERROR(_xll.qlIndexFixing(Index6M,$H3455,TRUE,_xll.ohTrigger(RecalcTrigger,Trigger6M)),NA())</f>
        <v>1.1114171394450917E-2</v>
      </c>
      <c r="M3455" s="183">
        <f>IFERROR(_xll.qlIndexFixing(Index1Y,$H3455,TRUE,_xll.ohTrigger(RecalcTrigger,Trigger1Y)),NA())</f>
        <v>1.1891499803697841E-2</v>
      </c>
      <c r="N3455" s="182">
        <f>IFERROR(_xll.qlIndexFixing(ONIndex1M,I3455,TRUE,_xll.ohTrigger(RecalcTrigger,Trigger1M)),NA())</f>
        <v>1.11762228321588E-2</v>
      </c>
      <c r="O3455" s="44">
        <f>IFERROR(_xll.qlIndexFixing(ONIndex3M,I3455,TRUE,_xll.ohTrigger(RecalcTrigger,Trigger3M)),NA())</f>
        <v>1.1477691567494119E-2</v>
      </c>
      <c r="P3455" s="44">
        <f>IFERROR(_xll.qlIndexFixing(ONIndex6M,I3455,TRUE,_xll.ohTrigger(RecalcTrigger,Trigger6M)),NA())</f>
        <v>1.1081635575731497E-2</v>
      </c>
      <c r="Q3455" s="183">
        <f>IFERROR(_xll.qlIndexFixing(ONIndex1Y,I3455,TRUE,_xll.ohTrigger(RecalcTrigger,Trigger1Y)),NA())</f>
        <v>1.179847489379604E-2</v>
      </c>
    </row>
    <row r="3456" spans="2:17" x14ac:dyDescent="0.2">
      <c r="B3456" s="39" t="s">
        <v>42</v>
      </c>
      <c r="D3456" s="42">
        <f>_xll.qlCalendarAdvance(Calendar,$D3455,B3456,"f",FALSE)</f>
        <v>63753</v>
      </c>
      <c r="E3456" s="177">
        <f>_xll.qlInterestRateIndexValueDate(IndexON,D3456)</f>
        <v>63753</v>
      </c>
      <c r="F3456" s="193">
        <f>IFERROR(_xll.qlIndexFixing(IndexON,D3456,TRUE,_xll.ohTrigger(RecalcTrigger,TriggerON)),NA())</f>
        <v>1.070196529795453E-2</v>
      </c>
      <c r="H3456" s="42">
        <f>_xll.qlCalendarAdvance(Calendar,$H3455,B3456,"f",FALSE)</f>
        <v>63753</v>
      </c>
      <c r="I3456" s="177">
        <f>_xll.qlInterestRateIndexValueDate(Index1M,$H3456)</f>
        <v>63755</v>
      </c>
      <c r="J3456" s="182">
        <f>IFERROR(_xll.qlIndexFixing(Index1M,$H3456,TRUE,_xll.ohTrigger(RecalcTrigger,Trigger1M)),NA())</f>
        <v>1.1184269514003514E-2</v>
      </c>
      <c r="K3456" s="44">
        <f>IFERROR(_xll.qlIndexFixing(Index3M,H3456,TRUE,_xll.ohTrigger(RecalcTrigger,Trigger3M)),NA())</f>
        <v>1.1503700078902498E-2</v>
      </c>
      <c r="L3456" s="44">
        <f>IFERROR(_xll.qlIndexFixing(Index6M,$H3456,TRUE,_xll.ohTrigger(RecalcTrigger,Trigger6M)),NA())</f>
        <v>1.1114219790724716E-2</v>
      </c>
      <c r="M3456" s="183">
        <f>IFERROR(_xll.qlIndexFixing(Index1Y,$H3456,TRUE,_xll.ohTrigger(RecalcTrigger,Trigger1Y)),NA())</f>
        <v>1.1892195849104004E-2</v>
      </c>
      <c r="N3456" s="182">
        <f>IFERROR(_xll.qlIndexFixing(ONIndex1M,I3456,TRUE,_xll.ohTrigger(RecalcTrigger,Trigger1M)),NA())</f>
        <v>1.117734104663981E-2</v>
      </c>
      <c r="O3456" s="44">
        <f>IFERROR(_xll.qlIndexFixing(ONIndex3M,I3456,TRUE,_xll.ohTrigger(RecalcTrigger,Trigger3M)),NA())</f>
        <v>1.147902632971487E-2</v>
      </c>
      <c r="P3456" s="44">
        <f>IFERROR(_xll.qlIndexFixing(ONIndex6M,I3456,TRUE,_xll.ohTrigger(RecalcTrigger,Trigger6M)),NA())</f>
        <v>1.1081791056160029E-2</v>
      </c>
      <c r="Q3456" s="183">
        <f>IFERROR(_xll.qlIndexFixing(ONIndex1Y,I3456,TRUE,_xll.ohTrigger(RecalcTrigger,Trigger1Y)),NA())</f>
        <v>1.1799626276864927E-2</v>
      </c>
    </row>
    <row r="3457" spans="2:17" x14ac:dyDescent="0.2">
      <c r="B3457" s="39" t="s">
        <v>42</v>
      </c>
      <c r="D3457" s="42">
        <f>_xll.qlCalendarAdvance(Calendar,$D3456,B3457,"f",FALSE)</f>
        <v>63760</v>
      </c>
      <c r="E3457" s="177">
        <f>_xll.qlInterestRateIndexValueDate(IndexON,D3457)</f>
        <v>63760</v>
      </c>
      <c r="F3457" s="193">
        <f>IFERROR(_xll.qlIndexFixing(IndexON,D3457,TRUE,_xll.ohTrigger(RecalcTrigger,TriggerON)),NA())</f>
        <v>1.0701965298034466E-2</v>
      </c>
      <c r="H3457" s="42">
        <f>_xll.qlCalendarAdvance(Calendar,$H3456,B3457,"f",FALSE)</f>
        <v>63760</v>
      </c>
      <c r="I3457" s="177">
        <f>_xll.qlInterestRateIndexValueDate(Index1M,$H3457)</f>
        <v>63762</v>
      </c>
      <c r="J3457" s="182">
        <f>IFERROR(_xll.qlIndexFixing(Index1M,$H3457,TRUE,_xll.ohTrigger(RecalcTrigger,Trigger1M)),NA())</f>
        <v>1.1185354783140007E-2</v>
      </c>
      <c r="K3457" s="44">
        <f>IFERROR(_xll.qlIndexFixing(Index3M,H3457,TRUE,_xll.ohTrigger(RecalcTrigger,Trigger3M)),NA())</f>
        <v>1.1504918797166676E-2</v>
      </c>
      <c r="L3457" s="44">
        <f>IFERROR(_xll.qlIndexFixing(Index6M,$H3457,TRUE,_xll.ohTrigger(RecalcTrigger,Trigger6M)),NA())</f>
        <v>1.1114259544687866E-2</v>
      </c>
      <c r="M3457" s="183">
        <f>IFERROR(_xll.qlIndexFixing(Index1Y,$H3457,TRUE,_xll.ohTrigger(RecalcTrigger,Trigger1Y)),NA())</f>
        <v>1.1892873319559542E-2</v>
      </c>
      <c r="N3457" s="182">
        <f>IFERROR(_xll.qlIndexFixing(ONIndex1M,I3457,TRUE,_xll.ohTrigger(RecalcTrigger,Trigger1M)),NA())</f>
        <v>1.1178446076627324E-2</v>
      </c>
      <c r="O3457" s="44">
        <f>IFERROR(_xll.qlIndexFixing(ONIndex3M,I3457,TRUE,_xll.ohTrigger(RecalcTrigger,Trigger3M)),NA())</f>
        <v>1.1480344269152454E-2</v>
      </c>
      <c r="P3457" s="44">
        <f>IFERROR(_xll.qlIndexFixing(ONIndex6M,I3457,TRUE,_xll.ohTrigger(RecalcTrigger,Trigger6M)),NA())</f>
        <v>1.1081938093981947E-2</v>
      </c>
      <c r="Q3457" s="183">
        <f>IFERROR(_xll.qlIndexFixing(ONIndex1Y,I3457,TRUE,_xll.ohTrigger(RecalcTrigger,Trigger1Y)),NA())</f>
        <v>1.1800759950579831E-2</v>
      </c>
    </row>
    <row r="3458" spans="2:17" x14ac:dyDescent="0.2">
      <c r="B3458" s="39" t="s">
        <v>42</v>
      </c>
      <c r="D3458" s="42">
        <f>_xll.qlCalendarAdvance(Calendar,$D3457,B3458,"f",FALSE)</f>
        <v>63767</v>
      </c>
      <c r="E3458" s="177">
        <f>_xll.qlInterestRateIndexValueDate(IndexON,D3458)</f>
        <v>63767</v>
      </c>
      <c r="F3458" s="193">
        <f>IFERROR(_xll.qlIndexFixing(IndexON,D3458,TRUE,_xll.ohTrigger(RecalcTrigger,TriggerON)),NA())</f>
        <v>1.0701965297874594E-2</v>
      </c>
      <c r="H3458" s="42">
        <f>_xll.qlCalendarAdvance(Calendar,$H3457,B3458,"f",FALSE)</f>
        <v>63767</v>
      </c>
      <c r="I3458" s="177">
        <f>_xll.qlInterestRateIndexValueDate(Index1M,$H3458)</f>
        <v>63769</v>
      </c>
      <c r="J3458" s="182">
        <f>IFERROR(_xll.qlIndexFixing(Index1M,$H3458,TRUE,_xll.ohTrigger(RecalcTrigger,Trigger1M)),NA())</f>
        <v>1.1186426807420966E-2</v>
      </c>
      <c r="K3458" s="44">
        <f>IFERROR(_xll.qlIndexFixing(Index3M,H3458,TRUE,_xll.ohTrigger(RecalcTrigger,Trigger3M)),NA())</f>
        <v>1.15061204732011E-2</v>
      </c>
      <c r="L3458" s="44">
        <f>IFERROR(_xll.qlIndexFixing(Index6M,$H3458,TRUE,_xll.ohTrigger(RecalcTrigger,Trigger6M)),NA())</f>
        <v>1.1114290644259648E-2</v>
      </c>
      <c r="M3458" s="183">
        <f>IFERROR(_xll.qlIndexFixing(Index1Y,$H3458,TRUE,_xll.ohTrigger(RecalcTrigger,Trigger1Y)),NA())</f>
        <v>1.1893532189528697E-2</v>
      </c>
      <c r="N3458" s="182">
        <f>IFERROR(_xll.qlIndexFixing(ONIndex1M,I3458,TRUE,_xll.ohTrigger(RecalcTrigger,Trigger1M)),NA())</f>
        <v>1.1179537903576175E-2</v>
      </c>
      <c r="O3458" s="44">
        <f>IFERROR(_xll.qlIndexFixing(ONIndex3M,I3458,TRUE,_xll.ohTrigger(RecalcTrigger,Trigger3M)),NA())</f>
        <v>1.148164536190599E-2</v>
      </c>
      <c r="P3458" s="44">
        <f>IFERROR(_xll.qlIndexFixing(ONIndex6M,I3458,TRUE,_xll.ohTrigger(RecalcTrigger,Trigger6M)),NA())</f>
        <v>1.1082076677446651E-2</v>
      </c>
      <c r="Q3458" s="183">
        <f>IFERROR(_xll.qlIndexFixing(ONIndex1Y,I3458,TRUE,_xll.ohTrigger(RecalcTrigger,Trigger1Y)),NA())</f>
        <v>1.1801875889840829E-2</v>
      </c>
    </row>
    <row r="3459" spans="2:17" x14ac:dyDescent="0.2">
      <c r="B3459" s="39" t="s">
        <v>42</v>
      </c>
      <c r="D3459" s="42">
        <f>_xll.qlCalendarAdvance(Calendar,$D3458,B3459,"f",FALSE)</f>
        <v>63774</v>
      </c>
      <c r="E3459" s="177">
        <f>_xll.qlInterestRateIndexValueDate(IndexON,D3459)</f>
        <v>63774</v>
      </c>
      <c r="F3459" s="193">
        <f>IFERROR(_xll.qlIndexFixing(IndexON,D3459,TRUE,_xll.ohTrigger(RecalcTrigger,TriggerON)),NA())</f>
        <v>1.0701965298034466E-2</v>
      </c>
      <c r="H3459" s="42">
        <f>_xll.qlCalendarAdvance(Calendar,$H3458,B3459,"f",FALSE)</f>
        <v>63774</v>
      </c>
      <c r="I3459" s="177">
        <f>_xll.qlInterestRateIndexValueDate(Index1M,$H3459)</f>
        <v>63776</v>
      </c>
      <c r="J3459" s="182">
        <f>IFERROR(_xll.qlIndexFixing(Index1M,$H3459,TRUE,_xll.ohTrigger(RecalcTrigger,Trigger1M)),NA())</f>
        <v>1.1187485568063994E-2</v>
      </c>
      <c r="K3459" s="44">
        <f>IFERROR(_xll.qlIndexFixing(Index3M,H3459,TRUE,_xll.ohTrigger(RecalcTrigger,Trigger3M)),NA())</f>
        <v>1.1507305082982432E-2</v>
      </c>
      <c r="L3459" s="44">
        <f>IFERROR(_xll.qlIndexFixing(Index6M,$H3459,TRUE,_xll.ohTrigger(RecalcTrigger,Trigger6M)),NA())</f>
        <v>1.1114313077363238E-2</v>
      </c>
      <c r="M3459" s="183">
        <f>IFERROR(_xll.qlIndexFixing(Index1Y,$H3459,TRUE,_xll.ohTrigger(RecalcTrigger,Trigger1Y)),NA())</f>
        <v>1.1894172433476364E-2</v>
      </c>
      <c r="N3459" s="182">
        <f>IFERROR(_xll.qlIndexFixing(ONIndex1M,I3459,TRUE,_xll.ohTrigger(RecalcTrigger,Trigger1M)),NA())</f>
        <v>1.1180616508621455E-2</v>
      </c>
      <c r="O3459" s="44">
        <f>IFERROR(_xll.qlIndexFixing(ONIndex3M,I3459,TRUE,_xll.ohTrigger(RecalcTrigger,Trigger3M)),NA())</f>
        <v>1.1482929583914725E-2</v>
      </c>
      <c r="P3459" s="44">
        <f>IFERROR(_xll.qlIndexFixing(ONIndex6M,I3459,TRUE,_xll.ohTrigger(RecalcTrigger,Trigger6M)),NA())</f>
        <v>1.1082206794243987E-2</v>
      </c>
      <c r="Q3459" s="183">
        <f>IFERROR(_xll.qlIndexFixing(ONIndex1Y,I3459,TRUE,_xll.ohTrigger(RecalcTrigger,Trigger1Y)),NA())</f>
        <v>1.1802974069388128E-2</v>
      </c>
    </row>
    <row r="3460" spans="2:17" x14ac:dyDescent="0.2">
      <c r="B3460" s="39" t="s">
        <v>42</v>
      </c>
      <c r="D3460" s="42">
        <f>_xll.qlCalendarAdvance(Calendar,$D3459,B3460,"f",FALSE)</f>
        <v>63781</v>
      </c>
      <c r="E3460" s="177">
        <f>_xll.qlInterestRateIndexValueDate(IndexON,D3460)</f>
        <v>63781</v>
      </c>
      <c r="F3460" s="193">
        <f>IFERROR(_xll.qlIndexFixing(IndexON,D3460,TRUE,_xll.ohTrigger(RecalcTrigger,TriggerON)),NA())</f>
        <v>1.070196529795453E-2</v>
      </c>
      <c r="H3460" s="42">
        <f>_xll.qlCalendarAdvance(Calendar,$H3459,B3460,"f",FALSE)</f>
        <v>63781</v>
      </c>
      <c r="I3460" s="177">
        <f>_xll.qlInterestRateIndexValueDate(Index1M,$H3460)</f>
        <v>63783</v>
      </c>
      <c r="J3460" s="182">
        <f>IFERROR(_xll.qlIndexFixing(Index1M,$H3460,TRUE,_xll.ohTrigger(RecalcTrigger,Trigger1M)),NA())</f>
        <v>1.1188531046299591E-2</v>
      </c>
      <c r="K3460" s="44">
        <f>IFERROR(_xll.qlIndexFixing(Index3M,H3460,TRUE,_xll.ohTrigger(RecalcTrigger,Trigger3M)),NA())</f>
        <v>1.150847260249584E-2</v>
      </c>
      <c r="L3460" s="44">
        <f>IFERROR(_xll.qlIndexFixing(Index6M,$H3460,TRUE,_xll.ohTrigger(RecalcTrigger,Trigger6M)),NA())</f>
        <v>1.1114326831917491E-2</v>
      </c>
      <c r="M3460" s="183">
        <f>IFERROR(_xll.qlIndexFixing(Index1Y,$H3460,TRUE,_xll.ohTrigger(RecalcTrigger,Trigger1Y)),NA())</f>
        <v>1.1894794025867657E-2</v>
      </c>
      <c r="N3460" s="182">
        <f>IFERROR(_xll.qlIndexFixing(ONIndex1M,I3460,TRUE,_xll.ohTrigger(RecalcTrigger,Trigger1M)),NA())</f>
        <v>1.1181681873058125E-2</v>
      </c>
      <c r="O3460" s="44">
        <f>IFERROR(_xll.qlIndexFixing(ONIndex3M,I3460,TRUE,_xll.ohTrigger(RecalcTrigger,Trigger3M)),NA())</f>
        <v>1.1484196911277778E-2</v>
      </c>
      <c r="P3460" s="44">
        <f>IFERROR(_xll.qlIndexFixing(ONIndex6M,I3460,TRUE,_xll.ohTrigger(RecalcTrigger,Trigger6M)),NA())</f>
        <v>1.1082328432623356E-2</v>
      </c>
      <c r="Q3460" s="183">
        <f>IFERROR(_xll.qlIndexFixing(ONIndex1Y,I3460,TRUE,_xll.ohTrigger(RecalcTrigger,Trigger1Y)),NA())</f>
        <v>1.1804054464041869E-2</v>
      </c>
    </row>
    <row r="3461" spans="2:17" x14ac:dyDescent="0.2">
      <c r="B3461" s="39" t="s">
        <v>42</v>
      </c>
      <c r="D3461" s="42">
        <f>_xll.qlCalendarAdvance(Calendar,$D3460,B3461,"f",FALSE)</f>
        <v>63788</v>
      </c>
      <c r="E3461" s="177">
        <f>_xll.qlInterestRateIndexValueDate(IndexON,D3461)</f>
        <v>63788</v>
      </c>
      <c r="F3461" s="193">
        <f>IFERROR(_xll.qlIndexFixing(IndexON,D3461,TRUE,_xll.ohTrigger(RecalcTrigger,TriggerON)),NA())</f>
        <v>1.0701965298034466E-2</v>
      </c>
      <c r="H3461" s="42">
        <f>_xll.qlCalendarAdvance(Calendar,$H3460,B3461,"f",FALSE)</f>
        <v>63788</v>
      </c>
      <c r="I3461" s="177">
        <f>_xll.qlInterestRateIndexValueDate(Index1M,$H3461)</f>
        <v>63790</v>
      </c>
      <c r="J3461" s="182">
        <f>IFERROR(_xll.qlIndexFixing(Index1M,$H3461,TRUE,_xll.ohTrigger(RecalcTrigger,Trigger1M)),NA())</f>
        <v>1.1189563223342783E-2</v>
      </c>
      <c r="K3461" s="44">
        <f>IFERROR(_xll.qlIndexFixing(Index3M,H3461,TRUE,_xll.ohTrigger(RecalcTrigger,Trigger3M)),NA())</f>
        <v>1.1509623007719688E-2</v>
      </c>
      <c r="L3461" s="44">
        <f>IFERROR(_xll.qlIndexFixing(Index6M,$H3461,TRUE,_xll.ohTrigger(RecalcTrigger,Trigger6M)),NA())</f>
        <v>1.1114331895844282E-2</v>
      </c>
      <c r="M3461" s="183">
        <f>IFERROR(_xll.qlIndexFixing(Index1Y,$H3461,TRUE,_xll.ohTrigger(RecalcTrigger,Trigger1Y)),NA())</f>
        <v>1.1895396941169863E-2</v>
      </c>
      <c r="N3461" s="182">
        <f>IFERROR(_xll.qlIndexFixing(ONIndex1M,I3461,TRUE,_xll.ohTrigger(RecalcTrigger,Trigger1M)),NA())</f>
        <v>1.1182733977941339E-2</v>
      </c>
      <c r="O3461" s="44">
        <f>IFERROR(_xll.qlIndexFixing(ONIndex3M,I3461,TRUE,_xll.ohTrigger(RecalcTrigger,Trigger3M)),NA())</f>
        <v>1.1485447319854458E-2</v>
      </c>
      <c r="P3461" s="44">
        <f>IFERROR(_xll.qlIndexFixing(ONIndex6M,I3461,TRUE,_xll.ohTrigger(RecalcTrigger,Trigger6M)),NA())</f>
        <v>1.1082441580274605E-2</v>
      </c>
      <c r="Q3461" s="183">
        <f>IFERROR(_xll.qlIndexFixing(ONIndex1Y,I3461,TRUE,_xll.ohTrigger(RecalcTrigger,Trigger1Y)),NA())</f>
        <v>1.1805117048622193E-2</v>
      </c>
    </row>
    <row r="3462" spans="2:17" x14ac:dyDescent="0.2">
      <c r="B3462" s="39" t="s">
        <v>42</v>
      </c>
      <c r="D3462" s="42">
        <f>_xll.qlCalendarAdvance(Calendar,$D3461,B3462,"f",FALSE)</f>
        <v>63795</v>
      </c>
      <c r="E3462" s="177">
        <f>_xll.qlInterestRateIndexValueDate(IndexON,D3462)</f>
        <v>63795</v>
      </c>
      <c r="F3462" s="193">
        <f>IFERROR(_xll.qlIndexFixing(IndexON,D3462,TRUE,_xll.ohTrigger(RecalcTrigger,TriggerON)),NA())</f>
        <v>1.070196529795453E-2</v>
      </c>
      <c r="H3462" s="42">
        <f>_xll.qlCalendarAdvance(Calendar,$H3461,B3462,"f",FALSE)</f>
        <v>63795</v>
      </c>
      <c r="I3462" s="177">
        <f>_xll.qlInterestRateIndexValueDate(Index1M,$H3462)</f>
        <v>63797</v>
      </c>
      <c r="J3462" s="182">
        <f>IFERROR(_xll.qlIndexFixing(Index1M,$H3462,TRUE,_xll.ohTrigger(RecalcTrigger,Trigger1M)),NA())</f>
        <v>1.1189845298953394E-2</v>
      </c>
      <c r="K3462" s="44">
        <f>IFERROR(_xll.qlIndexFixing(Index3M,H3462,TRUE,_xll.ohTrigger(RecalcTrigger,Trigger3M)),NA())</f>
        <v>1.1509971492257189E-2</v>
      </c>
      <c r="L3462" s="44">
        <f>IFERROR(_xll.qlIndexFixing(Index6M,$H3462,TRUE,_xll.ohTrigger(RecalcTrigger,Trigger6M)),NA())</f>
        <v>1.1113656091266048E-2</v>
      </c>
      <c r="M3462" s="183">
        <f>IFERROR(_xll.qlIndexFixing(Index1Y,$H3462,TRUE,_xll.ohTrigger(RecalcTrigger,Trigger1Y)),NA())</f>
        <v>1.1895305209856762E-2</v>
      </c>
      <c r="N3462" s="182">
        <f>IFERROR(_xll.qlIndexFixing(ONIndex1M,I3462,TRUE,_xll.ohTrigger(RecalcTrigger,Trigger1M)),NA())</f>
        <v>1.1183772804885805E-2</v>
      </c>
      <c r="O3462" s="44">
        <f>IFERROR(_xll.qlIndexFixing(ONIndex3M,I3462,TRUE,_xll.ohTrigger(RecalcTrigger,Trigger3M)),NA())</f>
        <v>1.1486680786143566E-2</v>
      </c>
      <c r="P3462" s="44">
        <f>IFERROR(_xll.qlIndexFixing(ONIndex6M,I3462,TRUE,_xll.ohTrigger(RecalcTrigger,Trigger6M)),NA())</f>
        <v>1.1082546225527068E-2</v>
      </c>
      <c r="Q3462" s="183">
        <f>IFERROR(_xll.qlIndexFixing(ONIndex1Y,I3462,TRUE,_xll.ohTrigger(RecalcTrigger,Trigger1Y)),NA())</f>
        <v>1.180616179802918E-2</v>
      </c>
    </row>
    <row r="3463" spans="2:17" x14ac:dyDescent="0.2">
      <c r="B3463" s="39" t="s">
        <v>42</v>
      </c>
      <c r="D3463" s="42">
        <f>_xll.qlCalendarAdvance(Calendar,$D3462,B3463,"f",FALSE)</f>
        <v>63802</v>
      </c>
      <c r="E3463" s="177">
        <f>_xll.qlInterestRateIndexValueDate(IndexON,D3463)</f>
        <v>63802</v>
      </c>
      <c r="F3463" s="193">
        <f>IFERROR(_xll.qlIndexFixing(IndexON,D3463,TRUE,_xll.ohTrigger(RecalcTrigger,TriggerON)),NA())</f>
        <v>1.0701965298034466E-2</v>
      </c>
      <c r="H3463" s="42">
        <f>_xll.qlCalendarAdvance(Calendar,$H3462,B3463,"f",FALSE)</f>
        <v>63802</v>
      </c>
      <c r="I3463" s="177">
        <f>_xll.qlInterestRateIndexValueDate(Index1M,$H3463)</f>
        <v>63804</v>
      </c>
      <c r="J3463" s="182">
        <f>IFERROR(_xll.qlIndexFixing(Index1M,$H3463,TRUE,_xll.ohTrigger(RecalcTrigger,Trigger1M)),NA())</f>
        <v>1.119158759875589E-2</v>
      </c>
      <c r="K3463" s="44">
        <f>IFERROR(_xll.qlIndexFixing(Index3M,H3463,TRUE,_xll.ohTrigger(RecalcTrigger,Trigger3M)),NA())</f>
        <v>1.1511091180587813E-2</v>
      </c>
      <c r="L3463" s="44">
        <f>IFERROR(_xll.qlIndexFixing(Index6M,$H3463,TRUE,_xll.ohTrigger(RecalcTrigger,Trigger6M)),NA())</f>
        <v>1.11136462451227E-2</v>
      </c>
      <c r="M3463" s="183">
        <f>IFERROR(_xll.qlIndexFixing(Index1Y,$H3463,TRUE,_xll.ohTrigger(RecalcTrigger,Trigger1Y)),NA())</f>
        <v>1.1896546638377491E-2</v>
      </c>
      <c r="N3463" s="182">
        <f>IFERROR(_xll.qlIndexFixing(ONIndex1M,I3463,TRUE,_xll.ohTrigger(RecalcTrigger,Trigger1M)),NA())</f>
        <v>1.1184798334626933E-2</v>
      </c>
      <c r="O3463" s="44">
        <f>IFERROR(_xll.qlIndexFixing(ONIndex3M,I3463,TRUE,_xll.ohTrigger(RecalcTrigger,Trigger3M)),NA())</f>
        <v>1.1487897285764603E-2</v>
      </c>
      <c r="P3463" s="44">
        <f>IFERROR(_xll.qlIndexFixing(ONIndex6M,I3463,TRUE,_xll.ohTrigger(RecalcTrigger,Trigger6M)),NA())</f>
        <v>1.1082642356230465E-2</v>
      </c>
      <c r="Q3463" s="183">
        <f>IFERROR(_xll.qlIndexFixing(ONIndex1Y,I3463,TRUE,_xll.ohTrigger(RecalcTrigger,Trigger1Y)),NA())</f>
        <v>1.1807188686923098E-2</v>
      </c>
    </row>
    <row r="3464" spans="2:17" x14ac:dyDescent="0.2">
      <c r="B3464" s="39" t="s">
        <v>42</v>
      </c>
      <c r="D3464" s="42">
        <f>_xll.qlCalendarAdvance(Calendar,$D3463,B3464,"f",FALSE)</f>
        <v>63809</v>
      </c>
      <c r="E3464" s="177">
        <f>_xll.qlInterestRateIndexValueDate(IndexON,D3464)</f>
        <v>63809</v>
      </c>
      <c r="F3464" s="193">
        <f>IFERROR(_xll.qlIndexFixing(IndexON,D3464,TRUE,_xll.ohTrigger(RecalcTrigger,TriggerON)),NA())</f>
        <v>1.070196529795453E-2</v>
      </c>
      <c r="H3464" s="42">
        <f>_xll.qlCalendarAdvance(Calendar,$H3463,B3464,"f",FALSE)</f>
        <v>63809</v>
      </c>
      <c r="I3464" s="177">
        <f>_xll.qlInterestRateIndexValueDate(Index1M,$H3464)</f>
        <v>63811</v>
      </c>
      <c r="J3464" s="182">
        <f>IFERROR(_xll.qlIndexFixing(Index1M,$H3464,TRUE,_xll.ohTrigger(RecalcTrigger,Trigger1M)),NA())</f>
        <v>1.1192579759568753E-2</v>
      </c>
      <c r="K3464" s="44">
        <f>IFERROR(_xll.qlIndexFixing(Index3M,H3464,TRUE,_xll.ohTrigger(RecalcTrigger,Trigger3M)),NA())</f>
        <v>1.1512193689354293E-2</v>
      </c>
      <c r="L3464" s="44">
        <f>IFERROR(_xll.qlIndexFixing(Index6M,$H3464,TRUE,_xll.ohTrigger(RecalcTrigger,Trigger6M)),NA())</f>
        <v>1.1113627676640699E-2</v>
      </c>
      <c r="M3464" s="183">
        <f>IFERROR(_xll.qlIndexFixing(Index1Y,$H3464,TRUE,_xll.ohTrigger(RecalcTrigger,Trigger1Y)),NA())</f>
        <v>1.189709336922163E-2</v>
      </c>
      <c r="N3464" s="182">
        <f>IFERROR(_xll.qlIndexFixing(ONIndex1M,I3464,TRUE,_xll.ohTrigger(RecalcTrigger,Trigger1M)),NA())</f>
        <v>1.1185810548859365E-2</v>
      </c>
      <c r="O3464" s="44">
        <f>IFERROR(_xll.qlIndexFixing(ONIndex3M,I3464,TRUE,_xll.ohTrigger(RecalcTrigger,Trigger3M)),NA())</f>
        <v>1.1489096795056497E-2</v>
      </c>
      <c r="P3464" s="44">
        <f>IFERROR(_xll.qlIndexFixing(ONIndex6M,I3464,TRUE,_xll.ohTrigger(RecalcTrigger,Trigger6M)),NA())</f>
        <v>1.1082729960314452E-2</v>
      </c>
      <c r="Q3464" s="183">
        <f>IFERROR(_xll.qlIndexFixing(ONIndex1Y,I3464,TRUE,_xll.ohTrigger(RecalcTrigger,Trigger1Y)),NA())</f>
        <v>1.1808197690283961E-2</v>
      </c>
    </row>
    <row r="3465" spans="2:17" x14ac:dyDescent="0.2">
      <c r="B3465" s="39" t="s">
        <v>42</v>
      </c>
      <c r="D3465" s="42">
        <f>_xll.qlCalendarAdvance(Calendar,$D3464,B3465,"f",FALSE)</f>
        <v>63816</v>
      </c>
      <c r="E3465" s="177">
        <f>_xll.qlInterestRateIndexValueDate(IndexON,D3465)</f>
        <v>63816</v>
      </c>
      <c r="F3465" s="193">
        <f>IFERROR(_xll.qlIndexFixing(IndexON,D3465,TRUE,_xll.ohTrigger(RecalcTrigger,TriggerON)),NA())</f>
        <v>1.070196529795453E-2</v>
      </c>
      <c r="H3465" s="42">
        <f>_xll.qlCalendarAdvance(Calendar,$H3464,B3465,"f",FALSE)</f>
        <v>63816</v>
      </c>
      <c r="I3465" s="177">
        <f>_xll.qlInterestRateIndexValueDate(Index1M,$H3465)</f>
        <v>63818</v>
      </c>
      <c r="J3465" s="182">
        <f>IFERROR(_xll.qlIndexFixing(Index1M,$H3465,TRUE,_xll.ohTrigger(RecalcTrigger,Trigger1M)),NA())</f>
        <v>1.1193558544077678E-2</v>
      </c>
      <c r="K3465" s="44">
        <f>IFERROR(_xll.qlIndexFixing(Index3M,H3465,TRUE,_xll.ohTrigger(RecalcTrigger,Trigger3M)),NA())</f>
        <v>1.1513278994541552E-2</v>
      </c>
      <c r="L3465" s="44">
        <f>IFERROR(_xll.qlIndexFixing(Index6M,$H3465,TRUE,_xll.ohTrigger(RecalcTrigger,Trigger6M)),NA())</f>
        <v>1.1113600373743518E-2</v>
      </c>
      <c r="M3465" s="183">
        <f>IFERROR(_xll.qlIndexFixing(Index1Y,$H3465,TRUE,_xll.ohTrigger(RecalcTrigger,Trigger1Y)),NA())</f>
        <v>1.1897621320853253E-2</v>
      </c>
      <c r="N3465" s="182">
        <f>IFERROR(_xll.qlIndexFixing(ONIndex1M,I3465,TRUE,_xll.ohTrigger(RecalcTrigger,Trigger1M)),NA())</f>
        <v>1.1186809428638256E-2</v>
      </c>
      <c r="O3465" s="44">
        <f>IFERROR(_xll.qlIndexFixing(ONIndex3M,I3465,TRUE,_xll.ohTrigger(RecalcTrigger,Trigger3M)),NA())</f>
        <v>1.1490279289958494E-2</v>
      </c>
      <c r="P3465" s="44">
        <f>IFERROR(_xll.qlIndexFixing(ONIndex6M,I3465,TRUE,_xll.ohTrigger(RecalcTrigger,Trigger6M)),NA())</f>
        <v>1.1082809025708684E-2</v>
      </c>
      <c r="Q3465" s="183">
        <f>IFERROR(_xll.qlIndexFixing(ONIndex1Y,I3465,TRUE,_xll.ohTrigger(RecalcTrigger,Trigger1Y)),NA())</f>
        <v>1.1809188782612168E-2</v>
      </c>
    </row>
    <row r="3466" spans="2:17" x14ac:dyDescent="0.2">
      <c r="B3466" s="39" t="s">
        <v>42</v>
      </c>
      <c r="D3466" s="42">
        <f>_xll.qlCalendarAdvance(Calendar,$D3465,B3466,"f",FALSE)</f>
        <v>63823</v>
      </c>
      <c r="E3466" s="177">
        <f>_xll.qlInterestRateIndexValueDate(IndexON,D3466)</f>
        <v>63823</v>
      </c>
      <c r="F3466" s="193">
        <f>IFERROR(_xll.qlIndexFixing(IndexON,D3466,TRUE,_xll.ohTrigger(RecalcTrigger,TriggerON)),NA())</f>
        <v>1.0701965298034466E-2</v>
      </c>
      <c r="H3466" s="42">
        <f>_xll.qlCalendarAdvance(Calendar,$H3465,B3466,"f",FALSE)</f>
        <v>63823</v>
      </c>
      <c r="I3466" s="177">
        <f>_xll.qlInterestRateIndexValueDate(Index1M,$H3466)</f>
        <v>63825</v>
      </c>
      <c r="J3466" s="182">
        <f>IFERROR(_xll.qlIndexFixing(Index1M,$H3466,TRUE,_xll.ohTrigger(RecalcTrigger,Trigger1M)),NA())</f>
        <v>1.1195007299032899E-2</v>
      </c>
      <c r="K3466" s="44">
        <f>IFERROR(_xll.qlIndexFixing(Index3M,H3466,TRUE,_xll.ohTrigger(RecalcTrigger,Trigger3M)),NA())</f>
        <v>1.151511747883267E-2</v>
      </c>
      <c r="L3466" s="44">
        <f>IFERROR(_xll.qlIndexFixing(Index6M,$H3466,TRUE,_xll.ohTrigger(RecalcTrigger,Trigger6M)),NA())</f>
        <v>1.1113729937042051E-2</v>
      </c>
      <c r="M3466" s="183">
        <f>IFERROR(_xll.qlIndexFixing(Index1Y,$H3466,TRUE,_xll.ohTrigger(RecalcTrigger,Trigger1Y)),NA())</f>
        <v>1.1898130467743786E-2</v>
      </c>
      <c r="N3466" s="182">
        <f>IFERROR(_xll.qlIndexFixing(ONIndex1M,I3466,TRUE,_xll.ohTrigger(RecalcTrigger,Trigger1M)),NA())</f>
        <v>1.1187794955178632E-2</v>
      </c>
      <c r="O3466" s="44">
        <f>IFERROR(_xll.qlIndexFixing(ONIndex3M,I3466,TRUE,_xll.ohTrigger(RecalcTrigger,Trigger3M)),NA())</f>
        <v>1.1491444746729584E-2</v>
      </c>
      <c r="P3466" s="44">
        <f>IFERROR(_xll.qlIndexFixing(ONIndex6M,I3466,TRUE,_xll.ohTrigger(RecalcTrigger,Trigger6M)),NA())</f>
        <v>1.1082879540502688E-2</v>
      </c>
      <c r="Q3466" s="183">
        <f>IFERROR(_xll.qlIndexFixing(ONIndex1Y,I3466,TRUE,_xll.ohTrigger(RecalcTrigger,Trigger1Y)),NA())</f>
        <v>1.1810161939047603E-2</v>
      </c>
    </row>
    <row r="3467" spans="2:17" x14ac:dyDescent="0.2">
      <c r="B3467" s="39" t="s">
        <v>42</v>
      </c>
      <c r="D3467" s="42">
        <f>_xll.qlCalendarAdvance(Calendar,$D3466,B3467,"f",FALSE)</f>
        <v>63830</v>
      </c>
      <c r="E3467" s="177">
        <f>_xll.qlInterestRateIndexValueDate(IndexON,D3467)</f>
        <v>63830</v>
      </c>
      <c r="F3467" s="193">
        <f>IFERROR(_xll.qlIndexFixing(IndexON,D3467,TRUE,_xll.ohTrigger(RecalcTrigger,TriggerON)),NA())</f>
        <v>1.0701965298034466E-2</v>
      </c>
      <c r="H3467" s="42">
        <f>_xll.qlCalendarAdvance(Calendar,$H3466,B3467,"f",FALSE)</f>
        <v>63830</v>
      </c>
      <c r="I3467" s="177">
        <f>_xll.qlInterestRateIndexValueDate(Index1M,$H3467)</f>
        <v>63832</v>
      </c>
      <c r="J3467" s="182">
        <f>IFERROR(_xll.qlIndexFixing(Index1M,$H3467,TRUE,_xll.ohTrigger(RecalcTrigger,Trigger1M)),NA())</f>
        <v>1.1195475909103138E-2</v>
      </c>
      <c r="K3467" s="44">
        <f>IFERROR(_xll.qlIndexFixing(Index3M,H3467,TRUE,_xll.ohTrigger(RecalcTrigger,Trigger3M)),NA())</f>
        <v>1.1516164693926034E-2</v>
      </c>
      <c r="L3467" s="44">
        <f>IFERROR(_xll.qlIndexFixing(Index6M,$H3467,TRUE,_xll.ohTrigger(RecalcTrigger,Trigger6M)),NA())</f>
        <v>1.1114343852924008E-2</v>
      </c>
      <c r="M3467" s="183">
        <f>IFERROR(_xll.qlIndexFixing(Index1Y,$H3467,TRUE,_xll.ohTrigger(RecalcTrigger,Trigger1Y)),NA())</f>
        <v>1.1898620784366404E-2</v>
      </c>
      <c r="N3467" s="182">
        <f>IFERROR(_xll.qlIndexFixing(ONIndex1M,I3467,TRUE,_xll.ohTrigger(RecalcTrigger,Trigger1M)),NA())</f>
        <v>1.1188767109695519E-2</v>
      </c>
      <c r="O3467" s="44">
        <f>IFERROR(_xll.qlIndexFixing(ONIndex3M,I3467,TRUE,_xll.ohTrigger(RecalcTrigger,Trigger3M)),NA())</f>
        <v>1.1492593141309015E-2</v>
      </c>
      <c r="P3467" s="44">
        <f>IFERROR(_xll.qlIndexFixing(ONIndex6M,I3467,TRUE,_xll.ohTrigger(RecalcTrigger,Trigger6M)),NA())</f>
        <v>1.1082941492785991E-2</v>
      </c>
      <c r="Q3467" s="183">
        <f>IFERROR(_xll.qlIndexFixing(ONIndex1Y,I3467,TRUE,_xll.ohTrigger(RecalcTrigger,Trigger1Y)),NA())</f>
        <v>1.1811117134330473E-2</v>
      </c>
    </row>
    <row r="3468" spans="2:17" x14ac:dyDescent="0.2">
      <c r="B3468" s="39" t="s">
        <v>42</v>
      </c>
      <c r="D3468" s="42">
        <f>_xll.qlCalendarAdvance(Calendar,$D3467,B3468,"f",FALSE)</f>
        <v>63837</v>
      </c>
      <c r="E3468" s="177">
        <f>_xll.qlInterestRateIndexValueDate(IndexON,D3468)</f>
        <v>63837</v>
      </c>
      <c r="F3468" s="193">
        <f>IFERROR(_xll.qlIndexFixing(IndexON,D3468,TRUE,_xll.ohTrigger(RecalcTrigger,TriggerON)),NA())</f>
        <v>1.070196529795453E-2</v>
      </c>
      <c r="H3468" s="42">
        <f>_xll.qlCalendarAdvance(Calendar,$H3467,B3468,"f",FALSE)</f>
        <v>63837</v>
      </c>
      <c r="I3468" s="177">
        <f>_xll.qlInterestRateIndexValueDate(Index1M,$H3468)</f>
        <v>63839</v>
      </c>
      <c r="J3468" s="182">
        <f>IFERROR(_xll.qlIndexFixing(Index1M,$H3468,TRUE,_xll.ohTrigger(RecalcTrigger,Trigger1M)),NA())</f>
        <v>1.1196414452060039E-2</v>
      </c>
      <c r="K3468" s="44">
        <f>IFERROR(_xll.qlIndexFixing(Index3M,H3468,TRUE,_xll.ohTrigger(RecalcTrigger,Trigger3M)),NA())</f>
        <v>1.1517194626599649E-2</v>
      </c>
      <c r="L3468" s="44">
        <f>IFERROR(_xll.qlIndexFixing(Index6M,$H3468,TRUE,_xll.ohTrigger(RecalcTrigger,Trigger6M)),NA())</f>
        <v>1.1113630286945963E-2</v>
      </c>
      <c r="M3468" s="183">
        <f>IFERROR(_xll.qlIndexFixing(Index1Y,$H3468,TRUE,_xll.ohTrigger(RecalcTrigger,Trigger1Y)),NA())</f>
        <v>1.1899092245194491E-2</v>
      </c>
      <c r="N3468" s="182">
        <f>IFERROR(_xll.qlIndexFixing(ONIndex1M,I3468,TRUE,_xll.ohTrigger(RecalcTrigger,Trigger1M)),NA())</f>
        <v>1.1189725873563816E-2</v>
      </c>
      <c r="O3468" s="44">
        <f>IFERROR(_xll.qlIndexFixing(ONIndex3M,I3468,TRUE,_xll.ohTrigger(RecalcTrigger,Trigger3M)),NA())</f>
        <v>1.1493724449636034E-2</v>
      </c>
      <c r="P3468" s="44">
        <f>IFERROR(_xll.qlIndexFixing(ONIndex6M,I3468,TRUE,_xll.ohTrigger(RecalcTrigger,Trigger6M)),NA())</f>
        <v>1.1082994870408314E-2</v>
      </c>
      <c r="Q3468" s="183">
        <f>IFERROR(_xll.qlIndexFixing(ONIndex1Y,I3468,TRUE,_xll.ohTrigger(RecalcTrigger,Trigger1Y)),NA())</f>
        <v>1.1812054343041112E-2</v>
      </c>
    </row>
    <row r="3469" spans="2:17" x14ac:dyDescent="0.2">
      <c r="B3469" s="39" t="s">
        <v>42</v>
      </c>
      <c r="D3469" s="42">
        <f>_xll.qlCalendarAdvance(Calendar,$D3468,B3469,"f",FALSE)</f>
        <v>63844</v>
      </c>
      <c r="E3469" s="177">
        <f>_xll.qlInterestRateIndexValueDate(IndexON,D3469)</f>
        <v>63844</v>
      </c>
      <c r="F3469" s="193">
        <f>IFERROR(_xll.qlIndexFixing(IndexON,D3469,TRUE,_xll.ohTrigger(RecalcTrigger,TriggerON)),NA())</f>
        <v>1.070196529795453E-2</v>
      </c>
      <c r="H3469" s="42">
        <f>_xll.qlCalendarAdvance(Calendar,$H3468,B3469,"f",FALSE)</f>
        <v>63844</v>
      </c>
      <c r="I3469" s="177">
        <f>_xll.qlInterestRateIndexValueDate(Index1M,$H3469)</f>
        <v>63846</v>
      </c>
      <c r="J3469" s="182">
        <f>IFERROR(_xll.qlIndexFixing(Index1M,$H3469,TRUE,_xll.ohTrigger(RecalcTrigger,Trigger1M)),NA())</f>
        <v>1.1197339543606631E-2</v>
      </c>
      <c r="K3469" s="44">
        <f>IFERROR(_xll.qlIndexFixing(Index3M,H3469,TRUE,_xll.ohTrigger(RecalcTrigger,Trigger3M)),NA())</f>
        <v>1.151820725283783E-2</v>
      </c>
      <c r="L3469" s="44">
        <f>IFERROR(_xll.qlIndexFixing(Index6M,$H3469,TRUE,_xll.ohTrigger(RecalcTrigger,Trigger6M)),NA())</f>
        <v>1.1113567292154602E-2</v>
      </c>
      <c r="M3469" s="183">
        <f>IFERROR(_xll.qlIndexFixing(Index1Y,$H3469,TRUE,_xll.ohTrigger(RecalcTrigger,Trigger1Y)),NA())</f>
        <v>1.1899544824702967E-2</v>
      </c>
      <c r="N3469" s="182">
        <f>IFERROR(_xll.qlIndexFixing(ONIndex1M,I3469,TRUE,_xll.ohTrigger(RecalcTrigger,Trigger1M)),NA())</f>
        <v>1.1190671227918614E-2</v>
      </c>
      <c r="O3469" s="44">
        <f>IFERROR(_xll.qlIndexFixing(ONIndex3M,I3469,TRUE,_xll.ohTrigger(RecalcTrigger,Trigger3M)),NA())</f>
        <v>1.1494838647889694E-2</v>
      </c>
      <c r="P3469" s="44">
        <f>IFERROR(_xll.qlIndexFixing(ONIndex6M,I3469,TRUE,_xll.ohTrigger(RecalcTrigger,Trigger6M)),NA())</f>
        <v>1.1083039661379246E-2</v>
      </c>
      <c r="Q3469" s="183">
        <f>IFERROR(_xll.qlIndexFixing(ONIndex1Y,I3469,TRUE,_xll.ohTrigger(RecalcTrigger,Trigger1Y)),NA())</f>
        <v>1.1812973540159533E-2</v>
      </c>
    </row>
    <row r="3470" spans="2:17" x14ac:dyDescent="0.2">
      <c r="B3470" s="39" t="s">
        <v>42</v>
      </c>
      <c r="D3470" s="42">
        <f>_xll.qlCalendarAdvance(Calendar,$D3469,B3470,"f",FALSE)</f>
        <v>63851</v>
      </c>
      <c r="E3470" s="177">
        <f>_xll.qlInterestRateIndexValueDate(IndexON,D3470)</f>
        <v>63851</v>
      </c>
      <c r="F3470" s="193">
        <f>IFERROR(_xll.qlIndexFixing(IndexON,D3470,TRUE,_xll.ohTrigger(RecalcTrigger,TriggerON)),NA())</f>
        <v>1.070196529795453E-2</v>
      </c>
      <c r="H3470" s="42">
        <f>_xll.qlCalendarAdvance(Calendar,$H3469,B3470,"f",FALSE)</f>
        <v>63851</v>
      </c>
      <c r="I3470" s="177">
        <f>_xll.qlInterestRateIndexValueDate(Index1M,$H3470)</f>
        <v>63853</v>
      </c>
      <c r="J3470" s="182">
        <f>IFERROR(_xll.qlIndexFixing(Index1M,$H3470,TRUE,_xll.ohTrigger(RecalcTrigger,Trigger1M)),NA())</f>
        <v>1.1198251164970835E-2</v>
      </c>
      <c r="K3470" s="44">
        <f>IFERROR(_xll.qlIndexFixing(Index3M,H3470,TRUE,_xll.ohTrigger(RecalcTrigger,Trigger3M)),NA())</f>
        <v>1.1519202548620641E-2</v>
      </c>
      <c r="L3470" s="44">
        <f>IFERROR(_xll.qlIndexFixing(Index6M,$H3470,TRUE,_xll.ohTrigger(RecalcTrigger,Trigger6M)),NA())</f>
        <v>1.1113495501430468E-2</v>
      </c>
      <c r="M3470" s="183">
        <f>IFERROR(_xll.qlIndexFixing(Index1Y,$H3470,TRUE,_xll.ohTrigger(RecalcTrigger,Trigger1Y)),NA())</f>
        <v>1.1899978497367394E-2</v>
      </c>
      <c r="N3470" s="182">
        <f>IFERROR(_xll.qlIndexFixing(ONIndex1M,I3470,TRUE,_xll.ohTrigger(RecalcTrigger,Trigger1M)),NA())</f>
        <v>1.119160315413481E-2</v>
      </c>
      <c r="O3470" s="44">
        <f>IFERROR(_xll.qlIndexFixing(ONIndex3M,I3470,TRUE,_xll.ohTrigger(RecalcTrigger,Trigger3M)),NA())</f>
        <v>1.149593571224905E-2</v>
      </c>
      <c r="P3470" s="44">
        <f>IFERROR(_xll.qlIndexFixing(ONIndex6M,I3470,TRUE,_xll.ohTrigger(RecalcTrigger,Trigger6M)),NA())</f>
        <v>1.1083075853788316E-2</v>
      </c>
      <c r="Q3470" s="183">
        <f>IFERROR(_xll.qlIndexFixing(ONIndex1Y,I3470,TRUE,_xll.ohTrigger(RecalcTrigger,Trigger1Y)),NA())</f>
        <v>1.1813874700585814E-2</v>
      </c>
    </row>
    <row r="3471" spans="2:17" x14ac:dyDescent="0.2">
      <c r="B3471" s="39" t="s">
        <v>42</v>
      </c>
      <c r="D3471" s="42">
        <f>_xll.qlCalendarAdvance(Calendar,$D3470,B3471,"f",FALSE)</f>
        <v>63858</v>
      </c>
      <c r="E3471" s="177">
        <f>_xll.qlInterestRateIndexValueDate(IndexON,D3471)</f>
        <v>63858</v>
      </c>
      <c r="F3471" s="193">
        <f>IFERROR(_xll.qlIndexFixing(IndexON,D3471,TRUE,_xll.ohTrigger(RecalcTrigger,TriggerON)),NA())</f>
        <v>1.070196529795453E-2</v>
      </c>
      <c r="H3471" s="42">
        <f>_xll.qlCalendarAdvance(Calendar,$H3470,B3471,"f",FALSE)</f>
        <v>63858</v>
      </c>
      <c r="I3471" s="177">
        <f>_xll.qlInterestRateIndexValueDate(Index1M,$H3471)</f>
        <v>63860</v>
      </c>
      <c r="J3471" s="182">
        <f>IFERROR(_xll.qlIndexFixing(Index1M,$H3471,TRUE,_xll.ohTrigger(RecalcTrigger,Trigger1M)),NA())</f>
        <v>1.1199149297375411E-2</v>
      </c>
      <c r="K3471" s="44">
        <f>IFERROR(_xll.qlIndexFixing(Index3M,H3471,TRUE,_xll.ohTrigger(RecalcTrigger,Trigger3M)),NA())</f>
        <v>1.1520180489933252E-2</v>
      </c>
      <c r="L3471" s="44">
        <f>IFERROR(_xll.qlIndexFixing(Index6M,$H3471,TRUE,_xll.ohTrigger(RecalcTrigger,Trigger6M)),NA())</f>
        <v>1.111325245734418E-2</v>
      </c>
      <c r="M3471" s="183">
        <f>IFERROR(_xll.qlIndexFixing(Index1Y,$H3471,TRUE,_xll.ohTrigger(RecalcTrigger,Trigger1Y)),NA())</f>
        <v>1.1900393237665086E-2</v>
      </c>
      <c r="N3471" s="182">
        <f>IFERROR(_xll.qlIndexFixing(ONIndex1M,I3471,TRUE,_xll.ohTrigger(RecalcTrigger,Trigger1M)),NA())</f>
        <v>1.1192521633427432E-2</v>
      </c>
      <c r="O3471" s="44">
        <f>IFERROR(_xll.qlIndexFixing(ONIndex3M,I3471,TRUE,_xll.ohTrigger(RecalcTrigger,Trigger3M)),NA())</f>
        <v>1.149701561865335E-2</v>
      </c>
      <c r="P3471" s="44">
        <f>IFERROR(_xll.qlIndexFixing(ONIndex6M,I3471,TRUE,_xll.ohTrigger(RecalcTrigger,Trigger6M)),NA())</f>
        <v>1.1083103435485242E-2</v>
      </c>
      <c r="Q3471" s="183">
        <f>IFERROR(_xll.qlIndexFixing(ONIndex1Y,I3471,TRUE,_xll.ohTrigger(RecalcTrigger,Trigger1Y)),NA())</f>
        <v>1.1814757798900288E-2</v>
      </c>
    </row>
    <row r="3472" spans="2:17" x14ac:dyDescent="0.2">
      <c r="B3472" s="39" t="s">
        <v>42</v>
      </c>
      <c r="D3472" s="42">
        <f>_xll.qlCalendarAdvance(Calendar,$D3471,B3472,"f",FALSE)</f>
        <v>63865</v>
      </c>
      <c r="E3472" s="177">
        <f>_xll.qlInterestRateIndexValueDate(IndexON,D3472)</f>
        <v>63865</v>
      </c>
      <c r="F3472" s="193">
        <f>IFERROR(_xll.qlIndexFixing(IndexON,D3472,TRUE,_xll.ohTrigger(RecalcTrigger,TriggerON)),NA())</f>
        <v>1.070196529795453E-2</v>
      </c>
      <c r="H3472" s="42">
        <f>_xll.qlCalendarAdvance(Calendar,$H3471,B3472,"f",FALSE)</f>
        <v>63865</v>
      </c>
      <c r="I3472" s="177">
        <f>_xll.qlInterestRateIndexValueDate(Index1M,$H3472)</f>
        <v>63867</v>
      </c>
      <c r="J3472" s="182">
        <f>IFERROR(_xll.qlIndexFixing(Index1M,$H3472,TRUE,_xll.ohTrigger(RecalcTrigger,Trigger1M)),NA())</f>
        <v>1.1200033922035387E-2</v>
      </c>
      <c r="K3472" s="44">
        <f>IFERROR(_xll.qlIndexFixing(Index3M,H3472,TRUE,_xll.ohTrigger(RecalcTrigger,Trigger3M)),NA())</f>
        <v>1.1521141052756577E-2</v>
      </c>
      <c r="L3472" s="44">
        <f>IFERROR(_xll.qlIndexFixing(Index6M,$H3472,TRUE,_xll.ohTrigger(RecalcTrigger,Trigger6M)),NA())</f>
        <v>1.1113163675395317E-2</v>
      </c>
      <c r="M3472" s="183">
        <f>IFERROR(_xll.qlIndexFixing(Index1Y,$H3472,TRUE,_xll.ohTrigger(RecalcTrigger,Trigger1Y)),NA())</f>
        <v>1.1900789020073785E-2</v>
      </c>
      <c r="N3472" s="182">
        <f>IFERROR(_xll.qlIndexFixing(ONIndex1M,I3472,TRUE,_xll.ohTrigger(RecalcTrigger,Trigger1M)),NA())</f>
        <v>1.1193426646851634E-2</v>
      </c>
      <c r="O3472" s="44">
        <f>IFERROR(_xll.qlIndexFixing(ONIndex3M,I3472,TRUE,_xll.ohTrigger(RecalcTrigger,Trigger3M)),NA())</f>
        <v>1.1498078343201712E-2</v>
      </c>
      <c r="P3472" s="44">
        <f>IFERROR(_xll.qlIndexFixing(ONIndex6M,I3472,TRUE,_xll.ohTrigger(RecalcTrigger,Trigger6M)),NA())</f>
        <v>1.108312239439968E-2</v>
      </c>
      <c r="Q3472" s="183">
        <f>IFERROR(_xll.qlIndexFixing(ONIndex1Y,I3472,TRUE,_xll.ohTrigger(RecalcTrigger,Trigger1Y)),NA())</f>
        <v>1.1815622810082971E-2</v>
      </c>
    </row>
    <row r="3473" spans="2:17" x14ac:dyDescent="0.2">
      <c r="B3473" s="39" t="s">
        <v>42</v>
      </c>
      <c r="D3473" s="42">
        <f>_xll.qlCalendarAdvance(Calendar,$D3472,B3473,"f",FALSE)</f>
        <v>63872</v>
      </c>
      <c r="E3473" s="177">
        <f>_xll.qlInterestRateIndexValueDate(IndexON,D3473)</f>
        <v>63872</v>
      </c>
      <c r="F3473" s="193">
        <f>IFERROR(_xll.qlIndexFixing(IndexON,D3473,TRUE,_xll.ohTrigger(RecalcTrigger,TriggerON)),NA())</f>
        <v>1.070196529795453E-2</v>
      </c>
      <c r="H3473" s="42">
        <f>_xll.qlCalendarAdvance(Calendar,$H3472,B3473,"f",FALSE)</f>
        <v>63872</v>
      </c>
      <c r="I3473" s="177">
        <f>_xll.qlInterestRateIndexValueDate(Index1M,$H3473)</f>
        <v>63874</v>
      </c>
      <c r="J3473" s="182">
        <f>IFERROR(_xll.qlIndexFixing(Index1M,$H3473,TRUE,_xll.ohTrigger(RecalcTrigger,Trigger1M)),NA())</f>
        <v>1.120090502018384E-2</v>
      </c>
      <c r="K3473" s="44">
        <f>IFERROR(_xll.qlIndexFixing(Index3M,H3473,TRUE,_xll.ohTrigger(RecalcTrigger,Trigger3M)),NA())</f>
        <v>1.1522084213075783E-2</v>
      </c>
      <c r="L3473" s="44">
        <f>IFERROR(_xll.qlIndexFixing(Index6M,$H3473,TRUE,_xll.ohTrigger(RecalcTrigger,Trigger6M)),NA())</f>
        <v>1.1113066062419052E-2</v>
      </c>
      <c r="M3473" s="183">
        <f>IFERROR(_xll.qlIndexFixing(Index1Y,$H3473,TRUE,_xll.ohTrigger(RecalcTrigger,Trigger1Y)),NA())</f>
        <v>1.190116581907189E-2</v>
      </c>
      <c r="N3473" s="182">
        <f>IFERROR(_xll.qlIndexFixing(ONIndex1M,I3473,TRUE,_xll.ohTrigger(RecalcTrigger,Trigger1M)),NA())</f>
        <v>1.1194318175942186E-2</v>
      </c>
      <c r="O3473" s="44">
        <f>IFERROR(_xll.qlIndexFixing(ONIndex3M,I3473,TRUE,_xll.ohTrigger(RecalcTrigger,Trigger3M)),NA())</f>
        <v>1.1499123861913318E-2</v>
      </c>
      <c r="P3473" s="44">
        <f>IFERROR(_xll.qlIndexFixing(ONIndex6M,I3473,TRUE,_xll.ohTrigger(RecalcTrigger,Trigger6M)),NA())</f>
        <v>1.108313271878103E-2</v>
      </c>
      <c r="Q3473" s="183">
        <f>IFERROR(_xll.qlIndexFixing(ONIndex1Y,I3473,TRUE,_xll.ohTrigger(RecalcTrigger,Trigger1Y)),NA())</f>
        <v>1.1816469708874067E-2</v>
      </c>
    </row>
    <row r="3474" spans="2:17" x14ac:dyDescent="0.2">
      <c r="B3474" s="39" t="s">
        <v>42</v>
      </c>
      <c r="D3474" s="42">
        <f>_xll.qlCalendarAdvance(Calendar,$D3473,B3474,"f",FALSE)</f>
        <v>63879</v>
      </c>
      <c r="E3474" s="177">
        <f>_xll.qlInterestRateIndexValueDate(IndexON,D3474)</f>
        <v>63879</v>
      </c>
      <c r="F3474" s="193">
        <f>IFERROR(_xll.qlIndexFixing(IndexON,D3474,TRUE,_xll.ohTrigger(RecalcTrigger,TriggerON)),NA())</f>
        <v>1.070196529795453E-2</v>
      </c>
      <c r="H3474" s="42">
        <f>_xll.qlCalendarAdvance(Calendar,$H3473,B3474,"f",FALSE)</f>
        <v>63879</v>
      </c>
      <c r="I3474" s="177">
        <f>_xll.qlInterestRateIndexValueDate(Index1M,$H3474)</f>
        <v>63881</v>
      </c>
      <c r="J3474" s="182">
        <f>IFERROR(_xll.qlIndexFixing(Index1M,$H3474,TRUE,_xll.ohTrigger(RecalcTrigger,Trigger1M)),NA())</f>
        <v>1.120176257304353E-2</v>
      </c>
      <c r="K3474" s="44">
        <f>IFERROR(_xll.qlIndexFixing(Index3M,H3474,TRUE,_xll.ohTrigger(RecalcTrigger,Trigger3M)),NA())</f>
        <v>1.1523009946873487E-2</v>
      </c>
      <c r="L3474" s="44">
        <f>IFERROR(_xll.qlIndexFixing(Index6M,$H3474,TRUE,_xll.ohTrigger(RecalcTrigger,Trigger6M)),NA())</f>
        <v>1.1112959606340182E-2</v>
      </c>
      <c r="M3474" s="183">
        <f>IFERROR(_xll.qlIndexFixing(Index1Y,$H3474,TRUE,_xll.ohTrigger(RecalcTrigger,Trigger1Y)),NA())</f>
        <v>1.1901523609139982E-2</v>
      </c>
      <c r="N3474" s="182">
        <f>IFERROR(_xll.qlIndexFixing(ONIndex1M,I3474,TRUE,_xll.ohTrigger(RecalcTrigger,Trigger1M)),NA())</f>
        <v>1.1195196201594371E-2</v>
      </c>
      <c r="O3474" s="44">
        <f>IFERROR(_xll.qlIndexFixing(ONIndex3M,I3474,TRUE,_xll.ohTrigger(RecalcTrigger,Trigger3M)),NA())</f>
        <v>1.1500152150967224E-2</v>
      </c>
      <c r="P3474" s="44">
        <f>IFERROR(_xll.qlIndexFixing(ONIndex6M,I3474,TRUE,_xll.ohTrigger(RecalcTrigger,Trigger6M)),NA())</f>
        <v>1.1083134396479011E-2</v>
      </c>
      <c r="Q3474" s="183">
        <f>IFERROR(_xll.qlIndexFixing(ONIndex1Y,I3474,TRUE,_xll.ohTrigger(RecalcTrigger,Trigger1Y)),NA())</f>
        <v>1.1817298469933846E-2</v>
      </c>
    </row>
    <row r="3475" spans="2:17" x14ac:dyDescent="0.2">
      <c r="B3475" s="39" t="s">
        <v>42</v>
      </c>
      <c r="D3475" s="42">
        <f>_xll.qlCalendarAdvance(Calendar,$D3474,B3475,"f",FALSE)</f>
        <v>63886</v>
      </c>
      <c r="E3475" s="177">
        <f>_xll.qlInterestRateIndexValueDate(IndexON,D3475)</f>
        <v>63886</v>
      </c>
      <c r="F3475" s="193">
        <f>IFERROR(_xll.qlIndexFixing(IndexON,D3475,TRUE,_xll.ohTrigger(RecalcTrigger,TriggerON)),NA())</f>
        <v>1.0701965297874594E-2</v>
      </c>
      <c r="H3475" s="42">
        <f>_xll.qlCalendarAdvance(Calendar,$H3474,B3475,"f",FALSE)</f>
        <v>63886</v>
      </c>
      <c r="I3475" s="177">
        <f>_xll.qlInterestRateIndexValueDate(Index1M,$H3475)</f>
        <v>63888</v>
      </c>
      <c r="J3475" s="182">
        <f>IFERROR(_xll.qlIndexFixing(Index1M,$H3475,TRUE,_xll.ohTrigger(RecalcTrigger,Trigger1M)),NA())</f>
        <v>1.1202606561824329E-2</v>
      </c>
      <c r="K3475" s="44">
        <f>IFERROR(_xll.qlIndexFixing(Index3M,H3475,TRUE,_xll.ohTrigger(RecalcTrigger,Trigger3M)),NA())</f>
        <v>1.1522934455230782E-2</v>
      </c>
      <c r="L3475" s="44">
        <f>IFERROR(_xll.qlIndexFixing(Index6M,$H3475,TRUE,_xll.ohTrigger(RecalcTrigger,Trigger6M)),NA())</f>
        <v>1.1113004186158484E-2</v>
      </c>
      <c r="M3475" s="183">
        <f>IFERROR(_xll.qlIndexFixing(Index1Y,$H3475,TRUE,_xll.ohTrigger(RecalcTrigger,Trigger1Y)),NA())</f>
        <v>1.1901239080116971E-2</v>
      </c>
      <c r="N3475" s="182">
        <f>IFERROR(_xll.qlIndexFixing(ONIndex1M,I3475,TRUE,_xll.ohTrigger(RecalcTrigger,Trigger1M)),NA())</f>
        <v>1.1196060705342958E-2</v>
      </c>
      <c r="O3475" s="44">
        <f>IFERROR(_xll.qlIndexFixing(ONIndex3M,I3475,TRUE,_xll.ohTrigger(RecalcTrigger,Trigger3M)),NA())</f>
        <v>1.1501163186382612E-2</v>
      </c>
      <c r="P3475" s="44">
        <f>IFERROR(_xll.qlIndexFixing(ONIndex6M,I3475,TRUE,_xll.ohTrigger(RecalcTrigger,Trigger6M)),NA())</f>
        <v>1.1083127415343341E-2</v>
      </c>
      <c r="Q3475" s="183">
        <f>IFERROR(_xll.qlIndexFixing(ONIndex1Y,I3475,TRUE,_xll.ohTrigger(RecalcTrigger,Trigger1Y)),NA())</f>
        <v>1.1818109068402194E-2</v>
      </c>
    </row>
    <row r="3476" spans="2:17" x14ac:dyDescent="0.2">
      <c r="B3476" s="39" t="s">
        <v>42</v>
      </c>
      <c r="D3476" s="42">
        <f>_xll.qlCalendarAdvance(Calendar,$D3475,B3476,"f",FALSE)</f>
        <v>63893</v>
      </c>
      <c r="E3476" s="177">
        <f>_xll.qlInterestRateIndexValueDate(IndexON,D3476)</f>
        <v>63893</v>
      </c>
      <c r="F3476" s="193">
        <f>IFERROR(_xll.qlIndexFixing(IndexON,D3476,TRUE,_xll.ohTrigger(RecalcTrigger,TriggerON)),NA())</f>
        <v>1.0701965297874594E-2</v>
      </c>
      <c r="H3476" s="42">
        <f>_xll.qlCalendarAdvance(Calendar,$H3475,B3476,"f",FALSE)</f>
        <v>63893</v>
      </c>
      <c r="I3476" s="177">
        <f>_xll.qlInterestRateIndexValueDate(Index1M,$H3476)</f>
        <v>63895</v>
      </c>
      <c r="J3476" s="182">
        <f>IFERROR(_xll.qlIndexFixing(Index1M,$H3476,TRUE,_xll.ohTrigger(RecalcTrigger,Trigger1M)),NA())</f>
        <v>1.1203436967767048E-2</v>
      </c>
      <c r="K3476" s="44">
        <f>IFERROR(_xll.qlIndexFixing(Index3M,H3476,TRUE,_xll.ohTrigger(RecalcTrigger,Trigger3M)),NA())</f>
        <v>1.1523830159615223E-2</v>
      </c>
      <c r="L3476" s="44">
        <f>IFERROR(_xll.qlIndexFixing(Index6M,$H3476,TRUE,_xll.ohTrigger(RecalcTrigger,Trigger6M)),NA())</f>
        <v>1.1112879366239248E-2</v>
      </c>
      <c r="M3476" s="183">
        <f>IFERROR(_xll.qlIndexFixing(Index1Y,$H3476,TRUE,_xll.ohTrigger(RecalcTrigger,Trigger1Y)),NA())</f>
        <v>1.1902182060410165E-2</v>
      </c>
      <c r="N3476" s="182">
        <f>IFERROR(_xll.qlIndexFixing(ONIndex1M,I3476,TRUE,_xll.ohTrigger(RecalcTrigger,Trigger1M)),NA())</f>
        <v>1.1196911668243104E-2</v>
      </c>
      <c r="O3476" s="44">
        <f>IFERROR(_xll.qlIndexFixing(ONIndex3M,I3476,TRUE,_xll.ohTrigger(RecalcTrigger,Trigger3M)),NA())</f>
        <v>1.1502156944098729E-2</v>
      </c>
      <c r="P3476" s="44">
        <f>IFERROR(_xll.qlIndexFixing(ONIndex6M,I3476,TRUE,_xll.ohTrigger(RecalcTrigger,Trigger6M)),NA())</f>
        <v>1.1083111763703357E-2</v>
      </c>
      <c r="Q3476" s="183">
        <f>IFERROR(_xll.qlIndexFixing(ONIndex1Y,I3476,TRUE,_xll.ohTrigger(RecalcTrigger,Trigger1Y)),NA())</f>
        <v>1.1818901478859445E-2</v>
      </c>
    </row>
    <row r="3477" spans="2:17" x14ac:dyDescent="0.2">
      <c r="B3477" s="39" t="s">
        <v>42</v>
      </c>
      <c r="D3477" s="42">
        <f>_xll.qlCalendarAdvance(Calendar,$D3476,B3477,"f",FALSE)</f>
        <v>63900</v>
      </c>
      <c r="E3477" s="177">
        <f>_xll.qlInterestRateIndexValueDate(IndexON,D3477)</f>
        <v>63900</v>
      </c>
      <c r="F3477" s="193">
        <f>IFERROR(_xll.qlIndexFixing(IndexON,D3477,TRUE,_xll.ohTrigger(RecalcTrigger,TriggerON)),NA())</f>
        <v>1.070196529795453E-2</v>
      </c>
      <c r="H3477" s="42">
        <f>_xll.qlCalendarAdvance(Calendar,$H3476,B3477,"f",FALSE)</f>
        <v>63900</v>
      </c>
      <c r="I3477" s="177">
        <f>_xll.qlInterestRateIndexValueDate(Index1M,$H3477)</f>
        <v>63902</v>
      </c>
      <c r="J3477" s="182">
        <f>IFERROR(_xll.qlIndexFixing(Index1M,$H3477,TRUE,_xll.ohTrigger(RecalcTrigger,Trigger1M)),NA())</f>
        <v>1.1204253772084134E-2</v>
      </c>
      <c r="K3477" s="44">
        <f>IFERROR(_xll.qlIndexFixing(Index3M,H3477,TRUE,_xll.ohTrigger(RecalcTrigger,Trigger3M)),NA())</f>
        <v>1.1524708374519577E-2</v>
      </c>
      <c r="L3477" s="44">
        <f>IFERROR(_xll.qlIndexFixing(Index6M,$H3477,TRUE,_xll.ohTrigger(RecalcTrigger,Trigger6M)),NA())</f>
        <v>1.1112745665854419E-2</v>
      </c>
      <c r="M3477" s="183">
        <f>IFERROR(_xll.qlIndexFixing(Index1Y,$H3477,TRUE,_xll.ohTrigger(RecalcTrigger,Trigger1Y)),NA())</f>
        <v>1.1902482670577986E-2</v>
      </c>
      <c r="N3477" s="182">
        <f>IFERROR(_xll.qlIndexFixing(ONIndex1M,I3477,TRUE,_xll.ohTrigger(RecalcTrigger,Trigger1M)),NA())</f>
        <v>1.1197749071749641E-2</v>
      </c>
      <c r="O3477" s="44">
        <f>IFERROR(_xll.qlIndexFixing(ONIndex3M,I3477,TRUE,_xll.ohTrigger(RecalcTrigger,Trigger3M)),NA())</f>
        <v>1.1503133400374566E-2</v>
      </c>
      <c r="P3477" s="44">
        <f>IFERROR(_xll.qlIndexFixing(ONIndex6M,I3477,TRUE,_xll.ohTrigger(RecalcTrigger,Trigger6M)),NA())</f>
        <v>1.1083087429248906E-2</v>
      </c>
      <c r="Q3477" s="183">
        <f>IFERROR(_xll.qlIndexFixing(ONIndex1Y,I3477,TRUE,_xll.ohTrigger(RecalcTrigger,Trigger1Y)),NA())</f>
        <v>1.1819675676205676E-2</v>
      </c>
    </row>
    <row r="3478" spans="2:17" x14ac:dyDescent="0.2">
      <c r="B3478" s="39" t="s">
        <v>42</v>
      </c>
      <c r="D3478" s="42">
        <f>_xll.qlCalendarAdvance(Calendar,$D3477,B3478,"f",FALSE)</f>
        <v>63907</v>
      </c>
      <c r="E3478" s="177">
        <f>_xll.qlInterestRateIndexValueDate(IndexON,D3478)</f>
        <v>63907</v>
      </c>
      <c r="F3478" s="193">
        <f>IFERROR(_xll.qlIndexFixing(IndexON,D3478,TRUE,_xll.ohTrigger(RecalcTrigger,TriggerON)),NA())</f>
        <v>1.0701965298034466E-2</v>
      </c>
      <c r="H3478" s="42">
        <f>_xll.qlCalendarAdvance(Calendar,$H3477,B3478,"f",FALSE)</f>
        <v>63907</v>
      </c>
      <c r="I3478" s="177">
        <f>_xll.qlInterestRateIndexValueDate(Index1M,$H3478)</f>
        <v>63909</v>
      </c>
      <c r="J3478" s="182">
        <f>IFERROR(_xll.qlIndexFixing(Index1M,$H3478,TRUE,_xll.ohTrigger(RecalcTrigger,Trigger1M)),NA())</f>
        <v>1.1205056956000929E-2</v>
      </c>
      <c r="K3478" s="44">
        <f>IFERROR(_xll.qlIndexFixing(Index3M,H3478,TRUE,_xll.ohTrigger(RecalcTrigger,Trigger3M)),NA())</f>
        <v>1.1525569075929276E-2</v>
      </c>
      <c r="L3478" s="44">
        <f>IFERROR(_xll.qlIndexFixing(Index6M,$H3478,TRUE,_xll.ohTrigger(RecalcTrigger,Trigger6M)),NA())</f>
        <v>1.1112603072928381E-2</v>
      </c>
      <c r="M3478" s="183">
        <f>IFERROR(_xll.qlIndexFixing(Index1Y,$H3478,TRUE,_xll.ohTrigger(RecalcTrigger,Trigger1Y)),NA())</f>
        <v>1.1902764169745504E-2</v>
      </c>
      <c r="N3478" s="182">
        <f>IFERROR(_xll.qlIndexFixing(ONIndex1M,I3478,TRUE,_xll.ohTrigger(RecalcTrigger,Trigger1M)),NA())</f>
        <v>1.1198805778951382E-2</v>
      </c>
      <c r="O3478" s="44">
        <f>IFERROR(_xll.qlIndexFixing(ONIndex3M,I3478,TRUE,_xll.ohTrigger(RecalcTrigger,Trigger3M)),NA())</f>
        <v>1.150436338297034E-2</v>
      </c>
      <c r="P3478" s="44">
        <f>IFERROR(_xll.qlIndexFixing(ONIndex6M,I3478,TRUE,_xll.ohTrigger(RecalcTrigger,Trigger6M)),NA())</f>
        <v>1.1083043364417122E-2</v>
      </c>
      <c r="Q3478" s="183">
        <f>IFERROR(_xll.qlIndexFixing(ONIndex1Y,I3478,TRUE,_xll.ohTrigger(RecalcTrigger,Trigger1Y)),NA())</f>
        <v>1.1820644269890934E-2</v>
      </c>
    </row>
    <row r="3479" spans="2:17" x14ac:dyDescent="0.2">
      <c r="B3479" s="39" t="s">
        <v>42</v>
      </c>
      <c r="D3479" s="42">
        <f>_xll.qlCalendarAdvance(Calendar,$D3478,B3479,"f",FALSE)</f>
        <v>63915</v>
      </c>
      <c r="E3479" s="177">
        <f>_xll.qlInterestRateIndexValueDate(IndexON,D3479)</f>
        <v>63915</v>
      </c>
      <c r="F3479" s="193">
        <f>IFERROR(_xll.qlIndexFixing(IndexON,D3479,TRUE,_xll.ohTrigger(RecalcTrigger,TriggerON)),NA())</f>
        <v>1.070196529795453E-2</v>
      </c>
      <c r="H3479" s="42">
        <f>_xll.qlCalendarAdvance(Calendar,$H3478,B3479,"f",FALSE)</f>
        <v>63915</v>
      </c>
      <c r="I3479" s="177">
        <f>_xll.qlInterestRateIndexValueDate(Index1M,$H3479)</f>
        <v>63919</v>
      </c>
      <c r="J3479" s="182">
        <f>IFERROR(_xll.qlIndexFixing(Index1M,$H3479,TRUE,_xll.ohTrigger(RecalcTrigger,Trigger1M)),NA())</f>
        <v>1.1206180697150094E-2</v>
      </c>
      <c r="K3479" s="44">
        <f>IFERROR(_xll.qlIndexFixing(Index3M,H3479,TRUE,_xll.ohTrigger(RecalcTrigger,Trigger3M)),NA())</f>
        <v>1.1526286533444433E-2</v>
      </c>
      <c r="L3479" s="44">
        <f>IFERROR(_xll.qlIndexFixing(Index6M,$H3479,TRUE,_xll.ohTrigger(RecalcTrigger,Trigger6M)),NA())</f>
        <v>1.111191261747764E-2</v>
      </c>
      <c r="M3479" s="183">
        <f>IFERROR(_xll.qlIndexFixing(Index1Y,$H3479,TRUE,_xll.ohTrigger(RecalcTrigger,Trigger1Y)),NA())</f>
        <v>1.1902729862043916E-2</v>
      </c>
      <c r="N3479" s="182">
        <f>IFERROR(_xll.qlIndexFixing(ONIndex1M,I3479,TRUE,_xll.ohTrigger(RecalcTrigger,Trigger1M)),NA())</f>
        <v>1.1199612118826252E-2</v>
      </c>
      <c r="O3479" s="44">
        <f>IFERROR(_xll.qlIndexFixing(ONIndex3M,I3479,TRUE,_xll.ohTrigger(RecalcTrigger,Trigger3M)),NA())</f>
        <v>1.1505300203031865E-2</v>
      </c>
      <c r="P3479" s="44">
        <f>IFERROR(_xll.qlIndexFixing(ONIndex6M,I3479,TRUE,_xll.ohTrigger(RecalcTrigger,Trigger6M)),NA())</f>
        <v>1.1082999138594118E-2</v>
      </c>
      <c r="Q3479" s="183">
        <f>IFERROR(_xll.qlIndexFixing(ONIndex1Y,I3479,TRUE,_xll.ohTrigger(RecalcTrigger,Trigger1Y)),NA())</f>
        <v>1.1821376742533474E-2</v>
      </c>
    </row>
    <row r="3480" spans="2:17" x14ac:dyDescent="0.2">
      <c r="B3480" s="39" t="s">
        <v>42</v>
      </c>
      <c r="D3480" s="42">
        <f>_xll.qlCalendarAdvance(Calendar,$D3479,B3480,"f",FALSE)</f>
        <v>63922</v>
      </c>
      <c r="E3480" s="177">
        <f>_xll.qlInterestRateIndexValueDate(IndexON,D3480)</f>
        <v>63922</v>
      </c>
      <c r="F3480" s="193">
        <f>IFERROR(_xll.qlIndexFixing(IndexON,D3480,TRUE,_xll.ohTrigger(RecalcTrigger,TriggerON)),NA())</f>
        <v>1.0701965298034466E-2</v>
      </c>
      <c r="H3480" s="42">
        <f>_xll.qlCalendarAdvance(Calendar,$H3479,B3480,"f",FALSE)</f>
        <v>63922</v>
      </c>
      <c r="I3480" s="177">
        <f>_xll.qlInterestRateIndexValueDate(Index1M,$H3480)</f>
        <v>63926</v>
      </c>
      <c r="J3480" s="182">
        <f>IFERROR(_xll.qlIndexFixing(Index1M,$H3480,TRUE,_xll.ohTrigger(RecalcTrigger,Trigger1M)),NA())</f>
        <v>1.1206950724778852E-2</v>
      </c>
      <c r="K3480" s="44">
        <f>IFERROR(_xll.qlIndexFixing(Index3M,H3480,TRUE,_xll.ohTrigger(RecalcTrigger,Trigger3M)),NA())</f>
        <v>1.1528065060071315E-2</v>
      </c>
      <c r="L3480" s="44">
        <f>IFERROR(_xll.qlIndexFixing(Index6M,$H3480,TRUE,_xll.ohTrigger(RecalcTrigger,Trigger6M)),NA())</f>
        <v>1.1112219679598989E-2</v>
      </c>
      <c r="M3480" s="183">
        <f>IFERROR(_xll.qlIndexFixing(Index1Y,$H3480,TRUE,_xll.ohTrigger(RecalcTrigger,Trigger1Y)),NA())</f>
        <v>1.1902967599239107E-2</v>
      </c>
      <c r="N3480" s="182">
        <f>IFERROR(_xll.qlIndexFixing(ONIndex1M,I3480,TRUE,_xll.ohTrigger(RecalcTrigger,Trigger1M)),NA())</f>
        <v>1.1200292426636338E-2</v>
      </c>
      <c r="O3480" s="44">
        <f>IFERROR(_xll.qlIndexFixing(ONIndex3M,I3480,TRUE,_xll.ohTrigger(RecalcTrigger,Trigger3M)),NA())</f>
        <v>1.1506089359292204E-2</v>
      </c>
      <c r="P3480" s="44">
        <f>IFERROR(_xll.qlIndexFixing(ONIndex6M,I3480,TRUE,_xll.ohTrigger(RecalcTrigger,Trigger6M)),NA())</f>
        <v>1.1082954289189928E-2</v>
      </c>
      <c r="Q3480" s="183">
        <f>IFERROR(_xll.qlIndexFixing(ONIndex1Y,I3480,TRUE,_xll.ohTrigger(RecalcTrigger,Trigger1Y)),NA())</f>
        <v>1.1821990015086214E-2</v>
      </c>
    </row>
    <row r="3481" spans="2:17" x14ac:dyDescent="0.2">
      <c r="B3481" s="39" t="s">
        <v>42</v>
      </c>
      <c r="D3481" s="42">
        <f>_xll.qlCalendarAdvance(Calendar,$D3480,B3481,"f",FALSE)</f>
        <v>63929</v>
      </c>
      <c r="E3481" s="177">
        <f>_xll.qlInterestRateIndexValueDate(IndexON,D3481)</f>
        <v>63929</v>
      </c>
      <c r="F3481" s="193">
        <f>IFERROR(_xll.qlIndexFixing(IndexON,D3481,TRUE,_xll.ohTrigger(RecalcTrigger,TriggerON)),NA())</f>
        <v>1.0701965298034466E-2</v>
      </c>
      <c r="H3481" s="42">
        <f>_xll.qlCalendarAdvance(Calendar,$H3480,B3481,"f",FALSE)</f>
        <v>63929</v>
      </c>
      <c r="I3481" s="177">
        <f>_xll.qlInterestRateIndexValueDate(Index1M,$H3481)</f>
        <v>63933</v>
      </c>
      <c r="J3481" s="182">
        <f>IFERROR(_xll.qlIndexFixing(Index1M,$H3481,TRUE,_xll.ohTrigger(RecalcTrigger,Trigger1M)),NA())</f>
        <v>1.1207707067635584E-2</v>
      </c>
      <c r="K3481" s="44">
        <f>IFERROR(_xll.qlIndexFixing(Index3M,H3481,TRUE,_xll.ohTrigger(RecalcTrigger,Trigger3M)),NA())</f>
        <v>1.1528624968332606E-2</v>
      </c>
      <c r="L3481" s="44">
        <f>IFERROR(_xll.qlIndexFixing(Index6M,$H3481,TRUE,_xll.ohTrigger(RecalcTrigger,Trigger6M)),NA())</f>
        <v>1.1112046506283302E-2</v>
      </c>
      <c r="M3481" s="183">
        <f>IFERROR(_xll.qlIndexFixing(Index1Y,$H3481,TRUE,_xll.ohTrigger(RecalcTrigger,Trigger1Y)),NA())</f>
        <v>1.19031861428657E-2</v>
      </c>
      <c r="N3481" s="182">
        <f>IFERROR(_xll.qlIndexFixing(ONIndex1M,I3481,TRUE,_xll.ohTrigger(RecalcTrigger,Trigger1M)),NA())</f>
        <v>1.1201073455078259E-2</v>
      </c>
      <c r="O3481" s="44">
        <f>IFERROR(_xll.qlIndexFixing(ONIndex3M,I3481,TRUE,_xll.ohTrigger(RecalcTrigger,Trigger3M)),NA())</f>
        <v>1.150699388294818E-2</v>
      </c>
      <c r="P3481" s="44">
        <f>IFERROR(_xll.qlIndexFixing(ONIndex6M,I3481,TRUE,_xll.ohTrigger(RecalcTrigger,Trigger6M)),NA())</f>
        <v>1.108289385553185E-2</v>
      </c>
      <c r="Q3481" s="183">
        <f>IFERROR(_xll.qlIndexFixing(ONIndex1Y,I3481,TRUE,_xll.ohTrigger(RecalcTrigger,Trigger1Y)),NA())</f>
        <v>1.1822688489404598E-2</v>
      </c>
    </row>
    <row r="3482" spans="2:17" x14ac:dyDescent="0.2">
      <c r="B3482" s="39" t="s">
        <v>42</v>
      </c>
      <c r="D3482" s="42">
        <f>_xll.qlCalendarAdvance(Calendar,$D3481,B3482,"f",FALSE)</f>
        <v>63936</v>
      </c>
      <c r="E3482" s="177">
        <f>_xll.qlInterestRateIndexValueDate(IndexON,D3482)</f>
        <v>63936</v>
      </c>
      <c r="F3482" s="193">
        <f>IFERROR(_xll.qlIndexFixing(IndexON,D3482,TRUE,_xll.ohTrigger(RecalcTrigger,TriggerON)),NA())</f>
        <v>1.070196529795453E-2</v>
      </c>
      <c r="H3482" s="42">
        <f>_xll.qlCalendarAdvance(Calendar,$H3481,B3482,"f",FALSE)</f>
        <v>63936</v>
      </c>
      <c r="I3482" s="177">
        <f>_xll.qlInterestRateIndexValueDate(Index1M,$H3482)</f>
        <v>63940</v>
      </c>
      <c r="J3482" s="182">
        <f>IFERROR(_xll.qlIndexFixing(Index1M,$H3482,TRUE,_xll.ohTrigger(RecalcTrigger,Trigger1M)),NA())</f>
        <v>1.1208449706937896E-2</v>
      </c>
      <c r="K3482" s="44">
        <f>IFERROR(_xll.qlIndexFixing(Index3M,H3482,TRUE,_xll.ohTrigger(RecalcTrigger,Trigger3M)),NA())</f>
        <v>1.1529406583176664E-2</v>
      </c>
      <c r="L3482" s="44">
        <f>IFERROR(_xll.qlIndexFixing(Index6M,$H3482,TRUE,_xll.ohTrigger(RecalcTrigger,Trigger6M)),NA())</f>
        <v>1.1111864386949622E-2</v>
      </c>
      <c r="M3482" s="183">
        <f>IFERROR(_xll.qlIndexFixing(Index1Y,$H3482,TRUE,_xll.ohTrigger(RecalcTrigger,Trigger1Y)),NA())</f>
        <v>1.1903385467413799E-2</v>
      </c>
      <c r="N3482" s="182">
        <f>IFERROR(_xll.qlIndexFixing(ONIndex1M,I3482,TRUE,_xll.ohTrigger(RecalcTrigger,Trigger1M)),NA())</f>
        <v>1.120184082764375E-2</v>
      </c>
      <c r="O3482" s="44">
        <f>IFERROR(_xll.qlIndexFixing(ONIndex3M,I3482,TRUE,_xll.ohTrigger(RecalcTrigger,Trigger3M)),NA())</f>
        <v>1.1507880981902474E-2</v>
      </c>
      <c r="P3482" s="44">
        <f>IFERROR(_xll.qlIndexFixing(ONIndex6M,I3482,TRUE,_xll.ohTrigger(RecalcTrigger,Trigger6M)),NA())</f>
        <v>1.1082824677348668E-2</v>
      </c>
      <c r="Q3482" s="183">
        <f>IFERROR(_xll.qlIndexFixing(ONIndex1Y,I3482,TRUE,_xll.ohTrigger(RecalcTrigger,Trigger1Y)),NA())</f>
        <v>1.1823368621115549E-2</v>
      </c>
    </row>
    <row r="3483" spans="2:17" x14ac:dyDescent="0.2">
      <c r="B3483" s="39" t="s">
        <v>42</v>
      </c>
      <c r="D3483" s="42">
        <f>_xll.qlCalendarAdvance(Calendar,$D3482,B3483,"f",FALSE)</f>
        <v>63943</v>
      </c>
      <c r="E3483" s="177">
        <f>_xll.qlInterestRateIndexValueDate(IndexON,D3483)</f>
        <v>63943</v>
      </c>
      <c r="F3483" s="193">
        <f>IFERROR(_xll.qlIndexFixing(IndexON,D3483,TRUE,_xll.ohTrigger(RecalcTrigger,TriggerON)),NA())</f>
        <v>1.0701965297874594E-2</v>
      </c>
      <c r="H3483" s="42">
        <f>_xll.qlCalendarAdvance(Calendar,$H3482,B3483,"f",FALSE)</f>
        <v>63943</v>
      </c>
      <c r="I3483" s="177">
        <f>_xll.qlInterestRateIndexValueDate(Index1M,$H3483)</f>
        <v>63947</v>
      </c>
      <c r="J3483" s="182">
        <f>IFERROR(_xll.qlIndexFixing(Index1M,$H3483,TRUE,_xll.ohTrigger(RecalcTrigger,Trigger1M)),NA())</f>
        <v>1.120917862390855E-2</v>
      </c>
      <c r="K3483" s="44">
        <f>IFERROR(_xll.qlIndexFixing(Index3M,H3483,TRUE,_xll.ohTrigger(RecalcTrigger,Trigger3M)),NA())</f>
        <v>1.1530170551904063E-2</v>
      </c>
      <c r="L3483" s="44">
        <f>IFERROR(_xll.qlIndexFixing(Index6M,$H3483,TRUE,_xll.ohTrigger(RecalcTrigger,Trigger6M)),NA())</f>
        <v>1.1111673309522336E-2</v>
      </c>
      <c r="M3483" s="183">
        <f>IFERROR(_xll.qlIndexFixing(Index1Y,$H3483,TRUE,_xll.ohTrigger(RecalcTrigger,Trigger1Y)),NA())</f>
        <v>1.1903565547375263E-2</v>
      </c>
      <c r="N3483" s="182">
        <f>IFERROR(_xll.qlIndexFixing(ONIndex1M,I3483,TRUE,_xll.ohTrigger(RecalcTrigger,Trigger1M)),NA())</f>
        <v>1.1202594525387966E-2</v>
      </c>
      <c r="O3483" s="44">
        <f>IFERROR(_xll.qlIndexFixing(ONIndex3M,I3483,TRUE,_xll.ohTrigger(RecalcTrigger,Trigger3M)),NA())</f>
        <v>1.1508750632334142E-2</v>
      </c>
      <c r="P3483" s="44">
        <f>IFERROR(_xll.qlIndexFixing(ONIndex6M,I3483,TRUE,_xll.ohTrigger(RecalcTrigger,Trigger6M)),NA())</f>
        <v>1.108274674272991E-2</v>
      </c>
      <c r="Q3483" s="183">
        <f>IFERROR(_xll.qlIndexFixing(ONIndex1Y,I3483,TRUE,_xll.ohTrigger(RecalcTrigger,Trigger1Y)),NA())</f>
        <v>1.18240303847994E-2</v>
      </c>
    </row>
    <row r="3484" spans="2:17" x14ac:dyDescent="0.2">
      <c r="B3484" s="39" t="s">
        <v>42</v>
      </c>
      <c r="D3484" s="42">
        <f>_xll.qlCalendarAdvance(Calendar,$D3483,B3484,"f",FALSE)</f>
        <v>63950</v>
      </c>
      <c r="E3484" s="177">
        <f>_xll.qlInterestRateIndexValueDate(IndexON,D3484)</f>
        <v>63950</v>
      </c>
      <c r="F3484" s="193">
        <f>IFERROR(_xll.qlIndexFixing(IndexON,D3484,TRUE,_xll.ohTrigger(RecalcTrigger,TriggerON)),NA())</f>
        <v>1.070196529795453E-2</v>
      </c>
      <c r="H3484" s="42">
        <f>_xll.qlCalendarAdvance(Calendar,$H3483,B3484,"f",FALSE)</f>
        <v>63950</v>
      </c>
      <c r="I3484" s="177">
        <f>_xll.qlInterestRateIndexValueDate(Index1M,$H3484)</f>
        <v>63954</v>
      </c>
      <c r="J3484" s="182">
        <f>IFERROR(_xll.qlIndexFixing(Index1M,$H3484,TRUE,_xll.ohTrigger(RecalcTrigger,Trigger1M)),NA())</f>
        <v>1.1209220384121072E-2</v>
      </c>
      <c r="K3484" s="44">
        <f>IFERROR(_xll.qlIndexFixing(Index3M,H3484,TRUE,_xll.ohTrigger(RecalcTrigger,Trigger3M)),NA())</f>
        <v>1.1530916850499734E-2</v>
      </c>
      <c r="L3484" s="44">
        <f>IFERROR(_xll.qlIndexFixing(Index6M,$H3484,TRUE,_xll.ohTrigger(RecalcTrigger,Trigger6M)),NA())</f>
        <v>1.1111473261927143E-2</v>
      </c>
      <c r="M3484" s="183" t="e">
        <f>IFERROR(_xll.qlIndexFixing(Index1Y,$H3484,TRUE,_xll.ohTrigger(RecalcTrigger,Trigger1Y)),NA())</f>
        <v>#N/A</v>
      </c>
      <c r="N3484" s="182">
        <f>IFERROR(_xll.qlIndexFixing(ONIndex1M,I3484,TRUE,_xll.ohTrigger(RecalcTrigger,Trigger1M)),NA())</f>
        <v>1.1203334529685804E-2</v>
      </c>
      <c r="O3484" s="44">
        <f>IFERROR(_xll.qlIndexFixing(ONIndex3M,I3484,TRUE,_xll.ohTrigger(RecalcTrigger,Trigger3M)),NA())</f>
        <v>1.1509602810262365E-2</v>
      </c>
      <c r="P3484" s="44">
        <f>IFERROR(_xll.qlIndexFixing(ONIndex6M,I3484,TRUE,_xll.ohTrigger(RecalcTrigger,Trigger6M)),NA())</f>
        <v>1.1082660039525294E-2</v>
      </c>
      <c r="Q3484" s="183">
        <f>IFERROR(_xll.qlIndexFixing(ONIndex1Y,I3484,TRUE,_xll.ohTrigger(RecalcTrigger,Trigger1Y)),NA())</f>
        <v>1.1824673755436166E-2</v>
      </c>
    </row>
    <row r="3485" spans="2:17" x14ac:dyDescent="0.2">
      <c r="B3485" s="39" t="s">
        <v>42</v>
      </c>
      <c r="D3485" s="42">
        <f>_xll.qlCalendarAdvance(Calendar,$D3484,B3485,"f",FALSE)</f>
        <v>63957</v>
      </c>
      <c r="E3485" s="177">
        <f>_xll.qlInterestRateIndexValueDate(IndexON,D3485)</f>
        <v>63957</v>
      </c>
      <c r="F3485" s="193">
        <f>IFERROR(_xll.qlIndexFixing(IndexON,D3485,TRUE,_xll.ohTrigger(RecalcTrigger,TriggerON)),NA())</f>
        <v>1.0701965298034466E-2</v>
      </c>
      <c r="H3485" s="42">
        <f>_xll.qlCalendarAdvance(Calendar,$H3484,B3485,"f",FALSE)</f>
        <v>63957</v>
      </c>
      <c r="I3485" s="177">
        <f>_xll.qlInterestRateIndexValueDate(Index1M,$H3485)</f>
        <v>63961</v>
      </c>
      <c r="J3485" s="182">
        <f>IFERROR(_xll.qlIndexFixing(Index1M,$H3485,TRUE,_xll.ohTrigger(RecalcTrigger,Trigger1M)),NA())</f>
        <v>1.1209924687291142E-2</v>
      </c>
      <c r="K3485" s="44">
        <f>IFERROR(_xll.qlIndexFixing(Index3M,H3485,TRUE,_xll.ohTrigger(RecalcTrigger,Trigger3M)),NA())</f>
        <v>1.1531645454950352E-2</v>
      </c>
      <c r="L3485" s="44">
        <f>IFERROR(_xll.qlIndexFixing(Index6M,$H3485,TRUE,_xll.ohTrigger(RecalcTrigger,Trigger6M)),NA())</f>
        <v>1.1111264232087113E-2</v>
      </c>
      <c r="M3485" s="183" t="e">
        <f>IFERROR(_xll.qlIndexFixing(Index1Y,$H3485,TRUE,_xll.ohTrigger(RecalcTrigger,Trigger1Y)),NA())</f>
        <v>#N/A</v>
      </c>
      <c r="N3485" s="182">
        <f>IFERROR(_xll.qlIndexFixing(ONIndex1M,I3485,TRUE,_xll.ohTrigger(RecalcTrigger,Trigger1M)),NA())</f>
        <v>1.1204060821672357E-2</v>
      </c>
      <c r="O3485" s="44">
        <f>IFERROR(_xll.qlIndexFixing(ONIndex3M,I3485,TRUE,_xll.ohTrigger(RecalcTrigger,Trigger3M)),NA())</f>
        <v>1.1510437491786263E-2</v>
      </c>
      <c r="P3485" s="44">
        <f>IFERROR(_xll.qlIndexFixing(ONIndex6M,I3485,TRUE,_xll.ohTrigger(RecalcTrigger,Trigger6M)),NA())</f>
        <v>1.1082564555824348E-2</v>
      </c>
      <c r="Q3485" s="183">
        <f>IFERROR(_xll.qlIndexFixing(ONIndex1Y,I3485,TRUE,_xll.ohTrigger(RecalcTrigger,Trigger1Y)),NA())</f>
        <v>1.1825298707686116E-2</v>
      </c>
    </row>
    <row r="3486" spans="2:17" x14ac:dyDescent="0.2">
      <c r="B3486" s="39" t="s">
        <v>42</v>
      </c>
      <c r="D3486" s="42">
        <f>_xll.qlCalendarAdvance(Calendar,$D3485,B3486,"f",FALSE)</f>
        <v>63964</v>
      </c>
      <c r="E3486" s="177">
        <f>_xll.qlInterestRateIndexValueDate(IndexON,D3486)</f>
        <v>63964</v>
      </c>
      <c r="F3486" s="193">
        <f>IFERROR(_xll.qlIndexFixing(IndexON,D3486,TRUE,_xll.ohTrigger(RecalcTrigger,TriggerON)),NA())</f>
        <v>1.070196529795453E-2</v>
      </c>
      <c r="H3486" s="42">
        <f>_xll.qlCalendarAdvance(Calendar,$H3485,B3486,"f",FALSE)</f>
        <v>63964</v>
      </c>
      <c r="I3486" s="177">
        <f>_xll.qlInterestRateIndexValueDate(Index1M,$H3486)</f>
        <v>63968</v>
      </c>
      <c r="J3486" s="182">
        <f>IFERROR(_xll.qlIndexFixing(Index1M,$H3486,TRUE,_xll.ohTrigger(RecalcTrigger,Trigger1M)),NA())</f>
        <v>1.1210615217107327E-2</v>
      </c>
      <c r="K3486" s="44">
        <f>IFERROR(_xll.qlIndexFixing(Index3M,H3486,TRUE,_xll.ohTrigger(RecalcTrigger,Trigger3M)),NA())</f>
        <v>1.153235634124963E-2</v>
      </c>
      <c r="L3486" s="44">
        <f>IFERROR(_xll.qlIndexFixing(Index6M,$H3486,TRUE,_xll.ohTrigger(RecalcTrigger,Trigger6M)),NA())</f>
        <v>1.1111046207930143E-2</v>
      </c>
      <c r="M3486" s="183" t="e">
        <f>IFERROR(_xll.qlIndexFixing(Index1Y,$H3486,TRUE,_xll.ohTrigger(RecalcTrigger,Trigger1Y)),NA())</f>
        <v>#N/A</v>
      </c>
      <c r="N3486" s="182">
        <f>IFERROR(_xll.qlIndexFixing(ONIndex1M,I3486,TRUE,_xll.ohTrigger(RecalcTrigger,Trigger1M)),NA())</f>
        <v>1.1204773382722522E-2</v>
      </c>
      <c r="O3486" s="44">
        <f>IFERROR(_xll.qlIndexFixing(ONIndex3M,I3486,TRUE,_xll.ohTrigger(RecalcTrigger,Trigger3M)),NA())</f>
        <v>1.151125465308489E-2</v>
      </c>
      <c r="P3486" s="44">
        <f>IFERROR(_xll.qlIndexFixing(ONIndex6M,I3486,TRUE,_xll.ohTrigger(RecalcTrigger,Trigger6M)),NA())</f>
        <v>1.1082460279716599E-2</v>
      </c>
      <c r="Q3486" s="183">
        <f>IFERROR(_xll.qlIndexFixing(ONIndex1Y,I3486,TRUE,_xll.ohTrigger(RecalcTrigger,Trigger1Y)),NA())</f>
        <v>1.1825905216449328E-2</v>
      </c>
    </row>
    <row r="3487" spans="2:17" x14ac:dyDescent="0.2">
      <c r="B3487" s="39" t="s">
        <v>42</v>
      </c>
      <c r="D3487" s="42">
        <f>_xll.qlCalendarAdvance(Calendar,$D3486,B3487,"f",FALSE)</f>
        <v>63971</v>
      </c>
      <c r="E3487" s="177">
        <f>_xll.qlInterestRateIndexValueDate(IndexON,D3487)</f>
        <v>63971</v>
      </c>
      <c r="F3487" s="193">
        <f>IFERROR(_xll.qlIndexFixing(IndexON,D3487,TRUE,_xll.ohTrigger(RecalcTrigger,TriggerON)),NA())</f>
        <v>1.0701965298034466E-2</v>
      </c>
      <c r="H3487" s="42">
        <f>_xll.qlCalendarAdvance(Calendar,$H3486,B3487,"f",FALSE)</f>
        <v>63971</v>
      </c>
      <c r="I3487" s="177">
        <f>_xll.qlInterestRateIndexValueDate(Index1M,$H3487)</f>
        <v>63975</v>
      </c>
      <c r="J3487" s="182">
        <f>IFERROR(_xll.qlIndexFixing(Index1M,$H3487,TRUE,_xll.ohTrigger(RecalcTrigger,Trigger1M)),NA())</f>
        <v>1.1211291954798926E-2</v>
      </c>
      <c r="K3487" s="44">
        <f>IFERROR(_xll.qlIndexFixing(Index3M,H3487,TRUE,_xll.ohTrigger(RecalcTrigger,Trigger3M)),NA())</f>
        <v>1.1533049485383367E-2</v>
      </c>
      <c r="L3487" s="44">
        <f>IFERROR(_xll.qlIndexFixing(Index6M,$H3487,TRUE,_xll.ohTrigger(RecalcTrigger,Trigger6M)),NA())</f>
        <v>1.1110819177379739E-2</v>
      </c>
      <c r="M3487" s="183" t="e">
        <f>IFERROR(_xll.qlIndexFixing(Index1Y,$H3487,TRUE,_xll.ohTrigger(RecalcTrigger,Trigger1Y)),NA())</f>
        <v>#N/A</v>
      </c>
      <c r="N3487" s="182">
        <f>IFERROR(_xll.qlIndexFixing(ONIndex1M,I3487,TRUE,_xll.ohTrigger(RecalcTrigger,Trigger1M)),NA())</f>
        <v>1.1205472193971389E-2</v>
      </c>
      <c r="O3487" s="44">
        <f>IFERROR(_xll.qlIndexFixing(ONIndex3M,I3487,TRUE,_xll.ohTrigger(RecalcTrigger,Trigger3M)),NA())</f>
        <v>1.1512054269937622E-2</v>
      </c>
      <c r="P3487" s="44">
        <f>IFERROR(_xll.qlIndexFixing(ONIndex6M,I3487,TRUE,_xll.ohTrigger(RecalcTrigger,Trigger6M)),NA())</f>
        <v>1.1082347198971831E-2</v>
      </c>
      <c r="Q3487" s="183">
        <f>IFERROR(_xll.qlIndexFixing(ONIndex1Y,I3487,TRUE,_xll.ohTrigger(RecalcTrigger,Trigger1Y)),NA())</f>
        <v>1.1826493256545945E-2</v>
      </c>
    </row>
    <row r="3488" spans="2:17" x14ac:dyDescent="0.2">
      <c r="B3488" s="39" t="s">
        <v>42</v>
      </c>
      <c r="D3488" s="42">
        <f>_xll.qlCalendarAdvance(Calendar,$D3487,B3488,"f",FALSE)</f>
        <v>63978</v>
      </c>
      <c r="E3488" s="177">
        <f>_xll.qlInterestRateIndexValueDate(IndexON,D3488)</f>
        <v>63978</v>
      </c>
      <c r="F3488" s="193">
        <f>IFERROR(_xll.qlIndexFixing(IndexON,D3488,TRUE,_xll.ohTrigger(RecalcTrigger,TriggerON)),NA())</f>
        <v>1.070196529795453E-2</v>
      </c>
      <c r="H3488" s="42">
        <f>_xll.qlCalendarAdvance(Calendar,$H3487,B3488,"f",FALSE)</f>
        <v>63978</v>
      </c>
      <c r="I3488" s="177">
        <f>_xll.qlInterestRateIndexValueDate(Index1M,$H3488)</f>
        <v>63982</v>
      </c>
      <c r="J3488" s="182">
        <f>IFERROR(_xll.qlIndexFixing(Index1M,$H3488,TRUE,_xll.ohTrigger(RecalcTrigger,Trigger1M)),NA())</f>
        <v>1.1212616716648086E-2</v>
      </c>
      <c r="K3488" s="44">
        <f>IFERROR(_xll.qlIndexFixing(Index3M,H3488,TRUE,_xll.ohTrigger(RecalcTrigger,Trigger3M)),NA())</f>
        <v>1.1533954239072297E-2</v>
      </c>
      <c r="L3488" s="44">
        <f>IFERROR(_xll.qlIndexFixing(Index6M,$H3488,TRUE,_xll.ohTrigger(RecalcTrigger,Trigger6M)),NA())</f>
        <v>1.111088531528801E-2</v>
      </c>
      <c r="M3488" s="183" t="e">
        <f>IFERROR(_xll.qlIndexFixing(Index1Y,$H3488,TRUE,_xll.ohTrigger(RecalcTrigger,Trigger1Y)),NA())</f>
        <v>#N/A</v>
      </c>
      <c r="N3488" s="182">
        <f>IFERROR(_xll.qlIndexFixing(ONIndex1M,I3488,TRUE,_xll.ohTrigger(RecalcTrigger,Trigger1M)),NA())</f>
        <v>1.1206157236713921E-2</v>
      </c>
      <c r="O3488" s="44">
        <f>IFERROR(_xll.qlIndexFixing(ONIndex3M,I3488,TRUE,_xll.ohTrigger(RecalcTrigger,Trigger3M)),NA())</f>
        <v>1.151283631876332E-2</v>
      </c>
      <c r="P3488" s="44">
        <f>IFERROR(_xll.qlIndexFixing(ONIndex6M,I3488,TRUE,_xll.ohTrigger(RecalcTrigger,Trigger6M)),NA())</f>
        <v>1.1082225301679571E-2</v>
      </c>
      <c r="Q3488" s="183">
        <f>IFERROR(_xll.qlIndexFixing(ONIndex1Y,I3488,TRUE,_xll.ohTrigger(RecalcTrigger,Trigger1Y)),NA())</f>
        <v>1.1827062802716171E-2</v>
      </c>
    </row>
    <row r="3489" spans="2:17" x14ac:dyDescent="0.2">
      <c r="B3489" s="39" t="s">
        <v>42</v>
      </c>
      <c r="D3489" s="42">
        <f>_xll.qlCalendarAdvance(Calendar,$D3488,B3489,"f",FALSE)</f>
        <v>63985</v>
      </c>
      <c r="E3489" s="177">
        <f>_xll.qlInterestRateIndexValueDate(IndexON,D3489)</f>
        <v>63985</v>
      </c>
      <c r="F3489" s="193">
        <f>IFERROR(_xll.qlIndexFixing(IndexON,D3489,TRUE,_xll.ohTrigger(RecalcTrigger,TriggerON)),NA())</f>
        <v>1.070196529795453E-2</v>
      </c>
      <c r="H3489" s="42">
        <f>_xll.qlCalendarAdvance(Calendar,$H3488,B3489,"f",FALSE)</f>
        <v>63985</v>
      </c>
      <c r="I3489" s="177">
        <f>_xll.qlInterestRateIndexValueDate(Index1M,$H3489)</f>
        <v>63989</v>
      </c>
      <c r="J3489" s="182">
        <f>IFERROR(_xll.qlIndexFixing(Index1M,$H3489,TRUE,_xll.ohTrigger(RecalcTrigger,Trigger1M)),NA())</f>
        <v>1.1213262905335161E-2</v>
      </c>
      <c r="K3489" s="44">
        <f>IFERROR(_xll.qlIndexFixing(Index3M,H3489,TRUE,_xll.ohTrigger(RecalcTrigger,Trigger3M)),NA())</f>
        <v>1.1534610572458198E-2</v>
      </c>
      <c r="L3489" s="44">
        <f>IFERROR(_xll.qlIndexFixing(Index6M,$H3489,TRUE,_xll.ohTrigger(RecalcTrigger,Trigger6M)),NA())</f>
        <v>1.1110638921983119E-2</v>
      </c>
      <c r="M3489" s="183" t="e">
        <f>IFERROR(_xll.qlIndexFixing(Index1Y,$H3489,TRUE,_xll.ohTrigger(RecalcTrigger,Trigger1Y)),NA())</f>
        <v>#N/A</v>
      </c>
      <c r="N3489" s="182">
        <f>IFERROR(_xll.qlIndexFixing(ONIndex1M,I3489,TRUE,_xll.ohTrigger(RecalcTrigger,Trigger1M)),NA())</f>
        <v>1.120682849224508E-2</v>
      </c>
      <c r="O3489" s="44">
        <f>IFERROR(_xll.qlIndexFixing(ONIndex3M,I3489,TRUE,_xll.ohTrigger(RecalcTrigger,Trigger3M)),NA())</f>
        <v>1.1513600775341359E-2</v>
      </c>
      <c r="P3489" s="44">
        <f>IFERROR(_xll.qlIndexFixing(ONIndex6M,I3489,TRUE,_xll.ohTrigger(RecalcTrigger,Trigger6M)),NA())</f>
        <v>1.1082094575769474E-2</v>
      </c>
      <c r="Q3489" s="183">
        <f>IFERROR(_xll.qlIndexFixing(ONIndex1Y,I3489,TRUE,_xll.ohTrigger(RecalcTrigger,Trigger1Y)),NA())</f>
        <v>1.1827613829860084E-2</v>
      </c>
    </row>
    <row r="3490" spans="2:17" x14ac:dyDescent="0.2">
      <c r="B3490" s="39" t="s">
        <v>42</v>
      </c>
      <c r="D3490" s="42">
        <f>_xll.qlCalendarAdvance(Calendar,$D3489,B3490,"f",FALSE)</f>
        <v>63992</v>
      </c>
      <c r="E3490" s="177">
        <f>_xll.qlInterestRateIndexValueDate(IndexON,D3490)</f>
        <v>63992</v>
      </c>
      <c r="F3490" s="193">
        <f>IFERROR(_xll.qlIndexFixing(IndexON,D3490,TRUE,_xll.ohTrigger(RecalcTrigger,TriggerON)),NA())</f>
        <v>1.0701965298034466E-2</v>
      </c>
      <c r="H3490" s="42">
        <f>_xll.qlCalendarAdvance(Calendar,$H3489,B3490,"f",FALSE)</f>
        <v>63992</v>
      </c>
      <c r="I3490" s="177">
        <f>_xll.qlInterestRateIndexValueDate(Index1M,$H3490)</f>
        <v>63996</v>
      </c>
      <c r="J3490" s="182">
        <f>IFERROR(_xll.qlIndexFixing(Index1M,$H3490,TRUE,_xll.ohTrigger(RecalcTrigger,Trigger1M)),NA())</f>
        <v>1.1213895240260228E-2</v>
      </c>
      <c r="K3490" s="44">
        <f>IFERROR(_xll.qlIndexFixing(Index3M,H3490,TRUE,_xll.ohTrigger(RecalcTrigger,Trigger3M)),NA())</f>
        <v>1.1535249089364503E-2</v>
      </c>
      <c r="L3490" s="44">
        <f>IFERROR(_xll.qlIndexFixing(Index6M,$H3490,TRUE,_xll.ohTrigger(RecalcTrigger,Trigger6M)),NA())</f>
        <v>1.1110383483781225E-2</v>
      </c>
      <c r="M3490" s="183" t="e">
        <f>IFERROR(_xll.qlIndexFixing(Index1Y,$H3490,TRUE,_xll.ohTrigger(RecalcTrigger,Trigger1Y)),NA())</f>
        <v>#N/A</v>
      </c>
      <c r="N3490" s="182">
        <f>IFERROR(_xll.qlIndexFixing(ONIndex1M,I3490,TRUE,_xll.ohTrigger(RecalcTrigger,Trigger1M)),NA())</f>
        <v>1.1207485941699957E-2</v>
      </c>
      <c r="O3490" s="44">
        <f>IFERROR(_xll.qlIndexFixing(ONIndex3M,I3490,TRUE,_xll.ohTrigger(RecalcTrigger,Trigger3M)),NA())</f>
        <v>1.1514347615850795E-2</v>
      </c>
      <c r="P3490" s="44">
        <f>IFERROR(_xll.qlIndexFixing(ONIndex6M,I3490,TRUE,_xll.ohTrigger(RecalcTrigger,Trigger6M)),NA())</f>
        <v>1.108195500949094E-2</v>
      </c>
      <c r="Q3490" s="183">
        <f>IFERROR(_xll.qlIndexFixing(ONIndex1Y,I3490,TRUE,_xll.ohTrigger(RecalcTrigger,Trigger1Y)),NA())</f>
        <v>1.1828146312797827E-2</v>
      </c>
    </row>
    <row r="3491" spans="2:17" x14ac:dyDescent="0.2">
      <c r="B3491" s="39" t="s">
        <v>42</v>
      </c>
      <c r="D3491" s="42">
        <f>_xll.qlCalendarAdvance(Calendar,$D3490,B3491,"f",FALSE)</f>
        <v>63999</v>
      </c>
      <c r="E3491" s="177">
        <f>_xll.qlInterestRateIndexValueDate(IndexON,D3491)</f>
        <v>63999</v>
      </c>
      <c r="F3491" s="193">
        <f>IFERROR(_xll.qlIndexFixing(IndexON,D3491,TRUE,_xll.ohTrigger(RecalcTrigger,TriggerON)),NA())</f>
        <v>1.0701965298034466E-2</v>
      </c>
      <c r="H3491" s="42">
        <f>_xll.qlCalendarAdvance(Calendar,$H3490,B3491,"f",FALSE)</f>
        <v>63999</v>
      </c>
      <c r="I3491" s="177">
        <f>_xll.qlInterestRateIndexValueDate(Index1M,$H3491)</f>
        <v>64003</v>
      </c>
      <c r="J3491" s="182">
        <f>IFERROR(_xll.qlIndexFixing(Index1M,$H3491,TRUE,_xll.ohTrigger(RecalcTrigger,Trigger1M)),NA())</f>
        <v>1.121451370264347E-2</v>
      </c>
      <c r="K3491" s="44">
        <f>IFERROR(_xll.qlIndexFixing(Index3M,H3491,TRUE,_xll.ohTrigger(RecalcTrigger,Trigger3M)),NA())</f>
        <v>1.1535869765779116E-2</v>
      </c>
      <c r="L3491" s="44">
        <f>IFERROR(_xll.qlIndexFixing(Index6M,$H3491,TRUE,_xll.ohTrigger(RecalcTrigger,Trigger6M)),NA())</f>
        <v>1.1110118988608071E-2</v>
      </c>
      <c r="M3491" s="183" t="e">
        <f>IFERROR(_xll.qlIndexFixing(Index1Y,$H3491,TRUE,_xll.ohTrigger(RecalcTrigger,Trigger1Y)),NA())</f>
        <v>#N/A</v>
      </c>
      <c r="N3491" s="182">
        <f>IFERROR(_xll.qlIndexFixing(ONIndex1M,I3491,TRUE,_xll.ohTrigger(RecalcTrigger,Trigger1M)),NA())</f>
        <v>1.1208129566213643E-2</v>
      </c>
      <c r="O3491" s="44">
        <f>IFERROR(_xll.qlIndexFixing(ONIndex3M,I3491,TRUE,_xll.ohTrigger(RecalcTrigger,Trigger3M)),NA())</f>
        <v>1.1515076816470682E-2</v>
      </c>
      <c r="P3491" s="44">
        <f>IFERROR(_xll.qlIndexFixing(ONIndex6M,I3491,TRUE,_xll.ohTrigger(RecalcTrigger,Trigger6M)),NA())</f>
        <v>1.1081806590294008E-2</v>
      </c>
      <c r="Q3491" s="183">
        <f>IFERROR(_xll.qlIndexFixing(ONIndex1Y,I3491,TRUE,_xll.ohTrigger(RecalcTrigger,Trigger1Y)),NA())</f>
        <v>1.1828660226029797E-2</v>
      </c>
    </row>
    <row r="3492" spans="2:17" x14ac:dyDescent="0.2">
      <c r="B3492" s="39" t="s">
        <v>42</v>
      </c>
      <c r="D3492" s="42">
        <f>_xll.qlCalendarAdvance(Calendar,$D3491,B3492,"f",FALSE)</f>
        <v>64006</v>
      </c>
      <c r="E3492" s="177">
        <f>_xll.qlInterestRateIndexValueDate(IndexON,D3492)</f>
        <v>64006</v>
      </c>
      <c r="F3492" s="193">
        <f>IFERROR(_xll.qlIndexFixing(IndexON,D3492,TRUE,_xll.ohTrigger(RecalcTrigger,TriggerON)),NA())</f>
        <v>1.0701965297794658E-2</v>
      </c>
      <c r="H3492" s="42">
        <f>_xll.qlCalendarAdvance(Calendar,$H3491,B3492,"f",FALSE)</f>
        <v>64006</v>
      </c>
      <c r="I3492" s="177">
        <f>_xll.qlInterestRateIndexValueDate(Index1M,$H3492)</f>
        <v>64010</v>
      </c>
      <c r="J3492" s="182">
        <f>IFERROR(_xll.qlIndexFixing(Index1M,$H3492,TRUE,_xll.ohTrigger(RecalcTrigger,Trigger1M)),NA())</f>
        <v>1.1215118273712806E-2</v>
      </c>
      <c r="K3492" s="44">
        <f>IFERROR(_xll.qlIndexFixing(Index3M,H3492,TRUE,_xll.ohTrigger(RecalcTrigger,Trigger3M)),NA())</f>
        <v>1.1536248233202956E-2</v>
      </c>
      <c r="L3492" s="44">
        <f>IFERROR(_xll.qlIndexFixing(Index6M,$H3492,TRUE,_xll.ohTrigger(RecalcTrigger,Trigger6M)),NA())</f>
        <v>1.1109696995354877E-2</v>
      </c>
      <c r="M3492" s="183" t="e">
        <f>IFERROR(_xll.qlIndexFixing(Index1Y,$H3492,TRUE,_xll.ohTrigger(RecalcTrigger,Trigger1Y)),NA())</f>
        <v>#N/A</v>
      </c>
      <c r="N3492" s="182">
        <f>IFERROR(_xll.qlIndexFixing(ONIndex1M,I3492,TRUE,_xll.ohTrigger(RecalcTrigger,Trigger1M)),NA())</f>
        <v>1.1208759347400843E-2</v>
      </c>
      <c r="O3492" s="44">
        <f>IFERROR(_xll.qlIndexFixing(ONIndex3M,I3492,TRUE,_xll.ohTrigger(RecalcTrigger,Trigger3M)),NA())</f>
        <v>1.151578835306033E-2</v>
      </c>
      <c r="P3492" s="44">
        <f>IFERROR(_xll.qlIndexFixing(ONIndex6M,I3492,TRUE,_xll.ohTrigger(RecalcTrigger,Trigger6M)),NA())</f>
        <v>1.1081649306747821E-2</v>
      </c>
      <c r="Q3492" s="183">
        <f>IFERROR(_xll.qlIndexFixing(ONIndex1Y,I3492,TRUE,_xll.ohTrigger(RecalcTrigger,Trigger1Y)),NA())</f>
        <v>1.1829155544775816E-2</v>
      </c>
    </row>
    <row r="3493" spans="2:17" x14ac:dyDescent="0.2">
      <c r="B3493" s="39" t="s">
        <v>42</v>
      </c>
      <c r="D3493" s="42">
        <f>_xll.qlCalendarAdvance(Calendar,$D3492,B3493,"f",FALSE)</f>
        <v>64013</v>
      </c>
      <c r="E3493" s="177">
        <f>_xll.qlInterestRateIndexValueDate(IndexON,D3493)</f>
        <v>64013</v>
      </c>
      <c r="F3493" s="193">
        <f>IFERROR(_xll.qlIndexFixing(IndexON,D3493,TRUE,_xll.ohTrigger(RecalcTrigger,TriggerON)),NA())</f>
        <v>1.0702601606096707E-2</v>
      </c>
      <c r="H3493" s="42">
        <f>_xll.qlCalendarAdvance(Calendar,$H3492,B3493,"f",FALSE)</f>
        <v>64013</v>
      </c>
      <c r="I3493" s="177">
        <f>_xll.qlInterestRateIndexValueDate(Index1M,$H3493)</f>
        <v>64019</v>
      </c>
      <c r="J3493" s="182">
        <f>IFERROR(_xll.qlIndexFixing(Index1M,$H3493,TRUE,_xll.ohTrigger(RecalcTrigger,Trigger1M)),NA())</f>
        <v>1.1215659758907037E-2</v>
      </c>
      <c r="K3493" s="44">
        <f>IFERROR(_xll.qlIndexFixing(Index3M,H3493,TRUE,_xll.ohTrigger(RecalcTrigger,Trigger3M)),NA())</f>
        <v>1.1536998613518203E-2</v>
      </c>
      <c r="L3493" s="44">
        <f>IFERROR(_xll.qlIndexFixing(Index6M,$H3493,TRUE,_xll.ohTrigger(RecalcTrigger,Trigger6M)),NA())</f>
        <v>1.1109332775259483E-2</v>
      </c>
      <c r="M3493" s="183" t="e">
        <f>IFERROR(_xll.qlIndexFixing(Index1Y,$H3493,TRUE,_xll.ohTrigger(RecalcTrigger,Trigger1Y)),NA())</f>
        <v>#N/A</v>
      </c>
      <c r="N3493" s="182">
        <f>IFERROR(_xll.qlIndexFixing(ONIndex1M,I3493,TRUE,_xll.ohTrigger(RecalcTrigger,Trigger1M)),NA())</f>
        <v>1.1209983936497636E-2</v>
      </c>
      <c r="O3493" s="44">
        <f>IFERROR(_xll.qlIndexFixing(ONIndex3M,I3493,TRUE,_xll.ohTrigger(RecalcTrigger,Trigger3M)),NA())</f>
        <v>1.1517142461885399E-2</v>
      </c>
      <c r="P3493" s="44">
        <f>IFERROR(_xll.qlIndexFixing(ONIndex6M,I3493,TRUE,_xll.ohTrigger(RecalcTrigger,Trigger6M)),NA())</f>
        <v>1.1081750262338375E-2</v>
      </c>
      <c r="Q3493" s="183">
        <f>IFERROR(_xll.qlIndexFixing(ONIndex1Y,I3493,TRUE,_xll.ohTrigger(RecalcTrigger,Trigger1Y)),NA())</f>
        <v>1.1830219450086332E-2</v>
      </c>
    </row>
    <row r="3494" spans="2:17" x14ac:dyDescent="0.2">
      <c r="B3494" s="39" t="s">
        <v>42</v>
      </c>
      <c r="D3494" s="42">
        <f>_xll.qlCalendarAdvance(Calendar,$D3493,B3494,"f",FALSE)</f>
        <v>64020</v>
      </c>
      <c r="E3494" s="177">
        <f>_xll.qlInterestRateIndexValueDate(IndexON,D3494)</f>
        <v>64020</v>
      </c>
      <c r="F3494" s="193">
        <f>IFERROR(_xll.qlIndexFixing(IndexON,D3494,TRUE,_xll.ohTrigger(RecalcTrigger,TriggerON)),NA())</f>
        <v>1.0701965298034466E-2</v>
      </c>
      <c r="H3494" s="42">
        <f>_xll.qlCalendarAdvance(Calendar,$H3493,B3494,"f",FALSE)</f>
        <v>64020</v>
      </c>
      <c r="I3494" s="177">
        <f>_xll.qlInterestRateIndexValueDate(Index1M,$H3494)</f>
        <v>64024</v>
      </c>
      <c r="J3494" s="182">
        <f>IFERROR(_xll.qlIndexFixing(Index1M,$H3494,TRUE,_xll.ohTrigger(RecalcTrigger,Trigger1M)),NA())</f>
        <v>1.1216070987408955E-2</v>
      </c>
      <c r="K3494" s="44">
        <f>IFERROR(_xll.qlIndexFixing(Index3M,H3494,TRUE,_xll.ohTrigger(RecalcTrigger,Trigger3M)),NA())</f>
        <v>1.15374026968125E-2</v>
      </c>
      <c r="L3494" s="44">
        <f>IFERROR(_xll.qlIndexFixing(Index6M,$H3494,TRUE,_xll.ohTrigger(RecalcTrigger,Trigger6M)),NA())</f>
        <v>1.1109123935616637E-2</v>
      </c>
      <c r="M3494" s="183" t="e">
        <f>IFERROR(_xll.qlIndexFixing(Index1Y,$H3494,TRUE,_xll.ohTrigger(RecalcTrigger,Trigger1Y)),NA())</f>
        <v>#N/A</v>
      </c>
      <c r="N3494" s="182">
        <f>IFERROR(_xll.qlIndexFixing(ONIndex1M,I3494,TRUE,_xll.ohTrigger(RecalcTrigger,Trigger1M)),NA())</f>
        <v>1.1209977304016405E-2</v>
      </c>
      <c r="O3494" s="44">
        <f>IFERROR(_xll.qlIndexFixing(ONIndex3M,I3494,TRUE,_xll.ohTrigger(RecalcTrigger,Trigger3M)),NA())</f>
        <v>1.1517158338785194E-2</v>
      </c>
      <c r="P3494" s="44">
        <f>IFERROR(_xll.qlIndexFixing(ONIndex6M,I3494,TRUE,_xll.ohTrigger(RecalcTrigger,Trigger6M)),NA())</f>
        <v>1.1081308097846687E-2</v>
      </c>
      <c r="Q3494" s="183">
        <f>IFERROR(_xll.qlIndexFixing(ONIndex1Y,I3494,TRUE,_xll.ohTrigger(RecalcTrigger,Trigger1Y)),NA())</f>
        <v>1.1830090297451079E-2</v>
      </c>
    </row>
    <row r="3495" spans="2:17" x14ac:dyDescent="0.2">
      <c r="B3495" s="39" t="s">
        <v>42</v>
      </c>
      <c r="D3495" s="42">
        <f>_xll.qlCalendarAdvance(Calendar,$D3494,B3495,"f",FALSE)</f>
        <v>64027</v>
      </c>
      <c r="E3495" s="177">
        <f>_xll.qlInterestRateIndexValueDate(IndexON,D3495)</f>
        <v>64027</v>
      </c>
      <c r="F3495" s="193">
        <f>IFERROR(_xll.qlIndexFixing(IndexON,D3495,TRUE,_xll.ohTrigger(RecalcTrigger,TriggerON)),NA())</f>
        <v>1.070196529795453E-2</v>
      </c>
      <c r="H3495" s="42">
        <f>_xll.qlCalendarAdvance(Calendar,$H3494,B3495,"f",FALSE)</f>
        <v>64027</v>
      </c>
      <c r="I3495" s="177">
        <f>_xll.qlInterestRateIndexValueDate(Index1M,$H3495)</f>
        <v>64031</v>
      </c>
      <c r="J3495" s="182">
        <f>IFERROR(_xll.qlIndexFixing(Index1M,$H3495,TRUE,_xll.ohTrigger(RecalcTrigger,Trigger1M)),NA())</f>
        <v>1.1216634752166499E-2</v>
      </c>
      <c r="K3495" s="44">
        <f>IFERROR(_xll.qlIndexFixing(Index3M,H3495,TRUE,_xll.ohTrigger(RecalcTrigger,Trigger3M)),NA())</f>
        <v>1.1537953039254888E-2</v>
      </c>
      <c r="L3495" s="44">
        <f>IFERROR(_xll.qlIndexFixing(Index6M,$H3495,TRUE,_xll.ohTrigger(RecalcTrigger,Trigger6M)),NA())</f>
        <v>1.1108823755593722E-2</v>
      </c>
      <c r="M3495" s="183" t="e">
        <f>IFERROR(_xll.qlIndexFixing(Index1Y,$H3495,TRUE,_xll.ohTrigger(RecalcTrigger,Trigger1Y)),NA())</f>
        <v>#N/A</v>
      </c>
      <c r="N3495" s="182">
        <f>IFERROR(_xll.qlIndexFixing(ONIndex1M,I3495,TRUE,_xll.ohTrigger(RecalcTrigger,Trigger1M)),NA())</f>
        <v>1.121056544187482E-2</v>
      </c>
      <c r="O3495" s="44">
        <f>IFERROR(_xll.qlIndexFixing(ONIndex3M,I3495,TRUE,_xll.ohTrigger(RecalcTrigger,Trigger3M)),NA())</f>
        <v>1.1517816739958775E-2</v>
      </c>
      <c r="P3495" s="44">
        <f>IFERROR(_xll.qlIndexFixing(ONIndex6M,I3495,TRUE,_xll.ohTrigger(RecalcTrigger,Trigger6M)),NA())</f>
        <v>1.1081124148430987E-2</v>
      </c>
      <c r="Q3495" s="183">
        <f>IFERROR(_xll.qlIndexFixing(ONIndex1Y,I3495,TRUE,_xll.ohTrigger(RecalcTrigger,Trigger1Y)),NA())</f>
        <v>1.1830529680940671E-2</v>
      </c>
    </row>
    <row r="3496" spans="2:17" x14ac:dyDescent="0.2">
      <c r="B3496" s="39" t="s">
        <v>42</v>
      </c>
      <c r="D3496" s="42">
        <f>_xll.qlCalendarAdvance(Calendar,$D3495,B3496,"f",FALSE)</f>
        <v>64034</v>
      </c>
      <c r="E3496" s="177">
        <f>_xll.qlInterestRateIndexValueDate(IndexON,D3496)</f>
        <v>64034</v>
      </c>
      <c r="F3496" s="193">
        <f>IFERROR(_xll.qlIndexFixing(IndexON,D3496,TRUE,_xll.ohTrigger(RecalcTrigger,TriggerON)),NA())</f>
        <v>1.0701965297874594E-2</v>
      </c>
      <c r="H3496" s="42">
        <f>_xll.qlCalendarAdvance(Calendar,$H3495,B3496,"f",FALSE)</f>
        <v>64034</v>
      </c>
      <c r="I3496" s="177">
        <f>_xll.qlInterestRateIndexValueDate(Index1M,$H3496)</f>
        <v>64038</v>
      </c>
      <c r="J3496" s="182">
        <f>IFERROR(_xll.qlIndexFixing(Index1M,$H3496,TRUE,_xll.ohTrigger(RecalcTrigger,Trigger1M)),NA())</f>
        <v>1.1217184552281267E-2</v>
      </c>
      <c r="K3496" s="44">
        <f>IFERROR(_xll.qlIndexFixing(Index3M,H3496,TRUE,_xll.ohTrigger(RecalcTrigger,Trigger3M)),NA())</f>
        <v>1.1538485423439977E-2</v>
      </c>
      <c r="L3496" s="44">
        <f>IFERROR(_xll.qlIndexFixing(Index6M,$H3496,TRUE,_xll.ohTrigger(RecalcTrigger,Trigger6M)),NA())</f>
        <v>1.1108514459368805E-2</v>
      </c>
      <c r="M3496" s="183" t="e">
        <f>IFERROR(_xll.qlIndexFixing(Index1Y,$H3496,TRUE,_xll.ohTrigger(RecalcTrigger,Trigger1Y)),NA())</f>
        <v>#N/A</v>
      </c>
      <c r="N3496" s="182">
        <f>IFERROR(_xll.qlIndexFixing(ONIndex1M,I3496,TRUE,_xll.ohTrigger(RecalcTrigger,Trigger1M)),NA())</f>
        <v>1.1211220555198409E-2</v>
      </c>
      <c r="O3496" s="44">
        <f>IFERROR(_xll.qlIndexFixing(ONIndex3M,I3496,TRUE,_xll.ohTrigger(RecalcTrigger,Trigger3M)),NA())</f>
        <v>1.1518547450570793E-2</v>
      </c>
      <c r="P3496" s="44">
        <f>IFERROR(_xll.qlIndexFixing(ONIndex6M,I3496,TRUE,_xll.ohTrigger(RecalcTrigger,Trigger6M)),NA())</f>
        <v>1.1080903006446263E-2</v>
      </c>
      <c r="Q3496" s="183">
        <f>IFERROR(_xll.qlIndexFixing(ONIndex1Y,I3496,TRUE,_xll.ohTrigger(RecalcTrigger,Trigger1Y)),NA())</f>
        <v>1.1831008939733323E-2</v>
      </c>
    </row>
    <row r="3497" spans="2:17" x14ac:dyDescent="0.2">
      <c r="B3497" s="39" t="s">
        <v>42</v>
      </c>
      <c r="D3497" s="42">
        <f>_xll.qlCalendarAdvance(Calendar,$D3496,B3497,"f",FALSE)</f>
        <v>64041</v>
      </c>
      <c r="E3497" s="177">
        <f>_xll.qlInterestRateIndexValueDate(IndexON,D3497)</f>
        <v>64041</v>
      </c>
      <c r="F3497" s="193">
        <f>IFERROR(_xll.qlIndexFixing(IndexON,D3497,TRUE,_xll.ohTrigger(RecalcTrigger,TriggerON)),NA())</f>
        <v>1.0701965298034466E-2</v>
      </c>
      <c r="H3497" s="42">
        <f>_xll.qlCalendarAdvance(Calendar,$H3496,B3497,"f",FALSE)</f>
        <v>64041</v>
      </c>
      <c r="I3497" s="177">
        <f>_xll.qlInterestRateIndexValueDate(Index1M,$H3497)</f>
        <v>64045</v>
      </c>
      <c r="J3497" s="182">
        <f>IFERROR(_xll.qlIndexFixing(Index1M,$H3497,TRUE,_xll.ohTrigger(RecalcTrigger,Trigger1M)),NA())</f>
        <v>1.1217932102134684E-2</v>
      </c>
      <c r="K3497" s="44">
        <f>IFERROR(_xll.qlIndexFixing(Index3M,H3497,TRUE,_xll.ohTrigger(RecalcTrigger,Trigger3M)),NA())</f>
        <v>1.1539217829347241E-2</v>
      </c>
      <c r="L3497" s="44">
        <f>IFERROR(_xll.qlIndexFixing(Index6M,$H3497,TRUE,_xll.ohTrigger(RecalcTrigger,Trigger6M)),NA())</f>
        <v>1.1108341144987054E-2</v>
      </c>
      <c r="M3497" s="183" t="e">
        <f>IFERROR(_xll.qlIndexFixing(Index1Y,$H3497,TRUE,_xll.ohTrigger(RecalcTrigger,Trigger1Y)),NA())</f>
        <v>#N/A</v>
      </c>
      <c r="N3497" s="182">
        <f>IFERROR(_xll.qlIndexFixing(ONIndex1M,I3497,TRUE,_xll.ohTrigger(RecalcTrigger,Trigger1M)),NA())</f>
        <v>1.1211699943247666E-2</v>
      </c>
      <c r="O3497" s="44">
        <f>IFERROR(_xll.qlIndexFixing(ONIndex3M,I3497,TRUE,_xll.ohTrigger(RecalcTrigger,Trigger3M)),NA())</f>
        <v>1.1519080239503765E-2</v>
      </c>
      <c r="P3497" s="44">
        <f>IFERROR(_xll.qlIndexFixing(ONIndex6M,I3497,TRUE,_xll.ohTrigger(RecalcTrigger,Trigger6M)),NA())</f>
        <v>1.1080729499717279E-2</v>
      </c>
      <c r="Q3497" s="183">
        <f>IFERROR(_xll.qlIndexFixing(ONIndex1Y,I3497,TRUE,_xll.ohTrigger(RecalcTrigger,Trigger1Y)),NA())</f>
        <v>1.1831352336564294E-2</v>
      </c>
    </row>
    <row r="3498" spans="2:17" x14ac:dyDescent="0.2">
      <c r="B3498" s="39" t="s">
        <v>42</v>
      </c>
      <c r="D3498" s="42">
        <f>_xll.qlCalendarAdvance(Calendar,$D3497,B3498,"f",FALSE)</f>
        <v>64048</v>
      </c>
      <c r="E3498" s="177">
        <f>_xll.qlInterestRateIndexValueDate(IndexON,D3498)</f>
        <v>64048</v>
      </c>
      <c r="F3498" s="193">
        <f>IFERROR(_xll.qlIndexFixing(IndexON,D3498,TRUE,_xll.ohTrigger(RecalcTrigger,TriggerON)),NA())</f>
        <v>1.070196529795453E-2</v>
      </c>
      <c r="H3498" s="42">
        <f>_xll.qlCalendarAdvance(Calendar,$H3497,B3498,"f",FALSE)</f>
        <v>64048</v>
      </c>
      <c r="I3498" s="177">
        <f>_xll.qlInterestRateIndexValueDate(Index1M,$H3498)</f>
        <v>64052</v>
      </c>
      <c r="J3498" s="182">
        <f>IFERROR(_xll.qlIndexFixing(Index1M,$H3498,TRUE,_xll.ohTrigger(RecalcTrigger,Trigger1M)),NA())</f>
        <v>1.1218452931011485E-2</v>
      </c>
      <c r="K3498" s="44">
        <f>IFERROR(_xll.qlIndexFixing(Index3M,H3498,TRUE,_xll.ohTrigger(RecalcTrigger,Trigger3M)),NA())</f>
        <v>1.1539712950029956E-2</v>
      </c>
      <c r="L3498" s="44">
        <f>IFERROR(_xll.qlIndexFixing(Index6M,$H3498,TRUE,_xll.ohTrigger(RecalcTrigger,Trigger6M)),NA())</f>
        <v>1.1108012912928131E-2</v>
      </c>
      <c r="M3498" s="183" t="e">
        <f>IFERROR(_xll.qlIndexFixing(Index1Y,$H3498,TRUE,_xll.ohTrigger(RecalcTrigger,Trigger1Y)),NA())</f>
        <v>#N/A</v>
      </c>
      <c r="N3498" s="182">
        <f>IFERROR(_xll.qlIndexFixing(ONIndex1M,I3498,TRUE,_xll.ohTrigger(RecalcTrigger,Trigger1M)),NA())</f>
        <v>1.121224626919215E-2</v>
      </c>
      <c r="O3498" s="44">
        <f>IFERROR(_xll.qlIndexFixing(ONIndex3M,I3498,TRUE,_xll.ohTrigger(RecalcTrigger,Trigger3M)),NA())</f>
        <v>1.1519685289913539E-2</v>
      </c>
      <c r="P3498" s="44">
        <f>IFERROR(_xll.qlIndexFixing(ONIndex6M,I3498,TRUE,_xll.ohTrigger(RecalcTrigger,Trigger6M)),NA())</f>
        <v>1.1080518776358517E-2</v>
      </c>
      <c r="Q3498" s="183">
        <f>IFERROR(_xll.qlIndexFixing(ONIndex1Y,I3498,TRUE,_xll.ohTrigger(RecalcTrigger,Trigger1Y)),NA())</f>
        <v>1.1831735558178735E-2</v>
      </c>
    </row>
    <row r="3499" spans="2:17" x14ac:dyDescent="0.2">
      <c r="B3499" s="39" t="s">
        <v>42</v>
      </c>
      <c r="D3499" s="42">
        <f>_xll.qlCalendarAdvance(Calendar,$D3498,B3499,"f",FALSE)</f>
        <v>64055</v>
      </c>
      <c r="E3499" s="177">
        <f>_xll.qlInterestRateIndexValueDate(IndexON,D3499)</f>
        <v>64055</v>
      </c>
      <c r="F3499" s="193">
        <f>IFERROR(_xll.qlIndexFixing(IndexON,D3499,TRUE,_xll.ohTrigger(RecalcTrigger,TriggerON)),NA())</f>
        <v>1.0701965298034466E-2</v>
      </c>
      <c r="H3499" s="42">
        <f>_xll.qlCalendarAdvance(Calendar,$H3498,B3499,"f",FALSE)</f>
        <v>64055</v>
      </c>
      <c r="I3499" s="177">
        <f>_xll.qlInterestRateIndexValueDate(Index1M,$H3499)</f>
        <v>64059</v>
      </c>
      <c r="J3499" s="182">
        <f>IFERROR(_xll.qlIndexFixing(Index1M,$H3499,TRUE,_xll.ohTrigger(RecalcTrigger,Trigger1M)),NA())</f>
        <v>1.1218959737133716E-2</v>
      </c>
      <c r="K3499" s="44">
        <f>IFERROR(_xll.qlIndexFixing(Index3M,H3499,TRUE,_xll.ohTrigger(RecalcTrigger,Trigger3M)),NA())</f>
        <v>1.1540190038140712E-2</v>
      </c>
      <c r="L3499" s="44">
        <f>IFERROR(_xll.qlIndexFixing(Index6M,$H3499,TRUE,_xll.ohTrigger(RecalcTrigger,Trigger6M)),NA())</f>
        <v>1.1107675527303474E-2</v>
      </c>
      <c r="M3499" s="183" t="e">
        <f>IFERROR(_xll.qlIndexFixing(Index1Y,$H3499,TRUE,_xll.ohTrigger(RecalcTrigger,Trigger1Y)),NA())</f>
        <v>#N/A</v>
      </c>
      <c r="N3499" s="182">
        <f>IFERROR(_xll.qlIndexFixing(ONIndex1M,I3499,TRUE,_xll.ohTrigger(RecalcTrigger,Trigger1M)),NA())</f>
        <v>1.1212778620235397E-2</v>
      </c>
      <c r="O3499" s="44">
        <f>IFERROR(_xll.qlIndexFixing(ONIndex3M,I3499,TRUE,_xll.ohTrigger(RecalcTrigger,Trigger3M)),NA())</f>
        <v>1.1520272508827034E-2</v>
      </c>
      <c r="P3499" s="44">
        <f>IFERROR(_xll.qlIndexFixing(ONIndex6M,I3499,TRUE,_xll.ohTrigger(RecalcTrigger,Trigger6M)),NA())</f>
        <v>1.1080299104317959E-2</v>
      </c>
      <c r="Q3499" s="183">
        <f>IFERROR(_xll.qlIndexFixing(ONIndex1Y,I3499,TRUE,_xll.ohTrigger(RecalcTrigger,Trigger1Y)),NA())</f>
        <v>1.1832100008728474E-2</v>
      </c>
    </row>
    <row r="3500" spans="2:17" x14ac:dyDescent="0.2">
      <c r="B3500" s="39" t="s">
        <v>42</v>
      </c>
      <c r="D3500" s="42">
        <f>_xll.qlCalendarAdvance(Calendar,$D3499,B3500,"f",FALSE)</f>
        <v>64062</v>
      </c>
      <c r="E3500" s="177">
        <f>_xll.qlInterestRateIndexValueDate(IndexON,D3500)</f>
        <v>64062</v>
      </c>
      <c r="F3500" s="193">
        <f>IFERROR(_xll.qlIndexFixing(IndexON,D3500,TRUE,_xll.ohTrigger(RecalcTrigger,TriggerON)),NA())</f>
        <v>1.0701965297874594E-2</v>
      </c>
      <c r="H3500" s="42">
        <f>_xll.qlCalendarAdvance(Calendar,$H3499,B3500,"f",FALSE)</f>
        <v>64062</v>
      </c>
      <c r="I3500" s="177">
        <f>_xll.qlInterestRateIndexValueDate(Index1M,$H3500)</f>
        <v>64066</v>
      </c>
      <c r="J3500" s="182">
        <f>IFERROR(_xll.qlIndexFixing(Index1M,$H3500,TRUE,_xll.ohTrigger(RecalcTrigger,Trigger1M)),NA())</f>
        <v>1.1219452501731874E-2</v>
      </c>
      <c r="K3500" s="44">
        <f>IFERROR(_xll.qlIndexFixing(Index3M,H3500,TRUE,_xll.ohTrigger(RecalcTrigger,Trigger3M)),NA())</f>
        <v>1.1540649069670022E-2</v>
      </c>
      <c r="L3500" s="44">
        <f>IFERROR(_xll.qlIndexFixing(Index6M,$H3500,TRUE,_xll.ohTrigger(RecalcTrigger,Trigger6M)),NA())</f>
        <v>1.1107328976039702E-2</v>
      </c>
      <c r="M3500" s="183" t="e">
        <f>IFERROR(_xll.qlIndexFixing(Index1Y,$H3500,TRUE,_xll.ohTrigger(RecalcTrigger,Trigger1Y)),NA())</f>
        <v>#N/A</v>
      </c>
      <c r="N3500" s="182">
        <f>IFERROR(_xll.qlIndexFixing(ONIndex1M,I3500,TRUE,_xll.ohTrigger(RecalcTrigger,Trigger1M)),NA())</f>
        <v>1.1213296977752307E-2</v>
      </c>
      <c r="O3500" s="44">
        <f>IFERROR(_xll.qlIndexFixing(ONIndex3M,I3500,TRUE,_xll.ohTrigger(RecalcTrigger,Trigger3M)),NA())</f>
        <v>1.152084187250324E-2</v>
      </c>
      <c r="P3500" s="44">
        <f>IFERROR(_xll.qlIndexFixing(ONIndex6M,I3500,TRUE,_xll.ohTrigger(RecalcTrigger,Trigger6M)),NA())</f>
        <v>1.1080070471605197E-2</v>
      </c>
      <c r="Q3500" s="183">
        <f>IFERROR(_xll.qlIndexFixing(ONIndex1Y,I3500,TRUE,_xll.ohTrigger(RecalcTrigger,Trigger1Y)),NA())</f>
        <v>1.1832445663193525E-2</v>
      </c>
    </row>
    <row r="3501" spans="2:17" x14ac:dyDescent="0.2">
      <c r="B3501" s="39" t="s">
        <v>42</v>
      </c>
      <c r="D3501" s="42">
        <f>_xll.qlCalendarAdvance(Calendar,$D3500,B3501,"f",FALSE)</f>
        <v>64069</v>
      </c>
      <c r="E3501" s="177">
        <f>_xll.qlInterestRateIndexValueDate(IndexON,D3501)</f>
        <v>64069</v>
      </c>
      <c r="F3501" s="193">
        <f>IFERROR(_xll.qlIndexFixing(IndexON,D3501,TRUE,_xll.ohTrigger(RecalcTrigger,TriggerON)),NA())</f>
        <v>1.0701965298034466E-2</v>
      </c>
      <c r="H3501" s="42">
        <f>_xll.qlCalendarAdvance(Calendar,$H3500,B3501,"f",FALSE)</f>
        <v>64069</v>
      </c>
      <c r="I3501" s="177">
        <f>_xll.qlInterestRateIndexValueDate(Index1M,$H3501)</f>
        <v>64073</v>
      </c>
      <c r="J3501" s="182">
        <f>IFERROR(_xll.qlIndexFixing(Index1M,$H3501,TRUE,_xll.ohTrigger(RecalcTrigger,Trigger1M)),NA())</f>
        <v>1.1219723426045825E-2</v>
      </c>
      <c r="K3501" s="44">
        <f>IFERROR(_xll.qlIndexFixing(Index3M,H3501,TRUE,_xll.ohTrigger(RecalcTrigger,Trigger3M)),NA())</f>
        <v>1.154109002061013E-2</v>
      </c>
      <c r="L3501" s="44">
        <f>IFERROR(_xll.qlIndexFixing(Index6M,$H3501,TRUE,_xll.ohTrigger(RecalcTrigger,Trigger6M)),NA())</f>
        <v>1.1106830812657795E-2</v>
      </c>
      <c r="M3501" s="183" t="e">
        <f>IFERROR(_xll.qlIndexFixing(Index1Y,$H3501,TRUE,_xll.ohTrigger(RecalcTrigger,Trigger1Y)),NA())</f>
        <v>#N/A</v>
      </c>
      <c r="N3501" s="182">
        <f>IFERROR(_xll.qlIndexFixing(ONIndex1M,I3501,TRUE,_xll.ohTrigger(RecalcTrigger,Trigger1M)),NA())</f>
        <v>1.1213801323037842E-2</v>
      </c>
      <c r="O3501" s="44">
        <f>IFERROR(_xll.qlIndexFixing(ONIndex3M,I3501,TRUE,_xll.ohTrigger(RecalcTrigger,Trigger3M)),NA())</f>
        <v>1.1521393356721532E-2</v>
      </c>
      <c r="P3501" s="44">
        <f>IFERROR(_xll.qlIndexFixing(ONIndex6M,I3501,TRUE,_xll.ohTrigger(RecalcTrigger,Trigger6M)),NA())</f>
        <v>1.1079832866309758E-2</v>
      </c>
      <c r="Q3501" s="183">
        <f>IFERROR(_xll.qlIndexFixing(ONIndex1Y,I3501,TRUE,_xll.ohTrigger(RecalcTrigger,Trigger1Y)),NA())</f>
        <v>1.183277249615422E-2</v>
      </c>
    </row>
    <row r="3502" spans="2:17" x14ac:dyDescent="0.2">
      <c r="B3502" s="39" t="s">
        <v>42</v>
      </c>
      <c r="D3502" s="42">
        <f>_xll.qlCalendarAdvance(Calendar,$D3501,B3502,"f",FALSE)</f>
        <v>64076</v>
      </c>
      <c r="E3502" s="177">
        <f>_xll.qlInterestRateIndexValueDate(IndexON,D3502)</f>
        <v>64076</v>
      </c>
      <c r="F3502" s="193">
        <f>IFERROR(_xll.qlIndexFixing(IndexON,D3502,TRUE,_xll.ohTrigger(RecalcTrigger,TriggerON)),NA())</f>
        <v>1.070196529795453E-2</v>
      </c>
      <c r="H3502" s="42">
        <f>_xll.qlCalendarAdvance(Calendar,$H3501,B3502,"f",FALSE)</f>
        <v>64076</v>
      </c>
      <c r="I3502" s="177">
        <f>_xll.qlInterestRateIndexValueDate(Index1M,$H3502)</f>
        <v>64080</v>
      </c>
      <c r="J3502" s="182">
        <f>IFERROR(_xll.qlIndexFixing(Index1M,$H3502,TRUE,_xll.ohTrigger(RecalcTrigger,Trigger1M)),NA())</f>
        <v>1.1220189044011342E-2</v>
      </c>
      <c r="K3502" s="44">
        <f>IFERROR(_xll.qlIndexFixing(Index3M,H3502,TRUE,_xll.ohTrigger(RecalcTrigger,Trigger3M)),NA())</f>
        <v>1.1541512866953287E-2</v>
      </c>
      <c r="L3502" s="44">
        <f>IFERROR(_xll.qlIndexFixing(Index6M,$H3502,TRUE,_xll.ohTrigger(RecalcTrigger,Trigger6M)),NA())</f>
        <v>1.1106466565685539E-2</v>
      </c>
      <c r="M3502" s="183" t="e">
        <f>IFERROR(_xll.qlIndexFixing(Index1Y,$H3502,TRUE,_xll.ohTrigger(RecalcTrigger,Trigger1Y)),NA())</f>
        <v>#N/A</v>
      </c>
      <c r="N3502" s="182">
        <f>IFERROR(_xll.qlIndexFixing(ONIndex1M,I3502,TRUE,_xll.ohTrigger(RecalcTrigger,Trigger1M)),NA())</f>
        <v>1.121429163706722E-2</v>
      </c>
      <c r="O3502" s="44">
        <f>IFERROR(_xll.qlIndexFixing(ONIndex3M,I3502,TRUE,_xll.ohTrigger(RecalcTrigger,Trigger3M)),NA())</f>
        <v>1.1521926937740901E-2</v>
      </c>
      <c r="P3502" s="44">
        <f>IFERROR(_xll.qlIndexFixing(ONIndex6M,I3502,TRUE,_xll.ohTrigger(RecalcTrigger,Trigger6M)),NA())</f>
        <v>1.1079586276201425E-2</v>
      </c>
      <c r="Q3502" s="183">
        <f>IFERROR(_xll.qlIndexFixing(ONIndex1Y,I3502,TRUE,_xll.ohTrigger(RecalcTrigger,Trigger1Y)),NA())</f>
        <v>1.1833080482510638E-2</v>
      </c>
    </row>
    <row r="3503" spans="2:17" x14ac:dyDescent="0.2">
      <c r="B3503" s="39" t="s">
        <v>42</v>
      </c>
      <c r="D3503" s="42">
        <f>_xll.qlCalendarAdvance(Calendar,$D3502,B3503,"f",FALSE)</f>
        <v>64083</v>
      </c>
      <c r="E3503" s="177">
        <f>_xll.qlInterestRateIndexValueDate(IndexON,D3503)</f>
        <v>64083</v>
      </c>
      <c r="F3503" s="193">
        <f>IFERROR(_xll.qlIndexFixing(IndexON,D3503,TRUE,_xll.ohTrigger(RecalcTrigger,TriggerON)),NA())</f>
        <v>1.070196529795453E-2</v>
      </c>
      <c r="H3503" s="42">
        <f>_xll.qlCalendarAdvance(Calendar,$H3502,B3503,"f",FALSE)</f>
        <v>64083</v>
      </c>
      <c r="I3503" s="177">
        <f>_xll.qlInterestRateIndexValueDate(Index1M,$H3503)</f>
        <v>64087</v>
      </c>
      <c r="J3503" s="182">
        <f>IFERROR(_xll.qlIndexFixing(Index1M,$H3503,TRUE,_xll.ohTrigger(RecalcTrigger,Trigger1M)),NA())</f>
        <v>1.1220640565905882E-2</v>
      </c>
      <c r="K3503" s="44">
        <f>IFERROR(_xll.qlIndexFixing(Index3M,H3503,TRUE,_xll.ohTrigger(RecalcTrigger,Trigger3M)),NA())</f>
        <v>1.1541917584689134E-2</v>
      </c>
      <c r="L3503" s="44">
        <f>IFERROR(_xll.qlIndexFixing(Index6M,$H3503,TRUE,_xll.ohTrigger(RecalcTrigger,Trigger6M)),NA())</f>
        <v>1.1106093117998775E-2</v>
      </c>
      <c r="M3503" s="183" t="e">
        <f>IFERROR(_xll.qlIndexFixing(Index1Y,$H3503,TRUE,_xll.ohTrigger(RecalcTrigger,Trigger1Y)),NA())</f>
        <v>#N/A</v>
      </c>
      <c r="N3503" s="182">
        <f>IFERROR(_xll.qlIndexFixing(ONIndex1M,I3503,TRUE,_xll.ohTrigger(RecalcTrigger,Trigger1M)),NA())</f>
        <v>1.1214767901215339E-2</v>
      </c>
      <c r="O3503" s="44">
        <f>IFERROR(_xll.qlIndexFixing(ONIndex3M,I3503,TRUE,_xll.ohTrigger(RecalcTrigger,Trigger3M)),NA())</f>
        <v>1.1522442591580528E-2</v>
      </c>
      <c r="P3503" s="44">
        <f>IFERROR(_xll.qlIndexFixing(ONIndex6M,I3503,TRUE,_xll.ohTrigger(RecalcTrigger,Trigger6M)),NA())</f>
        <v>1.1079330689369726E-2</v>
      </c>
      <c r="Q3503" s="183">
        <f>IFERROR(_xll.qlIndexFixing(ONIndex1Y,I3503,TRUE,_xll.ohTrigger(RecalcTrigger,Trigger1Y)),NA())</f>
        <v>1.1833369597082921E-2</v>
      </c>
    </row>
    <row r="3504" spans="2:17" x14ac:dyDescent="0.2">
      <c r="B3504" s="39" t="s">
        <v>42</v>
      </c>
      <c r="D3504" s="42">
        <f>_xll.qlCalendarAdvance(Calendar,$D3503,B3504,"f",FALSE)</f>
        <v>64090</v>
      </c>
      <c r="E3504" s="177">
        <f>_xll.qlInterestRateIndexValueDate(IndexON,D3504)</f>
        <v>64090</v>
      </c>
      <c r="F3504" s="193">
        <f>IFERROR(_xll.qlIndexFixing(IndexON,D3504,TRUE,_xll.ohTrigger(RecalcTrigger,TriggerON)),NA())</f>
        <v>1.0701965298034466E-2</v>
      </c>
      <c r="H3504" s="42">
        <f>_xll.qlCalendarAdvance(Calendar,$H3503,B3504,"f",FALSE)</f>
        <v>64090</v>
      </c>
      <c r="I3504" s="177">
        <f>_xll.qlInterestRateIndexValueDate(Index1M,$H3504)</f>
        <v>64094</v>
      </c>
      <c r="J3504" s="182">
        <f>IFERROR(_xll.qlIndexFixing(Index1M,$H3504,TRUE,_xll.ohTrigger(RecalcTrigger,Trigger1M)),NA())</f>
        <v>1.12210779729498E-2</v>
      </c>
      <c r="K3504" s="44">
        <f>IFERROR(_xll.qlIndexFixing(Index3M,H3504,TRUE,_xll.ohTrigger(RecalcTrigger,Trigger3M)),NA())</f>
        <v>1.1542304149810787E-2</v>
      </c>
      <c r="L3504" s="44">
        <f>IFERROR(_xll.qlIndexFixing(Index6M,$H3504,TRUE,_xll.ohTrigger(RecalcTrigger,Trigger6M)),NA())</f>
        <v>1.110571045752585E-2</v>
      </c>
      <c r="M3504" s="183" t="e">
        <f>IFERROR(_xll.qlIndexFixing(Index1Y,$H3504,TRUE,_xll.ohTrigger(RecalcTrigger,Trigger1Y)),NA())</f>
        <v>#N/A</v>
      </c>
      <c r="N3504" s="182">
        <f>IFERROR(_xll.qlIndexFixing(ONIndex1M,I3504,TRUE,_xll.ohTrigger(RecalcTrigger,Trigger1M)),NA())</f>
        <v>1.1215230096777162E-2</v>
      </c>
      <c r="O3504" s="44">
        <f>IFERROR(_xll.qlIndexFixing(ONIndex3M,I3504,TRUE,_xll.ohTrigger(RecalcTrigger,Trigger3M)),NA())</f>
        <v>1.1522940294259598E-2</v>
      </c>
      <c r="P3504" s="44">
        <f>IFERROR(_xll.qlIndexFixing(ONIndex6M,I3504,TRUE,_xll.ohTrigger(RecalcTrigger,Trigger6M)),NA())</f>
        <v>1.1079066093904189E-2</v>
      </c>
      <c r="Q3504" s="183">
        <f>IFERROR(_xll.qlIndexFixing(ONIndex1Y,I3504,TRUE,_xll.ohTrigger(RecalcTrigger,Trigger1Y)),NA())</f>
        <v>1.183363981469121E-2</v>
      </c>
    </row>
    <row r="3505" spans="2:17" x14ac:dyDescent="0.2">
      <c r="B3505" s="39" t="s">
        <v>42</v>
      </c>
      <c r="D3505" s="42">
        <f>_xll.qlCalendarAdvance(Calendar,$D3504,B3505,"f",FALSE)</f>
        <v>64097</v>
      </c>
      <c r="E3505" s="177">
        <f>_xll.qlInterestRateIndexValueDate(IndexON,D3505)</f>
        <v>64097</v>
      </c>
      <c r="F3505" s="193">
        <f>IFERROR(_xll.qlIndexFixing(IndexON,D3505,TRUE,_xll.ohTrigger(RecalcTrigger,TriggerON)),NA())</f>
        <v>1.070196529795453E-2</v>
      </c>
      <c r="H3505" s="42">
        <f>_xll.qlCalendarAdvance(Calendar,$H3504,B3505,"f",FALSE)</f>
        <v>64097</v>
      </c>
      <c r="I3505" s="177">
        <f>_xll.qlInterestRateIndexValueDate(Index1M,$H3505)</f>
        <v>64101</v>
      </c>
      <c r="J3505" s="182">
        <f>IFERROR(_xll.qlIndexFixing(Index1M,$H3505,TRUE,_xll.ohTrigger(RecalcTrigger,Trigger1M)),NA())</f>
        <v>1.1221705044725295E-2</v>
      </c>
      <c r="K3505" s="44">
        <f>IFERROR(_xll.qlIndexFixing(Index3M,H3505,TRUE,_xll.ohTrigger(RecalcTrigger,Trigger3M)),NA())</f>
        <v>1.1542672538312228E-2</v>
      </c>
      <c r="L3505" s="44">
        <f>IFERROR(_xll.qlIndexFixing(Index6M,$H3505,TRUE,_xll.ohTrigger(RecalcTrigger,Trigger6M)),NA())</f>
        <v>1.1105597991153784E-2</v>
      </c>
      <c r="M3505" s="183" t="e">
        <f>IFERROR(_xll.qlIndexFixing(Index1Y,$H3505,TRUE,_xll.ohTrigger(RecalcTrigger,Trigger1Y)),NA())</f>
        <v>#N/A</v>
      </c>
      <c r="N3505" s="182">
        <f>IFERROR(_xll.qlIndexFixing(ONIndex1M,I3505,TRUE,_xll.ohTrigger(RecalcTrigger,Trigger1M)),NA())</f>
        <v>1.1215678204967716E-2</v>
      </c>
      <c r="O3505" s="44">
        <f>IFERROR(_xll.qlIndexFixing(ONIndex3M,I3505,TRUE,_xll.ohTrigger(RecalcTrigger,Trigger3M)),NA())</f>
        <v>1.1523420021877229E-2</v>
      </c>
      <c r="P3505" s="44">
        <f>IFERROR(_xll.qlIndexFixing(ONIndex6M,I3505,TRUE,_xll.ohTrigger(RecalcTrigger,Trigger6M)),NA())</f>
        <v>1.1078792477734467E-2</v>
      </c>
      <c r="Q3505" s="183">
        <f>IFERROR(_xll.qlIndexFixing(ONIndex1Y,I3505,TRUE,_xll.ohTrigger(RecalcTrigger,Trigger1Y)),NA())</f>
        <v>1.1833891110155648E-2</v>
      </c>
    </row>
    <row r="3506" spans="2:17" x14ac:dyDescent="0.2">
      <c r="B3506" s="39" t="s">
        <v>42</v>
      </c>
      <c r="D3506" s="42">
        <f>_xll.qlCalendarAdvance(Calendar,$D3505,B3506,"f",FALSE)</f>
        <v>64104</v>
      </c>
      <c r="E3506" s="177">
        <f>_xll.qlInterestRateIndexValueDate(IndexON,D3506)</f>
        <v>64104</v>
      </c>
      <c r="F3506" s="193">
        <f>IFERROR(_xll.qlIndexFixing(IndexON,D3506,TRUE,_xll.ohTrigger(RecalcTrigger,TriggerON)),NA())</f>
        <v>1.070196529795453E-2</v>
      </c>
      <c r="H3506" s="42">
        <f>_xll.qlCalendarAdvance(Calendar,$H3505,B3506,"f",FALSE)</f>
        <v>64104</v>
      </c>
      <c r="I3506" s="177">
        <f>_xll.qlInterestRateIndexValueDate(Index1M,$H3506)</f>
        <v>64108</v>
      </c>
      <c r="J3506" s="182">
        <f>IFERROR(_xll.qlIndexFixing(Index1M,$H3506,TRUE,_xll.ohTrigger(RecalcTrigger,Trigger1M)),NA())</f>
        <v>1.1222113165893123E-2</v>
      </c>
      <c r="K3506" s="44">
        <f>IFERROR(_xll.qlIndexFixing(Index3M,H3506,TRUE,_xll.ohTrigger(RecalcTrigger,Trigger3M)),NA())</f>
        <v>1.1543022726182236E-2</v>
      </c>
      <c r="L3506" s="44">
        <f>IFERROR(_xll.qlIndexFixing(Index6M,$H3506,TRUE,_xll.ohTrigger(RecalcTrigger,Trigger6M)),NA())</f>
        <v>1.1105056513939034E-2</v>
      </c>
      <c r="M3506" s="183" t="e">
        <f>IFERROR(_xll.qlIndexFixing(Index1Y,$H3506,TRUE,_xll.ohTrigger(RecalcTrigger,Trigger1Y)),NA())</f>
        <v>#N/A</v>
      </c>
      <c r="N3506" s="182">
        <f>IFERROR(_xll.qlIndexFixing(ONIndex1M,I3506,TRUE,_xll.ohTrigger(RecalcTrigger,Trigger1M)),NA())</f>
        <v>1.1216112207081963E-2</v>
      </c>
      <c r="O3506" s="44">
        <f>IFERROR(_xll.qlIndexFixing(ONIndex3M,I3506,TRUE,_xll.ohTrigger(RecalcTrigger,Trigger3M)),NA())</f>
        <v>1.1523881750532539E-2</v>
      </c>
      <c r="P3506" s="44">
        <f>IFERROR(_xll.qlIndexFixing(ONIndex6M,I3506,TRUE,_xll.ohTrigger(RecalcTrigger,Trigger6M)),NA())</f>
        <v>1.1078509828710281E-2</v>
      </c>
      <c r="Q3506" s="183">
        <f>IFERROR(_xll.qlIndexFixing(ONIndex1Y,I3506,TRUE,_xll.ohTrigger(RecalcTrigger,Trigger1Y)),NA())</f>
        <v>1.1834123458136503E-2</v>
      </c>
    </row>
    <row r="3507" spans="2:17" x14ac:dyDescent="0.2">
      <c r="B3507" s="39" t="s">
        <v>42</v>
      </c>
      <c r="D3507" s="42">
        <f>_xll.qlCalendarAdvance(Calendar,$D3506,B3507,"f",FALSE)</f>
        <v>64111</v>
      </c>
      <c r="E3507" s="177">
        <f>_xll.qlInterestRateIndexValueDate(IndexON,D3507)</f>
        <v>64111</v>
      </c>
      <c r="F3507" s="193">
        <f>IFERROR(_xll.qlIndexFixing(IndexON,D3507,TRUE,_xll.ohTrigger(RecalcTrigger,TriggerON)),NA())</f>
        <v>1.070196529795453E-2</v>
      </c>
      <c r="H3507" s="42">
        <f>_xll.qlCalendarAdvance(Calendar,$H3506,B3507,"f",FALSE)</f>
        <v>64111</v>
      </c>
      <c r="I3507" s="177">
        <f>_xll.qlInterestRateIndexValueDate(Index1M,$H3507)</f>
        <v>64115</v>
      </c>
      <c r="J3507" s="182">
        <f>IFERROR(_xll.qlIndexFixing(Index1M,$H3507,TRUE,_xll.ohTrigger(RecalcTrigger,Trigger1M)),NA())</f>
        <v>1.1222507114109107E-2</v>
      </c>
      <c r="K3507" s="44">
        <f>IFERROR(_xll.qlIndexFixing(Index3M,H3507,TRUE,_xll.ohTrigger(RecalcTrigger,Trigger3M)),NA())</f>
        <v>1.1543354689418266E-2</v>
      </c>
      <c r="L3507" s="44">
        <f>IFERROR(_xll.qlIndexFixing(Index6M,$H3507,TRUE,_xll.ohTrigger(RecalcTrigger,Trigger6M)),NA())</f>
        <v>1.110464546515446E-2</v>
      </c>
      <c r="M3507" s="183" t="e">
        <f>IFERROR(_xll.qlIndexFixing(Index1Y,$H3507,TRUE,_xll.ohTrigger(RecalcTrigger,Trigger1Y)),NA())</f>
        <v>#N/A</v>
      </c>
      <c r="N3507" s="182">
        <f>IFERROR(_xll.qlIndexFixing(ONIndex1M,I3507,TRUE,_xll.ohTrigger(RecalcTrigger,Trigger1M)),NA())</f>
        <v>1.1216532084175057E-2</v>
      </c>
      <c r="O3507" s="44">
        <f>IFERROR(_xll.qlIndexFixing(ONIndex3M,I3507,TRUE,_xll.ohTrigger(RecalcTrigger,Trigger3M)),NA())</f>
        <v>1.1524325456324647E-2</v>
      </c>
      <c r="P3507" s="44">
        <f>IFERROR(_xll.qlIndexFixing(ONIndex6M,I3507,TRUE,_xll.ohTrigger(RecalcTrigger,Trigger6M)),NA())</f>
        <v>1.1078218135160967E-2</v>
      </c>
      <c r="Q3507" s="183">
        <f>IFERROR(_xll.qlIndexFixing(ONIndex1Y,I3507,TRUE,_xll.ohTrigger(RecalcTrigger,Trigger1Y)),NA())</f>
        <v>1.183433683361379E-2</v>
      </c>
    </row>
    <row r="3508" spans="2:17" x14ac:dyDescent="0.2">
      <c r="B3508" s="39" t="s">
        <v>42</v>
      </c>
      <c r="D3508" s="42">
        <f>_xll.qlCalendarAdvance(Calendar,$D3507,B3508,"f",FALSE)</f>
        <v>64118</v>
      </c>
      <c r="E3508" s="177">
        <f>_xll.qlInterestRateIndexValueDate(IndexON,D3508)</f>
        <v>64118</v>
      </c>
      <c r="F3508" s="193">
        <f>IFERROR(_xll.qlIndexFixing(IndexON,D3508,TRUE,_xll.ohTrigger(RecalcTrigger,TriggerON)),NA())</f>
        <v>1.070196529795453E-2</v>
      </c>
      <c r="H3508" s="42">
        <f>_xll.qlCalendarAdvance(Calendar,$H3507,B3508,"f",FALSE)</f>
        <v>64118</v>
      </c>
      <c r="I3508" s="177">
        <f>_xll.qlInterestRateIndexValueDate(Index1M,$H3508)</f>
        <v>64122</v>
      </c>
      <c r="J3508" s="182">
        <f>IFERROR(_xll.qlIndexFixing(Index1M,$H3508,TRUE,_xll.ohTrigger(RecalcTrigger,Trigger1M)),NA())</f>
        <v>1.1222886870598588E-2</v>
      </c>
      <c r="K3508" s="44">
        <f>IFERROR(_xll.qlIndexFixing(Index3M,H3508,TRUE,_xll.ohTrigger(RecalcTrigger,Trigger3M)),NA())</f>
        <v>1.1543668404008224E-2</v>
      </c>
      <c r="L3508" s="44">
        <f>IFERROR(_xll.qlIndexFixing(Index6M,$H3508,TRUE,_xll.ohTrigger(RecalcTrigger,Trigger6M)),NA())</f>
        <v>1.1104225154146722E-2</v>
      </c>
      <c r="M3508" s="183" t="e">
        <f>IFERROR(_xll.qlIndexFixing(Index1Y,$H3508,TRUE,_xll.ohTrigger(RecalcTrigger,Trigger1Y)),NA())</f>
        <v>#N/A</v>
      </c>
      <c r="N3508" s="182">
        <f>IFERROR(_xll.qlIndexFixing(ONIndex1M,I3508,TRUE,_xll.ohTrigger(RecalcTrigger,Trigger1M)),NA())</f>
        <v>1.1216937817781769E-2</v>
      </c>
      <c r="O3508" s="44">
        <f>IFERROR(_xll.qlIndexFixing(ONIndex3M,I3508,TRUE,_xll.ohTrigger(RecalcTrigger,Trigger3M)),NA())</f>
        <v>1.1524751115112863E-2</v>
      </c>
      <c r="P3508" s="44">
        <f>IFERROR(_xll.qlIndexFixing(ONIndex6M,I3508,TRUE,_xll.ohTrigger(RecalcTrigger,Trigger6M)),NA())</f>
        <v>1.1077917384696434E-2</v>
      </c>
      <c r="Q3508" s="183">
        <f>IFERROR(_xll.qlIndexFixing(ONIndex1Y,I3508,TRUE,_xll.ohTrigger(RecalcTrigger,Trigger1Y)),NA())</f>
        <v>1.1834531211407651E-2</v>
      </c>
    </row>
    <row r="3509" spans="2:17" x14ac:dyDescent="0.2">
      <c r="B3509" s="39" t="s">
        <v>42</v>
      </c>
      <c r="D3509" s="42">
        <f>_xll.qlCalendarAdvance(Calendar,$D3508,B3509,"f",FALSE)</f>
        <v>64125</v>
      </c>
      <c r="E3509" s="177">
        <f>_xll.qlInterestRateIndexValueDate(IndexON,D3509)</f>
        <v>64125</v>
      </c>
      <c r="F3509" s="193">
        <f>IFERROR(_xll.qlIndexFixing(IndexON,D3509,TRUE,_xll.ohTrigger(RecalcTrigger,TriggerON)),NA())</f>
        <v>1.0701965297874594E-2</v>
      </c>
      <c r="H3509" s="42">
        <f>_xll.qlCalendarAdvance(Calendar,$H3508,B3509,"f",FALSE)</f>
        <v>64125</v>
      </c>
      <c r="I3509" s="177">
        <f>_xll.qlInterestRateIndexValueDate(Index1M,$H3509)</f>
        <v>64129</v>
      </c>
      <c r="J3509" s="182">
        <f>IFERROR(_xll.qlIndexFixing(Index1M,$H3509,TRUE,_xll.ohTrigger(RecalcTrigger,Trigger1M)),NA())</f>
        <v>1.1223252416584327E-2</v>
      </c>
      <c r="K3509" s="44">
        <f>IFERROR(_xll.qlIndexFixing(Index3M,H3509,TRUE,_xll.ohTrigger(RecalcTrigger,Trigger3M)),NA())</f>
        <v>1.154396384594957E-2</v>
      </c>
      <c r="L3509" s="44">
        <f>IFERROR(_xll.qlIndexFixing(Index6M,$H3509,TRUE,_xll.ohTrigger(RecalcTrigger,Trigger6M)),NA())</f>
        <v>1.1103795568845044E-2</v>
      </c>
      <c r="M3509" s="183" t="e">
        <f>IFERROR(_xll.qlIndexFixing(Index1Y,$H3509,TRUE,_xll.ohTrigger(RecalcTrigger,Trigger1Y)),NA())</f>
        <v>#N/A</v>
      </c>
      <c r="N3509" s="182">
        <f>IFERROR(_xll.qlIndexFixing(ONIndex1M,I3509,TRUE,_xll.ohTrigger(RecalcTrigger,Trigger1M)),NA())</f>
        <v>1.1217329388797381E-2</v>
      </c>
      <c r="O3509" s="44">
        <f>IFERROR(_xll.qlIndexFixing(ONIndex3M,I3509,TRUE,_xll.ohTrigger(RecalcTrigger,Trigger3M)),NA())</f>
        <v>1.1525158703236116E-2</v>
      </c>
      <c r="P3509" s="44">
        <f>IFERROR(_xll.qlIndexFixing(ONIndex6M,I3509,TRUE,_xll.ohTrigger(RecalcTrigger,Trigger6M)),NA())</f>
        <v>1.1077607565406211E-2</v>
      </c>
      <c r="Q3509" s="183">
        <f>IFERROR(_xll.qlIndexFixing(ONIndex1Y,I3509,TRUE,_xll.ohTrigger(RecalcTrigger,Trigger1Y)),NA())</f>
        <v>1.1834706566178355E-2</v>
      </c>
    </row>
    <row r="3510" spans="2:17" x14ac:dyDescent="0.2">
      <c r="B3510" s="39" t="s">
        <v>42</v>
      </c>
      <c r="D3510" s="42">
        <f>_xll.qlCalendarAdvance(Calendar,$D3509,B3510,"f",FALSE)</f>
        <v>64132</v>
      </c>
      <c r="E3510" s="177">
        <f>_xll.qlInterestRateIndexValueDate(IndexON,D3510)</f>
        <v>64132</v>
      </c>
      <c r="F3510" s="193">
        <f>IFERROR(_xll.qlIndexFixing(IndexON,D3510,TRUE,_xll.ohTrigger(RecalcTrigger,TriggerON)),NA())</f>
        <v>1.0701965297874594E-2</v>
      </c>
      <c r="H3510" s="42">
        <f>_xll.qlCalendarAdvance(Calendar,$H3509,B3510,"f",FALSE)</f>
        <v>64132</v>
      </c>
      <c r="I3510" s="177">
        <f>_xll.qlInterestRateIndexValueDate(Index1M,$H3510)</f>
        <v>64136</v>
      </c>
      <c r="J3510" s="182">
        <f>IFERROR(_xll.qlIndexFixing(Index1M,$H3510,TRUE,_xll.ohTrigger(RecalcTrigger,Trigger1M)),NA())</f>
        <v>1.1223603733289086E-2</v>
      </c>
      <c r="K3510" s="44">
        <f>IFERROR(_xll.qlIndexFixing(Index3M,H3510,TRUE,_xll.ohTrigger(RecalcTrigger,Trigger3M)),NA())</f>
        <v>1.1544240991231946E-2</v>
      </c>
      <c r="L3510" s="44" t="e">
        <f>IFERROR(_xll.qlIndexFixing(Index6M,$H3510,TRUE,_xll.ohTrigger(RecalcTrigger,Trigger6M)),NA())</f>
        <v>#N/A</v>
      </c>
      <c r="M3510" s="183" t="e">
        <f>IFERROR(_xll.qlIndexFixing(Index1Y,$H3510,TRUE,_xll.ohTrigger(RecalcTrigger,Trigger1Y)),NA())</f>
        <v>#N/A</v>
      </c>
      <c r="N3510" s="182">
        <f>IFERROR(_xll.qlIndexFixing(ONIndex1M,I3510,TRUE,_xll.ohTrigger(RecalcTrigger,Trigger1M)),NA())</f>
        <v>1.1217706778676728E-2</v>
      </c>
      <c r="O3510" s="44">
        <f>IFERROR(_xll.qlIndexFixing(ONIndex3M,I3510,TRUE,_xll.ohTrigger(RecalcTrigger,Trigger3M)),NA())</f>
        <v>1.1525548196553714E-2</v>
      </c>
      <c r="P3510" s="44">
        <f>IFERROR(_xll.qlIndexFixing(ONIndex6M,I3510,TRUE,_xll.ohTrigger(RecalcTrigger,Trigger6M)),NA())</f>
        <v>1.1077288665459761E-2</v>
      </c>
      <c r="Q3510" s="183">
        <f>IFERROR(_xll.qlIndexFixing(ONIndex1Y,I3510,TRUE,_xll.ohTrigger(RecalcTrigger,Trigger1Y)),NA())</f>
        <v>1.1834862872746044E-2</v>
      </c>
    </row>
    <row r="3511" spans="2:17" x14ac:dyDescent="0.2">
      <c r="B3511" s="39" t="s">
        <v>42</v>
      </c>
      <c r="D3511" s="42">
        <f>_xll.qlCalendarAdvance(Calendar,$D3510,B3511,"f",FALSE)</f>
        <v>64139</v>
      </c>
      <c r="E3511" s="177">
        <f>_xll.qlInterestRateIndexValueDate(IndexON,D3511)</f>
        <v>64139</v>
      </c>
      <c r="F3511" s="193">
        <f>IFERROR(_xll.qlIndexFixing(IndexON,D3511,TRUE,_xll.ohTrigger(RecalcTrigger,TriggerON)),NA())</f>
        <v>1.070196529795453E-2</v>
      </c>
      <c r="H3511" s="42">
        <f>_xll.qlCalendarAdvance(Calendar,$H3510,B3511,"f",FALSE)</f>
        <v>64139</v>
      </c>
      <c r="I3511" s="177">
        <f>_xll.qlInterestRateIndexValueDate(Index1M,$H3511)</f>
        <v>64143</v>
      </c>
      <c r="J3511" s="182">
        <f>IFERROR(_xll.qlIndexFixing(Index1M,$H3511,TRUE,_xll.ohTrigger(RecalcTrigger,Trigger1M)),NA())</f>
        <v>1.1223940801938209E-2</v>
      </c>
      <c r="K3511" s="44">
        <f>IFERROR(_xll.qlIndexFixing(Index3M,H3511,TRUE,_xll.ohTrigger(RecalcTrigger,Trigger3M)),NA())</f>
        <v>1.1544499815853681E-2</v>
      </c>
      <c r="L3511" s="44" t="e">
        <f>IFERROR(_xll.qlIndexFixing(Index6M,$H3511,TRUE,_xll.ohTrigger(RecalcTrigger,Trigger6M)),NA())</f>
        <v>#N/A</v>
      </c>
      <c r="M3511" s="183" t="e">
        <f>IFERROR(_xll.qlIndexFixing(Index1Y,$H3511,TRUE,_xll.ohTrigger(RecalcTrigger,Trigger1Y)),NA())</f>
        <v>#N/A</v>
      </c>
      <c r="N3511" s="182">
        <f>IFERROR(_xll.qlIndexFixing(ONIndex1M,I3511,TRUE,_xll.ohTrigger(RecalcTrigger,Trigger1M)),NA())</f>
        <v>1.1218069968794708E-2</v>
      </c>
      <c r="O3511" s="44">
        <f>IFERROR(_xll.qlIndexFixing(ONIndex3M,I3511,TRUE,_xll.ohTrigger(RecalcTrigger,Trigger3M)),NA())</f>
        <v>1.152591957132465E-2</v>
      </c>
      <c r="P3511" s="44">
        <f>IFERROR(_xll.qlIndexFixing(ONIndex6M,I3511,TRUE,_xll.ohTrigger(RecalcTrigger,Trigger6M)),NA())</f>
        <v>1.1076960672706804E-2</v>
      </c>
      <c r="Q3511" s="183">
        <f>IFERROR(_xll.qlIndexFixing(ONIndex1Y,I3511,TRUE,_xll.ohTrigger(RecalcTrigger,Trigger1Y)),NA())</f>
        <v>1.1835000106010796E-2</v>
      </c>
    </row>
    <row r="3512" spans="2:17" x14ac:dyDescent="0.2">
      <c r="B3512" s="39" t="s">
        <v>42</v>
      </c>
      <c r="D3512" s="42">
        <f>_xll.qlCalendarAdvance(Calendar,$D3511,B3512,"f",FALSE)</f>
        <v>64146</v>
      </c>
      <c r="E3512" s="177">
        <f>_xll.qlInterestRateIndexValueDate(IndexON,D3512)</f>
        <v>64146</v>
      </c>
      <c r="F3512" s="193">
        <f>IFERROR(_xll.qlIndexFixing(IndexON,D3512,TRUE,_xll.ohTrigger(RecalcTrigger,TriggerON)),NA())</f>
        <v>1.070196529795453E-2</v>
      </c>
      <c r="H3512" s="42">
        <f>_xll.qlCalendarAdvance(Calendar,$H3511,B3512,"f",FALSE)</f>
        <v>64146</v>
      </c>
      <c r="I3512" s="177">
        <f>_xll.qlInterestRateIndexValueDate(Index1M,$H3512)</f>
        <v>64150</v>
      </c>
      <c r="J3512" s="182">
        <f>IFERROR(_xll.qlIndexFixing(Index1M,$H3512,TRUE,_xll.ohTrigger(RecalcTrigger,Trigger1M)),NA())</f>
        <v>1.1224263603762188E-2</v>
      </c>
      <c r="K3512" s="44">
        <f>IFERROR(_xll.qlIndexFixing(Index3M,H3512,TRUE,_xll.ohTrigger(RecalcTrigger,Trigger3M)),NA())</f>
        <v>1.1544740295804415E-2</v>
      </c>
      <c r="L3512" s="44" t="e">
        <f>IFERROR(_xll.qlIndexFixing(Index6M,$H3512,TRUE,_xll.ohTrigger(RecalcTrigger,Trigger6M)),NA())</f>
        <v>#N/A</v>
      </c>
      <c r="M3512" s="183" t="e">
        <f>IFERROR(_xll.qlIndexFixing(Index1Y,$H3512,TRUE,_xll.ohTrigger(RecalcTrigger,Trigger1Y)),NA())</f>
        <v>#N/A</v>
      </c>
      <c r="N3512" s="182">
        <f>IFERROR(_xll.qlIndexFixing(ONIndex1M,I3512,TRUE,_xll.ohTrigger(RecalcTrigger,Trigger1M)),NA())</f>
        <v>1.1218418940206476E-2</v>
      </c>
      <c r="O3512" s="44">
        <f>IFERROR(_xll.qlIndexFixing(ONIndex3M,I3512,TRUE,_xll.ohTrigger(RecalcTrigger,Trigger3M)),NA())</f>
        <v>1.1526272803488169E-2</v>
      </c>
      <c r="P3512" s="44">
        <f>IFERROR(_xll.qlIndexFixing(ONIndex6M,I3512,TRUE,_xll.ohTrigger(RecalcTrigger,Trigger6M)),NA())</f>
        <v>1.107662357515693E-2</v>
      </c>
      <c r="Q3512" s="183">
        <f>IFERROR(_xll.qlIndexFixing(ONIndex1Y,I3512,TRUE,_xll.ohTrigger(RecalcTrigger,Trigger1Y)),NA())</f>
        <v>1.1835118240792752E-2</v>
      </c>
    </row>
    <row r="3513" spans="2:17" x14ac:dyDescent="0.2">
      <c r="B3513" s="39" t="s">
        <v>42</v>
      </c>
      <c r="D3513" s="42">
        <f>_xll.qlCalendarAdvance(Calendar,$D3512,B3513,"f",FALSE)</f>
        <v>64153</v>
      </c>
      <c r="E3513" s="177">
        <f>_xll.qlInterestRateIndexValueDate(IndexON,D3513)</f>
        <v>64153</v>
      </c>
      <c r="F3513" s="193">
        <f>IFERROR(_xll.qlIndexFixing(IndexON,D3513,TRUE,_xll.ohTrigger(RecalcTrigger,TriggerON)),NA())</f>
        <v>1.070196529795453E-2</v>
      </c>
      <c r="H3513" s="42">
        <f>_xll.qlCalendarAdvance(Calendar,$H3512,B3513,"f",FALSE)</f>
        <v>64153</v>
      </c>
      <c r="I3513" s="177">
        <f>_xll.qlInterestRateIndexValueDate(Index1M,$H3513)</f>
        <v>64157</v>
      </c>
      <c r="J3513" s="182">
        <f>IFERROR(_xll.qlIndexFixing(Index1M,$H3513,TRUE,_xll.ohTrigger(RecalcTrigger,Trigger1M)),NA())</f>
        <v>1.1224572119981213E-2</v>
      </c>
      <c r="K3513" s="44">
        <f>IFERROR(_xll.qlIndexFixing(Index3M,H3513,TRUE,_xll.ohTrigger(RecalcTrigger,Trigger3M)),NA())</f>
        <v>1.1544962407080743E-2</v>
      </c>
      <c r="L3513" s="44" t="e">
        <f>IFERROR(_xll.qlIndexFixing(Index6M,$H3513,TRUE,_xll.ohTrigger(RecalcTrigger,Trigger6M)),NA())</f>
        <v>#N/A</v>
      </c>
      <c r="M3513" s="183" t="e">
        <f>IFERROR(_xll.qlIndexFixing(Index1Y,$H3513,TRUE,_xll.ohTrigger(RecalcTrigger,Trigger1Y)),NA())</f>
        <v>#N/A</v>
      </c>
      <c r="N3513" s="182">
        <f>IFERROR(_xll.qlIndexFixing(ONIndex1M,I3513,TRUE,_xll.ohTrigger(RecalcTrigger,Trigger1M)),NA())</f>
        <v>1.1218753674127058E-2</v>
      </c>
      <c r="O3513" s="44">
        <f>IFERROR(_xll.qlIndexFixing(ONIndex3M,I3513,TRUE,_xll.ohTrigger(RecalcTrigger,Trigger3M)),NA())</f>
        <v>1.1526607869063454E-2</v>
      </c>
      <c r="P3513" s="44">
        <f>IFERROR(_xll.qlIndexFixing(ONIndex6M,I3513,TRUE,_xll.ohTrigger(RecalcTrigger,Trigger6M)),NA())</f>
        <v>1.1076277360659859E-2</v>
      </c>
      <c r="Q3513" s="183">
        <f>IFERROR(_xll.qlIndexFixing(ONIndex1Y,I3513,TRUE,_xll.ohTrigger(RecalcTrigger,Trigger1Y)),NA())</f>
        <v>1.1835217251672248E-2</v>
      </c>
    </row>
    <row r="3514" spans="2:17" x14ac:dyDescent="0.2">
      <c r="B3514" s="39" t="s">
        <v>42</v>
      </c>
      <c r="D3514" s="42">
        <f>_xll.qlCalendarAdvance(Calendar,$D3513,B3514,"f",FALSE)</f>
        <v>64160</v>
      </c>
      <c r="E3514" s="177">
        <f>_xll.qlInterestRateIndexValueDate(IndexON,D3514)</f>
        <v>64160</v>
      </c>
      <c r="F3514" s="193">
        <f>IFERROR(_xll.qlIndexFixing(IndexON,D3514,TRUE,_xll.ohTrigger(RecalcTrigger,TriggerON)),NA())</f>
        <v>1.0701965297874594E-2</v>
      </c>
      <c r="H3514" s="42">
        <f>_xll.qlCalendarAdvance(Calendar,$H3513,B3514,"f",FALSE)</f>
        <v>64160</v>
      </c>
      <c r="I3514" s="177">
        <f>_xll.qlInterestRateIndexValueDate(Index1M,$H3514)</f>
        <v>64164</v>
      </c>
      <c r="J3514" s="182">
        <f>IFERROR(_xll.qlIndexFixing(Index1M,$H3514,TRUE,_xll.ohTrigger(RecalcTrigger,Trigger1M)),NA())</f>
        <v>1.1224671596441915E-2</v>
      </c>
      <c r="K3514" s="44">
        <f>IFERROR(_xll.qlIndexFixing(Index3M,H3514,TRUE,_xll.ohTrigger(RecalcTrigger,Trigger3M)),NA())</f>
        <v>1.1544970108350341E-2</v>
      </c>
      <c r="L3514" s="44" t="e">
        <f>IFERROR(_xll.qlIndexFixing(Index6M,$H3514,TRUE,_xll.ohTrigger(RecalcTrigger,Trigger6M)),NA())</f>
        <v>#N/A</v>
      </c>
      <c r="M3514" s="183" t="e">
        <f>IFERROR(_xll.qlIndexFixing(Index1Y,$H3514,TRUE,_xll.ohTrigger(RecalcTrigger,Trigger1Y)),NA())</f>
        <v>#N/A</v>
      </c>
      <c r="N3514" s="182">
        <f>IFERROR(_xll.qlIndexFixing(ONIndex1M,I3514,TRUE,_xll.ohTrigger(RecalcTrigger,Trigger1M)),NA())</f>
        <v>1.1219074151851416E-2</v>
      </c>
      <c r="O3514" s="44">
        <f>IFERROR(_xll.qlIndexFixing(ONIndex3M,I3514,TRUE,_xll.ohTrigger(RecalcTrigger,Trigger3M)),NA())</f>
        <v>1.1526924744229561E-2</v>
      </c>
      <c r="P3514" s="44">
        <f>IFERROR(_xll.qlIndexFixing(ONIndex6M,I3514,TRUE,_xll.ohTrigger(RecalcTrigger,Trigger6M)),NA())</f>
        <v>1.107592201746499E-2</v>
      </c>
      <c r="Q3514" s="183">
        <f>IFERROR(_xll.qlIndexFixing(ONIndex1Y,I3514,TRUE,_xll.ohTrigger(RecalcTrigger,Trigger1Y)),NA())</f>
        <v>1.1835297113789167E-2</v>
      </c>
    </row>
    <row r="3515" spans="2:17" x14ac:dyDescent="0.2">
      <c r="B3515" s="39" t="s">
        <v>42</v>
      </c>
      <c r="D3515" s="42">
        <f>_xll.qlCalendarAdvance(Calendar,$D3514,B3515,"f",FALSE)</f>
        <v>64167</v>
      </c>
      <c r="E3515" s="177">
        <f>_xll.qlInterestRateIndexValueDate(IndexON,D3515)</f>
        <v>64167</v>
      </c>
      <c r="F3515" s="193">
        <f>IFERROR(_xll.qlIndexFixing(IndexON,D3515,TRUE,_xll.ohTrigger(RecalcTrigger,TriggerON)),NA())</f>
        <v>1.070196529795453E-2</v>
      </c>
      <c r="H3515" s="42">
        <f>_xll.qlCalendarAdvance(Calendar,$H3514,B3515,"f",FALSE)</f>
        <v>64167</v>
      </c>
      <c r="I3515" s="177">
        <f>_xll.qlInterestRateIndexValueDate(Index1M,$H3515)</f>
        <v>64171</v>
      </c>
      <c r="J3515" s="182">
        <f>IFERROR(_xll.qlIndexFixing(Index1M,$H3515,TRUE,_xll.ohTrigger(RecalcTrigger,Trigger1M)),NA())</f>
        <v>1.1224952501050822E-2</v>
      </c>
      <c r="K3515" s="44">
        <f>IFERROR(_xll.qlIndexFixing(Index3M,H3515,TRUE,_xll.ohTrigger(RecalcTrigger,Trigger3M)),NA())</f>
        <v>1.1545156724294138E-2</v>
      </c>
      <c r="L3515" s="44" t="e">
        <f>IFERROR(_xll.qlIndexFixing(Index6M,$H3515,TRUE,_xll.ohTrigger(RecalcTrigger,Trigger6M)),NA())</f>
        <v>#N/A</v>
      </c>
      <c r="M3515" s="183" t="e">
        <f>IFERROR(_xll.qlIndexFixing(Index1Y,$H3515,TRUE,_xll.ohTrigger(RecalcTrigger,Trigger1Y)),NA())</f>
        <v>#N/A</v>
      </c>
      <c r="N3515" s="182">
        <f>IFERROR(_xll.qlIndexFixing(ONIndex1M,I3515,TRUE,_xll.ohTrigger(RecalcTrigger,Trigger1M)),NA())</f>
        <v>1.1219380354674513E-2</v>
      </c>
      <c r="O3515" s="44">
        <f>IFERROR(_xll.qlIndexFixing(ONIndex3M,I3515,TRUE,_xll.ohTrigger(RecalcTrigger,Trigger3M)),NA())</f>
        <v>1.1527223404925735E-2</v>
      </c>
      <c r="P3515" s="44">
        <f>IFERROR(_xll.qlIndexFixing(ONIndex6M,I3515,TRUE,_xll.ohTrigger(RecalcTrigger,Trigger6M)),NA())</f>
        <v>1.1075557533422042E-2</v>
      </c>
      <c r="Q3515" s="183">
        <f>IFERROR(_xll.qlIndexFixing(ONIndex1Y,I3515,TRUE,_xll.ohTrigger(RecalcTrigger,Trigger1Y)),NA())</f>
        <v>1.1835357801723845E-2</v>
      </c>
    </row>
    <row r="3516" spans="2:17" x14ac:dyDescent="0.2">
      <c r="B3516" s="39" t="s">
        <v>42</v>
      </c>
      <c r="D3516" s="42">
        <f>_xll.qlCalendarAdvance(Calendar,$D3515,B3516,"f",FALSE)</f>
        <v>64174</v>
      </c>
      <c r="E3516" s="177">
        <f>_xll.qlInterestRateIndexValueDate(IndexON,D3516)</f>
        <v>64174</v>
      </c>
      <c r="F3516" s="193">
        <f>IFERROR(_xll.qlIndexFixing(IndexON,D3516,TRUE,_xll.ohTrigger(RecalcTrigger,TriggerON)),NA())</f>
        <v>1.070196529795453E-2</v>
      </c>
      <c r="H3516" s="42">
        <f>_xll.qlCalendarAdvance(Calendar,$H3515,B3516,"f",FALSE)</f>
        <v>64174</v>
      </c>
      <c r="I3516" s="177">
        <f>_xll.qlInterestRateIndexValueDate(Index1M,$H3516)</f>
        <v>64178</v>
      </c>
      <c r="J3516" s="182">
        <f>IFERROR(_xll.qlIndexFixing(Index1M,$H3516,TRUE,_xll.ohTrigger(RecalcTrigger,Trigger1M)),NA())</f>
        <v>1.1225219065519987E-2</v>
      </c>
      <c r="K3516" s="44">
        <f>IFERROR(_xll.qlIndexFixing(Index3M,H3516,TRUE,_xll.ohTrigger(RecalcTrigger,Trigger3M)),NA())</f>
        <v>1.1545324901851294E-2</v>
      </c>
      <c r="L3516" s="44" t="e">
        <f>IFERROR(_xll.qlIndexFixing(Index6M,$H3516,TRUE,_xll.ohTrigger(RecalcTrigger,Trigger6M)),NA())</f>
        <v>#N/A</v>
      </c>
      <c r="M3516" s="183" t="e">
        <f>IFERROR(_xll.qlIndexFixing(Index1Y,$H3516,TRUE,_xll.ohTrigger(RecalcTrigger,Trigger1Y)),NA())</f>
        <v>#N/A</v>
      </c>
      <c r="N3516" s="182">
        <f>IFERROR(_xll.qlIndexFixing(ONIndex1M,I3516,TRUE,_xll.ohTrigger(RecalcTrigger,Trigger1M)),NA())</f>
        <v>1.1219672263731439E-2</v>
      </c>
      <c r="O3516" s="44">
        <f>IFERROR(_xll.qlIndexFixing(ONIndex3M,I3516,TRUE,_xll.ohTrigger(RecalcTrigger,Trigger3M)),NA())</f>
        <v>1.1527503827490904E-2</v>
      </c>
      <c r="P3516" s="44">
        <f>IFERROR(_xll.qlIndexFixing(ONIndex6M,I3516,TRUE,_xll.ohTrigger(RecalcTrigger,Trigger6M)),NA())</f>
        <v>1.1075183896540608E-2</v>
      </c>
      <c r="Q3516" s="183">
        <f>IFERROR(_xll.qlIndexFixing(ONIndex1Y,I3516,TRUE,_xll.ohTrigger(RecalcTrigger,Trigger1Y)),NA())</f>
        <v>1.1835399290296422E-2</v>
      </c>
    </row>
    <row r="3517" spans="2:17" x14ac:dyDescent="0.2">
      <c r="B3517" s="39" t="s">
        <v>42</v>
      </c>
      <c r="D3517" s="42">
        <f>_xll.qlCalendarAdvance(Calendar,$D3516,B3517,"f",FALSE)</f>
        <v>64181</v>
      </c>
      <c r="E3517" s="177">
        <f>_xll.qlInterestRateIndexValueDate(IndexON,D3517)</f>
        <v>64181</v>
      </c>
      <c r="F3517" s="193">
        <f>IFERROR(_xll.qlIndexFixing(IndexON,D3517,TRUE,_xll.ohTrigger(RecalcTrigger,TriggerON)),NA())</f>
        <v>1.070196529795453E-2</v>
      </c>
      <c r="H3517" s="42">
        <f>_xll.qlCalendarAdvance(Calendar,$H3516,B3517,"f",FALSE)</f>
        <v>64181</v>
      </c>
      <c r="I3517" s="177">
        <f>_xll.qlInterestRateIndexValueDate(Index1M,$H3517)</f>
        <v>64185</v>
      </c>
      <c r="J3517" s="182">
        <f>IFERROR(_xll.qlIndexFixing(Index1M,$H3517,TRUE,_xll.ohTrigger(RecalcTrigger,Trigger1M)),NA())</f>
        <v>1.1225471271069765E-2</v>
      </c>
      <c r="K3517" s="44">
        <f>IFERROR(_xll.qlIndexFixing(Index3M,H3517,TRUE,_xll.ohTrigger(RecalcTrigger,Trigger3M)),NA())</f>
        <v>1.154547461701903E-2</v>
      </c>
      <c r="L3517" s="44" t="e">
        <f>IFERROR(_xll.qlIndexFixing(Index6M,$H3517,TRUE,_xll.ohTrigger(RecalcTrigger,Trigger6M)),NA())</f>
        <v>#N/A</v>
      </c>
      <c r="M3517" s="183" t="e">
        <f>IFERROR(_xll.qlIndexFixing(Index1Y,$H3517,TRUE,_xll.ohTrigger(RecalcTrigger,Trigger1Y)),NA())</f>
        <v>#N/A</v>
      </c>
      <c r="N3517" s="182">
        <f>IFERROR(_xll.qlIndexFixing(ONIndex1M,I3517,TRUE,_xll.ohTrigger(RecalcTrigger,Trigger1M)),NA())</f>
        <v>1.1219949860397094E-2</v>
      </c>
      <c r="O3517" s="44">
        <f>IFERROR(_xll.qlIndexFixing(ONIndex3M,I3517,TRUE,_xll.ohTrigger(RecalcTrigger,Trigger3M)),NA())</f>
        <v>1.1527765987624505E-2</v>
      </c>
      <c r="P3517" s="44">
        <f>IFERROR(_xll.qlIndexFixing(ONIndex6M,I3517,TRUE,_xll.ohTrigger(RecalcTrigger,Trigger6M)),NA())</f>
        <v>1.1074801094830278E-2</v>
      </c>
      <c r="Q3517" s="183">
        <f>IFERROR(_xll.qlIndexFixing(ONIndex1Y,I3517,TRUE,_xll.ohTrigger(RecalcTrigger,Trigger1Y)),NA())</f>
        <v>1.1835421554406977E-2</v>
      </c>
    </row>
    <row r="3518" spans="2:17" x14ac:dyDescent="0.2">
      <c r="B3518" s="39" t="s">
        <v>42</v>
      </c>
      <c r="D3518" s="42">
        <f>_xll.qlCalendarAdvance(Calendar,$D3517,B3518,"f",FALSE)</f>
        <v>64188</v>
      </c>
      <c r="E3518" s="177">
        <f>_xll.qlInterestRateIndexValueDate(IndexON,D3518)</f>
        <v>64188</v>
      </c>
      <c r="F3518" s="193">
        <f>IFERROR(_xll.qlIndexFixing(IndexON,D3518,TRUE,_xll.ohTrigger(RecalcTrigger,TriggerON)),NA())</f>
        <v>1.0701965297874594E-2</v>
      </c>
      <c r="H3518" s="42">
        <f>_xll.qlCalendarAdvance(Calendar,$H3517,B3518,"f",FALSE)</f>
        <v>64188</v>
      </c>
      <c r="I3518" s="177">
        <f>_xll.qlInterestRateIndexValueDate(Index1M,$H3518)</f>
        <v>64192</v>
      </c>
      <c r="J3518" s="182">
        <f>IFERROR(_xll.qlIndexFixing(Index1M,$H3518,TRUE,_xll.ohTrigger(RecalcTrigger,Trigger1M)),NA())</f>
        <v>1.1225899759886322E-2</v>
      </c>
      <c r="K3518" s="44">
        <f>IFERROR(_xll.qlIndexFixing(Index3M,H3518,TRUE,_xll.ohTrigger(RecalcTrigger,Trigger3M)),NA())</f>
        <v>1.1545796593154873E-2</v>
      </c>
      <c r="L3518" s="44" t="e">
        <f>IFERROR(_xll.qlIndexFixing(Index6M,$H3518,TRUE,_xll.ohTrigger(RecalcTrigger,Trigger6M)),NA())</f>
        <v>#N/A</v>
      </c>
      <c r="M3518" s="183" t="e">
        <f>IFERROR(_xll.qlIndexFixing(Index1Y,$H3518,TRUE,_xll.ohTrigger(RecalcTrigger,Trigger1Y)),NA())</f>
        <v>#N/A</v>
      </c>
      <c r="N3518" s="182">
        <f>IFERROR(_xll.qlIndexFixing(ONIndex1M,I3518,TRUE,_xll.ohTrigger(RecalcTrigger,Trigger1M)),NA())</f>
        <v>1.1220213125886502E-2</v>
      </c>
      <c r="O3518" s="44">
        <f>IFERROR(_xll.qlIndexFixing(ONIndex3M,I3518,TRUE,_xll.ohTrigger(RecalcTrigger,Trigger3M)),NA())</f>
        <v>1.1528009861745403E-2</v>
      </c>
      <c r="P3518" s="44">
        <f>IFERROR(_xll.qlIndexFixing(ONIndex6M,I3518,TRUE,_xll.ohTrigger(RecalcTrigger,Trigger6M)),NA())</f>
        <v>1.1074409116220707E-2</v>
      </c>
      <c r="Q3518" s="183">
        <f>IFERROR(_xll.qlIndexFixing(ONIndex1Y,I3518,TRUE,_xll.ohTrigger(RecalcTrigger,Trigger1Y)),NA())</f>
        <v>1.1835424568875652E-2</v>
      </c>
    </row>
    <row r="3519" spans="2:17" x14ac:dyDescent="0.2">
      <c r="B3519" s="39" t="s">
        <v>42</v>
      </c>
      <c r="D3519" s="42">
        <f>_xll.qlCalendarAdvance(Calendar,$D3518,B3519,"f",FALSE)</f>
        <v>64195</v>
      </c>
      <c r="E3519" s="177">
        <f>_xll.qlInterestRateIndexValueDate(IndexON,D3519)</f>
        <v>64195</v>
      </c>
      <c r="F3519" s="193">
        <f>IFERROR(_xll.qlIndexFixing(IndexON,D3519,TRUE,_xll.ohTrigger(RecalcTrigger,TriggerON)),NA())</f>
        <v>1.0701965298114402E-2</v>
      </c>
      <c r="H3519" s="42">
        <f>_xll.qlCalendarAdvance(Calendar,$H3518,B3519,"f",FALSE)</f>
        <v>64195</v>
      </c>
      <c r="I3519" s="177">
        <f>_xll.qlInterestRateIndexValueDate(Index1M,$H3519)</f>
        <v>64199</v>
      </c>
      <c r="J3519" s="182">
        <f>IFERROR(_xll.qlIndexFixing(Index1M,$H3519,TRUE,_xll.ohTrigger(RecalcTrigger,Trigger1M)),NA())</f>
        <v>1.1226122168205181E-2</v>
      </c>
      <c r="K3519" s="44">
        <f>IFERROR(_xll.qlIndexFixing(Index3M,H3519,TRUE,_xll.ohTrigger(RecalcTrigger,Trigger3M)),NA())</f>
        <v>1.1545907988274958E-2</v>
      </c>
      <c r="L3519" s="44" t="e">
        <f>IFERROR(_xll.qlIndexFixing(Index6M,$H3519,TRUE,_xll.ohTrigger(RecalcTrigger,Trigger6M)),NA())</f>
        <v>#N/A</v>
      </c>
      <c r="M3519" s="183" t="e">
        <f>IFERROR(_xll.qlIndexFixing(Index1Y,$H3519,TRUE,_xll.ohTrigger(RecalcTrigger,Trigger1Y)),NA())</f>
        <v>#N/A</v>
      </c>
      <c r="N3519" s="182">
        <f>IFERROR(_xll.qlIndexFixing(ONIndex1M,I3519,TRUE,_xll.ohTrigger(RecalcTrigger,Trigger1M)),NA())</f>
        <v>1.1220462041414692E-2</v>
      </c>
      <c r="O3519" s="44">
        <f>IFERROR(_xll.qlIndexFixing(ONIndex3M,I3519,TRUE,_xll.ohTrigger(RecalcTrigger,Trigger3M)),NA())</f>
        <v>1.1528235425712907E-2</v>
      </c>
      <c r="P3519" s="44">
        <f>IFERROR(_xll.qlIndexFixing(ONIndex6M,I3519,TRUE,_xll.ohTrigger(RecalcTrigger,Trigger6M)),NA())</f>
        <v>1.1074007948721487E-2</v>
      </c>
      <c r="Q3519" s="183">
        <f>IFERROR(_xll.qlIndexFixing(ONIndex1Y,I3519,TRUE,_xll.ohTrigger(RecalcTrigger,Trigger1Y)),NA())</f>
        <v>1.1835408308362716E-2</v>
      </c>
    </row>
    <row r="3520" spans="2:17" x14ac:dyDescent="0.2">
      <c r="B3520" s="39" t="s">
        <v>42</v>
      </c>
      <c r="D3520" s="42">
        <f>_xll.qlCalendarAdvance(Calendar,$D3519,B3520,"f",FALSE)</f>
        <v>64202</v>
      </c>
      <c r="E3520" s="177">
        <f>_xll.qlInterestRateIndexValueDate(IndexON,D3520)</f>
        <v>64202</v>
      </c>
      <c r="F3520" s="193">
        <f>IFERROR(_xll.qlIndexFixing(IndexON,D3520,TRUE,_xll.ohTrigger(RecalcTrigger,TriggerON)),NA())</f>
        <v>1.070196529795453E-2</v>
      </c>
      <c r="H3520" s="42">
        <f>_xll.qlCalendarAdvance(Calendar,$H3519,B3520,"f",FALSE)</f>
        <v>64202</v>
      </c>
      <c r="I3520" s="177">
        <f>_xll.qlInterestRateIndexValueDate(Index1M,$H3520)</f>
        <v>64206</v>
      </c>
      <c r="J3520" s="182">
        <f>IFERROR(_xll.qlIndexFixing(Index1M,$H3520,TRUE,_xll.ohTrigger(RecalcTrigger,Trigger1M)),NA())</f>
        <v>1.1226330159496468E-2</v>
      </c>
      <c r="K3520" s="44">
        <f>IFERROR(_xll.qlIndexFixing(Index3M,H3520,TRUE,_xll.ohTrigger(RecalcTrigger,Trigger3M)),NA())</f>
        <v>1.1546000846687223E-2</v>
      </c>
      <c r="L3520" s="44" t="e">
        <f>IFERROR(_xll.qlIndexFixing(Index6M,$H3520,TRUE,_xll.ohTrigger(RecalcTrigger,Trigger6M)),NA())</f>
        <v>#N/A</v>
      </c>
      <c r="M3520" s="183" t="e">
        <f>IFERROR(_xll.qlIndexFixing(Index1Y,$H3520,TRUE,_xll.ohTrigger(RecalcTrigger,Trigger1Y)),NA())</f>
        <v>#N/A</v>
      </c>
      <c r="N3520" s="182">
        <f>IFERROR(_xll.qlIndexFixing(ONIndex1M,I3520,TRUE,_xll.ohTrigger(RecalcTrigger,Trigger1M)),NA())</f>
        <v>1.1220696588036816E-2</v>
      </c>
      <c r="O3520" s="44">
        <f>IFERROR(_xll.qlIndexFixing(ONIndex3M,I3520,TRUE,_xll.ohTrigger(RecalcTrigger,Trigger3M)),NA())</f>
        <v>1.1528442655466264E-2</v>
      </c>
      <c r="P3520" s="44">
        <f>IFERROR(_xll.qlIndexFixing(ONIndex6M,I3520,TRUE,_xll.ohTrigger(RecalcTrigger,Trigger6M)),NA())</f>
        <v>1.1073597580422145E-2</v>
      </c>
      <c r="Q3520" s="183">
        <f>IFERROR(_xll.qlIndexFixing(ONIndex1Y,I3520,TRUE,_xll.ohTrigger(RecalcTrigger,Trigger1Y)),NA())</f>
        <v>1.1835372747848183E-2</v>
      </c>
    </row>
    <row r="3521" spans="2:17" x14ac:dyDescent="0.2">
      <c r="B3521" s="39" t="s">
        <v>42</v>
      </c>
      <c r="D3521" s="42">
        <f>_xll.qlCalendarAdvance(Calendar,$D3520,B3521,"f",FALSE)</f>
        <v>64209</v>
      </c>
      <c r="E3521" s="177">
        <f>_xll.qlInterestRateIndexValueDate(IndexON,D3521)</f>
        <v>64209</v>
      </c>
      <c r="F3521" s="193">
        <f>IFERROR(_xll.qlIndexFixing(IndexON,D3521,TRUE,_xll.ohTrigger(RecalcTrigger,TriggerON)),NA())</f>
        <v>1.070196529795453E-2</v>
      </c>
      <c r="H3521" s="42">
        <f>_xll.qlCalendarAdvance(Calendar,$H3520,B3521,"f",FALSE)</f>
        <v>64209</v>
      </c>
      <c r="I3521" s="177">
        <f>_xll.qlInterestRateIndexValueDate(Index1M,$H3521)</f>
        <v>64213</v>
      </c>
      <c r="J3521" s="182">
        <f>IFERROR(_xll.qlIndexFixing(Index1M,$H3521,TRUE,_xll.ohTrigger(RecalcTrigger,Trigger1M)),NA())</f>
        <v>1.1226523714982945E-2</v>
      </c>
      <c r="K3521" s="44">
        <f>IFERROR(_xll.qlIndexFixing(Index3M,H3521,TRUE,_xll.ohTrigger(RecalcTrigger,Trigger3M)),NA())</f>
        <v>1.1546075144386519E-2</v>
      </c>
      <c r="L3521" s="44" t="e">
        <f>IFERROR(_xll.qlIndexFixing(Index6M,$H3521,TRUE,_xll.ohTrigger(RecalcTrigger,Trigger6M)),NA())</f>
        <v>#N/A</v>
      </c>
      <c r="M3521" s="183" t="e">
        <f>IFERROR(_xll.qlIndexFixing(Index1Y,$H3521,TRUE,_xll.ohTrigger(RecalcTrigger,Trigger1Y)),NA())</f>
        <v>#N/A</v>
      </c>
      <c r="N3521" s="182">
        <f>IFERROR(_xll.qlIndexFixing(ONIndex1M,I3521,TRUE,_xll.ohTrigger(RecalcTrigger,Trigger1M)),NA())</f>
        <v>1.1220916747367582E-2</v>
      </c>
      <c r="O3521" s="44">
        <f>IFERROR(_xll.qlIndexFixing(ONIndex3M,I3521,TRUE,_xll.ohTrigger(RecalcTrigger,Trigger3M)),NA())</f>
        <v>1.1528631527424338E-2</v>
      </c>
      <c r="P3521" s="44">
        <f>IFERROR(_xll.qlIndexFixing(ONIndex6M,I3521,TRUE,_xll.ohTrigger(RecalcTrigger,Trigger6M)),NA())</f>
        <v>1.1073177999092465E-2</v>
      </c>
      <c r="Q3521" s="183">
        <f>IFERROR(_xll.qlIndexFixing(ONIndex1Y,I3521,TRUE,_xll.ohTrigger(RecalcTrigger,Trigger1Y)),NA())</f>
        <v>1.1835317861912387E-2</v>
      </c>
    </row>
    <row r="3522" spans="2:17" x14ac:dyDescent="0.2">
      <c r="B3522" s="39" t="s">
        <v>42</v>
      </c>
      <c r="D3522" s="42">
        <f>_xll.qlCalendarAdvance(Calendar,$D3521,B3522,"f",FALSE)</f>
        <v>64216</v>
      </c>
      <c r="E3522" s="177">
        <f>_xll.qlInterestRateIndexValueDate(IndexON,D3522)</f>
        <v>64216</v>
      </c>
      <c r="F3522" s="193">
        <f>IFERROR(_xll.qlIndexFixing(IndexON,D3522,TRUE,_xll.ohTrigger(RecalcTrigger,TriggerON)),NA())</f>
        <v>1.070196529795453E-2</v>
      </c>
      <c r="H3522" s="42">
        <f>_xll.qlCalendarAdvance(Calendar,$H3521,B3522,"f",FALSE)</f>
        <v>64216</v>
      </c>
      <c r="I3522" s="177">
        <f>_xll.qlInterestRateIndexValueDate(Index1M,$H3522)</f>
        <v>64220</v>
      </c>
      <c r="J3522" s="182">
        <f>IFERROR(_xll.qlIndexFixing(Index1M,$H3522,TRUE,_xll.ohTrigger(RecalcTrigger,Trigger1M)),NA())</f>
        <v>1.1226702815892532E-2</v>
      </c>
      <c r="K3522" s="44">
        <f>IFERROR(_xll.qlIndexFixing(Index3M,H3522,TRUE,_xll.ohTrigger(RecalcTrigger,Trigger3M)),NA())</f>
        <v>1.1546130857371179E-2</v>
      </c>
      <c r="L3522" s="44" t="e">
        <f>IFERROR(_xll.qlIndexFixing(Index6M,$H3522,TRUE,_xll.ohTrigger(RecalcTrigger,Trigger6M)),NA())</f>
        <v>#N/A</v>
      </c>
      <c r="M3522" s="183" t="e">
        <f>IFERROR(_xll.qlIndexFixing(Index1Y,$H3522,TRUE,_xll.ohTrigger(RecalcTrigger,Trigger1Y)),NA())</f>
        <v>#N/A</v>
      </c>
      <c r="N3522" s="182">
        <f>IFERROR(_xll.qlIndexFixing(ONIndex1M,I3522,TRUE,_xll.ohTrigger(RecalcTrigger,Trigger1M)),NA())</f>
        <v>1.1221122500382208E-2</v>
      </c>
      <c r="O3522" s="44">
        <f>IFERROR(_xll.qlIndexFixing(ONIndex3M,I3522,TRUE,_xll.ohTrigger(RecalcTrigger,Trigger3M)),NA())</f>
        <v>1.1528802017366502E-2</v>
      </c>
      <c r="P3522" s="44">
        <f>IFERROR(_xll.qlIndexFixing(ONIndex6M,I3522,TRUE,_xll.ohTrigger(RecalcTrigger,Trigger6M)),NA())</f>
        <v>1.1072749192981846E-2</v>
      </c>
      <c r="Q3522" s="183">
        <f>IFERROR(_xll.qlIndexFixing(ONIndex1Y,I3522,TRUE,_xll.ohTrigger(RecalcTrigger,Trigger1Y)),NA())</f>
        <v>1.1835243625695213E-2</v>
      </c>
    </row>
    <row r="3523" spans="2:17" x14ac:dyDescent="0.2">
      <c r="B3523" s="39" t="s">
        <v>42</v>
      </c>
      <c r="D3523" s="42">
        <f>_xll.qlCalendarAdvance(Calendar,$D3522,B3523,"f",FALSE)</f>
        <v>64223</v>
      </c>
      <c r="E3523" s="177">
        <f>_xll.qlInterestRateIndexValueDate(IndexON,D3523)</f>
        <v>64223</v>
      </c>
      <c r="F3523" s="193">
        <f>IFERROR(_xll.qlIndexFixing(IndexON,D3523,TRUE,_xll.ohTrigger(RecalcTrigger,TriggerON)),NA())</f>
        <v>1.070196529795453E-2</v>
      </c>
      <c r="H3523" s="42">
        <f>_xll.qlCalendarAdvance(Calendar,$H3522,B3523,"f",FALSE)</f>
        <v>64223</v>
      </c>
      <c r="I3523" s="177">
        <f>_xll.qlInterestRateIndexValueDate(Index1M,$H3523)</f>
        <v>64227</v>
      </c>
      <c r="J3523" s="182">
        <f>IFERROR(_xll.qlIndexFixing(Index1M,$H3523,TRUE,_xll.ohTrigger(RecalcTrigger,Trigger1M)),NA())</f>
        <v>1.122668191580356E-2</v>
      </c>
      <c r="K3523" s="44" t="e">
        <f>IFERROR(_xll.qlIndexFixing(Index3M,H3523,TRUE,_xll.ohTrigger(RecalcTrigger,Trigger3M)),NA())</f>
        <v>#N/A</v>
      </c>
      <c r="L3523" s="44" t="e">
        <f>IFERROR(_xll.qlIndexFixing(Index6M,$H3523,TRUE,_xll.ohTrigger(RecalcTrigger,Trigger6M)),NA())</f>
        <v>#N/A</v>
      </c>
      <c r="M3523" s="183" t="e">
        <f>IFERROR(_xll.qlIndexFixing(Index1Y,$H3523,TRUE,_xll.ohTrigger(RecalcTrigger,Trigger1Y)),NA())</f>
        <v>#N/A</v>
      </c>
      <c r="N3523" s="182">
        <f>IFERROR(_xll.qlIndexFixing(ONIndex1M,I3523,TRUE,_xll.ohTrigger(RecalcTrigger,Trigger1M)),NA())</f>
        <v>1.1221313828375656E-2</v>
      </c>
      <c r="O3523" s="44">
        <f>IFERROR(_xll.qlIndexFixing(ONIndex3M,I3523,TRUE,_xll.ohTrigger(RecalcTrigger,Trigger3M)),NA())</f>
        <v>1.1528954101551747E-2</v>
      </c>
      <c r="P3523" s="44">
        <f>IFERROR(_xll.qlIndexFixing(ONIndex6M,I3523,TRUE,_xll.ohTrigger(RecalcTrigger,Trigger6M)),NA())</f>
        <v>1.107231114986007E-2</v>
      </c>
      <c r="Q3523" s="183">
        <f>IFERROR(_xll.qlIndexFixing(ONIndex1Y,I3523,TRUE,_xll.ohTrigger(RecalcTrigger,Trigger1Y)),NA())</f>
        <v>1.183515001369706E-2</v>
      </c>
    </row>
    <row r="3524" spans="2:17" x14ac:dyDescent="0.2">
      <c r="B3524" s="39" t="s">
        <v>42</v>
      </c>
      <c r="D3524" s="42">
        <f>_xll.qlCalendarAdvance(Calendar,$D3523,B3524,"f",FALSE)</f>
        <v>64230</v>
      </c>
      <c r="E3524" s="177">
        <f>_xll.qlInterestRateIndexValueDate(IndexON,D3524)</f>
        <v>64230</v>
      </c>
      <c r="F3524" s="193">
        <f>IFERROR(_xll.qlIndexFixing(IndexON,D3524,TRUE,_xll.ohTrigger(RecalcTrigger,TriggerON)),NA())</f>
        <v>1.070196529795453E-2</v>
      </c>
      <c r="H3524" s="42">
        <f>_xll.qlCalendarAdvance(Calendar,$H3523,B3524,"f",FALSE)</f>
        <v>64230</v>
      </c>
      <c r="I3524" s="177">
        <f>_xll.qlInterestRateIndexValueDate(Index1M,$H3524)</f>
        <v>64234</v>
      </c>
      <c r="J3524" s="182">
        <f>IFERROR(_xll.qlIndexFixing(Index1M,$H3524,TRUE,_xll.ohTrigger(RecalcTrigger,Trigger1M)),NA())</f>
        <v>1.1226833083271437E-2</v>
      </c>
      <c r="K3524" s="44" t="e">
        <f>IFERROR(_xll.qlIndexFixing(Index3M,H3524,TRUE,_xll.ohTrigger(RecalcTrigger,Trigger3M)),NA())</f>
        <v>#N/A</v>
      </c>
      <c r="L3524" s="44" t="e">
        <f>IFERROR(_xll.qlIndexFixing(Index6M,$H3524,TRUE,_xll.ohTrigger(RecalcTrigger,Trigger6M)),NA())</f>
        <v>#N/A</v>
      </c>
      <c r="M3524" s="183" t="e">
        <f>IFERROR(_xll.qlIndexFixing(Index1Y,$H3524,TRUE,_xll.ohTrigger(RecalcTrigger,Trigger1Y)),NA())</f>
        <v>#N/A</v>
      </c>
      <c r="N3524" s="182">
        <f>IFERROR(_xll.qlIndexFixing(ONIndex1M,I3524,TRUE,_xll.ohTrigger(RecalcTrigger,Trigger1M)),NA())</f>
        <v>1.122149071264289E-2</v>
      </c>
      <c r="O3524" s="44">
        <f>IFERROR(_xll.qlIndexFixing(ONIndex3M,I3524,TRUE,_xll.ohTrigger(RecalcTrigger,Trigger3M)),NA())</f>
        <v>1.1529087755999257E-2</v>
      </c>
      <c r="P3524" s="44">
        <f>IFERROR(_xll.qlIndexFixing(ONIndex6M,I3524,TRUE,_xll.ohTrigger(RecalcTrigger,Trigger6M)),NA())</f>
        <v>1.1071863857976538E-2</v>
      </c>
      <c r="Q3524" s="183">
        <f>IFERROR(_xll.qlIndexFixing(ONIndex1Y,I3524,TRUE,_xll.ohTrigger(RecalcTrigger,Trigger1Y)),NA())</f>
        <v>1.1835037000818005E-2</v>
      </c>
    </row>
    <row r="3525" spans="2:17" x14ac:dyDescent="0.2">
      <c r="B3525" s="39" t="s">
        <v>42</v>
      </c>
      <c r="D3525" s="42">
        <f>_xll.qlCalendarAdvance(Calendar,$D3524,B3525,"f",FALSE)</f>
        <v>64237</v>
      </c>
      <c r="E3525" s="177">
        <f>_xll.qlInterestRateIndexValueDate(IndexON,D3525)</f>
        <v>64237</v>
      </c>
      <c r="F3525" s="193">
        <f>IFERROR(_xll.qlIndexFixing(IndexON,D3525,TRUE,_xll.ohTrigger(RecalcTrigger,TriggerON)),NA())</f>
        <v>1.0701965297874594E-2</v>
      </c>
      <c r="H3525" s="42">
        <f>_xll.qlCalendarAdvance(Calendar,$H3524,B3525,"f",FALSE)</f>
        <v>64237</v>
      </c>
      <c r="I3525" s="177">
        <f>_xll.qlInterestRateIndexValueDate(Index1M,$H3525)</f>
        <v>64241</v>
      </c>
      <c r="J3525" s="182">
        <f>IFERROR(_xll.qlIndexFixing(Index1M,$H3525,TRUE,_xll.ohTrigger(RecalcTrigger,Trigger1M)),NA())</f>
        <v>1.1226969741628068E-2</v>
      </c>
      <c r="K3525" s="44" t="e">
        <f>IFERROR(_xll.qlIndexFixing(Index3M,H3525,TRUE,_xll.ohTrigger(RecalcTrigger,Trigger3M)),NA())</f>
        <v>#N/A</v>
      </c>
      <c r="L3525" s="44" t="e">
        <f>IFERROR(_xll.qlIndexFixing(Index6M,$H3525,TRUE,_xll.ohTrigger(RecalcTrigger,Trigger6M)),NA())</f>
        <v>#N/A</v>
      </c>
      <c r="M3525" s="183" t="e">
        <f>IFERROR(_xll.qlIndexFixing(Index1Y,$H3525,TRUE,_xll.ohTrigger(RecalcTrigger,Trigger1Y)),NA())</f>
        <v>#N/A</v>
      </c>
      <c r="N3525" s="182">
        <f>IFERROR(_xll.qlIndexFixing(ONIndex1M,I3525,TRUE,_xll.ohTrigger(RecalcTrigger,Trigger1M)),NA())</f>
        <v>1.1221653134478871E-2</v>
      </c>
      <c r="O3525" s="44">
        <f>IFERROR(_xll.qlIndexFixing(ONIndex3M,I3525,TRUE,_xll.ohTrigger(RecalcTrigger,Trigger3M)),NA())</f>
        <v>1.1529202956568341E-2</v>
      </c>
      <c r="P3525" s="44">
        <f>IFERROR(_xll.qlIndexFixing(ONIndex6M,I3525,TRUE,_xll.ohTrigger(RecalcTrigger,Trigger6M)),NA())</f>
        <v>1.1071407305021097E-2</v>
      </c>
      <c r="Q3525" s="183">
        <f>IFERROR(_xll.qlIndexFixing(ONIndex1Y,I3525,TRUE,_xll.ohTrigger(RecalcTrigger,Trigger1Y)),NA())</f>
        <v>1.1834904561958126E-2</v>
      </c>
    </row>
    <row r="3526" spans="2:17" x14ac:dyDescent="0.2">
      <c r="B3526" s="39" t="s">
        <v>42</v>
      </c>
      <c r="D3526" s="42">
        <f>_xll.qlCalendarAdvance(Calendar,$D3525,B3526,"f",FALSE)</f>
        <v>64244</v>
      </c>
      <c r="E3526" s="177">
        <f>_xll.qlInterestRateIndexValueDate(IndexON,D3526)</f>
        <v>64244</v>
      </c>
      <c r="F3526" s="193">
        <f>IFERROR(_xll.qlIndexFixing(IndexON,D3526,TRUE,_xll.ohTrigger(RecalcTrigger,TriggerON)),NA())</f>
        <v>1.070196529795453E-2</v>
      </c>
      <c r="H3526" s="42">
        <f>_xll.qlCalendarAdvance(Calendar,$H3525,B3526,"f",FALSE)</f>
        <v>64244</v>
      </c>
      <c r="I3526" s="177">
        <f>_xll.qlInterestRateIndexValueDate(Index1M,$H3526)</f>
        <v>64248</v>
      </c>
      <c r="J3526" s="182">
        <f>IFERROR(_xll.qlIndexFixing(Index1M,$H3526,TRUE,_xll.ohTrigger(RecalcTrigger,Trigger1M)),NA())</f>
        <v>1.1227456629408494E-2</v>
      </c>
      <c r="K3526" s="44" t="e">
        <f>IFERROR(_xll.qlIndexFixing(Index3M,H3526,TRUE,_xll.ohTrigger(RecalcTrigger,Trigger3M)),NA())</f>
        <v>#N/A</v>
      </c>
      <c r="L3526" s="44" t="e">
        <f>IFERROR(_xll.qlIndexFixing(Index6M,$H3526,TRUE,_xll.ohTrigger(RecalcTrigger,Trigger6M)),NA())</f>
        <v>#N/A</v>
      </c>
      <c r="M3526" s="183" t="e">
        <f>IFERROR(_xll.qlIndexFixing(Index1Y,$H3526,TRUE,_xll.ohTrigger(RecalcTrigger,Trigger1Y)),NA())</f>
        <v>#N/A</v>
      </c>
      <c r="N3526" s="182">
        <f>IFERROR(_xll.qlIndexFixing(ONIndex1M,I3526,TRUE,_xll.ohTrigger(RecalcTrigger,Trigger1M)),NA())</f>
        <v>1.1221801074938753E-2</v>
      </c>
      <c r="O3526" s="44">
        <f>IFERROR(_xll.qlIndexFixing(ONIndex3M,I3526,TRUE,_xll.ohTrigger(RecalcTrigger,Trigger3M)),NA())</f>
        <v>1.1529299679677862E-2</v>
      </c>
      <c r="P3526" s="44">
        <f>IFERROR(_xll.qlIndexFixing(ONIndex6M,I3526,TRUE,_xll.ohTrigger(RecalcTrigger,Trigger6M)),NA())</f>
        <v>1.107094147916321E-2</v>
      </c>
      <c r="Q3526" s="183">
        <f>IFERROR(_xll.qlIndexFixing(ONIndex1Y,I3526,TRUE,_xll.ohTrigger(RecalcTrigger,Trigger1Y)),NA())</f>
        <v>1.1834752671777693E-2</v>
      </c>
    </row>
    <row r="3527" spans="2:17" x14ac:dyDescent="0.2">
      <c r="B3527" s="39" t="s">
        <v>42</v>
      </c>
      <c r="D3527" s="42">
        <f>_xll.qlCalendarAdvance(Calendar,$D3526,B3527,"f",FALSE)</f>
        <v>64251</v>
      </c>
      <c r="E3527" s="177">
        <f>_xll.qlInterestRateIndexValueDate(IndexON,D3527)</f>
        <v>64251</v>
      </c>
      <c r="F3527" s="193">
        <f>IFERROR(_xll.qlIndexFixing(IndexON,D3527,TRUE,_xll.ohTrigger(RecalcTrigger,TriggerON)),NA())</f>
        <v>1.070196529795453E-2</v>
      </c>
      <c r="H3527" s="42">
        <f>_xll.qlCalendarAdvance(Calendar,$H3526,B3527,"f",FALSE)</f>
        <v>64251</v>
      </c>
      <c r="I3527" s="177">
        <f>_xll.qlInterestRateIndexValueDate(Index1M,$H3527)</f>
        <v>64255</v>
      </c>
      <c r="J3527" s="182">
        <f>IFERROR(_xll.qlIndexFixing(Index1M,$H3527,TRUE,_xll.ohTrigger(RecalcTrigger,Trigger1M)),NA())</f>
        <v>1.1227380844666303E-2</v>
      </c>
      <c r="K3527" s="44" t="e">
        <f>IFERROR(_xll.qlIndexFixing(Index3M,H3527,TRUE,_xll.ohTrigger(RecalcTrigger,Trigger3M)),NA())</f>
        <v>#N/A</v>
      </c>
      <c r="L3527" s="44" t="e">
        <f>IFERROR(_xll.qlIndexFixing(Index6M,$H3527,TRUE,_xll.ohTrigger(RecalcTrigger,Trigger6M)),NA())</f>
        <v>#N/A</v>
      </c>
      <c r="M3527" s="183" t="e">
        <f>IFERROR(_xll.qlIndexFixing(Index1Y,$H3527,TRUE,_xll.ohTrigger(RecalcTrigger,Trigger1Y)),NA())</f>
        <v>#N/A</v>
      </c>
      <c r="N3527" s="182">
        <f>IFERROR(_xll.qlIndexFixing(ONIndex1M,I3527,TRUE,_xll.ohTrigger(RecalcTrigger,Trigger1M)),NA())</f>
        <v>1.1221934515397436E-2</v>
      </c>
      <c r="O3527" s="44">
        <f>IFERROR(_xll.qlIndexFixing(ONIndex3M,I3527,TRUE,_xll.ohTrigger(RecalcTrigger,Trigger3M)),NA())</f>
        <v>1.152937790102726E-2</v>
      </c>
      <c r="P3527" s="44">
        <f>IFERROR(_xll.qlIndexFixing(ONIndex6M,I3527,TRUE,_xll.ohTrigger(RecalcTrigger,Trigger6M)),NA())</f>
        <v>1.1070466368252596E-2</v>
      </c>
      <c r="Q3527" s="183">
        <f>IFERROR(_xll.qlIndexFixing(ONIndex1Y,I3527,TRUE,_xll.ohTrigger(RecalcTrigger,Trigger1Y)),NA())</f>
        <v>1.1834581305176783E-2</v>
      </c>
    </row>
    <row r="3528" spans="2:17" x14ac:dyDescent="0.2">
      <c r="B3528" s="39" t="s">
        <v>42</v>
      </c>
      <c r="D3528" s="42">
        <f>_xll.qlCalendarAdvance(Calendar,$D3527,B3528,"f",FALSE)</f>
        <v>64258</v>
      </c>
      <c r="E3528" s="177">
        <f>_xll.qlInterestRateIndexValueDate(IndexON,D3528)</f>
        <v>64258</v>
      </c>
      <c r="F3528" s="193">
        <f>IFERROR(_xll.qlIndexFixing(IndexON,D3528,TRUE,_xll.ohTrigger(RecalcTrigger,TriggerON)),NA())</f>
        <v>1.070196529795453E-2</v>
      </c>
      <c r="H3528" s="42">
        <f>_xll.qlCalendarAdvance(Calendar,$H3527,B3528,"f",FALSE)</f>
        <v>64258</v>
      </c>
      <c r="I3528" s="177">
        <f>_xll.qlInterestRateIndexValueDate(Index1M,$H3528)</f>
        <v>64262</v>
      </c>
      <c r="J3528" s="182">
        <f>IFERROR(_xll.qlIndexFixing(Index1M,$H3528,TRUE,_xll.ohTrigger(RecalcTrigger,Trigger1M)),NA())</f>
        <v>1.1227472823841548E-2</v>
      </c>
      <c r="K3528" s="44" t="e">
        <f>IFERROR(_xll.qlIndexFixing(Index3M,H3528,TRUE,_xll.ohTrigger(RecalcTrigger,Trigger3M)),NA())</f>
        <v>#N/A</v>
      </c>
      <c r="L3528" s="44" t="e">
        <f>IFERROR(_xll.qlIndexFixing(Index6M,$H3528,TRUE,_xll.ohTrigger(RecalcTrigger,Trigger6M)),NA())</f>
        <v>#N/A</v>
      </c>
      <c r="M3528" s="183" t="e">
        <f>IFERROR(_xll.qlIndexFixing(Index1Y,$H3528,TRUE,_xll.ohTrigger(RecalcTrigger,Trigger1Y)),NA())</f>
        <v>#N/A</v>
      </c>
      <c r="N3528" s="182">
        <f>IFERROR(_xll.qlIndexFixing(ONIndex1M,I3528,TRUE,_xll.ohTrigger(RecalcTrigger,Trigger1M)),NA())</f>
        <v>1.1222053437149881E-2</v>
      </c>
      <c r="O3528" s="44">
        <f>IFERROR(_xll.qlIndexFixing(ONIndex3M,I3528,TRUE,_xll.ohTrigger(RecalcTrigger,Trigger3M)),NA())</f>
        <v>1.1529437597035397E-2</v>
      </c>
      <c r="P3528" s="44">
        <f>IFERROR(_xll.qlIndexFixing(ONIndex6M,I3528,TRUE,_xll.ohTrigger(RecalcTrigger,Trigger6M)),NA())</f>
        <v>1.1069981960458719E-2</v>
      </c>
      <c r="Q3528" s="183">
        <f>IFERROR(_xll.qlIndexFixing(ONIndex1Y,I3528,TRUE,_xll.ohTrigger(RecalcTrigger,Trigger1Y)),NA())</f>
        <v>1.1834390436895603E-2</v>
      </c>
    </row>
    <row r="3529" spans="2:17" x14ac:dyDescent="0.2">
      <c r="B3529" s="39" t="s">
        <v>42</v>
      </c>
      <c r="D3529" s="42">
        <f>_xll.qlCalendarAdvance(Calendar,$D3528,B3529,"f",FALSE)</f>
        <v>64265</v>
      </c>
      <c r="E3529" s="177">
        <f>_xll.qlInterestRateIndexValueDate(IndexON,D3529)</f>
        <v>64265</v>
      </c>
      <c r="F3529" s="193">
        <f>IFERROR(_xll.qlIndexFixing(IndexON,D3529,TRUE,_xll.ohTrigger(RecalcTrigger,TriggerON)),NA())</f>
        <v>1.070196529795453E-2</v>
      </c>
      <c r="H3529" s="42">
        <f>_xll.qlCalendarAdvance(Calendar,$H3528,B3529,"f",FALSE)</f>
        <v>64265</v>
      </c>
      <c r="I3529" s="177">
        <f>_xll.qlInterestRateIndexValueDate(Index1M,$H3529)</f>
        <v>64269</v>
      </c>
      <c r="J3529" s="182">
        <f>IFERROR(_xll.qlIndexFixing(Index1M,$H3529,TRUE,_xll.ohTrigger(RecalcTrigger,Trigger1M)),NA())</f>
        <v>1.1227550217025022E-2</v>
      </c>
      <c r="K3529" s="44" t="e">
        <f>IFERROR(_xll.qlIndexFixing(Index3M,H3529,TRUE,_xll.ohTrigger(RecalcTrigger,Trigger3M)),NA())</f>
        <v>#N/A</v>
      </c>
      <c r="L3529" s="44" t="e">
        <f>IFERROR(_xll.qlIndexFixing(Index6M,$H3529,TRUE,_xll.ohTrigger(RecalcTrigger,Trigger6M)),NA())</f>
        <v>#N/A</v>
      </c>
      <c r="M3529" s="183" t="e">
        <f>IFERROR(_xll.qlIndexFixing(Index1Y,$H3529,TRUE,_xll.ohTrigger(RecalcTrigger,Trigger1Y)),NA())</f>
        <v>#N/A</v>
      </c>
      <c r="N3529" s="182">
        <f>IFERROR(_xll.qlIndexFixing(ONIndex1M,I3529,TRUE,_xll.ohTrigger(RecalcTrigger,Trigger1M)),NA())</f>
        <v>1.122215782133118E-2</v>
      </c>
      <c r="O3529" s="44">
        <f>IFERROR(_xll.qlIndexFixing(ONIndex3M,I3529,TRUE,_xll.ohTrigger(RecalcTrigger,Trigger3M)),NA())</f>
        <v>1.1529478743641519E-2</v>
      </c>
      <c r="P3529" s="44">
        <f>IFERROR(_xll.qlIndexFixing(ONIndex6M,I3529,TRUE,_xll.ohTrigger(RecalcTrigger,Trigger6M)),NA())</f>
        <v>1.1069488243711234E-2</v>
      </c>
      <c r="Q3529" s="183">
        <f>IFERROR(_xll.qlIndexFixing(ONIndex1Y,I3529,TRUE,_xll.ohTrigger(RecalcTrigger,Trigger1Y)),NA())</f>
        <v>1.1834180041914166E-2</v>
      </c>
    </row>
    <row r="3530" spans="2:17" x14ac:dyDescent="0.2">
      <c r="B3530" s="39" t="s">
        <v>42</v>
      </c>
      <c r="D3530" s="42">
        <f>_xll.qlCalendarAdvance(Calendar,$D3529,B3530,"f",FALSE)</f>
        <v>64272</v>
      </c>
      <c r="E3530" s="177">
        <f>_xll.qlInterestRateIndexValueDate(IndexON,D3530)</f>
        <v>64272</v>
      </c>
      <c r="F3530" s="193">
        <f>IFERROR(_xll.qlIndexFixing(IndexON,D3530,TRUE,_xll.ohTrigger(RecalcTrigger,TriggerON)),NA())</f>
        <v>1.070196529795453E-2</v>
      </c>
      <c r="H3530" s="42">
        <f>_xll.qlCalendarAdvance(Calendar,$H3529,B3530,"f",FALSE)</f>
        <v>64272</v>
      </c>
      <c r="I3530" s="177">
        <f>_xll.qlInterestRateIndexValueDate(Index1M,$H3530)</f>
        <v>64276</v>
      </c>
      <c r="J3530" s="182">
        <f>IFERROR(_xll.qlIndexFixing(Index1M,$H3530,TRUE,_xll.ohTrigger(RecalcTrigger,Trigger1M)),NA())</f>
        <v>1.1227613005429175E-2</v>
      </c>
      <c r="K3530" s="44" t="e">
        <f>IFERROR(_xll.qlIndexFixing(Index3M,H3530,TRUE,_xll.ohTrigger(RecalcTrigger,Trigger3M)),NA())</f>
        <v>#N/A</v>
      </c>
      <c r="L3530" s="44" t="e">
        <f>IFERROR(_xll.qlIndexFixing(Index6M,$H3530,TRUE,_xll.ohTrigger(RecalcTrigger,Trigger6M)),NA())</f>
        <v>#N/A</v>
      </c>
      <c r="M3530" s="183" t="e">
        <f>IFERROR(_xll.qlIndexFixing(Index1Y,$H3530,TRUE,_xll.ohTrigger(RecalcTrigger,Trigger1Y)),NA())</f>
        <v>#N/A</v>
      </c>
      <c r="N3530" s="182">
        <f>IFERROR(_xll.qlIndexFixing(ONIndex1M,I3530,TRUE,_xll.ohTrigger(RecalcTrigger,Trigger1M)),NA())</f>
        <v>1.1222631422915796E-2</v>
      </c>
      <c r="O3530" s="44">
        <f>IFERROR(_xll.qlIndexFixing(ONIndex3M,I3530,TRUE,_xll.ohTrigger(RecalcTrigger,Trigger3M)),NA())</f>
        <v>1.152987442520903E-2</v>
      </c>
      <c r="P3530" s="44">
        <f>IFERROR(_xll.qlIndexFixing(ONIndex6M,I3530,TRUE,_xll.ohTrigger(RecalcTrigger,Trigger6M)),NA())</f>
        <v>1.1069107028625069E-2</v>
      </c>
      <c r="Q3530" s="183">
        <f>IFERROR(_xll.qlIndexFixing(ONIndex1Y,I3530,TRUE,_xll.ohTrigger(RecalcTrigger,Trigger1Y)),NA())</f>
        <v>1.1834234425212031E-2</v>
      </c>
    </row>
    <row r="3531" spans="2:17" x14ac:dyDescent="0.2">
      <c r="B3531" s="39" t="s">
        <v>42</v>
      </c>
      <c r="D3531" s="42">
        <f>_xll.qlCalendarAdvance(Calendar,$D3530,B3531,"f",FALSE)</f>
        <v>64280</v>
      </c>
      <c r="E3531" s="177">
        <f>_xll.qlInterestRateIndexValueDate(IndexON,D3531)</f>
        <v>64280</v>
      </c>
      <c r="F3531" s="193">
        <f>IFERROR(_xll.qlIndexFixing(IndexON,D3531,TRUE,_xll.ohTrigger(RecalcTrigger,TriggerON)),NA())</f>
        <v>1.0702283445729321E-2</v>
      </c>
      <c r="H3531" s="42">
        <f>_xll.qlCalendarAdvance(Calendar,$H3530,B3531,"f",FALSE)</f>
        <v>64280</v>
      </c>
      <c r="I3531" s="177">
        <f>_xll.qlInterestRateIndexValueDate(Index1M,$H3531)</f>
        <v>64284</v>
      </c>
      <c r="J3531" s="182">
        <f>IFERROR(_xll.qlIndexFixing(Index1M,$H3531,TRUE,_xll.ohTrigger(RecalcTrigger,Trigger1M)),NA())</f>
        <v>1.1227666856128559E-2</v>
      </c>
      <c r="K3531" s="44" t="e">
        <f>IFERROR(_xll.qlIndexFixing(Index3M,H3531,TRUE,_xll.ohTrigger(RecalcTrigger,Trigger3M)),NA())</f>
        <v>#N/A</v>
      </c>
      <c r="L3531" s="44" t="e">
        <f>IFERROR(_xll.qlIndexFixing(Index6M,$H3531,TRUE,_xll.ohTrigger(RecalcTrigger,Trigger6M)),NA())</f>
        <v>#N/A</v>
      </c>
      <c r="M3531" s="183" t="e">
        <f>IFERROR(_xll.qlIndexFixing(Index1Y,$H3531,TRUE,_xll.ohTrigger(RecalcTrigger,Trigger1Y)),NA())</f>
        <v>#N/A</v>
      </c>
      <c r="N3531" s="182">
        <f>IFERROR(_xll.qlIndexFixing(ONIndex1M,I3531,TRUE,_xll.ohTrigger(RecalcTrigger,Trigger1M)),NA())</f>
        <v>1.1222700427744314E-2</v>
      </c>
      <c r="O3531" s="44">
        <f>IFERROR(_xll.qlIndexFixing(ONIndex3M,I3531,TRUE,_xll.ohTrigger(RecalcTrigger,Trigger3M)),NA())</f>
        <v>1.1529870423050426E-2</v>
      </c>
      <c r="P3531" s="44">
        <f>IFERROR(_xll.qlIndexFixing(ONIndex6M,I3531,TRUE,_xll.ohTrigger(RecalcTrigger,Trigger6M)),NA())</f>
        <v>1.1068590622480556E-2</v>
      </c>
      <c r="Q3531" s="183">
        <f>IFERROR(_xll.qlIndexFixing(ONIndex1Y,I3531,TRUE,_xll.ohTrigger(RecalcTrigger,Trigger1Y)),NA())</f>
        <v>1.1833976485808861E-2</v>
      </c>
    </row>
    <row r="3532" spans="2:17" x14ac:dyDescent="0.2">
      <c r="B3532" s="39" t="s">
        <v>42</v>
      </c>
      <c r="D3532" s="42">
        <f>_xll.qlCalendarAdvance(Calendar,$D3531,B3532,"f",FALSE)</f>
        <v>64287</v>
      </c>
      <c r="E3532" s="177">
        <f>_xll.qlInterestRateIndexValueDate(IndexON,D3532)</f>
        <v>64287</v>
      </c>
      <c r="F3532" s="193">
        <f>IFERROR(_xll.qlIndexFixing(IndexON,D3532,TRUE,_xll.ohTrigger(RecalcTrigger,TriggerON)),NA())</f>
        <v>1.0702283445755967E-2</v>
      </c>
      <c r="H3532" s="42">
        <f>_xll.qlCalendarAdvance(Calendar,$H3531,B3532,"f",FALSE)</f>
        <v>64287</v>
      </c>
      <c r="I3532" s="177">
        <f>_xll.qlInterestRateIndexValueDate(Index1M,$H3532)</f>
        <v>64291</v>
      </c>
      <c r="J3532" s="182" t="e">
        <f>IFERROR(_xll.qlIndexFixing(Index1M,$H3532,TRUE,_xll.ohTrigger(RecalcTrigger,Trigger1M)),NA())</f>
        <v>#N/A</v>
      </c>
      <c r="K3532" s="44" t="e">
        <f>IFERROR(_xll.qlIndexFixing(Index3M,H3532,TRUE,_xll.ohTrigger(RecalcTrigger,Trigger3M)),NA())</f>
        <v>#N/A</v>
      </c>
      <c r="L3532" s="44" t="e">
        <f>IFERROR(_xll.qlIndexFixing(Index6M,$H3532,TRUE,_xll.ohTrigger(RecalcTrigger,Trigger6M)),NA())</f>
        <v>#N/A</v>
      </c>
      <c r="M3532" s="183" t="e">
        <f>IFERROR(_xll.qlIndexFixing(Index1Y,$H3532,TRUE,_xll.ohTrigger(RecalcTrigger,Trigger1Y)),NA())</f>
        <v>#N/A</v>
      </c>
      <c r="N3532" s="182">
        <f>IFERROR(_xll.qlIndexFixing(ONIndex1M,I3532,TRUE,_xll.ohTrigger(RecalcTrigger,Trigger1M)),NA())</f>
        <v>1.1222391034300117E-2</v>
      </c>
      <c r="O3532" s="44">
        <f>IFERROR(_xll.qlIndexFixing(ONIndex3M,I3532,TRUE,_xll.ohTrigger(RecalcTrigger,Trigger3M)),NA())</f>
        <v>1.152948703341039E-2</v>
      </c>
      <c r="P3532" s="44">
        <f>IFERROR(_xll.qlIndexFixing(ONIndex6M,I3532,TRUE,_xll.ohTrigger(RecalcTrigger,Trigger6M)),NA())</f>
        <v>1.1067875824952722E-2</v>
      </c>
      <c r="Q3532" s="183">
        <f>IFERROR(_xll.qlIndexFixing(ONIndex1Y,I3532,TRUE,_xll.ohTrigger(RecalcTrigger,Trigger1Y)),NA())</f>
        <v>1.1833391395406068E-2</v>
      </c>
    </row>
    <row r="3533" spans="2:17" x14ac:dyDescent="0.2">
      <c r="B3533" s="39" t="s">
        <v>42</v>
      </c>
      <c r="D3533" s="42">
        <f>_xll.qlCalendarAdvance(Calendar,$D3532,B3533,"f",FALSE)</f>
        <v>64294</v>
      </c>
      <c r="E3533" s="177">
        <f>_xll.qlInterestRateIndexValueDate(IndexON,D3533)</f>
        <v>64294</v>
      </c>
      <c r="F3533" s="193">
        <f>IFERROR(_xll.qlIndexFixing(IndexON,D3533,TRUE,_xll.ohTrigger(RecalcTrigger,TriggerON)),NA())</f>
        <v>1.0702283445702676E-2</v>
      </c>
      <c r="H3533" s="42">
        <f>_xll.qlCalendarAdvance(Calendar,$H3532,B3533,"f",FALSE)</f>
        <v>64294</v>
      </c>
      <c r="I3533" s="177">
        <f>_xll.qlInterestRateIndexValueDate(Index1M,$H3533)</f>
        <v>64298</v>
      </c>
      <c r="J3533" s="182" t="e">
        <f>IFERROR(_xll.qlIndexFixing(Index1M,$H3533,TRUE,_xll.ohTrigger(RecalcTrigger,Trigger1M)),NA())</f>
        <v>#N/A</v>
      </c>
      <c r="K3533" s="44" t="e">
        <f>IFERROR(_xll.qlIndexFixing(Index3M,H3533,TRUE,_xll.ohTrigger(RecalcTrigger,Trigger3M)),NA())</f>
        <v>#N/A</v>
      </c>
      <c r="L3533" s="44" t="e">
        <f>IFERROR(_xll.qlIndexFixing(Index6M,$H3533,TRUE,_xll.ohTrigger(RecalcTrigger,Trigger6M)),NA())</f>
        <v>#N/A</v>
      </c>
      <c r="M3533" s="183" t="e">
        <f>IFERROR(_xll.qlIndexFixing(Index1Y,$H3533,TRUE,_xll.ohTrigger(RecalcTrigger,Trigger1Y)),NA())</f>
        <v>#N/A</v>
      </c>
      <c r="N3533" s="182">
        <f>IFERROR(_xll.qlIndexFixing(ONIndex1M,I3533,TRUE,_xll.ohTrigger(RecalcTrigger,Trigger1M)),NA())</f>
        <v>1.1222434991777774E-2</v>
      </c>
      <c r="O3533" s="44">
        <f>IFERROR(_xll.qlIndexFixing(ONIndex3M,I3533,TRUE,_xll.ohTrigger(RecalcTrigger,Trigger3M)),NA())</f>
        <v>1.1529451077372244E-2</v>
      </c>
      <c r="P3533" s="44">
        <f>IFERROR(_xll.qlIndexFixing(ONIndex6M,I3533,TRUE,_xll.ohTrigger(RecalcTrigger,Trigger6M)),NA())</f>
        <v>1.1067343414516984E-2</v>
      </c>
      <c r="Q3533" s="183">
        <f>IFERROR(_xll.qlIndexFixing(ONIndex1Y,I3533,TRUE,_xll.ohTrigger(RecalcTrigger,Trigger1Y)),NA())</f>
        <v>1.1833099835110161E-2</v>
      </c>
    </row>
    <row r="3534" spans="2:17" x14ac:dyDescent="0.2">
      <c r="B3534" s="39" t="s">
        <v>42</v>
      </c>
      <c r="D3534" s="42">
        <f>_xll.qlCalendarAdvance(Calendar,$D3533,B3534,"f",FALSE)</f>
        <v>64301</v>
      </c>
      <c r="E3534" s="177">
        <f>_xll.qlInterestRateIndexValueDate(IndexON,D3534)</f>
        <v>64301</v>
      </c>
      <c r="F3534" s="193">
        <f>IFERROR(_xll.qlIndexFixing(IndexON,D3534,TRUE,_xll.ohTrigger(RecalcTrigger,TriggerON)),NA())</f>
        <v>1.0702283445702676E-2</v>
      </c>
      <c r="H3534" s="42">
        <f>_xll.qlCalendarAdvance(Calendar,$H3533,B3534,"f",FALSE)</f>
        <v>64301</v>
      </c>
      <c r="I3534" s="177">
        <f>_xll.qlInterestRateIndexValueDate(Index1M,$H3534)</f>
        <v>64305</v>
      </c>
      <c r="J3534" s="182" t="e">
        <f>IFERROR(_xll.qlIndexFixing(Index1M,$H3534,TRUE,_xll.ohTrigger(RecalcTrigger,Trigger1M)),NA())</f>
        <v>#N/A</v>
      </c>
      <c r="K3534" s="44" t="e">
        <f>IFERROR(_xll.qlIndexFixing(Index3M,H3534,TRUE,_xll.ohTrigger(RecalcTrigger,Trigger3M)),NA())</f>
        <v>#N/A</v>
      </c>
      <c r="L3534" s="44" t="e">
        <f>IFERROR(_xll.qlIndexFixing(Index6M,$H3534,TRUE,_xll.ohTrigger(RecalcTrigger,Trigger6M)),NA())</f>
        <v>#N/A</v>
      </c>
      <c r="M3534" s="183" t="e">
        <f>IFERROR(_xll.qlIndexFixing(Index1Y,$H3534,TRUE,_xll.ohTrigger(RecalcTrigger,Trigger1Y)),NA())</f>
        <v>#N/A</v>
      </c>
      <c r="N3534" s="182">
        <f>IFERROR(_xll.qlIndexFixing(ONIndex1M,I3534,TRUE,_xll.ohTrigger(RecalcTrigger,Trigger1M)),NA())</f>
        <v>1.1222464315201464E-2</v>
      </c>
      <c r="O3534" s="44">
        <f>IFERROR(_xll.qlIndexFixing(ONIndex3M,I3534,TRUE,_xll.ohTrigger(RecalcTrigger,Trigger3M)),NA())</f>
        <v>1.1529396448670681E-2</v>
      </c>
      <c r="P3534" s="44">
        <f>IFERROR(_xll.qlIndexFixing(ONIndex6M,I3534,TRUE,_xll.ohTrigger(RecalcTrigger,Trigger6M)),NA())</f>
        <v>1.1066801633337064E-2</v>
      </c>
      <c r="Q3534" s="183">
        <f>IFERROR(_xll.qlIndexFixing(ONIndex1Y,I3534,TRUE,_xll.ohTrigger(RecalcTrigger,Trigger1Y)),NA())</f>
        <v>1.1832788618457712E-2</v>
      </c>
    </row>
    <row r="3535" spans="2:17" x14ac:dyDescent="0.2">
      <c r="B3535" s="39" t="s">
        <v>42</v>
      </c>
      <c r="D3535" s="42">
        <f>_xll.qlCalendarAdvance(Calendar,$D3534,B3535,"f",FALSE)</f>
        <v>64308</v>
      </c>
      <c r="E3535" s="177">
        <f>_xll.qlInterestRateIndexValueDate(IndexON,D3535)</f>
        <v>64308</v>
      </c>
      <c r="F3535" s="193">
        <f>IFERROR(_xll.qlIndexFixing(IndexON,D3535,TRUE,_xll.ohTrigger(RecalcTrigger,TriggerON)),NA())</f>
        <v>1.0702283445729321E-2</v>
      </c>
      <c r="H3535" s="42">
        <f>_xll.qlCalendarAdvance(Calendar,$H3534,B3535,"f",FALSE)</f>
        <v>64308</v>
      </c>
      <c r="I3535" s="177">
        <f>_xll.qlInterestRateIndexValueDate(Index1M,$H3535)</f>
        <v>64312</v>
      </c>
      <c r="J3535" s="182" t="e">
        <f>IFERROR(_xll.qlIndexFixing(Index1M,$H3535,TRUE,_xll.ohTrigger(RecalcTrigger,Trigger1M)),NA())</f>
        <v>#N/A</v>
      </c>
      <c r="K3535" s="44" t="e">
        <f>IFERROR(_xll.qlIndexFixing(Index3M,H3535,TRUE,_xll.ohTrigger(RecalcTrigger,Trigger3M)),NA())</f>
        <v>#N/A</v>
      </c>
      <c r="L3535" s="44" t="e">
        <f>IFERROR(_xll.qlIndexFixing(Index6M,$H3535,TRUE,_xll.ohTrigger(RecalcTrigger,Trigger6M)),NA())</f>
        <v>#N/A</v>
      </c>
      <c r="M3535" s="183" t="e">
        <f>IFERROR(_xll.qlIndexFixing(Index1Y,$H3535,TRUE,_xll.ohTrigger(RecalcTrigger,Trigger1Y)),NA())</f>
        <v>#N/A</v>
      </c>
      <c r="N3535" s="182">
        <f>IFERROR(_xll.qlIndexFixing(ONIndex1M,I3535,TRUE,_xll.ohTrigger(RecalcTrigger,Trigger1M)),NA())</f>
        <v>1.1222478985946083E-2</v>
      </c>
      <c r="O3535" s="44">
        <f>IFERROR(_xll.qlIndexFixing(ONIndex3M,I3535,TRUE,_xll.ohTrigger(RecalcTrigger,Trigger3M)),NA())</f>
        <v>1.1529323123564694E-2</v>
      </c>
      <c r="P3535" s="44">
        <f>IFERROR(_xll.qlIndexFixing(ONIndex6M,I3535,TRUE,_xll.ohTrigger(RecalcTrigger,Trigger6M)),NA())</f>
        <v>1.1066250469262684E-2</v>
      </c>
      <c r="Q3535" s="183">
        <f>IFERROR(_xll.qlIndexFixing(ONIndex1Y,I3535,TRUE,_xll.ohTrigger(RecalcTrigger,Trigger1Y)),NA())</f>
        <v>1.1832457720108991E-2</v>
      </c>
    </row>
    <row r="3536" spans="2:17" x14ac:dyDescent="0.2">
      <c r="B3536" s="39" t="s">
        <v>42</v>
      </c>
      <c r="D3536" s="42">
        <f>_xll.qlCalendarAdvance(Calendar,$D3535,B3536,"f",FALSE)</f>
        <v>64315</v>
      </c>
      <c r="E3536" s="177">
        <f>_xll.qlInterestRateIndexValueDate(IndexON,D3536)</f>
        <v>64315</v>
      </c>
      <c r="F3536" s="193">
        <f>IFERROR(_xll.qlIndexFixing(IndexON,D3536,TRUE,_xll.ohTrigger(RecalcTrigger,TriggerON)),NA())</f>
        <v>1.0702283445702676E-2</v>
      </c>
      <c r="H3536" s="42">
        <f>_xll.qlCalendarAdvance(Calendar,$H3535,B3536,"f",FALSE)</f>
        <v>64315</v>
      </c>
      <c r="I3536" s="177">
        <f>_xll.qlInterestRateIndexValueDate(Index1M,$H3536)</f>
        <v>64319</v>
      </c>
      <c r="J3536" s="182" t="e">
        <f>IFERROR(_xll.qlIndexFixing(Index1M,$H3536,TRUE,_xll.ohTrigger(RecalcTrigger,Trigger1M)),NA())</f>
        <v>#N/A</v>
      </c>
      <c r="K3536" s="44" t="e">
        <f>IFERROR(_xll.qlIndexFixing(Index3M,H3536,TRUE,_xll.ohTrigger(RecalcTrigger,Trigger3M)),NA())</f>
        <v>#N/A</v>
      </c>
      <c r="L3536" s="44" t="e">
        <f>IFERROR(_xll.qlIndexFixing(Index6M,$H3536,TRUE,_xll.ohTrigger(RecalcTrigger,Trigger6M)),NA())</f>
        <v>#N/A</v>
      </c>
      <c r="M3536" s="183" t="e">
        <f>IFERROR(_xll.qlIndexFixing(Index1Y,$H3536,TRUE,_xll.ohTrigger(RecalcTrigger,Trigger1Y)),NA())</f>
        <v>#N/A</v>
      </c>
      <c r="N3536" s="182" t="e">
        <f>IFERROR(_xll.qlIndexFixing(ONIndex1M,I3536,TRUE,_xll.ohTrigger(RecalcTrigger,Trigger1M)),NA())</f>
        <v>#N/A</v>
      </c>
      <c r="O3536" s="44" t="e">
        <f>IFERROR(_xll.qlIndexFixing(ONIndex3M,I3536,TRUE,_xll.ohTrigger(RecalcTrigger,Trigger3M)),NA())</f>
        <v>#N/A</v>
      </c>
      <c r="P3536" s="44" t="e">
        <f>IFERROR(_xll.qlIndexFixing(ONIndex6M,I3536,TRUE,_xll.ohTrigger(RecalcTrigger,Trigger6M)),NA())</f>
        <v>#N/A</v>
      </c>
      <c r="Q3536" s="183" t="e">
        <f>IFERROR(_xll.qlIndexFixing(ONIndex1Y,I3536,TRUE,_xll.ohTrigger(RecalcTrigger,Trigger1Y)),NA())</f>
        <v>#N/A</v>
      </c>
    </row>
    <row r="3537" spans="2:17" ht="12" thickBot="1" x14ac:dyDescent="0.25">
      <c r="B3537" s="40" t="s">
        <v>42</v>
      </c>
      <c r="D3537" s="43">
        <f>_xll.qlCalendarAdvance(Calendar,$D3536,B3537,"f",FALSE)</f>
        <v>64322</v>
      </c>
      <c r="E3537" s="178">
        <f>_xll.qlInterestRateIndexValueDate(IndexON,D3537)</f>
        <v>64322</v>
      </c>
      <c r="F3537" s="194" t="e">
        <f>IFERROR(_xll.qlIndexFixing(IndexON,D3537,TRUE,_xll.ohTrigger(RecalcTrigger,TriggerON)),NA())</f>
        <v>#N/A</v>
      </c>
      <c r="H3537" s="43">
        <f>_xll.qlCalendarAdvance(Calendar,$H3536,B3537,"f",FALSE)</f>
        <v>64322</v>
      </c>
      <c r="I3537" s="178">
        <f>_xll.qlInterestRateIndexValueDate(Index1M,$H3537)</f>
        <v>64326</v>
      </c>
      <c r="J3537" s="184" t="e">
        <f>IFERROR(_xll.qlIndexFixing(Index1M,$H3537,TRUE,_xll.ohTrigger(RecalcTrigger,Trigger1M)),NA())</f>
        <v>#N/A</v>
      </c>
      <c r="K3537" s="185" t="e">
        <f>IFERROR(_xll.qlIndexFixing(Index3M,H3537,TRUE,_xll.ohTrigger(RecalcTrigger,Trigger3M)),NA())</f>
        <v>#N/A</v>
      </c>
      <c r="L3537" s="185" t="e">
        <f>IFERROR(_xll.qlIndexFixing(Index6M,$H3537,TRUE,_xll.ohTrigger(RecalcTrigger,Trigger6M)),NA())</f>
        <v>#N/A</v>
      </c>
      <c r="M3537" s="186" t="e">
        <f>IFERROR(_xll.qlIndexFixing(Index1Y,$H3537,TRUE,_xll.ohTrigger(RecalcTrigger,Trigger1Y)),NA())</f>
        <v>#N/A</v>
      </c>
      <c r="N3537" s="184" t="e">
        <f>IFERROR(_xll.qlIndexFixing(ONIndex1M,I3537,TRUE,_xll.ohTrigger(RecalcTrigger,Trigger1M)),NA())</f>
        <v>#N/A</v>
      </c>
      <c r="O3537" s="185" t="e">
        <f>IFERROR(_xll.qlIndexFixing(ONIndex3M,I3537,TRUE,_xll.ohTrigger(RecalcTrigger,Trigger3M)),NA())</f>
        <v>#N/A</v>
      </c>
      <c r="P3537" s="185" t="e">
        <f>IFERROR(_xll.qlIndexFixing(ONIndex6M,I3537,TRUE,_xll.ohTrigger(RecalcTrigger,Trigger6M)),NA())</f>
        <v>#N/A</v>
      </c>
      <c r="Q3537" s="186" t="e">
        <f>IFERROR(_xll.qlIndexFixing(ONIndex1Y,I3537,TRUE,_xll.ohTrigger(RecalcTrigger,Trigger1Y)),NA())</f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93</vt:i4>
      </vt:variant>
    </vt:vector>
  </HeadingPairs>
  <TitlesOfParts>
    <vt:vector size="100" baseType="lpstr">
      <vt:lpstr>General Settings</vt:lpstr>
      <vt:lpstr>ON Monitor</vt:lpstr>
      <vt:lpstr>1M Monitor</vt:lpstr>
      <vt:lpstr>3M Monitor</vt:lpstr>
      <vt:lpstr>6M Monitor</vt:lpstr>
      <vt:lpstr>1Y Monitor</vt:lpstr>
      <vt:lpstr>Data</vt:lpstr>
      <vt:lpstr>Calendar</vt:lpstr>
      <vt:lpstr>Check1M</vt:lpstr>
      <vt:lpstr>Check1Y</vt:lpstr>
      <vt:lpstr>Check3M</vt:lpstr>
      <vt:lpstr>Check6M</vt:lpstr>
      <vt:lpstr>CheckON</vt:lpstr>
      <vt:lpstr>Currency</vt:lpstr>
      <vt:lpstr>'1M Monitor'!DataTable</vt:lpstr>
      <vt:lpstr>'1Y Monitor'!DataTable</vt:lpstr>
      <vt:lpstr>'3M Monitor'!DataTable</vt:lpstr>
      <vt:lpstr>'6M Monitor'!DataTable</vt:lpstr>
      <vt:lpstr>'ON Monitor'!DataTable</vt:lpstr>
      <vt:lpstr>'ON Monitor'!DayCountConv</vt:lpstr>
      <vt:lpstr>DiscountingCurve</vt:lpstr>
      <vt:lpstr>'3M Monitor'!DiscountingEngine</vt:lpstr>
      <vt:lpstr>EvaluationDate</vt:lpstr>
      <vt:lpstr>FirstIMMFUTCheck</vt:lpstr>
      <vt:lpstr>FirstIMMFUTDates</vt:lpstr>
      <vt:lpstr>FirstIMMFUTNull</vt:lpstr>
      <vt:lpstr>FirstIMMFUTQuotes</vt:lpstr>
      <vt:lpstr>'1M Monitor'!FixedLegBDC</vt:lpstr>
      <vt:lpstr>'3M Monitor'!FixedLegBDC</vt:lpstr>
      <vt:lpstr>'6M Monitor'!FixedLegBDC</vt:lpstr>
      <vt:lpstr>'1M Monitor'!FixedLegDayCounter</vt:lpstr>
      <vt:lpstr>'3M Monitor'!FixedLegDayCounter</vt:lpstr>
      <vt:lpstr>'6M Monitor'!FixedLegDayCounter</vt:lpstr>
      <vt:lpstr>'1M Monitor'!FixedLegTenor</vt:lpstr>
      <vt:lpstr>'3M Monitor'!FixedLegTenor</vt:lpstr>
      <vt:lpstr>'6M Monitor'!FixedLegTenor</vt:lpstr>
      <vt:lpstr>Flag1M</vt:lpstr>
      <vt:lpstr>Flag1Y</vt:lpstr>
      <vt:lpstr>Flag3M</vt:lpstr>
      <vt:lpstr>Flag6M</vt:lpstr>
      <vt:lpstr>FlagON</vt:lpstr>
      <vt:lpstr>FRA1YCheck</vt:lpstr>
      <vt:lpstr>FRA1YDates</vt:lpstr>
      <vt:lpstr>FRA1YNull</vt:lpstr>
      <vt:lpstr>FRA1YQuotes</vt:lpstr>
      <vt:lpstr>FRA3MCheck</vt:lpstr>
      <vt:lpstr>FRA3MDates</vt:lpstr>
      <vt:lpstr>FRA3MNull</vt:lpstr>
      <vt:lpstr>FRA3MQuotes</vt:lpstr>
      <vt:lpstr>FRA6MCheck</vt:lpstr>
      <vt:lpstr>FRA6MDates</vt:lpstr>
      <vt:lpstr>FRA6MNull</vt:lpstr>
      <vt:lpstr>FRA6MQuotes</vt:lpstr>
      <vt:lpstr>Fwd1M</vt:lpstr>
      <vt:lpstr>Fwd1Y</vt:lpstr>
      <vt:lpstr>Fwd3M</vt:lpstr>
      <vt:lpstr>Fwd6M</vt:lpstr>
      <vt:lpstr>FwdON</vt:lpstr>
      <vt:lpstr>'ON Monitor'!FwdStart</vt:lpstr>
      <vt:lpstr>Index1M</vt:lpstr>
      <vt:lpstr>Index1Y</vt:lpstr>
      <vt:lpstr>Index3M</vt:lpstr>
      <vt:lpstr>Index6M</vt:lpstr>
      <vt:lpstr>IndexON</vt:lpstr>
      <vt:lpstr>InterestRatesTrigger</vt:lpstr>
      <vt:lpstr>LastIMMFUTCheck</vt:lpstr>
      <vt:lpstr>LastIMMFUTDates</vt:lpstr>
      <vt:lpstr>LastIMMFUTNull</vt:lpstr>
      <vt:lpstr>LastIMMFUTQuotes</vt:lpstr>
      <vt:lpstr>ObjectOverwrite</vt:lpstr>
      <vt:lpstr>ONFwd1M</vt:lpstr>
      <vt:lpstr>ONFwd1Y</vt:lpstr>
      <vt:lpstr>ONFwd3M</vt:lpstr>
      <vt:lpstr>ONFwd6M</vt:lpstr>
      <vt:lpstr>ONIndex1M</vt:lpstr>
      <vt:lpstr>ONIndex1Y</vt:lpstr>
      <vt:lpstr>ONIndex3M</vt:lpstr>
      <vt:lpstr>ONIndex6M</vt:lpstr>
      <vt:lpstr>'ON Monitor'!OvernightIndex</vt:lpstr>
      <vt:lpstr>Permanent</vt:lpstr>
      <vt:lpstr>QuoteSuffix</vt:lpstr>
      <vt:lpstr>RecalcTrigger</vt:lpstr>
      <vt:lpstr>SERIALFUTCheck</vt:lpstr>
      <vt:lpstr>SERIALFUTDates</vt:lpstr>
      <vt:lpstr>SERIALFUTNull</vt:lpstr>
      <vt:lpstr>SERIALFUTQuotes</vt:lpstr>
      <vt:lpstr>SettlementDate</vt:lpstr>
      <vt:lpstr>SettlementDateON</vt:lpstr>
      <vt:lpstr>SettlementDates</vt:lpstr>
      <vt:lpstr>SettlementDatesON</vt:lpstr>
      <vt:lpstr>SettlementDays</vt:lpstr>
      <vt:lpstr>'1M Monitor'!ShortFixedLegBDC</vt:lpstr>
      <vt:lpstr>'1M Monitor'!ShortFixedLegDayCounter</vt:lpstr>
      <vt:lpstr>'1M Monitor'!ShortFixedLegTenor</vt:lpstr>
      <vt:lpstr>Trigger</vt:lpstr>
      <vt:lpstr>Trigger1M</vt:lpstr>
      <vt:lpstr>Trigger1Y</vt:lpstr>
      <vt:lpstr>Trigger3M</vt:lpstr>
      <vt:lpstr>Trigger6M</vt:lpstr>
      <vt:lpstr>TriggerON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Mazzocchi Paolo</dc:creator>
  <cp:lastModifiedBy>BERTOCCHI NICHOLAS</cp:lastModifiedBy>
  <dcterms:created xsi:type="dcterms:W3CDTF">2014-01-14T16:38:43Z</dcterms:created>
  <dcterms:modified xsi:type="dcterms:W3CDTF">2016-09-12T15:06:20Z</dcterms:modified>
</cp:coreProperties>
</file>